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5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gannetworld.sharepoint.com/sites/administracion/Documentos compartidos/Reporting/Sales/Weekly files/2026/"/>
    </mc:Choice>
  </mc:AlternateContent>
  <xr:revisionPtr revIDLastSave="0" documentId="8_{E683EC73-F717-490D-A484-9B999B8BC8B7}" xr6:coauthVersionLast="47" xr6:coauthVersionMax="47" xr10:uidLastSave="{00000000-0000-0000-0000-000000000000}"/>
  <bookViews>
    <workbookView xWindow="-28920" yWindow="-5520" windowWidth="29040" windowHeight="15720" firstSheet="10" activeTab="10" xr2:uid="{219DB059-24D3-48FD-85AD-A3A0A5C21A1E}"/>
  </bookViews>
  <sheets>
    <sheet name="Detalle1" sheetId="29" state="hidden" r:id="rId1"/>
    <sheet name="Detail1" sheetId="53" state="hidden" r:id="rId2"/>
    <sheet name="Detail2" sheetId="54" state="hidden" r:id="rId3"/>
    <sheet name="Detail3" sheetId="55" state="hidden" r:id="rId4"/>
    <sheet name="Weekly SL y LLC" sheetId="56" r:id="rId5"/>
    <sheet name="Detail4" sheetId="58" r:id="rId6"/>
    <sheet name="Bookings Fecha de Salida" sheetId="57" r:id="rId7"/>
    <sheet name="Booking Window 2026" sheetId="30" r:id="rId8"/>
    <sheet name="Booking Window 2025" sheetId="4" state="hidden" r:id="rId9"/>
    <sheet name="Bookings Fecha de Salida old" sheetId="41" state="hidden" r:id="rId10"/>
    <sheet name="Por servicio y TA Weekly" sheetId="60" r:id="rId11"/>
    <sheet name="DATA" sheetId="1" r:id="rId12"/>
    <sheet name="DATA SERV" sheetId="59" r:id="rId13"/>
  </sheets>
  <definedNames>
    <definedName name="_xlnm._FilterDatabase" localSheetId="11" hidden="1">DATA!$A$1:$X$1084</definedName>
  </definedNames>
  <calcPr calcId="191028"/>
  <pivotCaches>
    <pivotCache cacheId="2582" r:id="rId14"/>
    <pivotCache cacheId="2583" r:id="rId15"/>
    <pivotCache cacheId="2584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768" i="59" l="1"/>
  <c r="S5768" i="59"/>
  <c r="T5768" i="59"/>
  <c r="U5768" i="59"/>
  <c r="V5768" i="59"/>
  <c r="R5769" i="59"/>
  <c r="S5769" i="59"/>
  <c r="T5769" i="59"/>
  <c r="U5769" i="59"/>
  <c r="V5769" i="59"/>
  <c r="R5770" i="59"/>
  <c r="S5770" i="59"/>
  <c r="T5770" i="59"/>
  <c r="U5770" i="59"/>
  <c r="V5770" i="59"/>
  <c r="R5771" i="59"/>
  <c r="S5771" i="59"/>
  <c r="T5771" i="59"/>
  <c r="U5771" i="59"/>
  <c r="V5771" i="59"/>
  <c r="R5772" i="59"/>
  <c r="S5772" i="59"/>
  <c r="T5772" i="59"/>
  <c r="U5772" i="59"/>
  <c r="V5772" i="59"/>
  <c r="R5773" i="59"/>
  <c r="S5773" i="59"/>
  <c r="T5773" i="59"/>
  <c r="U5773" i="59"/>
  <c r="V5773" i="59"/>
  <c r="R5774" i="59"/>
  <c r="S5774" i="59"/>
  <c r="T5774" i="59"/>
  <c r="U5774" i="59"/>
  <c r="V5774" i="59"/>
  <c r="R5775" i="59"/>
  <c r="S5775" i="59"/>
  <c r="T5775" i="59"/>
  <c r="U5775" i="59"/>
  <c r="V5775" i="59"/>
  <c r="R5776" i="59"/>
  <c r="S5776" i="59"/>
  <c r="T5776" i="59"/>
  <c r="U5776" i="59"/>
  <c r="V5776" i="59"/>
  <c r="R5777" i="59"/>
  <c r="S5777" i="59"/>
  <c r="T5777" i="59"/>
  <c r="U5777" i="59"/>
  <c r="V5777" i="59"/>
  <c r="R5778" i="59"/>
  <c r="S5778" i="59"/>
  <c r="T5778" i="59"/>
  <c r="U5778" i="59"/>
  <c r="V5778" i="59"/>
  <c r="R5779" i="59"/>
  <c r="S5779" i="59"/>
  <c r="T5779" i="59"/>
  <c r="U5779" i="59"/>
  <c r="V5779" i="59"/>
  <c r="R5780" i="59"/>
  <c r="S5780" i="59"/>
  <c r="T5780" i="59"/>
  <c r="U5780" i="59"/>
  <c r="V5780" i="59"/>
  <c r="R5781" i="59"/>
  <c r="S5781" i="59"/>
  <c r="T5781" i="59"/>
  <c r="U5781" i="59"/>
  <c r="V5781" i="59"/>
  <c r="R5782" i="59"/>
  <c r="S5782" i="59"/>
  <c r="T5782" i="59"/>
  <c r="U5782" i="59"/>
  <c r="V5782" i="59"/>
  <c r="R5783" i="59"/>
  <c r="S5783" i="59"/>
  <c r="T5783" i="59"/>
  <c r="U5783" i="59"/>
  <c r="V5783" i="59"/>
  <c r="R5784" i="59"/>
  <c r="S5784" i="59"/>
  <c r="T5784" i="59"/>
  <c r="U5784" i="59"/>
  <c r="V5784" i="59"/>
  <c r="R5785" i="59"/>
  <c r="S5785" i="59"/>
  <c r="T5785" i="59"/>
  <c r="U5785" i="59"/>
  <c r="V5785" i="59"/>
  <c r="R5786" i="59"/>
  <c r="S5786" i="59"/>
  <c r="T5786" i="59"/>
  <c r="U5786" i="59"/>
  <c r="V5786" i="59"/>
  <c r="R5787" i="59"/>
  <c r="S5787" i="59"/>
  <c r="T5787" i="59"/>
  <c r="U5787" i="59"/>
  <c r="V5787" i="59"/>
  <c r="R5788" i="59"/>
  <c r="S5788" i="59"/>
  <c r="T5788" i="59"/>
  <c r="U5788" i="59"/>
  <c r="V5788" i="59"/>
  <c r="R5789" i="59"/>
  <c r="S5789" i="59"/>
  <c r="T5789" i="59"/>
  <c r="U5789" i="59"/>
  <c r="V5789" i="59"/>
  <c r="R5790" i="59"/>
  <c r="S5790" i="59"/>
  <c r="T5790" i="59"/>
  <c r="U5790" i="59"/>
  <c r="V5790" i="59"/>
  <c r="R5791" i="59"/>
  <c r="S5791" i="59"/>
  <c r="T5791" i="59"/>
  <c r="U5791" i="59"/>
  <c r="V5791" i="59"/>
  <c r="R5792" i="59"/>
  <c r="S5792" i="59"/>
  <c r="T5792" i="59"/>
  <c r="U5792" i="59"/>
  <c r="V5792" i="59"/>
  <c r="R5793" i="59"/>
  <c r="S5793" i="59"/>
  <c r="T5793" i="59"/>
  <c r="U5793" i="59"/>
  <c r="V5793" i="59"/>
  <c r="R5794" i="59"/>
  <c r="S5794" i="59"/>
  <c r="T5794" i="59"/>
  <c r="U5794" i="59"/>
  <c r="V5794" i="59"/>
  <c r="R5795" i="59"/>
  <c r="S5795" i="59"/>
  <c r="T5795" i="59"/>
  <c r="U5795" i="59"/>
  <c r="V5795" i="59"/>
  <c r="R5796" i="59"/>
  <c r="S5796" i="59"/>
  <c r="T5796" i="59"/>
  <c r="U5796" i="59"/>
  <c r="V5796" i="59"/>
  <c r="R5797" i="59"/>
  <c r="S5797" i="59"/>
  <c r="T5797" i="59"/>
  <c r="U5797" i="59"/>
  <c r="V5797" i="59"/>
  <c r="R5798" i="59"/>
  <c r="S5798" i="59"/>
  <c r="T5798" i="59"/>
  <c r="U5798" i="59"/>
  <c r="V5798" i="59"/>
  <c r="R5799" i="59"/>
  <c r="S5799" i="59"/>
  <c r="T5799" i="59"/>
  <c r="U5799" i="59"/>
  <c r="V5799" i="59"/>
  <c r="R5800" i="59"/>
  <c r="S5800" i="59"/>
  <c r="T5800" i="59"/>
  <c r="U5800" i="59"/>
  <c r="V5800" i="59"/>
  <c r="R5801" i="59"/>
  <c r="S5801" i="59"/>
  <c r="T5801" i="59"/>
  <c r="U5801" i="59"/>
  <c r="V5801" i="59"/>
  <c r="R5802" i="59"/>
  <c r="S5802" i="59"/>
  <c r="T5802" i="59"/>
  <c r="U5802" i="59"/>
  <c r="V5802" i="59"/>
  <c r="R5803" i="59"/>
  <c r="S5803" i="59"/>
  <c r="T5803" i="59"/>
  <c r="U5803" i="59"/>
  <c r="V5803" i="59"/>
  <c r="R5804" i="59"/>
  <c r="S5804" i="59"/>
  <c r="T5804" i="59"/>
  <c r="U5804" i="59"/>
  <c r="V5804" i="59"/>
  <c r="R5805" i="59"/>
  <c r="S5805" i="59"/>
  <c r="T5805" i="59"/>
  <c r="U5805" i="59"/>
  <c r="V5805" i="59"/>
  <c r="R5806" i="59"/>
  <c r="S5806" i="59"/>
  <c r="T5806" i="59"/>
  <c r="U5806" i="59"/>
  <c r="V5806" i="59"/>
  <c r="R5807" i="59"/>
  <c r="S5807" i="59"/>
  <c r="T5807" i="59"/>
  <c r="U5807" i="59"/>
  <c r="V5807" i="59"/>
  <c r="R5808" i="59"/>
  <c r="S5808" i="59"/>
  <c r="T5808" i="59"/>
  <c r="U5808" i="59"/>
  <c r="V5808" i="59"/>
  <c r="R5809" i="59"/>
  <c r="S5809" i="59"/>
  <c r="T5809" i="59"/>
  <c r="U5809" i="59"/>
  <c r="V5809" i="59"/>
  <c r="R5810" i="59"/>
  <c r="S5810" i="59"/>
  <c r="T5810" i="59"/>
  <c r="U5810" i="59"/>
  <c r="V5810" i="59"/>
  <c r="R5811" i="59"/>
  <c r="S5811" i="59"/>
  <c r="T5811" i="59"/>
  <c r="U5811" i="59"/>
  <c r="V5811" i="59"/>
  <c r="R5812" i="59"/>
  <c r="S5812" i="59"/>
  <c r="T5812" i="59"/>
  <c r="U5812" i="59"/>
  <c r="V5812" i="59"/>
  <c r="R5813" i="59"/>
  <c r="S5813" i="59"/>
  <c r="T5813" i="59"/>
  <c r="U5813" i="59"/>
  <c r="V5813" i="59"/>
  <c r="R5814" i="59"/>
  <c r="S5814" i="59"/>
  <c r="T5814" i="59"/>
  <c r="U5814" i="59"/>
  <c r="V5814" i="59"/>
  <c r="R5815" i="59"/>
  <c r="S5815" i="59"/>
  <c r="T5815" i="59"/>
  <c r="U5815" i="59"/>
  <c r="V5815" i="59"/>
  <c r="R5816" i="59"/>
  <c r="S5816" i="59"/>
  <c r="T5816" i="59"/>
  <c r="U5816" i="59"/>
  <c r="V5816" i="59"/>
  <c r="R5817" i="59"/>
  <c r="S5817" i="59"/>
  <c r="T5817" i="59"/>
  <c r="U5817" i="59"/>
  <c r="V5817" i="59"/>
  <c r="R5818" i="59"/>
  <c r="S5818" i="59"/>
  <c r="T5818" i="59"/>
  <c r="U5818" i="59"/>
  <c r="V5818" i="59"/>
  <c r="R5819" i="59"/>
  <c r="S5819" i="59"/>
  <c r="T5819" i="59"/>
  <c r="U5819" i="59"/>
  <c r="V5819" i="59"/>
  <c r="R5820" i="59"/>
  <c r="S5820" i="59"/>
  <c r="T5820" i="59"/>
  <c r="U5820" i="59"/>
  <c r="V5820" i="59"/>
  <c r="R5821" i="59"/>
  <c r="S5821" i="59"/>
  <c r="T5821" i="59"/>
  <c r="U5821" i="59"/>
  <c r="V5821" i="59"/>
  <c r="R5822" i="59"/>
  <c r="S5822" i="59"/>
  <c r="T5822" i="59"/>
  <c r="U5822" i="59"/>
  <c r="V5822" i="59"/>
  <c r="R5823" i="59"/>
  <c r="S5823" i="59"/>
  <c r="T5823" i="59"/>
  <c r="U5823" i="59"/>
  <c r="V5823" i="59"/>
  <c r="R5824" i="59"/>
  <c r="S5824" i="59"/>
  <c r="T5824" i="59"/>
  <c r="U5824" i="59"/>
  <c r="V5824" i="59"/>
  <c r="R5825" i="59"/>
  <c r="S5825" i="59"/>
  <c r="T5825" i="59"/>
  <c r="U5825" i="59"/>
  <c r="V5825" i="59"/>
  <c r="R5826" i="59"/>
  <c r="S5826" i="59"/>
  <c r="T5826" i="59"/>
  <c r="U5826" i="59"/>
  <c r="V5826" i="59"/>
  <c r="R5827" i="59"/>
  <c r="S5827" i="59"/>
  <c r="T5827" i="59"/>
  <c r="U5827" i="59"/>
  <c r="V5827" i="59"/>
  <c r="R5828" i="59"/>
  <c r="S5828" i="59"/>
  <c r="T5828" i="59"/>
  <c r="U5828" i="59"/>
  <c r="V5828" i="59"/>
  <c r="R5829" i="59"/>
  <c r="S5829" i="59"/>
  <c r="T5829" i="59"/>
  <c r="U5829" i="59"/>
  <c r="V5829" i="59"/>
  <c r="R5830" i="59"/>
  <c r="S5830" i="59"/>
  <c r="T5830" i="59"/>
  <c r="U5830" i="59"/>
  <c r="V5830" i="59"/>
  <c r="R5831" i="59"/>
  <c r="S5831" i="59"/>
  <c r="T5831" i="59"/>
  <c r="U5831" i="59"/>
  <c r="V5831" i="59"/>
  <c r="R5832" i="59"/>
  <c r="S5832" i="59"/>
  <c r="T5832" i="59"/>
  <c r="U5832" i="59"/>
  <c r="V5832" i="59"/>
  <c r="R5833" i="59"/>
  <c r="S5833" i="59"/>
  <c r="T5833" i="59"/>
  <c r="U5833" i="59"/>
  <c r="V5833" i="59"/>
  <c r="R5834" i="59"/>
  <c r="S5834" i="59"/>
  <c r="T5834" i="59"/>
  <c r="U5834" i="59"/>
  <c r="V5834" i="59"/>
  <c r="R5835" i="59"/>
  <c r="S5835" i="59"/>
  <c r="T5835" i="59"/>
  <c r="U5835" i="59"/>
  <c r="V5835" i="59"/>
  <c r="R5836" i="59"/>
  <c r="S5836" i="59"/>
  <c r="T5836" i="59"/>
  <c r="U5836" i="59"/>
  <c r="V5836" i="59"/>
  <c r="R5837" i="59"/>
  <c r="S5837" i="59"/>
  <c r="T5837" i="59"/>
  <c r="U5837" i="59"/>
  <c r="V5837" i="59"/>
  <c r="R5838" i="59"/>
  <c r="S5838" i="59"/>
  <c r="T5838" i="59"/>
  <c r="U5838" i="59"/>
  <c r="V5838" i="59"/>
  <c r="R5839" i="59"/>
  <c r="S5839" i="59"/>
  <c r="T5839" i="59"/>
  <c r="U5839" i="59"/>
  <c r="V5839" i="59"/>
  <c r="R5840" i="59"/>
  <c r="S5840" i="59"/>
  <c r="T5840" i="59"/>
  <c r="U5840" i="59"/>
  <c r="V5840" i="59"/>
  <c r="R5841" i="59"/>
  <c r="S5841" i="59"/>
  <c r="T5841" i="59"/>
  <c r="U5841" i="59"/>
  <c r="V5841" i="59"/>
  <c r="R5842" i="59"/>
  <c r="S5842" i="59"/>
  <c r="T5842" i="59"/>
  <c r="U5842" i="59"/>
  <c r="V5842" i="59"/>
  <c r="R5843" i="59"/>
  <c r="S5843" i="59"/>
  <c r="T5843" i="59"/>
  <c r="U5843" i="59"/>
  <c r="V5843" i="59"/>
  <c r="R5844" i="59"/>
  <c r="S5844" i="59"/>
  <c r="T5844" i="59"/>
  <c r="U5844" i="59"/>
  <c r="V5844" i="59"/>
  <c r="R5845" i="59"/>
  <c r="S5845" i="59"/>
  <c r="T5845" i="59"/>
  <c r="U5845" i="59"/>
  <c r="V5845" i="59"/>
  <c r="R5846" i="59"/>
  <c r="S5846" i="59"/>
  <c r="T5846" i="59"/>
  <c r="U5846" i="59"/>
  <c r="V5846" i="59"/>
  <c r="R5847" i="59"/>
  <c r="S5847" i="59"/>
  <c r="T5847" i="59"/>
  <c r="U5847" i="59"/>
  <c r="V5847" i="59"/>
  <c r="R5848" i="59"/>
  <c r="S5848" i="59"/>
  <c r="T5848" i="59"/>
  <c r="U5848" i="59"/>
  <c r="V5848" i="59"/>
  <c r="R5849" i="59"/>
  <c r="S5849" i="59"/>
  <c r="T5849" i="59"/>
  <c r="U5849" i="59"/>
  <c r="V5849" i="59"/>
  <c r="R5850" i="59"/>
  <c r="S5850" i="59"/>
  <c r="T5850" i="59"/>
  <c r="U5850" i="59"/>
  <c r="V5850" i="59"/>
  <c r="R5851" i="59"/>
  <c r="S5851" i="59"/>
  <c r="T5851" i="59"/>
  <c r="U5851" i="59"/>
  <c r="V5851" i="59"/>
  <c r="R5852" i="59"/>
  <c r="S5852" i="59"/>
  <c r="T5852" i="59"/>
  <c r="U5852" i="59"/>
  <c r="V5852" i="59"/>
  <c r="R5853" i="59"/>
  <c r="S5853" i="59"/>
  <c r="T5853" i="59"/>
  <c r="U5853" i="59"/>
  <c r="V5853" i="59"/>
  <c r="R5854" i="59"/>
  <c r="S5854" i="59"/>
  <c r="T5854" i="59"/>
  <c r="U5854" i="59"/>
  <c r="V5854" i="59"/>
  <c r="R5855" i="59"/>
  <c r="S5855" i="59"/>
  <c r="T5855" i="59"/>
  <c r="U5855" i="59"/>
  <c r="V5855" i="59"/>
  <c r="R5856" i="59"/>
  <c r="S5856" i="59"/>
  <c r="T5856" i="59"/>
  <c r="U5856" i="59"/>
  <c r="V5856" i="59"/>
  <c r="R5857" i="59"/>
  <c r="S5857" i="59"/>
  <c r="T5857" i="59"/>
  <c r="U5857" i="59"/>
  <c r="V5857" i="59"/>
  <c r="R5858" i="59"/>
  <c r="S5858" i="59"/>
  <c r="T5858" i="59"/>
  <c r="U5858" i="59"/>
  <c r="V5858" i="59"/>
  <c r="R5859" i="59"/>
  <c r="S5859" i="59"/>
  <c r="T5859" i="59"/>
  <c r="U5859" i="59"/>
  <c r="V5859" i="59"/>
  <c r="R5860" i="59"/>
  <c r="S5860" i="59"/>
  <c r="T5860" i="59"/>
  <c r="U5860" i="59"/>
  <c r="V5860" i="59"/>
  <c r="R5861" i="59"/>
  <c r="S5861" i="59"/>
  <c r="T5861" i="59"/>
  <c r="U5861" i="59"/>
  <c r="V5861" i="59"/>
  <c r="R5862" i="59"/>
  <c r="S5862" i="59"/>
  <c r="T5862" i="59"/>
  <c r="U5862" i="59"/>
  <c r="V5862" i="59"/>
  <c r="R5863" i="59"/>
  <c r="S5863" i="59"/>
  <c r="T5863" i="59"/>
  <c r="U5863" i="59"/>
  <c r="V5863" i="59"/>
  <c r="R5864" i="59"/>
  <c r="S5864" i="59"/>
  <c r="T5864" i="59"/>
  <c r="U5864" i="59"/>
  <c r="V5864" i="59"/>
  <c r="R5865" i="59"/>
  <c r="S5865" i="59"/>
  <c r="T5865" i="59"/>
  <c r="U5865" i="59"/>
  <c r="V5865" i="59"/>
  <c r="R5866" i="59"/>
  <c r="S5866" i="59"/>
  <c r="T5866" i="59"/>
  <c r="U5866" i="59"/>
  <c r="V5866" i="59"/>
  <c r="R5867" i="59"/>
  <c r="S5867" i="59"/>
  <c r="T5867" i="59"/>
  <c r="U5867" i="59"/>
  <c r="V5867" i="59"/>
  <c r="R5868" i="59"/>
  <c r="S5868" i="59"/>
  <c r="T5868" i="59"/>
  <c r="U5868" i="59"/>
  <c r="V5868" i="59"/>
  <c r="R5869" i="59"/>
  <c r="S5869" i="59"/>
  <c r="T5869" i="59"/>
  <c r="U5869" i="59"/>
  <c r="V5869" i="59"/>
  <c r="R5870" i="59"/>
  <c r="S5870" i="59"/>
  <c r="T5870" i="59"/>
  <c r="U5870" i="59"/>
  <c r="V5870" i="59"/>
  <c r="R5871" i="59"/>
  <c r="S5871" i="59"/>
  <c r="T5871" i="59"/>
  <c r="U5871" i="59"/>
  <c r="V5871" i="59"/>
  <c r="R5872" i="59"/>
  <c r="S5872" i="59"/>
  <c r="T5872" i="59"/>
  <c r="U5872" i="59"/>
  <c r="V5872" i="59"/>
  <c r="R5873" i="59"/>
  <c r="S5873" i="59"/>
  <c r="T5873" i="59"/>
  <c r="U5873" i="59"/>
  <c r="V5873" i="59"/>
  <c r="R5874" i="59"/>
  <c r="S5874" i="59"/>
  <c r="T5874" i="59"/>
  <c r="U5874" i="59"/>
  <c r="V5874" i="59"/>
  <c r="R5875" i="59"/>
  <c r="S5875" i="59"/>
  <c r="T5875" i="59"/>
  <c r="U5875" i="59"/>
  <c r="V5875" i="59"/>
  <c r="R5876" i="59"/>
  <c r="S5876" i="59"/>
  <c r="T5876" i="59"/>
  <c r="U5876" i="59"/>
  <c r="V5876" i="59"/>
  <c r="R5877" i="59"/>
  <c r="S5877" i="59"/>
  <c r="T5877" i="59"/>
  <c r="U5877" i="59"/>
  <c r="V5877" i="59"/>
  <c r="R5878" i="59"/>
  <c r="S5878" i="59"/>
  <c r="T5878" i="59"/>
  <c r="U5878" i="59"/>
  <c r="V5878" i="59"/>
  <c r="R5879" i="59"/>
  <c r="S5879" i="59"/>
  <c r="T5879" i="59"/>
  <c r="U5879" i="59"/>
  <c r="V5879" i="59"/>
  <c r="R5880" i="59"/>
  <c r="S5880" i="59"/>
  <c r="T5880" i="59"/>
  <c r="U5880" i="59"/>
  <c r="V5880" i="59"/>
  <c r="R5881" i="59"/>
  <c r="S5881" i="59"/>
  <c r="T5881" i="59"/>
  <c r="U5881" i="59"/>
  <c r="V5881" i="59"/>
  <c r="R5882" i="59"/>
  <c r="S5882" i="59"/>
  <c r="T5882" i="59"/>
  <c r="U5882" i="59"/>
  <c r="V5882" i="59"/>
  <c r="R5883" i="59"/>
  <c r="S5883" i="59"/>
  <c r="T5883" i="59"/>
  <c r="U5883" i="59"/>
  <c r="V5883" i="59"/>
  <c r="R5884" i="59"/>
  <c r="S5884" i="59"/>
  <c r="T5884" i="59"/>
  <c r="U5884" i="59"/>
  <c r="V5884" i="59"/>
  <c r="R5885" i="59"/>
  <c r="S5885" i="59"/>
  <c r="T5885" i="59"/>
  <c r="U5885" i="59"/>
  <c r="V5885" i="59"/>
  <c r="R5886" i="59"/>
  <c r="S5886" i="59"/>
  <c r="T5886" i="59"/>
  <c r="U5886" i="59"/>
  <c r="V5886" i="59"/>
  <c r="R5887" i="59"/>
  <c r="S5887" i="59"/>
  <c r="T5887" i="59"/>
  <c r="U5887" i="59"/>
  <c r="V5887" i="59"/>
  <c r="R5888" i="59"/>
  <c r="S5888" i="59"/>
  <c r="T5888" i="59"/>
  <c r="U5888" i="59"/>
  <c r="V5888" i="59"/>
  <c r="R5889" i="59"/>
  <c r="S5889" i="59"/>
  <c r="T5889" i="59"/>
  <c r="U5889" i="59"/>
  <c r="V5889" i="59"/>
  <c r="R5890" i="59"/>
  <c r="S5890" i="59"/>
  <c r="T5890" i="59"/>
  <c r="U5890" i="59"/>
  <c r="V5890" i="59"/>
  <c r="R5891" i="59"/>
  <c r="S5891" i="59"/>
  <c r="T5891" i="59"/>
  <c r="U5891" i="59"/>
  <c r="V5891" i="59"/>
  <c r="R5892" i="59"/>
  <c r="S5892" i="59"/>
  <c r="T5892" i="59"/>
  <c r="U5892" i="59"/>
  <c r="V5892" i="59"/>
  <c r="R5893" i="59"/>
  <c r="S5893" i="59"/>
  <c r="T5893" i="59"/>
  <c r="U5893" i="59"/>
  <c r="V5893" i="59"/>
  <c r="R5894" i="59"/>
  <c r="S5894" i="59"/>
  <c r="T5894" i="59"/>
  <c r="U5894" i="59"/>
  <c r="V5894" i="59"/>
  <c r="R5895" i="59"/>
  <c r="S5895" i="59"/>
  <c r="T5895" i="59"/>
  <c r="U5895" i="59"/>
  <c r="V5895" i="59"/>
  <c r="R5896" i="59"/>
  <c r="S5896" i="59"/>
  <c r="T5896" i="59"/>
  <c r="U5896" i="59"/>
  <c r="V5896" i="59"/>
  <c r="R5897" i="59"/>
  <c r="S5897" i="59"/>
  <c r="T5897" i="59"/>
  <c r="U5897" i="59"/>
  <c r="V5897" i="59"/>
  <c r="R5898" i="59"/>
  <c r="S5898" i="59"/>
  <c r="T5898" i="59"/>
  <c r="U5898" i="59"/>
  <c r="V5898" i="59"/>
  <c r="R5899" i="59"/>
  <c r="S5899" i="59"/>
  <c r="T5899" i="59"/>
  <c r="U5899" i="59"/>
  <c r="V5899" i="59"/>
  <c r="R5900" i="59"/>
  <c r="S5900" i="59"/>
  <c r="T5900" i="59"/>
  <c r="U5900" i="59"/>
  <c r="V5900" i="59"/>
  <c r="R5901" i="59"/>
  <c r="S5901" i="59"/>
  <c r="T5901" i="59"/>
  <c r="U5901" i="59"/>
  <c r="V5901" i="59"/>
  <c r="R5902" i="59"/>
  <c r="S5902" i="59"/>
  <c r="T5902" i="59"/>
  <c r="U5902" i="59"/>
  <c r="V5902" i="59"/>
  <c r="R5903" i="59"/>
  <c r="S5903" i="59"/>
  <c r="T5903" i="59"/>
  <c r="U5903" i="59"/>
  <c r="V5903" i="59"/>
  <c r="R5904" i="59"/>
  <c r="S5904" i="59"/>
  <c r="T5904" i="59"/>
  <c r="U5904" i="59"/>
  <c r="V5904" i="59"/>
  <c r="R5905" i="59"/>
  <c r="S5905" i="59"/>
  <c r="T5905" i="59"/>
  <c r="U5905" i="59"/>
  <c r="V5905" i="59"/>
  <c r="R5906" i="59"/>
  <c r="S5906" i="59"/>
  <c r="T5906" i="59"/>
  <c r="U5906" i="59"/>
  <c r="V5906" i="59"/>
  <c r="R5907" i="59"/>
  <c r="S5907" i="59"/>
  <c r="T5907" i="59"/>
  <c r="U5907" i="59"/>
  <c r="V5907" i="59"/>
  <c r="R5908" i="59"/>
  <c r="S5908" i="59"/>
  <c r="T5908" i="59"/>
  <c r="U5908" i="59"/>
  <c r="V5908" i="59"/>
  <c r="R5909" i="59"/>
  <c r="S5909" i="59"/>
  <c r="T5909" i="59"/>
  <c r="U5909" i="59"/>
  <c r="V5909" i="59"/>
  <c r="R5910" i="59"/>
  <c r="S5910" i="59"/>
  <c r="T5910" i="59"/>
  <c r="U5910" i="59"/>
  <c r="V5910" i="59"/>
  <c r="R5911" i="59"/>
  <c r="S5911" i="59"/>
  <c r="T5911" i="59"/>
  <c r="U5911" i="59"/>
  <c r="V5911" i="59"/>
  <c r="R5912" i="59"/>
  <c r="S5912" i="59"/>
  <c r="T5912" i="59"/>
  <c r="U5912" i="59"/>
  <c r="V5912" i="59"/>
  <c r="R5913" i="59"/>
  <c r="S5913" i="59"/>
  <c r="T5913" i="59"/>
  <c r="U5913" i="59"/>
  <c r="V5913" i="59"/>
  <c r="R5914" i="59"/>
  <c r="S5914" i="59"/>
  <c r="T5914" i="59"/>
  <c r="U5914" i="59"/>
  <c r="V5914" i="59"/>
  <c r="R5915" i="59"/>
  <c r="S5915" i="59"/>
  <c r="T5915" i="59"/>
  <c r="U5915" i="59"/>
  <c r="V5915" i="59"/>
  <c r="R5916" i="59"/>
  <c r="S5916" i="59"/>
  <c r="T5916" i="59"/>
  <c r="U5916" i="59"/>
  <c r="V5916" i="59"/>
  <c r="R5917" i="59"/>
  <c r="S5917" i="59"/>
  <c r="T5917" i="59"/>
  <c r="U5917" i="59"/>
  <c r="V5917" i="59"/>
  <c r="R5918" i="59"/>
  <c r="S5918" i="59"/>
  <c r="T5918" i="59"/>
  <c r="U5918" i="59"/>
  <c r="V5918" i="59"/>
  <c r="R5919" i="59"/>
  <c r="S5919" i="59"/>
  <c r="T5919" i="59"/>
  <c r="U5919" i="59"/>
  <c r="V5919" i="59"/>
  <c r="R5920" i="59"/>
  <c r="S5920" i="59"/>
  <c r="T5920" i="59"/>
  <c r="U5920" i="59"/>
  <c r="V5920" i="59"/>
  <c r="R5921" i="59"/>
  <c r="S5921" i="59"/>
  <c r="T5921" i="59"/>
  <c r="U5921" i="59"/>
  <c r="V5921" i="59"/>
  <c r="R5922" i="59"/>
  <c r="S5922" i="59"/>
  <c r="T5922" i="59"/>
  <c r="U5922" i="59"/>
  <c r="V5922" i="59"/>
  <c r="R5923" i="59"/>
  <c r="S5923" i="59"/>
  <c r="T5923" i="59"/>
  <c r="U5923" i="59"/>
  <c r="V5923" i="59"/>
  <c r="R5924" i="59"/>
  <c r="S5924" i="59"/>
  <c r="T5924" i="59"/>
  <c r="U5924" i="59"/>
  <c r="V5924" i="59"/>
  <c r="R5925" i="59"/>
  <c r="S5925" i="59"/>
  <c r="T5925" i="59"/>
  <c r="U5925" i="59"/>
  <c r="V5925" i="59"/>
  <c r="R5926" i="59"/>
  <c r="S5926" i="59"/>
  <c r="T5926" i="59"/>
  <c r="U5926" i="59"/>
  <c r="V5926" i="59"/>
  <c r="R5927" i="59"/>
  <c r="S5927" i="59"/>
  <c r="T5927" i="59"/>
  <c r="U5927" i="59"/>
  <c r="V5927" i="59"/>
  <c r="R5928" i="59"/>
  <c r="S5928" i="59"/>
  <c r="T5928" i="59"/>
  <c r="U5928" i="59"/>
  <c r="V5928" i="59"/>
  <c r="R5929" i="59"/>
  <c r="S5929" i="59"/>
  <c r="T5929" i="59"/>
  <c r="U5929" i="59"/>
  <c r="V5929" i="59"/>
  <c r="R5930" i="59"/>
  <c r="S5930" i="59"/>
  <c r="T5930" i="59"/>
  <c r="U5930" i="59"/>
  <c r="V5930" i="59"/>
  <c r="R5931" i="59"/>
  <c r="S5931" i="59"/>
  <c r="T5931" i="59"/>
  <c r="U5931" i="59"/>
  <c r="V5931" i="59"/>
  <c r="R5932" i="59"/>
  <c r="S5932" i="59"/>
  <c r="T5932" i="59"/>
  <c r="U5932" i="59"/>
  <c r="V5932" i="59"/>
  <c r="R5933" i="59"/>
  <c r="S5933" i="59"/>
  <c r="T5933" i="59"/>
  <c r="U5933" i="59"/>
  <c r="V5933" i="59"/>
  <c r="R5934" i="59"/>
  <c r="S5934" i="59"/>
  <c r="T5934" i="59"/>
  <c r="U5934" i="59"/>
  <c r="V5934" i="59"/>
  <c r="R5935" i="59"/>
  <c r="S5935" i="59"/>
  <c r="T5935" i="59"/>
  <c r="U5935" i="59"/>
  <c r="V5935" i="59"/>
  <c r="R5936" i="59"/>
  <c r="S5936" i="59"/>
  <c r="T5936" i="59"/>
  <c r="U5936" i="59"/>
  <c r="V5936" i="59"/>
  <c r="R5937" i="59"/>
  <c r="S5937" i="59"/>
  <c r="T5937" i="59"/>
  <c r="U5937" i="59"/>
  <c r="V5937" i="59"/>
  <c r="R5938" i="59"/>
  <c r="S5938" i="59"/>
  <c r="T5938" i="59"/>
  <c r="U5938" i="59"/>
  <c r="V5938" i="59"/>
  <c r="R5939" i="59"/>
  <c r="S5939" i="59"/>
  <c r="T5939" i="59"/>
  <c r="U5939" i="59"/>
  <c r="V5939" i="59"/>
  <c r="R5940" i="59"/>
  <c r="S5940" i="59"/>
  <c r="T5940" i="59"/>
  <c r="U5940" i="59"/>
  <c r="V5940" i="59"/>
  <c r="R5941" i="59"/>
  <c r="S5941" i="59"/>
  <c r="T5941" i="59"/>
  <c r="U5941" i="59"/>
  <c r="V5941" i="59"/>
  <c r="R5942" i="59"/>
  <c r="S5942" i="59"/>
  <c r="T5942" i="59"/>
  <c r="U5942" i="59"/>
  <c r="V5942" i="59"/>
  <c r="R5943" i="59"/>
  <c r="S5943" i="59"/>
  <c r="T5943" i="59"/>
  <c r="U5943" i="59"/>
  <c r="V5943" i="59"/>
  <c r="R5944" i="59"/>
  <c r="S5944" i="59"/>
  <c r="T5944" i="59"/>
  <c r="U5944" i="59"/>
  <c r="V5944" i="59"/>
  <c r="R5945" i="59"/>
  <c r="S5945" i="59"/>
  <c r="T5945" i="59"/>
  <c r="U5945" i="59"/>
  <c r="V5945" i="59"/>
  <c r="R5946" i="59"/>
  <c r="S5946" i="59"/>
  <c r="T5946" i="59"/>
  <c r="U5946" i="59"/>
  <c r="V5946" i="59"/>
  <c r="R5947" i="59"/>
  <c r="S5947" i="59"/>
  <c r="T5947" i="59"/>
  <c r="U5947" i="59"/>
  <c r="V5947" i="59"/>
  <c r="R5948" i="59"/>
  <c r="S5948" i="59"/>
  <c r="T5948" i="59"/>
  <c r="U5948" i="59"/>
  <c r="V5948" i="59"/>
  <c r="R5949" i="59"/>
  <c r="S5949" i="59"/>
  <c r="T5949" i="59"/>
  <c r="U5949" i="59"/>
  <c r="V5949" i="59"/>
  <c r="R5950" i="59"/>
  <c r="S5950" i="59"/>
  <c r="T5950" i="59"/>
  <c r="U5950" i="59"/>
  <c r="V5950" i="59"/>
  <c r="R5951" i="59"/>
  <c r="S5951" i="59"/>
  <c r="T5951" i="59"/>
  <c r="U5951" i="59"/>
  <c r="V5951" i="59"/>
  <c r="R5952" i="59"/>
  <c r="S5952" i="59"/>
  <c r="T5952" i="59"/>
  <c r="U5952" i="59"/>
  <c r="V5952" i="59"/>
  <c r="R5953" i="59"/>
  <c r="S5953" i="59"/>
  <c r="T5953" i="59"/>
  <c r="U5953" i="59"/>
  <c r="V5953" i="59"/>
  <c r="R5954" i="59"/>
  <c r="S5954" i="59"/>
  <c r="T5954" i="59"/>
  <c r="U5954" i="59"/>
  <c r="V5954" i="59"/>
  <c r="R5955" i="59"/>
  <c r="S5955" i="59"/>
  <c r="T5955" i="59"/>
  <c r="U5955" i="59"/>
  <c r="V5955" i="59"/>
  <c r="M5767" i="59"/>
  <c r="M527" i="59"/>
  <c r="J5768" i="59"/>
  <c r="J5769" i="59"/>
  <c r="J5770" i="59"/>
  <c r="J5771" i="59"/>
  <c r="J5772" i="59"/>
  <c r="J5773" i="59"/>
  <c r="J5774" i="59"/>
  <c r="J5775" i="59"/>
  <c r="J5776" i="59"/>
  <c r="J5777" i="59"/>
  <c r="J5778" i="59"/>
  <c r="J5779" i="59"/>
  <c r="J5780" i="59"/>
  <c r="J5781" i="59"/>
  <c r="J5782" i="59"/>
  <c r="J5783" i="59"/>
  <c r="J5784" i="59"/>
  <c r="J5785" i="59"/>
  <c r="J5786" i="59"/>
  <c r="J5787" i="59"/>
  <c r="J5788" i="59"/>
  <c r="J5789" i="59"/>
  <c r="J5790" i="59"/>
  <c r="J5791" i="59"/>
  <c r="J5792" i="59"/>
  <c r="J5793" i="59"/>
  <c r="J5794" i="59"/>
  <c r="J5795" i="59"/>
  <c r="J5796" i="59"/>
  <c r="J5797" i="59"/>
  <c r="J5798" i="59"/>
  <c r="J5799" i="59"/>
  <c r="J5800" i="59"/>
  <c r="J5801" i="59"/>
  <c r="J5802" i="59"/>
  <c r="J5803" i="59"/>
  <c r="J5804" i="59"/>
  <c r="J5805" i="59"/>
  <c r="J5806" i="59"/>
  <c r="J5807" i="59"/>
  <c r="J5808" i="59"/>
  <c r="J5809" i="59"/>
  <c r="J5810" i="59"/>
  <c r="J5811" i="59"/>
  <c r="J5812" i="59"/>
  <c r="J5813" i="59"/>
  <c r="J5814" i="59"/>
  <c r="J5815" i="59"/>
  <c r="J5816" i="59"/>
  <c r="J5817" i="59"/>
  <c r="J5818" i="59"/>
  <c r="J5819" i="59"/>
  <c r="J5820" i="59"/>
  <c r="J5821" i="59"/>
  <c r="J5822" i="59"/>
  <c r="J5823" i="59"/>
  <c r="J5824" i="59"/>
  <c r="J5825" i="59"/>
  <c r="J5826" i="59"/>
  <c r="J5827" i="59"/>
  <c r="J5828" i="59"/>
  <c r="J5829" i="59"/>
  <c r="J5830" i="59"/>
  <c r="J5831" i="59"/>
  <c r="J5832" i="59"/>
  <c r="J5833" i="59"/>
  <c r="J5834" i="59"/>
  <c r="J5835" i="59"/>
  <c r="J5836" i="59"/>
  <c r="J5837" i="59"/>
  <c r="J5838" i="59"/>
  <c r="J5839" i="59"/>
  <c r="J5840" i="59"/>
  <c r="J5841" i="59"/>
  <c r="J5842" i="59"/>
  <c r="J5843" i="59"/>
  <c r="J5844" i="59"/>
  <c r="J5845" i="59"/>
  <c r="J5846" i="59"/>
  <c r="J5847" i="59"/>
  <c r="J5848" i="59"/>
  <c r="J5849" i="59"/>
  <c r="J5850" i="59"/>
  <c r="J5851" i="59"/>
  <c r="J5852" i="59"/>
  <c r="J5853" i="59"/>
  <c r="J5854" i="59"/>
  <c r="J5855" i="59"/>
  <c r="J5856" i="59"/>
  <c r="J5857" i="59"/>
  <c r="J5858" i="59"/>
  <c r="J5859" i="59"/>
  <c r="J5860" i="59"/>
  <c r="J5861" i="59"/>
  <c r="J5862" i="59"/>
  <c r="J5863" i="59"/>
  <c r="J5864" i="59"/>
  <c r="J5865" i="59"/>
  <c r="J5866" i="59"/>
  <c r="J5867" i="59"/>
  <c r="J5868" i="59"/>
  <c r="J5869" i="59"/>
  <c r="J5870" i="59"/>
  <c r="J5871" i="59"/>
  <c r="J5872" i="59"/>
  <c r="J5873" i="59"/>
  <c r="J5874" i="59"/>
  <c r="J5875" i="59"/>
  <c r="J5876" i="59"/>
  <c r="J5877" i="59"/>
  <c r="J5878" i="59"/>
  <c r="J5879" i="59"/>
  <c r="J5880" i="59"/>
  <c r="J5881" i="59"/>
  <c r="J5882" i="59"/>
  <c r="J5883" i="59"/>
  <c r="J5884" i="59"/>
  <c r="J5885" i="59"/>
  <c r="J5886" i="59"/>
  <c r="J5887" i="59"/>
  <c r="J5888" i="59"/>
  <c r="J5889" i="59"/>
  <c r="J5890" i="59"/>
  <c r="J5891" i="59"/>
  <c r="J5892" i="59"/>
  <c r="J5893" i="59"/>
  <c r="J5894" i="59"/>
  <c r="J5895" i="59"/>
  <c r="J5896" i="59"/>
  <c r="J5897" i="59"/>
  <c r="J5898" i="59"/>
  <c r="J5899" i="59"/>
  <c r="J5900" i="59"/>
  <c r="J5901" i="59"/>
  <c r="J5902" i="59"/>
  <c r="J5903" i="59"/>
  <c r="J5904" i="59"/>
  <c r="J5905" i="59"/>
  <c r="J5906" i="59"/>
  <c r="J5907" i="59"/>
  <c r="J5908" i="59"/>
  <c r="J5909" i="59"/>
  <c r="J5910" i="59"/>
  <c r="J5911" i="59"/>
  <c r="J5912" i="59"/>
  <c r="J5913" i="59"/>
  <c r="J5914" i="59"/>
  <c r="J5915" i="59"/>
  <c r="J5916" i="59"/>
  <c r="J5917" i="59"/>
  <c r="J5918" i="59"/>
  <c r="J5919" i="59"/>
  <c r="J5920" i="59"/>
  <c r="J5921" i="59"/>
  <c r="J5922" i="59"/>
  <c r="J5923" i="59"/>
  <c r="J5924" i="59"/>
  <c r="J5925" i="59"/>
  <c r="J5926" i="59"/>
  <c r="J5927" i="59"/>
  <c r="J5928" i="59"/>
  <c r="J5929" i="59"/>
  <c r="J5930" i="59"/>
  <c r="J5931" i="59"/>
  <c r="J5932" i="59"/>
  <c r="J5933" i="59"/>
  <c r="J5934" i="59"/>
  <c r="J5935" i="59"/>
  <c r="J5936" i="59"/>
  <c r="J5937" i="59"/>
  <c r="J5938" i="59"/>
  <c r="J5939" i="59"/>
  <c r="J5940" i="59"/>
  <c r="J5941" i="59"/>
  <c r="J5942" i="59"/>
  <c r="J5943" i="59"/>
  <c r="J5944" i="59"/>
  <c r="J5945" i="59"/>
  <c r="J5946" i="59"/>
  <c r="J5947" i="59"/>
  <c r="J5948" i="59"/>
  <c r="J5949" i="59"/>
  <c r="J5950" i="59"/>
  <c r="J5951" i="59"/>
  <c r="J5952" i="59"/>
  <c r="J5953" i="59"/>
  <c r="J5954" i="59"/>
  <c r="J5955" i="59"/>
  <c r="D5768" i="59"/>
  <c r="D5769" i="59"/>
  <c r="D5770" i="59"/>
  <c r="D5771" i="59"/>
  <c r="D5772" i="59"/>
  <c r="D5773" i="59"/>
  <c r="D5774" i="59"/>
  <c r="D5775" i="59"/>
  <c r="D5776" i="59"/>
  <c r="D5777" i="59"/>
  <c r="D5778" i="59"/>
  <c r="D5779" i="59"/>
  <c r="D5780" i="59"/>
  <c r="D5781" i="59"/>
  <c r="D5782" i="59"/>
  <c r="D5783" i="59"/>
  <c r="D5784" i="59"/>
  <c r="D5785" i="59"/>
  <c r="D5786" i="59"/>
  <c r="D5787" i="59"/>
  <c r="D5788" i="59"/>
  <c r="D5789" i="59"/>
  <c r="D5790" i="59"/>
  <c r="D5791" i="59"/>
  <c r="D5792" i="59"/>
  <c r="D5793" i="59"/>
  <c r="D5794" i="59"/>
  <c r="D5795" i="59"/>
  <c r="D5796" i="59"/>
  <c r="D5797" i="59"/>
  <c r="D5798" i="59"/>
  <c r="D5799" i="59"/>
  <c r="D5800" i="59"/>
  <c r="D5801" i="59"/>
  <c r="D5802" i="59"/>
  <c r="D5803" i="59"/>
  <c r="D5804" i="59"/>
  <c r="D5805" i="59"/>
  <c r="D5806" i="59"/>
  <c r="D5807" i="59"/>
  <c r="D5808" i="59"/>
  <c r="D5809" i="59"/>
  <c r="D5810" i="59"/>
  <c r="D5811" i="59"/>
  <c r="D5812" i="59"/>
  <c r="D5813" i="59"/>
  <c r="D5814" i="59"/>
  <c r="D5815" i="59"/>
  <c r="D5816" i="59"/>
  <c r="D5817" i="59"/>
  <c r="D5818" i="59"/>
  <c r="D5819" i="59"/>
  <c r="D5820" i="59"/>
  <c r="D5821" i="59"/>
  <c r="D5822" i="59"/>
  <c r="D5823" i="59"/>
  <c r="D5824" i="59"/>
  <c r="D5825" i="59"/>
  <c r="D5826" i="59"/>
  <c r="D5827" i="59"/>
  <c r="D5828" i="59"/>
  <c r="D5829" i="59"/>
  <c r="D5830" i="59"/>
  <c r="D5831" i="59"/>
  <c r="D5832" i="59"/>
  <c r="D5833" i="59"/>
  <c r="D5834" i="59"/>
  <c r="D5835" i="59"/>
  <c r="D5836" i="59"/>
  <c r="D5837" i="59"/>
  <c r="D5838" i="59"/>
  <c r="D5839" i="59"/>
  <c r="D5840" i="59"/>
  <c r="D5841" i="59"/>
  <c r="D5842" i="59"/>
  <c r="D5843" i="59"/>
  <c r="D5844" i="59"/>
  <c r="D5845" i="59"/>
  <c r="D5846" i="59"/>
  <c r="D5847" i="59"/>
  <c r="D5848" i="59"/>
  <c r="D5849" i="59"/>
  <c r="D5850" i="59"/>
  <c r="D5851" i="59"/>
  <c r="D5852" i="59"/>
  <c r="D5853" i="59"/>
  <c r="D5854" i="59"/>
  <c r="D5855" i="59"/>
  <c r="D5856" i="59"/>
  <c r="D5857" i="59"/>
  <c r="D5858" i="59"/>
  <c r="D5859" i="59"/>
  <c r="D5860" i="59"/>
  <c r="D5861" i="59"/>
  <c r="D5862" i="59"/>
  <c r="D5863" i="59"/>
  <c r="D5864" i="59"/>
  <c r="D5865" i="59"/>
  <c r="D5866" i="59"/>
  <c r="D5867" i="59"/>
  <c r="D5868" i="59"/>
  <c r="D5869" i="59"/>
  <c r="D5870" i="59"/>
  <c r="D5871" i="59"/>
  <c r="D5872" i="59"/>
  <c r="D5873" i="59"/>
  <c r="D5874" i="59"/>
  <c r="A5874" i="59" s="1"/>
  <c r="D5875" i="59"/>
  <c r="D5876" i="59"/>
  <c r="D5877" i="59"/>
  <c r="D5878" i="59"/>
  <c r="D5879" i="59"/>
  <c r="D5880" i="59"/>
  <c r="D5881" i="59"/>
  <c r="D5882" i="59"/>
  <c r="D5883" i="59"/>
  <c r="D5884" i="59"/>
  <c r="D5885" i="59"/>
  <c r="D5886" i="59"/>
  <c r="D5887" i="59"/>
  <c r="D5888" i="59"/>
  <c r="A5888" i="59" s="1"/>
  <c r="D5889" i="59"/>
  <c r="D5890" i="59"/>
  <c r="D5891" i="59"/>
  <c r="A5891" i="59" s="1"/>
  <c r="D5892" i="59"/>
  <c r="A5892" i="59" s="1"/>
  <c r="D5893" i="59"/>
  <c r="A5893" i="59" s="1"/>
  <c r="D5894" i="59"/>
  <c r="D5895" i="59"/>
  <c r="D5896" i="59"/>
  <c r="D5897" i="59"/>
  <c r="D5898" i="59"/>
  <c r="D5899" i="59"/>
  <c r="D5900" i="59"/>
  <c r="D5901" i="59"/>
  <c r="D5902" i="59"/>
  <c r="A5902" i="59" s="1"/>
  <c r="D5903" i="59"/>
  <c r="A5903" i="59" s="1"/>
  <c r="D5904" i="59"/>
  <c r="A5904" i="59" s="1"/>
  <c r="D5905" i="59"/>
  <c r="A5905" i="59" s="1"/>
  <c r="D5906" i="59"/>
  <c r="A5906" i="59" s="1"/>
  <c r="D5907" i="59"/>
  <c r="A5907" i="59" s="1"/>
  <c r="D5908" i="59"/>
  <c r="D5909" i="59"/>
  <c r="D5910" i="59"/>
  <c r="D5911" i="59"/>
  <c r="D5912" i="59"/>
  <c r="D5913" i="59"/>
  <c r="D5914" i="59"/>
  <c r="D5915" i="59"/>
  <c r="D5916" i="59"/>
  <c r="A5916" i="59" s="1"/>
  <c r="D5917" i="59"/>
  <c r="A5917" i="59" s="1"/>
  <c r="D5918" i="59"/>
  <c r="D5919" i="59"/>
  <c r="A5919" i="59" s="1"/>
  <c r="D5920" i="59"/>
  <c r="A5920" i="59" s="1"/>
  <c r="D5921" i="59"/>
  <c r="A5921" i="59" s="1"/>
  <c r="D5922" i="59"/>
  <c r="D5923" i="59"/>
  <c r="D5924" i="59"/>
  <c r="D5925" i="59"/>
  <c r="D5926" i="59"/>
  <c r="A5926" i="59" s="1"/>
  <c r="D5927" i="59"/>
  <c r="D5928" i="59"/>
  <c r="D5929" i="59"/>
  <c r="D5930" i="59"/>
  <c r="A5930" i="59" s="1"/>
  <c r="D5931" i="59"/>
  <c r="A5931" i="59" s="1"/>
  <c r="D5932" i="59"/>
  <c r="A5932" i="59" s="1"/>
  <c r="D5933" i="59"/>
  <c r="A5933" i="59" s="1"/>
  <c r="D5934" i="59"/>
  <c r="A5934" i="59" s="1"/>
  <c r="D5935" i="59"/>
  <c r="A5935" i="59" s="1"/>
  <c r="D5936" i="59"/>
  <c r="D5937" i="59"/>
  <c r="A5937" i="59" s="1"/>
  <c r="D5938" i="59"/>
  <c r="D5939" i="59"/>
  <c r="A5939" i="59" s="1"/>
  <c r="D5940" i="59"/>
  <c r="A5940" i="59" s="1"/>
  <c r="D5941" i="59"/>
  <c r="A5941" i="59" s="1"/>
  <c r="D5942" i="59"/>
  <c r="D5943" i="59"/>
  <c r="A5943" i="59" s="1"/>
  <c r="D5944" i="59"/>
  <c r="A5944" i="59" s="1"/>
  <c r="D5945" i="59"/>
  <c r="A5945" i="59" s="1"/>
  <c r="D5946" i="59"/>
  <c r="A5946" i="59" s="1"/>
  <c r="D5947" i="59"/>
  <c r="A5947" i="59" s="1"/>
  <c r="D5948" i="59"/>
  <c r="A5948" i="59" s="1"/>
  <c r="D5949" i="59"/>
  <c r="A5949" i="59" s="1"/>
  <c r="D5950" i="59"/>
  <c r="D5951" i="59"/>
  <c r="A5951" i="59" s="1"/>
  <c r="D5952" i="59"/>
  <c r="D5953" i="59"/>
  <c r="A5953" i="59" s="1"/>
  <c r="D5954" i="59"/>
  <c r="A5954" i="59" s="1"/>
  <c r="D5955" i="59"/>
  <c r="A5768" i="59"/>
  <c r="A5769" i="59"/>
  <c r="A5770" i="59"/>
  <c r="A5771" i="59"/>
  <c r="A5772" i="59"/>
  <c r="A5773" i="59"/>
  <c r="A5774" i="59"/>
  <c r="A5775" i="59"/>
  <c r="A5776" i="59"/>
  <c r="A5777" i="59"/>
  <c r="A5778" i="59"/>
  <c r="A5779" i="59"/>
  <c r="A5780" i="59"/>
  <c r="A5781" i="59"/>
  <c r="A5782" i="59"/>
  <c r="A5783" i="59"/>
  <c r="A5784" i="59"/>
  <c r="A5785" i="59"/>
  <c r="A5786" i="59"/>
  <c r="A5787" i="59"/>
  <c r="A5788" i="59"/>
  <c r="A5789" i="59"/>
  <c r="A5790" i="59"/>
  <c r="A5791" i="59"/>
  <c r="A5792" i="59"/>
  <c r="A5793" i="59"/>
  <c r="A5794" i="59"/>
  <c r="A5795" i="59"/>
  <c r="A5796" i="59"/>
  <c r="A5797" i="59"/>
  <c r="A5798" i="59"/>
  <c r="A5799" i="59"/>
  <c r="A5800" i="59"/>
  <c r="A5801" i="59"/>
  <c r="A5802" i="59"/>
  <c r="A5803" i="59"/>
  <c r="A5804" i="59"/>
  <c r="A5805" i="59"/>
  <c r="A5806" i="59"/>
  <c r="A5807" i="59"/>
  <c r="A5808" i="59"/>
  <c r="A5809" i="59"/>
  <c r="A5810" i="59"/>
  <c r="A5811" i="59"/>
  <c r="A5812" i="59"/>
  <c r="A5813" i="59"/>
  <c r="A5814" i="59"/>
  <c r="A5815" i="59"/>
  <c r="A5816" i="59"/>
  <c r="A5817" i="59"/>
  <c r="A5818" i="59"/>
  <c r="A5819" i="59"/>
  <c r="A5820" i="59"/>
  <c r="A5821" i="59"/>
  <c r="A5822" i="59"/>
  <c r="A5823" i="59"/>
  <c r="A5824" i="59"/>
  <c r="A5825" i="59"/>
  <c r="A5826" i="59"/>
  <c r="A5827" i="59"/>
  <c r="A5828" i="59"/>
  <c r="A5829" i="59"/>
  <c r="A5830" i="59"/>
  <c r="A5831" i="59"/>
  <c r="A5832" i="59"/>
  <c r="A5833" i="59"/>
  <c r="A5834" i="59"/>
  <c r="A5835" i="59"/>
  <c r="A5836" i="59"/>
  <c r="A5837" i="59"/>
  <c r="A5838" i="59"/>
  <c r="A5839" i="59"/>
  <c r="A5840" i="59"/>
  <c r="A5841" i="59"/>
  <c r="A5842" i="59"/>
  <c r="A5843" i="59"/>
  <c r="A5844" i="59"/>
  <c r="A5845" i="59"/>
  <c r="A5846" i="59"/>
  <c r="A5847" i="59"/>
  <c r="A5848" i="59"/>
  <c r="A5849" i="59"/>
  <c r="A5850" i="59"/>
  <c r="A5851" i="59"/>
  <c r="A5852" i="59"/>
  <c r="A5853" i="59"/>
  <c r="A5854" i="59"/>
  <c r="A5855" i="59"/>
  <c r="A5856" i="59"/>
  <c r="A5857" i="59"/>
  <c r="A5858" i="59"/>
  <c r="A5859" i="59"/>
  <c r="A5860" i="59"/>
  <c r="A5861" i="59"/>
  <c r="A5862" i="59"/>
  <c r="A5863" i="59"/>
  <c r="A5864" i="59"/>
  <c r="A5865" i="59"/>
  <c r="A5866" i="59"/>
  <c r="A5867" i="59"/>
  <c r="A5868" i="59"/>
  <c r="A5869" i="59"/>
  <c r="A5870" i="59"/>
  <c r="A5871" i="59"/>
  <c r="A5872" i="59"/>
  <c r="A5873" i="59"/>
  <c r="A5875" i="59"/>
  <c r="A5876" i="59"/>
  <c r="A5877" i="59"/>
  <c r="A5878" i="59"/>
  <c r="A5879" i="59"/>
  <c r="A5880" i="59"/>
  <c r="A5881" i="59"/>
  <c r="A5882" i="59"/>
  <c r="A5883" i="59"/>
  <c r="A5884" i="59"/>
  <c r="A5885" i="59"/>
  <c r="A5886" i="59"/>
  <c r="A5887" i="59"/>
  <c r="A5889" i="59"/>
  <c r="A5890" i="59"/>
  <c r="A5894" i="59"/>
  <c r="A5895" i="59"/>
  <c r="A5896" i="59"/>
  <c r="A5897" i="59"/>
  <c r="A5898" i="59"/>
  <c r="A5899" i="59"/>
  <c r="A5900" i="59"/>
  <c r="A5901" i="59"/>
  <c r="A5908" i="59"/>
  <c r="A5909" i="59"/>
  <c r="A5910" i="59"/>
  <c r="A5911" i="59"/>
  <c r="A5912" i="59"/>
  <c r="A5913" i="59"/>
  <c r="A5914" i="59"/>
  <c r="A5915" i="59"/>
  <c r="A5918" i="59"/>
  <c r="A5922" i="59"/>
  <c r="A5923" i="59"/>
  <c r="A5924" i="59"/>
  <c r="A5925" i="59"/>
  <c r="A5927" i="59"/>
  <c r="A5928" i="59"/>
  <c r="A5929" i="59"/>
  <c r="A5936" i="59"/>
  <c r="A5938" i="59"/>
  <c r="A5942" i="59"/>
  <c r="A5950" i="59"/>
  <c r="A5952" i="59"/>
  <c r="A5955" i="59"/>
  <c r="P483" i="59"/>
  <c r="Q483" i="59"/>
  <c r="R483" i="59"/>
  <c r="S483" i="59"/>
  <c r="T483" i="59"/>
  <c r="U483" i="59"/>
  <c r="P484" i="59"/>
  <c r="Q484" i="59"/>
  <c r="R484" i="59"/>
  <c r="S484" i="59"/>
  <c r="T484" i="59"/>
  <c r="U484" i="59"/>
  <c r="P485" i="59"/>
  <c r="Q485" i="59"/>
  <c r="R485" i="59"/>
  <c r="S485" i="59"/>
  <c r="T485" i="59"/>
  <c r="U485" i="59"/>
  <c r="P486" i="59"/>
  <c r="Q486" i="59"/>
  <c r="R486" i="59"/>
  <c r="S486" i="59"/>
  <c r="T486" i="59"/>
  <c r="U486" i="59"/>
  <c r="P487" i="59"/>
  <c r="Q487" i="59"/>
  <c r="R487" i="59"/>
  <c r="S487" i="59"/>
  <c r="T487" i="59"/>
  <c r="U487" i="59"/>
  <c r="P488" i="59"/>
  <c r="Q488" i="59"/>
  <c r="R488" i="59"/>
  <c r="S488" i="59"/>
  <c r="T488" i="59"/>
  <c r="U488" i="59"/>
  <c r="P489" i="59"/>
  <c r="Q489" i="59"/>
  <c r="R489" i="59"/>
  <c r="S489" i="59"/>
  <c r="T489" i="59"/>
  <c r="U489" i="59"/>
  <c r="P490" i="59"/>
  <c r="Q490" i="59"/>
  <c r="R490" i="59"/>
  <c r="S490" i="59"/>
  <c r="T490" i="59"/>
  <c r="U490" i="59"/>
  <c r="P491" i="59"/>
  <c r="Q491" i="59"/>
  <c r="R491" i="59"/>
  <c r="S491" i="59"/>
  <c r="T491" i="59"/>
  <c r="U491" i="59"/>
  <c r="P492" i="59"/>
  <c r="Q492" i="59"/>
  <c r="R492" i="59"/>
  <c r="S492" i="59"/>
  <c r="T492" i="59"/>
  <c r="U492" i="59"/>
  <c r="P493" i="59"/>
  <c r="Q493" i="59"/>
  <c r="R493" i="59"/>
  <c r="S493" i="59"/>
  <c r="T493" i="59"/>
  <c r="U493" i="59"/>
  <c r="P494" i="59"/>
  <c r="Q494" i="59"/>
  <c r="R494" i="59"/>
  <c r="S494" i="59"/>
  <c r="T494" i="59"/>
  <c r="U494" i="59"/>
  <c r="P495" i="59"/>
  <c r="Q495" i="59"/>
  <c r="R495" i="59"/>
  <c r="S495" i="59"/>
  <c r="T495" i="59"/>
  <c r="U495" i="59"/>
  <c r="P496" i="59"/>
  <c r="Q496" i="59"/>
  <c r="R496" i="59"/>
  <c r="S496" i="59"/>
  <c r="T496" i="59"/>
  <c r="U496" i="59"/>
  <c r="P497" i="59"/>
  <c r="Q497" i="59"/>
  <c r="R497" i="59"/>
  <c r="S497" i="59"/>
  <c r="T497" i="59"/>
  <c r="U497" i="59"/>
  <c r="P498" i="59"/>
  <c r="Q498" i="59"/>
  <c r="V498" i="59" s="1"/>
  <c r="R498" i="59"/>
  <c r="S498" i="59"/>
  <c r="T498" i="59"/>
  <c r="U498" i="59"/>
  <c r="P499" i="59"/>
  <c r="Q499" i="59"/>
  <c r="R499" i="59"/>
  <c r="S499" i="59"/>
  <c r="T499" i="59"/>
  <c r="U499" i="59"/>
  <c r="P500" i="59"/>
  <c r="Q500" i="59"/>
  <c r="R500" i="59"/>
  <c r="S500" i="59"/>
  <c r="T500" i="59"/>
  <c r="U500" i="59"/>
  <c r="P501" i="59"/>
  <c r="Q501" i="59"/>
  <c r="R501" i="59"/>
  <c r="S501" i="59"/>
  <c r="T501" i="59"/>
  <c r="U501" i="59"/>
  <c r="P502" i="59"/>
  <c r="Q502" i="59"/>
  <c r="R502" i="59"/>
  <c r="S502" i="59"/>
  <c r="T502" i="59"/>
  <c r="U502" i="59"/>
  <c r="P503" i="59"/>
  <c r="Q503" i="59"/>
  <c r="R503" i="59"/>
  <c r="S503" i="59"/>
  <c r="T503" i="59"/>
  <c r="U503" i="59"/>
  <c r="P504" i="59"/>
  <c r="Q504" i="59"/>
  <c r="V504" i="59" s="1"/>
  <c r="R504" i="59"/>
  <c r="S504" i="59"/>
  <c r="T504" i="59"/>
  <c r="U504" i="59"/>
  <c r="P505" i="59"/>
  <c r="Q505" i="59"/>
  <c r="R505" i="59"/>
  <c r="S505" i="59"/>
  <c r="T505" i="59"/>
  <c r="U505" i="59"/>
  <c r="P506" i="59"/>
  <c r="Q506" i="59"/>
  <c r="R506" i="59"/>
  <c r="S506" i="59"/>
  <c r="T506" i="59"/>
  <c r="U506" i="59"/>
  <c r="P507" i="59"/>
  <c r="Q507" i="59"/>
  <c r="R507" i="59"/>
  <c r="S507" i="59"/>
  <c r="T507" i="59"/>
  <c r="U507" i="59"/>
  <c r="P508" i="59"/>
  <c r="Q508" i="59"/>
  <c r="R508" i="59"/>
  <c r="S508" i="59"/>
  <c r="T508" i="59"/>
  <c r="U508" i="59"/>
  <c r="P509" i="59"/>
  <c r="Q509" i="59"/>
  <c r="R509" i="59"/>
  <c r="S509" i="59"/>
  <c r="T509" i="59"/>
  <c r="U509" i="59"/>
  <c r="P510" i="59"/>
  <c r="Q510" i="59"/>
  <c r="R510" i="59"/>
  <c r="S510" i="59"/>
  <c r="T510" i="59"/>
  <c r="U510" i="59"/>
  <c r="P511" i="59"/>
  <c r="Q511" i="59"/>
  <c r="R511" i="59"/>
  <c r="S511" i="59"/>
  <c r="T511" i="59"/>
  <c r="U511" i="59"/>
  <c r="P512" i="59"/>
  <c r="Q512" i="59"/>
  <c r="V512" i="59" s="1"/>
  <c r="R512" i="59"/>
  <c r="S512" i="59"/>
  <c r="T512" i="59"/>
  <c r="U512" i="59"/>
  <c r="P513" i="59"/>
  <c r="Q513" i="59"/>
  <c r="R513" i="59"/>
  <c r="S513" i="59"/>
  <c r="T513" i="59"/>
  <c r="U513" i="59"/>
  <c r="P514" i="59"/>
  <c r="Q514" i="59"/>
  <c r="R514" i="59"/>
  <c r="S514" i="59"/>
  <c r="T514" i="59"/>
  <c r="U514" i="59"/>
  <c r="P515" i="59"/>
  <c r="Q515" i="59"/>
  <c r="R515" i="59"/>
  <c r="S515" i="59"/>
  <c r="T515" i="59"/>
  <c r="U515" i="59"/>
  <c r="P516" i="59"/>
  <c r="Q516" i="59"/>
  <c r="R516" i="59"/>
  <c r="S516" i="59"/>
  <c r="T516" i="59"/>
  <c r="U516" i="59"/>
  <c r="P517" i="59"/>
  <c r="Q517" i="59"/>
  <c r="R517" i="59"/>
  <c r="S517" i="59"/>
  <c r="T517" i="59"/>
  <c r="U517" i="59"/>
  <c r="P518" i="59"/>
  <c r="Q518" i="59"/>
  <c r="R518" i="59"/>
  <c r="S518" i="59"/>
  <c r="T518" i="59"/>
  <c r="U518" i="59"/>
  <c r="P519" i="59"/>
  <c r="Q519" i="59"/>
  <c r="R519" i="59"/>
  <c r="S519" i="59"/>
  <c r="T519" i="59"/>
  <c r="U519" i="59"/>
  <c r="P520" i="59"/>
  <c r="Q520" i="59"/>
  <c r="R520" i="59"/>
  <c r="S520" i="59"/>
  <c r="T520" i="59"/>
  <c r="U520" i="59"/>
  <c r="P521" i="59"/>
  <c r="Q521" i="59"/>
  <c r="R521" i="59"/>
  <c r="S521" i="59"/>
  <c r="T521" i="59"/>
  <c r="U521" i="59"/>
  <c r="P522" i="59"/>
  <c r="Q522" i="59"/>
  <c r="R522" i="59"/>
  <c r="S522" i="59"/>
  <c r="T522" i="59"/>
  <c r="U522" i="59"/>
  <c r="P523" i="59"/>
  <c r="Q523" i="59"/>
  <c r="R523" i="59"/>
  <c r="S523" i="59"/>
  <c r="T523" i="59"/>
  <c r="U523" i="59"/>
  <c r="P524" i="59"/>
  <c r="Q524" i="59"/>
  <c r="R524" i="59"/>
  <c r="S524" i="59"/>
  <c r="T524" i="59"/>
  <c r="U524" i="59"/>
  <c r="V524" i="59"/>
  <c r="P525" i="59"/>
  <c r="Q525" i="59"/>
  <c r="R525" i="59"/>
  <c r="S525" i="59"/>
  <c r="T525" i="59"/>
  <c r="U525" i="59"/>
  <c r="P526" i="59"/>
  <c r="Q526" i="59"/>
  <c r="R526" i="59"/>
  <c r="S526" i="59"/>
  <c r="T526" i="59"/>
  <c r="U526" i="59"/>
  <c r="M483" i="59"/>
  <c r="N483" i="59"/>
  <c r="M484" i="59"/>
  <c r="N484" i="59"/>
  <c r="M485" i="59"/>
  <c r="N485" i="59"/>
  <c r="M486" i="59"/>
  <c r="N486" i="59"/>
  <c r="V486" i="59" s="1"/>
  <c r="M487" i="59"/>
  <c r="N487" i="59"/>
  <c r="M488" i="59"/>
  <c r="N488" i="59"/>
  <c r="M489" i="59"/>
  <c r="N489" i="59"/>
  <c r="M490" i="59"/>
  <c r="N490" i="59"/>
  <c r="M491" i="59"/>
  <c r="N491" i="59"/>
  <c r="M492" i="59"/>
  <c r="N492" i="59"/>
  <c r="M493" i="59"/>
  <c r="N493" i="59"/>
  <c r="M494" i="59"/>
  <c r="N494" i="59"/>
  <c r="M495" i="59"/>
  <c r="N495" i="59"/>
  <c r="M496" i="59"/>
  <c r="N496" i="59"/>
  <c r="M497" i="59"/>
  <c r="N497" i="59"/>
  <c r="M498" i="59"/>
  <c r="N498" i="59"/>
  <c r="M499" i="59"/>
  <c r="N499" i="59"/>
  <c r="M500" i="59"/>
  <c r="N500" i="59"/>
  <c r="M501" i="59"/>
  <c r="N501" i="59"/>
  <c r="M502" i="59"/>
  <c r="N502" i="59"/>
  <c r="M503" i="59"/>
  <c r="N503" i="59"/>
  <c r="M504" i="59"/>
  <c r="N504" i="59"/>
  <c r="M505" i="59"/>
  <c r="N505" i="59"/>
  <c r="M506" i="59"/>
  <c r="N506" i="59"/>
  <c r="M507" i="59"/>
  <c r="N507" i="59"/>
  <c r="M508" i="59"/>
  <c r="N508" i="59"/>
  <c r="M509" i="59"/>
  <c r="N509" i="59"/>
  <c r="M510" i="59"/>
  <c r="N510" i="59"/>
  <c r="M511" i="59"/>
  <c r="N511" i="59"/>
  <c r="M512" i="59"/>
  <c r="N512" i="59"/>
  <c r="M513" i="59"/>
  <c r="N513" i="59"/>
  <c r="M514" i="59"/>
  <c r="N514" i="59"/>
  <c r="M515" i="59"/>
  <c r="N515" i="59"/>
  <c r="M516" i="59"/>
  <c r="N516" i="59"/>
  <c r="M517" i="59"/>
  <c r="N517" i="59"/>
  <c r="M518" i="59"/>
  <c r="N518" i="59"/>
  <c r="M519" i="59"/>
  <c r="N519" i="59"/>
  <c r="M520" i="59"/>
  <c r="N520" i="59"/>
  <c r="M521" i="59"/>
  <c r="N521" i="59"/>
  <c r="M522" i="59"/>
  <c r="N522" i="59"/>
  <c r="M523" i="59"/>
  <c r="N523" i="59"/>
  <c r="M524" i="59"/>
  <c r="N524" i="59"/>
  <c r="M525" i="59"/>
  <c r="N525" i="59"/>
  <c r="M526" i="59"/>
  <c r="N526" i="59"/>
  <c r="J483" i="59"/>
  <c r="J484" i="59"/>
  <c r="J485" i="59"/>
  <c r="J486" i="59"/>
  <c r="J487" i="59"/>
  <c r="J488" i="59"/>
  <c r="J489" i="59"/>
  <c r="J490" i="59"/>
  <c r="J491" i="59"/>
  <c r="J492" i="59"/>
  <c r="J493" i="59"/>
  <c r="J494" i="59"/>
  <c r="J495" i="59"/>
  <c r="J496" i="59"/>
  <c r="J497" i="59"/>
  <c r="J498" i="59"/>
  <c r="J499" i="59"/>
  <c r="J500" i="59"/>
  <c r="J501" i="59"/>
  <c r="J502" i="59"/>
  <c r="J503" i="59"/>
  <c r="J504" i="59"/>
  <c r="J505" i="59"/>
  <c r="J506" i="59"/>
  <c r="J507" i="59"/>
  <c r="J508" i="59"/>
  <c r="J509" i="59"/>
  <c r="J510" i="59"/>
  <c r="J511" i="59"/>
  <c r="J512" i="59"/>
  <c r="J513" i="59"/>
  <c r="J514" i="59"/>
  <c r="J515" i="59"/>
  <c r="J516" i="59"/>
  <c r="J517" i="59"/>
  <c r="J518" i="59"/>
  <c r="J519" i="59"/>
  <c r="J520" i="59"/>
  <c r="J521" i="59"/>
  <c r="J522" i="59"/>
  <c r="J523" i="59"/>
  <c r="J524" i="59"/>
  <c r="J525" i="59"/>
  <c r="J526" i="59"/>
  <c r="D483" i="59"/>
  <c r="A483" i="59" s="1"/>
  <c r="D484" i="59"/>
  <c r="A484" i="59" s="1"/>
  <c r="D485" i="59"/>
  <c r="A485" i="59" s="1"/>
  <c r="D486" i="59"/>
  <c r="A486" i="59" s="1"/>
  <c r="D487" i="59"/>
  <c r="A487" i="59" s="1"/>
  <c r="D488" i="59"/>
  <c r="A488" i="59" s="1"/>
  <c r="D489" i="59"/>
  <c r="A489" i="59" s="1"/>
  <c r="D490" i="59"/>
  <c r="A490" i="59" s="1"/>
  <c r="D491" i="59"/>
  <c r="A491" i="59" s="1"/>
  <c r="D492" i="59"/>
  <c r="A492" i="59" s="1"/>
  <c r="D493" i="59"/>
  <c r="A493" i="59" s="1"/>
  <c r="D494" i="59"/>
  <c r="A494" i="59" s="1"/>
  <c r="D495" i="59"/>
  <c r="A495" i="59" s="1"/>
  <c r="D496" i="59"/>
  <c r="A496" i="59" s="1"/>
  <c r="D497" i="59"/>
  <c r="D498" i="59"/>
  <c r="A498" i="59" s="1"/>
  <c r="D499" i="59"/>
  <c r="A499" i="59" s="1"/>
  <c r="D500" i="59"/>
  <c r="A500" i="59" s="1"/>
  <c r="D501" i="59"/>
  <c r="D502" i="59"/>
  <c r="A502" i="59" s="1"/>
  <c r="D503" i="59"/>
  <c r="A503" i="59" s="1"/>
  <c r="D504" i="59"/>
  <c r="A504" i="59" s="1"/>
  <c r="D505" i="59"/>
  <c r="A505" i="59" s="1"/>
  <c r="D506" i="59"/>
  <c r="A506" i="59" s="1"/>
  <c r="D507" i="59"/>
  <c r="A507" i="59" s="1"/>
  <c r="D508" i="59"/>
  <c r="A508" i="59" s="1"/>
  <c r="D509" i="59"/>
  <c r="A509" i="59" s="1"/>
  <c r="D510" i="59"/>
  <c r="A510" i="59" s="1"/>
  <c r="D511" i="59"/>
  <c r="A511" i="59" s="1"/>
  <c r="D512" i="59"/>
  <c r="A512" i="59" s="1"/>
  <c r="D513" i="59"/>
  <c r="A513" i="59" s="1"/>
  <c r="D514" i="59"/>
  <c r="D515" i="59"/>
  <c r="D516" i="59"/>
  <c r="D517" i="59"/>
  <c r="A517" i="59" s="1"/>
  <c r="D518" i="59"/>
  <c r="A518" i="59" s="1"/>
  <c r="D519" i="59"/>
  <c r="A519" i="59" s="1"/>
  <c r="D520" i="59"/>
  <c r="A520" i="59" s="1"/>
  <c r="D521" i="59"/>
  <c r="A521" i="59" s="1"/>
  <c r="D522" i="59"/>
  <c r="A522" i="59" s="1"/>
  <c r="D523" i="59"/>
  <c r="A523" i="59" s="1"/>
  <c r="D524" i="59"/>
  <c r="A524" i="59" s="1"/>
  <c r="D525" i="59"/>
  <c r="A525" i="59" s="1"/>
  <c r="D526" i="59"/>
  <c r="A497" i="59"/>
  <c r="A501" i="59"/>
  <c r="A514" i="59"/>
  <c r="A515" i="59"/>
  <c r="A516" i="59"/>
  <c r="A526" i="59"/>
  <c r="D2" i="59"/>
  <c r="A2" i="59" s="1"/>
  <c r="J2" i="59"/>
  <c r="M2" i="59"/>
  <c r="N2" i="59"/>
  <c r="P2" i="59"/>
  <c r="Q2" i="59"/>
  <c r="R2" i="59"/>
  <c r="S2" i="59"/>
  <c r="T2" i="59"/>
  <c r="U2" i="59"/>
  <c r="D3" i="59"/>
  <c r="A3" i="59" s="1"/>
  <c r="J3" i="59"/>
  <c r="M3" i="59"/>
  <c r="N3" i="59"/>
  <c r="P3" i="59"/>
  <c r="Q3" i="59"/>
  <c r="R3" i="59"/>
  <c r="S3" i="59"/>
  <c r="T3" i="59"/>
  <c r="U3" i="59"/>
  <c r="D4" i="59"/>
  <c r="A4" i="59" s="1"/>
  <c r="J4" i="59"/>
  <c r="M4" i="59"/>
  <c r="N4" i="59"/>
  <c r="P4" i="59"/>
  <c r="Q4" i="59"/>
  <c r="R4" i="59"/>
  <c r="S4" i="59"/>
  <c r="T4" i="59"/>
  <c r="U4" i="59"/>
  <c r="D5" i="59"/>
  <c r="A5" i="59" s="1"/>
  <c r="J5" i="59"/>
  <c r="M5" i="59"/>
  <c r="N5" i="59"/>
  <c r="P5" i="59"/>
  <c r="Q5" i="59"/>
  <c r="R5" i="59"/>
  <c r="S5" i="59"/>
  <c r="T5" i="59"/>
  <c r="U5" i="59"/>
  <c r="D6" i="59"/>
  <c r="A6" i="59" s="1"/>
  <c r="J6" i="59"/>
  <c r="M6" i="59"/>
  <c r="N6" i="59"/>
  <c r="P6" i="59"/>
  <c r="Q6" i="59"/>
  <c r="R6" i="59"/>
  <c r="S6" i="59"/>
  <c r="T6" i="59"/>
  <c r="U6" i="59"/>
  <c r="D7" i="59"/>
  <c r="A7" i="59" s="1"/>
  <c r="J7" i="59"/>
  <c r="M7" i="59"/>
  <c r="N7" i="59"/>
  <c r="P7" i="59"/>
  <c r="Q7" i="59"/>
  <c r="R7" i="59"/>
  <c r="S7" i="59"/>
  <c r="T7" i="59"/>
  <c r="U7" i="59"/>
  <c r="D8" i="59"/>
  <c r="A8" i="59" s="1"/>
  <c r="J8" i="59"/>
  <c r="M8" i="59"/>
  <c r="N8" i="59"/>
  <c r="P8" i="59"/>
  <c r="Q8" i="59"/>
  <c r="R8" i="59"/>
  <c r="S8" i="59"/>
  <c r="T8" i="59"/>
  <c r="U8" i="59"/>
  <c r="D9" i="59"/>
  <c r="A9" i="59" s="1"/>
  <c r="J9" i="59"/>
  <c r="M9" i="59"/>
  <c r="N9" i="59"/>
  <c r="P9" i="59"/>
  <c r="Q9" i="59"/>
  <c r="R9" i="59"/>
  <c r="S9" i="59"/>
  <c r="T9" i="59"/>
  <c r="U9" i="59"/>
  <c r="D10" i="59"/>
  <c r="A10" i="59" s="1"/>
  <c r="J10" i="59"/>
  <c r="M10" i="59"/>
  <c r="N10" i="59"/>
  <c r="P10" i="59"/>
  <c r="Q10" i="59"/>
  <c r="R10" i="59"/>
  <c r="S10" i="59"/>
  <c r="T10" i="59"/>
  <c r="U10" i="59"/>
  <c r="D11" i="59"/>
  <c r="A11" i="59" s="1"/>
  <c r="J11" i="59"/>
  <c r="M11" i="59"/>
  <c r="N11" i="59"/>
  <c r="P11" i="59"/>
  <c r="Q11" i="59"/>
  <c r="R11" i="59"/>
  <c r="S11" i="59"/>
  <c r="T11" i="59"/>
  <c r="U11" i="59"/>
  <c r="D12" i="59"/>
  <c r="A12" i="59" s="1"/>
  <c r="J12" i="59"/>
  <c r="M12" i="59"/>
  <c r="N12" i="59"/>
  <c r="P12" i="59"/>
  <c r="Q12" i="59"/>
  <c r="R12" i="59"/>
  <c r="S12" i="59"/>
  <c r="T12" i="59"/>
  <c r="U12" i="59"/>
  <c r="D13" i="59"/>
  <c r="A13" i="59" s="1"/>
  <c r="J13" i="59"/>
  <c r="M13" i="59"/>
  <c r="N13" i="59"/>
  <c r="P13" i="59"/>
  <c r="Q13" i="59"/>
  <c r="R13" i="59"/>
  <c r="S13" i="59"/>
  <c r="T13" i="59"/>
  <c r="U13" i="59"/>
  <c r="D14" i="59"/>
  <c r="A14" i="59" s="1"/>
  <c r="J14" i="59"/>
  <c r="M14" i="59"/>
  <c r="N14" i="59"/>
  <c r="P14" i="59"/>
  <c r="Q14" i="59"/>
  <c r="R14" i="59"/>
  <c r="S14" i="59"/>
  <c r="T14" i="59"/>
  <c r="U14" i="59"/>
  <c r="D15" i="59"/>
  <c r="A15" i="59" s="1"/>
  <c r="J15" i="59"/>
  <c r="M15" i="59"/>
  <c r="N15" i="59"/>
  <c r="P15" i="59"/>
  <c r="Q15" i="59"/>
  <c r="R15" i="59"/>
  <c r="S15" i="59"/>
  <c r="T15" i="59"/>
  <c r="U15" i="59"/>
  <c r="D16" i="59"/>
  <c r="A16" i="59" s="1"/>
  <c r="J16" i="59"/>
  <c r="M16" i="59"/>
  <c r="N16" i="59"/>
  <c r="P16" i="59"/>
  <c r="Q16" i="59"/>
  <c r="R16" i="59"/>
  <c r="S16" i="59"/>
  <c r="T16" i="59"/>
  <c r="U16" i="59"/>
  <c r="D17" i="59"/>
  <c r="A17" i="59" s="1"/>
  <c r="J17" i="59"/>
  <c r="M17" i="59"/>
  <c r="N17" i="59"/>
  <c r="P17" i="59"/>
  <c r="Q17" i="59"/>
  <c r="R17" i="59"/>
  <c r="S17" i="59"/>
  <c r="T17" i="59"/>
  <c r="U17" i="59"/>
  <c r="D18" i="59"/>
  <c r="A18" i="59" s="1"/>
  <c r="J18" i="59"/>
  <c r="M18" i="59"/>
  <c r="N18" i="59"/>
  <c r="P18" i="59"/>
  <c r="Q18" i="59"/>
  <c r="R18" i="59"/>
  <c r="S18" i="59"/>
  <c r="T18" i="59"/>
  <c r="U18" i="59"/>
  <c r="D19" i="59"/>
  <c r="A19" i="59" s="1"/>
  <c r="J19" i="59"/>
  <c r="M19" i="59"/>
  <c r="N19" i="59"/>
  <c r="P19" i="59"/>
  <c r="Q19" i="59"/>
  <c r="R19" i="59"/>
  <c r="S19" i="59"/>
  <c r="T19" i="59"/>
  <c r="U19" i="59"/>
  <c r="D20" i="59"/>
  <c r="A20" i="59" s="1"/>
  <c r="J20" i="59"/>
  <c r="M20" i="59"/>
  <c r="N20" i="59"/>
  <c r="P20" i="59"/>
  <c r="Q20" i="59"/>
  <c r="R20" i="59"/>
  <c r="S20" i="59"/>
  <c r="T20" i="59"/>
  <c r="U20" i="59"/>
  <c r="D21" i="59"/>
  <c r="A21" i="59" s="1"/>
  <c r="J21" i="59"/>
  <c r="M21" i="59"/>
  <c r="N21" i="59"/>
  <c r="P21" i="59"/>
  <c r="Q21" i="59"/>
  <c r="R21" i="59"/>
  <c r="S21" i="59"/>
  <c r="T21" i="59"/>
  <c r="U21" i="59"/>
  <c r="D22" i="59"/>
  <c r="A22" i="59" s="1"/>
  <c r="J22" i="59"/>
  <c r="M22" i="59"/>
  <c r="N22" i="59"/>
  <c r="P22" i="59"/>
  <c r="Q22" i="59"/>
  <c r="R22" i="59"/>
  <c r="S22" i="59"/>
  <c r="T22" i="59"/>
  <c r="U22" i="59"/>
  <c r="D23" i="59"/>
  <c r="A23" i="59" s="1"/>
  <c r="J23" i="59"/>
  <c r="M23" i="59"/>
  <c r="N23" i="59"/>
  <c r="P23" i="59"/>
  <c r="Q23" i="59"/>
  <c r="R23" i="59"/>
  <c r="S23" i="59"/>
  <c r="T23" i="59"/>
  <c r="U23" i="59"/>
  <c r="D24" i="59"/>
  <c r="A24" i="59" s="1"/>
  <c r="J24" i="59"/>
  <c r="M24" i="59"/>
  <c r="N24" i="59"/>
  <c r="P24" i="59"/>
  <c r="Q24" i="59"/>
  <c r="R24" i="59"/>
  <c r="S24" i="59"/>
  <c r="T24" i="59"/>
  <c r="U24" i="59"/>
  <c r="D25" i="59"/>
  <c r="A25" i="59" s="1"/>
  <c r="J25" i="59"/>
  <c r="M25" i="59"/>
  <c r="N25" i="59"/>
  <c r="P25" i="59"/>
  <c r="Q25" i="59"/>
  <c r="R25" i="59"/>
  <c r="S25" i="59"/>
  <c r="T25" i="59"/>
  <c r="U25" i="59"/>
  <c r="D26" i="59"/>
  <c r="A26" i="59" s="1"/>
  <c r="J26" i="59"/>
  <c r="M26" i="59"/>
  <c r="N26" i="59"/>
  <c r="P26" i="59"/>
  <c r="Q26" i="59"/>
  <c r="R26" i="59"/>
  <c r="S26" i="59"/>
  <c r="T26" i="59"/>
  <c r="U26" i="59"/>
  <c r="D27" i="59"/>
  <c r="A27" i="59" s="1"/>
  <c r="J27" i="59"/>
  <c r="M27" i="59"/>
  <c r="N27" i="59"/>
  <c r="P27" i="59"/>
  <c r="Q27" i="59"/>
  <c r="R27" i="59"/>
  <c r="S27" i="59"/>
  <c r="T27" i="59"/>
  <c r="U27" i="59"/>
  <c r="D28" i="59"/>
  <c r="A28" i="59" s="1"/>
  <c r="J28" i="59"/>
  <c r="M28" i="59"/>
  <c r="N28" i="59"/>
  <c r="P28" i="59"/>
  <c r="Q28" i="59"/>
  <c r="R28" i="59"/>
  <c r="S28" i="59"/>
  <c r="T28" i="59"/>
  <c r="U28" i="59"/>
  <c r="D29" i="59"/>
  <c r="A29" i="59" s="1"/>
  <c r="J29" i="59"/>
  <c r="M29" i="59"/>
  <c r="N29" i="59"/>
  <c r="P29" i="59"/>
  <c r="Q29" i="59"/>
  <c r="R29" i="59"/>
  <c r="S29" i="59"/>
  <c r="T29" i="59"/>
  <c r="U29" i="59"/>
  <c r="D30" i="59"/>
  <c r="A30" i="59" s="1"/>
  <c r="J30" i="59"/>
  <c r="M30" i="59"/>
  <c r="N30" i="59"/>
  <c r="P30" i="59"/>
  <c r="Q30" i="59"/>
  <c r="R30" i="59"/>
  <c r="S30" i="59"/>
  <c r="T30" i="59"/>
  <c r="U30" i="59"/>
  <c r="D31" i="59"/>
  <c r="A31" i="59" s="1"/>
  <c r="J31" i="59"/>
  <c r="M31" i="59"/>
  <c r="N31" i="59"/>
  <c r="P31" i="59"/>
  <c r="Q31" i="59"/>
  <c r="R31" i="59"/>
  <c r="S31" i="59"/>
  <c r="T31" i="59"/>
  <c r="U31" i="59"/>
  <c r="D32" i="59"/>
  <c r="A32" i="59" s="1"/>
  <c r="J32" i="59"/>
  <c r="M32" i="59"/>
  <c r="N32" i="59"/>
  <c r="P32" i="59"/>
  <c r="Q32" i="59"/>
  <c r="R32" i="59"/>
  <c r="S32" i="59"/>
  <c r="T32" i="59"/>
  <c r="U32" i="59"/>
  <c r="D33" i="59"/>
  <c r="A33" i="59" s="1"/>
  <c r="J33" i="59"/>
  <c r="M33" i="59"/>
  <c r="N33" i="59"/>
  <c r="P33" i="59"/>
  <c r="Q33" i="59"/>
  <c r="R33" i="59"/>
  <c r="S33" i="59"/>
  <c r="T33" i="59"/>
  <c r="U33" i="59"/>
  <c r="D34" i="59"/>
  <c r="A34" i="59" s="1"/>
  <c r="J34" i="59"/>
  <c r="M34" i="59"/>
  <c r="N34" i="59"/>
  <c r="P34" i="59"/>
  <c r="Q34" i="59"/>
  <c r="R34" i="59"/>
  <c r="S34" i="59"/>
  <c r="T34" i="59"/>
  <c r="U34" i="59"/>
  <c r="D35" i="59"/>
  <c r="A35" i="59" s="1"/>
  <c r="J35" i="59"/>
  <c r="M35" i="59"/>
  <c r="N35" i="59"/>
  <c r="P35" i="59"/>
  <c r="Q35" i="59"/>
  <c r="R35" i="59"/>
  <c r="S35" i="59"/>
  <c r="T35" i="59"/>
  <c r="U35" i="59"/>
  <c r="D36" i="59"/>
  <c r="A36" i="59" s="1"/>
  <c r="J36" i="59"/>
  <c r="M36" i="59"/>
  <c r="N36" i="59"/>
  <c r="P36" i="59"/>
  <c r="Q36" i="59"/>
  <c r="R36" i="59"/>
  <c r="S36" i="59"/>
  <c r="T36" i="59"/>
  <c r="U36" i="59"/>
  <c r="D37" i="59"/>
  <c r="A37" i="59" s="1"/>
  <c r="J37" i="59"/>
  <c r="M37" i="59"/>
  <c r="N37" i="59"/>
  <c r="P37" i="59"/>
  <c r="Q37" i="59"/>
  <c r="R37" i="59"/>
  <c r="S37" i="59"/>
  <c r="T37" i="59"/>
  <c r="U37" i="59"/>
  <c r="D38" i="59"/>
  <c r="A38" i="59" s="1"/>
  <c r="J38" i="59"/>
  <c r="M38" i="59"/>
  <c r="N38" i="59"/>
  <c r="P38" i="59"/>
  <c r="Q38" i="59"/>
  <c r="R38" i="59"/>
  <c r="S38" i="59"/>
  <c r="T38" i="59"/>
  <c r="U38" i="59"/>
  <c r="D39" i="59"/>
  <c r="A39" i="59" s="1"/>
  <c r="J39" i="59"/>
  <c r="M39" i="59"/>
  <c r="N39" i="59"/>
  <c r="P39" i="59"/>
  <c r="Q39" i="59"/>
  <c r="R39" i="59"/>
  <c r="S39" i="59"/>
  <c r="T39" i="59"/>
  <c r="U39" i="59"/>
  <c r="D40" i="59"/>
  <c r="A40" i="59" s="1"/>
  <c r="J40" i="59"/>
  <c r="M40" i="59"/>
  <c r="N40" i="59"/>
  <c r="P40" i="59"/>
  <c r="Q40" i="59"/>
  <c r="R40" i="59"/>
  <c r="S40" i="59"/>
  <c r="T40" i="59"/>
  <c r="U40" i="59"/>
  <c r="D41" i="59"/>
  <c r="A41" i="59" s="1"/>
  <c r="J41" i="59"/>
  <c r="M41" i="59"/>
  <c r="N41" i="59"/>
  <c r="P41" i="59"/>
  <c r="Q41" i="59"/>
  <c r="R41" i="59"/>
  <c r="S41" i="59"/>
  <c r="T41" i="59"/>
  <c r="U41" i="59"/>
  <c r="D42" i="59"/>
  <c r="A42" i="59" s="1"/>
  <c r="J42" i="59"/>
  <c r="M42" i="59"/>
  <c r="N42" i="59"/>
  <c r="P42" i="59"/>
  <c r="Q42" i="59"/>
  <c r="R42" i="59"/>
  <c r="S42" i="59"/>
  <c r="T42" i="59"/>
  <c r="U42" i="59"/>
  <c r="D43" i="59"/>
  <c r="A43" i="59" s="1"/>
  <c r="J43" i="59"/>
  <c r="M43" i="59"/>
  <c r="N43" i="59"/>
  <c r="P43" i="59"/>
  <c r="Q43" i="59"/>
  <c r="R43" i="59"/>
  <c r="S43" i="59"/>
  <c r="T43" i="59"/>
  <c r="U43" i="59"/>
  <c r="D44" i="59"/>
  <c r="A44" i="59" s="1"/>
  <c r="J44" i="59"/>
  <c r="M44" i="59"/>
  <c r="N44" i="59"/>
  <c r="P44" i="59"/>
  <c r="Q44" i="59"/>
  <c r="R44" i="59"/>
  <c r="S44" i="59"/>
  <c r="T44" i="59"/>
  <c r="U44" i="59"/>
  <c r="D45" i="59"/>
  <c r="A45" i="59" s="1"/>
  <c r="J45" i="59"/>
  <c r="M45" i="59"/>
  <c r="N45" i="59"/>
  <c r="P45" i="59"/>
  <c r="Q45" i="59"/>
  <c r="R45" i="59"/>
  <c r="S45" i="59"/>
  <c r="T45" i="59"/>
  <c r="U45" i="59"/>
  <c r="D46" i="59"/>
  <c r="A46" i="59" s="1"/>
  <c r="J46" i="59"/>
  <c r="M46" i="59"/>
  <c r="N46" i="59"/>
  <c r="P46" i="59"/>
  <c r="Q46" i="59"/>
  <c r="R46" i="59"/>
  <c r="S46" i="59"/>
  <c r="T46" i="59"/>
  <c r="U46" i="59"/>
  <c r="D47" i="59"/>
  <c r="A47" i="59" s="1"/>
  <c r="J47" i="59"/>
  <c r="M47" i="59"/>
  <c r="N47" i="59"/>
  <c r="P47" i="59"/>
  <c r="Q47" i="59"/>
  <c r="R47" i="59"/>
  <c r="S47" i="59"/>
  <c r="T47" i="59"/>
  <c r="U47" i="59"/>
  <c r="D48" i="59"/>
  <c r="A48" i="59" s="1"/>
  <c r="J48" i="59"/>
  <c r="M48" i="59"/>
  <c r="N48" i="59"/>
  <c r="P48" i="59"/>
  <c r="Q48" i="59"/>
  <c r="R48" i="59"/>
  <c r="S48" i="59"/>
  <c r="T48" i="59"/>
  <c r="U48" i="59"/>
  <c r="D49" i="59"/>
  <c r="A49" i="59" s="1"/>
  <c r="J49" i="59"/>
  <c r="M49" i="59"/>
  <c r="N49" i="59"/>
  <c r="P49" i="59"/>
  <c r="Q49" i="59"/>
  <c r="S49" i="59"/>
  <c r="T49" i="59"/>
  <c r="U49" i="59"/>
  <c r="D50" i="59"/>
  <c r="A50" i="59" s="1"/>
  <c r="J50" i="59"/>
  <c r="M50" i="59"/>
  <c r="N50" i="59"/>
  <c r="P50" i="59"/>
  <c r="Q50" i="59"/>
  <c r="S50" i="59"/>
  <c r="T50" i="59"/>
  <c r="U50" i="59"/>
  <c r="D51" i="59"/>
  <c r="A51" i="59" s="1"/>
  <c r="J51" i="59"/>
  <c r="M51" i="59"/>
  <c r="N51" i="59"/>
  <c r="P51" i="59"/>
  <c r="Q51" i="59"/>
  <c r="R51" i="59"/>
  <c r="S51" i="59"/>
  <c r="T51" i="59"/>
  <c r="U51" i="59"/>
  <c r="D52" i="59"/>
  <c r="A52" i="59" s="1"/>
  <c r="J52" i="59"/>
  <c r="M52" i="59"/>
  <c r="N52" i="59"/>
  <c r="P52" i="59"/>
  <c r="Q52" i="59"/>
  <c r="R52" i="59"/>
  <c r="S52" i="59"/>
  <c r="T52" i="59"/>
  <c r="U52" i="59"/>
  <c r="D53" i="59"/>
  <c r="A53" i="59" s="1"/>
  <c r="J53" i="59"/>
  <c r="M53" i="59"/>
  <c r="N53" i="59"/>
  <c r="P53" i="59"/>
  <c r="Q53" i="59"/>
  <c r="R53" i="59"/>
  <c r="S53" i="59"/>
  <c r="T53" i="59"/>
  <c r="U53" i="59"/>
  <c r="D54" i="59"/>
  <c r="A54" i="59" s="1"/>
  <c r="J54" i="59"/>
  <c r="M54" i="59"/>
  <c r="N54" i="59"/>
  <c r="P54" i="59"/>
  <c r="Q54" i="59"/>
  <c r="R54" i="59"/>
  <c r="S54" i="59"/>
  <c r="T54" i="59"/>
  <c r="U54" i="59"/>
  <c r="D55" i="59"/>
  <c r="A55" i="59" s="1"/>
  <c r="J55" i="59"/>
  <c r="M55" i="59"/>
  <c r="N55" i="59"/>
  <c r="P55" i="59"/>
  <c r="Q55" i="59"/>
  <c r="R55" i="59"/>
  <c r="S55" i="59"/>
  <c r="T55" i="59"/>
  <c r="U55" i="59"/>
  <c r="D56" i="59"/>
  <c r="A56" i="59" s="1"/>
  <c r="J56" i="59"/>
  <c r="M56" i="59"/>
  <c r="N56" i="59"/>
  <c r="P56" i="59"/>
  <c r="Q56" i="59"/>
  <c r="R56" i="59"/>
  <c r="S56" i="59"/>
  <c r="T56" i="59"/>
  <c r="U56" i="59"/>
  <c r="D57" i="59"/>
  <c r="A57" i="59" s="1"/>
  <c r="J57" i="59"/>
  <c r="M57" i="59"/>
  <c r="N57" i="59"/>
  <c r="P57" i="59"/>
  <c r="Q57" i="59"/>
  <c r="R57" i="59"/>
  <c r="S57" i="59"/>
  <c r="T57" i="59"/>
  <c r="U57" i="59"/>
  <c r="D58" i="59"/>
  <c r="A58" i="59" s="1"/>
  <c r="J58" i="59"/>
  <c r="M58" i="59"/>
  <c r="N58" i="59"/>
  <c r="P58" i="59"/>
  <c r="Q58" i="59"/>
  <c r="R58" i="59"/>
  <c r="S58" i="59"/>
  <c r="T58" i="59"/>
  <c r="U58" i="59"/>
  <c r="D59" i="59"/>
  <c r="A59" i="59" s="1"/>
  <c r="J59" i="59"/>
  <c r="M59" i="59"/>
  <c r="N59" i="59"/>
  <c r="P59" i="59"/>
  <c r="Q59" i="59"/>
  <c r="R59" i="59"/>
  <c r="S59" i="59"/>
  <c r="T59" i="59"/>
  <c r="U59" i="59"/>
  <c r="D60" i="59"/>
  <c r="A60" i="59" s="1"/>
  <c r="J60" i="59"/>
  <c r="M60" i="59"/>
  <c r="N60" i="59"/>
  <c r="P60" i="59"/>
  <c r="Q60" i="59"/>
  <c r="R60" i="59"/>
  <c r="S60" i="59"/>
  <c r="T60" i="59"/>
  <c r="U60" i="59"/>
  <c r="D61" i="59"/>
  <c r="A61" i="59" s="1"/>
  <c r="J61" i="59"/>
  <c r="M61" i="59"/>
  <c r="N61" i="59"/>
  <c r="P61" i="59"/>
  <c r="Q61" i="59"/>
  <c r="R61" i="59"/>
  <c r="S61" i="59"/>
  <c r="T61" i="59"/>
  <c r="U61" i="59"/>
  <c r="D62" i="59"/>
  <c r="A62" i="59" s="1"/>
  <c r="J62" i="59"/>
  <c r="M62" i="59"/>
  <c r="N62" i="59"/>
  <c r="P62" i="59"/>
  <c r="Q62" i="59"/>
  <c r="R62" i="59"/>
  <c r="S62" i="59"/>
  <c r="T62" i="59"/>
  <c r="U62" i="59"/>
  <c r="D63" i="59"/>
  <c r="A63" i="59" s="1"/>
  <c r="J63" i="59"/>
  <c r="M63" i="59"/>
  <c r="N63" i="59"/>
  <c r="P63" i="59"/>
  <c r="Q63" i="59"/>
  <c r="R63" i="59"/>
  <c r="S63" i="59"/>
  <c r="T63" i="59"/>
  <c r="U63" i="59"/>
  <c r="D64" i="59"/>
  <c r="A64" i="59" s="1"/>
  <c r="J64" i="59"/>
  <c r="M64" i="59"/>
  <c r="N64" i="59"/>
  <c r="P64" i="59"/>
  <c r="Q64" i="59"/>
  <c r="R64" i="59"/>
  <c r="S64" i="59"/>
  <c r="T64" i="59"/>
  <c r="U64" i="59"/>
  <c r="D65" i="59"/>
  <c r="A65" i="59" s="1"/>
  <c r="J65" i="59"/>
  <c r="M65" i="59"/>
  <c r="N65" i="59"/>
  <c r="P65" i="59"/>
  <c r="Q65" i="59"/>
  <c r="R65" i="59"/>
  <c r="S65" i="59"/>
  <c r="T65" i="59"/>
  <c r="U65" i="59"/>
  <c r="D66" i="59"/>
  <c r="A66" i="59" s="1"/>
  <c r="J66" i="59"/>
  <c r="M66" i="59"/>
  <c r="N66" i="59"/>
  <c r="P66" i="59"/>
  <c r="Q66" i="59"/>
  <c r="R66" i="59"/>
  <c r="S66" i="59"/>
  <c r="T66" i="59"/>
  <c r="U66" i="59"/>
  <c r="D67" i="59"/>
  <c r="A67" i="59" s="1"/>
  <c r="J67" i="59"/>
  <c r="M67" i="59"/>
  <c r="N67" i="59"/>
  <c r="P67" i="59"/>
  <c r="Q67" i="59"/>
  <c r="R67" i="59"/>
  <c r="S67" i="59"/>
  <c r="T67" i="59"/>
  <c r="U67" i="59"/>
  <c r="D68" i="59"/>
  <c r="A68" i="59" s="1"/>
  <c r="J68" i="59"/>
  <c r="M68" i="59"/>
  <c r="N68" i="59"/>
  <c r="P68" i="59"/>
  <c r="Q68" i="59"/>
  <c r="R68" i="59"/>
  <c r="S68" i="59"/>
  <c r="T68" i="59"/>
  <c r="U68" i="59"/>
  <c r="D69" i="59"/>
  <c r="A69" i="59" s="1"/>
  <c r="J69" i="59"/>
  <c r="M69" i="59"/>
  <c r="N69" i="59"/>
  <c r="P69" i="59"/>
  <c r="Q69" i="59"/>
  <c r="R69" i="59"/>
  <c r="S69" i="59"/>
  <c r="T69" i="59"/>
  <c r="U69" i="59"/>
  <c r="D70" i="59"/>
  <c r="A70" i="59" s="1"/>
  <c r="J70" i="59"/>
  <c r="M70" i="59"/>
  <c r="N70" i="59"/>
  <c r="P70" i="59"/>
  <c r="Q70" i="59"/>
  <c r="R70" i="59"/>
  <c r="S70" i="59"/>
  <c r="T70" i="59"/>
  <c r="U70" i="59"/>
  <c r="D71" i="59"/>
  <c r="A71" i="59" s="1"/>
  <c r="J71" i="59"/>
  <c r="M71" i="59"/>
  <c r="N71" i="59"/>
  <c r="P71" i="59"/>
  <c r="Q71" i="59"/>
  <c r="R71" i="59"/>
  <c r="S71" i="59"/>
  <c r="T71" i="59"/>
  <c r="U71" i="59"/>
  <c r="D72" i="59"/>
  <c r="A72" i="59" s="1"/>
  <c r="J72" i="59"/>
  <c r="M72" i="59"/>
  <c r="N72" i="59"/>
  <c r="P72" i="59"/>
  <c r="Q72" i="59"/>
  <c r="R72" i="59"/>
  <c r="S72" i="59"/>
  <c r="T72" i="59"/>
  <c r="U72" i="59"/>
  <c r="D73" i="59"/>
  <c r="A73" i="59" s="1"/>
  <c r="J73" i="59"/>
  <c r="M73" i="59"/>
  <c r="N73" i="59"/>
  <c r="P73" i="59"/>
  <c r="Q73" i="59"/>
  <c r="R73" i="59"/>
  <c r="S73" i="59"/>
  <c r="T73" i="59"/>
  <c r="U73" i="59"/>
  <c r="D74" i="59"/>
  <c r="A74" i="59" s="1"/>
  <c r="J74" i="59"/>
  <c r="M74" i="59"/>
  <c r="N74" i="59"/>
  <c r="P74" i="59"/>
  <c r="Q74" i="59"/>
  <c r="R74" i="59"/>
  <c r="S74" i="59"/>
  <c r="T74" i="59"/>
  <c r="U74" i="59"/>
  <c r="D75" i="59"/>
  <c r="A75" i="59" s="1"/>
  <c r="J75" i="59"/>
  <c r="M75" i="59"/>
  <c r="N75" i="59"/>
  <c r="P75" i="59"/>
  <c r="Q75" i="59"/>
  <c r="R75" i="59"/>
  <c r="S75" i="59"/>
  <c r="T75" i="59"/>
  <c r="U75" i="59"/>
  <c r="D76" i="59"/>
  <c r="A76" i="59" s="1"/>
  <c r="J76" i="59"/>
  <c r="M76" i="59"/>
  <c r="N76" i="59"/>
  <c r="P76" i="59"/>
  <c r="Q76" i="59"/>
  <c r="R76" i="59"/>
  <c r="S76" i="59"/>
  <c r="T76" i="59"/>
  <c r="U76" i="59"/>
  <c r="D77" i="59"/>
  <c r="A77" i="59" s="1"/>
  <c r="J77" i="59"/>
  <c r="M77" i="59"/>
  <c r="N77" i="59"/>
  <c r="P77" i="59"/>
  <c r="Q77" i="59"/>
  <c r="R77" i="59"/>
  <c r="S77" i="59"/>
  <c r="T77" i="59"/>
  <c r="U77" i="59"/>
  <c r="D78" i="59"/>
  <c r="A78" i="59" s="1"/>
  <c r="J78" i="59"/>
  <c r="M78" i="59"/>
  <c r="N78" i="59"/>
  <c r="P78" i="59"/>
  <c r="Q78" i="59"/>
  <c r="R78" i="59"/>
  <c r="S78" i="59"/>
  <c r="T78" i="59"/>
  <c r="U78" i="59"/>
  <c r="D79" i="59"/>
  <c r="A79" i="59" s="1"/>
  <c r="J79" i="59"/>
  <c r="M79" i="59"/>
  <c r="N79" i="59"/>
  <c r="P79" i="59"/>
  <c r="Q79" i="59"/>
  <c r="R79" i="59"/>
  <c r="S79" i="59"/>
  <c r="T79" i="59"/>
  <c r="U79" i="59"/>
  <c r="D80" i="59"/>
  <c r="A80" i="59" s="1"/>
  <c r="J80" i="59"/>
  <c r="M80" i="59"/>
  <c r="N80" i="59"/>
  <c r="P80" i="59"/>
  <c r="Q80" i="59"/>
  <c r="R80" i="59"/>
  <c r="S80" i="59"/>
  <c r="T80" i="59"/>
  <c r="U80" i="59"/>
  <c r="D81" i="59"/>
  <c r="A81" i="59" s="1"/>
  <c r="J81" i="59"/>
  <c r="M81" i="59"/>
  <c r="N81" i="59"/>
  <c r="P81" i="59"/>
  <c r="Q81" i="59"/>
  <c r="R81" i="59"/>
  <c r="S81" i="59"/>
  <c r="T81" i="59"/>
  <c r="U81" i="59"/>
  <c r="D82" i="59"/>
  <c r="A82" i="59" s="1"/>
  <c r="J82" i="59"/>
  <c r="M82" i="59"/>
  <c r="N82" i="59"/>
  <c r="P82" i="59"/>
  <c r="Q82" i="59"/>
  <c r="R82" i="59"/>
  <c r="S82" i="59"/>
  <c r="T82" i="59"/>
  <c r="U82" i="59"/>
  <c r="D83" i="59"/>
  <c r="A83" i="59" s="1"/>
  <c r="J83" i="59"/>
  <c r="M83" i="59"/>
  <c r="N83" i="59"/>
  <c r="P83" i="59"/>
  <c r="Q83" i="59"/>
  <c r="R83" i="59"/>
  <c r="S83" i="59"/>
  <c r="T83" i="59"/>
  <c r="U83" i="59"/>
  <c r="D84" i="59"/>
  <c r="A84" i="59" s="1"/>
  <c r="J84" i="59"/>
  <c r="M84" i="59"/>
  <c r="N84" i="59"/>
  <c r="P84" i="59"/>
  <c r="Q84" i="59"/>
  <c r="R84" i="59"/>
  <c r="S84" i="59"/>
  <c r="T84" i="59"/>
  <c r="U84" i="59"/>
  <c r="D85" i="59"/>
  <c r="A85" i="59" s="1"/>
  <c r="J85" i="59"/>
  <c r="M85" i="59"/>
  <c r="N85" i="59"/>
  <c r="P85" i="59"/>
  <c r="Q85" i="59"/>
  <c r="R85" i="59"/>
  <c r="S85" i="59"/>
  <c r="T85" i="59"/>
  <c r="U85" i="59"/>
  <c r="D86" i="59"/>
  <c r="A86" i="59" s="1"/>
  <c r="J86" i="59"/>
  <c r="M86" i="59"/>
  <c r="N86" i="59"/>
  <c r="P86" i="59"/>
  <c r="Q86" i="59"/>
  <c r="R86" i="59"/>
  <c r="S86" i="59"/>
  <c r="T86" i="59"/>
  <c r="U86" i="59"/>
  <c r="D87" i="59"/>
  <c r="A87" i="59" s="1"/>
  <c r="J87" i="59"/>
  <c r="M87" i="59"/>
  <c r="N87" i="59"/>
  <c r="P87" i="59"/>
  <c r="Q87" i="59"/>
  <c r="R87" i="59"/>
  <c r="S87" i="59"/>
  <c r="T87" i="59"/>
  <c r="U87" i="59"/>
  <c r="D88" i="59"/>
  <c r="A88" i="59" s="1"/>
  <c r="J88" i="59"/>
  <c r="M88" i="59"/>
  <c r="N88" i="59"/>
  <c r="P88" i="59"/>
  <c r="Q88" i="59"/>
  <c r="R88" i="59"/>
  <c r="S88" i="59"/>
  <c r="T88" i="59"/>
  <c r="U88" i="59"/>
  <c r="D89" i="59"/>
  <c r="A89" i="59" s="1"/>
  <c r="J89" i="59"/>
  <c r="M89" i="59"/>
  <c r="N89" i="59"/>
  <c r="P89" i="59"/>
  <c r="Q89" i="59"/>
  <c r="R89" i="59"/>
  <c r="S89" i="59"/>
  <c r="T89" i="59"/>
  <c r="U89" i="59"/>
  <c r="D90" i="59"/>
  <c r="A90" i="59" s="1"/>
  <c r="J90" i="59"/>
  <c r="M90" i="59"/>
  <c r="N90" i="59"/>
  <c r="P90" i="59"/>
  <c r="Q90" i="59"/>
  <c r="R90" i="59"/>
  <c r="S90" i="59"/>
  <c r="T90" i="59"/>
  <c r="U90" i="59"/>
  <c r="D91" i="59"/>
  <c r="A91" i="59" s="1"/>
  <c r="J91" i="59"/>
  <c r="M91" i="59"/>
  <c r="N91" i="59"/>
  <c r="P91" i="59"/>
  <c r="Q91" i="59"/>
  <c r="R91" i="59"/>
  <c r="S91" i="59"/>
  <c r="T91" i="59"/>
  <c r="U91" i="59"/>
  <c r="D92" i="59"/>
  <c r="A92" i="59" s="1"/>
  <c r="J92" i="59"/>
  <c r="M92" i="59"/>
  <c r="N92" i="59"/>
  <c r="P92" i="59"/>
  <c r="Q92" i="59"/>
  <c r="R92" i="59"/>
  <c r="S92" i="59"/>
  <c r="T92" i="59"/>
  <c r="U92" i="59"/>
  <c r="D93" i="59"/>
  <c r="A93" i="59" s="1"/>
  <c r="J93" i="59"/>
  <c r="M93" i="59"/>
  <c r="N93" i="59"/>
  <c r="P93" i="59"/>
  <c r="Q93" i="59"/>
  <c r="R93" i="59"/>
  <c r="S93" i="59"/>
  <c r="T93" i="59"/>
  <c r="U93" i="59"/>
  <c r="D94" i="59"/>
  <c r="A94" i="59" s="1"/>
  <c r="J94" i="59"/>
  <c r="M94" i="59"/>
  <c r="N94" i="59"/>
  <c r="P94" i="59"/>
  <c r="Q94" i="59"/>
  <c r="R94" i="59"/>
  <c r="S94" i="59"/>
  <c r="T94" i="59"/>
  <c r="U94" i="59"/>
  <c r="D95" i="59"/>
  <c r="A95" i="59" s="1"/>
  <c r="J95" i="59"/>
  <c r="M95" i="59"/>
  <c r="N95" i="59"/>
  <c r="P95" i="59"/>
  <c r="Q95" i="59"/>
  <c r="R95" i="59"/>
  <c r="S95" i="59"/>
  <c r="T95" i="59"/>
  <c r="U95" i="59"/>
  <c r="D96" i="59"/>
  <c r="A96" i="59" s="1"/>
  <c r="J96" i="59"/>
  <c r="M96" i="59"/>
  <c r="N96" i="59"/>
  <c r="P96" i="59"/>
  <c r="Q96" i="59"/>
  <c r="R96" i="59"/>
  <c r="S96" i="59"/>
  <c r="T96" i="59"/>
  <c r="U96" i="59"/>
  <c r="D97" i="59"/>
  <c r="A97" i="59" s="1"/>
  <c r="J97" i="59"/>
  <c r="M97" i="59"/>
  <c r="N97" i="59"/>
  <c r="P97" i="59"/>
  <c r="Q97" i="59"/>
  <c r="R97" i="59"/>
  <c r="S97" i="59"/>
  <c r="T97" i="59"/>
  <c r="U97" i="59"/>
  <c r="D98" i="59"/>
  <c r="A98" i="59" s="1"/>
  <c r="J98" i="59"/>
  <c r="M98" i="59"/>
  <c r="N98" i="59"/>
  <c r="P98" i="59"/>
  <c r="Q98" i="59"/>
  <c r="R98" i="59"/>
  <c r="S98" i="59"/>
  <c r="T98" i="59"/>
  <c r="U98" i="59"/>
  <c r="D99" i="59"/>
  <c r="A99" i="59" s="1"/>
  <c r="J99" i="59"/>
  <c r="M99" i="59"/>
  <c r="N99" i="59"/>
  <c r="P99" i="59"/>
  <c r="Q99" i="59"/>
  <c r="R99" i="59"/>
  <c r="S99" i="59"/>
  <c r="T99" i="59"/>
  <c r="U99" i="59"/>
  <c r="D100" i="59"/>
  <c r="A100" i="59" s="1"/>
  <c r="J100" i="59"/>
  <c r="M100" i="59"/>
  <c r="N100" i="59"/>
  <c r="P100" i="59"/>
  <c r="Q100" i="59"/>
  <c r="R100" i="59"/>
  <c r="S100" i="59"/>
  <c r="T100" i="59"/>
  <c r="U100" i="59"/>
  <c r="D101" i="59"/>
  <c r="A101" i="59" s="1"/>
  <c r="J101" i="59"/>
  <c r="M101" i="59"/>
  <c r="N101" i="59"/>
  <c r="P101" i="59"/>
  <c r="Q101" i="59"/>
  <c r="R101" i="59"/>
  <c r="S101" i="59"/>
  <c r="T101" i="59"/>
  <c r="U101" i="59"/>
  <c r="D102" i="59"/>
  <c r="A102" i="59" s="1"/>
  <c r="J102" i="59"/>
  <c r="M102" i="59"/>
  <c r="N102" i="59"/>
  <c r="P102" i="59"/>
  <c r="Q102" i="59"/>
  <c r="R102" i="59"/>
  <c r="S102" i="59"/>
  <c r="T102" i="59"/>
  <c r="U102" i="59"/>
  <c r="D103" i="59"/>
  <c r="A103" i="59" s="1"/>
  <c r="J103" i="59"/>
  <c r="M103" i="59"/>
  <c r="N103" i="59"/>
  <c r="P103" i="59"/>
  <c r="Q103" i="59"/>
  <c r="R103" i="59"/>
  <c r="S103" i="59"/>
  <c r="T103" i="59"/>
  <c r="U103" i="59"/>
  <c r="D104" i="59"/>
  <c r="A104" i="59" s="1"/>
  <c r="J104" i="59"/>
  <c r="M104" i="59"/>
  <c r="N104" i="59"/>
  <c r="P104" i="59"/>
  <c r="Q104" i="59"/>
  <c r="R104" i="59"/>
  <c r="S104" i="59"/>
  <c r="T104" i="59"/>
  <c r="U104" i="59"/>
  <c r="D105" i="59"/>
  <c r="A105" i="59" s="1"/>
  <c r="J105" i="59"/>
  <c r="M105" i="59"/>
  <c r="N105" i="59"/>
  <c r="P105" i="59"/>
  <c r="Q105" i="59"/>
  <c r="R105" i="59"/>
  <c r="S105" i="59"/>
  <c r="T105" i="59"/>
  <c r="U105" i="59"/>
  <c r="D106" i="59"/>
  <c r="A106" i="59" s="1"/>
  <c r="J106" i="59"/>
  <c r="M106" i="59"/>
  <c r="N106" i="59"/>
  <c r="P106" i="59"/>
  <c r="Q106" i="59"/>
  <c r="R106" i="59"/>
  <c r="S106" i="59"/>
  <c r="T106" i="59"/>
  <c r="U106" i="59"/>
  <c r="D107" i="59"/>
  <c r="A107" i="59" s="1"/>
  <c r="J107" i="59"/>
  <c r="M107" i="59"/>
  <c r="N107" i="59"/>
  <c r="P107" i="59"/>
  <c r="Q107" i="59"/>
  <c r="R107" i="59"/>
  <c r="S107" i="59"/>
  <c r="T107" i="59"/>
  <c r="U107" i="59"/>
  <c r="D108" i="59"/>
  <c r="A108" i="59" s="1"/>
  <c r="J108" i="59"/>
  <c r="M108" i="59"/>
  <c r="N108" i="59"/>
  <c r="P108" i="59"/>
  <c r="Q108" i="59"/>
  <c r="R108" i="59"/>
  <c r="S108" i="59"/>
  <c r="T108" i="59"/>
  <c r="U108" i="59"/>
  <c r="D109" i="59"/>
  <c r="A109" i="59" s="1"/>
  <c r="J109" i="59"/>
  <c r="M109" i="59"/>
  <c r="N109" i="59"/>
  <c r="P109" i="59"/>
  <c r="Q109" i="59"/>
  <c r="R109" i="59"/>
  <c r="S109" i="59"/>
  <c r="T109" i="59"/>
  <c r="U109" i="59"/>
  <c r="D110" i="59"/>
  <c r="A110" i="59" s="1"/>
  <c r="J110" i="59"/>
  <c r="M110" i="59"/>
  <c r="N110" i="59"/>
  <c r="P110" i="59"/>
  <c r="Q110" i="59"/>
  <c r="R110" i="59"/>
  <c r="S110" i="59"/>
  <c r="T110" i="59"/>
  <c r="U110" i="59"/>
  <c r="D111" i="59"/>
  <c r="A111" i="59" s="1"/>
  <c r="J111" i="59"/>
  <c r="M111" i="59"/>
  <c r="N111" i="59"/>
  <c r="P111" i="59"/>
  <c r="Q111" i="59"/>
  <c r="R111" i="59"/>
  <c r="S111" i="59"/>
  <c r="T111" i="59"/>
  <c r="U111" i="59"/>
  <c r="D112" i="59"/>
  <c r="A112" i="59" s="1"/>
  <c r="J112" i="59"/>
  <c r="M112" i="59"/>
  <c r="N112" i="59"/>
  <c r="P112" i="59"/>
  <c r="Q112" i="59"/>
  <c r="R112" i="59"/>
  <c r="S112" i="59"/>
  <c r="T112" i="59"/>
  <c r="U112" i="59"/>
  <c r="D113" i="59"/>
  <c r="A113" i="59" s="1"/>
  <c r="J113" i="59"/>
  <c r="M113" i="59"/>
  <c r="N113" i="59"/>
  <c r="P113" i="59"/>
  <c r="Q113" i="59"/>
  <c r="R113" i="59"/>
  <c r="S113" i="59"/>
  <c r="T113" i="59"/>
  <c r="U113" i="59"/>
  <c r="D114" i="59"/>
  <c r="A114" i="59" s="1"/>
  <c r="J114" i="59"/>
  <c r="M114" i="59"/>
  <c r="N114" i="59"/>
  <c r="P114" i="59"/>
  <c r="Q114" i="59"/>
  <c r="R114" i="59"/>
  <c r="S114" i="59"/>
  <c r="T114" i="59"/>
  <c r="U114" i="59"/>
  <c r="D115" i="59"/>
  <c r="A115" i="59" s="1"/>
  <c r="J115" i="59"/>
  <c r="M115" i="59"/>
  <c r="N115" i="59"/>
  <c r="P115" i="59"/>
  <c r="Q115" i="59"/>
  <c r="R115" i="59"/>
  <c r="S115" i="59"/>
  <c r="T115" i="59"/>
  <c r="U115" i="59"/>
  <c r="D116" i="59"/>
  <c r="A116" i="59" s="1"/>
  <c r="J116" i="59"/>
  <c r="M116" i="59"/>
  <c r="N116" i="59"/>
  <c r="P116" i="59"/>
  <c r="Q116" i="59"/>
  <c r="R116" i="59"/>
  <c r="S116" i="59"/>
  <c r="T116" i="59"/>
  <c r="U116" i="59"/>
  <c r="D117" i="59"/>
  <c r="A117" i="59" s="1"/>
  <c r="J117" i="59"/>
  <c r="M117" i="59"/>
  <c r="N117" i="59"/>
  <c r="P117" i="59"/>
  <c r="Q117" i="59"/>
  <c r="R117" i="59"/>
  <c r="S117" i="59"/>
  <c r="T117" i="59"/>
  <c r="U117" i="59"/>
  <c r="D118" i="59"/>
  <c r="A118" i="59" s="1"/>
  <c r="J118" i="59"/>
  <c r="M118" i="59"/>
  <c r="N118" i="59"/>
  <c r="P118" i="59"/>
  <c r="Q118" i="59"/>
  <c r="R118" i="59"/>
  <c r="S118" i="59"/>
  <c r="T118" i="59"/>
  <c r="U118" i="59"/>
  <c r="D119" i="59"/>
  <c r="A119" i="59" s="1"/>
  <c r="J119" i="59"/>
  <c r="M119" i="59"/>
  <c r="N119" i="59"/>
  <c r="P119" i="59"/>
  <c r="Q119" i="59"/>
  <c r="R119" i="59"/>
  <c r="S119" i="59"/>
  <c r="T119" i="59"/>
  <c r="U119" i="59"/>
  <c r="D120" i="59"/>
  <c r="A120" i="59" s="1"/>
  <c r="J120" i="59"/>
  <c r="M120" i="59"/>
  <c r="N120" i="59"/>
  <c r="P120" i="59"/>
  <c r="Q120" i="59"/>
  <c r="R120" i="59"/>
  <c r="S120" i="59"/>
  <c r="T120" i="59"/>
  <c r="U120" i="59"/>
  <c r="D121" i="59"/>
  <c r="A121" i="59" s="1"/>
  <c r="J121" i="59"/>
  <c r="M121" i="59"/>
  <c r="N121" i="59"/>
  <c r="P121" i="59"/>
  <c r="Q121" i="59"/>
  <c r="R121" i="59"/>
  <c r="S121" i="59"/>
  <c r="T121" i="59"/>
  <c r="U121" i="59"/>
  <c r="D122" i="59"/>
  <c r="A122" i="59" s="1"/>
  <c r="J122" i="59"/>
  <c r="M122" i="59"/>
  <c r="N122" i="59"/>
  <c r="P122" i="59"/>
  <c r="Q122" i="59"/>
  <c r="R122" i="59"/>
  <c r="S122" i="59"/>
  <c r="T122" i="59"/>
  <c r="U122" i="59"/>
  <c r="D123" i="59"/>
  <c r="A123" i="59" s="1"/>
  <c r="J123" i="59"/>
  <c r="M123" i="59"/>
  <c r="N123" i="59"/>
  <c r="P123" i="59"/>
  <c r="Q123" i="59"/>
  <c r="R123" i="59"/>
  <c r="S123" i="59"/>
  <c r="T123" i="59"/>
  <c r="U123" i="59"/>
  <c r="D124" i="59"/>
  <c r="A124" i="59" s="1"/>
  <c r="J124" i="59"/>
  <c r="M124" i="59"/>
  <c r="N124" i="59"/>
  <c r="P124" i="59"/>
  <c r="Q124" i="59"/>
  <c r="R124" i="59"/>
  <c r="S124" i="59"/>
  <c r="T124" i="59"/>
  <c r="U124" i="59"/>
  <c r="D125" i="59"/>
  <c r="A125" i="59" s="1"/>
  <c r="J125" i="59"/>
  <c r="M125" i="59"/>
  <c r="N125" i="59"/>
  <c r="P125" i="59"/>
  <c r="Q125" i="59"/>
  <c r="R125" i="59"/>
  <c r="S125" i="59"/>
  <c r="T125" i="59"/>
  <c r="U125" i="59"/>
  <c r="D126" i="59"/>
  <c r="A126" i="59" s="1"/>
  <c r="J126" i="59"/>
  <c r="M126" i="59"/>
  <c r="N126" i="59"/>
  <c r="P126" i="59"/>
  <c r="Q126" i="59"/>
  <c r="R126" i="59"/>
  <c r="S126" i="59"/>
  <c r="T126" i="59"/>
  <c r="U126" i="59"/>
  <c r="D127" i="59"/>
  <c r="A127" i="59" s="1"/>
  <c r="J127" i="59"/>
  <c r="M127" i="59"/>
  <c r="N127" i="59"/>
  <c r="P127" i="59"/>
  <c r="Q127" i="59"/>
  <c r="R127" i="59"/>
  <c r="S127" i="59"/>
  <c r="T127" i="59"/>
  <c r="U127" i="59"/>
  <c r="D128" i="59"/>
  <c r="A128" i="59" s="1"/>
  <c r="J128" i="59"/>
  <c r="M128" i="59"/>
  <c r="N128" i="59"/>
  <c r="P128" i="59"/>
  <c r="Q128" i="59"/>
  <c r="R128" i="59"/>
  <c r="S128" i="59"/>
  <c r="T128" i="59"/>
  <c r="U128" i="59"/>
  <c r="D129" i="59"/>
  <c r="A129" i="59" s="1"/>
  <c r="J129" i="59"/>
  <c r="M129" i="59"/>
  <c r="N129" i="59"/>
  <c r="P129" i="59"/>
  <c r="Q129" i="59"/>
  <c r="R129" i="59"/>
  <c r="S129" i="59"/>
  <c r="T129" i="59"/>
  <c r="U129" i="59"/>
  <c r="D130" i="59"/>
  <c r="A130" i="59" s="1"/>
  <c r="J130" i="59"/>
  <c r="M130" i="59"/>
  <c r="N130" i="59"/>
  <c r="P130" i="59"/>
  <c r="Q130" i="59"/>
  <c r="R130" i="59"/>
  <c r="S130" i="59"/>
  <c r="T130" i="59"/>
  <c r="U130" i="59"/>
  <c r="D131" i="59"/>
  <c r="A131" i="59" s="1"/>
  <c r="J131" i="59"/>
  <c r="M131" i="59"/>
  <c r="N131" i="59"/>
  <c r="P131" i="59"/>
  <c r="Q131" i="59"/>
  <c r="R131" i="59"/>
  <c r="S131" i="59"/>
  <c r="T131" i="59"/>
  <c r="U131" i="59"/>
  <c r="D132" i="59"/>
  <c r="A132" i="59" s="1"/>
  <c r="J132" i="59"/>
  <c r="M132" i="59"/>
  <c r="N132" i="59"/>
  <c r="P132" i="59"/>
  <c r="Q132" i="59"/>
  <c r="R132" i="59"/>
  <c r="S132" i="59"/>
  <c r="T132" i="59"/>
  <c r="U132" i="59"/>
  <c r="D133" i="59"/>
  <c r="A133" i="59" s="1"/>
  <c r="J133" i="59"/>
  <c r="M133" i="59"/>
  <c r="N133" i="59"/>
  <c r="P133" i="59"/>
  <c r="Q133" i="59"/>
  <c r="R133" i="59"/>
  <c r="S133" i="59"/>
  <c r="T133" i="59"/>
  <c r="U133" i="59"/>
  <c r="D134" i="59"/>
  <c r="A134" i="59" s="1"/>
  <c r="J134" i="59"/>
  <c r="M134" i="59"/>
  <c r="N134" i="59"/>
  <c r="P134" i="59"/>
  <c r="Q134" i="59"/>
  <c r="R134" i="59"/>
  <c r="S134" i="59"/>
  <c r="T134" i="59"/>
  <c r="U134" i="59"/>
  <c r="D135" i="59"/>
  <c r="A135" i="59" s="1"/>
  <c r="J135" i="59"/>
  <c r="M135" i="59"/>
  <c r="N135" i="59"/>
  <c r="P135" i="59"/>
  <c r="Q135" i="59"/>
  <c r="R135" i="59"/>
  <c r="S135" i="59"/>
  <c r="T135" i="59"/>
  <c r="U135" i="59"/>
  <c r="D136" i="59"/>
  <c r="A136" i="59" s="1"/>
  <c r="J136" i="59"/>
  <c r="M136" i="59"/>
  <c r="N136" i="59"/>
  <c r="P136" i="59"/>
  <c r="Q136" i="59"/>
  <c r="R136" i="59"/>
  <c r="S136" i="59"/>
  <c r="T136" i="59"/>
  <c r="U136" i="59"/>
  <c r="D137" i="59"/>
  <c r="A137" i="59" s="1"/>
  <c r="J137" i="59"/>
  <c r="M137" i="59"/>
  <c r="N137" i="59"/>
  <c r="P137" i="59"/>
  <c r="Q137" i="59"/>
  <c r="R137" i="59"/>
  <c r="S137" i="59"/>
  <c r="T137" i="59"/>
  <c r="U137" i="59"/>
  <c r="D138" i="59"/>
  <c r="A138" i="59" s="1"/>
  <c r="J138" i="59"/>
  <c r="M138" i="59"/>
  <c r="N138" i="59"/>
  <c r="P138" i="59"/>
  <c r="Q138" i="59"/>
  <c r="R138" i="59"/>
  <c r="S138" i="59"/>
  <c r="T138" i="59"/>
  <c r="U138" i="59"/>
  <c r="D139" i="59"/>
  <c r="A139" i="59" s="1"/>
  <c r="J139" i="59"/>
  <c r="M139" i="59"/>
  <c r="N139" i="59"/>
  <c r="P139" i="59"/>
  <c r="Q139" i="59"/>
  <c r="R139" i="59"/>
  <c r="S139" i="59"/>
  <c r="T139" i="59"/>
  <c r="U139" i="59"/>
  <c r="D140" i="59"/>
  <c r="A140" i="59" s="1"/>
  <c r="J140" i="59"/>
  <c r="M140" i="59"/>
  <c r="N140" i="59"/>
  <c r="P140" i="59"/>
  <c r="Q140" i="59"/>
  <c r="R140" i="59"/>
  <c r="S140" i="59"/>
  <c r="T140" i="59"/>
  <c r="U140" i="59"/>
  <c r="D141" i="59"/>
  <c r="A141" i="59" s="1"/>
  <c r="J141" i="59"/>
  <c r="M141" i="59"/>
  <c r="N141" i="59"/>
  <c r="P141" i="59"/>
  <c r="Q141" i="59"/>
  <c r="R141" i="59"/>
  <c r="S141" i="59"/>
  <c r="T141" i="59"/>
  <c r="U141" i="59"/>
  <c r="D142" i="59"/>
  <c r="A142" i="59" s="1"/>
  <c r="J142" i="59"/>
  <c r="M142" i="59"/>
  <c r="N142" i="59"/>
  <c r="P142" i="59"/>
  <c r="Q142" i="59"/>
  <c r="R142" i="59"/>
  <c r="S142" i="59"/>
  <c r="T142" i="59"/>
  <c r="U142" i="59"/>
  <c r="D143" i="59"/>
  <c r="A143" i="59" s="1"/>
  <c r="J143" i="59"/>
  <c r="M143" i="59"/>
  <c r="N143" i="59"/>
  <c r="P143" i="59"/>
  <c r="Q143" i="59"/>
  <c r="R143" i="59"/>
  <c r="S143" i="59"/>
  <c r="T143" i="59"/>
  <c r="U143" i="59"/>
  <c r="D144" i="59"/>
  <c r="A144" i="59" s="1"/>
  <c r="J144" i="59"/>
  <c r="M144" i="59"/>
  <c r="N144" i="59"/>
  <c r="P144" i="59"/>
  <c r="Q144" i="59"/>
  <c r="R144" i="59"/>
  <c r="S144" i="59"/>
  <c r="T144" i="59"/>
  <c r="U144" i="59"/>
  <c r="D145" i="59"/>
  <c r="A145" i="59" s="1"/>
  <c r="J145" i="59"/>
  <c r="M145" i="59"/>
  <c r="N145" i="59"/>
  <c r="P145" i="59"/>
  <c r="Q145" i="59"/>
  <c r="R145" i="59"/>
  <c r="S145" i="59"/>
  <c r="T145" i="59"/>
  <c r="U145" i="59"/>
  <c r="D146" i="59"/>
  <c r="A146" i="59" s="1"/>
  <c r="J146" i="59"/>
  <c r="M146" i="59"/>
  <c r="N146" i="59"/>
  <c r="P146" i="59"/>
  <c r="Q146" i="59"/>
  <c r="R146" i="59"/>
  <c r="S146" i="59"/>
  <c r="T146" i="59"/>
  <c r="U146" i="59"/>
  <c r="D147" i="59"/>
  <c r="A147" i="59" s="1"/>
  <c r="J147" i="59"/>
  <c r="M147" i="59"/>
  <c r="N147" i="59"/>
  <c r="P147" i="59"/>
  <c r="Q147" i="59"/>
  <c r="R147" i="59"/>
  <c r="S147" i="59"/>
  <c r="T147" i="59"/>
  <c r="U147" i="59"/>
  <c r="D148" i="59"/>
  <c r="A148" i="59" s="1"/>
  <c r="J148" i="59"/>
  <c r="M148" i="59"/>
  <c r="N148" i="59"/>
  <c r="P148" i="59"/>
  <c r="Q148" i="59"/>
  <c r="R148" i="59"/>
  <c r="S148" i="59"/>
  <c r="T148" i="59"/>
  <c r="U148" i="59"/>
  <c r="D149" i="59"/>
  <c r="A149" i="59" s="1"/>
  <c r="J149" i="59"/>
  <c r="M149" i="59"/>
  <c r="N149" i="59"/>
  <c r="P149" i="59"/>
  <c r="Q149" i="59"/>
  <c r="R149" i="59"/>
  <c r="S149" i="59"/>
  <c r="T149" i="59"/>
  <c r="U149" i="59"/>
  <c r="D150" i="59"/>
  <c r="A150" i="59" s="1"/>
  <c r="J150" i="59"/>
  <c r="M150" i="59"/>
  <c r="N150" i="59"/>
  <c r="P150" i="59"/>
  <c r="Q150" i="59"/>
  <c r="R150" i="59"/>
  <c r="S150" i="59"/>
  <c r="T150" i="59"/>
  <c r="U150" i="59"/>
  <c r="D151" i="59"/>
  <c r="A151" i="59" s="1"/>
  <c r="J151" i="59"/>
  <c r="M151" i="59"/>
  <c r="N151" i="59"/>
  <c r="P151" i="59"/>
  <c r="Q151" i="59"/>
  <c r="R151" i="59"/>
  <c r="S151" i="59"/>
  <c r="T151" i="59"/>
  <c r="U151" i="59"/>
  <c r="D152" i="59"/>
  <c r="A152" i="59" s="1"/>
  <c r="J152" i="59"/>
  <c r="M152" i="59"/>
  <c r="N152" i="59"/>
  <c r="P152" i="59"/>
  <c r="Q152" i="59"/>
  <c r="R152" i="59"/>
  <c r="S152" i="59"/>
  <c r="T152" i="59"/>
  <c r="U152" i="59"/>
  <c r="D153" i="59"/>
  <c r="A153" i="59" s="1"/>
  <c r="J153" i="59"/>
  <c r="M153" i="59"/>
  <c r="N153" i="59"/>
  <c r="P153" i="59"/>
  <c r="Q153" i="59"/>
  <c r="R153" i="59"/>
  <c r="S153" i="59"/>
  <c r="T153" i="59"/>
  <c r="U153" i="59"/>
  <c r="D154" i="59"/>
  <c r="A154" i="59" s="1"/>
  <c r="J154" i="59"/>
  <c r="M154" i="59"/>
  <c r="N154" i="59"/>
  <c r="P154" i="59"/>
  <c r="Q154" i="59"/>
  <c r="R154" i="59"/>
  <c r="S154" i="59"/>
  <c r="T154" i="59"/>
  <c r="U154" i="59"/>
  <c r="D155" i="59"/>
  <c r="A155" i="59" s="1"/>
  <c r="J155" i="59"/>
  <c r="M155" i="59"/>
  <c r="N155" i="59"/>
  <c r="P155" i="59"/>
  <c r="Q155" i="59"/>
  <c r="R155" i="59"/>
  <c r="S155" i="59"/>
  <c r="T155" i="59"/>
  <c r="U155" i="59"/>
  <c r="D156" i="59"/>
  <c r="A156" i="59" s="1"/>
  <c r="J156" i="59"/>
  <c r="M156" i="59"/>
  <c r="N156" i="59"/>
  <c r="P156" i="59"/>
  <c r="Q156" i="59"/>
  <c r="R156" i="59"/>
  <c r="S156" i="59"/>
  <c r="T156" i="59"/>
  <c r="U156" i="59"/>
  <c r="D157" i="59"/>
  <c r="A157" i="59" s="1"/>
  <c r="J157" i="59"/>
  <c r="M157" i="59"/>
  <c r="N157" i="59"/>
  <c r="P157" i="59"/>
  <c r="Q157" i="59"/>
  <c r="R157" i="59"/>
  <c r="S157" i="59"/>
  <c r="T157" i="59"/>
  <c r="U157" i="59"/>
  <c r="D158" i="59"/>
  <c r="A158" i="59" s="1"/>
  <c r="J158" i="59"/>
  <c r="M158" i="59"/>
  <c r="N158" i="59"/>
  <c r="P158" i="59"/>
  <c r="Q158" i="59"/>
  <c r="R158" i="59"/>
  <c r="S158" i="59"/>
  <c r="T158" i="59"/>
  <c r="U158" i="59"/>
  <c r="D159" i="59"/>
  <c r="A159" i="59" s="1"/>
  <c r="J159" i="59"/>
  <c r="M159" i="59"/>
  <c r="N159" i="59"/>
  <c r="P159" i="59"/>
  <c r="Q159" i="59"/>
  <c r="R159" i="59"/>
  <c r="S159" i="59"/>
  <c r="T159" i="59"/>
  <c r="U159" i="59"/>
  <c r="D160" i="59"/>
  <c r="A160" i="59" s="1"/>
  <c r="J160" i="59"/>
  <c r="M160" i="59"/>
  <c r="N160" i="59"/>
  <c r="P160" i="59"/>
  <c r="Q160" i="59"/>
  <c r="R160" i="59"/>
  <c r="S160" i="59"/>
  <c r="T160" i="59"/>
  <c r="U160" i="59"/>
  <c r="D161" i="59"/>
  <c r="A161" i="59" s="1"/>
  <c r="J161" i="59"/>
  <c r="M161" i="59"/>
  <c r="N161" i="59"/>
  <c r="P161" i="59"/>
  <c r="Q161" i="59"/>
  <c r="R161" i="59"/>
  <c r="S161" i="59"/>
  <c r="T161" i="59"/>
  <c r="U161" i="59"/>
  <c r="D162" i="59"/>
  <c r="A162" i="59" s="1"/>
  <c r="J162" i="59"/>
  <c r="M162" i="59"/>
  <c r="N162" i="59"/>
  <c r="P162" i="59"/>
  <c r="Q162" i="59"/>
  <c r="R162" i="59"/>
  <c r="S162" i="59"/>
  <c r="T162" i="59"/>
  <c r="U162" i="59"/>
  <c r="D163" i="59"/>
  <c r="A163" i="59" s="1"/>
  <c r="J163" i="59"/>
  <c r="M163" i="59"/>
  <c r="N163" i="59"/>
  <c r="P163" i="59"/>
  <c r="Q163" i="59"/>
  <c r="R163" i="59"/>
  <c r="S163" i="59"/>
  <c r="T163" i="59"/>
  <c r="U163" i="59"/>
  <c r="D164" i="59"/>
  <c r="A164" i="59" s="1"/>
  <c r="J164" i="59"/>
  <c r="M164" i="59"/>
  <c r="N164" i="59"/>
  <c r="P164" i="59"/>
  <c r="Q164" i="59"/>
  <c r="R164" i="59"/>
  <c r="S164" i="59"/>
  <c r="T164" i="59"/>
  <c r="U164" i="59"/>
  <c r="D165" i="59"/>
  <c r="A165" i="59" s="1"/>
  <c r="J165" i="59"/>
  <c r="M165" i="59"/>
  <c r="N165" i="59"/>
  <c r="P165" i="59"/>
  <c r="Q165" i="59"/>
  <c r="R165" i="59"/>
  <c r="S165" i="59"/>
  <c r="T165" i="59"/>
  <c r="U165" i="59"/>
  <c r="D166" i="59"/>
  <c r="A166" i="59" s="1"/>
  <c r="J166" i="59"/>
  <c r="M166" i="59"/>
  <c r="N166" i="59"/>
  <c r="P166" i="59"/>
  <c r="Q166" i="59"/>
  <c r="R166" i="59"/>
  <c r="S166" i="59"/>
  <c r="T166" i="59"/>
  <c r="U166" i="59"/>
  <c r="D167" i="59"/>
  <c r="A167" i="59" s="1"/>
  <c r="J167" i="59"/>
  <c r="M167" i="59"/>
  <c r="N167" i="59"/>
  <c r="P167" i="59"/>
  <c r="Q167" i="59"/>
  <c r="R167" i="59"/>
  <c r="S167" i="59"/>
  <c r="T167" i="59"/>
  <c r="U167" i="59"/>
  <c r="D168" i="59"/>
  <c r="A168" i="59" s="1"/>
  <c r="J168" i="59"/>
  <c r="M168" i="59"/>
  <c r="N168" i="59"/>
  <c r="P168" i="59"/>
  <c r="Q168" i="59"/>
  <c r="R168" i="59"/>
  <c r="S168" i="59"/>
  <c r="T168" i="59"/>
  <c r="U168" i="59"/>
  <c r="D169" i="59"/>
  <c r="A169" i="59" s="1"/>
  <c r="J169" i="59"/>
  <c r="M169" i="59"/>
  <c r="N169" i="59"/>
  <c r="P169" i="59"/>
  <c r="Q169" i="59"/>
  <c r="R169" i="59"/>
  <c r="S169" i="59"/>
  <c r="T169" i="59"/>
  <c r="U169" i="59"/>
  <c r="D170" i="59"/>
  <c r="A170" i="59" s="1"/>
  <c r="J170" i="59"/>
  <c r="M170" i="59"/>
  <c r="N170" i="59"/>
  <c r="P170" i="59"/>
  <c r="Q170" i="59"/>
  <c r="R170" i="59"/>
  <c r="S170" i="59"/>
  <c r="T170" i="59"/>
  <c r="U170" i="59"/>
  <c r="D171" i="59"/>
  <c r="A171" i="59" s="1"/>
  <c r="J171" i="59"/>
  <c r="M171" i="59"/>
  <c r="N171" i="59"/>
  <c r="P171" i="59"/>
  <c r="Q171" i="59"/>
  <c r="R171" i="59"/>
  <c r="S171" i="59"/>
  <c r="T171" i="59"/>
  <c r="U171" i="59"/>
  <c r="D172" i="59"/>
  <c r="A172" i="59" s="1"/>
  <c r="J172" i="59"/>
  <c r="M172" i="59"/>
  <c r="N172" i="59"/>
  <c r="P172" i="59"/>
  <c r="Q172" i="59"/>
  <c r="R172" i="59"/>
  <c r="S172" i="59"/>
  <c r="T172" i="59"/>
  <c r="U172" i="59"/>
  <c r="D173" i="59"/>
  <c r="A173" i="59" s="1"/>
  <c r="J173" i="59"/>
  <c r="M173" i="59"/>
  <c r="N173" i="59"/>
  <c r="P173" i="59"/>
  <c r="Q173" i="59"/>
  <c r="R173" i="59"/>
  <c r="S173" i="59"/>
  <c r="T173" i="59"/>
  <c r="U173" i="59"/>
  <c r="D174" i="59"/>
  <c r="A174" i="59" s="1"/>
  <c r="J174" i="59"/>
  <c r="M174" i="59"/>
  <c r="N174" i="59"/>
  <c r="P174" i="59"/>
  <c r="Q174" i="59"/>
  <c r="R174" i="59"/>
  <c r="S174" i="59"/>
  <c r="T174" i="59"/>
  <c r="U174" i="59"/>
  <c r="D175" i="59"/>
  <c r="A175" i="59" s="1"/>
  <c r="J175" i="59"/>
  <c r="M175" i="59"/>
  <c r="N175" i="59"/>
  <c r="P175" i="59"/>
  <c r="Q175" i="59"/>
  <c r="R175" i="59"/>
  <c r="S175" i="59"/>
  <c r="T175" i="59"/>
  <c r="U175" i="59"/>
  <c r="D176" i="59"/>
  <c r="A176" i="59" s="1"/>
  <c r="J176" i="59"/>
  <c r="M176" i="59"/>
  <c r="N176" i="59"/>
  <c r="P176" i="59"/>
  <c r="Q176" i="59"/>
  <c r="R176" i="59"/>
  <c r="S176" i="59"/>
  <c r="T176" i="59"/>
  <c r="U176" i="59"/>
  <c r="D177" i="59"/>
  <c r="A177" i="59" s="1"/>
  <c r="J177" i="59"/>
  <c r="M177" i="59"/>
  <c r="N177" i="59"/>
  <c r="P177" i="59"/>
  <c r="Q177" i="59"/>
  <c r="R177" i="59"/>
  <c r="S177" i="59"/>
  <c r="T177" i="59"/>
  <c r="U177" i="59"/>
  <c r="D178" i="59"/>
  <c r="A178" i="59" s="1"/>
  <c r="J178" i="59"/>
  <c r="M178" i="59"/>
  <c r="N178" i="59"/>
  <c r="P178" i="59"/>
  <c r="Q178" i="59"/>
  <c r="R178" i="59"/>
  <c r="S178" i="59"/>
  <c r="T178" i="59"/>
  <c r="U178" i="59"/>
  <c r="D179" i="59"/>
  <c r="A179" i="59" s="1"/>
  <c r="J179" i="59"/>
  <c r="M179" i="59"/>
  <c r="N179" i="59"/>
  <c r="P179" i="59"/>
  <c r="Q179" i="59"/>
  <c r="R179" i="59"/>
  <c r="S179" i="59"/>
  <c r="T179" i="59"/>
  <c r="U179" i="59"/>
  <c r="D180" i="59"/>
  <c r="A180" i="59" s="1"/>
  <c r="J180" i="59"/>
  <c r="M180" i="59"/>
  <c r="N180" i="59"/>
  <c r="P180" i="59"/>
  <c r="Q180" i="59"/>
  <c r="R180" i="59"/>
  <c r="S180" i="59"/>
  <c r="T180" i="59"/>
  <c r="U180" i="59"/>
  <c r="D181" i="59"/>
  <c r="A181" i="59" s="1"/>
  <c r="J181" i="59"/>
  <c r="M181" i="59"/>
  <c r="N181" i="59"/>
  <c r="P181" i="59"/>
  <c r="Q181" i="59"/>
  <c r="R181" i="59"/>
  <c r="S181" i="59"/>
  <c r="T181" i="59"/>
  <c r="U181" i="59"/>
  <c r="D182" i="59"/>
  <c r="A182" i="59" s="1"/>
  <c r="J182" i="59"/>
  <c r="M182" i="59"/>
  <c r="N182" i="59"/>
  <c r="P182" i="59"/>
  <c r="Q182" i="59"/>
  <c r="R182" i="59"/>
  <c r="S182" i="59"/>
  <c r="T182" i="59"/>
  <c r="U182" i="59"/>
  <c r="D183" i="59"/>
  <c r="A183" i="59" s="1"/>
  <c r="J183" i="59"/>
  <c r="M183" i="59"/>
  <c r="N183" i="59"/>
  <c r="P183" i="59"/>
  <c r="Q183" i="59"/>
  <c r="R183" i="59"/>
  <c r="S183" i="59"/>
  <c r="T183" i="59"/>
  <c r="U183" i="59"/>
  <c r="D184" i="59"/>
  <c r="A184" i="59" s="1"/>
  <c r="J184" i="59"/>
  <c r="M184" i="59"/>
  <c r="N184" i="59"/>
  <c r="P184" i="59"/>
  <c r="Q184" i="59"/>
  <c r="R184" i="59"/>
  <c r="S184" i="59"/>
  <c r="T184" i="59"/>
  <c r="U184" i="59"/>
  <c r="D185" i="59"/>
  <c r="A185" i="59" s="1"/>
  <c r="J185" i="59"/>
  <c r="M185" i="59"/>
  <c r="N185" i="59"/>
  <c r="P185" i="59"/>
  <c r="Q185" i="59"/>
  <c r="R185" i="59"/>
  <c r="S185" i="59"/>
  <c r="T185" i="59"/>
  <c r="U185" i="59"/>
  <c r="D186" i="59"/>
  <c r="A186" i="59" s="1"/>
  <c r="J186" i="59"/>
  <c r="M186" i="59"/>
  <c r="N186" i="59"/>
  <c r="P186" i="59"/>
  <c r="Q186" i="59"/>
  <c r="R186" i="59"/>
  <c r="S186" i="59"/>
  <c r="T186" i="59"/>
  <c r="U186" i="59"/>
  <c r="D187" i="59"/>
  <c r="A187" i="59" s="1"/>
  <c r="J187" i="59"/>
  <c r="M187" i="59"/>
  <c r="N187" i="59"/>
  <c r="P187" i="59"/>
  <c r="Q187" i="59"/>
  <c r="R187" i="59"/>
  <c r="S187" i="59"/>
  <c r="T187" i="59"/>
  <c r="U187" i="59"/>
  <c r="D188" i="59"/>
  <c r="A188" i="59" s="1"/>
  <c r="J188" i="59"/>
  <c r="M188" i="59"/>
  <c r="N188" i="59"/>
  <c r="P188" i="59"/>
  <c r="Q188" i="59"/>
  <c r="R188" i="59"/>
  <c r="S188" i="59"/>
  <c r="T188" i="59"/>
  <c r="U188" i="59"/>
  <c r="D189" i="59"/>
  <c r="A189" i="59" s="1"/>
  <c r="J189" i="59"/>
  <c r="M189" i="59"/>
  <c r="N189" i="59"/>
  <c r="P189" i="59"/>
  <c r="Q189" i="59"/>
  <c r="R189" i="59"/>
  <c r="S189" i="59"/>
  <c r="T189" i="59"/>
  <c r="U189" i="59"/>
  <c r="D190" i="59"/>
  <c r="A190" i="59" s="1"/>
  <c r="J190" i="59"/>
  <c r="M190" i="59"/>
  <c r="N190" i="59"/>
  <c r="P190" i="59"/>
  <c r="Q190" i="59"/>
  <c r="R190" i="59"/>
  <c r="S190" i="59"/>
  <c r="T190" i="59"/>
  <c r="U190" i="59"/>
  <c r="D191" i="59"/>
  <c r="A191" i="59" s="1"/>
  <c r="J191" i="59"/>
  <c r="M191" i="59"/>
  <c r="N191" i="59"/>
  <c r="P191" i="59"/>
  <c r="Q191" i="59"/>
  <c r="R191" i="59"/>
  <c r="S191" i="59"/>
  <c r="T191" i="59"/>
  <c r="U191" i="59"/>
  <c r="D192" i="59"/>
  <c r="A192" i="59" s="1"/>
  <c r="J192" i="59"/>
  <c r="M192" i="59"/>
  <c r="N192" i="59"/>
  <c r="P192" i="59"/>
  <c r="Q192" i="59"/>
  <c r="R192" i="59"/>
  <c r="S192" i="59"/>
  <c r="T192" i="59"/>
  <c r="U192" i="59"/>
  <c r="D193" i="59"/>
  <c r="A193" i="59" s="1"/>
  <c r="J193" i="59"/>
  <c r="M193" i="59"/>
  <c r="N193" i="59"/>
  <c r="P193" i="59"/>
  <c r="Q193" i="59"/>
  <c r="R193" i="59"/>
  <c r="S193" i="59"/>
  <c r="T193" i="59"/>
  <c r="U193" i="59"/>
  <c r="D194" i="59"/>
  <c r="A194" i="59" s="1"/>
  <c r="J194" i="59"/>
  <c r="M194" i="59"/>
  <c r="N194" i="59"/>
  <c r="P194" i="59"/>
  <c r="Q194" i="59"/>
  <c r="R194" i="59"/>
  <c r="S194" i="59"/>
  <c r="T194" i="59"/>
  <c r="U194" i="59"/>
  <c r="D195" i="59"/>
  <c r="A195" i="59" s="1"/>
  <c r="J195" i="59"/>
  <c r="M195" i="59"/>
  <c r="N195" i="59"/>
  <c r="P195" i="59"/>
  <c r="Q195" i="59"/>
  <c r="R195" i="59"/>
  <c r="S195" i="59"/>
  <c r="T195" i="59"/>
  <c r="U195" i="59"/>
  <c r="D196" i="59"/>
  <c r="A196" i="59" s="1"/>
  <c r="J196" i="59"/>
  <c r="M196" i="59"/>
  <c r="N196" i="59"/>
  <c r="P196" i="59"/>
  <c r="Q196" i="59"/>
  <c r="R196" i="59"/>
  <c r="S196" i="59"/>
  <c r="T196" i="59"/>
  <c r="U196" i="59"/>
  <c r="D197" i="59"/>
  <c r="A197" i="59" s="1"/>
  <c r="J197" i="59"/>
  <c r="M197" i="59"/>
  <c r="N197" i="59"/>
  <c r="P197" i="59"/>
  <c r="Q197" i="59"/>
  <c r="R197" i="59"/>
  <c r="S197" i="59"/>
  <c r="T197" i="59"/>
  <c r="U197" i="59"/>
  <c r="D198" i="59"/>
  <c r="A198" i="59" s="1"/>
  <c r="J198" i="59"/>
  <c r="M198" i="59"/>
  <c r="N198" i="59"/>
  <c r="P198" i="59"/>
  <c r="Q198" i="59"/>
  <c r="R198" i="59"/>
  <c r="S198" i="59"/>
  <c r="T198" i="59"/>
  <c r="U198" i="59"/>
  <c r="D199" i="59"/>
  <c r="A199" i="59" s="1"/>
  <c r="J199" i="59"/>
  <c r="M199" i="59"/>
  <c r="N199" i="59"/>
  <c r="P199" i="59"/>
  <c r="Q199" i="59"/>
  <c r="R199" i="59"/>
  <c r="S199" i="59"/>
  <c r="T199" i="59"/>
  <c r="U199" i="59"/>
  <c r="D200" i="59"/>
  <c r="A200" i="59" s="1"/>
  <c r="J200" i="59"/>
  <c r="M200" i="59"/>
  <c r="N200" i="59"/>
  <c r="P200" i="59"/>
  <c r="Q200" i="59"/>
  <c r="R200" i="59"/>
  <c r="S200" i="59"/>
  <c r="T200" i="59"/>
  <c r="U200" i="59"/>
  <c r="D201" i="59"/>
  <c r="A201" i="59" s="1"/>
  <c r="J201" i="59"/>
  <c r="M201" i="59"/>
  <c r="N201" i="59"/>
  <c r="P201" i="59"/>
  <c r="Q201" i="59"/>
  <c r="R201" i="59"/>
  <c r="S201" i="59"/>
  <c r="T201" i="59"/>
  <c r="U201" i="59"/>
  <c r="D202" i="59"/>
  <c r="A202" i="59" s="1"/>
  <c r="J202" i="59"/>
  <c r="M202" i="59"/>
  <c r="N202" i="59"/>
  <c r="P202" i="59"/>
  <c r="Q202" i="59"/>
  <c r="R202" i="59"/>
  <c r="S202" i="59"/>
  <c r="T202" i="59"/>
  <c r="U202" i="59"/>
  <c r="D203" i="59"/>
  <c r="A203" i="59" s="1"/>
  <c r="J203" i="59"/>
  <c r="M203" i="59"/>
  <c r="N203" i="59"/>
  <c r="P203" i="59"/>
  <c r="Q203" i="59"/>
  <c r="R203" i="59"/>
  <c r="S203" i="59"/>
  <c r="T203" i="59"/>
  <c r="U203" i="59"/>
  <c r="D204" i="59"/>
  <c r="A204" i="59" s="1"/>
  <c r="J204" i="59"/>
  <c r="M204" i="59"/>
  <c r="N204" i="59"/>
  <c r="P204" i="59"/>
  <c r="Q204" i="59"/>
  <c r="R204" i="59"/>
  <c r="S204" i="59"/>
  <c r="T204" i="59"/>
  <c r="U204" i="59"/>
  <c r="D205" i="59"/>
  <c r="A205" i="59" s="1"/>
  <c r="J205" i="59"/>
  <c r="M205" i="59"/>
  <c r="N205" i="59"/>
  <c r="P205" i="59"/>
  <c r="Q205" i="59"/>
  <c r="R205" i="59"/>
  <c r="S205" i="59"/>
  <c r="T205" i="59"/>
  <c r="U205" i="59"/>
  <c r="D206" i="59"/>
  <c r="A206" i="59" s="1"/>
  <c r="J206" i="59"/>
  <c r="M206" i="59"/>
  <c r="N206" i="59"/>
  <c r="P206" i="59"/>
  <c r="Q206" i="59"/>
  <c r="R206" i="59"/>
  <c r="S206" i="59"/>
  <c r="T206" i="59"/>
  <c r="U206" i="59"/>
  <c r="D207" i="59"/>
  <c r="A207" i="59" s="1"/>
  <c r="J207" i="59"/>
  <c r="M207" i="59"/>
  <c r="N207" i="59"/>
  <c r="P207" i="59"/>
  <c r="Q207" i="59"/>
  <c r="R207" i="59"/>
  <c r="S207" i="59"/>
  <c r="T207" i="59"/>
  <c r="U207" i="59"/>
  <c r="D208" i="59"/>
  <c r="A208" i="59" s="1"/>
  <c r="J208" i="59"/>
  <c r="M208" i="59"/>
  <c r="N208" i="59"/>
  <c r="P208" i="59"/>
  <c r="Q208" i="59"/>
  <c r="R208" i="59"/>
  <c r="S208" i="59"/>
  <c r="T208" i="59"/>
  <c r="U208" i="59"/>
  <c r="D209" i="59"/>
  <c r="A209" i="59" s="1"/>
  <c r="J209" i="59"/>
  <c r="M209" i="59"/>
  <c r="N209" i="59"/>
  <c r="P209" i="59"/>
  <c r="Q209" i="59"/>
  <c r="R209" i="59"/>
  <c r="S209" i="59"/>
  <c r="T209" i="59"/>
  <c r="U209" i="59"/>
  <c r="D210" i="59"/>
  <c r="A210" i="59" s="1"/>
  <c r="J210" i="59"/>
  <c r="M210" i="59"/>
  <c r="N210" i="59"/>
  <c r="P210" i="59"/>
  <c r="Q210" i="59"/>
  <c r="R210" i="59"/>
  <c r="S210" i="59"/>
  <c r="T210" i="59"/>
  <c r="U210" i="59"/>
  <c r="D211" i="59"/>
  <c r="A211" i="59" s="1"/>
  <c r="J211" i="59"/>
  <c r="M211" i="59"/>
  <c r="N211" i="59"/>
  <c r="P211" i="59"/>
  <c r="Q211" i="59"/>
  <c r="R211" i="59"/>
  <c r="S211" i="59"/>
  <c r="T211" i="59"/>
  <c r="U211" i="59"/>
  <c r="D212" i="59"/>
  <c r="A212" i="59" s="1"/>
  <c r="J212" i="59"/>
  <c r="M212" i="59"/>
  <c r="N212" i="59"/>
  <c r="P212" i="59"/>
  <c r="Q212" i="59"/>
  <c r="R212" i="59"/>
  <c r="S212" i="59"/>
  <c r="T212" i="59"/>
  <c r="U212" i="59"/>
  <c r="D213" i="59"/>
  <c r="A213" i="59" s="1"/>
  <c r="J213" i="59"/>
  <c r="M213" i="59"/>
  <c r="N213" i="59"/>
  <c r="P213" i="59"/>
  <c r="Q213" i="59"/>
  <c r="R213" i="59"/>
  <c r="S213" i="59"/>
  <c r="T213" i="59"/>
  <c r="U213" i="59"/>
  <c r="D214" i="59"/>
  <c r="A214" i="59" s="1"/>
  <c r="J214" i="59"/>
  <c r="M214" i="59"/>
  <c r="N214" i="59"/>
  <c r="P214" i="59"/>
  <c r="Q214" i="59"/>
  <c r="R214" i="59"/>
  <c r="S214" i="59"/>
  <c r="T214" i="59"/>
  <c r="U214" i="59"/>
  <c r="D215" i="59"/>
  <c r="A215" i="59" s="1"/>
  <c r="J215" i="59"/>
  <c r="M215" i="59"/>
  <c r="N215" i="59"/>
  <c r="P215" i="59"/>
  <c r="Q215" i="59"/>
  <c r="R215" i="59"/>
  <c r="S215" i="59"/>
  <c r="T215" i="59"/>
  <c r="U215" i="59"/>
  <c r="D216" i="59"/>
  <c r="A216" i="59" s="1"/>
  <c r="J216" i="59"/>
  <c r="M216" i="59"/>
  <c r="N216" i="59"/>
  <c r="P216" i="59"/>
  <c r="Q216" i="59"/>
  <c r="R216" i="59"/>
  <c r="S216" i="59"/>
  <c r="T216" i="59"/>
  <c r="U216" i="59"/>
  <c r="D217" i="59"/>
  <c r="A217" i="59" s="1"/>
  <c r="J217" i="59"/>
  <c r="M217" i="59"/>
  <c r="N217" i="59"/>
  <c r="P217" i="59"/>
  <c r="Q217" i="59"/>
  <c r="R217" i="59"/>
  <c r="S217" i="59"/>
  <c r="T217" i="59"/>
  <c r="U217" i="59"/>
  <c r="D218" i="59"/>
  <c r="A218" i="59" s="1"/>
  <c r="J218" i="59"/>
  <c r="M218" i="59"/>
  <c r="N218" i="59"/>
  <c r="P218" i="59"/>
  <c r="Q218" i="59"/>
  <c r="R218" i="59"/>
  <c r="S218" i="59"/>
  <c r="T218" i="59"/>
  <c r="U218" i="59"/>
  <c r="D219" i="59"/>
  <c r="A219" i="59" s="1"/>
  <c r="J219" i="59"/>
  <c r="M219" i="59"/>
  <c r="N219" i="59"/>
  <c r="P219" i="59"/>
  <c r="Q219" i="59"/>
  <c r="R219" i="59"/>
  <c r="S219" i="59"/>
  <c r="T219" i="59"/>
  <c r="U219" i="59"/>
  <c r="D220" i="59"/>
  <c r="A220" i="59" s="1"/>
  <c r="J220" i="59"/>
  <c r="M220" i="59"/>
  <c r="N220" i="59"/>
  <c r="P220" i="59"/>
  <c r="Q220" i="59"/>
  <c r="R220" i="59"/>
  <c r="S220" i="59"/>
  <c r="T220" i="59"/>
  <c r="U220" i="59"/>
  <c r="D221" i="59"/>
  <c r="A221" i="59" s="1"/>
  <c r="J221" i="59"/>
  <c r="M221" i="59"/>
  <c r="N221" i="59"/>
  <c r="P221" i="59"/>
  <c r="Q221" i="59"/>
  <c r="R221" i="59"/>
  <c r="S221" i="59"/>
  <c r="T221" i="59"/>
  <c r="U221" i="59"/>
  <c r="D222" i="59"/>
  <c r="A222" i="59" s="1"/>
  <c r="J222" i="59"/>
  <c r="M222" i="59"/>
  <c r="N222" i="59"/>
  <c r="P222" i="59"/>
  <c r="Q222" i="59"/>
  <c r="R222" i="59"/>
  <c r="S222" i="59"/>
  <c r="T222" i="59"/>
  <c r="U222" i="59"/>
  <c r="D223" i="59"/>
  <c r="A223" i="59" s="1"/>
  <c r="J223" i="59"/>
  <c r="M223" i="59"/>
  <c r="N223" i="59"/>
  <c r="P223" i="59"/>
  <c r="Q223" i="59"/>
  <c r="R223" i="59"/>
  <c r="S223" i="59"/>
  <c r="T223" i="59"/>
  <c r="U223" i="59"/>
  <c r="D224" i="59"/>
  <c r="A224" i="59" s="1"/>
  <c r="J224" i="59"/>
  <c r="M224" i="59"/>
  <c r="N224" i="59"/>
  <c r="P224" i="59"/>
  <c r="Q224" i="59"/>
  <c r="R224" i="59"/>
  <c r="S224" i="59"/>
  <c r="T224" i="59"/>
  <c r="U224" i="59"/>
  <c r="D225" i="59"/>
  <c r="A225" i="59" s="1"/>
  <c r="J225" i="59"/>
  <c r="M225" i="59"/>
  <c r="N225" i="59"/>
  <c r="P225" i="59"/>
  <c r="Q225" i="59"/>
  <c r="R225" i="59"/>
  <c r="S225" i="59"/>
  <c r="T225" i="59"/>
  <c r="U225" i="59"/>
  <c r="D226" i="59"/>
  <c r="A226" i="59" s="1"/>
  <c r="J226" i="59"/>
  <c r="M226" i="59"/>
  <c r="N226" i="59"/>
  <c r="P226" i="59"/>
  <c r="Q226" i="59"/>
  <c r="R226" i="59"/>
  <c r="S226" i="59"/>
  <c r="T226" i="59"/>
  <c r="U226" i="59"/>
  <c r="D227" i="59"/>
  <c r="A227" i="59" s="1"/>
  <c r="J227" i="59"/>
  <c r="M227" i="59"/>
  <c r="N227" i="59"/>
  <c r="P227" i="59"/>
  <c r="Q227" i="59"/>
  <c r="R227" i="59"/>
  <c r="S227" i="59"/>
  <c r="T227" i="59"/>
  <c r="U227" i="59"/>
  <c r="D228" i="59"/>
  <c r="A228" i="59" s="1"/>
  <c r="J228" i="59"/>
  <c r="M228" i="59"/>
  <c r="N228" i="59"/>
  <c r="P228" i="59"/>
  <c r="Q228" i="59"/>
  <c r="R228" i="59"/>
  <c r="S228" i="59"/>
  <c r="T228" i="59"/>
  <c r="U228" i="59"/>
  <c r="D229" i="59"/>
  <c r="A229" i="59" s="1"/>
  <c r="J229" i="59"/>
  <c r="M229" i="59"/>
  <c r="N229" i="59"/>
  <c r="P229" i="59"/>
  <c r="Q229" i="59"/>
  <c r="R229" i="59"/>
  <c r="S229" i="59"/>
  <c r="T229" i="59"/>
  <c r="U229" i="59"/>
  <c r="D230" i="59"/>
  <c r="A230" i="59" s="1"/>
  <c r="J230" i="59"/>
  <c r="M230" i="59"/>
  <c r="N230" i="59"/>
  <c r="P230" i="59"/>
  <c r="Q230" i="59"/>
  <c r="R230" i="59"/>
  <c r="S230" i="59"/>
  <c r="T230" i="59"/>
  <c r="U230" i="59"/>
  <c r="D231" i="59"/>
  <c r="A231" i="59" s="1"/>
  <c r="J231" i="59"/>
  <c r="M231" i="59"/>
  <c r="N231" i="59"/>
  <c r="P231" i="59"/>
  <c r="Q231" i="59"/>
  <c r="R231" i="59"/>
  <c r="S231" i="59"/>
  <c r="T231" i="59"/>
  <c r="U231" i="59"/>
  <c r="D232" i="59"/>
  <c r="A232" i="59" s="1"/>
  <c r="J232" i="59"/>
  <c r="M232" i="59"/>
  <c r="N232" i="59"/>
  <c r="P232" i="59"/>
  <c r="Q232" i="59"/>
  <c r="R232" i="59"/>
  <c r="S232" i="59"/>
  <c r="T232" i="59"/>
  <c r="U232" i="59"/>
  <c r="D233" i="59"/>
  <c r="A233" i="59" s="1"/>
  <c r="J233" i="59"/>
  <c r="M233" i="59"/>
  <c r="N233" i="59"/>
  <c r="P233" i="59"/>
  <c r="Q233" i="59"/>
  <c r="R233" i="59"/>
  <c r="S233" i="59"/>
  <c r="T233" i="59"/>
  <c r="U233" i="59"/>
  <c r="D234" i="59"/>
  <c r="A234" i="59" s="1"/>
  <c r="J234" i="59"/>
  <c r="M234" i="59"/>
  <c r="N234" i="59"/>
  <c r="P234" i="59"/>
  <c r="Q234" i="59"/>
  <c r="R234" i="59"/>
  <c r="S234" i="59"/>
  <c r="T234" i="59"/>
  <c r="U234" i="59"/>
  <c r="D235" i="59"/>
  <c r="A235" i="59" s="1"/>
  <c r="J235" i="59"/>
  <c r="M235" i="59"/>
  <c r="N235" i="59"/>
  <c r="P235" i="59"/>
  <c r="Q235" i="59"/>
  <c r="R235" i="59"/>
  <c r="S235" i="59"/>
  <c r="T235" i="59"/>
  <c r="U235" i="59"/>
  <c r="D236" i="59"/>
  <c r="A236" i="59" s="1"/>
  <c r="J236" i="59"/>
  <c r="M236" i="59"/>
  <c r="N236" i="59"/>
  <c r="P236" i="59"/>
  <c r="Q236" i="59"/>
  <c r="R236" i="59"/>
  <c r="S236" i="59"/>
  <c r="T236" i="59"/>
  <c r="U236" i="59"/>
  <c r="D237" i="59"/>
  <c r="A237" i="59" s="1"/>
  <c r="J237" i="59"/>
  <c r="M237" i="59"/>
  <c r="N237" i="59"/>
  <c r="P237" i="59"/>
  <c r="Q237" i="59"/>
  <c r="R237" i="59"/>
  <c r="S237" i="59"/>
  <c r="T237" i="59"/>
  <c r="U237" i="59"/>
  <c r="D238" i="59"/>
  <c r="A238" i="59" s="1"/>
  <c r="J238" i="59"/>
  <c r="M238" i="59"/>
  <c r="N238" i="59"/>
  <c r="P238" i="59"/>
  <c r="Q238" i="59"/>
  <c r="R238" i="59"/>
  <c r="S238" i="59"/>
  <c r="T238" i="59"/>
  <c r="U238" i="59"/>
  <c r="D239" i="59"/>
  <c r="A239" i="59" s="1"/>
  <c r="J239" i="59"/>
  <c r="M239" i="59"/>
  <c r="N239" i="59"/>
  <c r="P239" i="59"/>
  <c r="Q239" i="59"/>
  <c r="R239" i="59"/>
  <c r="S239" i="59"/>
  <c r="T239" i="59"/>
  <c r="U239" i="59"/>
  <c r="D240" i="59"/>
  <c r="A240" i="59" s="1"/>
  <c r="J240" i="59"/>
  <c r="M240" i="59"/>
  <c r="N240" i="59"/>
  <c r="P240" i="59"/>
  <c r="Q240" i="59"/>
  <c r="R240" i="59"/>
  <c r="S240" i="59"/>
  <c r="T240" i="59"/>
  <c r="U240" i="59"/>
  <c r="D241" i="59"/>
  <c r="A241" i="59" s="1"/>
  <c r="J241" i="59"/>
  <c r="M241" i="59"/>
  <c r="N241" i="59"/>
  <c r="P241" i="59"/>
  <c r="Q241" i="59"/>
  <c r="R241" i="59"/>
  <c r="S241" i="59"/>
  <c r="T241" i="59"/>
  <c r="U241" i="59"/>
  <c r="D242" i="59"/>
  <c r="A242" i="59" s="1"/>
  <c r="J242" i="59"/>
  <c r="M242" i="59"/>
  <c r="N242" i="59"/>
  <c r="P242" i="59"/>
  <c r="Q242" i="59"/>
  <c r="R242" i="59"/>
  <c r="S242" i="59"/>
  <c r="T242" i="59"/>
  <c r="U242" i="59"/>
  <c r="D243" i="59"/>
  <c r="A243" i="59" s="1"/>
  <c r="J243" i="59"/>
  <c r="M243" i="59"/>
  <c r="N243" i="59"/>
  <c r="P243" i="59"/>
  <c r="Q243" i="59"/>
  <c r="R243" i="59"/>
  <c r="S243" i="59"/>
  <c r="T243" i="59"/>
  <c r="U243" i="59"/>
  <c r="D244" i="59"/>
  <c r="A244" i="59" s="1"/>
  <c r="J244" i="59"/>
  <c r="M244" i="59"/>
  <c r="N244" i="59"/>
  <c r="P244" i="59"/>
  <c r="Q244" i="59"/>
  <c r="R244" i="59"/>
  <c r="S244" i="59"/>
  <c r="T244" i="59"/>
  <c r="U244" i="59"/>
  <c r="D245" i="59"/>
  <c r="A245" i="59" s="1"/>
  <c r="J245" i="59"/>
  <c r="M245" i="59"/>
  <c r="N245" i="59"/>
  <c r="P245" i="59"/>
  <c r="Q245" i="59"/>
  <c r="R245" i="59"/>
  <c r="S245" i="59"/>
  <c r="T245" i="59"/>
  <c r="U245" i="59"/>
  <c r="D246" i="59"/>
  <c r="A246" i="59" s="1"/>
  <c r="J246" i="59"/>
  <c r="M246" i="59"/>
  <c r="N246" i="59"/>
  <c r="P246" i="59"/>
  <c r="Q246" i="59"/>
  <c r="R246" i="59"/>
  <c r="S246" i="59"/>
  <c r="T246" i="59"/>
  <c r="U246" i="59"/>
  <c r="D247" i="59"/>
  <c r="A247" i="59" s="1"/>
  <c r="J247" i="59"/>
  <c r="M247" i="59"/>
  <c r="N247" i="59"/>
  <c r="P247" i="59"/>
  <c r="Q247" i="59"/>
  <c r="R247" i="59"/>
  <c r="S247" i="59"/>
  <c r="T247" i="59"/>
  <c r="U247" i="59"/>
  <c r="D248" i="59"/>
  <c r="A248" i="59" s="1"/>
  <c r="J248" i="59"/>
  <c r="M248" i="59"/>
  <c r="N248" i="59"/>
  <c r="P248" i="59"/>
  <c r="Q248" i="59"/>
  <c r="R248" i="59"/>
  <c r="S248" i="59"/>
  <c r="T248" i="59"/>
  <c r="U248" i="59"/>
  <c r="D249" i="59"/>
  <c r="A249" i="59" s="1"/>
  <c r="J249" i="59"/>
  <c r="M249" i="59"/>
  <c r="N249" i="59"/>
  <c r="P249" i="59"/>
  <c r="Q249" i="59"/>
  <c r="R249" i="59"/>
  <c r="S249" i="59"/>
  <c r="T249" i="59"/>
  <c r="U249" i="59"/>
  <c r="D250" i="59"/>
  <c r="A250" i="59" s="1"/>
  <c r="J250" i="59"/>
  <c r="M250" i="59"/>
  <c r="N250" i="59"/>
  <c r="P250" i="59"/>
  <c r="Q250" i="59"/>
  <c r="R250" i="59"/>
  <c r="S250" i="59"/>
  <c r="T250" i="59"/>
  <c r="U250" i="59"/>
  <c r="D251" i="59"/>
  <c r="A251" i="59" s="1"/>
  <c r="J251" i="59"/>
  <c r="M251" i="59"/>
  <c r="N251" i="59"/>
  <c r="P251" i="59"/>
  <c r="Q251" i="59"/>
  <c r="R251" i="59"/>
  <c r="S251" i="59"/>
  <c r="T251" i="59"/>
  <c r="U251" i="59"/>
  <c r="D252" i="59"/>
  <c r="A252" i="59" s="1"/>
  <c r="J252" i="59"/>
  <c r="M252" i="59"/>
  <c r="N252" i="59"/>
  <c r="P252" i="59"/>
  <c r="Q252" i="59"/>
  <c r="R252" i="59"/>
  <c r="S252" i="59"/>
  <c r="T252" i="59"/>
  <c r="U252" i="59"/>
  <c r="D253" i="59"/>
  <c r="A253" i="59" s="1"/>
  <c r="J253" i="59"/>
  <c r="M253" i="59"/>
  <c r="N253" i="59"/>
  <c r="P253" i="59"/>
  <c r="Q253" i="59"/>
  <c r="R253" i="59"/>
  <c r="S253" i="59"/>
  <c r="T253" i="59"/>
  <c r="U253" i="59"/>
  <c r="D254" i="59"/>
  <c r="A254" i="59" s="1"/>
  <c r="J254" i="59"/>
  <c r="M254" i="59"/>
  <c r="N254" i="59"/>
  <c r="P254" i="59"/>
  <c r="Q254" i="59"/>
  <c r="R254" i="59"/>
  <c r="S254" i="59"/>
  <c r="T254" i="59"/>
  <c r="U254" i="59"/>
  <c r="D255" i="59"/>
  <c r="A255" i="59" s="1"/>
  <c r="J255" i="59"/>
  <c r="M255" i="59"/>
  <c r="N255" i="59"/>
  <c r="P255" i="59"/>
  <c r="Q255" i="59"/>
  <c r="R255" i="59"/>
  <c r="S255" i="59"/>
  <c r="T255" i="59"/>
  <c r="U255" i="59"/>
  <c r="D256" i="59"/>
  <c r="A256" i="59" s="1"/>
  <c r="J256" i="59"/>
  <c r="M256" i="59"/>
  <c r="N256" i="59"/>
  <c r="P256" i="59"/>
  <c r="Q256" i="59"/>
  <c r="R256" i="59"/>
  <c r="S256" i="59"/>
  <c r="T256" i="59"/>
  <c r="U256" i="59"/>
  <c r="D257" i="59"/>
  <c r="A257" i="59" s="1"/>
  <c r="J257" i="59"/>
  <c r="M257" i="59"/>
  <c r="N257" i="59"/>
  <c r="P257" i="59"/>
  <c r="Q257" i="59"/>
  <c r="R257" i="59"/>
  <c r="S257" i="59"/>
  <c r="T257" i="59"/>
  <c r="U257" i="59"/>
  <c r="D258" i="59"/>
  <c r="A258" i="59" s="1"/>
  <c r="J258" i="59"/>
  <c r="M258" i="59"/>
  <c r="N258" i="59"/>
  <c r="P258" i="59"/>
  <c r="Q258" i="59"/>
  <c r="R258" i="59"/>
  <c r="S258" i="59"/>
  <c r="T258" i="59"/>
  <c r="U258" i="59"/>
  <c r="D259" i="59"/>
  <c r="A259" i="59" s="1"/>
  <c r="J259" i="59"/>
  <c r="M259" i="59"/>
  <c r="N259" i="59"/>
  <c r="P259" i="59"/>
  <c r="Q259" i="59"/>
  <c r="R259" i="59"/>
  <c r="S259" i="59"/>
  <c r="T259" i="59"/>
  <c r="U259" i="59"/>
  <c r="D260" i="59"/>
  <c r="A260" i="59" s="1"/>
  <c r="J260" i="59"/>
  <c r="M260" i="59"/>
  <c r="N260" i="59"/>
  <c r="P260" i="59"/>
  <c r="Q260" i="59"/>
  <c r="R260" i="59"/>
  <c r="S260" i="59"/>
  <c r="T260" i="59"/>
  <c r="U260" i="59"/>
  <c r="D261" i="59"/>
  <c r="A261" i="59" s="1"/>
  <c r="J261" i="59"/>
  <c r="M261" i="59"/>
  <c r="N261" i="59"/>
  <c r="P261" i="59"/>
  <c r="Q261" i="59"/>
  <c r="R261" i="59"/>
  <c r="S261" i="59"/>
  <c r="T261" i="59"/>
  <c r="U261" i="59"/>
  <c r="D262" i="59"/>
  <c r="A262" i="59" s="1"/>
  <c r="J262" i="59"/>
  <c r="M262" i="59"/>
  <c r="N262" i="59"/>
  <c r="P262" i="59"/>
  <c r="Q262" i="59"/>
  <c r="R262" i="59"/>
  <c r="S262" i="59"/>
  <c r="T262" i="59"/>
  <c r="U262" i="59"/>
  <c r="D263" i="59"/>
  <c r="A263" i="59" s="1"/>
  <c r="J263" i="59"/>
  <c r="M263" i="59"/>
  <c r="N263" i="59"/>
  <c r="P263" i="59"/>
  <c r="Q263" i="59"/>
  <c r="R263" i="59"/>
  <c r="S263" i="59"/>
  <c r="T263" i="59"/>
  <c r="U263" i="59"/>
  <c r="D264" i="59"/>
  <c r="A264" i="59" s="1"/>
  <c r="J264" i="59"/>
  <c r="M264" i="59"/>
  <c r="N264" i="59"/>
  <c r="P264" i="59"/>
  <c r="Q264" i="59"/>
  <c r="R264" i="59"/>
  <c r="S264" i="59"/>
  <c r="T264" i="59"/>
  <c r="U264" i="59"/>
  <c r="D265" i="59"/>
  <c r="A265" i="59" s="1"/>
  <c r="J265" i="59"/>
  <c r="M265" i="59"/>
  <c r="N265" i="59"/>
  <c r="P265" i="59"/>
  <c r="Q265" i="59"/>
  <c r="R265" i="59"/>
  <c r="S265" i="59"/>
  <c r="T265" i="59"/>
  <c r="U265" i="59"/>
  <c r="D266" i="59"/>
  <c r="A266" i="59" s="1"/>
  <c r="J266" i="59"/>
  <c r="M266" i="59"/>
  <c r="N266" i="59"/>
  <c r="P266" i="59"/>
  <c r="Q266" i="59"/>
  <c r="R266" i="59"/>
  <c r="S266" i="59"/>
  <c r="T266" i="59"/>
  <c r="U266" i="59"/>
  <c r="D267" i="59"/>
  <c r="A267" i="59" s="1"/>
  <c r="J267" i="59"/>
  <c r="M267" i="59"/>
  <c r="N267" i="59"/>
  <c r="P267" i="59"/>
  <c r="Q267" i="59"/>
  <c r="R267" i="59"/>
  <c r="S267" i="59"/>
  <c r="T267" i="59"/>
  <c r="U267" i="59"/>
  <c r="D268" i="59"/>
  <c r="A268" i="59" s="1"/>
  <c r="J268" i="59"/>
  <c r="M268" i="59"/>
  <c r="N268" i="59"/>
  <c r="P268" i="59"/>
  <c r="Q268" i="59"/>
  <c r="R268" i="59"/>
  <c r="S268" i="59"/>
  <c r="T268" i="59"/>
  <c r="U268" i="59"/>
  <c r="D269" i="59"/>
  <c r="A269" i="59" s="1"/>
  <c r="J269" i="59"/>
  <c r="M269" i="59"/>
  <c r="N269" i="59"/>
  <c r="P269" i="59"/>
  <c r="Q269" i="59"/>
  <c r="R269" i="59"/>
  <c r="S269" i="59"/>
  <c r="T269" i="59"/>
  <c r="U269" i="59"/>
  <c r="D270" i="59"/>
  <c r="A270" i="59" s="1"/>
  <c r="J270" i="59"/>
  <c r="M270" i="59"/>
  <c r="N270" i="59"/>
  <c r="P270" i="59"/>
  <c r="Q270" i="59"/>
  <c r="R270" i="59"/>
  <c r="S270" i="59"/>
  <c r="T270" i="59"/>
  <c r="U270" i="59"/>
  <c r="D271" i="59"/>
  <c r="A271" i="59" s="1"/>
  <c r="J271" i="59"/>
  <c r="M271" i="59"/>
  <c r="N271" i="59"/>
  <c r="P271" i="59"/>
  <c r="Q271" i="59"/>
  <c r="R271" i="59"/>
  <c r="S271" i="59"/>
  <c r="T271" i="59"/>
  <c r="U271" i="59"/>
  <c r="D272" i="59"/>
  <c r="A272" i="59" s="1"/>
  <c r="J272" i="59"/>
  <c r="M272" i="59"/>
  <c r="N272" i="59"/>
  <c r="P272" i="59"/>
  <c r="Q272" i="59"/>
  <c r="R272" i="59"/>
  <c r="S272" i="59"/>
  <c r="T272" i="59"/>
  <c r="U272" i="59"/>
  <c r="D273" i="59"/>
  <c r="A273" i="59" s="1"/>
  <c r="J273" i="59"/>
  <c r="M273" i="59"/>
  <c r="N273" i="59"/>
  <c r="P273" i="59"/>
  <c r="Q273" i="59"/>
  <c r="R273" i="59"/>
  <c r="S273" i="59"/>
  <c r="T273" i="59"/>
  <c r="U273" i="59"/>
  <c r="D274" i="59"/>
  <c r="A274" i="59" s="1"/>
  <c r="J274" i="59"/>
  <c r="M274" i="59"/>
  <c r="N274" i="59"/>
  <c r="P274" i="59"/>
  <c r="Q274" i="59"/>
  <c r="R274" i="59"/>
  <c r="S274" i="59"/>
  <c r="T274" i="59"/>
  <c r="U274" i="59"/>
  <c r="D275" i="59"/>
  <c r="A275" i="59" s="1"/>
  <c r="J275" i="59"/>
  <c r="M275" i="59"/>
  <c r="N275" i="59"/>
  <c r="P275" i="59"/>
  <c r="Q275" i="59"/>
  <c r="R275" i="59"/>
  <c r="S275" i="59"/>
  <c r="T275" i="59"/>
  <c r="U275" i="59"/>
  <c r="D276" i="59"/>
  <c r="A276" i="59" s="1"/>
  <c r="J276" i="59"/>
  <c r="M276" i="59"/>
  <c r="N276" i="59"/>
  <c r="P276" i="59"/>
  <c r="Q276" i="59"/>
  <c r="R276" i="59"/>
  <c r="S276" i="59"/>
  <c r="T276" i="59"/>
  <c r="U276" i="59"/>
  <c r="D277" i="59"/>
  <c r="A277" i="59" s="1"/>
  <c r="J277" i="59"/>
  <c r="M277" i="59"/>
  <c r="N277" i="59"/>
  <c r="P277" i="59"/>
  <c r="Q277" i="59"/>
  <c r="R277" i="59"/>
  <c r="S277" i="59"/>
  <c r="T277" i="59"/>
  <c r="U277" i="59"/>
  <c r="D278" i="59"/>
  <c r="A278" i="59" s="1"/>
  <c r="J278" i="59"/>
  <c r="M278" i="59"/>
  <c r="N278" i="59"/>
  <c r="P278" i="59"/>
  <c r="Q278" i="59"/>
  <c r="R278" i="59"/>
  <c r="S278" i="59"/>
  <c r="T278" i="59"/>
  <c r="U278" i="59"/>
  <c r="D279" i="59"/>
  <c r="A279" i="59" s="1"/>
  <c r="J279" i="59"/>
  <c r="M279" i="59"/>
  <c r="N279" i="59"/>
  <c r="P279" i="59"/>
  <c r="Q279" i="59"/>
  <c r="R279" i="59"/>
  <c r="S279" i="59"/>
  <c r="T279" i="59"/>
  <c r="U279" i="59"/>
  <c r="D280" i="59"/>
  <c r="A280" i="59" s="1"/>
  <c r="J280" i="59"/>
  <c r="M280" i="59"/>
  <c r="N280" i="59"/>
  <c r="P280" i="59"/>
  <c r="Q280" i="59"/>
  <c r="R280" i="59"/>
  <c r="S280" i="59"/>
  <c r="T280" i="59"/>
  <c r="U280" i="59"/>
  <c r="D281" i="59"/>
  <c r="A281" i="59" s="1"/>
  <c r="J281" i="59"/>
  <c r="M281" i="59"/>
  <c r="N281" i="59"/>
  <c r="P281" i="59"/>
  <c r="Q281" i="59"/>
  <c r="R281" i="59"/>
  <c r="S281" i="59"/>
  <c r="T281" i="59"/>
  <c r="U281" i="59"/>
  <c r="D282" i="59"/>
  <c r="A282" i="59" s="1"/>
  <c r="J282" i="59"/>
  <c r="M282" i="59"/>
  <c r="N282" i="59"/>
  <c r="P282" i="59"/>
  <c r="Q282" i="59"/>
  <c r="R282" i="59"/>
  <c r="S282" i="59"/>
  <c r="T282" i="59"/>
  <c r="U282" i="59"/>
  <c r="D283" i="59"/>
  <c r="A283" i="59" s="1"/>
  <c r="J283" i="59"/>
  <c r="M283" i="59"/>
  <c r="N283" i="59"/>
  <c r="P283" i="59"/>
  <c r="Q283" i="59"/>
  <c r="R283" i="59"/>
  <c r="S283" i="59"/>
  <c r="T283" i="59"/>
  <c r="U283" i="59"/>
  <c r="D284" i="59"/>
  <c r="A284" i="59" s="1"/>
  <c r="J284" i="59"/>
  <c r="M284" i="59"/>
  <c r="N284" i="59"/>
  <c r="P284" i="59"/>
  <c r="Q284" i="59"/>
  <c r="R284" i="59"/>
  <c r="S284" i="59"/>
  <c r="T284" i="59"/>
  <c r="U284" i="59"/>
  <c r="D285" i="59"/>
  <c r="A285" i="59" s="1"/>
  <c r="J285" i="59"/>
  <c r="M285" i="59"/>
  <c r="N285" i="59"/>
  <c r="P285" i="59"/>
  <c r="Q285" i="59"/>
  <c r="R285" i="59"/>
  <c r="S285" i="59"/>
  <c r="T285" i="59"/>
  <c r="U285" i="59"/>
  <c r="D286" i="59"/>
  <c r="A286" i="59" s="1"/>
  <c r="J286" i="59"/>
  <c r="M286" i="59"/>
  <c r="N286" i="59"/>
  <c r="P286" i="59"/>
  <c r="Q286" i="59"/>
  <c r="R286" i="59"/>
  <c r="S286" i="59"/>
  <c r="T286" i="59"/>
  <c r="U286" i="59"/>
  <c r="D287" i="59"/>
  <c r="A287" i="59" s="1"/>
  <c r="J287" i="59"/>
  <c r="M287" i="59"/>
  <c r="N287" i="59"/>
  <c r="P287" i="59"/>
  <c r="Q287" i="59"/>
  <c r="R287" i="59"/>
  <c r="S287" i="59"/>
  <c r="T287" i="59"/>
  <c r="U287" i="59"/>
  <c r="D288" i="59"/>
  <c r="A288" i="59" s="1"/>
  <c r="J288" i="59"/>
  <c r="M288" i="59"/>
  <c r="N288" i="59"/>
  <c r="P288" i="59"/>
  <c r="Q288" i="59"/>
  <c r="R288" i="59"/>
  <c r="S288" i="59"/>
  <c r="T288" i="59"/>
  <c r="U288" i="59"/>
  <c r="D289" i="59"/>
  <c r="A289" i="59" s="1"/>
  <c r="J289" i="59"/>
  <c r="M289" i="59"/>
  <c r="N289" i="59"/>
  <c r="P289" i="59"/>
  <c r="Q289" i="59"/>
  <c r="R289" i="59"/>
  <c r="S289" i="59"/>
  <c r="T289" i="59"/>
  <c r="U289" i="59"/>
  <c r="D290" i="59"/>
  <c r="A290" i="59" s="1"/>
  <c r="J290" i="59"/>
  <c r="M290" i="59"/>
  <c r="N290" i="59"/>
  <c r="P290" i="59"/>
  <c r="Q290" i="59"/>
  <c r="R290" i="59"/>
  <c r="S290" i="59"/>
  <c r="T290" i="59"/>
  <c r="U290" i="59"/>
  <c r="D291" i="59"/>
  <c r="A291" i="59" s="1"/>
  <c r="J291" i="59"/>
  <c r="M291" i="59"/>
  <c r="N291" i="59"/>
  <c r="P291" i="59"/>
  <c r="Q291" i="59"/>
  <c r="R291" i="59"/>
  <c r="S291" i="59"/>
  <c r="T291" i="59"/>
  <c r="U291" i="59"/>
  <c r="D292" i="59"/>
  <c r="A292" i="59" s="1"/>
  <c r="J292" i="59"/>
  <c r="M292" i="59"/>
  <c r="N292" i="59"/>
  <c r="P292" i="59"/>
  <c r="Q292" i="59"/>
  <c r="R292" i="59"/>
  <c r="S292" i="59"/>
  <c r="T292" i="59"/>
  <c r="U292" i="59"/>
  <c r="D293" i="59"/>
  <c r="A293" i="59" s="1"/>
  <c r="J293" i="59"/>
  <c r="M293" i="59"/>
  <c r="N293" i="59"/>
  <c r="P293" i="59"/>
  <c r="Q293" i="59"/>
  <c r="R293" i="59"/>
  <c r="S293" i="59"/>
  <c r="T293" i="59"/>
  <c r="U293" i="59"/>
  <c r="D294" i="59"/>
  <c r="A294" i="59" s="1"/>
  <c r="J294" i="59"/>
  <c r="M294" i="59"/>
  <c r="N294" i="59"/>
  <c r="P294" i="59"/>
  <c r="Q294" i="59"/>
  <c r="R294" i="59"/>
  <c r="S294" i="59"/>
  <c r="T294" i="59"/>
  <c r="U294" i="59"/>
  <c r="D295" i="59"/>
  <c r="A295" i="59" s="1"/>
  <c r="J295" i="59"/>
  <c r="M295" i="59"/>
  <c r="N295" i="59"/>
  <c r="P295" i="59"/>
  <c r="Q295" i="59"/>
  <c r="R295" i="59"/>
  <c r="S295" i="59"/>
  <c r="T295" i="59"/>
  <c r="U295" i="59"/>
  <c r="D296" i="59"/>
  <c r="A296" i="59" s="1"/>
  <c r="J296" i="59"/>
  <c r="M296" i="59"/>
  <c r="N296" i="59"/>
  <c r="P296" i="59"/>
  <c r="Q296" i="59"/>
  <c r="R296" i="59"/>
  <c r="S296" i="59"/>
  <c r="T296" i="59"/>
  <c r="U296" i="59"/>
  <c r="D297" i="59"/>
  <c r="A297" i="59" s="1"/>
  <c r="J297" i="59"/>
  <c r="M297" i="59"/>
  <c r="N297" i="59"/>
  <c r="P297" i="59"/>
  <c r="Q297" i="59"/>
  <c r="R297" i="59"/>
  <c r="S297" i="59"/>
  <c r="T297" i="59"/>
  <c r="U297" i="59"/>
  <c r="D298" i="59"/>
  <c r="A298" i="59" s="1"/>
  <c r="J298" i="59"/>
  <c r="M298" i="59"/>
  <c r="N298" i="59"/>
  <c r="P298" i="59"/>
  <c r="Q298" i="59"/>
  <c r="R298" i="59"/>
  <c r="S298" i="59"/>
  <c r="T298" i="59"/>
  <c r="U298" i="59"/>
  <c r="D299" i="59"/>
  <c r="A299" i="59" s="1"/>
  <c r="J299" i="59"/>
  <c r="M299" i="59"/>
  <c r="N299" i="59"/>
  <c r="P299" i="59"/>
  <c r="Q299" i="59"/>
  <c r="R299" i="59"/>
  <c r="S299" i="59"/>
  <c r="T299" i="59"/>
  <c r="U299" i="59"/>
  <c r="D300" i="59"/>
  <c r="A300" i="59" s="1"/>
  <c r="J300" i="59"/>
  <c r="M300" i="59"/>
  <c r="N300" i="59"/>
  <c r="P300" i="59"/>
  <c r="Q300" i="59"/>
  <c r="R300" i="59"/>
  <c r="S300" i="59"/>
  <c r="T300" i="59"/>
  <c r="U300" i="59"/>
  <c r="D301" i="59"/>
  <c r="A301" i="59" s="1"/>
  <c r="J301" i="59"/>
  <c r="M301" i="59"/>
  <c r="N301" i="59"/>
  <c r="P301" i="59"/>
  <c r="Q301" i="59"/>
  <c r="R301" i="59"/>
  <c r="S301" i="59"/>
  <c r="T301" i="59"/>
  <c r="U301" i="59"/>
  <c r="D302" i="59"/>
  <c r="A302" i="59" s="1"/>
  <c r="J302" i="59"/>
  <c r="M302" i="59"/>
  <c r="N302" i="59"/>
  <c r="P302" i="59"/>
  <c r="Q302" i="59"/>
  <c r="R302" i="59"/>
  <c r="S302" i="59"/>
  <c r="T302" i="59"/>
  <c r="U302" i="59"/>
  <c r="D303" i="59"/>
  <c r="A303" i="59" s="1"/>
  <c r="J303" i="59"/>
  <c r="M303" i="59"/>
  <c r="N303" i="59"/>
  <c r="P303" i="59"/>
  <c r="Q303" i="59"/>
  <c r="R303" i="59"/>
  <c r="S303" i="59"/>
  <c r="T303" i="59"/>
  <c r="U303" i="59"/>
  <c r="D304" i="59"/>
  <c r="A304" i="59" s="1"/>
  <c r="J304" i="59"/>
  <c r="M304" i="59"/>
  <c r="N304" i="59"/>
  <c r="P304" i="59"/>
  <c r="Q304" i="59"/>
  <c r="R304" i="59"/>
  <c r="S304" i="59"/>
  <c r="T304" i="59"/>
  <c r="U304" i="59"/>
  <c r="D305" i="59"/>
  <c r="A305" i="59" s="1"/>
  <c r="J305" i="59"/>
  <c r="M305" i="59"/>
  <c r="N305" i="59"/>
  <c r="P305" i="59"/>
  <c r="Q305" i="59"/>
  <c r="R305" i="59"/>
  <c r="S305" i="59"/>
  <c r="T305" i="59"/>
  <c r="U305" i="59"/>
  <c r="D306" i="59"/>
  <c r="A306" i="59" s="1"/>
  <c r="J306" i="59"/>
  <c r="M306" i="59"/>
  <c r="N306" i="59"/>
  <c r="P306" i="59"/>
  <c r="Q306" i="59"/>
  <c r="R306" i="59"/>
  <c r="S306" i="59"/>
  <c r="T306" i="59"/>
  <c r="U306" i="59"/>
  <c r="D307" i="59"/>
  <c r="A307" i="59" s="1"/>
  <c r="J307" i="59"/>
  <c r="M307" i="59"/>
  <c r="N307" i="59"/>
  <c r="P307" i="59"/>
  <c r="Q307" i="59"/>
  <c r="R307" i="59"/>
  <c r="S307" i="59"/>
  <c r="T307" i="59"/>
  <c r="U307" i="59"/>
  <c r="D308" i="59"/>
  <c r="A308" i="59" s="1"/>
  <c r="J308" i="59"/>
  <c r="M308" i="59"/>
  <c r="N308" i="59"/>
  <c r="P308" i="59"/>
  <c r="Q308" i="59"/>
  <c r="R308" i="59"/>
  <c r="S308" i="59"/>
  <c r="T308" i="59"/>
  <c r="U308" i="59"/>
  <c r="D309" i="59"/>
  <c r="A309" i="59" s="1"/>
  <c r="J309" i="59"/>
  <c r="M309" i="59"/>
  <c r="N309" i="59"/>
  <c r="P309" i="59"/>
  <c r="Q309" i="59"/>
  <c r="R309" i="59"/>
  <c r="S309" i="59"/>
  <c r="T309" i="59"/>
  <c r="U309" i="59"/>
  <c r="D310" i="59"/>
  <c r="A310" i="59" s="1"/>
  <c r="J310" i="59"/>
  <c r="M310" i="59"/>
  <c r="N310" i="59"/>
  <c r="P310" i="59"/>
  <c r="Q310" i="59"/>
  <c r="R310" i="59"/>
  <c r="S310" i="59"/>
  <c r="T310" i="59"/>
  <c r="U310" i="59"/>
  <c r="D311" i="59"/>
  <c r="A311" i="59" s="1"/>
  <c r="J311" i="59"/>
  <c r="M311" i="59"/>
  <c r="N311" i="59"/>
  <c r="P311" i="59"/>
  <c r="Q311" i="59"/>
  <c r="R311" i="59"/>
  <c r="S311" i="59"/>
  <c r="T311" i="59"/>
  <c r="U311" i="59"/>
  <c r="D312" i="59"/>
  <c r="A312" i="59" s="1"/>
  <c r="J312" i="59"/>
  <c r="M312" i="59"/>
  <c r="N312" i="59"/>
  <c r="P312" i="59"/>
  <c r="Q312" i="59"/>
  <c r="R312" i="59"/>
  <c r="S312" i="59"/>
  <c r="T312" i="59"/>
  <c r="U312" i="59"/>
  <c r="D313" i="59"/>
  <c r="A313" i="59" s="1"/>
  <c r="J313" i="59"/>
  <c r="M313" i="59"/>
  <c r="N313" i="59"/>
  <c r="P313" i="59"/>
  <c r="Q313" i="59"/>
  <c r="R313" i="59"/>
  <c r="S313" i="59"/>
  <c r="T313" i="59"/>
  <c r="U313" i="59"/>
  <c r="D314" i="59"/>
  <c r="A314" i="59" s="1"/>
  <c r="J314" i="59"/>
  <c r="M314" i="59"/>
  <c r="N314" i="59"/>
  <c r="P314" i="59"/>
  <c r="Q314" i="59"/>
  <c r="R314" i="59"/>
  <c r="S314" i="59"/>
  <c r="T314" i="59"/>
  <c r="U314" i="59"/>
  <c r="D315" i="59"/>
  <c r="A315" i="59" s="1"/>
  <c r="J315" i="59"/>
  <c r="M315" i="59"/>
  <c r="N315" i="59"/>
  <c r="P315" i="59"/>
  <c r="Q315" i="59"/>
  <c r="R315" i="59"/>
  <c r="S315" i="59"/>
  <c r="T315" i="59"/>
  <c r="U315" i="59"/>
  <c r="D316" i="59"/>
  <c r="A316" i="59" s="1"/>
  <c r="J316" i="59"/>
  <c r="M316" i="59"/>
  <c r="N316" i="59"/>
  <c r="P316" i="59"/>
  <c r="Q316" i="59"/>
  <c r="R316" i="59"/>
  <c r="S316" i="59"/>
  <c r="T316" i="59"/>
  <c r="U316" i="59"/>
  <c r="D317" i="59"/>
  <c r="A317" i="59" s="1"/>
  <c r="J317" i="59"/>
  <c r="M317" i="59"/>
  <c r="N317" i="59"/>
  <c r="P317" i="59"/>
  <c r="Q317" i="59"/>
  <c r="R317" i="59"/>
  <c r="S317" i="59"/>
  <c r="T317" i="59"/>
  <c r="U317" i="59"/>
  <c r="D318" i="59"/>
  <c r="A318" i="59" s="1"/>
  <c r="J318" i="59"/>
  <c r="M318" i="59"/>
  <c r="N318" i="59"/>
  <c r="P318" i="59"/>
  <c r="Q318" i="59"/>
  <c r="R318" i="59"/>
  <c r="S318" i="59"/>
  <c r="T318" i="59"/>
  <c r="U318" i="59"/>
  <c r="D319" i="59"/>
  <c r="A319" i="59" s="1"/>
  <c r="J319" i="59"/>
  <c r="M319" i="59"/>
  <c r="N319" i="59"/>
  <c r="P319" i="59"/>
  <c r="Q319" i="59"/>
  <c r="R319" i="59"/>
  <c r="S319" i="59"/>
  <c r="T319" i="59"/>
  <c r="U319" i="59"/>
  <c r="D320" i="59"/>
  <c r="A320" i="59" s="1"/>
  <c r="J320" i="59"/>
  <c r="M320" i="59"/>
  <c r="N320" i="59"/>
  <c r="P320" i="59"/>
  <c r="Q320" i="59"/>
  <c r="R320" i="59"/>
  <c r="S320" i="59"/>
  <c r="T320" i="59"/>
  <c r="U320" i="59"/>
  <c r="D321" i="59"/>
  <c r="A321" i="59" s="1"/>
  <c r="J321" i="59"/>
  <c r="M321" i="59"/>
  <c r="N321" i="59"/>
  <c r="P321" i="59"/>
  <c r="Q321" i="59"/>
  <c r="R321" i="59"/>
  <c r="S321" i="59"/>
  <c r="T321" i="59"/>
  <c r="U321" i="59"/>
  <c r="D322" i="59"/>
  <c r="A322" i="59" s="1"/>
  <c r="J322" i="59"/>
  <c r="M322" i="59"/>
  <c r="N322" i="59"/>
  <c r="P322" i="59"/>
  <c r="Q322" i="59"/>
  <c r="R322" i="59"/>
  <c r="S322" i="59"/>
  <c r="T322" i="59"/>
  <c r="U322" i="59"/>
  <c r="D323" i="59"/>
  <c r="A323" i="59" s="1"/>
  <c r="J323" i="59"/>
  <c r="M323" i="59"/>
  <c r="N323" i="59"/>
  <c r="P323" i="59"/>
  <c r="Q323" i="59"/>
  <c r="R323" i="59"/>
  <c r="S323" i="59"/>
  <c r="T323" i="59"/>
  <c r="U323" i="59"/>
  <c r="D324" i="59"/>
  <c r="A324" i="59" s="1"/>
  <c r="J324" i="59"/>
  <c r="M324" i="59"/>
  <c r="N324" i="59"/>
  <c r="P324" i="59"/>
  <c r="Q324" i="59"/>
  <c r="R324" i="59"/>
  <c r="S324" i="59"/>
  <c r="T324" i="59"/>
  <c r="U324" i="59"/>
  <c r="D325" i="59"/>
  <c r="A325" i="59" s="1"/>
  <c r="J325" i="59"/>
  <c r="M325" i="59"/>
  <c r="N325" i="59"/>
  <c r="P325" i="59"/>
  <c r="Q325" i="59"/>
  <c r="R325" i="59"/>
  <c r="S325" i="59"/>
  <c r="T325" i="59"/>
  <c r="U325" i="59"/>
  <c r="D326" i="59"/>
  <c r="A326" i="59" s="1"/>
  <c r="J326" i="59"/>
  <c r="M326" i="59"/>
  <c r="N326" i="59"/>
  <c r="P326" i="59"/>
  <c r="Q326" i="59"/>
  <c r="R326" i="59"/>
  <c r="S326" i="59"/>
  <c r="T326" i="59"/>
  <c r="U326" i="59"/>
  <c r="D327" i="59"/>
  <c r="A327" i="59" s="1"/>
  <c r="J327" i="59"/>
  <c r="M327" i="59"/>
  <c r="N327" i="59"/>
  <c r="P327" i="59"/>
  <c r="Q327" i="59"/>
  <c r="R327" i="59"/>
  <c r="S327" i="59"/>
  <c r="T327" i="59"/>
  <c r="U327" i="59"/>
  <c r="D328" i="59"/>
  <c r="A328" i="59" s="1"/>
  <c r="J328" i="59"/>
  <c r="M328" i="59"/>
  <c r="N328" i="59"/>
  <c r="P328" i="59"/>
  <c r="Q328" i="59"/>
  <c r="R328" i="59"/>
  <c r="S328" i="59"/>
  <c r="T328" i="59"/>
  <c r="U328" i="59"/>
  <c r="D329" i="59"/>
  <c r="A329" i="59" s="1"/>
  <c r="J329" i="59"/>
  <c r="M329" i="59"/>
  <c r="N329" i="59"/>
  <c r="P329" i="59"/>
  <c r="Q329" i="59"/>
  <c r="R329" i="59"/>
  <c r="S329" i="59"/>
  <c r="T329" i="59"/>
  <c r="U329" i="59"/>
  <c r="D330" i="59"/>
  <c r="A330" i="59" s="1"/>
  <c r="J330" i="59"/>
  <c r="M330" i="59"/>
  <c r="N330" i="59"/>
  <c r="P330" i="59"/>
  <c r="Q330" i="59"/>
  <c r="R330" i="59"/>
  <c r="S330" i="59"/>
  <c r="T330" i="59"/>
  <c r="U330" i="59"/>
  <c r="D331" i="59"/>
  <c r="A331" i="59" s="1"/>
  <c r="J331" i="59"/>
  <c r="M331" i="59"/>
  <c r="N331" i="59"/>
  <c r="P331" i="59"/>
  <c r="Q331" i="59"/>
  <c r="R331" i="59"/>
  <c r="S331" i="59"/>
  <c r="T331" i="59"/>
  <c r="U331" i="59"/>
  <c r="D332" i="59"/>
  <c r="A332" i="59" s="1"/>
  <c r="J332" i="59"/>
  <c r="M332" i="59"/>
  <c r="N332" i="59"/>
  <c r="P332" i="59"/>
  <c r="Q332" i="59"/>
  <c r="R332" i="59"/>
  <c r="S332" i="59"/>
  <c r="T332" i="59"/>
  <c r="U332" i="59"/>
  <c r="D333" i="59"/>
  <c r="A333" i="59" s="1"/>
  <c r="J333" i="59"/>
  <c r="M333" i="59"/>
  <c r="N333" i="59"/>
  <c r="P333" i="59"/>
  <c r="Q333" i="59"/>
  <c r="R333" i="59"/>
  <c r="S333" i="59"/>
  <c r="T333" i="59"/>
  <c r="U333" i="59"/>
  <c r="D334" i="59"/>
  <c r="A334" i="59" s="1"/>
  <c r="J334" i="59"/>
  <c r="M334" i="59"/>
  <c r="N334" i="59"/>
  <c r="P334" i="59"/>
  <c r="Q334" i="59"/>
  <c r="R334" i="59"/>
  <c r="S334" i="59"/>
  <c r="T334" i="59"/>
  <c r="U334" i="59"/>
  <c r="D335" i="59"/>
  <c r="A335" i="59" s="1"/>
  <c r="J335" i="59"/>
  <c r="M335" i="59"/>
  <c r="N335" i="59"/>
  <c r="P335" i="59"/>
  <c r="Q335" i="59"/>
  <c r="R335" i="59"/>
  <c r="S335" i="59"/>
  <c r="T335" i="59"/>
  <c r="U335" i="59"/>
  <c r="D336" i="59"/>
  <c r="A336" i="59" s="1"/>
  <c r="J336" i="59"/>
  <c r="M336" i="59"/>
  <c r="N336" i="59"/>
  <c r="P336" i="59"/>
  <c r="Q336" i="59"/>
  <c r="R336" i="59"/>
  <c r="S336" i="59"/>
  <c r="T336" i="59"/>
  <c r="U336" i="59"/>
  <c r="D337" i="59"/>
  <c r="A337" i="59" s="1"/>
  <c r="J337" i="59"/>
  <c r="M337" i="59"/>
  <c r="N337" i="59"/>
  <c r="P337" i="59"/>
  <c r="Q337" i="59"/>
  <c r="R337" i="59"/>
  <c r="S337" i="59"/>
  <c r="T337" i="59"/>
  <c r="U337" i="59"/>
  <c r="D338" i="59"/>
  <c r="A338" i="59" s="1"/>
  <c r="J338" i="59"/>
  <c r="M338" i="59"/>
  <c r="N338" i="59"/>
  <c r="P338" i="59"/>
  <c r="Q338" i="59"/>
  <c r="R338" i="59"/>
  <c r="S338" i="59"/>
  <c r="T338" i="59"/>
  <c r="U338" i="59"/>
  <c r="D339" i="59"/>
  <c r="A339" i="59" s="1"/>
  <c r="J339" i="59"/>
  <c r="M339" i="59"/>
  <c r="N339" i="59"/>
  <c r="P339" i="59"/>
  <c r="Q339" i="59"/>
  <c r="R339" i="59"/>
  <c r="S339" i="59"/>
  <c r="T339" i="59"/>
  <c r="U339" i="59"/>
  <c r="D340" i="59"/>
  <c r="A340" i="59" s="1"/>
  <c r="J340" i="59"/>
  <c r="M340" i="59"/>
  <c r="N340" i="59"/>
  <c r="P340" i="59"/>
  <c r="Q340" i="59"/>
  <c r="R340" i="59"/>
  <c r="S340" i="59"/>
  <c r="T340" i="59"/>
  <c r="U340" i="59"/>
  <c r="D341" i="59"/>
  <c r="A341" i="59" s="1"/>
  <c r="J341" i="59"/>
  <c r="M341" i="59"/>
  <c r="N341" i="59"/>
  <c r="P341" i="59"/>
  <c r="Q341" i="59"/>
  <c r="R341" i="59"/>
  <c r="S341" i="59"/>
  <c r="T341" i="59"/>
  <c r="U341" i="59"/>
  <c r="D342" i="59"/>
  <c r="A342" i="59" s="1"/>
  <c r="J342" i="59"/>
  <c r="M342" i="59"/>
  <c r="N342" i="59"/>
  <c r="P342" i="59"/>
  <c r="Q342" i="59"/>
  <c r="R342" i="59"/>
  <c r="S342" i="59"/>
  <c r="T342" i="59"/>
  <c r="U342" i="59"/>
  <c r="D343" i="59"/>
  <c r="A343" i="59" s="1"/>
  <c r="J343" i="59"/>
  <c r="M343" i="59"/>
  <c r="N343" i="59"/>
  <c r="P343" i="59"/>
  <c r="Q343" i="59"/>
  <c r="R343" i="59"/>
  <c r="S343" i="59"/>
  <c r="T343" i="59"/>
  <c r="U343" i="59"/>
  <c r="D344" i="59"/>
  <c r="A344" i="59" s="1"/>
  <c r="J344" i="59"/>
  <c r="M344" i="59"/>
  <c r="N344" i="59"/>
  <c r="P344" i="59"/>
  <c r="Q344" i="59"/>
  <c r="R344" i="59"/>
  <c r="S344" i="59"/>
  <c r="T344" i="59"/>
  <c r="U344" i="59"/>
  <c r="D345" i="59"/>
  <c r="A345" i="59" s="1"/>
  <c r="J345" i="59"/>
  <c r="M345" i="59"/>
  <c r="N345" i="59"/>
  <c r="P345" i="59"/>
  <c r="Q345" i="59"/>
  <c r="R345" i="59"/>
  <c r="S345" i="59"/>
  <c r="T345" i="59"/>
  <c r="U345" i="59"/>
  <c r="D346" i="59"/>
  <c r="A346" i="59" s="1"/>
  <c r="J346" i="59"/>
  <c r="M346" i="59"/>
  <c r="N346" i="59"/>
  <c r="P346" i="59"/>
  <c r="Q346" i="59"/>
  <c r="R346" i="59"/>
  <c r="S346" i="59"/>
  <c r="T346" i="59"/>
  <c r="U346" i="59"/>
  <c r="D347" i="59"/>
  <c r="A347" i="59" s="1"/>
  <c r="J347" i="59"/>
  <c r="M347" i="59"/>
  <c r="N347" i="59"/>
  <c r="P347" i="59"/>
  <c r="Q347" i="59"/>
  <c r="R347" i="59"/>
  <c r="S347" i="59"/>
  <c r="T347" i="59"/>
  <c r="U347" i="59"/>
  <c r="D348" i="59"/>
  <c r="A348" i="59" s="1"/>
  <c r="J348" i="59"/>
  <c r="M348" i="59"/>
  <c r="N348" i="59"/>
  <c r="P348" i="59"/>
  <c r="Q348" i="59"/>
  <c r="R348" i="59"/>
  <c r="S348" i="59"/>
  <c r="T348" i="59"/>
  <c r="U348" i="59"/>
  <c r="D349" i="59"/>
  <c r="A349" i="59" s="1"/>
  <c r="J349" i="59"/>
  <c r="M349" i="59"/>
  <c r="N349" i="59"/>
  <c r="P349" i="59"/>
  <c r="Q349" i="59"/>
  <c r="R349" i="59"/>
  <c r="S349" i="59"/>
  <c r="T349" i="59"/>
  <c r="U349" i="59"/>
  <c r="D350" i="59"/>
  <c r="A350" i="59" s="1"/>
  <c r="J350" i="59"/>
  <c r="M350" i="59"/>
  <c r="N350" i="59"/>
  <c r="P350" i="59"/>
  <c r="Q350" i="59"/>
  <c r="R350" i="59"/>
  <c r="S350" i="59"/>
  <c r="T350" i="59"/>
  <c r="U350" i="59"/>
  <c r="D351" i="59"/>
  <c r="A351" i="59" s="1"/>
  <c r="J351" i="59"/>
  <c r="M351" i="59"/>
  <c r="N351" i="59"/>
  <c r="P351" i="59"/>
  <c r="Q351" i="59"/>
  <c r="T351" i="59"/>
  <c r="U351" i="59"/>
  <c r="D352" i="59"/>
  <c r="A352" i="59" s="1"/>
  <c r="J352" i="59"/>
  <c r="M352" i="59"/>
  <c r="N352" i="59"/>
  <c r="P352" i="59"/>
  <c r="Q352" i="59"/>
  <c r="R352" i="59"/>
  <c r="S352" i="59"/>
  <c r="T352" i="59"/>
  <c r="U352" i="59"/>
  <c r="D353" i="59"/>
  <c r="A353" i="59" s="1"/>
  <c r="J353" i="59"/>
  <c r="M353" i="59"/>
  <c r="N353" i="59"/>
  <c r="P353" i="59"/>
  <c r="Q353" i="59"/>
  <c r="R353" i="59"/>
  <c r="S353" i="59"/>
  <c r="T353" i="59"/>
  <c r="U353" i="59"/>
  <c r="D354" i="59"/>
  <c r="A354" i="59" s="1"/>
  <c r="J354" i="59"/>
  <c r="M354" i="59"/>
  <c r="N354" i="59"/>
  <c r="P354" i="59"/>
  <c r="Q354" i="59"/>
  <c r="R354" i="59"/>
  <c r="S354" i="59"/>
  <c r="T354" i="59"/>
  <c r="U354" i="59"/>
  <c r="D355" i="59"/>
  <c r="A355" i="59" s="1"/>
  <c r="J355" i="59"/>
  <c r="M355" i="59"/>
  <c r="N355" i="59"/>
  <c r="P355" i="59"/>
  <c r="Q355" i="59"/>
  <c r="R355" i="59"/>
  <c r="S355" i="59"/>
  <c r="T355" i="59"/>
  <c r="U355" i="59"/>
  <c r="D356" i="59"/>
  <c r="A356" i="59" s="1"/>
  <c r="J356" i="59"/>
  <c r="M356" i="59"/>
  <c r="N356" i="59"/>
  <c r="P356" i="59"/>
  <c r="Q356" i="59"/>
  <c r="R356" i="59"/>
  <c r="S356" i="59"/>
  <c r="T356" i="59"/>
  <c r="U356" i="59"/>
  <c r="D357" i="59"/>
  <c r="A357" i="59" s="1"/>
  <c r="J357" i="59"/>
  <c r="M357" i="59"/>
  <c r="N357" i="59"/>
  <c r="P357" i="59"/>
  <c r="Q357" i="59"/>
  <c r="R357" i="59"/>
  <c r="S357" i="59"/>
  <c r="T357" i="59"/>
  <c r="U357" i="59"/>
  <c r="D358" i="59"/>
  <c r="A358" i="59" s="1"/>
  <c r="J358" i="59"/>
  <c r="M358" i="59"/>
  <c r="N358" i="59"/>
  <c r="P358" i="59"/>
  <c r="Q358" i="59"/>
  <c r="R358" i="59"/>
  <c r="S358" i="59"/>
  <c r="T358" i="59"/>
  <c r="U358" i="59"/>
  <c r="D359" i="59"/>
  <c r="A359" i="59" s="1"/>
  <c r="J359" i="59"/>
  <c r="M359" i="59"/>
  <c r="N359" i="59"/>
  <c r="P359" i="59"/>
  <c r="Q359" i="59"/>
  <c r="R359" i="59"/>
  <c r="S359" i="59"/>
  <c r="T359" i="59"/>
  <c r="U359" i="59"/>
  <c r="D360" i="59"/>
  <c r="A360" i="59" s="1"/>
  <c r="J360" i="59"/>
  <c r="M360" i="59"/>
  <c r="N360" i="59"/>
  <c r="P360" i="59"/>
  <c r="Q360" i="59"/>
  <c r="R360" i="59"/>
  <c r="S360" i="59"/>
  <c r="T360" i="59"/>
  <c r="U360" i="59"/>
  <c r="D361" i="59"/>
  <c r="A361" i="59" s="1"/>
  <c r="J361" i="59"/>
  <c r="M361" i="59"/>
  <c r="N361" i="59"/>
  <c r="P361" i="59"/>
  <c r="Q361" i="59"/>
  <c r="R361" i="59"/>
  <c r="S361" i="59"/>
  <c r="T361" i="59"/>
  <c r="U361" i="59"/>
  <c r="D362" i="59"/>
  <c r="A362" i="59" s="1"/>
  <c r="J362" i="59"/>
  <c r="M362" i="59"/>
  <c r="N362" i="59"/>
  <c r="P362" i="59"/>
  <c r="Q362" i="59"/>
  <c r="R362" i="59"/>
  <c r="S362" i="59"/>
  <c r="T362" i="59"/>
  <c r="U362" i="59"/>
  <c r="D363" i="59"/>
  <c r="A363" i="59" s="1"/>
  <c r="J363" i="59"/>
  <c r="M363" i="59"/>
  <c r="N363" i="59"/>
  <c r="P363" i="59"/>
  <c r="Q363" i="59"/>
  <c r="R363" i="59"/>
  <c r="S363" i="59"/>
  <c r="T363" i="59"/>
  <c r="U363" i="59"/>
  <c r="D364" i="59"/>
  <c r="A364" i="59" s="1"/>
  <c r="J364" i="59"/>
  <c r="M364" i="59"/>
  <c r="N364" i="59"/>
  <c r="P364" i="59"/>
  <c r="Q364" i="59"/>
  <c r="R364" i="59"/>
  <c r="S364" i="59"/>
  <c r="T364" i="59"/>
  <c r="U364" i="59"/>
  <c r="D365" i="59"/>
  <c r="A365" i="59" s="1"/>
  <c r="J365" i="59"/>
  <c r="M365" i="59"/>
  <c r="N365" i="59"/>
  <c r="P365" i="59"/>
  <c r="Q365" i="59"/>
  <c r="R365" i="59"/>
  <c r="S365" i="59"/>
  <c r="T365" i="59"/>
  <c r="U365" i="59"/>
  <c r="D366" i="59"/>
  <c r="A366" i="59" s="1"/>
  <c r="J366" i="59"/>
  <c r="M366" i="59"/>
  <c r="N366" i="59"/>
  <c r="P366" i="59"/>
  <c r="Q366" i="59"/>
  <c r="R366" i="59"/>
  <c r="S366" i="59"/>
  <c r="T366" i="59"/>
  <c r="U366" i="59"/>
  <c r="D367" i="59"/>
  <c r="A367" i="59" s="1"/>
  <c r="J367" i="59"/>
  <c r="M367" i="59"/>
  <c r="N367" i="59"/>
  <c r="P367" i="59"/>
  <c r="Q367" i="59"/>
  <c r="R367" i="59"/>
  <c r="S367" i="59"/>
  <c r="T367" i="59"/>
  <c r="U367" i="59"/>
  <c r="D368" i="59"/>
  <c r="A368" i="59" s="1"/>
  <c r="J368" i="59"/>
  <c r="M368" i="59"/>
  <c r="N368" i="59"/>
  <c r="P368" i="59"/>
  <c r="Q368" i="59"/>
  <c r="R368" i="59"/>
  <c r="S368" i="59"/>
  <c r="T368" i="59"/>
  <c r="U368" i="59"/>
  <c r="D369" i="59"/>
  <c r="A369" i="59" s="1"/>
  <c r="J369" i="59"/>
  <c r="M369" i="59"/>
  <c r="N369" i="59"/>
  <c r="P369" i="59"/>
  <c r="Q369" i="59"/>
  <c r="R369" i="59"/>
  <c r="S369" i="59"/>
  <c r="T369" i="59"/>
  <c r="U369" i="59"/>
  <c r="D370" i="59"/>
  <c r="A370" i="59" s="1"/>
  <c r="J370" i="59"/>
  <c r="M370" i="59"/>
  <c r="N370" i="59"/>
  <c r="P370" i="59"/>
  <c r="Q370" i="59"/>
  <c r="R370" i="59"/>
  <c r="S370" i="59"/>
  <c r="T370" i="59"/>
  <c r="U370" i="59"/>
  <c r="D371" i="59"/>
  <c r="A371" i="59" s="1"/>
  <c r="J371" i="59"/>
  <c r="M371" i="59"/>
  <c r="N371" i="59"/>
  <c r="P371" i="59"/>
  <c r="Q371" i="59"/>
  <c r="R371" i="59"/>
  <c r="S371" i="59"/>
  <c r="T371" i="59"/>
  <c r="U371" i="59"/>
  <c r="D372" i="59"/>
  <c r="A372" i="59" s="1"/>
  <c r="J372" i="59"/>
  <c r="M372" i="59"/>
  <c r="N372" i="59"/>
  <c r="P372" i="59"/>
  <c r="Q372" i="59"/>
  <c r="R372" i="59"/>
  <c r="S372" i="59"/>
  <c r="T372" i="59"/>
  <c r="U372" i="59"/>
  <c r="D373" i="59"/>
  <c r="A373" i="59" s="1"/>
  <c r="J373" i="59"/>
  <c r="M373" i="59"/>
  <c r="N373" i="59"/>
  <c r="P373" i="59"/>
  <c r="Q373" i="59"/>
  <c r="R373" i="59"/>
  <c r="S373" i="59"/>
  <c r="T373" i="59"/>
  <c r="U373" i="59"/>
  <c r="D374" i="59"/>
  <c r="A374" i="59" s="1"/>
  <c r="J374" i="59"/>
  <c r="M374" i="59"/>
  <c r="N374" i="59"/>
  <c r="P374" i="59"/>
  <c r="Q374" i="59"/>
  <c r="R374" i="59"/>
  <c r="S374" i="59"/>
  <c r="T374" i="59"/>
  <c r="U374" i="59"/>
  <c r="D375" i="59"/>
  <c r="A375" i="59" s="1"/>
  <c r="J375" i="59"/>
  <c r="M375" i="59"/>
  <c r="N375" i="59"/>
  <c r="P375" i="59"/>
  <c r="Q375" i="59"/>
  <c r="R375" i="59"/>
  <c r="S375" i="59"/>
  <c r="T375" i="59"/>
  <c r="U375" i="59"/>
  <c r="D376" i="59"/>
  <c r="A376" i="59" s="1"/>
  <c r="J376" i="59"/>
  <c r="M376" i="59"/>
  <c r="N376" i="59"/>
  <c r="P376" i="59"/>
  <c r="Q376" i="59"/>
  <c r="R376" i="59"/>
  <c r="S376" i="59"/>
  <c r="T376" i="59"/>
  <c r="U376" i="59"/>
  <c r="D377" i="59"/>
  <c r="A377" i="59" s="1"/>
  <c r="J377" i="59"/>
  <c r="M377" i="59"/>
  <c r="N377" i="59"/>
  <c r="P377" i="59"/>
  <c r="Q377" i="59"/>
  <c r="R377" i="59"/>
  <c r="S377" i="59"/>
  <c r="T377" i="59"/>
  <c r="U377" i="59"/>
  <c r="D378" i="59"/>
  <c r="A378" i="59" s="1"/>
  <c r="J378" i="59"/>
  <c r="M378" i="59"/>
  <c r="N378" i="59"/>
  <c r="P378" i="59"/>
  <c r="Q378" i="59"/>
  <c r="R378" i="59"/>
  <c r="S378" i="59"/>
  <c r="T378" i="59"/>
  <c r="U378" i="59"/>
  <c r="D379" i="59"/>
  <c r="A379" i="59" s="1"/>
  <c r="J379" i="59"/>
  <c r="M379" i="59"/>
  <c r="N379" i="59"/>
  <c r="P379" i="59"/>
  <c r="Q379" i="59"/>
  <c r="R379" i="59"/>
  <c r="S379" i="59"/>
  <c r="T379" i="59"/>
  <c r="U379" i="59"/>
  <c r="D380" i="59"/>
  <c r="A380" i="59" s="1"/>
  <c r="J380" i="59"/>
  <c r="M380" i="59"/>
  <c r="N380" i="59"/>
  <c r="P380" i="59"/>
  <c r="Q380" i="59"/>
  <c r="R380" i="59"/>
  <c r="S380" i="59"/>
  <c r="T380" i="59"/>
  <c r="U380" i="59"/>
  <c r="D381" i="59"/>
  <c r="A381" i="59" s="1"/>
  <c r="J381" i="59"/>
  <c r="M381" i="59"/>
  <c r="N381" i="59"/>
  <c r="P381" i="59"/>
  <c r="Q381" i="59"/>
  <c r="R381" i="59"/>
  <c r="S381" i="59"/>
  <c r="T381" i="59"/>
  <c r="U381" i="59"/>
  <c r="D382" i="59"/>
  <c r="A382" i="59" s="1"/>
  <c r="J382" i="59"/>
  <c r="M382" i="59"/>
  <c r="N382" i="59"/>
  <c r="P382" i="59"/>
  <c r="Q382" i="59"/>
  <c r="R382" i="59"/>
  <c r="S382" i="59"/>
  <c r="T382" i="59"/>
  <c r="U382" i="59"/>
  <c r="D383" i="59"/>
  <c r="A383" i="59" s="1"/>
  <c r="J383" i="59"/>
  <c r="M383" i="59"/>
  <c r="N383" i="59"/>
  <c r="P383" i="59"/>
  <c r="Q383" i="59"/>
  <c r="R383" i="59"/>
  <c r="S383" i="59"/>
  <c r="T383" i="59"/>
  <c r="U383" i="59"/>
  <c r="D384" i="59"/>
  <c r="A384" i="59" s="1"/>
  <c r="J384" i="59"/>
  <c r="M384" i="59"/>
  <c r="N384" i="59"/>
  <c r="P384" i="59"/>
  <c r="Q384" i="59"/>
  <c r="R384" i="59"/>
  <c r="S384" i="59"/>
  <c r="T384" i="59"/>
  <c r="U384" i="59"/>
  <c r="D385" i="59"/>
  <c r="A385" i="59" s="1"/>
  <c r="J385" i="59"/>
  <c r="M385" i="59"/>
  <c r="N385" i="59"/>
  <c r="P385" i="59"/>
  <c r="Q385" i="59"/>
  <c r="R385" i="59"/>
  <c r="S385" i="59"/>
  <c r="T385" i="59"/>
  <c r="U385" i="59"/>
  <c r="D386" i="59"/>
  <c r="A386" i="59" s="1"/>
  <c r="J386" i="59"/>
  <c r="M386" i="59"/>
  <c r="N386" i="59"/>
  <c r="P386" i="59"/>
  <c r="Q386" i="59"/>
  <c r="R386" i="59"/>
  <c r="S386" i="59"/>
  <c r="T386" i="59"/>
  <c r="U386" i="59"/>
  <c r="D387" i="59"/>
  <c r="A387" i="59" s="1"/>
  <c r="J387" i="59"/>
  <c r="M387" i="59"/>
  <c r="N387" i="59"/>
  <c r="P387" i="59"/>
  <c r="Q387" i="59"/>
  <c r="R387" i="59"/>
  <c r="S387" i="59"/>
  <c r="T387" i="59"/>
  <c r="U387" i="59"/>
  <c r="D388" i="59"/>
  <c r="A388" i="59" s="1"/>
  <c r="J388" i="59"/>
  <c r="M388" i="59"/>
  <c r="N388" i="59"/>
  <c r="P388" i="59"/>
  <c r="Q388" i="59"/>
  <c r="R388" i="59"/>
  <c r="S388" i="59"/>
  <c r="T388" i="59"/>
  <c r="U388" i="59"/>
  <c r="D389" i="59"/>
  <c r="A389" i="59" s="1"/>
  <c r="J389" i="59"/>
  <c r="M389" i="59"/>
  <c r="N389" i="59"/>
  <c r="P389" i="59"/>
  <c r="Q389" i="59"/>
  <c r="R389" i="59"/>
  <c r="S389" i="59"/>
  <c r="T389" i="59"/>
  <c r="U389" i="59"/>
  <c r="D390" i="59"/>
  <c r="A390" i="59" s="1"/>
  <c r="J390" i="59"/>
  <c r="M390" i="59"/>
  <c r="N390" i="59"/>
  <c r="P390" i="59"/>
  <c r="Q390" i="59"/>
  <c r="R390" i="59"/>
  <c r="S390" i="59"/>
  <c r="T390" i="59"/>
  <c r="U390" i="59"/>
  <c r="D391" i="59"/>
  <c r="A391" i="59" s="1"/>
  <c r="J391" i="59"/>
  <c r="M391" i="59"/>
  <c r="N391" i="59"/>
  <c r="P391" i="59"/>
  <c r="Q391" i="59"/>
  <c r="R391" i="59"/>
  <c r="S391" i="59"/>
  <c r="T391" i="59"/>
  <c r="U391" i="59"/>
  <c r="D392" i="59"/>
  <c r="A392" i="59" s="1"/>
  <c r="J392" i="59"/>
  <c r="M392" i="59"/>
  <c r="N392" i="59"/>
  <c r="P392" i="59"/>
  <c r="Q392" i="59"/>
  <c r="R392" i="59"/>
  <c r="S392" i="59"/>
  <c r="T392" i="59"/>
  <c r="U392" i="59"/>
  <c r="D393" i="59"/>
  <c r="A393" i="59" s="1"/>
  <c r="J393" i="59"/>
  <c r="M393" i="59"/>
  <c r="N393" i="59"/>
  <c r="P393" i="59"/>
  <c r="Q393" i="59"/>
  <c r="R393" i="59"/>
  <c r="S393" i="59"/>
  <c r="T393" i="59"/>
  <c r="U393" i="59"/>
  <c r="D394" i="59"/>
  <c r="A394" i="59" s="1"/>
  <c r="J394" i="59"/>
  <c r="M394" i="59"/>
  <c r="N394" i="59"/>
  <c r="P394" i="59"/>
  <c r="Q394" i="59"/>
  <c r="R394" i="59"/>
  <c r="S394" i="59"/>
  <c r="T394" i="59"/>
  <c r="U394" i="59"/>
  <c r="D395" i="59"/>
  <c r="A395" i="59" s="1"/>
  <c r="J395" i="59"/>
  <c r="M395" i="59"/>
  <c r="N395" i="59"/>
  <c r="P395" i="59"/>
  <c r="Q395" i="59"/>
  <c r="R395" i="59"/>
  <c r="S395" i="59"/>
  <c r="T395" i="59"/>
  <c r="U395" i="59"/>
  <c r="D396" i="59"/>
  <c r="A396" i="59" s="1"/>
  <c r="J396" i="59"/>
  <c r="M396" i="59"/>
  <c r="N396" i="59"/>
  <c r="P396" i="59"/>
  <c r="Q396" i="59"/>
  <c r="R396" i="59"/>
  <c r="S396" i="59"/>
  <c r="T396" i="59"/>
  <c r="U396" i="59"/>
  <c r="D397" i="59"/>
  <c r="A397" i="59" s="1"/>
  <c r="J397" i="59"/>
  <c r="M397" i="59"/>
  <c r="N397" i="59"/>
  <c r="P397" i="59"/>
  <c r="Q397" i="59"/>
  <c r="R397" i="59"/>
  <c r="S397" i="59"/>
  <c r="T397" i="59"/>
  <c r="U397" i="59"/>
  <c r="D398" i="59"/>
  <c r="A398" i="59" s="1"/>
  <c r="J398" i="59"/>
  <c r="M398" i="59"/>
  <c r="N398" i="59"/>
  <c r="P398" i="59"/>
  <c r="Q398" i="59"/>
  <c r="R398" i="59"/>
  <c r="S398" i="59"/>
  <c r="T398" i="59"/>
  <c r="U398" i="59"/>
  <c r="D399" i="59"/>
  <c r="A399" i="59" s="1"/>
  <c r="J399" i="59"/>
  <c r="M399" i="59"/>
  <c r="N399" i="59"/>
  <c r="P399" i="59"/>
  <c r="Q399" i="59"/>
  <c r="R399" i="59"/>
  <c r="S399" i="59"/>
  <c r="T399" i="59"/>
  <c r="U399" i="59"/>
  <c r="D400" i="59"/>
  <c r="A400" i="59" s="1"/>
  <c r="J400" i="59"/>
  <c r="M400" i="59"/>
  <c r="N400" i="59"/>
  <c r="P400" i="59"/>
  <c r="Q400" i="59"/>
  <c r="R400" i="59"/>
  <c r="S400" i="59"/>
  <c r="T400" i="59"/>
  <c r="U400" i="59"/>
  <c r="D401" i="59"/>
  <c r="A401" i="59" s="1"/>
  <c r="J401" i="59"/>
  <c r="M401" i="59"/>
  <c r="N401" i="59"/>
  <c r="P401" i="59"/>
  <c r="Q401" i="59"/>
  <c r="R401" i="59"/>
  <c r="S401" i="59"/>
  <c r="T401" i="59"/>
  <c r="U401" i="59"/>
  <c r="D402" i="59"/>
  <c r="A402" i="59" s="1"/>
  <c r="J402" i="59"/>
  <c r="M402" i="59"/>
  <c r="N402" i="59"/>
  <c r="P402" i="59"/>
  <c r="Q402" i="59"/>
  <c r="R402" i="59"/>
  <c r="S402" i="59"/>
  <c r="T402" i="59"/>
  <c r="U402" i="59"/>
  <c r="D403" i="59"/>
  <c r="A403" i="59" s="1"/>
  <c r="J403" i="59"/>
  <c r="M403" i="59"/>
  <c r="N403" i="59"/>
  <c r="P403" i="59"/>
  <c r="Q403" i="59"/>
  <c r="R403" i="59"/>
  <c r="S403" i="59"/>
  <c r="T403" i="59"/>
  <c r="U403" i="59"/>
  <c r="D404" i="59"/>
  <c r="A404" i="59" s="1"/>
  <c r="J404" i="59"/>
  <c r="M404" i="59"/>
  <c r="N404" i="59"/>
  <c r="P404" i="59"/>
  <c r="Q404" i="59"/>
  <c r="R404" i="59"/>
  <c r="S404" i="59"/>
  <c r="T404" i="59"/>
  <c r="U404" i="59"/>
  <c r="D405" i="59"/>
  <c r="A405" i="59" s="1"/>
  <c r="J405" i="59"/>
  <c r="M405" i="59"/>
  <c r="N405" i="59"/>
  <c r="P405" i="59"/>
  <c r="Q405" i="59"/>
  <c r="R405" i="59"/>
  <c r="S405" i="59"/>
  <c r="T405" i="59"/>
  <c r="U405" i="59"/>
  <c r="D406" i="59"/>
  <c r="A406" i="59" s="1"/>
  <c r="J406" i="59"/>
  <c r="M406" i="59"/>
  <c r="N406" i="59"/>
  <c r="P406" i="59"/>
  <c r="Q406" i="59"/>
  <c r="R406" i="59"/>
  <c r="S406" i="59"/>
  <c r="T406" i="59"/>
  <c r="U406" i="59"/>
  <c r="D407" i="59"/>
  <c r="A407" i="59" s="1"/>
  <c r="J407" i="59"/>
  <c r="M407" i="59"/>
  <c r="N407" i="59"/>
  <c r="P407" i="59"/>
  <c r="Q407" i="59"/>
  <c r="R407" i="59"/>
  <c r="S407" i="59"/>
  <c r="T407" i="59"/>
  <c r="U407" i="59"/>
  <c r="D408" i="59"/>
  <c r="A408" i="59" s="1"/>
  <c r="J408" i="59"/>
  <c r="M408" i="59"/>
  <c r="N408" i="59"/>
  <c r="P408" i="59"/>
  <c r="Q408" i="59"/>
  <c r="R408" i="59"/>
  <c r="S408" i="59"/>
  <c r="T408" i="59"/>
  <c r="U408" i="59"/>
  <c r="D409" i="59"/>
  <c r="A409" i="59" s="1"/>
  <c r="J409" i="59"/>
  <c r="M409" i="59"/>
  <c r="N409" i="59"/>
  <c r="P409" i="59"/>
  <c r="Q409" i="59"/>
  <c r="R409" i="59"/>
  <c r="S409" i="59"/>
  <c r="T409" i="59"/>
  <c r="U409" i="59"/>
  <c r="D410" i="59"/>
  <c r="A410" i="59" s="1"/>
  <c r="J410" i="59"/>
  <c r="M410" i="59"/>
  <c r="N410" i="59"/>
  <c r="P410" i="59"/>
  <c r="Q410" i="59"/>
  <c r="R410" i="59"/>
  <c r="S410" i="59"/>
  <c r="T410" i="59"/>
  <c r="U410" i="59"/>
  <c r="D411" i="59"/>
  <c r="A411" i="59" s="1"/>
  <c r="J411" i="59"/>
  <c r="M411" i="59"/>
  <c r="N411" i="59"/>
  <c r="P411" i="59"/>
  <c r="Q411" i="59"/>
  <c r="R411" i="59"/>
  <c r="S411" i="59"/>
  <c r="T411" i="59"/>
  <c r="U411" i="59"/>
  <c r="D412" i="59"/>
  <c r="A412" i="59" s="1"/>
  <c r="J412" i="59"/>
  <c r="M412" i="59"/>
  <c r="N412" i="59"/>
  <c r="P412" i="59"/>
  <c r="Q412" i="59"/>
  <c r="R412" i="59"/>
  <c r="S412" i="59"/>
  <c r="T412" i="59"/>
  <c r="U412" i="59"/>
  <c r="D413" i="59"/>
  <c r="A413" i="59" s="1"/>
  <c r="J413" i="59"/>
  <c r="M413" i="59"/>
  <c r="N413" i="59"/>
  <c r="P413" i="59"/>
  <c r="Q413" i="59"/>
  <c r="R413" i="59"/>
  <c r="S413" i="59"/>
  <c r="T413" i="59"/>
  <c r="U413" i="59"/>
  <c r="D414" i="59"/>
  <c r="A414" i="59" s="1"/>
  <c r="J414" i="59"/>
  <c r="M414" i="59"/>
  <c r="N414" i="59"/>
  <c r="P414" i="59"/>
  <c r="Q414" i="59"/>
  <c r="R414" i="59"/>
  <c r="S414" i="59"/>
  <c r="T414" i="59"/>
  <c r="U414" i="59"/>
  <c r="D415" i="59"/>
  <c r="A415" i="59" s="1"/>
  <c r="J415" i="59"/>
  <c r="M415" i="59"/>
  <c r="N415" i="59"/>
  <c r="P415" i="59"/>
  <c r="Q415" i="59"/>
  <c r="R415" i="59"/>
  <c r="S415" i="59"/>
  <c r="T415" i="59"/>
  <c r="U415" i="59"/>
  <c r="D416" i="59"/>
  <c r="A416" i="59" s="1"/>
  <c r="J416" i="59"/>
  <c r="M416" i="59"/>
  <c r="N416" i="59"/>
  <c r="P416" i="59"/>
  <c r="Q416" i="59"/>
  <c r="R416" i="59"/>
  <c r="S416" i="59"/>
  <c r="T416" i="59"/>
  <c r="U416" i="59"/>
  <c r="D417" i="59"/>
  <c r="A417" i="59" s="1"/>
  <c r="J417" i="59"/>
  <c r="M417" i="59"/>
  <c r="N417" i="59"/>
  <c r="P417" i="59"/>
  <c r="Q417" i="59"/>
  <c r="R417" i="59"/>
  <c r="S417" i="59"/>
  <c r="T417" i="59"/>
  <c r="U417" i="59"/>
  <c r="D418" i="59"/>
  <c r="A418" i="59" s="1"/>
  <c r="J418" i="59"/>
  <c r="M418" i="59"/>
  <c r="N418" i="59"/>
  <c r="P418" i="59"/>
  <c r="Q418" i="59"/>
  <c r="R418" i="59"/>
  <c r="S418" i="59"/>
  <c r="T418" i="59"/>
  <c r="U418" i="59"/>
  <c r="D419" i="59"/>
  <c r="A419" i="59" s="1"/>
  <c r="J419" i="59"/>
  <c r="M419" i="59"/>
  <c r="N419" i="59"/>
  <c r="P419" i="59"/>
  <c r="Q419" i="59"/>
  <c r="R419" i="59"/>
  <c r="S419" i="59"/>
  <c r="T419" i="59"/>
  <c r="U419" i="59"/>
  <c r="D420" i="59"/>
  <c r="A420" i="59" s="1"/>
  <c r="J420" i="59"/>
  <c r="M420" i="59"/>
  <c r="N420" i="59"/>
  <c r="P420" i="59"/>
  <c r="Q420" i="59"/>
  <c r="R420" i="59"/>
  <c r="S420" i="59"/>
  <c r="T420" i="59"/>
  <c r="U420" i="59"/>
  <c r="D421" i="59"/>
  <c r="A421" i="59" s="1"/>
  <c r="J421" i="59"/>
  <c r="M421" i="59"/>
  <c r="N421" i="59"/>
  <c r="P421" i="59"/>
  <c r="Q421" i="59"/>
  <c r="R421" i="59"/>
  <c r="S421" i="59"/>
  <c r="T421" i="59"/>
  <c r="U421" i="59"/>
  <c r="D422" i="59"/>
  <c r="A422" i="59" s="1"/>
  <c r="J422" i="59"/>
  <c r="M422" i="59"/>
  <c r="N422" i="59"/>
  <c r="P422" i="59"/>
  <c r="Q422" i="59"/>
  <c r="R422" i="59"/>
  <c r="S422" i="59"/>
  <c r="T422" i="59"/>
  <c r="U422" i="59"/>
  <c r="D423" i="59"/>
  <c r="A423" i="59" s="1"/>
  <c r="J423" i="59"/>
  <c r="M423" i="59"/>
  <c r="N423" i="59"/>
  <c r="P423" i="59"/>
  <c r="Q423" i="59"/>
  <c r="R423" i="59"/>
  <c r="S423" i="59"/>
  <c r="T423" i="59"/>
  <c r="U423" i="59"/>
  <c r="D424" i="59"/>
  <c r="A424" i="59" s="1"/>
  <c r="J424" i="59"/>
  <c r="M424" i="59"/>
  <c r="N424" i="59"/>
  <c r="P424" i="59"/>
  <c r="Q424" i="59"/>
  <c r="R424" i="59"/>
  <c r="S424" i="59"/>
  <c r="T424" i="59"/>
  <c r="U424" i="59"/>
  <c r="D425" i="59"/>
  <c r="A425" i="59" s="1"/>
  <c r="J425" i="59"/>
  <c r="M425" i="59"/>
  <c r="N425" i="59"/>
  <c r="P425" i="59"/>
  <c r="Q425" i="59"/>
  <c r="R425" i="59"/>
  <c r="S425" i="59"/>
  <c r="T425" i="59"/>
  <c r="U425" i="59"/>
  <c r="D426" i="59"/>
  <c r="A426" i="59" s="1"/>
  <c r="J426" i="59"/>
  <c r="M426" i="59"/>
  <c r="N426" i="59"/>
  <c r="P426" i="59"/>
  <c r="Q426" i="59"/>
  <c r="R426" i="59"/>
  <c r="S426" i="59"/>
  <c r="T426" i="59"/>
  <c r="U426" i="59"/>
  <c r="D427" i="59"/>
  <c r="A427" i="59" s="1"/>
  <c r="J427" i="59"/>
  <c r="M427" i="59"/>
  <c r="N427" i="59"/>
  <c r="P427" i="59"/>
  <c r="Q427" i="59"/>
  <c r="R427" i="59"/>
  <c r="S427" i="59"/>
  <c r="T427" i="59"/>
  <c r="U427" i="59"/>
  <c r="D428" i="59"/>
  <c r="A428" i="59" s="1"/>
  <c r="J428" i="59"/>
  <c r="M428" i="59"/>
  <c r="N428" i="59"/>
  <c r="P428" i="59"/>
  <c r="Q428" i="59"/>
  <c r="R428" i="59"/>
  <c r="S428" i="59"/>
  <c r="T428" i="59"/>
  <c r="U428" i="59"/>
  <c r="D429" i="59"/>
  <c r="A429" i="59" s="1"/>
  <c r="J429" i="59"/>
  <c r="M429" i="59"/>
  <c r="N429" i="59"/>
  <c r="P429" i="59"/>
  <c r="Q429" i="59"/>
  <c r="R429" i="59"/>
  <c r="S429" i="59"/>
  <c r="T429" i="59"/>
  <c r="U429" i="59"/>
  <c r="D430" i="59"/>
  <c r="A430" i="59" s="1"/>
  <c r="J430" i="59"/>
  <c r="M430" i="59"/>
  <c r="N430" i="59"/>
  <c r="P430" i="59"/>
  <c r="Q430" i="59"/>
  <c r="R430" i="59"/>
  <c r="S430" i="59"/>
  <c r="T430" i="59"/>
  <c r="U430" i="59"/>
  <c r="D431" i="59"/>
  <c r="A431" i="59" s="1"/>
  <c r="J431" i="59"/>
  <c r="M431" i="59"/>
  <c r="N431" i="59"/>
  <c r="P431" i="59"/>
  <c r="Q431" i="59"/>
  <c r="R431" i="59"/>
  <c r="S431" i="59"/>
  <c r="T431" i="59"/>
  <c r="U431" i="59"/>
  <c r="D432" i="59"/>
  <c r="A432" i="59" s="1"/>
  <c r="J432" i="59"/>
  <c r="M432" i="59"/>
  <c r="N432" i="59"/>
  <c r="P432" i="59"/>
  <c r="Q432" i="59"/>
  <c r="R432" i="59"/>
  <c r="S432" i="59"/>
  <c r="T432" i="59"/>
  <c r="U432" i="59"/>
  <c r="D433" i="59"/>
  <c r="A433" i="59" s="1"/>
  <c r="J433" i="59"/>
  <c r="M433" i="59"/>
  <c r="N433" i="59"/>
  <c r="P433" i="59"/>
  <c r="Q433" i="59"/>
  <c r="R433" i="59"/>
  <c r="S433" i="59"/>
  <c r="T433" i="59"/>
  <c r="U433" i="59"/>
  <c r="D434" i="59"/>
  <c r="A434" i="59" s="1"/>
  <c r="J434" i="59"/>
  <c r="M434" i="59"/>
  <c r="N434" i="59"/>
  <c r="P434" i="59"/>
  <c r="Q434" i="59"/>
  <c r="R434" i="59"/>
  <c r="S434" i="59"/>
  <c r="T434" i="59"/>
  <c r="U434" i="59"/>
  <c r="D435" i="59"/>
  <c r="A435" i="59" s="1"/>
  <c r="J435" i="59"/>
  <c r="M435" i="59"/>
  <c r="N435" i="59"/>
  <c r="P435" i="59"/>
  <c r="Q435" i="59"/>
  <c r="R435" i="59"/>
  <c r="S435" i="59"/>
  <c r="T435" i="59"/>
  <c r="U435" i="59"/>
  <c r="D436" i="59"/>
  <c r="A436" i="59" s="1"/>
  <c r="J436" i="59"/>
  <c r="M436" i="59"/>
  <c r="N436" i="59"/>
  <c r="P436" i="59"/>
  <c r="Q436" i="59"/>
  <c r="R436" i="59"/>
  <c r="S436" i="59"/>
  <c r="T436" i="59"/>
  <c r="U436" i="59"/>
  <c r="D437" i="59"/>
  <c r="A437" i="59" s="1"/>
  <c r="J437" i="59"/>
  <c r="M437" i="59"/>
  <c r="N437" i="59"/>
  <c r="P437" i="59"/>
  <c r="Q437" i="59"/>
  <c r="R437" i="59"/>
  <c r="S437" i="59"/>
  <c r="T437" i="59"/>
  <c r="U437" i="59"/>
  <c r="D438" i="59"/>
  <c r="A438" i="59" s="1"/>
  <c r="J438" i="59"/>
  <c r="M438" i="59"/>
  <c r="N438" i="59"/>
  <c r="P438" i="59"/>
  <c r="Q438" i="59"/>
  <c r="R438" i="59"/>
  <c r="S438" i="59"/>
  <c r="T438" i="59"/>
  <c r="U438" i="59"/>
  <c r="D439" i="59"/>
  <c r="A439" i="59" s="1"/>
  <c r="J439" i="59"/>
  <c r="M439" i="59"/>
  <c r="N439" i="59"/>
  <c r="P439" i="59"/>
  <c r="Q439" i="59"/>
  <c r="R439" i="59"/>
  <c r="S439" i="59"/>
  <c r="T439" i="59"/>
  <c r="U439" i="59"/>
  <c r="D440" i="59"/>
  <c r="A440" i="59" s="1"/>
  <c r="J440" i="59"/>
  <c r="M440" i="59"/>
  <c r="N440" i="59"/>
  <c r="P440" i="59"/>
  <c r="Q440" i="59"/>
  <c r="R440" i="59"/>
  <c r="S440" i="59"/>
  <c r="T440" i="59"/>
  <c r="U440" i="59"/>
  <c r="D441" i="59"/>
  <c r="A441" i="59" s="1"/>
  <c r="J441" i="59"/>
  <c r="M441" i="59"/>
  <c r="N441" i="59"/>
  <c r="P441" i="59"/>
  <c r="Q441" i="59"/>
  <c r="R441" i="59"/>
  <c r="S441" i="59"/>
  <c r="T441" i="59"/>
  <c r="U441" i="59"/>
  <c r="D442" i="59"/>
  <c r="A442" i="59" s="1"/>
  <c r="J442" i="59"/>
  <c r="M442" i="59"/>
  <c r="N442" i="59"/>
  <c r="P442" i="59"/>
  <c r="Q442" i="59"/>
  <c r="R442" i="59"/>
  <c r="S442" i="59"/>
  <c r="T442" i="59"/>
  <c r="U442" i="59"/>
  <c r="D443" i="59"/>
  <c r="A443" i="59" s="1"/>
  <c r="J443" i="59"/>
  <c r="M443" i="59"/>
  <c r="N443" i="59"/>
  <c r="P443" i="59"/>
  <c r="Q443" i="59"/>
  <c r="R443" i="59"/>
  <c r="S443" i="59"/>
  <c r="T443" i="59"/>
  <c r="U443" i="59"/>
  <c r="D444" i="59"/>
  <c r="A444" i="59" s="1"/>
  <c r="J444" i="59"/>
  <c r="M444" i="59"/>
  <c r="N444" i="59"/>
  <c r="P444" i="59"/>
  <c r="Q444" i="59"/>
  <c r="R444" i="59"/>
  <c r="S444" i="59"/>
  <c r="T444" i="59"/>
  <c r="U444" i="59"/>
  <c r="D445" i="59"/>
  <c r="A445" i="59" s="1"/>
  <c r="J445" i="59"/>
  <c r="M445" i="59"/>
  <c r="N445" i="59"/>
  <c r="P445" i="59"/>
  <c r="Q445" i="59"/>
  <c r="R445" i="59"/>
  <c r="S445" i="59"/>
  <c r="T445" i="59"/>
  <c r="U445" i="59"/>
  <c r="D446" i="59"/>
  <c r="A446" i="59" s="1"/>
  <c r="J446" i="59"/>
  <c r="M446" i="59"/>
  <c r="N446" i="59"/>
  <c r="P446" i="59"/>
  <c r="Q446" i="59"/>
  <c r="R446" i="59"/>
  <c r="S446" i="59"/>
  <c r="T446" i="59"/>
  <c r="U446" i="59"/>
  <c r="D447" i="59"/>
  <c r="A447" i="59" s="1"/>
  <c r="J447" i="59"/>
  <c r="M447" i="59"/>
  <c r="N447" i="59"/>
  <c r="P447" i="59"/>
  <c r="Q447" i="59"/>
  <c r="R447" i="59"/>
  <c r="S447" i="59"/>
  <c r="T447" i="59"/>
  <c r="U447" i="59"/>
  <c r="D448" i="59"/>
  <c r="A448" i="59" s="1"/>
  <c r="J448" i="59"/>
  <c r="M448" i="59"/>
  <c r="N448" i="59"/>
  <c r="P448" i="59"/>
  <c r="Q448" i="59"/>
  <c r="R448" i="59"/>
  <c r="S448" i="59"/>
  <c r="T448" i="59"/>
  <c r="U448" i="59"/>
  <c r="D449" i="59"/>
  <c r="A449" i="59" s="1"/>
  <c r="J449" i="59"/>
  <c r="M449" i="59"/>
  <c r="N449" i="59"/>
  <c r="P449" i="59"/>
  <c r="Q449" i="59"/>
  <c r="R449" i="59"/>
  <c r="S449" i="59"/>
  <c r="T449" i="59"/>
  <c r="U449" i="59"/>
  <c r="D450" i="59"/>
  <c r="A450" i="59" s="1"/>
  <c r="J450" i="59"/>
  <c r="M450" i="59"/>
  <c r="N450" i="59"/>
  <c r="P450" i="59"/>
  <c r="Q450" i="59"/>
  <c r="R450" i="59"/>
  <c r="S450" i="59"/>
  <c r="T450" i="59"/>
  <c r="U450" i="59"/>
  <c r="D451" i="59"/>
  <c r="A451" i="59" s="1"/>
  <c r="J451" i="59"/>
  <c r="M451" i="59"/>
  <c r="N451" i="59"/>
  <c r="P451" i="59"/>
  <c r="Q451" i="59"/>
  <c r="R451" i="59"/>
  <c r="S451" i="59"/>
  <c r="T451" i="59"/>
  <c r="U451" i="59"/>
  <c r="D452" i="59"/>
  <c r="A452" i="59" s="1"/>
  <c r="J452" i="59"/>
  <c r="M452" i="59"/>
  <c r="N452" i="59"/>
  <c r="P452" i="59"/>
  <c r="Q452" i="59"/>
  <c r="R452" i="59"/>
  <c r="S452" i="59"/>
  <c r="T452" i="59"/>
  <c r="U452" i="59"/>
  <c r="D453" i="59"/>
  <c r="A453" i="59" s="1"/>
  <c r="J453" i="59"/>
  <c r="M453" i="59"/>
  <c r="N453" i="59"/>
  <c r="P453" i="59"/>
  <c r="Q453" i="59"/>
  <c r="R453" i="59"/>
  <c r="S453" i="59"/>
  <c r="T453" i="59"/>
  <c r="U453" i="59"/>
  <c r="D454" i="59"/>
  <c r="A454" i="59" s="1"/>
  <c r="J454" i="59"/>
  <c r="M454" i="59"/>
  <c r="N454" i="59"/>
  <c r="P454" i="59"/>
  <c r="Q454" i="59"/>
  <c r="R454" i="59"/>
  <c r="S454" i="59"/>
  <c r="T454" i="59"/>
  <c r="U454" i="59"/>
  <c r="D455" i="59"/>
  <c r="A455" i="59" s="1"/>
  <c r="J455" i="59"/>
  <c r="M455" i="59"/>
  <c r="N455" i="59"/>
  <c r="P455" i="59"/>
  <c r="Q455" i="59"/>
  <c r="R455" i="59"/>
  <c r="S455" i="59"/>
  <c r="T455" i="59"/>
  <c r="U455" i="59"/>
  <c r="D456" i="59"/>
  <c r="A456" i="59" s="1"/>
  <c r="J456" i="59"/>
  <c r="M456" i="59"/>
  <c r="N456" i="59"/>
  <c r="P456" i="59"/>
  <c r="Q456" i="59"/>
  <c r="R456" i="59"/>
  <c r="S456" i="59"/>
  <c r="T456" i="59"/>
  <c r="U456" i="59"/>
  <c r="D457" i="59"/>
  <c r="A457" i="59" s="1"/>
  <c r="J457" i="59"/>
  <c r="M457" i="59"/>
  <c r="N457" i="59"/>
  <c r="P457" i="59"/>
  <c r="Q457" i="59"/>
  <c r="R457" i="59"/>
  <c r="S457" i="59"/>
  <c r="T457" i="59"/>
  <c r="U457" i="59"/>
  <c r="D458" i="59"/>
  <c r="A458" i="59" s="1"/>
  <c r="J458" i="59"/>
  <c r="M458" i="59"/>
  <c r="N458" i="59"/>
  <c r="P458" i="59"/>
  <c r="Q458" i="59"/>
  <c r="R458" i="59"/>
  <c r="S458" i="59"/>
  <c r="T458" i="59"/>
  <c r="U458" i="59"/>
  <c r="D459" i="59"/>
  <c r="A459" i="59" s="1"/>
  <c r="J459" i="59"/>
  <c r="M459" i="59"/>
  <c r="N459" i="59"/>
  <c r="P459" i="59"/>
  <c r="Q459" i="59"/>
  <c r="R459" i="59"/>
  <c r="S459" i="59"/>
  <c r="T459" i="59"/>
  <c r="U459" i="59"/>
  <c r="D460" i="59"/>
  <c r="A460" i="59" s="1"/>
  <c r="J460" i="59"/>
  <c r="M460" i="59"/>
  <c r="N460" i="59"/>
  <c r="P460" i="59"/>
  <c r="Q460" i="59"/>
  <c r="R460" i="59"/>
  <c r="S460" i="59"/>
  <c r="T460" i="59"/>
  <c r="U460" i="59"/>
  <c r="D461" i="59"/>
  <c r="A461" i="59" s="1"/>
  <c r="J461" i="59"/>
  <c r="M461" i="59"/>
  <c r="N461" i="59"/>
  <c r="P461" i="59"/>
  <c r="Q461" i="59"/>
  <c r="R461" i="59"/>
  <c r="S461" i="59"/>
  <c r="T461" i="59"/>
  <c r="U461" i="59"/>
  <c r="D462" i="59"/>
  <c r="A462" i="59" s="1"/>
  <c r="J462" i="59"/>
  <c r="M462" i="59"/>
  <c r="N462" i="59"/>
  <c r="P462" i="59"/>
  <c r="Q462" i="59"/>
  <c r="R462" i="59"/>
  <c r="S462" i="59"/>
  <c r="T462" i="59"/>
  <c r="U462" i="59"/>
  <c r="D463" i="59"/>
  <c r="A463" i="59" s="1"/>
  <c r="J463" i="59"/>
  <c r="M463" i="59"/>
  <c r="N463" i="59"/>
  <c r="P463" i="59"/>
  <c r="Q463" i="59"/>
  <c r="R463" i="59"/>
  <c r="S463" i="59"/>
  <c r="T463" i="59"/>
  <c r="U463" i="59"/>
  <c r="D464" i="59"/>
  <c r="A464" i="59" s="1"/>
  <c r="J464" i="59"/>
  <c r="M464" i="59"/>
  <c r="N464" i="59"/>
  <c r="P464" i="59"/>
  <c r="Q464" i="59"/>
  <c r="R464" i="59"/>
  <c r="S464" i="59"/>
  <c r="T464" i="59"/>
  <c r="U464" i="59"/>
  <c r="D465" i="59"/>
  <c r="A465" i="59" s="1"/>
  <c r="J465" i="59"/>
  <c r="M465" i="59"/>
  <c r="N465" i="59"/>
  <c r="P465" i="59"/>
  <c r="Q465" i="59"/>
  <c r="R465" i="59"/>
  <c r="S465" i="59"/>
  <c r="T465" i="59"/>
  <c r="U465" i="59"/>
  <c r="D466" i="59"/>
  <c r="A466" i="59" s="1"/>
  <c r="J466" i="59"/>
  <c r="M466" i="59"/>
  <c r="N466" i="59"/>
  <c r="P466" i="59"/>
  <c r="Q466" i="59"/>
  <c r="R466" i="59"/>
  <c r="S466" i="59"/>
  <c r="T466" i="59"/>
  <c r="U466" i="59"/>
  <c r="D467" i="59"/>
  <c r="A467" i="59" s="1"/>
  <c r="J467" i="59"/>
  <c r="M467" i="59"/>
  <c r="N467" i="59"/>
  <c r="P467" i="59"/>
  <c r="Q467" i="59"/>
  <c r="R467" i="59"/>
  <c r="S467" i="59"/>
  <c r="T467" i="59"/>
  <c r="U467" i="59"/>
  <c r="D468" i="59"/>
  <c r="A468" i="59" s="1"/>
  <c r="J468" i="59"/>
  <c r="M468" i="59"/>
  <c r="N468" i="59"/>
  <c r="P468" i="59"/>
  <c r="Q468" i="59"/>
  <c r="R468" i="59"/>
  <c r="S468" i="59"/>
  <c r="T468" i="59"/>
  <c r="U468" i="59"/>
  <c r="D469" i="59"/>
  <c r="A469" i="59" s="1"/>
  <c r="J469" i="59"/>
  <c r="M469" i="59"/>
  <c r="N469" i="59"/>
  <c r="P469" i="59"/>
  <c r="Q469" i="59"/>
  <c r="R469" i="59"/>
  <c r="S469" i="59"/>
  <c r="T469" i="59"/>
  <c r="U469" i="59"/>
  <c r="D470" i="59"/>
  <c r="A470" i="59" s="1"/>
  <c r="J470" i="59"/>
  <c r="M470" i="59"/>
  <c r="N470" i="59"/>
  <c r="P470" i="59"/>
  <c r="Q470" i="59"/>
  <c r="R470" i="59"/>
  <c r="S470" i="59"/>
  <c r="T470" i="59"/>
  <c r="U470" i="59"/>
  <c r="D471" i="59"/>
  <c r="A471" i="59" s="1"/>
  <c r="J471" i="59"/>
  <c r="M471" i="59"/>
  <c r="N471" i="59"/>
  <c r="P471" i="59"/>
  <c r="Q471" i="59"/>
  <c r="R471" i="59"/>
  <c r="S471" i="59"/>
  <c r="T471" i="59"/>
  <c r="U471" i="59"/>
  <c r="D472" i="59"/>
  <c r="A472" i="59" s="1"/>
  <c r="J472" i="59"/>
  <c r="M472" i="59"/>
  <c r="N472" i="59"/>
  <c r="P472" i="59"/>
  <c r="Q472" i="59"/>
  <c r="R472" i="59"/>
  <c r="S472" i="59"/>
  <c r="T472" i="59"/>
  <c r="U472" i="59"/>
  <c r="D473" i="59"/>
  <c r="A473" i="59" s="1"/>
  <c r="J473" i="59"/>
  <c r="M473" i="59"/>
  <c r="N473" i="59"/>
  <c r="P473" i="59"/>
  <c r="Q473" i="59"/>
  <c r="R473" i="59"/>
  <c r="S473" i="59"/>
  <c r="T473" i="59"/>
  <c r="U473" i="59"/>
  <c r="D474" i="59"/>
  <c r="A474" i="59" s="1"/>
  <c r="J474" i="59"/>
  <c r="M474" i="59"/>
  <c r="N474" i="59"/>
  <c r="P474" i="59"/>
  <c r="Q474" i="59"/>
  <c r="R474" i="59"/>
  <c r="S474" i="59"/>
  <c r="T474" i="59"/>
  <c r="U474" i="59"/>
  <c r="D475" i="59"/>
  <c r="A475" i="59" s="1"/>
  <c r="J475" i="59"/>
  <c r="M475" i="59"/>
  <c r="N475" i="59"/>
  <c r="P475" i="59"/>
  <c r="Q475" i="59"/>
  <c r="R475" i="59"/>
  <c r="S475" i="59"/>
  <c r="T475" i="59"/>
  <c r="U475" i="59"/>
  <c r="D476" i="59"/>
  <c r="A476" i="59" s="1"/>
  <c r="J476" i="59"/>
  <c r="M476" i="59"/>
  <c r="N476" i="59"/>
  <c r="P476" i="59"/>
  <c r="Q476" i="59"/>
  <c r="R476" i="59"/>
  <c r="S476" i="59"/>
  <c r="T476" i="59"/>
  <c r="U476" i="59"/>
  <c r="D477" i="59"/>
  <c r="A477" i="59" s="1"/>
  <c r="J477" i="59"/>
  <c r="M477" i="59"/>
  <c r="N477" i="59"/>
  <c r="P477" i="59"/>
  <c r="Q477" i="59"/>
  <c r="R477" i="59"/>
  <c r="S477" i="59"/>
  <c r="T477" i="59"/>
  <c r="U477" i="59"/>
  <c r="D478" i="59"/>
  <c r="A478" i="59" s="1"/>
  <c r="J478" i="59"/>
  <c r="M478" i="59"/>
  <c r="N478" i="59"/>
  <c r="P478" i="59"/>
  <c r="Q478" i="59"/>
  <c r="R478" i="59"/>
  <c r="S478" i="59"/>
  <c r="T478" i="59"/>
  <c r="U478" i="59"/>
  <c r="D479" i="59"/>
  <c r="A479" i="59" s="1"/>
  <c r="J479" i="59"/>
  <c r="M479" i="59"/>
  <c r="N479" i="59"/>
  <c r="P479" i="59"/>
  <c r="Q479" i="59"/>
  <c r="R479" i="59"/>
  <c r="S479" i="59"/>
  <c r="T479" i="59"/>
  <c r="U479" i="59"/>
  <c r="D480" i="59"/>
  <c r="A480" i="59" s="1"/>
  <c r="J480" i="59"/>
  <c r="M480" i="59"/>
  <c r="N480" i="59"/>
  <c r="P480" i="59"/>
  <c r="Q480" i="59"/>
  <c r="R480" i="59"/>
  <c r="S480" i="59"/>
  <c r="T480" i="59"/>
  <c r="U480" i="59"/>
  <c r="D481" i="59"/>
  <c r="A481" i="59" s="1"/>
  <c r="J481" i="59"/>
  <c r="M481" i="59"/>
  <c r="N481" i="59"/>
  <c r="P481" i="59"/>
  <c r="Q481" i="59"/>
  <c r="R481" i="59"/>
  <c r="S481" i="59"/>
  <c r="T481" i="59"/>
  <c r="U481" i="59"/>
  <c r="D482" i="59"/>
  <c r="A482" i="59" s="1"/>
  <c r="J482" i="59"/>
  <c r="M482" i="59"/>
  <c r="N482" i="59"/>
  <c r="P482" i="59"/>
  <c r="Q482" i="59"/>
  <c r="R482" i="59"/>
  <c r="S482" i="59"/>
  <c r="T482" i="59"/>
  <c r="U482" i="59"/>
  <c r="D527" i="59"/>
  <c r="A527" i="59" s="1"/>
  <c r="J527" i="59"/>
  <c r="N527" i="59"/>
  <c r="P527" i="59"/>
  <c r="Q527" i="59"/>
  <c r="R527" i="59"/>
  <c r="S527" i="59"/>
  <c r="T527" i="59"/>
  <c r="U527" i="59"/>
  <c r="D528" i="59"/>
  <c r="A528" i="59" s="1"/>
  <c r="J528" i="59"/>
  <c r="M528" i="59"/>
  <c r="N528" i="59"/>
  <c r="P528" i="59"/>
  <c r="Q528" i="59"/>
  <c r="R528" i="59"/>
  <c r="S528" i="59"/>
  <c r="T528" i="59"/>
  <c r="U528" i="59"/>
  <c r="D529" i="59"/>
  <c r="A529" i="59" s="1"/>
  <c r="J529" i="59"/>
  <c r="M529" i="59"/>
  <c r="N529" i="59"/>
  <c r="P529" i="59"/>
  <c r="Q529" i="59"/>
  <c r="R529" i="59"/>
  <c r="S529" i="59"/>
  <c r="T529" i="59"/>
  <c r="U529" i="59"/>
  <c r="D530" i="59"/>
  <c r="A530" i="59" s="1"/>
  <c r="J530" i="59"/>
  <c r="M530" i="59"/>
  <c r="N530" i="59"/>
  <c r="P530" i="59"/>
  <c r="Q530" i="59"/>
  <c r="R530" i="59"/>
  <c r="S530" i="59"/>
  <c r="T530" i="59"/>
  <c r="U530" i="59"/>
  <c r="D531" i="59"/>
  <c r="A531" i="59" s="1"/>
  <c r="J531" i="59"/>
  <c r="M531" i="59"/>
  <c r="N531" i="59"/>
  <c r="P531" i="59"/>
  <c r="Q531" i="59"/>
  <c r="R531" i="59"/>
  <c r="S531" i="59"/>
  <c r="T531" i="59"/>
  <c r="U531" i="59"/>
  <c r="D532" i="59"/>
  <c r="A532" i="59" s="1"/>
  <c r="J532" i="59"/>
  <c r="M532" i="59"/>
  <c r="N532" i="59"/>
  <c r="P532" i="59"/>
  <c r="Q532" i="59"/>
  <c r="R532" i="59"/>
  <c r="S532" i="59"/>
  <c r="T532" i="59"/>
  <c r="U532" i="59"/>
  <c r="D533" i="59"/>
  <c r="A533" i="59" s="1"/>
  <c r="J533" i="59"/>
  <c r="M533" i="59"/>
  <c r="N533" i="59"/>
  <c r="P533" i="59"/>
  <c r="Q533" i="59"/>
  <c r="R533" i="59"/>
  <c r="S533" i="59"/>
  <c r="T533" i="59"/>
  <c r="U533" i="59"/>
  <c r="D534" i="59"/>
  <c r="A534" i="59" s="1"/>
  <c r="J534" i="59"/>
  <c r="M534" i="59"/>
  <c r="N534" i="59"/>
  <c r="P534" i="59"/>
  <c r="Q534" i="59"/>
  <c r="R534" i="59"/>
  <c r="S534" i="59"/>
  <c r="T534" i="59"/>
  <c r="U534" i="59"/>
  <c r="D535" i="59"/>
  <c r="A535" i="59" s="1"/>
  <c r="J535" i="59"/>
  <c r="M535" i="59"/>
  <c r="N535" i="59"/>
  <c r="P535" i="59"/>
  <c r="Q535" i="59"/>
  <c r="R535" i="59"/>
  <c r="S535" i="59"/>
  <c r="T535" i="59"/>
  <c r="U535" i="59"/>
  <c r="D536" i="59"/>
  <c r="A536" i="59" s="1"/>
  <c r="J536" i="59"/>
  <c r="M536" i="59"/>
  <c r="N536" i="59"/>
  <c r="P536" i="59"/>
  <c r="Q536" i="59"/>
  <c r="R536" i="59"/>
  <c r="S536" i="59"/>
  <c r="T536" i="59"/>
  <c r="U536" i="59"/>
  <c r="D537" i="59"/>
  <c r="A537" i="59" s="1"/>
  <c r="J537" i="59"/>
  <c r="M537" i="59"/>
  <c r="N537" i="59"/>
  <c r="P537" i="59"/>
  <c r="Q537" i="59"/>
  <c r="R537" i="59"/>
  <c r="S537" i="59"/>
  <c r="T537" i="59"/>
  <c r="U537" i="59"/>
  <c r="D538" i="59"/>
  <c r="A538" i="59" s="1"/>
  <c r="J538" i="59"/>
  <c r="M538" i="59"/>
  <c r="N538" i="59"/>
  <c r="P538" i="59"/>
  <c r="Q538" i="59"/>
  <c r="R538" i="59"/>
  <c r="S538" i="59"/>
  <c r="T538" i="59"/>
  <c r="U538" i="59"/>
  <c r="D539" i="59"/>
  <c r="A539" i="59" s="1"/>
  <c r="J539" i="59"/>
  <c r="M539" i="59"/>
  <c r="N539" i="59"/>
  <c r="P539" i="59"/>
  <c r="Q539" i="59"/>
  <c r="R539" i="59"/>
  <c r="S539" i="59"/>
  <c r="T539" i="59"/>
  <c r="U539" i="59"/>
  <c r="D540" i="59"/>
  <c r="A540" i="59" s="1"/>
  <c r="J540" i="59"/>
  <c r="M540" i="59"/>
  <c r="N540" i="59"/>
  <c r="P540" i="59"/>
  <c r="Q540" i="59"/>
  <c r="R540" i="59"/>
  <c r="S540" i="59"/>
  <c r="T540" i="59"/>
  <c r="U540" i="59"/>
  <c r="D541" i="59"/>
  <c r="A541" i="59" s="1"/>
  <c r="J541" i="59"/>
  <c r="M541" i="59"/>
  <c r="N541" i="59"/>
  <c r="P541" i="59"/>
  <c r="Q541" i="59"/>
  <c r="R541" i="59"/>
  <c r="S541" i="59"/>
  <c r="T541" i="59"/>
  <c r="U541" i="59"/>
  <c r="D542" i="59"/>
  <c r="A542" i="59" s="1"/>
  <c r="J542" i="59"/>
  <c r="M542" i="59"/>
  <c r="N542" i="59"/>
  <c r="P542" i="59"/>
  <c r="Q542" i="59"/>
  <c r="R542" i="59"/>
  <c r="S542" i="59"/>
  <c r="T542" i="59"/>
  <c r="U542" i="59"/>
  <c r="D543" i="59"/>
  <c r="A543" i="59" s="1"/>
  <c r="J543" i="59"/>
  <c r="M543" i="59"/>
  <c r="N543" i="59"/>
  <c r="P543" i="59"/>
  <c r="Q543" i="59"/>
  <c r="R543" i="59"/>
  <c r="S543" i="59"/>
  <c r="T543" i="59"/>
  <c r="U543" i="59"/>
  <c r="D544" i="59"/>
  <c r="A544" i="59" s="1"/>
  <c r="J544" i="59"/>
  <c r="M544" i="59"/>
  <c r="N544" i="59"/>
  <c r="P544" i="59"/>
  <c r="Q544" i="59"/>
  <c r="R544" i="59"/>
  <c r="S544" i="59"/>
  <c r="T544" i="59"/>
  <c r="U544" i="59"/>
  <c r="D545" i="59"/>
  <c r="A545" i="59" s="1"/>
  <c r="J545" i="59"/>
  <c r="M545" i="59"/>
  <c r="N545" i="59"/>
  <c r="P545" i="59"/>
  <c r="Q545" i="59"/>
  <c r="R545" i="59"/>
  <c r="S545" i="59"/>
  <c r="T545" i="59"/>
  <c r="U545" i="59"/>
  <c r="D546" i="59"/>
  <c r="A546" i="59" s="1"/>
  <c r="J546" i="59"/>
  <c r="M546" i="59"/>
  <c r="N546" i="59"/>
  <c r="P546" i="59"/>
  <c r="Q546" i="59"/>
  <c r="R546" i="59"/>
  <c r="S546" i="59"/>
  <c r="T546" i="59"/>
  <c r="U546" i="59"/>
  <c r="D547" i="59"/>
  <c r="A547" i="59" s="1"/>
  <c r="J547" i="59"/>
  <c r="M547" i="59"/>
  <c r="N547" i="59"/>
  <c r="P547" i="59"/>
  <c r="Q547" i="59"/>
  <c r="R547" i="59"/>
  <c r="S547" i="59"/>
  <c r="T547" i="59"/>
  <c r="U547" i="59"/>
  <c r="D548" i="59"/>
  <c r="A548" i="59" s="1"/>
  <c r="J548" i="59"/>
  <c r="M548" i="59"/>
  <c r="N548" i="59"/>
  <c r="P548" i="59"/>
  <c r="Q548" i="59"/>
  <c r="R548" i="59"/>
  <c r="S548" i="59"/>
  <c r="T548" i="59"/>
  <c r="U548" i="59"/>
  <c r="D549" i="59"/>
  <c r="A549" i="59" s="1"/>
  <c r="J549" i="59"/>
  <c r="M549" i="59"/>
  <c r="N549" i="59"/>
  <c r="P549" i="59"/>
  <c r="Q549" i="59"/>
  <c r="R549" i="59"/>
  <c r="S549" i="59"/>
  <c r="T549" i="59"/>
  <c r="U549" i="59"/>
  <c r="D550" i="59"/>
  <c r="A550" i="59" s="1"/>
  <c r="J550" i="59"/>
  <c r="M550" i="59"/>
  <c r="N550" i="59"/>
  <c r="P550" i="59"/>
  <c r="Q550" i="59"/>
  <c r="R550" i="59"/>
  <c r="S550" i="59"/>
  <c r="T550" i="59"/>
  <c r="U550" i="59"/>
  <c r="D551" i="59"/>
  <c r="A551" i="59" s="1"/>
  <c r="J551" i="59"/>
  <c r="M551" i="59"/>
  <c r="N551" i="59"/>
  <c r="P551" i="59"/>
  <c r="Q551" i="59"/>
  <c r="S551" i="59"/>
  <c r="T551" i="59"/>
  <c r="U551" i="59"/>
  <c r="D552" i="59"/>
  <c r="A552" i="59" s="1"/>
  <c r="J552" i="59"/>
  <c r="M552" i="59"/>
  <c r="N552" i="59"/>
  <c r="P552" i="59"/>
  <c r="Q552" i="59"/>
  <c r="S552" i="59"/>
  <c r="T552" i="59"/>
  <c r="U552" i="59"/>
  <c r="D553" i="59"/>
  <c r="A553" i="59" s="1"/>
  <c r="J553" i="59"/>
  <c r="M553" i="59"/>
  <c r="N553" i="59"/>
  <c r="P553" i="59"/>
  <c r="Q553" i="59"/>
  <c r="R553" i="59"/>
  <c r="S553" i="59"/>
  <c r="T553" i="59"/>
  <c r="U553" i="59"/>
  <c r="D554" i="59"/>
  <c r="A554" i="59" s="1"/>
  <c r="J554" i="59"/>
  <c r="M554" i="59"/>
  <c r="N554" i="59"/>
  <c r="P554" i="59"/>
  <c r="Q554" i="59"/>
  <c r="R554" i="59"/>
  <c r="S554" i="59"/>
  <c r="T554" i="59"/>
  <c r="U554" i="59"/>
  <c r="D555" i="59"/>
  <c r="A555" i="59" s="1"/>
  <c r="J555" i="59"/>
  <c r="M555" i="59"/>
  <c r="N555" i="59"/>
  <c r="P555" i="59"/>
  <c r="Q555" i="59"/>
  <c r="R555" i="59"/>
  <c r="S555" i="59"/>
  <c r="T555" i="59"/>
  <c r="U555" i="59"/>
  <c r="D556" i="59"/>
  <c r="A556" i="59" s="1"/>
  <c r="J556" i="59"/>
  <c r="M556" i="59"/>
  <c r="N556" i="59"/>
  <c r="P556" i="59"/>
  <c r="Q556" i="59"/>
  <c r="R556" i="59"/>
  <c r="S556" i="59"/>
  <c r="T556" i="59"/>
  <c r="U556" i="59"/>
  <c r="D557" i="59"/>
  <c r="A557" i="59" s="1"/>
  <c r="J557" i="59"/>
  <c r="M557" i="59"/>
  <c r="N557" i="59"/>
  <c r="P557" i="59"/>
  <c r="Q557" i="59"/>
  <c r="R557" i="59"/>
  <c r="S557" i="59"/>
  <c r="T557" i="59"/>
  <c r="U557" i="59"/>
  <c r="D558" i="59"/>
  <c r="A558" i="59" s="1"/>
  <c r="J558" i="59"/>
  <c r="M558" i="59"/>
  <c r="N558" i="59"/>
  <c r="P558" i="59"/>
  <c r="Q558" i="59"/>
  <c r="R558" i="59"/>
  <c r="S558" i="59"/>
  <c r="T558" i="59"/>
  <c r="U558" i="59"/>
  <c r="D559" i="59"/>
  <c r="A559" i="59" s="1"/>
  <c r="J559" i="59"/>
  <c r="M559" i="59"/>
  <c r="N559" i="59"/>
  <c r="P559" i="59"/>
  <c r="Q559" i="59"/>
  <c r="R559" i="59"/>
  <c r="S559" i="59"/>
  <c r="T559" i="59"/>
  <c r="U559" i="59"/>
  <c r="D560" i="59"/>
  <c r="A560" i="59" s="1"/>
  <c r="J560" i="59"/>
  <c r="M560" i="59"/>
  <c r="N560" i="59"/>
  <c r="P560" i="59"/>
  <c r="Q560" i="59"/>
  <c r="R560" i="59"/>
  <c r="S560" i="59"/>
  <c r="T560" i="59"/>
  <c r="U560" i="59"/>
  <c r="D561" i="59"/>
  <c r="A561" i="59" s="1"/>
  <c r="J561" i="59"/>
  <c r="M561" i="59"/>
  <c r="N561" i="59"/>
  <c r="P561" i="59"/>
  <c r="Q561" i="59"/>
  <c r="R561" i="59"/>
  <c r="S561" i="59"/>
  <c r="T561" i="59"/>
  <c r="U561" i="59"/>
  <c r="D562" i="59"/>
  <c r="A562" i="59" s="1"/>
  <c r="J562" i="59"/>
  <c r="M562" i="59"/>
  <c r="N562" i="59"/>
  <c r="P562" i="59"/>
  <c r="Q562" i="59"/>
  <c r="R562" i="59"/>
  <c r="S562" i="59"/>
  <c r="T562" i="59"/>
  <c r="U562" i="59"/>
  <c r="D563" i="59"/>
  <c r="A563" i="59" s="1"/>
  <c r="J563" i="59"/>
  <c r="M563" i="59"/>
  <c r="N563" i="59"/>
  <c r="P563" i="59"/>
  <c r="Q563" i="59"/>
  <c r="R563" i="59"/>
  <c r="S563" i="59"/>
  <c r="T563" i="59"/>
  <c r="U563" i="59"/>
  <c r="D564" i="59"/>
  <c r="A564" i="59" s="1"/>
  <c r="J564" i="59"/>
  <c r="M564" i="59"/>
  <c r="N564" i="59"/>
  <c r="P564" i="59"/>
  <c r="Q564" i="59"/>
  <c r="R564" i="59"/>
  <c r="S564" i="59"/>
  <c r="T564" i="59"/>
  <c r="U564" i="59"/>
  <c r="D565" i="59"/>
  <c r="A565" i="59" s="1"/>
  <c r="J565" i="59"/>
  <c r="M565" i="59"/>
  <c r="N565" i="59"/>
  <c r="P565" i="59"/>
  <c r="Q565" i="59"/>
  <c r="R565" i="59"/>
  <c r="S565" i="59"/>
  <c r="T565" i="59"/>
  <c r="U565" i="59"/>
  <c r="D566" i="59"/>
  <c r="A566" i="59" s="1"/>
  <c r="J566" i="59"/>
  <c r="M566" i="59"/>
  <c r="N566" i="59"/>
  <c r="P566" i="59"/>
  <c r="Q566" i="59"/>
  <c r="R566" i="59"/>
  <c r="S566" i="59"/>
  <c r="T566" i="59"/>
  <c r="U566" i="59"/>
  <c r="D567" i="59"/>
  <c r="A567" i="59" s="1"/>
  <c r="J567" i="59"/>
  <c r="M567" i="59"/>
  <c r="N567" i="59"/>
  <c r="P567" i="59"/>
  <c r="Q567" i="59"/>
  <c r="R567" i="59"/>
  <c r="S567" i="59"/>
  <c r="T567" i="59"/>
  <c r="U567" i="59"/>
  <c r="D568" i="59"/>
  <c r="A568" i="59" s="1"/>
  <c r="J568" i="59"/>
  <c r="M568" i="59"/>
  <c r="N568" i="59"/>
  <c r="P568" i="59"/>
  <c r="Q568" i="59"/>
  <c r="R568" i="59"/>
  <c r="S568" i="59"/>
  <c r="T568" i="59"/>
  <c r="U568" i="59"/>
  <c r="D569" i="59"/>
  <c r="A569" i="59" s="1"/>
  <c r="J569" i="59"/>
  <c r="M569" i="59"/>
  <c r="N569" i="59"/>
  <c r="P569" i="59"/>
  <c r="Q569" i="59"/>
  <c r="R569" i="59"/>
  <c r="S569" i="59"/>
  <c r="T569" i="59"/>
  <c r="U569" i="59"/>
  <c r="D570" i="59"/>
  <c r="A570" i="59" s="1"/>
  <c r="J570" i="59"/>
  <c r="M570" i="59"/>
  <c r="N570" i="59"/>
  <c r="P570" i="59"/>
  <c r="Q570" i="59"/>
  <c r="R570" i="59"/>
  <c r="S570" i="59"/>
  <c r="T570" i="59"/>
  <c r="U570" i="59"/>
  <c r="D571" i="59"/>
  <c r="A571" i="59" s="1"/>
  <c r="J571" i="59"/>
  <c r="M571" i="59"/>
  <c r="N571" i="59"/>
  <c r="P571" i="59"/>
  <c r="Q571" i="59"/>
  <c r="R571" i="59"/>
  <c r="S571" i="59"/>
  <c r="T571" i="59"/>
  <c r="U571" i="59"/>
  <c r="D572" i="59"/>
  <c r="A572" i="59" s="1"/>
  <c r="J572" i="59"/>
  <c r="M572" i="59"/>
  <c r="N572" i="59"/>
  <c r="P572" i="59"/>
  <c r="Q572" i="59"/>
  <c r="R572" i="59"/>
  <c r="S572" i="59"/>
  <c r="T572" i="59"/>
  <c r="U572" i="59"/>
  <c r="D573" i="59"/>
  <c r="A573" i="59" s="1"/>
  <c r="J573" i="59"/>
  <c r="M573" i="59"/>
  <c r="N573" i="59"/>
  <c r="P573" i="59"/>
  <c r="Q573" i="59"/>
  <c r="R573" i="59"/>
  <c r="S573" i="59"/>
  <c r="T573" i="59"/>
  <c r="U573" i="59"/>
  <c r="D574" i="59"/>
  <c r="A574" i="59" s="1"/>
  <c r="J574" i="59"/>
  <c r="M574" i="59"/>
  <c r="N574" i="59"/>
  <c r="P574" i="59"/>
  <c r="Q574" i="59"/>
  <c r="R574" i="59"/>
  <c r="S574" i="59"/>
  <c r="T574" i="59"/>
  <c r="U574" i="59"/>
  <c r="D575" i="59"/>
  <c r="A575" i="59" s="1"/>
  <c r="J575" i="59"/>
  <c r="M575" i="59"/>
  <c r="N575" i="59"/>
  <c r="P575" i="59"/>
  <c r="Q575" i="59"/>
  <c r="R575" i="59"/>
  <c r="S575" i="59"/>
  <c r="T575" i="59"/>
  <c r="U575" i="59"/>
  <c r="D576" i="59"/>
  <c r="A576" i="59" s="1"/>
  <c r="J576" i="59"/>
  <c r="M576" i="59"/>
  <c r="N576" i="59"/>
  <c r="P576" i="59"/>
  <c r="Q576" i="59"/>
  <c r="R576" i="59"/>
  <c r="S576" i="59"/>
  <c r="T576" i="59"/>
  <c r="U576" i="59"/>
  <c r="D577" i="59"/>
  <c r="A577" i="59" s="1"/>
  <c r="J577" i="59"/>
  <c r="M577" i="59"/>
  <c r="N577" i="59"/>
  <c r="P577" i="59"/>
  <c r="Q577" i="59"/>
  <c r="R577" i="59"/>
  <c r="S577" i="59"/>
  <c r="T577" i="59"/>
  <c r="U577" i="59"/>
  <c r="D578" i="59"/>
  <c r="A578" i="59" s="1"/>
  <c r="J578" i="59"/>
  <c r="M578" i="59"/>
  <c r="N578" i="59"/>
  <c r="P578" i="59"/>
  <c r="Q578" i="59"/>
  <c r="R578" i="59"/>
  <c r="S578" i="59"/>
  <c r="T578" i="59"/>
  <c r="U578" i="59"/>
  <c r="D579" i="59"/>
  <c r="A579" i="59" s="1"/>
  <c r="J579" i="59"/>
  <c r="M579" i="59"/>
  <c r="N579" i="59"/>
  <c r="P579" i="59"/>
  <c r="Q579" i="59"/>
  <c r="R579" i="59"/>
  <c r="S579" i="59"/>
  <c r="T579" i="59"/>
  <c r="U579" i="59"/>
  <c r="D580" i="59"/>
  <c r="A580" i="59" s="1"/>
  <c r="J580" i="59"/>
  <c r="M580" i="59"/>
  <c r="N580" i="59"/>
  <c r="P580" i="59"/>
  <c r="Q580" i="59"/>
  <c r="R580" i="59"/>
  <c r="S580" i="59"/>
  <c r="T580" i="59"/>
  <c r="U580" i="59"/>
  <c r="D581" i="59"/>
  <c r="A581" i="59" s="1"/>
  <c r="J581" i="59"/>
  <c r="M581" i="59"/>
  <c r="N581" i="59"/>
  <c r="P581" i="59"/>
  <c r="Q581" i="59"/>
  <c r="R581" i="59"/>
  <c r="S581" i="59"/>
  <c r="T581" i="59"/>
  <c r="U581" i="59"/>
  <c r="D582" i="59"/>
  <c r="A582" i="59" s="1"/>
  <c r="J582" i="59"/>
  <c r="M582" i="59"/>
  <c r="N582" i="59"/>
  <c r="P582" i="59"/>
  <c r="Q582" i="59"/>
  <c r="R582" i="59"/>
  <c r="S582" i="59"/>
  <c r="T582" i="59"/>
  <c r="U582" i="59"/>
  <c r="D583" i="59"/>
  <c r="A583" i="59" s="1"/>
  <c r="J583" i="59"/>
  <c r="M583" i="59"/>
  <c r="N583" i="59"/>
  <c r="P583" i="59"/>
  <c r="Q583" i="59"/>
  <c r="R583" i="59"/>
  <c r="S583" i="59"/>
  <c r="T583" i="59"/>
  <c r="U583" i="59"/>
  <c r="D584" i="59"/>
  <c r="A584" i="59" s="1"/>
  <c r="J584" i="59"/>
  <c r="M584" i="59"/>
  <c r="N584" i="59"/>
  <c r="P584" i="59"/>
  <c r="Q584" i="59"/>
  <c r="R584" i="59"/>
  <c r="S584" i="59"/>
  <c r="T584" i="59"/>
  <c r="U584" i="59"/>
  <c r="D585" i="59"/>
  <c r="A585" i="59" s="1"/>
  <c r="J585" i="59"/>
  <c r="M585" i="59"/>
  <c r="N585" i="59"/>
  <c r="P585" i="59"/>
  <c r="Q585" i="59"/>
  <c r="R585" i="59"/>
  <c r="S585" i="59"/>
  <c r="T585" i="59"/>
  <c r="U585" i="59"/>
  <c r="D586" i="59"/>
  <c r="A586" i="59" s="1"/>
  <c r="J586" i="59"/>
  <c r="M586" i="59"/>
  <c r="N586" i="59"/>
  <c r="P586" i="59"/>
  <c r="Q586" i="59"/>
  <c r="R586" i="59"/>
  <c r="S586" i="59"/>
  <c r="T586" i="59"/>
  <c r="U586" i="59"/>
  <c r="D587" i="59"/>
  <c r="A587" i="59" s="1"/>
  <c r="J587" i="59"/>
  <c r="M587" i="59"/>
  <c r="N587" i="59"/>
  <c r="P587" i="59"/>
  <c r="Q587" i="59"/>
  <c r="R587" i="59"/>
  <c r="S587" i="59"/>
  <c r="T587" i="59"/>
  <c r="U587" i="59"/>
  <c r="D588" i="59"/>
  <c r="A588" i="59" s="1"/>
  <c r="J588" i="59"/>
  <c r="M588" i="59"/>
  <c r="N588" i="59"/>
  <c r="P588" i="59"/>
  <c r="Q588" i="59"/>
  <c r="R588" i="59"/>
  <c r="S588" i="59"/>
  <c r="T588" i="59"/>
  <c r="U588" i="59"/>
  <c r="D589" i="59"/>
  <c r="A589" i="59" s="1"/>
  <c r="J589" i="59"/>
  <c r="M589" i="59"/>
  <c r="N589" i="59"/>
  <c r="P589" i="59"/>
  <c r="Q589" i="59"/>
  <c r="R589" i="59"/>
  <c r="S589" i="59"/>
  <c r="T589" i="59"/>
  <c r="U589" i="59"/>
  <c r="D590" i="59"/>
  <c r="A590" i="59" s="1"/>
  <c r="J590" i="59"/>
  <c r="M590" i="59"/>
  <c r="N590" i="59"/>
  <c r="P590" i="59"/>
  <c r="Q590" i="59"/>
  <c r="R590" i="59"/>
  <c r="S590" i="59"/>
  <c r="T590" i="59"/>
  <c r="U590" i="59"/>
  <c r="D591" i="59"/>
  <c r="A591" i="59" s="1"/>
  <c r="J591" i="59"/>
  <c r="M591" i="59"/>
  <c r="N591" i="59"/>
  <c r="P591" i="59"/>
  <c r="Q591" i="59"/>
  <c r="R591" i="59"/>
  <c r="S591" i="59"/>
  <c r="T591" i="59"/>
  <c r="U591" i="59"/>
  <c r="D592" i="59"/>
  <c r="A592" i="59" s="1"/>
  <c r="J592" i="59"/>
  <c r="M592" i="59"/>
  <c r="N592" i="59"/>
  <c r="P592" i="59"/>
  <c r="Q592" i="59"/>
  <c r="R592" i="59"/>
  <c r="S592" i="59"/>
  <c r="T592" i="59"/>
  <c r="U592" i="59"/>
  <c r="D593" i="59"/>
  <c r="A593" i="59" s="1"/>
  <c r="J593" i="59"/>
  <c r="M593" i="59"/>
  <c r="N593" i="59"/>
  <c r="P593" i="59"/>
  <c r="Q593" i="59"/>
  <c r="R593" i="59"/>
  <c r="S593" i="59"/>
  <c r="T593" i="59"/>
  <c r="U593" i="59"/>
  <c r="D594" i="59"/>
  <c r="A594" i="59" s="1"/>
  <c r="J594" i="59"/>
  <c r="M594" i="59"/>
  <c r="N594" i="59"/>
  <c r="P594" i="59"/>
  <c r="Q594" i="59"/>
  <c r="R594" i="59"/>
  <c r="S594" i="59"/>
  <c r="T594" i="59"/>
  <c r="U594" i="59"/>
  <c r="D595" i="59"/>
  <c r="A595" i="59" s="1"/>
  <c r="J595" i="59"/>
  <c r="M595" i="59"/>
  <c r="N595" i="59"/>
  <c r="P595" i="59"/>
  <c r="Q595" i="59"/>
  <c r="R595" i="59"/>
  <c r="S595" i="59"/>
  <c r="T595" i="59"/>
  <c r="U595" i="59"/>
  <c r="D596" i="59"/>
  <c r="A596" i="59" s="1"/>
  <c r="J596" i="59"/>
  <c r="M596" i="59"/>
  <c r="N596" i="59"/>
  <c r="P596" i="59"/>
  <c r="Q596" i="59"/>
  <c r="R596" i="59"/>
  <c r="S596" i="59"/>
  <c r="T596" i="59"/>
  <c r="U596" i="59"/>
  <c r="D597" i="59"/>
  <c r="A597" i="59" s="1"/>
  <c r="J597" i="59"/>
  <c r="M597" i="59"/>
  <c r="N597" i="59"/>
  <c r="P597" i="59"/>
  <c r="Q597" i="59"/>
  <c r="R597" i="59"/>
  <c r="S597" i="59"/>
  <c r="T597" i="59"/>
  <c r="U597" i="59"/>
  <c r="D598" i="59"/>
  <c r="A598" i="59" s="1"/>
  <c r="J598" i="59"/>
  <c r="M598" i="59"/>
  <c r="N598" i="59"/>
  <c r="P598" i="59"/>
  <c r="Q598" i="59"/>
  <c r="R598" i="59"/>
  <c r="S598" i="59"/>
  <c r="T598" i="59"/>
  <c r="U598" i="59"/>
  <c r="D599" i="59"/>
  <c r="A599" i="59" s="1"/>
  <c r="J599" i="59"/>
  <c r="M599" i="59"/>
  <c r="N599" i="59"/>
  <c r="P599" i="59"/>
  <c r="Q599" i="59"/>
  <c r="R599" i="59"/>
  <c r="S599" i="59"/>
  <c r="T599" i="59"/>
  <c r="U599" i="59"/>
  <c r="D600" i="59"/>
  <c r="A600" i="59" s="1"/>
  <c r="J600" i="59"/>
  <c r="M600" i="59"/>
  <c r="N600" i="59"/>
  <c r="P600" i="59"/>
  <c r="Q600" i="59"/>
  <c r="R600" i="59"/>
  <c r="S600" i="59"/>
  <c r="T600" i="59"/>
  <c r="U600" i="59"/>
  <c r="D601" i="59"/>
  <c r="A601" i="59" s="1"/>
  <c r="J601" i="59"/>
  <c r="M601" i="59"/>
  <c r="N601" i="59"/>
  <c r="P601" i="59"/>
  <c r="Q601" i="59"/>
  <c r="S601" i="59"/>
  <c r="T601" i="59"/>
  <c r="U601" i="59"/>
  <c r="D602" i="59"/>
  <c r="A602" i="59" s="1"/>
  <c r="J602" i="59"/>
  <c r="M602" i="59"/>
  <c r="N602" i="59"/>
  <c r="P602" i="59"/>
  <c r="Q602" i="59"/>
  <c r="S602" i="59"/>
  <c r="T602" i="59"/>
  <c r="U602" i="59"/>
  <c r="D603" i="59"/>
  <c r="A603" i="59" s="1"/>
  <c r="J603" i="59"/>
  <c r="M603" i="59"/>
  <c r="N603" i="59"/>
  <c r="P603" i="59"/>
  <c r="Q603" i="59"/>
  <c r="R603" i="59"/>
  <c r="S603" i="59"/>
  <c r="T603" i="59"/>
  <c r="U603" i="59"/>
  <c r="D604" i="59"/>
  <c r="A604" i="59" s="1"/>
  <c r="J604" i="59"/>
  <c r="M604" i="59"/>
  <c r="N604" i="59"/>
  <c r="P604" i="59"/>
  <c r="Q604" i="59"/>
  <c r="R604" i="59"/>
  <c r="S604" i="59"/>
  <c r="T604" i="59"/>
  <c r="U604" i="59"/>
  <c r="D605" i="59"/>
  <c r="A605" i="59" s="1"/>
  <c r="J605" i="59"/>
  <c r="M605" i="59"/>
  <c r="N605" i="59"/>
  <c r="P605" i="59"/>
  <c r="Q605" i="59"/>
  <c r="R605" i="59"/>
  <c r="S605" i="59"/>
  <c r="T605" i="59"/>
  <c r="U605" i="59"/>
  <c r="D606" i="59"/>
  <c r="A606" i="59" s="1"/>
  <c r="J606" i="59"/>
  <c r="M606" i="59"/>
  <c r="N606" i="59"/>
  <c r="P606" i="59"/>
  <c r="Q606" i="59"/>
  <c r="R606" i="59"/>
  <c r="S606" i="59"/>
  <c r="T606" i="59"/>
  <c r="U606" i="59"/>
  <c r="D607" i="59"/>
  <c r="A607" i="59" s="1"/>
  <c r="J607" i="59"/>
  <c r="M607" i="59"/>
  <c r="N607" i="59"/>
  <c r="P607" i="59"/>
  <c r="Q607" i="59"/>
  <c r="R607" i="59"/>
  <c r="S607" i="59"/>
  <c r="T607" i="59"/>
  <c r="U607" i="59"/>
  <c r="D608" i="59"/>
  <c r="A608" i="59" s="1"/>
  <c r="J608" i="59"/>
  <c r="M608" i="59"/>
  <c r="N608" i="59"/>
  <c r="P608" i="59"/>
  <c r="Q608" i="59"/>
  <c r="R608" i="59"/>
  <c r="S608" i="59"/>
  <c r="T608" i="59"/>
  <c r="U608" i="59"/>
  <c r="D609" i="59"/>
  <c r="A609" i="59" s="1"/>
  <c r="J609" i="59"/>
  <c r="M609" i="59"/>
  <c r="N609" i="59"/>
  <c r="P609" i="59"/>
  <c r="Q609" i="59"/>
  <c r="R609" i="59"/>
  <c r="S609" i="59"/>
  <c r="T609" i="59"/>
  <c r="U609" i="59"/>
  <c r="D610" i="59"/>
  <c r="A610" i="59" s="1"/>
  <c r="J610" i="59"/>
  <c r="M610" i="59"/>
  <c r="N610" i="59"/>
  <c r="P610" i="59"/>
  <c r="Q610" i="59"/>
  <c r="R610" i="59"/>
  <c r="S610" i="59"/>
  <c r="T610" i="59"/>
  <c r="U610" i="59"/>
  <c r="D611" i="59"/>
  <c r="A611" i="59" s="1"/>
  <c r="J611" i="59"/>
  <c r="M611" i="59"/>
  <c r="N611" i="59"/>
  <c r="P611" i="59"/>
  <c r="Q611" i="59"/>
  <c r="R611" i="59"/>
  <c r="S611" i="59"/>
  <c r="T611" i="59"/>
  <c r="U611" i="59"/>
  <c r="D612" i="59"/>
  <c r="A612" i="59" s="1"/>
  <c r="J612" i="59"/>
  <c r="M612" i="59"/>
  <c r="N612" i="59"/>
  <c r="P612" i="59"/>
  <c r="Q612" i="59"/>
  <c r="R612" i="59"/>
  <c r="S612" i="59"/>
  <c r="T612" i="59"/>
  <c r="U612" i="59"/>
  <c r="D613" i="59"/>
  <c r="A613" i="59" s="1"/>
  <c r="J613" i="59"/>
  <c r="M613" i="59"/>
  <c r="N613" i="59"/>
  <c r="P613" i="59"/>
  <c r="Q613" i="59"/>
  <c r="R613" i="59"/>
  <c r="S613" i="59"/>
  <c r="T613" i="59"/>
  <c r="U613" i="59"/>
  <c r="D614" i="59"/>
  <c r="A614" i="59" s="1"/>
  <c r="J614" i="59"/>
  <c r="M614" i="59"/>
  <c r="N614" i="59"/>
  <c r="P614" i="59"/>
  <c r="Q614" i="59"/>
  <c r="R614" i="59"/>
  <c r="S614" i="59"/>
  <c r="T614" i="59"/>
  <c r="U614" i="59"/>
  <c r="D615" i="59"/>
  <c r="A615" i="59" s="1"/>
  <c r="J615" i="59"/>
  <c r="M615" i="59"/>
  <c r="N615" i="59"/>
  <c r="P615" i="59"/>
  <c r="Q615" i="59"/>
  <c r="R615" i="59"/>
  <c r="S615" i="59"/>
  <c r="T615" i="59"/>
  <c r="U615" i="59"/>
  <c r="D616" i="59"/>
  <c r="A616" i="59" s="1"/>
  <c r="J616" i="59"/>
  <c r="M616" i="59"/>
  <c r="N616" i="59"/>
  <c r="P616" i="59"/>
  <c r="Q616" i="59"/>
  <c r="R616" i="59"/>
  <c r="S616" i="59"/>
  <c r="T616" i="59"/>
  <c r="U616" i="59"/>
  <c r="D617" i="59"/>
  <c r="A617" i="59" s="1"/>
  <c r="J617" i="59"/>
  <c r="M617" i="59"/>
  <c r="N617" i="59"/>
  <c r="P617" i="59"/>
  <c r="Q617" i="59"/>
  <c r="R617" i="59"/>
  <c r="S617" i="59"/>
  <c r="T617" i="59"/>
  <c r="U617" i="59"/>
  <c r="D618" i="59"/>
  <c r="A618" i="59" s="1"/>
  <c r="J618" i="59"/>
  <c r="M618" i="59"/>
  <c r="N618" i="59"/>
  <c r="P618" i="59"/>
  <c r="Q618" i="59"/>
  <c r="R618" i="59"/>
  <c r="S618" i="59"/>
  <c r="T618" i="59"/>
  <c r="U618" i="59"/>
  <c r="D619" i="59"/>
  <c r="A619" i="59" s="1"/>
  <c r="J619" i="59"/>
  <c r="M619" i="59"/>
  <c r="N619" i="59"/>
  <c r="P619" i="59"/>
  <c r="Q619" i="59"/>
  <c r="R619" i="59"/>
  <c r="S619" i="59"/>
  <c r="T619" i="59"/>
  <c r="U619" i="59"/>
  <c r="D620" i="59"/>
  <c r="A620" i="59" s="1"/>
  <c r="J620" i="59"/>
  <c r="M620" i="59"/>
  <c r="N620" i="59"/>
  <c r="P620" i="59"/>
  <c r="Q620" i="59"/>
  <c r="R620" i="59"/>
  <c r="S620" i="59"/>
  <c r="T620" i="59"/>
  <c r="U620" i="59"/>
  <c r="D621" i="59"/>
  <c r="A621" i="59" s="1"/>
  <c r="J621" i="59"/>
  <c r="M621" i="59"/>
  <c r="N621" i="59"/>
  <c r="P621" i="59"/>
  <c r="Q621" i="59"/>
  <c r="R621" i="59"/>
  <c r="S621" i="59"/>
  <c r="T621" i="59"/>
  <c r="U621" i="59"/>
  <c r="D622" i="59"/>
  <c r="A622" i="59" s="1"/>
  <c r="J622" i="59"/>
  <c r="M622" i="59"/>
  <c r="N622" i="59"/>
  <c r="P622" i="59"/>
  <c r="Q622" i="59"/>
  <c r="R622" i="59"/>
  <c r="S622" i="59"/>
  <c r="T622" i="59"/>
  <c r="U622" i="59"/>
  <c r="D623" i="59"/>
  <c r="A623" i="59" s="1"/>
  <c r="J623" i="59"/>
  <c r="M623" i="59"/>
  <c r="N623" i="59"/>
  <c r="P623" i="59"/>
  <c r="Q623" i="59"/>
  <c r="R623" i="59"/>
  <c r="S623" i="59"/>
  <c r="T623" i="59"/>
  <c r="U623" i="59"/>
  <c r="D624" i="59"/>
  <c r="A624" i="59" s="1"/>
  <c r="J624" i="59"/>
  <c r="M624" i="59"/>
  <c r="N624" i="59"/>
  <c r="P624" i="59"/>
  <c r="Q624" i="59"/>
  <c r="R624" i="59"/>
  <c r="S624" i="59"/>
  <c r="T624" i="59"/>
  <c r="U624" i="59"/>
  <c r="D625" i="59"/>
  <c r="A625" i="59" s="1"/>
  <c r="J625" i="59"/>
  <c r="M625" i="59"/>
  <c r="N625" i="59"/>
  <c r="P625" i="59"/>
  <c r="Q625" i="59"/>
  <c r="R625" i="59"/>
  <c r="S625" i="59"/>
  <c r="T625" i="59"/>
  <c r="U625" i="59"/>
  <c r="D626" i="59"/>
  <c r="A626" i="59" s="1"/>
  <c r="J626" i="59"/>
  <c r="M626" i="59"/>
  <c r="N626" i="59"/>
  <c r="P626" i="59"/>
  <c r="Q626" i="59"/>
  <c r="R626" i="59"/>
  <c r="S626" i="59"/>
  <c r="T626" i="59"/>
  <c r="U626" i="59"/>
  <c r="D627" i="59"/>
  <c r="A627" i="59" s="1"/>
  <c r="J627" i="59"/>
  <c r="M627" i="59"/>
  <c r="N627" i="59"/>
  <c r="P627" i="59"/>
  <c r="Q627" i="59"/>
  <c r="R627" i="59"/>
  <c r="S627" i="59"/>
  <c r="T627" i="59"/>
  <c r="U627" i="59"/>
  <c r="D628" i="59"/>
  <c r="A628" i="59" s="1"/>
  <c r="J628" i="59"/>
  <c r="M628" i="59"/>
  <c r="N628" i="59"/>
  <c r="P628" i="59"/>
  <c r="Q628" i="59"/>
  <c r="R628" i="59"/>
  <c r="S628" i="59"/>
  <c r="T628" i="59"/>
  <c r="U628" i="59"/>
  <c r="D629" i="59"/>
  <c r="A629" i="59" s="1"/>
  <c r="J629" i="59"/>
  <c r="M629" i="59"/>
  <c r="N629" i="59"/>
  <c r="P629" i="59"/>
  <c r="Q629" i="59"/>
  <c r="R629" i="59"/>
  <c r="S629" i="59"/>
  <c r="T629" i="59"/>
  <c r="U629" i="59"/>
  <c r="D630" i="59"/>
  <c r="A630" i="59" s="1"/>
  <c r="J630" i="59"/>
  <c r="M630" i="59"/>
  <c r="N630" i="59"/>
  <c r="P630" i="59"/>
  <c r="Q630" i="59"/>
  <c r="R630" i="59"/>
  <c r="S630" i="59"/>
  <c r="T630" i="59"/>
  <c r="U630" i="59"/>
  <c r="D631" i="59"/>
  <c r="A631" i="59" s="1"/>
  <c r="J631" i="59"/>
  <c r="M631" i="59"/>
  <c r="N631" i="59"/>
  <c r="P631" i="59"/>
  <c r="Q631" i="59"/>
  <c r="R631" i="59"/>
  <c r="S631" i="59"/>
  <c r="T631" i="59"/>
  <c r="U631" i="59"/>
  <c r="D632" i="59"/>
  <c r="A632" i="59" s="1"/>
  <c r="J632" i="59"/>
  <c r="M632" i="59"/>
  <c r="N632" i="59"/>
  <c r="P632" i="59"/>
  <c r="Q632" i="59"/>
  <c r="R632" i="59"/>
  <c r="S632" i="59"/>
  <c r="T632" i="59"/>
  <c r="U632" i="59"/>
  <c r="D633" i="59"/>
  <c r="A633" i="59" s="1"/>
  <c r="J633" i="59"/>
  <c r="M633" i="59"/>
  <c r="N633" i="59"/>
  <c r="P633" i="59"/>
  <c r="Q633" i="59"/>
  <c r="R633" i="59"/>
  <c r="S633" i="59"/>
  <c r="T633" i="59"/>
  <c r="U633" i="59"/>
  <c r="D634" i="59"/>
  <c r="A634" i="59" s="1"/>
  <c r="J634" i="59"/>
  <c r="M634" i="59"/>
  <c r="N634" i="59"/>
  <c r="P634" i="59"/>
  <c r="Q634" i="59"/>
  <c r="R634" i="59"/>
  <c r="S634" i="59"/>
  <c r="T634" i="59"/>
  <c r="U634" i="59"/>
  <c r="D635" i="59"/>
  <c r="A635" i="59" s="1"/>
  <c r="J635" i="59"/>
  <c r="M635" i="59"/>
  <c r="N635" i="59"/>
  <c r="P635" i="59"/>
  <c r="Q635" i="59"/>
  <c r="R635" i="59"/>
  <c r="S635" i="59"/>
  <c r="T635" i="59"/>
  <c r="U635" i="59"/>
  <c r="D636" i="59"/>
  <c r="A636" i="59" s="1"/>
  <c r="J636" i="59"/>
  <c r="M636" i="59"/>
  <c r="N636" i="59"/>
  <c r="P636" i="59"/>
  <c r="Q636" i="59"/>
  <c r="R636" i="59"/>
  <c r="S636" i="59"/>
  <c r="T636" i="59"/>
  <c r="U636" i="59"/>
  <c r="D637" i="59"/>
  <c r="A637" i="59" s="1"/>
  <c r="J637" i="59"/>
  <c r="M637" i="59"/>
  <c r="N637" i="59"/>
  <c r="P637" i="59"/>
  <c r="Q637" i="59"/>
  <c r="R637" i="59"/>
  <c r="S637" i="59"/>
  <c r="T637" i="59"/>
  <c r="U637" i="59"/>
  <c r="D638" i="59"/>
  <c r="A638" i="59" s="1"/>
  <c r="J638" i="59"/>
  <c r="M638" i="59"/>
  <c r="N638" i="59"/>
  <c r="P638" i="59"/>
  <c r="Q638" i="59"/>
  <c r="R638" i="59"/>
  <c r="S638" i="59"/>
  <c r="T638" i="59"/>
  <c r="U638" i="59"/>
  <c r="D639" i="59"/>
  <c r="A639" i="59" s="1"/>
  <c r="J639" i="59"/>
  <c r="M639" i="59"/>
  <c r="N639" i="59"/>
  <c r="P639" i="59"/>
  <c r="Q639" i="59"/>
  <c r="R639" i="59"/>
  <c r="S639" i="59"/>
  <c r="T639" i="59"/>
  <c r="U639" i="59"/>
  <c r="D640" i="59"/>
  <c r="A640" i="59" s="1"/>
  <c r="J640" i="59"/>
  <c r="M640" i="59"/>
  <c r="N640" i="59"/>
  <c r="P640" i="59"/>
  <c r="Q640" i="59"/>
  <c r="R640" i="59"/>
  <c r="S640" i="59"/>
  <c r="T640" i="59"/>
  <c r="U640" i="59"/>
  <c r="D641" i="59"/>
  <c r="A641" i="59" s="1"/>
  <c r="J641" i="59"/>
  <c r="M641" i="59"/>
  <c r="N641" i="59"/>
  <c r="P641" i="59"/>
  <c r="Q641" i="59"/>
  <c r="R641" i="59"/>
  <c r="S641" i="59"/>
  <c r="T641" i="59"/>
  <c r="U641" i="59"/>
  <c r="D642" i="59"/>
  <c r="A642" i="59" s="1"/>
  <c r="J642" i="59"/>
  <c r="M642" i="59"/>
  <c r="N642" i="59"/>
  <c r="P642" i="59"/>
  <c r="Q642" i="59"/>
  <c r="R642" i="59"/>
  <c r="S642" i="59"/>
  <c r="T642" i="59"/>
  <c r="U642" i="59"/>
  <c r="D643" i="59"/>
  <c r="A643" i="59" s="1"/>
  <c r="J643" i="59"/>
  <c r="M643" i="59"/>
  <c r="N643" i="59"/>
  <c r="P643" i="59"/>
  <c r="Q643" i="59"/>
  <c r="R643" i="59"/>
  <c r="S643" i="59"/>
  <c r="T643" i="59"/>
  <c r="U643" i="59"/>
  <c r="D644" i="59"/>
  <c r="A644" i="59" s="1"/>
  <c r="J644" i="59"/>
  <c r="M644" i="59"/>
  <c r="N644" i="59"/>
  <c r="P644" i="59"/>
  <c r="Q644" i="59"/>
  <c r="R644" i="59"/>
  <c r="S644" i="59"/>
  <c r="T644" i="59"/>
  <c r="U644" i="59"/>
  <c r="D645" i="59"/>
  <c r="A645" i="59" s="1"/>
  <c r="J645" i="59"/>
  <c r="M645" i="59"/>
  <c r="N645" i="59"/>
  <c r="P645" i="59"/>
  <c r="Q645" i="59"/>
  <c r="R645" i="59"/>
  <c r="S645" i="59"/>
  <c r="T645" i="59"/>
  <c r="U645" i="59"/>
  <c r="D646" i="59"/>
  <c r="A646" i="59" s="1"/>
  <c r="J646" i="59"/>
  <c r="M646" i="59"/>
  <c r="N646" i="59"/>
  <c r="P646" i="59"/>
  <c r="Q646" i="59"/>
  <c r="R646" i="59"/>
  <c r="S646" i="59"/>
  <c r="T646" i="59"/>
  <c r="U646" i="59"/>
  <c r="D647" i="59"/>
  <c r="A647" i="59" s="1"/>
  <c r="J647" i="59"/>
  <c r="M647" i="59"/>
  <c r="N647" i="59"/>
  <c r="P647" i="59"/>
  <c r="Q647" i="59"/>
  <c r="R647" i="59"/>
  <c r="S647" i="59"/>
  <c r="T647" i="59"/>
  <c r="U647" i="59"/>
  <c r="D648" i="59"/>
  <c r="A648" i="59" s="1"/>
  <c r="J648" i="59"/>
  <c r="M648" i="59"/>
  <c r="N648" i="59"/>
  <c r="P648" i="59"/>
  <c r="Q648" i="59"/>
  <c r="R648" i="59"/>
  <c r="S648" i="59"/>
  <c r="T648" i="59"/>
  <c r="U648" i="59"/>
  <c r="D649" i="59"/>
  <c r="A649" i="59" s="1"/>
  <c r="J649" i="59"/>
  <c r="M649" i="59"/>
  <c r="N649" i="59"/>
  <c r="P649" i="59"/>
  <c r="Q649" i="59"/>
  <c r="R649" i="59"/>
  <c r="S649" i="59"/>
  <c r="T649" i="59"/>
  <c r="U649" i="59"/>
  <c r="D650" i="59"/>
  <c r="A650" i="59" s="1"/>
  <c r="J650" i="59"/>
  <c r="M650" i="59"/>
  <c r="N650" i="59"/>
  <c r="P650" i="59"/>
  <c r="Q650" i="59"/>
  <c r="R650" i="59"/>
  <c r="S650" i="59"/>
  <c r="T650" i="59"/>
  <c r="U650" i="59"/>
  <c r="D651" i="59"/>
  <c r="A651" i="59" s="1"/>
  <c r="J651" i="59"/>
  <c r="M651" i="59"/>
  <c r="N651" i="59"/>
  <c r="P651" i="59"/>
  <c r="Q651" i="59"/>
  <c r="R651" i="59"/>
  <c r="S651" i="59"/>
  <c r="T651" i="59"/>
  <c r="U651" i="59"/>
  <c r="D652" i="59"/>
  <c r="A652" i="59" s="1"/>
  <c r="J652" i="59"/>
  <c r="M652" i="59"/>
  <c r="N652" i="59"/>
  <c r="P652" i="59"/>
  <c r="Q652" i="59"/>
  <c r="R652" i="59"/>
  <c r="S652" i="59"/>
  <c r="T652" i="59"/>
  <c r="U652" i="59"/>
  <c r="D653" i="59"/>
  <c r="A653" i="59" s="1"/>
  <c r="J653" i="59"/>
  <c r="M653" i="59"/>
  <c r="N653" i="59"/>
  <c r="P653" i="59"/>
  <c r="Q653" i="59"/>
  <c r="R653" i="59"/>
  <c r="S653" i="59"/>
  <c r="T653" i="59"/>
  <c r="U653" i="59"/>
  <c r="D654" i="59"/>
  <c r="A654" i="59" s="1"/>
  <c r="J654" i="59"/>
  <c r="M654" i="59"/>
  <c r="N654" i="59"/>
  <c r="P654" i="59"/>
  <c r="Q654" i="59"/>
  <c r="R654" i="59"/>
  <c r="S654" i="59"/>
  <c r="T654" i="59"/>
  <c r="U654" i="59"/>
  <c r="D655" i="59"/>
  <c r="A655" i="59" s="1"/>
  <c r="J655" i="59"/>
  <c r="M655" i="59"/>
  <c r="N655" i="59"/>
  <c r="P655" i="59"/>
  <c r="Q655" i="59"/>
  <c r="R655" i="59"/>
  <c r="S655" i="59"/>
  <c r="T655" i="59"/>
  <c r="U655" i="59"/>
  <c r="D656" i="59"/>
  <c r="A656" i="59" s="1"/>
  <c r="J656" i="59"/>
  <c r="M656" i="59"/>
  <c r="N656" i="59"/>
  <c r="P656" i="59"/>
  <c r="Q656" i="59"/>
  <c r="R656" i="59"/>
  <c r="S656" i="59"/>
  <c r="T656" i="59"/>
  <c r="U656" i="59"/>
  <c r="D657" i="59"/>
  <c r="A657" i="59" s="1"/>
  <c r="J657" i="59"/>
  <c r="M657" i="59"/>
  <c r="N657" i="59"/>
  <c r="P657" i="59"/>
  <c r="Q657" i="59"/>
  <c r="R657" i="59"/>
  <c r="S657" i="59"/>
  <c r="T657" i="59"/>
  <c r="U657" i="59"/>
  <c r="D658" i="59"/>
  <c r="A658" i="59" s="1"/>
  <c r="J658" i="59"/>
  <c r="M658" i="59"/>
  <c r="N658" i="59"/>
  <c r="P658" i="59"/>
  <c r="Q658" i="59"/>
  <c r="R658" i="59"/>
  <c r="S658" i="59"/>
  <c r="T658" i="59"/>
  <c r="U658" i="59"/>
  <c r="D659" i="59"/>
  <c r="A659" i="59" s="1"/>
  <c r="J659" i="59"/>
  <c r="M659" i="59"/>
  <c r="N659" i="59"/>
  <c r="P659" i="59"/>
  <c r="Q659" i="59"/>
  <c r="R659" i="59"/>
  <c r="S659" i="59"/>
  <c r="T659" i="59"/>
  <c r="U659" i="59"/>
  <c r="D660" i="59"/>
  <c r="A660" i="59" s="1"/>
  <c r="J660" i="59"/>
  <c r="M660" i="59"/>
  <c r="N660" i="59"/>
  <c r="P660" i="59"/>
  <c r="Q660" i="59"/>
  <c r="R660" i="59"/>
  <c r="S660" i="59"/>
  <c r="T660" i="59"/>
  <c r="U660" i="59"/>
  <c r="D661" i="59"/>
  <c r="A661" i="59" s="1"/>
  <c r="J661" i="59"/>
  <c r="M661" i="59"/>
  <c r="N661" i="59"/>
  <c r="P661" i="59"/>
  <c r="Q661" i="59"/>
  <c r="R661" i="59"/>
  <c r="S661" i="59"/>
  <c r="T661" i="59"/>
  <c r="U661" i="59"/>
  <c r="D662" i="59"/>
  <c r="A662" i="59" s="1"/>
  <c r="J662" i="59"/>
  <c r="M662" i="59"/>
  <c r="N662" i="59"/>
  <c r="P662" i="59"/>
  <c r="Q662" i="59"/>
  <c r="R662" i="59"/>
  <c r="S662" i="59"/>
  <c r="T662" i="59"/>
  <c r="U662" i="59"/>
  <c r="D663" i="59"/>
  <c r="A663" i="59" s="1"/>
  <c r="J663" i="59"/>
  <c r="M663" i="59"/>
  <c r="N663" i="59"/>
  <c r="P663" i="59"/>
  <c r="Q663" i="59"/>
  <c r="R663" i="59"/>
  <c r="S663" i="59"/>
  <c r="T663" i="59"/>
  <c r="U663" i="59"/>
  <c r="D664" i="59"/>
  <c r="A664" i="59" s="1"/>
  <c r="J664" i="59"/>
  <c r="M664" i="59"/>
  <c r="N664" i="59"/>
  <c r="P664" i="59"/>
  <c r="Q664" i="59"/>
  <c r="R664" i="59"/>
  <c r="S664" i="59"/>
  <c r="T664" i="59"/>
  <c r="U664" i="59"/>
  <c r="D665" i="59"/>
  <c r="A665" i="59" s="1"/>
  <c r="J665" i="59"/>
  <c r="M665" i="59"/>
  <c r="N665" i="59"/>
  <c r="P665" i="59"/>
  <c r="Q665" i="59"/>
  <c r="R665" i="59"/>
  <c r="S665" i="59"/>
  <c r="T665" i="59"/>
  <c r="U665" i="59"/>
  <c r="D666" i="59"/>
  <c r="A666" i="59" s="1"/>
  <c r="J666" i="59"/>
  <c r="M666" i="59"/>
  <c r="N666" i="59"/>
  <c r="P666" i="59"/>
  <c r="Q666" i="59"/>
  <c r="R666" i="59"/>
  <c r="S666" i="59"/>
  <c r="T666" i="59"/>
  <c r="U666" i="59"/>
  <c r="D667" i="59"/>
  <c r="A667" i="59" s="1"/>
  <c r="J667" i="59"/>
  <c r="M667" i="59"/>
  <c r="N667" i="59"/>
  <c r="P667" i="59"/>
  <c r="Q667" i="59"/>
  <c r="R667" i="59"/>
  <c r="S667" i="59"/>
  <c r="T667" i="59"/>
  <c r="U667" i="59"/>
  <c r="D668" i="59"/>
  <c r="A668" i="59" s="1"/>
  <c r="J668" i="59"/>
  <c r="M668" i="59"/>
  <c r="N668" i="59"/>
  <c r="P668" i="59"/>
  <c r="Q668" i="59"/>
  <c r="R668" i="59"/>
  <c r="S668" i="59"/>
  <c r="T668" i="59"/>
  <c r="U668" i="59"/>
  <c r="D669" i="59"/>
  <c r="A669" i="59" s="1"/>
  <c r="J669" i="59"/>
  <c r="M669" i="59"/>
  <c r="N669" i="59"/>
  <c r="P669" i="59"/>
  <c r="Q669" i="59"/>
  <c r="R669" i="59"/>
  <c r="S669" i="59"/>
  <c r="T669" i="59"/>
  <c r="U669" i="59"/>
  <c r="D670" i="59"/>
  <c r="A670" i="59" s="1"/>
  <c r="J670" i="59"/>
  <c r="M670" i="59"/>
  <c r="N670" i="59"/>
  <c r="P670" i="59"/>
  <c r="Q670" i="59"/>
  <c r="R670" i="59"/>
  <c r="S670" i="59"/>
  <c r="T670" i="59"/>
  <c r="U670" i="59"/>
  <c r="D671" i="59"/>
  <c r="A671" i="59" s="1"/>
  <c r="J671" i="59"/>
  <c r="M671" i="59"/>
  <c r="N671" i="59"/>
  <c r="P671" i="59"/>
  <c r="Q671" i="59"/>
  <c r="R671" i="59"/>
  <c r="S671" i="59"/>
  <c r="T671" i="59"/>
  <c r="U671" i="59"/>
  <c r="D672" i="59"/>
  <c r="A672" i="59" s="1"/>
  <c r="J672" i="59"/>
  <c r="M672" i="59"/>
  <c r="N672" i="59"/>
  <c r="P672" i="59"/>
  <c r="Q672" i="59"/>
  <c r="R672" i="59"/>
  <c r="S672" i="59"/>
  <c r="T672" i="59"/>
  <c r="U672" i="59"/>
  <c r="D673" i="59"/>
  <c r="A673" i="59" s="1"/>
  <c r="J673" i="59"/>
  <c r="M673" i="59"/>
  <c r="N673" i="59"/>
  <c r="P673" i="59"/>
  <c r="Q673" i="59"/>
  <c r="R673" i="59"/>
  <c r="S673" i="59"/>
  <c r="T673" i="59"/>
  <c r="U673" i="59"/>
  <c r="D674" i="59"/>
  <c r="A674" i="59" s="1"/>
  <c r="J674" i="59"/>
  <c r="M674" i="59"/>
  <c r="N674" i="59"/>
  <c r="P674" i="59"/>
  <c r="Q674" i="59"/>
  <c r="R674" i="59"/>
  <c r="S674" i="59"/>
  <c r="T674" i="59"/>
  <c r="U674" i="59"/>
  <c r="D675" i="59"/>
  <c r="A675" i="59" s="1"/>
  <c r="J675" i="59"/>
  <c r="M675" i="59"/>
  <c r="N675" i="59"/>
  <c r="P675" i="59"/>
  <c r="Q675" i="59"/>
  <c r="S675" i="59"/>
  <c r="T675" i="59"/>
  <c r="U675" i="59"/>
  <c r="D676" i="59"/>
  <c r="A676" i="59" s="1"/>
  <c r="J676" i="59"/>
  <c r="M676" i="59"/>
  <c r="N676" i="59"/>
  <c r="P676" i="59"/>
  <c r="Q676" i="59"/>
  <c r="R676" i="59"/>
  <c r="S676" i="59"/>
  <c r="T676" i="59"/>
  <c r="U676" i="59"/>
  <c r="D677" i="59"/>
  <c r="A677" i="59" s="1"/>
  <c r="J677" i="59"/>
  <c r="M677" i="59"/>
  <c r="N677" i="59"/>
  <c r="P677" i="59"/>
  <c r="Q677" i="59"/>
  <c r="S677" i="59"/>
  <c r="T677" i="59"/>
  <c r="U677" i="59"/>
  <c r="D678" i="59"/>
  <c r="A678" i="59" s="1"/>
  <c r="J678" i="59"/>
  <c r="M678" i="59"/>
  <c r="N678" i="59"/>
  <c r="P678" i="59"/>
  <c r="Q678" i="59"/>
  <c r="R678" i="59"/>
  <c r="S678" i="59"/>
  <c r="T678" i="59"/>
  <c r="U678" i="59"/>
  <c r="D679" i="59"/>
  <c r="A679" i="59" s="1"/>
  <c r="J679" i="59"/>
  <c r="M679" i="59"/>
  <c r="N679" i="59"/>
  <c r="P679" i="59"/>
  <c r="Q679" i="59"/>
  <c r="R679" i="59"/>
  <c r="S679" i="59"/>
  <c r="T679" i="59"/>
  <c r="U679" i="59"/>
  <c r="D680" i="59"/>
  <c r="A680" i="59" s="1"/>
  <c r="J680" i="59"/>
  <c r="M680" i="59"/>
  <c r="N680" i="59"/>
  <c r="P680" i="59"/>
  <c r="Q680" i="59"/>
  <c r="R680" i="59"/>
  <c r="S680" i="59"/>
  <c r="T680" i="59"/>
  <c r="U680" i="59"/>
  <c r="D681" i="59"/>
  <c r="A681" i="59" s="1"/>
  <c r="J681" i="59"/>
  <c r="M681" i="59"/>
  <c r="N681" i="59"/>
  <c r="P681" i="59"/>
  <c r="Q681" i="59"/>
  <c r="R681" i="59"/>
  <c r="S681" i="59"/>
  <c r="T681" i="59"/>
  <c r="U681" i="59"/>
  <c r="D682" i="59"/>
  <c r="A682" i="59" s="1"/>
  <c r="J682" i="59"/>
  <c r="M682" i="59"/>
  <c r="N682" i="59"/>
  <c r="P682" i="59"/>
  <c r="Q682" i="59"/>
  <c r="R682" i="59"/>
  <c r="S682" i="59"/>
  <c r="T682" i="59"/>
  <c r="U682" i="59"/>
  <c r="D683" i="59"/>
  <c r="A683" i="59" s="1"/>
  <c r="J683" i="59"/>
  <c r="M683" i="59"/>
  <c r="N683" i="59"/>
  <c r="P683" i="59"/>
  <c r="Q683" i="59"/>
  <c r="R683" i="59"/>
  <c r="S683" i="59"/>
  <c r="T683" i="59"/>
  <c r="U683" i="59"/>
  <c r="D684" i="59"/>
  <c r="A684" i="59" s="1"/>
  <c r="J684" i="59"/>
  <c r="M684" i="59"/>
  <c r="N684" i="59"/>
  <c r="P684" i="59"/>
  <c r="Q684" i="59"/>
  <c r="R684" i="59"/>
  <c r="S684" i="59"/>
  <c r="T684" i="59"/>
  <c r="U684" i="59"/>
  <c r="D685" i="59"/>
  <c r="A685" i="59" s="1"/>
  <c r="J685" i="59"/>
  <c r="M685" i="59"/>
  <c r="N685" i="59"/>
  <c r="P685" i="59"/>
  <c r="Q685" i="59"/>
  <c r="R685" i="59"/>
  <c r="S685" i="59"/>
  <c r="T685" i="59"/>
  <c r="U685" i="59"/>
  <c r="D686" i="59"/>
  <c r="A686" i="59" s="1"/>
  <c r="J686" i="59"/>
  <c r="M686" i="59"/>
  <c r="N686" i="59"/>
  <c r="P686" i="59"/>
  <c r="Q686" i="59"/>
  <c r="R686" i="59"/>
  <c r="S686" i="59"/>
  <c r="T686" i="59"/>
  <c r="U686" i="59"/>
  <c r="D687" i="59"/>
  <c r="A687" i="59" s="1"/>
  <c r="J687" i="59"/>
  <c r="M687" i="59"/>
  <c r="N687" i="59"/>
  <c r="P687" i="59"/>
  <c r="Q687" i="59"/>
  <c r="R687" i="59"/>
  <c r="S687" i="59"/>
  <c r="T687" i="59"/>
  <c r="U687" i="59"/>
  <c r="D688" i="59"/>
  <c r="A688" i="59" s="1"/>
  <c r="J688" i="59"/>
  <c r="M688" i="59"/>
  <c r="N688" i="59"/>
  <c r="P688" i="59"/>
  <c r="Q688" i="59"/>
  <c r="R688" i="59"/>
  <c r="S688" i="59"/>
  <c r="T688" i="59"/>
  <c r="U688" i="59"/>
  <c r="D689" i="59"/>
  <c r="A689" i="59" s="1"/>
  <c r="J689" i="59"/>
  <c r="M689" i="59"/>
  <c r="N689" i="59"/>
  <c r="P689" i="59"/>
  <c r="Q689" i="59"/>
  <c r="R689" i="59"/>
  <c r="S689" i="59"/>
  <c r="T689" i="59"/>
  <c r="U689" i="59"/>
  <c r="D690" i="59"/>
  <c r="A690" i="59" s="1"/>
  <c r="J690" i="59"/>
  <c r="M690" i="59"/>
  <c r="N690" i="59"/>
  <c r="P690" i="59"/>
  <c r="Q690" i="59"/>
  <c r="R690" i="59"/>
  <c r="S690" i="59"/>
  <c r="T690" i="59"/>
  <c r="U690" i="59"/>
  <c r="D691" i="59"/>
  <c r="A691" i="59" s="1"/>
  <c r="J691" i="59"/>
  <c r="M691" i="59"/>
  <c r="N691" i="59"/>
  <c r="P691" i="59"/>
  <c r="Q691" i="59"/>
  <c r="R691" i="59"/>
  <c r="S691" i="59"/>
  <c r="T691" i="59"/>
  <c r="U691" i="59"/>
  <c r="D692" i="59"/>
  <c r="A692" i="59" s="1"/>
  <c r="J692" i="59"/>
  <c r="M692" i="59"/>
  <c r="N692" i="59"/>
  <c r="P692" i="59"/>
  <c r="Q692" i="59"/>
  <c r="R692" i="59"/>
  <c r="S692" i="59"/>
  <c r="T692" i="59"/>
  <c r="U692" i="59"/>
  <c r="D693" i="59"/>
  <c r="A693" i="59" s="1"/>
  <c r="J693" i="59"/>
  <c r="M693" i="59"/>
  <c r="N693" i="59"/>
  <c r="P693" i="59"/>
  <c r="Q693" i="59"/>
  <c r="R693" i="59"/>
  <c r="S693" i="59"/>
  <c r="T693" i="59"/>
  <c r="U693" i="59"/>
  <c r="D694" i="59"/>
  <c r="A694" i="59" s="1"/>
  <c r="J694" i="59"/>
  <c r="M694" i="59"/>
  <c r="N694" i="59"/>
  <c r="P694" i="59"/>
  <c r="Q694" i="59"/>
  <c r="R694" i="59"/>
  <c r="S694" i="59"/>
  <c r="T694" i="59"/>
  <c r="U694" i="59"/>
  <c r="D695" i="59"/>
  <c r="A695" i="59" s="1"/>
  <c r="J695" i="59"/>
  <c r="M695" i="59"/>
  <c r="N695" i="59"/>
  <c r="P695" i="59"/>
  <c r="Q695" i="59"/>
  <c r="R695" i="59"/>
  <c r="S695" i="59"/>
  <c r="T695" i="59"/>
  <c r="U695" i="59"/>
  <c r="D696" i="59"/>
  <c r="A696" i="59" s="1"/>
  <c r="J696" i="59"/>
  <c r="M696" i="59"/>
  <c r="N696" i="59"/>
  <c r="P696" i="59"/>
  <c r="Q696" i="59"/>
  <c r="R696" i="59"/>
  <c r="S696" i="59"/>
  <c r="T696" i="59"/>
  <c r="U696" i="59"/>
  <c r="D697" i="59"/>
  <c r="A697" i="59" s="1"/>
  <c r="J697" i="59"/>
  <c r="M697" i="59"/>
  <c r="N697" i="59"/>
  <c r="P697" i="59"/>
  <c r="Q697" i="59"/>
  <c r="R697" i="59"/>
  <c r="S697" i="59"/>
  <c r="T697" i="59"/>
  <c r="U697" i="59"/>
  <c r="D698" i="59"/>
  <c r="A698" i="59" s="1"/>
  <c r="J698" i="59"/>
  <c r="M698" i="59"/>
  <c r="N698" i="59"/>
  <c r="P698" i="59"/>
  <c r="Q698" i="59"/>
  <c r="R698" i="59"/>
  <c r="S698" i="59"/>
  <c r="T698" i="59"/>
  <c r="U698" i="59"/>
  <c r="D699" i="59"/>
  <c r="A699" i="59" s="1"/>
  <c r="J699" i="59"/>
  <c r="M699" i="59"/>
  <c r="N699" i="59"/>
  <c r="P699" i="59"/>
  <c r="Q699" i="59"/>
  <c r="R699" i="59"/>
  <c r="S699" i="59"/>
  <c r="T699" i="59"/>
  <c r="U699" i="59"/>
  <c r="D700" i="59"/>
  <c r="A700" i="59" s="1"/>
  <c r="J700" i="59"/>
  <c r="M700" i="59"/>
  <c r="N700" i="59"/>
  <c r="P700" i="59"/>
  <c r="Q700" i="59"/>
  <c r="R700" i="59"/>
  <c r="S700" i="59"/>
  <c r="T700" i="59"/>
  <c r="U700" i="59"/>
  <c r="D701" i="59"/>
  <c r="A701" i="59" s="1"/>
  <c r="J701" i="59"/>
  <c r="M701" i="59"/>
  <c r="N701" i="59"/>
  <c r="P701" i="59"/>
  <c r="Q701" i="59"/>
  <c r="R701" i="59"/>
  <c r="S701" i="59"/>
  <c r="T701" i="59"/>
  <c r="U701" i="59"/>
  <c r="D702" i="59"/>
  <c r="A702" i="59" s="1"/>
  <c r="J702" i="59"/>
  <c r="M702" i="59"/>
  <c r="N702" i="59"/>
  <c r="P702" i="59"/>
  <c r="Q702" i="59"/>
  <c r="R702" i="59"/>
  <c r="S702" i="59"/>
  <c r="T702" i="59"/>
  <c r="U702" i="59"/>
  <c r="D703" i="59"/>
  <c r="A703" i="59" s="1"/>
  <c r="J703" i="59"/>
  <c r="M703" i="59"/>
  <c r="N703" i="59"/>
  <c r="P703" i="59"/>
  <c r="Q703" i="59"/>
  <c r="R703" i="59"/>
  <c r="S703" i="59"/>
  <c r="T703" i="59"/>
  <c r="U703" i="59"/>
  <c r="D704" i="59"/>
  <c r="A704" i="59" s="1"/>
  <c r="J704" i="59"/>
  <c r="M704" i="59"/>
  <c r="N704" i="59"/>
  <c r="P704" i="59"/>
  <c r="Q704" i="59"/>
  <c r="R704" i="59"/>
  <c r="S704" i="59"/>
  <c r="T704" i="59"/>
  <c r="U704" i="59"/>
  <c r="D705" i="59"/>
  <c r="A705" i="59" s="1"/>
  <c r="J705" i="59"/>
  <c r="M705" i="59"/>
  <c r="N705" i="59"/>
  <c r="P705" i="59"/>
  <c r="Q705" i="59"/>
  <c r="R705" i="59"/>
  <c r="S705" i="59"/>
  <c r="T705" i="59"/>
  <c r="U705" i="59"/>
  <c r="D706" i="59"/>
  <c r="A706" i="59" s="1"/>
  <c r="J706" i="59"/>
  <c r="M706" i="59"/>
  <c r="N706" i="59"/>
  <c r="P706" i="59"/>
  <c r="Q706" i="59"/>
  <c r="R706" i="59"/>
  <c r="S706" i="59"/>
  <c r="T706" i="59"/>
  <c r="U706" i="59"/>
  <c r="D707" i="59"/>
  <c r="A707" i="59" s="1"/>
  <c r="J707" i="59"/>
  <c r="M707" i="59"/>
  <c r="N707" i="59"/>
  <c r="P707" i="59"/>
  <c r="Q707" i="59"/>
  <c r="R707" i="59"/>
  <c r="S707" i="59"/>
  <c r="T707" i="59"/>
  <c r="U707" i="59"/>
  <c r="D708" i="59"/>
  <c r="A708" i="59" s="1"/>
  <c r="J708" i="59"/>
  <c r="M708" i="59"/>
  <c r="N708" i="59"/>
  <c r="P708" i="59"/>
  <c r="Q708" i="59"/>
  <c r="R708" i="59"/>
  <c r="S708" i="59"/>
  <c r="T708" i="59"/>
  <c r="U708" i="59"/>
  <c r="D709" i="59"/>
  <c r="A709" i="59" s="1"/>
  <c r="J709" i="59"/>
  <c r="M709" i="59"/>
  <c r="N709" i="59"/>
  <c r="P709" i="59"/>
  <c r="Q709" i="59"/>
  <c r="R709" i="59"/>
  <c r="S709" i="59"/>
  <c r="T709" i="59"/>
  <c r="U709" i="59"/>
  <c r="D710" i="59"/>
  <c r="A710" i="59" s="1"/>
  <c r="J710" i="59"/>
  <c r="M710" i="59"/>
  <c r="N710" i="59"/>
  <c r="P710" i="59"/>
  <c r="Q710" i="59"/>
  <c r="R710" i="59"/>
  <c r="S710" i="59"/>
  <c r="T710" i="59"/>
  <c r="U710" i="59"/>
  <c r="D711" i="59"/>
  <c r="A711" i="59" s="1"/>
  <c r="J711" i="59"/>
  <c r="M711" i="59"/>
  <c r="N711" i="59"/>
  <c r="P711" i="59"/>
  <c r="Q711" i="59"/>
  <c r="R711" i="59"/>
  <c r="S711" i="59"/>
  <c r="T711" i="59"/>
  <c r="U711" i="59"/>
  <c r="D712" i="59"/>
  <c r="A712" i="59" s="1"/>
  <c r="J712" i="59"/>
  <c r="M712" i="59"/>
  <c r="N712" i="59"/>
  <c r="P712" i="59"/>
  <c r="Q712" i="59"/>
  <c r="R712" i="59"/>
  <c r="S712" i="59"/>
  <c r="T712" i="59"/>
  <c r="U712" i="59"/>
  <c r="D713" i="59"/>
  <c r="A713" i="59" s="1"/>
  <c r="J713" i="59"/>
  <c r="M713" i="59"/>
  <c r="N713" i="59"/>
  <c r="P713" i="59"/>
  <c r="Q713" i="59"/>
  <c r="R713" i="59"/>
  <c r="S713" i="59"/>
  <c r="T713" i="59"/>
  <c r="U713" i="59"/>
  <c r="D714" i="59"/>
  <c r="A714" i="59" s="1"/>
  <c r="J714" i="59"/>
  <c r="M714" i="59"/>
  <c r="N714" i="59"/>
  <c r="P714" i="59"/>
  <c r="Q714" i="59"/>
  <c r="R714" i="59"/>
  <c r="S714" i="59"/>
  <c r="T714" i="59"/>
  <c r="U714" i="59"/>
  <c r="D715" i="59"/>
  <c r="A715" i="59" s="1"/>
  <c r="J715" i="59"/>
  <c r="M715" i="59"/>
  <c r="N715" i="59"/>
  <c r="P715" i="59"/>
  <c r="Q715" i="59"/>
  <c r="R715" i="59"/>
  <c r="S715" i="59"/>
  <c r="T715" i="59"/>
  <c r="U715" i="59"/>
  <c r="D716" i="59"/>
  <c r="A716" i="59" s="1"/>
  <c r="J716" i="59"/>
  <c r="M716" i="59"/>
  <c r="N716" i="59"/>
  <c r="P716" i="59"/>
  <c r="Q716" i="59"/>
  <c r="S716" i="59"/>
  <c r="T716" i="59"/>
  <c r="U716" i="59"/>
  <c r="D717" i="59"/>
  <c r="A717" i="59" s="1"/>
  <c r="J717" i="59"/>
  <c r="M717" i="59"/>
  <c r="N717" i="59"/>
  <c r="P717" i="59"/>
  <c r="Q717" i="59"/>
  <c r="S717" i="59"/>
  <c r="T717" i="59"/>
  <c r="U717" i="59"/>
  <c r="D718" i="59"/>
  <c r="A718" i="59" s="1"/>
  <c r="J718" i="59"/>
  <c r="M718" i="59"/>
  <c r="N718" i="59"/>
  <c r="P718" i="59"/>
  <c r="Q718" i="59"/>
  <c r="R718" i="59"/>
  <c r="S718" i="59"/>
  <c r="T718" i="59"/>
  <c r="U718" i="59"/>
  <c r="D719" i="59"/>
  <c r="A719" i="59" s="1"/>
  <c r="J719" i="59"/>
  <c r="M719" i="59"/>
  <c r="N719" i="59"/>
  <c r="P719" i="59"/>
  <c r="Q719" i="59"/>
  <c r="R719" i="59"/>
  <c r="S719" i="59"/>
  <c r="T719" i="59"/>
  <c r="U719" i="59"/>
  <c r="D720" i="59"/>
  <c r="A720" i="59" s="1"/>
  <c r="J720" i="59"/>
  <c r="M720" i="59"/>
  <c r="N720" i="59"/>
  <c r="P720" i="59"/>
  <c r="Q720" i="59"/>
  <c r="R720" i="59"/>
  <c r="S720" i="59"/>
  <c r="T720" i="59"/>
  <c r="U720" i="59"/>
  <c r="D721" i="59"/>
  <c r="A721" i="59" s="1"/>
  <c r="J721" i="59"/>
  <c r="M721" i="59"/>
  <c r="N721" i="59"/>
  <c r="P721" i="59"/>
  <c r="Q721" i="59"/>
  <c r="R721" i="59"/>
  <c r="S721" i="59"/>
  <c r="T721" i="59"/>
  <c r="U721" i="59"/>
  <c r="D722" i="59"/>
  <c r="A722" i="59" s="1"/>
  <c r="J722" i="59"/>
  <c r="M722" i="59"/>
  <c r="N722" i="59"/>
  <c r="P722" i="59"/>
  <c r="Q722" i="59"/>
  <c r="R722" i="59"/>
  <c r="S722" i="59"/>
  <c r="T722" i="59"/>
  <c r="U722" i="59"/>
  <c r="D723" i="59"/>
  <c r="A723" i="59" s="1"/>
  <c r="J723" i="59"/>
  <c r="M723" i="59"/>
  <c r="N723" i="59"/>
  <c r="P723" i="59"/>
  <c r="Q723" i="59"/>
  <c r="R723" i="59"/>
  <c r="S723" i="59"/>
  <c r="T723" i="59"/>
  <c r="U723" i="59"/>
  <c r="D724" i="59"/>
  <c r="A724" i="59" s="1"/>
  <c r="J724" i="59"/>
  <c r="M724" i="59"/>
  <c r="N724" i="59"/>
  <c r="P724" i="59"/>
  <c r="Q724" i="59"/>
  <c r="R724" i="59"/>
  <c r="S724" i="59"/>
  <c r="T724" i="59"/>
  <c r="U724" i="59"/>
  <c r="D725" i="59"/>
  <c r="A725" i="59" s="1"/>
  <c r="J725" i="59"/>
  <c r="M725" i="59"/>
  <c r="N725" i="59"/>
  <c r="P725" i="59"/>
  <c r="Q725" i="59"/>
  <c r="R725" i="59"/>
  <c r="S725" i="59"/>
  <c r="T725" i="59"/>
  <c r="U725" i="59"/>
  <c r="D726" i="59"/>
  <c r="A726" i="59" s="1"/>
  <c r="J726" i="59"/>
  <c r="M726" i="59"/>
  <c r="N726" i="59"/>
  <c r="P726" i="59"/>
  <c r="Q726" i="59"/>
  <c r="R726" i="59"/>
  <c r="S726" i="59"/>
  <c r="T726" i="59"/>
  <c r="U726" i="59"/>
  <c r="D727" i="59"/>
  <c r="A727" i="59" s="1"/>
  <c r="J727" i="59"/>
  <c r="M727" i="59"/>
  <c r="N727" i="59"/>
  <c r="P727" i="59"/>
  <c r="Q727" i="59"/>
  <c r="R727" i="59"/>
  <c r="S727" i="59"/>
  <c r="T727" i="59"/>
  <c r="U727" i="59"/>
  <c r="D728" i="59"/>
  <c r="A728" i="59" s="1"/>
  <c r="J728" i="59"/>
  <c r="M728" i="59"/>
  <c r="N728" i="59"/>
  <c r="P728" i="59"/>
  <c r="Q728" i="59"/>
  <c r="R728" i="59"/>
  <c r="S728" i="59"/>
  <c r="T728" i="59"/>
  <c r="U728" i="59"/>
  <c r="D729" i="59"/>
  <c r="A729" i="59" s="1"/>
  <c r="J729" i="59"/>
  <c r="M729" i="59"/>
  <c r="N729" i="59"/>
  <c r="P729" i="59"/>
  <c r="Q729" i="59"/>
  <c r="R729" i="59"/>
  <c r="S729" i="59"/>
  <c r="T729" i="59"/>
  <c r="U729" i="59"/>
  <c r="D730" i="59"/>
  <c r="A730" i="59" s="1"/>
  <c r="J730" i="59"/>
  <c r="M730" i="59"/>
  <c r="N730" i="59"/>
  <c r="P730" i="59"/>
  <c r="Q730" i="59"/>
  <c r="R730" i="59"/>
  <c r="S730" i="59"/>
  <c r="T730" i="59"/>
  <c r="U730" i="59"/>
  <c r="D731" i="59"/>
  <c r="A731" i="59" s="1"/>
  <c r="J731" i="59"/>
  <c r="M731" i="59"/>
  <c r="N731" i="59"/>
  <c r="P731" i="59"/>
  <c r="Q731" i="59"/>
  <c r="R731" i="59"/>
  <c r="S731" i="59"/>
  <c r="T731" i="59"/>
  <c r="U731" i="59"/>
  <c r="D732" i="59"/>
  <c r="A732" i="59" s="1"/>
  <c r="J732" i="59"/>
  <c r="M732" i="59"/>
  <c r="N732" i="59"/>
  <c r="P732" i="59"/>
  <c r="Q732" i="59"/>
  <c r="R732" i="59"/>
  <c r="S732" i="59"/>
  <c r="T732" i="59"/>
  <c r="U732" i="59"/>
  <c r="D733" i="59"/>
  <c r="A733" i="59" s="1"/>
  <c r="J733" i="59"/>
  <c r="M733" i="59"/>
  <c r="N733" i="59"/>
  <c r="P733" i="59"/>
  <c r="Q733" i="59"/>
  <c r="R733" i="59"/>
  <c r="S733" i="59"/>
  <c r="T733" i="59"/>
  <c r="U733" i="59"/>
  <c r="D734" i="59"/>
  <c r="A734" i="59" s="1"/>
  <c r="J734" i="59"/>
  <c r="M734" i="59"/>
  <c r="N734" i="59"/>
  <c r="P734" i="59"/>
  <c r="Q734" i="59"/>
  <c r="R734" i="59"/>
  <c r="S734" i="59"/>
  <c r="T734" i="59"/>
  <c r="U734" i="59"/>
  <c r="D735" i="59"/>
  <c r="A735" i="59" s="1"/>
  <c r="J735" i="59"/>
  <c r="M735" i="59"/>
  <c r="N735" i="59"/>
  <c r="P735" i="59"/>
  <c r="Q735" i="59"/>
  <c r="R735" i="59"/>
  <c r="S735" i="59"/>
  <c r="T735" i="59"/>
  <c r="U735" i="59"/>
  <c r="D736" i="59"/>
  <c r="A736" i="59" s="1"/>
  <c r="J736" i="59"/>
  <c r="M736" i="59"/>
  <c r="N736" i="59"/>
  <c r="P736" i="59"/>
  <c r="Q736" i="59"/>
  <c r="R736" i="59"/>
  <c r="S736" i="59"/>
  <c r="T736" i="59"/>
  <c r="U736" i="59"/>
  <c r="D737" i="59"/>
  <c r="A737" i="59" s="1"/>
  <c r="J737" i="59"/>
  <c r="M737" i="59"/>
  <c r="N737" i="59"/>
  <c r="P737" i="59"/>
  <c r="Q737" i="59"/>
  <c r="R737" i="59"/>
  <c r="S737" i="59"/>
  <c r="T737" i="59"/>
  <c r="U737" i="59"/>
  <c r="D738" i="59"/>
  <c r="A738" i="59" s="1"/>
  <c r="J738" i="59"/>
  <c r="M738" i="59"/>
  <c r="N738" i="59"/>
  <c r="P738" i="59"/>
  <c r="Q738" i="59"/>
  <c r="R738" i="59"/>
  <c r="S738" i="59"/>
  <c r="T738" i="59"/>
  <c r="U738" i="59"/>
  <c r="D739" i="59"/>
  <c r="A739" i="59" s="1"/>
  <c r="J739" i="59"/>
  <c r="M739" i="59"/>
  <c r="N739" i="59"/>
  <c r="P739" i="59"/>
  <c r="Q739" i="59"/>
  <c r="R739" i="59"/>
  <c r="S739" i="59"/>
  <c r="T739" i="59"/>
  <c r="U739" i="59"/>
  <c r="D740" i="59"/>
  <c r="A740" i="59" s="1"/>
  <c r="J740" i="59"/>
  <c r="M740" i="59"/>
  <c r="N740" i="59"/>
  <c r="P740" i="59"/>
  <c r="Q740" i="59"/>
  <c r="R740" i="59"/>
  <c r="S740" i="59"/>
  <c r="T740" i="59"/>
  <c r="U740" i="59"/>
  <c r="D741" i="59"/>
  <c r="A741" i="59" s="1"/>
  <c r="J741" i="59"/>
  <c r="M741" i="59"/>
  <c r="N741" i="59"/>
  <c r="P741" i="59"/>
  <c r="Q741" i="59"/>
  <c r="R741" i="59"/>
  <c r="S741" i="59"/>
  <c r="T741" i="59"/>
  <c r="U741" i="59"/>
  <c r="D742" i="59"/>
  <c r="A742" i="59" s="1"/>
  <c r="J742" i="59"/>
  <c r="M742" i="59"/>
  <c r="N742" i="59"/>
  <c r="P742" i="59"/>
  <c r="Q742" i="59"/>
  <c r="R742" i="59"/>
  <c r="S742" i="59"/>
  <c r="T742" i="59"/>
  <c r="U742" i="59"/>
  <c r="D743" i="59"/>
  <c r="A743" i="59" s="1"/>
  <c r="J743" i="59"/>
  <c r="M743" i="59"/>
  <c r="N743" i="59"/>
  <c r="P743" i="59"/>
  <c r="Q743" i="59"/>
  <c r="R743" i="59"/>
  <c r="S743" i="59"/>
  <c r="T743" i="59"/>
  <c r="U743" i="59"/>
  <c r="D744" i="59"/>
  <c r="A744" i="59" s="1"/>
  <c r="J744" i="59"/>
  <c r="M744" i="59"/>
  <c r="N744" i="59"/>
  <c r="P744" i="59"/>
  <c r="Q744" i="59"/>
  <c r="R744" i="59"/>
  <c r="S744" i="59"/>
  <c r="T744" i="59"/>
  <c r="U744" i="59"/>
  <c r="D745" i="59"/>
  <c r="A745" i="59" s="1"/>
  <c r="J745" i="59"/>
  <c r="M745" i="59"/>
  <c r="N745" i="59"/>
  <c r="P745" i="59"/>
  <c r="Q745" i="59"/>
  <c r="R745" i="59"/>
  <c r="S745" i="59"/>
  <c r="T745" i="59"/>
  <c r="U745" i="59"/>
  <c r="D746" i="59"/>
  <c r="A746" i="59" s="1"/>
  <c r="J746" i="59"/>
  <c r="M746" i="59"/>
  <c r="N746" i="59"/>
  <c r="P746" i="59"/>
  <c r="Q746" i="59"/>
  <c r="R746" i="59"/>
  <c r="S746" i="59"/>
  <c r="T746" i="59"/>
  <c r="U746" i="59"/>
  <c r="D747" i="59"/>
  <c r="A747" i="59" s="1"/>
  <c r="J747" i="59"/>
  <c r="M747" i="59"/>
  <c r="N747" i="59"/>
  <c r="P747" i="59"/>
  <c r="Q747" i="59"/>
  <c r="R747" i="59"/>
  <c r="S747" i="59"/>
  <c r="T747" i="59"/>
  <c r="U747" i="59"/>
  <c r="D748" i="59"/>
  <c r="A748" i="59" s="1"/>
  <c r="J748" i="59"/>
  <c r="M748" i="59"/>
  <c r="N748" i="59"/>
  <c r="P748" i="59"/>
  <c r="Q748" i="59"/>
  <c r="R748" i="59"/>
  <c r="S748" i="59"/>
  <c r="T748" i="59"/>
  <c r="U748" i="59"/>
  <c r="D749" i="59"/>
  <c r="A749" i="59" s="1"/>
  <c r="J749" i="59"/>
  <c r="M749" i="59"/>
  <c r="N749" i="59"/>
  <c r="P749" i="59"/>
  <c r="Q749" i="59"/>
  <c r="R749" i="59"/>
  <c r="S749" i="59"/>
  <c r="T749" i="59"/>
  <c r="U749" i="59"/>
  <c r="D750" i="59"/>
  <c r="A750" i="59" s="1"/>
  <c r="J750" i="59"/>
  <c r="M750" i="59"/>
  <c r="N750" i="59"/>
  <c r="P750" i="59"/>
  <c r="Q750" i="59"/>
  <c r="R750" i="59"/>
  <c r="S750" i="59"/>
  <c r="T750" i="59"/>
  <c r="U750" i="59"/>
  <c r="D751" i="59"/>
  <c r="A751" i="59" s="1"/>
  <c r="J751" i="59"/>
  <c r="M751" i="59"/>
  <c r="N751" i="59"/>
  <c r="P751" i="59"/>
  <c r="Q751" i="59"/>
  <c r="R751" i="59"/>
  <c r="S751" i="59"/>
  <c r="T751" i="59"/>
  <c r="U751" i="59"/>
  <c r="D752" i="59"/>
  <c r="A752" i="59" s="1"/>
  <c r="J752" i="59"/>
  <c r="M752" i="59"/>
  <c r="N752" i="59"/>
  <c r="P752" i="59"/>
  <c r="Q752" i="59"/>
  <c r="R752" i="59"/>
  <c r="S752" i="59"/>
  <c r="T752" i="59"/>
  <c r="U752" i="59"/>
  <c r="D753" i="59"/>
  <c r="A753" i="59" s="1"/>
  <c r="J753" i="59"/>
  <c r="M753" i="59"/>
  <c r="N753" i="59"/>
  <c r="P753" i="59"/>
  <c r="Q753" i="59"/>
  <c r="R753" i="59"/>
  <c r="S753" i="59"/>
  <c r="T753" i="59"/>
  <c r="U753" i="59"/>
  <c r="D754" i="59"/>
  <c r="A754" i="59" s="1"/>
  <c r="J754" i="59"/>
  <c r="M754" i="59"/>
  <c r="N754" i="59"/>
  <c r="P754" i="59"/>
  <c r="Q754" i="59"/>
  <c r="R754" i="59"/>
  <c r="S754" i="59"/>
  <c r="T754" i="59"/>
  <c r="U754" i="59"/>
  <c r="D755" i="59"/>
  <c r="A755" i="59" s="1"/>
  <c r="J755" i="59"/>
  <c r="M755" i="59"/>
  <c r="N755" i="59"/>
  <c r="P755" i="59"/>
  <c r="Q755" i="59"/>
  <c r="R755" i="59"/>
  <c r="S755" i="59"/>
  <c r="T755" i="59"/>
  <c r="U755" i="59"/>
  <c r="D756" i="59"/>
  <c r="A756" i="59" s="1"/>
  <c r="J756" i="59"/>
  <c r="M756" i="59"/>
  <c r="N756" i="59"/>
  <c r="P756" i="59"/>
  <c r="Q756" i="59"/>
  <c r="R756" i="59"/>
  <c r="S756" i="59"/>
  <c r="T756" i="59"/>
  <c r="U756" i="59"/>
  <c r="D757" i="59"/>
  <c r="A757" i="59" s="1"/>
  <c r="J757" i="59"/>
  <c r="M757" i="59"/>
  <c r="N757" i="59"/>
  <c r="P757" i="59"/>
  <c r="Q757" i="59"/>
  <c r="R757" i="59"/>
  <c r="S757" i="59"/>
  <c r="T757" i="59"/>
  <c r="U757" i="59"/>
  <c r="D758" i="59"/>
  <c r="A758" i="59" s="1"/>
  <c r="J758" i="59"/>
  <c r="M758" i="59"/>
  <c r="N758" i="59"/>
  <c r="P758" i="59"/>
  <c r="Q758" i="59"/>
  <c r="R758" i="59"/>
  <c r="S758" i="59"/>
  <c r="T758" i="59"/>
  <c r="U758" i="59"/>
  <c r="D759" i="59"/>
  <c r="A759" i="59" s="1"/>
  <c r="J759" i="59"/>
  <c r="M759" i="59"/>
  <c r="N759" i="59"/>
  <c r="P759" i="59"/>
  <c r="Q759" i="59"/>
  <c r="R759" i="59"/>
  <c r="S759" i="59"/>
  <c r="T759" i="59"/>
  <c r="U759" i="59"/>
  <c r="D760" i="59"/>
  <c r="A760" i="59" s="1"/>
  <c r="J760" i="59"/>
  <c r="M760" i="59"/>
  <c r="N760" i="59"/>
  <c r="P760" i="59"/>
  <c r="Q760" i="59"/>
  <c r="R760" i="59"/>
  <c r="S760" i="59"/>
  <c r="T760" i="59"/>
  <c r="U760" i="59"/>
  <c r="D761" i="59"/>
  <c r="A761" i="59" s="1"/>
  <c r="J761" i="59"/>
  <c r="M761" i="59"/>
  <c r="N761" i="59"/>
  <c r="P761" i="59"/>
  <c r="Q761" i="59"/>
  <c r="R761" i="59"/>
  <c r="S761" i="59"/>
  <c r="T761" i="59"/>
  <c r="U761" i="59"/>
  <c r="D762" i="59"/>
  <c r="A762" i="59" s="1"/>
  <c r="J762" i="59"/>
  <c r="M762" i="59"/>
  <c r="N762" i="59"/>
  <c r="P762" i="59"/>
  <c r="Q762" i="59"/>
  <c r="R762" i="59"/>
  <c r="S762" i="59"/>
  <c r="T762" i="59"/>
  <c r="U762" i="59"/>
  <c r="D763" i="59"/>
  <c r="A763" i="59" s="1"/>
  <c r="J763" i="59"/>
  <c r="M763" i="59"/>
  <c r="N763" i="59"/>
  <c r="P763" i="59"/>
  <c r="Q763" i="59"/>
  <c r="R763" i="59"/>
  <c r="S763" i="59"/>
  <c r="T763" i="59"/>
  <c r="U763" i="59"/>
  <c r="D764" i="59"/>
  <c r="A764" i="59" s="1"/>
  <c r="J764" i="59"/>
  <c r="M764" i="59"/>
  <c r="N764" i="59"/>
  <c r="P764" i="59"/>
  <c r="Q764" i="59"/>
  <c r="R764" i="59"/>
  <c r="S764" i="59"/>
  <c r="T764" i="59"/>
  <c r="U764" i="59"/>
  <c r="D765" i="59"/>
  <c r="A765" i="59" s="1"/>
  <c r="J765" i="59"/>
  <c r="M765" i="59"/>
  <c r="N765" i="59"/>
  <c r="P765" i="59"/>
  <c r="Q765" i="59"/>
  <c r="S765" i="59"/>
  <c r="T765" i="59"/>
  <c r="U765" i="59"/>
  <c r="D766" i="59"/>
  <c r="A766" i="59" s="1"/>
  <c r="J766" i="59"/>
  <c r="M766" i="59"/>
  <c r="N766" i="59"/>
  <c r="P766" i="59"/>
  <c r="Q766" i="59"/>
  <c r="S766" i="59"/>
  <c r="T766" i="59"/>
  <c r="U766" i="59"/>
  <c r="D767" i="59"/>
  <c r="A767" i="59" s="1"/>
  <c r="J767" i="59"/>
  <c r="M767" i="59"/>
  <c r="N767" i="59"/>
  <c r="P767" i="59"/>
  <c r="Q767" i="59"/>
  <c r="R767" i="59"/>
  <c r="S767" i="59"/>
  <c r="T767" i="59"/>
  <c r="U767" i="59"/>
  <c r="D768" i="59"/>
  <c r="A768" i="59" s="1"/>
  <c r="J768" i="59"/>
  <c r="M768" i="59"/>
  <c r="N768" i="59"/>
  <c r="P768" i="59"/>
  <c r="Q768" i="59"/>
  <c r="R768" i="59"/>
  <c r="S768" i="59"/>
  <c r="T768" i="59"/>
  <c r="U768" i="59"/>
  <c r="D769" i="59"/>
  <c r="A769" i="59" s="1"/>
  <c r="J769" i="59"/>
  <c r="M769" i="59"/>
  <c r="N769" i="59"/>
  <c r="P769" i="59"/>
  <c r="Q769" i="59"/>
  <c r="S769" i="59"/>
  <c r="T769" i="59"/>
  <c r="U769" i="59"/>
  <c r="D770" i="59"/>
  <c r="A770" i="59" s="1"/>
  <c r="J770" i="59"/>
  <c r="M770" i="59"/>
  <c r="N770" i="59"/>
  <c r="P770" i="59"/>
  <c r="Q770" i="59"/>
  <c r="R770" i="59"/>
  <c r="S770" i="59"/>
  <c r="T770" i="59"/>
  <c r="U770" i="59"/>
  <c r="D771" i="59"/>
  <c r="A771" i="59" s="1"/>
  <c r="J771" i="59"/>
  <c r="M771" i="59"/>
  <c r="N771" i="59"/>
  <c r="P771" i="59"/>
  <c r="Q771" i="59"/>
  <c r="R771" i="59"/>
  <c r="S771" i="59"/>
  <c r="T771" i="59"/>
  <c r="U771" i="59"/>
  <c r="D772" i="59"/>
  <c r="A772" i="59" s="1"/>
  <c r="J772" i="59"/>
  <c r="M772" i="59"/>
  <c r="N772" i="59"/>
  <c r="P772" i="59"/>
  <c r="Q772" i="59"/>
  <c r="R772" i="59"/>
  <c r="S772" i="59"/>
  <c r="T772" i="59"/>
  <c r="U772" i="59"/>
  <c r="D773" i="59"/>
  <c r="A773" i="59" s="1"/>
  <c r="J773" i="59"/>
  <c r="M773" i="59"/>
  <c r="N773" i="59"/>
  <c r="P773" i="59"/>
  <c r="Q773" i="59"/>
  <c r="R773" i="59"/>
  <c r="S773" i="59"/>
  <c r="T773" i="59"/>
  <c r="U773" i="59"/>
  <c r="D774" i="59"/>
  <c r="A774" i="59" s="1"/>
  <c r="J774" i="59"/>
  <c r="M774" i="59"/>
  <c r="N774" i="59"/>
  <c r="P774" i="59"/>
  <c r="Q774" i="59"/>
  <c r="S774" i="59"/>
  <c r="T774" i="59"/>
  <c r="U774" i="59"/>
  <c r="D775" i="59"/>
  <c r="A775" i="59" s="1"/>
  <c r="J775" i="59"/>
  <c r="M775" i="59"/>
  <c r="N775" i="59"/>
  <c r="P775" i="59"/>
  <c r="Q775" i="59"/>
  <c r="R775" i="59"/>
  <c r="S775" i="59"/>
  <c r="T775" i="59"/>
  <c r="U775" i="59"/>
  <c r="D776" i="59"/>
  <c r="A776" i="59" s="1"/>
  <c r="J776" i="59"/>
  <c r="M776" i="59"/>
  <c r="N776" i="59"/>
  <c r="P776" i="59"/>
  <c r="Q776" i="59"/>
  <c r="R776" i="59"/>
  <c r="S776" i="59"/>
  <c r="T776" i="59"/>
  <c r="U776" i="59"/>
  <c r="D777" i="59"/>
  <c r="A777" i="59" s="1"/>
  <c r="J777" i="59"/>
  <c r="M777" i="59"/>
  <c r="N777" i="59"/>
  <c r="P777" i="59"/>
  <c r="Q777" i="59"/>
  <c r="R777" i="59"/>
  <c r="S777" i="59"/>
  <c r="T777" i="59"/>
  <c r="U777" i="59"/>
  <c r="D778" i="59"/>
  <c r="A778" i="59" s="1"/>
  <c r="J778" i="59"/>
  <c r="M778" i="59"/>
  <c r="N778" i="59"/>
  <c r="P778" i="59"/>
  <c r="Q778" i="59"/>
  <c r="R778" i="59"/>
  <c r="S778" i="59"/>
  <c r="T778" i="59"/>
  <c r="U778" i="59"/>
  <c r="D779" i="59"/>
  <c r="A779" i="59" s="1"/>
  <c r="J779" i="59"/>
  <c r="M779" i="59"/>
  <c r="N779" i="59"/>
  <c r="P779" i="59"/>
  <c r="Q779" i="59"/>
  <c r="R779" i="59"/>
  <c r="S779" i="59"/>
  <c r="T779" i="59"/>
  <c r="U779" i="59"/>
  <c r="D780" i="59"/>
  <c r="A780" i="59" s="1"/>
  <c r="J780" i="59"/>
  <c r="M780" i="59"/>
  <c r="N780" i="59"/>
  <c r="P780" i="59"/>
  <c r="Q780" i="59"/>
  <c r="R780" i="59"/>
  <c r="S780" i="59"/>
  <c r="T780" i="59"/>
  <c r="U780" i="59"/>
  <c r="D781" i="59"/>
  <c r="A781" i="59" s="1"/>
  <c r="J781" i="59"/>
  <c r="M781" i="59"/>
  <c r="N781" i="59"/>
  <c r="P781" i="59"/>
  <c r="Q781" i="59"/>
  <c r="R781" i="59"/>
  <c r="S781" i="59"/>
  <c r="T781" i="59"/>
  <c r="U781" i="59"/>
  <c r="D782" i="59"/>
  <c r="A782" i="59" s="1"/>
  <c r="J782" i="59"/>
  <c r="M782" i="59"/>
  <c r="N782" i="59"/>
  <c r="P782" i="59"/>
  <c r="Q782" i="59"/>
  <c r="R782" i="59"/>
  <c r="S782" i="59"/>
  <c r="T782" i="59"/>
  <c r="U782" i="59"/>
  <c r="D783" i="59"/>
  <c r="A783" i="59" s="1"/>
  <c r="J783" i="59"/>
  <c r="M783" i="59"/>
  <c r="N783" i="59"/>
  <c r="P783" i="59"/>
  <c r="Q783" i="59"/>
  <c r="R783" i="59"/>
  <c r="S783" i="59"/>
  <c r="T783" i="59"/>
  <c r="U783" i="59"/>
  <c r="D784" i="59"/>
  <c r="A784" i="59" s="1"/>
  <c r="J784" i="59"/>
  <c r="M784" i="59"/>
  <c r="N784" i="59"/>
  <c r="P784" i="59"/>
  <c r="Q784" i="59"/>
  <c r="R784" i="59"/>
  <c r="S784" i="59"/>
  <c r="T784" i="59"/>
  <c r="U784" i="59"/>
  <c r="D785" i="59"/>
  <c r="A785" i="59" s="1"/>
  <c r="J785" i="59"/>
  <c r="M785" i="59"/>
  <c r="N785" i="59"/>
  <c r="P785" i="59"/>
  <c r="Q785" i="59"/>
  <c r="R785" i="59"/>
  <c r="S785" i="59"/>
  <c r="T785" i="59"/>
  <c r="U785" i="59"/>
  <c r="D786" i="59"/>
  <c r="A786" i="59" s="1"/>
  <c r="J786" i="59"/>
  <c r="M786" i="59"/>
  <c r="N786" i="59"/>
  <c r="P786" i="59"/>
  <c r="Q786" i="59"/>
  <c r="R786" i="59"/>
  <c r="S786" i="59"/>
  <c r="T786" i="59"/>
  <c r="U786" i="59"/>
  <c r="D787" i="59"/>
  <c r="A787" i="59" s="1"/>
  <c r="J787" i="59"/>
  <c r="M787" i="59"/>
  <c r="N787" i="59"/>
  <c r="P787" i="59"/>
  <c r="Q787" i="59"/>
  <c r="R787" i="59"/>
  <c r="S787" i="59"/>
  <c r="T787" i="59"/>
  <c r="U787" i="59"/>
  <c r="D788" i="59"/>
  <c r="A788" i="59" s="1"/>
  <c r="J788" i="59"/>
  <c r="M788" i="59"/>
  <c r="N788" i="59"/>
  <c r="P788" i="59"/>
  <c r="Q788" i="59"/>
  <c r="R788" i="59"/>
  <c r="S788" i="59"/>
  <c r="T788" i="59"/>
  <c r="U788" i="59"/>
  <c r="D789" i="59"/>
  <c r="A789" i="59" s="1"/>
  <c r="J789" i="59"/>
  <c r="M789" i="59"/>
  <c r="N789" i="59"/>
  <c r="P789" i="59"/>
  <c r="Q789" i="59"/>
  <c r="R789" i="59"/>
  <c r="S789" i="59"/>
  <c r="T789" i="59"/>
  <c r="U789" i="59"/>
  <c r="D790" i="59"/>
  <c r="A790" i="59" s="1"/>
  <c r="J790" i="59"/>
  <c r="M790" i="59"/>
  <c r="N790" i="59"/>
  <c r="P790" i="59"/>
  <c r="Q790" i="59"/>
  <c r="R790" i="59"/>
  <c r="S790" i="59"/>
  <c r="T790" i="59"/>
  <c r="U790" i="59"/>
  <c r="D791" i="59"/>
  <c r="A791" i="59" s="1"/>
  <c r="J791" i="59"/>
  <c r="M791" i="59"/>
  <c r="N791" i="59"/>
  <c r="P791" i="59"/>
  <c r="Q791" i="59"/>
  <c r="R791" i="59"/>
  <c r="S791" i="59"/>
  <c r="T791" i="59"/>
  <c r="U791" i="59"/>
  <c r="D792" i="59"/>
  <c r="A792" i="59" s="1"/>
  <c r="J792" i="59"/>
  <c r="M792" i="59"/>
  <c r="N792" i="59"/>
  <c r="P792" i="59"/>
  <c r="Q792" i="59"/>
  <c r="R792" i="59"/>
  <c r="S792" i="59"/>
  <c r="T792" i="59"/>
  <c r="U792" i="59"/>
  <c r="D793" i="59"/>
  <c r="A793" i="59" s="1"/>
  <c r="J793" i="59"/>
  <c r="M793" i="59"/>
  <c r="N793" i="59"/>
  <c r="P793" i="59"/>
  <c r="Q793" i="59"/>
  <c r="R793" i="59"/>
  <c r="S793" i="59"/>
  <c r="T793" i="59"/>
  <c r="U793" i="59"/>
  <c r="D794" i="59"/>
  <c r="A794" i="59" s="1"/>
  <c r="J794" i="59"/>
  <c r="M794" i="59"/>
  <c r="N794" i="59"/>
  <c r="P794" i="59"/>
  <c r="Q794" i="59"/>
  <c r="R794" i="59"/>
  <c r="S794" i="59"/>
  <c r="T794" i="59"/>
  <c r="U794" i="59"/>
  <c r="D795" i="59"/>
  <c r="A795" i="59" s="1"/>
  <c r="J795" i="59"/>
  <c r="M795" i="59"/>
  <c r="N795" i="59"/>
  <c r="P795" i="59"/>
  <c r="Q795" i="59"/>
  <c r="R795" i="59"/>
  <c r="S795" i="59"/>
  <c r="T795" i="59"/>
  <c r="U795" i="59"/>
  <c r="D796" i="59"/>
  <c r="A796" i="59" s="1"/>
  <c r="J796" i="59"/>
  <c r="M796" i="59"/>
  <c r="N796" i="59"/>
  <c r="P796" i="59"/>
  <c r="Q796" i="59"/>
  <c r="R796" i="59"/>
  <c r="S796" i="59"/>
  <c r="T796" i="59"/>
  <c r="U796" i="59"/>
  <c r="D797" i="59"/>
  <c r="A797" i="59" s="1"/>
  <c r="J797" i="59"/>
  <c r="M797" i="59"/>
  <c r="N797" i="59"/>
  <c r="P797" i="59"/>
  <c r="Q797" i="59"/>
  <c r="R797" i="59"/>
  <c r="S797" i="59"/>
  <c r="T797" i="59"/>
  <c r="U797" i="59"/>
  <c r="D798" i="59"/>
  <c r="A798" i="59" s="1"/>
  <c r="J798" i="59"/>
  <c r="M798" i="59"/>
  <c r="N798" i="59"/>
  <c r="P798" i="59"/>
  <c r="Q798" i="59"/>
  <c r="R798" i="59"/>
  <c r="S798" i="59"/>
  <c r="T798" i="59"/>
  <c r="U798" i="59"/>
  <c r="D799" i="59"/>
  <c r="A799" i="59" s="1"/>
  <c r="J799" i="59"/>
  <c r="M799" i="59"/>
  <c r="N799" i="59"/>
  <c r="P799" i="59"/>
  <c r="Q799" i="59"/>
  <c r="R799" i="59"/>
  <c r="S799" i="59"/>
  <c r="T799" i="59"/>
  <c r="U799" i="59"/>
  <c r="D800" i="59"/>
  <c r="A800" i="59" s="1"/>
  <c r="J800" i="59"/>
  <c r="M800" i="59"/>
  <c r="N800" i="59"/>
  <c r="P800" i="59"/>
  <c r="Q800" i="59"/>
  <c r="R800" i="59"/>
  <c r="S800" i="59"/>
  <c r="T800" i="59"/>
  <c r="U800" i="59"/>
  <c r="D801" i="59"/>
  <c r="A801" i="59" s="1"/>
  <c r="J801" i="59"/>
  <c r="M801" i="59"/>
  <c r="N801" i="59"/>
  <c r="P801" i="59"/>
  <c r="Q801" i="59"/>
  <c r="R801" i="59"/>
  <c r="S801" i="59"/>
  <c r="T801" i="59"/>
  <c r="U801" i="59"/>
  <c r="D802" i="59"/>
  <c r="A802" i="59" s="1"/>
  <c r="J802" i="59"/>
  <c r="M802" i="59"/>
  <c r="N802" i="59"/>
  <c r="P802" i="59"/>
  <c r="Q802" i="59"/>
  <c r="R802" i="59"/>
  <c r="S802" i="59"/>
  <c r="T802" i="59"/>
  <c r="U802" i="59"/>
  <c r="D803" i="59"/>
  <c r="A803" i="59" s="1"/>
  <c r="J803" i="59"/>
  <c r="M803" i="59"/>
  <c r="N803" i="59"/>
  <c r="P803" i="59"/>
  <c r="Q803" i="59"/>
  <c r="R803" i="59"/>
  <c r="S803" i="59"/>
  <c r="T803" i="59"/>
  <c r="U803" i="59"/>
  <c r="D804" i="59"/>
  <c r="A804" i="59" s="1"/>
  <c r="J804" i="59"/>
  <c r="M804" i="59"/>
  <c r="N804" i="59"/>
  <c r="P804" i="59"/>
  <c r="Q804" i="59"/>
  <c r="R804" i="59"/>
  <c r="S804" i="59"/>
  <c r="T804" i="59"/>
  <c r="U804" i="59"/>
  <c r="D805" i="59"/>
  <c r="A805" i="59" s="1"/>
  <c r="J805" i="59"/>
  <c r="M805" i="59"/>
  <c r="N805" i="59"/>
  <c r="P805" i="59"/>
  <c r="Q805" i="59"/>
  <c r="R805" i="59"/>
  <c r="S805" i="59"/>
  <c r="T805" i="59"/>
  <c r="U805" i="59"/>
  <c r="D806" i="59"/>
  <c r="A806" i="59" s="1"/>
  <c r="J806" i="59"/>
  <c r="M806" i="59"/>
  <c r="N806" i="59"/>
  <c r="P806" i="59"/>
  <c r="Q806" i="59"/>
  <c r="R806" i="59"/>
  <c r="S806" i="59"/>
  <c r="T806" i="59"/>
  <c r="U806" i="59"/>
  <c r="D807" i="59"/>
  <c r="A807" i="59" s="1"/>
  <c r="J807" i="59"/>
  <c r="M807" i="59"/>
  <c r="N807" i="59"/>
  <c r="P807" i="59"/>
  <c r="Q807" i="59"/>
  <c r="R807" i="59"/>
  <c r="S807" i="59"/>
  <c r="T807" i="59"/>
  <c r="U807" i="59"/>
  <c r="D808" i="59"/>
  <c r="A808" i="59" s="1"/>
  <c r="J808" i="59"/>
  <c r="M808" i="59"/>
  <c r="N808" i="59"/>
  <c r="P808" i="59"/>
  <c r="Q808" i="59"/>
  <c r="R808" i="59"/>
  <c r="S808" i="59"/>
  <c r="T808" i="59"/>
  <c r="U808" i="59"/>
  <c r="D809" i="59"/>
  <c r="A809" i="59" s="1"/>
  <c r="J809" i="59"/>
  <c r="M809" i="59"/>
  <c r="N809" i="59"/>
  <c r="P809" i="59"/>
  <c r="Q809" i="59"/>
  <c r="R809" i="59"/>
  <c r="S809" i="59"/>
  <c r="T809" i="59"/>
  <c r="U809" i="59"/>
  <c r="D810" i="59"/>
  <c r="A810" i="59" s="1"/>
  <c r="J810" i="59"/>
  <c r="M810" i="59"/>
  <c r="N810" i="59"/>
  <c r="P810" i="59"/>
  <c r="Q810" i="59"/>
  <c r="R810" i="59"/>
  <c r="S810" i="59"/>
  <c r="T810" i="59"/>
  <c r="U810" i="59"/>
  <c r="D811" i="59"/>
  <c r="A811" i="59" s="1"/>
  <c r="J811" i="59"/>
  <c r="M811" i="59"/>
  <c r="N811" i="59"/>
  <c r="P811" i="59"/>
  <c r="Q811" i="59"/>
  <c r="R811" i="59"/>
  <c r="S811" i="59"/>
  <c r="T811" i="59"/>
  <c r="U811" i="59"/>
  <c r="D812" i="59"/>
  <c r="A812" i="59" s="1"/>
  <c r="J812" i="59"/>
  <c r="M812" i="59"/>
  <c r="N812" i="59"/>
  <c r="P812" i="59"/>
  <c r="Q812" i="59"/>
  <c r="R812" i="59"/>
  <c r="S812" i="59"/>
  <c r="T812" i="59"/>
  <c r="U812" i="59"/>
  <c r="D813" i="59"/>
  <c r="A813" i="59" s="1"/>
  <c r="J813" i="59"/>
  <c r="M813" i="59"/>
  <c r="N813" i="59"/>
  <c r="P813" i="59"/>
  <c r="Q813" i="59"/>
  <c r="R813" i="59"/>
  <c r="S813" i="59"/>
  <c r="T813" i="59"/>
  <c r="U813" i="59"/>
  <c r="D814" i="59"/>
  <c r="A814" i="59" s="1"/>
  <c r="J814" i="59"/>
  <c r="M814" i="59"/>
  <c r="N814" i="59"/>
  <c r="P814" i="59"/>
  <c r="Q814" i="59"/>
  <c r="R814" i="59"/>
  <c r="S814" i="59"/>
  <c r="T814" i="59"/>
  <c r="U814" i="59"/>
  <c r="D815" i="59"/>
  <c r="A815" i="59" s="1"/>
  <c r="J815" i="59"/>
  <c r="M815" i="59"/>
  <c r="N815" i="59"/>
  <c r="P815" i="59"/>
  <c r="Q815" i="59"/>
  <c r="R815" i="59"/>
  <c r="S815" i="59"/>
  <c r="T815" i="59"/>
  <c r="U815" i="59"/>
  <c r="D816" i="59"/>
  <c r="A816" i="59" s="1"/>
  <c r="J816" i="59"/>
  <c r="M816" i="59"/>
  <c r="N816" i="59"/>
  <c r="P816" i="59"/>
  <c r="Q816" i="59"/>
  <c r="R816" i="59"/>
  <c r="S816" i="59"/>
  <c r="T816" i="59"/>
  <c r="U816" i="59"/>
  <c r="D817" i="59"/>
  <c r="A817" i="59" s="1"/>
  <c r="J817" i="59"/>
  <c r="M817" i="59"/>
  <c r="N817" i="59"/>
  <c r="P817" i="59"/>
  <c r="Q817" i="59"/>
  <c r="R817" i="59"/>
  <c r="S817" i="59"/>
  <c r="T817" i="59"/>
  <c r="U817" i="59"/>
  <c r="D818" i="59"/>
  <c r="A818" i="59" s="1"/>
  <c r="J818" i="59"/>
  <c r="M818" i="59"/>
  <c r="N818" i="59"/>
  <c r="P818" i="59"/>
  <c r="Q818" i="59"/>
  <c r="R818" i="59"/>
  <c r="S818" i="59"/>
  <c r="T818" i="59"/>
  <c r="U818" i="59"/>
  <c r="D819" i="59"/>
  <c r="A819" i="59" s="1"/>
  <c r="J819" i="59"/>
  <c r="M819" i="59"/>
  <c r="N819" i="59"/>
  <c r="P819" i="59"/>
  <c r="Q819" i="59"/>
  <c r="R819" i="59"/>
  <c r="S819" i="59"/>
  <c r="T819" i="59"/>
  <c r="U819" i="59"/>
  <c r="D820" i="59"/>
  <c r="A820" i="59" s="1"/>
  <c r="J820" i="59"/>
  <c r="M820" i="59"/>
  <c r="N820" i="59"/>
  <c r="P820" i="59"/>
  <c r="Q820" i="59"/>
  <c r="R820" i="59"/>
  <c r="S820" i="59"/>
  <c r="T820" i="59"/>
  <c r="U820" i="59"/>
  <c r="D821" i="59"/>
  <c r="A821" i="59" s="1"/>
  <c r="J821" i="59"/>
  <c r="M821" i="59"/>
  <c r="N821" i="59"/>
  <c r="P821" i="59"/>
  <c r="Q821" i="59"/>
  <c r="R821" i="59"/>
  <c r="S821" i="59"/>
  <c r="T821" i="59"/>
  <c r="U821" i="59"/>
  <c r="D822" i="59"/>
  <c r="A822" i="59" s="1"/>
  <c r="J822" i="59"/>
  <c r="M822" i="59"/>
  <c r="N822" i="59"/>
  <c r="P822" i="59"/>
  <c r="Q822" i="59"/>
  <c r="R822" i="59"/>
  <c r="S822" i="59"/>
  <c r="T822" i="59"/>
  <c r="U822" i="59"/>
  <c r="D823" i="59"/>
  <c r="A823" i="59" s="1"/>
  <c r="J823" i="59"/>
  <c r="M823" i="59"/>
  <c r="N823" i="59"/>
  <c r="P823" i="59"/>
  <c r="Q823" i="59"/>
  <c r="R823" i="59"/>
  <c r="S823" i="59"/>
  <c r="T823" i="59"/>
  <c r="U823" i="59"/>
  <c r="D824" i="59"/>
  <c r="A824" i="59" s="1"/>
  <c r="J824" i="59"/>
  <c r="M824" i="59"/>
  <c r="N824" i="59"/>
  <c r="P824" i="59"/>
  <c r="Q824" i="59"/>
  <c r="R824" i="59"/>
  <c r="S824" i="59"/>
  <c r="T824" i="59"/>
  <c r="U824" i="59"/>
  <c r="D825" i="59"/>
  <c r="A825" i="59" s="1"/>
  <c r="J825" i="59"/>
  <c r="M825" i="59"/>
  <c r="N825" i="59"/>
  <c r="P825" i="59"/>
  <c r="Q825" i="59"/>
  <c r="R825" i="59"/>
  <c r="S825" i="59"/>
  <c r="T825" i="59"/>
  <c r="U825" i="59"/>
  <c r="D826" i="59"/>
  <c r="A826" i="59" s="1"/>
  <c r="J826" i="59"/>
  <c r="M826" i="59"/>
  <c r="N826" i="59"/>
  <c r="P826" i="59"/>
  <c r="Q826" i="59"/>
  <c r="R826" i="59"/>
  <c r="S826" i="59"/>
  <c r="T826" i="59"/>
  <c r="U826" i="59"/>
  <c r="D827" i="59"/>
  <c r="A827" i="59" s="1"/>
  <c r="J827" i="59"/>
  <c r="M827" i="59"/>
  <c r="N827" i="59"/>
  <c r="P827" i="59"/>
  <c r="Q827" i="59"/>
  <c r="R827" i="59"/>
  <c r="S827" i="59"/>
  <c r="T827" i="59"/>
  <c r="U827" i="59"/>
  <c r="D828" i="59"/>
  <c r="A828" i="59" s="1"/>
  <c r="J828" i="59"/>
  <c r="M828" i="59"/>
  <c r="N828" i="59"/>
  <c r="P828" i="59"/>
  <c r="Q828" i="59"/>
  <c r="R828" i="59"/>
  <c r="S828" i="59"/>
  <c r="T828" i="59"/>
  <c r="U828" i="59"/>
  <c r="D829" i="59"/>
  <c r="A829" i="59" s="1"/>
  <c r="J829" i="59"/>
  <c r="M829" i="59"/>
  <c r="N829" i="59"/>
  <c r="P829" i="59"/>
  <c r="Q829" i="59"/>
  <c r="R829" i="59"/>
  <c r="S829" i="59"/>
  <c r="T829" i="59"/>
  <c r="U829" i="59"/>
  <c r="D830" i="59"/>
  <c r="A830" i="59" s="1"/>
  <c r="J830" i="59"/>
  <c r="M830" i="59"/>
  <c r="N830" i="59"/>
  <c r="P830" i="59"/>
  <c r="Q830" i="59"/>
  <c r="R830" i="59"/>
  <c r="S830" i="59"/>
  <c r="T830" i="59"/>
  <c r="U830" i="59"/>
  <c r="D831" i="59"/>
  <c r="A831" i="59" s="1"/>
  <c r="J831" i="59"/>
  <c r="M831" i="59"/>
  <c r="N831" i="59"/>
  <c r="P831" i="59"/>
  <c r="Q831" i="59"/>
  <c r="R831" i="59"/>
  <c r="S831" i="59"/>
  <c r="T831" i="59"/>
  <c r="U831" i="59"/>
  <c r="D832" i="59"/>
  <c r="A832" i="59" s="1"/>
  <c r="J832" i="59"/>
  <c r="M832" i="59"/>
  <c r="N832" i="59"/>
  <c r="P832" i="59"/>
  <c r="Q832" i="59"/>
  <c r="R832" i="59"/>
  <c r="S832" i="59"/>
  <c r="T832" i="59"/>
  <c r="U832" i="59"/>
  <c r="D833" i="59"/>
  <c r="A833" i="59" s="1"/>
  <c r="J833" i="59"/>
  <c r="M833" i="59"/>
  <c r="N833" i="59"/>
  <c r="P833" i="59"/>
  <c r="Q833" i="59"/>
  <c r="R833" i="59"/>
  <c r="S833" i="59"/>
  <c r="T833" i="59"/>
  <c r="U833" i="59"/>
  <c r="D834" i="59"/>
  <c r="A834" i="59" s="1"/>
  <c r="J834" i="59"/>
  <c r="M834" i="59"/>
  <c r="N834" i="59"/>
  <c r="P834" i="59"/>
  <c r="Q834" i="59"/>
  <c r="R834" i="59"/>
  <c r="S834" i="59"/>
  <c r="T834" i="59"/>
  <c r="U834" i="59"/>
  <c r="D835" i="59"/>
  <c r="A835" i="59" s="1"/>
  <c r="J835" i="59"/>
  <c r="M835" i="59"/>
  <c r="N835" i="59"/>
  <c r="P835" i="59"/>
  <c r="Q835" i="59"/>
  <c r="R835" i="59"/>
  <c r="S835" i="59"/>
  <c r="T835" i="59"/>
  <c r="U835" i="59"/>
  <c r="D836" i="59"/>
  <c r="A836" i="59" s="1"/>
  <c r="J836" i="59"/>
  <c r="M836" i="59"/>
  <c r="N836" i="59"/>
  <c r="P836" i="59"/>
  <c r="Q836" i="59"/>
  <c r="R836" i="59"/>
  <c r="S836" i="59"/>
  <c r="T836" i="59"/>
  <c r="U836" i="59"/>
  <c r="D837" i="59"/>
  <c r="A837" i="59" s="1"/>
  <c r="J837" i="59"/>
  <c r="M837" i="59"/>
  <c r="N837" i="59"/>
  <c r="P837" i="59"/>
  <c r="Q837" i="59"/>
  <c r="R837" i="59"/>
  <c r="S837" i="59"/>
  <c r="T837" i="59"/>
  <c r="U837" i="59"/>
  <c r="D838" i="59"/>
  <c r="A838" i="59" s="1"/>
  <c r="J838" i="59"/>
  <c r="M838" i="59"/>
  <c r="N838" i="59"/>
  <c r="P838" i="59"/>
  <c r="Q838" i="59"/>
  <c r="R838" i="59"/>
  <c r="S838" i="59"/>
  <c r="T838" i="59"/>
  <c r="U838" i="59"/>
  <c r="D839" i="59"/>
  <c r="A839" i="59" s="1"/>
  <c r="J839" i="59"/>
  <c r="M839" i="59"/>
  <c r="N839" i="59"/>
  <c r="P839" i="59"/>
  <c r="Q839" i="59"/>
  <c r="R839" i="59"/>
  <c r="S839" i="59"/>
  <c r="T839" i="59"/>
  <c r="U839" i="59"/>
  <c r="D840" i="59"/>
  <c r="A840" i="59" s="1"/>
  <c r="J840" i="59"/>
  <c r="M840" i="59"/>
  <c r="N840" i="59"/>
  <c r="P840" i="59"/>
  <c r="Q840" i="59"/>
  <c r="R840" i="59"/>
  <c r="S840" i="59"/>
  <c r="T840" i="59"/>
  <c r="U840" i="59"/>
  <c r="D841" i="59"/>
  <c r="A841" i="59" s="1"/>
  <c r="J841" i="59"/>
  <c r="M841" i="59"/>
  <c r="N841" i="59"/>
  <c r="P841" i="59"/>
  <c r="Q841" i="59"/>
  <c r="R841" i="59"/>
  <c r="S841" i="59"/>
  <c r="T841" i="59"/>
  <c r="U841" i="59"/>
  <c r="D842" i="59"/>
  <c r="A842" i="59" s="1"/>
  <c r="J842" i="59"/>
  <c r="M842" i="59"/>
  <c r="N842" i="59"/>
  <c r="P842" i="59"/>
  <c r="Q842" i="59"/>
  <c r="R842" i="59"/>
  <c r="S842" i="59"/>
  <c r="T842" i="59"/>
  <c r="U842" i="59"/>
  <c r="D843" i="59"/>
  <c r="A843" i="59" s="1"/>
  <c r="J843" i="59"/>
  <c r="M843" i="59"/>
  <c r="N843" i="59"/>
  <c r="P843" i="59"/>
  <c r="Q843" i="59"/>
  <c r="R843" i="59"/>
  <c r="S843" i="59"/>
  <c r="T843" i="59"/>
  <c r="U843" i="59"/>
  <c r="D844" i="59"/>
  <c r="A844" i="59" s="1"/>
  <c r="J844" i="59"/>
  <c r="M844" i="59"/>
  <c r="N844" i="59"/>
  <c r="P844" i="59"/>
  <c r="Q844" i="59"/>
  <c r="R844" i="59"/>
  <c r="S844" i="59"/>
  <c r="T844" i="59"/>
  <c r="U844" i="59"/>
  <c r="D845" i="59"/>
  <c r="A845" i="59" s="1"/>
  <c r="J845" i="59"/>
  <c r="M845" i="59"/>
  <c r="N845" i="59"/>
  <c r="P845" i="59"/>
  <c r="Q845" i="59"/>
  <c r="R845" i="59"/>
  <c r="S845" i="59"/>
  <c r="T845" i="59"/>
  <c r="U845" i="59"/>
  <c r="D846" i="59"/>
  <c r="A846" i="59" s="1"/>
  <c r="J846" i="59"/>
  <c r="M846" i="59"/>
  <c r="N846" i="59"/>
  <c r="P846" i="59"/>
  <c r="Q846" i="59"/>
  <c r="R846" i="59"/>
  <c r="S846" i="59"/>
  <c r="T846" i="59"/>
  <c r="U846" i="59"/>
  <c r="D847" i="59"/>
  <c r="A847" i="59" s="1"/>
  <c r="J847" i="59"/>
  <c r="M847" i="59"/>
  <c r="N847" i="59"/>
  <c r="P847" i="59"/>
  <c r="Q847" i="59"/>
  <c r="R847" i="59"/>
  <c r="S847" i="59"/>
  <c r="T847" i="59"/>
  <c r="U847" i="59"/>
  <c r="D848" i="59"/>
  <c r="A848" i="59" s="1"/>
  <c r="J848" i="59"/>
  <c r="M848" i="59"/>
  <c r="N848" i="59"/>
  <c r="P848" i="59"/>
  <c r="Q848" i="59"/>
  <c r="R848" i="59"/>
  <c r="S848" i="59"/>
  <c r="T848" i="59"/>
  <c r="U848" i="59"/>
  <c r="D849" i="59"/>
  <c r="A849" i="59" s="1"/>
  <c r="J849" i="59"/>
  <c r="M849" i="59"/>
  <c r="N849" i="59"/>
  <c r="P849" i="59"/>
  <c r="Q849" i="59"/>
  <c r="R849" i="59"/>
  <c r="S849" i="59"/>
  <c r="T849" i="59"/>
  <c r="U849" i="59"/>
  <c r="D850" i="59"/>
  <c r="A850" i="59" s="1"/>
  <c r="J850" i="59"/>
  <c r="M850" i="59"/>
  <c r="N850" i="59"/>
  <c r="P850" i="59"/>
  <c r="Q850" i="59"/>
  <c r="R850" i="59"/>
  <c r="S850" i="59"/>
  <c r="T850" i="59"/>
  <c r="U850" i="59"/>
  <c r="D851" i="59"/>
  <c r="A851" i="59" s="1"/>
  <c r="J851" i="59"/>
  <c r="M851" i="59"/>
  <c r="N851" i="59"/>
  <c r="P851" i="59"/>
  <c r="Q851" i="59"/>
  <c r="R851" i="59"/>
  <c r="S851" i="59"/>
  <c r="T851" i="59"/>
  <c r="U851" i="59"/>
  <c r="D852" i="59"/>
  <c r="A852" i="59" s="1"/>
  <c r="J852" i="59"/>
  <c r="M852" i="59"/>
  <c r="N852" i="59"/>
  <c r="P852" i="59"/>
  <c r="Q852" i="59"/>
  <c r="R852" i="59"/>
  <c r="S852" i="59"/>
  <c r="T852" i="59"/>
  <c r="U852" i="59"/>
  <c r="D853" i="59"/>
  <c r="A853" i="59" s="1"/>
  <c r="J853" i="59"/>
  <c r="M853" i="59"/>
  <c r="N853" i="59"/>
  <c r="P853" i="59"/>
  <c r="Q853" i="59"/>
  <c r="R853" i="59"/>
  <c r="S853" i="59"/>
  <c r="T853" i="59"/>
  <c r="U853" i="59"/>
  <c r="D854" i="59"/>
  <c r="A854" i="59" s="1"/>
  <c r="J854" i="59"/>
  <c r="M854" i="59"/>
  <c r="N854" i="59"/>
  <c r="P854" i="59"/>
  <c r="Q854" i="59"/>
  <c r="R854" i="59"/>
  <c r="S854" i="59"/>
  <c r="T854" i="59"/>
  <c r="U854" i="59"/>
  <c r="D855" i="59"/>
  <c r="A855" i="59" s="1"/>
  <c r="J855" i="59"/>
  <c r="M855" i="59"/>
  <c r="N855" i="59"/>
  <c r="P855" i="59"/>
  <c r="Q855" i="59"/>
  <c r="R855" i="59"/>
  <c r="S855" i="59"/>
  <c r="T855" i="59"/>
  <c r="U855" i="59"/>
  <c r="D856" i="59"/>
  <c r="A856" i="59" s="1"/>
  <c r="J856" i="59"/>
  <c r="M856" i="59"/>
  <c r="N856" i="59"/>
  <c r="P856" i="59"/>
  <c r="Q856" i="59"/>
  <c r="R856" i="59"/>
  <c r="S856" i="59"/>
  <c r="T856" i="59"/>
  <c r="U856" i="59"/>
  <c r="D857" i="59"/>
  <c r="A857" i="59" s="1"/>
  <c r="J857" i="59"/>
  <c r="M857" i="59"/>
  <c r="N857" i="59"/>
  <c r="P857" i="59"/>
  <c r="Q857" i="59"/>
  <c r="R857" i="59"/>
  <c r="S857" i="59"/>
  <c r="T857" i="59"/>
  <c r="U857" i="59"/>
  <c r="D858" i="59"/>
  <c r="A858" i="59" s="1"/>
  <c r="J858" i="59"/>
  <c r="M858" i="59"/>
  <c r="N858" i="59"/>
  <c r="P858" i="59"/>
  <c r="Q858" i="59"/>
  <c r="R858" i="59"/>
  <c r="S858" i="59"/>
  <c r="T858" i="59"/>
  <c r="U858" i="59"/>
  <c r="D859" i="59"/>
  <c r="A859" i="59" s="1"/>
  <c r="J859" i="59"/>
  <c r="M859" i="59"/>
  <c r="N859" i="59"/>
  <c r="P859" i="59"/>
  <c r="Q859" i="59"/>
  <c r="R859" i="59"/>
  <c r="S859" i="59"/>
  <c r="T859" i="59"/>
  <c r="U859" i="59"/>
  <c r="D860" i="59"/>
  <c r="A860" i="59" s="1"/>
  <c r="J860" i="59"/>
  <c r="M860" i="59"/>
  <c r="N860" i="59"/>
  <c r="P860" i="59"/>
  <c r="Q860" i="59"/>
  <c r="R860" i="59"/>
  <c r="S860" i="59"/>
  <c r="T860" i="59"/>
  <c r="U860" i="59"/>
  <c r="D861" i="59"/>
  <c r="A861" i="59" s="1"/>
  <c r="J861" i="59"/>
  <c r="M861" i="59"/>
  <c r="N861" i="59"/>
  <c r="P861" i="59"/>
  <c r="Q861" i="59"/>
  <c r="R861" i="59"/>
  <c r="S861" i="59"/>
  <c r="T861" i="59"/>
  <c r="U861" i="59"/>
  <c r="D862" i="59"/>
  <c r="A862" i="59" s="1"/>
  <c r="J862" i="59"/>
  <c r="M862" i="59"/>
  <c r="N862" i="59"/>
  <c r="P862" i="59"/>
  <c r="Q862" i="59"/>
  <c r="R862" i="59"/>
  <c r="S862" i="59"/>
  <c r="T862" i="59"/>
  <c r="U862" i="59"/>
  <c r="D863" i="59"/>
  <c r="A863" i="59" s="1"/>
  <c r="J863" i="59"/>
  <c r="M863" i="59"/>
  <c r="N863" i="59"/>
  <c r="P863" i="59"/>
  <c r="Q863" i="59"/>
  <c r="R863" i="59"/>
  <c r="S863" i="59"/>
  <c r="T863" i="59"/>
  <c r="U863" i="59"/>
  <c r="D864" i="59"/>
  <c r="A864" i="59" s="1"/>
  <c r="J864" i="59"/>
  <c r="M864" i="59"/>
  <c r="N864" i="59"/>
  <c r="P864" i="59"/>
  <c r="Q864" i="59"/>
  <c r="R864" i="59"/>
  <c r="S864" i="59"/>
  <c r="T864" i="59"/>
  <c r="U864" i="59"/>
  <c r="D865" i="59"/>
  <c r="A865" i="59" s="1"/>
  <c r="J865" i="59"/>
  <c r="M865" i="59"/>
  <c r="N865" i="59"/>
  <c r="P865" i="59"/>
  <c r="Q865" i="59"/>
  <c r="R865" i="59"/>
  <c r="S865" i="59"/>
  <c r="T865" i="59"/>
  <c r="U865" i="59"/>
  <c r="D866" i="59"/>
  <c r="A866" i="59" s="1"/>
  <c r="J866" i="59"/>
  <c r="M866" i="59"/>
  <c r="N866" i="59"/>
  <c r="P866" i="59"/>
  <c r="Q866" i="59"/>
  <c r="R866" i="59"/>
  <c r="S866" i="59"/>
  <c r="T866" i="59"/>
  <c r="U866" i="59"/>
  <c r="D867" i="59"/>
  <c r="A867" i="59" s="1"/>
  <c r="J867" i="59"/>
  <c r="M867" i="59"/>
  <c r="N867" i="59"/>
  <c r="P867" i="59"/>
  <c r="Q867" i="59"/>
  <c r="R867" i="59"/>
  <c r="S867" i="59"/>
  <c r="T867" i="59"/>
  <c r="U867" i="59"/>
  <c r="D868" i="59"/>
  <c r="A868" i="59" s="1"/>
  <c r="J868" i="59"/>
  <c r="M868" i="59"/>
  <c r="N868" i="59"/>
  <c r="P868" i="59"/>
  <c r="Q868" i="59"/>
  <c r="R868" i="59"/>
  <c r="S868" i="59"/>
  <c r="T868" i="59"/>
  <c r="U868" i="59"/>
  <c r="D869" i="59"/>
  <c r="A869" i="59" s="1"/>
  <c r="J869" i="59"/>
  <c r="M869" i="59"/>
  <c r="N869" i="59"/>
  <c r="P869" i="59"/>
  <c r="Q869" i="59"/>
  <c r="R869" i="59"/>
  <c r="S869" i="59"/>
  <c r="T869" i="59"/>
  <c r="U869" i="59"/>
  <c r="D870" i="59"/>
  <c r="A870" i="59" s="1"/>
  <c r="J870" i="59"/>
  <c r="M870" i="59"/>
  <c r="N870" i="59"/>
  <c r="P870" i="59"/>
  <c r="Q870" i="59"/>
  <c r="R870" i="59"/>
  <c r="S870" i="59"/>
  <c r="T870" i="59"/>
  <c r="U870" i="59"/>
  <c r="D871" i="59"/>
  <c r="A871" i="59" s="1"/>
  <c r="J871" i="59"/>
  <c r="M871" i="59"/>
  <c r="N871" i="59"/>
  <c r="P871" i="59"/>
  <c r="Q871" i="59"/>
  <c r="R871" i="59"/>
  <c r="S871" i="59"/>
  <c r="T871" i="59"/>
  <c r="U871" i="59"/>
  <c r="D872" i="59"/>
  <c r="A872" i="59" s="1"/>
  <c r="J872" i="59"/>
  <c r="M872" i="59"/>
  <c r="N872" i="59"/>
  <c r="P872" i="59"/>
  <c r="Q872" i="59"/>
  <c r="R872" i="59"/>
  <c r="S872" i="59"/>
  <c r="T872" i="59"/>
  <c r="U872" i="59"/>
  <c r="D873" i="59"/>
  <c r="A873" i="59" s="1"/>
  <c r="J873" i="59"/>
  <c r="M873" i="59"/>
  <c r="N873" i="59"/>
  <c r="P873" i="59"/>
  <c r="Q873" i="59"/>
  <c r="R873" i="59"/>
  <c r="S873" i="59"/>
  <c r="T873" i="59"/>
  <c r="U873" i="59"/>
  <c r="D874" i="59"/>
  <c r="A874" i="59" s="1"/>
  <c r="J874" i="59"/>
  <c r="M874" i="59"/>
  <c r="N874" i="59"/>
  <c r="P874" i="59"/>
  <c r="Q874" i="59"/>
  <c r="R874" i="59"/>
  <c r="S874" i="59"/>
  <c r="T874" i="59"/>
  <c r="U874" i="59"/>
  <c r="D875" i="59"/>
  <c r="A875" i="59" s="1"/>
  <c r="J875" i="59"/>
  <c r="M875" i="59"/>
  <c r="N875" i="59"/>
  <c r="P875" i="59"/>
  <c r="Q875" i="59"/>
  <c r="R875" i="59"/>
  <c r="S875" i="59"/>
  <c r="T875" i="59"/>
  <c r="U875" i="59"/>
  <c r="D876" i="59"/>
  <c r="A876" i="59" s="1"/>
  <c r="J876" i="59"/>
  <c r="M876" i="59"/>
  <c r="N876" i="59"/>
  <c r="P876" i="59"/>
  <c r="Q876" i="59"/>
  <c r="R876" i="59"/>
  <c r="S876" i="59"/>
  <c r="T876" i="59"/>
  <c r="U876" i="59"/>
  <c r="D877" i="59"/>
  <c r="A877" i="59" s="1"/>
  <c r="J877" i="59"/>
  <c r="M877" i="59"/>
  <c r="N877" i="59"/>
  <c r="P877" i="59"/>
  <c r="Q877" i="59"/>
  <c r="R877" i="59"/>
  <c r="S877" i="59"/>
  <c r="T877" i="59"/>
  <c r="U877" i="59"/>
  <c r="D878" i="59"/>
  <c r="A878" i="59" s="1"/>
  <c r="J878" i="59"/>
  <c r="M878" i="59"/>
  <c r="N878" i="59"/>
  <c r="P878" i="59"/>
  <c r="Q878" i="59"/>
  <c r="R878" i="59"/>
  <c r="S878" i="59"/>
  <c r="T878" i="59"/>
  <c r="U878" i="59"/>
  <c r="D879" i="59"/>
  <c r="A879" i="59" s="1"/>
  <c r="J879" i="59"/>
  <c r="M879" i="59"/>
  <c r="N879" i="59"/>
  <c r="P879" i="59"/>
  <c r="Q879" i="59"/>
  <c r="R879" i="59"/>
  <c r="S879" i="59"/>
  <c r="T879" i="59"/>
  <c r="U879" i="59"/>
  <c r="D880" i="59"/>
  <c r="A880" i="59" s="1"/>
  <c r="J880" i="59"/>
  <c r="M880" i="59"/>
  <c r="N880" i="59"/>
  <c r="P880" i="59"/>
  <c r="Q880" i="59"/>
  <c r="R880" i="59"/>
  <c r="S880" i="59"/>
  <c r="T880" i="59"/>
  <c r="U880" i="59"/>
  <c r="D881" i="59"/>
  <c r="A881" i="59" s="1"/>
  <c r="J881" i="59"/>
  <c r="M881" i="59"/>
  <c r="N881" i="59"/>
  <c r="P881" i="59"/>
  <c r="Q881" i="59"/>
  <c r="R881" i="59"/>
  <c r="S881" i="59"/>
  <c r="T881" i="59"/>
  <c r="U881" i="59"/>
  <c r="D882" i="59"/>
  <c r="A882" i="59" s="1"/>
  <c r="J882" i="59"/>
  <c r="M882" i="59"/>
  <c r="N882" i="59"/>
  <c r="P882" i="59"/>
  <c r="Q882" i="59"/>
  <c r="R882" i="59"/>
  <c r="S882" i="59"/>
  <c r="T882" i="59"/>
  <c r="U882" i="59"/>
  <c r="D883" i="59"/>
  <c r="A883" i="59" s="1"/>
  <c r="J883" i="59"/>
  <c r="M883" i="59"/>
  <c r="N883" i="59"/>
  <c r="P883" i="59"/>
  <c r="Q883" i="59"/>
  <c r="R883" i="59"/>
  <c r="S883" i="59"/>
  <c r="T883" i="59"/>
  <c r="U883" i="59"/>
  <c r="D884" i="59"/>
  <c r="A884" i="59" s="1"/>
  <c r="J884" i="59"/>
  <c r="M884" i="59"/>
  <c r="N884" i="59"/>
  <c r="P884" i="59"/>
  <c r="Q884" i="59"/>
  <c r="R884" i="59"/>
  <c r="S884" i="59"/>
  <c r="T884" i="59"/>
  <c r="U884" i="59"/>
  <c r="D885" i="59"/>
  <c r="A885" i="59" s="1"/>
  <c r="J885" i="59"/>
  <c r="M885" i="59"/>
  <c r="N885" i="59"/>
  <c r="P885" i="59"/>
  <c r="Q885" i="59"/>
  <c r="R885" i="59"/>
  <c r="S885" i="59"/>
  <c r="T885" i="59"/>
  <c r="U885" i="59"/>
  <c r="D886" i="59"/>
  <c r="A886" i="59" s="1"/>
  <c r="J886" i="59"/>
  <c r="M886" i="59"/>
  <c r="N886" i="59"/>
  <c r="P886" i="59"/>
  <c r="Q886" i="59"/>
  <c r="R886" i="59"/>
  <c r="S886" i="59"/>
  <c r="T886" i="59"/>
  <c r="U886" i="59"/>
  <c r="D887" i="59"/>
  <c r="A887" i="59" s="1"/>
  <c r="J887" i="59"/>
  <c r="M887" i="59"/>
  <c r="N887" i="59"/>
  <c r="P887" i="59"/>
  <c r="Q887" i="59"/>
  <c r="R887" i="59"/>
  <c r="S887" i="59"/>
  <c r="T887" i="59"/>
  <c r="U887" i="59"/>
  <c r="D888" i="59"/>
  <c r="A888" i="59" s="1"/>
  <c r="J888" i="59"/>
  <c r="M888" i="59"/>
  <c r="N888" i="59"/>
  <c r="P888" i="59"/>
  <c r="Q888" i="59"/>
  <c r="R888" i="59"/>
  <c r="S888" i="59"/>
  <c r="T888" i="59"/>
  <c r="U888" i="59"/>
  <c r="D889" i="59"/>
  <c r="A889" i="59" s="1"/>
  <c r="J889" i="59"/>
  <c r="M889" i="59"/>
  <c r="N889" i="59"/>
  <c r="P889" i="59"/>
  <c r="Q889" i="59"/>
  <c r="R889" i="59"/>
  <c r="S889" i="59"/>
  <c r="T889" i="59"/>
  <c r="U889" i="59"/>
  <c r="D890" i="59"/>
  <c r="A890" i="59" s="1"/>
  <c r="J890" i="59"/>
  <c r="M890" i="59"/>
  <c r="N890" i="59"/>
  <c r="P890" i="59"/>
  <c r="Q890" i="59"/>
  <c r="R890" i="59"/>
  <c r="S890" i="59"/>
  <c r="T890" i="59"/>
  <c r="U890" i="59"/>
  <c r="D891" i="59"/>
  <c r="A891" i="59" s="1"/>
  <c r="J891" i="59"/>
  <c r="M891" i="59"/>
  <c r="N891" i="59"/>
  <c r="P891" i="59"/>
  <c r="Q891" i="59"/>
  <c r="R891" i="59"/>
  <c r="S891" i="59"/>
  <c r="T891" i="59"/>
  <c r="U891" i="59"/>
  <c r="D892" i="59"/>
  <c r="A892" i="59" s="1"/>
  <c r="J892" i="59"/>
  <c r="M892" i="59"/>
  <c r="N892" i="59"/>
  <c r="P892" i="59"/>
  <c r="Q892" i="59"/>
  <c r="R892" i="59"/>
  <c r="S892" i="59"/>
  <c r="T892" i="59"/>
  <c r="U892" i="59"/>
  <c r="D893" i="59"/>
  <c r="A893" i="59" s="1"/>
  <c r="J893" i="59"/>
  <c r="M893" i="59"/>
  <c r="N893" i="59"/>
  <c r="P893" i="59"/>
  <c r="Q893" i="59"/>
  <c r="R893" i="59"/>
  <c r="S893" i="59"/>
  <c r="T893" i="59"/>
  <c r="U893" i="59"/>
  <c r="D894" i="59"/>
  <c r="A894" i="59" s="1"/>
  <c r="J894" i="59"/>
  <c r="M894" i="59"/>
  <c r="N894" i="59"/>
  <c r="P894" i="59"/>
  <c r="Q894" i="59"/>
  <c r="R894" i="59"/>
  <c r="S894" i="59"/>
  <c r="T894" i="59"/>
  <c r="U894" i="59"/>
  <c r="D895" i="59"/>
  <c r="A895" i="59" s="1"/>
  <c r="J895" i="59"/>
  <c r="M895" i="59"/>
  <c r="N895" i="59"/>
  <c r="P895" i="59"/>
  <c r="Q895" i="59"/>
  <c r="R895" i="59"/>
  <c r="S895" i="59"/>
  <c r="T895" i="59"/>
  <c r="U895" i="59"/>
  <c r="D896" i="59"/>
  <c r="A896" i="59" s="1"/>
  <c r="J896" i="59"/>
  <c r="M896" i="59"/>
  <c r="N896" i="59"/>
  <c r="P896" i="59"/>
  <c r="Q896" i="59"/>
  <c r="R896" i="59"/>
  <c r="S896" i="59"/>
  <c r="T896" i="59"/>
  <c r="U896" i="59"/>
  <c r="D897" i="59"/>
  <c r="A897" i="59" s="1"/>
  <c r="J897" i="59"/>
  <c r="M897" i="59"/>
  <c r="N897" i="59"/>
  <c r="P897" i="59"/>
  <c r="Q897" i="59"/>
  <c r="R897" i="59"/>
  <c r="S897" i="59"/>
  <c r="T897" i="59"/>
  <c r="U897" i="59"/>
  <c r="D898" i="59"/>
  <c r="A898" i="59" s="1"/>
  <c r="J898" i="59"/>
  <c r="M898" i="59"/>
  <c r="N898" i="59"/>
  <c r="P898" i="59"/>
  <c r="Q898" i="59"/>
  <c r="R898" i="59"/>
  <c r="S898" i="59"/>
  <c r="T898" i="59"/>
  <c r="U898" i="59"/>
  <c r="D899" i="59"/>
  <c r="A899" i="59" s="1"/>
  <c r="J899" i="59"/>
  <c r="M899" i="59"/>
  <c r="N899" i="59"/>
  <c r="P899" i="59"/>
  <c r="Q899" i="59"/>
  <c r="R899" i="59"/>
  <c r="S899" i="59"/>
  <c r="T899" i="59"/>
  <c r="U899" i="59"/>
  <c r="D900" i="59"/>
  <c r="A900" i="59" s="1"/>
  <c r="J900" i="59"/>
  <c r="M900" i="59"/>
  <c r="N900" i="59"/>
  <c r="P900" i="59"/>
  <c r="Q900" i="59"/>
  <c r="R900" i="59"/>
  <c r="S900" i="59"/>
  <c r="T900" i="59"/>
  <c r="U900" i="59"/>
  <c r="D901" i="59"/>
  <c r="A901" i="59" s="1"/>
  <c r="J901" i="59"/>
  <c r="M901" i="59"/>
  <c r="N901" i="59"/>
  <c r="P901" i="59"/>
  <c r="Q901" i="59"/>
  <c r="R901" i="59"/>
  <c r="S901" i="59"/>
  <c r="T901" i="59"/>
  <c r="U901" i="59"/>
  <c r="D902" i="59"/>
  <c r="A902" i="59" s="1"/>
  <c r="J902" i="59"/>
  <c r="M902" i="59"/>
  <c r="N902" i="59"/>
  <c r="P902" i="59"/>
  <c r="Q902" i="59"/>
  <c r="R902" i="59"/>
  <c r="S902" i="59"/>
  <c r="T902" i="59"/>
  <c r="U902" i="59"/>
  <c r="D903" i="59"/>
  <c r="A903" i="59" s="1"/>
  <c r="J903" i="59"/>
  <c r="M903" i="59"/>
  <c r="N903" i="59"/>
  <c r="P903" i="59"/>
  <c r="Q903" i="59"/>
  <c r="R903" i="59"/>
  <c r="S903" i="59"/>
  <c r="T903" i="59"/>
  <c r="U903" i="59"/>
  <c r="D904" i="59"/>
  <c r="A904" i="59" s="1"/>
  <c r="J904" i="59"/>
  <c r="M904" i="59"/>
  <c r="N904" i="59"/>
  <c r="P904" i="59"/>
  <c r="Q904" i="59"/>
  <c r="R904" i="59"/>
  <c r="S904" i="59"/>
  <c r="T904" i="59"/>
  <c r="U904" i="59"/>
  <c r="D905" i="59"/>
  <c r="A905" i="59" s="1"/>
  <c r="J905" i="59"/>
  <c r="M905" i="59"/>
  <c r="N905" i="59"/>
  <c r="P905" i="59"/>
  <c r="Q905" i="59"/>
  <c r="R905" i="59"/>
  <c r="S905" i="59"/>
  <c r="T905" i="59"/>
  <c r="U905" i="59"/>
  <c r="D906" i="59"/>
  <c r="A906" i="59" s="1"/>
  <c r="J906" i="59"/>
  <c r="M906" i="59"/>
  <c r="N906" i="59"/>
  <c r="P906" i="59"/>
  <c r="Q906" i="59"/>
  <c r="R906" i="59"/>
  <c r="S906" i="59"/>
  <c r="T906" i="59"/>
  <c r="U906" i="59"/>
  <c r="D907" i="59"/>
  <c r="A907" i="59" s="1"/>
  <c r="J907" i="59"/>
  <c r="M907" i="59"/>
  <c r="N907" i="59"/>
  <c r="P907" i="59"/>
  <c r="Q907" i="59"/>
  <c r="R907" i="59"/>
  <c r="S907" i="59"/>
  <c r="T907" i="59"/>
  <c r="U907" i="59"/>
  <c r="D908" i="59"/>
  <c r="A908" i="59" s="1"/>
  <c r="J908" i="59"/>
  <c r="M908" i="59"/>
  <c r="N908" i="59"/>
  <c r="P908" i="59"/>
  <c r="Q908" i="59"/>
  <c r="R908" i="59"/>
  <c r="S908" i="59"/>
  <c r="T908" i="59"/>
  <c r="U908" i="59"/>
  <c r="D909" i="59"/>
  <c r="A909" i="59" s="1"/>
  <c r="J909" i="59"/>
  <c r="M909" i="59"/>
  <c r="N909" i="59"/>
  <c r="P909" i="59"/>
  <c r="Q909" i="59"/>
  <c r="R909" i="59"/>
  <c r="S909" i="59"/>
  <c r="T909" i="59"/>
  <c r="U909" i="59"/>
  <c r="D910" i="59"/>
  <c r="A910" i="59" s="1"/>
  <c r="J910" i="59"/>
  <c r="M910" i="59"/>
  <c r="N910" i="59"/>
  <c r="P910" i="59"/>
  <c r="Q910" i="59"/>
  <c r="R910" i="59"/>
  <c r="S910" i="59"/>
  <c r="T910" i="59"/>
  <c r="U910" i="59"/>
  <c r="D911" i="59"/>
  <c r="A911" i="59" s="1"/>
  <c r="J911" i="59"/>
  <c r="M911" i="59"/>
  <c r="N911" i="59"/>
  <c r="P911" i="59"/>
  <c r="Q911" i="59"/>
  <c r="R911" i="59"/>
  <c r="S911" i="59"/>
  <c r="T911" i="59"/>
  <c r="U911" i="59"/>
  <c r="D912" i="59"/>
  <c r="A912" i="59" s="1"/>
  <c r="J912" i="59"/>
  <c r="M912" i="59"/>
  <c r="N912" i="59"/>
  <c r="P912" i="59"/>
  <c r="Q912" i="59"/>
  <c r="R912" i="59"/>
  <c r="S912" i="59"/>
  <c r="T912" i="59"/>
  <c r="U912" i="59"/>
  <c r="D913" i="59"/>
  <c r="A913" i="59" s="1"/>
  <c r="J913" i="59"/>
  <c r="M913" i="59"/>
  <c r="N913" i="59"/>
  <c r="P913" i="59"/>
  <c r="Q913" i="59"/>
  <c r="R913" i="59"/>
  <c r="S913" i="59"/>
  <c r="T913" i="59"/>
  <c r="U913" i="59"/>
  <c r="D914" i="59"/>
  <c r="A914" i="59" s="1"/>
  <c r="J914" i="59"/>
  <c r="M914" i="59"/>
  <c r="N914" i="59"/>
  <c r="P914" i="59"/>
  <c r="Q914" i="59"/>
  <c r="R914" i="59"/>
  <c r="S914" i="59"/>
  <c r="T914" i="59"/>
  <c r="U914" i="59"/>
  <c r="D915" i="59"/>
  <c r="A915" i="59" s="1"/>
  <c r="J915" i="59"/>
  <c r="M915" i="59"/>
  <c r="N915" i="59"/>
  <c r="P915" i="59"/>
  <c r="Q915" i="59"/>
  <c r="R915" i="59"/>
  <c r="S915" i="59"/>
  <c r="T915" i="59"/>
  <c r="U915" i="59"/>
  <c r="D916" i="59"/>
  <c r="A916" i="59" s="1"/>
  <c r="J916" i="59"/>
  <c r="M916" i="59"/>
  <c r="N916" i="59"/>
  <c r="P916" i="59"/>
  <c r="Q916" i="59"/>
  <c r="R916" i="59"/>
  <c r="S916" i="59"/>
  <c r="T916" i="59"/>
  <c r="U916" i="59"/>
  <c r="D917" i="59"/>
  <c r="A917" i="59" s="1"/>
  <c r="J917" i="59"/>
  <c r="M917" i="59"/>
  <c r="N917" i="59"/>
  <c r="P917" i="59"/>
  <c r="Q917" i="59"/>
  <c r="R917" i="59"/>
  <c r="S917" i="59"/>
  <c r="T917" i="59"/>
  <c r="U917" i="59"/>
  <c r="D918" i="59"/>
  <c r="A918" i="59" s="1"/>
  <c r="J918" i="59"/>
  <c r="M918" i="59"/>
  <c r="N918" i="59"/>
  <c r="P918" i="59"/>
  <c r="Q918" i="59"/>
  <c r="R918" i="59"/>
  <c r="S918" i="59"/>
  <c r="T918" i="59"/>
  <c r="U918" i="59"/>
  <c r="D919" i="59"/>
  <c r="A919" i="59" s="1"/>
  <c r="J919" i="59"/>
  <c r="M919" i="59"/>
  <c r="N919" i="59"/>
  <c r="P919" i="59"/>
  <c r="Q919" i="59"/>
  <c r="R919" i="59"/>
  <c r="S919" i="59"/>
  <c r="T919" i="59"/>
  <c r="U919" i="59"/>
  <c r="D920" i="59"/>
  <c r="A920" i="59" s="1"/>
  <c r="J920" i="59"/>
  <c r="M920" i="59"/>
  <c r="N920" i="59"/>
  <c r="P920" i="59"/>
  <c r="Q920" i="59"/>
  <c r="R920" i="59"/>
  <c r="S920" i="59"/>
  <c r="T920" i="59"/>
  <c r="U920" i="59"/>
  <c r="D921" i="59"/>
  <c r="A921" i="59" s="1"/>
  <c r="J921" i="59"/>
  <c r="M921" i="59"/>
  <c r="N921" i="59"/>
  <c r="P921" i="59"/>
  <c r="Q921" i="59"/>
  <c r="R921" i="59"/>
  <c r="S921" i="59"/>
  <c r="T921" i="59"/>
  <c r="U921" i="59"/>
  <c r="D922" i="59"/>
  <c r="A922" i="59" s="1"/>
  <c r="J922" i="59"/>
  <c r="M922" i="59"/>
  <c r="N922" i="59"/>
  <c r="P922" i="59"/>
  <c r="Q922" i="59"/>
  <c r="R922" i="59"/>
  <c r="S922" i="59"/>
  <c r="T922" i="59"/>
  <c r="U922" i="59"/>
  <c r="D923" i="59"/>
  <c r="A923" i="59" s="1"/>
  <c r="J923" i="59"/>
  <c r="M923" i="59"/>
  <c r="N923" i="59"/>
  <c r="P923" i="59"/>
  <c r="Q923" i="59"/>
  <c r="R923" i="59"/>
  <c r="S923" i="59"/>
  <c r="T923" i="59"/>
  <c r="U923" i="59"/>
  <c r="D924" i="59"/>
  <c r="A924" i="59" s="1"/>
  <c r="J924" i="59"/>
  <c r="M924" i="59"/>
  <c r="N924" i="59"/>
  <c r="P924" i="59"/>
  <c r="Q924" i="59"/>
  <c r="R924" i="59"/>
  <c r="S924" i="59"/>
  <c r="T924" i="59"/>
  <c r="U924" i="59"/>
  <c r="D925" i="59"/>
  <c r="A925" i="59" s="1"/>
  <c r="J925" i="59"/>
  <c r="M925" i="59"/>
  <c r="N925" i="59"/>
  <c r="P925" i="59"/>
  <c r="Q925" i="59"/>
  <c r="R925" i="59"/>
  <c r="S925" i="59"/>
  <c r="T925" i="59"/>
  <c r="U925" i="59"/>
  <c r="D926" i="59"/>
  <c r="A926" i="59" s="1"/>
  <c r="J926" i="59"/>
  <c r="M926" i="59"/>
  <c r="N926" i="59"/>
  <c r="P926" i="59"/>
  <c r="Q926" i="59"/>
  <c r="R926" i="59"/>
  <c r="S926" i="59"/>
  <c r="T926" i="59"/>
  <c r="U926" i="59"/>
  <c r="D927" i="59"/>
  <c r="A927" i="59" s="1"/>
  <c r="J927" i="59"/>
  <c r="M927" i="59"/>
  <c r="N927" i="59"/>
  <c r="P927" i="59"/>
  <c r="Q927" i="59"/>
  <c r="R927" i="59"/>
  <c r="S927" i="59"/>
  <c r="T927" i="59"/>
  <c r="U927" i="59"/>
  <c r="D928" i="59"/>
  <c r="A928" i="59" s="1"/>
  <c r="J928" i="59"/>
  <c r="M928" i="59"/>
  <c r="N928" i="59"/>
  <c r="P928" i="59"/>
  <c r="Q928" i="59"/>
  <c r="R928" i="59"/>
  <c r="S928" i="59"/>
  <c r="T928" i="59"/>
  <c r="U928" i="59"/>
  <c r="D929" i="59"/>
  <c r="A929" i="59" s="1"/>
  <c r="J929" i="59"/>
  <c r="M929" i="59"/>
  <c r="N929" i="59"/>
  <c r="P929" i="59"/>
  <c r="Q929" i="59"/>
  <c r="R929" i="59"/>
  <c r="S929" i="59"/>
  <c r="T929" i="59"/>
  <c r="U929" i="59"/>
  <c r="D930" i="59"/>
  <c r="A930" i="59" s="1"/>
  <c r="J930" i="59"/>
  <c r="M930" i="59"/>
  <c r="N930" i="59"/>
  <c r="P930" i="59"/>
  <c r="Q930" i="59"/>
  <c r="R930" i="59"/>
  <c r="S930" i="59"/>
  <c r="T930" i="59"/>
  <c r="U930" i="59"/>
  <c r="D931" i="59"/>
  <c r="A931" i="59" s="1"/>
  <c r="J931" i="59"/>
  <c r="M931" i="59"/>
  <c r="N931" i="59"/>
  <c r="P931" i="59"/>
  <c r="Q931" i="59"/>
  <c r="R931" i="59"/>
  <c r="S931" i="59"/>
  <c r="T931" i="59"/>
  <c r="U931" i="59"/>
  <c r="D932" i="59"/>
  <c r="A932" i="59" s="1"/>
  <c r="J932" i="59"/>
  <c r="M932" i="59"/>
  <c r="N932" i="59"/>
  <c r="P932" i="59"/>
  <c r="Q932" i="59"/>
  <c r="R932" i="59"/>
  <c r="S932" i="59"/>
  <c r="T932" i="59"/>
  <c r="U932" i="59"/>
  <c r="D933" i="59"/>
  <c r="A933" i="59" s="1"/>
  <c r="J933" i="59"/>
  <c r="M933" i="59"/>
  <c r="N933" i="59"/>
  <c r="P933" i="59"/>
  <c r="Q933" i="59"/>
  <c r="R933" i="59"/>
  <c r="S933" i="59"/>
  <c r="T933" i="59"/>
  <c r="U933" i="59"/>
  <c r="D934" i="59"/>
  <c r="A934" i="59" s="1"/>
  <c r="J934" i="59"/>
  <c r="M934" i="59"/>
  <c r="N934" i="59"/>
  <c r="P934" i="59"/>
  <c r="Q934" i="59"/>
  <c r="R934" i="59"/>
  <c r="S934" i="59"/>
  <c r="T934" i="59"/>
  <c r="U934" i="59"/>
  <c r="D935" i="59"/>
  <c r="A935" i="59" s="1"/>
  <c r="J935" i="59"/>
  <c r="M935" i="59"/>
  <c r="N935" i="59"/>
  <c r="P935" i="59"/>
  <c r="Q935" i="59"/>
  <c r="R935" i="59"/>
  <c r="S935" i="59"/>
  <c r="T935" i="59"/>
  <c r="U935" i="59"/>
  <c r="D936" i="59"/>
  <c r="A936" i="59" s="1"/>
  <c r="J936" i="59"/>
  <c r="M936" i="59"/>
  <c r="N936" i="59"/>
  <c r="P936" i="59"/>
  <c r="Q936" i="59"/>
  <c r="R936" i="59"/>
  <c r="S936" i="59"/>
  <c r="T936" i="59"/>
  <c r="U936" i="59"/>
  <c r="D937" i="59"/>
  <c r="A937" i="59" s="1"/>
  <c r="J937" i="59"/>
  <c r="M937" i="59"/>
  <c r="N937" i="59"/>
  <c r="P937" i="59"/>
  <c r="Q937" i="59"/>
  <c r="R937" i="59"/>
  <c r="S937" i="59"/>
  <c r="T937" i="59"/>
  <c r="U937" i="59"/>
  <c r="D938" i="59"/>
  <c r="A938" i="59" s="1"/>
  <c r="J938" i="59"/>
  <c r="M938" i="59"/>
  <c r="N938" i="59"/>
  <c r="P938" i="59"/>
  <c r="Q938" i="59"/>
  <c r="R938" i="59"/>
  <c r="S938" i="59"/>
  <c r="T938" i="59"/>
  <c r="U938" i="59"/>
  <c r="D939" i="59"/>
  <c r="A939" i="59" s="1"/>
  <c r="J939" i="59"/>
  <c r="M939" i="59"/>
  <c r="N939" i="59"/>
  <c r="P939" i="59"/>
  <c r="Q939" i="59"/>
  <c r="R939" i="59"/>
  <c r="S939" i="59"/>
  <c r="T939" i="59"/>
  <c r="U939" i="59"/>
  <c r="D940" i="59"/>
  <c r="A940" i="59" s="1"/>
  <c r="J940" i="59"/>
  <c r="M940" i="59"/>
  <c r="N940" i="59"/>
  <c r="P940" i="59"/>
  <c r="Q940" i="59"/>
  <c r="R940" i="59"/>
  <c r="S940" i="59"/>
  <c r="T940" i="59"/>
  <c r="U940" i="59"/>
  <c r="D941" i="59"/>
  <c r="A941" i="59" s="1"/>
  <c r="J941" i="59"/>
  <c r="M941" i="59"/>
  <c r="N941" i="59"/>
  <c r="P941" i="59"/>
  <c r="Q941" i="59"/>
  <c r="R941" i="59"/>
  <c r="S941" i="59"/>
  <c r="T941" i="59"/>
  <c r="U941" i="59"/>
  <c r="D942" i="59"/>
  <c r="A942" i="59" s="1"/>
  <c r="J942" i="59"/>
  <c r="M942" i="59"/>
  <c r="N942" i="59"/>
  <c r="P942" i="59"/>
  <c r="Q942" i="59"/>
  <c r="R942" i="59"/>
  <c r="S942" i="59"/>
  <c r="T942" i="59"/>
  <c r="U942" i="59"/>
  <c r="D943" i="59"/>
  <c r="A943" i="59" s="1"/>
  <c r="J943" i="59"/>
  <c r="M943" i="59"/>
  <c r="N943" i="59"/>
  <c r="P943" i="59"/>
  <c r="Q943" i="59"/>
  <c r="R943" i="59"/>
  <c r="S943" i="59"/>
  <c r="T943" i="59"/>
  <c r="U943" i="59"/>
  <c r="D944" i="59"/>
  <c r="A944" i="59" s="1"/>
  <c r="J944" i="59"/>
  <c r="M944" i="59"/>
  <c r="N944" i="59"/>
  <c r="P944" i="59"/>
  <c r="Q944" i="59"/>
  <c r="R944" i="59"/>
  <c r="S944" i="59"/>
  <c r="T944" i="59"/>
  <c r="U944" i="59"/>
  <c r="D945" i="59"/>
  <c r="A945" i="59" s="1"/>
  <c r="J945" i="59"/>
  <c r="M945" i="59"/>
  <c r="N945" i="59"/>
  <c r="P945" i="59"/>
  <c r="Q945" i="59"/>
  <c r="R945" i="59"/>
  <c r="S945" i="59"/>
  <c r="T945" i="59"/>
  <c r="U945" i="59"/>
  <c r="D946" i="59"/>
  <c r="A946" i="59" s="1"/>
  <c r="J946" i="59"/>
  <c r="M946" i="59"/>
  <c r="N946" i="59"/>
  <c r="P946" i="59"/>
  <c r="Q946" i="59"/>
  <c r="R946" i="59"/>
  <c r="S946" i="59"/>
  <c r="T946" i="59"/>
  <c r="U946" i="59"/>
  <c r="D947" i="59"/>
  <c r="A947" i="59" s="1"/>
  <c r="J947" i="59"/>
  <c r="M947" i="59"/>
  <c r="N947" i="59"/>
  <c r="P947" i="59"/>
  <c r="Q947" i="59"/>
  <c r="R947" i="59"/>
  <c r="S947" i="59"/>
  <c r="T947" i="59"/>
  <c r="U947" i="59"/>
  <c r="D948" i="59"/>
  <c r="A948" i="59" s="1"/>
  <c r="J948" i="59"/>
  <c r="M948" i="59"/>
  <c r="N948" i="59"/>
  <c r="P948" i="59"/>
  <c r="Q948" i="59"/>
  <c r="R948" i="59"/>
  <c r="S948" i="59"/>
  <c r="T948" i="59"/>
  <c r="U948" i="59"/>
  <c r="D949" i="59"/>
  <c r="A949" i="59" s="1"/>
  <c r="J949" i="59"/>
  <c r="M949" i="59"/>
  <c r="N949" i="59"/>
  <c r="P949" i="59"/>
  <c r="Q949" i="59"/>
  <c r="R949" i="59"/>
  <c r="S949" i="59"/>
  <c r="T949" i="59"/>
  <c r="U949" i="59"/>
  <c r="D950" i="59"/>
  <c r="A950" i="59" s="1"/>
  <c r="J950" i="59"/>
  <c r="M950" i="59"/>
  <c r="N950" i="59"/>
  <c r="P950" i="59"/>
  <c r="Q950" i="59"/>
  <c r="R950" i="59"/>
  <c r="S950" i="59"/>
  <c r="T950" i="59"/>
  <c r="U950" i="59"/>
  <c r="D951" i="59"/>
  <c r="A951" i="59" s="1"/>
  <c r="J951" i="59"/>
  <c r="M951" i="59"/>
  <c r="N951" i="59"/>
  <c r="P951" i="59"/>
  <c r="Q951" i="59"/>
  <c r="R951" i="59"/>
  <c r="S951" i="59"/>
  <c r="T951" i="59"/>
  <c r="U951" i="59"/>
  <c r="D952" i="59"/>
  <c r="A952" i="59" s="1"/>
  <c r="J952" i="59"/>
  <c r="M952" i="59"/>
  <c r="N952" i="59"/>
  <c r="P952" i="59"/>
  <c r="Q952" i="59"/>
  <c r="R952" i="59"/>
  <c r="S952" i="59"/>
  <c r="T952" i="59"/>
  <c r="U952" i="59"/>
  <c r="D953" i="59"/>
  <c r="A953" i="59" s="1"/>
  <c r="J953" i="59"/>
  <c r="M953" i="59"/>
  <c r="N953" i="59"/>
  <c r="P953" i="59"/>
  <c r="Q953" i="59"/>
  <c r="R953" i="59"/>
  <c r="S953" i="59"/>
  <c r="T953" i="59"/>
  <c r="U953" i="59"/>
  <c r="D954" i="59"/>
  <c r="A954" i="59" s="1"/>
  <c r="J954" i="59"/>
  <c r="M954" i="59"/>
  <c r="N954" i="59"/>
  <c r="P954" i="59"/>
  <c r="Q954" i="59"/>
  <c r="R954" i="59"/>
  <c r="S954" i="59"/>
  <c r="T954" i="59"/>
  <c r="U954" i="59"/>
  <c r="D955" i="59"/>
  <c r="A955" i="59" s="1"/>
  <c r="J955" i="59"/>
  <c r="M955" i="59"/>
  <c r="N955" i="59"/>
  <c r="P955" i="59"/>
  <c r="Q955" i="59"/>
  <c r="R955" i="59"/>
  <c r="S955" i="59"/>
  <c r="T955" i="59"/>
  <c r="U955" i="59"/>
  <c r="D956" i="59"/>
  <c r="A956" i="59" s="1"/>
  <c r="J956" i="59"/>
  <c r="M956" i="59"/>
  <c r="N956" i="59"/>
  <c r="P956" i="59"/>
  <c r="Q956" i="59"/>
  <c r="R956" i="59"/>
  <c r="S956" i="59"/>
  <c r="T956" i="59"/>
  <c r="U956" i="59"/>
  <c r="D957" i="59"/>
  <c r="A957" i="59" s="1"/>
  <c r="J957" i="59"/>
  <c r="M957" i="59"/>
  <c r="N957" i="59"/>
  <c r="P957" i="59"/>
  <c r="Q957" i="59"/>
  <c r="R957" i="59"/>
  <c r="S957" i="59"/>
  <c r="T957" i="59"/>
  <c r="U957" i="59"/>
  <c r="D958" i="59"/>
  <c r="A958" i="59" s="1"/>
  <c r="J958" i="59"/>
  <c r="M958" i="59"/>
  <c r="N958" i="59"/>
  <c r="P958" i="59"/>
  <c r="Q958" i="59"/>
  <c r="R958" i="59"/>
  <c r="S958" i="59"/>
  <c r="T958" i="59"/>
  <c r="U958" i="59"/>
  <c r="D959" i="59"/>
  <c r="A959" i="59" s="1"/>
  <c r="J959" i="59"/>
  <c r="M959" i="59"/>
  <c r="N959" i="59"/>
  <c r="P959" i="59"/>
  <c r="Q959" i="59"/>
  <c r="R959" i="59"/>
  <c r="S959" i="59"/>
  <c r="T959" i="59"/>
  <c r="U959" i="59"/>
  <c r="D960" i="59"/>
  <c r="A960" i="59" s="1"/>
  <c r="J960" i="59"/>
  <c r="M960" i="59"/>
  <c r="N960" i="59"/>
  <c r="P960" i="59"/>
  <c r="Q960" i="59"/>
  <c r="R960" i="59"/>
  <c r="S960" i="59"/>
  <c r="T960" i="59"/>
  <c r="U960" i="59"/>
  <c r="D961" i="59"/>
  <c r="A961" i="59" s="1"/>
  <c r="J961" i="59"/>
  <c r="M961" i="59"/>
  <c r="N961" i="59"/>
  <c r="P961" i="59"/>
  <c r="Q961" i="59"/>
  <c r="R961" i="59"/>
  <c r="S961" i="59"/>
  <c r="T961" i="59"/>
  <c r="U961" i="59"/>
  <c r="D962" i="59"/>
  <c r="A962" i="59" s="1"/>
  <c r="J962" i="59"/>
  <c r="M962" i="59"/>
  <c r="N962" i="59"/>
  <c r="P962" i="59"/>
  <c r="Q962" i="59"/>
  <c r="R962" i="59"/>
  <c r="S962" i="59"/>
  <c r="T962" i="59"/>
  <c r="U962" i="59"/>
  <c r="D963" i="59"/>
  <c r="A963" i="59" s="1"/>
  <c r="J963" i="59"/>
  <c r="M963" i="59"/>
  <c r="N963" i="59"/>
  <c r="P963" i="59"/>
  <c r="Q963" i="59"/>
  <c r="R963" i="59"/>
  <c r="S963" i="59"/>
  <c r="T963" i="59"/>
  <c r="U963" i="59"/>
  <c r="D964" i="59"/>
  <c r="A964" i="59" s="1"/>
  <c r="J964" i="59"/>
  <c r="M964" i="59"/>
  <c r="N964" i="59"/>
  <c r="P964" i="59"/>
  <c r="Q964" i="59"/>
  <c r="R964" i="59"/>
  <c r="S964" i="59"/>
  <c r="T964" i="59"/>
  <c r="U964" i="59"/>
  <c r="D965" i="59"/>
  <c r="A965" i="59" s="1"/>
  <c r="J965" i="59"/>
  <c r="M965" i="59"/>
  <c r="N965" i="59"/>
  <c r="P965" i="59"/>
  <c r="Q965" i="59"/>
  <c r="R965" i="59"/>
  <c r="S965" i="59"/>
  <c r="T965" i="59"/>
  <c r="U965" i="59"/>
  <c r="D966" i="59"/>
  <c r="A966" i="59" s="1"/>
  <c r="J966" i="59"/>
  <c r="M966" i="59"/>
  <c r="N966" i="59"/>
  <c r="P966" i="59"/>
  <c r="Q966" i="59"/>
  <c r="R966" i="59"/>
  <c r="S966" i="59"/>
  <c r="T966" i="59"/>
  <c r="U966" i="59"/>
  <c r="D967" i="59"/>
  <c r="A967" i="59" s="1"/>
  <c r="J967" i="59"/>
  <c r="M967" i="59"/>
  <c r="N967" i="59"/>
  <c r="P967" i="59"/>
  <c r="Q967" i="59"/>
  <c r="R967" i="59"/>
  <c r="S967" i="59"/>
  <c r="T967" i="59"/>
  <c r="U967" i="59"/>
  <c r="D968" i="59"/>
  <c r="A968" i="59" s="1"/>
  <c r="J968" i="59"/>
  <c r="M968" i="59"/>
  <c r="N968" i="59"/>
  <c r="P968" i="59"/>
  <c r="Q968" i="59"/>
  <c r="R968" i="59"/>
  <c r="S968" i="59"/>
  <c r="T968" i="59"/>
  <c r="U968" i="59"/>
  <c r="D969" i="59"/>
  <c r="A969" i="59" s="1"/>
  <c r="J969" i="59"/>
  <c r="M969" i="59"/>
  <c r="N969" i="59"/>
  <c r="P969" i="59"/>
  <c r="Q969" i="59"/>
  <c r="R969" i="59"/>
  <c r="S969" i="59"/>
  <c r="T969" i="59"/>
  <c r="U969" i="59"/>
  <c r="D970" i="59"/>
  <c r="A970" i="59" s="1"/>
  <c r="J970" i="59"/>
  <c r="M970" i="59"/>
  <c r="N970" i="59"/>
  <c r="P970" i="59"/>
  <c r="Q970" i="59"/>
  <c r="R970" i="59"/>
  <c r="S970" i="59"/>
  <c r="T970" i="59"/>
  <c r="U970" i="59"/>
  <c r="D971" i="59"/>
  <c r="A971" i="59" s="1"/>
  <c r="J971" i="59"/>
  <c r="M971" i="59"/>
  <c r="N971" i="59"/>
  <c r="P971" i="59"/>
  <c r="Q971" i="59"/>
  <c r="R971" i="59"/>
  <c r="S971" i="59"/>
  <c r="T971" i="59"/>
  <c r="U971" i="59"/>
  <c r="D972" i="59"/>
  <c r="A972" i="59" s="1"/>
  <c r="J972" i="59"/>
  <c r="M972" i="59"/>
  <c r="N972" i="59"/>
  <c r="P972" i="59"/>
  <c r="Q972" i="59"/>
  <c r="R972" i="59"/>
  <c r="S972" i="59"/>
  <c r="T972" i="59"/>
  <c r="U972" i="59"/>
  <c r="D973" i="59"/>
  <c r="A973" i="59" s="1"/>
  <c r="J973" i="59"/>
  <c r="M973" i="59"/>
  <c r="N973" i="59"/>
  <c r="P973" i="59"/>
  <c r="Q973" i="59"/>
  <c r="R973" i="59"/>
  <c r="S973" i="59"/>
  <c r="T973" i="59"/>
  <c r="U973" i="59"/>
  <c r="D974" i="59"/>
  <c r="A974" i="59" s="1"/>
  <c r="J974" i="59"/>
  <c r="M974" i="59"/>
  <c r="N974" i="59"/>
  <c r="P974" i="59"/>
  <c r="Q974" i="59"/>
  <c r="R974" i="59"/>
  <c r="S974" i="59"/>
  <c r="T974" i="59"/>
  <c r="U974" i="59"/>
  <c r="D975" i="59"/>
  <c r="A975" i="59" s="1"/>
  <c r="J975" i="59"/>
  <c r="M975" i="59"/>
  <c r="N975" i="59"/>
  <c r="P975" i="59"/>
  <c r="Q975" i="59"/>
  <c r="R975" i="59"/>
  <c r="S975" i="59"/>
  <c r="T975" i="59"/>
  <c r="U975" i="59"/>
  <c r="D976" i="59"/>
  <c r="A976" i="59" s="1"/>
  <c r="J976" i="59"/>
  <c r="M976" i="59"/>
  <c r="N976" i="59"/>
  <c r="P976" i="59"/>
  <c r="Q976" i="59"/>
  <c r="R976" i="59"/>
  <c r="S976" i="59"/>
  <c r="T976" i="59"/>
  <c r="U976" i="59"/>
  <c r="D977" i="59"/>
  <c r="A977" i="59" s="1"/>
  <c r="J977" i="59"/>
  <c r="M977" i="59"/>
  <c r="N977" i="59"/>
  <c r="P977" i="59"/>
  <c r="Q977" i="59"/>
  <c r="R977" i="59"/>
  <c r="S977" i="59"/>
  <c r="T977" i="59"/>
  <c r="U977" i="59"/>
  <c r="D978" i="59"/>
  <c r="A978" i="59" s="1"/>
  <c r="J978" i="59"/>
  <c r="M978" i="59"/>
  <c r="N978" i="59"/>
  <c r="P978" i="59"/>
  <c r="Q978" i="59"/>
  <c r="R978" i="59"/>
  <c r="S978" i="59"/>
  <c r="T978" i="59"/>
  <c r="U978" i="59"/>
  <c r="D979" i="59"/>
  <c r="A979" i="59" s="1"/>
  <c r="J979" i="59"/>
  <c r="M979" i="59"/>
  <c r="N979" i="59"/>
  <c r="P979" i="59"/>
  <c r="Q979" i="59"/>
  <c r="R979" i="59"/>
  <c r="S979" i="59"/>
  <c r="T979" i="59"/>
  <c r="U979" i="59"/>
  <c r="D980" i="59"/>
  <c r="A980" i="59" s="1"/>
  <c r="J980" i="59"/>
  <c r="M980" i="59"/>
  <c r="N980" i="59"/>
  <c r="P980" i="59"/>
  <c r="Q980" i="59"/>
  <c r="R980" i="59"/>
  <c r="S980" i="59"/>
  <c r="T980" i="59"/>
  <c r="U980" i="59"/>
  <c r="D981" i="59"/>
  <c r="A981" i="59" s="1"/>
  <c r="J981" i="59"/>
  <c r="M981" i="59"/>
  <c r="N981" i="59"/>
  <c r="P981" i="59"/>
  <c r="Q981" i="59"/>
  <c r="R981" i="59"/>
  <c r="S981" i="59"/>
  <c r="T981" i="59"/>
  <c r="U981" i="59"/>
  <c r="D982" i="59"/>
  <c r="A982" i="59" s="1"/>
  <c r="J982" i="59"/>
  <c r="M982" i="59"/>
  <c r="N982" i="59"/>
  <c r="P982" i="59"/>
  <c r="Q982" i="59"/>
  <c r="R982" i="59"/>
  <c r="S982" i="59"/>
  <c r="T982" i="59"/>
  <c r="U982" i="59"/>
  <c r="D983" i="59"/>
  <c r="A983" i="59" s="1"/>
  <c r="J983" i="59"/>
  <c r="M983" i="59"/>
  <c r="N983" i="59"/>
  <c r="P983" i="59"/>
  <c r="Q983" i="59"/>
  <c r="S983" i="59"/>
  <c r="T983" i="59"/>
  <c r="U983" i="59"/>
  <c r="D984" i="59"/>
  <c r="A984" i="59" s="1"/>
  <c r="J984" i="59"/>
  <c r="M984" i="59"/>
  <c r="N984" i="59"/>
  <c r="P984" i="59"/>
  <c r="Q984" i="59"/>
  <c r="S984" i="59"/>
  <c r="T984" i="59"/>
  <c r="U984" i="59"/>
  <c r="D985" i="59"/>
  <c r="A985" i="59" s="1"/>
  <c r="J985" i="59"/>
  <c r="M985" i="59"/>
  <c r="N985" i="59"/>
  <c r="P985" i="59"/>
  <c r="Q985" i="59"/>
  <c r="S985" i="59"/>
  <c r="T985" i="59"/>
  <c r="U985" i="59"/>
  <c r="D986" i="59"/>
  <c r="A986" i="59" s="1"/>
  <c r="J986" i="59"/>
  <c r="M986" i="59"/>
  <c r="N986" i="59"/>
  <c r="P986" i="59"/>
  <c r="Q986" i="59"/>
  <c r="S986" i="59"/>
  <c r="T986" i="59"/>
  <c r="U986" i="59"/>
  <c r="D987" i="59"/>
  <c r="A987" i="59" s="1"/>
  <c r="J987" i="59"/>
  <c r="M987" i="59"/>
  <c r="N987" i="59"/>
  <c r="P987" i="59"/>
  <c r="Q987" i="59"/>
  <c r="R987" i="59"/>
  <c r="S987" i="59"/>
  <c r="T987" i="59"/>
  <c r="U987" i="59"/>
  <c r="D988" i="59"/>
  <c r="A988" i="59" s="1"/>
  <c r="J988" i="59"/>
  <c r="M988" i="59"/>
  <c r="N988" i="59"/>
  <c r="P988" i="59"/>
  <c r="Q988" i="59"/>
  <c r="R988" i="59"/>
  <c r="S988" i="59"/>
  <c r="T988" i="59"/>
  <c r="U988" i="59"/>
  <c r="D989" i="59"/>
  <c r="A989" i="59" s="1"/>
  <c r="J989" i="59"/>
  <c r="M989" i="59"/>
  <c r="N989" i="59"/>
  <c r="P989" i="59"/>
  <c r="Q989" i="59"/>
  <c r="R989" i="59"/>
  <c r="S989" i="59"/>
  <c r="T989" i="59"/>
  <c r="U989" i="59"/>
  <c r="D990" i="59"/>
  <c r="A990" i="59" s="1"/>
  <c r="J990" i="59"/>
  <c r="M990" i="59"/>
  <c r="N990" i="59"/>
  <c r="P990" i="59"/>
  <c r="Q990" i="59"/>
  <c r="R990" i="59"/>
  <c r="S990" i="59"/>
  <c r="T990" i="59"/>
  <c r="U990" i="59"/>
  <c r="D991" i="59"/>
  <c r="A991" i="59" s="1"/>
  <c r="J991" i="59"/>
  <c r="M991" i="59"/>
  <c r="N991" i="59"/>
  <c r="P991" i="59"/>
  <c r="Q991" i="59"/>
  <c r="R991" i="59"/>
  <c r="S991" i="59"/>
  <c r="T991" i="59"/>
  <c r="U991" i="59"/>
  <c r="D992" i="59"/>
  <c r="A992" i="59" s="1"/>
  <c r="J992" i="59"/>
  <c r="M992" i="59"/>
  <c r="N992" i="59"/>
  <c r="P992" i="59"/>
  <c r="Q992" i="59"/>
  <c r="R992" i="59"/>
  <c r="S992" i="59"/>
  <c r="T992" i="59"/>
  <c r="U992" i="59"/>
  <c r="D993" i="59"/>
  <c r="A993" i="59" s="1"/>
  <c r="J993" i="59"/>
  <c r="M993" i="59"/>
  <c r="N993" i="59"/>
  <c r="P993" i="59"/>
  <c r="Q993" i="59"/>
  <c r="R993" i="59"/>
  <c r="S993" i="59"/>
  <c r="T993" i="59"/>
  <c r="U993" i="59"/>
  <c r="D994" i="59"/>
  <c r="A994" i="59" s="1"/>
  <c r="J994" i="59"/>
  <c r="M994" i="59"/>
  <c r="N994" i="59"/>
  <c r="P994" i="59"/>
  <c r="Q994" i="59"/>
  <c r="S994" i="59"/>
  <c r="T994" i="59"/>
  <c r="U994" i="59"/>
  <c r="D995" i="59"/>
  <c r="A995" i="59" s="1"/>
  <c r="J995" i="59"/>
  <c r="M995" i="59"/>
  <c r="N995" i="59"/>
  <c r="P995" i="59"/>
  <c r="Q995" i="59"/>
  <c r="R995" i="59"/>
  <c r="S995" i="59"/>
  <c r="T995" i="59"/>
  <c r="U995" i="59"/>
  <c r="D996" i="59"/>
  <c r="A996" i="59" s="1"/>
  <c r="J996" i="59"/>
  <c r="M996" i="59"/>
  <c r="N996" i="59"/>
  <c r="P996" i="59"/>
  <c r="Q996" i="59"/>
  <c r="R996" i="59"/>
  <c r="S996" i="59"/>
  <c r="T996" i="59"/>
  <c r="U996" i="59"/>
  <c r="D997" i="59"/>
  <c r="A997" i="59" s="1"/>
  <c r="J997" i="59"/>
  <c r="M997" i="59"/>
  <c r="N997" i="59"/>
  <c r="P997" i="59"/>
  <c r="Q997" i="59"/>
  <c r="R997" i="59"/>
  <c r="S997" i="59"/>
  <c r="T997" i="59"/>
  <c r="U997" i="59"/>
  <c r="D998" i="59"/>
  <c r="A998" i="59" s="1"/>
  <c r="J998" i="59"/>
  <c r="M998" i="59"/>
  <c r="N998" i="59"/>
  <c r="P998" i="59"/>
  <c r="Q998" i="59"/>
  <c r="R998" i="59"/>
  <c r="S998" i="59"/>
  <c r="T998" i="59"/>
  <c r="U998" i="59"/>
  <c r="D999" i="59"/>
  <c r="A999" i="59" s="1"/>
  <c r="J999" i="59"/>
  <c r="M999" i="59"/>
  <c r="N999" i="59"/>
  <c r="P999" i="59"/>
  <c r="Q999" i="59"/>
  <c r="R999" i="59"/>
  <c r="S999" i="59"/>
  <c r="T999" i="59"/>
  <c r="U999" i="59"/>
  <c r="D1000" i="59"/>
  <c r="A1000" i="59" s="1"/>
  <c r="J1000" i="59"/>
  <c r="M1000" i="59"/>
  <c r="N1000" i="59"/>
  <c r="P1000" i="59"/>
  <c r="Q1000" i="59"/>
  <c r="R1000" i="59"/>
  <c r="S1000" i="59"/>
  <c r="T1000" i="59"/>
  <c r="U1000" i="59"/>
  <c r="D1001" i="59"/>
  <c r="A1001" i="59" s="1"/>
  <c r="J1001" i="59"/>
  <c r="M1001" i="59"/>
  <c r="N1001" i="59"/>
  <c r="P1001" i="59"/>
  <c r="Q1001" i="59"/>
  <c r="R1001" i="59"/>
  <c r="S1001" i="59"/>
  <c r="T1001" i="59"/>
  <c r="U1001" i="59"/>
  <c r="D1002" i="59"/>
  <c r="A1002" i="59" s="1"/>
  <c r="J1002" i="59"/>
  <c r="M1002" i="59"/>
  <c r="N1002" i="59"/>
  <c r="P1002" i="59"/>
  <c r="Q1002" i="59"/>
  <c r="R1002" i="59"/>
  <c r="S1002" i="59"/>
  <c r="T1002" i="59"/>
  <c r="U1002" i="59"/>
  <c r="D1003" i="59"/>
  <c r="A1003" i="59" s="1"/>
  <c r="J1003" i="59"/>
  <c r="M1003" i="59"/>
  <c r="N1003" i="59"/>
  <c r="P1003" i="59"/>
  <c r="Q1003" i="59"/>
  <c r="R1003" i="59"/>
  <c r="S1003" i="59"/>
  <c r="T1003" i="59"/>
  <c r="U1003" i="59"/>
  <c r="D1004" i="59"/>
  <c r="A1004" i="59" s="1"/>
  <c r="J1004" i="59"/>
  <c r="M1004" i="59"/>
  <c r="N1004" i="59"/>
  <c r="P1004" i="59"/>
  <c r="Q1004" i="59"/>
  <c r="R1004" i="59"/>
  <c r="S1004" i="59"/>
  <c r="T1004" i="59"/>
  <c r="U1004" i="59"/>
  <c r="D1005" i="59"/>
  <c r="A1005" i="59" s="1"/>
  <c r="J1005" i="59"/>
  <c r="M1005" i="59"/>
  <c r="N1005" i="59"/>
  <c r="P1005" i="59"/>
  <c r="Q1005" i="59"/>
  <c r="R1005" i="59"/>
  <c r="S1005" i="59"/>
  <c r="T1005" i="59"/>
  <c r="U1005" i="59"/>
  <c r="D1006" i="59"/>
  <c r="A1006" i="59" s="1"/>
  <c r="J1006" i="59"/>
  <c r="M1006" i="59"/>
  <c r="N1006" i="59"/>
  <c r="P1006" i="59"/>
  <c r="Q1006" i="59"/>
  <c r="R1006" i="59"/>
  <c r="S1006" i="59"/>
  <c r="T1006" i="59"/>
  <c r="U1006" i="59"/>
  <c r="D1007" i="59"/>
  <c r="A1007" i="59" s="1"/>
  <c r="J1007" i="59"/>
  <c r="M1007" i="59"/>
  <c r="N1007" i="59"/>
  <c r="P1007" i="59"/>
  <c r="Q1007" i="59"/>
  <c r="R1007" i="59"/>
  <c r="S1007" i="59"/>
  <c r="T1007" i="59"/>
  <c r="U1007" i="59"/>
  <c r="D1008" i="59"/>
  <c r="A1008" i="59" s="1"/>
  <c r="J1008" i="59"/>
  <c r="M1008" i="59"/>
  <c r="N1008" i="59"/>
  <c r="P1008" i="59"/>
  <c r="Q1008" i="59"/>
  <c r="R1008" i="59"/>
  <c r="S1008" i="59"/>
  <c r="T1008" i="59"/>
  <c r="U1008" i="59"/>
  <c r="D1009" i="59"/>
  <c r="A1009" i="59" s="1"/>
  <c r="J1009" i="59"/>
  <c r="M1009" i="59"/>
  <c r="N1009" i="59"/>
  <c r="P1009" i="59"/>
  <c r="Q1009" i="59"/>
  <c r="R1009" i="59"/>
  <c r="S1009" i="59"/>
  <c r="T1009" i="59"/>
  <c r="U1009" i="59"/>
  <c r="D1010" i="59"/>
  <c r="A1010" i="59" s="1"/>
  <c r="J1010" i="59"/>
  <c r="M1010" i="59"/>
  <c r="N1010" i="59"/>
  <c r="P1010" i="59"/>
  <c r="Q1010" i="59"/>
  <c r="R1010" i="59"/>
  <c r="S1010" i="59"/>
  <c r="T1010" i="59"/>
  <c r="U1010" i="59"/>
  <c r="D1011" i="59"/>
  <c r="A1011" i="59" s="1"/>
  <c r="J1011" i="59"/>
  <c r="M1011" i="59"/>
  <c r="N1011" i="59"/>
  <c r="P1011" i="59"/>
  <c r="Q1011" i="59"/>
  <c r="R1011" i="59"/>
  <c r="S1011" i="59"/>
  <c r="T1011" i="59"/>
  <c r="U1011" i="59"/>
  <c r="D1012" i="59"/>
  <c r="A1012" i="59" s="1"/>
  <c r="J1012" i="59"/>
  <c r="M1012" i="59"/>
  <c r="N1012" i="59"/>
  <c r="P1012" i="59"/>
  <c r="Q1012" i="59"/>
  <c r="R1012" i="59"/>
  <c r="S1012" i="59"/>
  <c r="T1012" i="59"/>
  <c r="U1012" i="59"/>
  <c r="D1013" i="59"/>
  <c r="A1013" i="59" s="1"/>
  <c r="J1013" i="59"/>
  <c r="M1013" i="59"/>
  <c r="N1013" i="59"/>
  <c r="P1013" i="59"/>
  <c r="Q1013" i="59"/>
  <c r="R1013" i="59"/>
  <c r="S1013" i="59"/>
  <c r="T1013" i="59"/>
  <c r="U1013" i="59"/>
  <c r="D1014" i="59"/>
  <c r="A1014" i="59" s="1"/>
  <c r="J1014" i="59"/>
  <c r="M1014" i="59"/>
  <c r="N1014" i="59"/>
  <c r="P1014" i="59"/>
  <c r="Q1014" i="59"/>
  <c r="R1014" i="59"/>
  <c r="S1014" i="59"/>
  <c r="T1014" i="59"/>
  <c r="U1014" i="59"/>
  <c r="D1015" i="59"/>
  <c r="A1015" i="59" s="1"/>
  <c r="J1015" i="59"/>
  <c r="M1015" i="59"/>
  <c r="N1015" i="59"/>
  <c r="P1015" i="59"/>
  <c r="Q1015" i="59"/>
  <c r="R1015" i="59"/>
  <c r="S1015" i="59"/>
  <c r="T1015" i="59"/>
  <c r="U1015" i="59"/>
  <c r="D1016" i="59"/>
  <c r="A1016" i="59" s="1"/>
  <c r="J1016" i="59"/>
  <c r="M1016" i="59"/>
  <c r="N1016" i="59"/>
  <c r="P1016" i="59"/>
  <c r="Q1016" i="59"/>
  <c r="R1016" i="59"/>
  <c r="S1016" i="59"/>
  <c r="T1016" i="59"/>
  <c r="U1016" i="59"/>
  <c r="D1017" i="59"/>
  <c r="A1017" i="59" s="1"/>
  <c r="J1017" i="59"/>
  <c r="M1017" i="59"/>
  <c r="N1017" i="59"/>
  <c r="P1017" i="59"/>
  <c r="Q1017" i="59"/>
  <c r="R1017" i="59"/>
  <c r="S1017" i="59"/>
  <c r="T1017" i="59"/>
  <c r="U1017" i="59"/>
  <c r="D1018" i="59"/>
  <c r="A1018" i="59" s="1"/>
  <c r="J1018" i="59"/>
  <c r="M1018" i="59"/>
  <c r="N1018" i="59"/>
  <c r="P1018" i="59"/>
  <c r="Q1018" i="59"/>
  <c r="R1018" i="59"/>
  <c r="S1018" i="59"/>
  <c r="T1018" i="59"/>
  <c r="U1018" i="59"/>
  <c r="D1019" i="59"/>
  <c r="A1019" i="59" s="1"/>
  <c r="J1019" i="59"/>
  <c r="M1019" i="59"/>
  <c r="N1019" i="59"/>
  <c r="P1019" i="59"/>
  <c r="Q1019" i="59"/>
  <c r="S1019" i="59"/>
  <c r="T1019" i="59"/>
  <c r="U1019" i="59"/>
  <c r="D1020" i="59"/>
  <c r="A1020" i="59" s="1"/>
  <c r="J1020" i="59"/>
  <c r="M1020" i="59"/>
  <c r="N1020" i="59"/>
  <c r="P1020" i="59"/>
  <c r="Q1020" i="59"/>
  <c r="R1020" i="59"/>
  <c r="S1020" i="59"/>
  <c r="T1020" i="59"/>
  <c r="U1020" i="59"/>
  <c r="D1021" i="59"/>
  <c r="A1021" i="59" s="1"/>
  <c r="J1021" i="59"/>
  <c r="M1021" i="59"/>
  <c r="N1021" i="59"/>
  <c r="P1021" i="59"/>
  <c r="Q1021" i="59"/>
  <c r="R1021" i="59"/>
  <c r="S1021" i="59"/>
  <c r="T1021" i="59"/>
  <c r="U1021" i="59"/>
  <c r="D1022" i="59"/>
  <c r="A1022" i="59" s="1"/>
  <c r="J1022" i="59"/>
  <c r="M1022" i="59"/>
  <c r="N1022" i="59"/>
  <c r="P1022" i="59"/>
  <c r="Q1022" i="59"/>
  <c r="R1022" i="59"/>
  <c r="S1022" i="59"/>
  <c r="T1022" i="59"/>
  <c r="U1022" i="59"/>
  <c r="D1023" i="59"/>
  <c r="A1023" i="59" s="1"/>
  <c r="J1023" i="59"/>
  <c r="M1023" i="59"/>
  <c r="N1023" i="59"/>
  <c r="P1023" i="59"/>
  <c r="Q1023" i="59"/>
  <c r="R1023" i="59"/>
  <c r="S1023" i="59"/>
  <c r="T1023" i="59"/>
  <c r="U1023" i="59"/>
  <c r="D1024" i="59"/>
  <c r="A1024" i="59" s="1"/>
  <c r="J1024" i="59"/>
  <c r="M1024" i="59"/>
  <c r="N1024" i="59"/>
  <c r="P1024" i="59"/>
  <c r="Q1024" i="59"/>
  <c r="R1024" i="59"/>
  <c r="S1024" i="59"/>
  <c r="T1024" i="59"/>
  <c r="U1024" i="59"/>
  <c r="D1025" i="59"/>
  <c r="A1025" i="59" s="1"/>
  <c r="J1025" i="59"/>
  <c r="M1025" i="59"/>
  <c r="N1025" i="59"/>
  <c r="P1025" i="59"/>
  <c r="Q1025" i="59"/>
  <c r="R1025" i="59"/>
  <c r="S1025" i="59"/>
  <c r="T1025" i="59"/>
  <c r="U1025" i="59"/>
  <c r="D1026" i="59"/>
  <c r="A1026" i="59" s="1"/>
  <c r="J1026" i="59"/>
  <c r="M1026" i="59"/>
  <c r="N1026" i="59"/>
  <c r="P1026" i="59"/>
  <c r="Q1026" i="59"/>
  <c r="R1026" i="59"/>
  <c r="S1026" i="59"/>
  <c r="T1026" i="59"/>
  <c r="U1026" i="59"/>
  <c r="D1027" i="59"/>
  <c r="A1027" i="59" s="1"/>
  <c r="J1027" i="59"/>
  <c r="M1027" i="59"/>
  <c r="N1027" i="59"/>
  <c r="P1027" i="59"/>
  <c r="Q1027" i="59"/>
  <c r="R1027" i="59"/>
  <c r="S1027" i="59"/>
  <c r="T1027" i="59"/>
  <c r="U1027" i="59"/>
  <c r="D1028" i="59"/>
  <c r="A1028" i="59" s="1"/>
  <c r="J1028" i="59"/>
  <c r="M1028" i="59"/>
  <c r="N1028" i="59"/>
  <c r="P1028" i="59"/>
  <c r="Q1028" i="59"/>
  <c r="R1028" i="59"/>
  <c r="S1028" i="59"/>
  <c r="T1028" i="59"/>
  <c r="U1028" i="59"/>
  <c r="D1029" i="59"/>
  <c r="A1029" i="59" s="1"/>
  <c r="J1029" i="59"/>
  <c r="M1029" i="59"/>
  <c r="N1029" i="59"/>
  <c r="P1029" i="59"/>
  <c r="Q1029" i="59"/>
  <c r="R1029" i="59"/>
  <c r="S1029" i="59"/>
  <c r="T1029" i="59"/>
  <c r="U1029" i="59"/>
  <c r="D1030" i="59"/>
  <c r="A1030" i="59" s="1"/>
  <c r="J1030" i="59"/>
  <c r="M1030" i="59"/>
  <c r="N1030" i="59"/>
  <c r="P1030" i="59"/>
  <c r="Q1030" i="59"/>
  <c r="R1030" i="59"/>
  <c r="S1030" i="59"/>
  <c r="T1030" i="59"/>
  <c r="U1030" i="59"/>
  <c r="D1031" i="59"/>
  <c r="A1031" i="59" s="1"/>
  <c r="J1031" i="59"/>
  <c r="M1031" i="59"/>
  <c r="N1031" i="59"/>
  <c r="P1031" i="59"/>
  <c r="Q1031" i="59"/>
  <c r="R1031" i="59"/>
  <c r="S1031" i="59"/>
  <c r="T1031" i="59"/>
  <c r="U1031" i="59"/>
  <c r="D1032" i="59"/>
  <c r="A1032" i="59" s="1"/>
  <c r="J1032" i="59"/>
  <c r="M1032" i="59"/>
  <c r="N1032" i="59"/>
  <c r="P1032" i="59"/>
  <c r="Q1032" i="59"/>
  <c r="R1032" i="59"/>
  <c r="S1032" i="59"/>
  <c r="T1032" i="59"/>
  <c r="U1032" i="59"/>
  <c r="D1033" i="59"/>
  <c r="A1033" i="59" s="1"/>
  <c r="J1033" i="59"/>
  <c r="M1033" i="59"/>
  <c r="N1033" i="59"/>
  <c r="P1033" i="59"/>
  <c r="Q1033" i="59"/>
  <c r="R1033" i="59"/>
  <c r="S1033" i="59"/>
  <c r="T1033" i="59"/>
  <c r="U1033" i="59"/>
  <c r="D1034" i="59"/>
  <c r="A1034" i="59" s="1"/>
  <c r="J1034" i="59"/>
  <c r="M1034" i="59"/>
  <c r="N1034" i="59"/>
  <c r="P1034" i="59"/>
  <c r="Q1034" i="59"/>
  <c r="R1034" i="59"/>
  <c r="S1034" i="59"/>
  <c r="T1034" i="59"/>
  <c r="U1034" i="59"/>
  <c r="D1035" i="59"/>
  <c r="A1035" i="59" s="1"/>
  <c r="J1035" i="59"/>
  <c r="M1035" i="59"/>
  <c r="N1035" i="59"/>
  <c r="P1035" i="59"/>
  <c r="Q1035" i="59"/>
  <c r="R1035" i="59"/>
  <c r="S1035" i="59"/>
  <c r="T1035" i="59"/>
  <c r="U1035" i="59"/>
  <c r="D1036" i="59"/>
  <c r="A1036" i="59" s="1"/>
  <c r="J1036" i="59"/>
  <c r="M1036" i="59"/>
  <c r="N1036" i="59"/>
  <c r="P1036" i="59"/>
  <c r="Q1036" i="59"/>
  <c r="R1036" i="59"/>
  <c r="S1036" i="59"/>
  <c r="T1036" i="59"/>
  <c r="U1036" i="59"/>
  <c r="D1037" i="59"/>
  <c r="A1037" i="59" s="1"/>
  <c r="J1037" i="59"/>
  <c r="M1037" i="59"/>
  <c r="N1037" i="59"/>
  <c r="P1037" i="59"/>
  <c r="Q1037" i="59"/>
  <c r="R1037" i="59"/>
  <c r="S1037" i="59"/>
  <c r="T1037" i="59"/>
  <c r="U1037" i="59"/>
  <c r="D1038" i="59"/>
  <c r="A1038" i="59" s="1"/>
  <c r="J1038" i="59"/>
  <c r="M1038" i="59"/>
  <c r="N1038" i="59"/>
  <c r="P1038" i="59"/>
  <c r="Q1038" i="59"/>
  <c r="R1038" i="59"/>
  <c r="S1038" i="59"/>
  <c r="T1038" i="59"/>
  <c r="U1038" i="59"/>
  <c r="D1039" i="59"/>
  <c r="A1039" i="59" s="1"/>
  <c r="J1039" i="59"/>
  <c r="M1039" i="59"/>
  <c r="N1039" i="59"/>
  <c r="P1039" i="59"/>
  <c r="Q1039" i="59"/>
  <c r="R1039" i="59"/>
  <c r="S1039" i="59"/>
  <c r="T1039" i="59"/>
  <c r="U1039" i="59"/>
  <c r="D1040" i="59"/>
  <c r="A1040" i="59" s="1"/>
  <c r="J1040" i="59"/>
  <c r="M1040" i="59"/>
  <c r="N1040" i="59"/>
  <c r="P1040" i="59"/>
  <c r="Q1040" i="59"/>
  <c r="R1040" i="59"/>
  <c r="S1040" i="59"/>
  <c r="T1040" i="59"/>
  <c r="U1040" i="59"/>
  <c r="D1041" i="59"/>
  <c r="A1041" i="59" s="1"/>
  <c r="J1041" i="59"/>
  <c r="M1041" i="59"/>
  <c r="N1041" i="59"/>
  <c r="P1041" i="59"/>
  <c r="Q1041" i="59"/>
  <c r="R1041" i="59"/>
  <c r="S1041" i="59"/>
  <c r="T1041" i="59"/>
  <c r="U1041" i="59"/>
  <c r="D1042" i="59"/>
  <c r="A1042" i="59" s="1"/>
  <c r="J1042" i="59"/>
  <c r="M1042" i="59"/>
  <c r="N1042" i="59"/>
  <c r="P1042" i="59"/>
  <c r="Q1042" i="59"/>
  <c r="R1042" i="59"/>
  <c r="S1042" i="59"/>
  <c r="T1042" i="59"/>
  <c r="U1042" i="59"/>
  <c r="D1043" i="59"/>
  <c r="A1043" i="59" s="1"/>
  <c r="J1043" i="59"/>
  <c r="M1043" i="59"/>
  <c r="N1043" i="59"/>
  <c r="P1043" i="59"/>
  <c r="Q1043" i="59"/>
  <c r="R1043" i="59"/>
  <c r="S1043" i="59"/>
  <c r="T1043" i="59"/>
  <c r="U1043" i="59"/>
  <c r="D1044" i="59"/>
  <c r="A1044" i="59" s="1"/>
  <c r="J1044" i="59"/>
  <c r="M1044" i="59"/>
  <c r="N1044" i="59"/>
  <c r="P1044" i="59"/>
  <c r="Q1044" i="59"/>
  <c r="R1044" i="59"/>
  <c r="S1044" i="59"/>
  <c r="T1044" i="59"/>
  <c r="U1044" i="59"/>
  <c r="D1045" i="59"/>
  <c r="A1045" i="59" s="1"/>
  <c r="J1045" i="59"/>
  <c r="M1045" i="59"/>
  <c r="N1045" i="59"/>
  <c r="P1045" i="59"/>
  <c r="Q1045" i="59"/>
  <c r="R1045" i="59"/>
  <c r="S1045" i="59"/>
  <c r="T1045" i="59"/>
  <c r="U1045" i="59"/>
  <c r="D1046" i="59"/>
  <c r="A1046" i="59" s="1"/>
  <c r="J1046" i="59"/>
  <c r="M1046" i="59"/>
  <c r="N1046" i="59"/>
  <c r="P1046" i="59"/>
  <c r="Q1046" i="59"/>
  <c r="R1046" i="59"/>
  <c r="S1046" i="59"/>
  <c r="T1046" i="59"/>
  <c r="U1046" i="59"/>
  <c r="D1047" i="59"/>
  <c r="A1047" i="59" s="1"/>
  <c r="J1047" i="59"/>
  <c r="M1047" i="59"/>
  <c r="N1047" i="59"/>
  <c r="P1047" i="59"/>
  <c r="Q1047" i="59"/>
  <c r="R1047" i="59"/>
  <c r="S1047" i="59"/>
  <c r="T1047" i="59"/>
  <c r="U1047" i="59"/>
  <c r="D1048" i="59"/>
  <c r="A1048" i="59" s="1"/>
  <c r="J1048" i="59"/>
  <c r="M1048" i="59"/>
  <c r="N1048" i="59"/>
  <c r="P1048" i="59"/>
  <c r="Q1048" i="59"/>
  <c r="R1048" i="59"/>
  <c r="S1048" i="59"/>
  <c r="T1048" i="59"/>
  <c r="U1048" i="59"/>
  <c r="D1049" i="59"/>
  <c r="A1049" i="59" s="1"/>
  <c r="J1049" i="59"/>
  <c r="M1049" i="59"/>
  <c r="N1049" i="59"/>
  <c r="P1049" i="59"/>
  <c r="Q1049" i="59"/>
  <c r="R1049" i="59"/>
  <c r="S1049" i="59"/>
  <c r="T1049" i="59"/>
  <c r="U1049" i="59"/>
  <c r="D1050" i="59"/>
  <c r="A1050" i="59" s="1"/>
  <c r="J1050" i="59"/>
  <c r="M1050" i="59"/>
  <c r="N1050" i="59"/>
  <c r="P1050" i="59"/>
  <c r="Q1050" i="59"/>
  <c r="R1050" i="59"/>
  <c r="S1050" i="59"/>
  <c r="T1050" i="59"/>
  <c r="U1050" i="59"/>
  <c r="D1051" i="59"/>
  <c r="A1051" i="59" s="1"/>
  <c r="J1051" i="59"/>
  <c r="M1051" i="59"/>
  <c r="N1051" i="59"/>
  <c r="P1051" i="59"/>
  <c r="Q1051" i="59"/>
  <c r="R1051" i="59"/>
  <c r="S1051" i="59"/>
  <c r="T1051" i="59"/>
  <c r="U1051" i="59"/>
  <c r="D1052" i="59"/>
  <c r="A1052" i="59" s="1"/>
  <c r="J1052" i="59"/>
  <c r="M1052" i="59"/>
  <c r="N1052" i="59"/>
  <c r="P1052" i="59"/>
  <c r="Q1052" i="59"/>
  <c r="R1052" i="59"/>
  <c r="S1052" i="59"/>
  <c r="T1052" i="59"/>
  <c r="U1052" i="59"/>
  <c r="D1053" i="59"/>
  <c r="A1053" i="59" s="1"/>
  <c r="J1053" i="59"/>
  <c r="M1053" i="59"/>
  <c r="N1053" i="59"/>
  <c r="P1053" i="59"/>
  <c r="Q1053" i="59"/>
  <c r="R1053" i="59"/>
  <c r="S1053" i="59"/>
  <c r="T1053" i="59"/>
  <c r="U1053" i="59"/>
  <c r="D1054" i="59"/>
  <c r="A1054" i="59" s="1"/>
  <c r="J1054" i="59"/>
  <c r="M1054" i="59"/>
  <c r="N1054" i="59"/>
  <c r="P1054" i="59"/>
  <c r="Q1054" i="59"/>
  <c r="R1054" i="59"/>
  <c r="S1054" i="59"/>
  <c r="T1054" i="59"/>
  <c r="U1054" i="59"/>
  <c r="D1055" i="59"/>
  <c r="A1055" i="59" s="1"/>
  <c r="J1055" i="59"/>
  <c r="M1055" i="59"/>
  <c r="N1055" i="59"/>
  <c r="P1055" i="59"/>
  <c r="Q1055" i="59"/>
  <c r="R1055" i="59"/>
  <c r="S1055" i="59"/>
  <c r="T1055" i="59"/>
  <c r="U1055" i="59"/>
  <c r="D1056" i="59"/>
  <c r="A1056" i="59" s="1"/>
  <c r="J1056" i="59"/>
  <c r="M1056" i="59"/>
  <c r="N1056" i="59"/>
  <c r="P1056" i="59"/>
  <c r="Q1056" i="59"/>
  <c r="R1056" i="59"/>
  <c r="S1056" i="59"/>
  <c r="T1056" i="59"/>
  <c r="U1056" i="59"/>
  <c r="D1057" i="59"/>
  <c r="A1057" i="59" s="1"/>
  <c r="J1057" i="59"/>
  <c r="M1057" i="59"/>
  <c r="N1057" i="59"/>
  <c r="P1057" i="59"/>
  <c r="Q1057" i="59"/>
  <c r="R1057" i="59"/>
  <c r="S1057" i="59"/>
  <c r="T1057" i="59"/>
  <c r="U1057" i="59"/>
  <c r="D1058" i="59"/>
  <c r="A1058" i="59" s="1"/>
  <c r="J1058" i="59"/>
  <c r="M1058" i="59"/>
  <c r="N1058" i="59"/>
  <c r="P1058" i="59"/>
  <c r="Q1058" i="59"/>
  <c r="R1058" i="59"/>
  <c r="S1058" i="59"/>
  <c r="T1058" i="59"/>
  <c r="U1058" i="59"/>
  <c r="D1059" i="59"/>
  <c r="A1059" i="59" s="1"/>
  <c r="J1059" i="59"/>
  <c r="M1059" i="59"/>
  <c r="N1059" i="59"/>
  <c r="P1059" i="59"/>
  <c r="Q1059" i="59"/>
  <c r="R1059" i="59"/>
  <c r="S1059" i="59"/>
  <c r="T1059" i="59"/>
  <c r="U1059" i="59"/>
  <c r="D1060" i="59"/>
  <c r="A1060" i="59" s="1"/>
  <c r="J1060" i="59"/>
  <c r="M1060" i="59"/>
  <c r="N1060" i="59"/>
  <c r="P1060" i="59"/>
  <c r="Q1060" i="59"/>
  <c r="R1060" i="59"/>
  <c r="S1060" i="59"/>
  <c r="T1060" i="59"/>
  <c r="U1060" i="59"/>
  <c r="D1061" i="59"/>
  <c r="A1061" i="59" s="1"/>
  <c r="J1061" i="59"/>
  <c r="M1061" i="59"/>
  <c r="N1061" i="59"/>
  <c r="P1061" i="59"/>
  <c r="Q1061" i="59"/>
  <c r="R1061" i="59"/>
  <c r="S1061" i="59"/>
  <c r="T1061" i="59"/>
  <c r="U1061" i="59"/>
  <c r="D1062" i="59"/>
  <c r="A1062" i="59" s="1"/>
  <c r="J1062" i="59"/>
  <c r="M1062" i="59"/>
  <c r="N1062" i="59"/>
  <c r="P1062" i="59"/>
  <c r="Q1062" i="59"/>
  <c r="R1062" i="59"/>
  <c r="S1062" i="59"/>
  <c r="T1062" i="59"/>
  <c r="U1062" i="59"/>
  <c r="D1063" i="59"/>
  <c r="A1063" i="59" s="1"/>
  <c r="J1063" i="59"/>
  <c r="M1063" i="59"/>
  <c r="N1063" i="59"/>
  <c r="P1063" i="59"/>
  <c r="Q1063" i="59"/>
  <c r="R1063" i="59"/>
  <c r="S1063" i="59"/>
  <c r="T1063" i="59"/>
  <c r="U1063" i="59"/>
  <c r="D1064" i="59"/>
  <c r="A1064" i="59" s="1"/>
  <c r="J1064" i="59"/>
  <c r="M1064" i="59"/>
  <c r="N1064" i="59"/>
  <c r="P1064" i="59"/>
  <c r="Q1064" i="59"/>
  <c r="R1064" i="59"/>
  <c r="S1064" i="59"/>
  <c r="T1064" i="59"/>
  <c r="U1064" i="59"/>
  <c r="D1065" i="59"/>
  <c r="A1065" i="59" s="1"/>
  <c r="J1065" i="59"/>
  <c r="M1065" i="59"/>
  <c r="N1065" i="59"/>
  <c r="P1065" i="59"/>
  <c r="Q1065" i="59"/>
  <c r="R1065" i="59"/>
  <c r="S1065" i="59"/>
  <c r="T1065" i="59"/>
  <c r="U1065" i="59"/>
  <c r="D1066" i="59"/>
  <c r="A1066" i="59" s="1"/>
  <c r="J1066" i="59"/>
  <c r="M1066" i="59"/>
  <c r="N1066" i="59"/>
  <c r="P1066" i="59"/>
  <c r="Q1066" i="59"/>
  <c r="R1066" i="59"/>
  <c r="S1066" i="59"/>
  <c r="T1066" i="59"/>
  <c r="U1066" i="59"/>
  <c r="D1067" i="59"/>
  <c r="A1067" i="59" s="1"/>
  <c r="J1067" i="59"/>
  <c r="M1067" i="59"/>
  <c r="N1067" i="59"/>
  <c r="P1067" i="59"/>
  <c r="Q1067" i="59"/>
  <c r="R1067" i="59"/>
  <c r="S1067" i="59"/>
  <c r="T1067" i="59"/>
  <c r="U1067" i="59"/>
  <c r="D1068" i="59"/>
  <c r="A1068" i="59" s="1"/>
  <c r="J1068" i="59"/>
  <c r="M1068" i="59"/>
  <c r="N1068" i="59"/>
  <c r="P1068" i="59"/>
  <c r="Q1068" i="59"/>
  <c r="R1068" i="59"/>
  <c r="S1068" i="59"/>
  <c r="T1068" i="59"/>
  <c r="U1068" i="59"/>
  <c r="D1069" i="59"/>
  <c r="A1069" i="59" s="1"/>
  <c r="J1069" i="59"/>
  <c r="M1069" i="59"/>
  <c r="N1069" i="59"/>
  <c r="P1069" i="59"/>
  <c r="Q1069" i="59"/>
  <c r="R1069" i="59"/>
  <c r="S1069" i="59"/>
  <c r="T1069" i="59"/>
  <c r="U1069" i="59"/>
  <c r="D1070" i="59"/>
  <c r="A1070" i="59" s="1"/>
  <c r="J1070" i="59"/>
  <c r="M1070" i="59"/>
  <c r="N1070" i="59"/>
  <c r="P1070" i="59"/>
  <c r="Q1070" i="59"/>
  <c r="R1070" i="59"/>
  <c r="S1070" i="59"/>
  <c r="T1070" i="59"/>
  <c r="U1070" i="59"/>
  <c r="D1071" i="59"/>
  <c r="A1071" i="59" s="1"/>
  <c r="J1071" i="59"/>
  <c r="M1071" i="59"/>
  <c r="N1071" i="59"/>
  <c r="P1071" i="59"/>
  <c r="Q1071" i="59"/>
  <c r="R1071" i="59"/>
  <c r="S1071" i="59"/>
  <c r="T1071" i="59"/>
  <c r="U1071" i="59"/>
  <c r="D1072" i="59"/>
  <c r="A1072" i="59" s="1"/>
  <c r="J1072" i="59"/>
  <c r="M1072" i="59"/>
  <c r="N1072" i="59"/>
  <c r="P1072" i="59"/>
  <c r="Q1072" i="59"/>
  <c r="R1072" i="59"/>
  <c r="S1072" i="59"/>
  <c r="T1072" i="59"/>
  <c r="U1072" i="59"/>
  <c r="D1073" i="59"/>
  <c r="A1073" i="59" s="1"/>
  <c r="J1073" i="59"/>
  <c r="M1073" i="59"/>
  <c r="N1073" i="59"/>
  <c r="P1073" i="59"/>
  <c r="Q1073" i="59"/>
  <c r="R1073" i="59"/>
  <c r="S1073" i="59"/>
  <c r="T1073" i="59"/>
  <c r="U1073" i="59"/>
  <c r="D1074" i="59"/>
  <c r="A1074" i="59" s="1"/>
  <c r="J1074" i="59"/>
  <c r="M1074" i="59"/>
  <c r="N1074" i="59"/>
  <c r="P1074" i="59"/>
  <c r="Q1074" i="59"/>
  <c r="R1074" i="59"/>
  <c r="S1074" i="59"/>
  <c r="T1074" i="59"/>
  <c r="U1074" i="59"/>
  <c r="D1075" i="59"/>
  <c r="A1075" i="59" s="1"/>
  <c r="J1075" i="59"/>
  <c r="M1075" i="59"/>
  <c r="N1075" i="59"/>
  <c r="P1075" i="59"/>
  <c r="Q1075" i="59"/>
  <c r="R1075" i="59"/>
  <c r="S1075" i="59"/>
  <c r="T1075" i="59"/>
  <c r="U1075" i="59"/>
  <c r="D1076" i="59"/>
  <c r="A1076" i="59" s="1"/>
  <c r="J1076" i="59"/>
  <c r="M1076" i="59"/>
  <c r="N1076" i="59"/>
  <c r="P1076" i="59"/>
  <c r="Q1076" i="59"/>
  <c r="R1076" i="59"/>
  <c r="S1076" i="59"/>
  <c r="T1076" i="59"/>
  <c r="U1076" i="59"/>
  <c r="D1077" i="59"/>
  <c r="A1077" i="59" s="1"/>
  <c r="J1077" i="59"/>
  <c r="M1077" i="59"/>
  <c r="N1077" i="59"/>
  <c r="P1077" i="59"/>
  <c r="Q1077" i="59"/>
  <c r="R1077" i="59"/>
  <c r="S1077" i="59"/>
  <c r="T1077" i="59"/>
  <c r="U1077" i="59"/>
  <c r="D1078" i="59"/>
  <c r="A1078" i="59" s="1"/>
  <c r="J1078" i="59"/>
  <c r="M1078" i="59"/>
  <c r="N1078" i="59"/>
  <c r="P1078" i="59"/>
  <c r="Q1078" i="59"/>
  <c r="R1078" i="59"/>
  <c r="S1078" i="59"/>
  <c r="T1078" i="59"/>
  <c r="U1078" i="59"/>
  <c r="D1079" i="59"/>
  <c r="A1079" i="59" s="1"/>
  <c r="J1079" i="59"/>
  <c r="M1079" i="59"/>
  <c r="N1079" i="59"/>
  <c r="P1079" i="59"/>
  <c r="Q1079" i="59"/>
  <c r="R1079" i="59"/>
  <c r="S1079" i="59"/>
  <c r="T1079" i="59"/>
  <c r="U1079" i="59"/>
  <c r="D1080" i="59"/>
  <c r="A1080" i="59" s="1"/>
  <c r="J1080" i="59"/>
  <c r="M1080" i="59"/>
  <c r="N1080" i="59"/>
  <c r="P1080" i="59"/>
  <c r="Q1080" i="59"/>
  <c r="R1080" i="59"/>
  <c r="S1080" i="59"/>
  <c r="T1080" i="59"/>
  <c r="U1080" i="59"/>
  <c r="D1081" i="59"/>
  <c r="A1081" i="59" s="1"/>
  <c r="J1081" i="59"/>
  <c r="M1081" i="59"/>
  <c r="N1081" i="59"/>
  <c r="P1081" i="59"/>
  <c r="Q1081" i="59"/>
  <c r="R1081" i="59"/>
  <c r="S1081" i="59"/>
  <c r="T1081" i="59"/>
  <c r="U1081" i="59"/>
  <c r="D1082" i="59"/>
  <c r="A1082" i="59" s="1"/>
  <c r="J1082" i="59"/>
  <c r="M1082" i="59"/>
  <c r="N1082" i="59"/>
  <c r="P1082" i="59"/>
  <c r="Q1082" i="59"/>
  <c r="R1082" i="59"/>
  <c r="S1082" i="59"/>
  <c r="T1082" i="59"/>
  <c r="U1082" i="59"/>
  <c r="D1083" i="59"/>
  <c r="A1083" i="59" s="1"/>
  <c r="J1083" i="59"/>
  <c r="M1083" i="59"/>
  <c r="N1083" i="59"/>
  <c r="P1083" i="59"/>
  <c r="Q1083" i="59"/>
  <c r="R1083" i="59"/>
  <c r="S1083" i="59"/>
  <c r="T1083" i="59"/>
  <c r="U1083" i="59"/>
  <c r="D1084" i="59"/>
  <c r="A1084" i="59" s="1"/>
  <c r="J1084" i="59"/>
  <c r="M1084" i="59"/>
  <c r="N1084" i="59"/>
  <c r="P1084" i="59"/>
  <c r="Q1084" i="59"/>
  <c r="R1084" i="59"/>
  <c r="S1084" i="59"/>
  <c r="T1084" i="59"/>
  <c r="U1084" i="59"/>
  <c r="D1085" i="59"/>
  <c r="A1085" i="59" s="1"/>
  <c r="J1085" i="59"/>
  <c r="M1085" i="59"/>
  <c r="N1085" i="59"/>
  <c r="P1085" i="59"/>
  <c r="Q1085" i="59"/>
  <c r="R1085" i="59"/>
  <c r="S1085" i="59"/>
  <c r="T1085" i="59"/>
  <c r="U1085" i="59"/>
  <c r="D1086" i="59"/>
  <c r="A1086" i="59" s="1"/>
  <c r="J1086" i="59"/>
  <c r="M1086" i="59"/>
  <c r="N1086" i="59"/>
  <c r="P1086" i="59"/>
  <c r="Q1086" i="59"/>
  <c r="R1086" i="59"/>
  <c r="S1086" i="59"/>
  <c r="T1086" i="59"/>
  <c r="U1086" i="59"/>
  <c r="D1087" i="59"/>
  <c r="A1087" i="59" s="1"/>
  <c r="J1087" i="59"/>
  <c r="M1087" i="59"/>
  <c r="N1087" i="59"/>
  <c r="P1087" i="59"/>
  <c r="Q1087" i="59"/>
  <c r="R1087" i="59"/>
  <c r="S1087" i="59"/>
  <c r="T1087" i="59"/>
  <c r="U1087" i="59"/>
  <c r="D1088" i="59"/>
  <c r="A1088" i="59" s="1"/>
  <c r="J1088" i="59"/>
  <c r="M1088" i="59"/>
  <c r="N1088" i="59"/>
  <c r="P1088" i="59"/>
  <c r="Q1088" i="59"/>
  <c r="R1088" i="59"/>
  <c r="S1088" i="59"/>
  <c r="T1088" i="59"/>
  <c r="U1088" i="59"/>
  <c r="D1089" i="59"/>
  <c r="A1089" i="59" s="1"/>
  <c r="J1089" i="59"/>
  <c r="M1089" i="59"/>
  <c r="N1089" i="59"/>
  <c r="P1089" i="59"/>
  <c r="Q1089" i="59"/>
  <c r="R1089" i="59"/>
  <c r="S1089" i="59"/>
  <c r="T1089" i="59"/>
  <c r="U1089" i="59"/>
  <c r="D1090" i="59"/>
  <c r="A1090" i="59" s="1"/>
  <c r="J1090" i="59"/>
  <c r="M1090" i="59"/>
  <c r="N1090" i="59"/>
  <c r="P1090" i="59"/>
  <c r="Q1090" i="59"/>
  <c r="R1090" i="59"/>
  <c r="S1090" i="59"/>
  <c r="T1090" i="59"/>
  <c r="U1090" i="59"/>
  <c r="D1091" i="59"/>
  <c r="A1091" i="59" s="1"/>
  <c r="J1091" i="59"/>
  <c r="M1091" i="59"/>
  <c r="N1091" i="59"/>
  <c r="P1091" i="59"/>
  <c r="Q1091" i="59"/>
  <c r="R1091" i="59"/>
  <c r="S1091" i="59"/>
  <c r="T1091" i="59"/>
  <c r="U1091" i="59"/>
  <c r="D1092" i="59"/>
  <c r="A1092" i="59" s="1"/>
  <c r="J1092" i="59"/>
  <c r="M1092" i="59"/>
  <c r="N1092" i="59"/>
  <c r="P1092" i="59"/>
  <c r="Q1092" i="59"/>
  <c r="R1092" i="59"/>
  <c r="S1092" i="59"/>
  <c r="T1092" i="59"/>
  <c r="U1092" i="59"/>
  <c r="D1093" i="59"/>
  <c r="A1093" i="59" s="1"/>
  <c r="J1093" i="59"/>
  <c r="M1093" i="59"/>
  <c r="N1093" i="59"/>
  <c r="P1093" i="59"/>
  <c r="Q1093" i="59"/>
  <c r="R1093" i="59"/>
  <c r="S1093" i="59"/>
  <c r="T1093" i="59"/>
  <c r="U1093" i="59"/>
  <c r="D1094" i="59"/>
  <c r="A1094" i="59" s="1"/>
  <c r="J1094" i="59"/>
  <c r="M1094" i="59"/>
  <c r="N1094" i="59"/>
  <c r="P1094" i="59"/>
  <c r="Q1094" i="59"/>
  <c r="R1094" i="59"/>
  <c r="S1094" i="59"/>
  <c r="T1094" i="59"/>
  <c r="U1094" i="59"/>
  <c r="D1095" i="59"/>
  <c r="A1095" i="59" s="1"/>
  <c r="J1095" i="59"/>
  <c r="M1095" i="59"/>
  <c r="N1095" i="59"/>
  <c r="P1095" i="59"/>
  <c r="Q1095" i="59"/>
  <c r="R1095" i="59"/>
  <c r="S1095" i="59"/>
  <c r="T1095" i="59"/>
  <c r="U1095" i="59"/>
  <c r="D1096" i="59"/>
  <c r="A1096" i="59" s="1"/>
  <c r="J1096" i="59"/>
  <c r="M1096" i="59"/>
  <c r="N1096" i="59"/>
  <c r="P1096" i="59"/>
  <c r="Q1096" i="59"/>
  <c r="R1096" i="59"/>
  <c r="S1096" i="59"/>
  <c r="T1096" i="59"/>
  <c r="U1096" i="59"/>
  <c r="D1097" i="59"/>
  <c r="A1097" i="59" s="1"/>
  <c r="J1097" i="59"/>
  <c r="M1097" i="59"/>
  <c r="N1097" i="59"/>
  <c r="P1097" i="59"/>
  <c r="Q1097" i="59"/>
  <c r="R1097" i="59"/>
  <c r="S1097" i="59"/>
  <c r="T1097" i="59"/>
  <c r="U1097" i="59"/>
  <c r="D1098" i="59"/>
  <c r="A1098" i="59" s="1"/>
  <c r="J1098" i="59"/>
  <c r="M1098" i="59"/>
  <c r="N1098" i="59"/>
  <c r="P1098" i="59"/>
  <c r="Q1098" i="59"/>
  <c r="R1098" i="59"/>
  <c r="S1098" i="59"/>
  <c r="T1098" i="59"/>
  <c r="U1098" i="59"/>
  <c r="D1099" i="59"/>
  <c r="A1099" i="59" s="1"/>
  <c r="J1099" i="59"/>
  <c r="M1099" i="59"/>
  <c r="N1099" i="59"/>
  <c r="P1099" i="59"/>
  <c r="Q1099" i="59"/>
  <c r="R1099" i="59"/>
  <c r="S1099" i="59"/>
  <c r="T1099" i="59"/>
  <c r="U1099" i="59"/>
  <c r="D1100" i="59"/>
  <c r="A1100" i="59" s="1"/>
  <c r="J1100" i="59"/>
  <c r="M1100" i="59"/>
  <c r="N1100" i="59"/>
  <c r="P1100" i="59"/>
  <c r="Q1100" i="59"/>
  <c r="R1100" i="59"/>
  <c r="S1100" i="59"/>
  <c r="T1100" i="59"/>
  <c r="U1100" i="59"/>
  <c r="D1101" i="59"/>
  <c r="A1101" i="59" s="1"/>
  <c r="J1101" i="59"/>
  <c r="M1101" i="59"/>
  <c r="N1101" i="59"/>
  <c r="P1101" i="59"/>
  <c r="Q1101" i="59"/>
  <c r="R1101" i="59"/>
  <c r="S1101" i="59"/>
  <c r="T1101" i="59"/>
  <c r="U1101" i="59"/>
  <c r="D1102" i="59"/>
  <c r="A1102" i="59" s="1"/>
  <c r="J1102" i="59"/>
  <c r="M1102" i="59"/>
  <c r="N1102" i="59"/>
  <c r="P1102" i="59"/>
  <c r="Q1102" i="59"/>
  <c r="R1102" i="59"/>
  <c r="S1102" i="59"/>
  <c r="T1102" i="59"/>
  <c r="U1102" i="59"/>
  <c r="D1103" i="59"/>
  <c r="A1103" i="59" s="1"/>
  <c r="J1103" i="59"/>
  <c r="M1103" i="59"/>
  <c r="N1103" i="59"/>
  <c r="P1103" i="59"/>
  <c r="Q1103" i="59"/>
  <c r="R1103" i="59"/>
  <c r="S1103" i="59"/>
  <c r="T1103" i="59"/>
  <c r="U1103" i="59"/>
  <c r="D1104" i="59"/>
  <c r="A1104" i="59" s="1"/>
  <c r="J1104" i="59"/>
  <c r="M1104" i="59"/>
  <c r="N1104" i="59"/>
  <c r="P1104" i="59"/>
  <c r="Q1104" i="59"/>
  <c r="R1104" i="59"/>
  <c r="S1104" i="59"/>
  <c r="T1104" i="59"/>
  <c r="U1104" i="59"/>
  <c r="D1105" i="59"/>
  <c r="A1105" i="59" s="1"/>
  <c r="J1105" i="59"/>
  <c r="M1105" i="59"/>
  <c r="N1105" i="59"/>
  <c r="P1105" i="59"/>
  <c r="Q1105" i="59"/>
  <c r="R1105" i="59"/>
  <c r="S1105" i="59"/>
  <c r="T1105" i="59"/>
  <c r="U1105" i="59"/>
  <c r="D1106" i="59"/>
  <c r="A1106" i="59" s="1"/>
  <c r="J1106" i="59"/>
  <c r="M1106" i="59"/>
  <c r="N1106" i="59"/>
  <c r="P1106" i="59"/>
  <c r="Q1106" i="59"/>
  <c r="R1106" i="59"/>
  <c r="S1106" i="59"/>
  <c r="T1106" i="59"/>
  <c r="U1106" i="59"/>
  <c r="D1107" i="59"/>
  <c r="A1107" i="59" s="1"/>
  <c r="J1107" i="59"/>
  <c r="M1107" i="59"/>
  <c r="N1107" i="59"/>
  <c r="P1107" i="59"/>
  <c r="Q1107" i="59"/>
  <c r="S1107" i="59"/>
  <c r="T1107" i="59"/>
  <c r="U1107" i="59"/>
  <c r="D1108" i="59"/>
  <c r="A1108" i="59" s="1"/>
  <c r="J1108" i="59"/>
  <c r="M1108" i="59"/>
  <c r="N1108" i="59"/>
  <c r="P1108" i="59"/>
  <c r="Q1108" i="59"/>
  <c r="S1108" i="59"/>
  <c r="T1108" i="59"/>
  <c r="U1108" i="59"/>
  <c r="D1109" i="59"/>
  <c r="A1109" i="59" s="1"/>
  <c r="J1109" i="59"/>
  <c r="M1109" i="59"/>
  <c r="N1109" i="59"/>
  <c r="P1109" i="59"/>
  <c r="Q1109" i="59"/>
  <c r="R1109" i="59"/>
  <c r="S1109" i="59"/>
  <c r="T1109" i="59"/>
  <c r="U1109" i="59"/>
  <c r="D1110" i="59"/>
  <c r="A1110" i="59" s="1"/>
  <c r="J1110" i="59"/>
  <c r="M1110" i="59"/>
  <c r="N1110" i="59"/>
  <c r="P1110" i="59"/>
  <c r="Q1110" i="59"/>
  <c r="R1110" i="59"/>
  <c r="S1110" i="59"/>
  <c r="T1110" i="59"/>
  <c r="U1110" i="59"/>
  <c r="D1111" i="59"/>
  <c r="A1111" i="59" s="1"/>
  <c r="J1111" i="59"/>
  <c r="M1111" i="59"/>
  <c r="N1111" i="59"/>
  <c r="P1111" i="59"/>
  <c r="Q1111" i="59"/>
  <c r="R1111" i="59"/>
  <c r="S1111" i="59"/>
  <c r="T1111" i="59"/>
  <c r="U1111" i="59"/>
  <c r="D1112" i="59"/>
  <c r="A1112" i="59" s="1"/>
  <c r="J1112" i="59"/>
  <c r="M1112" i="59"/>
  <c r="N1112" i="59"/>
  <c r="P1112" i="59"/>
  <c r="Q1112" i="59"/>
  <c r="R1112" i="59"/>
  <c r="S1112" i="59"/>
  <c r="T1112" i="59"/>
  <c r="U1112" i="59"/>
  <c r="D1113" i="59"/>
  <c r="A1113" i="59" s="1"/>
  <c r="J1113" i="59"/>
  <c r="M1113" i="59"/>
  <c r="N1113" i="59"/>
  <c r="P1113" i="59"/>
  <c r="Q1113" i="59"/>
  <c r="R1113" i="59"/>
  <c r="S1113" i="59"/>
  <c r="T1113" i="59"/>
  <c r="U1113" i="59"/>
  <c r="D1114" i="59"/>
  <c r="A1114" i="59" s="1"/>
  <c r="J1114" i="59"/>
  <c r="M1114" i="59"/>
  <c r="N1114" i="59"/>
  <c r="P1114" i="59"/>
  <c r="Q1114" i="59"/>
  <c r="R1114" i="59"/>
  <c r="S1114" i="59"/>
  <c r="T1114" i="59"/>
  <c r="U1114" i="59"/>
  <c r="D1115" i="59"/>
  <c r="A1115" i="59" s="1"/>
  <c r="J1115" i="59"/>
  <c r="M1115" i="59"/>
  <c r="N1115" i="59"/>
  <c r="P1115" i="59"/>
  <c r="Q1115" i="59"/>
  <c r="R1115" i="59"/>
  <c r="S1115" i="59"/>
  <c r="T1115" i="59"/>
  <c r="U1115" i="59"/>
  <c r="D1116" i="59"/>
  <c r="A1116" i="59" s="1"/>
  <c r="J1116" i="59"/>
  <c r="M1116" i="59"/>
  <c r="N1116" i="59"/>
  <c r="P1116" i="59"/>
  <c r="Q1116" i="59"/>
  <c r="R1116" i="59"/>
  <c r="S1116" i="59"/>
  <c r="T1116" i="59"/>
  <c r="U1116" i="59"/>
  <c r="D1117" i="59"/>
  <c r="A1117" i="59" s="1"/>
  <c r="J1117" i="59"/>
  <c r="M1117" i="59"/>
  <c r="N1117" i="59"/>
  <c r="P1117" i="59"/>
  <c r="Q1117" i="59"/>
  <c r="R1117" i="59"/>
  <c r="S1117" i="59"/>
  <c r="T1117" i="59"/>
  <c r="U1117" i="59"/>
  <c r="D1118" i="59"/>
  <c r="A1118" i="59" s="1"/>
  <c r="J1118" i="59"/>
  <c r="M1118" i="59"/>
  <c r="N1118" i="59"/>
  <c r="P1118" i="59"/>
  <c r="Q1118" i="59"/>
  <c r="R1118" i="59"/>
  <c r="S1118" i="59"/>
  <c r="T1118" i="59"/>
  <c r="U1118" i="59"/>
  <c r="D1119" i="59"/>
  <c r="A1119" i="59" s="1"/>
  <c r="J1119" i="59"/>
  <c r="M1119" i="59"/>
  <c r="N1119" i="59"/>
  <c r="P1119" i="59"/>
  <c r="Q1119" i="59"/>
  <c r="R1119" i="59"/>
  <c r="S1119" i="59"/>
  <c r="T1119" i="59"/>
  <c r="U1119" i="59"/>
  <c r="D1120" i="59"/>
  <c r="A1120" i="59" s="1"/>
  <c r="J1120" i="59"/>
  <c r="M1120" i="59"/>
  <c r="N1120" i="59"/>
  <c r="P1120" i="59"/>
  <c r="Q1120" i="59"/>
  <c r="R1120" i="59"/>
  <c r="S1120" i="59"/>
  <c r="T1120" i="59"/>
  <c r="U1120" i="59"/>
  <c r="D1121" i="59"/>
  <c r="A1121" i="59" s="1"/>
  <c r="J1121" i="59"/>
  <c r="M1121" i="59"/>
  <c r="N1121" i="59"/>
  <c r="P1121" i="59"/>
  <c r="Q1121" i="59"/>
  <c r="R1121" i="59"/>
  <c r="S1121" i="59"/>
  <c r="T1121" i="59"/>
  <c r="U1121" i="59"/>
  <c r="D1122" i="59"/>
  <c r="A1122" i="59" s="1"/>
  <c r="J1122" i="59"/>
  <c r="M1122" i="59"/>
  <c r="N1122" i="59"/>
  <c r="P1122" i="59"/>
  <c r="Q1122" i="59"/>
  <c r="R1122" i="59"/>
  <c r="S1122" i="59"/>
  <c r="T1122" i="59"/>
  <c r="U1122" i="59"/>
  <c r="D1123" i="59"/>
  <c r="A1123" i="59" s="1"/>
  <c r="J1123" i="59"/>
  <c r="M1123" i="59"/>
  <c r="N1123" i="59"/>
  <c r="P1123" i="59"/>
  <c r="Q1123" i="59"/>
  <c r="R1123" i="59"/>
  <c r="S1123" i="59"/>
  <c r="T1123" i="59"/>
  <c r="U1123" i="59"/>
  <c r="D1124" i="59"/>
  <c r="A1124" i="59" s="1"/>
  <c r="J1124" i="59"/>
  <c r="M1124" i="59"/>
  <c r="N1124" i="59"/>
  <c r="P1124" i="59"/>
  <c r="Q1124" i="59"/>
  <c r="R1124" i="59"/>
  <c r="S1124" i="59"/>
  <c r="T1124" i="59"/>
  <c r="U1124" i="59"/>
  <c r="D1125" i="59"/>
  <c r="A1125" i="59" s="1"/>
  <c r="J1125" i="59"/>
  <c r="M1125" i="59"/>
  <c r="N1125" i="59"/>
  <c r="P1125" i="59"/>
  <c r="Q1125" i="59"/>
  <c r="R1125" i="59"/>
  <c r="S1125" i="59"/>
  <c r="T1125" i="59"/>
  <c r="U1125" i="59"/>
  <c r="D1126" i="59"/>
  <c r="A1126" i="59" s="1"/>
  <c r="J1126" i="59"/>
  <c r="M1126" i="59"/>
  <c r="N1126" i="59"/>
  <c r="P1126" i="59"/>
  <c r="Q1126" i="59"/>
  <c r="R1126" i="59"/>
  <c r="S1126" i="59"/>
  <c r="T1126" i="59"/>
  <c r="U1126" i="59"/>
  <c r="D1127" i="59"/>
  <c r="A1127" i="59" s="1"/>
  <c r="J1127" i="59"/>
  <c r="M1127" i="59"/>
  <c r="N1127" i="59"/>
  <c r="P1127" i="59"/>
  <c r="Q1127" i="59"/>
  <c r="R1127" i="59"/>
  <c r="S1127" i="59"/>
  <c r="T1127" i="59"/>
  <c r="U1127" i="59"/>
  <c r="D1128" i="59"/>
  <c r="A1128" i="59" s="1"/>
  <c r="J1128" i="59"/>
  <c r="M1128" i="59"/>
  <c r="N1128" i="59"/>
  <c r="P1128" i="59"/>
  <c r="Q1128" i="59"/>
  <c r="R1128" i="59"/>
  <c r="S1128" i="59"/>
  <c r="T1128" i="59"/>
  <c r="U1128" i="59"/>
  <c r="D1129" i="59"/>
  <c r="A1129" i="59" s="1"/>
  <c r="J1129" i="59"/>
  <c r="M1129" i="59"/>
  <c r="N1129" i="59"/>
  <c r="P1129" i="59"/>
  <c r="Q1129" i="59"/>
  <c r="R1129" i="59"/>
  <c r="S1129" i="59"/>
  <c r="T1129" i="59"/>
  <c r="U1129" i="59"/>
  <c r="D1130" i="59"/>
  <c r="A1130" i="59" s="1"/>
  <c r="J1130" i="59"/>
  <c r="M1130" i="59"/>
  <c r="N1130" i="59"/>
  <c r="P1130" i="59"/>
  <c r="Q1130" i="59"/>
  <c r="R1130" i="59"/>
  <c r="S1130" i="59"/>
  <c r="T1130" i="59"/>
  <c r="U1130" i="59"/>
  <c r="D1131" i="59"/>
  <c r="A1131" i="59" s="1"/>
  <c r="J1131" i="59"/>
  <c r="M1131" i="59"/>
  <c r="N1131" i="59"/>
  <c r="P1131" i="59"/>
  <c r="Q1131" i="59"/>
  <c r="R1131" i="59"/>
  <c r="S1131" i="59"/>
  <c r="T1131" i="59"/>
  <c r="U1131" i="59"/>
  <c r="D1132" i="59"/>
  <c r="A1132" i="59" s="1"/>
  <c r="J1132" i="59"/>
  <c r="M1132" i="59"/>
  <c r="N1132" i="59"/>
  <c r="P1132" i="59"/>
  <c r="Q1132" i="59"/>
  <c r="R1132" i="59"/>
  <c r="S1132" i="59"/>
  <c r="T1132" i="59"/>
  <c r="U1132" i="59"/>
  <c r="D1133" i="59"/>
  <c r="A1133" i="59" s="1"/>
  <c r="J1133" i="59"/>
  <c r="M1133" i="59"/>
  <c r="N1133" i="59"/>
  <c r="P1133" i="59"/>
  <c r="Q1133" i="59"/>
  <c r="R1133" i="59"/>
  <c r="S1133" i="59"/>
  <c r="T1133" i="59"/>
  <c r="U1133" i="59"/>
  <c r="D1134" i="59"/>
  <c r="A1134" i="59" s="1"/>
  <c r="J1134" i="59"/>
  <c r="M1134" i="59"/>
  <c r="N1134" i="59"/>
  <c r="P1134" i="59"/>
  <c r="Q1134" i="59"/>
  <c r="R1134" i="59"/>
  <c r="S1134" i="59"/>
  <c r="T1134" i="59"/>
  <c r="U1134" i="59"/>
  <c r="D1135" i="59"/>
  <c r="A1135" i="59" s="1"/>
  <c r="J1135" i="59"/>
  <c r="M1135" i="59"/>
  <c r="N1135" i="59"/>
  <c r="P1135" i="59"/>
  <c r="Q1135" i="59"/>
  <c r="R1135" i="59"/>
  <c r="S1135" i="59"/>
  <c r="T1135" i="59"/>
  <c r="U1135" i="59"/>
  <c r="D1136" i="59"/>
  <c r="A1136" i="59" s="1"/>
  <c r="J1136" i="59"/>
  <c r="M1136" i="59"/>
  <c r="N1136" i="59"/>
  <c r="P1136" i="59"/>
  <c r="Q1136" i="59"/>
  <c r="R1136" i="59"/>
  <c r="S1136" i="59"/>
  <c r="T1136" i="59"/>
  <c r="U1136" i="59"/>
  <c r="D1137" i="59"/>
  <c r="A1137" i="59" s="1"/>
  <c r="J1137" i="59"/>
  <c r="M1137" i="59"/>
  <c r="N1137" i="59"/>
  <c r="P1137" i="59"/>
  <c r="Q1137" i="59"/>
  <c r="R1137" i="59"/>
  <c r="S1137" i="59"/>
  <c r="T1137" i="59"/>
  <c r="U1137" i="59"/>
  <c r="D1138" i="59"/>
  <c r="A1138" i="59" s="1"/>
  <c r="J1138" i="59"/>
  <c r="M1138" i="59"/>
  <c r="N1138" i="59"/>
  <c r="P1138" i="59"/>
  <c r="Q1138" i="59"/>
  <c r="R1138" i="59"/>
  <c r="S1138" i="59"/>
  <c r="T1138" i="59"/>
  <c r="U1138" i="59"/>
  <c r="D1139" i="59"/>
  <c r="A1139" i="59" s="1"/>
  <c r="J1139" i="59"/>
  <c r="M1139" i="59"/>
  <c r="N1139" i="59"/>
  <c r="P1139" i="59"/>
  <c r="Q1139" i="59"/>
  <c r="R1139" i="59"/>
  <c r="S1139" i="59"/>
  <c r="T1139" i="59"/>
  <c r="U1139" i="59"/>
  <c r="D1140" i="59"/>
  <c r="A1140" i="59" s="1"/>
  <c r="J1140" i="59"/>
  <c r="M1140" i="59"/>
  <c r="N1140" i="59"/>
  <c r="P1140" i="59"/>
  <c r="Q1140" i="59"/>
  <c r="R1140" i="59"/>
  <c r="S1140" i="59"/>
  <c r="T1140" i="59"/>
  <c r="U1140" i="59"/>
  <c r="D1141" i="59"/>
  <c r="A1141" i="59" s="1"/>
  <c r="J1141" i="59"/>
  <c r="M1141" i="59"/>
  <c r="N1141" i="59"/>
  <c r="P1141" i="59"/>
  <c r="Q1141" i="59"/>
  <c r="R1141" i="59"/>
  <c r="S1141" i="59"/>
  <c r="T1141" i="59"/>
  <c r="U1141" i="59"/>
  <c r="D1142" i="59"/>
  <c r="A1142" i="59" s="1"/>
  <c r="J1142" i="59"/>
  <c r="M1142" i="59"/>
  <c r="N1142" i="59"/>
  <c r="P1142" i="59"/>
  <c r="Q1142" i="59"/>
  <c r="R1142" i="59"/>
  <c r="S1142" i="59"/>
  <c r="T1142" i="59"/>
  <c r="U1142" i="59"/>
  <c r="D1143" i="59"/>
  <c r="A1143" i="59" s="1"/>
  <c r="J1143" i="59"/>
  <c r="M1143" i="59"/>
  <c r="N1143" i="59"/>
  <c r="P1143" i="59"/>
  <c r="Q1143" i="59"/>
  <c r="R1143" i="59"/>
  <c r="S1143" i="59"/>
  <c r="T1143" i="59"/>
  <c r="U1143" i="59"/>
  <c r="D1144" i="59"/>
  <c r="A1144" i="59" s="1"/>
  <c r="J1144" i="59"/>
  <c r="M1144" i="59"/>
  <c r="N1144" i="59"/>
  <c r="P1144" i="59"/>
  <c r="Q1144" i="59"/>
  <c r="R1144" i="59"/>
  <c r="S1144" i="59"/>
  <c r="T1144" i="59"/>
  <c r="U1144" i="59"/>
  <c r="D1145" i="59"/>
  <c r="A1145" i="59" s="1"/>
  <c r="J1145" i="59"/>
  <c r="M1145" i="59"/>
  <c r="N1145" i="59"/>
  <c r="P1145" i="59"/>
  <c r="Q1145" i="59"/>
  <c r="R1145" i="59"/>
  <c r="S1145" i="59"/>
  <c r="T1145" i="59"/>
  <c r="U1145" i="59"/>
  <c r="D1146" i="59"/>
  <c r="A1146" i="59" s="1"/>
  <c r="J1146" i="59"/>
  <c r="M1146" i="59"/>
  <c r="N1146" i="59"/>
  <c r="P1146" i="59"/>
  <c r="Q1146" i="59"/>
  <c r="R1146" i="59"/>
  <c r="S1146" i="59"/>
  <c r="T1146" i="59"/>
  <c r="U1146" i="59"/>
  <c r="D1147" i="59"/>
  <c r="A1147" i="59" s="1"/>
  <c r="J1147" i="59"/>
  <c r="M1147" i="59"/>
  <c r="N1147" i="59"/>
  <c r="P1147" i="59"/>
  <c r="Q1147" i="59"/>
  <c r="R1147" i="59"/>
  <c r="S1147" i="59"/>
  <c r="T1147" i="59"/>
  <c r="U1147" i="59"/>
  <c r="D1148" i="59"/>
  <c r="A1148" i="59" s="1"/>
  <c r="J1148" i="59"/>
  <c r="M1148" i="59"/>
  <c r="N1148" i="59"/>
  <c r="P1148" i="59"/>
  <c r="Q1148" i="59"/>
  <c r="R1148" i="59"/>
  <c r="S1148" i="59"/>
  <c r="T1148" i="59"/>
  <c r="U1148" i="59"/>
  <c r="D1149" i="59"/>
  <c r="A1149" i="59" s="1"/>
  <c r="J1149" i="59"/>
  <c r="M1149" i="59"/>
  <c r="N1149" i="59"/>
  <c r="P1149" i="59"/>
  <c r="Q1149" i="59"/>
  <c r="R1149" i="59"/>
  <c r="S1149" i="59"/>
  <c r="T1149" i="59"/>
  <c r="U1149" i="59"/>
  <c r="D1150" i="59"/>
  <c r="A1150" i="59" s="1"/>
  <c r="J1150" i="59"/>
  <c r="M1150" i="59"/>
  <c r="N1150" i="59"/>
  <c r="P1150" i="59"/>
  <c r="Q1150" i="59"/>
  <c r="R1150" i="59"/>
  <c r="S1150" i="59"/>
  <c r="T1150" i="59"/>
  <c r="U1150" i="59"/>
  <c r="D1151" i="59"/>
  <c r="A1151" i="59" s="1"/>
  <c r="J1151" i="59"/>
  <c r="M1151" i="59"/>
  <c r="N1151" i="59"/>
  <c r="P1151" i="59"/>
  <c r="Q1151" i="59"/>
  <c r="R1151" i="59"/>
  <c r="S1151" i="59"/>
  <c r="T1151" i="59"/>
  <c r="U1151" i="59"/>
  <c r="D1152" i="59"/>
  <c r="A1152" i="59" s="1"/>
  <c r="J1152" i="59"/>
  <c r="M1152" i="59"/>
  <c r="N1152" i="59"/>
  <c r="P1152" i="59"/>
  <c r="Q1152" i="59"/>
  <c r="R1152" i="59"/>
  <c r="S1152" i="59"/>
  <c r="T1152" i="59"/>
  <c r="U1152" i="59"/>
  <c r="D1153" i="59"/>
  <c r="A1153" i="59" s="1"/>
  <c r="J1153" i="59"/>
  <c r="M1153" i="59"/>
  <c r="N1153" i="59"/>
  <c r="P1153" i="59"/>
  <c r="Q1153" i="59"/>
  <c r="R1153" i="59"/>
  <c r="S1153" i="59"/>
  <c r="T1153" i="59"/>
  <c r="U1153" i="59"/>
  <c r="D1154" i="59"/>
  <c r="A1154" i="59" s="1"/>
  <c r="J1154" i="59"/>
  <c r="M1154" i="59"/>
  <c r="N1154" i="59"/>
  <c r="P1154" i="59"/>
  <c r="Q1154" i="59"/>
  <c r="R1154" i="59"/>
  <c r="S1154" i="59"/>
  <c r="T1154" i="59"/>
  <c r="U1154" i="59"/>
  <c r="D1155" i="59"/>
  <c r="A1155" i="59" s="1"/>
  <c r="J1155" i="59"/>
  <c r="M1155" i="59"/>
  <c r="N1155" i="59"/>
  <c r="P1155" i="59"/>
  <c r="Q1155" i="59"/>
  <c r="R1155" i="59"/>
  <c r="S1155" i="59"/>
  <c r="T1155" i="59"/>
  <c r="U1155" i="59"/>
  <c r="D1156" i="59"/>
  <c r="A1156" i="59" s="1"/>
  <c r="J1156" i="59"/>
  <c r="M1156" i="59"/>
  <c r="N1156" i="59"/>
  <c r="P1156" i="59"/>
  <c r="Q1156" i="59"/>
  <c r="R1156" i="59"/>
  <c r="S1156" i="59"/>
  <c r="T1156" i="59"/>
  <c r="U1156" i="59"/>
  <c r="D1157" i="59"/>
  <c r="A1157" i="59" s="1"/>
  <c r="J1157" i="59"/>
  <c r="M1157" i="59"/>
  <c r="N1157" i="59"/>
  <c r="P1157" i="59"/>
  <c r="Q1157" i="59"/>
  <c r="R1157" i="59"/>
  <c r="S1157" i="59"/>
  <c r="T1157" i="59"/>
  <c r="U1157" i="59"/>
  <c r="D1158" i="59"/>
  <c r="A1158" i="59" s="1"/>
  <c r="J1158" i="59"/>
  <c r="M1158" i="59"/>
  <c r="N1158" i="59"/>
  <c r="P1158" i="59"/>
  <c r="Q1158" i="59"/>
  <c r="R1158" i="59"/>
  <c r="S1158" i="59"/>
  <c r="T1158" i="59"/>
  <c r="U1158" i="59"/>
  <c r="D1159" i="59"/>
  <c r="A1159" i="59" s="1"/>
  <c r="J1159" i="59"/>
  <c r="M1159" i="59"/>
  <c r="N1159" i="59"/>
  <c r="P1159" i="59"/>
  <c r="Q1159" i="59"/>
  <c r="R1159" i="59"/>
  <c r="S1159" i="59"/>
  <c r="T1159" i="59"/>
  <c r="U1159" i="59"/>
  <c r="D1160" i="59"/>
  <c r="A1160" i="59" s="1"/>
  <c r="J1160" i="59"/>
  <c r="M1160" i="59"/>
  <c r="N1160" i="59"/>
  <c r="P1160" i="59"/>
  <c r="Q1160" i="59"/>
  <c r="R1160" i="59"/>
  <c r="S1160" i="59"/>
  <c r="T1160" i="59"/>
  <c r="U1160" i="59"/>
  <c r="D1161" i="59"/>
  <c r="A1161" i="59" s="1"/>
  <c r="J1161" i="59"/>
  <c r="M1161" i="59"/>
  <c r="N1161" i="59"/>
  <c r="P1161" i="59"/>
  <c r="Q1161" i="59"/>
  <c r="R1161" i="59"/>
  <c r="S1161" i="59"/>
  <c r="T1161" i="59"/>
  <c r="U1161" i="59"/>
  <c r="D1162" i="59"/>
  <c r="A1162" i="59" s="1"/>
  <c r="J1162" i="59"/>
  <c r="M1162" i="59"/>
  <c r="N1162" i="59"/>
  <c r="P1162" i="59"/>
  <c r="Q1162" i="59"/>
  <c r="R1162" i="59"/>
  <c r="S1162" i="59"/>
  <c r="T1162" i="59"/>
  <c r="U1162" i="59"/>
  <c r="D1163" i="59"/>
  <c r="A1163" i="59" s="1"/>
  <c r="J1163" i="59"/>
  <c r="M1163" i="59"/>
  <c r="N1163" i="59"/>
  <c r="P1163" i="59"/>
  <c r="Q1163" i="59"/>
  <c r="R1163" i="59"/>
  <c r="S1163" i="59"/>
  <c r="T1163" i="59"/>
  <c r="U1163" i="59"/>
  <c r="D1164" i="59"/>
  <c r="A1164" i="59" s="1"/>
  <c r="J1164" i="59"/>
  <c r="M1164" i="59"/>
  <c r="N1164" i="59"/>
  <c r="P1164" i="59"/>
  <c r="Q1164" i="59"/>
  <c r="R1164" i="59"/>
  <c r="S1164" i="59"/>
  <c r="T1164" i="59"/>
  <c r="U1164" i="59"/>
  <c r="D1165" i="59"/>
  <c r="A1165" i="59" s="1"/>
  <c r="J1165" i="59"/>
  <c r="M1165" i="59"/>
  <c r="N1165" i="59"/>
  <c r="P1165" i="59"/>
  <c r="Q1165" i="59"/>
  <c r="R1165" i="59"/>
  <c r="S1165" i="59"/>
  <c r="T1165" i="59"/>
  <c r="U1165" i="59"/>
  <c r="D1166" i="59"/>
  <c r="A1166" i="59" s="1"/>
  <c r="J1166" i="59"/>
  <c r="M1166" i="59"/>
  <c r="N1166" i="59"/>
  <c r="P1166" i="59"/>
  <c r="Q1166" i="59"/>
  <c r="R1166" i="59"/>
  <c r="S1166" i="59"/>
  <c r="T1166" i="59"/>
  <c r="U1166" i="59"/>
  <c r="D1167" i="59"/>
  <c r="A1167" i="59" s="1"/>
  <c r="J1167" i="59"/>
  <c r="M1167" i="59"/>
  <c r="N1167" i="59"/>
  <c r="P1167" i="59"/>
  <c r="Q1167" i="59"/>
  <c r="R1167" i="59"/>
  <c r="S1167" i="59"/>
  <c r="T1167" i="59"/>
  <c r="U1167" i="59"/>
  <c r="D1168" i="59"/>
  <c r="A1168" i="59" s="1"/>
  <c r="J1168" i="59"/>
  <c r="M1168" i="59"/>
  <c r="N1168" i="59"/>
  <c r="P1168" i="59"/>
  <c r="Q1168" i="59"/>
  <c r="R1168" i="59"/>
  <c r="S1168" i="59"/>
  <c r="T1168" i="59"/>
  <c r="U1168" i="59"/>
  <c r="D1169" i="59"/>
  <c r="A1169" i="59" s="1"/>
  <c r="J1169" i="59"/>
  <c r="M1169" i="59"/>
  <c r="N1169" i="59"/>
  <c r="P1169" i="59"/>
  <c r="Q1169" i="59"/>
  <c r="R1169" i="59"/>
  <c r="S1169" i="59"/>
  <c r="T1169" i="59"/>
  <c r="U1169" i="59"/>
  <c r="D1170" i="59"/>
  <c r="A1170" i="59" s="1"/>
  <c r="J1170" i="59"/>
  <c r="M1170" i="59"/>
  <c r="N1170" i="59"/>
  <c r="P1170" i="59"/>
  <c r="Q1170" i="59"/>
  <c r="R1170" i="59"/>
  <c r="S1170" i="59"/>
  <c r="T1170" i="59"/>
  <c r="U1170" i="59"/>
  <c r="D1171" i="59"/>
  <c r="A1171" i="59" s="1"/>
  <c r="J1171" i="59"/>
  <c r="M1171" i="59"/>
  <c r="N1171" i="59"/>
  <c r="P1171" i="59"/>
  <c r="Q1171" i="59"/>
  <c r="R1171" i="59"/>
  <c r="S1171" i="59"/>
  <c r="T1171" i="59"/>
  <c r="U1171" i="59"/>
  <c r="D1172" i="59"/>
  <c r="A1172" i="59" s="1"/>
  <c r="J1172" i="59"/>
  <c r="M1172" i="59"/>
  <c r="N1172" i="59"/>
  <c r="P1172" i="59"/>
  <c r="Q1172" i="59"/>
  <c r="R1172" i="59"/>
  <c r="S1172" i="59"/>
  <c r="T1172" i="59"/>
  <c r="U1172" i="59"/>
  <c r="D1173" i="59"/>
  <c r="A1173" i="59" s="1"/>
  <c r="J1173" i="59"/>
  <c r="M1173" i="59"/>
  <c r="N1173" i="59"/>
  <c r="P1173" i="59"/>
  <c r="Q1173" i="59"/>
  <c r="R1173" i="59"/>
  <c r="S1173" i="59"/>
  <c r="T1173" i="59"/>
  <c r="U1173" i="59"/>
  <c r="D1174" i="59"/>
  <c r="A1174" i="59" s="1"/>
  <c r="J1174" i="59"/>
  <c r="M1174" i="59"/>
  <c r="N1174" i="59"/>
  <c r="P1174" i="59"/>
  <c r="Q1174" i="59"/>
  <c r="R1174" i="59"/>
  <c r="S1174" i="59"/>
  <c r="T1174" i="59"/>
  <c r="U1174" i="59"/>
  <c r="D1175" i="59"/>
  <c r="A1175" i="59" s="1"/>
  <c r="J1175" i="59"/>
  <c r="M1175" i="59"/>
  <c r="N1175" i="59"/>
  <c r="P1175" i="59"/>
  <c r="Q1175" i="59"/>
  <c r="R1175" i="59"/>
  <c r="S1175" i="59"/>
  <c r="T1175" i="59"/>
  <c r="U1175" i="59"/>
  <c r="D1176" i="59"/>
  <c r="A1176" i="59" s="1"/>
  <c r="J1176" i="59"/>
  <c r="M1176" i="59"/>
  <c r="N1176" i="59"/>
  <c r="P1176" i="59"/>
  <c r="Q1176" i="59"/>
  <c r="R1176" i="59"/>
  <c r="S1176" i="59"/>
  <c r="T1176" i="59"/>
  <c r="U1176" i="59"/>
  <c r="D1177" i="59"/>
  <c r="A1177" i="59" s="1"/>
  <c r="J1177" i="59"/>
  <c r="M1177" i="59"/>
  <c r="N1177" i="59"/>
  <c r="P1177" i="59"/>
  <c r="Q1177" i="59"/>
  <c r="R1177" i="59"/>
  <c r="S1177" i="59"/>
  <c r="T1177" i="59"/>
  <c r="U1177" i="59"/>
  <c r="D1178" i="59"/>
  <c r="A1178" i="59" s="1"/>
  <c r="J1178" i="59"/>
  <c r="M1178" i="59"/>
  <c r="N1178" i="59"/>
  <c r="P1178" i="59"/>
  <c r="Q1178" i="59"/>
  <c r="R1178" i="59"/>
  <c r="S1178" i="59"/>
  <c r="T1178" i="59"/>
  <c r="U1178" i="59"/>
  <c r="D1179" i="59"/>
  <c r="A1179" i="59" s="1"/>
  <c r="J1179" i="59"/>
  <c r="M1179" i="59"/>
  <c r="N1179" i="59"/>
  <c r="P1179" i="59"/>
  <c r="Q1179" i="59"/>
  <c r="R1179" i="59"/>
  <c r="S1179" i="59"/>
  <c r="T1179" i="59"/>
  <c r="U1179" i="59"/>
  <c r="D1180" i="59"/>
  <c r="A1180" i="59" s="1"/>
  <c r="J1180" i="59"/>
  <c r="M1180" i="59"/>
  <c r="N1180" i="59"/>
  <c r="P1180" i="59"/>
  <c r="Q1180" i="59"/>
  <c r="R1180" i="59"/>
  <c r="S1180" i="59"/>
  <c r="T1180" i="59"/>
  <c r="U1180" i="59"/>
  <c r="D1181" i="59"/>
  <c r="A1181" i="59" s="1"/>
  <c r="J1181" i="59"/>
  <c r="M1181" i="59"/>
  <c r="N1181" i="59"/>
  <c r="P1181" i="59"/>
  <c r="Q1181" i="59"/>
  <c r="R1181" i="59"/>
  <c r="S1181" i="59"/>
  <c r="T1181" i="59"/>
  <c r="U1181" i="59"/>
  <c r="D1182" i="59"/>
  <c r="A1182" i="59" s="1"/>
  <c r="J1182" i="59"/>
  <c r="M1182" i="59"/>
  <c r="N1182" i="59"/>
  <c r="P1182" i="59"/>
  <c r="Q1182" i="59"/>
  <c r="R1182" i="59"/>
  <c r="S1182" i="59"/>
  <c r="T1182" i="59"/>
  <c r="U1182" i="59"/>
  <c r="D1183" i="59"/>
  <c r="A1183" i="59" s="1"/>
  <c r="J1183" i="59"/>
  <c r="M1183" i="59"/>
  <c r="N1183" i="59"/>
  <c r="P1183" i="59"/>
  <c r="Q1183" i="59"/>
  <c r="R1183" i="59"/>
  <c r="S1183" i="59"/>
  <c r="T1183" i="59"/>
  <c r="U1183" i="59"/>
  <c r="D1184" i="59"/>
  <c r="A1184" i="59" s="1"/>
  <c r="J1184" i="59"/>
  <c r="M1184" i="59"/>
  <c r="N1184" i="59"/>
  <c r="P1184" i="59"/>
  <c r="Q1184" i="59"/>
  <c r="R1184" i="59"/>
  <c r="S1184" i="59"/>
  <c r="T1184" i="59"/>
  <c r="U1184" i="59"/>
  <c r="D1185" i="59"/>
  <c r="A1185" i="59" s="1"/>
  <c r="J1185" i="59"/>
  <c r="M1185" i="59"/>
  <c r="N1185" i="59"/>
  <c r="P1185" i="59"/>
  <c r="Q1185" i="59"/>
  <c r="R1185" i="59"/>
  <c r="S1185" i="59"/>
  <c r="T1185" i="59"/>
  <c r="U1185" i="59"/>
  <c r="D1186" i="59"/>
  <c r="A1186" i="59" s="1"/>
  <c r="J1186" i="59"/>
  <c r="M1186" i="59"/>
  <c r="N1186" i="59"/>
  <c r="P1186" i="59"/>
  <c r="Q1186" i="59"/>
  <c r="R1186" i="59"/>
  <c r="S1186" i="59"/>
  <c r="T1186" i="59"/>
  <c r="U1186" i="59"/>
  <c r="D1187" i="59"/>
  <c r="A1187" i="59" s="1"/>
  <c r="J1187" i="59"/>
  <c r="M1187" i="59"/>
  <c r="N1187" i="59"/>
  <c r="P1187" i="59"/>
  <c r="Q1187" i="59"/>
  <c r="R1187" i="59"/>
  <c r="S1187" i="59"/>
  <c r="T1187" i="59"/>
  <c r="U1187" i="59"/>
  <c r="D1188" i="59"/>
  <c r="A1188" i="59" s="1"/>
  <c r="J1188" i="59"/>
  <c r="M1188" i="59"/>
  <c r="N1188" i="59"/>
  <c r="P1188" i="59"/>
  <c r="Q1188" i="59"/>
  <c r="R1188" i="59"/>
  <c r="S1188" i="59"/>
  <c r="T1188" i="59"/>
  <c r="U1188" i="59"/>
  <c r="D1189" i="59"/>
  <c r="A1189" i="59" s="1"/>
  <c r="J1189" i="59"/>
  <c r="M1189" i="59"/>
  <c r="N1189" i="59"/>
  <c r="P1189" i="59"/>
  <c r="Q1189" i="59"/>
  <c r="R1189" i="59"/>
  <c r="S1189" i="59"/>
  <c r="T1189" i="59"/>
  <c r="U1189" i="59"/>
  <c r="D1190" i="59"/>
  <c r="A1190" i="59" s="1"/>
  <c r="J1190" i="59"/>
  <c r="M1190" i="59"/>
  <c r="N1190" i="59"/>
  <c r="P1190" i="59"/>
  <c r="Q1190" i="59"/>
  <c r="R1190" i="59"/>
  <c r="S1190" i="59"/>
  <c r="T1190" i="59"/>
  <c r="U1190" i="59"/>
  <c r="D1191" i="59"/>
  <c r="A1191" i="59" s="1"/>
  <c r="J1191" i="59"/>
  <c r="M1191" i="59"/>
  <c r="N1191" i="59"/>
  <c r="P1191" i="59"/>
  <c r="Q1191" i="59"/>
  <c r="R1191" i="59"/>
  <c r="S1191" i="59"/>
  <c r="T1191" i="59"/>
  <c r="U1191" i="59"/>
  <c r="D1192" i="59"/>
  <c r="A1192" i="59" s="1"/>
  <c r="J1192" i="59"/>
  <c r="M1192" i="59"/>
  <c r="N1192" i="59"/>
  <c r="P1192" i="59"/>
  <c r="Q1192" i="59"/>
  <c r="R1192" i="59"/>
  <c r="S1192" i="59"/>
  <c r="T1192" i="59"/>
  <c r="U1192" i="59"/>
  <c r="D1193" i="59"/>
  <c r="A1193" i="59" s="1"/>
  <c r="J1193" i="59"/>
  <c r="M1193" i="59"/>
  <c r="N1193" i="59"/>
  <c r="P1193" i="59"/>
  <c r="Q1193" i="59"/>
  <c r="R1193" i="59"/>
  <c r="S1193" i="59"/>
  <c r="T1193" i="59"/>
  <c r="U1193" i="59"/>
  <c r="D1194" i="59"/>
  <c r="A1194" i="59" s="1"/>
  <c r="J1194" i="59"/>
  <c r="M1194" i="59"/>
  <c r="N1194" i="59"/>
  <c r="P1194" i="59"/>
  <c r="Q1194" i="59"/>
  <c r="R1194" i="59"/>
  <c r="S1194" i="59"/>
  <c r="T1194" i="59"/>
  <c r="U1194" i="59"/>
  <c r="D1195" i="59"/>
  <c r="A1195" i="59" s="1"/>
  <c r="J1195" i="59"/>
  <c r="M1195" i="59"/>
  <c r="N1195" i="59"/>
  <c r="P1195" i="59"/>
  <c r="Q1195" i="59"/>
  <c r="R1195" i="59"/>
  <c r="S1195" i="59"/>
  <c r="T1195" i="59"/>
  <c r="U1195" i="59"/>
  <c r="D1196" i="59"/>
  <c r="A1196" i="59" s="1"/>
  <c r="J1196" i="59"/>
  <c r="M1196" i="59"/>
  <c r="N1196" i="59"/>
  <c r="P1196" i="59"/>
  <c r="Q1196" i="59"/>
  <c r="R1196" i="59"/>
  <c r="S1196" i="59"/>
  <c r="T1196" i="59"/>
  <c r="U1196" i="59"/>
  <c r="D1197" i="59"/>
  <c r="A1197" i="59" s="1"/>
  <c r="J1197" i="59"/>
  <c r="M1197" i="59"/>
  <c r="N1197" i="59"/>
  <c r="P1197" i="59"/>
  <c r="Q1197" i="59"/>
  <c r="R1197" i="59"/>
  <c r="S1197" i="59"/>
  <c r="T1197" i="59"/>
  <c r="U1197" i="59"/>
  <c r="D1198" i="59"/>
  <c r="A1198" i="59" s="1"/>
  <c r="J1198" i="59"/>
  <c r="M1198" i="59"/>
  <c r="N1198" i="59"/>
  <c r="P1198" i="59"/>
  <c r="Q1198" i="59"/>
  <c r="R1198" i="59"/>
  <c r="S1198" i="59"/>
  <c r="T1198" i="59"/>
  <c r="U1198" i="59"/>
  <c r="D1199" i="59"/>
  <c r="A1199" i="59" s="1"/>
  <c r="J1199" i="59"/>
  <c r="M1199" i="59"/>
  <c r="N1199" i="59"/>
  <c r="P1199" i="59"/>
  <c r="Q1199" i="59"/>
  <c r="R1199" i="59"/>
  <c r="S1199" i="59"/>
  <c r="T1199" i="59"/>
  <c r="U1199" i="59"/>
  <c r="D1200" i="59"/>
  <c r="A1200" i="59" s="1"/>
  <c r="J1200" i="59"/>
  <c r="M1200" i="59"/>
  <c r="N1200" i="59"/>
  <c r="P1200" i="59"/>
  <c r="Q1200" i="59"/>
  <c r="R1200" i="59"/>
  <c r="S1200" i="59"/>
  <c r="T1200" i="59"/>
  <c r="U1200" i="59"/>
  <c r="D1201" i="59"/>
  <c r="A1201" i="59" s="1"/>
  <c r="J1201" i="59"/>
  <c r="M1201" i="59"/>
  <c r="N1201" i="59"/>
  <c r="P1201" i="59"/>
  <c r="Q1201" i="59"/>
  <c r="R1201" i="59"/>
  <c r="S1201" i="59"/>
  <c r="T1201" i="59"/>
  <c r="U1201" i="59"/>
  <c r="D1202" i="59"/>
  <c r="A1202" i="59" s="1"/>
  <c r="J1202" i="59"/>
  <c r="M1202" i="59"/>
  <c r="N1202" i="59"/>
  <c r="P1202" i="59"/>
  <c r="Q1202" i="59"/>
  <c r="R1202" i="59"/>
  <c r="S1202" i="59"/>
  <c r="T1202" i="59"/>
  <c r="U1202" i="59"/>
  <c r="D1203" i="59"/>
  <c r="A1203" i="59" s="1"/>
  <c r="J1203" i="59"/>
  <c r="M1203" i="59"/>
  <c r="N1203" i="59"/>
  <c r="P1203" i="59"/>
  <c r="Q1203" i="59"/>
  <c r="R1203" i="59"/>
  <c r="S1203" i="59"/>
  <c r="T1203" i="59"/>
  <c r="U1203" i="59"/>
  <c r="D1204" i="59"/>
  <c r="A1204" i="59" s="1"/>
  <c r="J1204" i="59"/>
  <c r="M1204" i="59"/>
  <c r="N1204" i="59"/>
  <c r="P1204" i="59"/>
  <c r="Q1204" i="59"/>
  <c r="R1204" i="59"/>
  <c r="S1204" i="59"/>
  <c r="T1204" i="59"/>
  <c r="U1204" i="59"/>
  <c r="D1205" i="59"/>
  <c r="A1205" i="59" s="1"/>
  <c r="J1205" i="59"/>
  <c r="M1205" i="59"/>
  <c r="N1205" i="59"/>
  <c r="P1205" i="59"/>
  <c r="Q1205" i="59"/>
  <c r="R1205" i="59"/>
  <c r="S1205" i="59"/>
  <c r="T1205" i="59"/>
  <c r="U1205" i="59"/>
  <c r="D1206" i="59"/>
  <c r="A1206" i="59" s="1"/>
  <c r="J1206" i="59"/>
  <c r="M1206" i="59"/>
  <c r="N1206" i="59"/>
  <c r="P1206" i="59"/>
  <c r="Q1206" i="59"/>
  <c r="R1206" i="59"/>
  <c r="S1206" i="59"/>
  <c r="T1206" i="59"/>
  <c r="U1206" i="59"/>
  <c r="D1207" i="59"/>
  <c r="A1207" i="59" s="1"/>
  <c r="J1207" i="59"/>
  <c r="M1207" i="59"/>
  <c r="N1207" i="59"/>
  <c r="P1207" i="59"/>
  <c r="Q1207" i="59"/>
  <c r="R1207" i="59"/>
  <c r="S1207" i="59"/>
  <c r="T1207" i="59"/>
  <c r="U1207" i="59"/>
  <c r="D1208" i="59"/>
  <c r="A1208" i="59" s="1"/>
  <c r="J1208" i="59"/>
  <c r="M1208" i="59"/>
  <c r="N1208" i="59"/>
  <c r="P1208" i="59"/>
  <c r="Q1208" i="59"/>
  <c r="R1208" i="59"/>
  <c r="S1208" i="59"/>
  <c r="T1208" i="59"/>
  <c r="U1208" i="59"/>
  <c r="D1209" i="59"/>
  <c r="A1209" i="59" s="1"/>
  <c r="J1209" i="59"/>
  <c r="M1209" i="59"/>
  <c r="N1209" i="59"/>
  <c r="P1209" i="59"/>
  <c r="Q1209" i="59"/>
  <c r="R1209" i="59"/>
  <c r="S1209" i="59"/>
  <c r="T1209" i="59"/>
  <c r="U1209" i="59"/>
  <c r="D1210" i="59"/>
  <c r="A1210" i="59" s="1"/>
  <c r="J1210" i="59"/>
  <c r="M1210" i="59"/>
  <c r="N1210" i="59"/>
  <c r="P1210" i="59"/>
  <c r="Q1210" i="59"/>
  <c r="R1210" i="59"/>
  <c r="S1210" i="59"/>
  <c r="T1210" i="59"/>
  <c r="U1210" i="59"/>
  <c r="D1211" i="59"/>
  <c r="A1211" i="59" s="1"/>
  <c r="J1211" i="59"/>
  <c r="M1211" i="59"/>
  <c r="N1211" i="59"/>
  <c r="P1211" i="59"/>
  <c r="Q1211" i="59"/>
  <c r="R1211" i="59"/>
  <c r="S1211" i="59"/>
  <c r="T1211" i="59"/>
  <c r="U1211" i="59"/>
  <c r="D1212" i="59"/>
  <c r="A1212" i="59" s="1"/>
  <c r="J1212" i="59"/>
  <c r="M1212" i="59"/>
  <c r="N1212" i="59"/>
  <c r="P1212" i="59"/>
  <c r="Q1212" i="59"/>
  <c r="R1212" i="59"/>
  <c r="S1212" i="59"/>
  <c r="T1212" i="59"/>
  <c r="U1212" i="59"/>
  <c r="D1213" i="59"/>
  <c r="A1213" i="59" s="1"/>
  <c r="J1213" i="59"/>
  <c r="M1213" i="59"/>
  <c r="N1213" i="59"/>
  <c r="P1213" i="59"/>
  <c r="Q1213" i="59"/>
  <c r="R1213" i="59"/>
  <c r="S1213" i="59"/>
  <c r="T1213" i="59"/>
  <c r="U1213" i="59"/>
  <c r="D1214" i="59"/>
  <c r="A1214" i="59" s="1"/>
  <c r="J1214" i="59"/>
  <c r="M1214" i="59"/>
  <c r="N1214" i="59"/>
  <c r="P1214" i="59"/>
  <c r="Q1214" i="59"/>
  <c r="R1214" i="59"/>
  <c r="S1214" i="59"/>
  <c r="T1214" i="59"/>
  <c r="U1214" i="59"/>
  <c r="D1215" i="59"/>
  <c r="A1215" i="59" s="1"/>
  <c r="J1215" i="59"/>
  <c r="M1215" i="59"/>
  <c r="N1215" i="59"/>
  <c r="P1215" i="59"/>
  <c r="Q1215" i="59"/>
  <c r="R1215" i="59"/>
  <c r="S1215" i="59"/>
  <c r="T1215" i="59"/>
  <c r="U1215" i="59"/>
  <c r="D1216" i="59"/>
  <c r="A1216" i="59" s="1"/>
  <c r="J1216" i="59"/>
  <c r="M1216" i="59"/>
  <c r="N1216" i="59"/>
  <c r="P1216" i="59"/>
  <c r="Q1216" i="59"/>
  <c r="R1216" i="59"/>
  <c r="S1216" i="59"/>
  <c r="T1216" i="59"/>
  <c r="U1216" i="59"/>
  <c r="D1217" i="59"/>
  <c r="A1217" i="59" s="1"/>
  <c r="J1217" i="59"/>
  <c r="M1217" i="59"/>
  <c r="N1217" i="59"/>
  <c r="P1217" i="59"/>
  <c r="Q1217" i="59"/>
  <c r="R1217" i="59"/>
  <c r="S1217" i="59"/>
  <c r="T1217" i="59"/>
  <c r="U1217" i="59"/>
  <c r="D1218" i="59"/>
  <c r="A1218" i="59" s="1"/>
  <c r="J1218" i="59"/>
  <c r="M1218" i="59"/>
  <c r="N1218" i="59"/>
  <c r="P1218" i="59"/>
  <c r="Q1218" i="59"/>
  <c r="R1218" i="59"/>
  <c r="S1218" i="59"/>
  <c r="T1218" i="59"/>
  <c r="U1218" i="59"/>
  <c r="D1219" i="59"/>
  <c r="A1219" i="59" s="1"/>
  <c r="J1219" i="59"/>
  <c r="M1219" i="59"/>
  <c r="N1219" i="59"/>
  <c r="P1219" i="59"/>
  <c r="Q1219" i="59"/>
  <c r="R1219" i="59"/>
  <c r="S1219" i="59"/>
  <c r="T1219" i="59"/>
  <c r="U1219" i="59"/>
  <c r="D1220" i="59"/>
  <c r="A1220" i="59" s="1"/>
  <c r="J1220" i="59"/>
  <c r="M1220" i="59"/>
  <c r="N1220" i="59"/>
  <c r="P1220" i="59"/>
  <c r="Q1220" i="59"/>
  <c r="R1220" i="59"/>
  <c r="S1220" i="59"/>
  <c r="T1220" i="59"/>
  <c r="U1220" i="59"/>
  <c r="D1221" i="59"/>
  <c r="A1221" i="59" s="1"/>
  <c r="J1221" i="59"/>
  <c r="M1221" i="59"/>
  <c r="N1221" i="59"/>
  <c r="P1221" i="59"/>
  <c r="Q1221" i="59"/>
  <c r="R1221" i="59"/>
  <c r="S1221" i="59"/>
  <c r="T1221" i="59"/>
  <c r="U1221" i="59"/>
  <c r="D1222" i="59"/>
  <c r="A1222" i="59" s="1"/>
  <c r="J1222" i="59"/>
  <c r="M1222" i="59"/>
  <c r="N1222" i="59"/>
  <c r="P1222" i="59"/>
  <c r="Q1222" i="59"/>
  <c r="R1222" i="59"/>
  <c r="S1222" i="59"/>
  <c r="T1222" i="59"/>
  <c r="U1222" i="59"/>
  <c r="D1223" i="59"/>
  <c r="A1223" i="59" s="1"/>
  <c r="J1223" i="59"/>
  <c r="M1223" i="59"/>
  <c r="N1223" i="59"/>
  <c r="P1223" i="59"/>
  <c r="Q1223" i="59"/>
  <c r="R1223" i="59"/>
  <c r="S1223" i="59"/>
  <c r="T1223" i="59"/>
  <c r="U1223" i="59"/>
  <c r="D1224" i="59"/>
  <c r="A1224" i="59" s="1"/>
  <c r="J1224" i="59"/>
  <c r="M1224" i="59"/>
  <c r="N1224" i="59"/>
  <c r="P1224" i="59"/>
  <c r="Q1224" i="59"/>
  <c r="R1224" i="59"/>
  <c r="S1224" i="59"/>
  <c r="T1224" i="59"/>
  <c r="U1224" i="59"/>
  <c r="D1225" i="59"/>
  <c r="A1225" i="59" s="1"/>
  <c r="J1225" i="59"/>
  <c r="M1225" i="59"/>
  <c r="N1225" i="59"/>
  <c r="P1225" i="59"/>
  <c r="Q1225" i="59"/>
  <c r="R1225" i="59"/>
  <c r="S1225" i="59"/>
  <c r="T1225" i="59"/>
  <c r="U1225" i="59"/>
  <c r="D1226" i="59"/>
  <c r="A1226" i="59" s="1"/>
  <c r="J1226" i="59"/>
  <c r="M1226" i="59"/>
  <c r="N1226" i="59"/>
  <c r="P1226" i="59"/>
  <c r="Q1226" i="59"/>
  <c r="R1226" i="59"/>
  <c r="S1226" i="59"/>
  <c r="T1226" i="59"/>
  <c r="U1226" i="59"/>
  <c r="D1227" i="59"/>
  <c r="A1227" i="59" s="1"/>
  <c r="J1227" i="59"/>
  <c r="M1227" i="59"/>
  <c r="N1227" i="59"/>
  <c r="P1227" i="59"/>
  <c r="Q1227" i="59"/>
  <c r="R1227" i="59"/>
  <c r="S1227" i="59"/>
  <c r="T1227" i="59"/>
  <c r="U1227" i="59"/>
  <c r="D1228" i="59"/>
  <c r="A1228" i="59" s="1"/>
  <c r="J1228" i="59"/>
  <c r="M1228" i="59"/>
  <c r="N1228" i="59"/>
  <c r="P1228" i="59"/>
  <c r="Q1228" i="59"/>
  <c r="R1228" i="59"/>
  <c r="S1228" i="59"/>
  <c r="T1228" i="59"/>
  <c r="U1228" i="59"/>
  <c r="D1229" i="59"/>
  <c r="A1229" i="59" s="1"/>
  <c r="J1229" i="59"/>
  <c r="M1229" i="59"/>
  <c r="N1229" i="59"/>
  <c r="P1229" i="59"/>
  <c r="Q1229" i="59"/>
  <c r="R1229" i="59"/>
  <c r="S1229" i="59"/>
  <c r="T1229" i="59"/>
  <c r="U1229" i="59"/>
  <c r="D1230" i="59"/>
  <c r="A1230" i="59" s="1"/>
  <c r="J1230" i="59"/>
  <c r="M1230" i="59"/>
  <c r="N1230" i="59"/>
  <c r="P1230" i="59"/>
  <c r="Q1230" i="59"/>
  <c r="R1230" i="59"/>
  <c r="S1230" i="59"/>
  <c r="T1230" i="59"/>
  <c r="U1230" i="59"/>
  <c r="D1231" i="59"/>
  <c r="A1231" i="59" s="1"/>
  <c r="J1231" i="59"/>
  <c r="M1231" i="59"/>
  <c r="N1231" i="59"/>
  <c r="P1231" i="59"/>
  <c r="Q1231" i="59"/>
  <c r="R1231" i="59"/>
  <c r="S1231" i="59"/>
  <c r="T1231" i="59"/>
  <c r="U1231" i="59"/>
  <c r="D1232" i="59"/>
  <c r="A1232" i="59" s="1"/>
  <c r="J1232" i="59"/>
  <c r="M1232" i="59"/>
  <c r="N1232" i="59"/>
  <c r="P1232" i="59"/>
  <c r="Q1232" i="59"/>
  <c r="R1232" i="59"/>
  <c r="S1232" i="59"/>
  <c r="T1232" i="59"/>
  <c r="U1232" i="59"/>
  <c r="D1233" i="59"/>
  <c r="A1233" i="59" s="1"/>
  <c r="J1233" i="59"/>
  <c r="M1233" i="59"/>
  <c r="N1233" i="59"/>
  <c r="P1233" i="59"/>
  <c r="Q1233" i="59"/>
  <c r="R1233" i="59"/>
  <c r="S1233" i="59"/>
  <c r="T1233" i="59"/>
  <c r="U1233" i="59"/>
  <c r="D1234" i="59"/>
  <c r="A1234" i="59" s="1"/>
  <c r="J1234" i="59"/>
  <c r="M1234" i="59"/>
  <c r="N1234" i="59"/>
  <c r="P1234" i="59"/>
  <c r="Q1234" i="59"/>
  <c r="R1234" i="59"/>
  <c r="S1234" i="59"/>
  <c r="T1234" i="59"/>
  <c r="U1234" i="59"/>
  <c r="D1235" i="59"/>
  <c r="A1235" i="59" s="1"/>
  <c r="J1235" i="59"/>
  <c r="M1235" i="59"/>
  <c r="N1235" i="59"/>
  <c r="P1235" i="59"/>
  <c r="Q1235" i="59"/>
  <c r="R1235" i="59"/>
  <c r="S1235" i="59"/>
  <c r="T1235" i="59"/>
  <c r="U1235" i="59"/>
  <c r="D1236" i="59"/>
  <c r="A1236" i="59" s="1"/>
  <c r="J1236" i="59"/>
  <c r="M1236" i="59"/>
  <c r="N1236" i="59"/>
  <c r="P1236" i="59"/>
  <c r="Q1236" i="59"/>
  <c r="R1236" i="59"/>
  <c r="S1236" i="59"/>
  <c r="T1236" i="59"/>
  <c r="U1236" i="59"/>
  <c r="D1237" i="59"/>
  <c r="A1237" i="59" s="1"/>
  <c r="J1237" i="59"/>
  <c r="M1237" i="59"/>
  <c r="N1237" i="59"/>
  <c r="P1237" i="59"/>
  <c r="Q1237" i="59"/>
  <c r="R1237" i="59"/>
  <c r="S1237" i="59"/>
  <c r="T1237" i="59"/>
  <c r="U1237" i="59"/>
  <c r="D1238" i="59"/>
  <c r="A1238" i="59" s="1"/>
  <c r="J1238" i="59"/>
  <c r="M1238" i="59"/>
  <c r="N1238" i="59"/>
  <c r="P1238" i="59"/>
  <c r="Q1238" i="59"/>
  <c r="R1238" i="59"/>
  <c r="S1238" i="59"/>
  <c r="T1238" i="59"/>
  <c r="U1238" i="59"/>
  <c r="D1239" i="59"/>
  <c r="A1239" i="59" s="1"/>
  <c r="J1239" i="59"/>
  <c r="M1239" i="59"/>
  <c r="N1239" i="59"/>
  <c r="P1239" i="59"/>
  <c r="Q1239" i="59"/>
  <c r="R1239" i="59"/>
  <c r="S1239" i="59"/>
  <c r="T1239" i="59"/>
  <c r="U1239" i="59"/>
  <c r="D1240" i="59"/>
  <c r="A1240" i="59" s="1"/>
  <c r="J1240" i="59"/>
  <c r="M1240" i="59"/>
  <c r="N1240" i="59"/>
  <c r="P1240" i="59"/>
  <c r="Q1240" i="59"/>
  <c r="R1240" i="59"/>
  <c r="S1240" i="59"/>
  <c r="T1240" i="59"/>
  <c r="U1240" i="59"/>
  <c r="D1241" i="59"/>
  <c r="A1241" i="59" s="1"/>
  <c r="J1241" i="59"/>
  <c r="M1241" i="59"/>
  <c r="N1241" i="59"/>
  <c r="P1241" i="59"/>
  <c r="Q1241" i="59"/>
  <c r="R1241" i="59"/>
  <c r="S1241" i="59"/>
  <c r="T1241" i="59"/>
  <c r="U1241" i="59"/>
  <c r="D1242" i="59"/>
  <c r="A1242" i="59" s="1"/>
  <c r="J1242" i="59"/>
  <c r="M1242" i="59"/>
  <c r="N1242" i="59"/>
  <c r="P1242" i="59"/>
  <c r="Q1242" i="59"/>
  <c r="R1242" i="59"/>
  <c r="S1242" i="59"/>
  <c r="T1242" i="59"/>
  <c r="U1242" i="59"/>
  <c r="D1243" i="59"/>
  <c r="A1243" i="59" s="1"/>
  <c r="J1243" i="59"/>
  <c r="M1243" i="59"/>
  <c r="N1243" i="59"/>
  <c r="P1243" i="59"/>
  <c r="Q1243" i="59"/>
  <c r="R1243" i="59"/>
  <c r="S1243" i="59"/>
  <c r="T1243" i="59"/>
  <c r="U1243" i="59"/>
  <c r="D1244" i="59"/>
  <c r="A1244" i="59" s="1"/>
  <c r="J1244" i="59"/>
  <c r="M1244" i="59"/>
  <c r="N1244" i="59"/>
  <c r="P1244" i="59"/>
  <c r="Q1244" i="59"/>
  <c r="R1244" i="59"/>
  <c r="S1244" i="59"/>
  <c r="T1244" i="59"/>
  <c r="U1244" i="59"/>
  <c r="D1245" i="59"/>
  <c r="A1245" i="59" s="1"/>
  <c r="J1245" i="59"/>
  <c r="M1245" i="59"/>
  <c r="N1245" i="59"/>
  <c r="P1245" i="59"/>
  <c r="Q1245" i="59"/>
  <c r="R1245" i="59"/>
  <c r="S1245" i="59"/>
  <c r="T1245" i="59"/>
  <c r="U1245" i="59"/>
  <c r="D1246" i="59"/>
  <c r="A1246" i="59" s="1"/>
  <c r="J1246" i="59"/>
  <c r="M1246" i="59"/>
  <c r="N1246" i="59"/>
  <c r="P1246" i="59"/>
  <c r="Q1246" i="59"/>
  <c r="R1246" i="59"/>
  <c r="S1246" i="59"/>
  <c r="T1246" i="59"/>
  <c r="U1246" i="59"/>
  <c r="D1247" i="59"/>
  <c r="A1247" i="59" s="1"/>
  <c r="J1247" i="59"/>
  <c r="M1247" i="59"/>
  <c r="N1247" i="59"/>
  <c r="P1247" i="59"/>
  <c r="Q1247" i="59"/>
  <c r="R1247" i="59"/>
  <c r="S1247" i="59"/>
  <c r="T1247" i="59"/>
  <c r="U1247" i="59"/>
  <c r="D1248" i="59"/>
  <c r="A1248" i="59" s="1"/>
  <c r="J1248" i="59"/>
  <c r="M1248" i="59"/>
  <c r="N1248" i="59"/>
  <c r="P1248" i="59"/>
  <c r="Q1248" i="59"/>
  <c r="R1248" i="59"/>
  <c r="S1248" i="59"/>
  <c r="T1248" i="59"/>
  <c r="U1248" i="59"/>
  <c r="D1249" i="59"/>
  <c r="A1249" i="59" s="1"/>
  <c r="J1249" i="59"/>
  <c r="M1249" i="59"/>
  <c r="N1249" i="59"/>
  <c r="P1249" i="59"/>
  <c r="Q1249" i="59"/>
  <c r="R1249" i="59"/>
  <c r="S1249" i="59"/>
  <c r="T1249" i="59"/>
  <c r="U1249" i="59"/>
  <c r="D1250" i="59"/>
  <c r="A1250" i="59" s="1"/>
  <c r="J1250" i="59"/>
  <c r="M1250" i="59"/>
  <c r="N1250" i="59"/>
  <c r="P1250" i="59"/>
  <c r="Q1250" i="59"/>
  <c r="R1250" i="59"/>
  <c r="S1250" i="59"/>
  <c r="T1250" i="59"/>
  <c r="U1250" i="59"/>
  <c r="D1251" i="59"/>
  <c r="A1251" i="59" s="1"/>
  <c r="J1251" i="59"/>
  <c r="M1251" i="59"/>
  <c r="N1251" i="59"/>
  <c r="P1251" i="59"/>
  <c r="Q1251" i="59"/>
  <c r="R1251" i="59"/>
  <c r="S1251" i="59"/>
  <c r="T1251" i="59"/>
  <c r="U1251" i="59"/>
  <c r="D1252" i="59"/>
  <c r="A1252" i="59" s="1"/>
  <c r="J1252" i="59"/>
  <c r="M1252" i="59"/>
  <c r="N1252" i="59"/>
  <c r="P1252" i="59"/>
  <c r="Q1252" i="59"/>
  <c r="R1252" i="59"/>
  <c r="S1252" i="59"/>
  <c r="T1252" i="59"/>
  <c r="U1252" i="59"/>
  <c r="D1253" i="59"/>
  <c r="A1253" i="59" s="1"/>
  <c r="J1253" i="59"/>
  <c r="M1253" i="59"/>
  <c r="N1253" i="59"/>
  <c r="P1253" i="59"/>
  <c r="Q1253" i="59"/>
  <c r="R1253" i="59"/>
  <c r="S1253" i="59"/>
  <c r="T1253" i="59"/>
  <c r="U1253" i="59"/>
  <c r="D1254" i="59"/>
  <c r="A1254" i="59" s="1"/>
  <c r="J1254" i="59"/>
  <c r="M1254" i="59"/>
  <c r="N1254" i="59"/>
  <c r="P1254" i="59"/>
  <c r="Q1254" i="59"/>
  <c r="R1254" i="59"/>
  <c r="S1254" i="59"/>
  <c r="T1254" i="59"/>
  <c r="U1254" i="59"/>
  <c r="D1255" i="59"/>
  <c r="A1255" i="59" s="1"/>
  <c r="J1255" i="59"/>
  <c r="M1255" i="59"/>
  <c r="N1255" i="59"/>
  <c r="P1255" i="59"/>
  <c r="Q1255" i="59"/>
  <c r="R1255" i="59"/>
  <c r="S1255" i="59"/>
  <c r="T1255" i="59"/>
  <c r="U1255" i="59"/>
  <c r="D1256" i="59"/>
  <c r="A1256" i="59" s="1"/>
  <c r="J1256" i="59"/>
  <c r="M1256" i="59"/>
  <c r="N1256" i="59"/>
  <c r="P1256" i="59"/>
  <c r="Q1256" i="59"/>
  <c r="R1256" i="59"/>
  <c r="S1256" i="59"/>
  <c r="T1256" i="59"/>
  <c r="U1256" i="59"/>
  <c r="D1257" i="59"/>
  <c r="A1257" i="59" s="1"/>
  <c r="J1257" i="59"/>
  <c r="M1257" i="59"/>
  <c r="N1257" i="59"/>
  <c r="P1257" i="59"/>
  <c r="Q1257" i="59"/>
  <c r="R1257" i="59"/>
  <c r="S1257" i="59"/>
  <c r="T1257" i="59"/>
  <c r="U1257" i="59"/>
  <c r="D1258" i="59"/>
  <c r="A1258" i="59" s="1"/>
  <c r="J1258" i="59"/>
  <c r="M1258" i="59"/>
  <c r="N1258" i="59"/>
  <c r="P1258" i="59"/>
  <c r="Q1258" i="59"/>
  <c r="R1258" i="59"/>
  <c r="S1258" i="59"/>
  <c r="T1258" i="59"/>
  <c r="U1258" i="59"/>
  <c r="D1259" i="59"/>
  <c r="A1259" i="59" s="1"/>
  <c r="J1259" i="59"/>
  <c r="M1259" i="59"/>
  <c r="N1259" i="59"/>
  <c r="P1259" i="59"/>
  <c r="Q1259" i="59"/>
  <c r="R1259" i="59"/>
  <c r="S1259" i="59"/>
  <c r="T1259" i="59"/>
  <c r="U1259" i="59"/>
  <c r="D1260" i="59"/>
  <c r="A1260" i="59" s="1"/>
  <c r="J1260" i="59"/>
  <c r="M1260" i="59"/>
  <c r="N1260" i="59"/>
  <c r="P1260" i="59"/>
  <c r="Q1260" i="59"/>
  <c r="R1260" i="59"/>
  <c r="S1260" i="59"/>
  <c r="T1260" i="59"/>
  <c r="U1260" i="59"/>
  <c r="D1261" i="59"/>
  <c r="A1261" i="59" s="1"/>
  <c r="J1261" i="59"/>
  <c r="M1261" i="59"/>
  <c r="N1261" i="59"/>
  <c r="P1261" i="59"/>
  <c r="Q1261" i="59"/>
  <c r="R1261" i="59"/>
  <c r="S1261" i="59"/>
  <c r="T1261" i="59"/>
  <c r="U1261" i="59"/>
  <c r="D1262" i="59"/>
  <c r="A1262" i="59" s="1"/>
  <c r="J1262" i="59"/>
  <c r="M1262" i="59"/>
  <c r="N1262" i="59"/>
  <c r="P1262" i="59"/>
  <c r="Q1262" i="59"/>
  <c r="R1262" i="59"/>
  <c r="S1262" i="59"/>
  <c r="T1262" i="59"/>
  <c r="U1262" i="59"/>
  <c r="D1263" i="59"/>
  <c r="A1263" i="59" s="1"/>
  <c r="J1263" i="59"/>
  <c r="M1263" i="59"/>
  <c r="N1263" i="59"/>
  <c r="P1263" i="59"/>
  <c r="Q1263" i="59"/>
  <c r="R1263" i="59"/>
  <c r="S1263" i="59"/>
  <c r="T1263" i="59"/>
  <c r="U1263" i="59"/>
  <c r="D1264" i="59"/>
  <c r="A1264" i="59" s="1"/>
  <c r="J1264" i="59"/>
  <c r="M1264" i="59"/>
  <c r="N1264" i="59"/>
  <c r="P1264" i="59"/>
  <c r="Q1264" i="59"/>
  <c r="R1264" i="59"/>
  <c r="S1264" i="59"/>
  <c r="T1264" i="59"/>
  <c r="U1264" i="59"/>
  <c r="D1265" i="59"/>
  <c r="A1265" i="59" s="1"/>
  <c r="J1265" i="59"/>
  <c r="M1265" i="59"/>
  <c r="N1265" i="59"/>
  <c r="P1265" i="59"/>
  <c r="Q1265" i="59"/>
  <c r="R1265" i="59"/>
  <c r="S1265" i="59"/>
  <c r="T1265" i="59"/>
  <c r="U1265" i="59"/>
  <c r="D1266" i="59"/>
  <c r="A1266" i="59" s="1"/>
  <c r="J1266" i="59"/>
  <c r="M1266" i="59"/>
  <c r="N1266" i="59"/>
  <c r="P1266" i="59"/>
  <c r="Q1266" i="59"/>
  <c r="R1266" i="59"/>
  <c r="S1266" i="59"/>
  <c r="T1266" i="59"/>
  <c r="U1266" i="59"/>
  <c r="D1267" i="59"/>
  <c r="A1267" i="59" s="1"/>
  <c r="J1267" i="59"/>
  <c r="M1267" i="59"/>
  <c r="N1267" i="59"/>
  <c r="P1267" i="59"/>
  <c r="Q1267" i="59"/>
  <c r="R1267" i="59"/>
  <c r="S1267" i="59"/>
  <c r="T1267" i="59"/>
  <c r="U1267" i="59"/>
  <c r="D1268" i="59"/>
  <c r="A1268" i="59" s="1"/>
  <c r="J1268" i="59"/>
  <c r="M1268" i="59"/>
  <c r="N1268" i="59"/>
  <c r="P1268" i="59"/>
  <c r="Q1268" i="59"/>
  <c r="R1268" i="59"/>
  <c r="S1268" i="59"/>
  <c r="T1268" i="59"/>
  <c r="U1268" i="59"/>
  <c r="D1269" i="59"/>
  <c r="A1269" i="59" s="1"/>
  <c r="J1269" i="59"/>
  <c r="M1269" i="59"/>
  <c r="N1269" i="59"/>
  <c r="P1269" i="59"/>
  <c r="Q1269" i="59"/>
  <c r="R1269" i="59"/>
  <c r="S1269" i="59"/>
  <c r="T1269" i="59"/>
  <c r="U1269" i="59"/>
  <c r="D1270" i="59"/>
  <c r="A1270" i="59" s="1"/>
  <c r="J1270" i="59"/>
  <c r="M1270" i="59"/>
  <c r="N1270" i="59"/>
  <c r="P1270" i="59"/>
  <c r="Q1270" i="59"/>
  <c r="R1270" i="59"/>
  <c r="S1270" i="59"/>
  <c r="T1270" i="59"/>
  <c r="U1270" i="59"/>
  <c r="D1271" i="59"/>
  <c r="A1271" i="59" s="1"/>
  <c r="J1271" i="59"/>
  <c r="M1271" i="59"/>
  <c r="N1271" i="59"/>
  <c r="P1271" i="59"/>
  <c r="Q1271" i="59"/>
  <c r="R1271" i="59"/>
  <c r="S1271" i="59"/>
  <c r="T1271" i="59"/>
  <c r="U1271" i="59"/>
  <c r="D1272" i="59"/>
  <c r="A1272" i="59" s="1"/>
  <c r="J1272" i="59"/>
  <c r="M1272" i="59"/>
  <c r="N1272" i="59"/>
  <c r="P1272" i="59"/>
  <c r="Q1272" i="59"/>
  <c r="R1272" i="59"/>
  <c r="S1272" i="59"/>
  <c r="T1272" i="59"/>
  <c r="U1272" i="59"/>
  <c r="D1273" i="59"/>
  <c r="A1273" i="59" s="1"/>
  <c r="J1273" i="59"/>
  <c r="M1273" i="59"/>
  <c r="N1273" i="59"/>
  <c r="P1273" i="59"/>
  <c r="Q1273" i="59"/>
  <c r="R1273" i="59"/>
  <c r="S1273" i="59"/>
  <c r="T1273" i="59"/>
  <c r="U1273" i="59"/>
  <c r="D1274" i="59"/>
  <c r="A1274" i="59" s="1"/>
  <c r="J1274" i="59"/>
  <c r="M1274" i="59"/>
  <c r="N1274" i="59"/>
  <c r="P1274" i="59"/>
  <c r="Q1274" i="59"/>
  <c r="R1274" i="59"/>
  <c r="S1274" i="59"/>
  <c r="T1274" i="59"/>
  <c r="U1274" i="59"/>
  <c r="D1275" i="59"/>
  <c r="A1275" i="59" s="1"/>
  <c r="J1275" i="59"/>
  <c r="M1275" i="59"/>
  <c r="N1275" i="59"/>
  <c r="P1275" i="59"/>
  <c r="Q1275" i="59"/>
  <c r="R1275" i="59"/>
  <c r="S1275" i="59"/>
  <c r="T1275" i="59"/>
  <c r="U1275" i="59"/>
  <c r="D1276" i="59"/>
  <c r="A1276" i="59" s="1"/>
  <c r="J1276" i="59"/>
  <c r="M1276" i="59"/>
  <c r="N1276" i="59"/>
  <c r="P1276" i="59"/>
  <c r="Q1276" i="59"/>
  <c r="R1276" i="59"/>
  <c r="S1276" i="59"/>
  <c r="T1276" i="59"/>
  <c r="U1276" i="59"/>
  <c r="D1277" i="59"/>
  <c r="A1277" i="59" s="1"/>
  <c r="J1277" i="59"/>
  <c r="M1277" i="59"/>
  <c r="N1277" i="59"/>
  <c r="P1277" i="59"/>
  <c r="Q1277" i="59"/>
  <c r="R1277" i="59"/>
  <c r="S1277" i="59"/>
  <c r="T1277" i="59"/>
  <c r="U1277" i="59"/>
  <c r="D1278" i="59"/>
  <c r="A1278" i="59" s="1"/>
  <c r="J1278" i="59"/>
  <c r="M1278" i="59"/>
  <c r="N1278" i="59"/>
  <c r="P1278" i="59"/>
  <c r="Q1278" i="59"/>
  <c r="R1278" i="59"/>
  <c r="S1278" i="59"/>
  <c r="T1278" i="59"/>
  <c r="U1278" i="59"/>
  <c r="D1279" i="59"/>
  <c r="A1279" i="59" s="1"/>
  <c r="J1279" i="59"/>
  <c r="M1279" i="59"/>
  <c r="N1279" i="59"/>
  <c r="P1279" i="59"/>
  <c r="Q1279" i="59"/>
  <c r="R1279" i="59"/>
  <c r="S1279" i="59"/>
  <c r="T1279" i="59"/>
  <c r="U1279" i="59"/>
  <c r="D1280" i="59"/>
  <c r="A1280" i="59" s="1"/>
  <c r="J1280" i="59"/>
  <c r="M1280" i="59"/>
  <c r="N1280" i="59"/>
  <c r="P1280" i="59"/>
  <c r="Q1280" i="59"/>
  <c r="R1280" i="59"/>
  <c r="S1280" i="59"/>
  <c r="T1280" i="59"/>
  <c r="U1280" i="59"/>
  <c r="D1281" i="59"/>
  <c r="A1281" i="59" s="1"/>
  <c r="J1281" i="59"/>
  <c r="M1281" i="59"/>
  <c r="N1281" i="59"/>
  <c r="P1281" i="59"/>
  <c r="Q1281" i="59"/>
  <c r="R1281" i="59"/>
  <c r="S1281" i="59"/>
  <c r="T1281" i="59"/>
  <c r="U1281" i="59"/>
  <c r="D1282" i="59"/>
  <c r="A1282" i="59" s="1"/>
  <c r="J1282" i="59"/>
  <c r="M1282" i="59"/>
  <c r="N1282" i="59"/>
  <c r="P1282" i="59"/>
  <c r="Q1282" i="59"/>
  <c r="R1282" i="59"/>
  <c r="S1282" i="59"/>
  <c r="T1282" i="59"/>
  <c r="U1282" i="59"/>
  <c r="D1283" i="59"/>
  <c r="A1283" i="59" s="1"/>
  <c r="J1283" i="59"/>
  <c r="M1283" i="59"/>
  <c r="N1283" i="59"/>
  <c r="P1283" i="59"/>
  <c r="Q1283" i="59"/>
  <c r="R1283" i="59"/>
  <c r="S1283" i="59"/>
  <c r="T1283" i="59"/>
  <c r="U1283" i="59"/>
  <c r="D1284" i="59"/>
  <c r="A1284" i="59" s="1"/>
  <c r="J1284" i="59"/>
  <c r="M1284" i="59"/>
  <c r="N1284" i="59"/>
  <c r="P1284" i="59"/>
  <c r="Q1284" i="59"/>
  <c r="R1284" i="59"/>
  <c r="S1284" i="59"/>
  <c r="T1284" i="59"/>
  <c r="U1284" i="59"/>
  <c r="D1285" i="59"/>
  <c r="A1285" i="59" s="1"/>
  <c r="J1285" i="59"/>
  <c r="M1285" i="59"/>
  <c r="N1285" i="59"/>
  <c r="P1285" i="59"/>
  <c r="Q1285" i="59"/>
  <c r="R1285" i="59"/>
  <c r="S1285" i="59"/>
  <c r="T1285" i="59"/>
  <c r="U1285" i="59"/>
  <c r="D1286" i="59"/>
  <c r="A1286" i="59" s="1"/>
  <c r="J1286" i="59"/>
  <c r="M1286" i="59"/>
  <c r="N1286" i="59"/>
  <c r="P1286" i="59"/>
  <c r="Q1286" i="59"/>
  <c r="R1286" i="59"/>
  <c r="S1286" i="59"/>
  <c r="T1286" i="59"/>
  <c r="U1286" i="59"/>
  <c r="D1287" i="59"/>
  <c r="A1287" i="59" s="1"/>
  <c r="J1287" i="59"/>
  <c r="M1287" i="59"/>
  <c r="N1287" i="59"/>
  <c r="P1287" i="59"/>
  <c r="Q1287" i="59"/>
  <c r="R1287" i="59"/>
  <c r="S1287" i="59"/>
  <c r="T1287" i="59"/>
  <c r="U1287" i="59"/>
  <c r="D1288" i="59"/>
  <c r="A1288" i="59" s="1"/>
  <c r="J1288" i="59"/>
  <c r="M1288" i="59"/>
  <c r="N1288" i="59"/>
  <c r="P1288" i="59"/>
  <c r="Q1288" i="59"/>
  <c r="R1288" i="59"/>
  <c r="S1288" i="59"/>
  <c r="T1288" i="59"/>
  <c r="U1288" i="59"/>
  <c r="D1289" i="59"/>
  <c r="A1289" i="59" s="1"/>
  <c r="J1289" i="59"/>
  <c r="M1289" i="59"/>
  <c r="N1289" i="59"/>
  <c r="P1289" i="59"/>
  <c r="Q1289" i="59"/>
  <c r="R1289" i="59"/>
  <c r="S1289" i="59"/>
  <c r="T1289" i="59"/>
  <c r="U1289" i="59"/>
  <c r="D1290" i="59"/>
  <c r="A1290" i="59" s="1"/>
  <c r="J1290" i="59"/>
  <c r="M1290" i="59"/>
  <c r="N1290" i="59"/>
  <c r="P1290" i="59"/>
  <c r="Q1290" i="59"/>
  <c r="R1290" i="59"/>
  <c r="S1290" i="59"/>
  <c r="T1290" i="59"/>
  <c r="U1290" i="59"/>
  <c r="D1291" i="59"/>
  <c r="A1291" i="59" s="1"/>
  <c r="J1291" i="59"/>
  <c r="M1291" i="59"/>
  <c r="N1291" i="59"/>
  <c r="P1291" i="59"/>
  <c r="Q1291" i="59"/>
  <c r="R1291" i="59"/>
  <c r="S1291" i="59"/>
  <c r="T1291" i="59"/>
  <c r="U1291" i="59"/>
  <c r="D1292" i="59"/>
  <c r="A1292" i="59" s="1"/>
  <c r="J1292" i="59"/>
  <c r="M1292" i="59"/>
  <c r="N1292" i="59"/>
  <c r="P1292" i="59"/>
  <c r="Q1292" i="59"/>
  <c r="R1292" i="59"/>
  <c r="S1292" i="59"/>
  <c r="T1292" i="59"/>
  <c r="U1292" i="59"/>
  <c r="D1293" i="59"/>
  <c r="A1293" i="59" s="1"/>
  <c r="J1293" i="59"/>
  <c r="M1293" i="59"/>
  <c r="N1293" i="59"/>
  <c r="P1293" i="59"/>
  <c r="Q1293" i="59"/>
  <c r="R1293" i="59"/>
  <c r="S1293" i="59"/>
  <c r="T1293" i="59"/>
  <c r="U1293" i="59"/>
  <c r="D1294" i="59"/>
  <c r="A1294" i="59" s="1"/>
  <c r="J1294" i="59"/>
  <c r="M1294" i="59"/>
  <c r="N1294" i="59"/>
  <c r="P1294" i="59"/>
  <c r="Q1294" i="59"/>
  <c r="R1294" i="59"/>
  <c r="S1294" i="59"/>
  <c r="T1294" i="59"/>
  <c r="U1294" i="59"/>
  <c r="D1295" i="59"/>
  <c r="A1295" i="59" s="1"/>
  <c r="J1295" i="59"/>
  <c r="M1295" i="59"/>
  <c r="N1295" i="59"/>
  <c r="P1295" i="59"/>
  <c r="Q1295" i="59"/>
  <c r="R1295" i="59"/>
  <c r="S1295" i="59"/>
  <c r="T1295" i="59"/>
  <c r="U1295" i="59"/>
  <c r="D1296" i="59"/>
  <c r="A1296" i="59" s="1"/>
  <c r="J1296" i="59"/>
  <c r="M1296" i="59"/>
  <c r="N1296" i="59"/>
  <c r="P1296" i="59"/>
  <c r="Q1296" i="59"/>
  <c r="R1296" i="59"/>
  <c r="S1296" i="59"/>
  <c r="T1296" i="59"/>
  <c r="U1296" i="59"/>
  <c r="D1297" i="59"/>
  <c r="A1297" i="59" s="1"/>
  <c r="J1297" i="59"/>
  <c r="M1297" i="59"/>
  <c r="N1297" i="59"/>
  <c r="P1297" i="59"/>
  <c r="Q1297" i="59"/>
  <c r="R1297" i="59"/>
  <c r="S1297" i="59"/>
  <c r="T1297" i="59"/>
  <c r="U1297" i="59"/>
  <c r="D1298" i="59"/>
  <c r="A1298" i="59" s="1"/>
  <c r="J1298" i="59"/>
  <c r="M1298" i="59"/>
  <c r="N1298" i="59"/>
  <c r="P1298" i="59"/>
  <c r="Q1298" i="59"/>
  <c r="R1298" i="59"/>
  <c r="S1298" i="59"/>
  <c r="T1298" i="59"/>
  <c r="U1298" i="59"/>
  <c r="D1299" i="59"/>
  <c r="A1299" i="59" s="1"/>
  <c r="J1299" i="59"/>
  <c r="M1299" i="59"/>
  <c r="N1299" i="59"/>
  <c r="P1299" i="59"/>
  <c r="Q1299" i="59"/>
  <c r="R1299" i="59"/>
  <c r="S1299" i="59"/>
  <c r="T1299" i="59"/>
  <c r="U1299" i="59"/>
  <c r="D1300" i="59"/>
  <c r="A1300" i="59" s="1"/>
  <c r="J1300" i="59"/>
  <c r="M1300" i="59"/>
  <c r="N1300" i="59"/>
  <c r="P1300" i="59"/>
  <c r="Q1300" i="59"/>
  <c r="R1300" i="59"/>
  <c r="S1300" i="59"/>
  <c r="T1300" i="59"/>
  <c r="U1300" i="59"/>
  <c r="D1301" i="59"/>
  <c r="A1301" i="59" s="1"/>
  <c r="J1301" i="59"/>
  <c r="M1301" i="59"/>
  <c r="N1301" i="59"/>
  <c r="P1301" i="59"/>
  <c r="Q1301" i="59"/>
  <c r="R1301" i="59"/>
  <c r="S1301" i="59"/>
  <c r="T1301" i="59"/>
  <c r="U1301" i="59"/>
  <c r="D1302" i="59"/>
  <c r="A1302" i="59" s="1"/>
  <c r="J1302" i="59"/>
  <c r="M1302" i="59"/>
  <c r="N1302" i="59"/>
  <c r="P1302" i="59"/>
  <c r="Q1302" i="59"/>
  <c r="R1302" i="59"/>
  <c r="S1302" i="59"/>
  <c r="T1302" i="59"/>
  <c r="U1302" i="59"/>
  <c r="D1303" i="59"/>
  <c r="A1303" i="59" s="1"/>
  <c r="J1303" i="59"/>
  <c r="M1303" i="59"/>
  <c r="N1303" i="59"/>
  <c r="P1303" i="59"/>
  <c r="Q1303" i="59"/>
  <c r="R1303" i="59"/>
  <c r="S1303" i="59"/>
  <c r="T1303" i="59"/>
  <c r="U1303" i="59"/>
  <c r="D1304" i="59"/>
  <c r="A1304" i="59" s="1"/>
  <c r="J1304" i="59"/>
  <c r="M1304" i="59"/>
  <c r="N1304" i="59"/>
  <c r="P1304" i="59"/>
  <c r="Q1304" i="59"/>
  <c r="R1304" i="59"/>
  <c r="S1304" i="59"/>
  <c r="T1304" i="59"/>
  <c r="U1304" i="59"/>
  <c r="D1305" i="59"/>
  <c r="A1305" i="59" s="1"/>
  <c r="J1305" i="59"/>
  <c r="M1305" i="59"/>
  <c r="N1305" i="59"/>
  <c r="P1305" i="59"/>
  <c r="Q1305" i="59"/>
  <c r="R1305" i="59"/>
  <c r="S1305" i="59"/>
  <c r="T1305" i="59"/>
  <c r="U1305" i="59"/>
  <c r="D1306" i="59"/>
  <c r="A1306" i="59" s="1"/>
  <c r="J1306" i="59"/>
  <c r="M1306" i="59"/>
  <c r="N1306" i="59"/>
  <c r="P1306" i="59"/>
  <c r="Q1306" i="59"/>
  <c r="R1306" i="59"/>
  <c r="S1306" i="59"/>
  <c r="T1306" i="59"/>
  <c r="U1306" i="59"/>
  <c r="D1307" i="59"/>
  <c r="A1307" i="59" s="1"/>
  <c r="J1307" i="59"/>
  <c r="M1307" i="59"/>
  <c r="N1307" i="59"/>
  <c r="P1307" i="59"/>
  <c r="Q1307" i="59"/>
  <c r="R1307" i="59"/>
  <c r="S1307" i="59"/>
  <c r="T1307" i="59"/>
  <c r="U1307" i="59"/>
  <c r="D1308" i="59"/>
  <c r="A1308" i="59" s="1"/>
  <c r="J1308" i="59"/>
  <c r="M1308" i="59"/>
  <c r="N1308" i="59"/>
  <c r="P1308" i="59"/>
  <c r="Q1308" i="59"/>
  <c r="R1308" i="59"/>
  <c r="S1308" i="59"/>
  <c r="T1308" i="59"/>
  <c r="U1308" i="59"/>
  <c r="D1309" i="59"/>
  <c r="A1309" i="59" s="1"/>
  <c r="J1309" i="59"/>
  <c r="M1309" i="59"/>
  <c r="N1309" i="59"/>
  <c r="P1309" i="59"/>
  <c r="Q1309" i="59"/>
  <c r="R1309" i="59"/>
  <c r="S1309" i="59"/>
  <c r="T1309" i="59"/>
  <c r="U1309" i="59"/>
  <c r="D1310" i="59"/>
  <c r="A1310" i="59" s="1"/>
  <c r="J1310" i="59"/>
  <c r="M1310" i="59"/>
  <c r="N1310" i="59"/>
  <c r="P1310" i="59"/>
  <c r="Q1310" i="59"/>
  <c r="R1310" i="59"/>
  <c r="S1310" i="59"/>
  <c r="T1310" i="59"/>
  <c r="U1310" i="59"/>
  <c r="D1311" i="59"/>
  <c r="A1311" i="59" s="1"/>
  <c r="J1311" i="59"/>
  <c r="M1311" i="59"/>
  <c r="N1311" i="59"/>
  <c r="P1311" i="59"/>
  <c r="Q1311" i="59"/>
  <c r="R1311" i="59"/>
  <c r="S1311" i="59"/>
  <c r="T1311" i="59"/>
  <c r="U1311" i="59"/>
  <c r="D1312" i="59"/>
  <c r="A1312" i="59" s="1"/>
  <c r="J1312" i="59"/>
  <c r="M1312" i="59"/>
  <c r="N1312" i="59"/>
  <c r="P1312" i="59"/>
  <c r="Q1312" i="59"/>
  <c r="R1312" i="59"/>
  <c r="S1312" i="59"/>
  <c r="T1312" i="59"/>
  <c r="U1312" i="59"/>
  <c r="D1313" i="59"/>
  <c r="A1313" i="59" s="1"/>
  <c r="J1313" i="59"/>
  <c r="M1313" i="59"/>
  <c r="N1313" i="59"/>
  <c r="P1313" i="59"/>
  <c r="Q1313" i="59"/>
  <c r="R1313" i="59"/>
  <c r="S1313" i="59"/>
  <c r="T1313" i="59"/>
  <c r="U1313" i="59"/>
  <c r="D1314" i="59"/>
  <c r="A1314" i="59" s="1"/>
  <c r="J1314" i="59"/>
  <c r="M1314" i="59"/>
  <c r="N1314" i="59"/>
  <c r="P1314" i="59"/>
  <c r="Q1314" i="59"/>
  <c r="R1314" i="59"/>
  <c r="S1314" i="59"/>
  <c r="T1314" i="59"/>
  <c r="U1314" i="59"/>
  <c r="D1315" i="59"/>
  <c r="A1315" i="59" s="1"/>
  <c r="J1315" i="59"/>
  <c r="M1315" i="59"/>
  <c r="N1315" i="59"/>
  <c r="P1315" i="59"/>
  <c r="Q1315" i="59"/>
  <c r="R1315" i="59"/>
  <c r="S1315" i="59"/>
  <c r="T1315" i="59"/>
  <c r="U1315" i="59"/>
  <c r="D1316" i="59"/>
  <c r="A1316" i="59" s="1"/>
  <c r="J1316" i="59"/>
  <c r="M1316" i="59"/>
  <c r="N1316" i="59"/>
  <c r="P1316" i="59"/>
  <c r="Q1316" i="59"/>
  <c r="R1316" i="59"/>
  <c r="S1316" i="59"/>
  <c r="T1316" i="59"/>
  <c r="U1316" i="59"/>
  <c r="D1317" i="59"/>
  <c r="A1317" i="59" s="1"/>
  <c r="J1317" i="59"/>
  <c r="M1317" i="59"/>
  <c r="N1317" i="59"/>
  <c r="P1317" i="59"/>
  <c r="Q1317" i="59"/>
  <c r="R1317" i="59"/>
  <c r="S1317" i="59"/>
  <c r="T1317" i="59"/>
  <c r="U1317" i="59"/>
  <c r="D1318" i="59"/>
  <c r="A1318" i="59" s="1"/>
  <c r="J1318" i="59"/>
  <c r="M1318" i="59"/>
  <c r="N1318" i="59"/>
  <c r="P1318" i="59"/>
  <c r="Q1318" i="59"/>
  <c r="R1318" i="59"/>
  <c r="S1318" i="59"/>
  <c r="T1318" i="59"/>
  <c r="U1318" i="59"/>
  <c r="D1319" i="59"/>
  <c r="A1319" i="59" s="1"/>
  <c r="J1319" i="59"/>
  <c r="M1319" i="59"/>
  <c r="N1319" i="59"/>
  <c r="P1319" i="59"/>
  <c r="Q1319" i="59"/>
  <c r="R1319" i="59"/>
  <c r="S1319" i="59"/>
  <c r="T1319" i="59"/>
  <c r="U1319" i="59"/>
  <c r="D1320" i="59"/>
  <c r="A1320" i="59" s="1"/>
  <c r="J1320" i="59"/>
  <c r="M1320" i="59"/>
  <c r="N1320" i="59"/>
  <c r="P1320" i="59"/>
  <c r="Q1320" i="59"/>
  <c r="R1320" i="59"/>
  <c r="S1320" i="59"/>
  <c r="T1320" i="59"/>
  <c r="U1320" i="59"/>
  <c r="D1321" i="59"/>
  <c r="A1321" i="59" s="1"/>
  <c r="J1321" i="59"/>
  <c r="M1321" i="59"/>
  <c r="N1321" i="59"/>
  <c r="P1321" i="59"/>
  <c r="Q1321" i="59"/>
  <c r="R1321" i="59"/>
  <c r="S1321" i="59"/>
  <c r="T1321" i="59"/>
  <c r="U1321" i="59"/>
  <c r="D1322" i="59"/>
  <c r="A1322" i="59" s="1"/>
  <c r="J1322" i="59"/>
  <c r="M1322" i="59"/>
  <c r="N1322" i="59"/>
  <c r="P1322" i="59"/>
  <c r="Q1322" i="59"/>
  <c r="R1322" i="59"/>
  <c r="S1322" i="59"/>
  <c r="T1322" i="59"/>
  <c r="U1322" i="59"/>
  <c r="D1323" i="59"/>
  <c r="A1323" i="59" s="1"/>
  <c r="J1323" i="59"/>
  <c r="M1323" i="59"/>
  <c r="N1323" i="59"/>
  <c r="P1323" i="59"/>
  <c r="Q1323" i="59"/>
  <c r="R1323" i="59"/>
  <c r="S1323" i="59"/>
  <c r="T1323" i="59"/>
  <c r="U1323" i="59"/>
  <c r="D1324" i="59"/>
  <c r="A1324" i="59" s="1"/>
  <c r="J1324" i="59"/>
  <c r="M1324" i="59"/>
  <c r="N1324" i="59"/>
  <c r="P1324" i="59"/>
  <c r="Q1324" i="59"/>
  <c r="R1324" i="59"/>
  <c r="S1324" i="59"/>
  <c r="T1324" i="59"/>
  <c r="U1324" i="59"/>
  <c r="D1325" i="59"/>
  <c r="A1325" i="59" s="1"/>
  <c r="J1325" i="59"/>
  <c r="M1325" i="59"/>
  <c r="N1325" i="59"/>
  <c r="P1325" i="59"/>
  <c r="Q1325" i="59"/>
  <c r="R1325" i="59"/>
  <c r="S1325" i="59"/>
  <c r="T1325" i="59"/>
  <c r="U1325" i="59"/>
  <c r="D1326" i="59"/>
  <c r="A1326" i="59" s="1"/>
  <c r="J1326" i="59"/>
  <c r="M1326" i="59"/>
  <c r="N1326" i="59"/>
  <c r="P1326" i="59"/>
  <c r="Q1326" i="59"/>
  <c r="R1326" i="59"/>
  <c r="S1326" i="59"/>
  <c r="T1326" i="59"/>
  <c r="U1326" i="59"/>
  <c r="D1327" i="59"/>
  <c r="A1327" i="59" s="1"/>
  <c r="J1327" i="59"/>
  <c r="M1327" i="59"/>
  <c r="N1327" i="59"/>
  <c r="P1327" i="59"/>
  <c r="Q1327" i="59"/>
  <c r="R1327" i="59"/>
  <c r="S1327" i="59"/>
  <c r="T1327" i="59"/>
  <c r="U1327" i="59"/>
  <c r="D1328" i="59"/>
  <c r="A1328" i="59" s="1"/>
  <c r="J1328" i="59"/>
  <c r="M1328" i="59"/>
  <c r="N1328" i="59"/>
  <c r="P1328" i="59"/>
  <c r="Q1328" i="59"/>
  <c r="R1328" i="59"/>
  <c r="S1328" i="59"/>
  <c r="T1328" i="59"/>
  <c r="U1328" i="59"/>
  <c r="D1329" i="59"/>
  <c r="A1329" i="59" s="1"/>
  <c r="J1329" i="59"/>
  <c r="M1329" i="59"/>
  <c r="N1329" i="59"/>
  <c r="P1329" i="59"/>
  <c r="Q1329" i="59"/>
  <c r="R1329" i="59"/>
  <c r="S1329" i="59"/>
  <c r="T1329" i="59"/>
  <c r="U1329" i="59"/>
  <c r="D1330" i="59"/>
  <c r="A1330" i="59" s="1"/>
  <c r="J1330" i="59"/>
  <c r="M1330" i="59"/>
  <c r="N1330" i="59"/>
  <c r="P1330" i="59"/>
  <c r="Q1330" i="59"/>
  <c r="R1330" i="59"/>
  <c r="S1330" i="59"/>
  <c r="T1330" i="59"/>
  <c r="U1330" i="59"/>
  <c r="D1331" i="59"/>
  <c r="A1331" i="59" s="1"/>
  <c r="J1331" i="59"/>
  <c r="M1331" i="59"/>
  <c r="N1331" i="59"/>
  <c r="P1331" i="59"/>
  <c r="Q1331" i="59"/>
  <c r="R1331" i="59"/>
  <c r="S1331" i="59"/>
  <c r="T1331" i="59"/>
  <c r="U1331" i="59"/>
  <c r="D1332" i="59"/>
  <c r="A1332" i="59" s="1"/>
  <c r="J1332" i="59"/>
  <c r="M1332" i="59"/>
  <c r="N1332" i="59"/>
  <c r="P1332" i="59"/>
  <c r="Q1332" i="59"/>
  <c r="R1332" i="59"/>
  <c r="S1332" i="59"/>
  <c r="T1332" i="59"/>
  <c r="U1332" i="59"/>
  <c r="D1333" i="59"/>
  <c r="A1333" i="59" s="1"/>
  <c r="J1333" i="59"/>
  <c r="M1333" i="59"/>
  <c r="N1333" i="59"/>
  <c r="P1333" i="59"/>
  <c r="Q1333" i="59"/>
  <c r="S1333" i="59"/>
  <c r="T1333" i="59"/>
  <c r="U1333" i="59"/>
  <c r="D1334" i="59"/>
  <c r="A1334" i="59" s="1"/>
  <c r="J1334" i="59"/>
  <c r="M1334" i="59"/>
  <c r="N1334" i="59"/>
  <c r="P1334" i="59"/>
  <c r="Q1334" i="59"/>
  <c r="R1334" i="59"/>
  <c r="S1334" i="59"/>
  <c r="T1334" i="59"/>
  <c r="U1334" i="59"/>
  <c r="D1335" i="59"/>
  <c r="A1335" i="59" s="1"/>
  <c r="J1335" i="59"/>
  <c r="M1335" i="59"/>
  <c r="N1335" i="59"/>
  <c r="P1335" i="59"/>
  <c r="Q1335" i="59"/>
  <c r="R1335" i="59"/>
  <c r="S1335" i="59"/>
  <c r="T1335" i="59"/>
  <c r="U1335" i="59"/>
  <c r="D1336" i="59"/>
  <c r="A1336" i="59" s="1"/>
  <c r="J1336" i="59"/>
  <c r="M1336" i="59"/>
  <c r="N1336" i="59"/>
  <c r="P1336" i="59"/>
  <c r="Q1336" i="59"/>
  <c r="R1336" i="59"/>
  <c r="S1336" i="59"/>
  <c r="T1336" i="59"/>
  <c r="U1336" i="59"/>
  <c r="D1337" i="59"/>
  <c r="A1337" i="59" s="1"/>
  <c r="J1337" i="59"/>
  <c r="M1337" i="59"/>
  <c r="N1337" i="59"/>
  <c r="P1337" i="59"/>
  <c r="Q1337" i="59"/>
  <c r="R1337" i="59"/>
  <c r="S1337" i="59"/>
  <c r="T1337" i="59"/>
  <c r="U1337" i="59"/>
  <c r="D1338" i="59"/>
  <c r="A1338" i="59" s="1"/>
  <c r="J1338" i="59"/>
  <c r="M1338" i="59"/>
  <c r="N1338" i="59"/>
  <c r="P1338" i="59"/>
  <c r="Q1338" i="59"/>
  <c r="R1338" i="59"/>
  <c r="S1338" i="59"/>
  <c r="T1338" i="59"/>
  <c r="U1338" i="59"/>
  <c r="D1339" i="59"/>
  <c r="A1339" i="59" s="1"/>
  <c r="J1339" i="59"/>
  <c r="M1339" i="59"/>
  <c r="N1339" i="59"/>
  <c r="P1339" i="59"/>
  <c r="Q1339" i="59"/>
  <c r="R1339" i="59"/>
  <c r="S1339" i="59"/>
  <c r="T1339" i="59"/>
  <c r="U1339" i="59"/>
  <c r="D1340" i="59"/>
  <c r="A1340" i="59" s="1"/>
  <c r="J1340" i="59"/>
  <c r="M1340" i="59"/>
  <c r="N1340" i="59"/>
  <c r="P1340" i="59"/>
  <c r="Q1340" i="59"/>
  <c r="R1340" i="59"/>
  <c r="S1340" i="59"/>
  <c r="T1340" i="59"/>
  <c r="U1340" i="59"/>
  <c r="D1341" i="59"/>
  <c r="A1341" i="59" s="1"/>
  <c r="J1341" i="59"/>
  <c r="M1341" i="59"/>
  <c r="N1341" i="59"/>
  <c r="P1341" i="59"/>
  <c r="Q1341" i="59"/>
  <c r="R1341" i="59"/>
  <c r="S1341" i="59"/>
  <c r="T1341" i="59"/>
  <c r="U1341" i="59"/>
  <c r="D1342" i="59"/>
  <c r="A1342" i="59" s="1"/>
  <c r="J1342" i="59"/>
  <c r="M1342" i="59"/>
  <c r="N1342" i="59"/>
  <c r="P1342" i="59"/>
  <c r="Q1342" i="59"/>
  <c r="R1342" i="59"/>
  <c r="S1342" i="59"/>
  <c r="T1342" i="59"/>
  <c r="U1342" i="59"/>
  <c r="D1343" i="59"/>
  <c r="A1343" i="59" s="1"/>
  <c r="J1343" i="59"/>
  <c r="M1343" i="59"/>
  <c r="N1343" i="59"/>
  <c r="P1343" i="59"/>
  <c r="Q1343" i="59"/>
  <c r="R1343" i="59"/>
  <c r="S1343" i="59"/>
  <c r="T1343" i="59"/>
  <c r="U1343" i="59"/>
  <c r="D1344" i="59"/>
  <c r="A1344" i="59" s="1"/>
  <c r="J1344" i="59"/>
  <c r="M1344" i="59"/>
  <c r="N1344" i="59"/>
  <c r="P1344" i="59"/>
  <c r="Q1344" i="59"/>
  <c r="R1344" i="59"/>
  <c r="S1344" i="59"/>
  <c r="T1344" i="59"/>
  <c r="U1344" i="59"/>
  <c r="D1345" i="59"/>
  <c r="A1345" i="59" s="1"/>
  <c r="J1345" i="59"/>
  <c r="M1345" i="59"/>
  <c r="N1345" i="59"/>
  <c r="P1345" i="59"/>
  <c r="Q1345" i="59"/>
  <c r="R1345" i="59"/>
  <c r="S1345" i="59"/>
  <c r="T1345" i="59"/>
  <c r="U1345" i="59"/>
  <c r="D1346" i="59"/>
  <c r="A1346" i="59" s="1"/>
  <c r="J1346" i="59"/>
  <c r="M1346" i="59"/>
  <c r="N1346" i="59"/>
  <c r="P1346" i="59"/>
  <c r="Q1346" i="59"/>
  <c r="R1346" i="59"/>
  <c r="S1346" i="59"/>
  <c r="T1346" i="59"/>
  <c r="U1346" i="59"/>
  <c r="D1347" i="59"/>
  <c r="A1347" i="59" s="1"/>
  <c r="J1347" i="59"/>
  <c r="M1347" i="59"/>
  <c r="N1347" i="59"/>
  <c r="P1347" i="59"/>
  <c r="Q1347" i="59"/>
  <c r="R1347" i="59"/>
  <c r="S1347" i="59"/>
  <c r="T1347" i="59"/>
  <c r="U1347" i="59"/>
  <c r="D1348" i="59"/>
  <c r="A1348" i="59" s="1"/>
  <c r="J1348" i="59"/>
  <c r="M1348" i="59"/>
  <c r="N1348" i="59"/>
  <c r="P1348" i="59"/>
  <c r="Q1348" i="59"/>
  <c r="R1348" i="59"/>
  <c r="S1348" i="59"/>
  <c r="T1348" i="59"/>
  <c r="U1348" i="59"/>
  <c r="D1349" i="59"/>
  <c r="A1349" i="59" s="1"/>
  <c r="J1349" i="59"/>
  <c r="M1349" i="59"/>
  <c r="N1349" i="59"/>
  <c r="P1349" i="59"/>
  <c r="Q1349" i="59"/>
  <c r="R1349" i="59"/>
  <c r="S1349" i="59"/>
  <c r="T1349" i="59"/>
  <c r="U1349" i="59"/>
  <c r="D1350" i="59"/>
  <c r="A1350" i="59" s="1"/>
  <c r="J1350" i="59"/>
  <c r="M1350" i="59"/>
  <c r="N1350" i="59"/>
  <c r="P1350" i="59"/>
  <c r="Q1350" i="59"/>
  <c r="R1350" i="59"/>
  <c r="S1350" i="59"/>
  <c r="T1350" i="59"/>
  <c r="U1350" i="59"/>
  <c r="D1351" i="59"/>
  <c r="A1351" i="59" s="1"/>
  <c r="J1351" i="59"/>
  <c r="M1351" i="59"/>
  <c r="N1351" i="59"/>
  <c r="P1351" i="59"/>
  <c r="Q1351" i="59"/>
  <c r="R1351" i="59"/>
  <c r="S1351" i="59"/>
  <c r="T1351" i="59"/>
  <c r="U1351" i="59"/>
  <c r="D1352" i="59"/>
  <c r="A1352" i="59" s="1"/>
  <c r="J1352" i="59"/>
  <c r="M1352" i="59"/>
  <c r="N1352" i="59"/>
  <c r="P1352" i="59"/>
  <c r="Q1352" i="59"/>
  <c r="R1352" i="59"/>
  <c r="S1352" i="59"/>
  <c r="T1352" i="59"/>
  <c r="U1352" i="59"/>
  <c r="D1353" i="59"/>
  <c r="A1353" i="59" s="1"/>
  <c r="J1353" i="59"/>
  <c r="M1353" i="59"/>
  <c r="N1353" i="59"/>
  <c r="P1353" i="59"/>
  <c r="Q1353" i="59"/>
  <c r="R1353" i="59"/>
  <c r="S1353" i="59"/>
  <c r="T1353" i="59"/>
  <c r="U1353" i="59"/>
  <c r="D1354" i="59"/>
  <c r="A1354" i="59" s="1"/>
  <c r="J1354" i="59"/>
  <c r="M1354" i="59"/>
  <c r="N1354" i="59"/>
  <c r="P1354" i="59"/>
  <c r="Q1354" i="59"/>
  <c r="R1354" i="59"/>
  <c r="S1354" i="59"/>
  <c r="T1354" i="59"/>
  <c r="U1354" i="59"/>
  <c r="D1355" i="59"/>
  <c r="A1355" i="59" s="1"/>
  <c r="J1355" i="59"/>
  <c r="M1355" i="59"/>
  <c r="N1355" i="59"/>
  <c r="P1355" i="59"/>
  <c r="Q1355" i="59"/>
  <c r="R1355" i="59"/>
  <c r="S1355" i="59"/>
  <c r="T1355" i="59"/>
  <c r="U1355" i="59"/>
  <c r="D1356" i="59"/>
  <c r="A1356" i="59" s="1"/>
  <c r="J1356" i="59"/>
  <c r="M1356" i="59"/>
  <c r="N1356" i="59"/>
  <c r="P1356" i="59"/>
  <c r="Q1356" i="59"/>
  <c r="R1356" i="59"/>
  <c r="S1356" i="59"/>
  <c r="T1356" i="59"/>
  <c r="U1356" i="59"/>
  <c r="D1357" i="59"/>
  <c r="A1357" i="59" s="1"/>
  <c r="J1357" i="59"/>
  <c r="M1357" i="59"/>
  <c r="N1357" i="59"/>
  <c r="P1357" i="59"/>
  <c r="Q1357" i="59"/>
  <c r="R1357" i="59"/>
  <c r="S1357" i="59"/>
  <c r="T1357" i="59"/>
  <c r="U1357" i="59"/>
  <c r="D1358" i="59"/>
  <c r="A1358" i="59" s="1"/>
  <c r="J1358" i="59"/>
  <c r="M1358" i="59"/>
  <c r="N1358" i="59"/>
  <c r="P1358" i="59"/>
  <c r="Q1358" i="59"/>
  <c r="R1358" i="59"/>
  <c r="S1358" i="59"/>
  <c r="T1358" i="59"/>
  <c r="U1358" i="59"/>
  <c r="D1359" i="59"/>
  <c r="A1359" i="59" s="1"/>
  <c r="J1359" i="59"/>
  <c r="M1359" i="59"/>
  <c r="N1359" i="59"/>
  <c r="P1359" i="59"/>
  <c r="Q1359" i="59"/>
  <c r="R1359" i="59"/>
  <c r="S1359" i="59"/>
  <c r="T1359" i="59"/>
  <c r="U1359" i="59"/>
  <c r="D1360" i="59"/>
  <c r="A1360" i="59" s="1"/>
  <c r="J1360" i="59"/>
  <c r="M1360" i="59"/>
  <c r="N1360" i="59"/>
  <c r="P1360" i="59"/>
  <c r="Q1360" i="59"/>
  <c r="R1360" i="59"/>
  <c r="S1360" i="59"/>
  <c r="T1360" i="59"/>
  <c r="U1360" i="59"/>
  <c r="D1361" i="59"/>
  <c r="A1361" i="59" s="1"/>
  <c r="J1361" i="59"/>
  <c r="M1361" i="59"/>
  <c r="N1361" i="59"/>
  <c r="P1361" i="59"/>
  <c r="Q1361" i="59"/>
  <c r="R1361" i="59"/>
  <c r="S1361" i="59"/>
  <c r="T1361" i="59"/>
  <c r="U1361" i="59"/>
  <c r="D1362" i="59"/>
  <c r="A1362" i="59" s="1"/>
  <c r="J1362" i="59"/>
  <c r="M1362" i="59"/>
  <c r="N1362" i="59"/>
  <c r="P1362" i="59"/>
  <c r="Q1362" i="59"/>
  <c r="R1362" i="59"/>
  <c r="S1362" i="59"/>
  <c r="T1362" i="59"/>
  <c r="U1362" i="59"/>
  <c r="D1363" i="59"/>
  <c r="A1363" i="59" s="1"/>
  <c r="J1363" i="59"/>
  <c r="M1363" i="59"/>
  <c r="N1363" i="59"/>
  <c r="P1363" i="59"/>
  <c r="Q1363" i="59"/>
  <c r="R1363" i="59"/>
  <c r="S1363" i="59"/>
  <c r="T1363" i="59"/>
  <c r="U1363" i="59"/>
  <c r="D1364" i="59"/>
  <c r="A1364" i="59" s="1"/>
  <c r="J1364" i="59"/>
  <c r="M1364" i="59"/>
  <c r="N1364" i="59"/>
  <c r="P1364" i="59"/>
  <c r="Q1364" i="59"/>
  <c r="R1364" i="59"/>
  <c r="S1364" i="59"/>
  <c r="T1364" i="59"/>
  <c r="U1364" i="59"/>
  <c r="D1365" i="59"/>
  <c r="A1365" i="59" s="1"/>
  <c r="J1365" i="59"/>
  <c r="M1365" i="59"/>
  <c r="N1365" i="59"/>
  <c r="P1365" i="59"/>
  <c r="Q1365" i="59"/>
  <c r="R1365" i="59"/>
  <c r="S1365" i="59"/>
  <c r="T1365" i="59"/>
  <c r="U1365" i="59"/>
  <c r="D1366" i="59"/>
  <c r="A1366" i="59" s="1"/>
  <c r="J1366" i="59"/>
  <c r="M1366" i="59"/>
  <c r="N1366" i="59"/>
  <c r="P1366" i="59"/>
  <c r="Q1366" i="59"/>
  <c r="R1366" i="59"/>
  <c r="S1366" i="59"/>
  <c r="T1366" i="59"/>
  <c r="U1366" i="59"/>
  <c r="D1367" i="59"/>
  <c r="A1367" i="59" s="1"/>
  <c r="J1367" i="59"/>
  <c r="M1367" i="59"/>
  <c r="N1367" i="59"/>
  <c r="P1367" i="59"/>
  <c r="Q1367" i="59"/>
  <c r="R1367" i="59"/>
  <c r="S1367" i="59"/>
  <c r="T1367" i="59"/>
  <c r="U1367" i="59"/>
  <c r="D1368" i="59"/>
  <c r="A1368" i="59" s="1"/>
  <c r="J1368" i="59"/>
  <c r="M1368" i="59"/>
  <c r="N1368" i="59"/>
  <c r="P1368" i="59"/>
  <c r="Q1368" i="59"/>
  <c r="R1368" i="59"/>
  <c r="S1368" i="59"/>
  <c r="T1368" i="59"/>
  <c r="U1368" i="59"/>
  <c r="D1369" i="59"/>
  <c r="A1369" i="59" s="1"/>
  <c r="J1369" i="59"/>
  <c r="M1369" i="59"/>
  <c r="N1369" i="59"/>
  <c r="P1369" i="59"/>
  <c r="Q1369" i="59"/>
  <c r="R1369" i="59"/>
  <c r="S1369" i="59"/>
  <c r="T1369" i="59"/>
  <c r="U1369" i="59"/>
  <c r="D1370" i="59"/>
  <c r="A1370" i="59" s="1"/>
  <c r="J1370" i="59"/>
  <c r="M1370" i="59"/>
  <c r="N1370" i="59"/>
  <c r="P1370" i="59"/>
  <c r="Q1370" i="59"/>
  <c r="R1370" i="59"/>
  <c r="S1370" i="59"/>
  <c r="T1370" i="59"/>
  <c r="U1370" i="59"/>
  <c r="D1371" i="59"/>
  <c r="A1371" i="59" s="1"/>
  <c r="J1371" i="59"/>
  <c r="M1371" i="59"/>
  <c r="N1371" i="59"/>
  <c r="P1371" i="59"/>
  <c r="Q1371" i="59"/>
  <c r="R1371" i="59"/>
  <c r="S1371" i="59"/>
  <c r="T1371" i="59"/>
  <c r="U1371" i="59"/>
  <c r="D1372" i="59"/>
  <c r="A1372" i="59" s="1"/>
  <c r="J1372" i="59"/>
  <c r="M1372" i="59"/>
  <c r="N1372" i="59"/>
  <c r="P1372" i="59"/>
  <c r="Q1372" i="59"/>
  <c r="R1372" i="59"/>
  <c r="S1372" i="59"/>
  <c r="T1372" i="59"/>
  <c r="U1372" i="59"/>
  <c r="D1373" i="59"/>
  <c r="A1373" i="59" s="1"/>
  <c r="J1373" i="59"/>
  <c r="M1373" i="59"/>
  <c r="N1373" i="59"/>
  <c r="P1373" i="59"/>
  <c r="Q1373" i="59"/>
  <c r="R1373" i="59"/>
  <c r="S1373" i="59"/>
  <c r="T1373" i="59"/>
  <c r="U1373" i="59"/>
  <c r="D1374" i="59"/>
  <c r="A1374" i="59" s="1"/>
  <c r="J1374" i="59"/>
  <c r="M1374" i="59"/>
  <c r="N1374" i="59"/>
  <c r="P1374" i="59"/>
  <c r="Q1374" i="59"/>
  <c r="R1374" i="59"/>
  <c r="S1374" i="59"/>
  <c r="T1374" i="59"/>
  <c r="U1374" i="59"/>
  <c r="D1375" i="59"/>
  <c r="A1375" i="59" s="1"/>
  <c r="J1375" i="59"/>
  <c r="M1375" i="59"/>
  <c r="N1375" i="59"/>
  <c r="P1375" i="59"/>
  <c r="Q1375" i="59"/>
  <c r="R1375" i="59"/>
  <c r="S1375" i="59"/>
  <c r="T1375" i="59"/>
  <c r="U1375" i="59"/>
  <c r="D1376" i="59"/>
  <c r="A1376" i="59" s="1"/>
  <c r="J1376" i="59"/>
  <c r="M1376" i="59"/>
  <c r="N1376" i="59"/>
  <c r="P1376" i="59"/>
  <c r="Q1376" i="59"/>
  <c r="R1376" i="59"/>
  <c r="S1376" i="59"/>
  <c r="T1376" i="59"/>
  <c r="U1376" i="59"/>
  <c r="D1377" i="59"/>
  <c r="A1377" i="59" s="1"/>
  <c r="J1377" i="59"/>
  <c r="M1377" i="59"/>
  <c r="N1377" i="59"/>
  <c r="P1377" i="59"/>
  <c r="Q1377" i="59"/>
  <c r="R1377" i="59"/>
  <c r="S1377" i="59"/>
  <c r="T1377" i="59"/>
  <c r="U1377" i="59"/>
  <c r="D1378" i="59"/>
  <c r="A1378" i="59" s="1"/>
  <c r="J1378" i="59"/>
  <c r="M1378" i="59"/>
  <c r="N1378" i="59"/>
  <c r="P1378" i="59"/>
  <c r="Q1378" i="59"/>
  <c r="R1378" i="59"/>
  <c r="S1378" i="59"/>
  <c r="T1378" i="59"/>
  <c r="U1378" i="59"/>
  <c r="D1379" i="59"/>
  <c r="A1379" i="59" s="1"/>
  <c r="J1379" i="59"/>
  <c r="M1379" i="59"/>
  <c r="N1379" i="59"/>
  <c r="P1379" i="59"/>
  <c r="Q1379" i="59"/>
  <c r="R1379" i="59"/>
  <c r="S1379" i="59"/>
  <c r="T1379" i="59"/>
  <c r="U1379" i="59"/>
  <c r="D1380" i="59"/>
  <c r="A1380" i="59" s="1"/>
  <c r="J1380" i="59"/>
  <c r="M1380" i="59"/>
  <c r="N1380" i="59"/>
  <c r="P1380" i="59"/>
  <c r="Q1380" i="59"/>
  <c r="R1380" i="59"/>
  <c r="S1380" i="59"/>
  <c r="T1380" i="59"/>
  <c r="U1380" i="59"/>
  <c r="D1381" i="59"/>
  <c r="A1381" i="59" s="1"/>
  <c r="J1381" i="59"/>
  <c r="M1381" i="59"/>
  <c r="N1381" i="59"/>
  <c r="P1381" i="59"/>
  <c r="Q1381" i="59"/>
  <c r="R1381" i="59"/>
  <c r="S1381" i="59"/>
  <c r="T1381" i="59"/>
  <c r="U1381" i="59"/>
  <c r="D1382" i="59"/>
  <c r="A1382" i="59" s="1"/>
  <c r="J1382" i="59"/>
  <c r="M1382" i="59"/>
  <c r="N1382" i="59"/>
  <c r="P1382" i="59"/>
  <c r="Q1382" i="59"/>
  <c r="R1382" i="59"/>
  <c r="S1382" i="59"/>
  <c r="T1382" i="59"/>
  <c r="U1382" i="59"/>
  <c r="D1383" i="59"/>
  <c r="A1383" i="59" s="1"/>
  <c r="J1383" i="59"/>
  <c r="M1383" i="59"/>
  <c r="N1383" i="59"/>
  <c r="P1383" i="59"/>
  <c r="Q1383" i="59"/>
  <c r="R1383" i="59"/>
  <c r="S1383" i="59"/>
  <c r="T1383" i="59"/>
  <c r="U1383" i="59"/>
  <c r="D1384" i="59"/>
  <c r="A1384" i="59" s="1"/>
  <c r="J1384" i="59"/>
  <c r="M1384" i="59"/>
  <c r="N1384" i="59"/>
  <c r="P1384" i="59"/>
  <c r="Q1384" i="59"/>
  <c r="R1384" i="59"/>
  <c r="S1384" i="59"/>
  <c r="T1384" i="59"/>
  <c r="U1384" i="59"/>
  <c r="D1385" i="59"/>
  <c r="A1385" i="59" s="1"/>
  <c r="J1385" i="59"/>
  <c r="M1385" i="59"/>
  <c r="N1385" i="59"/>
  <c r="P1385" i="59"/>
  <c r="Q1385" i="59"/>
  <c r="R1385" i="59"/>
  <c r="S1385" i="59"/>
  <c r="T1385" i="59"/>
  <c r="U1385" i="59"/>
  <c r="D1386" i="59"/>
  <c r="A1386" i="59" s="1"/>
  <c r="J1386" i="59"/>
  <c r="M1386" i="59"/>
  <c r="N1386" i="59"/>
  <c r="P1386" i="59"/>
  <c r="Q1386" i="59"/>
  <c r="R1386" i="59"/>
  <c r="S1386" i="59"/>
  <c r="T1386" i="59"/>
  <c r="U1386" i="59"/>
  <c r="D1387" i="59"/>
  <c r="A1387" i="59" s="1"/>
  <c r="J1387" i="59"/>
  <c r="M1387" i="59"/>
  <c r="N1387" i="59"/>
  <c r="P1387" i="59"/>
  <c r="Q1387" i="59"/>
  <c r="R1387" i="59"/>
  <c r="S1387" i="59"/>
  <c r="T1387" i="59"/>
  <c r="U1387" i="59"/>
  <c r="D1388" i="59"/>
  <c r="A1388" i="59" s="1"/>
  <c r="J1388" i="59"/>
  <c r="M1388" i="59"/>
  <c r="N1388" i="59"/>
  <c r="P1388" i="59"/>
  <c r="Q1388" i="59"/>
  <c r="R1388" i="59"/>
  <c r="S1388" i="59"/>
  <c r="T1388" i="59"/>
  <c r="U1388" i="59"/>
  <c r="D1389" i="59"/>
  <c r="A1389" i="59" s="1"/>
  <c r="J1389" i="59"/>
  <c r="M1389" i="59"/>
  <c r="N1389" i="59"/>
  <c r="P1389" i="59"/>
  <c r="Q1389" i="59"/>
  <c r="R1389" i="59"/>
  <c r="S1389" i="59"/>
  <c r="T1389" i="59"/>
  <c r="U1389" i="59"/>
  <c r="D1390" i="59"/>
  <c r="A1390" i="59" s="1"/>
  <c r="J1390" i="59"/>
  <c r="M1390" i="59"/>
  <c r="N1390" i="59"/>
  <c r="P1390" i="59"/>
  <c r="Q1390" i="59"/>
  <c r="R1390" i="59"/>
  <c r="S1390" i="59"/>
  <c r="T1390" i="59"/>
  <c r="U1390" i="59"/>
  <c r="D1391" i="59"/>
  <c r="A1391" i="59" s="1"/>
  <c r="J1391" i="59"/>
  <c r="M1391" i="59"/>
  <c r="N1391" i="59"/>
  <c r="P1391" i="59"/>
  <c r="Q1391" i="59"/>
  <c r="R1391" i="59"/>
  <c r="S1391" i="59"/>
  <c r="T1391" i="59"/>
  <c r="U1391" i="59"/>
  <c r="D1392" i="59"/>
  <c r="A1392" i="59" s="1"/>
  <c r="J1392" i="59"/>
  <c r="M1392" i="59"/>
  <c r="N1392" i="59"/>
  <c r="P1392" i="59"/>
  <c r="Q1392" i="59"/>
  <c r="R1392" i="59"/>
  <c r="S1392" i="59"/>
  <c r="T1392" i="59"/>
  <c r="U1392" i="59"/>
  <c r="D1393" i="59"/>
  <c r="A1393" i="59" s="1"/>
  <c r="J1393" i="59"/>
  <c r="M1393" i="59"/>
  <c r="N1393" i="59"/>
  <c r="P1393" i="59"/>
  <c r="Q1393" i="59"/>
  <c r="R1393" i="59"/>
  <c r="S1393" i="59"/>
  <c r="T1393" i="59"/>
  <c r="U1393" i="59"/>
  <c r="D1394" i="59"/>
  <c r="A1394" i="59" s="1"/>
  <c r="J1394" i="59"/>
  <c r="M1394" i="59"/>
  <c r="N1394" i="59"/>
  <c r="P1394" i="59"/>
  <c r="Q1394" i="59"/>
  <c r="R1394" i="59"/>
  <c r="S1394" i="59"/>
  <c r="T1394" i="59"/>
  <c r="U1394" i="59"/>
  <c r="D1395" i="59"/>
  <c r="A1395" i="59" s="1"/>
  <c r="J1395" i="59"/>
  <c r="M1395" i="59"/>
  <c r="N1395" i="59"/>
  <c r="P1395" i="59"/>
  <c r="Q1395" i="59"/>
  <c r="R1395" i="59"/>
  <c r="S1395" i="59"/>
  <c r="T1395" i="59"/>
  <c r="U1395" i="59"/>
  <c r="D1396" i="59"/>
  <c r="A1396" i="59" s="1"/>
  <c r="J1396" i="59"/>
  <c r="M1396" i="59"/>
  <c r="N1396" i="59"/>
  <c r="P1396" i="59"/>
  <c r="Q1396" i="59"/>
  <c r="R1396" i="59"/>
  <c r="S1396" i="59"/>
  <c r="T1396" i="59"/>
  <c r="U1396" i="59"/>
  <c r="D1397" i="59"/>
  <c r="A1397" i="59" s="1"/>
  <c r="J1397" i="59"/>
  <c r="M1397" i="59"/>
  <c r="N1397" i="59"/>
  <c r="P1397" i="59"/>
  <c r="Q1397" i="59"/>
  <c r="R1397" i="59"/>
  <c r="S1397" i="59"/>
  <c r="T1397" i="59"/>
  <c r="U1397" i="59"/>
  <c r="D1398" i="59"/>
  <c r="A1398" i="59" s="1"/>
  <c r="J1398" i="59"/>
  <c r="M1398" i="59"/>
  <c r="N1398" i="59"/>
  <c r="P1398" i="59"/>
  <c r="Q1398" i="59"/>
  <c r="R1398" i="59"/>
  <c r="S1398" i="59"/>
  <c r="T1398" i="59"/>
  <c r="U1398" i="59"/>
  <c r="D1399" i="59"/>
  <c r="A1399" i="59" s="1"/>
  <c r="J1399" i="59"/>
  <c r="M1399" i="59"/>
  <c r="N1399" i="59"/>
  <c r="P1399" i="59"/>
  <c r="Q1399" i="59"/>
  <c r="R1399" i="59"/>
  <c r="S1399" i="59"/>
  <c r="T1399" i="59"/>
  <c r="U1399" i="59"/>
  <c r="D1400" i="59"/>
  <c r="A1400" i="59" s="1"/>
  <c r="J1400" i="59"/>
  <c r="M1400" i="59"/>
  <c r="N1400" i="59"/>
  <c r="P1400" i="59"/>
  <c r="Q1400" i="59"/>
  <c r="R1400" i="59"/>
  <c r="S1400" i="59"/>
  <c r="T1400" i="59"/>
  <c r="U1400" i="59"/>
  <c r="D1401" i="59"/>
  <c r="A1401" i="59" s="1"/>
  <c r="J1401" i="59"/>
  <c r="M1401" i="59"/>
  <c r="N1401" i="59"/>
  <c r="P1401" i="59"/>
  <c r="Q1401" i="59"/>
  <c r="R1401" i="59"/>
  <c r="S1401" i="59"/>
  <c r="T1401" i="59"/>
  <c r="U1401" i="59"/>
  <c r="D1402" i="59"/>
  <c r="A1402" i="59" s="1"/>
  <c r="J1402" i="59"/>
  <c r="M1402" i="59"/>
  <c r="N1402" i="59"/>
  <c r="P1402" i="59"/>
  <c r="Q1402" i="59"/>
  <c r="R1402" i="59"/>
  <c r="S1402" i="59"/>
  <c r="T1402" i="59"/>
  <c r="U1402" i="59"/>
  <c r="D1403" i="59"/>
  <c r="A1403" i="59" s="1"/>
  <c r="J1403" i="59"/>
  <c r="M1403" i="59"/>
  <c r="N1403" i="59"/>
  <c r="P1403" i="59"/>
  <c r="Q1403" i="59"/>
  <c r="R1403" i="59"/>
  <c r="S1403" i="59"/>
  <c r="T1403" i="59"/>
  <c r="U1403" i="59"/>
  <c r="D1404" i="59"/>
  <c r="A1404" i="59" s="1"/>
  <c r="J1404" i="59"/>
  <c r="M1404" i="59"/>
  <c r="N1404" i="59"/>
  <c r="P1404" i="59"/>
  <c r="Q1404" i="59"/>
  <c r="R1404" i="59"/>
  <c r="S1404" i="59"/>
  <c r="T1404" i="59"/>
  <c r="U1404" i="59"/>
  <c r="D1405" i="59"/>
  <c r="A1405" i="59" s="1"/>
  <c r="J1405" i="59"/>
  <c r="M1405" i="59"/>
  <c r="N1405" i="59"/>
  <c r="P1405" i="59"/>
  <c r="Q1405" i="59"/>
  <c r="R1405" i="59"/>
  <c r="S1405" i="59"/>
  <c r="T1405" i="59"/>
  <c r="U1405" i="59"/>
  <c r="D1406" i="59"/>
  <c r="A1406" i="59" s="1"/>
  <c r="J1406" i="59"/>
  <c r="M1406" i="59"/>
  <c r="N1406" i="59"/>
  <c r="P1406" i="59"/>
  <c r="Q1406" i="59"/>
  <c r="R1406" i="59"/>
  <c r="S1406" i="59"/>
  <c r="T1406" i="59"/>
  <c r="U1406" i="59"/>
  <c r="D1407" i="59"/>
  <c r="A1407" i="59" s="1"/>
  <c r="J1407" i="59"/>
  <c r="M1407" i="59"/>
  <c r="N1407" i="59"/>
  <c r="P1407" i="59"/>
  <c r="Q1407" i="59"/>
  <c r="R1407" i="59"/>
  <c r="S1407" i="59"/>
  <c r="T1407" i="59"/>
  <c r="U1407" i="59"/>
  <c r="D1408" i="59"/>
  <c r="A1408" i="59" s="1"/>
  <c r="J1408" i="59"/>
  <c r="M1408" i="59"/>
  <c r="N1408" i="59"/>
  <c r="P1408" i="59"/>
  <c r="Q1408" i="59"/>
  <c r="R1408" i="59"/>
  <c r="S1408" i="59"/>
  <c r="T1408" i="59"/>
  <c r="U1408" i="59"/>
  <c r="D1409" i="59"/>
  <c r="A1409" i="59" s="1"/>
  <c r="J1409" i="59"/>
  <c r="M1409" i="59"/>
  <c r="N1409" i="59"/>
  <c r="P1409" i="59"/>
  <c r="Q1409" i="59"/>
  <c r="R1409" i="59"/>
  <c r="S1409" i="59"/>
  <c r="T1409" i="59"/>
  <c r="U1409" i="59"/>
  <c r="D1410" i="59"/>
  <c r="A1410" i="59" s="1"/>
  <c r="J1410" i="59"/>
  <c r="M1410" i="59"/>
  <c r="N1410" i="59"/>
  <c r="P1410" i="59"/>
  <c r="Q1410" i="59"/>
  <c r="R1410" i="59"/>
  <c r="S1410" i="59"/>
  <c r="T1410" i="59"/>
  <c r="U1410" i="59"/>
  <c r="D1411" i="59"/>
  <c r="A1411" i="59" s="1"/>
  <c r="J1411" i="59"/>
  <c r="M1411" i="59"/>
  <c r="N1411" i="59"/>
  <c r="P1411" i="59"/>
  <c r="Q1411" i="59"/>
  <c r="R1411" i="59"/>
  <c r="S1411" i="59"/>
  <c r="T1411" i="59"/>
  <c r="U1411" i="59"/>
  <c r="D1412" i="59"/>
  <c r="A1412" i="59" s="1"/>
  <c r="J1412" i="59"/>
  <c r="M1412" i="59"/>
  <c r="N1412" i="59"/>
  <c r="P1412" i="59"/>
  <c r="Q1412" i="59"/>
  <c r="R1412" i="59"/>
  <c r="S1412" i="59"/>
  <c r="T1412" i="59"/>
  <c r="U1412" i="59"/>
  <c r="D1413" i="59"/>
  <c r="A1413" i="59" s="1"/>
  <c r="J1413" i="59"/>
  <c r="M1413" i="59"/>
  <c r="N1413" i="59"/>
  <c r="P1413" i="59"/>
  <c r="Q1413" i="59"/>
  <c r="R1413" i="59"/>
  <c r="S1413" i="59"/>
  <c r="T1413" i="59"/>
  <c r="U1413" i="59"/>
  <c r="D1414" i="59"/>
  <c r="A1414" i="59" s="1"/>
  <c r="J1414" i="59"/>
  <c r="M1414" i="59"/>
  <c r="N1414" i="59"/>
  <c r="P1414" i="59"/>
  <c r="Q1414" i="59"/>
  <c r="R1414" i="59"/>
  <c r="S1414" i="59"/>
  <c r="T1414" i="59"/>
  <c r="U1414" i="59"/>
  <c r="D1415" i="59"/>
  <c r="A1415" i="59" s="1"/>
  <c r="J1415" i="59"/>
  <c r="M1415" i="59"/>
  <c r="N1415" i="59"/>
  <c r="P1415" i="59"/>
  <c r="Q1415" i="59"/>
  <c r="R1415" i="59"/>
  <c r="S1415" i="59"/>
  <c r="T1415" i="59"/>
  <c r="U1415" i="59"/>
  <c r="D1416" i="59"/>
  <c r="A1416" i="59" s="1"/>
  <c r="J1416" i="59"/>
  <c r="M1416" i="59"/>
  <c r="N1416" i="59"/>
  <c r="P1416" i="59"/>
  <c r="Q1416" i="59"/>
  <c r="R1416" i="59"/>
  <c r="S1416" i="59"/>
  <c r="T1416" i="59"/>
  <c r="U1416" i="59"/>
  <c r="D1417" i="59"/>
  <c r="A1417" i="59" s="1"/>
  <c r="J1417" i="59"/>
  <c r="M1417" i="59"/>
  <c r="N1417" i="59"/>
  <c r="P1417" i="59"/>
  <c r="Q1417" i="59"/>
  <c r="R1417" i="59"/>
  <c r="S1417" i="59"/>
  <c r="T1417" i="59"/>
  <c r="U1417" i="59"/>
  <c r="D1418" i="59"/>
  <c r="A1418" i="59" s="1"/>
  <c r="J1418" i="59"/>
  <c r="M1418" i="59"/>
  <c r="N1418" i="59"/>
  <c r="P1418" i="59"/>
  <c r="Q1418" i="59"/>
  <c r="R1418" i="59"/>
  <c r="S1418" i="59"/>
  <c r="T1418" i="59"/>
  <c r="U1418" i="59"/>
  <c r="D1419" i="59"/>
  <c r="A1419" i="59" s="1"/>
  <c r="J1419" i="59"/>
  <c r="M1419" i="59"/>
  <c r="N1419" i="59"/>
  <c r="P1419" i="59"/>
  <c r="Q1419" i="59"/>
  <c r="R1419" i="59"/>
  <c r="S1419" i="59"/>
  <c r="T1419" i="59"/>
  <c r="U1419" i="59"/>
  <c r="D1420" i="59"/>
  <c r="A1420" i="59" s="1"/>
  <c r="J1420" i="59"/>
  <c r="M1420" i="59"/>
  <c r="N1420" i="59"/>
  <c r="P1420" i="59"/>
  <c r="Q1420" i="59"/>
  <c r="R1420" i="59"/>
  <c r="S1420" i="59"/>
  <c r="T1420" i="59"/>
  <c r="U1420" i="59"/>
  <c r="D1421" i="59"/>
  <c r="A1421" i="59" s="1"/>
  <c r="J1421" i="59"/>
  <c r="M1421" i="59"/>
  <c r="N1421" i="59"/>
  <c r="P1421" i="59"/>
  <c r="Q1421" i="59"/>
  <c r="R1421" i="59"/>
  <c r="S1421" i="59"/>
  <c r="T1421" i="59"/>
  <c r="U1421" i="59"/>
  <c r="D1422" i="59"/>
  <c r="A1422" i="59" s="1"/>
  <c r="J1422" i="59"/>
  <c r="M1422" i="59"/>
  <c r="N1422" i="59"/>
  <c r="P1422" i="59"/>
  <c r="Q1422" i="59"/>
  <c r="R1422" i="59"/>
  <c r="S1422" i="59"/>
  <c r="T1422" i="59"/>
  <c r="U1422" i="59"/>
  <c r="D1423" i="59"/>
  <c r="A1423" i="59" s="1"/>
  <c r="J1423" i="59"/>
  <c r="M1423" i="59"/>
  <c r="N1423" i="59"/>
  <c r="P1423" i="59"/>
  <c r="Q1423" i="59"/>
  <c r="R1423" i="59"/>
  <c r="S1423" i="59"/>
  <c r="T1423" i="59"/>
  <c r="U1423" i="59"/>
  <c r="D1424" i="59"/>
  <c r="A1424" i="59" s="1"/>
  <c r="J1424" i="59"/>
  <c r="M1424" i="59"/>
  <c r="N1424" i="59"/>
  <c r="P1424" i="59"/>
  <c r="Q1424" i="59"/>
  <c r="R1424" i="59"/>
  <c r="S1424" i="59"/>
  <c r="T1424" i="59"/>
  <c r="U1424" i="59"/>
  <c r="D1425" i="59"/>
  <c r="A1425" i="59" s="1"/>
  <c r="J1425" i="59"/>
  <c r="M1425" i="59"/>
  <c r="N1425" i="59"/>
  <c r="P1425" i="59"/>
  <c r="Q1425" i="59"/>
  <c r="R1425" i="59"/>
  <c r="S1425" i="59"/>
  <c r="T1425" i="59"/>
  <c r="U1425" i="59"/>
  <c r="D1426" i="59"/>
  <c r="A1426" i="59" s="1"/>
  <c r="J1426" i="59"/>
  <c r="M1426" i="59"/>
  <c r="N1426" i="59"/>
  <c r="P1426" i="59"/>
  <c r="Q1426" i="59"/>
  <c r="R1426" i="59"/>
  <c r="S1426" i="59"/>
  <c r="T1426" i="59"/>
  <c r="U1426" i="59"/>
  <c r="D1427" i="59"/>
  <c r="A1427" i="59" s="1"/>
  <c r="J1427" i="59"/>
  <c r="M1427" i="59"/>
  <c r="N1427" i="59"/>
  <c r="P1427" i="59"/>
  <c r="Q1427" i="59"/>
  <c r="R1427" i="59"/>
  <c r="S1427" i="59"/>
  <c r="T1427" i="59"/>
  <c r="U1427" i="59"/>
  <c r="D1428" i="59"/>
  <c r="A1428" i="59" s="1"/>
  <c r="J1428" i="59"/>
  <c r="M1428" i="59"/>
  <c r="N1428" i="59"/>
  <c r="P1428" i="59"/>
  <c r="Q1428" i="59"/>
  <c r="R1428" i="59"/>
  <c r="S1428" i="59"/>
  <c r="T1428" i="59"/>
  <c r="U1428" i="59"/>
  <c r="D1429" i="59"/>
  <c r="A1429" i="59" s="1"/>
  <c r="J1429" i="59"/>
  <c r="M1429" i="59"/>
  <c r="N1429" i="59"/>
  <c r="P1429" i="59"/>
  <c r="Q1429" i="59"/>
  <c r="R1429" i="59"/>
  <c r="S1429" i="59"/>
  <c r="T1429" i="59"/>
  <c r="U1429" i="59"/>
  <c r="D1430" i="59"/>
  <c r="A1430" i="59" s="1"/>
  <c r="J1430" i="59"/>
  <c r="M1430" i="59"/>
  <c r="N1430" i="59"/>
  <c r="P1430" i="59"/>
  <c r="Q1430" i="59"/>
  <c r="R1430" i="59"/>
  <c r="S1430" i="59"/>
  <c r="T1430" i="59"/>
  <c r="U1430" i="59"/>
  <c r="D1431" i="59"/>
  <c r="A1431" i="59" s="1"/>
  <c r="J1431" i="59"/>
  <c r="M1431" i="59"/>
  <c r="N1431" i="59"/>
  <c r="P1431" i="59"/>
  <c r="Q1431" i="59"/>
  <c r="R1431" i="59"/>
  <c r="S1431" i="59"/>
  <c r="T1431" i="59"/>
  <c r="U1431" i="59"/>
  <c r="D1432" i="59"/>
  <c r="A1432" i="59" s="1"/>
  <c r="J1432" i="59"/>
  <c r="M1432" i="59"/>
  <c r="N1432" i="59"/>
  <c r="P1432" i="59"/>
  <c r="Q1432" i="59"/>
  <c r="R1432" i="59"/>
  <c r="S1432" i="59"/>
  <c r="T1432" i="59"/>
  <c r="U1432" i="59"/>
  <c r="D1433" i="59"/>
  <c r="A1433" i="59" s="1"/>
  <c r="J1433" i="59"/>
  <c r="M1433" i="59"/>
  <c r="N1433" i="59"/>
  <c r="P1433" i="59"/>
  <c r="Q1433" i="59"/>
  <c r="R1433" i="59"/>
  <c r="S1433" i="59"/>
  <c r="T1433" i="59"/>
  <c r="U1433" i="59"/>
  <c r="D1434" i="59"/>
  <c r="A1434" i="59" s="1"/>
  <c r="J1434" i="59"/>
  <c r="M1434" i="59"/>
  <c r="N1434" i="59"/>
  <c r="P1434" i="59"/>
  <c r="Q1434" i="59"/>
  <c r="R1434" i="59"/>
  <c r="S1434" i="59"/>
  <c r="T1434" i="59"/>
  <c r="U1434" i="59"/>
  <c r="D1435" i="59"/>
  <c r="A1435" i="59" s="1"/>
  <c r="J1435" i="59"/>
  <c r="M1435" i="59"/>
  <c r="N1435" i="59"/>
  <c r="P1435" i="59"/>
  <c r="Q1435" i="59"/>
  <c r="R1435" i="59"/>
  <c r="S1435" i="59"/>
  <c r="T1435" i="59"/>
  <c r="U1435" i="59"/>
  <c r="D1436" i="59"/>
  <c r="A1436" i="59" s="1"/>
  <c r="J1436" i="59"/>
  <c r="M1436" i="59"/>
  <c r="N1436" i="59"/>
  <c r="P1436" i="59"/>
  <c r="Q1436" i="59"/>
  <c r="R1436" i="59"/>
  <c r="S1436" i="59"/>
  <c r="T1436" i="59"/>
  <c r="U1436" i="59"/>
  <c r="D1437" i="59"/>
  <c r="A1437" i="59" s="1"/>
  <c r="J1437" i="59"/>
  <c r="M1437" i="59"/>
  <c r="N1437" i="59"/>
  <c r="P1437" i="59"/>
  <c r="Q1437" i="59"/>
  <c r="R1437" i="59"/>
  <c r="S1437" i="59"/>
  <c r="T1437" i="59"/>
  <c r="U1437" i="59"/>
  <c r="D1438" i="59"/>
  <c r="A1438" i="59" s="1"/>
  <c r="J1438" i="59"/>
  <c r="M1438" i="59"/>
  <c r="N1438" i="59"/>
  <c r="P1438" i="59"/>
  <c r="Q1438" i="59"/>
  <c r="R1438" i="59"/>
  <c r="S1438" i="59"/>
  <c r="T1438" i="59"/>
  <c r="U1438" i="59"/>
  <c r="D1439" i="59"/>
  <c r="A1439" i="59" s="1"/>
  <c r="J1439" i="59"/>
  <c r="M1439" i="59"/>
  <c r="N1439" i="59"/>
  <c r="P1439" i="59"/>
  <c r="Q1439" i="59"/>
  <c r="R1439" i="59"/>
  <c r="S1439" i="59"/>
  <c r="T1439" i="59"/>
  <c r="U1439" i="59"/>
  <c r="D1440" i="59"/>
  <c r="A1440" i="59" s="1"/>
  <c r="J1440" i="59"/>
  <c r="M1440" i="59"/>
  <c r="N1440" i="59"/>
  <c r="P1440" i="59"/>
  <c r="Q1440" i="59"/>
  <c r="R1440" i="59"/>
  <c r="S1440" i="59"/>
  <c r="T1440" i="59"/>
  <c r="U1440" i="59"/>
  <c r="D1441" i="59"/>
  <c r="A1441" i="59" s="1"/>
  <c r="J1441" i="59"/>
  <c r="M1441" i="59"/>
  <c r="N1441" i="59"/>
  <c r="P1441" i="59"/>
  <c r="Q1441" i="59"/>
  <c r="R1441" i="59"/>
  <c r="S1441" i="59"/>
  <c r="T1441" i="59"/>
  <c r="U1441" i="59"/>
  <c r="D1442" i="59"/>
  <c r="A1442" i="59" s="1"/>
  <c r="J1442" i="59"/>
  <c r="M1442" i="59"/>
  <c r="N1442" i="59"/>
  <c r="P1442" i="59"/>
  <c r="Q1442" i="59"/>
  <c r="R1442" i="59"/>
  <c r="S1442" i="59"/>
  <c r="T1442" i="59"/>
  <c r="U1442" i="59"/>
  <c r="D1443" i="59"/>
  <c r="A1443" i="59" s="1"/>
  <c r="J1443" i="59"/>
  <c r="M1443" i="59"/>
  <c r="N1443" i="59"/>
  <c r="P1443" i="59"/>
  <c r="Q1443" i="59"/>
  <c r="R1443" i="59"/>
  <c r="S1443" i="59"/>
  <c r="T1443" i="59"/>
  <c r="U1443" i="59"/>
  <c r="D1444" i="59"/>
  <c r="A1444" i="59" s="1"/>
  <c r="J1444" i="59"/>
  <c r="M1444" i="59"/>
  <c r="N1444" i="59"/>
  <c r="P1444" i="59"/>
  <c r="Q1444" i="59"/>
  <c r="R1444" i="59"/>
  <c r="S1444" i="59"/>
  <c r="T1444" i="59"/>
  <c r="U1444" i="59"/>
  <c r="D1445" i="59"/>
  <c r="A1445" i="59" s="1"/>
  <c r="J1445" i="59"/>
  <c r="M1445" i="59"/>
  <c r="N1445" i="59"/>
  <c r="P1445" i="59"/>
  <c r="Q1445" i="59"/>
  <c r="R1445" i="59"/>
  <c r="S1445" i="59"/>
  <c r="T1445" i="59"/>
  <c r="U1445" i="59"/>
  <c r="D1446" i="59"/>
  <c r="A1446" i="59" s="1"/>
  <c r="J1446" i="59"/>
  <c r="M1446" i="59"/>
  <c r="N1446" i="59"/>
  <c r="P1446" i="59"/>
  <c r="Q1446" i="59"/>
  <c r="R1446" i="59"/>
  <c r="S1446" i="59"/>
  <c r="T1446" i="59"/>
  <c r="U1446" i="59"/>
  <c r="D1447" i="59"/>
  <c r="A1447" i="59" s="1"/>
  <c r="J1447" i="59"/>
  <c r="M1447" i="59"/>
  <c r="N1447" i="59"/>
  <c r="P1447" i="59"/>
  <c r="Q1447" i="59"/>
  <c r="R1447" i="59"/>
  <c r="S1447" i="59"/>
  <c r="T1447" i="59"/>
  <c r="U1447" i="59"/>
  <c r="D1448" i="59"/>
  <c r="A1448" i="59" s="1"/>
  <c r="J1448" i="59"/>
  <c r="M1448" i="59"/>
  <c r="N1448" i="59"/>
  <c r="P1448" i="59"/>
  <c r="Q1448" i="59"/>
  <c r="R1448" i="59"/>
  <c r="S1448" i="59"/>
  <c r="T1448" i="59"/>
  <c r="U1448" i="59"/>
  <c r="D1449" i="59"/>
  <c r="A1449" i="59" s="1"/>
  <c r="J1449" i="59"/>
  <c r="M1449" i="59"/>
  <c r="N1449" i="59"/>
  <c r="P1449" i="59"/>
  <c r="Q1449" i="59"/>
  <c r="R1449" i="59"/>
  <c r="S1449" i="59"/>
  <c r="T1449" i="59"/>
  <c r="U1449" i="59"/>
  <c r="D1450" i="59"/>
  <c r="A1450" i="59" s="1"/>
  <c r="J1450" i="59"/>
  <c r="M1450" i="59"/>
  <c r="N1450" i="59"/>
  <c r="P1450" i="59"/>
  <c r="Q1450" i="59"/>
  <c r="R1450" i="59"/>
  <c r="S1450" i="59"/>
  <c r="T1450" i="59"/>
  <c r="U1450" i="59"/>
  <c r="D1451" i="59"/>
  <c r="A1451" i="59" s="1"/>
  <c r="J1451" i="59"/>
  <c r="M1451" i="59"/>
  <c r="N1451" i="59"/>
  <c r="P1451" i="59"/>
  <c r="Q1451" i="59"/>
  <c r="S1451" i="59"/>
  <c r="T1451" i="59"/>
  <c r="U1451" i="59"/>
  <c r="D1452" i="59"/>
  <c r="A1452" i="59" s="1"/>
  <c r="J1452" i="59"/>
  <c r="M1452" i="59"/>
  <c r="N1452" i="59"/>
  <c r="P1452" i="59"/>
  <c r="Q1452" i="59"/>
  <c r="R1452" i="59"/>
  <c r="S1452" i="59"/>
  <c r="T1452" i="59"/>
  <c r="U1452" i="59"/>
  <c r="D1453" i="59"/>
  <c r="A1453" i="59" s="1"/>
  <c r="J1453" i="59"/>
  <c r="M1453" i="59"/>
  <c r="N1453" i="59"/>
  <c r="P1453" i="59"/>
  <c r="Q1453" i="59"/>
  <c r="R1453" i="59"/>
  <c r="S1453" i="59"/>
  <c r="T1453" i="59"/>
  <c r="U1453" i="59"/>
  <c r="D1454" i="59"/>
  <c r="A1454" i="59" s="1"/>
  <c r="J1454" i="59"/>
  <c r="M1454" i="59"/>
  <c r="N1454" i="59"/>
  <c r="P1454" i="59"/>
  <c r="Q1454" i="59"/>
  <c r="R1454" i="59"/>
  <c r="S1454" i="59"/>
  <c r="T1454" i="59"/>
  <c r="U1454" i="59"/>
  <c r="D1455" i="59"/>
  <c r="A1455" i="59" s="1"/>
  <c r="J1455" i="59"/>
  <c r="M1455" i="59"/>
  <c r="N1455" i="59"/>
  <c r="P1455" i="59"/>
  <c r="Q1455" i="59"/>
  <c r="R1455" i="59"/>
  <c r="S1455" i="59"/>
  <c r="T1455" i="59"/>
  <c r="U1455" i="59"/>
  <c r="D1456" i="59"/>
  <c r="A1456" i="59" s="1"/>
  <c r="J1456" i="59"/>
  <c r="M1456" i="59"/>
  <c r="N1456" i="59"/>
  <c r="P1456" i="59"/>
  <c r="Q1456" i="59"/>
  <c r="R1456" i="59"/>
  <c r="S1456" i="59"/>
  <c r="T1456" i="59"/>
  <c r="U1456" i="59"/>
  <c r="D1457" i="59"/>
  <c r="A1457" i="59" s="1"/>
  <c r="J1457" i="59"/>
  <c r="M1457" i="59"/>
  <c r="N1457" i="59"/>
  <c r="P1457" i="59"/>
  <c r="Q1457" i="59"/>
  <c r="R1457" i="59"/>
  <c r="S1457" i="59"/>
  <c r="T1457" i="59"/>
  <c r="U1457" i="59"/>
  <c r="D1458" i="59"/>
  <c r="A1458" i="59" s="1"/>
  <c r="J1458" i="59"/>
  <c r="M1458" i="59"/>
  <c r="N1458" i="59"/>
  <c r="P1458" i="59"/>
  <c r="Q1458" i="59"/>
  <c r="R1458" i="59"/>
  <c r="S1458" i="59"/>
  <c r="T1458" i="59"/>
  <c r="U1458" i="59"/>
  <c r="D1459" i="59"/>
  <c r="A1459" i="59" s="1"/>
  <c r="J1459" i="59"/>
  <c r="M1459" i="59"/>
  <c r="N1459" i="59"/>
  <c r="P1459" i="59"/>
  <c r="Q1459" i="59"/>
  <c r="R1459" i="59"/>
  <c r="S1459" i="59"/>
  <c r="T1459" i="59"/>
  <c r="U1459" i="59"/>
  <c r="D1460" i="59"/>
  <c r="A1460" i="59" s="1"/>
  <c r="J1460" i="59"/>
  <c r="M1460" i="59"/>
  <c r="N1460" i="59"/>
  <c r="P1460" i="59"/>
  <c r="Q1460" i="59"/>
  <c r="R1460" i="59"/>
  <c r="S1460" i="59"/>
  <c r="T1460" i="59"/>
  <c r="U1460" i="59"/>
  <c r="D1461" i="59"/>
  <c r="A1461" i="59" s="1"/>
  <c r="J1461" i="59"/>
  <c r="M1461" i="59"/>
  <c r="N1461" i="59"/>
  <c r="P1461" i="59"/>
  <c r="Q1461" i="59"/>
  <c r="R1461" i="59"/>
  <c r="S1461" i="59"/>
  <c r="T1461" i="59"/>
  <c r="U1461" i="59"/>
  <c r="D1462" i="59"/>
  <c r="A1462" i="59" s="1"/>
  <c r="J1462" i="59"/>
  <c r="M1462" i="59"/>
  <c r="N1462" i="59"/>
  <c r="P1462" i="59"/>
  <c r="Q1462" i="59"/>
  <c r="R1462" i="59"/>
  <c r="S1462" i="59"/>
  <c r="T1462" i="59"/>
  <c r="U1462" i="59"/>
  <c r="D1463" i="59"/>
  <c r="A1463" i="59" s="1"/>
  <c r="J1463" i="59"/>
  <c r="M1463" i="59"/>
  <c r="N1463" i="59"/>
  <c r="P1463" i="59"/>
  <c r="Q1463" i="59"/>
  <c r="R1463" i="59"/>
  <c r="S1463" i="59"/>
  <c r="T1463" i="59"/>
  <c r="U1463" i="59"/>
  <c r="D1464" i="59"/>
  <c r="A1464" i="59" s="1"/>
  <c r="J1464" i="59"/>
  <c r="M1464" i="59"/>
  <c r="N1464" i="59"/>
  <c r="P1464" i="59"/>
  <c r="Q1464" i="59"/>
  <c r="R1464" i="59"/>
  <c r="S1464" i="59"/>
  <c r="T1464" i="59"/>
  <c r="U1464" i="59"/>
  <c r="D1465" i="59"/>
  <c r="A1465" i="59" s="1"/>
  <c r="J1465" i="59"/>
  <c r="M1465" i="59"/>
  <c r="N1465" i="59"/>
  <c r="P1465" i="59"/>
  <c r="Q1465" i="59"/>
  <c r="R1465" i="59"/>
  <c r="S1465" i="59"/>
  <c r="T1465" i="59"/>
  <c r="U1465" i="59"/>
  <c r="D1466" i="59"/>
  <c r="A1466" i="59" s="1"/>
  <c r="J1466" i="59"/>
  <c r="M1466" i="59"/>
  <c r="N1466" i="59"/>
  <c r="P1466" i="59"/>
  <c r="Q1466" i="59"/>
  <c r="R1466" i="59"/>
  <c r="S1466" i="59"/>
  <c r="T1466" i="59"/>
  <c r="U1466" i="59"/>
  <c r="D1467" i="59"/>
  <c r="A1467" i="59" s="1"/>
  <c r="J1467" i="59"/>
  <c r="M1467" i="59"/>
  <c r="N1467" i="59"/>
  <c r="P1467" i="59"/>
  <c r="Q1467" i="59"/>
  <c r="R1467" i="59"/>
  <c r="S1467" i="59"/>
  <c r="T1467" i="59"/>
  <c r="U1467" i="59"/>
  <c r="D1468" i="59"/>
  <c r="A1468" i="59" s="1"/>
  <c r="J1468" i="59"/>
  <c r="M1468" i="59"/>
  <c r="N1468" i="59"/>
  <c r="P1468" i="59"/>
  <c r="Q1468" i="59"/>
  <c r="R1468" i="59"/>
  <c r="S1468" i="59"/>
  <c r="T1468" i="59"/>
  <c r="U1468" i="59"/>
  <c r="D1469" i="59"/>
  <c r="A1469" i="59" s="1"/>
  <c r="J1469" i="59"/>
  <c r="M1469" i="59"/>
  <c r="N1469" i="59"/>
  <c r="P1469" i="59"/>
  <c r="Q1469" i="59"/>
  <c r="R1469" i="59"/>
  <c r="S1469" i="59"/>
  <c r="T1469" i="59"/>
  <c r="U1469" i="59"/>
  <c r="D1470" i="59"/>
  <c r="A1470" i="59" s="1"/>
  <c r="J1470" i="59"/>
  <c r="M1470" i="59"/>
  <c r="N1470" i="59"/>
  <c r="P1470" i="59"/>
  <c r="Q1470" i="59"/>
  <c r="R1470" i="59"/>
  <c r="S1470" i="59"/>
  <c r="T1470" i="59"/>
  <c r="U1470" i="59"/>
  <c r="D1471" i="59"/>
  <c r="A1471" i="59" s="1"/>
  <c r="J1471" i="59"/>
  <c r="M1471" i="59"/>
  <c r="N1471" i="59"/>
  <c r="P1471" i="59"/>
  <c r="Q1471" i="59"/>
  <c r="R1471" i="59"/>
  <c r="S1471" i="59"/>
  <c r="T1471" i="59"/>
  <c r="U1471" i="59"/>
  <c r="D1472" i="59"/>
  <c r="A1472" i="59" s="1"/>
  <c r="J1472" i="59"/>
  <c r="M1472" i="59"/>
  <c r="N1472" i="59"/>
  <c r="P1472" i="59"/>
  <c r="Q1472" i="59"/>
  <c r="R1472" i="59"/>
  <c r="S1472" i="59"/>
  <c r="T1472" i="59"/>
  <c r="U1472" i="59"/>
  <c r="D1473" i="59"/>
  <c r="A1473" i="59" s="1"/>
  <c r="J1473" i="59"/>
  <c r="M1473" i="59"/>
  <c r="N1473" i="59"/>
  <c r="P1473" i="59"/>
  <c r="Q1473" i="59"/>
  <c r="R1473" i="59"/>
  <c r="S1473" i="59"/>
  <c r="T1473" i="59"/>
  <c r="U1473" i="59"/>
  <c r="D1474" i="59"/>
  <c r="A1474" i="59" s="1"/>
  <c r="J1474" i="59"/>
  <c r="M1474" i="59"/>
  <c r="N1474" i="59"/>
  <c r="P1474" i="59"/>
  <c r="Q1474" i="59"/>
  <c r="R1474" i="59"/>
  <c r="S1474" i="59"/>
  <c r="T1474" i="59"/>
  <c r="U1474" i="59"/>
  <c r="D1475" i="59"/>
  <c r="A1475" i="59" s="1"/>
  <c r="J1475" i="59"/>
  <c r="M1475" i="59"/>
  <c r="N1475" i="59"/>
  <c r="P1475" i="59"/>
  <c r="Q1475" i="59"/>
  <c r="R1475" i="59"/>
  <c r="S1475" i="59"/>
  <c r="T1475" i="59"/>
  <c r="U1475" i="59"/>
  <c r="D1476" i="59"/>
  <c r="A1476" i="59" s="1"/>
  <c r="J1476" i="59"/>
  <c r="M1476" i="59"/>
  <c r="N1476" i="59"/>
  <c r="P1476" i="59"/>
  <c r="Q1476" i="59"/>
  <c r="R1476" i="59"/>
  <c r="S1476" i="59"/>
  <c r="T1476" i="59"/>
  <c r="U1476" i="59"/>
  <c r="D1477" i="59"/>
  <c r="A1477" i="59" s="1"/>
  <c r="J1477" i="59"/>
  <c r="M1477" i="59"/>
  <c r="N1477" i="59"/>
  <c r="P1477" i="59"/>
  <c r="Q1477" i="59"/>
  <c r="R1477" i="59"/>
  <c r="S1477" i="59"/>
  <c r="T1477" i="59"/>
  <c r="U1477" i="59"/>
  <c r="D1478" i="59"/>
  <c r="A1478" i="59" s="1"/>
  <c r="J1478" i="59"/>
  <c r="M1478" i="59"/>
  <c r="N1478" i="59"/>
  <c r="P1478" i="59"/>
  <c r="Q1478" i="59"/>
  <c r="R1478" i="59"/>
  <c r="S1478" i="59"/>
  <c r="T1478" i="59"/>
  <c r="U1478" i="59"/>
  <c r="D1479" i="59"/>
  <c r="A1479" i="59" s="1"/>
  <c r="J1479" i="59"/>
  <c r="M1479" i="59"/>
  <c r="N1479" i="59"/>
  <c r="P1479" i="59"/>
  <c r="Q1479" i="59"/>
  <c r="R1479" i="59"/>
  <c r="S1479" i="59"/>
  <c r="T1479" i="59"/>
  <c r="U1479" i="59"/>
  <c r="D1480" i="59"/>
  <c r="A1480" i="59" s="1"/>
  <c r="J1480" i="59"/>
  <c r="M1480" i="59"/>
  <c r="N1480" i="59"/>
  <c r="P1480" i="59"/>
  <c r="Q1480" i="59"/>
  <c r="R1480" i="59"/>
  <c r="S1480" i="59"/>
  <c r="T1480" i="59"/>
  <c r="U1480" i="59"/>
  <c r="D1481" i="59"/>
  <c r="A1481" i="59" s="1"/>
  <c r="J1481" i="59"/>
  <c r="M1481" i="59"/>
  <c r="N1481" i="59"/>
  <c r="P1481" i="59"/>
  <c r="Q1481" i="59"/>
  <c r="R1481" i="59"/>
  <c r="S1481" i="59"/>
  <c r="T1481" i="59"/>
  <c r="U1481" i="59"/>
  <c r="D1482" i="59"/>
  <c r="A1482" i="59" s="1"/>
  <c r="J1482" i="59"/>
  <c r="M1482" i="59"/>
  <c r="N1482" i="59"/>
  <c r="P1482" i="59"/>
  <c r="Q1482" i="59"/>
  <c r="R1482" i="59"/>
  <c r="S1482" i="59"/>
  <c r="T1482" i="59"/>
  <c r="U1482" i="59"/>
  <c r="D1483" i="59"/>
  <c r="A1483" i="59" s="1"/>
  <c r="J1483" i="59"/>
  <c r="M1483" i="59"/>
  <c r="N1483" i="59"/>
  <c r="P1483" i="59"/>
  <c r="Q1483" i="59"/>
  <c r="R1483" i="59"/>
  <c r="S1483" i="59"/>
  <c r="T1483" i="59"/>
  <c r="U1483" i="59"/>
  <c r="D1484" i="59"/>
  <c r="A1484" i="59" s="1"/>
  <c r="J1484" i="59"/>
  <c r="M1484" i="59"/>
  <c r="N1484" i="59"/>
  <c r="P1484" i="59"/>
  <c r="Q1484" i="59"/>
  <c r="R1484" i="59"/>
  <c r="S1484" i="59"/>
  <c r="T1484" i="59"/>
  <c r="U1484" i="59"/>
  <c r="D1485" i="59"/>
  <c r="A1485" i="59" s="1"/>
  <c r="J1485" i="59"/>
  <c r="M1485" i="59"/>
  <c r="N1485" i="59"/>
  <c r="P1485" i="59"/>
  <c r="Q1485" i="59"/>
  <c r="R1485" i="59"/>
  <c r="S1485" i="59"/>
  <c r="T1485" i="59"/>
  <c r="U1485" i="59"/>
  <c r="D1486" i="59"/>
  <c r="A1486" i="59" s="1"/>
  <c r="J1486" i="59"/>
  <c r="M1486" i="59"/>
  <c r="N1486" i="59"/>
  <c r="P1486" i="59"/>
  <c r="Q1486" i="59"/>
  <c r="R1486" i="59"/>
  <c r="S1486" i="59"/>
  <c r="T1486" i="59"/>
  <c r="U1486" i="59"/>
  <c r="D1487" i="59"/>
  <c r="A1487" i="59" s="1"/>
  <c r="J1487" i="59"/>
  <c r="M1487" i="59"/>
  <c r="N1487" i="59"/>
  <c r="P1487" i="59"/>
  <c r="Q1487" i="59"/>
  <c r="R1487" i="59"/>
  <c r="S1487" i="59"/>
  <c r="T1487" i="59"/>
  <c r="U1487" i="59"/>
  <c r="D1488" i="59"/>
  <c r="A1488" i="59" s="1"/>
  <c r="J1488" i="59"/>
  <c r="M1488" i="59"/>
  <c r="N1488" i="59"/>
  <c r="P1488" i="59"/>
  <c r="Q1488" i="59"/>
  <c r="R1488" i="59"/>
  <c r="S1488" i="59"/>
  <c r="T1488" i="59"/>
  <c r="U1488" i="59"/>
  <c r="D1489" i="59"/>
  <c r="A1489" i="59" s="1"/>
  <c r="J1489" i="59"/>
  <c r="M1489" i="59"/>
  <c r="N1489" i="59"/>
  <c r="P1489" i="59"/>
  <c r="Q1489" i="59"/>
  <c r="R1489" i="59"/>
  <c r="S1489" i="59"/>
  <c r="T1489" i="59"/>
  <c r="U1489" i="59"/>
  <c r="D1490" i="59"/>
  <c r="A1490" i="59" s="1"/>
  <c r="J1490" i="59"/>
  <c r="M1490" i="59"/>
  <c r="N1490" i="59"/>
  <c r="P1490" i="59"/>
  <c r="Q1490" i="59"/>
  <c r="R1490" i="59"/>
  <c r="S1490" i="59"/>
  <c r="T1490" i="59"/>
  <c r="U1490" i="59"/>
  <c r="D1491" i="59"/>
  <c r="A1491" i="59" s="1"/>
  <c r="J1491" i="59"/>
  <c r="M1491" i="59"/>
  <c r="N1491" i="59"/>
  <c r="P1491" i="59"/>
  <c r="Q1491" i="59"/>
  <c r="R1491" i="59"/>
  <c r="S1491" i="59"/>
  <c r="T1491" i="59"/>
  <c r="U1491" i="59"/>
  <c r="D1492" i="59"/>
  <c r="A1492" i="59" s="1"/>
  <c r="J1492" i="59"/>
  <c r="M1492" i="59"/>
  <c r="N1492" i="59"/>
  <c r="P1492" i="59"/>
  <c r="Q1492" i="59"/>
  <c r="R1492" i="59"/>
  <c r="S1492" i="59"/>
  <c r="T1492" i="59"/>
  <c r="U1492" i="59"/>
  <c r="D1493" i="59"/>
  <c r="A1493" i="59" s="1"/>
  <c r="J1493" i="59"/>
  <c r="M1493" i="59"/>
  <c r="N1493" i="59"/>
  <c r="P1493" i="59"/>
  <c r="Q1493" i="59"/>
  <c r="R1493" i="59"/>
  <c r="S1493" i="59"/>
  <c r="T1493" i="59"/>
  <c r="U1493" i="59"/>
  <c r="D1494" i="59"/>
  <c r="A1494" i="59" s="1"/>
  <c r="J1494" i="59"/>
  <c r="M1494" i="59"/>
  <c r="N1494" i="59"/>
  <c r="P1494" i="59"/>
  <c r="Q1494" i="59"/>
  <c r="R1494" i="59"/>
  <c r="S1494" i="59"/>
  <c r="T1494" i="59"/>
  <c r="U1494" i="59"/>
  <c r="D1495" i="59"/>
  <c r="A1495" i="59" s="1"/>
  <c r="J1495" i="59"/>
  <c r="M1495" i="59"/>
  <c r="N1495" i="59"/>
  <c r="P1495" i="59"/>
  <c r="Q1495" i="59"/>
  <c r="R1495" i="59"/>
  <c r="S1495" i="59"/>
  <c r="T1495" i="59"/>
  <c r="U1495" i="59"/>
  <c r="D1496" i="59"/>
  <c r="A1496" i="59" s="1"/>
  <c r="J1496" i="59"/>
  <c r="M1496" i="59"/>
  <c r="N1496" i="59"/>
  <c r="P1496" i="59"/>
  <c r="Q1496" i="59"/>
  <c r="R1496" i="59"/>
  <c r="S1496" i="59"/>
  <c r="T1496" i="59"/>
  <c r="U1496" i="59"/>
  <c r="D1497" i="59"/>
  <c r="A1497" i="59" s="1"/>
  <c r="J1497" i="59"/>
  <c r="M1497" i="59"/>
  <c r="N1497" i="59"/>
  <c r="P1497" i="59"/>
  <c r="Q1497" i="59"/>
  <c r="R1497" i="59"/>
  <c r="S1497" i="59"/>
  <c r="T1497" i="59"/>
  <c r="U1497" i="59"/>
  <c r="D1498" i="59"/>
  <c r="A1498" i="59" s="1"/>
  <c r="J1498" i="59"/>
  <c r="M1498" i="59"/>
  <c r="N1498" i="59"/>
  <c r="P1498" i="59"/>
  <c r="Q1498" i="59"/>
  <c r="R1498" i="59"/>
  <c r="S1498" i="59"/>
  <c r="T1498" i="59"/>
  <c r="U1498" i="59"/>
  <c r="D1499" i="59"/>
  <c r="A1499" i="59" s="1"/>
  <c r="J1499" i="59"/>
  <c r="M1499" i="59"/>
  <c r="N1499" i="59"/>
  <c r="P1499" i="59"/>
  <c r="Q1499" i="59"/>
  <c r="R1499" i="59"/>
  <c r="S1499" i="59"/>
  <c r="T1499" i="59"/>
  <c r="U1499" i="59"/>
  <c r="D1500" i="59"/>
  <c r="A1500" i="59" s="1"/>
  <c r="J1500" i="59"/>
  <c r="M1500" i="59"/>
  <c r="N1500" i="59"/>
  <c r="P1500" i="59"/>
  <c r="Q1500" i="59"/>
  <c r="R1500" i="59"/>
  <c r="S1500" i="59"/>
  <c r="T1500" i="59"/>
  <c r="U1500" i="59"/>
  <c r="D1501" i="59"/>
  <c r="A1501" i="59" s="1"/>
  <c r="J1501" i="59"/>
  <c r="M1501" i="59"/>
  <c r="N1501" i="59"/>
  <c r="P1501" i="59"/>
  <c r="Q1501" i="59"/>
  <c r="R1501" i="59"/>
  <c r="S1501" i="59"/>
  <c r="T1501" i="59"/>
  <c r="U1501" i="59"/>
  <c r="D1502" i="59"/>
  <c r="A1502" i="59" s="1"/>
  <c r="J1502" i="59"/>
  <c r="M1502" i="59"/>
  <c r="N1502" i="59"/>
  <c r="P1502" i="59"/>
  <c r="Q1502" i="59"/>
  <c r="R1502" i="59"/>
  <c r="S1502" i="59"/>
  <c r="T1502" i="59"/>
  <c r="U1502" i="59"/>
  <c r="D1503" i="59"/>
  <c r="A1503" i="59" s="1"/>
  <c r="J1503" i="59"/>
  <c r="M1503" i="59"/>
  <c r="N1503" i="59"/>
  <c r="P1503" i="59"/>
  <c r="Q1503" i="59"/>
  <c r="R1503" i="59"/>
  <c r="S1503" i="59"/>
  <c r="T1503" i="59"/>
  <c r="U1503" i="59"/>
  <c r="D1504" i="59"/>
  <c r="A1504" i="59" s="1"/>
  <c r="J1504" i="59"/>
  <c r="M1504" i="59"/>
  <c r="N1504" i="59"/>
  <c r="P1504" i="59"/>
  <c r="Q1504" i="59"/>
  <c r="R1504" i="59"/>
  <c r="S1504" i="59"/>
  <c r="T1504" i="59"/>
  <c r="U1504" i="59"/>
  <c r="D1505" i="59"/>
  <c r="A1505" i="59" s="1"/>
  <c r="J1505" i="59"/>
  <c r="M1505" i="59"/>
  <c r="N1505" i="59"/>
  <c r="P1505" i="59"/>
  <c r="Q1505" i="59"/>
  <c r="R1505" i="59"/>
  <c r="S1505" i="59"/>
  <c r="T1505" i="59"/>
  <c r="U1505" i="59"/>
  <c r="D1506" i="59"/>
  <c r="A1506" i="59" s="1"/>
  <c r="J1506" i="59"/>
  <c r="M1506" i="59"/>
  <c r="N1506" i="59"/>
  <c r="P1506" i="59"/>
  <c r="Q1506" i="59"/>
  <c r="R1506" i="59"/>
  <c r="S1506" i="59"/>
  <c r="T1506" i="59"/>
  <c r="U1506" i="59"/>
  <c r="D1507" i="59"/>
  <c r="A1507" i="59" s="1"/>
  <c r="J1507" i="59"/>
  <c r="M1507" i="59"/>
  <c r="N1507" i="59"/>
  <c r="P1507" i="59"/>
  <c r="Q1507" i="59"/>
  <c r="R1507" i="59"/>
  <c r="S1507" i="59"/>
  <c r="T1507" i="59"/>
  <c r="U1507" i="59"/>
  <c r="D1508" i="59"/>
  <c r="A1508" i="59" s="1"/>
  <c r="J1508" i="59"/>
  <c r="M1508" i="59"/>
  <c r="N1508" i="59"/>
  <c r="P1508" i="59"/>
  <c r="Q1508" i="59"/>
  <c r="R1508" i="59"/>
  <c r="S1508" i="59"/>
  <c r="T1508" i="59"/>
  <c r="U1508" i="59"/>
  <c r="D1509" i="59"/>
  <c r="A1509" i="59" s="1"/>
  <c r="J1509" i="59"/>
  <c r="M1509" i="59"/>
  <c r="N1509" i="59"/>
  <c r="P1509" i="59"/>
  <c r="Q1509" i="59"/>
  <c r="R1509" i="59"/>
  <c r="S1509" i="59"/>
  <c r="T1509" i="59"/>
  <c r="U1509" i="59"/>
  <c r="D1510" i="59"/>
  <c r="A1510" i="59" s="1"/>
  <c r="J1510" i="59"/>
  <c r="M1510" i="59"/>
  <c r="N1510" i="59"/>
  <c r="P1510" i="59"/>
  <c r="Q1510" i="59"/>
  <c r="R1510" i="59"/>
  <c r="S1510" i="59"/>
  <c r="T1510" i="59"/>
  <c r="U1510" i="59"/>
  <c r="D1511" i="59"/>
  <c r="A1511" i="59" s="1"/>
  <c r="J1511" i="59"/>
  <c r="M1511" i="59"/>
  <c r="N1511" i="59"/>
  <c r="P1511" i="59"/>
  <c r="Q1511" i="59"/>
  <c r="R1511" i="59"/>
  <c r="S1511" i="59"/>
  <c r="T1511" i="59"/>
  <c r="U1511" i="59"/>
  <c r="D1512" i="59"/>
  <c r="A1512" i="59" s="1"/>
  <c r="J1512" i="59"/>
  <c r="M1512" i="59"/>
  <c r="N1512" i="59"/>
  <c r="P1512" i="59"/>
  <c r="Q1512" i="59"/>
  <c r="R1512" i="59"/>
  <c r="S1512" i="59"/>
  <c r="T1512" i="59"/>
  <c r="U1512" i="59"/>
  <c r="D1513" i="59"/>
  <c r="A1513" i="59" s="1"/>
  <c r="J1513" i="59"/>
  <c r="M1513" i="59"/>
  <c r="N1513" i="59"/>
  <c r="P1513" i="59"/>
  <c r="Q1513" i="59"/>
  <c r="R1513" i="59"/>
  <c r="S1513" i="59"/>
  <c r="T1513" i="59"/>
  <c r="U1513" i="59"/>
  <c r="D1514" i="59"/>
  <c r="A1514" i="59" s="1"/>
  <c r="J1514" i="59"/>
  <c r="M1514" i="59"/>
  <c r="N1514" i="59"/>
  <c r="P1514" i="59"/>
  <c r="Q1514" i="59"/>
  <c r="S1514" i="59"/>
  <c r="T1514" i="59"/>
  <c r="U1514" i="59"/>
  <c r="D1515" i="59"/>
  <c r="A1515" i="59" s="1"/>
  <c r="J1515" i="59"/>
  <c r="M1515" i="59"/>
  <c r="N1515" i="59"/>
  <c r="P1515" i="59"/>
  <c r="Q1515" i="59"/>
  <c r="R1515" i="59"/>
  <c r="S1515" i="59"/>
  <c r="T1515" i="59"/>
  <c r="U1515" i="59"/>
  <c r="D1516" i="59"/>
  <c r="A1516" i="59" s="1"/>
  <c r="J1516" i="59"/>
  <c r="M1516" i="59"/>
  <c r="N1516" i="59"/>
  <c r="P1516" i="59"/>
  <c r="Q1516" i="59"/>
  <c r="R1516" i="59"/>
  <c r="S1516" i="59"/>
  <c r="T1516" i="59"/>
  <c r="U1516" i="59"/>
  <c r="D1517" i="59"/>
  <c r="A1517" i="59" s="1"/>
  <c r="J1517" i="59"/>
  <c r="M1517" i="59"/>
  <c r="N1517" i="59"/>
  <c r="P1517" i="59"/>
  <c r="Q1517" i="59"/>
  <c r="R1517" i="59"/>
  <c r="S1517" i="59"/>
  <c r="T1517" i="59"/>
  <c r="U1517" i="59"/>
  <c r="D1518" i="59"/>
  <c r="A1518" i="59" s="1"/>
  <c r="J1518" i="59"/>
  <c r="M1518" i="59"/>
  <c r="N1518" i="59"/>
  <c r="P1518" i="59"/>
  <c r="Q1518" i="59"/>
  <c r="R1518" i="59"/>
  <c r="S1518" i="59"/>
  <c r="T1518" i="59"/>
  <c r="U1518" i="59"/>
  <c r="D1519" i="59"/>
  <c r="A1519" i="59" s="1"/>
  <c r="J1519" i="59"/>
  <c r="M1519" i="59"/>
  <c r="N1519" i="59"/>
  <c r="P1519" i="59"/>
  <c r="Q1519" i="59"/>
  <c r="R1519" i="59"/>
  <c r="S1519" i="59"/>
  <c r="T1519" i="59"/>
  <c r="U1519" i="59"/>
  <c r="D1520" i="59"/>
  <c r="A1520" i="59" s="1"/>
  <c r="J1520" i="59"/>
  <c r="M1520" i="59"/>
  <c r="N1520" i="59"/>
  <c r="P1520" i="59"/>
  <c r="Q1520" i="59"/>
  <c r="R1520" i="59"/>
  <c r="S1520" i="59"/>
  <c r="T1520" i="59"/>
  <c r="U1520" i="59"/>
  <c r="D1521" i="59"/>
  <c r="A1521" i="59" s="1"/>
  <c r="J1521" i="59"/>
  <c r="M1521" i="59"/>
  <c r="N1521" i="59"/>
  <c r="P1521" i="59"/>
  <c r="Q1521" i="59"/>
  <c r="R1521" i="59"/>
  <c r="S1521" i="59"/>
  <c r="T1521" i="59"/>
  <c r="U1521" i="59"/>
  <c r="D1522" i="59"/>
  <c r="A1522" i="59" s="1"/>
  <c r="J1522" i="59"/>
  <c r="M1522" i="59"/>
  <c r="N1522" i="59"/>
  <c r="P1522" i="59"/>
  <c r="Q1522" i="59"/>
  <c r="R1522" i="59"/>
  <c r="S1522" i="59"/>
  <c r="T1522" i="59"/>
  <c r="U1522" i="59"/>
  <c r="D1523" i="59"/>
  <c r="A1523" i="59" s="1"/>
  <c r="J1523" i="59"/>
  <c r="M1523" i="59"/>
  <c r="N1523" i="59"/>
  <c r="P1523" i="59"/>
  <c r="Q1523" i="59"/>
  <c r="R1523" i="59"/>
  <c r="S1523" i="59"/>
  <c r="T1523" i="59"/>
  <c r="U1523" i="59"/>
  <c r="D1524" i="59"/>
  <c r="A1524" i="59" s="1"/>
  <c r="J1524" i="59"/>
  <c r="M1524" i="59"/>
  <c r="N1524" i="59"/>
  <c r="P1524" i="59"/>
  <c r="Q1524" i="59"/>
  <c r="R1524" i="59"/>
  <c r="S1524" i="59"/>
  <c r="T1524" i="59"/>
  <c r="U1524" i="59"/>
  <c r="D1525" i="59"/>
  <c r="A1525" i="59" s="1"/>
  <c r="J1525" i="59"/>
  <c r="M1525" i="59"/>
  <c r="N1525" i="59"/>
  <c r="P1525" i="59"/>
  <c r="Q1525" i="59"/>
  <c r="R1525" i="59"/>
  <c r="S1525" i="59"/>
  <c r="T1525" i="59"/>
  <c r="U1525" i="59"/>
  <c r="D1526" i="59"/>
  <c r="A1526" i="59" s="1"/>
  <c r="J1526" i="59"/>
  <c r="M1526" i="59"/>
  <c r="N1526" i="59"/>
  <c r="P1526" i="59"/>
  <c r="Q1526" i="59"/>
  <c r="R1526" i="59"/>
  <c r="S1526" i="59"/>
  <c r="T1526" i="59"/>
  <c r="U1526" i="59"/>
  <c r="D1527" i="59"/>
  <c r="A1527" i="59" s="1"/>
  <c r="J1527" i="59"/>
  <c r="M1527" i="59"/>
  <c r="N1527" i="59"/>
  <c r="P1527" i="59"/>
  <c r="Q1527" i="59"/>
  <c r="R1527" i="59"/>
  <c r="S1527" i="59"/>
  <c r="T1527" i="59"/>
  <c r="U1527" i="59"/>
  <c r="D1528" i="59"/>
  <c r="A1528" i="59" s="1"/>
  <c r="J1528" i="59"/>
  <c r="M1528" i="59"/>
  <c r="N1528" i="59"/>
  <c r="P1528" i="59"/>
  <c r="Q1528" i="59"/>
  <c r="R1528" i="59"/>
  <c r="S1528" i="59"/>
  <c r="T1528" i="59"/>
  <c r="U1528" i="59"/>
  <c r="D1529" i="59"/>
  <c r="A1529" i="59" s="1"/>
  <c r="J1529" i="59"/>
  <c r="M1529" i="59"/>
  <c r="N1529" i="59"/>
  <c r="P1529" i="59"/>
  <c r="Q1529" i="59"/>
  <c r="R1529" i="59"/>
  <c r="S1529" i="59"/>
  <c r="T1529" i="59"/>
  <c r="U1529" i="59"/>
  <c r="D1530" i="59"/>
  <c r="A1530" i="59" s="1"/>
  <c r="J1530" i="59"/>
  <c r="M1530" i="59"/>
  <c r="N1530" i="59"/>
  <c r="P1530" i="59"/>
  <c r="Q1530" i="59"/>
  <c r="R1530" i="59"/>
  <c r="S1530" i="59"/>
  <c r="T1530" i="59"/>
  <c r="U1530" i="59"/>
  <c r="D1531" i="59"/>
  <c r="A1531" i="59" s="1"/>
  <c r="J1531" i="59"/>
  <c r="M1531" i="59"/>
  <c r="N1531" i="59"/>
  <c r="P1531" i="59"/>
  <c r="Q1531" i="59"/>
  <c r="R1531" i="59"/>
  <c r="S1531" i="59"/>
  <c r="T1531" i="59"/>
  <c r="U1531" i="59"/>
  <c r="D1532" i="59"/>
  <c r="A1532" i="59" s="1"/>
  <c r="J1532" i="59"/>
  <c r="M1532" i="59"/>
  <c r="N1532" i="59"/>
  <c r="P1532" i="59"/>
  <c r="Q1532" i="59"/>
  <c r="R1532" i="59"/>
  <c r="S1532" i="59"/>
  <c r="T1532" i="59"/>
  <c r="U1532" i="59"/>
  <c r="D1533" i="59"/>
  <c r="A1533" i="59" s="1"/>
  <c r="J1533" i="59"/>
  <c r="M1533" i="59"/>
  <c r="N1533" i="59"/>
  <c r="P1533" i="59"/>
  <c r="Q1533" i="59"/>
  <c r="R1533" i="59"/>
  <c r="S1533" i="59"/>
  <c r="T1533" i="59"/>
  <c r="U1533" i="59"/>
  <c r="D1534" i="59"/>
  <c r="A1534" i="59" s="1"/>
  <c r="J1534" i="59"/>
  <c r="M1534" i="59"/>
  <c r="N1534" i="59"/>
  <c r="P1534" i="59"/>
  <c r="Q1534" i="59"/>
  <c r="R1534" i="59"/>
  <c r="S1534" i="59"/>
  <c r="T1534" i="59"/>
  <c r="U1534" i="59"/>
  <c r="D1535" i="59"/>
  <c r="A1535" i="59" s="1"/>
  <c r="J1535" i="59"/>
  <c r="M1535" i="59"/>
  <c r="N1535" i="59"/>
  <c r="P1535" i="59"/>
  <c r="Q1535" i="59"/>
  <c r="R1535" i="59"/>
  <c r="S1535" i="59"/>
  <c r="T1535" i="59"/>
  <c r="U1535" i="59"/>
  <c r="D1536" i="59"/>
  <c r="A1536" i="59" s="1"/>
  <c r="J1536" i="59"/>
  <c r="M1536" i="59"/>
  <c r="N1536" i="59"/>
  <c r="P1536" i="59"/>
  <c r="Q1536" i="59"/>
  <c r="R1536" i="59"/>
  <c r="S1536" i="59"/>
  <c r="T1536" i="59"/>
  <c r="U1536" i="59"/>
  <c r="D1537" i="59"/>
  <c r="A1537" i="59" s="1"/>
  <c r="J1537" i="59"/>
  <c r="M1537" i="59"/>
  <c r="N1537" i="59"/>
  <c r="P1537" i="59"/>
  <c r="Q1537" i="59"/>
  <c r="R1537" i="59"/>
  <c r="S1537" i="59"/>
  <c r="T1537" i="59"/>
  <c r="U1537" i="59"/>
  <c r="D1538" i="59"/>
  <c r="A1538" i="59" s="1"/>
  <c r="J1538" i="59"/>
  <c r="M1538" i="59"/>
  <c r="N1538" i="59"/>
  <c r="P1538" i="59"/>
  <c r="Q1538" i="59"/>
  <c r="R1538" i="59"/>
  <c r="S1538" i="59"/>
  <c r="T1538" i="59"/>
  <c r="U1538" i="59"/>
  <c r="D1539" i="59"/>
  <c r="A1539" i="59" s="1"/>
  <c r="J1539" i="59"/>
  <c r="M1539" i="59"/>
  <c r="N1539" i="59"/>
  <c r="P1539" i="59"/>
  <c r="Q1539" i="59"/>
  <c r="R1539" i="59"/>
  <c r="S1539" i="59"/>
  <c r="T1539" i="59"/>
  <c r="U1539" i="59"/>
  <c r="D1540" i="59"/>
  <c r="A1540" i="59" s="1"/>
  <c r="J1540" i="59"/>
  <c r="M1540" i="59"/>
  <c r="N1540" i="59"/>
  <c r="P1540" i="59"/>
  <c r="Q1540" i="59"/>
  <c r="R1540" i="59"/>
  <c r="S1540" i="59"/>
  <c r="T1540" i="59"/>
  <c r="U1540" i="59"/>
  <c r="D1541" i="59"/>
  <c r="A1541" i="59" s="1"/>
  <c r="J1541" i="59"/>
  <c r="M1541" i="59"/>
  <c r="N1541" i="59"/>
  <c r="P1541" i="59"/>
  <c r="Q1541" i="59"/>
  <c r="R1541" i="59"/>
  <c r="S1541" i="59"/>
  <c r="T1541" i="59"/>
  <c r="U1541" i="59"/>
  <c r="D1542" i="59"/>
  <c r="A1542" i="59" s="1"/>
  <c r="J1542" i="59"/>
  <c r="M1542" i="59"/>
  <c r="N1542" i="59"/>
  <c r="P1542" i="59"/>
  <c r="Q1542" i="59"/>
  <c r="R1542" i="59"/>
  <c r="S1542" i="59"/>
  <c r="T1542" i="59"/>
  <c r="U1542" i="59"/>
  <c r="D1543" i="59"/>
  <c r="A1543" i="59" s="1"/>
  <c r="J1543" i="59"/>
  <c r="M1543" i="59"/>
  <c r="N1543" i="59"/>
  <c r="P1543" i="59"/>
  <c r="Q1543" i="59"/>
  <c r="R1543" i="59"/>
  <c r="S1543" i="59"/>
  <c r="T1543" i="59"/>
  <c r="U1543" i="59"/>
  <c r="D1544" i="59"/>
  <c r="A1544" i="59" s="1"/>
  <c r="J1544" i="59"/>
  <c r="M1544" i="59"/>
  <c r="N1544" i="59"/>
  <c r="P1544" i="59"/>
  <c r="Q1544" i="59"/>
  <c r="R1544" i="59"/>
  <c r="S1544" i="59"/>
  <c r="T1544" i="59"/>
  <c r="U1544" i="59"/>
  <c r="D1545" i="59"/>
  <c r="A1545" i="59" s="1"/>
  <c r="J1545" i="59"/>
  <c r="M1545" i="59"/>
  <c r="N1545" i="59"/>
  <c r="P1545" i="59"/>
  <c r="Q1545" i="59"/>
  <c r="R1545" i="59"/>
  <c r="S1545" i="59"/>
  <c r="T1545" i="59"/>
  <c r="U1545" i="59"/>
  <c r="D1546" i="59"/>
  <c r="A1546" i="59" s="1"/>
  <c r="J1546" i="59"/>
  <c r="M1546" i="59"/>
  <c r="N1546" i="59"/>
  <c r="P1546" i="59"/>
  <c r="Q1546" i="59"/>
  <c r="R1546" i="59"/>
  <c r="S1546" i="59"/>
  <c r="T1546" i="59"/>
  <c r="U1546" i="59"/>
  <c r="D1547" i="59"/>
  <c r="A1547" i="59" s="1"/>
  <c r="J1547" i="59"/>
  <c r="M1547" i="59"/>
  <c r="N1547" i="59"/>
  <c r="P1547" i="59"/>
  <c r="Q1547" i="59"/>
  <c r="R1547" i="59"/>
  <c r="S1547" i="59"/>
  <c r="T1547" i="59"/>
  <c r="U1547" i="59"/>
  <c r="D1548" i="59"/>
  <c r="A1548" i="59" s="1"/>
  <c r="J1548" i="59"/>
  <c r="M1548" i="59"/>
  <c r="N1548" i="59"/>
  <c r="P1548" i="59"/>
  <c r="Q1548" i="59"/>
  <c r="R1548" i="59"/>
  <c r="S1548" i="59"/>
  <c r="T1548" i="59"/>
  <c r="U1548" i="59"/>
  <c r="D1549" i="59"/>
  <c r="A1549" i="59" s="1"/>
  <c r="J1549" i="59"/>
  <c r="M1549" i="59"/>
  <c r="N1549" i="59"/>
  <c r="P1549" i="59"/>
  <c r="Q1549" i="59"/>
  <c r="R1549" i="59"/>
  <c r="S1549" i="59"/>
  <c r="T1549" i="59"/>
  <c r="U1549" i="59"/>
  <c r="D1550" i="59"/>
  <c r="A1550" i="59" s="1"/>
  <c r="J1550" i="59"/>
  <c r="M1550" i="59"/>
  <c r="N1550" i="59"/>
  <c r="P1550" i="59"/>
  <c r="Q1550" i="59"/>
  <c r="R1550" i="59"/>
  <c r="S1550" i="59"/>
  <c r="T1550" i="59"/>
  <c r="U1550" i="59"/>
  <c r="D1551" i="59"/>
  <c r="A1551" i="59" s="1"/>
  <c r="J1551" i="59"/>
  <c r="M1551" i="59"/>
  <c r="N1551" i="59"/>
  <c r="P1551" i="59"/>
  <c r="Q1551" i="59"/>
  <c r="R1551" i="59"/>
  <c r="S1551" i="59"/>
  <c r="T1551" i="59"/>
  <c r="U1551" i="59"/>
  <c r="D1552" i="59"/>
  <c r="A1552" i="59" s="1"/>
  <c r="J1552" i="59"/>
  <c r="M1552" i="59"/>
  <c r="N1552" i="59"/>
  <c r="P1552" i="59"/>
  <c r="Q1552" i="59"/>
  <c r="R1552" i="59"/>
  <c r="S1552" i="59"/>
  <c r="T1552" i="59"/>
  <c r="U1552" i="59"/>
  <c r="D1553" i="59"/>
  <c r="A1553" i="59" s="1"/>
  <c r="J1553" i="59"/>
  <c r="M1553" i="59"/>
  <c r="N1553" i="59"/>
  <c r="P1553" i="59"/>
  <c r="Q1553" i="59"/>
  <c r="R1553" i="59"/>
  <c r="S1553" i="59"/>
  <c r="T1553" i="59"/>
  <c r="U1553" i="59"/>
  <c r="D1554" i="59"/>
  <c r="A1554" i="59" s="1"/>
  <c r="J1554" i="59"/>
  <c r="M1554" i="59"/>
  <c r="N1554" i="59"/>
  <c r="P1554" i="59"/>
  <c r="Q1554" i="59"/>
  <c r="R1554" i="59"/>
  <c r="S1554" i="59"/>
  <c r="T1554" i="59"/>
  <c r="U1554" i="59"/>
  <c r="D1555" i="59"/>
  <c r="A1555" i="59" s="1"/>
  <c r="J1555" i="59"/>
  <c r="M1555" i="59"/>
  <c r="N1555" i="59"/>
  <c r="P1555" i="59"/>
  <c r="Q1555" i="59"/>
  <c r="R1555" i="59"/>
  <c r="S1555" i="59"/>
  <c r="T1555" i="59"/>
  <c r="U1555" i="59"/>
  <c r="D1556" i="59"/>
  <c r="A1556" i="59" s="1"/>
  <c r="J1556" i="59"/>
  <c r="M1556" i="59"/>
  <c r="N1556" i="59"/>
  <c r="P1556" i="59"/>
  <c r="Q1556" i="59"/>
  <c r="R1556" i="59"/>
  <c r="S1556" i="59"/>
  <c r="T1556" i="59"/>
  <c r="U1556" i="59"/>
  <c r="D1557" i="59"/>
  <c r="A1557" i="59" s="1"/>
  <c r="J1557" i="59"/>
  <c r="M1557" i="59"/>
  <c r="N1557" i="59"/>
  <c r="P1557" i="59"/>
  <c r="Q1557" i="59"/>
  <c r="R1557" i="59"/>
  <c r="S1557" i="59"/>
  <c r="T1557" i="59"/>
  <c r="U1557" i="59"/>
  <c r="D1558" i="59"/>
  <c r="A1558" i="59" s="1"/>
  <c r="J1558" i="59"/>
  <c r="M1558" i="59"/>
  <c r="N1558" i="59"/>
  <c r="P1558" i="59"/>
  <c r="Q1558" i="59"/>
  <c r="R1558" i="59"/>
  <c r="S1558" i="59"/>
  <c r="T1558" i="59"/>
  <c r="U1558" i="59"/>
  <c r="D1559" i="59"/>
  <c r="A1559" i="59" s="1"/>
  <c r="J1559" i="59"/>
  <c r="M1559" i="59"/>
  <c r="N1559" i="59"/>
  <c r="P1559" i="59"/>
  <c r="Q1559" i="59"/>
  <c r="R1559" i="59"/>
  <c r="S1559" i="59"/>
  <c r="T1559" i="59"/>
  <c r="U1559" i="59"/>
  <c r="D1560" i="59"/>
  <c r="A1560" i="59" s="1"/>
  <c r="J1560" i="59"/>
  <c r="M1560" i="59"/>
  <c r="N1560" i="59"/>
  <c r="P1560" i="59"/>
  <c r="Q1560" i="59"/>
  <c r="R1560" i="59"/>
  <c r="S1560" i="59"/>
  <c r="T1560" i="59"/>
  <c r="U1560" i="59"/>
  <c r="D1561" i="59"/>
  <c r="A1561" i="59" s="1"/>
  <c r="J1561" i="59"/>
  <c r="M1561" i="59"/>
  <c r="N1561" i="59"/>
  <c r="P1561" i="59"/>
  <c r="Q1561" i="59"/>
  <c r="R1561" i="59"/>
  <c r="S1561" i="59"/>
  <c r="T1561" i="59"/>
  <c r="U1561" i="59"/>
  <c r="D1562" i="59"/>
  <c r="A1562" i="59" s="1"/>
  <c r="J1562" i="59"/>
  <c r="M1562" i="59"/>
  <c r="N1562" i="59"/>
  <c r="P1562" i="59"/>
  <c r="Q1562" i="59"/>
  <c r="R1562" i="59"/>
  <c r="S1562" i="59"/>
  <c r="T1562" i="59"/>
  <c r="U1562" i="59"/>
  <c r="D1563" i="59"/>
  <c r="A1563" i="59" s="1"/>
  <c r="J1563" i="59"/>
  <c r="M1563" i="59"/>
  <c r="N1563" i="59"/>
  <c r="P1563" i="59"/>
  <c r="Q1563" i="59"/>
  <c r="R1563" i="59"/>
  <c r="S1563" i="59"/>
  <c r="T1563" i="59"/>
  <c r="U1563" i="59"/>
  <c r="D1564" i="59"/>
  <c r="A1564" i="59" s="1"/>
  <c r="J1564" i="59"/>
  <c r="M1564" i="59"/>
  <c r="N1564" i="59"/>
  <c r="P1564" i="59"/>
  <c r="Q1564" i="59"/>
  <c r="R1564" i="59"/>
  <c r="S1564" i="59"/>
  <c r="T1564" i="59"/>
  <c r="U1564" i="59"/>
  <c r="D1565" i="59"/>
  <c r="A1565" i="59" s="1"/>
  <c r="J1565" i="59"/>
  <c r="M1565" i="59"/>
  <c r="N1565" i="59"/>
  <c r="P1565" i="59"/>
  <c r="Q1565" i="59"/>
  <c r="R1565" i="59"/>
  <c r="S1565" i="59"/>
  <c r="T1565" i="59"/>
  <c r="U1565" i="59"/>
  <c r="D1566" i="59"/>
  <c r="A1566" i="59" s="1"/>
  <c r="J1566" i="59"/>
  <c r="M1566" i="59"/>
  <c r="N1566" i="59"/>
  <c r="P1566" i="59"/>
  <c r="Q1566" i="59"/>
  <c r="R1566" i="59"/>
  <c r="S1566" i="59"/>
  <c r="T1566" i="59"/>
  <c r="U1566" i="59"/>
  <c r="D1567" i="59"/>
  <c r="A1567" i="59" s="1"/>
  <c r="J1567" i="59"/>
  <c r="M1567" i="59"/>
  <c r="N1567" i="59"/>
  <c r="P1567" i="59"/>
  <c r="Q1567" i="59"/>
  <c r="R1567" i="59"/>
  <c r="S1567" i="59"/>
  <c r="T1567" i="59"/>
  <c r="U1567" i="59"/>
  <c r="D1568" i="59"/>
  <c r="A1568" i="59" s="1"/>
  <c r="J1568" i="59"/>
  <c r="M1568" i="59"/>
  <c r="N1568" i="59"/>
  <c r="P1568" i="59"/>
  <c r="Q1568" i="59"/>
  <c r="R1568" i="59"/>
  <c r="S1568" i="59"/>
  <c r="T1568" i="59"/>
  <c r="U1568" i="59"/>
  <c r="D1569" i="59"/>
  <c r="A1569" i="59" s="1"/>
  <c r="J1569" i="59"/>
  <c r="M1569" i="59"/>
  <c r="N1569" i="59"/>
  <c r="P1569" i="59"/>
  <c r="Q1569" i="59"/>
  <c r="R1569" i="59"/>
  <c r="S1569" i="59"/>
  <c r="T1569" i="59"/>
  <c r="U1569" i="59"/>
  <c r="D1570" i="59"/>
  <c r="A1570" i="59" s="1"/>
  <c r="J1570" i="59"/>
  <c r="M1570" i="59"/>
  <c r="N1570" i="59"/>
  <c r="P1570" i="59"/>
  <c r="Q1570" i="59"/>
  <c r="R1570" i="59"/>
  <c r="S1570" i="59"/>
  <c r="T1570" i="59"/>
  <c r="U1570" i="59"/>
  <c r="D1571" i="59"/>
  <c r="A1571" i="59" s="1"/>
  <c r="J1571" i="59"/>
  <c r="M1571" i="59"/>
  <c r="N1571" i="59"/>
  <c r="P1571" i="59"/>
  <c r="Q1571" i="59"/>
  <c r="R1571" i="59"/>
  <c r="S1571" i="59"/>
  <c r="T1571" i="59"/>
  <c r="U1571" i="59"/>
  <c r="D1572" i="59"/>
  <c r="A1572" i="59" s="1"/>
  <c r="J1572" i="59"/>
  <c r="M1572" i="59"/>
  <c r="N1572" i="59"/>
  <c r="P1572" i="59"/>
  <c r="Q1572" i="59"/>
  <c r="R1572" i="59"/>
  <c r="S1572" i="59"/>
  <c r="T1572" i="59"/>
  <c r="U1572" i="59"/>
  <c r="D1573" i="59"/>
  <c r="A1573" i="59" s="1"/>
  <c r="J1573" i="59"/>
  <c r="M1573" i="59"/>
  <c r="N1573" i="59"/>
  <c r="P1573" i="59"/>
  <c r="Q1573" i="59"/>
  <c r="R1573" i="59"/>
  <c r="S1573" i="59"/>
  <c r="T1573" i="59"/>
  <c r="U1573" i="59"/>
  <c r="D1574" i="59"/>
  <c r="A1574" i="59" s="1"/>
  <c r="J1574" i="59"/>
  <c r="M1574" i="59"/>
  <c r="N1574" i="59"/>
  <c r="P1574" i="59"/>
  <c r="Q1574" i="59"/>
  <c r="R1574" i="59"/>
  <c r="S1574" i="59"/>
  <c r="T1574" i="59"/>
  <c r="U1574" i="59"/>
  <c r="D1575" i="59"/>
  <c r="A1575" i="59" s="1"/>
  <c r="J1575" i="59"/>
  <c r="M1575" i="59"/>
  <c r="N1575" i="59"/>
  <c r="P1575" i="59"/>
  <c r="Q1575" i="59"/>
  <c r="R1575" i="59"/>
  <c r="S1575" i="59"/>
  <c r="T1575" i="59"/>
  <c r="U1575" i="59"/>
  <c r="D1576" i="59"/>
  <c r="A1576" i="59" s="1"/>
  <c r="J1576" i="59"/>
  <c r="M1576" i="59"/>
  <c r="N1576" i="59"/>
  <c r="P1576" i="59"/>
  <c r="Q1576" i="59"/>
  <c r="R1576" i="59"/>
  <c r="S1576" i="59"/>
  <c r="T1576" i="59"/>
  <c r="U1576" i="59"/>
  <c r="D1577" i="59"/>
  <c r="A1577" i="59" s="1"/>
  <c r="J1577" i="59"/>
  <c r="M1577" i="59"/>
  <c r="N1577" i="59"/>
  <c r="P1577" i="59"/>
  <c r="Q1577" i="59"/>
  <c r="R1577" i="59"/>
  <c r="S1577" i="59"/>
  <c r="T1577" i="59"/>
  <c r="U1577" i="59"/>
  <c r="D1578" i="59"/>
  <c r="A1578" i="59" s="1"/>
  <c r="J1578" i="59"/>
  <c r="M1578" i="59"/>
  <c r="N1578" i="59"/>
  <c r="P1578" i="59"/>
  <c r="Q1578" i="59"/>
  <c r="R1578" i="59"/>
  <c r="S1578" i="59"/>
  <c r="T1578" i="59"/>
  <c r="U1578" i="59"/>
  <c r="D1579" i="59"/>
  <c r="A1579" i="59" s="1"/>
  <c r="J1579" i="59"/>
  <c r="M1579" i="59"/>
  <c r="N1579" i="59"/>
  <c r="P1579" i="59"/>
  <c r="Q1579" i="59"/>
  <c r="R1579" i="59"/>
  <c r="S1579" i="59"/>
  <c r="T1579" i="59"/>
  <c r="U1579" i="59"/>
  <c r="D1580" i="59"/>
  <c r="A1580" i="59" s="1"/>
  <c r="J1580" i="59"/>
  <c r="M1580" i="59"/>
  <c r="N1580" i="59"/>
  <c r="P1580" i="59"/>
  <c r="Q1580" i="59"/>
  <c r="R1580" i="59"/>
  <c r="S1580" i="59"/>
  <c r="T1580" i="59"/>
  <c r="U1580" i="59"/>
  <c r="D1581" i="59"/>
  <c r="A1581" i="59" s="1"/>
  <c r="J1581" i="59"/>
  <c r="M1581" i="59"/>
  <c r="N1581" i="59"/>
  <c r="P1581" i="59"/>
  <c r="Q1581" i="59"/>
  <c r="R1581" i="59"/>
  <c r="S1581" i="59"/>
  <c r="T1581" i="59"/>
  <c r="U1581" i="59"/>
  <c r="D1582" i="59"/>
  <c r="A1582" i="59" s="1"/>
  <c r="J1582" i="59"/>
  <c r="M1582" i="59"/>
  <c r="N1582" i="59"/>
  <c r="P1582" i="59"/>
  <c r="Q1582" i="59"/>
  <c r="R1582" i="59"/>
  <c r="S1582" i="59"/>
  <c r="T1582" i="59"/>
  <c r="U1582" i="59"/>
  <c r="D1583" i="59"/>
  <c r="A1583" i="59" s="1"/>
  <c r="J1583" i="59"/>
  <c r="M1583" i="59"/>
  <c r="N1583" i="59"/>
  <c r="P1583" i="59"/>
  <c r="Q1583" i="59"/>
  <c r="R1583" i="59"/>
  <c r="S1583" i="59"/>
  <c r="T1583" i="59"/>
  <c r="U1583" i="59"/>
  <c r="D1584" i="59"/>
  <c r="A1584" i="59" s="1"/>
  <c r="J1584" i="59"/>
  <c r="M1584" i="59"/>
  <c r="N1584" i="59"/>
  <c r="P1584" i="59"/>
  <c r="Q1584" i="59"/>
  <c r="R1584" i="59"/>
  <c r="S1584" i="59"/>
  <c r="T1584" i="59"/>
  <c r="U1584" i="59"/>
  <c r="D1585" i="59"/>
  <c r="A1585" i="59" s="1"/>
  <c r="J1585" i="59"/>
  <c r="M1585" i="59"/>
  <c r="N1585" i="59"/>
  <c r="P1585" i="59"/>
  <c r="Q1585" i="59"/>
  <c r="R1585" i="59"/>
  <c r="S1585" i="59"/>
  <c r="T1585" i="59"/>
  <c r="U1585" i="59"/>
  <c r="D1586" i="59"/>
  <c r="A1586" i="59" s="1"/>
  <c r="J1586" i="59"/>
  <c r="M1586" i="59"/>
  <c r="N1586" i="59"/>
  <c r="P1586" i="59"/>
  <c r="Q1586" i="59"/>
  <c r="R1586" i="59"/>
  <c r="S1586" i="59"/>
  <c r="T1586" i="59"/>
  <c r="U1586" i="59"/>
  <c r="D1587" i="59"/>
  <c r="A1587" i="59" s="1"/>
  <c r="J1587" i="59"/>
  <c r="M1587" i="59"/>
  <c r="N1587" i="59"/>
  <c r="P1587" i="59"/>
  <c r="Q1587" i="59"/>
  <c r="R1587" i="59"/>
  <c r="S1587" i="59"/>
  <c r="T1587" i="59"/>
  <c r="U1587" i="59"/>
  <c r="D1588" i="59"/>
  <c r="A1588" i="59" s="1"/>
  <c r="J1588" i="59"/>
  <c r="M1588" i="59"/>
  <c r="N1588" i="59"/>
  <c r="P1588" i="59"/>
  <c r="Q1588" i="59"/>
  <c r="R1588" i="59"/>
  <c r="S1588" i="59"/>
  <c r="T1588" i="59"/>
  <c r="U1588" i="59"/>
  <c r="D1589" i="59"/>
  <c r="A1589" i="59" s="1"/>
  <c r="J1589" i="59"/>
  <c r="M1589" i="59"/>
  <c r="N1589" i="59"/>
  <c r="P1589" i="59"/>
  <c r="Q1589" i="59"/>
  <c r="R1589" i="59"/>
  <c r="S1589" i="59"/>
  <c r="T1589" i="59"/>
  <c r="U1589" i="59"/>
  <c r="D1590" i="59"/>
  <c r="A1590" i="59" s="1"/>
  <c r="J1590" i="59"/>
  <c r="M1590" i="59"/>
  <c r="N1590" i="59"/>
  <c r="P1590" i="59"/>
  <c r="Q1590" i="59"/>
  <c r="R1590" i="59"/>
  <c r="S1590" i="59"/>
  <c r="T1590" i="59"/>
  <c r="U1590" i="59"/>
  <c r="D1591" i="59"/>
  <c r="A1591" i="59" s="1"/>
  <c r="J1591" i="59"/>
  <c r="M1591" i="59"/>
  <c r="N1591" i="59"/>
  <c r="P1591" i="59"/>
  <c r="Q1591" i="59"/>
  <c r="R1591" i="59"/>
  <c r="S1591" i="59"/>
  <c r="T1591" i="59"/>
  <c r="U1591" i="59"/>
  <c r="D1592" i="59"/>
  <c r="A1592" i="59" s="1"/>
  <c r="J1592" i="59"/>
  <c r="M1592" i="59"/>
  <c r="N1592" i="59"/>
  <c r="P1592" i="59"/>
  <c r="Q1592" i="59"/>
  <c r="R1592" i="59"/>
  <c r="S1592" i="59"/>
  <c r="T1592" i="59"/>
  <c r="U1592" i="59"/>
  <c r="D1593" i="59"/>
  <c r="A1593" i="59" s="1"/>
  <c r="J1593" i="59"/>
  <c r="M1593" i="59"/>
  <c r="N1593" i="59"/>
  <c r="P1593" i="59"/>
  <c r="Q1593" i="59"/>
  <c r="R1593" i="59"/>
  <c r="S1593" i="59"/>
  <c r="T1593" i="59"/>
  <c r="U1593" i="59"/>
  <c r="D1594" i="59"/>
  <c r="A1594" i="59" s="1"/>
  <c r="J1594" i="59"/>
  <c r="M1594" i="59"/>
  <c r="N1594" i="59"/>
  <c r="P1594" i="59"/>
  <c r="Q1594" i="59"/>
  <c r="R1594" i="59"/>
  <c r="S1594" i="59"/>
  <c r="T1594" i="59"/>
  <c r="U1594" i="59"/>
  <c r="D1595" i="59"/>
  <c r="A1595" i="59" s="1"/>
  <c r="J1595" i="59"/>
  <c r="M1595" i="59"/>
  <c r="N1595" i="59"/>
  <c r="P1595" i="59"/>
  <c r="Q1595" i="59"/>
  <c r="R1595" i="59"/>
  <c r="S1595" i="59"/>
  <c r="T1595" i="59"/>
  <c r="U1595" i="59"/>
  <c r="D1596" i="59"/>
  <c r="A1596" i="59" s="1"/>
  <c r="J1596" i="59"/>
  <c r="M1596" i="59"/>
  <c r="N1596" i="59"/>
  <c r="P1596" i="59"/>
  <c r="Q1596" i="59"/>
  <c r="R1596" i="59"/>
  <c r="S1596" i="59"/>
  <c r="T1596" i="59"/>
  <c r="U1596" i="59"/>
  <c r="D1597" i="59"/>
  <c r="A1597" i="59" s="1"/>
  <c r="J1597" i="59"/>
  <c r="M1597" i="59"/>
  <c r="N1597" i="59"/>
  <c r="P1597" i="59"/>
  <c r="Q1597" i="59"/>
  <c r="R1597" i="59"/>
  <c r="S1597" i="59"/>
  <c r="T1597" i="59"/>
  <c r="U1597" i="59"/>
  <c r="D1598" i="59"/>
  <c r="A1598" i="59" s="1"/>
  <c r="J1598" i="59"/>
  <c r="M1598" i="59"/>
  <c r="N1598" i="59"/>
  <c r="P1598" i="59"/>
  <c r="Q1598" i="59"/>
  <c r="R1598" i="59"/>
  <c r="S1598" i="59"/>
  <c r="T1598" i="59"/>
  <c r="U1598" i="59"/>
  <c r="D1599" i="59"/>
  <c r="A1599" i="59" s="1"/>
  <c r="J1599" i="59"/>
  <c r="M1599" i="59"/>
  <c r="N1599" i="59"/>
  <c r="P1599" i="59"/>
  <c r="Q1599" i="59"/>
  <c r="R1599" i="59"/>
  <c r="S1599" i="59"/>
  <c r="T1599" i="59"/>
  <c r="U1599" i="59"/>
  <c r="D1600" i="59"/>
  <c r="A1600" i="59" s="1"/>
  <c r="J1600" i="59"/>
  <c r="M1600" i="59"/>
  <c r="N1600" i="59"/>
  <c r="P1600" i="59"/>
  <c r="Q1600" i="59"/>
  <c r="R1600" i="59"/>
  <c r="S1600" i="59"/>
  <c r="T1600" i="59"/>
  <c r="U1600" i="59"/>
  <c r="D1601" i="59"/>
  <c r="A1601" i="59" s="1"/>
  <c r="J1601" i="59"/>
  <c r="M1601" i="59"/>
  <c r="N1601" i="59"/>
  <c r="P1601" i="59"/>
  <c r="Q1601" i="59"/>
  <c r="R1601" i="59"/>
  <c r="S1601" i="59"/>
  <c r="T1601" i="59"/>
  <c r="U1601" i="59"/>
  <c r="D1602" i="59"/>
  <c r="A1602" i="59" s="1"/>
  <c r="J1602" i="59"/>
  <c r="M1602" i="59"/>
  <c r="N1602" i="59"/>
  <c r="P1602" i="59"/>
  <c r="Q1602" i="59"/>
  <c r="R1602" i="59"/>
  <c r="S1602" i="59"/>
  <c r="T1602" i="59"/>
  <c r="U1602" i="59"/>
  <c r="D1603" i="59"/>
  <c r="A1603" i="59" s="1"/>
  <c r="J1603" i="59"/>
  <c r="M1603" i="59"/>
  <c r="N1603" i="59"/>
  <c r="P1603" i="59"/>
  <c r="Q1603" i="59"/>
  <c r="R1603" i="59"/>
  <c r="S1603" i="59"/>
  <c r="T1603" i="59"/>
  <c r="U1603" i="59"/>
  <c r="D1604" i="59"/>
  <c r="A1604" i="59" s="1"/>
  <c r="J1604" i="59"/>
  <c r="M1604" i="59"/>
  <c r="N1604" i="59"/>
  <c r="P1604" i="59"/>
  <c r="Q1604" i="59"/>
  <c r="R1604" i="59"/>
  <c r="S1604" i="59"/>
  <c r="T1604" i="59"/>
  <c r="U1604" i="59"/>
  <c r="D1605" i="59"/>
  <c r="A1605" i="59" s="1"/>
  <c r="J1605" i="59"/>
  <c r="M1605" i="59"/>
  <c r="N1605" i="59"/>
  <c r="P1605" i="59"/>
  <c r="Q1605" i="59"/>
  <c r="R1605" i="59"/>
  <c r="S1605" i="59"/>
  <c r="T1605" i="59"/>
  <c r="U1605" i="59"/>
  <c r="D1606" i="59"/>
  <c r="A1606" i="59" s="1"/>
  <c r="J1606" i="59"/>
  <c r="M1606" i="59"/>
  <c r="N1606" i="59"/>
  <c r="P1606" i="59"/>
  <c r="Q1606" i="59"/>
  <c r="R1606" i="59"/>
  <c r="S1606" i="59"/>
  <c r="T1606" i="59"/>
  <c r="U1606" i="59"/>
  <c r="D1607" i="59"/>
  <c r="A1607" i="59" s="1"/>
  <c r="J1607" i="59"/>
  <c r="M1607" i="59"/>
  <c r="N1607" i="59"/>
  <c r="P1607" i="59"/>
  <c r="Q1607" i="59"/>
  <c r="R1607" i="59"/>
  <c r="S1607" i="59"/>
  <c r="T1607" i="59"/>
  <c r="U1607" i="59"/>
  <c r="D1608" i="59"/>
  <c r="A1608" i="59" s="1"/>
  <c r="J1608" i="59"/>
  <c r="M1608" i="59"/>
  <c r="N1608" i="59"/>
  <c r="P1608" i="59"/>
  <c r="Q1608" i="59"/>
  <c r="R1608" i="59"/>
  <c r="S1608" i="59"/>
  <c r="T1608" i="59"/>
  <c r="U1608" i="59"/>
  <c r="D1609" i="59"/>
  <c r="A1609" i="59" s="1"/>
  <c r="J1609" i="59"/>
  <c r="M1609" i="59"/>
  <c r="N1609" i="59"/>
  <c r="P1609" i="59"/>
  <c r="Q1609" i="59"/>
  <c r="R1609" i="59"/>
  <c r="S1609" i="59"/>
  <c r="T1609" i="59"/>
  <c r="U1609" i="59"/>
  <c r="D1610" i="59"/>
  <c r="A1610" i="59" s="1"/>
  <c r="J1610" i="59"/>
  <c r="M1610" i="59"/>
  <c r="N1610" i="59"/>
  <c r="P1610" i="59"/>
  <c r="Q1610" i="59"/>
  <c r="R1610" i="59"/>
  <c r="S1610" i="59"/>
  <c r="T1610" i="59"/>
  <c r="U1610" i="59"/>
  <c r="D1611" i="59"/>
  <c r="A1611" i="59" s="1"/>
  <c r="J1611" i="59"/>
  <c r="M1611" i="59"/>
  <c r="N1611" i="59"/>
  <c r="P1611" i="59"/>
  <c r="Q1611" i="59"/>
  <c r="R1611" i="59"/>
  <c r="S1611" i="59"/>
  <c r="T1611" i="59"/>
  <c r="U1611" i="59"/>
  <c r="D1612" i="59"/>
  <c r="A1612" i="59" s="1"/>
  <c r="J1612" i="59"/>
  <c r="M1612" i="59"/>
  <c r="N1612" i="59"/>
  <c r="P1612" i="59"/>
  <c r="Q1612" i="59"/>
  <c r="R1612" i="59"/>
  <c r="S1612" i="59"/>
  <c r="T1612" i="59"/>
  <c r="U1612" i="59"/>
  <c r="D1613" i="59"/>
  <c r="A1613" i="59" s="1"/>
  <c r="J1613" i="59"/>
  <c r="M1613" i="59"/>
  <c r="N1613" i="59"/>
  <c r="P1613" i="59"/>
  <c r="Q1613" i="59"/>
  <c r="R1613" i="59"/>
  <c r="S1613" i="59"/>
  <c r="T1613" i="59"/>
  <c r="U1613" i="59"/>
  <c r="D1614" i="59"/>
  <c r="A1614" i="59" s="1"/>
  <c r="J1614" i="59"/>
  <c r="M1614" i="59"/>
  <c r="N1614" i="59"/>
  <c r="P1614" i="59"/>
  <c r="Q1614" i="59"/>
  <c r="R1614" i="59"/>
  <c r="S1614" i="59"/>
  <c r="T1614" i="59"/>
  <c r="U1614" i="59"/>
  <c r="D1615" i="59"/>
  <c r="A1615" i="59" s="1"/>
  <c r="J1615" i="59"/>
  <c r="M1615" i="59"/>
  <c r="N1615" i="59"/>
  <c r="P1615" i="59"/>
  <c r="Q1615" i="59"/>
  <c r="S1615" i="59"/>
  <c r="T1615" i="59"/>
  <c r="U1615" i="59"/>
  <c r="D1616" i="59"/>
  <c r="A1616" i="59" s="1"/>
  <c r="J1616" i="59"/>
  <c r="M1616" i="59"/>
  <c r="N1616" i="59"/>
  <c r="P1616" i="59"/>
  <c r="Q1616" i="59"/>
  <c r="R1616" i="59"/>
  <c r="S1616" i="59"/>
  <c r="T1616" i="59"/>
  <c r="U1616" i="59"/>
  <c r="D1617" i="59"/>
  <c r="A1617" i="59" s="1"/>
  <c r="J1617" i="59"/>
  <c r="M1617" i="59"/>
  <c r="N1617" i="59"/>
  <c r="P1617" i="59"/>
  <c r="Q1617" i="59"/>
  <c r="R1617" i="59"/>
  <c r="S1617" i="59"/>
  <c r="T1617" i="59"/>
  <c r="U1617" i="59"/>
  <c r="D1618" i="59"/>
  <c r="A1618" i="59" s="1"/>
  <c r="J1618" i="59"/>
  <c r="M1618" i="59"/>
  <c r="N1618" i="59"/>
  <c r="P1618" i="59"/>
  <c r="Q1618" i="59"/>
  <c r="R1618" i="59"/>
  <c r="S1618" i="59"/>
  <c r="T1618" i="59"/>
  <c r="U1618" i="59"/>
  <c r="D1619" i="59"/>
  <c r="A1619" i="59" s="1"/>
  <c r="J1619" i="59"/>
  <c r="M1619" i="59"/>
  <c r="N1619" i="59"/>
  <c r="P1619" i="59"/>
  <c r="Q1619" i="59"/>
  <c r="R1619" i="59"/>
  <c r="S1619" i="59"/>
  <c r="T1619" i="59"/>
  <c r="U1619" i="59"/>
  <c r="D1620" i="59"/>
  <c r="A1620" i="59" s="1"/>
  <c r="J1620" i="59"/>
  <c r="M1620" i="59"/>
  <c r="N1620" i="59"/>
  <c r="P1620" i="59"/>
  <c r="Q1620" i="59"/>
  <c r="R1620" i="59"/>
  <c r="S1620" i="59"/>
  <c r="T1620" i="59"/>
  <c r="U1620" i="59"/>
  <c r="D1621" i="59"/>
  <c r="A1621" i="59" s="1"/>
  <c r="J1621" i="59"/>
  <c r="M1621" i="59"/>
  <c r="N1621" i="59"/>
  <c r="P1621" i="59"/>
  <c r="Q1621" i="59"/>
  <c r="R1621" i="59"/>
  <c r="S1621" i="59"/>
  <c r="T1621" i="59"/>
  <c r="U1621" i="59"/>
  <c r="D1622" i="59"/>
  <c r="A1622" i="59" s="1"/>
  <c r="J1622" i="59"/>
  <c r="M1622" i="59"/>
  <c r="N1622" i="59"/>
  <c r="P1622" i="59"/>
  <c r="Q1622" i="59"/>
  <c r="R1622" i="59"/>
  <c r="S1622" i="59"/>
  <c r="T1622" i="59"/>
  <c r="U1622" i="59"/>
  <c r="D1623" i="59"/>
  <c r="A1623" i="59" s="1"/>
  <c r="J1623" i="59"/>
  <c r="M1623" i="59"/>
  <c r="N1623" i="59"/>
  <c r="P1623" i="59"/>
  <c r="Q1623" i="59"/>
  <c r="R1623" i="59"/>
  <c r="S1623" i="59"/>
  <c r="T1623" i="59"/>
  <c r="U1623" i="59"/>
  <c r="D1624" i="59"/>
  <c r="A1624" i="59" s="1"/>
  <c r="J1624" i="59"/>
  <c r="M1624" i="59"/>
  <c r="N1624" i="59"/>
  <c r="P1624" i="59"/>
  <c r="Q1624" i="59"/>
  <c r="R1624" i="59"/>
  <c r="S1624" i="59"/>
  <c r="T1624" i="59"/>
  <c r="U1624" i="59"/>
  <c r="D1625" i="59"/>
  <c r="A1625" i="59" s="1"/>
  <c r="J1625" i="59"/>
  <c r="M1625" i="59"/>
  <c r="N1625" i="59"/>
  <c r="P1625" i="59"/>
  <c r="Q1625" i="59"/>
  <c r="R1625" i="59"/>
  <c r="S1625" i="59"/>
  <c r="T1625" i="59"/>
  <c r="U1625" i="59"/>
  <c r="D1626" i="59"/>
  <c r="A1626" i="59" s="1"/>
  <c r="J1626" i="59"/>
  <c r="M1626" i="59"/>
  <c r="N1626" i="59"/>
  <c r="P1626" i="59"/>
  <c r="Q1626" i="59"/>
  <c r="R1626" i="59"/>
  <c r="S1626" i="59"/>
  <c r="T1626" i="59"/>
  <c r="U1626" i="59"/>
  <c r="D1627" i="59"/>
  <c r="A1627" i="59" s="1"/>
  <c r="J1627" i="59"/>
  <c r="M1627" i="59"/>
  <c r="N1627" i="59"/>
  <c r="P1627" i="59"/>
  <c r="Q1627" i="59"/>
  <c r="R1627" i="59"/>
  <c r="S1627" i="59"/>
  <c r="T1627" i="59"/>
  <c r="U1627" i="59"/>
  <c r="D1628" i="59"/>
  <c r="A1628" i="59" s="1"/>
  <c r="J1628" i="59"/>
  <c r="M1628" i="59"/>
  <c r="N1628" i="59"/>
  <c r="P1628" i="59"/>
  <c r="Q1628" i="59"/>
  <c r="R1628" i="59"/>
  <c r="S1628" i="59"/>
  <c r="T1628" i="59"/>
  <c r="U1628" i="59"/>
  <c r="D1629" i="59"/>
  <c r="A1629" i="59" s="1"/>
  <c r="J1629" i="59"/>
  <c r="M1629" i="59"/>
  <c r="N1629" i="59"/>
  <c r="P1629" i="59"/>
  <c r="Q1629" i="59"/>
  <c r="R1629" i="59"/>
  <c r="S1629" i="59"/>
  <c r="T1629" i="59"/>
  <c r="U1629" i="59"/>
  <c r="D1630" i="59"/>
  <c r="A1630" i="59" s="1"/>
  <c r="J1630" i="59"/>
  <c r="M1630" i="59"/>
  <c r="N1630" i="59"/>
  <c r="P1630" i="59"/>
  <c r="Q1630" i="59"/>
  <c r="R1630" i="59"/>
  <c r="S1630" i="59"/>
  <c r="T1630" i="59"/>
  <c r="U1630" i="59"/>
  <c r="D1631" i="59"/>
  <c r="A1631" i="59" s="1"/>
  <c r="J1631" i="59"/>
  <c r="M1631" i="59"/>
  <c r="N1631" i="59"/>
  <c r="P1631" i="59"/>
  <c r="Q1631" i="59"/>
  <c r="R1631" i="59"/>
  <c r="S1631" i="59"/>
  <c r="T1631" i="59"/>
  <c r="U1631" i="59"/>
  <c r="D1632" i="59"/>
  <c r="A1632" i="59" s="1"/>
  <c r="J1632" i="59"/>
  <c r="M1632" i="59"/>
  <c r="N1632" i="59"/>
  <c r="P1632" i="59"/>
  <c r="Q1632" i="59"/>
  <c r="R1632" i="59"/>
  <c r="S1632" i="59"/>
  <c r="T1632" i="59"/>
  <c r="U1632" i="59"/>
  <c r="D1633" i="59"/>
  <c r="A1633" i="59" s="1"/>
  <c r="J1633" i="59"/>
  <c r="M1633" i="59"/>
  <c r="N1633" i="59"/>
  <c r="P1633" i="59"/>
  <c r="Q1633" i="59"/>
  <c r="R1633" i="59"/>
  <c r="S1633" i="59"/>
  <c r="T1633" i="59"/>
  <c r="U1633" i="59"/>
  <c r="D1634" i="59"/>
  <c r="A1634" i="59" s="1"/>
  <c r="J1634" i="59"/>
  <c r="M1634" i="59"/>
  <c r="N1634" i="59"/>
  <c r="P1634" i="59"/>
  <c r="Q1634" i="59"/>
  <c r="R1634" i="59"/>
  <c r="S1634" i="59"/>
  <c r="T1634" i="59"/>
  <c r="U1634" i="59"/>
  <c r="D1635" i="59"/>
  <c r="A1635" i="59" s="1"/>
  <c r="J1635" i="59"/>
  <c r="M1635" i="59"/>
  <c r="N1635" i="59"/>
  <c r="P1635" i="59"/>
  <c r="Q1635" i="59"/>
  <c r="R1635" i="59"/>
  <c r="S1635" i="59"/>
  <c r="T1635" i="59"/>
  <c r="U1635" i="59"/>
  <c r="D1636" i="59"/>
  <c r="A1636" i="59" s="1"/>
  <c r="J1636" i="59"/>
  <c r="M1636" i="59"/>
  <c r="N1636" i="59"/>
  <c r="P1636" i="59"/>
  <c r="Q1636" i="59"/>
  <c r="R1636" i="59"/>
  <c r="S1636" i="59"/>
  <c r="T1636" i="59"/>
  <c r="U1636" i="59"/>
  <c r="D1637" i="59"/>
  <c r="A1637" i="59" s="1"/>
  <c r="J1637" i="59"/>
  <c r="M1637" i="59"/>
  <c r="N1637" i="59"/>
  <c r="P1637" i="59"/>
  <c r="Q1637" i="59"/>
  <c r="R1637" i="59"/>
  <c r="S1637" i="59"/>
  <c r="T1637" i="59"/>
  <c r="U1637" i="59"/>
  <c r="D1638" i="59"/>
  <c r="A1638" i="59" s="1"/>
  <c r="J1638" i="59"/>
  <c r="M1638" i="59"/>
  <c r="N1638" i="59"/>
  <c r="P1638" i="59"/>
  <c r="Q1638" i="59"/>
  <c r="R1638" i="59"/>
  <c r="S1638" i="59"/>
  <c r="T1638" i="59"/>
  <c r="U1638" i="59"/>
  <c r="D1639" i="59"/>
  <c r="A1639" i="59" s="1"/>
  <c r="J1639" i="59"/>
  <c r="M1639" i="59"/>
  <c r="N1639" i="59"/>
  <c r="P1639" i="59"/>
  <c r="Q1639" i="59"/>
  <c r="R1639" i="59"/>
  <c r="S1639" i="59"/>
  <c r="T1639" i="59"/>
  <c r="U1639" i="59"/>
  <c r="D1640" i="59"/>
  <c r="A1640" i="59" s="1"/>
  <c r="J1640" i="59"/>
  <c r="M1640" i="59"/>
  <c r="N1640" i="59"/>
  <c r="P1640" i="59"/>
  <c r="Q1640" i="59"/>
  <c r="R1640" i="59"/>
  <c r="S1640" i="59"/>
  <c r="T1640" i="59"/>
  <c r="U1640" i="59"/>
  <c r="D1641" i="59"/>
  <c r="A1641" i="59" s="1"/>
  <c r="J1641" i="59"/>
  <c r="M1641" i="59"/>
  <c r="N1641" i="59"/>
  <c r="P1641" i="59"/>
  <c r="Q1641" i="59"/>
  <c r="R1641" i="59"/>
  <c r="S1641" i="59"/>
  <c r="T1641" i="59"/>
  <c r="U1641" i="59"/>
  <c r="D1642" i="59"/>
  <c r="A1642" i="59" s="1"/>
  <c r="J1642" i="59"/>
  <c r="M1642" i="59"/>
  <c r="N1642" i="59"/>
  <c r="P1642" i="59"/>
  <c r="Q1642" i="59"/>
  <c r="R1642" i="59"/>
  <c r="S1642" i="59"/>
  <c r="T1642" i="59"/>
  <c r="U1642" i="59"/>
  <c r="D1643" i="59"/>
  <c r="A1643" i="59" s="1"/>
  <c r="J1643" i="59"/>
  <c r="M1643" i="59"/>
  <c r="N1643" i="59"/>
  <c r="P1643" i="59"/>
  <c r="Q1643" i="59"/>
  <c r="R1643" i="59"/>
  <c r="S1643" i="59"/>
  <c r="T1643" i="59"/>
  <c r="U1643" i="59"/>
  <c r="D1644" i="59"/>
  <c r="A1644" i="59" s="1"/>
  <c r="J1644" i="59"/>
  <c r="M1644" i="59"/>
  <c r="N1644" i="59"/>
  <c r="P1644" i="59"/>
  <c r="Q1644" i="59"/>
  <c r="R1644" i="59"/>
  <c r="S1644" i="59"/>
  <c r="T1644" i="59"/>
  <c r="U1644" i="59"/>
  <c r="D1645" i="59"/>
  <c r="A1645" i="59" s="1"/>
  <c r="J1645" i="59"/>
  <c r="M1645" i="59"/>
  <c r="N1645" i="59"/>
  <c r="P1645" i="59"/>
  <c r="Q1645" i="59"/>
  <c r="R1645" i="59"/>
  <c r="S1645" i="59"/>
  <c r="T1645" i="59"/>
  <c r="U1645" i="59"/>
  <c r="D1646" i="59"/>
  <c r="A1646" i="59" s="1"/>
  <c r="J1646" i="59"/>
  <c r="M1646" i="59"/>
  <c r="N1646" i="59"/>
  <c r="P1646" i="59"/>
  <c r="Q1646" i="59"/>
  <c r="R1646" i="59"/>
  <c r="S1646" i="59"/>
  <c r="T1646" i="59"/>
  <c r="U1646" i="59"/>
  <c r="D1647" i="59"/>
  <c r="A1647" i="59" s="1"/>
  <c r="J1647" i="59"/>
  <c r="M1647" i="59"/>
  <c r="N1647" i="59"/>
  <c r="P1647" i="59"/>
  <c r="Q1647" i="59"/>
  <c r="R1647" i="59"/>
  <c r="S1647" i="59"/>
  <c r="T1647" i="59"/>
  <c r="U1647" i="59"/>
  <c r="D1648" i="59"/>
  <c r="A1648" i="59" s="1"/>
  <c r="J1648" i="59"/>
  <c r="M1648" i="59"/>
  <c r="N1648" i="59"/>
  <c r="P1648" i="59"/>
  <c r="Q1648" i="59"/>
  <c r="R1648" i="59"/>
  <c r="S1648" i="59"/>
  <c r="T1648" i="59"/>
  <c r="U1648" i="59"/>
  <c r="D1649" i="59"/>
  <c r="A1649" i="59" s="1"/>
  <c r="J1649" i="59"/>
  <c r="M1649" i="59"/>
  <c r="N1649" i="59"/>
  <c r="P1649" i="59"/>
  <c r="Q1649" i="59"/>
  <c r="R1649" i="59"/>
  <c r="S1649" i="59"/>
  <c r="T1649" i="59"/>
  <c r="U1649" i="59"/>
  <c r="D1650" i="59"/>
  <c r="A1650" i="59" s="1"/>
  <c r="J1650" i="59"/>
  <c r="M1650" i="59"/>
  <c r="N1650" i="59"/>
  <c r="P1650" i="59"/>
  <c r="Q1650" i="59"/>
  <c r="R1650" i="59"/>
  <c r="S1650" i="59"/>
  <c r="T1650" i="59"/>
  <c r="U1650" i="59"/>
  <c r="D1651" i="59"/>
  <c r="A1651" i="59" s="1"/>
  <c r="J1651" i="59"/>
  <c r="M1651" i="59"/>
  <c r="N1651" i="59"/>
  <c r="P1651" i="59"/>
  <c r="Q1651" i="59"/>
  <c r="R1651" i="59"/>
  <c r="S1651" i="59"/>
  <c r="T1651" i="59"/>
  <c r="U1651" i="59"/>
  <c r="D1652" i="59"/>
  <c r="A1652" i="59" s="1"/>
  <c r="J1652" i="59"/>
  <c r="M1652" i="59"/>
  <c r="N1652" i="59"/>
  <c r="P1652" i="59"/>
  <c r="Q1652" i="59"/>
  <c r="R1652" i="59"/>
  <c r="S1652" i="59"/>
  <c r="T1652" i="59"/>
  <c r="U1652" i="59"/>
  <c r="D1653" i="59"/>
  <c r="A1653" i="59" s="1"/>
  <c r="J1653" i="59"/>
  <c r="M1653" i="59"/>
  <c r="N1653" i="59"/>
  <c r="P1653" i="59"/>
  <c r="Q1653" i="59"/>
  <c r="R1653" i="59"/>
  <c r="S1653" i="59"/>
  <c r="T1653" i="59"/>
  <c r="U1653" i="59"/>
  <c r="D1654" i="59"/>
  <c r="A1654" i="59" s="1"/>
  <c r="J1654" i="59"/>
  <c r="M1654" i="59"/>
  <c r="N1654" i="59"/>
  <c r="P1654" i="59"/>
  <c r="Q1654" i="59"/>
  <c r="R1654" i="59"/>
  <c r="S1654" i="59"/>
  <c r="T1654" i="59"/>
  <c r="U1654" i="59"/>
  <c r="D1655" i="59"/>
  <c r="A1655" i="59" s="1"/>
  <c r="J1655" i="59"/>
  <c r="M1655" i="59"/>
  <c r="N1655" i="59"/>
  <c r="P1655" i="59"/>
  <c r="Q1655" i="59"/>
  <c r="R1655" i="59"/>
  <c r="S1655" i="59"/>
  <c r="T1655" i="59"/>
  <c r="U1655" i="59"/>
  <c r="D1656" i="59"/>
  <c r="A1656" i="59" s="1"/>
  <c r="J1656" i="59"/>
  <c r="M1656" i="59"/>
  <c r="N1656" i="59"/>
  <c r="P1656" i="59"/>
  <c r="Q1656" i="59"/>
  <c r="R1656" i="59"/>
  <c r="S1656" i="59"/>
  <c r="T1656" i="59"/>
  <c r="U1656" i="59"/>
  <c r="D1657" i="59"/>
  <c r="A1657" i="59" s="1"/>
  <c r="J1657" i="59"/>
  <c r="M1657" i="59"/>
  <c r="N1657" i="59"/>
  <c r="P1657" i="59"/>
  <c r="Q1657" i="59"/>
  <c r="R1657" i="59"/>
  <c r="S1657" i="59"/>
  <c r="T1657" i="59"/>
  <c r="U1657" i="59"/>
  <c r="D1658" i="59"/>
  <c r="A1658" i="59" s="1"/>
  <c r="J1658" i="59"/>
  <c r="M1658" i="59"/>
  <c r="N1658" i="59"/>
  <c r="P1658" i="59"/>
  <c r="Q1658" i="59"/>
  <c r="R1658" i="59"/>
  <c r="S1658" i="59"/>
  <c r="T1658" i="59"/>
  <c r="U1658" i="59"/>
  <c r="D1659" i="59"/>
  <c r="A1659" i="59" s="1"/>
  <c r="J1659" i="59"/>
  <c r="M1659" i="59"/>
  <c r="N1659" i="59"/>
  <c r="P1659" i="59"/>
  <c r="Q1659" i="59"/>
  <c r="R1659" i="59"/>
  <c r="S1659" i="59"/>
  <c r="T1659" i="59"/>
  <c r="U1659" i="59"/>
  <c r="D1660" i="59"/>
  <c r="A1660" i="59" s="1"/>
  <c r="J1660" i="59"/>
  <c r="M1660" i="59"/>
  <c r="N1660" i="59"/>
  <c r="P1660" i="59"/>
  <c r="Q1660" i="59"/>
  <c r="R1660" i="59"/>
  <c r="S1660" i="59"/>
  <c r="T1660" i="59"/>
  <c r="U1660" i="59"/>
  <c r="D1661" i="59"/>
  <c r="A1661" i="59" s="1"/>
  <c r="J1661" i="59"/>
  <c r="M1661" i="59"/>
  <c r="N1661" i="59"/>
  <c r="P1661" i="59"/>
  <c r="Q1661" i="59"/>
  <c r="R1661" i="59"/>
  <c r="S1661" i="59"/>
  <c r="T1661" i="59"/>
  <c r="U1661" i="59"/>
  <c r="D1662" i="59"/>
  <c r="A1662" i="59" s="1"/>
  <c r="J1662" i="59"/>
  <c r="M1662" i="59"/>
  <c r="N1662" i="59"/>
  <c r="P1662" i="59"/>
  <c r="Q1662" i="59"/>
  <c r="R1662" i="59"/>
  <c r="S1662" i="59"/>
  <c r="T1662" i="59"/>
  <c r="U1662" i="59"/>
  <c r="D1663" i="59"/>
  <c r="A1663" i="59" s="1"/>
  <c r="J1663" i="59"/>
  <c r="M1663" i="59"/>
  <c r="N1663" i="59"/>
  <c r="P1663" i="59"/>
  <c r="Q1663" i="59"/>
  <c r="R1663" i="59"/>
  <c r="S1663" i="59"/>
  <c r="T1663" i="59"/>
  <c r="U1663" i="59"/>
  <c r="D1664" i="59"/>
  <c r="A1664" i="59" s="1"/>
  <c r="J1664" i="59"/>
  <c r="M1664" i="59"/>
  <c r="N1664" i="59"/>
  <c r="P1664" i="59"/>
  <c r="Q1664" i="59"/>
  <c r="R1664" i="59"/>
  <c r="S1664" i="59"/>
  <c r="T1664" i="59"/>
  <c r="U1664" i="59"/>
  <c r="D1665" i="59"/>
  <c r="A1665" i="59" s="1"/>
  <c r="J1665" i="59"/>
  <c r="M1665" i="59"/>
  <c r="N1665" i="59"/>
  <c r="P1665" i="59"/>
  <c r="Q1665" i="59"/>
  <c r="R1665" i="59"/>
  <c r="S1665" i="59"/>
  <c r="T1665" i="59"/>
  <c r="U1665" i="59"/>
  <c r="D1666" i="59"/>
  <c r="A1666" i="59" s="1"/>
  <c r="J1666" i="59"/>
  <c r="M1666" i="59"/>
  <c r="N1666" i="59"/>
  <c r="P1666" i="59"/>
  <c r="Q1666" i="59"/>
  <c r="R1666" i="59"/>
  <c r="S1666" i="59"/>
  <c r="T1666" i="59"/>
  <c r="U1666" i="59"/>
  <c r="D1667" i="59"/>
  <c r="A1667" i="59" s="1"/>
  <c r="J1667" i="59"/>
  <c r="M1667" i="59"/>
  <c r="N1667" i="59"/>
  <c r="P1667" i="59"/>
  <c r="Q1667" i="59"/>
  <c r="R1667" i="59"/>
  <c r="S1667" i="59"/>
  <c r="T1667" i="59"/>
  <c r="U1667" i="59"/>
  <c r="D1668" i="59"/>
  <c r="A1668" i="59" s="1"/>
  <c r="J1668" i="59"/>
  <c r="M1668" i="59"/>
  <c r="N1668" i="59"/>
  <c r="P1668" i="59"/>
  <c r="Q1668" i="59"/>
  <c r="R1668" i="59"/>
  <c r="S1668" i="59"/>
  <c r="T1668" i="59"/>
  <c r="U1668" i="59"/>
  <c r="D1669" i="59"/>
  <c r="A1669" i="59" s="1"/>
  <c r="J1669" i="59"/>
  <c r="M1669" i="59"/>
  <c r="N1669" i="59"/>
  <c r="P1669" i="59"/>
  <c r="Q1669" i="59"/>
  <c r="R1669" i="59"/>
  <c r="S1669" i="59"/>
  <c r="T1669" i="59"/>
  <c r="U1669" i="59"/>
  <c r="D1670" i="59"/>
  <c r="A1670" i="59" s="1"/>
  <c r="J1670" i="59"/>
  <c r="M1670" i="59"/>
  <c r="N1670" i="59"/>
  <c r="P1670" i="59"/>
  <c r="Q1670" i="59"/>
  <c r="R1670" i="59"/>
  <c r="S1670" i="59"/>
  <c r="T1670" i="59"/>
  <c r="U1670" i="59"/>
  <c r="D1671" i="59"/>
  <c r="A1671" i="59" s="1"/>
  <c r="J1671" i="59"/>
  <c r="M1671" i="59"/>
  <c r="N1671" i="59"/>
  <c r="P1671" i="59"/>
  <c r="Q1671" i="59"/>
  <c r="R1671" i="59"/>
  <c r="S1671" i="59"/>
  <c r="T1671" i="59"/>
  <c r="U1671" i="59"/>
  <c r="D1672" i="59"/>
  <c r="A1672" i="59" s="1"/>
  <c r="J1672" i="59"/>
  <c r="M1672" i="59"/>
  <c r="N1672" i="59"/>
  <c r="P1672" i="59"/>
  <c r="Q1672" i="59"/>
  <c r="R1672" i="59"/>
  <c r="S1672" i="59"/>
  <c r="T1672" i="59"/>
  <c r="U1672" i="59"/>
  <c r="D1673" i="59"/>
  <c r="A1673" i="59" s="1"/>
  <c r="J1673" i="59"/>
  <c r="M1673" i="59"/>
  <c r="N1673" i="59"/>
  <c r="P1673" i="59"/>
  <c r="Q1673" i="59"/>
  <c r="R1673" i="59"/>
  <c r="S1673" i="59"/>
  <c r="T1673" i="59"/>
  <c r="U1673" i="59"/>
  <c r="D1674" i="59"/>
  <c r="A1674" i="59" s="1"/>
  <c r="J1674" i="59"/>
  <c r="M1674" i="59"/>
  <c r="N1674" i="59"/>
  <c r="P1674" i="59"/>
  <c r="Q1674" i="59"/>
  <c r="R1674" i="59"/>
  <c r="S1674" i="59"/>
  <c r="T1674" i="59"/>
  <c r="U1674" i="59"/>
  <c r="D1675" i="59"/>
  <c r="A1675" i="59" s="1"/>
  <c r="J1675" i="59"/>
  <c r="M1675" i="59"/>
  <c r="N1675" i="59"/>
  <c r="P1675" i="59"/>
  <c r="Q1675" i="59"/>
  <c r="R1675" i="59"/>
  <c r="S1675" i="59"/>
  <c r="T1675" i="59"/>
  <c r="U1675" i="59"/>
  <c r="D1676" i="59"/>
  <c r="A1676" i="59" s="1"/>
  <c r="J1676" i="59"/>
  <c r="M1676" i="59"/>
  <c r="N1676" i="59"/>
  <c r="P1676" i="59"/>
  <c r="Q1676" i="59"/>
  <c r="R1676" i="59"/>
  <c r="S1676" i="59"/>
  <c r="T1676" i="59"/>
  <c r="U1676" i="59"/>
  <c r="D1677" i="59"/>
  <c r="A1677" i="59" s="1"/>
  <c r="J1677" i="59"/>
  <c r="M1677" i="59"/>
  <c r="N1677" i="59"/>
  <c r="P1677" i="59"/>
  <c r="Q1677" i="59"/>
  <c r="R1677" i="59"/>
  <c r="S1677" i="59"/>
  <c r="T1677" i="59"/>
  <c r="U1677" i="59"/>
  <c r="D1678" i="59"/>
  <c r="A1678" i="59" s="1"/>
  <c r="J1678" i="59"/>
  <c r="M1678" i="59"/>
  <c r="N1678" i="59"/>
  <c r="P1678" i="59"/>
  <c r="Q1678" i="59"/>
  <c r="R1678" i="59"/>
  <c r="S1678" i="59"/>
  <c r="T1678" i="59"/>
  <c r="U1678" i="59"/>
  <c r="D1679" i="59"/>
  <c r="A1679" i="59" s="1"/>
  <c r="J1679" i="59"/>
  <c r="M1679" i="59"/>
  <c r="N1679" i="59"/>
  <c r="P1679" i="59"/>
  <c r="Q1679" i="59"/>
  <c r="R1679" i="59"/>
  <c r="S1679" i="59"/>
  <c r="T1679" i="59"/>
  <c r="U1679" i="59"/>
  <c r="D1680" i="59"/>
  <c r="A1680" i="59" s="1"/>
  <c r="J1680" i="59"/>
  <c r="M1680" i="59"/>
  <c r="N1680" i="59"/>
  <c r="P1680" i="59"/>
  <c r="Q1680" i="59"/>
  <c r="R1680" i="59"/>
  <c r="S1680" i="59"/>
  <c r="T1680" i="59"/>
  <c r="U1680" i="59"/>
  <c r="D1681" i="59"/>
  <c r="A1681" i="59" s="1"/>
  <c r="J1681" i="59"/>
  <c r="M1681" i="59"/>
  <c r="N1681" i="59"/>
  <c r="P1681" i="59"/>
  <c r="Q1681" i="59"/>
  <c r="R1681" i="59"/>
  <c r="S1681" i="59"/>
  <c r="T1681" i="59"/>
  <c r="U1681" i="59"/>
  <c r="D1682" i="59"/>
  <c r="A1682" i="59" s="1"/>
  <c r="J1682" i="59"/>
  <c r="M1682" i="59"/>
  <c r="N1682" i="59"/>
  <c r="P1682" i="59"/>
  <c r="Q1682" i="59"/>
  <c r="R1682" i="59"/>
  <c r="S1682" i="59"/>
  <c r="T1682" i="59"/>
  <c r="U1682" i="59"/>
  <c r="D1683" i="59"/>
  <c r="A1683" i="59" s="1"/>
  <c r="J1683" i="59"/>
  <c r="M1683" i="59"/>
  <c r="N1683" i="59"/>
  <c r="P1683" i="59"/>
  <c r="Q1683" i="59"/>
  <c r="R1683" i="59"/>
  <c r="S1683" i="59"/>
  <c r="T1683" i="59"/>
  <c r="U1683" i="59"/>
  <c r="D1684" i="59"/>
  <c r="A1684" i="59" s="1"/>
  <c r="J1684" i="59"/>
  <c r="M1684" i="59"/>
  <c r="N1684" i="59"/>
  <c r="P1684" i="59"/>
  <c r="Q1684" i="59"/>
  <c r="R1684" i="59"/>
  <c r="S1684" i="59"/>
  <c r="T1684" i="59"/>
  <c r="U1684" i="59"/>
  <c r="D1685" i="59"/>
  <c r="A1685" i="59" s="1"/>
  <c r="J1685" i="59"/>
  <c r="M1685" i="59"/>
  <c r="N1685" i="59"/>
  <c r="P1685" i="59"/>
  <c r="Q1685" i="59"/>
  <c r="R1685" i="59"/>
  <c r="S1685" i="59"/>
  <c r="T1685" i="59"/>
  <c r="U1685" i="59"/>
  <c r="D1686" i="59"/>
  <c r="A1686" i="59" s="1"/>
  <c r="J1686" i="59"/>
  <c r="M1686" i="59"/>
  <c r="N1686" i="59"/>
  <c r="P1686" i="59"/>
  <c r="Q1686" i="59"/>
  <c r="R1686" i="59"/>
  <c r="S1686" i="59"/>
  <c r="T1686" i="59"/>
  <c r="U1686" i="59"/>
  <c r="D1687" i="59"/>
  <c r="A1687" i="59" s="1"/>
  <c r="J1687" i="59"/>
  <c r="M1687" i="59"/>
  <c r="N1687" i="59"/>
  <c r="P1687" i="59"/>
  <c r="Q1687" i="59"/>
  <c r="R1687" i="59"/>
  <c r="S1687" i="59"/>
  <c r="T1687" i="59"/>
  <c r="U1687" i="59"/>
  <c r="D1688" i="59"/>
  <c r="A1688" i="59" s="1"/>
  <c r="J1688" i="59"/>
  <c r="M1688" i="59"/>
  <c r="N1688" i="59"/>
  <c r="P1688" i="59"/>
  <c r="Q1688" i="59"/>
  <c r="R1688" i="59"/>
  <c r="S1688" i="59"/>
  <c r="T1688" i="59"/>
  <c r="U1688" i="59"/>
  <c r="D1689" i="59"/>
  <c r="A1689" i="59" s="1"/>
  <c r="J1689" i="59"/>
  <c r="M1689" i="59"/>
  <c r="N1689" i="59"/>
  <c r="P1689" i="59"/>
  <c r="Q1689" i="59"/>
  <c r="R1689" i="59"/>
  <c r="S1689" i="59"/>
  <c r="T1689" i="59"/>
  <c r="U1689" i="59"/>
  <c r="D1690" i="59"/>
  <c r="A1690" i="59" s="1"/>
  <c r="J1690" i="59"/>
  <c r="M1690" i="59"/>
  <c r="N1690" i="59"/>
  <c r="P1690" i="59"/>
  <c r="Q1690" i="59"/>
  <c r="R1690" i="59"/>
  <c r="S1690" i="59"/>
  <c r="T1690" i="59"/>
  <c r="U1690" i="59"/>
  <c r="D1691" i="59"/>
  <c r="A1691" i="59" s="1"/>
  <c r="J1691" i="59"/>
  <c r="M1691" i="59"/>
  <c r="N1691" i="59"/>
  <c r="P1691" i="59"/>
  <c r="Q1691" i="59"/>
  <c r="R1691" i="59"/>
  <c r="S1691" i="59"/>
  <c r="T1691" i="59"/>
  <c r="U1691" i="59"/>
  <c r="D1692" i="59"/>
  <c r="A1692" i="59" s="1"/>
  <c r="J1692" i="59"/>
  <c r="M1692" i="59"/>
  <c r="N1692" i="59"/>
  <c r="P1692" i="59"/>
  <c r="Q1692" i="59"/>
  <c r="R1692" i="59"/>
  <c r="S1692" i="59"/>
  <c r="T1692" i="59"/>
  <c r="U1692" i="59"/>
  <c r="D1693" i="59"/>
  <c r="A1693" i="59" s="1"/>
  <c r="J1693" i="59"/>
  <c r="M1693" i="59"/>
  <c r="N1693" i="59"/>
  <c r="P1693" i="59"/>
  <c r="Q1693" i="59"/>
  <c r="S1693" i="59"/>
  <c r="T1693" i="59"/>
  <c r="U1693" i="59"/>
  <c r="D1694" i="59"/>
  <c r="A1694" i="59" s="1"/>
  <c r="J1694" i="59"/>
  <c r="M1694" i="59"/>
  <c r="N1694" i="59"/>
  <c r="P1694" i="59"/>
  <c r="Q1694" i="59"/>
  <c r="S1694" i="59"/>
  <c r="T1694" i="59"/>
  <c r="U1694" i="59"/>
  <c r="D1695" i="59"/>
  <c r="A1695" i="59" s="1"/>
  <c r="J1695" i="59"/>
  <c r="M1695" i="59"/>
  <c r="N1695" i="59"/>
  <c r="P1695" i="59"/>
  <c r="Q1695" i="59"/>
  <c r="R1695" i="59"/>
  <c r="S1695" i="59"/>
  <c r="T1695" i="59"/>
  <c r="U1695" i="59"/>
  <c r="D1696" i="59"/>
  <c r="A1696" i="59" s="1"/>
  <c r="J1696" i="59"/>
  <c r="M1696" i="59"/>
  <c r="N1696" i="59"/>
  <c r="P1696" i="59"/>
  <c r="Q1696" i="59"/>
  <c r="R1696" i="59"/>
  <c r="S1696" i="59"/>
  <c r="T1696" i="59"/>
  <c r="U1696" i="59"/>
  <c r="D1697" i="59"/>
  <c r="A1697" i="59" s="1"/>
  <c r="J1697" i="59"/>
  <c r="M1697" i="59"/>
  <c r="N1697" i="59"/>
  <c r="P1697" i="59"/>
  <c r="Q1697" i="59"/>
  <c r="R1697" i="59"/>
  <c r="S1697" i="59"/>
  <c r="T1697" i="59"/>
  <c r="U1697" i="59"/>
  <c r="D1698" i="59"/>
  <c r="A1698" i="59" s="1"/>
  <c r="J1698" i="59"/>
  <c r="M1698" i="59"/>
  <c r="N1698" i="59"/>
  <c r="P1698" i="59"/>
  <c r="Q1698" i="59"/>
  <c r="R1698" i="59"/>
  <c r="S1698" i="59"/>
  <c r="T1698" i="59"/>
  <c r="U1698" i="59"/>
  <c r="D1699" i="59"/>
  <c r="A1699" i="59" s="1"/>
  <c r="J1699" i="59"/>
  <c r="M1699" i="59"/>
  <c r="N1699" i="59"/>
  <c r="P1699" i="59"/>
  <c r="Q1699" i="59"/>
  <c r="R1699" i="59"/>
  <c r="S1699" i="59"/>
  <c r="T1699" i="59"/>
  <c r="U1699" i="59"/>
  <c r="D1700" i="59"/>
  <c r="A1700" i="59" s="1"/>
  <c r="J1700" i="59"/>
  <c r="M1700" i="59"/>
  <c r="N1700" i="59"/>
  <c r="P1700" i="59"/>
  <c r="Q1700" i="59"/>
  <c r="R1700" i="59"/>
  <c r="S1700" i="59"/>
  <c r="T1700" i="59"/>
  <c r="U1700" i="59"/>
  <c r="D1701" i="59"/>
  <c r="A1701" i="59" s="1"/>
  <c r="J1701" i="59"/>
  <c r="M1701" i="59"/>
  <c r="N1701" i="59"/>
  <c r="P1701" i="59"/>
  <c r="Q1701" i="59"/>
  <c r="R1701" i="59"/>
  <c r="S1701" i="59"/>
  <c r="T1701" i="59"/>
  <c r="U1701" i="59"/>
  <c r="D1702" i="59"/>
  <c r="A1702" i="59" s="1"/>
  <c r="J1702" i="59"/>
  <c r="M1702" i="59"/>
  <c r="N1702" i="59"/>
  <c r="P1702" i="59"/>
  <c r="Q1702" i="59"/>
  <c r="R1702" i="59"/>
  <c r="S1702" i="59"/>
  <c r="T1702" i="59"/>
  <c r="U1702" i="59"/>
  <c r="D1703" i="59"/>
  <c r="A1703" i="59" s="1"/>
  <c r="J1703" i="59"/>
  <c r="M1703" i="59"/>
  <c r="N1703" i="59"/>
  <c r="P1703" i="59"/>
  <c r="Q1703" i="59"/>
  <c r="R1703" i="59"/>
  <c r="S1703" i="59"/>
  <c r="T1703" i="59"/>
  <c r="U1703" i="59"/>
  <c r="D1704" i="59"/>
  <c r="A1704" i="59" s="1"/>
  <c r="J1704" i="59"/>
  <c r="M1704" i="59"/>
  <c r="N1704" i="59"/>
  <c r="P1704" i="59"/>
  <c r="Q1704" i="59"/>
  <c r="R1704" i="59"/>
  <c r="S1704" i="59"/>
  <c r="T1704" i="59"/>
  <c r="U1704" i="59"/>
  <c r="D1705" i="59"/>
  <c r="A1705" i="59" s="1"/>
  <c r="J1705" i="59"/>
  <c r="M1705" i="59"/>
  <c r="N1705" i="59"/>
  <c r="P1705" i="59"/>
  <c r="Q1705" i="59"/>
  <c r="R1705" i="59"/>
  <c r="S1705" i="59"/>
  <c r="T1705" i="59"/>
  <c r="U1705" i="59"/>
  <c r="D1706" i="59"/>
  <c r="A1706" i="59" s="1"/>
  <c r="J1706" i="59"/>
  <c r="M1706" i="59"/>
  <c r="N1706" i="59"/>
  <c r="P1706" i="59"/>
  <c r="Q1706" i="59"/>
  <c r="R1706" i="59"/>
  <c r="S1706" i="59"/>
  <c r="T1706" i="59"/>
  <c r="U1706" i="59"/>
  <c r="D1707" i="59"/>
  <c r="A1707" i="59" s="1"/>
  <c r="J1707" i="59"/>
  <c r="M1707" i="59"/>
  <c r="N1707" i="59"/>
  <c r="P1707" i="59"/>
  <c r="Q1707" i="59"/>
  <c r="R1707" i="59"/>
  <c r="S1707" i="59"/>
  <c r="T1707" i="59"/>
  <c r="U1707" i="59"/>
  <c r="D1708" i="59"/>
  <c r="A1708" i="59" s="1"/>
  <c r="J1708" i="59"/>
  <c r="M1708" i="59"/>
  <c r="N1708" i="59"/>
  <c r="P1708" i="59"/>
  <c r="Q1708" i="59"/>
  <c r="R1708" i="59"/>
  <c r="S1708" i="59"/>
  <c r="T1708" i="59"/>
  <c r="U1708" i="59"/>
  <c r="D1709" i="59"/>
  <c r="A1709" i="59" s="1"/>
  <c r="J1709" i="59"/>
  <c r="M1709" i="59"/>
  <c r="N1709" i="59"/>
  <c r="P1709" i="59"/>
  <c r="Q1709" i="59"/>
  <c r="R1709" i="59"/>
  <c r="S1709" i="59"/>
  <c r="T1709" i="59"/>
  <c r="U1709" i="59"/>
  <c r="D1710" i="59"/>
  <c r="A1710" i="59" s="1"/>
  <c r="J1710" i="59"/>
  <c r="M1710" i="59"/>
  <c r="N1710" i="59"/>
  <c r="P1710" i="59"/>
  <c r="Q1710" i="59"/>
  <c r="R1710" i="59"/>
  <c r="S1710" i="59"/>
  <c r="T1710" i="59"/>
  <c r="U1710" i="59"/>
  <c r="D1711" i="59"/>
  <c r="A1711" i="59" s="1"/>
  <c r="J1711" i="59"/>
  <c r="M1711" i="59"/>
  <c r="N1711" i="59"/>
  <c r="P1711" i="59"/>
  <c r="Q1711" i="59"/>
  <c r="R1711" i="59"/>
  <c r="S1711" i="59"/>
  <c r="T1711" i="59"/>
  <c r="U1711" i="59"/>
  <c r="D1712" i="59"/>
  <c r="A1712" i="59" s="1"/>
  <c r="J1712" i="59"/>
  <c r="M1712" i="59"/>
  <c r="N1712" i="59"/>
  <c r="P1712" i="59"/>
  <c r="Q1712" i="59"/>
  <c r="R1712" i="59"/>
  <c r="S1712" i="59"/>
  <c r="T1712" i="59"/>
  <c r="U1712" i="59"/>
  <c r="D1713" i="59"/>
  <c r="A1713" i="59" s="1"/>
  <c r="J1713" i="59"/>
  <c r="M1713" i="59"/>
  <c r="N1713" i="59"/>
  <c r="P1713" i="59"/>
  <c r="Q1713" i="59"/>
  <c r="R1713" i="59"/>
  <c r="S1713" i="59"/>
  <c r="T1713" i="59"/>
  <c r="U1713" i="59"/>
  <c r="D1714" i="59"/>
  <c r="A1714" i="59" s="1"/>
  <c r="J1714" i="59"/>
  <c r="M1714" i="59"/>
  <c r="N1714" i="59"/>
  <c r="P1714" i="59"/>
  <c r="Q1714" i="59"/>
  <c r="R1714" i="59"/>
  <c r="S1714" i="59"/>
  <c r="T1714" i="59"/>
  <c r="U1714" i="59"/>
  <c r="D1715" i="59"/>
  <c r="A1715" i="59" s="1"/>
  <c r="J1715" i="59"/>
  <c r="M1715" i="59"/>
  <c r="N1715" i="59"/>
  <c r="P1715" i="59"/>
  <c r="Q1715" i="59"/>
  <c r="R1715" i="59"/>
  <c r="S1715" i="59"/>
  <c r="T1715" i="59"/>
  <c r="U1715" i="59"/>
  <c r="D1716" i="59"/>
  <c r="A1716" i="59" s="1"/>
  <c r="J1716" i="59"/>
  <c r="M1716" i="59"/>
  <c r="N1716" i="59"/>
  <c r="P1716" i="59"/>
  <c r="Q1716" i="59"/>
  <c r="R1716" i="59"/>
  <c r="S1716" i="59"/>
  <c r="T1716" i="59"/>
  <c r="U1716" i="59"/>
  <c r="D1717" i="59"/>
  <c r="A1717" i="59" s="1"/>
  <c r="J1717" i="59"/>
  <c r="M1717" i="59"/>
  <c r="N1717" i="59"/>
  <c r="P1717" i="59"/>
  <c r="Q1717" i="59"/>
  <c r="R1717" i="59"/>
  <c r="S1717" i="59"/>
  <c r="T1717" i="59"/>
  <c r="U1717" i="59"/>
  <c r="D1718" i="59"/>
  <c r="A1718" i="59" s="1"/>
  <c r="J1718" i="59"/>
  <c r="M1718" i="59"/>
  <c r="N1718" i="59"/>
  <c r="P1718" i="59"/>
  <c r="Q1718" i="59"/>
  <c r="R1718" i="59"/>
  <c r="S1718" i="59"/>
  <c r="T1718" i="59"/>
  <c r="U1718" i="59"/>
  <c r="D1719" i="59"/>
  <c r="A1719" i="59" s="1"/>
  <c r="J1719" i="59"/>
  <c r="M1719" i="59"/>
  <c r="N1719" i="59"/>
  <c r="P1719" i="59"/>
  <c r="Q1719" i="59"/>
  <c r="R1719" i="59"/>
  <c r="S1719" i="59"/>
  <c r="T1719" i="59"/>
  <c r="U1719" i="59"/>
  <c r="D1720" i="59"/>
  <c r="A1720" i="59" s="1"/>
  <c r="J1720" i="59"/>
  <c r="M1720" i="59"/>
  <c r="N1720" i="59"/>
  <c r="P1720" i="59"/>
  <c r="Q1720" i="59"/>
  <c r="R1720" i="59"/>
  <c r="S1720" i="59"/>
  <c r="T1720" i="59"/>
  <c r="U1720" i="59"/>
  <c r="D1721" i="59"/>
  <c r="A1721" i="59" s="1"/>
  <c r="J1721" i="59"/>
  <c r="M1721" i="59"/>
  <c r="N1721" i="59"/>
  <c r="P1721" i="59"/>
  <c r="Q1721" i="59"/>
  <c r="R1721" i="59"/>
  <c r="S1721" i="59"/>
  <c r="T1721" i="59"/>
  <c r="U1721" i="59"/>
  <c r="D1722" i="59"/>
  <c r="A1722" i="59" s="1"/>
  <c r="J1722" i="59"/>
  <c r="M1722" i="59"/>
  <c r="N1722" i="59"/>
  <c r="P1722" i="59"/>
  <c r="Q1722" i="59"/>
  <c r="R1722" i="59"/>
  <c r="S1722" i="59"/>
  <c r="T1722" i="59"/>
  <c r="U1722" i="59"/>
  <c r="D1723" i="59"/>
  <c r="A1723" i="59" s="1"/>
  <c r="J1723" i="59"/>
  <c r="M1723" i="59"/>
  <c r="N1723" i="59"/>
  <c r="P1723" i="59"/>
  <c r="Q1723" i="59"/>
  <c r="R1723" i="59"/>
  <c r="S1723" i="59"/>
  <c r="T1723" i="59"/>
  <c r="U1723" i="59"/>
  <c r="D1724" i="59"/>
  <c r="A1724" i="59" s="1"/>
  <c r="J1724" i="59"/>
  <c r="M1724" i="59"/>
  <c r="N1724" i="59"/>
  <c r="P1724" i="59"/>
  <c r="Q1724" i="59"/>
  <c r="R1724" i="59"/>
  <c r="S1724" i="59"/>
  <c r="T1724" i="59"/>
  <c r="U1724" i="59"/>
  <c r="D1725" i="59"/>
  <c r="A1725" i="59" s="1"/>
  <c r="J1725" i="59"/>
  <c r="M1725" i="59"/>
  <c r="N1725" i="59"/>
  <c r="P1725" i="59"/>
  <c r="Q1725" i="59"/>
  <c r="R1725" i="59"/>
  <c r="S1725" i="59"/>
  <c r="T1725" i="59"/>
  <c r="U1725" i="59"/>
  <c r="D1726" i="59"/>
  <c r="A1726" i="59" s="1"/>
  <c r="J1726" i="59"/>
  <c r="M1726" i="59"/>
  <c r="N1726" i="59"/>
  <c r="P1726" i="59"/>
  <c r="Q1726" i="59"/>
  <c r="R1726" i="59"/>
  <c r="S1726" i="59"/>
  <c r="T1726" i="59"/>
  <c r="U1726" i="59"/>
  <c r="D1727" i="59"/>
  <c r="A1727" i="59" s="1"/>
  <c r="J1727" i="59"/>
  <c r="M1727" i="59"/>
  <c r="N1727" i="59"/>
  <c r="P1727" i="59"/>
  <c r="Q1727" i="59"/>
  <c r="R1727" i="59"/>
  <c r="S1727" i="59"/>
  <c r="T1727" i="59"/>
  <c r="U1727" i="59"/>
  <c r="D1728" i="59"/>
  <c r="A1728" i="59" s="1"/>
  <c r="J1728" i="59"/>
  <c r="M1728" i="59"/>
  <c r="N1728" i="59"/>
  <c r="P1728" i="59"/>
  <c r="Q1728" i="59"/>
  <c r="R1728" i="59"/>
  <c r="S1728" i="59"/>
  <c r="T1728" i="59"/>
  <c r="U1728" i="59"/>
  <c r="D1729" i="59"/>
  <c r="A1729" i="59" s="1"/>
  <c r="J1729" i="59"/>
  <c r="M1729" i="59"/>
  <c r="N1729" i="59"/>
  <c r="P1729" i="59"/>
  <c r="Q1729" i="59"/>
  <c r="R1729" i="59"/>
  <c r="S1729" i="59"/>
  <c r="T1729" i="59"/>
  <c r="U1729" i="59"/>
  <c r="D1730" i="59"/>
  <c r="A1730" i="59" s="1"/>
  <c r="J1730" i="59"/>
  <c r="M1730" i="59"/>
  <c r="N1730" i="59"/>
  <c r="P1730" i="59"/>
  <c r="Q1730" i="59"/>
  <c r="R1730" i="59"/>
  <c r="S1730" i="59"/>
  <c r="T1730" i="59"/>
  <c r="U1730" i="59"/>
  <c r="D1731" i="59"/>
  <c r="A1731" i="59" s="1"/>
  <c r="J1731" i="59"/>
  <c r="M1731" i="59"/>
  <c r="N1731" i="59"/>
  <c r="P1731" i="59"/>
  <c r="Q1731" i="59"/>
  <c r="R1731" i="59"/>
  <c r="S1731" i="59"/>
  <c r="T1731" i="59"/>
  <c r="U1731" i="59"/>
  <c r="D1732" i="59"/>
  <c r="A1732" i="59" s="1"/>
  <c r="J1732" i="59"/>
  <c r="M1732" i="59"/>
  <c r="N1732" i="59"/>
  <c r="P1732" i="59"/>
  <c r="Q1732" i="59"/>
  <c r="R1732" i="59"/>
  <c r="S1732" i="59"/>
  <c r="T1732" i="59"/>
  <c r="U1732" i="59"/>
  <c r="D1733" i="59"/>
  <c r="A1733" i="59" s="1"/>
  <c r="J1733" i="59"/>
  <c r="M1733" i="59"/>
  <c r="N1733" i="59"/>
  <c r="P1733" i="59"/>
  <c r="Q1733" i="59"/>
  <c r="R1733" i="59"/>
  <c r="S1733" i="59"/>
  <c r="T1733" i="59"/>
  <c r="U1733" i="59"/>
  <c r="D1734" i="59"/>
  <c r="A1734" i="59" s="1"/>
  <c r="J1734" i="59"/>
  <c r="M1734" i="59"/>
  <c r="N1734" i="59"/>
  <c r="P1734" i="59"/>
  <c r="Q1734" i="59"/>
  <c r="R1734" i="59"/>
  <c r="S1734" i="59"/>
  <c r="T1734" i="59"/>
  <c r="U1734" i="59"/>
  <c r="D1735" i="59"/>
  <c r="A1735" i="59" s="1"/>
  <c r="J1735" i="59"/>
  <c r="M1735" i="59"/>
  <c r="N1735" i="59"/>
  <c r="P1735" i="59"/>
  <c r="Q1735" i="59"/>
  <c r="R1735" i="59"/>
  <c r="S1735" i="59"/>
  <c r="T1735" i="59"/>
  <c r="U1735" i="59"/>
  <c r="D1736" i="59"/>
  <c r="A1736" i="59" s="1"/>
  <c r="J1736" i="59"/>
  <c r="M1736" i="59"/>
  <c r="N1736" i="59"/>
  <c r="P1736" i="59"/>
  <c r="Q1736" i="59"/>
  <c r="R1736" i="59"/>
  <c r="S1736" i="59"/>
  <c r="T1736" i="59"/>
  <c r="U1736" i="59"/>
  <c r="D1737" i="59"/>
  <c r="A1737" i="59" s="1"/>
  <c r="J1737" i="59"/>
  <c r="M1737" i="59"/>
  <c r="N1737" i="59"/>
  <c r="P1737" i="59"/>
  <c r="Q1737" i="59"/>
  <c r="R1737" i="59"/>
  <c r="S1737" i="59"/>
  <c r="T1737" i="59"/>
  <c r="U1737" i="59"/>
  <c r="D1738" i="59"/>
  <c r="A1738" i="59" s="1"/>
  <c r="J1738" i="59"/>
  <c r="M1738" i="59"/>
  <c r="N1738" i="59"/>
  <c r="P1738" i="59"/>
  <c r="Q1738" i="59"/>
  <c r="R1738" i="59"/>
  <c r="S1738" i="59"/>
  <c r="T1738" i="59"/>
  <c r="U1738" i="59"/>
  <c r="D1739" i="59"/>
  <c r="A1739" i="59" s="1"/>
  <c r="J1739" i="59"/>
  <c r="M1739" i="59"/>
  <c r="N1739" i="59"/>
  <c r="P1739" i="59"/>
  <c r="Q1739" i="59"/>
  <c r="R1739" i="59"/>
  <c r="S1739" i="59"/>
  <c r="T1739" i="59"/>
  <c r="U1739" i="59"/>
  <c r="D1740" i="59"/>
  <c r="A1740" i="59" s="1"/>
  <c r="J1740" i="59"/>
  <c r="M1740" i="59"/>
  <c r="N1740" i="59"/>
  <c r="P1740" i="59"/>
  <c r="Q1740" i="59"/>
  <c r="R1740" i="59"/>
  <c r="S1740" i="59"/>
  <c r="T1740" i="59"/>
  <c r="U1740" i="59"/>
  <c r="D1741" i="59"/>
  <c r="A1741" i="59" s="1"/>
  <c r="J1741" i="59"/>
  <c r="M1741" i="59"/>
  <c r="N1741" i="59"/>
  <c r="P1741" i="59"/>
  <c r="Q1741" i="59"/>
  <c r="R1741" i="59"/>
  <c r="S1741" i="59"/>
  <c r="T1741" i="59"/>
  <c r="U1741" i="59"/>
  <c r="D1742" i="59"/>
  <c r="A1742" i="59" s="1"/>
  <c r="J1742" i="59"/>
  <c r="M1742" i="59"/>
  <c r="N1742" i="59"/>
  <c r="P1742" i="59"/>
  <c r="Q1742" i="59"/>
  <c r="R1742" i="59"/>
  <c r="S1742" i="59"/>
  <c r="T1742" i="59"/>
  <c r="U1742" i="59"/>
  <c r="D1743" i="59"/>
  <c r="A1743" i="59" s="1"/>
  <c r="J1743" i="59"/>
  <c r="M1743" i="59"/>
  <c r="N1743" i="59"/>
  <c r="P1743" i="59"/>
  <c r="Q1743" i="59"/>
  <c r="R1743" i="59"/>
  <c r="S1743" i="59"/>
  <c r="T1743" i="59"/>
  <c r="U1743" i="59"/>
  <c r="D1744" i="59"/>
  <c r="A1744" i="59" s="1"/>
  <c r="J1744" i="59"/>
  <c r="M1744" i="59"/>
  <c r="N1744" i="59"/>
  <c r="P1744" i="59"/>
  <c r="Q1744" i="59"/>
  <c r="R1744" i="59"/>
  <c r="S1744" i="59"/>
  <c r="T1744" i="59"/>
  <c r="U1744" i="59"/>
  <c r="D1745" i="59"/>
  <c r="A1745" i="59" s="1"/>
  <c r="J1745" i="59"/>
  <c r="M1745" i="59"/>
  <c r="N1745" i="59"/>
  <c r="P1745" i="59"/>
  <c r="Q1745" i="59"/>
  <c r="R1745" i="59"/>
  <c r="S1745" i="59"/>
  <c r="T1745" i="59"/>
  <c r="U1745" i="59"/>
  <c r="D1746" i="59"/>
  <c r="A1746" i="59" s="1"/>
  <c r="J1746" i="59"/>
  <c r="M1746" i="59"/>
  <c r="N1746" i="59"/>
  <c r="P1746" i="59"/>
  <c r="Q1746" i="59"/>
  <c r="R1746" i="59"/>
  <c r="S1746" i="59"/>
  <c r="T1746" i="59"/>
  <c r="U1746" i="59"/>
  <c r="D1747" i="59"/>
  <c r="A1747" i="59" s="1"/>
  <c r="J1747" i="59"/>
  <c r="M1747" i="59"/>
  <c r="N1747" i="59"/>
  <c r="P1747" i="59"/>
  <c r="Q1747" i="59"/>
  <c r="R1747" i="59"/>
  <c r="S1747" i="59"/>
  <c r="T1747" i="59"/>
  <c r="U1747" i="59"/>
  <c r="D1748" i="59"/>
  <c r="A1748" i="59" s="1"/>
  <c r="J1748" i="59"/>
  <c r="M1748" i="59"/>
  <c r="N1748" i="59"/>
  <c r="P1748" i="59"/>
  <c r="Q1748" i="59"/>
  <c r="R1748" i="59"/>
  <c r="S1748" i="59"/>
  <c r="T1748" i="59"/>
  <c r="U1748" i="59"/>
  <c r="D1749" i="59"/>
  <c r="A1749" i="59" s="1"/>
  <c r="J1749" i="59"/>
  <c r="M1749" i="59"/>
  <c r="N1749" i="59"/>
  <c r="P1749" i="59"/>
  <c r="Q1749" i="59"/>
  <c r="R1749" i="59"/>
  <c r="S1749" i="59"/>
  <c r="T1749" i="59"/>
  <c r="U1749" i="59"/>
  <c r="D1750" i="59"/>
  <c r="A1750" i="59" s="1"/>
  <c r="J1750" i="59"/>
  <c r="M1750" i="59"/>
  <c r="N1750" i="59"/>
  <c r="P1750" i="59"/>
  <c r="Q1750" i="59"/>
  <c r="R1750" i="59"/>
  <c r="S1750" i="59"/>
  <c r="T1750" i="59"/>
  <c r="U1750" i="59"/>
  <c r="D1751" i="59"/>
  <c r="A1751" i="59" s="1"/>
  <c r="J1751" i="59"/>
  <c r="M1751" i="59"/>
  <c r="N1751" i="59"/>
  <c r="P1751" i="59"/>
  <c r="Q1751" i="59"/>
  <c r="R1751" i="59"/>
  <c r="S1751" i="59"/>
  <c r="T1751" i="59"/>
  <c r="U1751" i="59"/>
  <c r="D1752" i="59"/>
  <c r="A1752" i="59" s="1"/>
  <c r="J1752" i="59"/>
  <c r="M1752" i="59"/>
  <c r="N1752" i="59"/>
  <c r="P1752" i="59"/>
  <c r="Q1752" i="59"/>
  <c r="R1752" i="59"/>
  <c r="S1752" i="59"/>
  <c r="T1752" i="59"/>
  <c r="U1752" i="59"/>
  <c r="D1753" i="59"/>
  <c r="A1753" i="59" s="1"/>
  <c r="J1753" i="59"/>
  <c r="M1753" i="59"/>
  <c r="N1753" i="59"/>
  <c r="P1753" i="59"/>
  <c r="Q1753" i="59"/>
  <c r="R1753" i="59"/>
  <c r="S1753" i="59"/>
  <c r="T1753" i="59"/>
  <c r="U1753" i="59"/>
  <c r="D1754" i="59"/>
  <c r="A1754" i="59" s="1"/>
  <c r="J1754" i="59"/>
  <c r="M1754" i="59"/>
  <c r="N1754" i="59"/>
  <c r="P1754" i="59"/>
  <c r="Q1754" i="59"/>
  <c r="R1754" i="59"/>
  <c r="S1754" i="59"/>
  <c r="T1754" i="59"/>
  <c r="U1754" i="59"/>
  <c r="D1755" i="59"/>
  <c r="A1755" i="59" s="1"/>
  <c r="J1755" i="59"/>
  <c r="M1755" i="59"/>
  <c r="N1755" i="59"/>
  <c r="P1755" i="59"/>
  <c r="Q1755" i="59"/>
  <c r="R1755" i="59"/>
  <c r="S1755" i="59"/>
  <c r="T1755" i="59"/>
  <c r="U1755" i="59"/>
  <c r="D1756" i="59"/>
  <c r="A1756" i="59" s="1"/>
  <c r="J1756" i="59"/>
  <c r="M1756" i="59"/>
  <c r="N1756" i="59"/>
  <c r="P1756" i="59"/>
  <c r="Q1756" i="59"/>
  <c r="R1756" i="59"/>
  <c r="S1756" i="59"/>
  <c r="T1756" i="59"/>
  <c r="U1756" i="59"/>
  <c r="D1757" i="59"/>
  <c r="A1757" i="59" s="1"/>
  <c r="J1757" i="59"/>
  <c r="M1757" i="59"/>
  <c r="N1757" i="59"/>
  <c r="P1757" i="59"/>
  <c r="Q1757" i="59"/>
  <c r="R1757" i="59"/>
  <c r="S1757" i="59"/>
  <c r="T1757" i="59"/>
  <c r="U1757" i="59"/>
  <c r="D1758" i="59"/>
  <c r="A1758" i="59" s="1"/>
  <c r="J1758" i="59"/>
  <c r="M1758" i="59"/>
  <c r="N1758" i="59"/>
  <c r="P1758" i="59"/>
  <c r="Q1758" i="59"/>
  <c r="R1758" i="59"/>
  <c r="S1758" i="59"/>
  <c r="T1758" i="59"/>
  <c r="U1758" i="59"/>
  <c r="D1759" i="59"/>
  <c r="A1759" i="59" s="1"/>
  <c r="J1759" i="59"/>
  <c r="M1759" i="59"/>
  <c r="N1759" i="59"/>
  <c r="P1759" i="59"/>
  <c r="Q1759" i="59"/>
  <c r="R1759" i="59"/>
  <c r="S1759" i="59"/>
  <c r="T1759" i="59"/>
  <c r="U1759" i="59"/>
  <c r="D1760" i="59"/>
  <c r="A1760" i="59" s="1"/>
  <c r="J1760" i="59"/>
  <c r="M1760" i="59"/>
  <c r="N1760" i="59"/>
  <c r="P1760" i="59"/>
  <c r="Q1760" i="59"/>
  <c r="R1760" i="59"/>
  <c r="S1760" i="59"/>
  <c r="T1760" i="59"/>
  <c r="U1760" i="59"/>
  <c r="D1761" i="59"/>
  <c r="A1761" i="59" s="1"/>
  <c r="J1761" i="59"/>
  <c r="M1761" i="59"/>
  <c r="N1761" i="59"/>
  <c r="P1761" i="59"/>
  <c r="Q1761" i="59"/>
  <c r="R1761" i="59"/>
  <c r="S1761" i="59"/>
  <c r="T1761" i="59"/>
  <c r="U1761" i="59"/>
  <c r="D1762" i="59"/>
  <c r="A1762" i="59" s="1"/>
  <c r="J1762" i="59"/>
  <c r="M1762" i="59"/>
  <c r="N1762" i="59"/>
  <c r="P1762" i="59"/>
  <c r="Q1762" i="59"/>
  <c r="R1762" i="59"/>
  <c r="S1762" i="59"/>
  <c r="T1762" i="59"/>
  <c r="U1762" i="59"/>
  <c r="D1763" i="59"/>
  <c r="A1763" i="59" s="1"/>
  <c r="J1763" i="59"/>
  <c r="M1763" i="59"/>
  <c r="N1763" i="59"/>
  <c r="P1763" i="59"/>
  <c r="Q1763" i="59"/>
  <c r="R1763" i="59"/>
  <c r="S1763" i="59"/>
  <c r="T1763" i="59"/>
  <c r="U1763" i="59"/>
  <c r="D1764" i="59"/>
  <c r="A1764" i="59" s="1"/>
  <c r="J1764" i="59"/>
  <c r="M1764" i="59"/>
  <c r="N1764" i="59"/>
  <c r="P1764" i="59"/>
  <c r="Q1764" i="59"/>
  <c r="R1764" i="59"/>
  <c r="S1764" i="59"/>
  <c r="T1764" i="59"/>
  <c r="U1764" i="59"/>
  <c r="D1765" i="59"/>
  <c r="A1765" i="59" s="1"/>
  <c r="J1765" i="59"/>
  <c r="M1765" i="59"/>
  <c r="N1765" i="59"/>
  <c r="P1765" i="59"/>
  <c r="Q1765" i="59"/>
  <c r="R1765" i="59"/>
  <c r="S1765" i="59"/>
  <c r="T1765" i="59"/>
  <c r="U1765" i="59"/>
  <c r="D1766" i="59"/>
  <c r="A1766" i="59" s="1"/>
  <c r="J1766" i="59"/>
  <c r="M1766" i="59"/>
  <c r="N1766" i="59"/>
  <c r="P1766" i="59"/>
  <c r="Q1766" i="59"/>
  <c r="R1766" i="59"/>
  <c r="S1766" i="59"/>
  <c r="T1766" i="59"/>
  <c r="U1766" i="59"/>
  <c r="D1767" i="59"/>
  <c r="A1767" i="59" s="1"/>
  <c r="J1767" i="59"/>
  <c r="M1767" i="59"/>
  <c r="N1767" i="59"/>
  <c r="P1767" i="59"/>
  <c r="Q1767" i="59"/>
  <c r="R1767" i="59"/>
  <c r="S1767" i="59"/>
  <c r="T1767" i="59"/>
  <c r="U1767" i="59"/>
  <c r="D1768" i="59"/>
  <c r="A1768" i="59" s="1"/>
  <c r="J1768" i="59"/>
  <c r="M1768" i="59"/>
  <c r="N1768" i="59"/>
  <c r="P1768" i="59"/>
  <c r="Q1768" i="59"/>
  <c r="R1768" i="59"/>
  <c r="S1768" i="59"/>
  <c r="T1768" i="59"/>
  <c r="U1768" i="59"/>
  <c r="D1769" i="59"/>
  <c r="A1769" i="59" s="1"/>
  <c r="J1769" i="59"/>
  <c r="M1769" i="59"/>
  <c r="N1769" i="59"/>
  <c r="P1769" i="59"/>
  <c r="Q1769" i="59"/>
  <c r="R1769" i="59"/>
  <c r="S1769" i="59"/>
  <c r="T1769" i="59"/>
  <c r="U1769" i="59"/>
  <c r="D1770" i="59"/>
  <c r="A1770" i="59" s="1"/>
  <c r="J1770" i="59"/>
  <c r="M1770" i="59"/>
  <c r="N1770" i="59"/>
  <c r="P1770" i="59"/>
  <c r="Q1770" i="59"/>
  <c r="R1770" i="59"/>
  <c r="S1770" i="59"/>
  <c r="T1770" i="59"/>
  <c r="U1770" i="59"/>
  <c r="D1771" i="59"/>
  <c r="A1771" i="59" s="1"/>
  <c r="J1771" i="59"/>
  <c r="M1771" i="59"/>
  <c r="N1771" i="59"/>
  <c r="P1771" i="59"/>
  <c r="Q1771" i="59"/>
  <c r="R1771" i="59"/>
  <c r="S1771" i="59"/>
  <c r="T1771" i="59"/>
  <c r="U1771" i="59"/>
  <c r="D1772" i="59"/>
  <c r="A1772" i="59" s="1"/>
  <c r="J1772" i="59"/>
  <c r="M1772" i="59"/>
  <c r="N1772" i="59"/>
  <c r="P1772" i="59"/>
  <c r="Q1772" i="59"/>
  <c r="R1772" i="59"/>
  <c r="S1772" i="59"/>
  <c r="T1772" i="59"/>
  <c r="U1772" i="59"/>
  <c r="D1773" i="59"/>
  <c r="A1773" i="59" s="1"/>
  <c r="J1773" i="59"/>
  <c r="M1773" i="59"/>
  <c r="N1773" i="59"/>
  <c r="P1773" i="59"/>
  <c r="Q1773" i="59"/>
  <c r="R1773" i="59"/>
  <c r="S1773" i="59"/>
  <c r="T1773" i="59"/>
  <c r="U1773" i="59"/>
  <c r="D1774" i="59"/>
  <c r="A1774" i="59" s="1"/>
  <c r="J1774" i="59"/>
  <c r="M1774" i="59"/>
  <c r="N1774" i="59"/>
  <c r="P1774" i="59"/>
  <c r="Q1774" i="59"/>
  <c r="R1774" i="59"/>
  <c r="S1774" i="59"/>
  <c r="T1774" i="59"/>
  <c r="U1774" i="59"/>
  <c r="D1775" i="59"/>
  <c r="A1775" i="59" s="1"/>
  <c r="J1775" i="59"/>
  <c r="M1775" i="59"/>
  <c r="N1775" i="59"/>
  <c r="P1775" i="59"/>
  <c r="Q1775" i="59"/>
  <c r="R1775" i="59"/>
  <c r="S1775" i="59"/>
  <c r="T1775" i="59"/>
  <c r="U1775" i="59"/>
  <c r="D1776" i="59"/>
  <c r="A1776" i="59" s="1"/>
  <c r="J1776" i="59"/>
  <c r="M1776" i="59"/>
  <c r="N1776" i="59"/>
  <c r="P1776" i="59"/>
  <c r="Q1776" i="59"/>
  <c r="R1776" i="59"/>
  <c r="S1776" i="59"/>
  <c r="T1776" i="59"/>
  <c r="U1776" i="59"/>
  <c r="D1777" i="59"/>
  <c r="A1777" i="59" s="1"/>
  <c r="J1777" i="59"/>
  <c r="M1777" i="59"/>
  <c r="N1777" i="59"/>
  <c r="P1777" i="59"/>
  <c r="Q1777" i="59"/>
  <c r="R1777" i="59"/>
  <c r="S1777" i="59"/>
  <c r="T1777" i="59"/>
  <c r="U1777" i="59"/>
  <c r="D1778" i="59"/>
  <c r="A1778" i="59" s="1"/>
  <c r="J1778" i="59"/>
  <c r="M1778" i="59"/>
  <c r="N1778" i="59"/>
  <c r="P1778" i="59"/>
  <c r="Q1778" i="59"/>
  <c r="R1778" i="59"/>
  <c r="S1778" i="59"/>
  <c r="T1778" i="59"/>
  <c r="U1778" i="59"/>
  <c r="D1779" i="59"/>
  <c r="A1779" i="59" s="1"/>
  <c r="J1779" i="59"/>
  <c r="M1779" i="59"/>
  <c r="N1779" i="59"/>
  <c r="P1779" i="59"/>
  <c r="Q1779" i="59"/>
  <c r="R1779" i="59"/>
  <c r="S1779" i="59"/>
  <c r="T1779" i="59"/>
  <c r="U1779" i="59"/>
  <c r="D1780" i="59"/>
  <c r="A1780" i="59" s="1"/>
  <c r="J1780" i="59"/>
  <c r="M1780" i="59"/>
  <c r="N1780" i="59"/>
  <c r="P1780" i="59"/>
  <c r="Q1780" i="59"/>
  <c r="R1780" i="59"/>
  <c r="S1780" i="59"/>
  <c r="T1780" i="59"/>
  <c r="U1780" i="59"/>
  <c r="D1781" i="59"/>
  <c r="A1781" i="59" s="1"/>
  <c r="J1781" i="59"/>
  <c r="M1781" i="59"/>
  <c r="N1781" i="59"/>
  <c r="P1781" i="59"/>
  <c r="Q1781" i="59"/>
  <c r="R1781" i="59"/>
  <c r="S1781" i="59"/>
  <c r="T1781" i="59"/>
  <c r="U1781" i="59"/>
  <c r="D1782" i="59"/>
  <c r="A1782" i="59" s="1"/>
  <c r="J1782" i="59"/>
  <c r="M1782" i="59"/>
  <c r="N1782" i="59"/>
  <c r="P1782" i="59"/>
  <c r="Q1782" i="59"/>
  <c r="R1782" i="59"/>
  <c r="S1782" i="59"/>
  <c r="T1782" i="59"/>
  <c r="U1782" i="59"/>
  <c r="D1783" i="59"/>
  <c r="A1783" i="59" s="1"/>
  <c r="J1783" i="59"/>
  <c r="M1783" i="59"/>
  <c r="N1783" i="59"/>
  <c r="P1783" i="59"/>
  <c r="Q1783" i="59"/>
  <c r="R1783" i="59"/>
  <c r="S1783" i="59"/>
  <c r="T1783" i="59"/>
  <c r="U1783" i="59"/>
  <c r="D1784" i="59"/>
  <c r="A1784" i="59" s="1"/>
  <c r="J1784" i="59"/>
  <c r="M1784" i="59"/>
  <c r="N1784" i="59"/>
  <c r="P1784" i="59"/>
  <c r="Q1784" i="59"/>
  <c r="R1784" i="59"/>
  <c r="S1784" i="59"/>
  <c r="T1784" i="59"/>
  <c r="U1784" i="59"/>
  <c r="D1785" i="59"/>
  <c r="A1785" i="59" s="1"/>
  <c r="J1785" i="59"/>
  <c r="M1785" i="59"/>
  <c r="N1785" i="59"/>
  <c r="P1785" i="59"/>
  <c r="Q1785" i="59"/>
  <c r="R1785" i="59"/>
  <c r="S1785" i="59"/>
  <c r="T1785" i="59"/>
  <c r="U1785" i="59"/>
  <c r="D1786" i="59"/>
  <c r="A1786" i="59" s="1"/>
  <c r="J1786" i="59"/>
  <c r="M1786" i="59"/>
  <c r="N1786" i="59"/>
  <c r="P1786" i="59"/>
  <c r="Q1786" i="59"/>
  <c r="R1786" i="59"/>
  <c r="S1786" i="59"/>
  <c r="T1786" i="59"/>
  <c r="U1786" i="59"/>
  <c r="D1787" i="59"/>
  <c r="A1787" i="59" s="1"/>
  <c r="J1787" i="59"/>
  <c r="M1787" i="59"/>
  <c r="N1787" i="59"/>
  <c r="P1787" i="59"/>
  <c r="Q1787" i="59"/>
  <c r="R1787" i="59"/>
  <c r="S1787" i="59"/>
  <c r="T1787" i="59"/>
  <c r="U1787" i="59"/>
  <c r="D1788" i="59"/>
  <c r="A1788" i="59" s="1"/>
  <c r="J1788" i="59"/>
  <c r="M1788" i="59"/>
  <c r="N1788" i="59"/>
  <c r="P1788" i="59"/>
  <c r="Q1788" i="59"/>
  <c r="R1788" i="59"/>
  <c r="S1788" i="59"/>
  <c r="T1788" i="59"/>
  <c r="U1788" i="59"/>
  <c r="D1789" i="59"/>
  <c r="A1789" i="59" s="1"/>
  <c r="J1789" i="59"/>
  <c r="M1789" i="59"/>
  <c r="N1789" i="59"/>
  <c r="P1789" i="59"/>
  <c r="Q1789" i="59"/>
  <c r="R1789" i="59"/>
  <c r="S1789" i="59"/>
  <c r="T1789" i="59"/>
  <c r="U1789" i="59"/>
  <c r="D1790" i="59"/>
  <c r="A1790" i="59" s="1"/>
  <c r="J1790" i="59"/>
  <c r="M1790" i="59"/>
  <c r="N1790" i="59"/>
  <c r="P1790" i="59"/>
  <c r="Q1790" i="59"/>
  <c r="R1790" i="59"/>
  <c r="S1790" i="59"/>
  <c r="T1790" i="59"/>
  <c r="U1790" i="59"/>
  <c r="D1791" i="59"/>
  <c r="A1791" i="59" s="1"/>
  <c r="J1791" i="59"/>
  <c r="M1791" i="59"/>
  <c r="N1791" i="59"/>
  <c r="P1791" i="59"/>
  <c r="Q1791" i="59"/>
  <c r="R1791" i="59"/>
  <c r="S1791" i="59"/>
  <c r="T1791" i="59"/>
  <c r="U1791" i="59"/>
  <c r="D1792" i="59"/>
  <c r="A1792" i="59" s="1"/>
  <c r="J1792" i="59"/>
  <c r="M1792" i="59"/>
  <c r="N1792" i="59"/>
  <c r="P1792" i="59"/>
  <c r="Q1792" i="59"/>
  <c r="R1792" i="59"/>
  <c r="S1792" i="59"/>
  <c r="T1792" i="59"/>
  <c r="U1792" i="59"/>
  <c r="D1793" i="59"/>
  <c r="A1793" i="59" s="1"/>
  <c r="J1793" i="59"/>
  <c r="M1793" i="59"/>
  <c r="N1793" i="59"/>
  <c r="P1793" i="59"/>
  <c r="Q1793" i="59"/>
  <c r="R1793" i="59"/>
  <c r="S1793" i="59"/>
  <c r="T1793" i="59"/>
  <c r="U1793" i="59"/>
  <c r="D1794" i="59"/>
  <c r="A1794" i="59" s="1"/>
  <c r="J1794" i="59"/>
  <c r="M1794" i="59"/>
  <c r="N1794" i="59"/>
  <c r="P1794" i="59"/>
  <c r="Q1794" i="59"/>
  <c r="R1794" i="59"/>
  <c r="S1794" i="59"/>
  <c r="T1794" i="59"/>
  <c r="U1794" i="59"/>
  <c r="D1795" i="59"/>
  <c r="A1795" i="59" s="1"/>
  <c r="J1795" i="59"/>
  <c r="M1795" i="59"/>
  <c r="N1795" i="59"/>
  <c r="P1795" i="59"/>
  <c r="Q1795" i="59"/>
  <c r="R1795" i="59"/>
  <c r="S1795" i="59"/>
  <c r="T1795" i="59"/>
  <c r="U1795" i="59"/>
  <c r="D1796" i="59"/>
  <c r="A1796" i="59" s="1"/>
  <c r="J1796" i="59"/>
  <c r="M1796" i="59"/>
  <c r="N1796" i="59"/>
  <c r="P1796" i="59"/>
  <c r="Q1796" i="59"/>
  <c r="R1796" i="59"/>
  <c r="S1796" i="59"/>
  <c r="T1796" i="59"/>
  <c r="U1796" i="59"/>
  <c r="D1797" i="59"/>
  <c r="A1797" i="59" s="1"/>
  <c r="J1797" i="59"/>
  <c r="M1797" i="59"/>
  <c r="N1797" i="59"/>
  <c r="P1797" i="59"/>
  <c r="Q1797" i="59"/>
  <c r="R1797" i="59"/>
  <c r="S1797" i="59"/>
  <c r="T1797" i="59"/>
  <c r="U1797" i="59"/>
  <c r="D1798" i="59"/>
  <c r="A1798" i="59" s="1"/>
  <c r="J1798" i="59"/>
  <c r="M1798" i="59"/>
  <c r="N1798" i="59"/>
  <c r="P1798" i="59"/>
  <c r="Q1798" i="59"/>
  <c r="R1798" i="59"/>
  <c r="S1798" i="59"/>
  <c r="T1798" i="59"/>
  <c r="U1798" i="59"/>
  <c r="D1799" i="59"/>
  <c r="A1799" i="59" s="1"/>
  <c r="J1799" i="59"/>
  <c r="M1799" i="59"/>
  <c r="N1799" i="59"/>
  <c r="P1799" i="59"/>
  <c r="Q1799" i="59"/>
  <c r="R1799" i="59"/>
  <c r="S1799" i="59"/>
  <c r="T1799" i="59"/>
  <c r="U1799" i="59"/>
  <c r="D1800" i="59"/>
  <c r="A1800" i="59" s="1"/>
  <c r="J1800" i="59"/>
  <c r="M1800" i="59"/>
  <c r="N1800" i="59"/>
  <c r="P1800" i="59"/>
  <c r="Q1800" i="59"/>
  <c r="R1800" i="59"/>
  <c r="S1800" i="59"/>
  <c r="T1800" i="59"/>
  <c r="U1800" i="59"/>
  <c r="D1801" i="59"/>
  <c r="A1801" i="59" s="1"/>
  <c r="J1801" i="59"/>
  <c r="M1801" i="59"/>
  <c r="N1801" i="59"/>
  <c r="P1801" i="59"/>
  <c r="Q1801" i="59"/>
  <c r="R1801" i="59"/>
  <c r="S1801" i="59"/>
  <c r="T1801" i="59"/>
  <c r="U1801" i="59"/>
  <c r="D1802" i="59"/>
  <c r="A1802" i="59" s="1"/>
  <c r="J1802" i="59"/>
  <c r="M1802" i="59"/>
  <c r="N1802" i="59"/>
  <c r="P1802" i="59"/>
  <c r="Q1802" i="59"/>
  <c r="R1802" i="59"/>
  <c r="S1802" i="59"/>
  <c r="T1802" i="59"/>
  <c r="U1802" i="59"/>
  <c r="D1803" i="59"/>
  <c r="A1803" i="59" s="1"/>
  <c r="J1803" i="59"/>
  <c r="M1803" i="59"/>
  <c r="N1803" i="59"/>
  <c r="P1803" i="59"/>
  <c r="Q1803" i="59"/>
  <c r="R1803" i="59"/>
  <c r="S1803" i="59"/>
  <c r="T1803" i="59"/>
  <c r="U1803" i="59"/>
  <c r="D1804" i="59"/>
  <c r="A1804" i="59" s="1"/>
  <c r="J1804" i="59"/>
  <c r="M1804" i="59"/>
  <c r="N1804" i="59"/>
  <c r="P1804" i="59"/>
  <c r="Q1804" i="59"/>
  <c r="R1804" i="59"/>
  <c r="S1804" i="59"/>
  <c r="T1804" i="59"/>
  <c r="U1804" i="59"/>
  <c r="D1805" i="59"/>
  <c r="A1805" i="59" s="1"/>
  <c r="J1805" i="59"/>
  <c r="M1805" i="59"/>
  <c r="N1805" i="59"/>
  <c r="P1805" i="59"/>
  <c r="Q1805" i="59"/>
  <c r="R1805" i="59"/>
  <c r="S1805" i="59"/>
  <c r="T1805" i="59"/>
  <c r="U1805" i="59"/>
  <c r="D1806" i="59"/>
  <c r="A1806" i="59" s="1"/>
  <c r="J1806" i="59"/>
  <c r="M1806" i="59"/>
  <c r="N1806" i="59"/>
  <c r="P1806" i="59"/>
  <c r="Q1806" i="59"/>
  <c r="R1806" i="59"/>
  <c r="S1806" i="59"/>
  <c r="T1806" i="59"/>
  <c r="U1806" i="59"/>
  <c r="D1807" i="59"/>
  <c r="A1807" i="59" s="1"/>
  <c r="J1807" i="59"/>
  <c r="M1807" i="59"/>
  <c r="N1807" i="59"/>
  <c r="P1807" i="59"/>
  <c r="Q1807" i="59"/>
  <c r="R1807" i="59"/>
  <c r="S1807" i="59"/>
  <c r="T1807" i="59"/>
  <c r="U1807" i="59"/>
  <c r="D1808" i="59"/>
  <c r="A1808" i="59" s="1"/>
  <c r="J1808" i="59"/>
  <c r="M1808" i="59"/>
  <c r="N1808" i="59"/>
  <c r="P1808" i="59"/>
  <c r="Q1808" i="59"/>
  <c r="R1808" i="59"/>
  <c r="S1808" i="59"/>
  <c r="T1808" i="59"/>
  <c r="U1808" i="59"/>
  <c r="D1809" i="59"/>
  <c r="A1809" i="59" s="1"/>
  <c r="J1809" i="59"/>
  <c r="M1809" i="59"/>
  <c r="N1809" i="59"/>
  <c r="P1809" i="59"/>
  <c r="Q1809" i="59"/>
  <c r="R1809" i="59"/>
  <c r="S1809" i="59"/>
  <c r="T1809" i="59"/>
  <c r="U1809" i="59"/>
  <c r="D1810" i="59"/>
  <c r="A1810" i="59" s="1"/>
  <c r="J1810" i="59"/>
  <c r="M1810" i="59"/>
  <c r="N1810" i="59"/>
  <c r="P1810" i="59"/>
  <c r="Q1810" i="59"/>
  <c r="R1810" i="59"/>
  <c r="S1810" i="59"/>
  <c r="T1810" i="59"/>
  <c r="U1810" i="59"/>
  <c r="D1811" i="59"/>
  <c r="A1811" i="59" s="1"/>
  <c r="J1811" i="59"/>
  <c r="M1811" i="59"/>
  <c r="N1811" i="59"/>
  <c r="P1811" i="59"/>
  <c r="Q1811" i="59"/>
  <c r="R1811" i="59"/>
  <c r="S1811" i="59"/>
  <c r="T1811" i="59"/>
  <c r="U1811" i="59"/>
  <c r="D1812" i="59"/>
  <c r="A1812" i="59" s="1"/>
  <c r="J1812" i="59"/>
  <c r="M1812" i="59"/>
  <c r="N1812" i="59"/>
  <c r="P1812" i="59"/>
  <c r="Q1812" i="59"/>
  <c r="R1812" i="59"/>
  <c r="S1812" i="59"/>
  <c r="T1812" i="59"/>
  <c r="U1812" i="59"/>
  <c r="D1813" i="59"/>
  <c r="A1813" i="59" s="1"/>
  <c r="J1813" i="59"/>
  <c r="M1813" i="59"/>
  <c r="N1813" i="59"/>
  <c r="P1813" i="59"/>
  <c r="Q1813" i="59"/>
  <c r="R1813" i="59"/>
  <c r="S1813" i="59"/>
  <c r="T1813" i="59"/>
  <c r="U1813" i="59"/>
  <c r="D1814" i="59"/>
  <c r="A1814" i="59" s="1"/>
  <c r="J1814" i="59"/>
  <c r="M1814" i="59"/>
  <c r="N1814" i="59"/>
  <c r="P1814" i="59"/>
  <c r="Q1814" i="59"/>
  <c r="R1814" i="59"/>
  <c r="S1814" i="59"/>
  <c r="T1814" i="59"/>
  <c r="U1814" i="59"/>
  <c r="D1815" i="59"/>
  <c r="A1815" i="59" s="1"/>
  <c r="J1815" i="59"/>
  <c r="M1815" i="59"/>
  <c r="N1815" i="59"/>
  <c r="P1815" i="59"/>
  <c r="Q1815" i="59"/>
  <c r="R1815" i="59"/>
  <c r="S1815" i="59"/>
  <c r="T1815" i="59"/>
  <c r="U1815" i="59"/>
  <c r="D1816" i="59"/>
  <c r="A1816" i="59" s="1"/>
  <c r="J1816" i="59"/>
  <c r="M1816" i="59"/>
  <c r="N1816" i="59"/>
  <c r="P1816" i="59"/>
  <c r="Q1816" i="59"/>
  <c r="R1816" i="59"/>
  <c r="S1816" i="59"/>
  <c r="T1816" i="59"/>
  <c r="U1816" i="59"/>
  <c r="D1817" i="59"/>
  <c r="A1817" i="59" s="1"/>
  <c r="J1817" i="59"/>
  <c r="M1817" i="59"/>
  <c r="N1817" i="59"/>
  <c r="P1817" i="59"/>
  <c r="Q1817" i="59"/>
  <c r="R1817" i="59"/>
  <c r="S1817" i="59"/>
  <c r="T1817" i="59"/>
  <c r="U1817" i="59"/>
  <c r="D1818" i="59"/>
  <c r="A1818" i="59" s="1"/>
  <c r="J1818" i="59"/>
  <c r="M1818" i="59"/>
  <c r="N1818" i="59"/>
  <c r="P1818" i="59"/>
  <c r="Q1818" i="59"/>
  <c r="R1818" i="59"/>
  <c r="S1818" i="59"/>
  <c r="T1818" i="59"/>
  <c r="U1818" i="59"/>
  <c r="D1819" i="59"/>
  <c r="A1819" i="59" s="1"/>
  <c r="J1819" i="59"/>
  <c r="M1819" i="59"/>
  <c r="N1819" i="59"/>
  <c r="P1819" i="59"/>
  <c r="Q1819" i="59"/>
  <c r="R1819" i="59"/>
  <c r="S1819" i="59"/>
  <c r="T1819" i="59"/>
  <c r="U1819" i="59"/>
  <c r="D1820" i="59"/>
  <c r="A1820" i="59" s="1"/>
  <c r="J1820" i="59"/>
  <c r="M1820" i="59"/>
  <c r="N1820" i="59"/>
  <c r="P1820" i="59"/>
  <c r="Q1820" i="59"/>
  <c r="R1820" i="59"/>
  <c r="S1820" i="59"/>
  <c r="T1820" i="59"/>
  <c r="U1820" i="59"/>
  <c r="D1821" i="59"/>
  <c r="A1821" i="59" s="1"/>
  <c r="J1821" i="59"/>
  <c r="M1821" i="59"/>
  <c r="N1821" i="59"/>
  <c r="P1821" i="59"/>
  <c r="Q1821" i="59"/>
  <c r="R1821" i="59"/>
  <c r="S1821" i="59"/>
  <c r="T1821" i="59"/>
  <c r="U1821" i="59"/>
  <c r="D1822" i="59"/>
  <c r="A1822" i="59" s="1"/>
  <c r="J1822" i="59"/>
  <c r="M1822" i="59"/>
  <c r="N1822" i="59"/>
  <c r="P1822" i="59"/>
  <c r="Q1822" i="59"/>
  <c r="R1822" i="59"/>
  <c r="S1822" i="59"/>
  <c r="T1822" i="59"/>
  <c r="U1822" i="59"/>
  <c r="D1823" i="59"/>
  <c r="A1823" i="59" s="1"/>
  <c r="J1823" i="59"/>
  <c r="M1823" i="59"/>
  <c r="N1823" i="59"/>
  <c r="P1823" i="59"/>
  <c r="Q1823" i="59"/>
  <c r="R1823" i="59"/>
  <c r="S1823" i="59"/>
  <c r="T1823" i="59"/>
  <c r="U1823" i="59"/>
  <c r="D1824" i="59"/>
  <c r="A1824" i="59" s="1"/>
  <c r="J1824" i="59"/>
  <c r="M1824" i="59"/>
  <c r="N1824" i="59"/>
  <c r="P1824" i="59"/>
  <c r="Q1824" i="59"/>
  <c r="R1824" i="59"/>
  <c r="S1824" i="59"/>
  <c r="T1824" i="59"/>
  <c r="U1824" i="59"/>
  <c r="D1825" i="59"/>
  <c r="A1825" i="59" s="1"/>
  <c r="J1825" i="59"/>
  <c r="M1825" i="59"/>
  <c r="N1825" i="59"/>
  <c r="P1825" i="59"/>
  <c r="Q1825" i="59"/>
  <c r="R1825" i="59"/>
  <c r="S1825" i="59"/>
  <c r="T1825" i="59"/>
  <c r="U1825" i="59"/>
  <c r="D1826" i="59"/>
  <c r="A1826" i="59" s="1"/>
  <c r="J1826" i="59"/>
  <c r="M1826" i="59"/>
  <c r="N1826" i="59"/>
  <c r="P1826" i="59"/>
  <c r="Q1826" i="59"/>
  <c r="R1826" i="59"/>
  <c r="S1826" i="59"/>
  <c r="T1826" i="59"/>
  <c r="U1826" i="59"/>
  <c r="D1827" i="59"/>
  <c r="A1827" i="59" s="1"/>
  <c r="J1827" i="59"/>
  <c r="M1827" i="59"/>
  <c r="N1827" i="59"/>
  <c r="P1827" i="59"/>
  <c r="Q1827" i="59"/>
  <c r="R1827" i="59"/>
  <c r="S1827" i="59"/>
  <c r="T1827" i="59"/>
  <c r="U1827" i="59"/>
  <c r="D1828" i="59"/>
  <c r="A1828" i="59" s="1"/>
  <c r="J1828" i="59"/>
  <c r="M1828" i="59"/>
  <c r="N1828" i="59"/>
  <c r="P1828" i="59"/>
  <c r="Q1828" i="59"/>
  <c r="R1828" i="59"/>
  <c r="S1828" i="59"/>
  <c r="T1828" i="59"/>
  <c r="U1828" i="59"/>
  <c r="D1829" i="59"/>
  <c r="A1829" i="59" s="1"/>
  <c r="J1829" i="59"/>
  <c r="M1829" i="59"/>
  <c r="N1829" i="59"/>
  <c r="P1829" i="59"/>
  <c r="Q1829" i="59"/>
  <c r="R1829" i="59"/>
  <c r="S1829" i="59"/>
  <c r="T1829" i="59"/>
  <c r="U1829" i="59"/>
  <c r="D1830" i="59"/>
  <c r="A1830" i="59" s="1"/>
  <c r="J1830" i="59"/>
  <c r="M1830" i="59"/>
  <c r="N1830" i="59"/>
  <c r="P1830" i="59"/>
  <c r="Q1830" i="59"/>
  <c r="R1830" i="59"/>
  <c r="S1830" i="59"/>
  <c r="T1830" i="59"/>
  <c r="U1830" i="59"/>
  <c r="D1831" i="59"/>
  <c r="A1831" i="59" s="1"/>
  <c r="J1831" i="59"/>
  <c r="M1831" i="59"/>
  <c r="N1831" i="59"/>
  <c r="P1831" i="59"/>
  <c r="Q1831" i="59"/>
  <c r="R1831" i="59"/>
  <c r="S1831" i="59"/>
  <c r="T1831" i="59"/>
  <c r="U1831" i="59"/>
  <c r="D1832" i="59"/>
  <c r="A1832" i="59" s="1"/>
  <c r="J1832" i="59"/>
  <c r="M1832" i="59"/>
  <c r="N1832" i="59"/>
  <c r="P1832" i="59"/>
  <c r="Q1832" i="59"/>
  <c r="R1832" i="59"/>
  <c r="S1832" i="59"/>
  <c r="T1832" i="59"/>
  <c r="U1832" i="59"/>
  <c r="D1833" i="59"/>
  <c r="A1833" i="59" s="1"/>
  <c r="J1833" i="59"/>
  <c r="M1833" i="59"/>
  <c r="N1833" i="59"/>
  <c r="P1833" i="59"/>
  <c r="Q1833" i="59"/>
  <c r="R1833" i="59"/>
  <c r="S1833" i="59"/>
  <c r="T1833" i="59"/>
  <c r="U1833" i="59"/>
  <c r="D1834" i="59"/>
  <c r="A1834" i="59" s="1"/>
  <c r="J1834" i="59"/>
  <c r="M1834" i="59"/>
  <c r="N1834" i="59"/>
  <c r="P1834" i="59"/>
  <c r="Q1834" i="59"/>
  <c r="R1834" i="59"/>
  <c r="S1834" i="59"/>
  <c r="T1834" i="59"/>
  <c r="U1834" i="59"/>
  <c r="D1835" i="59"/>
  <c r="A1835" i="59" s="1"/>
  <c r="J1835" i="59"/>
  <c r="M1835" i="59"/>
  <c r="N1835" i="59"/>
  <c r="P1835" i="59"/>
  <c r="Q1835" i="59"/>
  <c r="R1835" i="59"/>
  <c r="S1835" i="59"/>
  <c r="T1835" i="59"/>
  <c r="U1835" i="59"/>
  <c r="D1836" i="59"/>
  <c r="A1836" i="59" s="1"/>
  <c r="J1836" i="59"/>
  <c r="M1836" i="59"/>
  <c r="N1836" i="59"/>
  <c r="P1836" i="59"/>
  <c r="Q1836" i="59"/>
  <c r="R1836" i="59"/>
  <c r="S1836" i="59"/>
  <c r="T1836" i="59"/>
  <c r="U1836" i="59"/>
  <c r="D1837" i="59"/>
  <c r="A1837" i="59" s="1"/>
  <c r="J1837" i="59"/>
  <c r="M1837" i="59"/>
  <c r="N1837" i="59"/>
  <c r="P1837" i="59"/>
  <c r="Q1837" i="59"/>
  <c r="R1837" i="59"/>
  <c r="S1837" i="59"/>
  <c r="T1837" i="59"/>
  <c r="U1837" i="59"/>
  <c r="D1838" i="59"/>
  <c r="A1838" i="59" s="1"/>
  <c r="J1838" i="59"/>
  <c r="M1838" i="59"/>
  <c r="N1838" i="59"/>
  <c r="P1838" i="59"/>
  <c r="Q1838" i="59"/>
  <c r="R1838" i="59"/>
  <c r="S1838" i="59"/>
  <c r="T1838" i="59"/>
  <c r="U1838" i="59"/>
  <c r="D1839" i="59"/>
  <c r="A1839" i="59" s="1"/>
  <c r="J1839" i="59"/>
  <c r="M1839" i="59"/>
  <c r="N1839" i="59"/>
  <c r="P1839" i="59"/>
  <c r="Q1839" i="59"/>
  <c r="R1839" i="59"/>
  <c r="S1839" i="59"/>
  <c r="T1839" i="59"/>
  <c r="U1839" i="59"/>
  <c r="D1840" i="59"/>
  <c r="A1840" i="59" s="1"/>
  <c r="J1840" i="59"/>
  <c r="M1840" i="59"/>
  <c r="N1840" i="59"/>
  <c r="P1840" i="59"/>
  <c r="Q1840" i="59"/>
  <c r="R1840" i="59"/>
  <c r="S1840" i="59"/>
  <c r="T1840" i="59"/>
  <c r="U1840" i="59"/>
  <c r="D1841" i="59"/>
  <c r="A1841" i="59" s="1"/>
  <c r="J1841" i="59"/>
  <c r="M1841" i="59"/>
  <c r="N1841" i="59"/>
  <c r="P1841" i="59"/>
  <c r="Q1841" i="59"/>
  <c r="R1841" i="59"/>
  <c r="S1841" i="59"/>
  <c r="T1841" i="59"/>
  <c r="U1841" i="59"/>
  <c r="D1842" i="59"/>
  <c r="A1842" i="59" s="1"/>
  <c r="J1842" i="59"/>
  <c r="M1842" i="59"/>
  <c r="N1842" i="59"/>
  <c r="P1842" i="59"/>
  <c r="Q1842" i="59"/>
  <c r="R1842" i="59"/>
  <c r="S1842" i="59"/>
  <c r="T1842" i="59"/>
  <c r="U1842" i="59"/>
  <c r="D1843" i="59"/>
  <c r="A1843" i="59" s="1"/>
  <c r="J1843" i="59"/>
  <c r="M1843" i="59"/>
  <c r="N1843" i="59"/>
  <c r="P1843" i="59"/>
  <c r="Q1843" i="59"/>
  <c r="R1843" i="59"/>
  <c r="S1843" i="59"/>
  <c r="T1843" i="59"/>
  <c r="U1843" i="59"/>
  <c r="D1844" i="59"/>
  <c r="A1844" i="59" s="1"/>
  <c r="J1844" i="59"/>
  <c r="M1844" i="59"/>
  <c r="N1844" i="59"/>
  <c r="P1844" i="59"/>
  <c r="Q1844" i="59"/>
  <c r="R1844" i="59"/>
  <c r="S1844" i="59"/>
  <c r="T1844" i="59"/>
  <c r="U1844" i="59"/>
  <c r="D1845" i="59"/>
  <c r="A1845" i="59" s="1"/>
  <c r="J1845" i="59"/>
  <c r="M1845" i="59"/>
  <c r="N1845" i="59"/>
  <c r="P1845" i="59"/>
  <c r="Q1845" i="59"/>
  <c r="R1845" i="59"/>
  <c r="S1845" i="59"/>
  <c r="T1845" i="59"/>
  <c r="U1845" i="59"/>
  <c r="D1846" i="59"/>
  <c r="A1846" i="59" s="1"/>
  <c r="J1846" i="59"/>
  <c r="M1846" i="59"/>
  <c r="N1846" i="59"/>
  <c r="P1846" i="59"/>
  <c r="Q1846" i="59"/>
  <c r="R1846" i="59"/>
  <c r="S1846" i="59"/>
  <c r="T1846" i="59"/>
  <c r="U1846" i="59"/>
  <c r="D1847" i="59"/>
  <c r="A1847" i="59" s="1"/>
  <c r="J1847" i="59"/>
  <c r="M1847" i="59"/>
  <c r="N1847" i="59"/>
  <c r="P1847" i="59"/>
  <c r="Q1847" i="59"/>
  <c r="R1847" i="59"/>
  <c r="S1847" i="59"/>
  <c r="T1847" i="59"/>
  <c r="U1847" i="59"/>
  <c r="D1848" i="59"/>
  <c r="A1848" i="59" s="1"/>
  <c r="J1848" i="59"/>
  <c r="M1848" i="59"/>
  <c r="N1848" i="59"/>
  <c r="P1848" i="59"/>
  <c r="Q1848" i="59"/>
  <c r="R1848" i="59"/>
  <c r="S1848" i="59"/>
  <c r="T1848" i="59"/>
  <c r="U1848" i="59"/>
  <c r="D1849" i="59"/>
  <c r="A1849" i="59" s="1"/>
  <c r="J1849" i="59"/>
  <c r="M1849" i="59"/>
  <c r="N1849" i="59"/>
  <c r="P1849" i="59"/>
  <c r="Q1849" i="59"/>
  <c r="R1849" i="59"/>
  <c r="S1849" i="59"/>
  <c r="T1849" i="59"/>
  <c r="U1849" i="59"/>
  <c r="D1850" i="59"/>
  <c r="A1850" i="59" s="1"/>
  <c r="J1850" i="59"/>
  <c r="M1850" i="59"/>
  <c r="N1850" i="59"/>
  <c r="P1850" i="59"/>
  <c r="Q1850" i="59"/>
  <c r="R1850" i="59"/>
  <c r="S1850" i="59"/>
  <c r="T1850" i="59"/>
  <c r="U1850" i="59"/>
  <c r="D1851" i="59"/>
  <c r="A1851" i="59" s="1"/>
  <c r="J1851" i="59"/>
  <c r="M1851" i="59"/>
  <c r="N1851" i="59"/>
  <c r="P1851" i="59"/>
  <c r="Q1851" i="59"/>
  <c r="R1851" i="59"/>
  <c r="S1851" i="59"/>
  <c r="T1851" i="59"/>
  <c r="U1851" i="59"/>
  <c r="D1852" i="59"/>
  <c r="A1852" i="59" s="1"/>
  <c r="J1852" i="59"/>
  <c r="M1852" i="59"/>
  <c r="N1852" i="59"/>
  <c r="P1852" i="59"/>
  <c r="Q1852" i="59"/>
  <c r="R1852" i="59"/>
  <c r="S1852" i="59"/>
  <c r="T1852" i="59"/>
  <c r="U1852" i="59"/>
  <c r="D1853" i="59"/>
  <c r="A1853" i="59" s="1"/>
  <c r="J1853" i="59"/>
  <c r="M1853" i="59"/>
  <c r="N1853" i="59"/>
  <c r="P1853" i="59"/>
  <c r="Q1853" i="59"/>
  <c r="R1853" i="59"/>
  <c r="S1853" i="59"/>
  <c r="T1853" i="59"/>
  <c r="U1853" i="59"/>
  <c r="D1854" i="59"/>
  <c r="A1854" i="59" s="1"/>
  <c r="J1854" i="59"/>
  <c r="M1854" i="59"/>
  <c r="N1854" i="59"/>
  <c r="P1854" i="59"/>
  <c r="Q1854" i="59"/>
  <c r="R1854" i="59"/>
  <c r="S1854" i="59"/>
  <c r="T1854" i="59"/>
  <c r="U1854" i="59"/>
  <c r="D1855" i="59"/>
  <c r="A1855" i="59" s="1"/>
  <c r="J1855" i="59"/>
  <c r="M1855" i="59"/>
  <c r="N1855" i="59"/>
  <c r="P1855" i="59"/>
  <c r="Q1855" i="59"/>
  <c r="S1855" i="59"/>
  <c r="T1855" i="59"/>
  <c r="U1855" i="59"/>
  <c r="D1856" i="59"/>
  <c r="A1856" i="59" s="1"/>
  <c r="J1856" i="59"/>
  <c r="M1856" i="59"/>
  <c r="N1856" i="59"/>
  <c r="P1856" i="59"/>
  <c r="Q1856" i="59"/>
  <c r="R1856" i="59"/>
  <c r="S1856" i="59"/>
  <c r="T1856" i="59"/>
  <c r="U1856" i="59"/>
  <c r="D1857" i="59"/>
  <c r="A1857" i="59" s="1"/>
  <c r="J1857" i="59"/>
  <c r="M1857" i="59"/>
  <c r="N1857" i="59"/>
  <c r="P1857" i="59"/>
  <c r="Q1857" i="59"/>
  <c r="S1857" i="59"/>
  <c r="T1857" i="59"/>
  <c r="U1857" i="59"/>
  <c r="D1858" i="59"/>
  <c r="A1858" i="59" s="1"/>
  <c r="J1858" i="59"/>
  <c r="M1858" i="59"/>
  <c r="N1858" i="59"/>
  <c r="P1858" i="59"/>
  <c r="Q1858" i="59"/>
  <c r="S1858" i="59"/>
  <c r="T1858" i="59"/>
  <c r="U1858" i="59"/>
  <c r="D1859" i="59"/>
  <c r="A1859" i="59" s="1"/>
  <c r="J1859" i="59"/>
  <c r="M1859" i="59"/>
  <c r="N1859" i="59"/>
  <c r="P1859" i="59"/>
  <c r="Q1859" i="59"/>
  <c r="R1859" i="59"/>
  <c r="S1859" i="59"/>
  <c r="T1859" i="59"/>
  <c r="U1859" i="59"/>
  <c r="D1860" i="59"/>
  <c r="A1860" i="59" s="1"/>
  <c r="J1860" i="59"/>
  <c r="M1860" i="59"/>
  <c r="N1860" i="59"/>
  <c r="P1860" i="59"/>
  <c r="Q1860" i="59"/>
  <c r="R1860" i="59"/>
  <c r="S1860" i="59"/>
  <c r="T1860" i="59"/>
  <c r="U1860" i="59"/>
  <c r="D1861" i="59"/>
  <c r="A1861" i="59" s="1"/>
  <c r="J1861" i="59"/>
  <c r="M1861" i="59"/>
  <c r="N1861" i="59"/>
  <c r="P1861" i="59"/>
  <c r="Q1861" i="59"/>
  <c r="R1861" i="59"/>
  <c r="S1861" i="59"/>
  <c r="T1861" i="59"/>
  <c r="U1861" i="59"/>
  <c r="D1862" i="59"/>
  <c r="A1862" i="59" s="1"/>
  <c r="J1862" i="59"/>
  <c r="M1862" i="59"/>
  <c r="N1862" i="59"/>
  <c r="P1862" i="59"/>
  <c r="Q1862" i="59"/>
  <c r="R1862" i="59"/>
  <c r="S1862" i="59"/>
  <c r="T1862" i="59"/>
  <c r="U1862" i="59"/>
  <c r="D1863" i="59"/>
  <c r="A1863" i="59" s="1"/>
  <c r="J1863" i="59"/>
  <c r="M1863" i="59"/>
  <c r="N1863" i="59"/>
  <c r="P1863" i="59"/>
  <c r="Q1863" i="59"/>
  <c r="R1863" i="59"/>
  <c r="S1863" i="59"/>
  <c r="T1863" i="59"/>
  <c r="U1863" i="59"/>
  <c r="D1864" i="59"/>
  <c r="A1864" i="59" s="1"/>
  <c r="J1864" i="59"/>
  <c r="M1864" i="59"/>
  <c r="N1864" i="59"/>
  <c r="P1864" i="59"/>
  <c r="Q1864" i="59"/>
  <c r="R1864" i="59"/>
  <c r="S1864" i="59"/>
  <c r="T1864" i="59"/>
  <c r="U1864" i="59"/>
  <c r="D1865" i="59"/>
  <c r="A1865" i="59" s="1"/>
  <c r="J1865" i="59"/>
  <c r="M1865" i="59"/>
  <c r="N1865" i="59"/>
  <c r="P1865" i="59"/>
  <c r="Q1865" i="59"/>
  <c r="R1865" i="59"/>
  <c r="S1865" i="59"/>
  <c r="T1865" i="59"/>
  <c r="U1865" i="59"/>
  <c r="D1866" i="59"/>
  <c r="A1866" i="59" s="1"/>
  <c r="J1866" i="59"/>
  <c r="M1866" i="59"/>
  <c r="N1866" i="59"/>
  <c r="P1866" i="59"/>
  <c r="Q1866" i="59"/>
  <c r="S1866" i="59"/>
  <c r="T1866" i="59"/>
  <c r="U1866" i="59"/>
  <c r="D1867" i="59"/>
  <c r="A1867" i="59" s="1"/>
  <c r="J1867" i="59"/>
  <c r="M1867" i="59"/>
  <c r="N1867" i="59"/>
  <c r="P1867" i="59"/>
  <c r="Q1867" i="59"/>
  <c r="R1867" i="59"/>
  <c r="S1867" i="59"/>
  <c r="T1867" i="59"/>
  <c r="U1867" i="59"/>
  <c r="D1868" i="59"/>
  <c r="A1868" i="59" s="1"/>
  <c r="J1868" i="59"/>
  <c r="M1868" i="59"/>
  <c r="N1868" i="59"/>
  <c r="P1868" i="59"/>
  <c r="Q1868" i="59"/>
  <c r="R1868" i="59"/>
  <c r="S1868" i="59"/>
  <c r="T1868" i="59"/>
  <c r="U1868" i="59"/>
  <c r="D1869" i="59"/>
  <c r="A1869" i="59" s="1"/>
  <c r="J1869" i="59"/>
  <c r="M1869" i="59"/>
  <c r="N1869" i="59"/>
  <c r="P1869" i="59"/>
  <c r="Q1869" i="59"/>
  <c r="R1869" i="59"/>
  <c r="S1869" i="59"/>
  <c r="T1869" i="59"/>
  <c r="U1869" i="59"/>
  <c r="D1870" i="59"/>
  <c r="A1870" i="59" s="1"/>
  <c r="J1870" i="59"/>
  <c r="M1870" i="59"/>
  <c r="N1870" i="59"/>
  <c r="P1870" i="59"/>
  <c r="Q1870" i="59"/>
  <c r="R1870" i="59"/>
  <c r="S1870" i="59"/>
  <c r="T1870" i="59"/>
  <c r="U1870" i="59"/>
  <c r="D1871" i="59"/>
  <c r="A1871" i="59" s="1"/>
  <c r="J1871" i="59"/>
  <c r="M1871" i="59"/>
  <c r="N1871" i="59"/>
  <c r="P1871" i="59"/>
  <c r="Q1871" i="59"/>
  <c r="R1871" i="59"/>
  <c r="S1871" i="59"/>
  <c r="T1871" i="59"/>
  <c r="U1871" i="59"/>
  <c r="D1872" i="59"/>
  <c r="A1872" i="59" s="1"/>
  <c r="J1872" i="59"/>
  <c r="M1872" i="59"/>
  <c r="N1872" i="59"/>
  <c r="P1872" i="59"/>
  <c r="Q1872" i="59"/>
  <c r="R1872" i="59"/>
  <c r="S1872" i="59"/>
  <c r="T1872" i="59"/>
  <c r="U1872" i="59"/>
  <c r="D1873" i="59"/>
  <c r="A1873" i="59" s="1"/>
  <c r="J1873" i="59"/>
  <c r="M1873" i="59"/>
  <c r="N1873" i="59"/>
  <c r="P1873" i="59"/>
  <c r="Q1873" i="59"/>
  <c r="R1873" i="59"/>
  <c r="S1873" i="59"/>
  <c r="T1873" i="59"/>
  <c r="U1873" i="59"/>
  <c r="D1874" i="59"/>
  <c r="A1874" i="59" s="1"/>
  <c r="J1874" i="59"/>
  <c r="M1874" i="59"/>
  <c r="N1874" i="59"/>
  <c r="P1874" i="59"/>
  <c r="Q1874" i="59"/>
  <c r="R1874" i="59"/>
  <c r="S1874" i="59"/>
  <c r="T1874" i="59"/>
  <c r="U1874" i="59"/>
  <c r="D1875" i="59"/>
  <c r="A1875" i="59" s="1"/>
  <c r="J1875" i="59"/>
  <c r="M1875" i="59"/>
  <c r="N1875" i="59"/>
  <c r="P1875" i="59"/>
  <c r="Q1875" i="59"/>
  <c r="R1875" i="59"/>
  <c r="S1875" i="59"/>
  <c r="T1875" i="59"/>
  <c r="U1875" i="59"/>
  <c r="D1876" i="59"/>
  <c r="A1876" i="59" s="1"/>
  <c r="J1876" i="59"/>
  <c r="M1876" i="59"/>
  <c r="N1876" i="59"/>
  <c r="P1876" i="59"/>
  <c r="Q1876" i="59"/>
  <c r="R1876" i="59"/>
  <c r="S1876" i="59"/>
  <c r="T1876" i="59"/>
  <c r="U1876" i="59"/>
  <c r="D1877" i="59"/>
  <c r="A1877" i="59" s="1"/>
  <c r="J1877" i="59"/>
  <c r="M1877" i="59"/>
  <c r="N1877" i="59"/>
  <c r="P1877" i="59"/>
  <c r="Q1877" i="59"/>
  <c r="R1877" i="59"/>
  <c r="S1877" i="59"/>
  <c r="T1877" i="59"/>
  <c r="U1877" i="59"/>
  <c r="D1878" i="59"/>
  <c r="A1878" i="59" s="1"/>
  <c r="J1878" i="59"/>
  <c r="M1878" i="59"/>
  <c r="N1878" i="59"/>
  <c r="P1878" i="59"/>
  <c r="Q1878" i="59"/>
  <c r="R1878" i="59"/>
  <c r="S1878" i="59"/>
  <c r="T1878" i="59"/>
  <c r="U1878" i="59"/>
  <c r="D1879" i="59"/>
  <c r="A1879" i="59" s="1"/>
  <c r="J1879" i="59"/>
  <c r="M1879" i="59"/>
  <c r="N1879" i="59"/>
  <c r="P1879" i="59"/>
  <c r="Q1879" i="59"/>
  <c r="R1879" i="59"/>
  <c r="S1879" i="59"/>
  <c r="T1879" i="59"/>
  <c r="U1879" i="59"/>
  <c r="D1880" i="59"/>
  <c r="A1880" i="59" s="1"/>
  <c r="J1880" i="59"/>
  <c r="M1880" i="59"/>
  <c r="N1880" i="59"/>
  <c r="P1880" i="59"/>
  <c r="Q1880" i="59"/>
  <c r="R1880" i="59"/>
  <c r="S1880" i="59"/>
  <c r="T1880" i="59"/>
  <c r="U1880" i="59"/>
  <c r="D1881" i="59"/>
  <c r="A1881" i="59" s="1"/>
  <c r="J1881" i="59"/>
  <c r="M1881" i="59"/>
  <c r="N1881" i="59"/>
  <c r="P1881" i="59"/>
  <c r="Q1881" i="59"/>
  <c r="R1881" i="59"/>
  <c r="S1881" i="59"/>
  <c r="T1881" i="59"/>
  <c r="U1881" i="59"/>
  <c r="D1882" i="59"/>
  <c r="A1882" i="59" s="1"/>
  <c r="J1882" i="59"/>
  <c r="M1882" i="59"/>
  <c r="N1882" i="59"/>
  <c r="P1882" i="59"/>
  <c r="Q1882" i="59"/>
  <c r="R1882" i="59"/>
  <c r="S1882" i="59"/>
  <c r="T1882" i="59"/>
  <c r="U1882" i="59"/>
  <c r="D1883" i="59"/>
  <c r="A1883" i="59" s="1"/>
  <c r="J1883" i="59"/>
  <c r="M1883" i="59"/>
  <c r="N1883" i="59"/>
  <c r="P1883" i="59"/>
  <c r="Q1883" i="59"/>
  <c r="R1883" i="59"/>
  <c r="S1883" i="59"/>
  <c r="T1883" i="59"/>
  <c r="U1883" i="59"/>
  <c r="D1884" i="59"/>
  <c r="A1884" i="59" s="1"/>
  <c r="J1884" i="59"/>
  <c r="M1884" i="59"/>
  <c r="N1884" i="59"/>
  <c r="P1884" i="59"/>
  <c r="Q1884" i="59"/>
  <c r="R1884" i="59"/>
  <c r="S1884" i="59"/>
  <c r="T1884" i="59"/>
  <c r="U1884" i="59"/>
  <c r="D1885" i="59"/>
  <c r="A1885" i="59" s="1"/>
  <c r="J1885" i="59"/>
  <c r="M1885" i="59"/>
  <c r="N1885" i="59"/>
  <c r="P1885" i="59"/>
  <c r="Q1885" i="59"/>
  <c r="R1885" i="59"/>
  <c r="S1885" i="59"/>
  <c r="T1885" i="59"/>
  <c r="U1885" i="59"/>
  <c r="D1886" i="59"/>
  <c r="A1886" i="59" s="1"/>
  <c r="J1886" i="59"/>
  <c r="M1886" i="59"/>
  <c r="N1886" i="59"/>
  <c r="P1886" i="59"/>
  <c r="Q1886" i="59"/>
  <c r="R1886" i="59"/>
  <c r="S1886" i="59"/>
  <c r="T1886" i="59"/>
  <c r="U1886" i="59"/>
  <c r="D1887" i="59"/>
  <c r="A1887" i="59" s="1"/>
  <c r="J1887" i="59"/>
  <c r="M1887" i="59"/>
  <c r="N1887" i="59"/>
  <c r="P1887" i="59"/>
  <c r="Q1887" i="59"/>
  <c r="R1887" i="59"/>
  <c r="S1887" i="59"/>
  <c r="T1887" i="59"/>
  <c r="U1887" i="59"/>
  <c r="D1888" i="59"/>
  <c r="A1888" i="59" s="1"/>
  <c r="J1888" i="59"/>
  <c r="M1888" i="59"/>
  <c r="N1888" i="59"/>
  <c r="P1888" i="59"/>
  <c r="Q1888" i="59"/>
  <c r="R1888" i="59"/>
  <c r="S1888" i="59"/>
  <c r="T1888" i="59"/>
  <c r="U1888" i="59"/>
  <c r="D1889" i="59"/>
  <c r="A1889" i="59" s="1"/>
  <c r="J1889" i="59"/>
  <c r="M1889" i="59"/>
  <c r="N1889" i="59"/>
  <c r="P1889" i="59"/>
  <c r="Q1889" i="59"/>
  <c r="R1889" i="59"/>
  <c r="S1889" i="59"/>
  <c r="T1889" i="59"/>
  <c r="U1889" i="59"/>
  <c r="D1890" i="59"/>
  <c r="A1890" i="59" s="1"/>
  <c r="J1890" i="59"/>
  <c r="M1890" i="59"/>
  <c r="N1890" i="59"/>
  <c r="P1890" i="59"/>
  <c r="Q1890" i="59"/>
  <c r="R1890" i="59"/>
  <c r="S1890" i="59"/>
  <c r="T1890" i="59"/>
  <c r="U1890" i="59"/>
  <c r="D1891" i="59"/>
  <c r="A1891" i="59" s="1"/>
  <c r="J1891" i="59"/>
  <c r="M1891" i="59"/>
  <c r="N1891" i="59"/>
  <c r="P1891" i="59"/>
  <c r="Q1891" i="59"/>
  <c r="R1891" i="59"/>
  <c r="S1891" i="59"/>
  <c r="T1891" i="59"/>
  <c r="U1891" i="59"/>
  <c r="D1892" i="59"/>
  <c r="A1892" i="59" s="1"/>
  <c r="J1892" i="59"/>
  <c r="M1892" i="59"/>
  <c r="N1892" i="59"/>
  <c r="P1892" i="59"/>
  <c r="Q1892" i="59"/>
  <c r="R1892" i="59"/>
  <c r="S1892" i="59"/>
  <c r="T1892" i="59"/>
  <c r="U1892" i="59"/>
  <c r="D1893" i="59"/>
  <c r="A1893" i="59" s="1"/>
  <c r="J1893" i="59"/>
  <c r="M1893" i="59"/>
  <c r="N1893" i="59"/>
  <c r="P1893" i="59"/>
  <c r="Q1893" i="59"/>
  <c r="R1893" i="59"/>
  <c r="S1893" i="59"/>
  <c r="T1893" i="59"/>
  <c r="U1893" i="59"/>
  <c r="D1894" i="59"/>
  <c r="A1894" i="59" s="1"/>
  <c r="J1894" i="59"/>
  <c r="M1894" i="59"/>
  <c r="N1894" i="59"/>
  <c r="P1894" i="59"/>
  <c r="Q1894" i="59"/>
  <c r="R1894" i="59"/>
  <c r="S1894" i="59"/>
  <c r="T1894" i="59"/>
  <c r="U1894" i="59"/>
  <c r="D1895" i="59"/>
  <c r="A1895" i="59" s="1"/>
  <c r="J1895" i="59"/>
  <c r="M1895" i="59"/>
  <c r="N1895" i="59"/>
  <c r="P1895" i="59"/>
  <c r="Q1895" i="59"/>
  <c r="R1895" i="59"/>
  <c r="S1895" i="59"/>
  <c r="T1895" i="59"/>
  <c r="U1895" i="59"/>
  <c r="D1896" i="59"/>
  <c r="A1896" i="59" s="1"/>
  <c r="J1896" i="59"/>
  <c r="M1896" i="59"/>
  <c r="N1896" i="59"/>
  <c r="P1896" i="59"/>
  <c r="Q1896" i="59"/>
  <c r="R1896" i="59"/>
  <c r="S1896" i="59"/>
  <c r="T1896" i="59"/>
  <c r="U1896" i="59"/>
  <c r="D1897" i="59"/>
  <c r="A1897" i="59" s="1"/>
  <c r="J1897" i="59"/>
  <c r="M1897" i="59"/>
  <c r="N1897" i="59"/>
  <c r="P1897" i="59"/>
  <c r="Q1897" i="59"/>
  <c r="R1897" i="59"/>
  <c r="S1897" i="59"/>
  <c r="T1897" i="59"/>
  <c r="U1897" i="59"/>
  <c r="D1898" i="59"/>
  <c r="A1898" i="59" s="1"/>
  <c r="J1898" i="59"/>
  <c r="M1898" i="59"/>
  <c r="N1898" i="59"/>
  <c r="P1898" i="59"/>
  <c r="Q1898" i="59"/>
  <c r="R1898" i="59"/>
  <c r="S1898" i="59"/>
  <c r="T1898" i="59"/>
  <c r="U1898" i="59"/>
  <c r="D1899" i="59"/>
  <c r="A1899" i="59" s="1"/>
  <c r="J1899" i="59"/>
  <c r="M1899" i="59"/>
  <c r="N1899" i="59"/>
  <c r="P1899" i="59"/>
  <c r="Q1899" i="59"/>
  <c r="R1899" i="59"/>
  <c r="S1899" i="59"/>
  <c r="T1899" i="59"/>
  <c r="U1899" i="59"/>
  <c r="D1900" i="59"/>
  <c r="A1900" i="59" s="1"/>
  <c r="J1900" i="59"/>
  <c r="M1900" i="59"/>
  <c r="N1900" i="59"/>
  <c r="P1900" i="59"/>
  <c r="Q1900" i="59"/>
  <c r="R1900" i="59"/>
  <c r="S1900" i="59"/>
  <c r="T1900" i="59"/>
  <c r="U1900" i="59"/>
  <c r="D1901" i="59"/>
  <c r="A1901" i="59" s="1"/>
  <c r="J1901" i="59"/>
  <c r="M1901" i="59"/>
  <c r="N1901" i="59"/>
  <c r="P1901" i="59"/>
  <c r="Q1901" i="59"/>
  <c r="R1901" i="59"/>
  <c r="S1901" i="59"/>
  <c r="T1901" i="59"/>
  <c r="U1901" i="59"/>
  <c r="D1902" i="59"/>
  <c r="A1902" i="59" s="1"/>
  <c r="J1902" i="59"/>
  <c r="M1902" i="59"/>
  <c r="N1902" i="59"/>
  <c r="P1902" i="59"/>
  <c r="Q1902" i="59"/>
  <c r="R1902" i="59"/>
  <c r="S1902" i="59"/>
  <c r="T1902" i="59"/>
  <c r="U1902" i="59"/>
  <c r="D1903" i="59"/>
  <c r="A1903" i="59" s="1"/>
  <c r="J1903" i="59"/>
  <c r="M1903" i="59"/>
  <c r="N1903" i="59"/>
  <c r="P1903" i="59"/>
  <c r="Q1903" i="59"/>
  <c r="R1903" i="59"/>
  <c r="S1903" i="59"/>
  <c r="T1903" i="59"/>
  <c r="U1903" i="59"/>
  <c r="D1904" i="59"/>
  <c r="A1904" i="59" s="1"/>
  <c r="J1904" i="59"/>
  <c r="M1904" i="59"/>
  <c r="N1904" i="59"/>
  <c r="P1904" i="59"/>
  <c r="Q1904" i="59"/>
  <c r="R1904" i="59"/>
  <c r="S1904" i="59"/>
  <c r="T1904" i="59"/>
  <c r="U1904" i="59"/>
  <c r="D1905" i="59"/>
  <c r="A1905" i="59" s="1"/>
  <c r="J1905" i="59"/>
  <c r="M1905" i="59"/>
  <c r="N1905" i="59"/>
  <c r="P1905" i="59"/>
  <c r="Q1905" i="59"/>
  <c r="R1905" i="59"/>
  <c r="S1905" i="59"/>
  <c r="T1905" i="59"/>
  <c r="U1905" i="59"/>
  <c r="D1906" i="59"/>
  <c r="A1906" i="59" s="1"/>
  <c r="J1906" i="59"/>
  <c r="M1906" i="59"/>
  <c r="N1906" i="59"/>
  <c r="P1906" i="59"/>
  <c r="Q1906" i="59"/>
  <c r="R1906" i="59"/>
  <c r="S1906" i="59"/>
  <c r="T1906" i="59"/>
  <c r="U1906" i="59"/>
  <c r="D1907" i="59"/>
  <c r="A1907" i="59" s="1"/>
  <c r="J1907" i="59"/>
  <c r="M1907" i="59"/>
  <c r="N1907" i="59"/>
  <c r="P1907" i="59"/>
  <c r="Q1907" i="59"/>
  <c r="R1907" i="59"/>
  <c r="S1907" i="59"/>
  <c r="T1907" i="59"/>
  <c r="U1907" i="59"/>
  <c r="D1908" i="59"/>
  <c r="A1908" i="59" s="1"/>
  <c r="J1908" i="59"/>
  <c r="M1908" i="59"/>
  <c r="N1908" i="59"/>
  <c r="P1908" i="59"/>
  <c r="Q1908" i="59"/>
  <c r="R1908" i="59"/>
  <c r="S1908" i="59"/>
  <c r="T1908" i="59"/>
  <c r="U1908" i="59"/>
  <c r="D1909" i="59"/>
  <c r="A1909" i="59" s="1"/>
  <c r="J1909" i="59"/>
  <c r="M1909" i="59"/>
  <c r="N1909" i="59"/>
  <c r="P1909" i="59"/>
  <c r="Q1909" i="59"/>
  <c r="R1909" i="59"/>
  <c r="S1909" i="59"/>
  <c r="T1909" i="59"/>
  <c r="U1909" i="59"/>
  <c r="D1910" i="59"/>
  <c r="A1910" i="59" s="1"/>
  <c r="J1910" i="59"/>
  <c r="M1910" i="59"/>
  <c r="N1910" i="59"/>
  <c r="P1910" i="59"/>
  <c r="Q1910" i="59"/>
  <c r="R1910" i="59"/>
  <c r="S1910" i="59"/>
  <c r="T1910" i="59"/>
  <c r="U1910" i="59"/>
  <c r="D1911" i="59"/>
  <c r="A1911" i="59" s="1"/>
  <c r="J1911" i="59"/>
  <c r="M1911" i="59"/>
  <c r="N1911" i="59"/>
  <c r="P1911" i="59"/>
  <c r="Q1911" i="59"/>
  <c r="R1911" i="59"/>
  <c r="S1911" i="59"/>
  <c r="T1911" i="59"/>
  <c r="U1911" i="59"/>
  <c r="D1912" i="59"/>
  <c r="A1912" i="59" s="1"/>
  <c r="J1912" i="59"/>
  <c r="M1912" i="59"/>
  <c r="N1912" i="59"/>
  <c r="P1912" i="59"/>
  <c r="Q1912" i="59"/>
  <c r="R1912" i="59"/>
  <c r="S1912" i="59"/>
  <c r="T1912" i="59"/>
  <c r="U1912" i="59"/>
  <c r="D1913" i="59"/>
  <c r="A1913" i="59" s="1"/>
  <c r="J1913" i="59"/>
  <c r="M1913" i="59"/>
  <c r="N1913" i="59"/>
  <c r="P1913" i="59"/>
  <c r="Q1913" i="59"/>
  <c r="R1913" i="59"/>
  <c r="S1913" i="59"/>
  <c r="T1913" i="59"/>
  <c r="U1913" i="59"/>
  <c r="D1914" i="59"/>
  <c r="A1914" i="59" s="1"/>
  <c r="J1914" i="59"/>
  <c r="M1914" i="59"/>
  <c r="N1914" i="59"/>
  <c r="P1914" i="59"/>
  <c r="Q1914" i="59"/>
  <c r="R1914" i="59"/>
  <c r="S1914" i="59"/>
  <c r="T1914" i="59"/>
  <c r="U1914" i="59"/>
  <c r="D1915" i="59"/>
  <c r="A1915" i="59" s="1"/>
  <c r="J1915" i="59"/>
  <c r="M1915" i="59"/>
  <c r="N1915" i="59"/>
  <c r="P1915" i="59"/>
  <c r="Q1915" i="59"/>
  <c r="R1915" i="59"/>
  <c r="S1915" i="59"/>
  <c r="T1915" i="59"/>
  <c r="U1915" i="59"/>
  <c r="D1916" i="59"/>
  <c r="A1916" i="59" s="1"/>
  <c r="J1916" i="59"/>
  <c r="M1916" i="59"/>
  <c r="N1916" i="59"/>
  <c r="P1916" i="59"/>
  <c r="Q1916" i="59"/>
  <c r="R1916" i="59"/>
  <c r="S1916" i="59"/>
  <c r="T1916" i="59"/>
  <c r="U1916" i="59"/>
  <c r="D1917" i="59"/>
  <c r="A1917" i="59" s="1"/>
  <c r="J1917" i="59"/>
  <c r="M1917" i="59"/>
  <c r="N1917" i="59"/>
  <c r="P1917" i="59"/>
  <c r="Q1917" i="59"/>
  <c r="R1917" i="59"/>
  <c r="S1917" i="59"/>
  <c r="T1917" i="59"/>
  <c r="U1917" i="59"/>
  <c r="D1918" i="59"/>
  <c r="A1918" i="59" s="1"/>
  <c r="J1918" i="59"/>
  <c r="M1918" i="59"/>
  <c r="N1918" i="59"/>
  <c r="P1918" i="59"/>
  <c r="Q1918" i="59"/>
  <c r="R1918" i="59"/>
  <c r="S1918" i="59"/>
  <c r="T1918" i="59"/>
  <c r="U1918" i="59"/>
  <c r="D1919" i="59"/>
  <c r="A1919" i="59" s="1"/>
  <c r="J1919" i="59"/>
  <c r="M1919" i="59"/>
  <c r="N1919" i="59"/>
  <c r="P1919" i="59"/>
  <c r="Q1919" i="59"/>
  <c r="R1919" i="59"/>
  <c r="S1919" i="59"/>
  <c r="T1919" i="59"/>
  <c r="U1919" i="59"/>
  <c r="D1920" i="59"/>
  <c r="A1920" i="59" s="1"/>
  <c r="J1920" i="59"/>
  <c r="M1920" i="59"/>
  <c r="N1920" i="59"/>
  <c r="P1920" i="59"/>
  <c r="Q1920" i="59"/>
  <c r="R1920" i="59"/>
  <c r="S1920" i="59"/>
  <c r="T1920" i="59"/>
  <c r="U1920" i="59"/>
  <c r="D1921" i="59"/>
  <c r="A1921" i="59" s="1"/>
  <c r="J1921" i="59"/>
  <c r="M1921" i="59"/>
  <c r="N1921" i="59"/>
  <c r="P1921" i="59"/>
  <c r="Q1921" i="59"/>
  <c r="R1921" i="59"/>
  <c r="S1921" i="59"/>
  <c r="T1921" i="59"/>
  <c r="U1921" i="59"/>
  <c r="D1922" i="59"/>
  <c r="A1922" i="59" s="1"/>
  <c r="J1922" i="59"/>
  <c r="M1922" i="59"/>
  <c r="N1922" i="59"/>
  <c r="P1922" i="59"/>
  <c r="Q1922" i="59"/>
  <c r="R1922" i="59"/>
  <c r="S1922" i="59"/>
  <c r="T1922" i="59"/>
  <c r="U1922" i="59"/>
  <c r="D1923" i="59"/>
  <c r="A1923" i="59" s="1"/>
  <c r="J1923" i="59"/>
  <c r="M1923" i="59"/>
  <c r="N1923" i="59"/>
  <c r="P1923" i="59"/>
  <c r="Q1923" i="59"/>
  <c r="R1923" i="59"/>
  <c r="S1923" i="59"/>
  <c r="T1923" i="59"/>
  <c r="U1923" i="59"/>
  <c r="D1924" i="59"/>
  <c r="A1924" i="59" s="1"/>
  <c r="J1924" i="59"/>
  <c r="M1924" i="59"/>
  <c r="N1924" i="59"/>
  <c r="P1924" i="59"/>
  <c r="Q1924" i="59"/>
  <c r="R1924" i="59"/>
  <c r="S1924" i="59"/>
  <c r="T1924" i="59"/>
  <c r="U1924" i="59"/>
  <c r="D1925" i="59"/>
  <c r="A1925" i="59" s="1"/>
  <c r="J1925" i="59"/>
  <c r="M1925" i="59"/>
  <c r="N1925" i="59"/>
  <c r="P1925" i="59"/>
  <c r="Q1925" i="59"/>
  <c r="R1925" i="59"/>
  <c r="S1925" i="59"/>
  <c r="T1925" i="59"/>
  <c r="U1925" i="59"/>
  <c r="D1926" i="59"/>
  <c r="A1926" i="59" s="1"/>
  <c r="J1926" i="59"/>
  <c r="M1926" i="59"/>
  <c r="N1926" i="59"/>
  <c r="P1926" i="59"/>
  <c r="Q1926" i="59"/>
  <c r="R1926" i="59"/>
  <c r="S1926" i="59"/>
  <c r="T1926" i="59"/>
  <c r="U1926" i="59"/>
  <c r="D1927" i="59"/>
  <c r="A1927" i="59" s="1"/>
  <c r="J1927" i="59"/>
  <c r="M1927" i="59"/>
  <c r="N1927" i="59"/>
  <c r="P1927" i="59"/>
  <c r="Q1927" i="59"/>
  <c r="R1927" i="59"/>
  <c r="S1927" i="59"/>
  <c r="T1927" i="59"/>
  <c r="U1927" i="59"/>
  <c r="D1928" i="59"/>
  <c r="A1928" i="59" s="1"/>
  <c r="J1928" i="59"/>
  <c r="M1928" i="59"/>
  <c r="N1928" i="59"/>
  <c r="P1928" i="59"/>
  <c r="Q1928" i="59"/>
  <c r="R1928" i="59"/>
  <c r="S1928" i="59"/>
  <c r="T1928" i="59"/>
  <c r="U1928" i="59"/>
  <c r="D1929" i="59"/>
  <c r="A1929" i="59" s="1"/>
  <c r="J1929" i="59"/>
  <c r="M1929" i="59"/>
  <c r="N1929" i="59"/>
  <c r="P1929" i="59"/>
  <c r="Q1929" i="59"/>
  <c r="R1929" i="59"/>
  <c r="S1929" i="59"/>
  <c r="T1929" i="59"/>
  <c r="U1929" i="59"/>
  <c r="D1930" i="59"/>
  <c r="A1930" i="59" s="1"/>
  <c r="J1930" i="59"/>
  <c r="M1930" i="59"/>
  <c r="N1930" i="59"/>
  <c r="P1930" i="59"/>
  <c r="Q1930" i="59"/>
  <c r="R1930" i="59"/>
  <c r="S1930" i="59"/>
  <c r="T1930" i="59"/>
  <c r="U1930" i="59"/>
  <c r="D1931" i="59"/>
  <c r="A1931" i="59" s="1"/>
  <c r="J1931" i="59"/>
  <c r="M1931" i="59"/>
  <c r="N1931" i="59"/>
  <c r="P1931" i="59"/>
  <c r="Q1931" i="59"/>
  <c r="R1931" i="59"/>
  <c r="S1931" i="59"/>
  <c r="T1931" i="59"/>
  <c r="U1931" i="59"/>
  <c r="D1932" i="59"/>
  <c r="A1932" i="59" s="1"/>
  <c r="J1932" i="59"/>
  <c r="M1932" i="59"/>
  <c r="N1932" i="59"/>
  <c r="P1932" i="59"/>
  <c r="Q1932" i="59"/>
  <c r="R1932" i="59"/>
  <c r="S1932" i="59"/>
  <c r="T1932" i="59"/>
  <c r="U1932" i="59"/>
  <c r="D1933" i="59"/>
  <c r="A1933" i="59" s="1"/>
  <c r="J1933" i="59"/>
  <c r="M1933" i="59"/>
  <c r="N1933" i="59"/>
  <c r="P1933" i="59"/>
  <c r="Q1933" i="59"/>
  <c r="R1933" i="59"/>
  <c r="S1933" i="59"/>
  <c r="T1933" i="59"/>
  <c r="U1933" i="59"/>
  <c r="D1934" i="59"/>
  <c r="A1934" i="59" s="1"/>
  <c r="J1934" i="59"/>
  <c r="M1934" i="59"/>
  <c r="N1934" i="59"/>
  <c r="P1934" i="59"/>
  <c r="Q1934" i="59"/>
  <c r="R1934" i="59"/>
  <c r="S1934" i="59"/>
  <c r="T1934" i="59"/>
  <c r="U1934" i="59"/>
  <c r="D1935" i="59"/>
  <c r="A1935" i="59" s="1"/>
  <c r="J1935" i="59"/>
  <c r="M1935" i="59"/>
  <c r="N1935" i="59"/>
  <c r="P1935" i="59"/>
  <c r="Q1935" i="59"/>
  <c r="S1935" i="59"/>
  <c r="T1935" i="59"/>
  <c r="U1935" i="59"/>
  <c r="D1936" i="59"/>
  <c r="A1936" i="59" s="1"/>
  <c r="J1936" i="59"/>
  <c r="M1936" i="59"/>
  <c r="N1936" i="59"/>
  <c r="P1936" i="59"/>
  <c r="Q1936" i="59"/>
  <c r="S1936" i="59"/>
  <c r="T1936" i="59"/>
  <c r="U1936" i="59"/>
  <c r="D1937" i="59"/>
  <c r="A1937" i="59" s="1"/>
  <c r="J1937" i="59"/>
  <c r="M1937" i="59"/>
  <c r="N1937" i="59"/>
  <c r="P1937" i="59"/>
  <c r="Q1937" i="59"/>
  <c r="R1937" i="59"/>
  <c r="S1937" i="59"/>
  <c r="T1937" i="59"/>
  <c r="U1937" i="59"/>
  <c r="D1938" i="59"/>
  <c r="A1938" i="59" s="1"/>
  <c r="J1938" i="59"/>
  <c r="M1938" i="59"/>
  <c r="N1938" i="59"/>
  <c r="P1938" i="59"/>
  <c r="Q1938" i="59"/>
  <c r="S1938" i="59"/>
  <c r="T1938" i="59"/>
  <c r="U1938" i="59"/>
  <c r="D1939" i="59"/>
  <c r="A1939" i="59" s="1"/>
  <c r="J1939" i="59"/>
  <c r="M1939" i="59"/>
  <c r="N1939" i="59"/>
  <c r="P1939" i="59"/>
  <c r="Q1939" i="59"/>
  <c r="R1939" i="59"/>
  <c r="S1939" i="59"/>
  <c r="T1939" i="59"/>
  <c r="U1939" i="59"/>
  <c r="D1940" i="59"/>
  <c r="A1940" i="59" s="1"/>
  <c r="J1940" i="59"/>
  <c r="M1940" i="59"/>
  <c r="N1940" i="59"/>
  <c r="P1940" i="59"/>
  <c r="Q1940" i="59"/>
  <c r="R1940" i="59"/>
  <c r="S1940" i="59"/>
  <c r="T1940" i="59"/>
  <c r="U1940" i="59"/>
  <c r="D1941" i="59"/>
  <c r="A1941" i="59" s="1"/>
  <c r="J1941" i="59"/>
  <c r="M1941" i="59"/>
  <c r="N1941" i="59"/>
  <c r="P1941" i="59"/>
  <c r="Q1941" i="59"/>
  <c r="R1941" i="59"/>
  <c r="S1941" i="59"/>
  <c r="T1941" i="59"/>
  <c r="U1941" i="59"/>
  <c r="D1942" i="59"/>
  <c r="A1942" i="59" s="1"/>
  <c r="J1942" i="59"/>
  <c r="M1942" i="59"/>
  <c r="N1942" i="59"/>
  <c r="P1942" i="59"/>
  <c r="Q1942" i="59"/>
  <c r="R1942" i="59"/>
  <c r="S1942" i="59"/>
  <c r="T1942" i="59"/>
  <c r="U1942" i="59"/>
  <c r="D1943" i="59"/>
  <c r="A1943" i="59" s="1"/>
  <c r="J1943" i="59"/>
  <c r="M1943" i="59"/>
  <c r="N1943" i="59"/>
  <c r="P1943" i="59"/>
  <c r="Q1943" i="59"/>
  <c r="R1943" i="59"/>
  <c r="S1943" i="59"/>
  <c r="T1943" i="59"/>
  <c r="U1943" i="59"/>
  <c r="D1944" i="59"/>
  <c r="A1944" i="59" s="1"/>
  <c r="J1944" i="59"/>
  <c r="M1944" i="59"/>
  <c r="N1944" i="59"/>
  <c r="P1944" i="59"/>
  <c r="Q1944" i="59"/>
  <c r="R1944" i="59"/>
  <c r="S1944" i="59"/>
  <c r="T1944" i="59"/>
  <c r="U1944" i="59"/>
  <c r="D1945" i="59"/>
  <c r="A1945" i="59" s="1"/>
  <c r="J1945" i="59"/>
  <c r="M1945" i="59"/>
  <c r="N1945" i="59"/>
  <c r="P1945" i="59"/>
  <c r="Q1945" i="59"/>
  <c r="R1945" i="59"/>
  <c r="S1945" i="59"/>
  <c r="T1945" i="59"/>
  <c r="U1945" i="59"/>
  <c r="D1946" i="59"/>
  <c r="A1946" i="59" s="1"/>
  <c r="J1946" i="59"/>
  <c r="M1946" i="59"/>
  <c r="N1946" i="59"/>
  <c r="P1946" i="59"/>
  <c r="Q1946" i="59"/>
  <c r="R1946" i="59"/>
  <c r="S1946" i="59"/>
  <c r="T1946" i="59"/>
  <c r="U1946" i="59"/>
  <c r="D1947" i="59"/>
  <c r="A1947" i="59" s="1"/>
  <c r="J1947" i="59"/>
  <c r="M1947" i="59"/>
  <c r="N1947" i="59"/>
  <c r="P1947" i="59"/>
  <c r="Q1947" i="59"/>
  <c r="R1947" i="59"/>
  <c r="S1947" i="59"/>
  <c r="T1947" i="59"/>
  <c r="U1947" i="59"/>
  <c r="D1948" i="59"/>
  <c r="A1948" i="59" s="1"/>
  <c r="J1948" i="59"/>
  <c r="M1948" i="59"/>
  <c r="N1948" i="59"/>
  <c r="P1948" i="59"/>
  <c r="Q1948" i="59"/>
  <c r="R1948" i="59"/>
  <c r="S1948" i="59"/>
  <c r="T1948" i="59"/>
  <c r="U1948" i="59"/>
  <c r="D1949" i="59"/>
  <c r="A1949" i="59" s="1"/>
  <c r="J1949" i="59"/>
  <c r="M1949" i="59"/>
  <c r="N1949" i="59"/>
  <c r="P1949" i="59"/>
  <c r="Q1949" i="59"/>
  <c r="R1949" i="59"/>
  <c r="S1949" i="59"/>
  <c r="T1949" i="59"/>
  <c r="U1949" i="59"/>
  <c r="D1950" i="59"/>
  <c r="A1950" i="59" s="1"/>
  <c r="J1950" i="59"/>
  <c r="M1950" i="59"/>
  <c r="N1950" i="59"/>
  <c r="P1950" i="59"/>
  <c r="Q1950" i="59"/>
  <c r="R1950" i="59"/>
  <c r="S1950" i="59"/>
  <c r="T1950" i="59"/>
  <c r="U1950" i="59"/>
  <c r="D1951" i="59"/>
  <c r="A1951" i="59" s="1"/>
  <c r="J1951" i="59"/>
  <c r="M1951" i="59"/>
  <c r="N1951" i="59"/>
  <c r="P1951" i="59"/>
  <c r="Q1951" i="59"/>
  <c r="R1951" i="59"/>
  <c r="S1951" i="59"/>
  <c r="T1951" i="59"/>
  <c r="U1951" i="59"/>
  <c r="D1952" i="59"/>
  <c r="A1952" i="59" s="1"/>
  <c r="J1952" i="59"/>
  <c r="M1952" i="59"/>
  <c r="N1952" i="59"/>
  <c r="P1952" i="59"/>
  <c r="Q1952" i="59"/>
  <c r="R1952" i="59"/>
  <c r="S1952" i="59"/>
  <c r="T1952" i="59"/>
  <c r="U1952" i="59"/>
  <c r="D1953" i="59"/>
  <c r="A1953" i="59" s="1"/>
  <c r="J1953" i="59"/>
  <c r="M1953" i="59"/>
  <c r="N1953" i="59"/>
  <c r="P1953" i="59"/>
  <c r="Q1953" i="59"/>
  <c r="R1953" i="59"/>
  <c r="S1953" i="59"/>
  <c r="T1953" i="59"/>
  <c r="U1953" i="59"/>
  <c r="D1954" i="59"/>
  <c r="A1954" i="59" s="1"/>
  <c r="J1954" i="59"/>
  <c r="M1954" i="59"/>
  <c r="N1954" i="59"/>
  <c r="P1954" i="59"/>
  <c r="Q1954" i="59"/>
  <c r="R1954" i="59"/>
  <c r="S1954" i="59"/>
  <c r="T1954" i="59"/>
  <c r="U1954" i="59"/>
  <c r="D1955" i="59"/>
  <c r="A1955" i="59" s="1"/>
  <c r="J1955" i="59"/>
  <c r="M1955" i="59"/>
  <c r="N1955" i="59"/>
  <c r="P1955" i="59"/>
  <c r="Q1955" i="59"/>
  <c r="R1955" i="59"/>
  <c r="S1955" i="59"/>
  <c r="T1955" i="59"/>
  <c r="U1955" i="59"/>
  <c r="D1956" i="59"/>
  <c r="A1956" i="59" s="1"/>
  <c r="J1956" i="59"/>
  <c r="M1956" i="59"/>
  <c r="N1956" i="59"/>
  <c r="P1956" i="59"/>
  <c r="Q1956" i="59"/>
  <c r="R1956" i="59"/>
  <c r="S1956" i="59"/>
  <c r="T1956" i="59"/>
  <c r="U1956" i="59"/>
  <c r="D1957" i="59"/>
  <c r="A1957" i="59" s="1"/>
  <c r="J1957" i="59"/>
  <c r="M1957" i="59"/>
  <c r="N1957" i="59"/>
  <c r="P1957" i="59"/>
  <c r="Q1957" i="59"/>
  <c r="R1957" i="59"/>
  <c r="S1957" i="59"/>
  <c r="T1957" i="59"/>
  <c r="U1957" i="59"/>
  <c r="D1958" i="59"/>
  <c r="A1958" i="59" s="1"/>
  <c r="J1958" i="59"/>
  <c r="M1958" i="59"/>
  <c r="N1958" i="59"/>
  <c r="P1958" i="59"/>
  <c r="Q1958" i="59"/>
  <c r="R1958" i="59"/>
  <c r="S1958" i="59"/>
  <c r="T1958" i="59"/>
  <c r="U1958" i="59"/>
  <c r="D1959" i="59"/>
  <c r="A1959" i="59" s="1"/>
  <c r="J1959" i="59"/>
  <c r="M1959" i="59"/>
  <c r="N1959" i="59"/>
  <c r="P1959" i="59"/>
  <c r="Q1959" i="59"/>
  <c r="R1959" i="59"/>
  <c r="S1959" i="59"/>
  <c r="T1959" i="59"/>
  <c r="U1959" i="59"/>
  <c r="D1960" i="59"/>
  <c r="A1960" i="59" s="1"/>
  <c r="J1960" i="59"/>
  <c r="M1960" i="59"/>
  <c r="N1960" i="59"/>
  <c r="P1960" i="59"/>
  <c r="Q1960" i="59"/>
  <c r="R1960" i="59"/>
  <c r="S1960" i="59"/>
  <c r="T1960" i="59"/>
  <c r="U1960" i="59"/>
  <c r="D1961" i="59"/>
  <c r="A1961" i="59" s="1"/>
  <c r="J1961" i="59"/>
  <c r="M1961" i="59"/>
  <c r="N1961" i="59"/>
  <c r="P1961" i="59"/>
  <c r="Q1961" i="59"/>
  <c r="R1961" i="59"/>
  <c r="S1961" i="59"/>
  <c r="T1961" i="59"/>
  <c r="U1961" i="59"/>
  <c r="D1962" i="59"/>
  <c r="A1962" i="59" s="1"/>
  <c r="J1962" i="59"/>
  <c r="M1962" i="59"/>
  <c r="N1962" i="59"/>
  <c r="P1962" i="59"/>
  <c r="Q1962" i="59"/>
  <c r="R1962" i="59"/>
  <c r="S1962" i="59"/>
  <c r="T1962" i="59"/>
  <c r="U1962" i="59"/>
  <c r="D1963" i="59"/>
  <c r="A1963" i="59" s="1"/>
  <c r="J1963" i="59"/>
  <c r="M1963" i="59"/>
  <c r="N1963" i="59"/>
  <c r="P1963" i="59"/>
  <c r="Q1963" i="59"/>
  <c r="R1963" i="59"/>
  <c r="S1963" i="59"/>
  <c r="T1963" i="59"/>
  <c r="U1963" i="59"/>
  <c r="D1964" i="59"/>
  <c r="A1964" i="59" s="1"/>
  <c r="J1964" i="59"/>
  <c r="M1964" i="59"/>
  <c r="N1964" i="59"/>
  <c r="P1964" i="59"/>
  <c r="Q1964" i="59"/>
  <c r="R1964" i="59"/>
  <c r="S1964" i="59"/>
  <c r="T1964" i="59"/>
  <c r="U1964" i="59"/>
  <c r="D1965" i="59"/>
  <c r="A1965" i="59" s="1"/>
  <c r="J1965" i="59"/>
  <c r="M1965" i="59"/>
  <c r="N1965" i="59"/>
  <c r="P1965" i="59"/>
  <c r="Q1965" i="59"/>
  <c r="R1965" i="59"/>
  <c r="S1965" i="59"/>
  <c r="T1965" i="59"/>
  <c r="U1965" i="59"/>
  <c r="D1966" i="59"/>
  <c r="A1966" i="59" s="1"/>
  <c r="J1966" i="59"/>
  <c r="M1966" i="59"/>
  <c r="N1966" i="59"/>
  <c r="P1966" i="59"/>
  <c r="Q1966" i="59"/>
  <c r="R1966" i="59"/>
  <c r="S1966" i="59"/>
  <c r="T1966" i="59"/>
  <c r="U1966" i="59"/>
  <c r="D1967" i="59"/>
  <c r="A1967" i="59" s="1"/>
  <c r="J1967" i="59"/>
  <c r="M1967" i="59"/>
  <c r="N1967" i="59"/>
  <c r="P1967" i="59"/>
  <c r="Q1967" i="59"/>
  <c r="R1967" i="59"/>
  <c r="S1967" i="59"/>
  <c r="T1967" i="59"/>
  <c r="U1967" i="59"/>
  <c r="D1968" i="59"/>
  <c r="A1968" i="59" s="1"/>
  <c r="J1968" i="59"/>
  <c r="M1968" i="59"/>
  <c r="N1968" i="59"/>
  <c r="P1968" i="59"/>
  <c r="Q1968" i="59"/>
  <c r="R1968" i="59"/>
  <c r="S1968" i="59"/>
  <c r="T1968" i="59"/>
  <c r="U1968" i="59"/>
  <c r="D1969" i="59"/>
  <c r="A1969" i="59" s="1"/>
  <c r="J1969" i="59"/>
  <c r="M1969" i="59"/>
  <c r="N1969" i="59"/>
  <c r="P1969" i="59"/>
  <c r="Q1969" i="59"/>
  <c r="R1969" i="59"/>
  <c r="S1969" i="59"/>
  <c r="T1969" i="59"/>
  <c r="U1969" i="59"/>
  <c r="D1970" i="59"/>
  <c r="A1970" i="59" s="1"/>
  <c r="J1970" i="59"/>
  <c r="M1970" i="59"/>
  <c r="N1970" i="59"/>
  <c r="P1970" i="59"/>
  <c r="Q1970" i="59"/>
  <c r="R1970" i="59"/>
  <c r="S1970" i="59"/>
  <c r="T1970" i="59"/>
  <c r="U1970" i="59"/>
  <c r="D1971" i="59"/>
  <c r="A1971" i="59" s="1"/>
  <c r="J1971" i="59"/>
  <c r="M1971" i="59"/>
  <c r="N1971" i="59"/>
  <c r="P1971" i="59"/>
  <c r="Q1971" i="59"/>
  <c r="R1971" i="59"/>
  <c r="S1971" i="59"/>
  <c r="T1971" i="59"/>
  <c r="U1971" i="59"/>
  <c r="D1972" i="59"/>
  <c r="A1972" i="59" s="1"/>
  <c r="J1972" i="59"/>
  <c r="M1972" i="59"/>
  <c r="N1972" i="59"/>
  <c r="P1972" i="59"/>
  <c r="Q1972" i="59"/>
  <c r="R1972" i="59"/>
  <c r="S1972" i="59"/>
  <c r="T1972" i="59"/>
  <c r="U1972" i="59"/>
  <c r="D1973" i="59"/>
  <c r="A1973" i="59" s="1"/>
  <c r="J1973" i="59"/>
  <c r="M1973" i="59"/>
  <c r="N1973" i="59"/>
  <c r="P1973" i="59"/>
  <c r="Q1973" i="59"/>
  <c r="R1973" i="59"/>
  <c r="S1973" i="59"/>
  <c r="T1973" i="59"/>
  <c r="U1973" i="59"/>
  <c r="D1974" i="59"/>
  <c r="A1974" i="59" s="1"/>
  <c r="J1974" i="59"/>
  <c r="M1974" i="59"/>
  <c r="N1974" i="59"/>
  <c r="P1974" i="59"/>
  <c r="Q1974" i="59"/>
  <c r="R1974" i="59"/>
  <c r="S1974" i="59"/>
  <c r="T1974" i="59"/>
  <c r="U1974" i="59"/>
  <c r="D1975" i="59"/>
  <c r="A1975" i="59" s="1"/>
  <c r="J1975" i="59"/>
  <c r="M1975" i="59"/>
  <c r="N1975" i="59"/>
  <c r="P1975" i="59"/>
  <c r="Q1975" i="59"/>
  <c r="R1975" i="59"/>
  <c r="S1975" i="59"/>
  <c r="T1975" i="59"/>
  <c r="U1975" i="59"/>
  <c r="D1976" i="59"/>
  <c r="A1976" i="59" s="1"/>
  <c r="J1976" i="59"/>
  <c r="M1976" i="59"/>
  <c r="N1976" i="59"/>
  <c r="P1976" i="59"/>
  <c r="Q1976" i="59"/>
  <c r="R1976" i="59"/>
  <c r="S1976" i="59"/>
  <c r="T1976" i="59"/>
  <c r="U1976" i="59"/>
  <c r="D1977" i="59"/>
  <c r="A1977" i="59" s="1"/>
  <c r="J1977" i="59"/>
  <c r="M1977" i="59"/>
  <c r="N1977" i="59"/>
  <c r="P1977" i="59"/>
  <c r="Q1977" i="59"/>
  <c r="R1977" i="59"/>
  <c r="S1977" i="59"/>
  <c r="T1977" i="59"/>
  <c r="U1977" i="59"/>
  <c r="D1978" i="59"/>
  <c r="A1978" i="59" s="1"/>
  <c r="J1978" i="59"/>
  <c r="M1978" i="59"/>
  <c r="N1978" i="59"/>
  <c r="P1978" i="59"/>
  <c r="Q1978" i="59"/>
  <c r="R1978" i="59"/>
  <c r="S1978" i="59"/>
  <c r="T1978" i="59"/>
  <c r="U1978" i="59"/>
  <c r="D1979" i="59"/>
  <c r="A1979" i="59" s="1"/>
  <c r="J1979" i="59"/>
  <c r="M1979" i="59"/>
  <c r="N1979" i="59"/>
  <c r="P1979" i="59"/>
  <c r="Q1979" i="59"/>
  <c r="R1979" i="59"/>
  <c r="S1979" i="59"/>
  <c r="T1979" i="59"/>
  <c r="U1979" i="59"/>
  <c r="D1980" i="59"/>
  <c r="A1980" i="59" s="1"/>
  <c r="J1980" i="59"/>
  <c r="M1980" i="59"/>
  <c r="N1980" i="59"/>
  <c r="P1980" i="59"/>
  <c r="Q1980" i="59"/>
  <c r="R1980" i="59"/>
  <c r="S1980" i="59"/>
  <c r="T1980" i="59"/>
  <c r="U1980" i="59"/>
  <c r="D1981" i="59"/>
  <c r="A1981" i="59" s="1"/>
  <c r="J1981" i="59"/>
  <c r="M1981" i="59"/>
  <c r="N1981" i="59"/>
  <c r="P1981" i="59"/>
  <c r="Q1981" i="59"/>
  <c r="R1981" i="59"/>
  <c r="S1981" i="59"/>
  <c r="T1981" i="59"/>
  <c r="U1981" i="59"/>
  <c r="D1982" i="59"/>
  <c r="A1982" i="59" s="1"/>
  <c r="J1982" i="59"/>
  <c r="M1982" i="59"/>
  <c r="N1982" i="59"/>
  <c r="P1982" i="59"/>
  <c r="Q1982" i="59"/>
  <c r="R1982" i="59"/>
  <c r="S1982" i="59"/>
  <c r="T1982" i="59"/>
  <c r="U1982" i="59"/>
  <c r="D1983" i="59"/>
  <c r="A1983" i="59" s="1"/>
  <c r="J1983" i="59"/>
  <c r="M1983" i="59"/>
  <c r="N1983" i="59"/>
  <c r="P1983" i="59"/>
  <c r="Q1983" i="59"/>
  <c r="R1983" i="59"/>
  <c r="S1983" i="59"/>
  <c r="T1983" i="59"/>
  <c r="U1983" i="59"/>
  <c r="D1984" i="59"/>
  <c r="A1984" i="59" s="1"/>
  <c r="J1984" i="59"/>
  <c r="M1984" i="59"/>
  <c r="N1984" i="59"/>
  <c r="P1984" i="59"/>
  <c r="Q1984" i="59"/>
  <c r="R1984" i="59"/>
  <c r="S1984" i="59"/>
  <c r="T1984" i="59"/>
  <c r="U1984" i="59"/>
  <c r="D1985" i="59"/>
  <c r="A1985" i="59" s="1"/>
  <c r="J1985" i="59"/>
  <c r="M1985" i="59"/>
  <c r="N1985" i="59"/>
  <c r="P1985" i="59"/>
  <c r="Q1985" i="59"/>
  <c r="R1985" i="59"/>
  <c r="S1985" i="59"/>
  <c r="T1985" i="59"/>
  <c r="U1985" i="59"/>
  <c r="D1986" i="59"/>
  <c r="A1986" i="59" s="1"/>
  <c r="J1986" i="59"/>
  <c r="M1986" i="59"/>
  <c r="N1986" i="59"/>
  <c r="P1986" i="59"/>
  <c r="Q1986" i="59"/>
  <c r="R1986" i="59"/>
  <c r="S1986" i="59"/>
  <c r="T1986" i="59"/>
  <c r="U1986" i="59"/>
  <c r="D1987" i="59"/>
  <c r="A1987" i="59" s="1"/>
  <c r="J1987" i="59"/>
  <c r="M1987" i="59"/>
  <c r="N1987" i="59"/>
  <c r="P1987" i="59"/>
  <c r="Q1987" i="59"/>
  <c r="R1987" i="59"/>
  <c r="S1987" i="59"/>
  <c r="T1987" i="59"/>
  <c r="U1987" i="59"/>
  <c r="D1988" i="59"/>
  <c r="A1988" i="59" s="1"/>
  <c r="J1988" i="59"/>
  <c r="M1988" i="59"/>
  <c r="N1988" i="59"/>
  <c r="P1988" i="59"/>
  <c r="Q1988" i="59"/>
  <c r="R1988" i="59"/>
  <c r="S1988" i="59"/>
  <c r="T1988" i="59"/>
  <c r="U1988" i="59"/>
  <c r="D1989" i="59"/>
  <c r="A1989" i="59" s="1"/>
  <c r="J1989" i="59"/>
  <c r="M1989" i="59"/>
  <c r="N1989" i="59"/>
  <c r="P1989" i="59"/>
  <c r="Q1989" i="59"/>
  <c r="R1989" i="59"/>
  <c r="S1989" i="59"/>
  <c r="T1989" i="59"/>
  <c r="U1989" i="59"/>
  <c r="D1990" i="59"/>
  <c r="A1990" i="59" s="1"/>
  <c r="J1990" i="59"/>
  <c r="M1990" i="59"/>
  <c r="N1990" i="59"/>
  <c r="P1990" i="59"/>
  <c r="Q1990" i="59"/>
  <c r="R1990" i="59"/>
  <c r="S1990" i="59"/>
  <c r="T1990" i="59"/>
  <c r="U1990" i="59"/>
  <c r="D1991" i="59"/>
  <c r="A1991" i="59" s="1"/>
  <c r="J1991" i="59"/>
  <c r="M1991" i="59"/>
  <c r="N1991" i="59"/>
  <c r="P1991" i="59"/>
  <c r="Q1991" i="59"/>
  <c r="R1991" i="59"/>
  <c r="S1991" i="59"/>
  <c r="T1991" i="59"/>
  <c r="U1991" i="59"/>
  <c r="D1992" i="59"/>
  <c r="A1992" i="59" s="1"/>
  <c r="J1992" i="59"/>
  <c r="M1992" i="59"/>
  <c r="N1992" i="59"/>
  <c r="P1992" i="59"/>
  <c r="Q1992" i="59"/>
  <c r="R1992" i="59"/>
  <c r="S1992" i="59"/>
  <c r="T1992" i="59"/>
  <c r="U1992" i="59"/>
  <c r="D1993" i="59"/>
  <c r="A1993" i="59" s="1"/>
  <c r="J1993" i="59"/>
  <c r="M1993" i="59"/>
  <c r="N1993" i="59"/>
  <c r="P1993" i="59"/>
  <c r="Q1993" i="59"/>
  <c r="R1993" i="59"/>
  <c r="S1993" i="59"/>
  <c r="T1993" i="59"/>
  <c r="U1993" i="59"/>
  <c r="D1994" i="59"/>
  <c r="A1994" i="59" s="1"/>
  <c r="J1994" i="59"/>
  <c r="M1994" i="59"/>
  <c r="N1994" i="59"/>
  <c r="P1994" i="59"/>
  <c r="Q1994" i="59"/>
  <c r="R1994" i="59"/>
  <c r="S1994" i="59"/>
  <c r="T1994" i="59"/>
  <c r="U1994" i="59"/>
  <c r="D1995" i="59"/>
  <c r="A1995" i="59" s="1"/>
  <c r="J1995" i="59"/>
  <c r="M1995" i="59"/>
  <c r="N1995" i="59"/>
  <c r="P1995" i="59"/>
  <c r="Q1995" i="59"/>
  <c r="R1995" i="59"/>
  <c r="S1995" i="59"/>
  <c r="T1995" i="59"/>
  <c r="U1995" i="59"/>
  <c r="D1996" i="59"/>
  <c r="A1996" i="59" s="1"/>
  <c r="J1996" i="59"/>
  <c r="M1996" i="59"/>
  <c r="N1996" i="59"/>
  <c r="P1996" i="59"/>
  <c r="Q1996" i="59"/>
  <c r="R1996" i="59"/>
  <c r="S1996" i="59"/>
  <c r="T1996" i="59"/>
  <c r="U1996" i="59"/>
  <c r="D1997" i="59"/>
  <c r="A1997" i="59" s="1"/>
  <c r="J1997" i="59"/>
  <c r="M1997" i="59"/>
  <c r="N1997" i="59"/>
  <c r="P1997" i="59"/>
  <c r="Q1997" i="59"/>
  <c r="R1997" i="59"/>
  <c r="S1997" i="59"/>
  <c r="T1997" i="59"/>
  <c r="U1997" i="59"/>
  <c r="D1998" i="59"/>
  <c r="A1998" i="59" s="1"/>
  <c r="J1998" i="59"/>
  <c r="M1998" i="59"/>
  <c r="N1998" i="59"/>
  <c r="P1998" i="59"/>
  <c r="Q1998" i="59"/>
  <c r="R1998" i="59"/>
  <c r="S1998" i="59"/>
  <c r="T1998" i="59"/>
  <c r="U1998" i="59"/>
  <c r="D1999" i="59"/>
  <c r="A1999" i="59" s="1"/>
  <c r="J1999" i="59"/>
  <c r="M1999" i="59"/>
  <c r="N1999" i="59"/>
  <c r="P1999" i="59"/>
  <c r="Q1999" i="59"/>
  <c r="R1999" i="59"/>
  <c r="S1999" i="59"/>
  <c r="T1999" i="59"/>
  <c r="U1999" i="59"/>
  <c r="D2000" i="59"/>
  <c r="A2000" i="59" s="1"/>
  <c r="J2000" i="59"/>
  <c r="M2000" i="59"/>
  <c r="N2000" i="59"/>
  <c r="P2000" i="59"/>
  <c r="Q2000" i="59"/>
  <c r="R2000" i="59"/>
  <c r="S2000" i="59"/>
  <c r="T2000" i="59"/>
  <c r="U2000" i="59"/>
  <c r="D2001" i="59"/>
  <c r="A2001" i="59" s="1"/>
  <c r="J2001" i="59"/>
  <c r="M2001" i="59"/>
  <c r="N2001" i="59"/>
  <c r="P2001" i="59"/>
  <c r="Q2001" i="59"/>
  <c r="R2001" i="59"/>
  <c r="S2001" i="59"/>
  <c r="T2001" i="59"/>
  <c r="U2001" i="59"/>
  <c r="D2002" i="59"/>
  <c r="A2002" i="59" s="1"/>
  <c r="J2002" i="59"/>
  <c r="M2002" i="59"/>
  <c r="N2002" i="59"/>
  <c r="P2002" i="59"/>
  <c r="Q2002" i="59"/>
  <c r="R2002" i="59"/>
  <c r="S2002" i="59"/>
  <c r="T2002" i="59"/>
  <c r="U2002" i="59"/>
  <c r="D2003" i="59"/>
  <c r="A2003" i="59" s="1"/>
  <c r="J2003" i="59"/>
  <c r="M2003" i="59"/>
  <c r="N2003" i="59"/>
  <c r="P2003" i="59"/>
  <c r="Q2003" i="59"/>
  <c r="R2003" i="59"/>
  <c r="S2003" i="59"/>
  <c r="T2003" i="59"/>
  <c r="U2003" i="59"/>
  <c r="D2004" i="59"/>
  <c r="A2004" i="59" s="1"/>
  <c r="J2004" i="59"/>
  <c r="M2004" i="59"/>
  <c r="N2004" i="59"/>
  <c r="P2004" i="59"/>
  <c r="Q2004" i="59"/>
  <c r="R2004" i="59"/>
  <c r="S2004" i="59"/>
  <c r="T2004" i="59"/>
  <c r="U2004" i="59"/>
  <c r="D2005" i="59"/>
  <c r="A2005" i="59" s="1"/>
  <c r="J2005" i="59"/>
  <c r="M2005" i="59"/>
  <c r="N2005" i="59"/>
  <c r="P2005" i="59"/>
  <c r="Q2005" i="59"/>
  <c r="R2005" i="59"/>
  <c r="S2005" i="59"/>
  <c r="T2005" i="59"/>
  <c r="U2005" i="59"/>
  <c r="D2006" i="59"/>
  <c r="A2006" i="59" s="1"/>
  <c r="J2006" i="59"/>
  <c r="M2006" i="59"/>
  <c r="N2006" i="59"/>
  <c r="P2006" i="59"/>
  <c r="Q2006" i="59"/>
  <c r="R2006" i="59"/>
  <c r="S2006" i="59"/>
  <c r="T2006" i="59"/>
  <c r="U2006" i="59"/>
  <c r="D2007" i="59"/>
  <c r="A2007" i="59" s="1"/>
  <c r="J2007" i="59"/>
  <c r="M2007" i="59"/>
  <c r="N2007" i="59"/>
  <c r="P2007" i="59"/>
  <c r="Q2007" i="59"/>
  <c r="R2007" i="59"/>
  <c r="S2007" i="59"/>
  <c r="T2007" i="59"/>
  <c r="U2007" i="59"/>
  <c r="D2008" i="59"/>
  <c r="A2008" i="59" s="1"/>
  <c r="J2008" i="59"/>
  <c r="M2008" i="59"/>
  <c r="N2008" i="59"/>
  <c r="P2008" i="59"/>
  <c r="Q2008" i="59"/>
  <c r="R2008" i="59"/>
  <c r="S2008" i="59"/>
  <c r="T2008" i="59"/>
  <c r="U2008" i="59"/>
  <c r="D2009" i="59"/>
  <c r="A2009" i="59" s="1"/>
  <c r="J2009" i="59"/>
  <c r="M2009" i="59"/>
  <c r="N2009" i="59"/>
  <c r="P2009" i="59"/>
  <c r="Q2009" i="59"/>
  <c r="R2009" i="59"/>
  <c r="S2009" i="59"/>
  <c r="T2009" i="59"/>
  <c r="U2009" i="59"/>
  <c r="D2010" i="59"/>
  <c r="A2010" i="59" s="1"/>
  <c r="J2010" i="59"/>
  <c r="M2010" i="59"/>
  <c r="N2010" i="59"/>
  <c r="P2010" i="59"/>
  <c r="Q2010" i="59"/>
  <c r="R2010" i="59"/>
  <c r="S2010" i="59"/>
  <c r="T2010" i="59"/>
  <c r="U2010" i="59"/>
  <c r="D2011" i="59"/>
  <c r="A2011" i="59" s="1"/>
  <c r="J2011" i="59"/>
  <c r="M2011" i="59"/>
  <c r="N2011" i="59"/>
  <c r="P2011" i="59"/>
  <c r="Q2011" i="59"/>
  <c r="R2011" i="59"/>
  <c r="S2011" i="59"/>
  <c r="T2011" i="59"/>
  <c r="U2011" i="59"/>
  <c r="D2012" i="59"/>
  <c r="A2012" i="59" s="1"/>
  <c r="J2012" i="59"/>
  <c r="M2012" i="59"/>
  <c r="N2012" i="59"/>
  <c r="P2012" i="59"/>
  <c r="Q2012" i="59"/>
  <c r="R2012" i="59"/>
  <c r="S2012" i="59"/>
  <c r="T2012" i="59"/>
  <c r="U2012" i="59"/>
  <c r="D2013" i="59"/>
  <c r="A2013" i="59" s="1"/>
  <c r="J2013" i="59"/>
  <c r="M2013" i="59"/>
  <c r="N2013" i="59"/>
  <c r="P2013" i="59"/>
  <c r="Q2013" i="59"/>
  <c r="R2013" i="59"/>
  <c r="S2013" i="59"/>
  <c r="T2013" i="59"/>
  <c r="U2013" i="59"/>
  <c r="D2014" i="59"/>
  <c r="A2014" i="59" s="1"/>
  <c r="J2014" i="59"/>
  <c r="M2014" i="59"/>
  <c r="N2014" i="59"/>
  <c r="P2014" i="59"/>
  <c r="Q2014" i="59"/>
  <c r="R2014" i="59"/>
  <c r="S2014" i="59"/>
  <c r="T2014" i="59"/>
  <c r="U2014" i="59"/>
  <c r="D2015" i="59"/>
  <c r="A2015" i="59" s="1"/>
  <c r="J2015" i="59"/>
  <c r="M2015" i="59"/>
  <c r="N2015" i="59"/>
  <c r="P2015" i="59"/>
  <c r="Q2015" i="59"/>
  <c r="R2015" i="59"/>
  <c r="S2015" i="59"/>
  <c r="T2015" i="59"/>
  <c r="U2015" i="59"/>
  <c r="D2016" i="59"/>
  <c r="A2016" i="59" s="1"/>
  <c r="J2016" i="59"/>
  <c r="M2016" i="59"/>
  <c r="N2016" i="59"/>
  <c r="P2016" i="59"/>
  <c r="Q2016" i="59"/>
  <c r="R2016" i="59"/>
  <c r="S2016" i="59"/>
  <c r="T2016" i="59"/>
  <c r="U2016" i="59"/>
  <c r="D2017" i="59"/>
  <c r="A2017" i="59" s="1"/>
  <c r="J2017" i="59"/>
  <c r="M2017" i="59"/>
  <c r="N2017" i="59"/>
  <c r="P2017" i="59"/>
  <c r="Q2017" i="59"/>
  <c r="R2017" i="59"/>
  <c r="S2017" i="59"/>
  <c r="T2017" i="59"/>
  <c r="U2017" i="59"/>
  <c r="D2018" i="59"/>
  <c r="A2018" i="59" s="1"/>
  <c r="J2018" i="59"/>
  <c r="M2018" i="59"/>
  <c r="N2018" i="59"/>
  <c r="P2018" i="59"/>
  <c r="Q2018" i="59"/>
  <c r="R2018" i="59"/>
  <c r="S2018" i="59"/>
  <c r="T2018" i="59"/>
  <c r="U2018" i="59"/>
  <c r="D2019" i="59"/>
  <c r="A2019" i="59" s="1"/>
  <c r="J2019" i="59"/>
  <c r="M2019" i="59"/>
  <c r="N2019" i="59"/>
  <c r="P2019" i="59"/>
  <c r="Q2019" i="59"/>
  <c r="R2019" i="59"/>
  <c r="S2019" i="59"/>
  <c r="T2019" i="59"/>
  <c r="U2019" i="59"/>
  <c r="D2020" i="59"/>
  <c r="A2020" i="59" s="1"/>
  <c r="J2020" i="59"/>
  <c r="M2020" i="59"/>
  <c r="N2020" i="59"/>
  <c r="P2020" i="59"/>
  <c r="Q2020" i="59"/>
  <c r="R2020" i="59"/>
  <c r="S2020" i="59"/>
  <c r="T2020" i="59"/>
  <c r="U2020" i="59"/>
  <c r="D2021" i="59"/>
  <c r="A2021" i="59" s="1"/>
  <c r="J2021" i="59"/>
  <c r="M2021" i="59"/>
  <c r="N2021" i="59"/>
  <c r="P2021" i="59"/>
  <c r="Q2021" i="59"/>
  <c r="R2021" i="59"/>
  <c r="S2021" i="59"/>
  <c r="T2021" i="59"/>
  <c r="U2021" i="59"/>
  <c r="D2022" i="59"/>
  <c r="A2022" i="59" s="1"/>
  <c r="J2022" i="59"/>
  <c r="M2022" i="59"/>
  <c r="N2022" i="59"/>
  <c r="P2022" i="59"/>
  <c r="Q2022" i="59"/>
  <c r="R2022" i="59"/>
  <c r="S2022" i="59"/>
  <c r="T2022" i="59"/>
  <c r="U2022" i="59"/>
  <c r="D2023" i="59"/>
  <c r="A2023" i="59" s="1"/>
  <c r="J2023" i="59"/>
  <c r="M2023" i="59"/>
  <c r="N2023" i="59"/>
  <c r="P2023" i="59"/>
  <c r="Q2023" i="59"/>
  <c r="R2023" i="59"/>
  <c r="S2023" i="59"/>
  <c r="T2023" i="59"/>
  <c r="U2023" i="59"/>
  <c r="D2024" i="59"/>
  <c r="A2024" i="59" s="1"/>
  <c r="J2024" i="59"/>
  <c r="M2024" i="59"/>
  <c r="N2024" i="59"/>
  <c r="P2024" i="59"/>
  <c r="Q2024" i="59"/>
  <c r="R2024" i="59"/>
  <c r="S2024" i="59"/>
  <c r="T2024" i="59"/>
  <c r="U2024" i="59"/>
  <c r="D2025" i="59"/>
  <c r="A2025" i="59" s="1"/>
  <c r="J2025" i="59"/>
  <c r="M2025" i="59"/>
  <c r="N2025" i="59"/>
  <c r="P2025" i="59"/>
  <c r="Q2025" i="59"/>
  <c r="R2025" i="59"/>
  <c r="S2025" i="59"/>
  <c r="T2025" i="59"/>
  <c r="U2025" i="59"/>
  <c r="D2026" i="59"/>
  <c r="A2026" i="59" s="1"/>
  <c r="J2026" i="59"/>
  <c r="M2026" i="59"/>
  <c r="N2026" i="59"/>
  <c r="P2026" i="59"/>
  <c r="Q2026" i="59"/>
  <c r="R2026" i="59"/>
  <c r="S2026" i="59"/>
  <c r="T2026" i="59"/>
  <c r="U2026" i="59"/>
  <c r="D2027" i="59"/>
  <c r="A2027" i="59" s="1"/>
  <c r="J2027" i="59"/>
  <c r="M2027" i="59"/>
  <c r="N2027" i="59"/>
  <c r="P2027" i="59"/>
  <c r="Q2027" i="59"/>
  <c r="R2027" i="59"/>
  <c r="S2027" i="59"/>
  <c r="T2027" i="59"/>
  <c r="U2027" i="59"/>
  <c r="D2028" i="59"/>
  <c r="A2028" i="59" s="1"/>
  <c r="J2028" i="59"/>
  <c r="M2028" i="59"/>
  <c r="N2028" i="59"/>
  <c r="P2028" i="59"/>
  <c r="Q2028" i="59"/>
  <c r="R2028" i="59"/>
  <c r="S2028" i="59"/>
  <c r="T2028" i="59"/>
  <c r="U2028" i="59"/>
  <c r="D2029" i="59"/>
  <c r="A2029" i="59" s="1"/>
  <c r="J2029" i="59"/>
  <c r="M2029" i="59"/>
  <c r="N2029" i="59"/>
  <c r="P2029" i="59"/>
  <c r="Q2029" i="59"/>
  <c r="R2029" i="59"/>
  <c r="S2029" i="59"/>
  <c r="T2029" i="59"/>
  <c r="U2029" i="59"/>
  <c r="D2030" i="59"/>
  <c r="A2030" i="59" s="1"/>
  <c r="J2030" i="59"/>
  <c r="M2030" i="59"/>
  <c r="N2030" i="59"/>
  <c r="P2030" i="59"/>
  <c r="Q2030" i="59"/>
  <c r="R2030" i="59"/>
  <c r="S2030" i="59"/>
  <c r="T2030" i="59"/>
  <c r="U2030" i="59"/>
  <c r="D2031" i="59"/>
  <c r="A2031" i="59" s="1"/>
  <c r="J2031" i="59"/>
  <c r="M2031" i="59"/>
  <c r="N2031" i="59"/>
  <c r="P2031" i="59"/>
  <c r="Q2031" i="59"/>
  <c r="R2031" i="59"/>
  <c r="S2031" i="59"/>
  <c r="T2031" i="59"/>
  <c r="U2031" i="59"/>
  <c r="D2032" i="59"/>
  <c r="A2032" i="59" s="1"/>
  <c r="J2032" i="59"/>
  <c r="M2032" i="59"/>
  <c r="N2032" i="59"/>
  <c r="P2032" i="59"/>
  <c r="Q2032" i="59"/>
  <c r="R2032" i="59"/>
  <c r="S2032" i="59"/>
  <c r="T2032" i="59"/>
  <c r="U2032" i="59"/>
  <c r="D2033" i="59"/>
  <c r="A2033" i="59" s="1"/>
  <c r="J2033" i="59"/>
  <c r="M2033" i="59"/>
  <c r="N2033" i="59"/>
  <c r="P2033" i="59"/>
  <c r="Q2033" i="59"/>
  <c r="R2033" i="59"/>
  <c r="S2033" i="59"/>
  <c r="T2033" i="59"/>
  <c r="U2033" i="59"/>
  <c r="D2034" i="59"/>
  <c r="A2034" i="59" s="1"/>
  <c r="J2034" i="59"/>
  <c r="M2034" i="59"/>
  <c r="N2034" i="59"/>
  <c r="P2034" i="59"/>
  <c r="Q2034" i="59"/>
  <c r="R2034" i="59"/>
  <c r="S2034" i="59"/>
  <c r="T2034" i="59"/>
  <c r="U2034" i="59"/>
  <c r="D2035" i="59"/>
  <c r="A2035" i="59" s="1"/>
  <c r="J2035" i="59"/>
  <c r="M2035" i="59"/>
  <c r="N2035" i="59"/>
  <c r="P2035" i="59"/>
  <c r="Q2035" i="59"/>
  <c r="R2035" i="59"/>
  <c r="S2035" i="59"/>
  <c r="T2035" i="59"/>
  <c r="U2035" i="59"/>
  <c r="D2036" i="59"/>
  <c r="A2036" i="59" s="1"/>
  <c r="J2036" i="59"/>
  <c r="M2036" i="59"/>
  <c r="N2036" i="59"/>
  <c r="P2036" i="59"/>
  <c r="Q2036" i="59"/>
  <c r="R2036" i="59"/>
  <c r="S2036" i="59"/>
  <c r="T2036" i="59"/>
  <c r="U2036" i="59"/>
  <c r="D2037" i="59"/>
  <c r="A2037" i="59" s="1"/>
  <c r="J2037" i="59"/>
  <c r="M2037" i="59"/>
  <c r="N2037" i="59"/>
  <c r="P2037" i="59"/>
  <c r="Q2037" i="59"/>
  <c r="R2037" i="59"/>
  <c r="S2037" i="59"/>
  <c r="T2037" i="59"/>
  <c r="U2037" i="59"/>
  <c r="D2038" i="59"/>
  <c r="A2038" i="59" s="1"/>
  <c r="J2038" i="59"/>
  <c r="M2038" i="59"/>
  <c r="N2038" i="59"/>
  <c r="P2038" i="59"/>
  <c r="Q2038" i="59"/>
  <c r="R2038" i="59"/>
  <c r="S2038" i="59"/>
  <c r="T2038" i="59"/>
  <c r="U2038" i="59"/>
  <c r="D2039" i="59"/>
  <c r="A2039" i="59" s="1"/>
  <c r="J2039" i="59"/>
  <c r="M2039" i="59"/>
  <c r="N2039" i="59"/>
  <c r="P2039" i="59"/>
  <c r="Q2039" i="59"/>
  <c r="R2039" i="59"/>
  <c r="S2039" i="59"/>
  <c r="T2039" i="59"/>
  <c r="U2039" i="59"/>
  <c r="D2040" i="59"/>
  <c r="A2040" i="59" s="1"/>
  <c r="J2040" i="59"/>
  <c r="M2040" i="59"/>
  <c r="N2040" i="59"/>
  <c r="P2040" i="59"/>
  <c r="Q2040" i="59"/>
  <c r="R2040" i="59"/>
  <c r="S2040" i="59"/>
  <c r="T2040" i="59"/>
  <c r="U2040" i="59"/>
  <c r="D2041" i="59"/>
  <c r="A2041" i="59" s="1"/>
  <c r="J2041" i="59"/>
  <c r="M2041" i="59"/>
  <c r="N2041" i="59"/>
  <c r="P2041" i="59"/>
  <c r="Q2041" i="59"/>
  <c r="R2041" i="59"/>
  <c r="S2041" i="59"/>
  <c r="T2041" i="59"/>
  <c r="U2041" i="59"/>
  <c r="D2042" i="59"/>
  <c r="A2042" i="59" s="1"/>
  <c r="J2042" i="59"/>
  <c r="M2042" i="59"/>
  <c r="N2042" i="59"/>
  <c r="P2042" i="59"/>
  <c r="Q2042" i="59"/>
  <c r="R2042" i="59"/>
  <c r="S2042" i="59"/>
  <c r="T2042" i="59"/>
  <c r="U2042" i="59"/>
  <c r="D2043" i="59"/>
  <c r="A2043" i="59" s="1"/>
  <c r="J2043" i="59"/>
  <c r="M2043" i="59"/>
  <c r="N2043" i="59"/>
  <c r="P2043" i="59"/>
  <c r="Q2043" i="59"/>
  <c r="R2043" i="59"/>
  <c r="S2043" i="59"/>
  <c r="T2043" i="59"/>
  <c r="U2043" i="59"/>
  <c r="D2044" i="59"/>
  <c r="A2044" i="59" s="1"/>
  <c r="J2044" i="59"/>
  <c r="M2044" i="59"/>
  <c r="N2044" i="59"/>
  <c r="P2044" i="59"/>
  <c r="Q2044" i="59"/>
  <c r="R2044" i="59"/>
  <c r="S2044" i="59"/>
  <c r="T2044" i="59"/>
  <c r="U2044" i="59"/>
  <c r="D2045" i="59"/>
  <c r="A2045" i="59" s="1"/>
  <c r="J2045" i="59"/>
  <c r="M2045" i="59"/>
  <c r="N2045" i="59"/>
  <c r="P2045" i="59"/>
  <c r="Q2045" i="59"/>
  <c r="R2045" i="59"/>
  <c r="S2045" i="59"/>
  <c r="T2045" i="59"/>
  <c r="U2045" i="59"/>
  <c r="D2046" i="59"/>
  <c r="A2046" i="59" s="1"/>
  <c r="J2046" i="59"/>
  <c r="M2046" i="59"/>
  <c r="N2046" i="59"/>
  <c r="P2046" i="59"/>
  <c r="Q2046" i="59"/>
  <c r="R2046" i="59"/>
  <c r="S2046" i="59"/>
  <c r="T2046" i="59"/>
  <c r="U2046" i="59"/>
  <c r="D2047" i="59"/>
  <c r="A2047" i="59" s="1"/>
  <c r="J2047" i="59"/>
  <c r="M2047" i="59"/>
  <c r="N2047" i="59"/>
  <c r="P2047" i="59"/>
  <c r="Q2047" i="59"/>
  <c r="R2047" i="59"/>
  <c r="S2047" i="59"/>
  <c r="T2047" i="59"/>
  <c r="U2047" i="59"/>
  <c r="D2048" i="59"/>
  <c r="A2048" i="59" s="1"/>
  <c r="J2048" i="59"/>
  <c r="M2048" i="59"/>
  <c r="N2048" i="59"/>
  <c r="P2048" i="59"/>
  <c r="Q2048" i="59"/>
  <c r="R2048" i="59"/>
  <c r="S2048" i="59"/>
  <c r="T2048" i="59"/>
  <c r="U2048" i="59"/>
  <c r="D2049" i="59"/>
  <c r="A2049" i="59" s="1"/>
  <c r="J2049" i="59"/>
  <c r="M2049" i="59"/>
  <c r="N2049" i="59"/>
  <c r="P2049" i="59"/>
  <c r="Q2049" i="59"/>
  <c r="R2049" i="59"/>
  <c r="S2049" i="59"/>
  <c r="T2049" i="59"/>
  <c r="U2049" i="59"/>
  <c r="D2050" i="59"/>
  <c r="A2050" i="59" s="1"/>
  <c r="J2050" i="59"/>
  <c r="M2050" i="59"/>
  <c r="N2050" i="59"/>
  <c r="P2050" i="59"/>
  <c r="Q2050" i="59"/>
  <c r="R2050" i="59"/>
  <c r="S2050" i="59"/>
  <c r="T2050" i="59"/>
  <c r="U2050" i="59"/>
  <c r="D2051" i="59"/>
  <c r="A2051" i="59" s="1"/>
  <c r="J2051" i="59"/>
  <c r="M2051" i="59"/>
  <c r="N2051" i="59"/>
  <c r="P2051" i="59"/>
  <c r="Q2051" i="59"/>
  <c r="R2051" i="59"/>
  <c r="S2051" i="59"/>
  <c r="T2051" i="59"/>
  <c r="U2051" i="59"/>
  <c r="D2052" i="59"/>
  <c r="A2052" i="59" s="1"/>
  <c r="J2052" i="59"/>
  <c r="M2052" i="59"/>
  <c r="N2052" i="59"/>
  <c r="P2052" i="59"/>
  <c r="Q2052" i="59"/>
  <c r="R2052" i="59"/>
  <c r="S2052" i="59"/>
  <c r="T2052" i="59"/>
  <c r="U2052" i="59"/>
  <c r="D2053" i="59"/>
  <c r="A2053" i="59" s="1"/>
  <c r="J2053" i="59"/>
  <c r="M2053" i="59"/>
  <c r="N2053" i="59"/>
  <c r="P2053" i="59"/>
  <c r="Q2053" i="59"/>
  <c r="R2053" i="59"/>
  <c r="S2053" i="59"/>
  <c r="T2053" i="59"/>
  <c r="U2053" i="59"/>
  <c r="D2054" i="59"/>
  <c r="A2054" i="59" s="1"/>
  <c r="J2054" i="59"/>
  <c r="M2054" i="59"/>
  <c r="N2054" i="59"/>
  <c r="P2054" i="59"/>
  <c r="Q2054" i="59"/>
  <c r="R2054" i="59"/>
  <c r="S2054" i="59"/>
  <c r="T2054" i="59"/>
  <c r="U2054" i="59"/>
  <c r="D2055" i="59"/>
  <c r="A2055" i="59" s="1"/>
  <c r="J2055" i="59"/>
  <c r="M2055" i="59"/>
  <c r="N2055" i="59"/>
  <c r="P2055" i="59"/>
  <c r="Q2055" i="59"/>
  <c r="R2055" i="59"/>
  <c r="S2055" i="59"/>
  <c r="T2055" i="59"/>
  <c r="U2055" i="59"/>
  <c r="D2056" i="59"/>
  <c r="A2056" i="59" s="1"/>
  <c r="J2056" i="59"/>
  <c r="M2056" i="59"/>
  <c r="N2056" i="59"/>
  <c r="P2056" i="59"/>
  <c r="Q2056" i="59"/>
  <c r="R2056" i="59"/>
  <c r="S2056" i="59"/>
  <c r="T2056" i="59"/>
  <c r="U2056" i="59"/>
  <c r="D2057" i="59"/>
  <c r="A2057" i="59" s="1"/>
  <c r="J2057" i="59"/>
  <c r="M2057" i="59"/>
  <c r="N2057" i="59"/>
  <c r="P2057" i="59"/>
  <c r="Q2057" i="59"/>
  <c r="R2057" i="59"/>
  <c r="S2057" i="59"/>
  <c r="T2057" i="59"/>
  <c r="U2057" i="59"/>
  <c r="D2058" i="59"/>
  <c r="A2058" i="59" s="1"/>
  <c r="J2058" i="59"/>
  <c r="M2058" i="59"/>
  <c r="N2058" i="59"/>
  <c r="P2058" i="59"/>
  <c r="Q2058" i="59"/>
  <c r="R2058" i="59"/>
  <c r="S2058" i="59"/>
  <c r="T2058" i="59"/>
  <c r="U2058" i="59"/>
  <c r="D2059" i="59"/>
  <c r="A2059" i="59" s="1"/>
  <c r="J2059" i="59"/>
  <c r="M2059" i="59"/>
  <c r="N2059" i="59"/>
  <c r="P2059" i="59"/>
  <c r="Q2059" i="59"/>
  <c r="R2059" i="59"/>
  <c r="S2059" i="59"/>
  <c r="T2059" i="59"/>
  <c r="U2059" i="59"/>
  <c r="D2060" i="59"/>
  <c r="A2060" i="59" s="1"/>
  <c r="J2060" i="59"/>
  <c r="M2060" i="59"/>
  <c r="N2060" i="59"/>
  <c r="P2060" i="59"/>
  <c r="Q2060" i="59"/>
  <c r="R2060" i="59"/>
  <c r="S2060" i="59"/>
  <c r="T2060" i="59"/>
  <c r="U2060" i="59"/>
  <c r="D2061" i="59"/>
  <c r="A2061" i="59" s="1"/>
  <c r="J2061" i="59"/>
  <c r="M2061" i="59"/>
  <c r="N2061" i="59"/>
  <c r="P2061" i="59"/>
  <c r="Q2061" i="59"/>
  <c r="R2061" i="59"/>
  <c r="S2061" i="59"/>
  <c r="T2061" i="59"/>
  <c r="U2061" i="59"/>
  <c r="D2062" i="59"/>
  <c r="A2062" i="59" s="1"/>
  <c r="J2062" i="59"/>
  <c r="M2062" i="59"/>
  <c r="N2062" i="59"/>
  <c r="P2062" i="59"/>
  <c r="Q2062" i="59"/>
  <c r="R2062" i="59"/>
  <c r="S2062" i="59"/>
  <c r="T2062" i="59"/>
  <c r="U2062" i="59"/>
  <c r="D2063" i="59"/>
  <c r="A2063" i="59" s="1"/>
  <c r="J2063" i="59"/>
  <c r="M2063" i="59"/>
  <c r="N2063" i="59"/>
  <c r="P2063" i="59"/>
  <c r="Q2063" i="59"/>
  <c r="R2063" i="59"/>
  <c r="S2063" i="59"/>
  <c r="T2063" i="59"/>
  <c r="U2063" i="59"/>
  <c r="D2064" i="59"/>
  <c r="A2064" i="59" s="1"/>
  <c r="J2064" i="59"/>
  <c r="M2064" i="59"/>
  <c r="N2064" i="59"/>
  <c r="P2064" i="59"/>
  <c r="Q2064" i="59"/>
  <c r="R2064" i="59"/>
  <c r="S2064" i="59"/>
  <c r="T2064" i="59"/>
  <c r="U2064" i="59"/>
  <c r="D2065" i="59"/>
  <c r="A2065" i="59" s="1"/>
  <c r="J2065" i="59"/>
  <c r="M2065" i="59"/>
  <c r="N2065" i="59"/>
  <c r="P2065" i="59"/>
  <c r="Q2065" i="59"/>
  <c r="R2065" i="59"/>
  <c r="S2065" i="59"/>
  <c r="T2065" i="59"/>
  <c r="U2065" i="59"/>
  <c r="D2066" i="59"/>
  <c r="A2066" i="59" s="1"/>
  <c r="J2066" i="59"/>
  <c r="M2066" i="59"/>
  <c r="N2066" i="59"/>
  <c r="P2066" i="59"/>
  <c r="Q2066" i="59"/>
  <c r="R2066" i="59"/>
  <c r="S2066" i="59"/>
  <c r="T2066" i="59"/>
  <c r="U2066" i="59"/>
  <c r="D2067" i="59"/>
  <c r="A2067" i="59" s="1"/>
  <c r="J2067" i="59"/>
  <c r="M2067" i="59"/>
  <c r="N2067" i="59"/>
  <c r="P2067" i="59"/>
  <c r="Q2067" i="59"/>
  <c r="R2067" i="59"/>
  <c r="S2067" i="59"/>
  <c r="T2067" i="59"/>
  <c r="U2067" i="59"/>
  <c r="D2068" i="59"/>
  <c r="A2068" i="59" s="1"/>
  <c r="J2068" i="59"/>
  <c r="M2068" i="59"/>
  <c r="N2068" i="59"/>
  <c r="P2068" i="59"/>
  <c r="Q2068" i="59"/>
  <c r="R2068" i="59"/>
  <c r="S2068" i="59"/>
  <c r="T2068" i="59"/>
  <c r="U2068" i="59"/>
  <c r="D2069" i="59"/>
  <c r="A2069" i="59" s="1"/>
  <c r="J2069" i="59"/>
  <c r="M2069" i="59"/>
  <c r="N2069" i="59"/>
  <c r="P2069" i="59"/>
  <c r="Q2069" i="59"/>
  <c r="R2069" i="59"/>
  <c r="S2069" i="59"/>
  <c r="T2069" i="59"/>
  <c r="U2069" i="59"/>
  <c r="D2070" i="59"/>
  <c r="A2070" i="59" s="1"/>
  <c r="J2070" i="59"/>
  <c r="M2070" i="59"/>
  <c r="N2070" i="59"/>
  <c r="P2070" i="59"/>
  <c r="Q2070" i="59"/>
  <c r="R2070" i="59"/>
  <c r="S2070" i="59"/>
  <c r="T2070" i="59"/>
  <c r="U2070" i="59"/>
  <c r="D2071" i="59"/>
  <c r="A2071" i="59" s="1"/>
  <c r="J2071" i="59"/>
  <c r="M2071" i="59"/>
  <c r="N2071" i="59"/>
  <c r="P2071" i="59"/>
  <c r="Q2071" i="59"/>
  <c r="R2071" i="59"/>
  <c r="S2071" i="59"/>
  <c r="T2071" i="59"/>
  <c r="U2071" i="59"/>
  <c r="D2072" i="59"/>
  <c r="A2072" i="59" s="1"/>
  <c r="J2072" i="59"/>
  <c r="M2072" i="59"/>
  <c r="N2072" i="59"/>
  <c r="P2072" i="59"/>
  <c r="Q2072" i="59"/>
  <c r="R2072" i="59"/>
  <c r="S2072" i="59"/>
  <c r="T2072" i="59"/>
  <c r="U2072" i="59"/>
  <c r="D2073" i="59"/>
  <c r="A2073" i="59" s="1"/>
  <c r="J2073" i="59"/>
  <c r="M2073" i="59"/>
  <c r="N2073" i="59"/>
  <c r="P2073" i="59"/>
  <c r="Q2073" i="59"/>
  <c r="R2073" i="59"/>
  <c r="S2073" i="59"/>
  <c r="T2073" i="59"/>
  <c r="U2073" i="59"/>
  <c r="D2074" i="59"/>
  <c r="A2074" i="59" s="1"/>
  <c r="J2074" i="59"/>
  <c r="M2074" i="59"/>
  <c r="N2074" i="59"/>
  <c r="P2074" i="59"/>
  <c r="Q2074" i="59"/>
  <c r="R2074" i="59"/>
  <c r="S2074" i="59"/>
  <c r="T2074" i="59"/>
  <c r="U2074" i="59"/>
  <c r="D2075" i="59"/>
  <c r="A2075" i="59" s="1"/>
  <c r="J2075" i="59"/>
  <c r="M2075" i="59"/>
  <c r="N2075" i="59"/>
  <c r="P2075" i="59"/>
  <c r="Q2075" i="59"/>
  <c r="R2075" i="59"/>
  <c r="S2075" i="59"/>
  <c r="T2075" i="59"/>
  <c r="U2075" i="59"/>
  <c r="D2076" i="59"/>
  <c r="A2076" i="59" s="1"/>
  <c r="J2076" i="59"/>
  <c r="M2076" i="59"/>
  <c r="N2076" i="59"/>
  <c r="P2076" i="59"/>
  <c r="Q2076" i="59"/>
  <c r="R2076" i="59"/>
  <c r="S2076" i="59"/>
  <c r="T2076" i="59"/>
  <c r="U2076" i="59"/>
  <c r="D2077" i="59"/>
  <c r="A2077" i="59" s="1"/>
  <c r="J2077" i="59"/>
  <c r="M2077" i="59"/>
  <c r="N2077" i="59"/>
  <c r="P2077" i="59"/>
  <c r="Q2077" i="59"/>
  <c r="R2077" i="59"/>
  <c r="S2077" i="59"/>
  <c r="T2077" i="59"/>
  <c r="U2077" i="59"/>
  <c r="D2078" i="59"/>
  <c r="A2078" i="59" s="1"/>
  <c r="J2078" i="59"/>
  <c r="M2078" i="59"/>
  <c r="N2078" i="59"/>
  <c r="P2078" i="59"/>
  <c r="Q2078" i="59"/>
  <c r="R2078" i="59"/>
  <c r="S2078" i="59"/>
  <c r="T2078" i="59"/>
  <c r="U2078" i="59"/>
  <c r="D2079" i="59"/>
  <c r="A2079" i="59" s="1"/>
  <c r="J2079" i="59"/>
  <c r="M2079" i="59"/>
  <c r="N2079" i="59"/>
  <c r="P2079" i="59"/>
  <c r="Q2079" i="59"/>
  <c r="R2079" i="59"/>
  <c r="S2079" i="59"/>
  <c r="T2079" i="59"/>
  <c r="U2079" i="59"/>
  <c r="D2080" i="59"/>
  <c r="A2080" i="59" s="1"/>
  <c r="J2080" i="59"/>
  <c r="M2080" i="59"/>
  <c r="N2080" i="59"/>
  <c r="P2080" i="59"/>
  <c r="Q2080" i="59"/>
  <c r="R2080" i="59"/>
  <c r="S2080" i="59"/>
  <c r="T2080" i="59"/>
  <c r="U2080" i="59"/>
  <c r="D2081" i="59"/>
  <c r="A2081" i="59" s="1"/>
  <c r="J2081" i="59"/>
  <c r="M2081" i="59"/>
  <c r="N2081" i="59"/>
  <c r="P2081" i="59"/>
  <c r="Q2081" i="59"/>
  <c r="R2081" i="59"/>
  <c r="S2081" i="59"/>
  <c r="T2081" i="59"/>
  <c r="U2081" i="59"/>
  <c r="D2082" i="59"/>
  <c r="A2082" i="59" s="1"/>
  <c r="J2082" i="59"/>
  <c r="M2082" i="59"/>
  <c r="N2082" i="59"/>
  <c r="P2082" i="59"/>
  <c r="Q2082" i="59"/>
  <c r="R2082" i="59"/>
  <c r="S2082" i="59"/>
  <c r="T2082" i="59"/>
  <c r="U2082" i="59"/>
  <c r="D2083" i="59"/>
  <c r="A2083" i="59" s="1"/>
  <c r="J2083" i="59"/>
  <c r="M2083" i="59"/>
  <c r="N2083" i="59"/>
  <c r="P2083" i="59"/>
  <c r="Q2083" i="59"/>
  <c r="R2083" i="59"/>
  <c r="S2083" i="59"/>
  <c r="T2083" i="59"/>
  <c r="U2083" i="59"/>
  <c r="D2084" i="59"/>
  <c r="A2084" i="59" s="1"/>
  <c r="J2084" i="59"/>
  <c r="M2084" i="59"/>
  <c r="N2084" i="59"/>
  <c r="P2084" i="59"/>
  <c r="Q2084" i="59"/>
  <c r="R2084" i="59"/>
  <c r="S2084" i="59"/>
  <c r="T2084" i="59"/>
  <c r="U2084" i="59"/>
  <c r="D2085" i="59"/>
  <c r="A2085" i="59" s="1"/>
  <c r="J2085" i="59"/>
  <c r="M2085" i="59"/>
  <c r="N2085" i="59"/>
  <c r="P2085" i="59"/>
  <c r="Q2085" i="59"/>
  <c r="R2085" i="59"/>
  <c r="S2085" i="59"/>
  <c r="T2085" i="59"/>
  <c r="U2085" i="59"/>
  <c r="D2086" i="59"/>
  <c r="A2086" i="59" s="1"/>
  <c r="J2086" i="59"/>
  <c r="M2086" i="59"/>
  <c r="N2086" i="59"/>
  <c r="P2086" i="59"/>
  <c r="Q2086" i="59"/>
  <c r="R2086" i="59"/>
  <c r="S2086" i="59"/>
  <c r="T2086" i="59"/>
  <c r="U2086" i="59"/>
  <c r="D2087" i="59"/>
  <c r="A2087" i="59" s="1"/>
  <c r="J2087" i="59"/>
  <c r="M2087" i="59"/>
  <c r="N2087" i="59"/>
  <c r="P2087" i="59"/>
  <c r="Q2087" i="59"/>
  <c r="R2087" i="59"/>
  <c r="S2087" i="59"/>
  <c r="T2087" i="59"/>
  <c r="U2087" i="59"/>
  <c r="D2088" i="59"/>
  <c r="A2088" i="59" s="1"/>
  <c r="J2088" i="59"/>
  <c r="M2088" i="59"/>
  <c r="N2088" i="59"/>
  <c r="P2088" i="59"/>
  <c r="Q2088" i="59"/>
  <c r="R2088" i="59"/>
  <c r="S2088" i="59"/>
  <c r="T2088" i="59"/>
  <c r="U2088" i="59"/>
  <c r="D2089" i="59"/>
  <c r="A2089" i="59" s="1"/>
  <c r="J2089" i="59"/>
  <c r="M2089" i="59"/>
  <c r="N2089" i="59"/>
  <c r="P2089" i="59"/>
  <c r="Q2089" i="59"/>
  <c r="R2089" i="59"/>
  <c r="S2089" i="59"/>
  <c r="T2089" i="59"/>
  <c r="U2089" i="59"/>
  <c r="D2090" i="59"/>
  <c r="A2090" i="59" s="1"/>
  <c r="J2090" i="59"/>
  <c r="M2090" i="59"/>
  <c r="N2090" i="59"/>
  <c r="P2090" i="59"/>
  <c r="Q2090" i="59"/>
  <c r="R2090" i="59"/>
  <c r="S2090" i="59"/>
  <c r="T2090" i="59"/>
  <c r="U2090" i="59"/>
  <c r="D2091" i="59"/>
  <c r="A2091" i="59" s="1"/>
  <c r="J2091" i="59"/>
  <c r="M2091" i="59"/>
  <c r="N2091" i="59"/>
  <c r="P2091" i="59"/>
  <c r="Q2091" i="59"/>
  <c r="R2091" i="59"/>
  <c r="S2091" i="59"/>
  <c r="T2091" i="59"/>
  <c r="U2091" i="59"/>
  <c r="D2092" i="59"/>
  <c r="A2092" i="59" s="1"/>
  <c r="J2092" i="59"/>
  <c r="M2092" i="59"/>
  <c r="N2092" i="59"/>
  <c r="P2092" i="59"/>
  <c r="Q2092" i="59"/>
  <c r="R2092" i="59"/>
  <c r="S2092" i="59"/>
  <c r="T2092" i="59"/>
  <c r="U2092" i="59"/>
  <c r="D2093" i="59"/>
  <c r="A2093" i="59" s="1"/>
  <c r="J2093" i="59"/>
  <c r="M2093" i="59"/>
  <c r="N2093" i="59"/>
  <c r="P2093" i="59"/>
  <c r="Q2093" i="59"/>
  <c r="R2093" i="59"/>
  <c r="S2093" i="59"/>
  <c r="T2093" i="59"/>
  <c r="U2093" i="59"/>
  <c r="D2094" i="59"/>
  <c r="A2094" i="59" s="1"/>
  <c r="J2094" i="59"/>
  <c r="M2094" i="59"/>
  <c r="N2094" i="59"/>
  <c r="P2094" i="59"/>
  <c r="Q2094" i="59"/>
  <c r="R2094" i="59"/>
  <c r="S2094" i="59"/>
  <c r="T2094" i="59"/>
  <c r="U2094" i="59"/>
  <c r="D2095" i="59"/>
  <c r="A2095" i="59" s="1"/>
  <c r="J2095" i="59"/>
  <c r="M2095" i="59"/>
  <c r="N2095" i="59"/>
  <c r="P2095" i="59"/>
  <c r="Q2095" i="59"/>
  <c r="R2095" i="59"/>
  <c r="S2095" i="59"/>
  <c r="T2095" i="59"/>
  <c r="U2095" i="59"/>
  <c r="D2096" i="59"/>
  <c r="A2096" i="59" s="1"/>
  <c r="J2096" i="59"/>
  <c r="M2096" i="59"/>
  <c r="N2096" i="59"/>
  <c r="P2096" i="59"/>
  <c r="Q2096" i="59"/>
  <c r="R2096" i="59"/>
  <c r="S2096" i="59"/>
  <c r="T2096" i="59"/>
  <c r="U2096" i="59"/>
  <c r="D2097" i="59"/>
  <c r="A2097" i="59" s="1"/>
  <c r="J2097" i="59"/>
  <c r="M2097" i="59"/>
  <c r="N2097" i="59"/>
  <c r="P2097" i="59"/>
  <c r="Q2097" i="59"/>
  <c r="R2097" i="59"/>
  <c r="S2097" i="59"/>
  <c r="T2097" i="59"/>
  <c r="U2097" i="59"/>
  <c r="D2098" i="59"/>
  <c r="A2098" i="59" s="1"/>
  <c r="J2098" i="59"/>
  <c r="M2098" i="59"/>
  <c r="N2098" i="59"/>
  <c r="P2098" i="59"/>
  <c r="Q2098" i="59"/>
  <c r="R2098" i="59"/>
  <c r="S2098" i="59"/>
  <c r="T2098" i="59"/>
  <c r="U2098" i="59"/>
  <c r="D2099" i="59"/>
  <c r="A2099" i="59" s="1"/>
  <c r="J2099" i="59"/>
  <c r="M2099" i="59"/>
  <c r="N2099" i="59"/>
  <c r="P2099" i="59"/>
  <c r="Q2099" i="59"/>
  <c r="R2099" i="59"/>
  <c r="S2099" i="59"/>
  <c r="T2099" i="59"/>
  <c r="U2099" i="59"/>
  <c r="D2100" i="59"/>
  <c r="A2100" i="59" s="1"/>
  <c r="J2100" i="59"/>
  <c r="M2100" i="59"/>
  <c r="N2100" i="59"/>
  <c r="P2100" i="59"/>
  <c r="Q2100" i="59"/>
  <c r="R2100" i="59"/>
  <c r="S2100" i="59"/>
  <c r="T2100" i="59"/>
  <c r="U2100" i="59"/>
  <c r="D2101" i="59"/>
  <c r="A2101" i="59" s="1"/>
  <c r="J2101" i="59"/>
  <c r="M2101" i="59"/>
  <c r="N2101" i="59"/>
  <c r="P2101" i="59"/>
  <c r="Q2101" i="59"/>
  <c r="R2101" i="59"/>
  <c r="S2101" i="59"/>
  <c r="T2101" i="59"/>
  <c r="U2101" i="59"/>
  <c r="D2102" i="59"/>
  <c r="A2102" i="59" s="1"/>
  <c r="J2102" i="59"/>
  <c r="M2102" i="59"/>
  <c r="N2102" i="59"/>
  <c r="P2102" i="59"/>
  <c r="Q2102" i="59"/>
  <c r="R2102" i="59"/>
  <c r="S2102" i="59"/>
  <c r="T2102" i="59"/>
  <c r="U2102" i="59"/>
  <c r="D2103" i="59"/>
  <c r="A2103" i="59" s="1"/>
  <c r="J2103" i="59"/>
  <c r="M2103" i="59"/>
  <c r="N2103" i="59"/>
  <c r="P2103" i="59"/>
  <c r="Q2103" i="59"/>
  <c r="R2103" i="59"/>
  <c r="S2103" i="59"/>
  <c r="T2103" i="59"/>
  <c r="U2103" i="59"/>
  <c r="D2104" i="59"/>
  <c r="A2104" i="59" s="1"/>
  <c r="J2104" i="59"/>
  <c r="M2104" i="59"/>
  <c r="N2104" i="59"/>
  <c r="P2104" i="59"/>
  <c r="Q2104" i="59"/>
  <c r="R2104" i="59"/>
  <c r="S2104" i="59"/>
  <c r="T2104" i="59"/>
  <c r="U2104" i="59"/>
  <c r="D2105" i="59"/>
  <c r="A2105" i="59" s="1"/>
  <c r="J2105" i="59"/>
  <c r="M2105" i="59"/>
  <c r="N2105" i="59"/>
  <c r="P2105" i="59"/>
  <c r="Q2105" i="59"/>
  <c r="R2105" i="59"/>
  <c r="S2105" i="59"/>
  <c r="T2105" i="59"/>
  <c r="U2105" i="59"/>
  <c r="D2106" i="59"/>
  <c r="A2106" i="59" s="1"/>
  <c r="J2106" i="59"/>
  <c r="M2106" i="59"/>
  <c r="N2106" i="59"/>
  <c r="P2106" i="59"/>
  <c r="Q2106" i="59"/>
  <c r="R2106" i="59"/>
  <c r="S2106" i="59"/>
  <c r="T2106" i="59"/>
  <c r="U2106" i="59"/>
  <c r="D2107" i="59"/>
  <c r="A2107" i="59" s="1"/>
  <c r="J2107" i="59"/>
  <c r="M2107" i="59"/>
  <c r="N2107" i="59"/>
  <c r="P2107" i="59"/>
  <c r="Q2107" i="59"/>
  <c r="R2107" i="59"/>
  <c r="S2107" i="59"/>
  <c r="T2107" i="59"/>
  <c r="U2107" i="59"/>
  <c r="D2108" i="59"/>
  <c r="A2108" i="59" s="1"/>
  <c r="J2108" i="59"/>
  <c r="M2108" i="59"/>
  <c r="N2108" i="59"/>
  <c r="P2108" i="59"/>
  <c r="Q2108" i="59"/>
  <c r="R2108" i="59"/>
  <c r="S2108" i="59"/>
  <c r="T2108" i="59"/>
  <c r="U2108" i="59"/>
  <c r="D2109" i="59"/>
  <c r="A2109" i="59" s="1"/>
  <c r="J2109" i="59"/>
  <c r="M2109" i="59"/>
  <c r="N2109" i="59"/>
  <c r="P2109" i="59"/>
  <c r="Q2109" i="59"/>
  <c r="R2109" i="59"/>
  <c r="S2109" i="59"/>
  <c r="T2109" i="59"/>
  <c r="U2109" i="59"/>
  <c r="D2110" i="59"/>
  <c r="A2110" i="59" s="1"/>
  <c r="J2110" i="59"/>
  <c r="M2110" i="59"/>
  <c r="N2110" i="59"/>
  <c r="P2110" i="59"/>
  <c r="Q2110" i="59"/>
  <c r="R2110" i="59"/>
  <c r="S2110" i="59"/>
  <c r="T2110" i="59"/>
  <c r="U2110" i="59"/>
  <c r="D2111" i="59"/>
  <c r="A2111" i="59" s="1"/>
  <c r="J2111" i="59"/>
  <c r="M2111" i="59"/>
  <c r="N2111" i="59"/>
  <c r="P2111" i="59"/>
  <c r="Q2111" i="59"/>
  <c r="R2111" i="59"/>
  <c r="S2111" i="59"/>
  <c r="T2111" i="59"/>
  <c r="U2111" i="59"/>
  <c r="D2112" i="59"/>
  <c r="A2112" i="59" s="1"/>
  <c r="J2112" i="59"/>
  <c r="M2112" i="59"/>
  <c r="N2112" i="59"/>
  <c r="P2112" i="59"/>
  <c r="Q2112" i="59"/>
  <c r="R2112" i="59"/>
  <c r="S2112" i="59"/>
  <c r="T2112" i="59"/>
  <c r="U2112" i="59"/>
  <c r="D2113" i="59"/>
  <c r="A2113" i="59" s="1"/>
  <c r="J2113" i="59"/>
  <c r="M2113" i="59"/>
  <c r="N2113" i="59"/>
  <c r="P2113" i="59"/>
  <c r="Q2113" i="59"/>
  <c r="R2113" i="59"/>
  <c r="S2113" i="59"/>
  <c r="T2113" i="59"/>
  <c r="U2113" i="59"/>
  <c r="D2114" i="59"/>
  <c r="A2114" i="59" s="1"/>
  <c r="J2114" i="59"/>
  <c r="M2114" i="59"/>
  <c r="N2114" i="59"/>
  <c r="P2114" i="59"/>
  <c r="Q2114" i="59"/>
  <c r="R2114" i="59"/>
  <c r="S2114" i="59"/>
  <c r="T2114" i="59"/>
  <c r="U2114" i="59"/>
  <c r="D2115" i="59"/>
  <c r="A2115" i="59" s="1"/>
  <c r="J2115" i="59"/>
  <c r="M2115" i="59"/>
  <c r="N2115" i="59"/>
  <c r="P2115" i="59"/>
  <c r="Q2115" i="59"/>
  <c r="R2115" i="59"/>
  <c r="S2115" i="59"/>
  <c r="T2115" i="59"/>
  <c r="U2115" i="59"/>
  <c r="D2116" i="59"/>
  <c r="A2116" i="59" s="1"/>
  <c r="J2116" i="59"/>
  <c r="M2116" i="59"/>
  <c r="N2116" i="59"/>
  <c r="P2116" i="59"/>
  <c r="Q2116" i="59"/>
  <c r="R2116" i="59"/>
  <c r="S2116" i="59"/>
  <c r="T2116" i="59"/>
  <c r="U2116" i="59"/>
  <c r="D2117" i="59"/>
  <c r="A2117" i="59" s="1"/>
  <c r="J2117" i="59"/>
  <c r="M2117" i="59"/>
  <c r="N2117" i="59"/>
  <c r="P2117" i="59"/>
  <c r="Q2117" i="59"/>
  <c r="R2117" i="59"/>
  <c r="S2117" i="59"/>
  <c r="T2117" i="59"/>
  <c r="U2117" i="59"/>
  <c r="D2118" i="59"/>
  <c r="A2118" i="59" s="1"/>
  <c r="J2118" i="59"/>
  <c r="M2118" i="59"/>
  <c r="N2118" i="59"/>
  <c r="P2118" i="59"/>
  <c r="Q2118" i="59"/>
  <c r="R2118" i="59"/>
  <c r="S2118" i="59"/>
  <c r="T2118" i="59"/>
  <c r="U2118" i="59"/>
  <c r="D2119" i="59"/>
  <c r="A2119" i="59" s="1"/>
  <c r="J2119" i="59"/>
  <c r="M2119" i="59"/>
  <c r="N2119" i="59"/>
  <c r="P2119" i="59"/>
  <c r="Q2119" i="59"/>
  <c r="R2119" i="59"/>
  <c r="S2119" i="59"/>
  <c r="T2119" i="59"/>
  <c r="U2119" i="59"/>
  <c r="D2120" i="59"/>
  <c r="A2120" i="59" s="1"/>
  <c r="J2120" i="59"/>
  <c r="M2120" i="59"/>
  <c r="N2120" i="59"/>
  <c r="P2120" i="59"/>
  <c r="Q2120" i="59"/>
  <c r="S2120" i="59"/>
  <c r="T2120" i="59"/>
  <c r="U2120" i="59"/>
  <c r="D2121" i="59"/>
  <c r="A2121" i="59" s="1"/>
  <c r="J2121" i="59"/>
  <c r="M2121" i="59"/>
  <c r="N2121" i="59"/>
  <c r="P2121" i="59"/>
  <c r="Q2121" i="59"/>
  <c r="R2121" i="59"/>
  <c r="S2121" i="59"/>
  <c r="T2121" i="59"/>
  <c r="U2121" i="59"/>
  <c r="D2122" i="59"/>
  <c r="A2122" i="59" s="1"/>
  <c r="J2122" i="59"/>
  <c r="M2122" i="59"/>
  <c r="N2122" i="59"/>
  <c r="P2122" i="59"/>
  <c r="Q2122" i="59"/>
  <c r="R2122" i="59"/>
  <c r="S2122" i="59"/>
  <c r="T2122" i="59"/>
  <c r="U2122" i="59"/>
  <c r="D2123" i="59"/>
  <c r="A2123" i="59" s="1"/>
  <c r="J2123" i="59"/>
  <c r="M2123" i="59"/>
  <c r="N2123" i="59"/>
  <c r="P2123" i="59"/>
  <c r="Q2123" i="59"/>
  <c r="R2123" i="59"/>
  <c r="S2123" i="59"/>
  <c r="T2123" i="59"/>
  <c r="U2123" i="59"/>
  <c r="D2124" i="59"/>
  <c r="A2124" i="59" s="1"/>
  <c r="J2124" i="59"/>
  <c r="M2124" i="59"/>
  <c r="N2124" i="59"/>
  <c r="P2124" i="59"/>
  <c r="Q2124" i="59"/>
  <c r="R2124" i="59"/>
  <c r="S2124" i="59"/>
  <c r="T2124" i="59"/>
  <c r="U2124" i="59"/>
  <c r="D2125" i="59"/>
  <c r="A2125" i="59" s="1"/>
  <c r="J2125" i="59"/>
  <c r="M2125" i="59"/>
  <c r="N2125" i="59"/>
  <c r="P2125" i="59"/>
  <c r="Q2125" i="59"/>
  <c r="R2125" i="59"/>
  <c r="S2125" i="59"/>
  <c r="T2125" i="59"/>
  <c r="U2125" i="59"/>
  <c r="D2126" i="59"/>
  <c r="A2126" i="59" s="1"/>
  <c r="J2126" i="59"/>
  <c r="M2126" i="59"/>
  <c r="N2126" i="59"/>
  <c r="P2126" i="59"/>
  <c r="Q2126" i="59"/>
  <c r="R2126" i="59"/>
  <c r="S2126" i="59"/>
  <c r="T2126" i="59"/>
  <c r="U2126" i="59"/>
  <c r="D2127" i="59"/>
  <c r="A2127" i="59" s="1"/>
  <c r="J2127" i="59"/>
  <c r="M2127" i="59"/>
  <c r="N2127" i="59"/>
  <c r="P2127" i="59"/>
  <c r="Q2127" i="59"/>
  <c r="R2127" i="59"/>
  <c r="S2127" i="59"/>
  <c r="T2127" i="59"/>
  <c r="U2127" i="59"/>
  <c r="D2128" i="59"/>
  <c r="A2128" i="59" s="1"/>
  <c r="J2128" i="59"/>
  <c r="M2128" i="59"/>
  <c r="N2128" i="59"/>
  <c r="P2128" i="59"/>
  <c r="Q2128" i="59"/>
  <c r="R2128" i="59"/>
  <c r="S2128" i="59"/>
  <c r="T2128" i="59"/>
  <c r="U2128" i="59"/>
  <c r="D2129" i="59"/>
  <c r="A2129" i="59" s="1"/>
  <c r="J2129" i="59"/>
  <c r="M2129" i="59"/>
  <c r="N2129" i="59"/>
  <c r="P2129" i="59"/>
  <c r="Q2129" i="59"/>
  <c r="R2129" i="59"/>
  <c r="S2129" i="59"/>
  <c r="T2129" i="59"/>
  <c r="U2129" i="59"/>
  <c r="D2130" i="59"/>
  <c r="A2130" i="59" s="1"/>
  <c r="J2130" i="59"/>
  <c r="M2130" i="59"/>
  <c r="N2130" i="59"/>
  <c r="P2130" i="59"/>
  <c r="Q2130" i="59"/>
  <c r="R2130" i="59"/>
  <c r="S2130" i="59"/>
  <c r="T2130" i="59"/>
  <c r="U2130" i="59"/>
  <c r="D2131" i="59"/>
  <c r="A2131" i="59" s="1"/>
  <c r="J2131" i="59"/>
  <c r="M2131" i="59"/>
  <c r="N2131" i="59"/>
  <c r="P2131" i="59"/>
  <c r="Q2131" i="59"/>
  <c r="R2131" i="59"/>
  <c r="S2131" i="59"/>
  <c r="T2131" i="59"/>
  <c r="U2131" i="59"/>
  <c r="D2132" i="59"/>
  <c r="A2132" i="59" s="1"/>
  <c r="J2132" i="59"/>
  <c r="M2132" i="59"/>
  <c r="N2132" i="59"/>
  <c r="P2132" i="59"/>
  <c r="Q2132" i="59"/>
  <c r="R2132" i="59"/>
  <c r="S2132" i="59"/>
  <c r="T2132" i="59"/>
  <c r="U2132" i="59"/>
  <c r="D2133" i="59"/>
  <c r="A2133" i="59" s="1"/>
  <c r="J2133" i="59"/>
  <c r="M2133" i="59"/>
  <c r="N2133" i="59"/>
  <c r="P2133" i="59"/>
  <c r="Q2133" i="59"/>
  <c r="R2133" i="59"/>
  <c r="S2133" i="59"/>
  <c r="T2133" i="59"/>
  <c r="U2133" i="59"/>
  <c r="D2134" i="59"/>
  <c r="A2134" i="59" s="1"/>
  <c r="J2134" i="59"/>
  <c r="M2134" i="59"/>
  <c r="N2134" i="59"/>
  <c r="P2134" i="59"/>
  <c r="Q2134" i="59"/>
  <c r="R2134" i="59"/>
  <c r="S2134" i="59"/>
  <c r="T2134" i="59"/>
  <c r="U2134" i="59"/>
  <c r="D2135" i="59"/>
  <c r="A2135" i="59" s="1"/>
  <c r="J2135" i="59"/>
  <c r="M2135" i="59"/>
  <c r="N2135" i="59"/>
  <c r="P2135" i="59"/>
  <c r="Q2135" i="59"/>
  <c r="R2135" i="59"/>
  <c r="S2135" i="59"/>
  <c r="T2135" i="59"/>
  <c r="U2135" i="59"/>
  <c r="D2136" i="59"/>
  <c r="A2136" i="59" s="1"/>
  <c r="J2136" i="59"/>
  <c r="M2136" i="59"/>
  <c r="N2136" i="59"/>
  <c r="P2136" i="59"/>
  <c r="Q2136" i="59"/>
  <c r="R2136" i="59"/>
  <c r="S2136" i="59"/>
  <c r="T2136" i="59"/>
  <c r="U2136" i="59"/>
  <c r="D2137" i="59"/>
  <c r="A2137" i="59" s="1"/>
  <c r="J2137" i="59"/>
  <c r="M2137" i="59"/>
  <c r="N2137" i="59"/>
  <c r="P2137" i="59"/>
  <c r="Q2137" i="59"/>
  <c r="R2137" i="59"/>
  <c r="S2137" i="59"/>
  <c r="T2137" i="59"/>
  <c r="U2137" i="59"/>
  <c r="D2138" i="59"/>
  <c r="A2138" i="59" s="1"/>
  <c r="J2138" i="59"/>
  <c r="M2138" i="59"/>
  <c r="N2138" i="59"/>
  <c r="P2138" i="59"/>
  <c r="Q2138" i="59"/>
  <c r="R2138" i="59"/>
  <c r="S2138" i="59"/>
  <c r="T2138" i="59"/>
  <c r="U2138" i="59"/>
  <c r="D2139" i="59"/>
  <c r="A2139" i="59" s="1"/>
  <c r="J2139" i="59"/>
  <c r="M2139" i="59"/>
  <c r="N2139" i="59"/>
  <c r="P2139" i="59"/>
  <c r="Q2139" i="59"/>
  <c r="R2139" i="59"/>
  <c r="S2139" i="59"/>
  <c r="T2139" i="59"/>
  <c r="U2139" i="59"/>
  <c r="D2140" i="59"/>
  <c r="A2140" i="59" s="1"/>
  <c r="J2140" i="59"/>
  <c r="M2140" i="59"/>
  <c r="N2140" i="59"/>
  <c r="P2140" i="59"/>
  <c r="Q2140" i="59"/>
  <c r="R2140" i="59"/>
  <c r="S2140" i="59"/>
  <c r="T2140" i="59"/>
  <c r="U2140" i="59"/>
  <c r="D2141" i="59"/>
  <c r="A2141" i="59" s="1"/>
  <c r="J2141" i="59"/>
  <c r="M2141" i="59"/>
  <c r="N2141" i="59"/>
  <c r="P2141" i="59"/>
  <c r="Q2141" i="59"/>
  <c r="R2141" i="59"/>
  <c r="S2141" i="59"/>
  <c r="T2141" i="59"/>
  <c r="U2141" i="59"/>
  <c r="D2142" i="59"/>
  <c r="A2142" i="59" s="1"/>
  <c r="J2142" i="59"/>
  <c r="M2142" i="59"/>
  <c r="N2142" i="59"/>
  <c r="P2142" i="59"/>
  <c r="Q2142" i="59"/>
  <c r="R2142" i="59"/>
  <c r="S2142" i="59"/>
  <c r="T2142" i="59"/>
  <c r="U2142" i="59"/>
  <c r="D2143" i="59"/>
  <c r="A2143" i="59" s="1"/>
  <c r="J2143" i="59"/>
  <c r="M2143" i="59"/>
  <c r="N2143" i="59"/>
  <c r="P2143" i="59"/>
  <c r="Q2143" i="59"/>
  <c r="R2143" i="59"/>
  <c r="S2143" i="59"/>
  <c r="T2143" i="59"/>
  <c r="U2143" i="59"/>
  <c r="D2144" i="59"/>
  <c r="A2144" i="59" s="1"/>
  <c r="J2144" i="59"/>
  <c r="M2144" i="59"/>
  <c r="N2144" i="59"/>
  <c r="P2144" i="59"/>
  <c r="Q2144" i="59"/>
  <c r="R2144" i="59"/>
  <c r="S2144" i="59"/>
  <c r="T2144" i="59"/>
  <c r="U2144" i="59"/>
  <c r="D2145" i="59"/>
  <c r="A2145" i="59" s="1"/>
  <c r="J2145" i="59"/>
  <c r="M2145" i="59"/>
  <c r="N2145" i="59"/>
  <c r="P2145" i="59"/>
  <c r="Q2145" i="59"/>
  <c r="R2145" i="59"/>
  <c r="S2145" i="59"/>
  <c r="T2145" i="59"/>
  <c r="U2145" i="59"/>
  <c r="D2146" i="59"/>
  <c r="A2146" i="59" s="1"/>
  <c r="J2146" i="59"/>
  <c r="M2146" i="59"/>
  <c r="N2146" i="59"/>
  <c r="P2146" i="59"/>
  <c r="Q2146" i="59"/>
  <c r="R2146" i="59"/>
  <c r="S2146" i="59"/>
  <c r="T2146" i="59"/>
  <c r="U2146" i="59"/>
  <c r="D2147" i="59"/>
  <c r="A2147" i="59" s="1"/>
  <c r="J2147" i="59"/>
  <c r="M2147" i="59"/>
  <c r="N2147" i="59"/>
  <c r="P2147" i="59"/>
  <c r="Q2147" i="59"/>
  <c r="R2147" i="59"/>
  <c r="S2147" i="59"/>
  <c r="T2147" i="59"/>
  <c r="U2147" i="59"/>
  <c r="D2148" i="59"/>
  <c r="A2148" i="59" s="1"/>
  <c r="J2148" i="59"/>
  <c r="M2148" i="59"/>
  <c r="N2148" i="59"/>
  <c r="P2148" i="59"/>
  <c r="Q2148" i="59"/>
  <c r="R2148" i="59"/>
  <c r="S2148" i="59"/>
  <c r="T2148" i="59"/>
  <c r="U2148" i="59"/>
  <c r="D2149" i="59"/>
  <c r="A2149" i="59" s="1"/>
  <c r="J2149" i="59"/>
  <c r="M2149" i="59"/>
  <c r="N2149" i="59"/>
  <c r="P2149" i="59"/>
  <c r="Q2149" i="59"/>
  <c r="R2149" i="59"/>
  <c r="S2149" i="59"/>
  <c r="T2149" i="59"/>
  <c r="U2149" i="59"/>
  <c r="D2150" i="59"/>
  <c r="A2150" i="59" s="1"/>
  <c r="J2150" i="59"/>
  <c r="M2150" i="59"/>
  <c r="N2150" i="59"/>
  <c r="P2150" i="59"/>
  <c r="Q2150" i="59"/>
  <c r="R2150" i="59"/>
  <c r="S2150" i="59"/>
  <c r="T2150" i="59"/>
  <c r="U2150" i="59"/>
  <c r="D2151" i="59"/>
  <c r="A2151" i="59" s="1"/>
  <c r="J2151" i="59"/>
  <c r="M2151" i="59"/>
  <c r="N2151" i="59"/>
  <c r="P2151" i="59"/>
  <c r="Q2151" i="59"/>
  <c r="R2151" i="59"/>
  <c r="S2151" i="59"/>
  <c r="T2151" i="59"/>
  <c r="U2151" i="59"/>
  <c r="D2152" i="59"/>
  <c r="A2152" i="59" s="1"/>
  <c r="J2152" i="59"/>
  <c r="M2152" i="59"/>
  <c r="N2152" i="59"/>
  <c r="P2152" i="59"/>
  <c r="Q2152" i="59"/>
  <c r="R2152" i="59"/>
  <c r="S2152" i="59"/>
  <c r="T2152" i="59"/>
  <c r="U2152" i="59"/>
  <c r="D2153" i="59"/>
  <c r="A2153" i="59" s="1"/>
  <c r="J2153" i="59"/>
  <c r="M2153" i="59"/>
  <c r="N2153" i="59"/>
  <c r="P2153" i="59"/>
  <c r="Q2153" i="59"/>
  <c r="R2153" i="59"/>
  <c r="S2153" i="59"/>
  <c r="T2153" i="59"/>
  <c r="U2153" i="59"/>
  <c r="D2154" i="59"/>
  <c r="A2154" i="59" s="1"/>
  <c r="J2154" i="59"/>
  <c r="M2154" i="59"/>
  <c r="N2154" i="59"/>
  <c r="P2154" i="59"/>
  <c r="Q2154" i="59"/>
  <c r="R2154" i="59"/>
  <c r="S2154" i="59"/>
  <c r="T2154" i="59"/>
  <c r="U2154" i="59"/>
  <c r="D2155" i="59"/>
  <c r="A2155" i="59" s="1"/>
  <c r="J2155" i="59"/>
  <c r="M2155" i="59"/>
  <c r="N2155" i="59"/>
  <c r="P2155" i="59"/>
  <c r="Q2155" i="59"/>
  <c r="R2155" i="59"/>
  <c r="S2155" i="59"/>
  <c r="T2155" i="59"/>
  <c r="U2155" i="59"/>
  <c r="D2156" i="59"/>
  <c r="A2156" i="59" s="1"/>
  <c r="J2156" i="59"/>
  <c r="M2156" i="59"/>
  <c r="N2156" i="59"/>
  <c r="P2156" i="59"/>
  <c r="Q2156" i="59"/>
  <c r="R2156" i="59"/>
  <c r="S2156" i="59"/>
  <c r="T2156" i="59"/>
  <c r="U2156" i="59"/>
  <c r="D2157" i="59"/>
  <c r="A2157" i="59" s="1"/>
  <c r="J2157" i="59"/>
  <c r="M2157" i="59"/>
  <c r="N2157" i="59"/>
  <c r="P2157" i="59"/>
  <c r="Q2157" i="59"/>
  <c r="R2157" i="59"/>
  <c r="S2157" i="59"/>
  <c r="T2157" i="59"/>
  <c r="U2157" i="59"/>
  <c r="D2158" i="59"/>
  <c r="A2158" i="59" s="1"/>
  <c r="J2158" i="59"/>
  <c r="M2158" i="59"/>
  <c r="N2158" i="59"/>
  <c r="P2158" i="59"/>
  <c r="Q2158" i="59"/>
  <c r="R2158" i="59"/>
  <c r="S2158" i="59"/>
  <c r="T2158" i="59"/>
  <c r="U2158" i="59"/>
  <c r="D2159" i="59"/>
  <c r="A2159" i="59" s="1"/>
  <c r="J2159" i="59"/>
  <c r="M2159" i="59"/>
  <c r="N2159" i="59"/>
  <c r="P2159" i="59"/>
  <c r="Q2159" i="59"/>
  <c r="R2159" i="59"/>
  <c r="S2159" i="59"/>
  <c r="T2159" i="59"/>
  <c r="U2159" i="59"/>
  <c r="D2160" i="59"/>
  <c r="A2160" i="59" s="1"/>
  <c r="J2160" i="59"/>
  <c r="M2160" i="59"/>
  <c r="N2160" i="59"/>
  <c r="P2160" i="59"/>
  <c r="Q2160" i="59"/>
  <c r="R2160" i="59"/>
  <c r="S2160" i="59"/>
  <c r="T2160" i="59"/>
  <c r="U2160" i="59"/>
  <c r="D2161" i="59"/>
  <c r="A2161" i="59" s="1"/>
  <c r="J2161" i="59"/>
  <c r="M2161" i="59"/>
  <c r="N2161" i="59"/>
  <c r="P2161" i="59"/>
  <c r="Q2161" i="59"/>
  <c r="R2161" i="59"/>
  <c r="S2161" i="59"/>
  <c r="T2161" i="59"/>
  <c r="U2161" i="59"/>
  <c r="D2162" i="59"/>
  <c r="A2162" i="59" s="1"/>
  <c r="J2162" i="59"/>
  <c r="M2162" i="59"/>
  <c r="N2162" i="59"/>
  <c r="P2162" i="59"/>
  <c r="Q2162" i="59"/>
  <c r="R2162" i="59"/>
  <c r="S2162" i="59"/>
  <c r="T2162" i="59"/>
  <c r="U2162" i="59"/>
  <c r="D2163" i="59"/>
  <c r="A2163" i="59" s="1"/>
  <c r="J2163" i="59"/>
  <c r="M2163" i="59"/>
  <c r="N2163" i="59"/>
  <c r="P2163" i="59"/>
  <c r="Q2163" i="59"/>
  <c r="R2163" i="59"/>
  <c r="S2163" i="59"/>
  <c r="T2163" i="59"/>
  <c r="U2163" i="59"/>
  <c r="D2164" i="59"/>
  <c r="A2164" i="59" s="1"/>
  <c r="J2164" i="59"/>
  <c r="M2164" i="59"/>
  <c r="N2164" i="59"/>
  <c r="P2164" i="59"/>
  <c r="Q2164" i="59"/>
  <c r="R2164" i="59"/>
  <c r="S2164" i="59"/>
  <c r="T2164" i="59"/>
  <c r="U2164" i="59"/>
  <c r="D2165" i="59"/>
  <c r="A2165" i="59" s="1"/>
  <c r="J2165" i="59"/>
  <c r="M2165" i="59"/>
  <c r="N2165" i="59"/>
  <c r="P2165" i="59"/>
  <c r="Q2165" i="59"/>
  <c r="R2165" i="59"/>
  <c r="S2165" i="59"/>
  <c r="T2165" i="59"/>
  <c r="U2165" i="59"/>
  <c r="D2166" i="59"/>
  <c r="A2166" i="59" s="1"/>
  <c r="J2166" i="59"/>
  <c r="M2166" i="59"/>
  <c r="N2166" i="59"/>
  <c r="P2166" i="59"/>
  <c r="Q2166" i="59"/>
  <c r="R2166" i="59"/>
  <c r="S2166" i="59"/>
  <c r="T2166" i="59"/>
  <c r="U2166" i="59"/>
  <c r="D2167" i="59"/>
  <c r="A2167" i="59" s="1"/>
  <c r="J2167" i="59"/>
  <c r="M2167" i="59"/>
  <c r="N2167" i="59"/>
  <c r="P2167" i="59"/>
  <c r="Q2167" i="59"/>
  <c r="R2167" i="59"/>
  <c r="S2167" i="59"/>
  <c r="T2167" i="59"/>
  <c r="U2167" i="59"/>
  <c r="D2168" i="59"/>
  <c r="A2168" i="59" s="1"/>
  <c r="J2168" i="59"/>
  <c r="M2168" i="59"/>
  <c r="N2168" i="59"/>
  <c r="P2168" i="59"/>
  <c r="Q2168" i="59"/>
  <c r="R2168" i="59"/>
  <c r="S2168" i="59"/>
  <c r="T2168" i="59"/>
  <c r="U2168" i="59"/>
  <c r="D2169" i="59"/>
  <c r="A2169" i="59" s="1"/>
  <c r="J2169" i="59"/>
  <c r="M2169" i="59"/>
  <c r="N2169" i="59"/>
  <c r="P2169" i="59"/>
  <c r="Q2169" i="59"/>
  <c r="R2169" i="59"/>
  <c r="S2169" i="59"/>
  <c r="T2169" i="59"/>
  <c r="U2169" i="59"/>
  <c r="D2170" i="59"/>
  <c r="A2170" i="59" s="1"/>
  <c r="J2170" i="59"/>
  <c r="M2170" i="59"/>
  <c r="N2170" i="59"/>
  <c r="P2170" i="59"/>
  <c r="Q2170" i="59"/>
  <c r="R2170" i="59"/>
  <c r="S2170" i="59"/>
  <c r="T2170" i="59"/>
  <c r="U2170" i="59"/>
  <c r="D2171" i="59"/>
  <c r="A2171" i="59" s="1"/>
  <c r="J2171" i="59"/>
  <c r="M2171" i="59"/>
  <c r="N2171" i="59"/>
  <c r="P2171" i="59"/>
  <c r="Q2171" i="59"/>
  <c r="R2171" i="59"/>
  <c r="S2171" i="59"/>
  <c r="T2171" i="59"/>
  <c r="U2171" i="59"/>
  <c r="D2172" i="59"/>
  <c r="A2172" i="59" s="1"/>
  <c r="J2172" i="59"/>
  <c r="M2172" i="59"/>
  <c r="N2172" i="59"/>
  <c r="P2172" i="59"/>
  <c r="Q2172" i="59"/>
  <c r="R2172" i="59"/>
  <c r="S2172" i="59"/>
  <c r="T2172" i="59"/>
  <c r="U2172" i="59"/>
  <c r="D2173" i="59"/>
  <c r="A2173" i="59" s="1"/>
  <c r="J2173" i="59"/>
  <c r="M2173" i="59"/>
  <c r="N2173" i="59"/>
  <c r="P2173" i="59"/>
  <c r="Q2173" i="59"/>
  <c r="R2173" i="59"/>
  <c r="S2173" i="59"/>
  <c r="T2173" i="59"/>
  <c r="U2173" i="59"/>
  <c r="D2174" i="59"/>
  <c r="A2174" i="59" s="1"/>
  <c r="J2174" i="59"/>
  <c r="M2174" i="59"/>
  <c r="N2174" i="59"/>
  <c r="P2174" i="59"/>
  <c r="Q2174" i="59"/>
  <c r="R2174" i="59"/>
  <c r="S2174" i="59"/>
  <c r="T2174" i="59"/>
  <c r="U2174" i="59"/>
  <c r="D2175" i="59"/>
  <c r="A2175" i="59" s="1"/>
  <c r="J2175" i="59"/>
  <c r="M2175" i="59"/>
  <c r="N2175" i="59"/>
  <c r="P2175" i="59"/>
  <c r="Q2175" i="59"/>
  <c r="R2175" i="59"/>
  <c r="S2175" i="59"/>
  <c r="T2175" i="59"/>
  <c r="U2175" i="59"/>
  <c r="D2176" i="59"/>
  <c r="A2176" i="59" s="1"/>
  <c r="J2176" i="59"/>
  <c r="M2176" i="59"/>
  <c r="N2176" i="59"/>
  <c r="P2176" i="59"/>
  <c r="Q2176" i="59"/>
  <c r="R2176" i="59"/>
  <c r="S2176" i="59"/>
  <c r="T2176" i="59"/>
  <c r="U2176" i="59"/>
  <c r="D2177" i="59"/>
  <c r="A2177" i="59" s="1"/>
  <c r="J2177" i="59"/>
  <c r="M2177" i="59"/>
  <c r="N2177" i="59"/>
  <c r="P2177" i="59"/>
  <c r="Q2177" i="59"/>
  <c r="R2177" i="59"/>
  <c r="S2177" i="59"/>
  <c r="T2177" i="59"/>
  <c r="U2177" i="59"/>
  <c r="D2178" i="59"/>
  <c r="A2178" i="59" s="1"/>
  <c r="J2178" i="59"/>
  <c r="M2178" i="59"/>
  <c r="N2178" i="59"/>
  <c r="P2178" i="59"/>
  <c r="Q2178" i="59"/>
  <c r="R2178" i="59"/>
  <c r="S2178" i="59"/>
  <c r="T2178" i="59"/>
  <c r="U2178" i="59"/>
  <c r="D2179" i="59"/>
  <c r="A2179" i="59" s="1"/>
  <c r="J2179" i="59"/>
  <c r="M2179" i="59"/>
  <c r="N2179" i="59"/>
  <c r="P2179" i="59"/>
  <c r="Q2179" i="59"/>
  <c r="R2179" i="59"/>
  <c r="S2179" i="59"/>
  <c r="T2179" i="59"/>
  <c r="U2179" i="59"/>
  <c r="D2180" i="59"/>
  <c r="A2180" i="59" s="1"/>
  <c r="J2180" i="59"/>
  <c r="M2180" i="59"/>
  <c r="N2180" i="59"/>
  <c r="P2180" i="59"/>
  <c r="Q2180" i="59"/>
  <c r="R2180" i="59"/>
  <c r="S2180" i="59"/>
  <c r="T2180" i="59"/>
  <c r="U2180" i="59"/>
  <c r="D2181" i="59"/>
  <c r="A2181" i="59" s="1"/>
  <c r="J2181" i="59"/>
  <c r="M2181" i="59"/>
  <c r="N2181" i="59"/>
  <c r="P2181" i="59"/>
  <c r="Q2181" i="59"/>
  <c r="R2181" i="59"/>
  <c r="S2181" i="59"/>
  <c r="T2181" i="59"/>
  <c r="U2181" i="59"/>
  <c r="D2182" i="59"/>
  <c r="A2182" i="59" s="1"/>
  <c r="J2182" i="59"/>
  <c r="M2182" i="59"/>
  <c r="N2182" i="59"/>
  <c r="P2182" i="59"/>
  <c r="Q2182" i="59"/>
  <c r="R2182" i="59"/>
  <c r="S2182" i="59"/>
  <c r="T2182" i="59"/>
  <c r="U2182" i="59"/>
  <c r="D2183" i="59"/>
  <c r="A2183" i="59" s="1"/>
  <c r="J2183" i="59"/>
  <c r="M2183" i="59"/>
  <c r="N2183" i="59"/>
  <c r="P2183" i="59"/>
  <c r="Q2183" i="59"/>
  <c r="R2183" i="59"/>
  <c r="S2183" i="59"/>
  <c r="T2183" i="59"/>
  <c r="U2183" i="59"/>
  <c r="D2184" i="59"/>
  <c r="A2184" i="59" s="1"/>
  <c r="J2184" i="59"/>
  <c r="M2184" i="59"/>
  <c r="N2184" i="59"/>
  <c r="P2184" i="59"/>
  <c r="Q2184" i="59"/>
  <c r="R2184" i="59"/>
  <c r="S2184" i="59"/>
  <c r="T2184" i="59"/>
  <c r="U2184" i="59"/>
  <c r="D2185" i="59"/>
  <c r="A2185" i="59" s="1"/>
  <c r="J2185" i="59"/>
  <c r="M2185" i="59"/>
  <c r="N2185" i="59"/>
  <c r="P2185" i="59"/>
  <c r="Q2185" i="59"/>
  <c r="R2185" i="59"/>
  <c r="S2185" i="59"/>
  <c r="T2185" i="59"/>
  <c r="U2185" i="59"/>
  <c r="D2186" i="59"/>
  <c r="A2186" i="59" s="1"/>
  <c r="J2186" i="59"/>
  <c r="M2186" i="59"/>
  <c r="N2186" i="59"/>
  <c r="P2186" i="59"/>
  <c r="Q2186" i="59"/>
  <c r="R2186" i="59"/>
  <c r="S2186" i="59"/>
  <c r="T2186" i="59"/>
  <c r="U2186" i="59"/>
  <c r="D2187" i="59"/>
  <c r="A2187" i="59" s="1"/>
  <c r="J2187" i="59"/>
  <c r="M2187" i="59"/>
  <c r="N2187" i="59"/>
  <c r="P2187" i="59"/>
  <c r="Q2187" i="59"/>
  <c r="R2187" i="59"/>
  <c r="S2187" i="59"/>
  <c r="T2187" i="59"/>
  <c r="U2187" i="59"/>
  <c r="D2188" i="59"/>
  <c r="A2188" i="59" s="1"/>
  <c r="J2188" i="59"/>
  <c r="M2188" i="59"/>
  <c r="N2188" i="59"/>
  <c r="P2188" i="59"/>
  <c r="Q2188" i="59"/>
  <c r="R2188" i="59"/>
  <c r="S2188" i="59"/>
  <c r="T2188" i="59"/>
  <c r="U2188" i="59"/>
  <c r="D2189" i="59"/>
  <c r="A2189" i="59" s="1"/>
  <c r="J2189" i="59"/>
  <c r="M2189" i="59"/>
  <c r="N2189" i="59"/>
  <c r="P2189" i="59"/>
  <c r="Q2189" i="59"/>
  <c r="R2189" i="59"/>
  <c r="S2189" i="59"/>
  <c r="T2189" i="59"/>
  <c r="U2189" i="59"/>
  <c r="D2190" i="59"/>
  <c r="A2190" i="59" s="1"/>
  <c r="J2190" i="59"/>
  <c r="M2190" i="59"/>
  <c r="N2190" i="59"/>
  <c r="P2190" i="59"/>
  <c r="Q2190" i="59"/>
  <c r="R2190" i="59"/>
  <c r="S2190" i="59"/>
  <c r="T2190" i="59"/>
  <c r="U2190" i="59"/>
  <c r="D2191" i="59"/>
  <c r="A2191" i="59" s="1"/>
  <c r="J2191" i="59"/>
  <c r="M2191" i="59"/>
  <c r="N2191" i="59"/>
  <c r="P2191" i="59"/>
  <c r="Q2191" i="59"/>
  <c r="R2191" i="59"/>
  <c r="S2191" i="59"/>
  <c r="T2191" i="59"/>
  <c r="U2191" i="59"/>
  <c r="D2192" i="59"/>
  <c r="A2192" i="59" s="1"/>
  <c r="J2192" i="59"/>
  <c r="M2192" i="59"/>
  <c r="N2192" i="59"/>
  <c r="P2192" i="59"/>
  <c r="Q2192" i="59"/>
  <c r="R2192" i="59"/>
  <c r="S2192" i="59"/>
  <c r="T2192" i="59"/>
  <c r="U2192" i="59"/>
  <c r="D2193" i="59"/>
  <c r="A2193" i="59" s="1"/>
  <c r="J2193" i="59"/>
  <c r="M2193" i="59"/>
  <c r="N2193" i="59"/>
  <c r="P2193" i="59"/>
  <c r="Q2193" i="59"/>
  <c r="R2193" i="59"/>
  <c r="S2193" i="59"/>
  <c r="T2193" i="59"/>
  <c r="U2193" i="59"/>
  <c r="D2194" i="59"/>
  <c r="A2194" i="59" s="1"/>
  <c r="J2194" i="59"/>
  <c r="M2194" i="59"/>
  <c r="N2194" i="59"/>
  <c r="P2194" i="59"/>
  <c r="Q2194" i="59"/>
  <c r="R2194" i="59"/>
  <c r="S2194" i="59"/>
  <c r="T2194" i="59"/>
  <c r="U2194" i="59"/>
  <c r="D2195" i="59"/>
  <c r="A2195" i="59" s="1"/>
  <c r="J2195" i="59"/>
  <c r="M2195" i="59"/>
  <c r="N2195" i="59"/>
  <c r="P2195" i="59"/>
  <c r="Q2195" i="59"/>
  <c r="R2195" i="59"/>
  <c r="S2195" i="59"/>
  <c r="T2195" i="59"/>
  <c r="U2195" i="59"/>
  <c r="D2196" i="59"/>
  <c r="A2196" i="59" s="1"/>
  <c r="J2196" i="59"/>
  <c r="M2196" i="59"/>
  <c r="N2196" i="59"/>
  <c r="P2196" i="59"/>
  <c r="Q2196" i="59"/>
  <c r="R2196" i="59"/>
  <c r="S2196" i="59"/>
  <c r="T2196" i="59"/>
  <c r="U2196" i="59"/>
  <c r="D2197" i="59"/>
  <c r="A2197" i="59" s="1"/>
  <c r="J2197" i="59"/>
  <c r="M2197" i="59"/>
  <c r="N2197" i="59"/>
  <c r="P2197" i="59"/>
  <c r="Q2197" i="59"/>
  <c r="R2197" i="59"/>
  <c r="S2197" i="59"/>
  <c r="T2197" i="59"/>
  <c r="U2197" i="59"/>
  <c r="D2198" i="59"/>
  <c r="A2198" i="59" s="1"/>
  <c r="J2198" i="59"/>
  <c r="M2198" i="59"/>
  <c r="N2198" i="59"/>
  <c r="P2198" i="59"/>
  <c r="Q2198" i="59"/>
  <c r="R2198" i="59"/>
  <c r="S2198" i="59"/>
  <c r="T2198" i="59"/>
  <c r="U2198" i="59"/>
  <c r="D2199" i="59"/>
  <c r="A2199" i="59" s="1"/>
  <c r="J2199" i="59"/>
  <c r="M2199" i="59"/>
  <c r="N2199" i="59"/>
  <c r="P2199" i="59"/>
  <c r="Q2199" i="59"/>
  <c r="R2199" i="59"/>
  <c r="S2199" i="59"/>
  <c r="T2199" i="59"/>
  <c r="U2199" i="59"/>
  <c r="D2200" i="59"/>
  <c r="A2200" i="59" s="1"/>
  <c r="J2200" i="59"/>
  <c r="M2200" i="59"/>
  <c r="N2200" i="59"/>
  <c r="P2200" i="59"/>
  <c r="Q2200" i="59"/>
  <c r="R2200" i="59"/>
  <c r="S2200" i="59"/>
  <c r="T2200" i="59"/>
  <c r="U2200" i="59"/>
  <c r="D2201" i="59"/>
  <c r="A2201" i="59" s="1"/>
  <c r="J2201" i="59"/>
  <c r="M2201" i="59"/>
  <c r="N2201" i="59"/>
  <c r="P2201" i="59"/>
  <c r="Q2201" i="59"/>
  <c r="R2201" i="59"/>
  <c r="S2201" i="59"/>
  <c r="T2201" i="59"/>
  <c r="U2201" i="59"/>
  <c r="D2202" i="59"/>
  <c r="A2202" i="59" s="1"/>
  <c r="J2202" i="59"/>
  <c r="M2202" i="59"/>
  <c r="N2202" i="59"/>
  <c r="P2202" i="59"/>
  <c r="Q2202" i="59"/>
  <c r="R2202" i="59"/>
  <c r="S2202" i="59"/>
  <c r="T2202" i="59"/>
  <c r="U2202" i="59"/>
  <c r="D2203" i="59"/>
  <c r="A2203" i="59" s="1"/>
  <c r="J2203" i="59"/>
  <c r="M2203" i="59"/>
  <c r="N2203" i="59"/>
  <c r="P2203" i="59"/>
  <c r="Q2203" i="59"/>
  <c r="R2203" i="59"/>
  <c r="S2203" i="59"/>
  <c r="T2203" i="59"/>
  <c r="U2203" i="59"/>
  <c r="D2204" i="59"/>
  <c r="A2204" i="59" s="1"/>
  <c r="J2204" i="59"/>
  <c r="M2204" i="59"/>
  <c r="N2204" i="59"/>
  <c r="P2204" i="59"/>
  <c r="Q2204" i="59"/>
  <c r="R2204" i="59"/>
  <c r="S2204" i="59"/>
  <c r="T2204" i="59"/>
  <c r="U2204" i="59"/>
  <c r="D2205" i="59"/>
  <c r="A2205" i="59" s="1"/>
  <c r="J2205" i="59"/>
  <c r="M2205" i="59"/>
  <c r="N2205" i="59"/>
  <c r="P2205" i="59"/>
  <c r="Q2205" i="59"/>
  <c r="R2205" i="59"/>
  <c r="S2205" i="59"/>
  <c r="T2205" i="59"/>
  <c r="U2205" i="59"/>
  <c r="D2206" i="59"/>
  <c r="A2206" i="59" s="1"/>
  <c r="J2206" i="59"/>
  <c r="M2206" i="59"/>
  <c r="N2206" i="59"/>
  <c r="P2206" i="59"/>
  <c r="Q2206" i="59"/>
  <c r="R2206" i="59"/>
  <c r="S2206" i="59"/>
  <c r="T2206" i="59"/>
  <c r="U2206" i="59"/>
  <c r="D2207" i="59"/>
  <c r="A2207" i="59" s="1"/>
  <c r="J2207" i="59"/>
  <c r="M2207" i="59"/>
  <c r="N2207" i="59"/>
  <c r="P2207" i="59"/>
  <c r="Q2207" i="59"/>
  <c r="R2207" i="59"/>
  <c r="S2207" i="59"/>
  <c r="T2207" i="59"/>
  <c r="U2207" i="59"/>
  <c r="D2208" i="59"/>
  <c r="A2208" i="59" s="1"/>
  <c r="J2208" i="59"/>
  <c r="M2208" i="59"/>
  <c r="N2208" i="59"/>
  <c r="P2208" i="59"/>
  <c r="Q2208" i="59"/>
  <c r="R2208" i="59"/>
  <c r="S2208" i="59"/>
  <c r="T2208" i="59"/>
  <c r="U2208" i="59"/>
  <c r="D2209" i="59"/>
  <c r="A2209" i="59" s="1"/>
  <c r="J2209" i="59"/>
  <c r="M2209" i="59"/>
  <c r="N2209" i="59"/>
  <c r="P2209" i="59"/>
  <c r="Q2209" i="59"/>
  <c r="R2209" i="59"/>
  <c r="S2209" i="59"/>
  <c r="T2209" i="59"/>
  <c r="U2209" i="59"/>
  <c r="D2210" i="59"/>
  <c r="A2210" i="59" s="1"/>
  <c r="J2210" i="59"/>
  <c r="M2210" i="59"/>
  <c r="N2210" i="59"/>
  <c r="P2210" i="59"/>
  <c r="Q2210" i="59"/>
  <c r="R2210" i="59"/>
  <c r="S2210" i="59"/>
  <c r="T2210" i="59"/>
  <c r="U2210" i="59"/>
  <c r="D2211" i="59"/>
  <c r="A2211" i="59" s="1"/>
  <c r="J2211" i="59"/>
  <c r="M2211" i="59"/>
  <c r="N2211" i="59"/>
  <c r="P2211" i="59"/>
  <c r="Q2211" i="59"/>
  <c r="R2211" i="59"/>
  <c r="S2211" i="59"/>
  <c r="T2211" i="59"/>
  <c r="U2211" i="59"/>
  <c r="D2212" i="59"/>
  <c r="A2212" i="59" s="1"/>
  <c r="J2212" i="59"/>
  <c r="M2212" i="59"/>
  <c r="N2212" i="59"/>
  <c r="P2212" i="59"/>
  <c r="Q2212" i="59"/>
  <c r="R2212" i="59"/>
  <c r="S2212" i="59"/>
  <c r="T2212" i="59"/>
  <c r="U2212" i="59"/>
  <c r="D2213" i="59"/>
  <c r="A2213" i="59" s="1"/>
  <c r="J2213" i="59"/>
  <c r="M2213" i="59"/>
  <c r="N2213" i="59"/>
  <c r="P2213" i="59"/>
  <c r="Q2213" i="59"/>
  <c r="R2213" i="59"/>
  <c r="S2213" i="59"/>
  <c r="T2213" i="59"/>
  <c r="U2213" i="59"/>
  <c r="D2214" i="59"/>
  <c r="A2214" i="59" s="1"/>
  <c r="J2214" i="59"/>
  <c r="M2214" i="59"/>
  <c r="N2214" i="59"/>
  <c r="P2214" i="59"/>
  <c r="Q2214" i="59"/>
  <c r="R2214" i="59"/>
  <c r="S2214" i="59"/>
  <c r="T2214" i="59"/>
  <c r="U2214" i="59"/>
  <c r="D2215" i="59"/>
  <c r="A2215" i="59" s="1"/>
  <c r="J2215" i="59"/>
  <c r="M2215" i="59"/>
  <c r="N2215" i="59"/>
  <c r="P2215" i="59"/>
  <c r="Q2215" i="59"/>
  <c r="R2215" i="59"/>
  <c r="S2215" i="59"/>
  <c r="T2215" i="59"/>
  <c r="U2215" i="59"/>
  <c r="D2216" i="59"/>
  <c r="A2216" i="59" s="1"/>
  <c r="J2216" i="59"/>
  <c r="M2216" i="59"/>
  <c r="N2216" i="59"/>
  <c r="P2216" i="59"/>
  <c r="Q2216" i="59"/>
  <c r="R2216" i="59"/>
  <c r="S2216" i="59"/>
  <c r="T2216" i="59"/>
  <c r="U2216" i="59"/>
  <c r="D2217" i="59"/>
  <c r="A2217" i="59" s="1"/>
  <c r="J2217" i="59"/>
  <c r="M2217" i="59"/>
  <c r="N2217" i="59"/>
  <c r="P2217" i="59"/>
  <c r="Q2217" i="59"/>
  <c r="R2217" i="59"/>
  <c r="S2217" i="59"/>
  <c r="T2217" i="59"/>
  <c r="U2217" i="59"/>
  <c r="D2218" i="59"/>
  <c r="A2218" i="59" s="1"/>
  <c r="J2218" i="59"/>
  <c r="M2218" i="59"/>
  <c r="N2218" i="59"/>
  <c r="P2218" i="59"/>
  <c r="Q2218" i="59"/>
  <c r="S2218" i="59"/>
  <c r="T2218" i="59"/>
  <c r="U2218" i="59"/>
  <c r="D2219" i="59"/>
  <c r="A2219" i="59" s="1"/>
  <c r="J2219" i="59"/>
  <c r="M2219" i="59"/>
  <c r="N2219" i="59"/>
  <c r="P2219" i="59"/>
  <c r="Q2219" i="59"/>
  <c r="S2219" i="59"/>
  <c r="T2219" i="59"/>
  <c r="U2219" i="59"/>
  <c r="D2220" i="59"/>
  <c r="A2220" i="59" s="1"/>
  <c r="J2220" i="59"/>
  <c r="M2220" i="59"/>
  <c r="N2220" i="59"/>
  <c r="P2220" i="59"/>
  <c r="Q2220" i="59"/>
  <c r="S2220" i="59"/>
  <c r="T2220" i="59"/>
  <c r="U2220" i="59"/>
  <c r="D2221" i="59"/>
  <c r="A2221" i="59" s="1"/>
  <c r="J2221" i="59"/>
  <c r="M2221" i="59"/>
  <c r="N2221" i="59"/>
  <c r="P2221" i="59"/>
  <c r="Q2221" i="59"/>
  <c r="S2221" i="59"/>
  <c r="T2221" i="59"/>
  <c r="U2221" i="59"/>
  <c r="D2222" i="59"/>
  <c r="A2222" i="59" s="1"/>
  <c r="J2222" i="59"/>
  <c r="M2222" i="59"/>
  <c r="N2222" i="59"/>
  <c r="P2222" i="59"/>
  <c r="Q2222" i="59"/>
  <c r="R2222" i="59"/>
  <c r="S2222" i="59"/>
  <c r="T2222" i="59"/>
  <c r="U2222" i="59"/>
  <c r="D2223" i="59"/>
  <c r="A2223" i="59" s="1"/>
  <c r="J2223" i="59"/>
  <c r="M2223" i="59"/>
  <c r="N2223" i="59"/>
  <c r="P2223" i="59"/>
  <c r="Q2223" i="59"/>
  <c r="R2223" i="59"/>
  <c r="S2223" i="59"/>
  <c r="T2223" i="59"/>
  <c r="U2223" i="59"/>
  <c r="D2224" i="59"/>
  <c r="A2224" i="59" s="1"/>
  <c r="J2224" i="59"/>
  <c r="M2224" i="59"/>
  <c r="N2224" i="59"/>
  <c r="P2224" i="59"/>
  <c r="Q2224" i="59"/>
  <c r="R2224" i="59"/>
  <c r="S2224" i="59"/>
  <c r="T2224" i="59"/>
  <c r="U2224" i="59"/>
  <c r="D2225" i="59"/>
  <c r="A2225" i="59" s="1"/>
  <c r="J2225" i="59"/>
  <c r="M2225" i="59"/>
  <c r="N2225" i="59"/>
  <c r="P2225" i="59"/>
  <c r="Q2225" i="59"/>
  <c r="R2225" i="59"/>
  <c r="S2225" i="59"/>
  <c r="T2225" i="59"/>
  <c r="U2225" i="59"/>
  <c r="D2226" i="59"/>
  <c r="A2226" i="59" s="1"/>
  <c r="J2226" i="59"/>
  <c r="M2226" i="59"/>
  <c r="N2226" i="59"/>
  <c r="P2226" i="59"/>
  <c r="Q2226" i="59"/>
  <c r="R2226" i="59"/>
  <c r="S2226" i="59"/>
  <c r="T2226" i="59"/>
  <c r="U2226" i="59"/>
  <c r="D2227" i="59"/>
  <c r="A2227" i="59" s="1"/>
  <c r="J2227" i="59"/>
  <c r="M2227" i="59"/>
  <c r="N2227" i="59"/>
  <c r="P2227" i="59"/>
  <c r="Q2227" i="59"/>
  <c r="R2227" i="59"/>
  <c r="S2227" i="59"/>
  <c r="T2227" i="59"/>
  <c r="U2227" i="59"/>
  <c r="D2228" i="59"/>
  <c r="A2228" i="59" s="1"/>
  <c r="J2228" i="59"/>
  <c r="M2228" i="59"/>
  <c r="N2228" i="59"/>
  <c r="P2228" i="59"/>
  <c r="Q2228" i="59"/>
  <c r="R2228" i="59"/>
  <c r="S2228" i="59"/>
  <c r="T2228" i="59"/>
  <c r="U2228" i="59"/>
  <c r="D2229" i="59"/>
  <c r="A2229" i="59" s="1"/>
  <c r="J2229" i="59"/>
  <c r="M2229" i="59"/>
  <c r="N2229" i="59"/>
  <c r="P2229" i="59"/>
  <c r="Q2229" i="59"/>
  <c r="R2229" i="59"/>
  <c r="S2229" i="59"/>
  <c r="T2229" i="59"/>
  <c r="U2229" i="59"/>
  <c r="D2230" i="59"/>
  <c r="A2230" i="59" s="1"/>
  <c r="J2230" i="59"/>
  <c r="M2230" i="59"/>
  <c r="N2230" i="59"/>
  <c r="P2230" i="59"/>
  <c r="Q2230" i="59"/>
  <c r="R2230" i="59"/>
  <c r="S2230" i="59"/>
  <c r="T2230" i="59"/>
  <c r="U2230" i="59"/>
  <c r="D2231" i="59"/>
  <c r="A2231" i="59" s="1"/>
  <c r="J2231" i="59"/>
  <c r="M2231" i="59"/>
  <c r="N2231" i="59"/>
  <c r="P2231" i="59"/>
  <c r="Q2231" i="59"/>
  <c r="R2231" i="59"/>
  <c r="S2231" i="59"/>
  <c r="T2231" i="59"/>
  <c r="U2231" i="59"/>
  <c r="D2232" i="59"/>
  <c r="A2232" i="59" s="1"/>
  <c r="J2232" i="59"/>
  <c r="M2232" i="59"/>
  <c r="N2232" i="59"/>
  <c r="P2232" i="59"/>
  <c r="Q2232" i="59"/>
  <c r="R2232" i="59"/>
  <c r="S2232" i="59"/>
  <c r="T2232" i="59"/>
  <c r="U2232" i="59"/>
  <c r="D2233" i="59"/>
  <c r="A2233" i="59" s="1"/>
  <c r="J2233" i="59"/>
  <c r="M2233" i="59"/>
  <c r="N2233" i="59"/>
  <c r="P2233" i="59"/>
  <c r="Q2233" i="59"/>
  <c r="R2233" i="59"/>
  <c r="S2233" i="59"/>
  <c r="T2233" i="59"/>
  <c r="U2233" i="59"/>
  <c r="D2234" i="59"/>
  <c r="A2234" i="59" s="1"/>
  <c r="J2234" i="59"/>
  <c r="M2234" i="59"/>
  <c r="N2234" i="59"/>
  <c r="P2234" i="59"/>
  <c r="Q2234" i="59"/>
  <c r="R2234" i="59"/>
  <c r="S2234" i="59"/>
  <c r="T2234" i="59"/>
  <c r="U2234" i="59"/>
  <c r="D2235" i="59"/>
  <c r="A2235" i="59" s="1"/>
  <c r="J2235" i="59"/>
  <c r="M2235" i="59"/>
  <c r="N2235" i="59"/>
  <c r="P2235" i="59"/>
  <c r="Q2235" i="59"/>
  <c r="R2235" i="59"/>
  <c r="S2235" i="59"/>
  <c r="T2235" i="59"/>
  <c r="U2235" i="59"/>
  <c r="D2236" i="59"/>
  <c r="A2236" i="59" s="1"/>
  <c r="J2236" i="59"/>
  <c r="M2236" i="59"/>
  <c r="N2236" i="59"/>
  <c r="P2236" i="59"/>
  <c r="Q2236" i="59"/>
  <c r="R2236" i="59"/>
  <c r="S2236" i="59"/>
  <c r="T2236" i="59"/>
  <c r="U2236" i="59"/>
  <c r="D2237" i="59"/>
  <c r="A2237" i="59" s="1"/>
  <c r="J2237" i="59"/>
  <c r="M2237" i="59"/>
  <c r="N2237" i="59"/>
  <c r="P2237" i="59"/>
  <c r="Q2237" i="59"/>
  <c r="R2237" i="59"/>
  <c r="S2237" i="59"/>
  <c r="T2237" i="59"/>
  <c r="U2237" i="59"/>
  <c r="D2238" i="59"/>
  <c r="A2238" i="59" s="1"/>
  <c r="J2238" i="59"/>
  <c r="M2238" i="59"/>
  <c r="N2238" i="59"/>
  <c r="P2238" i="59"/>
  <c r="Q2238" i="59"/>
  <c r="R2238" i="59"/>
  <c r="S2238" i="59"/>
  <c r="T2238" i="59"/>
  <c r="U2238" i="59"/>
  <c r="D2239" i="59"/>
  <c r="A2239" i="59" s="1"/>
  <c r="J2239" i="59"/>
  <c r="M2239" i="59"/>
  <c r="N2239" i="59"/>
  <c r="P2239" i="59"/>
  <c r="Q2239" i="59"/>
  <c r="R2239" i="59"/>
  <c r="S2239" i="59"/>
  <c r="T2239" i="59"/>
  <c r="U2239" i="59"/>
  <c r="D2240" i="59"/>
  <c r="A2240" i="59" s="1"/>
  <c r="J2240" i="59"/>
  <c r="M2240" i="59"/>
  <c r="N2240" i="59"/>
  <c r="P2240" i="59"/>
  <c r="Q2240" i="59"/>
  <c r="R2240" i="59"/>
  <c r="S2240" i="59"/>
  <c r="T2240" i="59"/>
  <c r="U2240" i="59"/>
  <c r="D2241" i="59"/>
  <c r="A2241" i="59" s="1"/>
  <c r="J2241" i="59"/>
  <c r="M2241" i="59"/>
  <c r="N2241" i="59"/>
  <c r="P2241" i="59"/>
  <c r="Q2241" i="59"/>
  <c r="R2241" i="59"/>
  <c r="S2241" i="59"/>
  <c r="T2241" i="59"/>
  <c r="U2241" i="59"/>
  <c r="D2242" i="59"/>
  <c r="A2242" i="59" s="1"/>
  <c r="J2242" i="59"/>
  <c r="M2242" i="59"/>
  <c r="N2242" i="59"/>
  <c r="P2242" i="59"/>
  <c r="Q2242" i="59"/>
  <c r="R2242" i="59"/>
  <c r="S2242" i="59"/>
  <c r="T2242" i="59"/>
  <c r="U2242" i="59"/>
  <c r="D2243" i="59"/>
  <c r="A2243" i="59" s="1"/>
  <c r="J2243" i="59"/>
  <c r="M2243" i="59"/>
  <c r="N2243" i="59"/>
  <c r="P2243" i="59"/>
  <c r="Q2243" i="59"/>
  <c r="R2243" i="59"/>
  <c r="S2243" i="59"/>
  <c r="T2243" i="59"/>
  <c r="U2243" i="59"/>
  <c r="D2244" i="59"/>
  <c r="A2244" i="59" s="1"/>
  <c r="J2244" i="59"/>
  <c r="M2244" i="59"/>
  <c r="N2244" i="59"/>
  <c r="P2244" i="59"/>
  <c r="Q2244" i="59"/>
  <c r="R2244" i="59"/>
  <c r="S2244" i="59"/>
  <c r="T2244" i="59"/>
  <c r="U2244" i="59"/>
  <c r="D2245" i="59"/>
  <c r="A2245" i="59" s="1"/>
  <c r="J2245" i="59"/>
  <c r="M2245" i="59"/>
  <c r="N2245" i="59"/>
  <c r="P2245" i="59"/>
  <c r="Q2245" i="59"/>
  <c r="R2245" i="59"/>
  <c r="S2245" i="59"/>
  <c r="T2245" i="59"/>
  <c r="U2245" i="59"/>
  <c r="D2246" i="59"/>
  <c r="A2246" i="59" s="1"/>
  <c r="J2246" i="59"/>
  <c r="M2246" i="59"/>
  <c r="N2246" i="59"/>
  <c r="P2246" i="59"/>
  <c r="Q2246" i="59"/>
  <c r="R2246" i="59"/>
  <c r="S2246" i="59"/>
  <c r="T2246" i="59"/>
  <c r="U2246" i="59"/>
  <c r="D2247" i="59"/>
  <c r="A2247" i="59" s="1"/>
  <c r="J2247" i="59"/>
  <c r="M2247" i="59"/>
  <c r="N2247" i="59"/>
  <c r="P2247" i="59"/>
  <c r="Q2247" i="59"/>
  <c r="R2247" i="59"/>
  <c r="S2247" i="59"/>
  <c r="T2247" i="59"/>
  <c r="U2247" i="59"/>
  <c r="D2248" i="59"/>
  <c r="A2248" i="59" s="1"/>
  <c r="J2248" i="59"/>
  <c r="M2248" i="59"/>
  <c r="N2248" i="59"/>
  <c r="P2248" i="59"/>
  <c r="Q2248" i="59"/>
  <c r="R2248" i="59"/>
  <c r="S2248" i="59"/>
  <c r="T2248" i="59"/>
  <c r="U2248" i="59"/>
  <c r="D2249" i="59"/>
  <c r="A2249" i="59" s="1"/>
  <c r="J2249" i="59"/>
  <c r="M2249" i="59"/>
  <c r="N2249" i="59"/>
  <c r="P2249" i="59"/>
  <c r="Q2249" i="59"/>
  <c r="R2249" i="59"/>
  <c r="S2249" i="59"/>
  <c r="T2249" i="59"/>
  <c r="U2249" i="59"/>
  <c r="D2250" i="59"/>
  <c r="A2250" i="59" s="1"/>
  <c r="J2250" i="59"/>
  <c r="M2250" i="59"/>
  <c r="N2250" i="59"/>
  <c r="P2250" i="59"/>
  <c r="Q2250" i="59"/>
  <c r="R2250" i="59"/>
  <c r="S2250" i="59"/>
  <c r="T2250" i="59"/>
  <c r="U2250" i="59"/>
  <c r="D2251" i="59"/>
  <c r="A2251" i="59" s="1"/>
  <c r="J2251" i="59"/>
  <c r="M2251" i="59"/>
  <c r="N2251" i="59"/>
  <c r="P2251" i="59"/>
  <c r="Q2251" i="59"/>
  <c r="R2251" i="59"/>
  <c r="S2251" i="59"/>
  <c r="T2251" i="59"/>
  <c r="U2251" i="59"/>
  <c r="D2252" i="59"/>
  <c r="A2252" i="59" s="1"/>
  <c r="J2252" i="59"/>
  <c r="M2252" i="59"/>
  <c r="N2252" i="59"/>
  <c r="P2252" i="59"/>
  <c r="Q2252" i="59"/>
  <c r="R2252" i="59"/>
  <c r="S2252" i="59"/>
  <c r="T2252" i="59"/>
  <c r="U2252" i="59"/>
  <c r="D2253" i="59"/>
  <c r="A2253" i="59" s="1"/>
  <c r="J2253" i="59"/>
  <c r="M2253" i="59"/>
  <c r="N2253" i="59"/>
  <c r="P2253" i="59"/>
  <c r="Q2253" i="59"/>
  <c r="R2253" i="59"/>
  <c r="S2253" i="59"/>
  <c r="T2253" i="59"/>
  <c r="U2253" i="59"/>
  <c r="D2254" i="59"/>
  <c r="A2254" i="59" s="1"/>
  <c r="J2254" i="59"/>
  <c r="M2254" i="59"/>
  <c r="N2254" i="59"/>
  <c r="P2254" i="59"/>
  <c r="Q2254" i="59"/>
  <c r="R2254" i="59"/>
  <c r="S2254" i="59"/>
  <c r="T2254" i="59"/>
  <c r="U2254" i="59"/>
  <c r="D2255" i="59"/>
  <c r="A2255" i="59" s="1"/>
  <c r="J2255" i="59"/>
  <c r="M2255" i="59"/>
  <c r="N2255" i="59"/>
  <c r="P2255" i="59"/>
  <c r="Q2255" i="59"/>
  <c r="R2255" i="59"/>
  <c r="S2255" i="59"/>
  <c r="T2255" i="59"/>
  <c r="U2255" i="59"/>
  <c r="D2256" i="59"/>
  <c r="A2256" i="59" s="1"/>
  <c r="J2256" i="59"/>
  <c r="M2256" i="59"/>
  <c r="N2256" i="59"/>
  <c r="P2256" i="59"/>
  <c r="Q2256" i="59"/>
  <c r="R2256" i="59"/>
  <c r="S2256" i="59"/>
  <c r="T2256" i="59"/>
  <c r="U2256" i="59"/>
  <c r="D2257" i="59"/>
  <c r="A2257" i="59" s="1"/>
  <c r="J2257" i="59"/>
  <c r="M2257" i="59"/>
  <c r="N2257" i="59"/>
  <c r="P2257" i="59"/>
  <c r="Q2257" i="59"/>
  <c r="R2257" i="59"/>
  <c r="S2257" i="59"/>
  <c r="T2257" i="59"/>
  <c r="U2257" i="59"/>
  <c r="D2258" i="59"/>
  <c r="A2258" i="59" s="1"/>
  <c r="J2258" i="59"/>
  <c r="M2258" i="59"/>
  <c r="N2258" i="59"/>
  <c r="P2258" i="59"/>
  <c r="Q2258" i="59"/>
  <c r="R2258" i="59"/>
  <c r="S2258" i="59"/>
  <c r="T2258" i="59"/>
  <c r="U2258" i="59"/>
  <c r="D2259" i="59"/>
  <c r="A2259" i="59" s="1"/>
  <c r="J2259" i="59"/>
  <c r="M2259" i="59"/>
  <c r="N2259" i="59"/>
  <c r="P2259" i="59"/>
  <c r="Q2259" i="59"/>
  <c r="R2259" i="59"/>
  <c r="S2259" i="59"/>
  <c r="T2259" i="59"/>
  <c r="U2259" i="59"/>
  <c r="D2260" i="59"/>
  <c r="A2260" i="59" s="1"/>
  <c r="J2260" i="59"/>
  <c r="M2260" i="59"/>
  <c r="N2260" i="59"/>
  <c r="P2260" i="59"/>
  <c r="Q2260" i="59"/>
  <c r="R2260" i="59"/>
  <c r="S2260" i="59"/>
  <c r="T2260" i="59"/>
  <c r="U2260" i="59"/>
  <c r="D2261" i="59"/>
  <c r="A2261" i="59" s="1"/>
  <c r="J2261" i="59"/>
  <c r="M2261" i="59"/>
  <c r="N2261" i="59"/>
  <c r="P2261" i="59"/>
  <c r="Q2261" i="59"/>
  <c r="R2261" i="59"/>
  <c r="S2261" i="59"/>
  <c r="T2261" i="59"/>
  <c r="U2261" i="59"/>
  <c r="D2262" i="59"/>
  <c r="A2262" i="59" s="1"/>
  <c r="J2262" i="59"/>
  <c r="M2262" i="59"/>
  <c r="N2262" i="59"/>
  <c r="P2262" i="59"/>
  <c r="Q2262" i="59"/>
  <c r="R2262" i="59"/>
  <c r="S2262" i="59"/>
  <c r="T2262" i="59"/>
  <c r="U2262" i="59"/>
  <c r="D2263" i="59"/>
  <c r="A2263" i="59" s="1"/>
  <c r="J2263" i="59"/>
  <c r="M2263" i="59"/>
  <c r="N2263" i="59"/>
  <c r="P2263" i="59"/>
  <c r="Q2263" i="59"/>
  <c r="R2263" i="59"/>
  <c r="S2263" i="59"/>
  <c r="T2263" i="59"/>
  <c r="U2263" i="59"/>
  <c r="D2264" i="59"/>
  <c r="A2264" i="59" s="1"/>
  <c r="J2264" i="59"/>
  <c r="M2264" i="59"/>
  <c r="N2264" i="59"/>
  <c r="P2264" i="59"/>
  <c r="Q2264" i="59"/>
  <c r="R2264" i="59"/>
  <c r="S2264" i="59"/>
  <c r="T2264" i="59"/>
  <c r="U2264" i="59"/>
  <c r="D2265" i="59"/>
  <c r="A2265" i="59" s="1"/>
  <c r="J2265" i="59"/>
  <c r="M2265" i="59"/>
  <c r="N2265" i="59"/>
  <c r="P2265" i="59"/>
  <c r="Q2265" i="59"/>
  <c r="R2265" i="59"/>
  <c r="S2265" i="59"/>
  <c r="T2265" i="59"/>
  <c r="U2265" i="59"/>
  <c r="D2266" i="59"/>
  <c r="A2266" i="59" s="1"/>
  <c r="J2266" i="59"/>
  <c r="M2266" i="59"/>
  <c r="N2266" i="59"/>
  <c r="P2266" i="59"/>
  <c r="Q2266" i="59"/>
  <c r="R2266" i="59"/>
  <c r="S2266" i="59"/>
  <c r="T2266" i="59"/>
  <c r="U2266" i="59"/>
  <c r="D2267" i="59"/>
  <c r="A2267" i="59" s="1"/>
  <c r="J2267" i="59"/>
  <c r="M2267" i="59"/>
  <c r="N2267" i="59"/>
  <c r="P2267" i="59"/>
  <c r="Q2267" i="59"/>
  <c r="R2267" i="59"/>
  <c r="S2267" i="59"/>
  <c r="T2267" i="59"/>
  <c r="U2267" i="59"/>
  <c r="D2268" i="59"/>
  <c r="A2268" i="59" s="1"/>
  <c r="J2268" i="59"/>
  <c r="M2268" i="59"/>
  <c r="N2268" i="59"/>
  <c r="P2268" i="59"/>
  <c r="Q2268" i="59"/>
  <c r="R2268" i="59"/>
  <c r="S2268" i="59"/>
  <c r="T2268" i="59"/>
  <c r="U2268" i="59"/>
  <c r="D2269" i="59"/>
  <c r="A2269" i="59" s="1"/>
  <c r="J2269" i="59"/>
  <c r="M2269" i="59"/>
  <c r="N2269" i="59"/>
  <c r="P2269" i="59"/>
  <c r="Q2269" i="59"/>
  <c r="R2269" i="59"/>
  <c r="S2269" i="59"/>
  <c r="T2269" i="59"/>
  <c r="U2269" i="59"/>
  <c r="D2270" i="59"/>
  <c r="A2270" i="59" s="1"/>
  <c r="J2270" i="59"/>
  <c r="M2270" i="59"/>
  <c r="N2270" i="59"/>
  <c r="P2270" i="59"/>
  <c r="Q2270" i="59"/>
  <c r="R2270" i="59"/>
  <c r="S2270" i="59"/>
  <c r="T2270" i="59"/>
  <c r="U2270" i="59"/>
  <c r="D2271" i="59"/>
  <c r="A2271" i="59" s="1"/>
  <c r="J2271" i="59"/>
  <c r="M2271" i="59"/>
  <c r="N2271" i="59"/>
  <c r="P2271" i="59"/>
  <c r="Q2271" i="59"/>
  <c r="R2271" i="59"/>
  <c r="S2271" i="59"/>
  <c r="T2271" i="59"/>
  <c r="U2271" i="59"/>
  <c r="D2272" i="59"/>
  <c r="A2272" i="59" s="1"/>
  <c r="J2272" i="59"/>
  <c r="M2272" i="59"/>
  <c r="N2272" i="59"/>
  <c r="P2272" i="59"/>
  <c r="Q2272" i="59"/>
  <c r="R2272" i="59"/>
  <c r="S2272" i="59"/>
  <c r="T2272" i="59"/>
  <c r="U2272" i="59"/>
  <c r="D2273" i="59"/>
  <c r="A2273" i="59" s="1"/>
  <c r="J2273" i="59"/>
  <c r="M2273" i="59"/>
  <c r="N2273" i="59"/>
  <c r="P2273" i="59"/>
  <c r="Q2273" i="59"/>
  <c r="R2273" i="59"/>
  <c r="S2273" i="59"/>
  <c r="T2273" i="59"/>
  <c r="U2273" i="59"/>
  <c r="D2274" i="59"/>
  <c r="A2274" i="59" s="1"/>
  <c r="J2274" i="59"/>
  <c r="M2274" i="59"/>
  <c r="N2274" i="59"/>
  <c r="P2274" i="59"/>
  <c r="Q2274" i="59"/>
  <c r="R2274" i="59"/>
  <c r="S2274" i="59"/>
  <c r="T2274" i="59"/>
  <c r="U2274" i="59"/>
  <c r="D2275" i="59"/>
  <c r="A2275" i="59" s="1"/>
  <c r="J2275" i="59"/>
  <c r="M2275" i="59"/>
  <c r="N2275" i="59"/>
  <c r="P2275" i="59"/>
  <c r="Q2275" i="59"/>
  <c r="R2275" i="59"/>
  <c r="S2275" i="59"/>
  <c r="T2275" i="59"/>
  <c r="U2275" i="59"/>
  <c r="D2276" i="59"/>
  <c r="A2276" i="59" s="1"/>
  <c r="J2276" i="59"/>
  <c r="M2276" i="59"/>
  <c r="N2276" i="59"/>
  <c r="P2276" i="59"/>
  <c r="Q2276" i="59"/>
  <c r="R2276" i="59"/>
  <c r="S2276" i="59"/>
  <c r="T2276" i="59"/>
  <c r="U2276" i="59"/>
  <c r="D2277" i="59"/>
  <c r="A2277" i="59" s="1"/>
  <c r="J2277" i="59"/>
  <c r="M2277" i="59"/>
  <c r="N2277" i="59"/>
  <c r="P2277" i="59"/>
  <c r="Q2277" i="59"/>
  <c r="R2277" i="59"/>
  <c r="S2277" i="59"/>
  <c r="T2277" i="59"/>
  <c r="U2277" i="59"/>
  <c r="D2278" i="59"/>
  <c r="A2278" i="59" s="1"/>
  <c r="J2278" i="59"/>
  <c r="M2278" i="59"/>
  <c r="N2278" i="59"/>
  <c r="P2278" i="59"/>
  <c r="Q2278" i="59"/>
  <c r="R2278" i="59"/>
  <c r="S2278" i="59"/>
  <c r="T2278" i="59"/>
  <c r="U2278" i="59"/>
  <c r="D2279" i="59"/>
  <c r="A2279" i="59" s="1"/>
  <c r="J2279" i="59"/>
  <c r="M2279" i="59"/>
  <c r="N2279" i="59"/>
  <c r="P2279" i="59"/>
  <c r="Q2279" i="59"/>
  <c r="R2279" i="59"/>
  <c r="S2279" i="59"/>
  <c r="T2279" i="59"/>
  <c r="U2279" i="59"/>
  <c r="D2280" i="59"/>
  <c r="A2280" i="59" s="1"/>
  <c r="J2280" i="59"/>
  <c r="M2280" i="59"/>
  <c r="N2280" i="59"/>
  <c r="P2280" i="59"/>
  <c r="Q2280" i="59"/>
  <c r="R2280" i="59"/>
  <c r="S2280" i="59"/>
  <c r="T2280" i="59"/>
  <c r="U2280" i="59"/>
  <c r="D2281" i="59"/>
  <c r="A2281" i="59" s="1"/>
  <c r="J2281" i="59"/>
  <c r="M2281" i="59"/>
  <c r="N2281" i="59"/>
  <c r="P2281" i="59"/>
  <c r="Q2281" i="59"/>
  <c r="R2281" i="59"/>
  <c r="S2281" i="59"/>
  <c r="T2281" i="59"/>
  <c r="U2281" i="59"/>
  <c r="D2282" i="59"/>
  <c r="A2282" i="59" s="1"/>
  <c r="J2282" i="59"/>
  <c r="M2282" i="59"/>
  <c r="N2282" i="59"/>
  <c r="P2282" i="59"/>
  <c r="Q2282" i="59"/>
  <c r="R2282" i="59"/>
  <c r="S2282" i="59"/>
  <c r="T2282" i="59"/>
  <c r="U2282" i="59"/>
  <c r="D2283" i="59"/>
  <c r="A2283" i="59" s="1"/>
  <c r="J2283" i="59"/>
  <c r="M2283" i="59"/>
  <c r="N2283" i="59"/>
  <c r="P2283" i="59"/>
  <c r="Q2283" i="59"/>
  <c r="R2283" i="59"/>
  <c r="S2283" i="59"/>
  <c r="T2283" i="59"/>
  <c r="U2283" i="59"/>
  <c r="D2284" i="59"/>
  <c r="A2284" i="59" s="1"/>
  <c r="J2284" i="59"/>
  <c r="M2284" i="59"/>
  <c r="N2284" i="59"/>
  <c r="P2284" i="59"/>
  <c r="Q2284" i="59"/>
  <c r="R2284" i="59"/>
  <c r="S2284" i="59"/>
  <c r="T2284" i="59"/>
  <c r="U2284" i="59"/>
  <c r="D2285" i="59"/>
  <c r="A2285" i="59" s="1"/>
  <c r="J2285" i="59"/>
  <c r="M2285" i="59"/>
  <c r="N2285" i="59"/>
  <c r="P2285" i="59"/>
  <c r="Q2285" i="59"/>
  <c r="R2285" i="59"/>
  <c r="S2285" i="59"/>
  <c r="T2285" i="59"/>
  <c r="U2285" i="59"/>
  <c r="D2286" i="59"/>
  <c r="A2286" i="59" s="1"/>
  <c r="J2286" i="59"/>
  <c r="M2286" i="59"/>
  <c r="N2286" i="59"/>
  <c r="P2286" i="59"/>
  <c r="Q2286" i="59"/>
  <c r="R2286" i="59"/>
  <c r="S2286" i="59"/>
  <c r="T2286" i="59"/>
  <c r="U2286" i="59"/>
  <c r="D2287" i="59"/>
  <c r="A2287" i="59" s="1"/>
  <c r="J2287" i="59"/>
  <c r="M2287" i="59"/>
  <c r="N2287" i="59"/>
  <c r="P2287" i="59"/>
  <c r="Q2287" i="59"/>
  <c r="R2287" i="59"/>
  <c r="S2287" i="59"/>
  <c r="T2287" i="59"/>
  <c r="U2287" i="59"/>
  <c r="D2288" i="59"/>
  <c r="A2288" i="59" s="1"/>
  <c r="J2288" i="59"/>
  <c r="M2288" i="59"/>
  <c r="N2288" i="59"/>
  <c r="P2288" i="59"/>
  <c r="Q2288" i="59"/>
  <c r="R2288" i="59"/>
  <c r="S2288" i="59"/>
  <c r="T2288" i="59"/>
  <c r="U2288" i="59"/>
  <c r="D2289" i="59"/>
  <c r="A2289" i="59" s="1"/>
  <c r="J2289" i="59"/>
  <c r="M2289" i="59"/>
  <c r="N2289" i="59"/>
  <c r="P2289" i="59"/>
  <c r="Q2289" i="59"/>
  <c r="R2289" i="59"/>
  <c r="S2289" i="59"/>
  <c r="T2289" i="59"/>
  <c r="U2289" i="59"/>
  <c r="D2290" i="59"/>
  <c r="A2290" i="59" s="1"/>
  <c r="J2290" i="59"/>
  <c r="M2290" i="59"/>
  <c r="N2290" i="59"/>
  <c r="P2290" i="59"/>
  <c r="Q2290" i="59"/>
  <c r="R2290" i="59"/>
  <c r="S2290" i="59"/>
  <c r="T2290" i="59"/>
  <c r="U2290" i="59"/>
  <c r="D2291" i="59"/>
  <c r="A2291" i="59" s="1"/>
  <c r="J2291" i="59"/>
  <c r="M2291" i="59"/>
  <c r="N2291" i="59"/>
  <c r="P2291" i="59"/>
  <c r="Q2291" i="59"/>
  <c r="R2291" i="59"/>
  <c r="S2291" i="59"/>
  <c r="T2291" i="59"/>
  <c r="U2291" i="59"/>
  <c r="D2292" i="59"/>
  <c r="A2292" i="59" s="1"/>
  <c r="J2292" i="59"/>
  <c r="M2292" i="59"/>
  <c r="N2292" i="59"/>
  <c r="P2292" i="59"/>
  <c r="Q2292" i="59"/>
  <c r="R2292" i="59"/>
  <c r="S2292" i="59"/>
  <c r="T2292" i="59"/>
  <c r="U2292" i="59"/>
  <c r="D2293" i="59"/>
  <c r="A2293" i="59" s="1"/>
  <c r="J2293" i="59"/>
  <c r="M2293" i="59"/>
  <c r="N2293" i="59"/>
  <c r="P2293" i="59"/>
  <c r="Q2293" i="59"/>
  <c r="R2293" i="59"/>
  <c r="S2293" i="59"/>
  <c r="T2293" i="59"/>
  <c r="U2293" i="59"/>
  <c r="D2294" i="59"/>
  <c r="A2294" i="59" s="1"/>
  <c r="J2294" i="59"/>
  <c r="M2294" i="59"/>
  <c r="N2294" i="59"/>
  <c r="P2294" i="59"/>
  <c r="Q2294" i="59"/>
  <c r="R2294" i="59"/>
  <c r="S2294" i="59"/>
  <c r="T2294" i="59"/>
  <c r="U2294" i="59"/>
  <c r="D2295" i="59"/>
  <c r="A2295" i="59" s="1"/>
  <c r="J2295" i="59"/>
  <c r="M2295" i="59"/>
  <c r="N2295" i="59"/>
  <c r="P2295" i="59"/>
  <c r="Q2295" i="59"/>
  <c r="R2295" i="59"/>
  <c r="S2295" i="59"/>
  <c r="T2295" i="59"/>
  <c r="U2295" i="59"/>
  <c r="D2296" i="59"/>
  <c r="A2296" i="59" s="1"/>
  <c r="J2296" i="59"/>
  <c r="M2296" i="59"/>
  <c r="N2296" i="59"/>
  <c r="P2296" i="59"/>
  <c r="Q2296" i="59"/>
  <c r="R2296" i="59"/>
  <c r="S2296" i="59"/>
  <c r="T2296" i="59"/>
  <c r="U2296" i="59"/>
  <c r="D2297" i="59"/>
  <c r="A2297" i="59" s="1"/>
  <c r="J2297" i="59"/>
  <c r="M2297" i="59"/>
  <c r="N2297" i="59"/>
  <c r="P2297" i="59"/>
  <c r="Q2297" i="59"/>
  <c r="R2297" i="59"/>
  <c r="S2297" i="59"/>
  <c r="T2297" i="59"/>
  <c r="U2297" i="59"/>
  <c r="D2298" i="59"/>
  <c r="A2298" i="59" s="1"/>
  <c r="J2298" i="59"/>
  <c r="M2298" i="59"/>
  <c r="N2298" i="59"/>
  <c r="P2298" i="59"/>
  <c r="Q2298" i="59"/>
  <c r="R2298" i="59"/>
  <c r="S2298" i="59"/>
  <c r="T2298" i="59"/>
  <c r="U2298" i="59"/>
  <c r="D2299" i="59"/>
  <c r="A2299" i="59" s="1"/>
  <c r="J2299" i="59"/>
  <c r="M2299" i="59"/>
  <c r="N2299" i="59"/>
  <c r="P2299" i="59"/>
  <c r="Q2299" i="59"/>
  <c r="R2299" i="59"/>
  <c r="S2299" i="59"/>
  <c r="T2299" i="59"/>
  <c r="U2299" i="59"/>
  <c r="D2300" i="59"/>
  <c r="A2300" i="59" s="1"/>
  <c r="J2300" i="59"/>
  <c r="M2300" i="59"/>
  <c r="N2300" i="59"/>
  <c r="P2300" i="59"/>
  <c r="Q2300" i="59"/>
  <c r="R2300" i="59"/>
  <c r="S2300" i="59"/>
  <c r="T2300" i="59"/>
  <c r="U2300" i="59"/>
  <c r="D2301" i="59"/>
  <c r="A2301" i="59" s="1"/>
  <c r="J2301" i="59"/>
  <c r="M2301" i="59"/>
  <c r="N2301" i="59"/>
  <c r="P2301" i="59"/>
  <c r="Q2301" i="59"/>
  <c r="R2301" i="59"/>
  <c r="S2301" i="59"/>
  <c r="T2301" i="59"/>
  <c r="U2301" i="59"/>
  <c r="D2302" i="59"/>
  <c r="A2302" i="59" s="1"/>
  <c r="J2302" i="59"/>
  <c r="M2302" i="59"/>
  <c r="N2302" i="59"/>
  <c r="P2302" i="59"/>
  <c r="Q2302" i="59"/>
  <c r="R2302" i="59"/>
  <c r="S2302" i="59"/>
  <c r="T2302" i="59"/>
  <c r="U2302" i="59"/>
  <c r="D2303" i="59"/>
  <c r="A2303" i="59" s="1"/>
  <c r="J2303" i="59"/>
  <c r="M2303" i="59"/>
  <c r="N2303" i="59"/>
  <c r="P2303" i="59"/>
  <c r="Q2303" i="59"/>
  <c r="R2303" i="59"/>
  <c r="S2303" i="59"/>
  <c r="T2303" i="59"/>
  <c r="U2303" i="59"/>
  <c r="D2304" i="59"/>
  <c r="A2304" i="59" s="1"/>
  <c r="J2304" i="59"/>
  <c r="M2304" i="59"/>
  <c r="N2304" i="59"/>
  <c r="P2304" i="59"/>
  <c r="Q2304" i="59"/>
  <c r="R2304" i="59"/>
  <c r="S2304" i="59"/>
  <c r="T2304" i="59"/>
  <c r="U2304" i="59"/>
  <c r="D2305" i="59"/>
  <c r="A2305" i="59" s="1"/>
  <c r="J2305" i="59"/>
  <c r="M2305" i="59"/>
  <c r="N2305" i="59"/>
  <c r="P2305" i="59"/>
  <c r="Q2305" i="59"/>
  <c r="R2305" i="59"/>
  <c r="S2305" i="59"/>
  <c r="T2305" i="59"/>
  <c r="U2305" i="59"/>
  <c r="D2306" i="59"/>
  <c r="A2306" i="59" s="1"/>
  <c r="J2306" i="59"/>
  <c r="M2306" i="59"/>
  <c r="N2306" i="59"/>
  <c r="P2306" i="59"/>
  <c r="Q2306" i="59"/>
  <c r="R2306" i="59"/>
  <c r="S2306" i="59"/>
  <c r="T2306" i="59"/>
  <c r="U2306" i="59"/>
  <c r="D2307" i="59"/>
  <c r="A2307" i="59" s="1"/>
  <c r="J2307" i="59"/>
  <c r="M2307" i="59"/>
  <c r="N2307" i="59"/>
  <c r="P2307" i="59"/>
  <c r="Q2307" i="59"/>
  <c r="R2307" i="59"/>
  <c r="S2307" i="59"/>
  <c r="T2307" i="59"/>
  <c r="U2307" i="59"/>
  <c r="D2308" i="59"/>
  <c r="A2308" i="59" s="1"/>
  <c r="J2308" i="59"/>
  <c r="M2308" i="59"/>
  <c r="N2308" i="59"/>
  <c r="P2308" i="59"/>
  <c r="Q2308" i="59"/>
  <c r="R2308" i="59"/>
  <c r="S2308" i="59"/>
  <c r="T2308" i="59"/>
  <c r="U2308" i="59"/>
  <c r="D2309" i="59"/>
  <c r="A2309" i="59" s="1"/>
  <c r="J2309" i="59"/>
  <c r="M2309" i="59"/>
  <c r="N2309" i="59"/>
  <c r="P2309" i="59"/>
  <c r="Q2309" i="59"/>
  <c r="R2309" i="59"/>
  <c r="S2309" i="59"/>
  <c r="T2309" i="59"/>
  <c r="U2309" i="59"/>
  <c r="D2310" i="59"/>
  <c r="A2310" i="59" s="1"/>
  <c r="J2310" i="59"/>
  <c r="M2310" i="59"/>
  <c r="N2310" i="59"/>
  <c r="P2310" i="59"/>
  <c r="Q2310" i="59"/>
  <c r="R2310" i="59"/>
  <c r="S2310" i="59"/>
  <c r="T2310" i="59"/>
  <c r="U2310" i="59"/>
  <c r="D2311" i="59"/>
  <c r="A2311" i="59" s="1"/>
  <c r="J2311" i="59"/>
  <c r="M2311" i="59"/>
  <c r="N2311" i="59"/>
  <c r="P2311" i="59"/>
  <c r="Q2311" i="59"/>
  <c r="R2311" i="59"/>
  <c r="S2311" i="59"/>
  <c r="T2311" i="59"/>
  <c r="U2311" i="59"/>
  <c r="D2312" i="59"/>
  <c r="A2312" i="59" s="1"/>
  <c r="J2312" i="59"/>
  <c r="M2312" i="59"/>
  <c r="N2312" i="59"/>
  <c r="P2312" i="59"/>
  <c r="Q2312" i="59"/>
  <c r="R2312" i="59"/>
  <c r="S2312" i="59"/>
  <c r="T2312" i="59"/>
  <c r="U2312" i="59"/>
  <c r="D2313" i="59"/>
  <c r="A2313" i="59" s="1"/>
  <c r="J2313" i="59"/>
  <c r="M2313" i="59"/>
  <c r="N2313" i="59"/>
  <c r="P2313" i="59"/>
  <c r="Q2313" i="59"/>
  <c r="R2313" i="59"/>
  <c r="S2313" i="59"/>
  <c r="T2313" i="59"/>
  <c r="U2313" i="59"/>
  <c r="D2314" i="59"/>
  <c r="A2314" i="59" s="1"/>
  <c r="J2314" i="59"/>
  <c r="M2314" i="59"/>
  <c r="N2314" i="59"/>
  <c r="P2314" i="59"/>
  <c r="Q2314" i="59"/>
  <c r="R2314" i="59"/>
  <c r="S2314" i="59"/>
  <c r="T2314" i="59"/>
  <c r="U2314" i="59"/>
  <c r="D2315" i="59"/>
  <c r="A2315" i="59" s="1"/>
  <c r="J2315" i="59"/>
  <c r="M2315" i="59"/>
  <c r="N2315" i="59"/>
  <c r="P2315" i="59"/>
  <c r="Q2315" i="59"/>
  <c r="R2315" i="59"/>
  <c r="S2315" i="59"/>
  <c r="T2315" i="59"/>
  <c r="U2315" i="59"/>
  <c r="D2316" i="59"/>
  <c r="A2316" i="59" s="1"/>
  <c r="J2316" i="59"/>
  <c r="M2316" i="59"/>
  <c r="N2316" i="59"/>
  <c r="P2316" i="59"/>
  <c r="Q2316" i="59"/>
  <c r="R2316" i="59"/>
  <c r="S2316" i="59"/>
  <c r="T2316" i="59"/>
  <c r="U2316" i="59"/>
  <c r="D2317" i="59"/>
  <c r="A2317" i="59" s="1"/>
  <c r="J2317" i="59"/>
  <c r="M2317" i="59"/>
  <c r="N2317" i="59"/>
  <c r="P2317" i="59"/>
  <c r="Q2317" i="59"/>
  <c r="R2317" i="59"/>
  <c r="S2317" i="59"/>
  <c r="T2317" i="59"/>
  <c r="U2317" i="59"/>
  <c r="D2318" i="59"/>
  <c r="A2318" i="59" s="1"/>
  <c r="J2318" i="59"/>
  <c r="M2318" i="59"/>
  <c r="N2318" i="59"/>
  <c r="P2318" i="59"/>
  <c r="Q2318" i="59"/>
  <c r="R2318" i="59"/>
  <c r="S2318" i="59"/>
  <c r="T2318" i="59"/>
  <c r="U2318" i="59"/>
  <c r="D2319" i="59"/>
  <c r="A2319" i="59" s="1"/>
  <c r="J2319" i="59"/>
  <c r="M2319" i="59"/>
  <c r="N2319" i="59"/>
  <c r="P2319" i="59"/>
  <c r="Q2319" i="59"/>
  <c r="R2319" i="59"/>
  <c r="S2319" i="59"/>
  <c r="T2319" i="59"/>
  <c r="U2319" i="59"/>
  <c r="D2320" i="59"/>
  <c r="A2320" i="59" s="1"/>
  <c r="J2320" i="59"/>
  <c r="M2320" i="59"/>
  <c r="N2320" i="59"/>
  <c r="P2320" i="59"/>
  <c r="Q2320" i="59"/>
  <c r="R2320" i="59"/>
  <c r="S2320" i="59"/>
  <c r="T2320" i="59"/>
  <c r="U2320" i="59"/>
  <c r="D2321" i="59"/>
  <c r="A2321" i="59" s="1"/>
  <c r="J2321" i="59"/>
  <c r="M2321" i="59"/>
  <c r="N2321" i="59"/>
  <c r="P2321" i="59"/>
  <c r="Q2321" i="59"/>
  <c r="R2321" i="59"/>
  <c r="S2321" i="59"/>
  <c r="T2321" i="59"/>
  <c r="U2321" i="59"/>
  <c r="D2322" i="59"/>
  <c r="A2322" i="59" s="1"/>
  <c r="J2322" i="59"/>
  <c r="M2322" i="59"/>
  <c r="N2322" i="59"/>
  <c r="P2322" i="59"/>
  <c r="Q2322" i="59"/>
  <c r="R2322" i="59"/>
  <c r="S2322" i="59"/>
  <c r="T2322" i="59"/>
  <c r="U2322" i="59"/>
  <c r="D2323" i="59"/>
  <c r="A2323" i="59" s="1"/>
  <c r="J2323" i="59"/>
  <c r="M2323" i="59"/>
  <c r="N2323" i="59"/>
  <c r="P2323" i="59"/>
  <c r="Q2323" i="59"/>
  <c r="R2323" i="59"/>
  <c r="S2323" i="59"/>
  <c r="T2323" i="59"/>
  <c r="U2323" i="59"/>
  <c r="D2324" i="59"/>
  <c r="A2324" i="59" s="1"/>
  <c r="J2324" i="59"/>
  <c r="M2324" i="59"/>
  <c r="N2324" i="59"/>
  <c r="P2324" i="59"/>
  <c r="Q2324" i="59"/>
  <c r="R2324" i="59"/>
  <c r="S2324" i="59"/>
  <c r="T2324" i="59"/>
  <c r="U2324" i="59"/>
  <c r="D2325" i="59"/>
  <c r="A2325" i="59" s="1"/>
  <c r="J2325" i="59"/>
  <c r="M2325" i="59"/>
  <c r="N2325" i="59"/>
  <c r="P2325" i="59"/>
  <c r="Q2325" i="59"/>
  <c r="R2325" i="59"/>
  <c r="S2325" i="59"/>
  <c r="T2325" i="59"/>
  <c r="U2325" i="59"/>
  <c r="D2326" i="59"/>
  <c r="A2326" i="59" s="1"/>
  <c r="J2326" i="59"/>
  <c r="M2326" i="59"/>
  <c r="N2326" i="59"/>
  <c r="P2326" i="59"/>
  <c r="Q2326" i="59"/>
  <c r="R2326" i="59"/>
  <c r="S2326" i="59"/>
  <c r="T2326" i="59"/>
  <c r="U2326" i="59"/>
  <c r="D2327" i="59"/>
  <c r="A2327" i="59" s="1"/>
  <c r="J2327" i="59"/>
  <c r="M2327" i="59"/>
  <c r="N2327" i="59"/>
  <c r="P2327" i="59"/>
  <c r="Q2327" i="59"/>
  <c r="R2327" i="59"/>
  <c r="S2327" i="59"/>
  <c r="T2327" i="59"/>
  <c r="U2327" i="59"/>
  <c r="D2328" i="59"/>
  <c r="A2328" i="59" s="1"/>
  <c r="J2328" i="59"/>
  <c r="M2328" i="59"/>
  <c r="N2328" i="59"/>
  <c r="P2328" i="59"/>
  <c r="Q2328" i="59"/>
  <c r="R2328" i="59"/>
  <c r="S2328" i="59"/>
  <c r="T2328" i="59"/>
  <c r="U2328" i="59"/>
  <c r="D2329" i="59"/>
  <c r="A2329" i="59" s="1"/>
  <c r="J2329" i="59"/>
  <c r="M2329" i="59"/>
  <c r="N2329" i="59"/>
  <c r="P2329" i="59"/>
  <c r="Q2329" i="59"/>
  <c r="R2329" i="59"/>
  <c r="S2329" i="59"/>
  <c r="T2329" i="59"/>
  <c r="U2329" i="59"/>
  <c r="D2330" i="59"/>
  <c r="A2330" i="59" s="1"/>
  <c r="J2330" i="59"/>
  <c r="M2330" i="59"/>
  <c r="N2330" i="59"/>
  <c r="P2330" i="59"/>
  <c r="Q2330" i="59"/>
  <c r="R2330" i="59"/>
  <c r="S2330" i="59"/>
  <c r="T2330" i="59"/>
  <c r="U2330" i="59"/>
  <c r="D2331" i="59"/>
  <c r="A2331" i="59" s="1"/>
  <c r="J2331" i="59"/>
  <c r="M2331" i="59"/>
  <c r="N2331" i="59"/>
  <c r="P2331" i="59"/>
  <c r="Q2331" i="59"/>
  <c r="R2331" i="59"/>
  <c r="S2331" i="59"/>
  <c r="T2331" i="59"/>
  <c r="U2331" i="59"/>
  <c r="D2332" i="59"/>
  <c r="A2332" i="59" s="1"/>
  <c r="J2332" i="59"/>
  <c r="M2332" i="59"/>
  <c r="N2332" i="59"/>
  <c r="P2332" i="59"/>
  <c r="Q2332" i="59"/>
  <c r="R2332" i="59"/>
  <c r="S2332" i="59"/>
  <c r="T2332" i="59"/>
  <c r="U2332" i="59"/>
  <c r="D2333" i="59"/>
  <c r="A2333" i="59" s="1"/>
  <c r="J2333" i="59"/>
  <c r="M2333" i="59"/>
  <c r="N2333" i="59"/>
  <c r="P2333" i="59"/>
  <c r="Q2333" i="59"/>
  <c r="R2333" i="59"/>
  <c r="S2333" i="59"/>
  <c r="T2333" i="59"/>
  <c r="U2333" i="59"/>
  <c r="D2334" i="59"/>
  <c r="A2334" i="59" s="1"/>
  <c r="J2334" i="59"/>
  <c r="M2334" i="59"/>
  <c r="N2334" i="59"/>
  <c r="P2334" i="59"/>
  <c r="Q2334" i="59"/>
  <c r="R2334" i="59"/>
  <c r="S2334" i="59"/>
  <c r="T2334" i="59"/>
  <c r="U2334" i="59"/>
  <c r="D2335" i="59"/>
  <c r="A2335" i="59" s="1"/>
  <c r="J2335" i="59"/>
  <c r="M2335" i="59"/>
  <c r="N2335" i="59"/>
  <c r="P2335" i="59"/>
  <c r="Q2335" i="59"/>
  <c r="R2335" i="59"/>
  <c r="S2335" i="59"/>
  <c r="T2335" i="59"/>
  <c r="U2335" i="59"/>
  <c r="D2336" i="59"/>
  <c r="A2336" i="59" s="1"/>
  <c r="J2336" i="59"/>
  <c r="M2336" i="59"/>
  <c r="N2336" i="59"/>
  <c r="P2336" i="59"/>
  <c r="Q2336" i="59"/>
  <c r="R2336" i="59"/>
  <c r="S2336" i="59"/>
  <c r="T2336" i="59"/>
  <c r="U2336" i="59"/>
  <c r="D2337" i="59"/>
  <c r="A2337" i="59" s="1"/>
  <c r="J2337" i="59"/>
  <c r="M2337" i="59"/>
  <c r="N2337" i="59"/>
  <c r="P2337" i="59"/>
  <c r="Q2337" i="59"/>
  <c r="R2337" i="59"/>
  <c r="S2337" i="59"/>
  <c r="T2337" i="59"/>
  <c r="U2337" i="59"/>
  <c r="D2338" i="59"/>
  <c r="A2338" i="59" s="1"/>
  <c r="J2338" i="59"/>
  <c r="M2338" i="59"/>
  <c r="N2338" i="59"/>
  <c r="P2338" i="59"/>
  <c r="Q2338" i="59"/>
  <c r="R2338" i="59"/>
  <c r="S2338" i="59"/>
  <c r="T2338" i="59"/>
  <c r="U2338" i="59"/>
  <c r="D2339" i="59"/>
  <c r="A2339" i="59" s="1"/>
  <c r="J2339" i="59"/>
  <c r="M2339" i="59"/>
  <c r="N2339" i="59"/>
  <c r="P2339" i="59"/>
  <c r="Q2339" i="59"/>
  <c r="R2339" i="59"/>
  <c r="S2339" i="59"/>
  <c r="T2339" i="59"/>
  <c r="U2339" i="59"/>
  <c r="D2340" i="59"/>
  <c r="A2340" i="59" s="1"/>
  <c r="J2340" i="59"/>
  <c r="M2340" i="59"/>
  <c r="N2340" i="59"/>
  <c r="P2340" i="59"/>
  <c r="Q2340" i="59"/>
  <c r="R2340" i="59"/>
  <c r="S2340" i="59"/>
  <c r="T2340" i="59"/>
  <c r="U2340" i="59"/>
  <c r="D2341" i="59"/>
  <c r="A2341" i="59" s="1"/>
  <c r="J2341" i="59"/>
  <c r="M2341" i="59"/>
  <c r="N2341" i="59"/>
  <c r="P2341" i="59"/>
  <c r="Q2341" i="59"/>
  <c r="R2341" i="59"/>
  <c r="S2341" i="59"/>
  <c r="T2341" i="59"/>
  <c r="U2341" i="59"/>
  <c r="D2342" i="59"/>
  <c r="A2342" i="59" s="1"/>
  <c r="J2342" i="59"/>
  <c r="M2342" i="59"/>
  <c r="N2342" i="59"/>
  <c r="P2342" i="59"/>
  <c r="Q2342" i="59"/>
  <c r="R2342" i="59"/>
  <c r="S2342" i="59"/>
  <c r="T2342" i="59"/>
  <c r="U2342" i="59"/>
  <c r="D2343" i="59"/>
  <c r="A2343" i="59" s="1"/>
  <c r="J2343" i="59"/>
  <c r="M2343" i="59"/>
  <c r="N2343" i="59"/>
  <c r="P2343" i="59"/>
  <c r="Q2343" i="59"/>
  <c r="S2343" i="59"/>
  <c r="T2343" i="59"/>
  <c r="U2343" i="59"/>
  <c r="D2344" i="59"/>
  <c r="A2344" i="59" s="1"/>
  <c r="J2344" i="59"/>
  <c r="M2344" i="59"/>
  <c r="N2344" i="59"/>
  <c r="P2344" i="59"/>
  <c r="Q2344" i="59"/>
  <c r="R2344" i="59"/>
  <c r="S2344" i="59"/>
  <c r="T2344" i="59"/>
  <c r="U2344" i="59"/>
  <c r="D2345" i="59"/>
  <c r="A2345" i="59" s="1"/>
  <c r="J2345" i="59"/>
  <c r="M2345" i="59"/>
  <c r="N2345" i="59"/>
  <c r="P2345" i="59"/>
  <c r="Q2345" i="59"/>
  <c r="R2345" i="59"/>
  <c r="S2345" i="59"/>
  <c r="T2345" i="59"/>
  <c r="U2345" i="59"/>
  <c r="D2346" i="59"/>
  <c r="A2346" i="59" s="1"/>
  <c r="J2346" i="59"/>
  <c r="M2346" i="59"/>
  <c r="N2346" i="59"/>
  <c r="P2346" i="59"/>
  <c r="Q2346" i="59"/>
  <c r="R2346" i="59"/>
  <c r="S2346" i="59"/>
  <c r="T2346" i="59"/>
  <c r="U2346" i="59"/>
  <c r="D2347" i="59"/>
  <c r="A2347" i="59" s="1"/>
  <c r="J2347" i="59"/>
  <c r="M2347" i="59"/>
  <c r="N2347" i="59"/>
  <c r="P2347" i="59"/>
  <c r="Q2347" i="59"/>
  <c r="R2347" i="59"/>
  <c r="S2347" i="59"/>
  <c r="T2347" i="59"/>
  <c r="U2347" i="59"/>
  <c r="D2348" i="59"/>
  <c r="A2348" i="59" s="1"/>
  <c r="J2348" i="59"/>
  <c r="M2348" i="59"/>
  <c r="N2348" i="59"/>
  <c r="P2348" i="59"/>
  <c r="Q2348" i="59"/>
  <c r="R2348" i="59"/>
  <c r="S2348" i="59"/>
  <c r="T2348" i="59"/>
  <c r="U2348" i="59"/>
  <c r="D2349" i="59"/>
  <c r="A2349" i="59" s="1"/>
  <c r="J2349" i="59"/>
  <c r="M2349" i="59"/>
  <c r="N2349" i="59"/>
  <c r="P2349" i="59"/>
  <c r="Q2349" i="59"/>
  <c r="R2349" i="59"/>
  <c r="S2349" i="59"/>
  <c r="T2349" i="59"/>
  <c r="U2349" i="59"/>
  <c r="D2350" i="59"/>
  <c r="A2350" i="59" s="1"/>
  <c r="J2350" i="59"/>
  <c r="M2350" i="59"/>
  <c r="N2350" i="59"/>
  <c r="P2350" i="59"/>
  <c r="Q2350" i="59"/>
  <c r="R2350" i="59"/>
  <c r="S2350" i="59"/>
  <c r="T2350" i="59"/>
  <c r="U2350" i="59"/>
  <c r="D2351" i="59"/>
  <c r="A2351" i="59" s="1"/>
  <c r="J2351" i="59"/>
  <c r="M2351" i="59"/>
  <c r="N2351" i="59"/>
  <c r="P2351" i="59"/>
  <c r="Q2351" i="59"/>
  <c r="R2351" i="59"/>
  <c r="S2351" i="59"/>
  <c r="T2351" i="59"/>
  <c r="U2351" i="59"/>
  <c r="D2352" i="59"/>
  <c r="A2352" i="59" s="1"/>
  <c r="J2352" i="59"/>
  <c r="M2352" i="59"/>
  <c r="N2352" i="59"/>
  <c r="P2352" i="59"/>
  <c r="Q2352" i="59"/>
  <c r="R2352" i="59"/>
  <c r="S2352" i="59"/>
  <c r="T2352" i="59"/>
  <c r="U2352" i="59"/>
  <c r="D2353" i="59"/>
  <c r="A2353" i="59" s="1"/>
  <c r="J2353" i="59"/>
  <c r="M2353" i="59"/>
  <c r="N2353" i="59"/>
  <c r="P2353" i="59"/>
  <c r="Q2353" i="59"/>
  <c r="R2353" i="59"/>
  <c r="S2353" i="59"/>
  <c r="T2353" i="59"/>
  <c r="U2353" i="59"/>
  <c r="D2354" i="59"/>
  <c r="A2354" i="59" s="1"/>
  <c r="J2354" i="59"/>
  <c r="M2354" i="59"/>
  <c r="N2354" i="59"/>
  <c r="P2354" i="59"/>
  <c r="Q2354" i="59"/>
  <c r="R2354" i="59"/>
  <c r="S2354" i="59"/>
  <c r="T2354" i="59"/>
  <c r="U2354" i="59"/>
  <c r="D2355" i="59"/>
  <c r="A2355" i="59" s="1"/>
  <c r="J2355" i="59"/>
  <c r="M2355" i="59"/>
  <c r="N2355" i="59"/>
  <c r="P2355" i="59"/>
  <c r="Q2355" i="59"/>
  <c r="S2355" i="59"/>
  <c r="T2355" i="59"/>
  <c r="U2355" i="59"/>
  <c r="D2356" i="59"/>
  <c r="A2356" i="59" s="1"/>
  <c r="J2356" i="59"/>
  <c r="M2356" i="59"/>
  <c r="N2356" i="59"/>
  <c r="P2356" i="59"/>
  <c r="Q2356" i="59"/>
  <c r="R2356" i="59"/>
  <c r="S2356" i="59"/>
  <c r="T2356" i="59"/>
  <c r="U2356" i="59"/>
  <c r="D2357" i="59"/>
  <c r="A2357" i="59" s="1"/>
  <c r="J2357" i="59"/>
  <c r="M2357" i="59"/>
  <c r="N2357" i="59"/>
  <c r="P2357" i="59"/>
  <c r="Q2357" i="59"/>
  <c r="R2357" i="59"/>
  <c r="S2357" i="59"/>
  <c r="T2357" i="59"/>
  <c r="U2357" i="59"/>
  <c r="D2358" i="59"/>
  <c r="A2358" i="59" s="1"/>
  <c r="J2358" i="59"/>
  <c r="M2358" i="59"/>
  <c r="N2358" i="59"/>
  <c r="P2358" i="59"/>
  <c r="Q2358" i="59"/>
  <c r="R2358" i="59"/>
  <c r="S2358" i="59"/>
  <c r="T2358" i="59"/>
  <c r="U2358" i="59"/>
  <c r="D2359" i="59"/>
  <c r="A2359" i="59" s="1"/>
  <c r="J2359" i="59"/>
  <c r="M2359" i="59"/>
  <c r="N2359" i="59"/>
  <c r="P2359" i="59"/>
  <c r="Q2359" i="59"/>
  <c r="R2359" i="59"/>
  <c r="S2359" i="59"/>
  <c r="T2359" i="59"/>
  <c r="U2359" i="59"/>
  <c r="D2360" i="59"/>
  <c r="A2360" i="59" s="1"/>
  <c r="J2360" i="59"/>
  <c r="M2360" i="59"/>
  <c r="N2360" i="59"/>
  <c r="P2360" i="59"/>
  <c r="Q2360" i="59"/>
  <c r="R2360" i="59"/>
  <c r="S2360" i="59"/>
  <c r="T2360" i="59"/>
  <c r="U2360" i="59"/>
  <c r="D2361" i="59"/>
  <c r="A2361" i="59" s="1"/>
  <c r="J2361" i="59"/>
  <c r="M2361" i="59"/>
  <c r="N2361" i="59"/>
  <c r="P2361" i="59"/>
  <c r="Q2361" i="59"/>
  <c r="R2361" i="59"/>
  <c r="S2361" i="59"/>
  <c r="T2361" i="59"/>
  <c r="U2361" i="59"/>
  <c r="D2362" i="59"/>
  <c r="A2362" i="59" s="1"/>
  <c r="J2362" i="59"/>
  <c r="M2362" i="59"/>
  <c r="N2362" i="59"/>
  <c r="P2362" i="59"/>
  <c r="Q2362" i="59"/>
  <c r="R2362" i="59"/>
  <c r="S2362" i="59"/>
  <c r="T2362" i="59"/>
  <c r="U2362" i="59"/>
  <c r="D2363" i="59"/>
  <c r="A2363" i="59" s="1"/>
  <c r="J2363" i="59"/>
  <c r="M2363" i="59"/>
  <c r="N2363" i="59"/>
  <c r="P2363" i="59"/>
  <c r="Q2363" i="59"/>
  <c r="R2363" i="59"/>
  <c r="S2363" i="59"/>
  <c r="T2363" i="59"/>
  <c r="U2363" i="59"/>
  <c r="D2364" i="59"/>
  <c r="A2364" i="59" s="1"/>
  <c r="J2364" i="59"/>
  <c r="M2364" i="59"/>
  <c r="N2364" i="59"/>
  <c r="P2364" i="59"/>
  <c r="Q2364" i="59"/>
  <c r="R2364" i="59"/>
  <c r="S2364" i="59"/>
  <c r="T2364" i="59"/>
  <c r="U2364" i="59"/>
  <c r="D2365" i="59"/>
  <c r="A2365" i="59" s="1"/>
  <c r="J2365" i="59"/>
  <c r="M2365" i="59"/>
  <c r="N2365" i="59"/>
  <c r="P2365" i="59"/>
  <c r="Q2365" i="59"/>
  <c r="R2365" i="59"/>
  <c r="S2365" i="59"/>
  <c r="T2365" i="59"/>
  <c r="U2365" i="59"/>
  <c r="D2366" i="59"/>
  <c r="A2366" i="59" s="1"/>
  <c r="J2366" i="59"/>
  <c r="M2366" i="59"/>
  <c r="N2366" i="59"/>
  <c r="P2366" i="59"/>
  <c r="Q2366" i="59"/>
  <c r="R2366" i="59"/>
  <c r="S2366" i="59"/>
  <c r="T2366" i="59"/>
  <c r="U2366" i="59"/>
  <c r="D2367" i="59"/>
  <c r="A2367" i="59" s="1"/>
  <c r="J2367" i="59"/>
  <c r="M2367" i="59"/>
  <c r="N2367" i="59"/>
  <c r="P2367" i="59"/>
  <c r="Q2367" i="59"/>
  <c r="R2367" i="59"/>
  <c r="S2367" i="59"/>
  <c r="T2367" i="59"/>
  <c r="U2367" i="59"/>
  <c r="D2368" i="59"/>
  <c r="A2368" i="59" s="1"/>
  <c r="J2368" i="59"/>
  <c r="M2368" i="59"/>
  <c r="N2368" i="59"/>
  <c r="P2368" i="59"/>
  <c r="Q2368" i="59"/>
  <c r="R2368" i="59"/>
  <c r="S2368" i="59"/>
  <c r="T2368" i="59"/>
  <c r="U2368" i="59"/>
  <c r="D2369" i="59"/>
  <c r="A2369" i="59" s="1"/>
  <c r="J2369" i="59"/>
  <c r="M2369" i="59"/>
  <c r="N2369" i="59"/>
  <c r="P2369" i="59"/>
  <c r="Q2369" i="59"/>
  <c r="R2369" i="59"/>
  <c r="S2369" i="59"/>
  <c r="T2369" i="59"/>
  <c r="U2369" i="59"/>
  <c r="D2370" i="59"/>
  <c r="A2370" i="59" s="1"/>
  <c r="J2370" i="59"/>
  <c r="M2370" i="59"/>
  <c r="N2370" i="59"/>
  <c r="P2370" i="59"/>
  <c r="Q2370" i="59"/>
  <c r="R2370" i="59"/>
  <c r="S2370" i="59"/>
  <c r="T2370" i="59"/>
  <c r="U2370" i="59"/>
  <c r="D2371" i="59"/>
  <c r="A2371" i="59" s="1"/>
  <c r="J2371" i="59"/>
  <c r="M2371" i="59"/>
  <c r="N2371" i="59"/>
  <c r="P2371" i="59"/>
  <c r="Q2371" i="59"/>
  <c r="R2371" i="59"/>
  <c r="S2371" i="59"/>
  <c r="T2371" i="59"/>
  <c r="U2371" i="59"/>
  <c r="D2372" i="59"/>
  <c r="A2372" i="59" s="1"/>
  <c r="J2372" i="59"/>
  <c r="M2372" i="59"/>
  <c r="N2372" i="59"/>
  <c r="P2372" i="59"/>
  <c r="Q2372" i="59"/>
  <c r="R2372" i="59"/>
  <c r="S2372" i="59"/>
  <c r="T2372" i="59"/>
  <c r="U2372" i="59"/>
  <c r="D2373" i="59"/>
  <c r="A2373" i="59" s="1"/>
  <c r="J2373" i="59"/>
  <c r="M2373" i="59"/>
  <c r="N2373" i="59"/>
  <c r="P2373" i="59"/>
  <c r="Q2373" i="59"/>
  <c r="R2373" i="59"/>
  <c r="S2373" i="59"/>
  <c r="T2373" i="59"/>
  <c r="U2373" i="59"/>
  <c r="D2374" i="59"/>
  <c r="A2374" i="59" s="1"/>
  <c r="J2374" i="59"/>
  <c r="M2374" i="59"/>
  <c r="N2374" i="59"/>
  <c r="P2374" i="59"/>
  <c r="Q2374" i="59"/>
  <c r="R2374" i="59"/>
  <c r="S2374" i="59"/>
  <c r="T2374" i="59"/>
  <c r="U2374" i="59"/>
  <c r="D2375" i="59"/>
  <c r="A2375" i="59" s="1"/>
  <c r="J2375" i="59"/>
  <c r="M2375" i="59"/>
  <c r="N2375" i="59"/>
  <c r="P2375" i="59"/>
  <c r="Q2375" i="59"/>
  <c r="R2375" i="59"/>
  <c r="S2375" i="59"/>
  <c r="T2375" i="59"/>
  <c r="U2375" i="59"/>
  <c r="D2376" i="59"/>
  <c r="A2376" i="59" s="1"/>
  <c r="J2376" i="59"/>
  <c r="M2376" i="59"/>
  <c r="N2376" i="59"/>
  <c r="P2376" i="59"/>
  <c r="Q2376" i="59"/>
  <c r="R2376" i="59"/>
  <c r="S2376" i="59"/>
  <c r="T2376" i="59"/>
  <c r="U2376" i="59"/>
  <c r="D2377" i="59"/>
  <c r="A2377" i="59" s="1"/>
  <c r="J2377" i="59"/>
  <c r="M2377" i="59"/>
  <c r="N2377" i="59"/>
  <c r="P2377" i="59"/>
  <c r="Q2377" i="59"/>
  <c r="R2377" i="59"/>
  <c r="S2377" i="59"/>
  <c r="T2377" i="59"/>
  <c r="U2377" i="59"/>
  <c r="D2378" i="59"/>
  <c r="A2378" i="59" s="1"/>
  <c r="J2378" i="59"/>
  <c r="M2378" i="59"/>
  <c r="N2378" i="59"/>
  <c r="P2378" i="59"/>
  <c r="Q2378" i="59"/>
  <c r="R2378" i="59"/>
  <c r="S2378" i="59"/>
  <c r="T2378" i="59"/>
  <c r="U2378" i="59"/>
  <c r="D2379" i="59"/>
  <c r="A2379" i="59" s="1"/>
  <c r="J2379" i="59"/>
  <c r="M2379" i="59"/>
  <c r="N2379" i="59"/>
  <c r="P2379" i="59"/>
  <c r="Q2379" i="59"/>
  <c r="R2379" i="59"/>
  <c r="S2379" i="59"/>
  <c r="T2379" i="59"/>
  <c r="U2379" i="59"/>
  <c r="D2380" i="59"/>
  <c r="A2380" i="59" s="1"/>
  <c r="J2380" i="59"/>
  <c r="M2380" i="59"/>
  <c r="N2380" i="59"/>
  <c r="P2380" i="59"/>
  <c r="Q2380" i="59"/>
  <c r="R2380" i="59"/>
  <c r="S2380" i="59"/>
  <c r="T2380" i="59"/>
  <c r="U2380" i="59"/>
  <c r="D2381" i="59"/>
  <c r="A2381" i="59" s="1"/>
  <c r="J2381" i="59"/>
  <c r="M2381" i="59"/>
  <c r="N2381" i="59"/>
  <c r="P2381" i="59"/>
  <c r="Q2381" i="59"/>
  <c r="R2381" i="59"/>
  <c r="S2381" i="59"/>
  <c r="T2381" i="59"/>
  <c r="U2381" i="59"/>
  <c r="D2382" i="59"/>
  <c r="A2382" i="59" s="1"/>
  <c r="J2382" i="59"/>
  <c r="M2382" i="59"/>
  <c r="N2382" i="59"/>
  <c r="P2382" i="59"/>
  <c r="Q2382" i="59"/>
  <c r="R2382" i="59"/>
  <c r="S2382" i="59"/>
  <c r="T2382" i="59"/>
  <c r="U2382" i="59"/>
  <c r="D2383" i="59"/>
  <c r="A2383" i="59" s="1"/>
  <c r="J2383" i="59"/>
  <c r="M2383" i="59"/>
  <c r="N2383" i="59"/>
  <c r="P2383" i="59"/>
  <c r="Q2383" i="59"/>
  <c r="R2383" i="59"/>
  <c r="S2383" i="59"/>
  <c r="T2383" i="59"/>
  <c r="U2383" i="59"/>
  <c r="D2384" i="59"/>
  <c r="A2384" i="59" s="1"/>
  <c r="J2384" i="59"/>
  <c r="M2384" i="59"/>
  <c r="N2384" i="59"/>
  <c r="P2384" i="59"/>
  <c r="Q2384" i="59"/>
  <c r="R2384" i="59"/>
  <c r="S2384" i="59"/>
  <c r="T2384" i="59"/>
  <c r="U2384" i="59"/>
  <c r="D2385" i="59"/>
  <c r="A2385" i="59" s="1"/>
  <c r="J2385" i="59"/>
  <c r="M2385" i="59"/>
  <c r="N2385" i="59"/>
  <c r="P2385" i="59"/>
  <c r="Q2385" i="59"/>
  <c r="R2385" i="59"/>
  <c r="S2385" i="59"/>
  <c r="T2385" i="59"/>
  <c r="U2385" i="59"/>
  <c r="D2386" i="59"/>
  <c r="A2386" i="59" s="1"/>
  <c r="J2386" i="59"/>
  <c r="M2386" i="59"/>
  <c r="N2386" i="59"/>
  <c r="P2386" i="59"/>
  <c r="Q2386" i="59"/>
  <c r="S2386" i="59"/>
  <c r="T2386" i="59"/>
  <c r="U2386" i="59"/>
  <c r="D2387" i="59"/>
  <c r="A2387" i="59" s="1"/>
  <c r="J2387" i="59"/>
  <c r="M2387" i="59"/>
  <c r="N2387" i="59"/>
  <c r="P2387" i="59"/>
  <c r="Q2387" i="59"/>
  <c r="R2387" i="59"/>
  <c r="S2387" i="59"/>
  <c r="T2387" i="59"/>
  <c r="U2387" i="59"/>
  <c r="D2388" i="59"/>
  <c r="A2388" i="59" s="1"/>
  <c r="J2388" i="59"/>
  <c r="M2388" i="59"/>
  <c r="N2388" i="59"/>
  <c r="P2388" i="59"/>
  <c r="Q2388" i="59"/>
  <c r="R2388" i="59"/>
  <c r="S2388" i="59"/>
  <c r="T2388" i="59"/>
  <c r="U2388" i="59"/>
  <c r="D2389" i="59"/>
  <c r="A2389" i="59" s="1"/>
  <c r="J2389" i="59"/>
  <c r="M2389" i="59"/>
  <c r="N2389" i="59"/>
  <c r="P2389" i="59"/>
  <c r="Q2389" i="59"/>
  <c r="R2389" i="59"/>
  <c r="S2389" i="59"/>
  <c r="T2389" i="59"/>
  <c r="U2389" i="59"/>
  <c r="D2390" i="59"/>
  <c r="A2390" i="59" s="1"/>
  <c r="J2390" i="59"/>
  <c r="M2390" i="59"/>
  <c r="N2390" i="59"/>
  <c r="P2390" i="59"/>
  <c r="Q2390" i="59"/>
  <c r="R2390" i="59"/>
  <c r="S2390" i="59"/>
  <c r="T2390" i="59"/>
  <c r="U2390" i="59"/>
  <c r="D2391" i="59"/>
  <c r="A2391" i="59" s="1"/>
  <c r="J2391" i="59"/>
  <c r="M2391" i="59"/>
  <c r="N2391" i="59"/>
  <c r="P2391" i="59"/>
  <c r="Q2391" i="59"/>
  <c r="S2391" i="59"/>
  <c r="T2391" i="59"/>
  <c r="U2391" i="59"/>
  <c r="D2392" i="59"/>
  <c r="A2392" i="59" s="1"/>
  <c r="J2392" i="59"/>
  <c r="M2392" i="59"/>
  <c r="N2392" i="59"/>
  <c r="P2392" i="59"/>
  <c r="Q2392" i="59"/>
  <c r="R2392" i="59"/>
  <c r="S2392" i="59"/>
  <c r="T2392" i="59"/>
  <c r="U2392" i="59"/>
  <c r="D2393" i="59"/>
  <c r="A2393" i="59" s="1"/>
  <c r="J2393" i="59"/>
  <c r="M2393" i="59"/>
  <c r="N2393" i="59"/>
  <c r="P2393" i="59"/>
  <c r="Q2393" i="59"/>
  <c r="R2393" i="59"/>
  <c r="S2393" i="59"/>
  <c r="T2393" i="59"/>
  <c r="U2393" i="59"/>
  <c r="D2394" i="59"/>
  <c r="A2394" i="59" s="1"/>
  <c r="J2394" i="59"/>
  <c r="M2394" i="59"/>
  <c r="N2394" i="59"/>
  <c r="P2394" i="59"/>
  <c r="Q2394" i="59"/>
  <c r="R2394" i="59"/>
  <c r="S2394" i="59"/>
  <c r="T2394" i="59"/>
  <c r="U2394" i="59"/>
  <c r="D2395" i="59"/>
  <c r="A2395" i="59" s="1"/>
  <c r="J2395" i="59"/>
  <c r="M2395" i="59"/>
  <c r="N2395" i="59"/>
  <c r="P2395" i="59"/>
  <c r="Q2395" i="59"/>
  <c r="R2395" i="59"/>
  <c r="S2395" i="59"/>
  <c r="T2395" i="59"/>
  <c r="U2395" i="59"/>
  <c r="D2396" i="59"/>
  <c r="A2396" i="59" s="1"/>
  <c r="J2396" i="59"/>
  <c r="M2396" i="59"/>
  <c r="N2396" i="59"/>
  <c r="P2396" i="59"/>
  <c r="Q2396" i="59"/>
  <c r="R2396" i="59"/>
  <c r="S2396" i="59"/>
  <c r="T2396" i="59"/>
  <c r="U2396" i="59"/>
  <c r="D2397" i="59"/>
  <c r="A2397" i="59" s="1"/>
  <c r="J2397" i="59"/>
  <c r="M2397" i="59"/>
  <c r="N2397" i="59"/>
  <c r="P2397" i="59"/>
  <c r="Q2397" i="59"/>
  <c r="R2397" i="59"/>
  <c r="S2397" i="59"/>
  <c r="T2397" i="59"/>
  <c r="U2397" i="59"/>
  <c r="D2398" i="59"/>
  <c r="A2398" i="59" s="1"/>
  <c r="J2398" i="59"/>
  <c r="M2398" i="59"/>
  <c r="N2398" i="59"/>
  <c r="P2398" i="59"/>
  <c r="Q2398" i="59"/>
  <c r="R2398" i="59"/>
  <c r="S2398" i="59"/>
  <c r="T2398" i="59"/>
  <c r="U2398" i="59"/>
  <c r="D2399" i="59"/>
  <c r="A2399" i="59" s="1"/>
  <c r="J2399" i="59"/>
  <c r="M2399" i="59"/>
  <c r="N2399" i="59"/>
  <c r="P2399" i="59"/>
  <c r="Q2399" i="59"/>
  <c r="R2399" i="59"/>
  <c r="S2399" i="59"/>
  <c r="T2399" i="59"/>
  <c r="U2399" i="59"/>
  <c r="D2400" i="59"/>
  <c r="A2400" i="59" s="1"/>
  <c r="J2400" i="59"/>
  <c r="M2400" i="59"/>
  <c r="N2400" i="59"/>
  <c r="P2400" i="59"/>
  <c r="Q2400" i="59"/>
  <c r="R2400" i="59"/>
  <c r="S2400" i="59"/>
  <c r="T2400" i="59"/>
  <c r="U2400" i="59"/>
  <c r="D2401" i="59"/>
  <c r="A2401" i="59" s="1"/>
  <c r="J2401" i="59"/>
  <c r="M2401" i="59"/>
  <c r="N2401" i="59"/>
  <c r="P2401" i="59"/>
  <c r="Q2401" i="59"/>
  <c r="R2401" i="59"/>
  <c r="S2401" i="59"/>
  <c r="T2401" i="59"/>
  <c r="U2401" i="59"/>
  <c r="D2402" i="59"/>
  <c r="A2402" i="59" s="1"/>
  <c r="J2402" i="59"/>
  <c r="M2402" i="59"/>
  <c r="N2402" i="59"/>
  <c r="P2402" i="59"/>
  <c r="Q2402" i="59"/>
  <c r="R2402" i="59"/>
  <c r="S2402" i="59"/>
  <c r="T2402" i="59"/>
  <c r="U2402" i="59"/>
  <c r="D2403" i="59"/>
  <c r="A2403" i="59" s="1"/>
  <c r="J2403" i="59"/>
  <c r="M2403" i="59"/>
  <c r="N2403" i="59"/>
  <c r="P2403" i="59"/>
  <c r="Q2403" i="59"/>
  <c r="R2403" i="59"/>
  <c r="S2403" i="59"/>
  <c r="T2403" i="59"/>
  <c r="U2403" i="59"/>
  <c r="D2404" i="59"/>
  <c r="A2404" i="59" s="1"/>
  <c r="J2404" i="59"/>
  <c r="M2404" i="59"/>
  <c r="N2404" i="59"/>
  <c r="P2404" i="59"/>
  <c r="Q2404" i="59"/>
  <c r="R2404" i="59"/>
  <c r="S2404" i="59"/>
  <c r="T2404" i="59"/>
  <c r="U2404" i="59"/>
  <c r="D2405" i="59"/>
  <c r="A2405" i="59" s="1"/>
  <c r="J2405" i="59"/>
  <c r="M2405" i="59"/>
  <c r="N2405" i="59"/>
  <c r="P2405" i="59"/>
  <c r="Q2405" i="59"/>
  <c r="R2405" i="59"/>
  <c r="S2405" i="59"/>
  <c r="T2405" i="59"/>
  <c r="U2405" i="59"/>
  <c r="D2406" i="59"/>
  <c r="A2406" i="59" s="1"/>
  <c r="J2406" i="59"/>
  <c r="M2406" i="59"/>
  <c r="N2406" i="59"/>
  <c r="P2406" i="59"/>
  <c r="Q2406" i="59"/>
  <c r="R2406" i="59"/>
  <c r="S2406" i="59"/>
  <c r="T2406" i="59"/>
  <c r="U2406" i="59"/>
  <c r="D2407" i="59"/>
  <c r="A2407" i="59" s="1"/>
  <c r="J2407" i="59"/>
  <c r="M2407" i="59"/>
  <c r="N2407" i="59"/>
  <c r="P2407" i="59"/>
  <c r="Q2407" i="59"/>
  <c r="R2407" i="59"/>
  <c r="S2407" i="59"/>
  <c r="T2407" i="59"/>
  <c r="U2407" i="59"/>
  <c r="D2408" i="59"/>
  <c r="A2408" i="59" s="1"/>
  <c r="J2408" i="59"/>
  <c r="M2408" i="59"/>
  <c r="N2408" i="59"/>
  <c r="P2408" i="59"/>
  <c r="Q2408" i="59"/>
  <c r="R2408" i="59"/>
  <c r="S2408" i="59"/>
  <c r="T2408" i="59"/>
  <c r="U2408" i="59"/>
  <c r="D2409" i="59"/>
  <c r="A2409" i="59" s="1"/>
  <c r="J2409" i="59"/>
  <c r="M2409" i="59"/>
  <c r="N2409" i="59"/>
  <c r="P2409" i="59"/>
  <c r="Q2409" i="59"/>
  <c r="R2409" i="59"/>
  <c r="S2409" i="59"/>
  <c r="T2409" i="59"/>
  <c r="U2409" i="59"/>
  <c r="D2410" i="59"/>
  <c r="A2410" i="59" s="1"/>
  <c r="J2410" i="59"/>
  <c r="M2410" i="59"/>
  <c r="N2410" i="59"/>
  <c r="P2410" i="59"/>
  <c r="Q2410" i="59"/>
  <c r="R2410" i="59"/>
  <c r="S2410" i="59"/>
  <c r="T2410" i="59"/>
  <c r="U2410" i="59"/>
  <c r="D2411" i="59"/>
  <c r="A2411" i="59" s="1"/>
  <c r="J2411" i="59"/>
  <c r="M2411" i="59"/>
  <c r="N2411" i="59"/>
  <c r="P2411" i="59"/>
  <c r="Q2411" i="59"/>
  <c r="R2411" i="59"/>
  <c r="S2411" i="59"/>
  <c r="T2411" i="59"/>
  <c r="U2411" i="59"/>
  <c r="D2412" i="59"/>
  <c r="A2412" i="59" s="1"/>
  <c r="J2412" i="59"/>
  <c r="M2412" i="59"/>
  <c r="N2412" i="59"/>
  <c r="P2412" i="59"/>
  <c r="Q2412" i="59"/>
  <c r="R2412" i="59"/>
  <c r="S2412" i="59"/>
  <c r="T2412" i="59"/>
  <c r="U2412" i="59"/>
  <c r="D2413" i="59"/>
  <c r="A2413" i="59" s="1"/>
  <c r="J2413" i="59"/>
  <c r="M2413" i="59"/>
  <c r="N2413" i="59"/>
  <c r="P2413" i="59"/>
  <c r="Q2413" i="59"/>
  <c r="R2413" i="59"/>
  <c r="S2413" i="59"/>
  <c r="T2413" i="59"/>
  <c r="U2413" i="59"/>
  <c r="D2414" i="59"/>
  <c r="A2414" i="59" s="1"/>
  <c r="J2414" i="59"/>
  <c r="M2414" i="59"/>
  <c r="N2414" i="59"/>
  <c r="P2414" i="59"/>
  <c r="Q2414" i="59"/>
  <c r="R2414" i="59"/>
  <c r="S2414" i="59"/>
  <c r="T2414" i="59"/>
  <c r="U2414" i="59"/>
  <c r="D2415" i="59"/>
  <c r="A2415" i="59" s="1"/>
  <c r="J2415" i="59"/>
  <c r="M2415" i="59"/>
  <c r="N2415" i="59"/>
  <c r="P2415" i="59"/>
  <c r="Q2415" i="59"/>
  <c r="R2415" i="59"/>
  <c r="S2415" i="59"/>
  <c r="T2415" i="59"/>
  <c r="U2415" i="59"/>
  <c r="D2416" i="59"/>
  <c r="A2416" i="59" s="1"/>
  <c r="J2416" i="59"/>
  <c r="M2416" i="59"/>
  <c r="N2416" i="59"/>
  <c r="P2416" i="59"/>
  <c r="Q2416" i="59"/>
  <c r="R2416" i="59"/>
  <c r="S2416" i="59"/>
  <c r="T2416" i="59"/>
  <c r="U2416" i="59"/>
  <c r="D2417" i="59"/>
  <c r="A2417" i="59" s="1"/>
  <c r="J2417" i="59"/>
  <c r="M2417" i="59"/>
  <c r="N2417" i="59"/>
  <c r="P2417" i="59"/>
  <c r="Q2417" i="59"/>
  <c r="R2417" i="59"/>
  <c r="S2417" i="59"/>
  <c r="T2417" i="59"/>
  <c r="U2417" i="59"/>
  <c r="D2418" i="59"/>
  <c r="A2418" i="59" s="1"/>
  <c r="J2418" i="59"/>
  <c r="M2418" i="59"/>
  <c r="N2418" i="59"/>
  <c r="P2418" i="59"/>
  <c r="Q2418" i="59"/>
  <c r="R2418" i="59"/>
  <c r="S2418" i="59"/>
  <c r="T2418" i="59"/>
  <c r="U2418" i="59"/>
  <c r="D2419" i="59"/>
  <c r="A2419" i="59" s="1"/>
  <c r="J2419" i="59"/>
  <c r="M2419" i="59"/>
  <c r="N2419" i="59"/>
  <c r="P2419" i="59"/>
  <c r="Q2419" i="59"/>
  <c r="R2419" i="59"/>
  <c r="S2419" i="59"/>
  <c r="T2419" i="59"/>
  <c r="U2419" i="59"/>
  <c r="D2420" i="59"/>
  <c r="A2420" i="59" s="1"/>
  <c r="J2420" i="59"/>
  <c r="M2420" i="59"/>
  <c r="N2420" i="59"/>
  <c r="P2420" i="59"/>
  <c r="Q2420" i="59"/>
  <c r="R2420" i="59"/>
  <c r="S2420" i="59"/>
  <c r="T2420" i="59"/>
  <c r="U2420" i="59"/>
  <c r="D2421" i="59"/>
  <c r="A2421" i="59" s="1"/>
  <c r="J2421" i="59"/>
  <c r="M2421" i="59"/>
  <c r="N2421" i="59"/>
  <c r="P2421" i="59"/>
  <c r="Q2421" i="59"/>
  <c r="R2421" i="59"/>
  <c r="S2421" i="59"/>
  <c r="T2421" i="59"/>
  <c r="U2421" i="59"/>
  <c r="D2422" i="59"/>
  <c r="A2422" i="59" s="1"/>
  <c r="J2422" i="59"/>
  <c r="M2422" i="59"/>
  <c r="N2422" i="59"/>
  <c r="P2422" i="59"/>
  <c r="Q2422" i="59"/>
  <c r="R2422" i="59"/>
  <c r="S2422" i="59"/>
  <c r="T2422" i="59"/>
  <c r="U2422" i="59"/>
  <c r="D2423" i="59"/>
  <c r="A2423" i="59" s="1"/>
  <c r="J2423" i="59"/>
  <c r="M2423" i="59"/>
  <c r="N2423" i="59"/>
  <c r="P2423" i="59"/>
  <c r="Q2423" i="59"/>
  <c r="R2423" i="59"/>
  <c r="S2423" i="59"/>
  <c r="T2423" i="59"/>
  <c r="U2423" i="59"/>
  <c r="D2424" i="59"/>
  <c r="A2424" i="59" s="1"/>
  <c r="J2424" i="59"/>
  <c r="M2424" i="59"/>
  <c r="N2424" i="59"/>
  <c r="P2424" i="59"/>
  <c r="Q2424" i="59"/>
  <c r="R2424" i="59"/>
  <c r="S2424" i="59"/>
  <c r="T2424" i="59"/>
  <c r="U2424" i="59"/>
  <c r="D2425" i="59"/>
  <c r="A2425" i="59" s="1"/>
  <c r="J2425" i="59"/>
  <c r="M2425" i="59"/>
  <c r="N2425" i="59"/>
  <c r="P2425" i="59"/>
  <c r="Q2425" i="59"/>
  <c r="R2425" i="59"/>
  <c r="S2425" i="59"/>
  <c r="T2425" i="59"/>
  <c r="U2425" i="59"/>
  <c r="D2426" i="59"/>
  <c r="A2426" i="59" s="1"/>
  <c r="J2426" i="59"/>
  <c r="M2426" i="59"/>
  <c r="N2426" i="59"/>
  <c r="P2426" i="59"/>
  <c r="Q2426" i="59"/>
  <c r="R2426" i="59"/>
  <c r="S2426" i="59"/>
  <c r="T2426" i="59"/>
  <c r="U2426" i="59"/>
  <c r="D2427" i="59"/>
  <c r="A2427" i="59" s="1"/>
  <c r="J2427" i="59"/>
  <c r="M2427" i="59"/>
  <c r="N2427" i="59"/>
  <c r="P2427" i="59"/>
  <c r="Q2427" i="59"/>
  <c r="R2427" i="59"/>
  <c r="S2427" i="59"/>
  <c r="T2427" i="59"/>
  <c r="U2427" i="59"/>
  <c r="D2428" i="59"/>
  <c r="A2428" i="59" s="1"/>
  <c r="J2428" i="59"/>
  <c r="M2428" i="59"/>
  <c r="N2428" i="59"/>
  <c r="P2428" i="59"/>
  <c r="Q2428" i="59"/>
  <c r="R2428" i="59"/>
  <c r="S2428" i="59"/>
  <c r="T2428" i="59"/>
  <c r="U2428" i="59"/>
  <c r="D2429" i="59"/>
  <c r="A2429" i="59" s="1"/>
  <c r="J2429" i="59"/>
  <c r="M2429" i="59"/>
  <c r="N2429" i="59"/>
  <c r="P2429" i="59"/>
  <c r="Q2429" i="59"/>
  <c r="R2429" i="59"/>
  <c r="S2429" i="59"/>
  <c r="T2429" i="59"/>
  <c r="U2429" i="59"/>
  <c r="D2430" i="59"/>
  <c r="A2430" i="59" s="1"/>
  <c r="J2430" i="59"/>
  <c r="M2430" i="59"/>
  <c r="N2430" i="59"/>
  <c r="P2430" i="59"/>
  <c r="Q2430" i="59"/>
  <c r="R2430" i="59"/>
  <c r="S2430" i="59"/>
  <c r="T2430" i="59"/>
  <c r="U2430" i="59"/>
  <c r="D2431" i="59"/>
  <c r="A2431" i="59" s="1"/>
  <c r="J2431" i="59"/>
  <c r="M2431" i="59"/>
  <c r="N2431" i="59"/>
  <c r="P2431" i="59"/>
  <c r="Q2431" i="59"/>
  <c r="R2431" i="59"/>
  <c r="S2431" i="59"/>
  <c r="T2431" i="59"/>
  <c r="U2431" i="59"/>
  <c r="D2432" i="59"/>
  <c r="A2432" i="59" s="1"/>
  <c r="J2432" i="59"/>
  <c r="M2432" i="59"/>
  <c r="N2432" i="59"/>
  <c r="P2432" i="59"/>
  <c r="Q2432" i="59"/>
  <c r="R2432" i="59"/>
  <c r="S2432" i="59"/>
  <c r="T2432" i="59"/>
  <c r="U2432" i="59"/>
  <c r="D2433" i="59"/>
  <c r="A2433" i="59" s="1"/>
  <c r="J2433" i="59"/>
  <c r="M2433" i="59"/>
  <c r="N2433" i="59"/>
  <c r="P2433" i="59"/>
  <c r="Q2433" i="59"/>
  <c r="R2433" i="59"/>
  <c r="S2433" i="59"/>
  <c r="T2433" i="59"/>
  <c r="U2433" i="59"/>
  <c r="D2434" i="59"/>
  <c r="A2434" i="59" s="1"/>
  <c r="J2434" i="59"/>
  <c r="M2434" i="59"/>
  <c r="N2434" i="59"/>
  <c r="P2434" i="59"/>
  <c r="Q2434" i="59"/>
  <c r="R2434" i="59"/>
  <c r="S2434" i="59"/>
  <c r="T2434" i="59"/>
  <c r="U2434" i="59"/>
  <c r="D2435" i="59"/>
  <c r="A2435" i="59" s="1"/>
  <c r="J2435" i="59"/>
  <c r="M2435" i="59"/>
  <c r="N2435" i="59"/>
  <c r="P2435" i="59"/>
  <c r="Q2435" i="59"/>
  <c r="R2435" i="59"/>
  <c r="S2435" i="59"/>
  <c r="T2435" i="59"/>
  <c r="U2435" i="59"/>
  <c r="D2436" i="59"/>
  <c r="A2436" i="59" s="1"/>
  <c r="J2436" i="59"/>
  <c r="M2436" i="59"/>
  <c r="N2436" i="59"/>
  <c r="P2436" i="59"/>
  <c r="Q2436" i="59"/>
  <c r="R2436" i="59"/>
  <c r="S2436" i="59"/>
  <c r="T2436" i="59"/>
  <c r="U2436" i="59"/>
  <c r="D2437" i="59"/>
  <c r="A2437" i="59" s="1"/>
  <c r="J2437" i="59"/>
  <c r="M2437" i="59"/>
  <c r="N2437" i="59"/>
  <c r="P2437" i="59"/>
  <c r="Q2437" i="59"/>
  <c r="R2437" i="59"/>
  <c r="S2437" i="59"/>
  <c r="T2437" i="59"/>
  <c r="U2437" i="59"/>
  <c r="D2438" i="59"/>
  <c r="A2438" i="59" s="1"/>
  <c r="J2438" i="59"/>
  <c r="M2438" i="59"/>
  <c r="N2438" i="59"/>
  <c r="P2438" i="59"/>
  <c r="Q2438" i="59"/>
  <c r="R2438" i="59"/>
  <c r="S2438" i="59"/>
  <c r="T2438" i="59"/>
  <c r="U2438" i="59"/>
  <c r="D2439" i="59"/>
  <c r="A2439" i="59" s="1"/>
  <c r="J2439" i="59"/>
  <c r="M2439" i="59"/>
  <c r="N2439" i="59"/>
  <c r="P2439" i="59"/>
  <c r="Q2439" i="59"/>
  <c r="R2439" i="59"/>
  <c r="S2439" i="59"/>
  <c r="T2439" i="59"/>
  <c r="U2439" i="59"/>
  <c r="D2440" i="59"/>
  <c r="A2440" i="59" s="1"/>
  <c r="J2440" i="59"/>
  <c r="M2440" i="59"/>
  <c r="N2440" i="59"/>
  <c r="P2440" i="59"/>
  <c r="Q2440" i="59"/>
  <c r="R2440" i="59"/>
  <c r="S2440" i="59"/>
  <c r="T2440" i="59"/>
  <c r="U2440" i="59"/>
  <c r="D2441" i="59"/>
  <c r="A2441" i="59" s="1"/>
  <c r="J2441" i="59"/>
  <c r="M2441" i="59"/>
  <c r="N2441" i="59"/>
  <c r="P2441" i="59"/>
  <c r="Q2441" i="59"/>
  <c r="R2441" i="59"/>
  <c r="S2441" i="59"/>
  <c r="T2441" i="59"/>
  <c r="U2441" i="59"/>
  <c r="D2442" i="59"/>
  <c r="A2442" i="59" s="1"/>
  <c r="J2442" i="59"/>
  <c r="M2442" i="59"/>
  <c r="N2442" i="59"/>
  <c r="P2442" i="59"/>
  <c r="Q2442" i="59"/>
  <c r="R2442" i="59"/>
  <c r="S2442" i="59"/>
  <c r="T2442" i="59"/>
  <c r="U2442" i="59"/>
  <c r="D2443" i="59"/>
  <c r="A2443" i="59" s="1"/>
  <c r="J2443" i="59"/>
  <c r="M2443" i="59"/>
  <c r="N2443" i="59"/>
  <c r="P2443" i="59"/>
  <c r="Q2443" i="59"/>
  <c r="R2443" i="59"/>
  <c r="S2443" i="59"/>
  <c r="T2443" i="59"/>
  <c r="U2443" i="59"/>
  <c r="D2444" i="59"/>
  <c r="A2444" i="59" s="1"/>
  <c r="J2444" i="59"/>
  <c r="M2444" i="59"/>
  <c r="N2444" i="59"/>
  <c r="P2444" i="59"/>
  <c r="Q2444" i="59"/>
  <c r="R2444" i="59"/>
  <c r="S2444" i="59"/>
  <c r="T2444" i="59"/>
  <c r="U2444" i="59"/>
  <c r="D2445" i="59"/>
  <c r="A2445" i="59" s="1"/>
  <c r="J2445" i="59"/>
  <c r="M2445" i="59"/>
  <c r="N2445" i="59"/>
  <c r="P2445" i="59"/>
  <c r="Q2445" i="59"/>
  <c r="R2445" i="59"/>
  <c r="S2445" i="59"/>
  <c r="T2445" i="59"/>
  <c r="U2445" i="59"/>
  <c r="D2446" i="59"/>
  <c r="A2446" i="59" s="1"/>
  <c r="J2446" i="59"/>
  <c r="M2446" i="59"/>
  <c r="N2446" i="59"/>
  <c r="P2446" i="59"/>
  <c r="Q2446" i="59"/>
  <c r="R2446" i="59"/>
  <c r="S2446" i="59"/>
  <c r="T2446" i="59"/>
  <c r="U2446" i="59"/>
  <c r="D2447" i="59"/>
  <c r="A2447" i="59" s="1"/>
  <c r="J2447" i="59"/>
  <c r="M2447" i="59"/>
  <c r="N2447" i="59"/>
  <c r="P2447" i="59"/>
  <c r="Q2447" i="59"/>
  <c r="R2447" i="59"/>
  <c r="S2447" i="59"/>
  <c r="T2447" i="59"/>
  <c r="U2447" i="59"/>
  <c r="D2448" i="59"/>
  <c r="A2448" i="59" s="1"/>
  <c r="J2448" i="59"/>
  <c r="M2448" i="59"/>
  <c r="N2448" i="59"/>
  <c r="P2448" i="59"/>
  <c r="Q2448" i="59"/>
  <c r="R2448" i="59"/>
  <c r="S2448" i="59"/>
  <c r="T2448" i="59"/>
  <c r="U2448" i="59"/>
  <c r="D2449" i="59"/>
  <c r="A2449" i="59" s="1"/>
  <c r="J2449" i="59"/>
  <c r="M2449" i="59"/>
  <c r="N2449" i="59"/>
  <c r="P2449" i="59"/>
  <c r="Q2449" i="59"/>
  <c r="R2449" i="59"/>
  <c r="S2449" i="59"/>
  <c r="T2449" i="59"/>
  <c r="U2449" i="59"/>
  <c r="D2450" i="59"/>
  <c r="A2450" i="59" s="1"/>
  <c r="J2450" i="59"/>
  <c r="M2450" i="59"/>
  <c r="N2450" i="59"/>
  <c r="P2450" i="59"/>
  <c r="Q2450" i="59"/>
  <c r="R2450" i="59"/>
  <c r="S2450" i="59"/>
  <c r="T2450" i="59"/>
  <c r="U2450" i="59"/>
  <c r="D2451" i="59"/>
  <c r="A2451" i="59" s="1"/>
  <c r="J2451" i="59"/>
  <c r="M2451" i="59"/>
  <c r="N2451" i="59"/>
  <c r="P2451" i="59"/>
  <c r="Q2451" i="59"/>
  <c r="R2451" i="59"/>
  <c r="S2451" i="59"/>
  <c r="T2451" i="59"/>
  <c r="U2451" i="59"/>
  <c r="D2452" i="59"/>
  <c r="A2452" i="59" s="1"/>
  <c r="J2452" i="59"/>
  <c r="M2452" i="59"/>
  <c r="N2452" i="59"/>
  <c r="P2452" i="59"/>
  <c r="Q2452" i="59"/>
  <c r="R2452" i="59"/>
  <c r="S2452" i="59"/>
  <c r="T2452" i="59"/>
  <c r="U2452" i="59"/>
  <c r="D2453" i="59"/>
  <c r="A2453" i="59" s="1"/>
  <c r="J2453" i="59"/>
  <c r="M2453" i="59"/>
  <c r="N2453" i="59"/>
  <c r="P2453" i="59"/>
  <c r="Q2453" i="59"/>
  <c r="R2453" i="59"/>
  <c r="S2453" i="59"/>
  <c r="T2453" i="59"/>
  <c r="U2453" i="59"/>
  <c r="D2454" i="59"/>
  <c r="A2454" i="59" s="1"/>
  <c r="J2454" i="59"/>
  <c r="M2454" i="59"/>
  <c r="N2454" i="59"/>
  <c r="P2454" i="59"/>
  <c r="Q2454" i="59"/>
  <c r="R2454" i="59"/>
  <c r="S2454" i="59"/>
  <c r="T2454" i="59"/>
  <c r="U2454" i="59"/>
  <c r="D2455" i="59"/>
  <c r="A2455" i="59" s="1"/>
  <c r="J2455" i="59"/>
  <c r="M2455" i="59"/>
  <c r="N2455" i="59"/>
  <c r="P2455" i="59"/>
  <c r="Q2455" i="59"/>
  <c r="R2455" i="59"/>
  <c r="S2455" i="59"/>
  <c r="T2455" i="59"/>
  <c r="U2455" i="59"/>
  <c r="D2456" i="59"/>
  <c r="A2456" i="59" s="1"/>
  <c r="J2456" i="59"/>
  <c r="M2456" i="59"/>
  <c r="N2456" i="59"/>
  <c r="P2456" i="59"/>
  <c r="Q2456" i="59"/>
  <c r="R2456" i="59"/>
  <c r="S2456" i="59"/>
  <c r="T2456" i="59"/>
  <c r="U2456" i="59"/>
  <c r="D2457" i="59"/>
  <c r="A2457" i="59" s="1"/>
  <c r="J2457" i="59"/>
  <c r="M2457" i="59"/>
  <c r="N2457" i="59"/>
  <c r="P2457" i="59"/>
  <c r="Q2457" i="59"/>
  <c r="R2457" i="59"/>
  <c r="S2457" i="59"/>
  <c r="T2457" i="59"/>
  <c r="U2457" i="59"/>
  <c r="D2458" i="59"/>
  <c r="A2458" i="59" s="1"/>
  <c r="J2458" i="59"/>
  <c r="M2458" i="59"/>
  <c r="N2458" i="59"/>
  <c r="P2458" i="59"/>
  <c r="Q2458" i="59"/>
  <c r="R2458" i="59"/>
  <c r="S2458" i="59"/>
  <c r="T2458" i="59"/>
  <c r="U2458" i="59"/>
  <c r="D2459" i="59"/>
  <c r="A2459" i="59" s="1"/>
  <c r="J2459" i="59"/>
  <c r="M2459" i="59"/>
  <c r="N2459" i="59"/>
  <c r="P2459" i="59"/>
  <c r="Q2459" i="59"/>
  <c r="R2459" i="59"/>
  <c r="S2459" i="59"/>
  <c r="T2459" i="59"/>
  <c r="U2459" i="59"/>
  <c r="D2460" i="59"/>
  <c r="A2460" i="59" s="1"/>
  <c r="J2460" i="59"/>
  <c r="M2460" i="59"/>
  <c r="N2460" i="59"/>
  <c r="P2460" i="59"/>
  <c r="Q2460" i="59"/>
  <c r="R2460" i="59"/>
  <c r="S2460" i="59"/>
  <c r="T2460" i="59"/>
  <c r="U2460" i="59"/>
  <c r="D2461" i="59"/>
  <c r="A2461" i="59" s="1"/>
  <c r="J2461" i="59"/>
  <c r="M2461" i="59"/>
  <c r="N2461" i="59"/>
  <c r="P2461" i="59"/>
  <c r="Q2461" i="59"/>
  <c r="R2461" i="59"/>
  <c r="S2461" i="59"/>
  <c r="T2461" i="59"/>
  <c r="U2461" i="59"/>
  <c r="D2462" i="59"/>
  <c r="A2462" i="59" s="1"/>
  <c r="J2462" i="59"/>
  <c r="M2462" i="59"/>
  <c r="N2462" i="59"/>
  <c r="P2462" i="59"/>
  <c r="Q2462" i="59"/>
  <c r="R2462" i="59"/>
  <c r="S2462" i="59"/>
  <c r="T2462" i="59"/>
  <c r="U2462" i="59"/>
  <c r="D2463" i="59"/>
  <c r="A2463" i="59" s="1"/>
  <c r="J2463" i="59"/>
  <c r="M2463" i="59"/>
  <c r="N2463" i="59"/>
  <c r="P2463" i="59"/>
  <c r="Q2463" i="59"/>
  <c r="R2463" i="59"/>
  <c r="S2463" i="59"/>
  <c r="T2463" i="59"/>
  <c r="U2463" i="59"/>
  <c r="D2464" i="59"/>
  <c r="A2464" i="59" s="1"/>
  <c r="J2464" i="59"/>
  <c r="M2464" i="59"/>
  <c r="N2464" i="59"/>
  <c r="P2464" i="59"/>
  <c r="Q2464" i="59"/>
  <c r="R2464" i="59"/>
  <c r="S2464" i="59"/>
  <c r="T2464" i="59"/>
  <c r="U2464" i="59"/>
  <c r="D2465" i="59"/>
  <c r="A2465" i="59" s="1"/>
  <c r="J2465" i="59"/>
  <c r="M2465" i="59"/>
  <c r="N2465" i="59"/>
  <c r="P2465" i="59"/>
  <c r="Q2465" i="59"/>
  <c r="R2465" i="59"/>
  <c r="S2465" i="59"/>
  <c r="T2465" i="59"/>
  <c r="U2465" i="59"/>
  <c r="D2466" i="59"/>
  <c r="A2466" i="59" s="1"/>
  <c r="J2466" i="59"/>
  <c r="M2466" i="59"/>
  <c r="N2466" i="59"/>
  <c r="P2466" i="59"/>
  <c r="Q2466" i="59"/>
  <c r="R2466" i="59"/>
  <c r="S2466" i="59"/>
  <c r="T2466" i="59"/>
  <c r="U2466" i="59"/>
  <c r="D2467" i="59"/>
  <c r="A2467" i="59" s="1"/>
  <c r="J2467" i="59"/>
  <c r="M2467" i="59"/>
  <c r="N2467" i="59"/>
  <c r="P2467" i="59"/>
  <c r="Q2467" i="59"/>
  <c r="R2467" i="59"/>
  <c r="S2467" i="59"/>
  <c r="T2467" i="59"/>
  <c r="U2467" i="59"/>
  <c r="D2468" i="59"/>
  <c r="A2468" i="59" s="1"/>
  <c r="J2468" i="59"/>
  <c r="M2468" i="59"/>
  <c r="N2468" i="59"/>
  <c r="P2468" i="59"/>
  <c r="Q2468" i="59"/>
  <c r="R2468" i="59"/>
  <c r="S2468" i="59"/>
  <c r="T2468" i="59"/>
  <c r="U2468" i="59"/>
  <c r="D2469" i="59"/>
  <c r="A2469" i="59" s="1"/>
  <c r="J2469" i="59"/>
  <c r="M2469" i="59"/>
  <c r="N2469" i="59"/>
  <c r="P2469" i="59"/>
  <c r="Q2469" i="59"/>
  <c r="R2469" i="59"/>
  <c r="S2469" i="59"/>
  <c r="T2469" i="59"/>
  <c r="U2469" i="59"/>
  <c r="D2470" i="59"/>
  <c r="A2470" i="59" s="1"/>
  <c r="J2470" i="59"/>
  <c r="M2470" i="59"/>
  <c r="N2470" i="59"/>
  <c r="P2470" i="59"/>
  <c r="Q2470" i="59"/>
  <c r="R2470" i="59"/>
  <c r="S2470" i="59"/>
  <c r="T2470" i="59"/>
  <c r="U2470" i="59"/>
  <c r="D2471" i="59"/>
  <c r="A2471" i="59" s="1"/>
  <c r="J2471" i="59"/>
  <c r="M2471" i="59"/>
  <c r="N2471" i="59"/>
  <c r="P2471" i="59"/>
  <c r="Q2471" i="59"/>
  <c r="R2471" i="59"/>
  <c r="S2471" i="59"/>
  <c r="T2471" i="59"/>
  <c r="U2471" i="59"/>
  <c r="D2472" i="59"/>
  <c r="A2472" i="59" s="1"/>
  <c r="J2472" i="59"/>
  <c r="M2472" i="59"/>
  <c r="N2472" i="59"/>
  <c r="P2472" i="59"/>
  <c r="Q2472" i="59"/>
  <c r="R2472" i="59"/>
  <c r="S2472" i="59"/>
  <c r="T2472" i="59"/>
  <c r="U2472" i="59"/>
  <c r="D2473" i="59"/>
  <c r="A2473" i="59" s="1"/>
  <c r="J2473" i="59"/>
  <c r="M2473" i="59"/>
  <c r="N2473" i="59"/>
  <c r="P2473" i="59"/>
  <c r="Q2473" i="59"/>
  <c r="R2473" i="59"/>
  <c r="S2473" i="59"/>
  <c r="T2473" i="59"/>
  <c r="U2473" i="59"/>
  <c r="D2474" i="59"/>
  <c r="A2474" i="59" s="1"/>
  <c r="J2474" i="59"/>
  <c r="M2474" i="59"/>
  <c r="N2474" i="59"/>
  <c r="P2474" i="59"/>
  <c r="Q2474" i="59"/>
  <c r="R2474" i="59"/>
  <c r="S2474" i="59"/>
  <c r="T2474" i="59"/>
  <c r="U2474" i="59"/>
  <c r="D2475" i="59"/>
  <c r="A2475" i="59" s="1"/>
  <c r="J2475" i="59"/>
  <c r="M2475" i="59"/>
  <c r="N2475" i="59"/>
  <c r="P2475" i="59"/>
  <c r="Q2475" i="59"/>
  <c r="R2475" i="59"/>
  <c r="S2475" i="59"/>
  <c r="T2475" i="59"/>
  <c r="U2475" i="59"/>
  <c r="D2476" i="59"/>
  <c r="A2476" i="59" s="1"/>
  <c r="J2476" i="59"/>
  <c r="M2476" i="59"/>
  <c r="N2476" i="59"/>
  <c r="P2476" i="59"/>
  <c r="Q2476" i="59"/>
  <c r="R2476" i="59"/>
  <c r="S2476" i="59"/>
  <c r="T2476" i="59"/>
  <c r="U2476" i="59"/>
  <c r="D2477" i="59"/>
  <c r="A2477" i="59" s="1"/>
  <c r="J2477" i="59"/>
  <c r="M2477" i="59"/>
  <c r="N2477" i="59"/>
  <c r="P2477" i="59"/>
  <c r="Q2477" i="59"/>
  <c r="R2477" i="59"/>
  <c r="S2477" i="59"/>
  <c r="T2477" i="59"/>
  <c r="U2477" i="59"/>
  <c r="D2478" i="59"/>
  <c r="A2478" i="59" s="1"/>
  <c r="J2478" i="59"/>
  <c r="M2478" i="59"/>
  <c r="N2478" i="59"/>
  <c r="P2478" i="59"/>
  <c r="Q2478" i="59"/>
  <c r="R2478" i="59"/>
  <c r="S2478" i="59"/>
  <c r="T2478" i="59"/>
  <c r="U2478" i="59"/>
  <c r="D2479" i="59"/>
  <c r="A2479" i="59" s="1"/>
  <c r="J2479" i="59"/>
  <c r="M2479" i="59"/>
  <c r="N2479" i="59"/>
  <c r="P2479" i="59"/>
  <c r="Q2479" i="59"/>
  <c r="R2479" i="59"/>
  <c r="S2479" i="59"/>
  <c r="T2479" i="59"/>
  <c r="U2479" i="59"/>
  <c r="D2480" i="59"/>
  <c r="A2480" i="59" s="1"/>
  <c r="J2480" i="59"/>
  <c r="M2480" i="59"/>
  <c r="N2480" i="59"/>
  <c r="P2480" i="59"/>
  <c r="Q2480" i="59"/>
  <c r="R2480" i="59"/>
  <c r="S2480" i="59"/>
  <c r="T2480" i="59"/>
  <c r="U2480" i="59"/>
  <c r="D2481" i="59"/>
  <c r="A2481" i="59" s="1"/>
  <c r="J2481" i="59"/>
  <c r="M2481" i="59"/>
  <c r="N2481" i="59"/>
  <c r="P2481" i="59"/>
  <c r="Q2481" i="59"/>
  <c r="R2481" i="59"/>
  <c r="S2481" i="59"/>
  <c r="T2481" i="59"/>
  <c r="U2481" i="59"/>
  <c r="D2482" i="59"/>
  <c r="A2482" i="59" s="1"/>
  <c r="J2482" i="59"/>
  <c r="M2482" i="59"/>
  <c r="N2482" i="59"/>
  <c r="P2482" i="59"/>
  <c r="Q2482" i="59"/>
  <c r="R2482" i="59"/>
  <c r="S2482" i="59"/>
  <c r="T2482" i="59"/>
  <c r="U2482" i="59"/>
  <c r="D2483" i="59"/>
  <c r="A2483" i="59" s="1"/>
  <c r="J2483" i="59"/>
  <c r="M2483" i="59"/>
  <c r="N2483" i="59"/>
  <c r="P2483" i="59"/>
  <c r="Q2483" i="59"/>
  <c r="R2483" i="59"/>
  <c r="S2483" i="59"/>
  <c r="T2483" i="59"/>
  <c r="U2483" i="59"/>
  <c r="D2484" i="59"/>
  <c r="A2484" i="59" s="1"/>
  <c r="J2484" i="59"/>
  <c r="M2484" i="59"/>
  <c r="N2484" i="59"/>
  <c r="P2484" i="59"/>
  <c r="Q2484" i="59"/>
  <c r="R2484" i="59"/>
  <c r="S2484" i="59"/>
  <c r="T2484" i="59"/>
  <c r="U2484" i="59"/>
  <c r="D2485" i="59"/>
  <c r="A2485" i="59" s="1"/>
  <c r="J2485" i="59"/>
  <c r="M2485" i="59"/>
  <c r="N2485" i="59"/>
  <c r="P2485" i="59"/>
  <c r="Q2485" i="59"/>
  <c r="R2485" i="59"/>
  <c r="S2485" i="59"/>
  <c r="T2485" i="59"/>
  <c r="U2485" i="59"/>
  <c r="D2486" i="59"/>
  <c r="A2486" i="59" s="1"/>
  <c r="J2486" i="59"/>
  <c r="M2486" i="59"/>
  <c r="N2486" i="59"/>
  <c r="P2486" i="59"/>
  <c r="Q2486" i="59"/>
  <c r="R2486" i="59"/>
  <c r="S2486" i="59"/>
  <c r="T2486" i="59"/>
  <c r="U2486" i="59"/>
  <c r="D2487" i="59"/>
  <c r="A2487" i="59" s="1"/>
  <c r="J2487" i="59"/>
  <c r="M2487" i="59"/>
  <c r="N2487" i="59"/>
  <c r="P2487" i="59"/>
  <c r="Q2487" i="59"/>
  <c r="R2487" i="59"/>
  <c r="S2487" i="59"/>
  <c r="T2487" i="59"/>
  <c r="U2487" i="59"/>
  <c r="D2488" i="59"/>
  <c r="A2488" i="59" s="1"/>
  <c r="J2488" i="59"/>
  <c r="M2488" i="59"/>
  <c r="N2488" i="59"/>
  <c r="P2488" i="59"/>
  <c r="Q2488" i="59"/>
  <c r="R2488" i="59"/>
  <c r="S2488" i="59"/>
  <c r="T2488" i="59"/>
  <c r="U2488" i="59"/>
  <c r="D2489" i="59"/>
  <c r="A2489" i="59" s="1"/>
  <c r="J2489" i="59"/>
  <c r="M2489" i="59"/>
  <c r="N2489" i="59"/>
  <c r="P2489" i="59"/>
  <c r="Q2489" i="59"/>
  <c r="R2489" i="59"/>
  <c r="S2489" i="59"/>
  <c r="T2489" i="59"/>
  <c r="U2489" i="59"/>
  <c r="D2490" i="59"/>
  <c r="A2490" i="59" s="1"/>
  <c r="J2490" i="59"/>
  <c r="M2490" i="59"/>
  <c r="N2490" i="59"/>
  <c r="P2490" i="59"/>
  <c r="Q2490" i="59"/>
  <c r="R2490" i="59"/>
  <c r="S2490" i="59"/>
  <c r="T2490" i="59"/>
  <c r="U2490" i="59"/>
  <c r="D2491" i="59"/>
  <c r="A2491" i="59" s="1"/>
  <c r="J2491" i="59"/>
  <c r="M2491" i="59"/>
  <c r="N2491" i="59"/>
  <c r="P2491" i="59"/>
  <c r="Q2491" i="59"/>
  <c r="R2491" i="59"/>
  <c r="S2491" i="59"/>
  <c r="T2491" i="59"/>
  <c r="U2491" i="59"/>
  <c r="D2492" i="59"/>
  <c r="A2492" i="59" s="1"/>
  <c r="J2492" i="59"/>
  <c r="M2492" i="59"/>
  <c r="N2492" i="59"/>
  <c r="P2492" i="59"/>
  <c r="Q2492" i="59"/>
  <c r="R2492" i="59"/>
  <c r="S2492" i="59"/>
  <c r="T2492" i="59"/>
  <c r="U2492" i="59"/>
  <c r="D2493" i="59"/>
  <c r="A2493" i="59" s="1"/>
  <c r="J2493" i="59"/>
  <c r="M2493" i="59"/>
  <c r="N2493" i="59"/>
  <c r="P2493" i="59"/>
  <c r="Q2493" i="59"/>
  <c r="R2493" i="59"/>
  <c r="S2493" i="59"/>
  <c r="T2493" i="59"/>
  <c r="U2493" i="59"/>
  <c r="D2494" i="59"/>
  <c r="A2494" i="59" s="1"/>
  <c r="J2494" i="59"/>
  <c r="M2494" i="59"/>
  <c r="N2494" i="59"/>
  <c r="P2494" i="59"/>
  <c r="Q2494" i="59"/>
  <c r="R2494" i="59"/>
  <c r="S2494" i="59"/>
  <c r="T2494" i="59"/>
  <c r="U2494" i="59"/>
  <c r="D2495" i="59"/>
  <c r="A2495" i="59" s="1"/>
  <c r="J2495" i="59"/>
  <c r="M2495" i="59"/>
  <c r="N2495" i="59"/>
  <c r="P2495" i="59"/>
  <c r="Q2495" i="59"/>
  <c r="R2495" i="59"/>
  <c r="S2495" i="59"/>
  <c r="T2495" i="59"/>
  <c r="U2495" i="59"/>
  <c r="D2496" i="59"/>
  <c r="A2496" i="59" s="1"/>
  <c r="J2496" i="59"/>
  <c r="M2496" i="59"/>
  <c r="N2496" i="59"/>
  <c r="P2496" i="59"/>
  <c r="Q2496" i="59"/>
  <c r="R2496" i="59"/>
  <c r="S2496" i="59"/>
  <c r="T2496" i="59"/>
  <c r="U2496" i="59"/>
  <c r="D2497" i="59"/>
  <c r="A2497" i="59" s="1"/>
  <c r="J2497" i="59"/>
  <c r="M2497" i="59"/>
  <c r="N2497" i="59"/>
  <c r="P2497" i="59"/>
  <c r="Q2497" i="59"/>
  <c r="R2497" i="59"/>
  <c r="S2497" i="59"/>
  <c r="T2497" i="59"/>
  <c r="U2497" i="59"/>
  <c r="D2498" i="59"/>
  <c r="A2498" i="59" s="1"/>
  <c r="J2498" i="59"/>
  <c r="M2498" i="59"/>
  <c r="N2498" i="59"/>
  <c r="P2498" i="59"/>
  <c r="Q2498" i="59"/>
  <c r="R2498" i="59"/>
  <c r="S2498" i="59"/>
  <c r="T2498" i="59"/>
  <c r="U2498" i="59"/>
  <c r="D2499" i="59"/>
  <c r="A2499" i="59" s="1"/>
  <c r="J2499" i="59"/>
  <c r="M2499" i="59"/>
  <c r="N2499" i="59"/>
  <c r="P2499" i="59"/>
  <c r="Q2499" i="59"/>
  <c r="R2499" i="59"/>
  <c r="S2499" i="59"/>
  <c r="T2499" i="59"/>
  <c r="U2499" i="59"/>
  <c r="D2500" i="59"/>
  <c r="A2500" i="59" s="1"/>
  <c r="J2500" i="59"/>
  <c r="M2500" i="59"/>
  <c r="N2500" i="59"/>
  <c r="P2500" i="59"/>
  <c r="Q2500" i="59"/>
  <c r="R2500" i="59"/>
  <c r="S2500" i="59"/>
  <c r="T2500" i="59"/>
  <c r="U2500" i="59"/>
  <c r="D2501" i="59"/>
  <c r="A2501" i="59" s="1"/>
  <c r="J2501" i="59"/>
  <c r="M2501" i="59"/>
  <c r="N2501" i="59"/>
  <c r="P2501" i="59"/>
  <c r="Q2501" i="59"/>
  <c r="R2501" i="59"/>
  <c r="S2501" i="59"/>
  <c r="T2501" i="59"/>
  <c r="U2501" i="59"/>
  <c r="D2502" i="59"/>
  <c r="A2502" i="59" s="1"/>
  <c r="J2502" i="59"/>
  <c r="M2502" i="59"/>
  <c r="N2502" i="59"/>
  <c r="P2502" i="59"/>
  <c r="Q2502" i="59"/>
  <c r="R2502" i="59"/>
  <c r="S2502" i="59"/>
  <c r="T2502" i="59"/>
  <c r="U2502" i="59"/>
  <c r="D2503" i="59"/>
  <c r="A2503" i="59" s="1"/>
  <c r="J2503" i="59"/>
  <c r="M2503" i="59"/>
  <c r="N2503" i="59"/>
  <c r="P2503" i="59"/>
  <c r="Q2503" i="59"/>
  <c r="R2503" i="59"/>
  <c r="S2503" i="59"/>
  <c r="T2503" i="59"/>
  <c r="U2503" i="59"/>
  <c r="D2504" i="59"/>
  <c r="A2504" i="59" s="1"/>
  <c r="J2504" i="59"/>
  <c r="M2504" i="59"/>
  <c r="N2504" i="59"/>
  <c r="P2504" i="59"/>
  <c r="Q2504" i="59"/>
  <c r="R2504" i="59"/>
  <c r="S2504" i="59"/>
  <c r="T2504" i="59"/>
  <c r="U2504" i="59"/>
  <c r="D2505" i="59"/>
  <c r="A2505" i="59" s="1"/>
  <c r="J2505" i="59"/>
  <c r="M2505" i="59"/>
  <c r="N2505" i="59"/>
  <c r="P2505" i="59"/>
  <c r="Q2505" i="59"/>
  <c r="R2505" i="59"/>
  <c r="S2505" i="59"/>
  <c r="T2505" i="59"/>
  <c r="U2505" i="59"/>
  <c r="D2506" i="59"/>
  <c r="A2506" i="59" s="1"/>
  <c r="J2506" i="59"/>
  <c r="M2506" i="59"/>
  <c r="N2506" i="59"/>
  <c r="P2506" i="59"/>
  <c r="Q2506" i="59"/>
  <c r="R2506" i="59"/>
  <c r="S2506" i="59"/>
  <c r="T2506" i="59"/>
  <c r="U2506" i="59"/>
  <c r="D2507" i="59"/>
  <c r="A2507" i="59" s="1"/>
  <c r="J2507" i="59"/>
  <c r="M2507" i="59"/>
  <c r="N2507" i="59"/>
  <c r="P2507" i="59"/>
  <c r="Q2507" i="59"/>
  <c r="R2507" i="59"/>
  <c r="S2507" i="59"/>
  <c r="T2507" i="59"/>
  <c r="U2507" i="59"/>
  <c r="D2508" i="59"/>
  <c r="A2508" i="59" s="1"/>
  <c r="J2508" i="59"/>
  <c r="M2508" i="59"/>
  <c r="N2508" i="59"/>
  <c r="P2508" i="59"/>
  <c r="Q2508" i="59"/>
  <c r="R2508" i="59"/>
  <c r="S2508" i="59"/>
  <c r="T2508" i="59"/>
  <c r="U2508" i="59"/>
  <c r="D2509" i="59"/>
  <c r="A2509" i="59" s="1"/>
  <c r="J2509" i="59"/>
  <c r="M2509" i="59"/>
  <c r="N2509" i="59"/>
  <c r="P2509" i="59"/>
  <c r="Q2509" i="59"/>
  <c r="R2509" i="59"/>
  <c r="S2509" i="59"/>
  <c r="T2509" i="59"/>
  <c r="U2509" i="59"/>
  <c r="D2510" i="59"/>
  <c r="A2510" i="59" s="1"/>
  <c r="J2510" i="59"/>
  <c r="M2510" i="59"/>
  <c r="N2510" i="59"/>
  <c r="P2510" i="59"/>
  <c r="Q2510" i="59"/>
  <c r="R2510" i="59"/>
  <c r="S2510" i="59"/>
  <c r="T2510" i="59"/>
  <c r="U2510" i="59"/>
  <c r="D2511" i="59"/>
  <c r="A2511" i="59" s="1"/>
  <c r="J2511" i="59"/>
  <c r="M2511" i="59"/>
  <c r="N2511" i="59"/>
  <c r="P2511" i="59"/>
  <c r="Q2511" i="59"/>
  <c r="R2511" i="59"/>
  <c r="S2511" i="59"/>
  <c r="T2511" i="59"/>
  <c r="U2511" i="59"/>
  <c r="D2512" i="59"/>
  <c r="A2512" i="59" s="1"/>
  <c r="J2512" i="59"/>
  <c r="M2512" i="59"/>
  <c r="N2512" i="59"/>
  <c r="P2512" i="59"/>
  <c r="Q2512" i="59"/>
  <c r="R2512" i="59"/>
  <c r="S2512" i="59"/>
  <c r="T2512" i="59"/>
  <c r="U2512" i="59"/>
  <c r="D2513" i="59"/>
  <c r="A2513" i="59" s="1"/>
  <c r="J2513" i="59"/>
  <c r="M2513" i="59"/>
  <c r="N2513" i="59"/>
  <c r="P2513" i="59"/>
  <c r="Q2513" i="59"/>
  <c r="R2513" i="59"/>
  <c r="S2513" i="59"/>
  <c r="T2513" i="59"/>
  <c r="U2513" i="59"/>
  <c r="D2514" i="59"/>
  <c r="A2514" i="59" s="1"/>
  <c r="J2514" i="59"/>
  <c r="M2514" i="59"/>
  <c r="N2514" i="59"/>
  <c r="P2514" i="59"/>
  <c r="Q2514" i="59"/>
  <c r="R2514" i="59"/>
  <c r="S2514" i="59"/>
  <c r="T2514" i="59"/>
  <c r="U2514" i="59"/>
  <c r="D2515" i="59"/>
  <c r="A2515" i="59" s="1"/>
  <c r="J2515" i="59"/>
  <c r="M2515" i="59"/>
  <c r="N2515" i="59"/>
  <c r="P2515" i="59"/>
  <c r="Q2515" i="59"/>
  <c r="R2515" i="59"/>
  <c r="S2515" i="59"/>
  <c r="T2515" i="59"/>
  <c r="U2515" i="59"/>
  <c r="D2516" i="59"/>
  <c r="A2516" i="59" s="1"/>
  <c r="J2516" i="59"/>
  <c r="M2516" i="59"/>
  <c r="N2516" i="59"/>
  <c r="P2516" i="59"/>
  <c r="Q2516" i="59"/>
  <c r="R2516" i="59"/>
  <c r="S2516" i="59"/>
  <c r="T2516" i="59"/>
  <c r="U2516" i="59"/>
  <c r="D2517" i="59"/>
  <c r="A2517" i="59" s="1"/>
  <c r="J2517" i="59"/>
  <c r="M2517" i="59"/>
  <c r="N2517" i="59"/>
  <c r="P2517" i="59"/>
  <c r="Q2517" i="59"/>
  <c r="R2517" i="59"/>
  <c r="S2517" i="59"/>
  <c r="T2517" i="59"/>
  <c r="U2517" i="59"/>
  <c r="D2518" i="59"/>
  <c r="A2518" i="59" s="1"/>
  <c r="J2518" i="59"/>
  <c r="M2518" i="59"/>
  <c r="N2518" i="59"/>
  <c r="P2518" i="59"/>
  <c r="Q2518" i="59"/>
  <c r="R2518" i="59"/>
  <c r="S2518" i="59"/>
  <c r="T2518" i="59"/>
  <c r="U2518" i="59"/>
  <c r="D2519" i="59"/>
  <c r="A2519" i="59" s="1"/>
  <c r="J2519" i="59"/>
  <c r="M2519" i="59"/>
  <c r="N2519" i="59"/>
  <c r="P2519" i="59"/>
  <c r="Q2519" i="59"/>
  <c r="R2519" i="59"/>
  <c r="S2519" i="59"/>
  <c r="T2519" i="59"/>
  <c r="U2519" i="59"/>
  <c r="D2520" i="59"/>
  <c r="A2520" i="59" s="1"/>
  <c r="J2520" i="59"/>
  <c r="M2520" i="59"/>
  <c r="N2520" i="59"/>
  <c r="P2520" i="59"/>
  <c r="Q2520" i="59"/>
  <c r="R2520" i="59"/>
  <c r="S2520" i="59"/>
  <c r="T2520" i="59"/>
  <c r="U2520" i="59"/>
  <c r="D2521" i="59"/>
  <c r="A2521" i="59" s="1"/>
  <c r="J2521" i="59"/>
  <c r="M2521" i="59"/>
  <c r="N2521" i="59"/>
  <c r="P2521" i="59"/>
  <c r="Q2521" i="59"/>
  <c r="R2521" i="59"/>
  <c r="S2521" i="59"/>
  <c r="T2521" i="59"/>
  <c r="U2521" i="59"/>
  <c r="D2522" i="59"/>
  <c r="A2522" i="59" s="1"/>
  <c r="J2522" i="59"/>
  <c r="M2522" i="59"/>
  <c r="N2522" i="59"/>
  <c r="P2522" i="59"/>
  <c r="Q2522" i="59"/>
  <c r="R2522" i="59"/>
  <c r="S2522" i="59"/>
  <c r="T2522" i="59"/>
  <c r="U2522" i="59"/>
  <c r="D2523" i="59"/>
  <c r="A2523" i="59" s="1"/>
  <c r="J2523" i="59"/>
  <c r="M2523" i="59"/>
  <c r="N2523" i="59"/>
  <c r="P2523" i="59"/>
  <c r="Q2523" i="59"/>
  <c r="R2523" i="59"/>
  <c r="S2523" i="59"/>
  <c r="T2523" i="59"/>
  <c r="U2523" i="59"/>
  <c r="D2524" i="59"/>
  <c r="A2524" i="59" s="1"/>
  <c r="J2524" i="59"/>
  <c r="M2524" i="59"/>
  <c r="N2524" i="59"/>
  <c r="P2524" i="59"/>
  <c r="Q2524" i="59"/>
  <c r="R2524" i="59"/>
  <c r="S2524" i="59"/>
  <c r="T2524" i="59"/>
  <c r="U2524" i="59"/>
  <c r="D2525" i="59"/>
  <c r="A2525" i="59" s="1"/>
  <c r="J2525" i="59"/>
  <c r="M2525" i="59"/>
  <c r="N2525" i="59"/>
  <c r="P2525" i="59"/>
  <c r="Q2525" i="59"/>
  <c r="R2525" i="59"/>
  <c r="S2525" i="59"/>
  <c r="T2525" i="59"/>
  <c r="U2525" i="59"/>
  <c r="D2526" i="59"/>
  <c r="A2526" i="59" s="1"/>
  <c r="J2526" i="59"/>
  <c r="M2526" i="59"/>
  <c r="N2526" i="59"/>
  <c r="P2526" i="59"/>
  <c r="Q2526" i="59"/>
  <c r="R2526" i="59"/>
  <c r="S2526" i="59"/>
  <c r="T2526" i="59"/>
  <c r="U2526" i="59"/>
  <c r="D2527" i="59"/>
  <c r="A2527" i="59" s="1"/>
  <c r="J2527" i="59"/>
  <c r="M2527" i="59"/>
  <c r="N2527" i="59"/>
  <c r="P2527" i="59"/>
  <c r="Q2527" i="59"/>
  <c r="R2527" i="59"/>
  <c r="S2527" i="59"/>
  <c r="T2527" i="59"/>
  <c r="U2527" i="59"/>
  <c r="D2528" i="59"/>
  <c r="A2528" i="59" s="1"/>
  <c r="J2528" i="59"/>
  <c r="M2528" i="59"/>
  <c r="N2528" i="59"/>
  <c r="P2528" i="59"/>
  <c r="Q2528" i="59"/>
  <c r="R2528" i="59"/>
  <c r="S2528" i="59"/>
  <c r="T2528" i="59"/>
  <c r="U2528" i="59"/>
  <c r="D2529" i="59"/>
  <c r="A2529" i="59" s="1"/>
  <c r="J2529" i="59"/>
  <c r="M2529" i="59"/>
  <c r="N2529" i="59"/>
  <c r="P2529" i="59"/>
  <c r="Q2529" i="59"/>
  <c r="R2529" i="59"/>
  <c r="S2529" i="59"/>
  <c r="T2529" i="59"/>
  <c r="U2529" i="59"/>
  <c r="D2530" i="59"/>
  <c r="A2530" i="59" s="1"/>
  <c r="J2530" i="59"/>
  <c r="M2530" i="59"/>
  <c r="N2530" i="59"/>
  <c r="P2530" i="59"/>
  <c r="Q2530" i="59"/>
  <c r="R2530" i="59"/>
  <c r="S2530" i="59"/>
  <c r="T2530" i="59"/>
  <c r="U2530" i="59"/>
  <c r="D2531" i="59"/>
  <c r="A2531" i="59" s="1"/>
  <c r="J2531" i="59"/>
  <c r="M2531" i="59"/>
  <c r="N2531" i="59"/>
  <c r="P2531" i="59"/>
  <c r="Q2531" i="59"/>
  <c r="R2531" i="59"/>
  <c r="S2531" i="59"/>
  <c r="T2531" i="59"/>
  <c r="U2531" i="59"/>
  <c r="D2532" i="59"/>
  <c r="A2532" i="59" s="1"/>
  <c r="J2532" i="59"/>
  <c r="M2532" i="59"/>
  <c r="N2532" i="59"/>
  <c r="P2532" i="59"/>
  <c r="Q2532" i="59"/>
  <c r="R2532" i="59"/>
  <c r="S2532" i="59"/>
  <c r="T2532" i="59"/>
  <c r="U2532" i="59"/>
  <c r="D2533" i="59"/>
  <c r="A2533" i="59" s="1"/>
  <c r="J2533" i="59"/>
  <c r="M2533" i="59"/>
  <c r="N2533" i="59"/>
  <c r="P2533" i="59"/>
  <c r="Q2533" i="59"/>
  <c r="R2533" i="59"/>
  <c r="S2533" i="59"/>
  <c r="T2533" i="59"/>
  <c r="U2533" i="59"/>
  <c r="D2534" i="59"/>
  <c r="A2534" i="59" s="1"/>
  <c r="J2534" i="59"/>
  <c r="M2534" i="59"/>
  <c r="N2534" i="59"/>
  <c r="P2534" i="59"/>
  <c r="Q2534" i="59"/>
  <c r="R2534" i="59"/>
  <c r="S2534" i="59"/>
  <c r="T2534" i="59"/>
  <c r="U2534" i="59"/>
  <c r="D2535" i="59"/>
  <c r="A2535" i="59" s="1"/>
  <c r="J2535" i="59"/>
  <c r="M2535" i="59"/>
  <c r="N2535" i="59"/>
  <c r="P2535" i="59"/>
  <c r="Q2535" i="59"/>
  <c r="R2535" i="59"/>
  <c r="S2535" i="59"/>
  <c r="T2535" i="59"/>
  <c r="U2535" i="59"/>
  <c r="D2536" i="59"/>
  <c r="A2536" i="59" s="1"/>
  <c r="J2536" i="59"/>
  <c r="M2536" i="59"/>
  <c r="N2536" i="59"/>
  <c r="P2536" i="59"/>
  <c r="Q2536" i="59"/>
  <c r="R2536" i="59"/>
  <c r="S2536" i="59"/>
  <c r="T2536" i="59"/>
  <c r="U2536" i="59"/>
  <c r="D2537" i="59"/>
  <c r="A2537" i="59" s="1"/>
  <c r="J2537" i="59"/>
  <c r="M2537" i="59"/>
  <c r="N2537" i="59"/>
  <c r="P2537" i="59"/>
  <c r="Q2537" i="59"/>
  <c r="R2537" i="59"/>
  <c r="S2537" i="59"/>
  <c r="T2537" i="59"/>
  <c r="U2537" i="59"/>
  <c r="D2538" i="59"/>
  <c r="A2538" i="59" s="1"/>
  <c r="J2538" i="59"/>
  <c r="M2538" i="59"/>
  <c r="N2538" i="59"/>
  <c r="P2538" i="59"/>
  <c r="Q2538" i="59"/>
  <c r="R2538" i="59"/>
  <c r="S2538" i="59"/>
  <c r="T2538" i="59"/>
  <c r="U2538" i="59"/>
  <c r="D2539" i="59"/>
  <c r="A2539" i="59" s="1"/>
  <c r="J2539" i="59"/>
  <c r="M2539" i="59"/>
  <c r="N2539" i="59"/>
  <c r="P2539" i="59"/>
  <c r="Q2539" i="59"/>
  <c r="R2539" i="59"/>
  <c r="S2539" i="59"/>
  <c r="T2539" i="59"/>
  <c r="U2539" i="59"/>
  <c r="D2540" i="59"/>
  <c r="A2540" i="59" s="1"/>
  <c r="J2540" i="59"/>
  <c r="M2540" i="59"/>
  <c r="N2540" i="59"/>
  <c r="P2540" i="59"/>
  <c r="Q2540" i="59"/>
  <c r="R2540" i="59"/>
  <c r="S2540" i="59"/>
  <c r="T2540" i="59"/>
  <c r="U2540" i="59"/>
  <c r="D2541" i="59"/>
  <c r="A2541" i="59" s="1"/>
  <c r="J2541" i="59"/>
  <c r="M2541" i="59"/>
  <c r="N2541" i="59"/>
  <c r="P2541" i="59"/>
  <c r="Q2541" i="59"/>
  <c r="R2541" i="59"/>
  <c r="S2541" i="59"/>
  <c r="T2541" i="59"/>
  <c r="U2541" i="59"/>
  <c r="D2542" i="59"/>
  <c r="A2542" i="59" s="1"/>
  <c r="J2542" i="59"/>
  <c r="M2542" i="59"/>
  <c r="N2542" i="59"/>
  <c r="P2542" i="59"/>
  <c r="Q2542" i="59"/>
  <c r="R2542" i="59"/>
  <c r="S2542" i="59"/>
  <c r="T2542" i="59"/>
  <c r="U2542" i="59"/>
  <c r="D2543" i="59"/>
  <c r="A2543" i="59" s="1"/>
  <c r="J2543" i="59"/>
  <c r="M2543" i="59"/>
  <c r="N2543" i="59"/>
  <c r="P2543" i="59"/>
  <c r="Q2543" i="59"/>
  <c r="R2543" i="59"/>
  <c r="S2543" i="59"/>
  <c r="T2543" i="59"/>
  <c r="U2543" i="59"/>
  <c r="D2544" i="59"/>
  <c r="A2544" i="59" s="1"/>
  <c r="J2544" i="59"/>
  <c r="M2544" i="59"/>
  <c r="N2544" i="59"/>
  <c r="P2544" i="59"/>
  <c r="Q2544" i="59"/>
  <c r="R2544" i="59"/>
  <c r="S2544" i="59"/>
  <c r="T2544" i="59"/>
  <c r="U2544" i="59"/>
  <c r="D2545" i="59"/>
  <c r="A2545" i="59" s="1"/>
  <c r="J2545" i="59"/>
  <c r="M2545" i="59"/>
  <c r="N2545" i="59"/>
  <c r="P2545" i="59"/>
  <c r="Q2545" i="59"/>
  <c r="R2545" i="59"/>
  <c r="S2545" i="59"/>
  <c r="T2545" i="59"/>
  <c r="U2545" i="59"/>
  <c r="D2546" i="59"/>
  <c r="A2546" i="59" s="1"/>
  <c r="J2546" i="59"/>
  <c r="M2546" i="59"/>
  <c r="N2546" i="59"/>
  <c r="P2546" i="59"/>
  <c r="Q2546" i="59"/>
  <c r="R2546" i="59"/>
  <c r="S2546" i="59"/>
  <c r="T2546" i="59"/>
  <c r="U2546" i="59"/>
  <c r="D2547" i="59"/>
  <c r="A2547" i="59" s="1"/>
  <c r="J2547" i="59"/>
  <c r="M2547" i="59"/>
  <c r="N2547" i="59"/>
  <c r="P2547" i="59"/>
  <c r="Q2547" i="59"/>
  <c r="R2547" i="59"/>
  <c r="S2547" i="59"/>
  <c r="T2547" i="59"/>
  <c r="U2547" i="59"/>
  <c r="D2548" i="59"/>
  <c r="A2548" i="59" s="1"/>
  <c r="J2548" i="59"/>
  <c r="M2548" i="59"/>
  <c r="N2548" i="59"/>
  <c r="P2548" i="59"/>
  <c r="Q2548" i="59"/>
  <c r="R2548" i="59"/>
  <c r="S2548" i="59"/>
  <c r="T2548" i="59"/>
  <c r="U2548" i="59"/>
  <c r="D2549" i="59"/>
  <c r="A2549" i="59" s="1"/>
  <c r="J2549" i="59"/>
  <c r="M2549" i="59"/>
  <c r="N2549" i="59"/>
  <c r="P2549" i="59"/>
  <c r="Q2549" i="59"/>
  <c r="R2549" i="59"/>
  <c r="S2549" i="59"/>
  <c r="T2549" i="59"/>
  <c r="U2549" i="59"/>
  <c r="D2550" i="59"/>
  <c r="A2550" i="59" s="1"/>
  <c r="J2550" i="59"/>
  <c r="M2550" i="59"/>
  <c r="N2550" i="59"/>
  <c r="P2550" i="59"/>
  <c r="Q2550" i="59"/>
  <c r="R2550" i="59"/>
  <c r="S2550" i="59"/>
  <c r="T2550" i="59"/>
  <c r="U2550" i="59"/>
  <c r="D2551" i="59"/>
  <c r="A2551" i="59" s="1"/>
  <c r="J2551" i="59"/>
  <c r="M2551" i="59"/>
  <c r="N2551" i="59"/>
  <c r="P2551" i="59"/>
  <c r="Q2551" i="59"/>
  <c r="R2551" i="59"/>
  <c r="S2551" i="59"/>
  <c r="T2551" i="59"/>
  <c r="U2551" i="59"/>
  <c r="D2552" i="59"/>
  <c r="A2552" i="59" s="1"/>
  <c r="J2552" i="59"/>
  <c r="M2552" i="59"/>
  <c r="N2552" i="59"/>
  <c r="P2552" i="59"/>
  <c r="Q2552" i="59"/>
  <c r="R2552" i="59"/>
  <c r="S2552" i="59"/>
  <c r="T2552" i="59"/>
  <c r="U2552" i="59"/>
  <c r="D2553" i="59"/>
  <c r="A2553" i="59" s="1"/>
  <c r="J2553" i="59"/>
  <c r="M2553" i="59"/>
  <c r="N2553" i="59"/>
  <c r="P2553" i="59"/>
  <c r="Q2553" i="59"/>
  <c r="R2553" i="59"/>
  <c r="S2553" i="59"/>
  <c r="T2553" i="59"/>
  <c r="U2553" i="59"/>
  <c r="D2554" i="59"/>
  <c r="A2554" i="59" s="1"/>
  <c r="J2554" i="59"/>
  <c r="M2554" i="59"/>
  <c r="N2554" i="59"/>
  <c r="P2554" i="59"/>
  <c r="Q2554" i="59"/>
  <c r="R2554" i="59"/>
  <c r="S2554" i="59"/>
  <c r="T2554" i="59"/>
  <c r="U2554" i="59"/>
  <c r="D2555" i="59"/>
  <c r="A2555" i="59" s="1"/>
  <c r="J2555" i="59"/>
  <c r="M2555" i="59"/>
  <c r="N2555" i="59"/>
  <c r="P2555" i="59"/>
  <c r="Q2555" i="59"/>
  <c r="R2555" i="59"/>
  <c r="S2555" i="59"/>
  <c r="T2555" i="59"/>
  <c r="U2555" i="59"/>
  <c r="D2556" i="59"/>
  <c r="A2556" i="59" s="1"/>
  <c r="J2556" i="59"/>
  <c r="M2556" i="59"/>
  <c r="N2556" i="59"/>
  <c r="P2556" i="59"/>
  <c r="Q2556" i="59"/>
  <c r="R2556" i="59"/>
  <c r="S2556" i="59"/>
  <c r="T2556" i="59"/>
  <c r="U2556" i="59"/>
  <c r="D2557" i="59"/>
  <c r="A2557" i="59" s="1"/>
  <c r="J2557" i="59"/>
  <c r="M2557" i="59"/>
  <c r="N2557" i="59"/>
  <c r="P2557" i="59"/>
  <c r="Q2557" i="59"/>
  <c r="R2557" i="59"/>
  <c r="S2557" i="59"/>
  <c r="T2557" i="59"/>
  <c r="U2557" i="59"/>
  <c r="D2558" i="59"/>
  <c r="A2558" i="59" s="1"/>
  <c r="J2558" i="59"/>
  <c r="M2558" i="59"/>
  <c r="N2558" i="59"/>
  <c r="P2558" i="59"/>
  <c r="Q2558" i="59"/>
  <c r="R2558" i="59"/>
  <c r="S2558" i="59"/>
  <c r="T2558" i="59"/>
  <c r="U2558" i="59"/>
  <c r="D2559" i="59"/>
  <c r="A2559" i="59" s="1"/>
  <c r="J2559" i="59"/>
  <c r="M2559" i="59"/>
  <c r="N2559" i="59"/>
  <c r="P2559" i="59"/>
  <c r="Q2559" i="59"/>
  <c r="R2559" i="59"/>
  <c r="S2559" i="59"/>
  <c r="T2559" i="59"/>
  <c r="U2559" i="59"/>
  <c r="D2560" i="59"/>
  <c r="A2560" i="59" s="1"/>
  <c r="J2560" i="59"/>
  <c r="M2560" i="59"/>
  <c r="N2560" i="59"/>
  <c r="P2560" i="59"/>
  <c r="Q2560" i="59"/>
  <c r="R2560" i="59"/>
  <c r="S2560" i="59"/>
  <c r="T2560" i="59"/>
  <c r="U2560" i="59"/>
  <c r="D2561" i="59"/>
  <c r="A2561" i="59" s="1"/>
  <c r="J2561" i="59"/>
  <c r="M2561" i="59"/>
  <c r="N2561" i="59"/>
  <c r="P2561" i="59"/>
  <c r="Q2561" i="59"/>
  <c r="R2561" i="59"/>
  <c r="S2561" i="59"/>
  <c r="T2561" i="59"/>
  <c r="U2561" i="59"/>
  <c r="D2562" i="59"/>
  <c r="A2562" i="59" s="1"/>
  <c r="J2562" i="59"/>
  <c r="M2562" i="59"/>
  <c r="N2562" i="59"/>
  <c r="P2562" i="59"/>
  <c r="Q2562" i="59"/>
  <c r="R2562" i="59"/>
  <c r="S2562" i="59"/>
  <c r="T2562" i="59"/>
  <c r="U2562" i="59"/>
  <c r="D2563" i="59"/>
  <c r="A2563" i="59" s="1"/>
  <c r="J2563" i="59"/>
  <c r="M2563" i="59"/>
  <c r="N2563" i="59"/>
  <c r="P2563" i="59"/>
  <c r="Q2563" i="59"/>
  <c r="R2563" i="59"/>
  <c r="S2563" i="59"/>
  <c r="T2563" i="59"/>
  <c r="U2563" i="59"/>
  <c r="D2564" i="59"/>
  <c r="A2564" i="59" s="1"/>
  <c r="J2564" i="59"/>
  <c r="M2564" i="59"/>
  <c r="N2564" i="59"/>
  <c r="P2564" i="59"/>
  <c r="Q2564" i="59"/>
  <c r="R2564" i="59"/>
  <c r="S2564" i="59"/>
  <c r="T2564" i="59"/>
  <c r="U2564" i="59"/>
  <c r="D2565" i="59"/>
  <c r="A2565" i="59" s="1"/>
  <c r="J2565" i="59"/>
  <c r="M2565" i="59"/>
  <c r="N2565" i="59"/>
  <c r="P2565" i="59"/>
  <c r="Q2565" i="59"/>
  <c r="R2565" i="59"/>
  <c r="S2565" i="59"/>
  <c r="T2565" i="59"/>
  <c r="U2565" i="59"/>
  <c r="D2566" i="59"/>
  <c r="A2566" i="59" s="1"/>
  <c r="J2566" i="59"/>
  <c r="M2566" i="59"/>
  <c r="N2566" i="59"/>
  <c r="P2566" i="59"/>
  <c r="Q2566" i="59"/>
  <c r="R2566" i="59"/>
  <c r="S2566" i="59"/>
  <c r="T2566" i="59"/>
  <c r="U2566" i="59"/>
  <c r="D2567" i="59"/>
  <c r="A2567" i="59" s="1"/>
  <c r="J2567" i="59"/>
  <c r="M2567" i="59"/>
  <c r="N2567" i="59"/>
  <c r="P2567" i="59"/>
  <c r="Q2567" i="59"/>
  <c r="R2567" i="59"/>
  <c r="S2567" i="59"/>
  <c r="T2567" i="59"/>
  <c r="U2567" i="59"/>
  <c r="D2568" i="59"/>
  <c r="A2568" i="59" s="1"/>
  <c r="J2568" i="59"/>
  <c r="M2568" i="59"/>
  <c r="N2568" i="59"/>
  <c r="P2568" i="59"/>
  <c r="Q2568" i="59"/>
  <c r="R2568" i="59"/>
  <c r="S2568" i="59"/>
  <c r="T2568" i="59"/>
  <c r="U2568" i="59"/>
  <c r="D2569" i="59"/>
  <c r="A2569" i="59" s="1"/>
  <c r="J2569" i="59"/>
  <c r="M2569" i="59"/>
  <c r="N2569" i="59"/>
  <c r="P2569" i="59"/>
  <c r="Q2569" i="59"/>
  <c r="R2569" i="59"/>
  <c r="S2569" i="59"/>
  <c r="T2569" i="59"/>
  <c r="U2569" i="59"/>
  <c r="D2570" i="59"/>
  <c r="A2570" i="59" s="1"/>
  <c r="J2570" i="59"/>
  <c r="M2570" i="59"/>
  <c r="N2570" i="59"/>
  <c r="P2570" i="59"/>
  <c r="Q2570" i="59"/>
  <c r="R2570" i="59"/>
  <c r="S2570" i="59"/>
  <c r="T2570" i="59"/>
  <c r="U2570" i="59"/>
  <c r="D2571" i="59"/>
  <c r="A2571" i="59" s="1"/>
  <c r="J2571" i="59"/>
  <c r="M2571" i="59"/>
  <c r="N2571" i="59"/>
  <c r="P2571" i="59"/>
  <c r="Q2571" i="59"/>
  <c r="R2571" i="59"/>
  <c r="S2571" i="59"/>
  <c r="T2571" i="59"/>
  <c r="U2571" i="59"/>
  <c r="D2572" i="59"/>
  <c r="A2572" i="59" s="1"/>
  <c r="J2572" i="59"/>
  <c r="M2572" i="59"/>
  <c r="N2572" i="59"/>
  <c r="P2572" i="59"/>
  <c r="Q2572" i="59"/>
  <c r="R2572" i="59"/>
  <c r="S2572" i="59"/>
  <c r="T2572" i="59"/>
  <c r="U2572" i="59"/>
  <c r="D2573" i="59"/>
  <c r="A2573" i="59" s="1"/>
  <c r="J2573" i="59"/>
  <c r="M2573" i="59"/>
  <c r="N2573" i="59"/>
  <c r="P2573" i="59"/>
  <c r="Q2573" i="59"/>
  <c r="R2573" i="59"/>
  <c r="S2573" i="59"/>
  <c r="T2573" i="59"/>
  <c r="U2573" i="59"/>
  <c r="D2574" i="59"/>
  <c r="A2574" i="59" s="1"/>
  <c r="J2574" i="59"/>
  <c r="M2574" i="59"/>
  <c r="N2574" i="59"/>
  <c r="P2574" i="59"/>
  <c r="Q2574" i="59"/>
  <c r="R2574" i="59"/>
  <c r="S2574" i="59"/>
  <c r="T2574" i="59"/>
  <c r="U2574" i="59"/>
  <c r="D2575" i="59"/>
  <c r="A2575" i="59" s="1"/>
  <c r="J2575" i="59"/>
  <c r="M2575" i="59"/>
  <c r="N2575" i="59"/>
  <c r="P2575" i="59"/>
  <c r="Q2575" i="59"/>
  <c r="R2575" i="59"/>
  <c r="S2575" i="59"/>
  <c r="T2575" i="59"/>
  <c r="U2575" i="59"/>
  <c r="D2576" i="59"/>
  <c r="A2576" i="59" s="1"/>
  <c r="J2576" i="59"/>
  <c r="M2576" i="59"/>
  <c r="N2576" i="59"/>
  <c r="P2576" i="59"/>
  <c r="Q2576" i="59"/>
  <c r="R2576" i="59"/>
  <c r="S2576" i="59"/>
  <c r="T2576" i="59"/>
  <c r="U2576" i="59"/>
  <c r="D2577" i="59"/>
  <c r="A2577" i="59" s="1"/>
  <c r="J2577" i="59"/>
  <c r="M2577" i="59"/>
  <c r="N2577" i="59"/>
  <c r="P2577" i="59"/>
  <c r="Q2577" i="59"/>
  <c r="R2577" i="59"/>
  <c r="S2577" i="59"/>
  <c r="T2577" i="59"/>
  <c r="U2577" i="59"/>
  <c r="D2578" i="59"/>
  <c r="A2578" i="59" s="1"/>
  <c r="J2578" i="59"/>
  <c r="M2578" i="59"/>
  <c r="N2578" i="59"/>
  <c r="P2578" i="59"/>
  <c r="Q2578" i="59"/>
  <c r="R2578" i="59"/>
  <c r="S2578" i="59"/>
  <c r="T2578" i="59"/>
  <c r="U2578" i="59"/>
  <c r="D2579" i="59"/>
  <c r="A2579" i="59" s="1"/>
  <c r="J2579" i="59"/>
  <c r="M2579" i="59"/>
  <c r="N2579" i="59"/>
  <c r="P2579" i="59"/>
  <c r="Q2579" i="59"/>
  <c r="R2579" i="59"/>
  <c r="S2579" i="59"/>
  <c r="T2579" i="59"/>
  <c r="U2579" i="59"/>
  <c r="D2580" i="59"/>
  <c r="A2580" i="59" s="1"/>
  <c r="J2580" i="59"/>
  <c r="M2580" i="59"/>
  <c r="N2580" i="59"/>
  <c r="P2580" i="59"/>
  <c r="Q2580" i="59"/>
  <c r="R2580" i="59"/>
  <c r="S2580" i="59"/>
  <c r="T2580" i="59"/>
  <c r="U2580" i="59"/>
  <c r="D2581" i="59"/>
  <c r="A2581" i="59" s="1"/>
  <c r="J2581" i="59"/>
  <c r="M2581" i="59"/>
  <c r="N2581" i="59"/>
  <c r="P2581" i="59"/>
  <c r="Q2581" i="59"/>
  <c r="R2581" i="59"/>
  <c r="S2581" i="59"/>
  <c r="T2581" i="59"/>
  <c r="U2581" i="59"/>
  <c r="D2582" i="59"/>
  <c r="A2582" i="59" s="1"/>
  <c r="J2582" i="59"/>
  <c r="M2582" i="59"/>
  <c r="N2582" i="59"/>
  <c r="P2582" i="59"/>
  <c r="Q2582" i="59"/>
  <c r="R2582" i="59"/>
  <c r="S2582" i="59"/>
  <c r="T2582" i="59"/>
  <c r="U2582" i="59"/>
  <c r="D2583" i="59"/>
  <c r="A2583" i="59" s="1"/>
  <c r="J2583" i="59"/>
  <c r="M2583" i="59"/>
  <c r="N2583" i="59"/>
  <c r="P2583" i="59"/>
  <c r="Q2583" i="59"/>
  <c r="R2583" i="59"/>
  <c r="S2583" i="59"/>
  <c r="T2583" i="59"/>
  <c r="U2583" i="59"/>
  <c r="D2584" i="59"/>
  <c r="A2584" i="59" s="1"/>
  <c r="J2584" i="59"/>
  <c r="M2584" i="59"/>
  <c r="N2584" i="59"/>
  <c r="P2584" i="59"/>
  <c r="Q2584" i="59"/>
  <c r="R2584" i="59"/>
  <c r="S2584" i="59"/>
  <c r="T2584" i="59"/>
  <c r="U2584" i="59"/>
  <c r="D2585" i="59"/>
  <c r="A2585" i="59" s="1"/>
  <c r="J2585" i="59"/>
  <c r="M2585" i="59"/>
  <c r="N2585" i="59"/>
  <c r="P2585" i="59"/>
  <c r="Q2585" i="59"/>
  <c r="R2585" i="59"/>
  <c r="S2585" i="59"/>
  <c r="T2585" i="59"/>
  <c r="U2585" i="59"/>
  <c r="D2586" i="59"/>
  <c r="A2586" i="59" s="1"/>
  <c r="J2586" i="59"/>
  <c r="M2586" i="59"/>
  <c r="N2586" i="59"/>
  <c r="P2586" i="59"/>
  <c r="Q2586" i="59"/>
  <c r="R2586" i="59"/>
  <c r="S2586" i="59"/>
  <c r="T2586" i="59"/>
  <c r="U2586" i="59"/>
  <c r="D2587" i="59"/>
  <c r="A2587" i="59" s="1"/>
  <c r="J2587" i="59"/>
  <c r="M2587" i="59"/>
  <c r="N2587" i="59"/>
  <c r="P2587" i="59"/>
  <c r="Q2587" i="59"/>
  <c r="R2587" i="59"/>
  <c r="S2587" i="59"/>
  <c r="T2587" i="59"/>
  <c r="U2587" i="59"/>
  <c r="D2588" i="59"/>
  <c r="A2588" i="59" s="1"/>
  <c r="J2588" i="59"/>
  <c r="M2588" i="59"/>
  <c r="N2588" i="59"/>
  <c r="P2588" i="59"/>
  <c r="Q2588" i="59"/>
  <c r="R2588" i="59"/>
  <c r="S2588" i="59"/>
  <c r="T2588" i="59"/>
  <c r="U2588" i="59"/>
  <c r="D2589" i="59"/>
  <c r="A2589" i="59" s="1"/>
  <c r="J2589" i="59"/>
  <c r="M2589" i="59"/>
  <c r="N2589" i="59"/>
  <c r="P2589" i="59"/>
  <c r="Q2589" i="59"/>
  <c r="R2589" i="59"/>
  <c r="S2589" i="59"/>
  <c r="T2589" i="59"/>
  <c r="U2589" i="59"/>
  <c r="D2590" i="59"/>
  <c r="A2590" i="59" s="1"/>
  <c r="J2590" i="59"/>
  <c r="M2590" i="59"/>
  <c r="N2590" i="59"/>
  <c r="P2590" i="59"/>
  <c r="Q2590" i="59"/>
  <c r="R2590" i="59"/>
  <c r="S2590" i="59"/>
  <c r="T2590" i="59"/>
  <c r="U2590" i="59"/>
  <c r="D2591" i="59"/>
  <c r="A2591" i="59" s="1"/>
  <c r="J2591" i="59"/>
  <c r="M2591" i="59"/>
  <c r="N2591" i="59"/>
  <c r="P2591" i="59"/>
  <c r="Q2591" i="59"/>
  <c r="R2591" i="59"/>
  <c r="S2591" i="59"/>
  <c r="T2591" i="59"/>
  <c r="U2591" i="59"/>
  <c r="D2592" i="59"/>
  <c r="A2592" i="59" s="1"/>
  <c r="J2592" i="59"/>
  <c r="M2592" i="59"/>
  <c r="N2592" i="59"/>
  <c r="P2592" i="59"/>
  <c r="Q2592" i="59"/>
  <c r="R2592" i="59"/>
  <c r="S2592" i="59"/>
  <c r="T2592" i="59"/>
  <c r="U2592" i="59"/>
  <c r="D2593" i="59"/>
  <c r="A2593" i="59" s="1"/>
  <c r="J2593" i="59"/>
  <c r="M2593" i="59"/>
  <c r="N2593" i="59"/>
  <c r="P2593" i="59"/>
  <c r="Q2593" i="59"/>
  <c r="R2593" i="59"/>
  <c r="S2593" i="59"/>
  <c r="T2593" i="59"/>
  <c r="U2593" i="59"/>
  <c r="D2594" i="59"/>
  <c r="A2594" i="59" s="1"/>
  <c r="J2594" i="59"/>
  <c r="M2594" i="59"/>
  <c r="N2594" i="59"/>
  <c r="P2594" i="59"/>
  <c r="Q2594" i="59"/>
  <c r="R2594" i="59"/>
  <c r="S2594" i="59"/>
  <c r="T2594" i="59"/>
  <c r="U2594" i="59"/>
  <c r="D2595" i="59"/>
  <c r="A2595" i="59" s="1"/>
  <c r="J2595" i="59"/>
  <c r="M2595" i="59"/>
  <c r="N2595" i="59"/>
  <c r="P2595" i="59"/>
  <c r="Q2595" i="59"/>
  <c r="R2595" i="59"/>
  <c r="S2595" i="59"/>
  <c r="T2595" i="59"/>
  <c r="U2595" i="59"/>
  <c r="D2596" i="59"/>
  <c r="A2596" i="59" s="1"/>
  <c r="J2596" i="59"/>
  <c r="M2596" i="59"/>
  <c r="N2596" i="59"/>
  <c r="P2596" i="59"/>
  <c r="Q2596" i="59"/>
  <c r="R2596" i="59"/>
  <c r="S2596" i="59"/>
  <c r="T2596" i="59"/>
  <c r="U2596" i="59"/>
  <c r="D2597" i="59"/>
  <c r="A2597" i="59" s="1"/>
  <c r="J2597" i="59"/>
  <c r="M2597" i="59"/>
  <c r="N2597" i="59"/>
  <c r="P2597" i="59"/>
  <c r="Q2597" i="59"/>
  <c r="R2597" i="59"/>
  <c r="S2597" i="59"/>
  <c r="T2597" i="59"/>
  <c r="U2597" i="59"/>
  <c r="D2598" i="59"/>
  <c r="A2598" i="59" s="1"/>
  <c r="J2598" i="59"/>
  <c r="M2598" i="59"/>
  <c r="N2598" i="59"/>
  <c r="P2598" i="59"/>
  <c r="Q2598" i="59"/>
  <c r="R2598" i="59"/>
  <c r="S2598" i="59"/>
  <c r="T2598" i="59"/>
  <c r="U2598" i="59"/>
  <c r="D2599" i="59"/>
  <c r="A2599" i="59" s="1"/>
  <c r="J2599" i="59"/>
  <c r="M2599" i="59"/>
  <c r="N2599" i="59"/>
  <c r="P2599" i="59"/>
  <c r="Q2599" i="59"/>
  <c r="R2599" i="59"/>
  <c r="S2599" i="59"/>
  <c r="T2599" i="59"/>
  <c r="U2599" i="59"/>
  <c r="D2600" i="59"/>
  <c r="A2600" i="59" s="1"/>
  <c r="J2600" i="59"/>
  <c r="M2600" i="59"/>
  <c r="N2600" i="59"/>
  <c r="P2600" i="59"/>
  <c r="Q2600" i="59"/>
  <c r="R2600" i="59"/>
  <c r="S2600" i="59"/>
  <c r="T2600" i="59"/>
  <c r="U2600" i="59"/>
  <c r="D2601" i="59"/>
  <c r="A2601" i="59" s="1"/>
  <c r="J2601" i="59"/>
  <c r="M2601" i="59"/>
  <c r="N2601" i="59"/>
  <c r="P2601" i="59"/>
  <c r="Q2601" i="59"/>
  <c r="R2601" i="59"/>
  <c r="S2601" i="59"/>
  <c r="T2601" i="59"/>
  <c r="U2601" i="59"/>
  <c r="D2602" i="59"/>
  <c r="A2602" i="59" s="1"/>
  <c r="J2602" i="59"/>
  <c r="M2602" i="59"/>
  <c r="N2602" i="59"/>
  <c r="P2602" i="59"/>
  <c r="Q2602" i="59"/>
  <c r="R2602" i="59"/>
  <c r="S2602" i="59"/>
  <c r="T2602" i="59"/>
  <c r="U2602" i="59"/>
  <c r="D2603" i="59"/>
  <c r="A2603" i="59" s="1"/>
  <c r="J2603" i="59"/>
  <c r="M2603" i="59"/>
  <c r="N2603" i="59"/>
  <c r="P2603" i="59"/>
  <c r="Q2603" i="59"/>
  <c r="R2603" i="59"/>
  <c r="S2603" i="59"/>
  <c r="T2603" i="59"/>
  <c r="U2603" i="59"/>
  <c r="D2604" i="59"/>
  <c r="A2604" i="59" s="1"/>
  <c r="J2604" i="59"/>
  <c r="M2604" i="59"/>
  <c r="N2604" i="59"/>
  <c r="P2604" i="59"/>
  <c r="Q2604" i="59"/>
  <c r="R2604" i="59"/>
  <c r="S2604" i="59"/>
  <c r="T2604" i="59"/>
  <c r="U2604" i="59"/>
  <c r="D2605" i="59"/>
  <c r="A2605" i="59" s="1"/>
  <c r="J2605" i="59"/>
  <c r="M2605" i="59"/>
  <c r="N2605" i="59"/>
  <c r="P2605" i="59"/>
  <c r="Q2605" i="59"/>
  <c r="R2605" i="59"/>
  <c r="S2605" i="59"/>
  <c r="T2605" i="59"/>
  <c r="U2605" i="59"/>
  <c r="D2606" i="59"/>
  <c r="A2606" i="59" s="1"/>
  <c r="J2606" i="59"/>
  <c r="M2606" i="59"/>
  <c r="N2606" i="59"/>
  <c r="P2606" i="59"/>
  <c r="Q2606" i="59"/>
  <c r="R2606" i="59"/>
  <c r="S2606" i="59"/>
  <c r="T2606" i="59"/>
  <c r="U2606" i="59"/>
  <c r="D2607" i="59"/>
  <c r="A2607" i="59" s="1"/>
  <c r="J2607" i="59"/>
  <c r="M2607" i="59"/>
  <c r="N2607" i="59"/>
  <c r="P2607" i="59"/>
  <c r="Q2607" i="59"/>
  <c r="R2607" i="59"/>
  <c r="S2607" i="59"/>
  <c r="T2607" i="59"/>
  <c r="U2607" i="59"/>
  <c r="D2608" i="59"/>
  <c r="A2608" i="59" s="1"/>
  <c r="J2608" i="59"/>
  <c r="M2608" i="59"/>
  <c r="N2608" i="59"/>
  <c r="P2608" i="59"/>
  <c r="Q2608" i="59"/>
  <c r="R2608" i="59"/>
  <c r="S2608" i="59"/>
  <c r="T2608" i="59"/>
  <c r="U2608" i="59"/>
  <c r="D2609" i="59"/>
  <c r="A2609" i="59" s="1"/>
  <c r="J2609" i="59"/>
  <c r="M2609" i="59"/>
  <c r="N2609" i="59"/>
  <c r="P2609" i="59"/>
  <c r="Q2609" i="59"/>
  <c r="R2609" i="59"/>
  <c r="S2609" i="59"/>
  <c r="T2609" i="59"/>
  <c r="U2609" i="59"/>
  <c r="D2610" i="59"/>
  <c r="A2610" i="59" s="1"/>
  <c r="J2610" i="59"/>
  <c r="M2610" i="59"/>
  <c r="N2610" i="59"/>
  <c r="P2610" i="59"/>
  <c r="Q2610" i="59"/>
  <c r="R2610" i="59"/>
  <c r="S2610" i="59"/>
  <c r="T2610" i="59"/>
  <c r="U2610" i="59"/>
  <c r="D2611" i="59"/>
  <c r="A2611" i="59" s="1"/>
  <c r="J2611" i="59"/>
  <c r="M2611" i="59"/>
  <c r="N2611" i="59"/>
  <c r="P2611" i="59"/>
  <c r="Q2611" i="59"/>
  <c r="R2611" i="59"/>
  <c r="S2611" i="59"/>
  <c r="T2611" i="59"/>
  <c r="U2611" i="59"/>
  <c r="D2612" i="59"/>
  <c r="A2612" i="59" s="1"/>
  <c r="J2612" i="59"/>
  <c r="M2612" i="59"/>
  <c r="N2612" i="59"/>
  <c r="P2612" i="59"/>
  <c r="Q2612" i="59"/>
  <c r="R2612" i="59"/>
  <c r="S2612" i="59"/>
  <c r="T2612" i="59"/>
  <c r="U2612" i="59"/>
  <c r="D2613" i="59"/>
  <c r="A2613" i="59" s="1"/>
  <c r="J2613" i="59"/>
  <c r="M2613" i="59"/>
  <c r="N2613" i="59"/>
  <c r="P2613" i="59"/>
  <c r="Q2613" i="59"/>
  <c r="R2613" i="59"/>
  <c r="S2613" i="59"/>
  <c r="T2613" i="59"/>
  <c r="U2613" i="59"/>
  <c r="D2614" i="59"/>
  <c r="A2614" i="59" s="1"/>
  <c r="J2614" i="59"/>
  <c r="M2614" i="59"/>
  <c r="N2614" i="59"/>
  <c r="P2614" i="59"/>
  <c r="Q2614" i="59"/>
  <c r="R2614" i="59"/>
  <c r="S2614" i="59"/>
  <c r="T2614" i="59"/>
  <c r="U2614" i="59"/>
  <c r="D2615" i="59"/>
  <c r="A2615" i="59" s="1"/>
  <c r="J2615" i="59"/>
  <c r="M2615" i="59"/>
  <c r="N2615" i="59"/>
  <c r="P2615" i="59"/>
  <c r="Q2615" i="59"/>
  <c r="R2615" i="59"/>
  <c r="S2615" i="59"/>
  <c r="T2615" i="59"/>
  <c r="U2615" i="59"/>
  <c r="D2616" i="59"/>
  <c r="A2616" i="59" s="1"/>
  <c r="J2616" i="59"/>
  <c r="M2616" i="59"/>
  <c r="N2616" i="59"/>
  <c r="P2616" i="59"/>
  <c r="Q2616" i="59"/>
  <c r="R2616" i="59"/>
  <c r="S2616" i="59"/>
  <c r="T2616" i="59"/>
  <c r="U2616" i="59"/>
  <c r="D2617" i="59"/>
  <c r="A2617" i="59" s="1"/>
  <c r="J2617" i="59"/>
  <c r="M2617" i="59"/>
  <c r="N2617" i="59"/>
  <c r="P2617" i="59"/>
  <c r="Q2617" i="59"/>
  <c r="R2617" i="59"/>
  <c r="S2617" i="59"/>
  <c r="T2617" i="59"/>
  <c r="U2617" i="59"/>
  <c r="D2618" i="59"/>
  <c r="A2618" i="59" s="1"/>
  <c r="J2618" i="59"/>
  <c r="M2618" i="59"/>
  <c r="N2618" i="59"/>
  <c r="P2618" i="59"/>
  <c r="Q2618" i="59"/>
  <c r="R2618" i="59"/>
  <c r="S2618" i="59"/>
  <c r="T2618" i="59"/>
  <c r="U2618" i="59"/>
  <c r="D2619" i="59"/>
  <c r="A2619" i="59" s="1"/>
  <c r="J2619" i="59"/>
  <c r="M2619" i="59"/>
  <c r="N2619" i="59"/>
  <c r="P2619" i="59"/>
  <c r="Q2619" i="59"/>
  <c r="R2619" i="59"/>
  <c r="S2619" i="59"/>
  <c r="T2619" i="59"/>
  <c r="U2619" i="59"/>
  <c r="D2620" i="59"/>
  <c r="A2620" i="59" s="1"/>
  <c r="J2620" i="59"/>
  <c r="M2620" i="59"/>
  <c r="N2620" i="59"/>
  <c r="P2620" i="59"/>
  <c r="Q2620" i="59"/>
  <c r="R2620" i="59"/>
  <c r="S2620" i="59"/>
  <c r="T2620" i="59"/>
  <c r="U2620" i="59"/>
  <c r="D2621" i="59"/>
  <c r="A2621" i="59" s="1"/>
  <c r="J2621" i="59"/>
  <c r="M2621" i="59"/>
  <c r="N2621" i="59"/>
  <c r="P2621" i="59"/>
  <c r="Q2621" i="59"/>
  <c r="R2621" i="59"/>
  <c r="S2621" i="59"/>
  <c r="T2621" i="59"/>
  <c r="U2621" i="59"/>
  <c r="D2622" i="59"/>
  <c r="A2622" i="59" s="1"/>
  <c r="J2622" i="59"/>
  <c r="M2622" i="59"/>
  <c r="N2622" i="59"/>
  <c r="P2622" i="59"/>
  <c r="Q2622" i="59"/>
  <c r="R2622" i="59"/>
  <c r="S2622" i="59"/>
  <c r="T2622" i="59"/>
  <c r="U2622" i="59"/>
  <c r="D2623" i="59"/>
  <c r="A2623" i="59" s="1"/>
  <c r="J2623" i="59"/>
  <c r="M2623" i="59"/>
  <c r="N2623" i="59"/>
  <c r="P2623" i="59"/>
  <c r="Q2623" i="59"/>
  <c r="R2623" i="59"/>
  <c r="S2623" i="59"/>
  <c r="T2623" i="59"/>
  <c r="U2623" i="59"/>
  <c r="D2624" i="59"/>
  <c r="A2624" i="59" s="1"/>
  <c r="J2624" i="59"/>
  <c r="M2624" i="59"/>
  <c r="N2624" i="59"/>
  <c r="P2624" i="59"/>
  <c r="Q2624" i="59"/>
  <c r="R2624" i="59"/>
  <c r="S2624" i="59"/>
  <c r="T2624" i="59"/>
  <c r="U2624" i="59"/>
  <c r="D2625" i="59"/>
  <c r="A2625" i="59" s="1"/>
  <c r="J2625" i="59"/>
  <c r="M2625" i="59"/>
  <c r="N2625" i="59"/>
  <c r="P2625" i="59"/>
  <c r="Q2625" i="59"/>
  <c r="R2625" i="59"/>
  <c r="S2625" i="59"/>
  <c r="T2625" i="59"/>
  <c r="U2625" i="59"/>
  <c r="D2626" i="59"/>
  <c r="A2626" i="59" s="1"/>
  <c r="J2626" i="59"/>
  <c r="M2626" i="59"/>
  <c r="N2626" i="59"/>
  <c r="P2626" i="59"/>
  <c r="Q2626" i="59"/>
  <c r="R2626" i="59"/>
  <c r="S2626" i="59"/>
  <c r="T2626" i="59"/>
  <c r="U2626" i="59"/>
  <c r="D2627" i="59"/>
  <c r="A2627" i="59" s="1"/>
  <c r="J2627" i="59"/>
  <c r="M2627" i="59"/>
  <c r="N2627" i="59"/>
  <c r="P2627" i="59"/>
  <c r="Q2627" i="59"/>
  <c r="R2627" i="59"/>
  <c r="S2627" i="59"/>
  <c r="T2627" i="59"/>
  <c r="U2627" i="59"/>
  <c r="D2628" i="59"/>
  <c r="A2628" i="59" s="1"/>
  <c r="J2628" i="59"/>
  <c r="M2628" i="59"/>
  <c r="N2628" i="59"/>
  <c r="P2628" i="59"/>
  <c r="Q2628" i="59"/>
  <c r="R2628" i="59"/>
  <c r="S2628" i="59"/>
  <c r="T2628" i="59"/>
  <c r="U2628" i="59"/>
  <c r="D2629" i="59"/>
  <c r="A2629" i="59" s="1"/>
  <c r="J2629" i="59"/>
  <c r="M2629" i="59"/>
  <c r="N2629" i="59"/>
  <c r="P2629" i="59"/>
  <c r="Q2629" i="59"/>
  <c r="R2629" i="59"/>
  <c r="S2629" i="59"/>
  <c r="T2629" i="59"/>
  <c r="U2629" i="59"/>
  <c r="D2630" i="59"/>
  <c r="A2630" i="59" s="1"/>
  <c r="J2630" i="59"/>
  <c r="M2630" i="59"/>
  <c r="N2630" i="59"/>
  <c r="P2630" i="59"/>
  <c r="Q2630" i="59"/>
  <c r="R2630" i="59"/>
  <c r="S2630" i="59"/>
  <c r="T2630" i="59"/>
  <c r="U2630" i="59"/>
  <c r="D2631" i="59"/>
  <c r="A2631" i="59" s="1"/>
  <c r="J2631" i="59"/>
  <c r="M2631" i="59"/>
  <c r="N2631" i="59"/>
  <c r="P2631" i="59"/>
  <c r="Q2631" i="59"/>
  <c r="R2631" i="59"/>
  <c r="S2631" i="59"/>
  <c r="T2631" i="59"/>
  <c r="U2631" i="59"/>
  <c r="D2632" i="59"/>
  <c r="A2632" i="59" s="1"/>
  <c r="J2632" i="59"/>
  <c r="M2632" i="59"/>
  <c r="N2632" i="59"/>
  <c r="P2632" i="59"/>
  <c r="Q2632" i="59"/>
  <c r="R2632" i="59"/>
  <c r="S2632" i="59"/>
  <c r="T2632" i="59"/>
  <c r="U2632" i="59"/>
  <c r="D2633" i="59"/>
  <c r="A2633" i="59" s="1"/>
  <c r="J2633" i="59"/>
  <c r="M2633" i="59"/>
  <c r="N2633" i="59"/>
  <c r="P2633" i="59"/>
  <c r="Q2633" i="59"/>
  <c r="R2633" i="59"/>
  <c r="S2633" i="59"/>
  <c r="T2633" i="59"/>
  <c r="U2633" i="59"/>
  <c r="D2634" i="59"/>
  <c r="A2634" i="59" s="1"/>
  <c r="J2634" i="59"/>
  <c r="M2634" i="59"/>
  <c r="N2634" i="59"/>
  <c r="P2634" i="59"/>
  <c r="Q2634" i="59"/>
  <c r="R2634" i="59"/>
  <c r="S2634" i="59"/>
  <c r="T2634" i="59"/>
  <c r="U2634" i="59"/>
  <c r="D2635" i="59"/>
  <c r="A2635" i="59" s="1"/>
  <c r="J2635" i="59"/>
  <c r="M2635" i="59"/>
  <c r="N2635" i="59"/>
  <c r="P2635" i="59"/>
  <c r="Q2635" i="59"/>
  <c r="R2635" i="59"/>
  <c r="S2635" i="59"/>
  <c r="T2635" i="59"/>
  <c r="U2635" i="59"/>
  <c r="D2636" i="59"/>
  <c r="A2636" i="59" s="1"/>
  <c r="J2636" i="59"/>
  <c r="M2636" i="59"/>
  <c r="N2636" i="59"/>
  <c r="P2636" i="59"/>
  <c r="Q2636" i="59"/>
  <c r="R2636" i="59"/>
  <c r="S2636" i="59"/>
  <c r="T2636" i="59"/>
  <c r="U2636" i="59"/>
  <c r="D2637" i="59"/>
  <c r="A2637" i="59" s="1"/>
  <c r="J2637" i="59"/>
  <c r="M2637" i="59"/>
  <c r="N2637" i="59"/>
  <c r="P2637" i="59"/>
  <c r="Q2637" i="59"/>
  <c r="R2637" i="59"/>
  <c r="S2637" i="59"/>
  <c r="T2637" i="59"/>
  <c r="U2637" i="59"/>
  <c r="D2638" i="59"/>
  <c r="A2638" i="59" s="1"/>
  <c r="J2638" i="59"/>
  <c r="M2638" i="59"/>
  <c r="N2638" i="59"/>
  <c r="P2638" i="59"/>
  <c r="Q2638" i="59"/>
  <c r="R2638" i="59"/>
  <c r="S2638" i="59"/>
  <c r="T2638" i="59"/>
  <c r="U2638" i="59"/>
  <c r="D2639" i="59"/>
  <c r="A2639" i="59" s="1"/>
  <c r="J2639" i="59"/>
  <c r="M2639" i="59"/>
  <c r="N2639" i="59"/>
  <c r="P2639" i="59"/>
  <c r="Q2639" i="59"/>
  <c r="R2639" i="59"/>
  <c r="S2639" i="59"/>
  <c r="T2639" i="59"/>
  <c r="U2639" i="59"/>
  <c r="D2640" i="59"/>
  <c r="A2640" i="59" s="1"/>
  <c r="J2640" i="59"/>
  <c r="M2640" i="59"/>
  <c r="N2640" i="59"/>
  <c r="P2640" i="59"/>
  <c r="Q2640" i="59"/>
  <c r="R2640" i="59"/>
  <c r="S2640" i="59"/>
  <c r="T2640" i="59"/>
  <c r="U2640" i="59"/>
  <c r="D2641" i="59"/>
  <c r="A2641" i="59" s="1"/>
  <c r="J2641" i="59"/>
  <c r="M2641" i="59"/>
  <c r="N2641" i="59"/>
  <c r="P2641" i="59"/>
  <c r="Q2641" i="59"/>
  <c r="R2641" i="59"/>
  <c r="S2641" i="59"/>
  <c r="T2641" i="59"/>
  <c r="U2641" i="59"/>
  <c r="D2642" i="59"/>
  <c r="A2642" i="59" s="1"/>
  <c r="J2642" i="59"/>
  <c r="M2642" i="59"/>
  <c r="N2642" i="59"/>
  <c r="P2642" i="59"/>
  <c r="Q2642" i="59"/>
  <c r="R2642" i="59"/>
  <c r="S2642" i="59"/>
  <c r="T2642" i="59"/>
  <c r="U2642" i="59"/>
  <c r="D2643" i="59"/>
  <c r="A2643" i="59" s="1"/>
  <c r="J2643" i="59"/>
  <c r="M2643" i="59"/>
  <c r="N2643" i="59"/>
  <c r="P2643" i="59"/>
  <c r="Q2643" i="59"/>
  <c r="R2643" i="59"/>
  <c r="S2643" i="59"/>
  <c r="T2643" i="59"/>
  <c r="U2643" i="59"/>
  <c r="D2644" i="59"/>
  <c r="A2644" i="59" s="1"/>
  <c r="J2644" i="59"/>
  <c r="M2644" i="59"/>
  <c r="N2644" i="59"/>
  <c r="P2644" i="59"/>
  <c r="Q2644" i="59"/>
  <c r="R2644" i="59"/>
  <c r="S2644" i="59"/>
  <c r="T2644" i="59"/>
  <c r="U2644" i="59"/>
  <c r="D2645" i="59"/>
  <c r="A2645" i="59" s="1"/>
  <c r="J2645" i="59"/>
  <c r="M2645" i="59"/>
  <c r="N2645" i="59"/>
  <c r="P2645" i="59"/>
  <c r="Q2645" i="59"/>
  <c r="R2645" i="59"/>
  <c r="S2645" i="59"/>
  <c r="T2645" i="59"/>
  <c r="U2645" i="59"/>
  <c r="D2646" i="59"/>
  <c r="A2646" i="59" s="1"/>
  <c r="J2646" i="59"/>
  <c r="M2646" i="59"/>
  <c r="N2646" i="59"/>
  <c r="P2646" i="59"/>
  <c r="Q2646" i="59"/>
  <c r="R2646" i="59"/>
  <c r="S2646" i="59"/>
  <c r="T2646" i="59"/>
  <c r="U2646" i="59"/>
  <c r="D2647" i="59"/>
  <c r="A2647" i="59" s="1"/>
  <c r="J2647" i="59"/>
  <c r="M2647" i="59"/>
  <c r="N2647" i="59"/>
  <c r="P2647" i="59"/>
  <c r="Q2647" i="59"/>
  <c r="R2647" i="59"/>
  <c r="S2647" i="59"/>
  <c r="T2647" i="59"/>
  <c r="U2647" i="59"/>
  <c r="D2648" i="59"/>
  <c r="A2648" i="59" s="1"/>
  <c r="J2648" i="59"/>
  <c r="M2648" i="59"/>
  <c r="N2648" i="59"/>
  <c r="P2648" i="59"/>
  <c r="Q2648" i="59"/>
  <c r="R2648" i="59"/>
  <c r="S2648" i="59"/>
  <c r="T2648" i="59"/>
  <c r="U2648" i="59"/>
  <c r="D2649" i="59"/>
  <c r="A2649" i="59" s="1"/>
  <c r="J2649" i="59"/>
  <c r="M2649" i="59"/>
  <c r="N2649" i="59"/>
  <c r="P2649" i="59"/>
  <c r="Q2649" i="59"/>
  <c r="R2649" i="59"/>
  <c r="S2649" i="59"/>
  <c r="T2649" i="59"/>
  <c r="U2649" i="59"/>
  <c r="D2650" i="59"/>
  <c r="A2650" i="59" s="1"/>
  <c r="J2650" i="59"/>
  <c r="M2650" i="59"/>
  <c r="N2650" i="59"/>
  <c r="P2650" i="59"/>
  <c r="Q2650" i="59"/>
  <c r="R2650" i="59"/>
  <c r="S2650" i="59"/>
  <c r="T2650" i="59"/>
  <c r="U2650" i="59"/>
  <c r="D2651" i="59"/>
  <c r="A2651" i="59" s="1"/>
  <c r="J2651" i="59"/>
  <c r="M2651" i="59"/>
  <c r="N2651" i="59"/>
  <c r="P2651" i="59"/>
  <c r="Q2651" i="59"/>
  <c r="R2651" i="59"/>
  <c r="S2651" i="59"/>
  <c r="T2651" i="59"/>
  <c r="U2651" i="59"/>
  <c r="D2652" i="59"/>
  <c r="A2652" i="59" s="1"/>
  <c r="J2652" i="59"/>
  <c r="M2652" i="59"/>
  <c r="N2652" i="59"/>
  <c r="P2652" i="59"/>
  <c r="Q2652" i="59"/>
  <c r="R2652" i="59"/>
  <c r="S2652" i="59"/>
  <c r="T2652" i="59"/>
  <c r="U2652" i="59"/>
  <c r="D2653" i="59"/>
  <c r="A2653" i="59" s="1"/>
  <c r="J2653" i="59"/>
  <c r="M2653" i="59"/>
  <c r="N2653" i="59"/>
  <c r="P2653" i="59"/>
  <c r="Q2653" i="59"/>
  <c r="R2653" i="59"/>
  <c r="S2653" i="59"/>
  <c r="T2653" i="59"/>
  <c r="U2653" i="59"/>
  <c r="D2654" i="59"/>
  <c r="A2654" i="59" s="1"/>
  <c r="J2654" i="59"/>
  <c r="M2654" i="59"/>
  <c r="N2654" i="59"/>
  <c r="P2654" i="59"/>
  <c r="Q2654" i="59"/>
  <c r="R2654" i="59"/>
  <c r="S2654" i="59"/>
  <c r="T2654" i="59"/>
  <c r="U2654" i="59"/>
  <c r="D2655" i="59"/>
  <c r="A2655" i="59" s="1"/>
  <c r="J2655" i="59"/>
  <c r="M2655" i="59"/>
  <c r="N2655" i="59"/>
  <c r="P2655" i="59"/>
  <c r="Q2655" i="59"/>
  <c r="R2655" i="59"/>
  <c r="S2655" i="59"/>
  <c r="T2655" i="59"/>
  <c r="U2655" i="59"/>
  <c r="D2656" i="59"/>
  <c r="A2656" i="59" s="1"/>
  <c r="J2656" i="59"/>
  <c r="M2656" i="59"/>
  <c r="N2656" i="59"/>
  <c r="P2656" i="59"/>
  <c r="Q2656" i="59"/>
  <c r="R2656" i="59"/>
  <c r="S2656" i="59"/>
  <c r="T2656" i="59"/>
  <c r="U2656" i="59"/>
  <c r="D2657" i="59"/>
  <c r="A2657" i="59" s="1"/>
  <c r="J2657" i="59"/>
  <c r="M2657" i="59"/>
  <c r="N2657" i="59"/>
  <c r="P2657" i="59"/>
  <c r="Q2657" i="59"/>
  <c r="R2657" i="59"/>
  <c r="S2657" i="59"/>
  <c r="T2657" i="59"/>
  <c r="U2657" i="59"/>
  <c r="D2658" i="59"/>
  <c r="A2658" i="59" s="1"/>
  <c r="J2658" i="59"/>
  <c r="M2658" i="59"/>
  <c r="N2658" i="59"/>
  <c r="P2658" i="59"/>
  <c r="Q2658" i="59"/>
  <c r="R2658" i="59"/>
  <c r="S2658" i="59"/>
  <c r="T2658" i="59"/>
  <c r="U2658" i="59"/>
  <c r="D2659" i="59"/>
  <c r="A2659" i="59" s="1"/>
  <c r="J2659" i="59"/>
  <c r="M2659" i="59"/>
  <c r="N2659" i="59"/>
  <c r="P2659" i="59"/>
  <c r="Q2659" i="59"/>
  <c r="R2659" i="59"/>
  <c r="S2659" i="59"/>
  <c r="T2659" i="59"/>
  <c r="U2659" i="59"/>
  <c r="D2660" i="59"/>
  <c r="A2660" i="59" s="1"/>
  <c r="J2660" i="59"/>
  <c r="M2660" i="59"/>
  <c r="N2660" i="59"/>
  <c r="P2660" i="59"/>
  <c r="Q2660" i="59"/>
  <c r="R2660" i="59"/>
  <c r="S2660" i="59"/>
  <c r="T2660" i="59"/>
  <c r="U2660" i="59"/>
  <c r="D2661" i="59"/>
  <c r="A2661" i="59" s="1"/>
  <c r="J2661" i="59"/>
  <c r="M2661" i="59"/>
  <c r="N2661" i="59"/>
  <c r="P2661" i="59"/>
  <c r="Q2661" i="59"/>
  <c r="R2661" i="59"/>
  <c r="S2661" i="59"/>
  <c r="T2661" i="59"/>
  <c r="U2661" i="59"/>
  <c r="D2662" i="59"/>
  <c r="A2662" i="59" s="1"/>
  <c r="J2662" i="59"/>
  <c r="M2662" i="59"/>
  <c r="N2662" i="59"/>
  <c r="P2662" i="59"/>
  <c r="Q2662" i="59"/>
  <c r="R2662" i="59"/>
  <c r="S2662" i="59"/>
  <c r="T2662" i="59"/>
  <c r="U2662" i="59"/>
  <c r="D2663" i="59"/>
  <c r="A2663" i="59" s="1"/>
  <c r="J2663" i="59"/>
  <c r="M2663" i="59"/>
  <c r="N2663" i="59"/>
  <c r="P2663" i="59"/>
  <c r="Q2663" i="59"/>
  <c r="R2663" i="59"/>
  <c r="S2663" i="59"/>
  <c r="T2663" i="59"/>
  <c r="U2663" i="59"/>
  <c r="D2664" i="59"/>
  <c r="A2664" i="59" s="1"/>
  <c r="J2664" i="59"/>
  <c r="M2664" i="59"/>
  <c r="N2664" i="59"/>
  <c r="P2664" i="59"/>
  <c r="Q2664" i="59"/>
  <c r="R2664" i="59"/>
  <c r="S2664" i="59"/>
  <c r="T2664" i="59"/>
  <c r="U2664" i="59"/>
  <c r="D2665" i="59"/>
  <c r="A2665" i="59" s="1"/>
  <c r="J2665" i="59"/>
  <c r="M2665" i="59"/>
  <c r="N2665" i="59"/>
  <c r="P2665" i="59"/>
  <c r="Q2665" i="59"/>
  <c r="R2665" i="59"/>
  <c r="S2665" i="59"/>
  <c r="T2665" i="59"/>
  <c r="U2665" i="59"/>
  <c r="D2666" i="59"/>
  <c r="A2666" i="59" s="1"/>
  <c r="J2666" i="59"/>
  <c r="M2666" i="59"/>
  <c r="N2666" i="59"/>
  <c r="P2666" i="59"/>
  <c r="Q2666" i="59"/>
  <c r="R2666" i="59"/>
  <c r="S2666" i="59"/>
  <c r="T2666" i="59"/>
  <c r="U2666" i="59"/>
  <c r="D2667" i="59"/>
  <c r="A2667" i="59" s="1"/>
  <c r="J2667" i="59"/>
  <c r="M2667" i="59"/>
  <c r="N2667" i="59"/>
  <c r="P2667" i="59"/>
  <c r="Q2667" i="59"/>
  <c r="R2667" i="59"/>
  <c r="S2667" i="59"/>
  <c r="T2667" i="59"/>
  <c r="U2667" i="59"/>
  <c r="D2668" i="59"/>
  <c r="A2668" i="59" s="1"/>
  <c r="J2668" i="59"/>
  <c r="M2668" i="59"/>
  <c r="N2668" i="59"/>
  <c r="P2668" i="59"/>
  <c r="Q2668" i="59"/>
  <c r="R2668" i="59"/>
  <c r="S2668" i="59"/>
  <c r="T2668" i="59"/>
  <c r="U2668" i="59"/>
  <c r="D2669" i="59"/>
  <c r="A2669" i="59" s="1"/>
  <c r="J2669" i="59"/>
  <c r="M2669" i="59"/>
  <c r="N2669" i="59"/>
  <c r="P2669" i="59"/>
  <c r="Q2669" i="59"/>
  <c r="R2669" i="59"/>
  <c r="S2669" i="59"/>
  <c r="T2669" i="59"/>
  <c r="U2669" i="59"/>
  <c r="D2670" i="59"/>
  <c r="A2670" i="59" s="1"/>
  <c r="J2670" i="59"/>
  <c r="M2670" i="59"/>
  <c r="N2670" i="59"/>
  <c r="P2670" i="59"/>
  <c r="Q2670" i="59"/>
  <c r="R2670" i="59"/>
  <c r="S2670" i="59"/>
  <c r="T2670" i="59"/>
  <c r="U2670" i="59"/>
  <c r="D2671" i="59"/>
  <c r="A2671" i="59" s="1"/>
  <c r="J2671" i="59"/>
  <c r="M2671" i="59"/>
  <c r="N2671" i="59"/>
  <c r="P2671" i="59"/>
  <c r="Q2671" i="59"/>
  <c r="R2671" i="59"/>
  <c r="S2671" i="59"/>
  <c r="T2671" i="59"/>
  <c r="U2671" i="59"/>
  <c r="D2672" i="59"/>
  <c r="A2672" i="59" s="1"/>
  <c r="J2672" i="59"/>
  <c r="M2672" i="59"/>
  <c r="N2672" i="59"/>
  <c r="P2672" i="59"/>
  <c r="Q2672" i="59"/>
  <c r="R2672" i="59"/>
  <c r="S2672" i="59"/>
  <c r="T2672" i="59"/>
  <c r="U2672" i="59"/>
  <c r="D2673" i="59"/>
  <c r="A2673" i="59" s="1"/>
  <c r="J2673" i="59"/>
  <c r="M2673" i="59"/>
  <c r="N2673" i="59"/>
  <c r="P2673" i="59"/>
  <c r="Q2673" i="59"/>
  <c r="R2673" i="59"/>
  <c r="S2673" i="59"/>
  <c r="T2673" i="59"/>
  <c r="U2673" i="59"/>
  <c r="D2674" i="59"/>
  <c r="A2674" i="59" s="1"/>
  <c r="J2674" i="59"/>
  <c r="M2674" i="59"/>
  <c r="N2674" i="59"/>
  <c r="P2674" i="59"/>
  <c r="Q2674" i="59"/>
  <c r="R2674" i="59"/>
  <c r="S2674" i="59"/>
  <c r="T2674" i="59"/>
  <c r="U2674" i="59"/>
  <c r="D2675" i="59"/>
  <c r="A2675" i="59" s="1"/>
  <c r="J2675" i="59"/>
  <c r="M2675" i="59"/>
  <c r="N2675" i="59"/>
  <c r="P2675" i="59"/>
  <c r="Q2675" i="59"/>
  <c r="R2675" i="59"/>
  <c r="S2675" i="59"/>
  <c r="T2675" i="59"/>
  <c r="U2675" i="59"/>
  <c r="D2676" i="59"/>
  <c r="A2676" i="59" s="1"/>
  <c r="J2676" i="59"/>
  <c r="M2676" i="59"/>
  <c r="N2676" i="59"/>
  <c r="P2676" i="59"/>
  <c r="Q2676" i="59"/>
  <c r="R2676" i="59"/>
  <c r="S2676" i="59"/>
  <c r="T2676" i="59"/>
  <c r="U2676" i="59"/>
  <c r="D2677" i="59"/>
  <c r="A2677" i="59" s="1"/>
  <c r="J2677" i="59"/>
  <c r="M2677" i="59"/>
  <c r="N2677" i="59"/>
  <c r="P2677" i="59"/>
  <c r="Q2677" i="59"/>
  <c r="R2677" i="59"/>
  <c r="S2677" i="59"/>
  <c r="T2677" i="59"/>
  <c r="U2677" i="59"/>
  <c r="D2678" i="59"/>
  <c r="A2678" i="59" s="1"/>
  <c r="J2678" i="59"/>
  <c r="M2678" i="59"/>
  <c r="N2678" i="59"/>
  <c r="P2678" i="59"/>
  <c r="Q2678" i="59"/>
  <c r="R2678" i="59"/>
  <c r="S2678" i="59"/>
  <c r="T2678" i="59"/>
  <c r="U2678" i="59"/>
  <c r="D2679" i="59"/>
  <c r="A2679" i="59" s="1"/>
  <c r="J2679" i="59"/>
  <c r="M2679" i="59"/>
  <c r="N2679" i="59"/>
  <c r="P2679" i="59"/>
  <c r="Q2679" i="59"/>
  <c r="R2679" i="59"/>
  <c r="S2679" i="59"/>
  <c r="T2679" i="59"/>
  <c r="U2679" i="59"/>
  <c r="D2680" i="59"/>
  <c r="A2680" i="59" s="1"/>
  <c r="J2680" i="59"/>
  <c r="M2680" i="59"/>
  <c r="N2680" i="59"/>
  <c r="P2680" i="59"/>
  <c r="Q2680" i="59"/>
  <c r="R2680" i="59"/>
  <c r="S2680" i="59"/>
  <c r="T2680" i="59"/>
  <c r="U2680" i="59"/>
  <c r="D2681" i="59"/>
  <c r="A2681" i="59" s="1"/>
  <c r="J2681" i="59"/>
  <c r="M2681" i="59"/>
  <c r="N2681" i="59"/>
  <c r="P2681" i="59"/>
  <c r="Q2681" i="59"/>
  <c r="R2681" i="59"/>
  <c r="S2681" i="59"/>
  <c r="T2681" i="59"/>
  <c r="U2681" i="59"/>
  <c r="D2682" i="59"/>
  <c r="A2682" i="59" s="1"/>
  <c r="J2682" i="59"/>
  <c r="M2682" i="59"/>
  <c r="N2682" i="59"/>
  <c r="P2682" i="59"/>
  <c r="Q2682" i="59"/>
  <c r="R2682" i="59"/>
  <c r="S2682" i="59"/>
  <c r="T2682" i="59"/>
  <c r="U2682" i="59"/>
  <c r="D2683" i="59"/>
  <c r="A2683" i="59" s="1"/>
  <c r="J2683" i="59"/>
  <c r="M2683" i="59"/>
  <c r="N2683" i="59"/>
  <c r="P2683" i="59"/>
  <c r="Q2683" i="59"/>
  <c r="R2683" i="59"/>
  <c r="S2683" i="59"/>
  <c r="T2683" i="59"/>
  <c r="U2683" i="59"/>
  <c r="D2684" i="59"/>
  <c r="A2684" i="59" s="1"/>
  <c r="J2684" i="59"/>
  <c r="M2684" i="59"/>
  <c r="N2684" i="59"/>
  <c r="P2684" i="59"/>
  <c r="Q2684" i="59"/>
  <c r="R2684" i="59"/>
  <c r="S2684" i="59"/>
  <c r="T2684" i="59"/>
  <c r="U2684" i="59"/>
  <c r="D2685" i="59"/>
  <c r="A2685" i="59" s="1"/>
  <c r="J2685" i="59"/>
  <c r="M2685" i="59"/>
  <c r="N2685" i="59"/>
  <c r="P2685" i="59"/>
  <c r="Q2685" i="59"/>
  <c r="R2685" i="59"/>
  <c r="S2685" i="59"/>
  <c r="T2685" i="59"/>
  <c r="U2685" i="59"/>
  <c r="D2686" i="59"/>
  <c r="A2686" i="59" s="1"/>
  <c r="J2686" i="59"/>
  <c r="M2686" i="59"/>
  <c r="N2686" i="59"/>
  <c r="P2686" i="59"/>
  <c r="Q2686" i="59"/>
  <c r="R2686" i="59"/>
  <c r="S2686" i="59"/>
  <c r="T2686" i="59"/>
  <c r="U2686" i="59"/>
  <c r="D2687" i="59"/>
  <c r="A2687" i="59" s="1"/>
  <c r="J2687" i="59"/>
  <c r="M2687" i="59"/>
  <c r="N2687" i="59"/>
  <c r="P2687" i="59"/>
  <c r="Q2687" i="59"/>
  <c r="R2687" i="59"/>
  <c r="S2687" i="59"/>
  <c r="T2687" i="59"/>
  <c r="U2687" i="59"/>
  <c r="D2688" i="59"/>
  <c r="A2688" i="59" s="1"/>
  <c r="J2688" i="59"/>
  <c r="M2688" i="59"/>
  <c r="N2688" i="59"/>
  <c r="P2688" i="59"/>
  <c r="Q2688" i="59"/>
  <c r="R2688" i="59"/>
  <c r="S2688" i="59"/>
  <c r="T2688" i="59"/>
  <c r="U2688" i="59"/>
  <c r="D2689" i="59"/>
  <c r="A2689" i="59" s="1"/>
  <c r="J2689" i="59"/>
  <c r="M2689" i="59"/>
  <c r="N2689" i="59"/>
  <c r="P2689" i="59"/>
  <c r="Q2689" i="59"/>
  <c r="R2689" i="59"/>
  <c r="S2689" i="59"/>
  <c r="T2689" i="59"/>
  <c r="U2689" i="59"/>
  <c r="D2690" i="59"/>
  <c r="A2690" i="59" s="1"/>
  <c r="J2690" i="59"/>
  <c r="M2690" i="59"/>
  <c r="N2690" i="59"/>
  <c r="P2690" i="59"/>
  <c r="Q2690" i="59"/>
  <c r="R2690" i="59"/>
  <c r="S2690" i="59"/>
  <c r="T2690" i="59"/>
  <c r="U2690" i="59"/>
  <c r="D2691" i="59"/>
  <c r="A2691" i="59" s="1"/>
  <c r="J2691" i="59"/>
  <c r="M2691" i="59"/>
  <c r="N2691" i="59"/>
  <c r="P2691" i="59"/>
  <c r="Q2691" i="59"/>
  <c r="R2691" i="59"/>
  <c r="S2691" i="59"/>
  <c r="T2691" i="59"/>
  <c r="U2691" i="59"/>
  <c r="D2692" i="59"/>
  <c r="A2692" i="59" s="1"/>
  <c r="J2692" i="59"/>
  <c r="M2692" i="59"/>
  <c r="N2692" i="59"/>
  <c r="P2692" i="59"/>
  <c r="Q2692" i="59"/>
  <c r="R2692" i="59"/>
  <c r="S2692" i="59"/>
  <c r="T2692" i="59"/>
  <c r="U2692" i="59"/>
  <c r="D2693" i="59"/>
  <c r="A2693" i="59" s="1"/>
  <c r="J2693" i="59"/>
  <c r="M2693" i="59"/>
  <c r="N2693" i="59"/>
  <c r="P2693" i="59"/>
  <c r="Q2693" i="59"/>
  <c r="R2693" i="59"/>
  <c r="S2693" i="59"/>
  <c r="T2693" i="59"/>
  <c r="U2693" i="59"/>
  <c r="D2694" i="59"/>
  <c r="A2694" i="59" s="1"/>
  <c r="J2694" i="59"/>
  <c r="M2694" i="59"/>
  <c r="N2694" i="59"/>
  <c r="P2694" i="59"/>
  <c r="Q2694" i="59"/>
  <c r="R2694" i="59"/>
  <c r="S2694" i="59"/>
  <c r="T2694" i="59"/>
  <c r="U2694" i="59"/>
  <c r="D2695" i="59"/>
  <c r="A2695" i="59" s="1"/>
  <c r="J2695" i="59"/>
  <c r="M2695" i="59"/>
  <c r="N2695" i="59"/>
  <c r="P2695" i="59"/>
  <c r="Q2695" i="59"/>
  <c r="R2695" i="59"/>
  <c r="S2695" i="59"/>
  <c r="T2695" i="59"/>
  <c r="U2695" i="59"/>
  <c r="D2696" i="59"/>
  <c r="A2696" i="59" s="1"/>
  <c r="J2696" i="59"/>
  <c r="M2696" i="59"/>
  <c r="N2696" i="59"/>
  <c r="P2696" i="59"/>
  <c r="Q2696" i="59"/>
  <c r="R2696" i="59"/>
  <c r="S2696" i="59"/>
  <c r="T2696" i="59"/>
  <c r="U2696" i="59"/>
  <c r="D2697" i="59"/>
  <c r="A2697" i="59" s="1"/>
  <c r="J2697" i="59"/>
  <c r="M2697" i="59"/>
  <c r="N2697" i="59"/>
  <c r="P2697" i="59"/>
  <c r="Q2697" i="59"/>
  <c r="R2697" i="59"/>
  <c r="S2697" i="59"/>
  <c r="T2697" i="59"/>
  <c r="U2697" i="59"/>
  <c r="D2698" i="59"/>
  <c r="A2698" i="59" s="1"/>
  <c r="J2698" i="59"/>
  <c r="M2698" i="59"/>
  <c r="N2698" i="59"/>
  <c r="P2698" i="59"/>
  <c r="Q2698" i="59"/>
  <c r="R2698" i="59"/>
  <c r="S2698" i="59"/>
  <c r="T2698" i="59"/>
  <c r="U2698" i="59"/>
  <c r="D2699" i="59"/>
  <c r="A2699" i="59" s="1"/>
  <c r="J2699" i="59"/>
  <c r="M2699" i="59"/>
  <c r="N2699" i="59"/>
  <c r="P2699" i="59"/>
  <c r="Q2699" i="59"/>
  <c r="R2699" i="59"/>
  <c r="S2699" i="59"/>
  <c r="T2699" i="59"/>
  <c r="U2699" i="59"/>
  <c r="D2700" i="59"/>
  <c r="A2700" i="59" s="1"/>
  <c r="J2700" i="59"/>
  <c r="M2700" i="59"/>
  <c r="N2700" i="59"/>
  <c r="P2700" i="59"/>
  <c r="Q2700" i="59"/>
  <c r="R2700" i="59"/>
  <c r="S2700" i="59"/>
  <c r="T2700" i="59"/>
  <c r="U2700" i="59"/>
  <c r="D2701" i="59"/>
  <c r="A2701" i="59" s="1"/>
  <c r="J2701" i="59"/>
  <c r="M2701" i="59"/>
  <c r="N2701" i="59"/>
  <c r="P2701" i="59"/>
  <c r="Q2701" i="59"/>
  <c r="R2701" i="59"/>
  <c r="S2701" i="59"/>
  <c r="T2701" i="59"/>
  <c r="U2701" i="59"/>
  <c r="D2702" i="59"/>
  <c r="A2702" i="59" s="1"/>
  <c r="J2702" i="59"/>
  <c r="M2702" i="59"/>
  <c r="N2702" i="59"/>
  <c r="P2702" i="59"/>
  <c r="Q2702" i="59"/>
  <c r="R2702" i="59"/>
  <c r="S2702" i="59"/>
  <c r="T2702" i="59"/>
  <c r="U2702" i="59"/>
  <c r="D2703" i="59"/>
  <c r="A2703" i="59" s="1"/>
  <c r="J2703" i="59"/>
  <c r="M2703" i="59"/>
  <c r="N2703" i="59"/>
  <c r="P2703" i="59"/>
  <c r="Q2703" i="59"/>
  <c r="R2703" i="59"/>
  <c r="S2703" i="59"/>
  <c r="T2703" i="59"/>
  <c r="U2703" i="59"/>
  <c r="D2704" i="59"/>
  <c r="A2704" i="59" s="1"/>
  <c r="J2704" i="59"/>
  <c r="M2704" i="59"/>
  <c r="N2704" i="59"/>
  <c r="P2704" i="59"/>
  <c r="Q2704" i="59"/>
  <c r="R2704" i="59"/>
  <c r="S2704" i="59"/>
  <c r="T2704" i="59"/>
  <c r="U2704" i="59"/>
  <c r="D2705" i="59"/>
  <c r="A2705" i="59" s="1"/>
  <c r="J2705" i="59"/>
  <c r="M2705" i="59"/>
  <c r="N2705" i="59"/>
  <c r="P2705" i="59"/>
  <c r="Q2705" i="59"/>
  <c r="R2705" i="59"/>
  <c r="S2705" i="59"/>
  <c r="T2705" i="59"/>
  <c r="U2705" i="59"/>
  <c r="D2706" i="59"/>
  <c r="A2706" i="59" s="1"/>
  <c r="J2706" i="59"/>
  <c r="M2706" i="59"/>
  <c r="N2706" i="59"/>
  <c r="P2706" i="59"/>
  <c r="Q2706" i="59"/>
  <c r="R2706" i="59"/>
  <c r="S2706" i="59"/>
  <c r="T2706" i="59"/>
  <c r="U2706" i="59"/>
  <c r="D2707" i="59"/>
  <c r="A2707" i="59" s="1"/>
  <c r="J2707" i="59"/>
  <c r="M2707" i="59"/>
  <c r="N2707" i="59"/>
  <c r="P2707" i="59"/>
  <c r="Q2707" i="59"/>
  <c r="R2707" i="59"/>
  <c r="S2707" i="59"/>
  <c r="T2707" i="59"/>
  <c r="U2707" i="59"/>
  <c r="D2708" i="59"/>
  <c r="A2708" i="59" s="1"/>
  <c r="J2708" i="59"/>
  <c r="M2708" i="59"/>
  <c r="N2708" i="59"/>
  <c r="P2708" i="59"/>
  <c r="Q2708" i="59"/>
  <c r="R2708" i="59"/>
  <c r="S2708" i="59"/>
  <c r="T2708" i="59"/>
  <c r="U2708" i="59"/>
  <c r="D2709" i="59"/>
  <c r="A2709" i="59" s="1"/>
  <c r="J2709" i="59"/>
  <c r="M2709" i="59"/>
  <c r="N2709" i="59"/>
  <c r="P2709" i="59"/>
  <c r="Q2709" i="59"/>
  <c r="R2709" i="59"/>
  <c r="S2709" i="59"/>
  <c r="T2709" i="59"/>
  <c r="U2709" i="59"/>
  <c r="D2710" i="59"/>
  <c r="A2710" i="59" s="1"/>
  <c r="J2710" i="59"/>
  <c r="M2710" i="59"/>
  <c r="N2710" i="59"/>
  <c r="P2710" i="59"/>
  <c r="Q2710" i="59"/>
  <c r="R2710" i="59"/>
  <c r="S2710" i="59"/>
  <c r="T2710" i="59"/>
  <c r="U2710" i="59"/>
  <c r="D2711" i="59"/>
  <c r="A2711" i="59" s="1"/>
  <c r="J2711" i="59"/>
  <c r="M2711" i="59"/>
  <c r="N2711" i="59"/>
  <c r="P2711" i="59"/>
  <c r="Q2711" i="59"/>
  <c r="R2711" i="59"/>
  <c r="S2711" i="59"/>
  <c r="T2711" i="59"/>
  <c r="U2711" i="59"/>
  <c r="D2712" i="59"/>
  <c r="A2712" i="59" s="1"/>
  <c r="J2712" i="59"/>
  <c r="M2712" i="59"/>
  <c r="N2712" i="59"/>
  <c r="P2712" i="59"/>
  <c r="Q2712" i="59"/>
  <c r="R2712" i="59"/>
  <c r="S2712" i="59"/>
  <c r="T2712" i="59"/>
  <c r="U2712" i="59"/>
  <c r="D2713" i="59"/>
  <c r="A2713" i="59" s="1"/>
  <c r="J2713" i="59"/>
  <c r="M2713" i="59"/>
  <c r="N2713" i="59"/>
  <c r="P2713" i="59"/>
  <c r="Q2713" i="59"/>
  <c r="R2713" i="59"/>
  <c r="S2713" i="59"/>
  <c r="T2713" i="59"/>
  <c r="U2713" i="59"/>
  <c r="D2714" i="59"/>
  <c r="A2714" i="59" s="1"/>
  <c r="J2714" i="59"/>
  <c r="M2714" i="59"/>
  <c r="N2714" i="59"/>
  <c r="P2714" i="59"/>
  <c r="Q2714" i="59"/>
  <c r="R2714" i="59"/>
  <c r="S2714" i="59"/>
  <c r="T2714" i="59"/>
  <c r="U2714" i="59"/>
  <c r="D2715" i="59"/>
  <c r="A2715" i="59" s="1"/>
  <c r="J2715" i="59"/>
  <c r="M2715" i="59"/>
  <c r="N2715" i="59"/>
  <c r="P2715" i="59"/>
  <c r="Q2715" i="59"/>
  <c r="R2715" i="59"/>
  <c r="S2715" i="59"/>
  <c r="T2715" i="59"/>
  <c r="U2715" i="59"/>
  <c r="D2716" i="59"/>
  <c r="A2716" i="59" s="1"/>
  <c r="J2716" i="59"/>
  <c r="M2716" i="59"/>
  <c r="N2716" i="59"/>
  <c r="P2716" i="59"/>
  <c r="Q2716" i="59"/>
  <c r="R2716" i="59"/>
  <c r="S2716" i="59"/>
  <c r="T2716" i="59"/>
  <c r="U2716" i="59"/>
  <c r="D2717" i="59"/>
  <c r="A2717" i="59" s="1"/>
  <c r="J2717" i="59"/>
  <c r="M2717" i="59"/>
  <c r="N2717" i="59"/>
  <c r="P2717" i="59"/>
  <c r="Q2717" i="59"/>
  <c r="R2717" i="59"/>
  <c r="S2717" i="59"/>
  <c r="T2717" i="59"/>
  <c r="U2717" i="59"/>
  <c r="D2718" i="59"/>
  <c r="A2718" i="59" s="1"/>
  <c r="J2718" i="59"/>
  <c r="M2718" i="59"/>
  <c r="N2718" i="59"/>
  <c r="P2718" i="59"/>
  <c r="Q2718" i="59"/>
  <c r="R2718" i="59"/>
  <c r="S2718" i="59"/>
  <c r="T2718" i="59"/>
  <c r="U2718" i="59"/>
  <c r="D2719" i="59"/>
  <c r="A2719" i="59" s="1"/>
  <c r="J2719" i="59"/>
  <c r="M2719" i="59"/>
  <c r="N2719" i="59"/>
  <c r="P2719" i="59"/>
  <c r="Q2719" i="59"/>
  <c r="R2719" i="59"/>
  <c r="S2719" i="59"/>
  <c r="T2719" i="59"/>
  <c r="U2719" i="59"/>
  <c r="D2720" i="59"/>
  <c r="A2720" i="59" s="1"/>
  <c r="J2720" i="59"/>
  <c r="M2720" i="59"/>
  <c r="N2720" i="59"/>
  <c r="P2720" i="59"/>
  <c r="Q2720" i="59"/>
  <c r="R2720" i="59"/>
  <c r="S2720" i="59"/>
  <c r="T2720" i="59"/>
  <c r="U2720" i="59"/>
  <c r="D2721" i="59"/>
  <c r="A2721" i="59" s="1"/>
  <c r="J2721" i="59"/>
  <c r="M2721" i="59"/>
  <c r="N2721" i="59"/>
  <c r="P2721" i="59"/>
  <c r="Q2721" i="59"/>
  <c r="R2721" i="59"/>
  <c r="S2721" i="59"/>
  <c r="T2721" i="59"/>
  <c r="U2721" i="59"/>
  <c r="D2722" i="59"/>
  <c r="A2722" i="59" s="1"/>
  <c r="J2722" i="59"/>
  <c r="M2722" i="59"/>
  <c r="N2722" i="59"/>
  <c r="P2722" i="59"/>
  <c r="Q2722" i="59"/>
  <c r="R2722" i="59"/>
  <c r="S2722" i="59"/>
  <c r="T2722" i="59"/>
  <c r="U2722" i="59"/>
  <c r="D2723" i="59"/>
  <c r="A2723" i="59" s="1"/>
  <c r="J2723" i="59"/>
  <c r="M2723" i="59"/>
  <c r="N2723" i="59"/>
  <c r="P2723" i="59"/>
  <c r="Q2723" i="59"/>
  <c r="R2723" i="59"/>
  <c r="S2723" i="59"/>
  <c r="T2723" i="59"/>
  <c r="U2723" i="59"/>
  <c r="D2724" i="59"/>
  <c r="A2724" i="59" s="1"/>
  <c r="J2724" i="59"/>
  <c r="M2724" i="59"/>
  <c r="N2724" i="59"/>
  <c r="P2724" i="59"/>
  <c r="Q2724" i="59"/>
  <c r="R2724" i="59"/>
  <c r="S2724" i="59"/>
  <c r="T2724" i="59"/>
  <c r="U2724" i="59"/>
  <c r="D2725" i="59"/>
  <c r="A2725" i="59" s="1"/>
  <c r="J2725" i="59"/>
  <c r="M2725" i="59"/>
  <c r="N2725" i="59"/>
  <c r="P2725" i="59"/>
  <c r="Q2725" i="59"/>
  <c r="R2725" i="59"/>
  <c r="S2725" i="59"/>
  <c r="T2725" i="59"/>
  <c r="U2725" i="59"/>
  <c r="D2726" i="59"/>
  <c r="A2726" i="59" s="1"/>
  <c r="J2726" i="59"/>
  <c r="M2726" i="59"/>
  <c r="N2726" i="59"/>
  <c r="P2726" i="59"/>
  <c r="Q2726" i="59"/>
  <c r="R2726" i="59"/>
  <c r="S2726" i="59"/>
  <c r="T2726" i="59"/>
  <c r="U2726" i="59"/>
  <c r="D2727" i="59"/>
  <c r="A2727" i="59" s="1"/>
  <c r="J2727" i="59"/>
  <c r="M2727" i="59"/>
  <c r="N2727" i="59"/>
  <c r="P2727" i="59"/>
  <c r="Q2727" i="59"/>
  <c r="R2727" i="59"/>
  <c r="S2727" i="59"/>
  <c r="T2727" i="59"/>
  <c r="U2727" i="59"/>
  <c r="D2728" i="59"/>
  <c r="A2728" i="59" s="1"/>
  <c r="J2728" i="59"/>
  <c r="M2728" i="59"/>
  <c r="N2728" i="59"/>
  <c r="P2728" i="59"/>
  <c r="Q2728" i="59"/>
  <c r="R2728" i="59"/>
  <c r="S2728" i="59"/>
  <c r="T2728" i="59"/>
  <c r="U2728" i="59"/>
  <c r="D2729" i="59"/>
  <c r="A2729" i="59" s="1"/>
  <c r="J2729" i="59"/>
  <c r="M2729" i="59"/>
  <c r="N2729" i="59"/>
  <c r="P2729" i="59"/>
  <c r="Q2729" i="59"/>
  <c r="R2729" i="59"/>
  <c r="S2729" i="59"/>
  <c r="T2729" i="59"/>
  <c r="U2729" i="59"/>
  <c r="D2730" i="59"/>
  <c r="A2730" i="59" s="1"/>
  <c r="J2730" i="59"/>
  <c r="M2730" i="59"/>
  <c r="N2730" i="59"/>
  <c r="P2730" i="59"/>
  <c r="Q2730" i="59"/>
  <c r="R2730" i="59"/>
  <c r="S2730" i="59"/>
  <c r="T2730" i="59"/>
  <c r="U2730" i="59"/>
  <c r="D2731" i="59"/>
  <c r="A2731" i="59" s="1"/>
  <c r="J2731" i="59"/>
  <c r="M2731" i="59"/>
  <c r="N2731" i="59"/>
  <c r="P2731" i="59"/>
  <c r="Q2731" i="59"/>
  <c r="R2731" i="59"/>
  <c r="S2731" i="59"/>
  <c r="T2731" i="59"/>
  <c r="U2731" i="59"/>
  <c r="D2732" i="59"/>
  <c r="A2732" i="59" s="1"/>
  <c r="J2732" i="59"/>
  <c r="M2732" i="59"/>
  <c r="N2732" i="59"/>
  <c r="P2732" i="59"/>
  <c r="Q2732" i="59"/>
  <c r="R2732" i="59"/>
  <c r="S2732" i="59"/>
  <c r="T2732" i="59"/>
  <c r="U2732" i="59"/>
  <c r="D2733" i="59"/>
  <c r="A2733" i="59" s="1"/>
  <c r="J2733" i="59"/>
  <c r="M2733" i="59"/>
  <c r="N2733" i="59"/>
  <c r="P2733" i="59"/>
  <c r="Q2733" i="59"/>
  <c r="R2733" i="59"/>
  <c r="S2733" i="59"/>
  <c r="T2733" i="59"/>
  <c r="U2733" i="59"/>
  <c r="D2734" i="59"/>
  <c r="A2734" i="59" s="1"/>
  <c r="J2734" i="59"/>
  <c r="M2734" i="59"/>
  <c r="N2734" i="59"/>
  <c r="P2734" i="59"/>
  <c r="Q2734" i="59"/>
  <c r="R2734" i="59"/>
  <c r="S2734" i="59"/>
  <c r="T2734" i="59"/>
  <c r="U2734" i="59"/>
  <c r="D2735" i="59"/>
  <c r="A2735" i="59" s="1"/>
  <c r="J2735" i="59"/>
  <c r="M2735" i="59"/>
  <c r="N2735" i="59"/>
  <c r="P2735" i="59"/>
  <c r="Q2735" i="59"/>
  <c r="R2735" i="59"/>
  <c r="S2735" i="59"/>
  <c r="T2735" i="59"/>
  <c r="U2735" i="59"/>
  <c r="D2736" i="59"/>
  <c r="A2736" i="59" s="1"/>
  <c r="J2736" i="59"/>
  <c r="M2736" i="59"/>
  <c r="N2736" i="59"/>
  <c r="P2736" i="59"/>
  <c r="Q2736" i="59"/>
  <c r="R2736" i="59"/>
  <c r="S2736" i="59"/>
  <c r="T2736" i="59"/>
  <c r="U2736" i="59"/>
  <c r="D2737" i="59"/>
  <c r="A2737" i="59" s="1"/>
  <c r="J2737" i="59"/>
  <c r="M2737" i="59"/>
  <c r="N2737" i="59"/>
  <c r="P2737" i="59"/>
  <c r="Q2737" i="59"/>
  <c r="R2737" i="59"/>
  <c r="S2737" i="59"/>
  <c r="T2737" i="59"/>
  <c r="U2737" i="59"/>
  <c r="D2738" i="59"/>
  <c r="A2738" i="59" s="1"/>
  <c r="J2738" i="59"/>
  <c r="M2738" i="59"/>
  <c r="N2738" i="59"/>
  <c r="P2738" i="59"/>
  <c r="Q2738" i="59"/>
  <c r="R2738" i="59"/>
  <c r="S2738" i="59"/>
  <c r="T2738" i="59"/>
  <c r="U2738" i="59"/>
  <c r="D2739" i="59"/>
  <c r="A2739" i="59" s="1"/>
  <c r="J2739" i="59"/>
  <c r="M2739" i="59"/>
  <c r="N2739" i="59"/>
  <c r="P2739" i="59"/>
  <c r="Q2739" i="59"/>
  <c r="R2739" i="59"/>
  <c r="S2739" i="59"/>
  <c r="T2739" i="59"/>
  <c r="U2739" i="59"/>
  <c r="D2740" i="59"/>
  <c r="A2740" i="59" s="1"/>
  <c r="J2740" i="59"/>
  <c r="M2740" i="59"/>
  <c r="N2740" i="59"/>
  <c r="P2740" i="59"/>
  <c r="Q2740" i="59"/>
  <c r="R2740" i="59"/>
  <c r="S2740" i="59"/>
  <c r="T2740" i="59"/>
  <c r="U2740" i="59"/>
  <c r="D2741" i="59"/>
  <c r="A2741" i="59" s="1"/>
  <c r="J2741" i="59"/>
  <c r="M2741" i="59"/>
  <c r="N2741" i="59"/>
  <c r="P2741" i="59"/>
  <c r="Q2741" i="59"/>
  <c r="R2741" i="59"/>
  <c r="S2741" i="59"/>
  <c r="T2741" i="59"/>
  <c r="U2741" i="59"/>
  <c r="D2742" i="59"/>
  <c r="A2742" i="59" s="1"/>
  <c r="J2742" i="59"/>
  <c r="M2742" i="59"/>
  <c r="N2742" i="59"/>
  <c r="P2742" i="59"/>
  <c r="Q2742" i="59"/>
  <c r="R2742" i="59"/>
  <c r="S2742" i="59"/>
  <c r="T2742" i="59"/>
  <c r="U2742" i="59"/>
  <c r="D2743" i="59"/>
  <c r="A2743" i="59" s="1"/>
  <c r="J2743" i="59"/>
  <c r="M2743" i="59"/>
  <c r="N2743" i="59"/>
  <c r="P2743" i="59"/>
  <c r="Q2743" i="59"/>
  <c r="R2743" i="59"/>
  <c r="S2743" i="59"/>
  <c r="T2743" i="59"/>
  <c r="U2743" i="59"/>
  <c r="D2744" i="59"/>
  <c r="A2744" i="59" s="1"/>
  <c r="J2744" i="59"/>
  <c r="M2744" i="59"/>
  <c r="N2744" i="59"/>
  <c r="P2744" i="59"/>
  <c r="Q2744" i="59"/>
  <c r="R2744" i="59"/>
  <c r="S2744" i="59"/>
  <c r="T2744" i="59"/>
  <c r="U2744" i="59"/>
  <c r="D2745" i="59"/>
  <c r="A2745" i="59" s="1"/>
  <c r="J2745" i="59"/>
  <c r="M2745" i="59"/>
  <c r="N2745" i="59"/>
  <c r="P2745" i="59"/>
  <c r="Q2745" i="59"/>
  <c r="R2745" i="59"/>
  <c r="S2745" i="59"/>
  <c r="T2745" i="59"/>
  <c r="U2745" i="59"/>
  <c r="D2746" i="59"/>
  <c r="A2746" i="59" s="1"/>
  <c r="J2746" i="59"/>
  <c r="M2746" i="59"/>
  <c r="N2746" i="59"/>
  <c r="P2746" i="59"/>
  <c r="Q2746" i="59"/>
  <c r="R2746" i="59"/>
  <c r="S2746" i="59"/>
  <c r="T2746" i="59"/>
  <c r="U2746" i="59"/>
  <c r="D2747" i="59"/>
  <c r="A2747" i="59" s="1"/>
  <c r="J2747" i="59"/>
  <c r="M2747" i="59"/>
  <c r="N2747" i="59"/>
  <c r="P2747" i="59"/>
  <c r="Q2747" i="59"/>
  <c r="R2747" i="59"/>
  <c r="S2747" i="59"/>
  <c r="T2747" i="59"/>
  <c r="U2747" i="59"/>
  <c r="D2748" i="59"/>
  <c r="A2748" i="59" s="1"/>
  <c r="J2748" i="59"/>
  <c r="M2748" i="59"/>
  <c r="N2748" i="59"/>
  <c r="P2748" i="59"/>
  <c r="Q2748" i="59"/>
  <c r="R2748" i="59"/>
  <c r="S2748" i="59"/>
  <c r="T2748" i="59"/>
  <c r="U2748" i="59"/>
  <c r="D2749" i="59"/>
  <c r="A2749" i="59" s="1"/>
  <c r="J2749" i="59"/>
  <c r="M2749" i="59"/>
  <c r="N2749" i="59"/>
  <c r="P2749" i="59"/>
  <c r="Q2749" i="59"/>
  <c r="R2749" i="59"/>
  <c r="S2749" i="59"/>
  <c r="T2749" i="59"/>
  <c r="U2749" i="59"/>
  <c r="D2750" i="59"/>
  <c r="A2750" i="59" s="1"/>
  <c r="J2750" i="59"/>
  <c r="M2750" i="59"/>
  <c r="N2750" i="59"/>
  <c r="P2750" i="59"/>
  <c r="Q2750" i="59"/>
  <c r="R2750" i="59"/>
  <c r="S2750" i="59"/>
  <c r="T2750" i="59"/>
  <c r="U2750" i="59"/>
  <c r="D2751" i="59"/>
  <c r="A2751" i="59" s="1"/>
  <c r="J2751" i="59"/>
  <c r="M2751" i="59"/>
  <c r="N2751" i="59"/>
  <c r="P2751" i="59"/>
  <c r="Q2751" i="59"/>
  <c r="R2751" i="59"/>
  <c r="S2751" i="59"/>
  <c r="T2751" i="59"/>
  <c r="U2751" i="59"/>
  <c r="D2752" i="59"/>
  <c r="A2752" i="59" s="1"/>
  <c r="J2752" i="59"/>
  <c r="M2752" i="59"/>
  <c r="N2752" i="59"/>
  <c r="P2752" i="59"/>
  <c r="Q2752" i="59"/>
  <c r="R2752" i="59"/>
  <c r="S2752" i="59"/>
  <c r="T2752" i="59"/>
  <c r="U2752" i="59"/>
  <c r="D2753" i="59"/>
  <c r="A2753" i="59" s="1"/>
  <c r="J2753" i="59"/>
  <c r="M2753" i="59"/>
  <c r="N2753" i="59"/>
  <c r="P2753" i="59"/>
  <c r="Q2753" i="59"/>
  <c r="R2753" i="59"/>
  <c r="S2753" i="59"/>
  <c r="T2753" i="59"/>
  <c r="U2753" i="59"/>
  <c r="D2754" i="59"/>
  <c r="A2754" i="59" s="1"/>
  <c r="J2754" i="59"/>
  <c r="M2754" i="59"/>
  <c r="N2754" i="59"/>
  <c r="P2754" i="59"/>
  <c r="Q2754" i="59"/>
  <c r="R2754" i="59"/>
  <c r="S2754" i="59"/>
  <c r="T2754" i="59"/>
  <c r="U2754" i="59"/>
  <c r="D2755" i="59"/>
  <c r="A2755" i="59" s="1"/>
  <c r="J2755" i="59"/>
  <c r="M2755" i="59"/>
  <c r="N2755" i="59"/>
  <c r="P2755" i="59"/>
  <c r="Q2755" i="59"/>
  <c r="R2755" i="59"/>
  <c r="S2755" i="59"/>
  <c r="T2755" i="59"/>
  <c r="U2755" i="59"/>
  <c r="D2756" i="59"/>
  <c r="A2756" i="59" s="1"/>
  <c r="J2756" i="59"/>
  <c r="M2756" i="59"/>
  <c r="N2756" i="59"/>
  <c r="P2756" i="59"/>
  <c r="Q2756" i="59"/>
  <c r="R2756" i="59"/>
  <c r="S2756" i="59"/>
  <c r="T2756" i="59"/>
  <c r="U2756" i="59"/>
  <c r="D2757" i="59"/>
  <c r="A2757" i="59" s="1"/>
  <c r="J2757" i="59"/>
  <c r="M2757" i="59"/>
  <c r="N2757" i="59"/>
  <c r="P2757" i="59"/>
  <c r="Q2757" i="59"/>
  <c r="R2757" i="59"/>
  <c r="S2757" i="59"/>
  <c r="T2757" i="59"/>
  <c r="U2757" i="59"/>
  <c r="D2758" i="59"/>
  <c r="A2758" i="59" s="1"/>
  <c r="J2758" i="59"/>
  <c r="M2758" i="59"/>
  <c r="N2758" i="59"/>
  <c r="P2758" i="59"/>
  <c r="Q2758" i="59"/>
  <c r="R2758" i="59"/>
  <c r="S2758" i="59"/>
  <c r="T2758" i="59"/>
  <c r="U2758" i="59"/>
  <c r="D2759" i="59"/>
  <c r="A2759" i="59" s="1"/>
  <c r="J2759" i="59"/>
  <c r="M2759" i="59"/>
  <c r="N2759" i="59"/>
  <c r="P2759" i="59"/>
  <c r="Q2759" i="59"/>
  <c r="R2759" i="59"/>
  <c r="S2759" i="59"/>
  <c r="T2759" i="59"/>
  <c r="U2759" i="59"/>
  <c r="D2760" i="59"/>
  <c r="A2760" i="59" s="1"/>
  <c r="J2760" i="59"/>
  <c r="M2760" i="59"/>
  <c r="N2760" i="59"/>
  <c r="P2760" i="59"/>
  <c r="Q2760" i="59"/>
  <c r="R2760" i="59"/>
  <c r="S2760" i="59"/>
  <c r="T2760" i="59"/>
  <c r="U2760" i="59"/>
  <c r="D2761" i="59"/>
  <c r="A2761" i="59" s="1"/>
  <c r="J2761" i="59"/>
  <c r="M2761" i="59"/>
  <c r="N2761" i="59"/>
  <c r="P2761" i="59"/>
  <c r="Q2761" i="59"/>
  <c r="R2761" i="59"/>
  <c r="S2761" i="59"/>
  <c r="T2761" i="59"/>
  <c r="U2761" i="59"/>
  <c r="D2762" i="59"/>
  <c r="A2762" i="59" s="1"/>
  <c r="J2762" i="59"/>
  <c r="M2762" i="59"/>
  <c r="N2762" i="59"/>
  <c r="P2762" i="59"/>
  <c r="Q2762" i="59"/>
  <c r="R2762" i="59"/>
  <c r="S2762" i="59"/>
  <c r="T2762" i="59"/>
  <c r="U2762" i="59"/>
  <c r="D2763" i="59"/>
  <c r="A2763" i="59" s="1"/>
  <c r="J2763" i="59"/>
  <c r="M2763" i="59"/>
  <c r="N2763" i="59"/>
  <c r="P2763" i="59"/>
  <c r="Q2763" i="59"/>
  <c r="R2763" i="59"/>
  <c r="S2763" i="59"/>
  <c r="T2763" i="59"/>
  <c r="U2763" i="59"/>
  <c r="D2764" i="59"/>
  <c r="A2764" i="59" s="1"/>
  <c r="J2764" i="59"/>
  <c r="M2764" i="59"/>
  <c r="N2764" i="59"/>
  <c r="P2764" i="59"/>
  <c r="Q2764" i="59"/>
  <c r="R2764" i="59"/>
  <c r="S2764" i="59"/>
  <c r="T2764" i="59"/>
  <c r="U2764" i="59"/>
  <c r="D2765" i="59"/>
  <c r="A2765" i="59" s="1"/>
  <c r="J2765" i="59"/>
  <c r="M2765" i="59"/>
  <c r="N2765" i="59"/>
  <c r="P2765" i="59"/>
  <c r="Q2765" i="59"/>
  <c r="R2765" i="59"/>
  <c r="S2765" i="59"/>
  <c r="T2765" i="59"/>
  <c r="U2765" i="59"/>
  <c r="D2766" i="59"/>
  <c r="A2766" i="59" s="1"/>
  <c r="J2766" i="59"/>
  <c r="M2766" i="59"/>
  <c r="N2766" i="59"/>
  <c r="P2766" i="59"/>
  <c r="Q2766" i="59"/>
  <c r="R2766" i="59"/>
  <c r="S2766" i="59"/>
  <c r="T2766" i="59"/>
  <c r="U2766" i="59"/>
  <c r="D2767" i="59"/>
  <c r="A2767" i="59" s="1"/>
  <c r="J2767" i="59"/>
  <c r="M2767" i="59"/>
  <c r="N2767" i="59"/>
  <c r="P2767" i="59"/>
  <c r="Q2767" i="59"/>
  <c r="R2767" i="59"/>
  <c r="S2767" i="59"/>
  <c r="T2767" i="59"/>
  <c r="U2767" i="59"/>
  <c r="D2768" i="59"/>
  <c r="A2768" i="59" s="1"/>
  <c r="J2768" i="59"/>
  <c r="M2768" i="59"/>
  <c r="N2768" i="59"/>
  <c r="P2768" i="59"/>
  <c r="Q2768" i="59"/>
  <c r="R2768" i="59"/>
  <c r="S2768" i="59"/>
  <c r="T2768" i="59"/>
  <c r="U2768" i="59"/>
  <c r="D2769" i="59"/>
  <c r="A2769" i="59" s="1"/>
  <c r="J2769" i="59"/>
  <c r="M2769" i="59"/>
  <c r="N2769" i="59"/>
  <c r="P2769" i="59"/>
  <c r="Q2769" i="59"/>
  <c r="R2769" i="59"/>
  <c r="S2769" i="59"/>
  <c r="T2769" i="59"/>
  <c r="U2769" i="59"/>
  <c r="D2770" i="59"/>
  <c r="A2770" i="59" s="1"/>
  <c r="J2770" i="59"/>
  <c r="M2770" i="59"/>
  <c r="N2770" i="59"/>
  <c r="P2770" i="59"/>
  <c r="Q2770" i="59"/>
  <c r="R2770" i="59"/>
  <c r="S2770" i="59"/>
  <c r="T2770" i="59"/>
  <c r="U2770" i="59"/>
  <c r="D2771" i="59"/>
  <c r="A2771" i="59" s="1"/>
  <c r="J2771" i="59"/>
  <c r="M2771" i="59"/>
  <c r="N2771" i="59"/>
  <c r="P2771" i="59"/>
  <c r="Q2771" i="59"/>
  <c r="R2771" i="59"/>
  <c r="S2771" i="59"/>
  <c r="T2771" i="59"/>
  <c r="U2771" i="59"/>
  <c r="D2772" i="59"/>
  <c r="A2772" i="59" s="1"/>
  <c r="J2772" i="59"/>
  <c r="M2772" i="59"/>
  <c r="N2772" i="59"/>
  <c r="P2772" i="59"/>
  <c r="Q2772" i="59"/>
  <c r="R2772" i="59"/>
  <c r="S2772" i="59"/>
  <c r="T2772" i="59"/>
  <c r="U2772" i="59"/>
  <c r="D2773" i="59"/>
  <c r="A2773" i="59" s="1"/>
  <c r="J2773" i="59"/>
  <c r="M2773" i="59"/>
  <c r="N2773" i="59"/>
  <c r="P2773" i="59"/>
  <c r="Q2773" i="59"/>
  <c r="R2773" i="59"/>
  <c r="S2773" i="59"/>
  <c r="T2773" i="59"/>
  <c r="U2773" i="59"/>
  <c r="D2774" i="59"/>
  <c r="A2774" i="59" s="1"/>
  <c r="J2774" i="59"/>
  <c r="M2774" i="59"/>
  <c r="N2774" i="59"/>
  <c r="P2774" i="59"/>
  <c r="Q2774" i="59"/>
  <c r="R2774" i="59"/>
  <c r="S2774" i="59"/>
  <c r="T2774" i="59"/>
  <c r="U2774" i="59"/>
  <c r="D2775" i="59"/>
  <c r="A2775" i="59" s="1"/>
  <c r="J2775" i="59"/>
  <c r="M2775" i="59"/>
  <c r="N2775" i="59"/>
  <c r="P2775" i="59"/>
  <c r="Q2775" i="59"/>
  <c r="R2775" i="59"/>
  <c r="S2775" i="59"/>
  <c r="T2775" i="59"/>
  <c r="U2775" i="59"/>
  <c r="D2776" i="59"/>
  <c r="A2776" i="59" s="1"/>
  <c r="J2776" i="59"/>
  <c r="M2776" i="59"/>
  <c r="N2776" i="59"/>
  <c r="P2776" i="59"/>
  <c r="Q2776" i="59"/>
  <c r="R2776" i="59"/>
  <c r="S2776" i="59"/>
  <c r="T2776" i="59"/>
  <c r="U2776" i="59"/>
  <c r="D2777" i="59"/>
  <c r="A2777" i="59" s="1"/>
  <c r="J2777" i="59"/>
  <c r="M2777" i="59"/>
  <c r="N2777" i="59"/>
  <c r="P2777" i="59"/>
  <c r="Q2777" i="59"/>
  <c r="R2777" i="59"/>
  <c r="S2777" i="59"/>
  <c r="T2777" i="59"/>
  <c r="U2777" i="59"/>
  <c r="D2778" i="59"/>
  <c r="A2778" i="59" s="1"/>
  <c r="J2778" i="59"/>
  <c r="M2778" i="59"/>
  <c r="N2778" i="59"/>
  <c r="P2778" i="59"/>
  <c r="Q2778" i="59"/>
  <c r="R2778" i="59"/>
  <c r="S2778" i="59"/>
  <c r="T2778" i="59"/>
  <c r="U2778" i="59"/>
  <c r="D2779" i="59"/>
  <c r="A2779" i="59" s="1"/>
  <c r="J2779" i="59"/>
  <c r="M2779" i="59"/>
  <c r="N2779" i="59"/>
  <c r="P2779" i="59"/>
  <c r="Q2779" i="59"/>
  <c r="R2779" i="59"/>
  <c r="S2779" i="59"/>
  <c r="T2779" i="59"/>
  <c r="U2779" i="59"/>
  <c r="D2780" i="59"/>
  <c r="A2780" i="59" s="1"/>
  <c r="J2780" i="59"/>
  <c r="M2780" i="59"/>
  <c r="N2780" i="59"/>
  <c r="P2780" i="59"/>
  <c r="Q2780" i="59"/>
  <c r="R2780" i="59"/>
  <c r="S2780" i="59"/>
  <c r="T2780" i="59"/>
  <c r="U2780" i="59"/>
  <c r="D2781" i="59"/>
  <c r="A2781" i="59" s="1"/>
  <c r="J2781" i="59"/>
  <c r="M2781" i="59"/>
  <c r="N2781" i="59"/>
  <c r="P2781" i="59"/>
  <c r="Q2781" i="59"/>
  <c r="R2781" i="59"/>
  <c r="S2781" i="59"/>
  <c r="T2781" i="59"/>
  <c r="U2781" i="59"/>
  <c r="D2782" i="59"/>
  <c r="A2782" i="59" s="1"/>
  <c r="J2782" i="59"/>
  <c r="M2782" i="59"/>
  <c r="N2782" i="59"/>
  <c r="P2782" i="59"/>
  <c r="Q2782" i="59"/>
  <c r="R2782" i="59"/>
  <c r="S2782" i="59"/>
  <c r="T2782" i="59"/>
  <c r="U2782" i="59"/>
  <c r="D2783" i="59"/>
  <c r="A2783" i="59" s="1"/>
  <c r="J2783" i="59"/>
  <c r="M2783" i="59"/>
  <c r="N2783" i="59"/>
  <c r="P2783" i="59"/>
  <c r="Q2783" i="59"/>
  <c r="R2783" i="59"/>
  <c r="S2783" i="59"/>
  <c r="T2783" i="59"/>
  <c r="U2783" i="59"/>
  <c r="D2784" i="59"/>
  <c r="A2784" i="59" s="1"/>
  <c r="J2784" i="59"/>
  <c r="M2784" i="59"/>
  <c r="N2784" i="59"/>
  <c r="P2784" i="59"/>
  <c r="Q2784" i="59"/>
  <c r="S2784" i="59"/>
  <c r="T2784" i="59"/>
  <c r="U2784" i="59"/>
  <c r="D2785" i="59"/>
  <c r="A2785" i="59" s="1"/>
  <c r="J2785" i="59"/>
  <c r="M2785" i="59"/>
  <c r="N2785" i="59"/>
  <c r="P2785" i="59"/>
  <c r="Q2785" i="59"/>
  <c r="R2785" i="59"/>
  <c r="S2785" i="59"/>
  <c r="T2785" i="59"/>
  <c r="U2785" i="59"/>
  <c r="D2786" i="59"/>
  <c r="A2786" i="59" s="1"/>
  <c r="J2786" i="59"/>
  <c r="M2786" i="59"/>
  <c r="N2786" i="59"/>
  <c r="P2786" i="59"/>
  <c r="Q2786" i="59"/>
  <c r="R2786" i="59"/>
  <c r="S2786" i="59"/>
  <c r="T2786" i="59"/>
  <c r="U2786" i="59"/>
  <c r="D2787" i="59"/>
  <c r="A2787" i="59" s="1"/>
  <c r="J2787" i="59"/>
  <c r="M2787" i="59"/>
  <c r="N2787" i="59"/>
  <c r="P2787" i="59"/>
  <c r="Q2787" i="59"/>
  <c r="R2787" i="59"/>
  <c r="S2787" i="59"/>
  <c r="T2787" i="59"/>
  <c r="U2787" i="59"/>
  <c r="D2788" i="59"/>
  <c r="A2788" i="59" s="1"/>
  <c r="J2788" i="59"/>
  <c r="M2788" i="59"/>
  <c r="N2788" i="59"/>
  <c r="P2788" i="59"/>
  <c r="Q2788" i="59"/>
  <c r="R2788" i="59"/>
  <c r="S2788" i="59"/>
  <c r="T2788" i="59"/>
  <c r="U2788" i="59"/>
  <c r="D2789" i="59"/>
  <c r="A2789" i="59" s="1"/>
  <c r="J2789" i="59"/>
  <c r="M2789" i="59"/>
  <c r="N2789" i="59"/>
  <c r="P2789" i="59"/>
  <c r="Q2789" i="59"/>
  <c r="R2789" i="59"/>
  <c r="S2789" i="59"/>
  <c r="T2789" i="59"/>
  <c r="U2789" i="59"/>
  <c r="D2790" i="59"/>
  <c r="A2790" i="59" s="1"/>
  <c r="J2790" i="59"/>
  <c r="M2790" i="59"/>
  <c r="N2790" i="59"/>
  <c r="P2790" i="59"/>
  <c r="Q2790" i="59"/>
  <c r="R2790" i="59"/>
  <c r="S2790" i="59"/>
  <c r="T2790" i="59"/>
  <c r="U2790" i="59"/>
  <c r="D2791" i="59"/>
  <c r="A2791" i="59" s="1"/>
  <c r="J2791" i="59"/>
  <c r="M2791" i="59"/>
  <c r="N2791" i="59"/>
  <c r="P2791" i="59"/>
  <c r="Q2791" i="59"/>
  <c r="R2791" i="59"/>
  <c r="S2791" i="59"/>
  <c r="T2791" i="59"/>
  <c r="U2791" i="59"/>
  <c r="D2792" i="59"/>
  <c r="A2792" i="59" s="1"/>
  <c r="J2792" i="59"/>
  <c r="M2792" i="59"/>
  <c r="N2792" i="59"/>
  <c r="P2792" i="59"/>
  <c r="Q2792" i="59"/>
  <c r="R2792" i="59"/>
  <c r="S2792" i="59"/>
  <c r="T2792" i="59"/>
  <c r="U2792" i="59"/>
  <c r="D2793" i="59"/>
  <c r="A2793" i="59" s="1"/>
  <c r="J2793" i="59"/>
  <c r="M2793" i="59"/>
  <c r="N2793" i="59"/>
  <c r="P2793" i="59"/>
  <c r="Q2793" i="59"/>
  <c r="R2793" i="59"/>
  <c r="S2793" i="59"/>
  <c r="T2793" i="59"/>
  <c r="U2793" i="59"/>
  <c r="D2794" i="59"/>
  <c r="A2794" i="59" s="1"/>
  <c r="J2794" i="59"/>
  <c r="M2794" i="59"/>
  <c r="N2794" i="59"/>
  <c r="P2794" i="59"/>
  <c r="Q2794" i="59"/>
  <c r="R2794" i="59"/>
  <c r="S2794" i="59"/>
  <c r="T2794" i="59"/>
  <c r="U2794" i="59"/>
  <c r="D2795" i="59"/>
  <c r="A2795" i="59" s="1"/>
  <c r="J2795" i="59"/>
  <c r="M2795" i="59"/>
  <c r="N2795" i="59"/>
  <c r="P2795" i="59"/>
  <c r="Q2795" i="59"/>
  <c r="R2795" i="59"/>
  <c r="S2795" i="59"/>
  <c r="T2795" i="59"/>
  <c r="U2795" i="59"/>
  <c r="D2796" i="59"/>
  <c r="A2796" i="59" s="1"/>
  <c r="J2796" i="59"/>
  <c r="M2796" i="59"/>
  <c r="N2796" i="59"/>
  <c r="P2796" i="59"/>
  <c r="Q2796" i="59"/>
  <c r="R2796" i="59"/>
  <c r="S2796" i="59"/>
  <c r="T2796" i="59"/>
  <c r="U2796" i="59"/>
  <c r="D2797" i="59"/>
  <c r="A2797" i="59" s="1"/>
  <c r="J2797" i="59"/>
  <c r="M2797" i="59"/>
  <c r="N2797" i="59"/>
  <c r="P2797" i="59"/>
  <c r="Q2797" i="59"/>
  <c r="R2797" i="59"/>
  <c r="S2797" i="59"/>
  <c r="T2797" i="59"/>
  <c r="U2797" i="59"/>
  <c r="D2798" i="59"/>
  <c r="A2798" i="59" s="1"/>
  <c r="J2798" i="59"/>
  <c r="M2798" i="59"/>
  <c r="N2798" i="59"/>
  <c r="P2798" i="59"/>
  <c r="Q2798" i="59"/>
  <c r="R2798" i="59"/>
  <c r="S2798" i="59"/>
  <c r="T2798" i="59"/>
  <c r="U2798" i="59"/>
  <c r="D2799" i="59"/>
  <c r="A2799" i="59" s="1"/>
  <c r="J2799" i="59"/>
  <c r="M2799" i="59"/>
  <c r="N2799" i="59"/>
  <c r="P2799" i="59"/>
  <c r="Q2799" i="59"/>
  <c r="R2799" i="59"/>
  <c r="S2799" i="59"/>
  <c r="T2799" i="59"/>
  <c r="U2799" i="59"/>
  <c r="D2800" i="59"/>
  <c r="A2800" i="59" s="1"/>
  <c r="J2800" i="59"/>
  <c r="M2800" i="59"/>
  <c r="N2800" i="59"/>
  <c r="P2800" i="59"/>
  <c r="Q2800" i="59"/>
  <c r="R2800" i="59"/>
  <c r="S2800" i="59"/>
  <c r="T2800" i="59"/>
  <c r="U2800" i="59"/>
  <c r="D2801" i="59"/>
  <c r="A2801" i="59" s="1"/>
  <c r="J2801" i="59"/>
  <c r="M2801" i="59"/>
  <c r="N2801" i="59"/>
  <c r="P2801" i="59"/>
  <c r="Q2801" i="59"/>
  <c r="R2801" i="59"/>
  <c r="S2801" i="59"/>
  <c r="T2801" i="59"/>
  <c r="U2801" i="59"/>
  <c r="D2802" i="59"/>
  <c r="A2802" i="59" s="1"/>
  <c r="J2802" i="59"/>
  <c r="M2802" i="59"/>
  <c r="N2802" i="59"/>
  <c r="P2802" i="59"/>
  <c r="Q2802" i="59"/>
  <c r="R2802" i="59"/>
  <c r="S2802" i="59"/>
  <c r="T2802" i="59"/>
  <c r="U2802" i="59"/>
  <c r="D2803" i="59"/>
  <c r="A2803" i="59" s="1"/>
  <c r="J2803" i="59"/>
  <c r="M2803" i="59"/>
  <c r="N2803" i="59"/>
  <c r="P2803" i="59"/>
  <c r="Q2803" i="59"/>
  <c r="R2803" i="59"/>
  <c r="S2803" i="59"/>
  <c r="T2803" i="59"/>
  <c r="U2803" i="59"/>
  <c r="D2804" i="59"/>
  <c r="A2804" i="59" s="1"/>
  <c r="J2804" i="59"/>
  <c r="M2804" i="59"/>
  <c r="N2804" i="59"/>
  <c r="P2804" i="59"/>
  <c r="Q2804" i="59"/>
  <c r="R2804" i="59"/>
  <c r="S2804" i="59"/>
  <c r="T2804" i="59"/>
  <c r="U2804" i="59"/>
  <c r="D2805" i="59"/>
  <c r="A2805" i="59" s="1"/>
  <c r="J2805" i="59"/>
  <c r="M2805" i="59"/>
  <c r="N2805" i="59"/>
  <c r="P2805" i="59"/>
  <c r="Q2805" i="59"/>
  <c r="R2805" i="59"/>
  <c r="S2805" i="59"/>
  <c r="T2805" i="59"/>
  <c r="U2805" i="59"/>
  <c r="D2806" i="59"/>
  <c r="A2806" i="59" s="1"/>
  <c r="J2806" i="59"/>
  <c r="M2806" i="59"/>
  <c r="N2806" i="59"/>
  <c r="P2806" i="59"/>
  <c r="Q2806" i="59"/>
  <c r="R2806" i="59"/>
  <c r="S2806" i="59"/>
  <c r="T2806" i="59"/>
  <c r="U2806" i="59"/>
  <c r="D2807" i="59"/>
  <c r="A2807" i="59" s="1"/>
  <c r="J2807" i="59"/>
  <c r="M2807" i="59"/>
  <c r="N2807" i="59"/>
  <c r="P2807" i="59"/>
  <c r="Q2807" i="59"/>
  <c r="R2807" i="59"/>
  <c r="S2807" i="59"/>
  <c r="T2807" i="59"/>
  <c r="U2807" i="59"/>
  <c r="D2808" i="59"/>
  <c r="A2808" i="59" s="1"/>
  <c r="J2808" i="59"/>
  <c r="M2808" i="59"/>
  <c r="N2808" i="59"/>
  <c r="P2808" i="59"/>
  <c r="Q2808" i="59"/>
  <c r="R2808" i="59"/>
  <c r="S2808" i="59"/>
  <c r="T2808" i="59"/>
  <c r="U2808" i="59"/>
  <c r="D2809" i="59"/>
  <c r="A2809" i="59" s="1"/>
  <c r="J2809" i="59"/>
  <c r="M2809" i="59"/>
  <c r="N2809" i="59"/>
  <c r="P2809" i="59"/>
  <c r="Q2809" i="59"/>
  <c r="R2809" i="59"/>
  <c r="S2809" i="59"/>
  <c r="T2809" i="59"/>
  <c r="U2809" i="59"/>
  <c r="D2810" i="59"/>
  <c r="A2810" i="59" s="1"/>
  <c r="J2810" i="59"/>
  <c r="M2810" i="59"/>
  <c r="N2810" i="59"/>
  <c r="P2810" i="59"/>
  <c r="Q2810" i="59"/>
  <c r="R2810" i="59"/>
  <c r="S2810" i="59"/>
  <c r="T2810" i="59"/>
  <c r="U2810" i="59"/>
  <c r="D2811" i="59"/>
  <c r="A2811" i="59" s="1"/>
  <c r="J2811" i="59"/>
  <c r="M2811" i="59"/>
  <c r="N2811" i="59"/>
  <c r="P2811" i="59"/>
  <c r="Q2811" i="59"/>
  <c r="R2811" i="59"/>
  <c r="S2811" i="59"/>
  <c r="T2811" i="59"/>
  <c r="U2811" i="59"/>
  <c r="D2812" i="59"/>
  <c r="A2812" i="59" s="1"/>
  <c r="J2812" i="59"/>
  <c r="M2812" i="59"/>
  <c r="N2812" i="59"/>
  <c r="P2812" i="59"/>
  <c r="Q2812" i="59"/>
  <c r="R2812" i="59"/>
  <c r="S2812" i="59"/>
  <c r="T2812" i="59"/>
  <c r="U2812" i="59"/>
  <c r="D2813" i="59"/>
  <c r="A2813" i="59" s="1"/>
  <c r="J2813" i="59"/>
  <c r="M2813" i="59"/>
  <c r="N2813" i="59"/>
  <c r="P2813" i="59"/>
  <c r="Q2813" i="59"/>
  <c r="R2813" i="59"/>
  <c r="S2813" i="59"/>
  <c r="T2813" i="59"/>
  <c r="U2813" i="59"/>
  <c r="D2814" i="59"/>
  <c r="A2814" i="59" s="1"/>
  <c r="J2814" i="59"/>
  <c r="M2814" i="59"/>
  <c r="N2814" i="59"/>
  <c r="P2814" i="59"/>
  <c r="Q2814" i="59"/>
  <c r="R2814" i="59"/>
  <c r="S2814" i="59"/>
  <c r="T2814" i="59"/>
  <c r="U2814" i="59"/>
  <c r="D2815" i="59"/>
  <c r="A2815" i="59" s="1"/>
  <c r="J2815" i="59"/>
  <c r="M2815" i="59"/>
  <c r="N2815" i="59"/>
  <c r="P2815" i="59"/>
  <c r="Q2815" i="59"/>
  <c r="R2815" i="59"/>
  <c r="S2815" i="59"/>
  <c r="T2815" i="59"/>
  <c r="U2815" i="59"/>
  <c r="D2816" i="59"/>
  <c r="A2816" i="59" s="1"/>
  <c r="J2816" i="59"/>
  <c r="M2816" i="59"/>
  <c r="N2816" i="59"/>
  <c r="P2816" i="59"/>
  <c r="Q2816" i="59"/>
  <c r="R2816" i="59"/>
  <c r="S2816" i="59"/>
  <c r="T2816" i="59"/>
  <c r="U2816" i="59"/>
  <c r="D2817" i="59"/>
  <c r="A2817" i="59" s="1"/>
  <c r="J2817" i="59"/>
  <c r="M2817" i="59"/>
  <c r="N2817" i="59"/>
  <c r="P2817" i="59"/>
  <c r="Q2817" i="59"/>
  <c r="R2817" i="59"/>
  <c r="S2817" i="59"/>
  <c r="T2817" i="59"/>
  <c r="U2817" i="59"/>
  <c r="D2818" i="59"/>
  <c r="A2818" i="59" s="1"/>
  <c r="J2818" i="59"/>
  <c r="M2818" i="59"/>
  <c r="N2818" i="59"/>
  <c r="P2818" i="59"/>
  <c r="Q2818" i="59"/>
  <c r="R2818" i="59"/>
  <c r="S2818" i="59"/>
  <c r="T2818" i="59"/>
  <c r="U2818" i="59"/>
  <c r="D2819" i="59"/>
  <c r="A2819" i="59" s="1"/>
  <c r="J2819" i="59"/>
  <c r="M2819" i="59"/>
  <c r="N2819" i="59"/>
  <c r="P2819" i="59"/>
  <c r="Q2819" i="59"/>
  <c r="R2819" i="59"/>
  <c r="S2819" i="59"/>
  <c r="T2819" i="59"/>
  <c r="U2819" i="59"/>
  <c r="D2820" i="59"/>
  <c r="A2820" i="59" s="1"/>
  <c r="J2820" i="59"/>
  <c r="M2820" i="59"/>
  <c r="N2820" i="59"/>
  <c r="P2820" i="59"/>
  <c r="Q2820" i="59"/>
  <c r="R2820" i="59"/>
  <c r="S2820" i="59"/>
  <c r="T2820" i="59"/>
  <c r="U2820" i="59"/>
  <c r="D2821" i="59"/>
  <c r="A2821" i="59" s="1"/>
  <c r="J2821" i="59"/>
  <c r="M2821" i="59"/>
  <c r="N2821" i="59"/>
  <c r="P2821" i="59"/>
  <c r="Q2821" i="59"/>
  <c r="R2821" i="59"/>
  <c r="S2821" i="59"/>
  <c r="T2821" i="59"/>
  <c r="U2821" i="59"/>
  <c r="D2822" i="59"/>
  <c r="A2822" i="59" s="1"/>
  <c r="J2822" i="59"/>
  <c r="M2822" i="59"/>
  <c r="N2822" i="59"/>
  <c r="P2822" i="59"/>
  <c r="Q2822" i="59"/>
  <c r="R2822" i="59"/>
  <c r="S2822" i="59"/>
  <c r="T2822" i="59"/>
  <c r="U2822" i="59"/>
  <c r="D2823" i="59"/>
  <c r="A2823" i="59" s="1"/>
  <c r="J2823" i="59"/>
  <c r="M2823" i="59"/>
  <c r="N2823" i="59"/>
  <c r="P2823" i="59"/>
  <c r="Q2823" i="59"/>
  <c r="R2823" i="59"/>
  <c r="S2823" i="59"/>
  <c r="T2823" i="59"/>
  <c r="U2823" i="59"/>
  <c r="D2824" i="59"/>
  <c r="A2824" i="59" s="1"/>
  <c r="J2824" i="59"/>
  <c r="M2824" i="59"/>
  <c r="N2824" i="59"/>
  <c r="P2824" i="59"/>
  <c r="Q2824" i="59"/>
  <c r="R2824" i="59"/>
  <c r="S2824" i="59"/>
  <c r="T2824" i="59"/>
  <c r="U2824" i="59"/>
  <c r="D2825" i="59"/>
  <c r="A2825" i="59" s="1"/>
  <c r="J2825" i="59"/>
  <c r="M2825" i="59"/>
  <c r="N2825" i="59"/>
  <c r="P2825" i="59"/>
  <c r="Q2825" i="59"/>
  <c r="R2825" i="59"/>
  <c r="S2825" i="59"/>
  <c r="T2825" i="59"/>
  <c r="U2825" i="59"/>
  <c r="D2826" i="59"/>
  <c r="A2826" i="59" s="1"/>
  <c r="J2826" i="59"/>
  <c r="M2826" i="59"/>
  <c r="N2826" i="59"/>
  <c r="P2826" i="59"/>
  <c r="Q2826" i="59"/>
  <c r="R2826" i="59"/>
  <c r="S2826" i="59"/>
  <c r="T2826" i="59"/>
  <c r="U2826" i="59"/>
  <c r="D2827" i="59"/>
  <c r="A2827" i="59" s="1"/>
  <c r="J2827" i="59"/>
  <c r="M2827" i="59"/>
  <c r="N2827" i="59"/>
  <c r="P2827" i="59"/>
  <c r="Q2827" i="59"/>
  <c r="R2827" i="59"/>
  <c r="S2827" i="59"/>
  <c r="T2827" i="59"/>
  <c r="U2827" i="59"/>
  <c r="D2828" i="59"/>
  <c r="A2828" i="59" s="1"/>
  <c r="J2828" i="59"/>
  <c r="M2828" i="59"/>
  <c r="N2828" i="59"/>
  <c r="P2828" i="59"/>
  <c r="Q2828" i="59"/>
  <c r="R2828" i="59"/>
  <c r="S2828" i="59"/>
  <c r="T2828" i="59"/>
  <c r="U2828" i="59"/>
  <c r="D2829" i="59"/>
  <c r="A2829" i="59" s="1"/>
  <c r="J2829" i="59"/>
  <c r="M2829" i="59"/>
  <c r="N2829" i="59"/>
  <c r="P2829" i="59"/>
  <c r="Q2829" i="59"/>
  <c r="R2829" i="59"/>
  <c r="S2829" i="59"/>
  <c r="T2829" i="59"/>
  <c r="U2829" i="59"/>
  <c r="D2830" i="59"/>
  <c r="A2830" i="59" s="1"/>
  <c r="J2830" i="59"/>
  <c r="M2830" i="59"/>
  <c r="N2830" i="59"/>
  <c r="P2830" i="59"/>
  <c r="Q2830" i="59"/>
  <c r="R2830" i="59"/>
  <c r="S2830" i="59"/>
  <c r="T2830" i="59"/>
  <c r="U2830" i="59"/>
  <c r="D2831" i="59"/>
  <c r="A2831" i="59" s="1"/>
  <c r="J2831" i="59"/>
  <c r="M2831" i="59"/>
  <c r="N2831" i="59"/>
  <c r="P2831" i="59"/>
  <c r="Q2831" i="59"/>
  <c r="R2831" i="59"/>
  <c r="S2831" i="59"/>
  <c r="T2831" i="59"/>
  <c r="U2831" i="59"/>
  <c r="D2832" i="59"/>
  <c r="A2832" i="59" s="1"/>
  <c r="J2832" i="59"/>
  <c r="M2832" i="59"/>
  <c r="N2832" i="59"/>
  <c r="P2832" i="59"/>
  <c r="Q2832" i="59"/>
  <c r="R2832" i="59"/>
  <c r="S2832" i="59"/>
  <c r="T2832" i="59"/>
  <c r="U2832" i="59"/>
  <c r="D2833" i="59"/>
  <c r="A2833" i="59" s="1"/>
  <c r="J2833" i="59"/>
  <c r="M2833" i="59"/>
  <c r="N2833" i="59"/>
  <c r="P2833" i="59"/>
  <c r="Q2833" i="59"/>
  <c r="R2833" i="59"/>
  <c r="S2833" i="59"/>
  <c r="T2833" i="59"/>
  <c r="U2833" i="59"/>
  <c r="D2834" i="59"/>
  <c r="A2834" i="59" s="1"/>
  <c r="J2834" i="59"/>
  <c r="M2834" i="59"/>
  <c r="N2834" i="59"/>
  <c r="P2834" i="59"/>
  <c r="Q2834" i="59"/>
  <c r="R2834" i="59"/>
  <c r="S2834" i="59"/>
  <c r="T2834" i="59"/>
  <c r="U2834" i="59"/>
  <c r="D2835" i="59"/>
  <c r="A2835" i="59" s="1"/>
  <c r="J2835" i="59"/>
  <c r="M2835" i="59"/>
  <c r="N2835" i="59"/>
  <c r="P2835" i="59"/>
  <c r="Q2835" i="59"/>
  <c r="R2835" i="59"/>
  <c r="S2835" i="59"/>
  <c r="T2835" i="59"/>
  <c r="U2835" i="59"/>
  <c r="D2836" i="59"/>
  <c r="A2836" i="59" s="1"/>
  <c r="J2836" i="59"/>
  <c r="M2836" i="59"/>
  <c r="N2836" i="59"/>
  <c r="P2836" i="59"/>
  <c r="Q2836" i="59"/>
  <c r="R2836" i="59"/>
  <c r="S2836" i="59"/>
  <c r="T2836" i="59"/>
  <c r="U2836" i="59"/>
  <c r="D2837" i="59"/>
  <c r="A2837" i="59" s="1"/>
  <c r="J2837" i="59"/>
  <c r="M2837" i="59"/>
  <c r="N2837" i="59"/>
  <c r="P2837" i="59"/>
  <c r="Q2837" i="59"/>
  <c r="R2837" i="59"/>
  <c r="S2837" i="59"/>
  <c r="T2837" i="59"/>
  <c r="U2837" i="59"/>
  <c r="D2838" i="59"/>
  <c r="A2838" i="59" s="1"/>
  <c r="J2838" i="59"/>
  <c r="M2838" i="59"/>
  <c r="N2838" i="59"/>
  <c r="P2838" i="59"/>
  <c r="Q2838" i="59"/>
  <c r="R2838" i="59"/>
  <c r="S2838" i="59"/>
  <c r="T2838" i="59"/>
  <c r="U2838" i="59"/>
  <c r="D2839" i="59"/>
  <c r="A2839" i="59" s="1"/>
  <c r="J2839" i="59"/>
  <c r="M2839" i="59"/>
  <c r="N2839" i="59"/>
  <c r="P2839" i="59"/>
  <c r="Q2839" i="59"/>
  <c r="R2839" i="59"/>
  <c r="S2839" i="59"/>
  <c r="T2839" i="59"/>
  <c r="U2839" i="59"/>
  <c r="D2840" i="59"/>
  <c r="A2840" i="59" s="1"/>
  <c r="J2840" i="59"/>
  <c r="M2840" i="59"/>
  <c r="N2840" i="59"/>
  <c r="P2840" i="59"/>
  <c r="Q2840" i="59"/>
  <c r="R2840" i="59"/>
  <c r="S2840" i="59"/>
  <c r="T2840" i="59"/>
  <c r="U2840" i="59"/>
  <c r="D2841" i="59"/>
  <c r="A2841" i="59" s="1"/>
  <c r="J2841" i="59"/>
  <c r="M2841" i="59"/>
  <c r="N2841" i="59"/>
  <c r="P2841" i="59"/>
  <c r="Q2841" i="59"/>
  <c r="R2841" i="59"/>
  <c r="S2841" i="59"/>
  <c r="T2841" i="59"/>
  <c r="U2841" i="59"/>
  <c r="D2842" i="59"/>
  <c r="A2842" i="59" s="1"/>
  <c r="J2842" i="59"/>
  <c r="M2842" i="59"/>
  <c r="N2842" i="59"/>
  <c r="P2842" i="59"/>
  <c r="Q2842" i="59"/>
  <c r="R2842" i="59"/>
  <c r="S2842" i="59"/>
  <c r="T2842" i="59"/>
  <c r="U2842" i="59"/>
  <c r="D2843" i="59"/>
  <c r="A2843" i="59" s="1"/>
  <c r="J2843" i="59"/>
  <c r="M2843" i="59"/>
  <c r="N2843" i="59"/>
  <c r="P2843" i="59"/>
  <c r="Q2843" i="59"/>
  <c r="R2843" i="59"/>
  <c r="S2843" i="59"/>
  <c r="T2843" i="59"/>
  <c r="U2843" i="59"/>
  <c r="D2844" i="59"/>
  <c r="A2844" i="59" s="1"/>
  <c r="J2844" i="59"/>
  <c r="M2844" i="59"/>
  <c r="N2844" i="59"/>
  <c r="P2844" i="59"/>
  <c r="Q2844" i="59"/>
  <c r="R2844" i="59"/>
  <c r="S2844" i="59"/>
  <c r="T2844" i="59"/>
  <c r="U2844" i="59"/>
  <c r="D2845" i="59"/>
  <c r="A2845" i="59" s="1"/>
  <c r="J2845" i="59"/>
  <c r="M2845" i="59"/>
  <c r="N2845" i="59"/>
  <c r="P2845" i="59"/>
  <c r="Q2845" i="59"/>
  <c r="R2845" i="59"/>
  <c r="S2845" i="59"/>
  <c r="T2845" i="59"/>
  <c r="U2845" i="59"/>
  <c r="D2846" i="59"/>
  <c r="A2846" i="59" s="1"/>
  <c r="J2846" i="59"/>
  <c r="M2846" i="59"/>
  <c r="N2846" i="59"/>
  <c r="P2846" i="59"/>
  <c r="Q2846" i="59"/>
  <c r="R2846" i="59"/>
  <c r="S2846" i="59"/>
  <c r="T2846" i="59"/>
  <c r="U2846" i="59"/>
  <c r="D2847" i="59"/>
  <c r="A2847" i="59" s="1"/>
  <c r="J2847" i="59"/>
  <c r="M2847" i="59"/>
  <c r="N2847" i="59"/>
  <c r="P2847" i="59"/>
  <c r="Q2847" i="59"/>
  <c r="R2847" i="59"/>
  <c r="S2847" i="59"/>
  <c r="T2847" i="59"/>
  <c r="U2847" i="59"/>
  <c r="D2848" i="59"/>
  <c r="A2848" i="59" s="1"/>
  <c r="J2848" i="59"/>
  <c r="M2848" i="59"/>
  <c r="N2848" i="59"/>
  <c r="P2848" i="59"/>
  <c r="Q2848" i="59"/>
  <c r="R2848" i="59"/>
  <c r="S2848" i="59"/>
  <c r="T2848" i="59"/>
  <c r="U2848" i="59"/>
  <c r="D2849" i="59"/>
  <c r="A2849" i="59" s="1"/>
  <c r="J2849" i="59"/>
  <c r="M2849" i="59"/>
  <c r="N2849" i="59"/>
  <c r="P2849" i="59"/>
  <c r="Q2849" i="59"/>
  <c r="R2849" i="59"/>
  <c r="S2849" i="59"/>
  <c r="T2849" i="59"/>
  <c r="U2849" i="59"/>
  <c r="D2850" i="59"/>
  <c r="A2850" i="59" s="1"/>
  <c r="J2850" i="59"/>
  <c r="M2850" i="59"/>
  <c r="N2850" i="59"/>
  <c r="P2850" i="59"/>
  <c r="Q2850" i="59"/>
  <c r="R2850" i="59"/>
  <c r="S2850" i="59"/>
  <c r="T2850" i="59"/>
  <c r="U2850" i="59"/>
  <c r="D2851" i="59"/>
  <c r="A2851" i="59" s="1"/>
  <c r="J2851" i="59"/>
  <c r="M2851" i="59"/>
  <c r="N2851" i="59"/>
  <c r="P2851" i="59"/>
  <c r="Q2851" i="59"/>
  <c r="R2851" i="59"/>
  <c r="S2851" i="59"/>
  <c r="T2851" i="59"/>
  <c r="U2851" i="59"/>
  <c r="D2852" i="59"/>
  <c r="A2852" i="59" s="1"/>
  <c r="J2852" i="59"/>
  <c r="M2852" i="59"/>
  <c r="N2852" i="59"/>
  <c r="P2852" i="59"/>
  <c r="Q2852" i="59"/>
  <c r="R2852" i="59"/>
  <c r="S2852" i="59"/>
  <c r="T2852" i="59"/>
  <c r="U2852" i="59"/>
  <c r="D2853" i="59"/>
  <c r="A2853" i="59" s="1"/>
  <c r="J2853" i="59"/>
  <c r="M2853" i="59"/>
  <c r="N2853" i="59"/>
  <c r="P2853" i="59"/>
  <c r="Q2853" i="59"/>
  <c r="R2853" i="59"/>
  <c r="S2853" i="59"/>
  <c r="T2853" i="59"/>
  <c r="U2853" i="59"/>
  <c r="D2854" i="59"/>
  <c r="A2854" i="59" s="1"/>
  <c r="J2854" i="59"/>
  <c r="M2854" i="59"/>
  <c r="N2854" i="59"/>
  <c r="P2854" i="59"/>
  <c r="Q2854" i="59"/>
  <c r="R2854" i="59"/>
  <c r="S2854" i="59"/>
  <c r="T2854" i="59"/>
  <c r="U2854" i="59"/>
  <c r="D2855" i="59"/>
  <c r="A2855" i="59" s="1"/>
  <c r="J2855" i="59"/>
  <c r="M2855" i="59"/>
  <c r="N2855" i="59"/>
  <c r="P2855" i="59"/>
  <c r="Q2855" i="59"/>
  <c r="R2855" i="59"/>
  <c r="S2855" i="59"/>
  <c r="T2855" i="59"/>
  <c r="U2855" i="59"/>
  <c r="D2856" i="59"/>
  <c r="A2856" i="59" s="1"/>
  <c r="J2856" i="59"/>
  <c r="M2856" i="59"/>
  <c r="N2856" i="59"/>
  <c r="P2856" i="59"/>
  <c r="Q2856" i="59"/>
  <c r="R2856" i="59"/>
  <c r="S2856" i="59"/>
  <c r="T2856" i="59"/>
  <c r="U2856" i="59"/>
  <c r="D2857" i="59"/>
  <c r="A2857" i="59" s="1"/>
  <c r="J2857" i="59"/>
  <c r="M2857" i="59"/>
  <c r="N2857" i="59"/>
  <c r="P2857" i="59"/>
  <c r="Q2857" i="59"/>
  <c r="R2857" i="59"/>
  <c r="S2857" i="59"/>
  <c r="T2857" i="59"/>
  <c r="U2857" i="59"/>
  <c r="D2858" i="59"/>
  <c r="A2858" i="59" s="1"/>
  <c r="J2858" i="59"/>
  <c r="M2858" i="59"/>
  <c r="N2858" i="59"/>
  <c r="P2858" i="59"/>
  <c r="Q2858" i="59"/>
  <c r="R2858" i="59"/>
  <c r="S2858" i="59"/>
  <c r="T2858" i="59"/>
  <c r="U2858" i="59"/>
  <c r="D2859" i="59"/>
  <c r="A2859" i="59" s="1"/>
  <c r="J2859" i="59"/>
  <c r="M2859" i="59"/>
  <c r="N2859" i="59"/>
  <c r="P2859" i="59"/>
  <c r="Q2859" i="59"/>
  <c r="R2859" i="59"/>
  <c r="S2859" i="59"/>
  <c r="T2859" i="59"/>
  <c r="U2859" i="59"/>
  <c r="D2860" i="59"/>
  <c r="A2860" i="59" s="1"/>
  <c r="J2860" i="59"/>
  <c r="M2860" i="59"/>
  <c r="N2860" i="59"/>
  <c r="P2860" i="59"/>
  <c r="Q2860" i="59"/>
  <c r="R2860" i="59"/>
  <c r="S2860" i="59"/>
  <c r="T2860" i="59"/>
  <c r="U2860" i="59"/>
  <c r="D2861" i="59"/>
  <c r="A2861" i="59" s="1"/>
  <c r="J2861" i="59"/>
  <c r="M2861" i="59"/>
  <c r="N2861" i="59"/>
  <c r="P2861" i="59"/>
  <c r="Q2861" i="59"/>
  <c r="R2861" i="59"/>
  <c r="S2861" i="59"/>
  <c r="T2861" i="59"/>
  <c r="U2861" i="59"/>
  <c r="D2862" i="59"/>
  <c r="A2862" i="59" s="1"/>
  <c r="J2862" i="59"/>
  <c r="M2862" i="59"/>
  <c r="N2862" i="59"/>
  <c r="P2862" i="59"/>
  <c r="Q2862" i="59"/>
  <c r="R2862" i="59"/>
  <c r="S2862" i="59"/>
  <c r="T2862" i="59"/>
  <c r="U2862" i="59"/>
  <c r="D2863" i="59"/>
  <c r="A2863" i="59" s="1"/>
  <c r="J2863" i="59"/>
  <c r="M2863" i="59"/>
  <c r="N2863" i="59"/>
  <c r="P2863" i="59"/>
  <c r="Q2863" i="59"/>
  <c r="R2863" i="59"/>
  <c r="S2863" i="59"/>
  <c r="T2863" i="59"/>
  <c r="U2863" i="59"/>
  <c r="D2864" i="59"/>
  <c r="A2864" i="59" s="1"/>
  <c r="J2864" i="59"/>
  <c r="M2864" i="59"/>
  <c r="N2864" i="59"/>
  <c r="P2864" i="59"/>
  <c r="Q2864" i="59"/>
  <c r="R2864" i="59"/>
  <c r="S2864" i="59"/>
  <c r="T2864" i="59"/>
  <c r="U2864" i="59"/>
  <c r="D2865" i="59"/>
  <c r="A2865" i="59" s="1"/>
  <c r="J2865" i="59"/>
  <c r="M2865" i="59"/>
  <c r="N2865" i="59"/>
  <c r="P2865" i="59"/>
  <c r="Q2865" i="59"/>
  <c r="R2865" i="59"/>
  <c r="S2865" i="59"/>
  <c r="T2865" i="59"/>
  <c r="U2865" i="59"/>
  <c r="D2866" i="59"/>
  <c r="A2866" i="59" s="1"/>
  <c r="J2866" i="59"/>
  <c r="M2866" i="59"/>
  <c r="N2866" i="59"/>
  <c r="P2866" i="59"/>
  <c r="Q2866" i="59"/>
  <c r="R2866" i="59"/>
  <c r="S2866" i="59"/>
  <c r="T2866" i="59"/>
  <c r="U2866" i="59"/>
  <c r="D2867" i="59"/>
  <c r="A2867" i="59" s="1"/>
  <c r="J2867" i="59"/>
  <c r="M2867" i="59"/>
  <c r="N2867" i="59"/>
  <c r="P2867" i="59"/>
  <c r="Q2867" i="59"/>
  <c r="R2867" i="59"/>
  <c r="S2867" i="59"/>
  <c r="T2867" i="59"/>
  <c r="U2867" i="59"/>
  <c r="D2868" i="59"/>
  <c r="A2868" i="59" s="1"/>
  <c r="J2868" i="59"/>
  <c r="M2868" i="59"/>
  <c r="N2868" i="59"/>
  <c r="P2868" i="59"/>
  <c r="Q2868" i="59"/>
  <c r="R2868" i="59"/>
  <c r="S2868" i="59"/>
  <c r="T2868" i="59"/>
  <c r="U2868" i="59"/>
  <c r="D2869" i="59"/>
  <c r="A2869" i="59" s="1"/>
  <c r="J2869" i="59"/>
  <c r="M2869" i="59"/>
  <c r="N2869" i="59"/>
  <c r="P2869" i="59"/>
  <c r="Q2869" i="59"/>
  <c r="R2869" i="59"/>
  <c r="S2869" i="59"/>
  <c r="T2869" i="59"/>
  <c r="U2869" i="59"/>
  <c r="D2870" i="59"/>
  <c r="A2870" i="59" s="1"/>
  <c r="J2870" i="59"/>
  <c r="M2870" i="59"/>
  <c r="N2870" i="59"/>
  <c r="P2870" i="59"/>
  <c r="Q2870" i="59"/>
  <c r="R2870" i="59"/>
  <c r="S2870" i="59"/>
  <c r="T2870" i="59"/>
  <c r="U2870" i="59"/>
  <c r="D2871" i="59"/>
  <c r="A2871" i="59" s="1"/>
  <c r="J2871" i="59"/>
  <c r="M2871" i="59"/>
  <c r="N2871" i="59"/>
  <c r="P2871" i="59"/>
  <c r="Q2871" i="59"/>
  <c r="R2871" i="59"/>
  <c r="S2871" i="59"/>
  <c r="T2871" i="59"/>
  <c r="U2871" i="59"/>
  <c r="D2872" i="59"/>
  <c r="A2872" i="59" s="1"/>
  <c r="J2872" i="59"/>
  <c r="M2872" i="59"/>
  <c r="N2872" i="59"/>
  <c r="P2872" i="59"/>
  <c r="Q2872" i="59"/>
  <c r="R2872" i="59"/>
  <c r="S2872" i="59"/>
  <c r="T2872" i="59"/>
  <c r="U2872" i="59"/>
  <c r="D2873" i="59"/>
  <c r="A2873" i="59" s="1"/>
  <c r="J2873" i="59"/>
  <c r="M2873" i="59"/>
  <c r="N2873" i="59"/>
  <c r="P2873" i="59"/>
  <c r="Q2873" i="59"/>
  <c r="R2873" i="59"/>
  <c r="S2873" i="59"/>
  <c r="T2873" i="59"/>
  <c r="U2873" i="59"/>
  <c r="D2874" i="59"/>
  <c r="A2874" i="59" s="1"/>
  <c r="J2874" i="59"/>
  <c r="M2874" i="59"/>
  <c r="N2874" i="59"/>
  <c r="P2874" i="59"/>
  <c r="Q2874" i="59"/>
  <c r="R2874" i="59"/>
  <c r="S2874" i="59"/>
  <c r="T2874" i="59"/>
  <c r="U2874" i="59"/>
  <c r="D2875" i="59"/>
  <c r="A2875" i="59" s="1"/>
  <c r="J2875" i="59"/>
  <c r="M2875" i="59"/>
  <c r="N2875" i="59"/>
  <c r="P2875" i="59"/>
  <c r="Q2875" i="59"/>
  <c r="R2875" i="59"/>
  <c r="S2875" i="59"/>
  <c r="T2875" i="59"/>
  <c r="U2875" i="59"/>
  <c r="D2876" i="59"/>
  <c r="A2876" i="59" s="1"/>
  <c r="J2876" i="59"/>
  <c r="M2876" i="59"/>
  <c r="N2876" i="59"/>
  <c r="P2876" i="59"/>
  <c r="Q2876" i="59"/>
  <c r="R2876" i="59"/>
  <c r="S2876" i="59"/>
  <c r="T2876" i="59"/>
  <c r="U2876" i="59"/>
  <c r="D2877" i="59"/>
  <c r="A2877" i="59" s="1"/>
  <c r="J2877" i="59"/>
  <c r="M2877" i="59"/>
  <c r="N2877" i="59"/>
  <c r="P2877" i="59"/>
  <c r="Q2877" i="59"/>
  <c r="R2877" i="59"/>
  <c r="S2877" i="59"/>
  <c r="T2877" i="59"/>
  <c r="U2877" i="59"/>
  <c r="D2878" i="59"/>
  <c r="A2878" i="59" s="1"/>
  <c r="J2878" i="59"/>
  <c r="M2878" i="59"/>
  <c r="N2878" i="59"/>
  <c r="P2878" i="59"/>
  <c r="Q2878" i="59"/>
  <c r="R2878" i="59"/>
  <c r="S2878" i="59"/>
  <c r="T2878" i="59"/>
  <c r="U2878" i="59"/>
  <c r="D2879" i="59"/>
  <c r="A2879" i="59" s="1"/>
  <c r="J2879" i="59"/>
  <c r="M2879" i="59"/>
  <c r="N2879" i="59"/>
  <c r="P2879" i="59"/>
  <c r="Q2879" i="59"/>
  <c r="R2879" i="59"/>
  <c r="S2879" i="59"/>
  <c r="T2879" i="59"/>
  <c r="U2879" i="59"/>
  <c r="D2880" i="59"/>
  <c r="A2880" i="59" s="1"/>
  <c r="J2880" i="59"/>
  <c r="M2880" i="59"/>
  <c r="N2880" i="59"/>
  <c r="P2880" i="59"/>
  <c r="Q2880" i="59"/>
  <c r="R2880" i="59"/>
  <c r="S2880" i="59"/>
  <c r="T2880" i="59"/>
  <c r="U2880" i="59"/>
  <c r="D2881" i="59"/>
  <c r="A2881" i="59" s="1"/>
  <c r="J2881" i="59"/>
  <c r="M2881" i="59"/>
  <c r="N2881" i="59"/>
  <c r="P2881" i="59"/>
  <c r="Q2881" i="59"/>
  <c r="R2881" i="59"/>
  <c r="S2881" i="59"/>
  <c r="T2881" i="59"/>
  <c r="U2881" i="59"/>
  <c r="D2882" i="59"/>
  <c r="A2882" i="59" s="1"/>
  <c r="J2882" i="59"/>
  <c r="M2882" i="59"/>
  <c r="N2882" i="59"/>
  <c r="P2882" i="59"/>
  <c r="Q2882" i="59"/>
  <c r="R2882" i="59"/>
  <c r="S2882" i="59"/>
  <c r="T2882" i="59"/>
  <c r="U2882" i="59"/>
  <c r="D2883" i="59"/>
  <c r="A2883" i="59" s="1"/>
  <c r="J2883" i="59"/>
  <c r="M2883" i="59"/>
  <c r="N2883" i="59"/>
  <c r="P2883" i="59"/>
  <c r="Q2883" i="59"/>
  <c r="R2883" i="59"/>
  <c r="S2883" i="59"/>
  <c r="T2883" i="59"/>
  <c r="U2883" i="59"/>
  <c r="D2884" i="59"/>
  <c r="A2884" i="59" s="1"/>
  <c r="J2884" i="59"/>
  <c r="M2884" i="59"/>
  <c r="N2884" i="59"/>
  <c r="P2884" i="59"/>
  <c r="Q2884" i="59"/>
  <c r="R2884" i="59"/>
  <c r="S2884" i="59"/>
  <c r="T2884" i="59"/>
  <c r="U2884" i="59"/>
  <c r="D2885" i="59"/>
  <c r="A2885" i="59" s="1"/>
  <c r="J2885" i="59"/>
  <c r="M2885" i="59"/>
  <c r="N2885" i="59"/>
  <c r="P2885" i="59"/>
  <c r="Q2885" i="59"/>
  <c r="R2885" i="59"/>
  <c r="S2885" i="59"/>
  <c r="T2885" i="59"/>
  <c r="U2885" i="59"/>
  <c r="D2886" i="59"/>
  <c r="A2886" i="59" s="1"/>
  <c r="J2886" i="59"/>
  <c r="M2886" i="59"/>
  <c r="N2886" i="59"/>
  <c r="P2886" i="59"/>
  <c r="Q2886" i="59"/>
  <c r="R2886" i="59"/>
  <c r="S2886" i="59"/>
  <c r="T2886" i="59"/>
  <c r="U2886" i="59"/>
  <c r="D2887" i="59"/>
  <c r="A2887" i="59" s="1"/>
  <c r="J2887" i="59"/>
  <c r="M2887" i="59"/>
  <c r="N2887" i="59"/>
  <c r="P2887" i="59"/>
  <c r="Q2887" i="59"/>
  <c r="R2887" i="59"/>
  <c r="S2887" i="59"/>
  <c r="T2887" i="59"/>
  <c r="U2887" i="59"/>
  <c r="D2888" i="59"/>
  <c r="A2888" i="59" s="1"/>
  <c r="J2888" i="59"/>
  <c r="M2888" i="59"/>
  <c r="N2888" i="59"/>
  <c r="P2888" i="59"/>
  <c r="Q2888" i="59"/>
  <c r="R2888" i="59"/>
  <c r="S2888" i="59"/>
  <c r="T2888" i="59"/>
  <c r="U2888" i="59"/>
  <c r="D2889" i="59"/>
  <c r="A2889" i="59" s="1"/>
  <c r="J2889" i="59"/>
  <c r="M2889" i="59"/>
  <c r="N2889" i="59"/>
  <c r="P2889" i="59"/>
  <c r="Q2889" i="59"/>
  <c r="R2889" i="59"/>
  <c r="S2889" i="59"/>
  <c r="T2889" i="59"/>
  <c r="U2889" i="59"/>
  <c r="D2890" i="59"/>
  <c r="A2890" i="59" s="1"/>
  <c r="J2890" i="59"/>
  <c r="M2890" i="59"/>
  <c r="N2890" i="59"/>
  <c r="P2890" i="59"/>
  <c r="Q2890" i="59"/>
  <c r="R2890" i="59"/>
  <c r="S2890" i="59"/>
  <c r="T2890" i="59"/>
  <c r="U2890" i="59"/>
  <c r="D2891" i="59"/>
  <c r="A2891" i="59" s="1"/>
  <c r="J2891" i="59"/>
  <c r="M2891" i="59"/>
  <c r="N2891" i="59"/>
  <c r="P2891" i="59"/>
  <c r="Q2891" i="59"/>
  <c r="R2891" i="59"/>
  <c r="S2891" i="59"/>
  <c r="T2891" i="59"/>
  <c r="U2891" i="59"/>
  <c r="D2892" i="59"/>
  <c r="A2892" i="59" s="1"/>
  <c r="J2892" i="59"/>
  <c r="M2892" i="59"/>
  <c r="N2892" i="59"/>
  <c r="P2892" i="59"/>
  <c r="Q2892" i="59"/>
  <c r="R2892" i="59"/>
  <c r="S2892" i="59"/>
  <c r="T2892" i="59"/>
  <c r="U2892" i="59"/>
  <c r="D2893" i="59"/>
  <c r="A2893" i="59" s="1"/>
  <c r="J2893" i="59"/>
  <c r="M2893" i="59"/>
  <c r="N2893" i="59"/>
  <c r="P2893" i="59"/>
  <c r="Q2893" i="59"/>
  <c r="R2893" i="59"/>
  <c r="S2893" i="59"/>
  <c r="T2893" i="59"/>
  <c r="U2893" i="59"/>
  <c r="D2894" i="59"/>
  <c r="A2894" i="59" s="1"/>
  <c r="J2894" i="59"/>
  <c r="M2894" i="59"/>
  <c r="N2894" i="59"/>
  <c r="P2894" i="59"/>
  <c r="Q2894" i="59"/>
  <c r="R2894" i="59"/>
  <c r="S2894" i="59"/>
  <c r="T2894" i="59"/>
  <c r="U2894" i="59"/>
  <c r="D2895" i="59"/>
  <c r="A2895" i="59" s="1"/>
  <c r="J2895" i="59"/>
  <c r="M2895" i="59"/>
  <c r="N2895" i="59"/>
  <c r="P2895" i="59"/>
  <c r="Q2895" i="59"/>
  <c r="R2895" i="59"/>
  <c r="S2895" i="59"/>
  <c r="T2895" i="59"/>
  <c r="U2895" i="59"/>
  <c r="D2896" i="59"/>
  <c r="A2896" i="59" s="1"/>
  <c r="J2896" i="59"/>
  <c r="M2896" i="59"/>
  <c r="N2896" i="59"/>
  <c r="P2896" i="59"/>
  <c r="Q2896" i="59"/>
  <c r="R2896" i="59"/>
  <c r="S2896" i="59"/>
  <c r="T2896" i="59"/>
  <c r="U2896" i="59"/>
  <c r="D2897" i="59"/>
  <c r="A2897" i="59" s="1"/>
  <c r="J2897" i="59"/>
  <c r="M2897" i="59"/>
  <c r="N2897" i="59"/>
  <c r="P2897" i="59"/>
  <c r="Q2897" i="59"/>
  <c r="R2897" i="59"/>
  <c r="S2897" i="59"/>
  <c r="T2897" i="59"/>
  <c r="U2897" i="59"/>
  <c r="D2898" i="59"/>
  <c r="A2898" i="59" s="1"/>
  <c r="J2898" i="59"/>
  <c r="M2898" i="59"/>
  <c r="N2898" i="59"/>
  <c r="P2898" i="59"/>
  <c r="Q2898" i="59"/>
  <c r="R2898" i="59"/>
  <c r="S2898" i="59"/>
  <c r="T2898" i="59"/>
  <c r="U2898" i="59"/>
  <c r="D2899" i="59"/>
  <c r="A2899" i="59" s="1"/>
  <c r="J2899" i="59"/>
  <c r="M2899" i="59"/>
  <c r="N2899" i="59"/>
  <c r="P2899" i="59"/>
  <c r="Q2899" i="59"/>
  <c r="R2899" i="59"/>
  <c r="S2899" i="59"/>
  <c r="T2899" i="59"/>
  <c r="U2899" i="59"/>
  <c r="D2900" i="59"/>
  <c r="A2900" i="59" s="1"/>
  <c r="J2900" i="59"/>
  <c r="M2900" i="59"/>
  <c r="N2900" i="59"/>
  <c r="P2900" i="59"/>
  <c r="Q2900" i="59"/>
  <c r="R2900" i="59"/>
  <c r="S2900" i="59"/>
  <c r="T2900" i="59"/>
  <c r="U2900" i="59"/>
  <c r="D2901" i="59"/>
  <c r="A2901" i="59" s="1"/>
  <c r="J2901" i="59"/>
  <c r="M2901" i="59"/>
  <c r="N2901" i="59"/>
  <c r="P2901" i="59"/>
  <c r="Q2901" i="59"/>
  <c r="R2901" i="59"/>
  <c r="S2901" i="59"/>
  <c r="T2901" i="59"/>
  <c r="U2901" i="59"/>
  <c r="D2902" i="59"/>
  <c r="A2902" i="59" s="1"/>
  <c r="J2902" i="59"/>
  <c r="M2902" i="59"/>
  <c r="N2902" i="59"/>
  <c r="P2902" i="59"/>
  <c r="Q2902" i="59"/>
  <c r="R2902" i="59"/>
  <c r="S2902" i="59"/>
  <c r="T2902" i="59"/>
  <c r="U2902" i="59"/>
  <c r="D2903" i="59"/>
  <c r="A2903" i="59" s="1"/>
  <c r="J2903" i="59"/>
  <c r="M2903" i="59"/>
  <c r="N2903" i="59"/>
  <c r="P2903" i="59"/>
  <c r="Q2903" i="59"/>
  <c r="R2903" i="59"/>
  <c r="S2903" i="59"/>
  <c r="T2903" i="59"/>
  <c r="U2903" i="59"/>
  <c r="D2904" i="59"/>
  <c r="A2904" i="59" s="1"/>
  <c r="J2904" i="59"/>
  <c r="M2904" i="59"/>
  <c r="N2904" i="59"/>
  <c r="P2904" i="59"/>
  <c r="Q2904" i="59"/>
  <c r="R2904" i="59"/>
  <c r="S2904" i="59"/>
  <c r="T2904" i="59"/>
  <c r="U2904" i="59"/>
  <c r="D2905" i="59"/>
  <c r="A2905" i="59" s="1"/>
  <c r="J2905" i="59"/>
  <c r="M2905" i="59"/>
  <c r="N2905" i="59"/>
  <c r="P2905" i="59"/>
  <c r="Q2905" i="59"/>
  <c r="R2905" i="59"/>
  <c r="S2905" i="59"/>
  <c r="T2905" i="59"/>
  <c r="U2905" i="59"/>
  <c r="D2906" i="59"/>
  <c r="A2906" i="59" s="1"/>
  <c r="J2906" i="59"/>
  <c r="M2906" i="59"/>
  <c r="N2906" i="59"/>
  <c r="P2906" i="59"/>
  <c r="Q2906" i="59"/>
  <c r="R2906" i="59"/>
  <c r="S2906" i="59"/>
  <c r="T2906" i="59"/>
  <c r="U2906" i="59"/>
  <c r="D2907" i="59"/>
  <c r="A2907" i="59" s="1"/>
  <c r="J2907" i="59"/>
  <c r="M2907" i="59"/>
  <c r="N2907" i="59"/>
  <c r="P2907" i="59"/>
  <c r="Q2907" i="59"/>
  <c r="R2907" i="59"/>
  <c r="S2907" i="59"/>
  <c r="T2907" i="59"/>
  <c r="U2907" i="59"/>
  <c r="D2908" i="59"/>
  <c r="A2908" i="59" s="1"/>
  <c r="J2908" i="59"/>
  <c r="M2908" i="59"/>
  <c r="N2908" i="59"/>
  <c r="P2908" i="59"/>
  <c r="Q2908" i="59"/>
  <c r="R2908" i="59"/>
  <c r="S2908" i="59"/>
  <c r="T2908" i="59"/>
  <c r="U2908" i="59"/>
  <c r="D2909" i="59"/>
  <c r="A2909" i="59" s="1"/>
  <c r="J2909" i="59"/>
  <c r="M2909" i="59"/>
  <c r="N2909" i="59"/>
  <c r="P2909" i="59"/>
  <c r="Q2909" i="59"/>
  <c r="R2909" i="59"/>
  <c r="S2909" i="59"/>
  <c r="T2909" i="59"/>
  <c r="U2909" i="59"/>
  <c r="D2910" i="59"/>
  <c r="A2910" i="59" s="1"/>
  <c r="J2910" i="59"/>
  <c r="M2910" i="59"/>
  <c r="N2910" i="59"/>
  <c r="P2910" i="59"/>
  <c r="Q2910" i="59"/>
  <c r="R2910" i="59"/>
  <c r="S2910" i="59"/>
  <c r="T2910" i="59"/>
  <c r="U2910" i="59"/>
  <c r="D2911" i="59"/>
  <c r="A2911" i="59" s="1"/>
  <c r="J2911" i="59"/>
  <c r="M2911" i="59"/>
  <c r="N2911" i="59"/>
  <c r="P2911" i="59"/>
  <c r="Q2911" i="59"/>
  <c r="R2911" i="59"/>
  <c r="S2911" i="59"/>
  <c r="T2911" i="59"/>
  <c r="U2911" i="59"/>
  <c r="D2912" i="59"/>
  <c r="A2912" i="59" s="1"/>
  <c r="J2912" i="59"/>
  <c r="M2912" i="59"/>
  <c r="N2912" i="59"/>
  <c r="P2912" i="59"/>
  <c r="Q2912" i="59"/>
  <c r="R2912" i="59"/>
  <c r="S2912" i="59"/>
  <c r="T2912" i="59"/>
  <c r="U2912" i="59"/>
  <c r="D2913" i="59"/>
  <c r="A2913" i="59" s="1"/>
  <c r="J2913" i="59"/>
  <c r="M2913" i="59"/>
  <c r="N2913" i="59"/>
  <c r="P2913" i="59"/>
  <c r="Q2913" i="59"/>
  <c r="R2913" i="59"/>
  <c r="S2913" i="59"/>
  <c r="T2913" i="59"/>
  <c r="U2913" i="59"/>
  <c r="D2914" i="59"/>
  <c r="A2914" i="59" s="1"/>
  <c r="J2914" i="59"/>
  <c r="M2914" i="59"/>
  <c r="N2914" i="59"/>
  <c r="P2914" i="59"/>
  <c r="Q2914" i="59"/>
  <c r="S2914" i="59"/>
  <c r="T2914" i="59"/>
  <c r="U2914" i="59"/>
  <c r="D2915" i="59"/>
  <c r="A2915" i="59" s="1"/>
  <c r="J2915" i="59"/>
  <c r="M2915" i="59"/>
  <c r="N2915" i="59"/>
  <c r="P2915" i="59"/>
  <c r="Q2915" i="59"/>
  <c r="R2915" i="59"/>
  <c r="S2915" i="59"/>
  <c r="T2915" i="59"/>
  <c r="U2915" i="59"/>
  <c r="D2916" i="59"/>
  <c r="A2916" i="59" s="1"/>
  <c r="J2916" i="59"/>
  <c r="M2916" i="59"/>
  <c r="N2916" i="59"/>
  <c r="P2916" i="59"/>
  <c r="Q2916" i="59"/>
  <c r="R2916" i="59"/>
  <c r="S2916" i="59"/>
  <c r="T2916" i="59"/>
  <c r="U2916" i="59"/>
  <c r="D2917" i="59"/>
  <c r="A2917" i="59" s="1"/>
  <c r="J2917" i="59"/>
  <c r="M2917" i="59"/>
  <c r="N2917" i="59"/>
  <c r="P2917" i="59"/>
  <c r="Q2917" i="59"/>
  <c r="R2917" i="59"/>
  <c r="S2917" i="59"/>
  <c r="T2917" i="59"/>
  <c r="U2917" i="59"/>
  <c r="D2918" i="59"/>
  <c r="A2918" i="59" s="1"/>
  <c r="J2918" i="59"/>
  <c r="M2918" i="59"/>
  <c r="N2918" i="59"/>
  <c r="P2918" i="59"/>
  <c r="Q2918" i="59"/>
  <c r="R2918" i="59"/>
  <c r="S2918" i="59"/>
  <c r="T2918" i="59"/>
  <c r="U2918" i="59"/>
  <c r="D2919" i="59"/>
  <c r="A2919" i="59" s="1"/>
  <c r="J2919" i="59"/>
  <c r="M2919" i="59"/>
  <c r="N2919" i="59"/>
  <c r="P2919" i="59"/>
  <c r="Q2919" i="59"/>
  <c r="R2919" i="59"/>
  <c r="S2919" i="59"/>
  <c r="T2919" i="59"/>
  <c r="U2919" i="59"/>
  <c r="D2920" i="59"/>
  <c r="A2920" i="59" s="1"/>
  <c r="J2920" i="59"/>
  <c r="M2920" i="59"/>
  <c r="N2920" i="59"/>
  <c r="P2920" i="59"/>
  <c r="Q2920" i="59"/>
  <c r="R2920" i="59"/>
  <c r="S2920" i="59"/>
  <c r="T2920" i="59"/>
  <c r="U2920" i="59"/>
  <c r="D2921" i="59"/>
  <c r="A2921" i="59" s="1"/>
  <c r="J2921" i="59"/>
  <c r="M2921" i="59"/>
  <c r="N2921" i="59"/>
  <c r="P2921" i="59"/>
  <c r="Q2921" i="59"/>
  <c r="R2921" i="59"/>
  <c r="S2921" i="59"/>
  <c r="T2921" i="59"/>
  <c r="U2921" i="59"/>
  <c r="D2922" i="59"/>
  <c r="A2922" i="59" s="1"/>
  <c r="J2922" i="59"/>
  <c r="M2922" i="59"/>
  <c r="N2922" i="59"/>
  <c r="P2922" i="59"/>
  <c r="Q2922" i="59"/>
  <c r="R2922" i="59"/>
  <c r="S2922" i="59"/>
  <c r="T2922" i="59"/>
  <c r="U2922" i="59"/>
  <c r="D2923" i="59"/>
  <c r="A2923" i="59" s="1"/>
  <c r="J2923" i="59"/>
  <c r="M2923" i="59"/>
  <c r="N2923" i="59"/>
  <c r="P2923" i="59"/>
  <c r="Q2923" i="59"/>
  <c r="R2923" i="59"/>
  <c r="S2923" i="59"/>
  <c r="T2923" i="59"/>
  <c r="U2923" i="59"/>
  <c r="D2924" i="59"/>
  <c r="A2924" i="59" s="1"/>
  <c r="J2924" i="59"/>
  <c r="M2924" i="59"/>
  <c r="N2924" i="59"/>
  <c r="P2924" i="59"/>
  <c r="Q2924" i="59"/>
  <c r="R2924" i="59"/>
  <c r="S2924" i="59"/>
  <c r="T2924" i="59"/>
  <c r="U2924" i="59"/>
  <c r="D2925" i="59"/>
  <c r="A2925" i="59" s="1"/>
  <c r="J2925" i="59"/>
  <c r="M2925" i="59"/>
  <c r="N2925" i="59"/>
  <c r="P2925" i="59"/>
  <c r="Q2925" i="59"/>
  <c r="R2925" i="59"/>
  <c r="S2925" i="59"/>
  <c r="T2925" i="59"/>
  <c r="U2925" i="59"/>
  <c r="D2926" i="59"/>
  <c r="A2926" i="59" s="1"/>
  <c r="J2926" i="59"/>
  <c r="M2926" i="59"/>
  <c r="N2926" i="59"/>
  <c r="P2926" i="59"/>
  <c r="Q2926" i="59"/>
  <c r="R2926" i="59"/>
  <c r="S2926" i="59"/>
  <c r="T2926" i="59"/>
  <c r="U2926" i="59"/>
  <c r="D2927" i="59"/>
  <c r="A2927" i="59" s="1"/>
  <c r="J2927" i="59"/>
  <c r="M2927" i="59"/>
  <c r="N2927" i="59"/>
  <c r="P2927" i="59"/>
  <c r="Q2927" i="59"/>
  <c r="R2927" i="59"/>
  <c r="S2927" i="59"/>
  <c r="T2927" i="59"/>
  <c r="U2927" i="59"/>
  <c r="D2928" i="59"/>
  <c r="A2928" i="59" s="1"/>
  <c r="J2928" i="59"/>
  <c r="M2928" i="59"/>
  <c r="N2928" i="59"/>
  <c r="P2928" i="59"/>
  <c r="Q2928" i="59"/>
  <c r="R2928" i="59"/>
  <c r="S2928" i="59"/>
  <c r="T2928" i="59"/>
  <c r="U2928" i="59"/>
  <c r="D2929" i="59"/>
  <c r="A2929" i="59" s="1"/>
  <c r="J2929" i="59"/>
  <c r="M2929" i="59"/>
  <c r="N2929" i="59"/>
  <c r="P2929" i="59"/>
  <c r="Q2929" i="59"/>
  <c r="R2929" i="59"/>
  <c r="S2929" i="59"/>
  <c r="T2929" i="59"/>
  <c r="U2929" i="59"/>
  <c r="D2930" i="59"/>
  <c r="A2930" i="59" s="1"/>
  <c r="J2930" i="59"/>
  <c r="M2930" i="59"/>
  <c r="N2930" i="59"/>
  <c r="P2930" i="59"/>
  <c r="Q2930" i="59"/>
  <c r="R2930" i="59"/>
  <c r="S2930" i="59"/>
  <c r="T2930" i="59"/>
  <c r="U2930" i="59"/>
  <c r="D2931" i="59"/>
  <c r="A2931" i="59" s="1"/>
  <c r="J2931" i="59"/>
  <c r="M2931" i="59"/>
  <c r="N2931" i="59"/>
  <c r="P2931" i="59"/>
  <c r="Q2931" i="59"/>
  <c r="R2931" i="59"/>
  <c r="S2931" i="59"/>
  <c r="T2931" i="59"/>
  <c r="U2931" i="59"/>
  <c r="D2932" i="59"/>
  <c r="A2932" i="59" s="1"/>
  <c r="J2932" i="59"/>
  <c r="M2932" i="59"/>
  <c r="N2932" i="59"/>
  <c r="P2932" i="59"/>
  <c r="Q2932" i="59"/>
  <c r="R2932" i="59"/>
  <c r="S2932" i="59"/>
  <c r="T2932" i="59"/>
  <c r="U2932" i="59"/>
  <c r="D2933" i="59"/>
  <c r="A2933" i="59" s="1"/>
  <c r="J2933" i="59"/>
  <c r="M2933" i="59"/>
  <c r="N2933" i="59"/>
  <c r="P2933" i="59"/>
  <c r="Q2933" i="59"/>
  <c r="R2933" i="59"/>
  <c r="S2933" i="59"/>
  <c r="T2933" i="59"/>
  <c r="U2933" i="59"/>
  <c r="D2934" i="59"/>
  <c r="A2934" i="59" s="1"/>
  <c r="J2934" i="59"/>
  <c r="M2934" i="59"/>
  <c r="N2934" i="59"/>
  <c r="P2934" i="59"/>
  <c r="Q2934" i="59"/>
  <c r="R2934" i="59"/>
  <c r="S2934" i="59"/>
  <c r="T2934" i="59"/>
  <c r="U2934" i="59"/>
  <c r="D2935" i="59"/>
  <c r="A2935" i="59" s="1"/>
  <c r="J2935" i="59"/>
  <c r="M2935" i="59"/>
  <c r="N2935" i="59"/>
  <c r="P2935" i="59"/>
  <c r="Q2935" i="59"/>
  <c r="R2935" i="59"/>
  <c r="S2935" i="59"/>
  <c r="T2935" i="59"/>
  <c r="U2935" i="59"/>
  <c r="D2936" i="59"/>
  <c r="A2936" i="59" s="1"/>
  <c r="J2936" i="59"/>
  <c r="M2936" i="59"/>
  <c r="N2936" i="59"/>
  <c r="P2936" i="59"/>
  <c r="Q2936" i="59"/>
  <c r="R2936" i="59"/>
  <c r="S2936" i="59"/>
  <c r="T2936" i="59"/>
  <c r="U2936" i="59"/>
  <c r="D2937" i="59"/>
  <c r="A2937" i="59" s="1"/>
  <c r="J2937" i="59"/>
  <c r="M2937" i="59"/>
  <c r="N2937" i="59"/>
  <c r="P2937" i="59"/>
  <c r="Q2937" i="59"/>
  <c r="R2937" i="59"/>
  <c r="S2937" i="59"/>
  <c r="T2937" i="59"/>
  <c r="U2937" i="59"/>
  <c r="D2938" i="59"/>
  <c r="A2938" i="59" s="1"/>
  <c r="J2938" i="59"/>
  <c r="M2938" i="59"/>
  <c r="N2938" i="59"/>
  <c r="P2938" i="59"/>
  <c r="Q2938" i="59"/>
  <c r="R2938" i="59"/>
  <c r="S2938" i="59"/>
  <c r="T2938" i="59"/>
  <c r="U2938" i="59"/>
  <c r="D2939" i="59"/>
  <c r="A2939" i="59" s="1"/>
  <c r="J2939" i="59"/>
  <c r="M2939" i="59"/>
  <c r="N2939" i="59"/>
  <c r="P2939" i="59"/>
  <c r="Q2939" i="59"/>
  <c r="R2939" i="59"/>
  <c r="S2939" i="59"/>
  <c r="T2939" i="59"/>
  <c r="U2939" i="59"/>
  <c r="D2940" i="59"/>
  <c r="A2940" i="59" s="1"/>
  <c r="J2940" i="59"/>
  <c r="M2940" i="59"/>
  <c r="N2940" i="59"/>
  <c r="P2940" i="59"/>
  <c r="Q2940" i="59"/>
  <c r="R2940" i="59"/>
  <c r="S2940" i="59"/>
  <c r="T2940" i="59"/>
  <c r="U2940" i="59"/>
  <c r="D2941" i="59"/>
  <c r="A2941" i="59" s="1"/>
  <c r="J2941" i="59"/>
  <c r="M2941" i="59"/>
  <c r="N2941" i="59"/>
  <c r="P2941" i="59"/>
  <c r="Q2941" i="59"/>
  <c r="R2941" i="59"/>
  <c r="S2941" i="59"/>
  <c r="T2941" i="59"/>
  <c r="U2941" i="59"/>
  <c r="D2942" i="59"/>
  <c r="A2942" i="59" s="1"/>
  <c r="J2942" i="59"/>
  <c r="M2942" i="59"/>
  <c r="N2942" i="59"/>
  <c r="P2942" i="59"/>
  <c r="Q2942" i="59"/>
  <c r="R2942" i="59"/>
  <c r="S2942" i="59"/>
  <c r="T2942" i="59"/>
  <c r="U2942" i="59"/>
  <c r="D2943" i="59"/>
  <c r="A2943" i="59" s="1"/>
  <c r="J2943" i="59"/>
  <c r="M2943" i="59"/>
  <c r="N2943" i="59"/>
  <c r="P2943" i="59"/>
  <c r="Q2943" i="59"/>
  <c r="R2943" i="59"/>
  <c r="S2943" i="59"/>
  <c r="T2943" i="59"/>
  <c r="U2943" i="59"/>
  <c r="D2944" i="59"/>
  <c r="A2944" i="59" s="1"/>
  <c r="J2944" i="59"/>
  <c r="M2944" i="59"/>
  <c r="N2944" i="59"/>
  <c r="P2944" i="59"/>
  <c r="Q2944" i="59"/>
  <c r="R2944" i="59"/>
  <c r="S2944" i="59"/>
  <c r="T2944" i="59"/>
  <c r="U2944" i="59"/>
  <c r="D2945" i="59"/>
  <c r="A2945" i="59" s="1"/>
  <c r="J2945" i="59"/>
  <c r="M2945" i="59"/>
  <c r="N2945" i="59"/>
  <c r="P2945" i="59"/>
  <c r="Q2945" i="59"/>
  <c r="R2945" i="59"/>
  <c r="S2945" i="59"/>
  <c r="T2945" i="59"/>
  <c r="U2945" i="59"/>
  <c r="D2946" i="59"/>
  <c r="A2946" i="59" s="1"/>
  <c r="J2946" i="59"/>
  <c r="M2946" i="59"/>
  <c r="N2946" i="59"/>
  <c r="P2946" i="59"/>
  <c r="Q2946" i="59"/>
  <c r="R2946" i="59"/>
  <c r="S2946" i="59"/>
  <c r="T2946" i="59"/>
  <c r="U2946" i="59"/>
  <c r="D2947" i="59"/>
  <c r="A2947" i="59" s="1"/>
  <c r="J2947" i="59"/>
  <c r="M2947" i="59"/>
  <c r="N2947" i="59"/>
  <c r="P2947" i="59"/>
  <c r="Q2947" i="59"/>
  <c r="R2947" i="59"/>
  <c r="S2947" i="59"/>
  <c r="T2947" i="59"/>
  <c r="U2947" i="59"/>
  <c r="D2948" i="59"/>
  <c r="A2948" i="59" s="1"/>
  <c r="J2948" i="59"/>
  <c r="M2948" i="59"/>
  <c r="N2948" i="59"/>
  <c r="P2948" i="59"/>
  <c r="Q2948" i="59"/>
  <c r="R2948" i="59"/>
  <c r="S2948" i="59"/>
  <c r="T2948" i="59"/>
  <c r="U2948" i="59"/>
  <c r="D2949" i="59"/>
  <c r="A2949" i="59" s="1"/>
  <c r="J2949" i="59"/>
  <c r="M2949" i="59"/>
  <c r="N2949" i="59"/>
  <c r="P2949" i="59"/>
  <c r="Q2949" i="59"/>
  <c r="R2949" i="59"/>
  <c r="S2949" i="59"/>
  <c r="T2949" i="59"/>
  <c r="U2949" i="59"/>
  <c r="D2950" i="59"/>
  <c r="A2950" i="59" s="1"/>
  <c r="J2950" i="59"/>
  <c r="M2950" i="59"/>
  <c r="N2950" i="59"/>
  <c r="P2950" i="59"/>
  <c r="Q2950" i="59"/>
  <c r="R2950" i="59"/>
  <c r="S2950" i="59"/>
  <c r="T2950" i="59"/>
  <c r="U2950" i="59"/>
  <c r="D2951" i="59"/>
  <c r="A2951" i="59" s="1"/>
  <c r="J2951" i="59"/>
  <c r="M2951" i="59"/>
  <c r="N2951" i="59"/>
  <c r="P2951" i="59"/>
  <c r="Q2951" i="59"/>
  <c r="R2951" i="59"/>
  <c r="S2951" i="59"/>
  <c r="T2951" i="59"/>
  <c r="U2951" i="59"/>
  <c r="D2952" i="59"/>
  <c r="A2952" i="59" s="1"/>
  <c r="J2952" i="59"/>
  <c r="M2952" i="59"/>
  <c r="N2952" i="59"/>
  <c r="P2952" i="59"/>
  <c r="Q2952" i="59"/>
  <c r="R2952" i="59"/>
  <c r="S2952" i="59"/>
  <c r="T2952" i="59"/>
  <c r="U2952" i="59"/>
  <c r="D2953" i="59"/>
  <c r="A2953" i="59" s="1"/>
  <c r="J2953" i="59"/>
  <c r="M2953" i="59"/>
  <c r="N2953" i="59"/>
  <c r="P2953" i="59"/>
  <c r="Q2953" i="59"/>
  <c r="R2953" i="59"/>
  <c r="S2953" i="59"/>
  <c r="T2953" i="59"/>
  <c r="U2953" i="59"/>
  <c r="D2954" i="59"/>
  <c r="A2954" i="59" s="1"/>
  <c r="J2954" i="59"/>
  <c r="M2954" i="59"/>
  <c r="N2954" i="59"/>
  <c r="P2954" i="59"/>
  <c r="Q2954" i="59"/>
  <c r="R2954" i="59"/>
  <c r="S2954" i="59"/>
  <c r="T2954" i="59"/>
  <c r="U2954" i="59"/>
  <c r="D2955" i="59"/>
  <c r="A2955" i="59" s="1"/>
  <c r="J2955" i="59"/>
  <c r="M2955" i="59"/>
  <c r="N2955" i="59"/>
  <c r="P2955" i="59"/>
  <c r="Q2955" i="59"/>
  <c r="R2955" i="59"/>
  <c r="S2955" i="59"/>
  <c r="T2955" i="59"/>
  <c r="U2955" i="59"/>
  <c r="D2956" i="59"/>
  <c r="A2956" i="59" s="1"/>
  <c r="J2956" i="59"/>
  <c r="M2956" i="59"/>
  <c r="N2956" i="59"/>
  <c r="P2956" i="59"/>
  <c r="Q2956" i="59"/>
  <c r="R2956" i="59"/>
  <c r="S2956" i="59"/>
  <c r="T2956" i="59"/>
  <c r="U2956" i="59"/>
  <c r="D2957" i="59"/>
  <c r="A2957" i="59" s="1"/>
  <c r="J2957" i="59"/>
  <c r="M2957" i="59"/>
  <c r="N2957" i="59"/>
  <c r="P2957" i="59"/>
  <c r="Q2957" i="59"/>
  <c r="R2957" i="59"/>
  <c r="S2957" i="59"/>
  <c r="T2957" i="59"/>
  <c r="U2957" i="59"/>
  <c r="D2958" i="59"/>
  <c r="A2958" i="59" s="1"/>
  <c r="J2958" i="59"/>
  <c r="M2958" i="59"/>
  <c r="N2958" i="59"/>
  <c r="P2958" i="59"/>
  <c r="Q2958" i="59"/>
  <c r="R2958" i="59"/>
  <c r="S2958" i="59"/>
  <c r="T2958" i="59"/>
  <c r="U2958" i="59"/>
  <c r="D2959" i="59"/>
  <c r="A2959" i="59" s="1"/>
  <c r="J2959" i="59"/>
  <c r="M2959" i="59"/>
  <c r="N2959" i="59"/>
  <c r="P2959" i="59"/>
  <c r="Q2959" i="59"/>
  <c r="R2959" i="59"/>
  <c r="S2959" i="59"/>
  <c r="T2959" i="59"/>
  <c r="U2959" i="59"/>
  <c r="D2960" i="59"/>
  <c r="A2960" i="59" s="1"/>
  <c r="J2960" i="59"/>
  <c r="M2960" i="59"/>
  <c r="N2960" i="59"/>
  <c r="P2960" i="59"/>
  <c r="Q2960" i="59"/>
  <c r="R2960" i="59"/>
  <c r="S2960" i="59"/>
  <c r="T2960" i="59"/>
  <c r="U2960" i="59"/>
  <c r="D2961" i="59"/>
  <c r="A2961" i="59" s="1"/>
  <c r="J2961" i="59"/>
  <c r="M2961" i="59"/>
  <c r="N2961" i="59"/>
  <c r="P2961" i="59"/>
  <c r="Q2961" i="59"/>
  <c r="R2961" i="59"/>
  <c r="S2961" i="59"/>
  <c r="T2961" i="59"/>
  <c r="U2961" i="59"/>
  <c r="D2962" i="59"/>
  <c r="A2962" i="59" s="1"/>
  <c r="J2962" i="59"/>
  <c r="M2962" i="59"/>
  <c r="N2962" i="59"/>
  <c r="P2962" i="59"/>
  <c r="Q2962" i="59"/>
  <c r="R2962" i="59"/>
  <c r="S2962" i="59"/>
  <c r="T2962" i="59"/>
  <c r="U2962" i="59"/>
  <c r="D2963" i="59"/>
  <c r="A2963" i="59" s="1"/>
  <c r="J2963" i="59"/>
  <c r="M2963" i="59"/>
  <c r="N2963" i="59"/>
  <c r="P2963" i="59"/>
  <c r="Q2963" i="59"/>
  <c r="R2963" i="59"/>
  <c r="S2963" i="59"/>
  <c r="T2963" i="59"/>
  <c r="U2963" i="59"/>
  <c r="D2964" i="59"/>
  <c r="A2964" i="59" s="1"/>
  <c r="J2964" i="59"/>
  <c r="M2964" i="59"/>
  <c r="N2964" i="59"/>
  <c r="P2964" i="59"/>
  <c r="Q2964" i="59"/>
  <c r="R2964" i="59"/>
  <c r="S2964" i="59"/>
  <c r="T2964" i="59"/>
  <c r="U2964" i="59"/>
  <c r="D2965" i="59"/>
  <c r="A2965" i="59" s="1"/>
  <c r="J2965" i="59"/>
  <c r="M2965" i="59"/>
  <c r="N2965" i="59"/>
  <c r="P2965" i="59"/>
  <c r="Q2965" i="59"/>
  <c r="R2965" i="59"/>
  <c r="S2965" i="59"/>
  <c r="T2965" i="59"/>
  <c r="U2965" i="59"/>
  <c r="D2966" i="59"/>
  <c r="A2966" i="59" s="1"/>
  <c r="J2966" i="59"/>
  <c r="M2966" i="59"/>
  <c r="N2966" i="59"/>
  <c r="P2966" i="59"/>
  <c r="Q2966" i="59"/>
  <c r="R2966" i="59"/>
  <c r="S2966" i="59"/>
  <c r="T2966" i="59"/>
  <c r="U2966" i="59"/>
  <c r="D2967" i="59"/>
  <c r="A2967" i="59" s="1"/>
  <c r="J2967" i="59"/>
  <c r="M2967" i="59"/>
  <c r="N2967" i="59"/>
  <c r="P2967" i="59"/>
  <c r="Q2967" i="59"/>
  <c r="R2967" i="59"/>
  <c r="S2967" i="59"/>
  <c r="T2967" i="59"/>
  <c r="U2967" i="59"/>
  <c r="D2968" i="59"/>
  <c r="A2968" i="59" s="1"/>
  <c r="J2968" i="59"/>
  <c r="M2968" i="59"/>
  <c r="N2968" i="59"/>
  <c r="P2968" i="59"/>
  <c r="Q2968" i="59"/>
  <c r="R2968" i="59"/>
  <c r="S2968" i="59"/>
  <c r="T2968" i="59"/>
  <c r="U2968" i="59"/>
  <c r="D2969" i="59"/>
  <c r="A2969" i="59" s="1"/>
  <c r="J2969" i="59"/>
  <c r="M2969" i="59"/>
  <c r="N2969" i="59"/>
  <c r="P2969" i="59"/>
  <c r="Q2969" i="59"/>
  <c r="R2969" i="59"/>
  <c r="S2969" i="59"/>
  <c r="T2969" i="59"/>
  <c r="U2969" i="59"/>
  <c r="D2970" i="59"/>
  <c r="A2970" i="59" s="1"/>
  <c r="J2970" i="59"/>
  <c r="M2970" i="59"/>
  <c r="N2970" i="59"/>
  <c r="P2970" i="59"/>
  <c r="Q2970" i="59"/>
  <c r="R2970" i="59"/>
  <c r="S2970" i="59"/>
  <c r="T2970" i="59"/>
  <c r="U2970" i="59"/>
  <c r="D2971" i="59"/>
  <c r="A2971" i="59" s="1"/>
  <c r="J2971" i="59"/>
  <c r="M2971" i="59"/>
  <c r="N2971" i="59"/>
  <c r="P2971" i="59"/>
  <c r="Q2971" i="59"/>
  <c r="R2971" i="59"/>
  <c r="S2971" i="59"/>
  <c r="T2971" i="59"/>
  <c r="U2971" i="59"/>
  <c r="D2972" i="59"/>
  <c r="A2972" i="59" s="1"/>
  <c r="J2972" i="59"/>
  <c r="M2972" i="59"/>
  <c r="N2972" i="59"/>
  <c r="P2972" i="59"/>
  <c r="Q2972" i="59"/>
  <c r="R2972" i="59"/>
  <c r="S2972" i="59"/>
  <c r="T2972" i="59"/>
  <c r="U2972" i="59"/>
  <c r="D2973" i="59"/>
  <c r="A2973" i="59" s="1"/>
  <c r="J2973" i="59"/>
  <c r="M2973" i="59"/>
  <c r="N2973" i="59"/>
  <c r="P2973" i="59"/>
  <c r="Q2973" i="59"/>
  <c r="R2973" i="59"/>
  <c r="S2973" i="59"/>
  <c r="T2973" i="59"/>
  <c r="U2973" i="59"/>
  <c r="D2974" i="59"/>
  <c r="A2974" i="59" s="1"/>
  <c r="J2974" i="59"/>
  <c r="M2974" i="59"/>
  <c r="N2974" i="59"/>
  <c r="P2974" i="59"/>
  <c r="Q2974" i="59"/>
  <c r="R2974" i="59"/>
  <c r="S2974" i="59"/>
  <c r="T2974" i="59"/>
  <c r="U2974" i="59"/>
  <c r="D2975" i="59"/>
  <c r="A2975" i="59" s="1"/>
  <c r="J2975" i="59"/>
  <c r="M2975" i="59"/>
  <c r="N2975" i="59"/>
  <c r="P2975" i="59"/>
  <c r="Q2975" i="59"/>
  <c r="R2975" i="59"/>
  <c r="S2975" i="59"/>
  <c r="T2975" i="59"/>
  <c r="U2975" i="59"/>
  <c r="D2976" i="59"/>
  <c r="A2976" i="59" s="1"/>
  <c r="J2976" i="59"/>
  <c r="M2976" i="59"/>
  <c r="N2976" i="59"/>
  <c r="P2976" i="59"/>
  <c r="Q2976" i="59"/>
  <c r="R2976" i="59"/>
  <c r="S2976" i="59"/>
  <c r="T2976" i="59"/>
  <c r="U2976" i="59"/>
  <c r="D2977" i="59"/>
  <c r="A2977" i="59" s="1"/>
  <c r="J2977" i="59"/>
  <c r="M2977" i="59"/>
  <c r="N2977" i="59"/>
  <c r="P2977" i="59"/>
  <c r="Q2977" i="59"/>
  <c r="R2977" i="59"/>
  <c r="S2977" i="59"/>
  <c r="T2977" i="59"/>
  <c r="U2977" i="59"/>
  <c r="D2978" i="59"/>
  <c r="A2978" i="59" s="1"/>
  <c r="J2978" i="59"/>
  <c r="M2978" i="59"/>
  <c r="N2978" i="59"/>
  <c r="P2978" i="59"/>
  <c r="Q2978" i="59"/>
  <c r="R2978" i="59"/>
  <c r="S2978" i="59"/>
  <c r="T2978" i="59"/>
  <c r="U2978" i="59"/>
  <c r="D2979" i="59"/>
  <c r="A2979" i="59" s="1"/>
  <c r="J2979" i="59"/>
  <c r="M2979" i="59"/>
  <c r="N2979" i="59"/>
  <c r="P2979" i="59"/>
  <c r="Q2979" i="59"/>
  <c r="R2979" i="59"/>
  <c r="S2979" i="59"/>
  <c r="T2979" i="59"/>
  <c r="U2979" i="59"/>
  <c r="D2980" i="59"/>
  <c r="A2980" i="59" s="1"/>
  <c r="J2980" i="59"/>
  <c r="M2980" i="59"/>
  <c r="N2980" i="59"/>
  <c r="P2980" i="59"/>
  <c r="Q2980" i="59"/>
  <c r="R2980" i="59"/>
  <c r="S2980" i="59"/>
  <c r="T2980" i="59"/>
  <c r="U2980" i="59"/>
  <c r="D2981" i="59"/>
  <c r="A2981" i="59" s="1"/>
  <c r="J2981" i="59"/>
  <c r="M2981" i="59"/>
  <c r="N2981" i="59"/>
  <c r="P2981" i="59"/>
  <c r="Q2981" i="59"/>
  <c r="R2981" i="59"/>
  <c r="S2981" i="59"/>
  <c r="T2981" i="59"/>
  <c r="U2981" i="59"/>
  <c r="D2982" i="59"/>
  <c r="A2982" i="59" s="1"/>
  <c r="J2982" i="59"/>
  <c r="M2982" i="59"/>
  <c r="N2982" i="59"/>
  <c r="P2982" i="59"/>
  <c r="Q2982" i="59"/>
  <c r="R2982" i="59"/>
  <c r="S2982" i="59"/>
  <c r="T2982" i="59"/>
  <c r="U2982" i="59"/>
  <c r="D2983" i="59"/>
  <c r="A2983" i="59" s="1"/>
  <c r="J2983" i="59"/>
  <c r="M2983" i="59"/>
  <c r="N2983" i="59"/>
  <c r="P2983" i="59"/>
  <c r="Q2983" i="59"/>
  <c r="R2983" i="59"/>
  <c r="S2983" i="59"/>
  <c r="T2983" i="59"/>
  <c r="U2983" i="59"/>
  <c r="D2984" i="59"/>
  <c r="A2984" i="59" s="1"/>
  <c r="J2984" i="59"/>
  <c r="M2984" i="59"/>
  <c r="N2984" i="59"/>
  <c r="P2984" i="59"/>
  <c r="Q2984" i="59"/>
  <c r="R2984" i="59"/>
  <c r="S2984" i="59"/>
  <c r="T2984" i="59"/>
  <c r="U2984" i="59"/>
  <c r="D2985" i="59"/>
  <c r="A2985" i="59" s="1"/>
  <c r="J2985" i="59"/>
  <c r="M2985" i="59"/>
  <c r="N2985" i="59"/>
  <c r="P2985" i="59"/>
  <c r="Q2985" i="59"/>
  <c r="R2985" i="59"/>
  <c r="S2985" i="59"/>
  <c r="T2985" i="59"/>
  <c r="U2985" i="59"/>
  <c r="D2986" i="59"/>
  <c r="A2986" i="59" s="1"/>
  <c r="J2986" i="59"/>
  <c r="M2986" i="59"/>
  <c r="N2986" i="59"/>
  <c r="P2986" i="59"/>
  <c r="Q2986" i="59"/>
  <c r="R2986" i="59"/>
  <c r="S2986" i="59"/>
  <c r="T2986" i="59"/>
  <c r="U2986" i="59"/>
  <c r="D2987" i="59"/>
  <c r="A2987" i="59" s="1"/>
  <c r="J2987" i="59"/>
  <c r="M2987" i="59"/>
  <c r="N2987" i="59"/>
  <c r="P2987" i="59"/>
  <c r="Q2987" i="59"/>
  <c r="R2987" i="59"/>
  <c r="S2987" i="59"/>
  <c r="T2987" i="59"/>
  <c r="U2987" i="59"/>
  <c r="D2988" i="59"/>
  <c r="A2988" i="59" s="1"/>
  <c r="J2988" i="59"/>
  <c r="M2988" i="59"/>
  <c r="N2988" i="59"/>
  <c r="P2988" i="59"/>
  <c r="Q2988" i="59"/>
  <c r="R2988" i="59"/>
  <c r="S2988" i="59"/>
  <c r="T2988" i="59"/>
  <c r="U2988" i="59"/>
  <c r="D2989" i="59"/>
  <c r="A2989" i="59" s="1"/>
  <c r="J2989" i="59"/>
  <c r="M2989" i="59"/>
  <c r="N2989" i="59"/>
  <c r="P2989" i="59"/>
  <c r="Q2989" i="59"/>
  <c r="R2989" i="59"/>
  <c r="S2989" i="59"/>
  <c r="T2989" i="59"/>
  <c r="U2989" i="59"/>
  <c r="D2990" i="59"/>
  <c r="A2990" i="59" s="1"/>
  <c r="J2990" i="59"/>
  <c r="M2990" i="59"/>
  <c r="N2990" i="59"/>
  <c r="P2990" i="59"/>
  <c r="Q2990" i="59"/>
  <c r="R2990" i="59"/>
  <c r="S2990" i="59"/>
  <c r="T2990" i="59"/>
  <c r="U2990" i="59"/>
  <c r="D2991" i="59"/>
  <c r="A2991" i="59" s="1"/>
  <c r="J2991" i="59"/>
  <c r="M2991" i="59"/>
  <c r="N2991" i="59"/>
  <c r="P2991" i="59"/>
  <c r="Q2991" i="59"/>
  <c r="R2991" i="59"/>
  <c r="S2991" i="59"/>
  <c r="T2991" i="59"/>
  <c r="U2991" i="59"/>
  <c r="D2992" i="59"/>
  <c r="A2992" i="59" s="1"/>
  <c r="J2992" i="59"/>
  <c r="M2992" i="59"/>
  <c r="N2992" i="59"/>
  <c r="P2992" i="59"/>
  <c r="Q2992" i="59"/>
  <c r="R2992" i="59"/>
  <c r="S2992" i="59"/>
  <c r="T2992" i="59"/>
  <c r="U2992" i="59"/>
  <c r="D2993" i="59"/>
  <c r="A2993" i="59" s="1"/>
  <c r="J2993" i="59"/>
  <c r="M2993" i="59"/>
  <c r="N2993" i="59"/>
  <c r="P2993" i="59"/>
  <c r="Q2993" i="59"/>
  <c r="R2993" i="59"/>
  <c r="S2993" i="59"/>
  <c r="T2993" i="59"/>
  <c r="U2993" i="59"/>
  <c r="D2994" i="59"/>
  <c r="A2994" i="59" s="1"/>
  <c r="J2994" i="59"/>
  <c r="M2994" i="59"/>
  <c r="N2994" i="59"/>
  <c r="P2994" i="59"/>
  <c r="Q2994" i="59"/>
  <c r="R2994" i="59"/>
  <c r="S2994" i="59"/>
  <c r="T2994" i="59"/>
  <c r="U2994" i="59"/>
  <c r="D2995" i="59"/>
  <c r="A2995" i="59" s="1"/>
  <c r="J2995" i="59"/>
  <c r="M2995" i="59"/>
  <c r="N2995" i="59"/>
  <c r="P2995" i="59"/>
  <c r="Q2995" i="59"/>
  <c r="R2995" i="59"/>
  <c r="S2995" i="59"/>
  <c r="T2995" i="59"/>
  <c r="U2995" i="59"/>
  <c r="D2996" i="59"/>
  <c r="A2996" i="59" s="1"/>
  <c r="J2996" i="59"/>
  <c r="M2996" i="59"/>
  <c r="N2996" i="59"/>
  <c r="P2996" i="59"/>
  <c r="Q2996" i="59"/>
  <c r="R2996" i="59"/>
  <c r="S2996" i="59"/>
  <c r="T2996" i="59"/>
  <c r="U2996" i="59"/>
  <c r="D2997" i="59"/>
  <c r="A2997" i="59" s="1"/>
  <c r="J2997" i="59"/>
  <c r="M2997" i="59"/>
  <c r="N2997" i="59"/>
  <c r="P2997" i="59"/>
  <c r="Q2997" i="59"/>
  <c r="R2997" i="59"/>
  <c r="S2997" i="59"/>
  <c r="T2997" i="59"/>
  <c r="U2997" i="59"/>
  <c r="D2998" i="59"/>
  <c r="A2998" i="59" s="1"/>
  <c r="J2998" i="59"/>
  <c r="M2998" i="59"/>
  <c r="N2998" i="59"/>
  <c r="P2998" i="59"/>
  <c r="Q2998" i="59"/>
  <c r="R2998" i="59"/>
  <c r="S2998" i="59"/>
  <c r="T2998" i="59"/>
  <c r="U2998" i="59"/>
  <c r="D2999" i="59"/>
  <c r="A2999" i="59" s="1"/>
  <c r="J2999" i="59"/>
  <c r="M2999" i="59"/>
  <c r="N2999" i="59"/>
  <c r="P2999" i="59"/>
  <c r="Q2999" i="59"/>
  <c r="R2999" i="59"/>
  <c r="S2999" i="59"/>
  <c r="T2999" i="59"/>
  <c r="U2999" i="59"/>
  <c r="D3000" i="59"/>
  <c r="A3000" i="59" s="1"/>
  <c r="J3000" i="59"/>
  <c r="M3000" i="59"/>
  <c r="N3000" i="59"/>
  <c r="P3000" i="59"/>
  <c r="Q3000" i="59"/>
  <c r="R3000" i="59"/>
  <c r="S3000" i="59"/>
  <c r="T3000" i="59"/>
  <c r="U3000" i="59"/>
  <c r="D3001" i="59"/>
  <c r="A3001" i="59" s="1"/>
  <c r="J3001" i="59"/>
  <c r="M3001" i="59"/>
  <c r="N3001" i="59"/>
  <c r="P3001" i="59"/>
  <c r="Q3001" i="59"/>
  <c r="R3001" i="59"/>
  <c r="S3001" i="59"/>
  <c r="T3001" i="59"/>
  <c r="U3001" i="59"/>
  <c r="D3002" i="59"/>
  <c r="A3002" i="59" s="1"/>
  <c r="J3002" i="59"/>
  <c r="M3002" i="59"/>
  <c r="N3002" i="59"/>
  <c r="P3002" i="59"/>
  <c r="Q3002" i="59"/>
  <c r="R3002" i="59"/>
  <c r="S3002" i="59"/>
  <c r="T3002" i="59"/>
  <c r="U3002" i="59"/>
  <c r="D3003" i="59"/>
  <c r="A3003" i="59" s="1"/>
  <c r="J3003" i="59"/>
  <c r="M3003" i="59"/>
  <c r="N3003" i="59"/>
  <c r="P3003" i="59"/>
  <c r="Q3003" i="59"/>
  <c r="R3003" i="59"/>
  <c r="S3003" i="59"/>
  <c r="T3003" i="59"/>
  <c r="U3003" i="59"/>
  <c r="D3004" i="59"/>
  <c r="A3004" i="59" s="1"/>
  <c r="J3004" i="59"/>
  <c r="M3004" i="59"/>
  <c r="N3004" i="59"/>
  <c r="P3004" i="59"/>
  <c r="Q3004" i="59"/>
  <c r="R3004" i="59"/>
  <c r="S3004" i="59"/>
  <c r="T3004" i="59"/>
  <c r="U3004" i="59"/>
  <c r="D3005" i="59"/>
  <c r="A3005" i="59" s="1"/>
  <c r="J3005" i="59"/>
  <c r="M3005" i="59"/>
  <c r="N3005" i="59"/>
  <c r="P3005" i="59"/>
  <c r="Q3005" i="59"/>
  <c r="R3005" i="59"/>
  <c r="S3005" i="59"/>
  <c r="T3005" i="59"/>
  <c r="U3005" i="59"/>
  <c r="D3006" i="59"/>
  <c r="A3006" i="59" s="1"/>
  <c r="J3006" i="59"/>
  <c r="M3006" i="59"/>
  <c r="N3006" i="59"/>
  <c r="P3006" i="59"/>
  <c r="Q3006" i="59"/>
  <c r="R3006" i="59"/>
  <c r="S3006" i="59"/>
  <c r="T3006" i="59"/>
  <c r="U3006" i="59"/>
  <c r="D3007" i="59"/>
  <c r="A3007" i="59" s="1"/>
  <c r="J3007" i="59"/>
  <c r="M3007" i="59"/>
  <c r="N3007" i="59"/>
  <c r="P3007" i="59"/>
  <c r="Q3007" i="59"/>
  <c r="R3007" i="59"/>
  <c r="S3007" i="59"/>
  <c r="T3007" i="59"/>
  <c r="U3007" i="59"/>
  <c r="D3008" i="59"/>
  <c r="A3008" i="59" s="1"/>
  <c r="J3008" i="59"/>
  <c r="M3008" i="59"/>
  <c r="N3008" i="59"/>
  <c r="P3008" i="59"/>
  <c r="Q3008" i="59"/>
  <c r="R3008" i="59"/>
  <c r="S3008" i="59"/>
  <c r="T3008" i="59"/>
  <c r="U3008" i="59"/>
  <c r="D3009" i="59"/>
  <c r="A3009" i="59" s="1"/>
  <c r="J3009" i="59"/>
  <c r="M3009" i="59"/>
  <c r="N3009" i="59"/>
  <c r="P3009" i="59"/>
  <c r="Q3009" i="59"/>
  <c r="R3009" i="59"/>
  <c r="S3009" i="59"/>
  <c r="T3009" i="59"/>
  <c r="U3009" i="59"/>
  <c r="D3010" i="59"/>
  <c r="A3010" i="59" s="1"/>
  <c r="J3010" i="59"/>
  <c r="M3010" i="59"/>
  <c r="N3010" i="59"/>
  <c r="P3010" i="59"/>
  <c r="Q3010" i="59"/>
  <c r="R3010" i="59"/>
  <c r="S3010" i="59"/>
  <c r="T3010" i="59"/>
  <c r="U3010" i="59"/>
  <c r="D3011" i="59"/>
  <c r="A3011" i="59" s="1"/>
  <c r="J3011" i="59"/>
  <c r="M3011" i="59"/>
  <c r="N3011" i="59"/>
  <c r="P3011" i="59"/>
  <c r="Q3011" i="59"/>
  <c r="R3011" i="59"/>
  <c r="S3011" i="59"/>
  <c r="T3011" i="59"/>
  <c r="U3011" i="59"/>
  <c r="D3012" i="59"/>
  <c r="A3012" i="59" s="1"/>
  <c r="J3012" i="59"/>
  <c r="M3012" i="59"/>
  <c r="N3012" i="59"/>
  <c r="P3012" i="59"/>
  <c r="Q3012" i="59"/>
  <c r="R3012" i="59"/>
  <c r="S3012" i="59"/>
  <c r="T3012" i="59"/>
  <c r="U3012" i="59"/>
  <c r="D3013" i="59"/>
  <c r="A3013" i="59" s="1"/>
  <c r="J3013" i="59"/>
  <c r="M3013" i="59"/>
  <c r="N3013" i="59"/>
  <c r="P3013" i="59"/>
  <c r="Q3013" i="59"/>
  <c r="R3013" i="59"/>
  <c r="S3013" i="59"/>
  <c r="T3013" i="59"/>
  <c r="U3013" i="59"/>
  <c r="D3014" i="59"/>
  <c r="A3014" i="59" s="1"/>
  <c r="J3014" i="59"/>
  <c r="M3014" i="59"/>
  <c r="N3014" i="59"/>
  <c r="P3014" i="59"/>
  <c r="Q3014" i="59"/>
  <c r="R3014" i="59"/>
  <c r="S3014" i="59"/>
  <c r="T3014" i="59"/>
  <c r="U3014" i="59"/>
  <c r="D3015" i="59"/>
  <c r="A3015" i="59" s="1"/>
  <c r="J3015" i="59"/>
  <c r="M3015" i="59"/>
  <c r="N3015" i="59"/>
  <c r="P3015" i="59"/>
  <c r="Q3015" i="59"/>
  <c r="R3015" i="59"/>
  <c r="S3015" i="59"/>
  <c r="T3015" i="59"/>
  <c r="U3015" i="59"/>
  <c r="D3016" i="59"/>
  <c r="A3016" i="59" s="1"/>
  <c r="J3016" i="59"/>
  <c r="M3016" i="59"/>
  <c r="N3016" i="59"/>
  <c r="P3016" i="59"/>
  <c r="Q3016" i="59"/>
  <c r="S3016" i="59"/>
  <c r="T3016" i="59"/>
  <c r="U3016" i="59"/>
  <c r="D3017" i="59"/>
  <c r="A3017" i="59" s="1"/>
  <c r="J3017" i="59"/>
  <c r="M3017" i="59"/>
  <c r="N3017" i="59"/>
  <c r="P3017" i="59"/>
  <c r="Q3017" i="59"/>
  <c r="S3017" i="59"/>
  <c r="T3017" i="59"/>
  <c r="U3017" i="59"/>
  <c r="D3018" i="59"/>
  <c r="A3018" i="59" s="1"/>
  <c r="J3018" i="59"/>
  <c r="M3018" i="59"/>
  <c r="N3018" i="59"/>
  <c r="P3018" i="59"/>
  <c r="Q3018" i="59"/>
  <c r="S3018" i="59"/>
  <c r="T3018" i="59"/>
  <c r="U3018" i="59"/>
  <c r="D3019" i="59"/>
  <c r="A3019" i="59" s="1"/>
  <c r="J3019" i="59"/>
  <c r="M3019" i="59"/>
  <c r="N3019" i="59"/>
  <c r="P3019" i="59"/>
  <c r="Q3019" i="59"/>
  <c r="S3019" i="59"/>
  <c r="T3019" i="59"/>
  <c r="U3019" i="59"/>
  <c r="D3020" i="59"/>
  <c r="A3020" i="59" s="1"/>
  <c r="J3020" i="59"/>
  <c r="M3020" i="59"/>
  <c r="N3020" i="59"/>
  <c r="P3020" i="59"/>
  <c r="Q3020" i="59"/>
  <c r="R3020" i="59"/>
  <c r="S3020" i="59"/>
  <c r="T3020" i="59"/>
  <c r="U3020" i="59"/>
  <c r="D3021" i="59"/>
  <c r="A3021" i="59" s="1"/>
  <c r="J3021" i="59"/>
  <c r="M3021" i="59"/>
  <c r="N3021" i="59"/>
  <c r="P3021" i="59"/>
  <c r="Q3021" i="59"/>
  <c r="R3021" i="59"/>
  <c r="S3021" i="59"/>
  <c r="T3021" i="59"/>
  <c r="U3021" i="59"/>
  <c r="D3022" i="59"/>
  <c r="A3022" i="59" s="1"/>
  <c r="J3022" i="59"/>
  <c r="M3022" i="59"/>
  <c r="N3022" i="59"/>
  <c r="P3022" i="59"/>
  <c r="Q3022" i="59"/>
  <c r="R3022" i="59"/>
  <c r="S3022" i="59"/>
  <c r="T3022" i="59"/>
  <c r="U3022" i="59"/>
  <c r="D3023" i="59"/>
  <c r="A3023" i="59" s="1"/>
  <c r="J3023" i="59"/>
  <c r="M3023" i="59"/>
  <c r="N3023" i="59"/>
  <c r="P3023" i="59"/>
  <c r="Q3023" i="59"/>
  <c r="R3023" i="59"/>
  <c r="S3023" i="59"/>
  <c r="T3023" i="59"/>
  <c r="U3023" i="59"/>
  <c r="D3024" i="59"/>
  <c r="A3024" i="59" s="1"/>
  <c r="J3024" i="59"/>
  <c r="M3024" i="59"/>
  <c r="N3024" i="59"/>
  <c r="P3024" i="59"/>
  <c r="Q3024" i="59"/>
  <c r="R3024" i="59"/>
  <c r="S3024" i="59"/>
  <c r="T3024" i="59"/>
  <c r="U3024" i="59"/>
  <c r="D3025" i="59"/>
  <c r="A3025" i="59" s="1"/>
  <c r="J3025" i="59"/>
  <c r="M3025" i="59"/>
  <c r="N3025" i="59"/>
  <c r="P3025" i="59"/>
  <c r="Q3025" i="59"/>
  <c r="R3025" i="59"/>
  <c r="S3025" i="59"/>
  <c r="T3025" i="59"/>
  <c r="U3025" i="59"/>
  <c r="D3026" i="59"/>
  <c r="A3026" i="59" s="1"/>
  <c r="J3026" i="59"/>
  <c r="M3026" i="59"/>
  <c r="N3026" i="59"/>
  <c r="P3026" i="59"/>
  <c r="Q3026" i="59"/>
  <c r="R3026" i="59"/>
  <c r="S3026" i="59"/>
  <c r="T3026" i="59"/>
  <c r="U3026" i="59"/>
  <c r="D3027" i="59"/>
  <c r="A3027" i="59" s="1"/>
  <c r="J3027" i="59"/>
  <c r="M3027" i="59"/>
  <c r="N3027" i="59"/>
  <c r="P3027" i="59"/>
  <c r="Q3027" i="59"/>
  <c r="R3027" i="59"/>
  <c r="S3027" i="59"/>
  <c r="T3027" i="59"/>
  <c r="U3027" i="59"/>
  <c r="D3028" i="59"/>
  <c r="A3028" i="59" s="1"/>
  <c r="J3028" i="59"/>
  <c r="M3028" i="59"/>
  <c r="N3028" i="59"/>
  <c r="P3028" i="59"/>
  <c r="Q3028" i="59"/>
  <c r="R3028" i="59"/>
  <c r="S3028" i="59"/>
  <c r="T3028" i="59"/>
  <c r="U3028" i="59"/>
  <c r="D3029" i="59"/>
  <c r="A3029" i="59" s="1"/>
  <c r="J3029" i="59"/>
  <c r="M3029" i="59"/>
  <c r="N3029" i="59"/>
  <c r="P3029" i="59"/>
  <c r="Q3029" i="59"/>
  <c r="R3029" i="59"/>
  <c r="S3029" i="59"/>
  <c r="T3029" i="59"/>
  <c r="U3029" i="59"/>
  <c r="D3030" i="59"/>
  <c r="A3030" i="59" s="1"/>
  <c r="J3030" i="59"/>
  <c r="M3030" i="59"/>
  <c r="N3030" i="59"/>
  <c r="P3030" i="59"/>
  <c r="Q3030" i="59"/>
  <c r="R3030" i="59"/>
  <c r="S3030" i="59"/>
  <c r="T3030" i="59"/>
  <c r="U3030" i="59"/>
  <c r="D3031" i="59"/>
  <c r="A3031" i="59" s="1"/>
  <c r="J3031" i="59"/>
  <c r="M3031" i="59"/>
  <c r="N3031" i="59"/>
  <c r="P3031" i="59"/>
  <c r="Q3031" i="59"/>
  <c r="R3031" i="59"/>
  <c r="S3031" i="59"/>
  <c r="T3031" i="59"/>
  <c r="U3031" i="59"/>
  <c r="D3032" i="59"/>
  <c r="A3032" i="59" s="1"/>
  <c r="J3032" i="59"/>
  <c r="M3032" i="59"/>
  <c r="N3032" i="59"/>
  <c r="P3032" i="59"/>
  <c r="Q3032" i="59"/>
  <c r="R3032" i="59"/>
  <c r="S3032" i="59"/>
  <c r="T3032" i="59"/>
  <c r="U3032" i="59"/>
  <c r="D3033" i="59"/>
  <c r="A3033" i="59" s="1"/>
  <c r="J3033" i="59"/>
  <c r="M3033" i="59"/>
  <c r="N3033" i="59"/>
  <c r="P3033" i="59"/>
  <c r="Q3033" i="59"/>
  <c r="R3033" i="59"/>
  <c r="S3033" i="59"/>
  <c r="T3033" i="59"/>
  <c r="U3033" i="59"/>
  <c r="D3034" i="59"/>
  <c r="A3034" i="59" s="1"/>
  <c r="J3034" i="59"/>
  <c r="M3034" i="59"/>
  <c r="N3034" i="59"/>
  <c r="P3034" i="59"/>
  <c r="Q3034" i="59"/>
  <c r="R3034" i="59"/>
  <c r="S3034" i="59"/>
  <c r="T3034" i="59"/>
  <c r="U3034" i="59"/>
  <c r="D3035" i="59"/>
  <c r="A3035" i="59" s="1"/>
  <c r="J3035" i="59"/>
  <c r="M3035" i="59"/>
  <c r="N3035" i="59"/>
  <c r="P3035" i="59"/>
  <c r="Q3035" i="59"/>
  <c r="R3035" i="59"/>
  <c r="S3035" i="59"/>
  <c r="T3035" i="59"/>
  <c r="U3035" i="59"/>
  <c r="D3036" i="59"/>
  <c r="A3036" i="59" s="1"/>
  <c r="J3036" i="59"/>
  <c r="M3036" i="59"/>
  <c r="N3036" i="59"/>
  <c r="P3036" i="59"/>
  <c r="Q3036" i="59"/>
  <c r="R3036" i="59"/>
  <c r="S3036" i="59"/>
  <c r="T3036" i="59"/>
  <c r="U3036" i="59"/>
  <c r="D3037" i="59"/>
  <c r="A3037" i="59" s="1"/>
  <c r="J3037" i="59"/>
  <c r="M3037" i="59"/>
  <c r="N3037" i="59"/>
  <c r="P3037" i="59"/>
  <c r="Q3037" i="59"/>
  <c r="R3037" i="59"/>
  <c r="S3037" i="59"/>
  <c r="T3037" i="59"/>
  <c r="U3037" i="59"/>
  <c r="D3038" i="59"/>
  <c r="A3038" i="59" s="1"/>
  <c r="J3038" i="59"/>
  <c r="M3038" i="59"/>
  <c r="N3038" i="59"/>
  <c r="P3038" i="59"/>
  <c r="Q3038" i="59"/>
  <c r="R3038" i="59"/>
  <c r="S3038" i="59"/>
  <c r="T3038" i="59"/>
  <c r="U3038" i="59"/>
  <c r="D3039" i="59"/>
  <c r="A3039" i="59" s="1"/>
  <c r="J3039" i="59"/>
  <c r="M3039" i="59"/>
  <c r="N3039" i="59"/>
  <c r="P3039" i="59"/>
  <c r="Q3039" i="59"/>
  <c r="R3039" i="59"/>
  <c r="S3039" i="59"/>
  <c r="T3039" i="59"/>
  <c r="U3039" i="59"/>
  <c r="D3040" i="59"/>
  <c r="A3040" i="59" s="1"/>
  <c r="J3040" i="59"/>
  <c r="M3040" i="59"/>
  <c r="N3040" i="59"/>
  <c r="P3040" i="59"/>
  <c r="Q3040" i="59"/>
  <c r="R3040" i="59"/>
  <c r="S3040" i="59"/>
  <c r="T3040" i="59"/>
  <c r="U3040" i="59"/>
  <c r="D3041" i="59"/>
  <c r="A3041" i="59" s="1"/>
  <c r="J3041" i="59"/>
  <c r="M3041" i="59"/>
  <c r="N3041" i="59"/>
  <c r="P3041" i="59"/>
  <c r="Q3041" i="59"/>
  <c r="R3041" i="59"/>
  <c r="S3041" i="59"/>
  <c r="T3041" i="59"/>
  <c r="U3041" i="59"/>
  <c r="D3042" i="59"/>
  <c r="A3042" i="59" s="1"/>
  <c r="J3042" i="59"/>
  <c r="M3042" i="59"/>
  <c r="N3042" i="59"/>
  <c r="P3042" i="59"/>
  <c r="Q3042" i="59"/>
  <c r="R3042" i="59"/>
  <c r="S3042" i="59"/>
  <c r="T3042" i="59"/>
  <c r="U3042" i="59"/>
  <c r="D3043" i="59"/>
  <c r="A3043" i="59" s="1"/>
  <c r="J3043" i="59"/>
  <c r="M3043" i="59"/>
  <c r="N3043" i="59"/>
  <c r="P3043" i="59"/>
  <c r="Q3043" i="59"/>
  <c r="R3043" i="59"/>
  <c r="S3043" i="59"/>
  <c r="T3043" i="59"/>
  <c r="U3043" i="59"/>
  <c r="D3044" i="59"/>
  <c r="A3044" i="59" s="1"/>
  <c r="J3044" i="59"/>
  <c r="M3044" i="59"/>
  <c r="N3044" i="59"/>
  <c r="P3044" i="59"/>
  <c r="Q3044" i="59"/>
  <c r="R3044" i="59"/>
  <c r="S3044" i="59"/>
  <c r="T3044" i="59"/>
  <c r="U3044" i="59"/>
  <c r="D3045" i="59"/>
  <c r="A3045" i="59" s="1"/>
  <c r="J3045" i="59"/>
  <c r="M3045" i="59"/>
  <c r="N3045" i="59"/>
  <c r="P3045" i="59"/>
  <c r="Q3045" i="59"/>
  <c r="R3045" i="59"/>
  <c r="S3045" i="59"/>
  <c r="T3045" i="59"/>
  <c r="U3045" i="59"/>
  <c r="D3046" i="59"/>
  <c r="A3046" i="59" s="1"/>
  <c r="J3046" i="59"/>
  <c r="M3046" i="59"/>
  <c r="N3046" i="59"/>
  <c r="P3046" i="59"/>
  <c r="Q3046" i="59"/>
  <c r="R3046" i="59"/>
  <c r="S3046" i="59"/>
  <c r="T3046" i="59"/>
  <c r="U3046" i="59"/>
  <c r="D3047" i="59"/>
  <c r="A3047" i="59" s="1"/>
  <c r="J3047" i="59"/>
  <c r="M3047" i="59"/>
  <c r="N3047" i="59"/>
  <c r="P3047" i="59"/>
  <c r="Q3047" i="59"/>
  <c r="R3047" i="59"/>
  <c r="S3047" i="59"/>
  <c r="T3047" i="59"/>
  <c r="U3047" i="59"/>
  <c r="D3048" i="59"/>
  <c r="A3048" i="59" s="1"/>
  <c r="J3048" i="59"/>
  <c r="M3048" i="59"/>
  <c r="N3048" i="59"/>
  <c r="P3048" i="59"/>
  <c r="Q3048" i="59"/>
  <c r="R3048" i="59"/>
  <c r="S3048" i="59"/>
  <c r="T3048" i="59"/>
  <c r="U3048" i="59"/>
  <c r="D3049" i="59"/>
  <c r="A3049" i="59" s="1"/>
  <c r="J3049" i="59"/>
  <c r="M3049" i="59"/>
  <c r="N3049" i="59"/>
  <c r="P3049" i="59"/>
  <c r="Q3049" i="59"/>
  <c r="R3049" i="59"/>
  <c r="S3049" i="59"/>
  <c r="T3049" i="59"/>
  <c r="U3049" i="59"/>
  <c r="D3050" i="59"/>
  <c r="A3050" i="59" s="1"/>
  <c r="J3050" i="59"/>
  <c r="M3050" i="59"/>
  <c r="N3050" i="59"/>
  <c r="P3050" i="59"/>
  <c r="Q3050" i="59"/>
  <c r="R3050" i="59"/>
  <c r="S3050" i="59"/>
  <c r="T3050" i="59"/>
  <c r="U3050" i="59"/>
  <c r="D3051" i="59"/>
  <c r="A3051" i="59" s="1"/>
  <c r="J3051" i="59"/>
  <c r="M3051" i="59"/>
  <c r="N3051" i="59"/>
  <c r="P3051" i="59"/>
  <c r="Q3051" i="59"/>
  <c r="R3051" i="59"/>
  <c r="S3051" i="59"/>
  <c r="T3051" i="59"/>
  <c r="U3051" i="59"/>
  <c r="D3052" i="59"/>
  <c r="A3052" i="59" s="1"/>
  <c r="J3052" i="59"/>
  <c r="M3052" i="59"/>
  <c r="N3052" i="59"/>
  <c r="P3052" i="59"/>
  <c r="Q3052" i="59"/>
  <c r="R3052" i="59"/>
  <c r="S3052" i="59"/>
  <c r="T3052" i="59"/>
  <c r="U3052" i="59"/>
  <c r="D3053" i="59"/>
  <c r="A3053" i="59" s="1"/>
  <c r="J3053" i="59"/>
  <c r="M3053" i="59"/>
  <c r="N3053" i="59"/>
  <c r="P3053" i="59"/>
  <c r="Q3053" i="59"/>
  <c r="R3053" i="59"/>
  <c r="S3053" i="59"/>
  <c r="T3053" i="59"/>
  <c r="U3053" i="59"/>
  <c r="D3054" i="59"/>
  <c r="A3054" i="59" s="1"/>
  <c r="J3054" i="59"/>
  <c r="M3054" i="59"/>
  <c r="N3054" i="59"/>
  <c r="P3054" i="59"/>
  <c r="Q3054" i="59"/>
  <c r="R3054" i="59"/>
  <c r="S3054" i="59"/>
  <c r="T3054" i="59"/>
  <c r="U3054" i="59"/>
  <c r="D3055" i="59"/>
  <c r="A3055" i="59" s="1"/>
  <c r="J3055" i="59"/>
  <c r="M3055" i="59"/>
  <c r="N3055" i="59"/>
  <c r="P3055" i="59"/>
  <c r="Q3055" i="59"/>
  <c r="R3055" i="59"/>
  <c r="S3055" i="59"/>
  <c r="T3055" i="59"/>
  <c r="U3055" i="59"/>
  <c r="D3056" i="59"/>
  <c r="A3056" i="59" s="1"/>
  <c r="J3056" i="59"/>
  <c r="M3056" i="59"/>
  <c r="N3056" i="59"/>
  <c r="P3056" i="59"/>
  <c r="Q3056" i="59"/>
  <c r="R3056" i="59"/>
  <c r="S3056" i="59"/>
  <c r="T3056" i="59"/>
  <c r="U3056" i="59"/>
  <c r="D3057" i="59"/>
  <c r="A3057" i="59" s="1"/>
  <c r="J3057" i="59"/>
  <c r="M3057" i="59"/>
  <c r="N3057" i="59"/>
  <c r="P3057" i="59"/>
  <c r="Q3057" i="59"/>
  <c r="R3057" i="59"/>
  <c r="S3057" i="59"/>
  <c r="T3057" i="59"/>
  <c r="U3057" i="59"/>
  <c r="D3058" i="59"/>
  <c r="A3058" i="59" s="1"/>
  <c r="J3058" i="59"/>
  <c r="M3058" i="59"/>
  <c r="N3058" i="59"/>
  <c r="P3058" i="59"/>
  <c r="Q3058" i="59"/>
  <c r="R3058" i="59"/>
  <c r="S3058" i="59"/>
  <c r="T3058" i="59"/>
  <c r="U3058" i="59"/>
  <c r="D3059" i="59"/>
  <c r="A3059" i="59" s="1"/>
  <c r="J3059" i="59"/>
  <c r="M3059" i="59"/>
  <c r="N3059" i="59"/>
  <c r="P3059" i="59"/>
  <c r="Q3059" i="59"/>
  <c r="R3059" i="59"/>
  <c r="S3059" i="59"/>
  <c r="T3059" i="59"/>
  <c r="U3059" i="59"/>
  <c r="D3060" i="59"/>
  <c r="A3060" i="59" s="1"/>
  <c r="J3060" i="59"/>
  <c r="M3060" i="59"/>
  <c r="N3060" i="59"/>
  <c r="P3060" i="59"/>
  <c r="Q3060" i="59"/>
  <c r="R3060" i="59"/>
  <c r="S3060" i="59"/>
  <c r="T3060" i="59"/>
  <c r="U3060" i="59"/>
  <c r="D3061" i="59"/>
  <c r="A3061" i="59" s="1"/>
  <c r="J3061" i="59"/>
  <c r="M3061" i="59"/>
  <c r="N3061" i="59"/>
  <c r="P3061" i="59"/>
  <c r="Q3061" i="59"/>
  <c r="R3061" i="59"/>
  <c r="S3061" i="59"/>
  <c r="T3061" i="59"/>
  <c r="U3061" i="59"/>
  <c r="D3062" i="59"/>
  <c r="A3062" i="59" s="1"/>
  <c r="J3062" i="59"/>
  <c r="M3062" i="59"/>
  <c r="N3062" i="59"/>
  <c r="P3062" i="59"/>
  <c r="Q3062" i="59"/>
  <c r="R3062" i="59"/>
  <c r="S3062" i="59"/>
  <c r="T3062" i="59"/>
  <c r="U3062" i="59"/>
  <c r="D3063" i="59"/>
  <c r="A3063" i="59" s="1"/>
  <c r="J3063" i="59"/>
  <c r="M3063" i="59"/>
  <c r="N3063" i="59"/>
  <c r="P3063" i="59"/>
  <c r="Q3063" i="59"/>
  <c r="R3063" i="59"/>
  <c r="S3063" i="59"/>
  <c r="T3063" i="59"/>
  <c r="U3063" i="59"/>
  <c r="D3064" i="59"/>
  <c r="A3064" i="59" s="1"/>
  <c r="J3064" i="59"/>
  <c r="M3064" i="59"/>
  <c r="N3064" i="59"/>
  <c r="P3064" i="59"/>
  <c r="Q3064" i="59"/>
  <c r="R3064" i="59"/>
  <c r="S3064" i="59"/>
  <c r="T3064" i="59"/>
  <c r="U3064" i="59"/>
  <c r="D3065" i="59"/>
  <c r="A3065" i="59" s="1"/>
  <c r="J3065" i="59"/>
  <c r="M3065" i="59"/>
  <c r="N3065" i="59"/>
  <c r="P3065" i="59"/>
  <c r="Q3065" i="59"/>
  <c r="R3065" i="59"/>
  <c r="S3065" i="59"/>
  <c r="T3065" i="59"/>
  <c r="U3065" i="59"/>
  <c r="D3066" i="59"/>
  <c r="A3066" i="59" s="1"/>
  <c r="J3066" i="59"/>
  <c r="M3066" i="59"/>
  <c r="N3066" i="59"/>
  <c r="P3066" i="59"/>
  <c r="Q3066" i="59"/>
  <c r="R3066" i="59"/>
  <c r="S3066" i="59"/>
  <c r="T3066" i="59"/>
  <c r="U3066" i="59"/>
  <c r="D3067" i="59"/>
  <c r="A3067" i="59" s="1"/>
  <c r="J3067" i="59"/>
  <c r="M3067" i="59"/>
  <c r="N3067" i="59"/>
  <c r="P3067" i="59"/>
  <c r="Q3067" i="59"/>
  <c r="R3067" i="59"/>
  <c r="S3067" i="59"/>
  <c r="T3067" i="59"/>
  <c r="U3067" i="59"/>
  <c r="D3068" i="59"/>
  <c r="A3068" i="59" s="1"/>
  <c r="J3068" i="59"/>
  <c r="M3068" i="59"/>
  <c r="N3068" i="59"/>
  <c r="P3068" i="59"/>
  <c r="Q3068" i="59"/>
  <c r="R3068" i="59"/>
  <c r="S3068" i="59"/>
  <c r="T3068" i="59"/>
  <c r="U3068" i="59"/>
  <c r="D3069" i="59"/>
  <c r="A3069" i="59" s="1"/>
  <c r="J3069" i="59"/>
  <c r="M3069" i="59"/>
  <c r="N3069" i="59"/>
  <c r="P3069" i="59"/>
  <c r="Q3069" i="59"/>
  <c r="R3069" i="59"/>
  <c r="S3069" i="59"/>
  <c r="T3069" i="59"/>
  <c r="U3069" i="59"/>
  <c r="D3070" i="59"/>
  <c r="A3070" i="59" s="1"/>
  <c r="J3070" i="59"/>
  <c r="M3070" i="59"/>
  <c r="N3070" i="59"/>
  <c r="P3070" i="59"/>
  <c r="Q3070" i="59"/>
  <c r="R3070" i="59"/>
  <c r="S3070" i="59"/>
  <c r="T3070" i="59"/>
  <c r="U3070" i="59"/>
  <c r="D3071" i="59"/>
  <c r="A3071" i="59" s="1"/>
  <c r="J3071" i="59"/>
  <c r="M3071" i="59"/>
  <c r="N3071" i="59"/>
  <c r="P3071" i="59"/>
  <c r="Q3071" i="59"/>
  <c r="R3071" i="59"/>
  <c r="S3071" i="59"/>
  <c r="T3071" i="59"/>
  <c r="U3071" i="59"/>
  <c r="D3072" i="59"/>
  <c r="A3072" i="59" s="1"/>
  <c r="J3072" i="59"/>
  <c r="M3072" i="59"/>
  <c r="N3072" i="59"/>
  <c r="P3072" i="59"/>
  <c r="Q3072" i="59"/>
  <c r="R3072" i="59"/>
  <c r="S3072" i="59"/>
  <c r="T3072" i="59"/>
  <c r="U3072" i="59"/>
  <c r="D3073" i="59"/>
  <c r="A3073" i="59" s="1"/>
  <c r="J3073" i="59"/>
  <c r="M3073" i="59"/>
  <c r="N3073" i="59"/>
  <c r="P3073" i="59"/>
  <c r="Q3073" i="59"/>
  <c r="R3073" i="59"/>
  <c r="S3073" i="59"/>
  <c r="T3073" i="59"/>
  <c r="U3073" i="59"/>
  <c r="D3074" i="59"/>
  <c r="A3074" i="59" s="1"/>
  <c r="J3074" i="59"/>
  <c r="M3074" i="59"/>
  <c r="N3074" i="59"/>
  <c r="P3074" i="59"/>
  <c r="Q3074" i="59"/>
  <c r="R3074" i="59"/>
  <c r="S3074" i="59"/>
  <c r="T3074" i="59"/>
  <c r="U3074" i="59"/>
  <c r="D3075" i="59"/>
  <c r="A3075" i="59" s="1"/>
  <c r="J3075" i="59"/>
  <c r="M3075" i="59"/>
  <c r="N3075" i="59"/>
  <c r="P3075" i="59"/>
  <c r="Q3075" i="59"/>
  <c r="R3075" i="59"/>
  <c r="S3075" i="59"/>
  <c r="T3075" i="59"/>
  <c r="U3075" i="59"/>
  <c r="D3076" i="59"/>
  <c r="A3076" i="59" s="1"/>
  <c r="J3076" i="59"/>
  <c r="M3076" i="59"/>
  <c r="N3076" i="59"/>
  <c r="P3076" i="59"/>
  <c r="Q3076" i="59"/>
  <c r="R3076" i="59"/>
  <c r="S3076" i="59"/>
  <c r="T3076" i="59"/>
  <c r="U3076" i="59"/>
  <c r="D3077" i="59"/>
  <c r="A3077" i="59" s="1"/>
  <c r="J3077" i="59"/>
  <c r="M3077" i="59"/>
  <c r="N3077" i="59"/>
  <c r="P3077" i="59"/>
  <c r="Q3077" i="59"/>
  <c r="R3077" i="59"/>
  <c r="S3077" i="59"/>
  <c r="T3077" i="59"/>
  <c r="U3077" i="59"/>
  <c r="D3078" i="59"/>
  <c r="A3078" i="59" s="1"/>
  <c r="J3078" i="59"/>
  <c r="M3078" i="59"/>
  <c r="N3078" i="59"/>
  <c r="P3078" i="59"/>
  <c r="Q3078" i="59"/>
  <c r="R3078" i="59"/>
  <c r="S3078" i="59"/>
  <c r="T3078" i="59"/>
  <c r="U3078" i="59"/>
  <c r="D3079" i="59"/>
  <c r="A3079" i="59" s="1"/>
  <c r="J3079" i="59"/>
  <c r="M3079" i="59"/>
  <c r="N3079" i="59"/>
  <c r="P3079" i="59"/>
  <c r="Q3079" i="59"/>
  <c r="R3079" i="59"/>
  <c r="S3079" i="59"/>
  <c r="T3079" i="59"/>
  <c r="U3079" i="59"/>
  <c r="D3080" i="59"/>
  <c r="A3080" i="59" s="1"/>
  <c r="J3080" i="59"/>
  <c r="M3080" i="59"/>
  <c r="N3080" i="59"/>
  <c r="P3080" i="59"/>
  <c r="Q3080" i="59"/>
  <c r="R3080" i="59"/>
  <c r="S3080" i="59"/>
  <c r="T3080" i="59"/>
  <c r="U3080" i="59"/>
  <c r="D3081" i="59"/>
  <c r="A3081" i="59" s="1"/>
  <c r="J3081" i="59"/>
  <c r="M3081" i="59"/>
  <c r="N3081" i="59"/>
  <c r="P3081" i="59"/>
  <c r="Q3081" i="59"/>
  <c r="R3081" i="59"/>
  <c r="S3081" i="59"/>
  <c r="T3081" i="59"/>
  <c r="U3081" i="59"/>
  <c r="D3082" i="59"/>
  <c r="A3082" i="59" s="1"/>
  <c r="J3082" i="59"/>
  <c r="M3082" i="59"/>
  <c r="N3082" i="59"/>
  <c r="P3082" i="59"/>
  <c r="Q3082" i="59"/>
  <c r="R3082" i="59"/>
  <c r="S3082" i="59"/>
  <c r="T3082" i="59"/>
  <c r="U3082" i="59"/>
  <c r="D3083" i="59"/>
  <c r="A3083" i="59" s="1"/>
  <c r="J3083" i="59"/>
  <c r="M3083" i="59"/>
  <c r="N3083" i="59"/>
  <c r="P3083" i="59"/>
  <c r="Q3083" i="59"/>
  <c r="R3083" i="59"/>
  <c r="S3083" i="59"/>
  <c r="T3083" i="59"/>
  <c r="U3083" i="59"/>
  <c r="D3084" i="59"/>
  <c r="A3084" i="59" s="1"/>
  <c r="J3084" i="59"/>
  <c r="M3084" i="59"/>
  <c r="N3084" i="59"/>
  <c r="P3084" i="59"/>
  <c r="Q3084" i="59"/>
  <c r="R3084" i="59"/>
  <c r="S3084" i="59"/>
  <c r="T3084" i="59"/>
  <c r="U3084" i="59"/>
  <c r="D3085" i="59"/>
  <c r="A3085" i="59" s="1"/>
  <c r="J3085" i="59"/>
  <c r="M3085" i="59"/>
  <c r="N3085" i="59"/>
  <c r="P3085" i="59"/>
  <c r="Q3085" i="59"/>
  <c r="R3085" i="59"/>
  <c r="S3085" i="59"/>
  <c r="T3085" i="59"/>
  <c r="U3085" i="59"/>
  <c r="D3086" i="59"/>
  <c r="A3086" i="59" s="1"/>
  <c r="J3086" i="59"/>
  <c r="M3086" i="59"/>
  <c r="N3086" i="59"/>
  <c r="P3086" i="59"/>
  <c r="Q3086" i="59"/>
  <c r="R3086" i="59"/>
  <c r="S3086" i="59"/>
  <c r="T3086" i="59"/>
  <c r="U3086" i="59"/>
  <c r="D3087" i="59"/>
  <c r="A3087" i="59" s="1"/>
  <c r="J3087" i="59"/>
  <c r="M3087" i="59"/>
  <c r="N3087" i="59"/>
  <c r="P3087" i="59"/>
  <c r="Q3087" i="59"/>
  <c r="R3087" i="59"/>
  <c r="S3087" i="59"/>
  <c r="T3087" i="59"/>
  <c r="U3087" i="59"/>
  <c r="D3088" i="59"/>
  <c r="A3088" i="59" s="1"/>
  <c r="J3088" i="59"/>
  <c r="M3088" i="59"/>
  <c r="N3088" i="59"/>
  <c r="P3088" i="59"/>
  <c r="Q3088" i="59"/>
  <c r="R3088" i="59"/>
  <c r="S3088" i="59"/>
  <c r="T3088" i="59"/>
  <c r="U3088" i="59"/>
  <c r="D3089" i="59"/>
  <c r="A3089" i="59" s="1"/>
  <c r="J3089" i="59"/>
  <c r="M3089" i="59"/>
  <c r="N3089" i="59"/>
  <c r="P3089" i="59"/>
  <c r="Q3089" i="59"/>
  <c r="R3089" i="59"/>
  <c r="S3089" i="59"/>
  <c r="T3089" i="59"/>
  <c r="U3089" i="59"/>
  <c r="D3090" i="59"/>
  <c r="A3090" i="59" s="1"/>
  <c r="J3090" i="59"/>
  <c r="M3090" i="59"/>
  <c r="N3090" i="59"/>
  <c r="P3090" i="59"/>
  <c r="Q3090" i="59"/>
  <c r="R3090" i="59"/>
  <c r="S3090" i="59"/>
  <c r="T3090" i="59"/>
  <c r="U3090" i="59"/>
  <c r="D3091" i="59"/>
  <c r="A3091" i="59" s="1"/>
  <c r="J3091" i="59"/>
  <c r="M3091" i="59"/>
  <c r="N3091" i="59"/>
  <c r="P3091" i="59"/>
  <c r="Q3091" i="59"/>
  <c r="R3091" i="59"/>
  <c r="S3091" i="59"/>
  <c r="T3091" i="59"/>
  <c r="U3091" i="59"/>
  <c r="D3092" i="59"/>
  <c r="A3092" i="59" s="1"/>
  <c r="J3092" i="59"/>
  <c r="M3092" i="59"/>
  <c r="N3092" i="59"/>
  <c r="P3092" i="59"/>
  <c r="Q3092" i="59"/>
  <c r="R3092" i="59"/>
  <c r="S3092" i="59"/>
  <c r="T3092" i="59"/>
  <c r="U3092" i="59"/>
  <c r="D3093" i="59"/>
  <c r="A3093" i="59" s="1"/>
  <c r="J3093" i="59"/>
  <c r="M3093" i="59"/>
  <c r="N3093" i="59"/>
  <c r="P3093" i="59"/>
  <c r="Q3093" i="59"/>
  <c r="R3093" i="59"/>
  <c r="S3093" i="59"/>
  <c r="T3093" i="59"/>
  <c r="U3093" i="59"/>
  <c r="D3094" i="59"/>
  <c r="A3094" i="59" s="1"/>
  <c r="J3094" i="59"/>
  <c r="M3094" i="59"/>
  <c r="N3094" i="59"/>
  <c r="P3094" i="59"/>
  <c r="Q3094" i="59"/>
  <c r="R3094" i="59"/>
  <c r="S3094" i="59"/>
  <c r="T3094" i="59"/>
  <c r="U3094" i="59"/>
  <c r="D3095" i="59"/>
  <c r="A3095" i="59" s="1"/>
  <c r="J3095" i="59"/>
  <c r="M3095" i="59"/>
  <c r="N3095" i="59"/>
  <c r="P3095" i="59"/>
  <c r="Q3095" i="59"/>
  <c r="R3095" i="59"/>
  <c r="S3095" i="59"/>
  <c r="T3095" i="59"/>
  <c r="U3095" i="59"/>
  <c r="D3096" i="59"/>
  <c r="A3096" i="59" s="1"/>
  <c r="J3096" i="59"/>
  <c r="M3096" i="59"/>
  <c r="N3096" i="59"/>
  <c r="P3096" i="59"/>
  <c r="Q3096" i="59"/>
  <c r="R3096" i="59"/>
  <c r="S3096" i="59"/>
  <c r="T3096" i="59"/>
  <c r="U3096" i="59"/>
  <c r="D3097" i="59"/>
  <c r="A3097" i="59" s="1"/>
  <c r="J3097" i="59"/>
  <c r="M3097" i="59"/>
  <c r="N3097" i="59"/>
  <c r="P3097" i="59"/>
  <c r="Q3097" i="59"/>
  <c r="R3097" i="59"/>
  <c r="S3097" i="59"/>
  <c r="T3097" i="59"/>
  <c r="U3097" i="59"/>
  <c r="D3098" i="59"/>
  <c r="A3098" i="59" s="1"/>
  <c r="J3098" i="59"/>
  <c r="M3098" i="59"/>
  <c r="N3098" i="59"/>
  <c r="P3098" i="59"/>
  <c r="Q3098" i="59"/>
  <c r="R3098" i="59"/>
  <c r="S3098" i="59"/>
  <c r="T3098" i="59"/>
  <c r="U3098" i="59"/>
  <c r="D3099" i="59"/>
  <c r="A3099" i="59" s="1"/>
  <c r="J3099" i="59"/>
  <c r="M3099" i="59"/>
  <c r="N3099" i="59"/>
  <c r="P3099" i="59"/>
  <c r="Q3099" i="59"/>
  <c r="R3099" i="59"/>
  <c r="S3099" i="59"/>
  <c r="T3099" i="59"/>
  <c r="U3099" i="59"/>
  <c r="D3100" i="59"/>
  <c r="A3100" i="59" s="1"/>
  <c r="J3100" i="59"/>
  <c r="M3100" i="59"/>
  <c r="N3100" i="59"/>
  <c r="P3100" i="59"/>
  <c r="Q3100" i="59"/>
  <c r="R3100" i="59"/>
  <c r="S3100" i="59"/>
  <c r="T3100" i="59"/>
  <c r="U3100" i="59"/>
  <c r="D3101" i="59"/>
  <c r="A3101" i="59" s="1"/>
  <c r="J3101" i="59"/>
  <c r="M3101" i="59"/>
  <c r="N3101" i="59"/>
  <c r="P3101" i="59"/>
  <c r="Q3101" i="59"/>
  <c r="R3101" i="59"/>
  <c r="S3101" i="59"/>
  <c r="T3101" i="59"/>
  <c r="U3101" i="59"/>
  <c r="D3102" i="59"/>
  <c r="A3102" i="59" s="1"/>
  <c r="J3102" i="59"/>
  <c r="M3102" i="59"/>
  <c r="N3102" i="59"/>
  <c r="P3102" i="59"/>
  <c r="Q3102" i="59"/>
  <c r="R3102" i="59"/>
  <c r="S3102" i="59"/>
  <c r="T3102" i="59"/>
  <c r="U3102" i="59"/>
  <c r="D3103" i="59"/>
  <c r="A3103" i="59" s="1"/>
  <c r="J3103" i="59"/>
  <c r="M3103" i="59"/>
  <c r="N3103" i="59"/>
  <c r="P3103" i="59"/>
  <c r="Q3103" i="59"/>
  <c r="R3103" i="59"/>
  <c r="S3103" i="59"/>
  <c r="T3103" i="59"/>
  <c r="U3103" i="59"/>
  <c r="D3104" i="59"/>
  <c r="A3104" i="59" s="1"/>
  <c r="J3104" i="59"/>
  <c r="M3104" i="59"/>
  <c r="N3104" i="59"/>
  <c r="P3104" i="59"/>
  <c r="Q3104" i="59"/>
  <c r="R3104" i="59"/>
  <c r="S3104" i="59"/>
  <c r="T3104" i="59"/>
  <c r="U3104" i="59"/>
  <c r="D3105" i="59"/>
  <c r="A3105" i="59" s="1"/>
  <c r="J3105" i="59"/>
  <c r="M3105" i="59"/>
  <c r="N3105" i="59"/>
  <c r="P3105" i="59"/>
  <c r="Q3105" i="59"/>
  <c r="R3105" i="59"/>
  <c r="S3105" i="59"/>
  <c r="T3105" i="59"/>
  <c r="U3105" i="59"/>
  <c r="D3106" i="59"/>
  <c r="A3106" i="59" s="1"/>
  <c r="J3106" i="59"/>
  <c r="M3106" i="59"/>
  <c r="N3106" i="59"/>
  <c r="P3106" i="59"/>
  <c r="Q3106" i="59"/>
  <c r="R3106" i="59"/>
  <c r="S3106" i="59"/>
  <c r="T3106" i="59"/>
  <c r="U3106" i="59"/>
  <c r="D3107" i="59"/>
  <c r="A3107" i="59" s="1"/>
  <c r="J3107" i="59"/>
  <c r="M3107" i="59"/>
  <c r="N3107" i="59"/>
  <c r="P3107" i="59"/>
  <c r="Q3107" i="59"/>
  <c r="R3107" i="59"/>
  <c r="S3107" i="59"/>
  <c r="T3107" i="59"/>
  <c r="U3107" i="59"/>
  <c r="D3108" i="59"/>
  <c r="A3108" i="59" s="1"/>
  <c r="J3108" i="59"/>
  <c r="M3108" i="59"/>
  <c r="N3108" i="59"/>
  <c r="P3108" i="59"/>
  <c r="Q3108" i="59"/>
  <c r="R3108" i="59"/>
  <c r="S3108" i="59"/>
  <c r="T3108" i="59"/>
  <c r="U3108" i="59"/>
  <c r="D3109" i="59"/>
  <c r="A3109" i="59" s="1"/>
  <c r="J3109" i="59"/>
  <c r="M3109" i="59"/>
  <c r="N3109" i="59"/>
  <c r="P3109" i="59"/>
  <c r="Q3109" i="59"/>
  <c r="R3109" i="59"/>
  <c r="S3109" i="59"/>
  <c r="T3109" i="59"/>
  <c r="U3109" i="59"/>
  <c r="D3110" i="59"/>
  <c r="A3110" i="59" s="1"/>
  <c r="J3110" i="59"/>
  <c r="M3110" i="59"/>
  <c r="N3110" i="59"/>
  <c r="P3110" i="59"/>
  <c r="Q3110" i="59"/>
  <c r="R3110" i="59"/>
  <c r="S3110" i="59"/>
  <c r="T3110" i="59"/>
  <c r="U3110" i="59"/>
  <c r="D3111" i="59"/>
  <c r="A3111" i="59" s="1"/>
  <c r="J3111" i="59"/>
  <c r="M3111" i="59"/>
  <c r="N3111" i="59"/>
  <c r="P3111" i="59"/>
  <c r="Q3111" i="59"/>
  <c r="R3111" i="59"/>
  <c r="S3111" i="59"/>
  <c r="T3111" i="59"/>
  <c r="U3111" i="59"/>
  <c r="D3112" i="59"/>
  <c r="A3112" i="59" s="1"/>
  <c r="J3112" i="59"/>
  <c r="M3112" i="59"/>
  <c r="N3112" i="59"/>
  <c r="P3112" i="59"/>
  <c r="Q3112" i="59"/>
  <c r="R3112" i="59"/>
  <c r="S3112" i="59"/>
  <c r="T3112" i="59"/>
  <c r="U3112" i="59"/>
  <c r="D3113" i="59"/>
  <c r="A3113" i="59" s="1"/>
  <c r="J3113" i="59"/>
  <c r="M3113" i="59"/>
  <c r="N3113" i="59"/>
  <c r="P3113" i="59"/>
  <c r="Q3113" i="59"/>
  <c r="R3113" i="59"/>
  <c r="S3113" i="59"/>
  <c r="T3113" i="59"/>
  <c r="U3113" i="59"/>
  <c r="D3114" i="59"/>
  <c r="A3114" i="59" s="1"/>
  <c r="J3114" i="59"/>
  <c r="M3114" i="59"/>
  <c r="N3114" i="59"/>
  <c r="P3114" i="59"/>
  <c r="Q3114" i="59"/>
  <c r="R3114" i="59"/>
  <c r="S3114" i="59"/>
  <c r="T3114" i="59"/>
  <c r="U3114" i="59"/>
  <c r="D3115" i="59"/>
  <c r="A3115" i="59" s="1"/>
  <c r="J3115" i="59"/>
  <c r="M3115" i="59"/>
  <c r="N3115" i="59"/>
  <c r="P3115" i="59"/>
  <c r="Q3115" i="59"/>
  <c r="R3115" i="59"/>
  <c r="S3115" i="59"/>
  <c r="T3115" i="59"/>
  <c r="U3115" i="59"/>
  <c r="D3116" i="59"/>
  <c r="A3116" i="59" s="1"/>
  <c r="J3116" i="59"/>
  <c r="M3116" i="59"/>
  <c r="N3116" i="59"/>
  <c r="P3116" i="59"/>
  <c r="Q3116" i="59"/>
  <c r="R3116" i="59"/>
  <c r="S3116" i="59"/>
  <c r="T3116" i="59"/>
  <c r="U3116" i="59"/>
  <c r="D3117" i="59"/>
  <c r="A3117" i="59" s="1"/>
  <c r="J3117" i="59"/>
  <c r="M3117" i="59"/>
  <c r="N3117" i="59"/>
  <c r="P3117" i="59"/>
  <c r="Q3117" i="59"/>
  <c r="R3117" i="59"/>
  <c r="S3117" i="59"/>
  <c r="T3117" i="59"/>
  <c r="U3117" i="59"/>
  <c r="D3118" i="59"/>
  <c r="A3118" i="59" s="1"/>
  <c r="J3118" i="59"/>
  <c r="M3118" i="59"/>
  <c r="N3118" i="59"/>
  <c r="P3118" i="59"/>
  <c r="Q3118" i="59"/>
  <c r="R3118" i="59"/>
  <c r="S3118" i="59"/>
  <c r="T3118" i="59"/>
  <c r="U3118" i="59"/>
  <c r="D3119" i="59"/>
  <c r="A3119" i="59" s="1"/>
  <c r="J3119" i="59"/>
  <c r="M3119" i="59"/>
  <c r="N3119" i="59"/>
  <c r="P3119" i="59"/>
  <c r="Q3119" i="59"/>
  <c r="R3119" i="59"/>
  <c r="S3119" i="59"/>
  <c r="T3119" i="59"/>
  <c r="U3119" i="59"/>
  <c r="D3120" i="59"/>
  <c r="A3120" i="59" s="1"/>
  <c r="J3120" i="59"/>
  <c r="M3120" i="59"/>
  <c r="N3120" i="59"/>
  <c r="P3120" i="59"/>
  <c r="Q3120" i="59"/>
  <c r="R3120" i="59"/>
  <c r="S3120" i="59"/>
  <c r="T3120" i="59"/>
  <c r="U3120" i="59"/>
  <c r="D3121" i="59"/>
  <c r="A3121" i="59" s="1"/>
  <c r="J3121" i="59"/>
  <c r="M3121" i="59"/>
  <c r="N3121" i="59"/>
  <c r="P3121" i="59"/>
  <c r="Q3121" i="59"/>
  <c r="R3121" i="59"/>
  <c r="S3121" i="59"/>
  <c r="T3121" i="59"/>
  <c r="U3121" i="59"/>
  <c r="D3122" i="59"/>
  <c r="A3122" i="59" s="1"/>
  <c r="J3122" i="59"/>
  <c r="M3122" i="59"/>
  <c r="N3122" i="59"/>
  <c r="P3122" i="59"/>
  <c r="Q3122" i="59"/>
  <c r="R3122" i="59"/>
  <c r="S3122" i="59"/>
  <c r="T3122" i="59"/>
  <c r="U3122" i="59"/>
  <c r="D3123" i="59"/>
  <c r="A3123" i="59" s="1"/>
  <c r="J3123" i="59"/>
  <c r="M3123" i="59"/>
  <c r="N3123" i="59"/>
  <c r="P3123" i="59"/>
  <c r="Q3123" i="59"/>
  <c r="R3123" i="59"/>
  <c r="S3123" i="59"/>
  <c r="T3123" i="59"/>
  <c r="U3123" i="59"/>
  <c r="D3124" i="59"/>
  <c r="A3124" i="59" s="1"/>
  <c r="J3124" i="59"/>
  <c r="M3124" i="59"/>
  <c r="N3124" i="59"/>
  <c r="P3124" i="59"/>
  <c r="Q3124" i="59"/>
  <c r="R3124" i="59"/>
  <c r="S3124" i="59"/>
  <c r="T3124" i="59"/>
  <c r="U3124" i="59"/>
  <c r="D3125" i="59"/>
  <c r="A3125" i="59" s="1"/>
  <c r="J3125" i="59"/>
  <c r="M3125" i="59"/>
  <c r="N3125" i="59"/>
  <c r="P3125" i="59"/>
  <c r="Q3125" i="59"/>
  <c r="R3125" i="59"/>
  <c r="S3125" i="59"/>
  <c r="T3125" i="59"/>
  <c r="U3125" i="59"/>
  <c r="D3126" i="59"/>
  <c r="A3126" i="59" s="1"/>
  <c r="J3126" i="59"/>
  <c r="M3126" i="59"/>
  <c r="N3126" i="59"/>
  <c r="P3126" i="59"/>
  <c r="Q3126" i="59"/>
  <c r="R3126" i="59"/>
  <c r="S3126" i="59"/>
  <c r="T3126" i="59"/>
  <c r="U3126" i="59"/>
  <c r="D3127" i="59"/>
  <c r="A3127" i="59" s="1"/>
  <c r="J3127" i="59"/>
  <c r="M3127" i="59"/>
  <c r="N3127" i="59"/>
  <c r="P3127" i="59"/>
  <c r="Q3127" i="59"/>
  <c r="R3127" i="59"/>
  <c r="S3127" i="59"/>
  <c r="T3127" i="59"/>
  <c r="U3127" i="59"/>
  <c r="D3128" i="59"/>
  <c r="A3128" i="59" s="1"/>
  <c r="J3128" i="59"/>
  <c r="M3128" i="59"/>
  <c r="N3128" i="59"/>
  <c r="P3128" i="59"/>
  <c r="Q3128" i="59"/>
  <c r="R3128" i="59"/>
  <c r="S3128" i="59"/>
  <c r="T3128" i="59"/>
  <c r="U3128" i="59"/>
  <c r="D3129" i="59"/>
  <c r="A3129" i="59" s="1"/>
  <c r="J3129" i="59"/>
  <c r="M3129" i="59"/>
  <c r="N3129" i="59"/>
  <c r="P3129" i="59"/>
  <c r="Q3129" i="59"/>
  <c r="R3129" i="59"/>
  <c r="S3129" i="59"/>
  <c r="T3129" i="59"/>
  <c r="U3129" i="59"/>
  <c r="D3130" i="59"/>
  <c r="A3130" i="59" s="1"/>
  <c r="J3130" i="59"/>
  <c r="M3130" i="59"/>
  <c r="N3130" i="59"/>
  <c r="P3130" i="59"/>
  <c r="Q3130" i="59"/>
  <c r="R3130" i="59"/>
  <c r="S3130" i="59"/>
  <c r="T3130" i="59"/>
  <c r="U3130" i="59"/>
  <c r="D3131" i="59"/>
  <c r="A3131" i="59" s="1"/>
  <c r="J3131" i="59"/>
  <c r="M3131" i="59"/>
  <c r="N3131" i="59"/>
  <c r="P3131" i="59"/>
  <c r="Q3131" i="59"/>
  <c r="R3131" i="59"/>
  <c r="S3131" i="59"/>
  <c r="T3131" i="59"/>
  <c r="U3131" i="59"/>
  <c r="D3132" i="59"/>
  <c r="A3132" i="59" s="1"/>
  <c r="J3132" i="59"/>
  <c r="M3132" i="59"/>
  <c r="N3132" i="59"/>
  <c r="P3132" i="59"/>
  <c r="Q3132" i="59"/>
  <c r="R3132" i="59"/>
  <c r="S3132" i="59"/>
  <c r="T3132" i="59"/>
  <c r="U3132" i="59"/>
  <c r="D3133" i="59"/>
  <c r="A3133" i="59" s="1"/>
  <c r="J3133" i="59"/>
  <c r="M3133" i="59"/>
  <c r="N3133" i="59"/>
  <c r="P3133" i="59"/>
  <c r="Q3133" i="59"/>
  <c r="R3133" i="59"/>
  <c r="S3133" i="59"/>
  <c r="T3133" i="59"/>
  <c r="U3133" i="59"/>
  <c r="D3134" i="59"/>
  <c r="A3134" i="59" s="1"/>
  <c r="J3134" i="59"/>
  <c r="M3134" i="59"/>
  <c r="N3134" i="59"/>
  <c r="P3134" i="59"/>
  <c r="Q3134" i="59"/>
  <c r="R3134" i="59"/>
  <c r="S3134" i="59"/>
  <c r="T3134" i="59"/>
  <c r="U3134" i="59"/>
  <c r="D3135" i="59"/>
  <c r="A3135" i="59" s="1"/>
  <c r="J3135" i="59"/>
  <c r="M3135" i="59"/>
  <c r="N3135" i="59"/>
  <c r="P3135" i="59"/>
  <c r="Q3135" i="59"/>
  <c r="R3135" i="59"/>
  <c r="S3135" i="59"/>
  <c r="T3135" i="59"/>
  <c r="U3135" i="59"/>
  <c r="D3136" i="59"/>
  <c r="A3136" i="59" s="1"/>
  <c r="J3136" i="59"/>
  <c r="M3136" i="59"/>
  <c r="N3136" i="59"/>
  <c r="P3136" i="59"/>
  <c r="Q3136" i="59"/>
  <c r="R3136" i="59"/>
  <c r="S3136" i="59"/>
  <c r="T3136" i="59"/>
  <c r="U3136" i="59"/>
  <c r="D3137" i="59"/>
  <c r="A3137" i="59" s="1"/>
  <c r="J3137" i="59"/>
  <c r="M3137" i="59"/>
  <c r="N3137" i="59"/>
  <c r="P3137" i="59"/>
  <c r="Q3137" i="59"/>
  <c r="R3137" i="59"/>
  <c r="S3137" i="59"/>
  <c r="T3137" i="59"/>
  <c r="U3137" i="59"/>
  <c r="D3138" i="59"/>
  <c r="A3138" i="59" s="1"/>
  <c r="J3138" i="59"/>
  <c r="M3138" i="59"/>
  <c r="N3138" i="59"/>
  <c r="P3138" i="59"/>
  <c r="Q3138" i="59"/>
  <c r="R3138" i="59"/>
  <c r="S3138" i="59"/>
  <c r="T3138" i="59"/>
  <c r="U3138" i="59"/>
  <c r="D3139" i="59"/>
  <c r="A3139" i="59" s="1"/>
  <c r="J3139" i="59"/>
  <c r="M3139" i="59"/>
  <c r="N3139" i="59"/>
  <c r="P3139" i="59"/>
  <c r="Q3139" i="59"/>
  <c r="R3139" i="59"/>
  <c r="S3139" i="59"/>
  <c r="T3139" i="59"/>
  <c r="U3139" i="59"/>
  <c r="D3140" i="59"/>
  <c r="A3140" i="59" s="1"/>
  <c r="J3140" i="59"/>
  <c r="M3140" i="59"/>
  <c r="N3140" i="59"/>
  <c r="P3140" i="59"/>
  <c r="Q3140" i="59"/>
  <c r="R3140" i="59"/>
  <c r="S3140" i="59"/>
  <c r="T3140" i="59"/>
  <c r="U3140" i="59"/>
  <c r="D3141" i="59"/>
  <c r="A3141" i="59" s="1"/>
  <c r="J3141" i="59"/>
  <c r="M3141" i="59"/>
  <c r="N3141" i="59"/>
  <c r="P3141" i="59"/>
  <c r="Q3141" i="59"/>
  <c r="R3141" i="59"/>
  <c r="S3141" i="59"/>
  <c r="T3141" i="59"/>
  <c r="U3141" i="59"/>
  <c r="D3142" i="59"/>
  <c r="A3142" i="59" s="1"/>
  <c r="J3142" i="59"/>
  <c r="M3142" i="59"/>
  <c r="N3142" i="59"/>
  <c r="P3142" i="59"/>
  <c r="Q3142" i="59"/>
  <c r="R3142" i="59"/>
  <c r="S3142" i="59"/>
  <c r="T3142" i="59"/>
  <c r="U3142" i="59"/>
  <c r="D3143" i="59"/>
  <c r="A3143" i="59" s="1"/>
  <c r="J3143" i="59"/>
  <c r="M3143" i="59"/>
  <c r="N3143" i="59"/>
  <c r="P3143" i="59"/>
  <c r="Q3143" i="59"/>
  <c r="R3143" i="59"/>
  <c r="S3143" i="59"/>
  <c r="T3143" i="59"/>
  <c r="U3143" i="59"/>
  <c r="D3144" i="59"/>
  <c r="A3144" i="59" s="1"/>
  <c r="J3144" i="59"/>
  <c r="M3144" i="59"/>
  <c r="N3144" i="59"/>
  <c r="P3144" i="59"/>
  <c r="Q3144" i="59"/>
  <c r="R3144" i="59"/>
  <c r="S3144" i="59"/>
  <c r="T3144" i="59"/>
  <c r="U3144" i="59"/>
  <c r="D3145" i="59"/>
  <c r="A3145" i="59" s="1"/>
  <c r="J3145" i="59"/>
  <c r="M3145" i="59"/>
  <c r="N3145" i="59"/>
  <c r="P3145" i="59"/>
  <c r="Q3145" i="59"/>
  <c r="R3145" i="59"/>
  <c r="S3145" i="59"/>
  <c r="T3145" i="59"/>
  <c r="U3145" i="59"/>
  <c r="D3146" i="59"/>
  <c r="A3146" i="59" s="1"/>
  <c r="J3146" i="59"/>
  <c r="M3146" i="59"/>
  <c r="N3146" i="59"/>
  <c r="P3146" i="59"/>
  <c r="Q3146" i="59"/>
  <c r="R3146" i="59"/>
  <c r="S3146" i="59"/>
  <c r="T3146" i="59"/>
  <c r="U3146" i="59"/>
  <c r="D3147" i="59"/>
  <c r="A3147" i="59" s="1"/>
  <c r="J3147" i="59"/>
  <c r="M3147" i="59"/>
  <c r="N3147" i="59"/>
  <c r="P3147" i="59"/>
  <c r="Q3147" i="59"/>
  <c r="R3147" i="59"/>
  <c r="S3147" i="59"/>
  <c r="T3147" i="59"/>
  <c r="U3147" i="59"/>
  <c r="D3148" i="59"/>
  <c r="A3148" i="59" s="1"/>
  <c r="J3148" i="59"/>
  <c r="M3148" i="59"/>
  <c r="N3148" i="59"/>
  <c r="P3148" i="59"/>
  <c r="Q3148" i="59"/>
  <c r="R3148" i="59"/>
  <c r="S3148" i="59"/>
  <c r="T3148" i="59"/>
  <c r="U3148" i="59"/>
  <c r="D3149" i="59"/>
  <c r="A3149" i="59" s="1"/>
  <c r="J3149" i="59"/>
  <c r="M3149" i="59"/>
  <c r="N3149" i="59"/>
  <c r="P3149" i="59"/>
  <c r="Q3149" i="59"/>
  <c r="R3149" i="59"/>
  <c r="S3149" i="59"/>
  <c r="T3149" i="59"/>
  <c r="U3149" i="59"/>
  <c r="D3150" i="59"/>
  <c r="A3150" i="59" s="1"/>
  <c r="J3150" i="59"/>
  <c r="M3150" i="59"/>
  <c r="N3150" i="59"/>
  <c r="P3150" i="59"/>
  <c r="Q3150" i="59"/>
  <c r="R3150" i="59"/>
  <c r="S3150" i="59"/>
  <c r="T3150" i="59"/>
  <c r="U3150" i="59"/>
  <c r="D3151" i="59"/>
  <c r="A3151" i="59" s="1"/>
  <c r="J3151" i="59"/>
  <c r="M3151" i="59"/>
  <c r="N3151" i="59"/>
  <c r="P3151" i="59"/>
  <c r="Q3151" i="59"/>
  <c r="R3151" i="59"/>
  <c r="S3151" i="59"/>
  <c r="T3151" i="59"/>
  <c r="U3151" i="59"/>
  <c r="D3152" i="59"/>
  <c r="A3152" i="59" s="1"/>
  <c r="J3152" i="59"/>
  <c r="M3152" i="59"/>
  <c r="N3152" i="59"/>
  <c r="P3152" i="59"/>
  <c r="Q3152" i="59"/>
  <c r="R3152" i="59"/>
  <c r="S3152" i="59"/>
  <c r="T3152" i="59"/>
  <c r="U3152" i="59"/>
  <c r="D3153" i="59"/>
  <c r="A3153" i="59" s="1"/>
  <c r="J3153" i="59"/>
  <c r="M3153" i="59"/>
  <c r="N3153" i="59"/>
  <c r="P3153" i="59"/>
  <c r="Q3153" i="59"/>
  <c r="R3153" i="59"/>
  <c r="S3153" i="59"/>
  <c r="T3153" i="59"/>
  <c r="U3153" i="59"/>
  <c r="D3154" i="59"/>
  <c r="A3154" i="59" s="1"/>
  <c r="J3154" i="59"/>
  <c r="M3154" i="59"/>
  <c r="N3154" i="59"/>
  <c r="P3154" i="59"/>
  <c r="Q3154" i="59"/>
  <c r="R3154" i="59"/>
  <c r="S3154" i="59"/>
  <c r="T3154" i="59"/>
  <c r="U3154" i="59"/>
  <c r="D3155" i="59"/>
  <c r="A3155" i="59" s="1"/>
  <c r="J3155" i="59"/>
  <c r="M3155" i="59"/>
  <c r="N3155" i="59"/>
  <c r="P3155" i="59"/>
  <c r="Q3155" i="59"/>
  <c r="R3155" i="59"/>
  <c r="S3155" i="59"/>
  <c r="T3155" i="59"/>
  <c r="U3155" i="59"/>
  <c r="D3156" i="59"/>
  <c r="A3156" i="59" s="1"/>
  <c r="J3156" i="59"/>
  <c r="M3156" i="59"/>
  <c r="N3156" i="59"/>
  <c r="P3156" i="59"/>
  <c r="Q3156" i="59"/>
  <c r="R3156" i="59"/>
  <c r="S3156" i="59"/>
  <c r="T3156" i="59"/>
  <c r="U3156" i="59"/>
  <c r="D3157" i="59"/>
  <c r="A3157" i="59" s="1"/>
  <c r="J3157" i="59"/>
  <c r="M3157" i="59"/>
  <c r="N3157" i="59"/>
  <c r="P3157" i="59"/>
  <c r="Q3157" i="59"/>
  <c r="R3157" i="59"/>
  <c r="S3157" i="59"/>
  <c r="T3157" i="59"/>
  <c r="U3157" i="59"/>
  <c r="D3158" i="59"/>
  <c r="A3158" i="59" s="1"/>
  <c r="J3158" i="59"/>
  <c r="M3158" i="59"/>
  <c r="N3158" i="59"/>
  <c r="P3158" i="59"/>
  <c r="Q3158" i="59"/>
  <c r="R3158" i="59"/>
  <c r="S3158" i="59"/>
  <c r="T3158" i="59"/>
  <c r="U3158" i="59"/>
  <c r="D3159" i="59"/>
  <c r="A3159" i="59" s="1"/>
  <c r="J3159" i="59"/>
  <c r="M3159" i="59"/>
  <c r="N3159" i="59"/>
  <c r="P3159" i="59"/>
  <c r="Q3159" i="59"/>
  <c r="R3159" i="59"/>
  <c r="S3159" i="59"/>
  <c r="T3159" i="59"/>
  <c r="U3159" i="59"/>
  <c r="D3160" i="59"/>
  <c r="A3160" i="59" s="1"/>
  <c r="J3160" i="59"/>
  <c r="M3160" i="59"/>
  <c r="N3160" i="59"/>
  <c r="P3160" i="59"/>
  <c r="Q3160" i="59"/>
  <c r="R3160" i="59"/>
  <c r="S3160" i="59"/>
  <c r="T3160" i="59"/>
  <c r="U3160" i="59"/>
  <c r="D3161" i="59"/>
  <c r="A3161" i="59" s="1"/>
  <c r="J3161" i="59"/>
  <c r="M3161" i="59"/>
  <c r="N3161" i="59"/>
  <c r="P3161" i="59"/>
  <c r="Q3161" i="59"/>
  <c r="R3161" i="59"/>
  <c r="S3161" i="59"/>
  <c r="T3161" i="59"/>
  <c r="U3161" i="59"/>
  <c r="D3162" i="59"/>
  <c r="A3162" i="59" s="1"/>
  <c r="J3162" i="59"/>
  <c r="M3162" i="59"/>
  <c r="N3162" i="59"/>
  <c r="P3162" i="59"/>
  <c r="Q3162" i="59"/>
  <c r="R3162" i="59"/>
  <c r="S3162" i="59"/>
  <c r="T3162" i="59"/>
  <c r="U3162" i="59"/>
  <c r="D3163" i="59"/>
  <c r="A3163" i="59" s="1"/>
  <c r="J3163" i="59"/>
  <c r="M3163" i="59"/>
  <c r="N3163" i="59"/>
  <c r="P3163" i="59"/>
  <c r="Q3163" i="59"/>
  <c r="R3163" i="59"/>
  <c r="S3163" i="59"/>
  <c r="T3163" i="59"/>
  <c r="U3163" i="59"/>
  <c r="D3164" i="59"/>
  <c r="A3164" i="59" s="1"/>
  <c r="J3164" i="59"/>
  <c r="M3164" i="59"/>
  <c r="N3164" i="59"/>
  <c r="P3164" i="59"/>
  <c r="Q3164" i="59"/>
  <c r="R3164" i="59"/>
  <c r="S3164" i="59"/>
  <c r="T3164" i="59"/>
  <c r="U3164" i="59"/>
  <c r="D3165" i="59"/>
  <c r="A3165" i="59" s="1"/>
  <c r="J3165" i="59"/>
  <c r="M3165" i="59"/>
  <c r="N3165" i="59"/>
  <c r="P3165" i="59"/>
  <c r="Q3165" i="59"/>
  <c r="R3165" i="59"/>
  <c r="S3165" i="59"/>
  <c r="T3165" i="59"/>
  <c r="U3165" i="59"/>
  <c r="D3166" i="59"/>
  <c r="A3166" i="59" s="1"/>
  <c r="J3166" i="59"/>
  <c r="M3166" i="59"/>
  <c r="N3166" i="59"/>
  <c r="P3166" i="59"/>
  <c r="Q3166" i="59"/>
  <c r="R3166" i="59"/>
  <c r="S3166" i="59"/>
  <c r="T3166" i="59"/>
  <c r="U3166" i="59"/>
  <c r="D3167" i="59"/>
  <c r="A3167" i="59" s="1"/>
  <c r="J3167" i="59"/>
  <c r="M3167" i="59"/>
  <c r="N3167" i="59"/>
  <c r="P3167" i="59"/>
  <c r="Q3167" i="59"/>
  <c r="R3167" i="59"/>
  <c r="S3167" i="59"/>
  <c r="T3167" i="59"/>
  <c r="U3167" i="59"/>
  <c r="D3168" i="59"/>
  <c r="A3168" i="59" s="1"/>
  <c r="J3168" i="59"/>
  <c r="M3168" i="59"/>
  <c r="N3168" i="59"/>
  <c r="P3168" i="59"/>
  <c r="Q3168" i="59"/>
  <c r="R3168" i="59"/>
  <c r="S3168" i="59"/>
  <c r="T3168" i="59"/>
  <c r="U3168" i="59"/>
  <c r="D3169" i="59"/>
  <c r="A3169" i="59" s="1"/>
  <c r="J3169" i="59"/>
  <c r="M3169" i="59"/>
  <c r="N3169" i="59"/>
  <c r="P3169" i="59"/>
  <c r="Q3169" i="59"/>
  <c r="R3169" i="59"/>
  <c r="S3169" i="59"/>
  <c r="T3169" i="59"/>
  <c r="U3169" i="59"/>
  <c r="D3170" i="59"/>
  <c r="A3170" i="59" s="1"/>
  <c r="J3170" i="59"/>
  <c r="M3170" i="59"/>
  <c r="N3170" i="59"/>
  <c r="P3170" i="59"/>
  <c r="Q3170" i="59"/>
  <c r="R3170" i="59"/>
  <c r="S3170" i="59"/>
  <c r="T3170" i="59"/>
  <c r="U3170" i="59"/>
  <c r="D3171" i="59"/>
  <c r="A3171" i="59" s="1"/>
  <c r="J3171" i="59"/>
  <c r="M3171" i="59"/>
  <c r="N3171" i="59"/>
  <c r="P3171" i="59"/>
  <c r="Q3171" i="59"/>
  <c r="R3171" i="59"/>
  <c r="S3171" i="59"/>
  <c r="T3171" i="59"/>
  <c r="U3171" i="59"/>
  <c r="D3172" i="59"/>
  <c r="A3172" i="59" s="1"/>
  <c r="J3172" i="59"/>
  <c r="M3172" i="59"/>
  <c r="N3172" i="59"/>
  <c r="P3172" i="59"/>
  <c r="Q3172" i="59"/>
  <c r="R3172" i="59"/>
  <c r="S3172" i="59"/>
  <c r="T3172" i="59"/>
  <c r="U3172" i="59"/>
  <c r="D3173" i="59"/>
  <c r="A3173" i="59" s="1"/>
  <c r="J3173" i="59"/>
  <c r="M3173" i="59"/>
  <c r="N3173" i="59"/>
  <c r="P3173" i="59"/>
  <c r="Q3173" i="59"/>
  <c r="R3173" i="59"/>
  <c r="S3173" i="59"/>
  <c r="T3173" i="59"/>
  <c r="U3173" i="59"/>
  <c r="D3174" i="59"/>
  <c r="A3174" i="59" s="1"/>
  <c r="J3174" i="59"/>
  <c r="M3174" i="59"/>
  <c r="N3174" i="59"/>
  <c r="P3174" i="59"/>
  <c r="Q3174" i="59"/>
  <c r="R3174" i="59"/>
  <c r="S3174" i="59"/>
  <c r="T3174" i="59"/>
  <c r="U3174" i="59"/>
  <c r="D3175" i="59"/>
  <c r="A3175" i="59" s="1"/>
  <c r="J3175" i="59"/>
  <c r="M3175" i="59"/>
  <c r="N3175" i="59"/>
  <c r="P3175" i="59"/>
  <c r="Q3175" i="59"/>
  <c r="R3175" i="59"/>
  <c r="S3175" i="59"/>
  <c r="T3175" i="59"/>
  <c r="U3175" i="59"/>
  <c r="D3176" i="59"/>
  <c r="A3176" i="59" s="1"/>
  <c r="J3176" i="59"/>
  <c r="M3176" i="59"/>
  <c r="N3176" i="59"/>
  <c r="P3176" i="59"/>
  <c r="Q3176" i="59"/>
  <c r="R3176" i="59"/>
  <c r="S3176" i="59"/>
  <c r="T3176" i="59"/>
  <c r="U3176" i="59"/>
  <c r="D3177" i="59"/>
  <c r="A3177" i="59" s="1"/>
  <c r="J3177" i="59"/>
  <c r="M3177" i="59"/>
  <c r="N3177" i="59"/>
  <c r="P3177" i="59"/>
  <c r="Q3177" i="59"/>
  <c r="R3177" i="59"/>
  <c r="S3177" i="59"/>
  <c r="T3177" i="59"/>
  <c r="U3177" i="59"/>
  <c r="D3178" i="59"/>
  <c r="A3178" i="59" s="1"/>
  <c r="J3178" i="59"/>
  <c r="M3178" i="59"/>
  <c r="N3178" i="59"/>
  <c r="P3178" i="59"/>
  <c r="Q3178" i="59"/>
  <c r="R3178" i="59"/>
  <c r="S3178" i="59"/>
  <c r="T3178" i="59"/>
  <c r="U3178" i="59"/>
  <c r="D3179" i="59"/>
  <c r="A3179" i="59" s="1"/>
  <c r="J3179" i="59"/>
  <c r="M3179" i="59"/>
  <c r="N3179" i="59"/>
  <c r="P3179" i="59"/>
  <c r="Q3179" i="59"/>
  <c r="R3179" i="59"/>
  <c r="S3179" i="59"/>
  <c r="T3179" i="59"/>
  <c r="U3179" i="59"/>
  <c r="D3180" i="59"/>
  <c r="A3180" i="59" s="1"/>
  <c r="J3180" i="59"/>
  <c r="M3180" i="59"/>
  <c r="N3180" i="59"/>
  <c r="P3180" i="59"/>
  <c r="Q3180" i="59"/>
  <c r="R3180" i="59"/>
  <c r="S3180" i="59"/>
  <c r="T3180" i="59"/>
  <c r="U3180" i="59"/>
  <c r="D3181" i="59"/>
  <c r="A3181" i="59" s="1"/>
  <c r="J3181" i="59"/>
  <c r="M3181" i="59"/>
  <c r="N3181" i="59"/>
  <c r="P3181" i="59"/>
  <c r="Q3181" i="59"/>
  <c r="R3181" i="59"/>
  <c r="S3181" i="59"/>
  <c r="T3181" i="59"/>
  <c r="U3181" i="59"/>
  <c r="D3182" i="59"/>
  <c r="A3182" i="59" s="1"/>
  <c r="J3182" i="59"/>
  <c r="M3182" i="59"/>
  <c r="N3182" i="59"/>
  <c r="P3182" i="59"/>
  <c r="Q3182" i="59"/>
  <c r="R3182" i="59"/>
  <c r="S3182" i="59"/>
  <c r="T3182" i="59"/>
  <c r="U3182" i="59"/>
  <c r="D3183" i="59"/>
  <c r="A3183" i="59" s="1"/>
  <c r="J3183" i="59"/>
  <c r="M3183" i="59"/>
  <c r="N3183" i="59"/>
  <c r="P3183" i="59"/>
  <c r="Q3183" i="59"/>
  <c r="R3183" i="59"/>
  <c r="S3183" i="59"/>
  <c r="T3183" i="59"/>
  <c r="U3183" i="59"/>
  <c r="D3184" i="59"/>
  <c r="A3184" i="59" s="1"/>
  <c r="J3184" i="59"/>
  <c r="M3184" i="59"/>
  <c r="N3184" i="59"/>
  <c r="P3184" i="59"/>
  <c r="Q3184" i="59"/>
  <c r="R3184" i="59"/>
  <c r="S3184" i="59"/>
  <c r="T3184" i="59"/>
  <c r="U3184" i="59"/>
  <c r="D3185" i="59"/>
  <c r="A3185" i="59" s="1"/>
  <c r="J3185" i="59"/>
  <c r="M3185" i="59"/>
  <c r="N3185" i="59"/>
  <c r="P3185" i="59"/>
  <c r="Q3185" i="59"/>
  <c r="R3185" i="59"/>
  <c r="S3185" i="59"/>
  <c r="T3185" i="59"/>
  <c r="U3185" i="59"/>
  <c r="D3186" i="59"/>
  <c r="A3186" i="59" s="1"/>
  <c r="J3186" i="59"/>
  <c r="M3186" i="59"/>
  <c r="N3186" i="59"/>
  <c r="P3186" i="59"/>
  <c r="Q3186" i="59"/>
  <c r="R3186" i="59"/>
  <c r="S3186" i="59"/>
  <c r="T3186" i="59"/>
  <c r="U3186" i="59"/>
  <c r="D3187" i="59"/>
  <c r="A3187" i="59" s="1"/>
  <c r="J3187" i="59"/>
  <c r="M3187" i="59"/>
  <c r="N3187" i="59"/>
  <c r="P3187" i="59"/>
  <c r="Q3187" i="59"/>
  <c r="R3187" i="59"/>
  <c r="S3187" i="59"/>
  <c r="T3187" i="59"/>
  <c r="U3187" i="59"/>
  <c r="D3188" i="59"/>
  <c r="A3188" i="59" s="1"/>
  <c r="J3188" i="59"/>
  <c r="M3188" i="59"/>
  <c r="N3188" i="59"/>
  <c r="P3188" i="59"/>
  <c r="Q3188" i="59"/>
  <c r="R3188" i="59"/>
  <c r="S3188" i="59"/>
  <c r="T3188" i="59"/>
  <c r="U3188" i="59"/>
  <c r="D3189" i="59"/>
  <c r="A3189" i="59" s="1"/>
  <c r="J3189" i="59"/>
  <c r="M3189" i="59"/>
  <c r="N3189" i="59"/>
  <c r="P3189" i="59"/>
  <c r="Q3189" i="59"/>
  <c r="R3189" i="59"/>
  <c r="S3189" i="59"/>
  <c r="T3189" i="59"/>
  <c r="U3189" i="59"/>
  <c r="D3190" i="59"/>
  <c r="A3190" i="59" s="1"/>
  <c r="J3190" i="59"/>
  <c r="M3190" i="59"/>
  <c r="N3190" i="59"/>
  <c r="P3190" i="59"/>
  <c r="Q3190" i="59"/>
  <c r="R3190" i="59"/>
  <c r="S3190" i="59"/>
  <c r="T3190" i="59"/>
  <c r="U3190" i="59"/>
  <c r="D3191" i="59"/>
  <c r="A3191" i="59" s="1"/>
  <c r="J3191" i="59"/>
  <c r="M3191" i="59"/>
  <c r="N3191" i="59"/>
  <c r="P3191" i="59"/>
  <c r="Q3191" i="59"/>
  <c r="R3191" i="59"/>
  <c r="S3191" i="59"/>
  <c r="T3191" i="59"/>
  <c r="U3191" i="59"/>
  <c r="D3192" i="59"/>
  <c r="A3192" i="59" s="1"/>
  <c r="J3192" i="59"/>
  <c r="M3192" i="59"/>
  <c r="N3192" i="59"/>
  <c r="P3192" i="59"/>
  <c r="Q3192" i="59"/>
  <c r="R3192" i="59"/>
  <c r="S3192" i="59"/>
  <c r="T3192" i="59"/>
  <c r="U3192" i="59"/>
  <c r="D3193" i="59"/>
  <c r="A3193" i="59" s="1"/>
  <c r="J3193" i="59"/>
  <c r="M3193" i="59"/>
  <c r="N3193" i="59"/>
  <c r="P3193" i="59"/>
  <c r="Q3193" i="59"/>
  <c r="R3193" i="59"/>
  <c r="S3193" i="59"/>
  <c r="T3193" i="59"/>
  <c r="U3193" i="59"/>
  <c r="D3194" i="59"/>
  <c r="A3194" i="59" s="1"/>
  <c r="J3194" i="59"/>
  <c r="M3194" i="59"/>
  <c r="N3194" i="59"/>
  <c r="P3194" i="59"/>
  <c r="Q3194" i="59"/>
  <c r="R3194" i="59"/>
  <c r="S3194" i="59"/>
  <c r="T3194" i="59"/>
  <c r="U3194" i="59"/>
  <c r="D3195" i="59"/>
  <c r="A3195" i="59" s="1"/>
  <c r="J3195" i="59"/>
  <c r="M3195" i="59"/>
  <c r="N3195" i="59"/>
  <c r="P3195" i="59"/>
  <c r="Q3195" i="59"/>
  <c r="R3195" i="59"/>
  <c r="S3195" i="59"/>
  <c r="T3195" i="59"/>
  <c r="U3195" i="59"/>
  <c r="D3196" i="59"/>
  <c r="A3196" i="59" s="1"/>
  <c r="J3196" i="59"/>
  <c r="M3196" i="59"/>
  <c r="N3196" i="59"/>
  <c r="P3196" i="59"/>
  <c r="Q3196" i="59"/>
  <c r="R3196" i="59"/>
  <c r="S3196" i="59"/>
  <c r="T3196" i="59"/>
  <c r="U3196" i="59"/>
  <c r="D3197" i="59"/>
  <c r="A3197" i="59" s="1"/>
  <c r="J3197" i="59"/>
  <c r="M3197" i="59"/>
  <c r="N3197" i="59"/>
  <c r="P3197" i="59"/>
  <c r="Q3197" i="59"/>
  <c r="R3197" i="59"/>
  <c r="S3197" i="59"/>
  <c r="T3197" i="59"/>
  <c r="U3197" i="59"/>
  <c r="D3198" i="59"/>
  <c r="A3198" i="59" s="1"/>
  <c r="J3198" i="59"/>
  <c r="M3198" i="59"/>
  <c r="N3198" i="59"/>
  <c r="P3198" i="59"/>
  <c r="Q3198" i="59"/>
  <c r="R3198" i="59"/>
  <c r="S3198" i="59"/>
  <c r="T3198" i="59"/>
  <c r="U3198" i="59"/>
  <c r="D3199" i="59"/>
  <c r="A3199" i="59" s="1"/>
  <c r="J3199" i="59"/>
  <c r="M3199" i="59"/>
  <c r="N3199" i="59"/>
  <c r="P3199" i="59"/>
  <c r="Q3199" i="59"/>
  <c r="R3199" i="59"/>
  <c r="S3199" i="59"/>
  <c r="T3199" i="59"/>
  <c r="U3199" i="59"/>
  <c r="D3200" i="59"/>
  <c r="A3200" i="59" s="1"/>
  <c r="J3200" i="59"/>
  <c r="M3200" i="59"/>
  <c r="N3200" i="59"/>
  <c r="P3200" i="59"/>
  <c r="Q3200" i="59"/>
  <c r="R3200" i="59"/>
  <c r="S3200" i="59"/>
  <c r="T3200" i="59"/>
  <c r="U3200" i="59"/>
  <c r="D3201" i="59"/>
  <c r="A3201" i="59" s="1"/>
  <c r="J3201" i="59"/>
  <c r="M3201" i="59"/>
  <c r="N3201" i="59"/>
  <c r="P3201" i="59"/>
  <c r="Q3201" i="59"/>
  <c r="R3201" i="59"/>
  <c r="S3201" i="59"/>
  <c r="T3201" i="59"/>
  <c r="U3201" i="59"/>
  <c r="D3202" i="59"/>
  <c r="A3202" i="59" s="1"/>
  <c r="J3202" i="59"/>
  <c r="M3202" i="59"/>
  <c r="N3202" i="59"/>
  <c r="P3202" i="59"/>
  <c r="Q3202" i="59"/>
  <c r="R3202" i="59"/>
  <c r="S3202" i="59"/>
  <c r="T3202" i="59"/>
  <c r="U3202" i="59"/>
  <c r="D3203" i="59"/>
  <c r="A3203" i="59" s="1"/>
  <c r="J3203" i="59"/>
  <c r="M3203" i="59"/>
  <c r="N3203" i="59"/>
  <c r="P3203" i="59"/>
  <c r="Q3203" i="59"/>
  <c r="R3203" i="59"/>
  <c r="S3203" i="59"/>
  <c r="T3203" i="59"/>
  <c r="U3203" i="59"/>
  <c r="D3204" i="59"/>
  <c r="A3204" i="59" s="1"/>
  <c r="J3204" i="59"/>
  <c r="M3204" i="59"/>
  <c r="N3204" i="59"/>
  <c r="P3204" i="59"/>
  <c r="Q3204" i="59"/>
  <c r="R3204" i="59"/>
  <c r="S3204" i="59"/>
  <c r="T3204" i="59"/>
  <c r="U3204" i="59"/>
  <c r="D3205" i="59"/>
  <c r="A3205" i="59" s="1"/>
  <c r="J3205" i="59"/>
  <c r="M3205" i="59"/>
  <c r="N3205" i="59"/>
  <c r="P3205" i="59"/>
  <c r="Q3205" i="59"/>
  <c r="R3205" i="59"/>
  <c r="S3205" i="59"/>
  <c r="T3205" i="59"/>
  <c r="U3205" i="59"/>
  <c r="D3206" i="59"/>
  <c r="A3206" i="59" s="1"/>
  <c r="J3206" i="59"/>
  <c r="M3206" i="59"/>
  <c r="N3206" i="59"/>
  <c r="P3206" i="59"/>
  <c r="Q3206" i="59"/>
  <c r="R3206" i="59"/>
  <c r="S3206" i="59"/>
  <c r="T3206" i="59"/>
  <c r="U3206" i="59"/>
  <c r="D3207" i="59"/>
  <c r="A3207" i="59" s="1"/>
  <c r="J3207" i="59"/>
  <c r="M3207" i="59"/>
  <c r="N3207" i="59"/>
  <c r="P3207" i="59"/>
  <c r="Q3207" i="59"/>
  <c r="R3207" i="59"/>
  <c r="S3207" i="59"/>
  <c r="T3207" i="59"/>
  <c r="U3207" i="59"/>
  <c r="D3208" i="59"/>
  <c r="A3208" i="59" s="1"/>
  <c r="J3208" i="59"/>
  <c r="M3208" i="59"/>
  <c r="N3208" i="59"/>
  <c r="P3208" i="59"/>
  <c r="Q3208" i="59"/>
  <c r="R3208" i="59"/>
  <c r="S3208" i="59"/>
  <c r="T3208" i="59"/>
  <c r="U3208" i="59"/>
  <c r="D3209" i="59"/>
  <c r="A3209" i="59" s="1"/>
  <c r="J3209" i="59"/>
  <c r="M3209" i="59"/>
  <c r="N3209" i="59"/>
  <c r="P3209" i="59"/>
  <c r="Q3209" i="59"/>
  <c r="R3209" i="59"/>
  <c r="S3209" i="59"/>
  <c r="T3209" i="59"/>
  <c r="U3209" i="59"/>
  <c r="D3210" i="59"/>
  <c r="A3210" i="59" s="1"/>
  <c r="J3210" i="59"/>
  <c r="M3210" i="59"/>
  <c r="N3210" i="59"/>
  <c r="P3210" i="59"/>
  <c r="Q3210" i="59"/>
  <c r="R3210" i="59"/>
  <c r="S3210" i="59"/>
  <c r="T3210" i="59"/>
  <c r="U3210" i="59"/>
  <c r="D3211" i="59"/>
  <c r="A3211" i="59" s="1"/>
  <c r="J3211" i="59"/>
  <c r="M3211" i="59"/>
  <c r="N3211" i="59"/>
  <c r="P3211" i="59"/>
  <c r="Q3211" i="59"/>
  <c r="R3211" i="59"/>
  <c r="S3211" i="59"/>
  <c r="T3211" i="59"/>
  <c r="U3211" i="59"/>
  <c r="D3212" i="59"/>
  <c r="A3212" i="59" s="1"/>
  <c r="J3212" i="59"/>
  <c r="M3212" i="59"/>
  <c r="N3212" i="59"/>
  <c r="P3212" i="59"/>
  <c r="Q3212" i="59"/>
  <c r="R3212" i="59"/>
  <c r="S3212" i="59"/>
  <c r="T3212" i="59"/>
  <c r="U3212" i="59"/>
  <c r="D3213" i="59"/>
  <c r="A3213" i="59" s="1"/>
  <c r="J3213" i="59"/>
  <c r="M3213" i="59"/>
  <c r="N3213" i="59"/>
  <c r="P3213" i="59"/>
  <c r="Q3213" i="59"/>
  <c r="R3213" i="59"/>
  <c r="S3213" i="59"/>
  <c r="T3213" i="59"/>
  <c r="U3213" i="59"/>
  <c r="D3214" i="59"/>
  <c r="A3214" i="59" s="1"/>
  <c r="J3214" i="59"/>
  <c r="M3214" i="59"/>
  <c r="N3214" i="59"/>
  <c r="P3214" i="59"/>
  <c r="Q3214" i="59"/>
  <c r="R3214" i="59"/>
  <c r="S3214" i="59"/>
  <c r="T3214" i="59"/>
  <c r="U3214" i="59"/>
  <c r="D3215" i="59"/>
  <c r="A3215" i="59" s="1"/>
  <c r="J3215" i="59"/>
  <c r="M3215" i="59"/>
  <c r="N3215" i="59"/>
  <c r="P3215" i="59"/>
  <c r="Q3215" i="59"/>
  <c r="R3215" i="59"/>
  <c r="S3215" i="59"/>
  <c r="T3215" i="59"/>
  <c r="U3215" i="59"/>
  <c r="D3216" i="59"/>
  <c r="A3216" i="59" s="1"/>
  <c r="J3216" i="59"/>
  <c r="M3216" i="59"/>
  <c r="N3216" i="59"/>
  <c r="P3216" i="59"/>
  <c r="Q3216" i="59"/>
  <c r="R3216" i="59"/>
  <c r="S3216" i="59"/>
  <c r="T3216" i="59"/>
  <c r="U3216" i="59"/>
  <c r="D3217" i="59"/>
  <c r="A3217" i="59" s="1"/>
  <c r="J3217" i="59"/>
  <c r="M3217" i="59"/>
  <c r="N3217" i="59"/>
  <c r="P3217" i="59"/>
  <c r="Q3217" i="59"/>
  <c r="R3217" i="59"/>
  <c r="S3217" i="59"/>
  <c r="T3217" i="59"/>
  <c r="U3217" i="59"/>
  <c r="D3218" i="59"/>
  <c r="A3218" i="59" s="1"/>
  <c r="J3218" i="59"/>
  <c r="M3218" i="59"/>
  <c r="N3218" i="59"/>
  <c r="P3218" i="59"/>
  <c r="Q3218" i="59"/>
  <c r="R3218" i="59"/>
  <c r="S3218" i="59"/>
  <c r="T3218" i="59"/>
  <c r="U3218" i="59"/>
  <c r="D3219" i="59"/>
  <c r="A3219" i="59" s="1"/>
  <c r="J3219" i="59"/>
  <c r="M3219" i="59"/>
  <c r="N3219" i="59"/>
  <c r="P3219" i="59"/>
  <c r="Q3219" i="59"/>
  <c r="R3219" i="59"/>
  <c r="S3219" i="59"/>
  <c r="T3219" i="59"/>
  <c r="U3219" i="59"/>
  <c r="D3220" i="59"/>
  <c r="A3220" i="59" s="1"/>
  <c r="J3220" i="59"/>
  <c r="M3220" i="59"/>
  <c r="N3220" i="59"/>
  <c r="P3220" i="59"/>
  <c r="Q3220" i="59"/>
  <c r="R3220" i="59"/>
  <c r="S3220" i="59"/>
  <c r="T3220" i="59"/>
  <c r="U3220" i="59"/>
  <c r="D3221" i="59"/>
  <c r="A3221" i="59" s="1"/>
  <c r="J3221" i="59"/>
  <c r="M3221" i="59"/>
  <c r="N3221" i="59"/>
  <c r="P3221" i="59"/>
  <c r="Q3221" i="59"/>
  <c r="R3221" i="59"/>
  <c r="S3221" i="59"/>
  <c r="T3221" i="59"/>
  <c r="U3221" i="59"/>
  <c r="D3222" i="59"/>
  <c r="A3222" i="59" s="1"/>
  <c r="J3222" i="59"/>
  <c r="M3222" i="59"/>
  <c r="N3222" i="59"/>
  <c r="P3222" i="59"/>
  <c r="Q3222" i="59"/>
  <c r="R3222" i="59"/>
  <c r="S3222" i="59"/>
  <c r="T3222" i="59"/>
  <c r="U3222" i="59"/>
  <c r="D3223" i="59"/>
  <c r="A3223" i="59" s="1"/>
  <c r="J3223" i="59"/>
  <c r="M3223" i="59"/>
  <c r="N3223" i="59"/>
  <c r="P3223" i="59"/>
  <c r="Q3223" i="59"/>
  <c r="R3223" i="59"/>
  <c r="S3223" i="59"/>
  <c r="T3223" i="59"/>
  <c r="U3223" i="59"/>
  <c r="D3224" i="59"/>
  <c r="A3224" i="59" s="1"/>
  <c r="J3224" i="59"/>
  <c r="M3224" i="59"/>
  <c r="N3224" i="59"/>
  <c r="P3224" i="59"/>
  <c r="Q3224" i="59"/>
  <c r="R3224" i="59"/>
  <c r="S3224" i="59"/>
  <c r="T3224" i="59"/>
  <c r="U3224" i="59"/>
  <c r="D3225" i="59"/>
  <c r="A3225" i="59" s="1"/>
  <c r="J3225" i="59"/>
  <c r="M3225" i="59"/>
  <c r="N3225" i="59"/>
  <c r="P3225" i="59"/>
  <c r="Q3225" i="59"/>
  <c r="R3225" i="59"/>
  <c r="S3225" i="59"/>
  <c r="T3225" i="59"/>
  <c r="U3225" i="59"/>
  <c r="D3226" i="59"/>
  <c r="A3226" i="59" s="1"/>
  <c r="J3226" i="59"/>
  <c r="M3226" i="59"/>
  <c r="N3226" i="59"/>
  <c r="P3226" i="59"/>
  <c r="Q3226" i="59"/>
  <c r="R3226" i="59"/>
  <c r="S3226" i="59"/>
  <c r="T3226" i="59"/>
  <c r="U3226" i="59"/>
  <c r="D3227" i="59"/>
  <c r="A3227" i="59" s="1"/>
  <c r="J3227" i="59"/>
  <c r="M3227" i="59"/>
  <c r="N3227" i="59"/>
  <c r="P3227" i="59"/>
  <c r="Q3227" i="59"/>
  <c r="R3227" i="59"/>
  <c r="S3227" i="59"/>
  <c r="T3227" i="59"/>
  <c r="U3227" i="59"/>
  <c r="D3228" i="59"/>
  <c r="A3228" i="59" s="1"/>
  <c r="J3228" i="59"/>
  <c r="M3228" i="59"/>
  <c r="N3228" i="59"/>
  <c r="P3228" i="59"/>
  <c r="Q3228" i="59"/>
  <c r="R3228" i="59"/>
  <c r="S3228" i="59"/>
  <c r="T3228" i="59"/>
  <c r="U3228" i="59"/>
  <c r="D3229" i="59"/>
  <c r="A3229" i="59" s="1"/>
  <c r="J3229" i="59"/>
  <c r="M3229" i="59"/>
  <c r="N3229" i="59"/>
  <c r="P3229" i="59"/>
  <c r="Q3229" i="59"/>
  <c r="R3229" i="59"/>
  <c r="S3229" i="59"/>
  <c r="T3229" i="59"/>
  <c r="U3229" i="59"/>
  <c r="D3230" i="59"/>
  <c r="A3230" i="59" s="1"/>
  <c r="J3230" i="59"/>
  <c r="M3230" i="59"/>
  <c r="N3230" i="59"/>
  <c r="P3230" i="59"/>
  <c r="Q3230" i="59"/>
  <c r="R3230" i="59"/>
  <c r="S3230" i="59"/>
  <c r="T3230" i="59"/>
  <c r="U3230" i="59"/>
  <c r="D3231" i="59"/>
  <c r="A3231" i="59" s="1"/>
  <c r="J3231" i="59"/>
  <c r="M3231" i="59"/>
  <c r="N3231" i="59"/>
  <c r="P3231" i="59"/>
  <c r="Q3231" i="59"/>
  <c r="R3231" i="59"/>
  <c r="S3231" i="59"/>
  <c r="T3231" i="59"/>
  <c r="U3231" i="59"/>
  <c r="D3232" i="59"/>
  <c r="A3232" i="59" s="1"/>
  <c r="J3232" i="59"/>
  <c r="M3232" i="59"/>
  <c r="N3232" i="59"/>
  <c r="P3232" i="59"/>
  <c r="Q3232" i="59"/>
  <c r="R3232" i="59"/>
  <c r="S3232" i="59"/>
  <c r="T3232" i="59"/>
  <c r="U3232" i="59"/>
  <c r="D3233" i="59"/>
  <c r="A3233" i="59" s="1"/>
  <c r="J3233" i="59"/>
  <c r="M3233" i="59"/>
  <c r="N3233" i="59"/>
  <c r="P3233" i="59"/>
  <c r="Q3233" i="59"/>
  <c r="R3233" i="59"/>
  <c r="S3233" i="59"/>
  <c r="T3233" i="59"/>
  <c r="U3233" i="59"/>
  <c r="D3234" i="59"/>
  <c r="A3234" i="59" s="1"/>
  <c r="J3234" i="59"/>
  <c r="M3234" i="59"/>
  <c r="N3234" i="59"/>
  <c r="P3234" i="59"/>
  <c r="Q3234" i="59"/>
  <c r="R3234" i="59"/>
  <c r="S3234" i="59"/>
  <c r="T3234" i="59"/>
  <c r="U3234" i="59"/>
  <c r="D3235" i="59"/>
  <c r="A3235" i="59" s="1"/>
  <c r="J3235" i="59"/>
  <c r="M3235" i="59"/>
  <c r="N3235" i="59"/>
  <c r="P3235" i="59"/>
  <c r="Q3235" i="59"/>
  <c r="R3235" i="59"/>
  <c r="S3235" i="59"/>
  <c r="T3235" i="59"/>
  <c r="U3235" i="59"/>
  <c r="D3236" i="59"/>
  <c r="A3236" i="59" s="1"/>
  <c r="J3236" i="59"/>
  <c r="M3236" i="59"/>
  <c r="N3236" i="59"/>
  <c r="P3236" i="59"/>
  <c r="Q3236" i="59"/>
  <c r="R3236" i="59"/>
  <c r="S3236" i="59"/>
  <c r="T3236" i="59"/>
  <c r="U3236" i="59"/>
  <c r="D3237" i="59"/>
  <c r="A3237" i="59" s="1"/>
  <c r="J3237" i="59"/>
  <c r="M3237" i="59"/>
  <c r="N3237" i="59"/>
  <c r="P3237" i="59"/>
  <c r="Q3237" i="59"/>
  <c r="R3237" i="59"/>
  <c r="S3237" i="59"/>
  <c r="T3237" i="59"/>
  <c r="U3237" i="59"/>
  <c r="D3238" i="59"/>
  <c r="A3238" i="59" s="1"/>
  <c r="J3238" i="59"/>
  <c r="M3238" i="59"/>
  <c r="N3238" i="59"/>
  <c r="P3238" i="59"/>
  <c r="Q3238" i="59"/>
  <c r="R3238" i="59"/>
  <c r="S3238" i="59"/>
  <c r="T3238" i="59"/>
  <c r="U3238" i="59"/>
  <c r="D3239" i="59"/>
  <c r="A3239" i="59" s="1"/>
  <c r="J3239" i="59"/>
  <c r="M3239" i="59"/>
  <c r="N3239" i="59"/>
  <c r="P3239" i="59"/>
  <c r="Q3239" i="59"/>
  <c r="R3239" i="59"/>
  <c r="S3239" i="59"/>
  <c r="T3239" i="59"/>
  <c r="U3239" i="59"/>
  <c r="D3240" i="59"/>
  <c r="A3240" i="59" s="1"/>
  <c r="J3240" i="59"/>
  <c r="M3240" i="59"/>
  <c r="N3240" i="59"/>
  <c r="P3240" i="59"/>
  <c r="Q3240" i="59"/>
  <c r="R3240" i="59"/>
  <c r="S3240" i="59"/>
  <c r="T3240" i="59"/>
  <c r="U3240" i="59"/>
  <c r="D3241" i="59"/>
  <c r="A3241" i="59" s="1"/>
  <c r="J3241" i="59"/>
  <c r="M3241" i="59"/>
  <c r="N3241" i="59"/>
  <c r="P3241" i="59"/>
  <c r="Q3241" i="59"/>
  <c r="R3241" i="59"/>
  <c r="S3241" i="59"/>
  <c r="T3241" i="59"/>
  <c r="U3241" i="59"/>
  <c r="D3242" i="59"/>
  <c r="A3242" i="59" s="1"/>
  <c r="J3242" i="59"/>
  <c r="M3242" i="59"/>
  <c r="N3242" i="59"/>
  <c r="P3242" i="59"/>
  <c r="Q3242" i="59"/>
  <c r="R3242" i="59"/>
  <c r="S3242" i="59"/>
  <c r="T3242" i="59"/>
  <c r="U3242" i="59"/>
  <c r="D3243" i="59"/>
  <c r="A3243" i="59" s="1"/>
  <c r="J3243" i="59"/>
  <c r="M3243" i="59"/>
  <c r="N3243" i="59"/>
  <c r="P3243" i="59"/>
  <c r="Q3243" i="59"/>
  <c r="R3243" i="59"/>
  <c r="S3243" i="59"/>
  <c r="T3243" i="59"/>
  <c r="U3243" i="59"/>
  <c r="D3244" i="59"/>
  <c r="A3244" i="59" s="1"/>
  <c r="J3244" i="59"/>
  <c r="M3244" i="59"/>
  <c r="N3244" i="59"/>
  <c r="P3244" i="59"/>
  <c r="Q3244" i="59"/>
  <c r="R3244" i="59"/>
  <c r="S3244" i="59"/>
  <c r="T3244" i="59"/>
  <c r="U3244" i="59"/>
  <c r="D3245" i="59"/>
  <c r="A3245" i="59" s="1"/>
  <c r="J3245" i="59"/>
  <c r="M3245" i="59"/>
  <c r="N3245" i="59"/>
  <c r="P3245" i="59"/>
  <c r="Q3245" i="59"/>
  <c r="R3245" i="59"/>
  <c r="S3245" i="59"/>
  <c r="T3245" i="59"/>
  <c r="U3245" i="59"/>
  <c r="D3246" i="59"/>
  <c r="A3246" i="59" s="1"/>
  <c r="J3246" i="59"/>
  <c r="M3246" i="59"/>
  <c r="N3246" i="59"/>
  <c r="P3246" i="59"/>
  <c r="Q3246" i="59"/>
  <c r="R3246" i="59"/>
  <c r="S3246" i="59"/>
  <c r="T3246" i="59"/>
  <c r="U3246" i="59"/>
  <c r="D3247" i="59"/>
  <c r="A3247" i="59" s="1"/>
  <c r="J3247" i="59"/>
  <c r="M3247" i="59"/>
  <c r="N3247" i="59"/>
  <c r="P3247" i="59"/>
  <c r="Q3247" i="59"/>
  <c r="R3247" i="59"/>
  <c r="S3247" i="59"/>
  <c r="T3247" i="59"/>
  <c r="U3247" i="59"/>
  <c r="D3248" i="59"/>
  <c r="A3248" i="59" s="1"/>
  <c r="J3248" i="59"/>
  <c r="M3248" i="59"/>
  <c r="N3248" i="59"/>
  <c r="P3248" i="59"/>
  <c r="Q3248" i="59"/>
  <c r="R3248" i="59"/>
  <c r="S3248" i="59"/>
  <c r="T3248" i="59"/>
  <c r="U3248" i="59"/>
  <c r="D3249" i="59"/>
  <c r="A3249" i="59" s="1"/>
  <c r="J3249" i="59"/>
  <c r="M3249" i="59"/>
  <c r="N3249" i="59"/>
  <c r="P3249" i="59"/>
  <c r="Q3249" i="59"/>
  <c r="R3249" i="59"/>
  <c r="S3249" i="59"/>
  <c r="T3249" i="59"/>
  <c r="U3249" i="59"/>
  <c r="D3250" i="59"/>
  <c r="A3250" i="59" s="1"/>
  <c r="J3250" i="59"/>
  <c r="M3250" i="59"/>
  <c r="N3250" i="59"/>
  <c r="P3250" i="59"/>
  <c r="Q3250" i="59"/>
  <c r="R3250" i="59"/>
  <c r="S3250" i="59"/>
  <c r="T3250" i="59"/>
  <c r="U3250" i="59"/>
  <c r="D3251" i="59"/>
  <c r="A3251" i="59" s="1"/>
  <c r="J3251" i="59"/>
  <c r="M3251" i="59"/>
  <c r="N3251" i="59"/>
  <c r="P3251" i="59"/>
  <c r="Q3251" i="59"/>
  <c r="R3251" i="59"/>
  <c r="S3251" i="59"/>
  <c r="T3251" i="59"/>
  <c r="U3251" i="59"/>
  <c r="D3252" i="59"/>
  <c r="A3252" i="59" s="1"/>
  <c r="J3252" i="59"/>
  <c r="M3252" i="59"/>
  <c r="N3252" i="59"/>
  <c r="P3252" i="59"/>
  <c r="Q3252" i="59"/>
  <c r="R3252" i="59"/>
  <c r="S3252" i="59"/>
  <c r="T3252" i="59"/>
  <c r="U3252" i="59"/>
  <c r="D3253" i="59"/>
  <c r="A3253" i="59" s="1"/>
  <c r="J3253" i="59"/>
  <c r="M3253" i="59"/>
  <c r="N3253" i="59"/>
  <c r="P3253" i="59"/>
  <c r="Q3253" i="59"/>
  <c r="R3253" i="59"/>
  <c r="S3253" i="59"/>
  <c r="T3253" i="59"/>
  <c r="U3253" i="59"/>
  <c r="D3254" i="59"/>
  <c r="A3254" i="59" s="1"/>
  <c r="J3254" i="59"/>
  <c r="M3254" i="59"/>
  <c r="N3254" i="59"/>
  <c r="P3254" i="59"/>
  <c r="Q3254" i="59"/>
  <c r="R3254" i="59"/>
  <c r="S3254" i="59"/>
  <c r="T3254" i="59"/>
  <c r="U3254" i="59"/>
  <c r="D3255" i="59"/>
  <c r="A3255" i="59" s="1"/>
  <c r="J3255" i="59"/>
  <c r="M3255" i="59"/>
  <c r="N3255" i="59"/>
  <c r="P3255" i="59"/>
  <c r="Q3255" i="59"/>
  <c r="R3255" i="59"/>
  <c r="S3255" i="59"/>
  <c r="T3255" i="59"/>
  <c r="U3255" i="59"/>
  <c r="D3256" i="59"/>
  <c r="A3256" i="59" s="1"/>
  <c r="J3256" i="59"/>
  <c r="M3256" i="59"/>
  <c r="N3256" i="59"/>
  <c r="P3256" i="59"/>
  <c r="Q3256" i="59"/>
  <c r="R3256" i="59"/>
  <c r="S3256" i="59"/>
  <c r="T3256" i="59"/>
  <c r="U3256" i="59"/>
  <c r="D3257" i="59"/>
  <c r="A3257" i="59" s="1"/>
  <c r="J3257" i="59"/>
  <c r="M3257" i="59"/>
  <c r="N3257" i="59"/>
  <c r="P3257" i="59"/>
  <c r="Q3257" i="59"/>
  <c r="R3257" i="59"/>
  <c r="S3257" i="59"/>
  <c r="T3257" i="59"/>
  <c r="U3257" i="59"/>
  <c r="D3258" i="59"/>
  <c r="A3258" i="59" s="1"/>
  <c r="J3258" i="59"/>
  <c r="M3258" i="59"/>
  <c r="N3258" i="59"/>
  <c r="P3258" i="59"/>
  <c r="Q3258" i="59"/>
  <c r="R3258" i="59"/>
  <c r="S3258" i="59"/>
  <c r="T3258" i="59"/>
  <c r="U3258" i="59"/>
  <c r="D3259" i="59"/>
  <c r="A3259" i="59" s="1"/>
  <c r="J3259" i="59"/>
  <c r="M3259" i="59"/>
  <c r="N3259" i="59"/>
  <c r="P3259" i="59"/>
  <c r="Q3259" i="59"/>
  <c r="R3259" i="59"/>
  <c r="S3259" i="59"/>
  <c r="T3259" i="59"/>
  <c r="U3259" i="59"/>
  <c r="D3260" i="59"/>
  <c r="A3260" i="59" s="1"/>
  <c r="J3260" i="59"/>
  <c r="M3260" i="59"/>
  <c r="N3260" i="59"/>
  <c r="P3260" i="59"/>
  <c r="Q3260" i="59"/>
  <c r="R3260" i="59"/>
  <c r="S3260" i="59"/>
  <c r="T3260" i="59"/>
  <c r="U3260" i="59"/>
  <c r="D3261" i="59"/>
  <c r="A3261" i="59" s="1"/>
  <c r="J3261" i="59"/>
  <c r="M3261" i="59"/>
  <c r="N3261" i="59"/>
  <c r="P3261" i="59"/>
  <c r="Q3261" i="59"/>
  <c r="R3261" i="59"/>
  <c r="S3261" i="59"/>
  <c r="T3261" i="59"/>
  <c r="U3261" i="59"/>
  <c r="D3262" i="59"/>
  <c r="A3262" i="59" s="1"/>
  <c r="J3262" i="59"/>
  <c r="M3262" i="59"/>
  <c r="N3262" i="59"/>
  <c r="P3262" i="59"/>
  <c r="Q3262" i="59"/>
  <c r="R3262" i="59"/>
  <c r="S3262" i="59"/>
  <c r="T3262" i="59"/>
  <c r="U3262" i="59"/>
  <c r="D3263" i="59"/>
  <c r="A3263" i="59" s="1"/>
  <c r="J3263" i="59"/>
  <c r="M3263" i="59"/>
  <c r="N3263" i="59"/>
  <c r="P3263" i="59"/>
  <c r="Q3263" i="59"/>
  <c r="R3263" i="59"/>
  <c r="S3263" i="59"/>
  <c r="T3263" i="59"/>
  <c r="U3263" i="59"/>
  <c r="D3264" i="59"/>
  <c r="A3264" i="59" s="1"/>
  <c r="J3264" i="59"/>
  <c r="M3264" i="59"/>
  <c r="N3264" i="59"/>
  <c r="P3264" i="59"/>
  <c r="Q3264" i="59"/>
  <c r="R3264" i="59"/>
  <c r="S3264" i="59"/>
  <c r="T3264" i="59"/>
  <c r="U3264" i="59"/>
  <c r="D3265" i="59"/>
  <c r="A3265" i="59" s="1"/>
  <c r="J3265" i="59"/>
  <c r="M3265" i="59"/>
  <c r="N3265" i="59"/>
  <c r="P3265" i="59"/>
  <c r="Q3265" i="59"/>
  <c r="R3265" i="59"/>
  <c r="S3265" i="59"/>
  <c r="T3265" i="59"/>
  <c r="U3265" i="59"/>
  <c r="D3266" i="59"/>
  <c r="A3266" i="59" s="1"/>
  <c r="J3266" i="59"/>
  <c r="M3266" i="59"/>
  <c r="N3266" i="59"/>
  <c r="P3266" i="59"/>
  <c r="Q3266" i="59"/>
  <c r="R3266" i="59"/>
  <c r="S3266" i="59"/>
  <c r="T3266" i="59"/>
  <c r="U3266" i="59"/>
  <c r="D3267" i="59"/>
  <c r="A3267" i="59" s="1"/>
  <c r="J3267" i="59"/>
  <c r="M3267" i="59"/>
  <c r="N3267" i="59"/>
  <c r="P3267" i="59"/>
  <c r="Q3267" i="59"/>
  <c r="R3267" i="59"/>
  <c r="S3267" i="59"/>
  <c r="T3267" i="59"/>
  <c r="U3267" i="59"/>
  <c r="D3268" i="59"/>
  <c r="A3268" i="59" s="1"/>
  <c r="J3268" i="59"/>
  <c r="M3268" i="59"/>
  <c r="N3268" i="59"/>
  <c r="P3268" i="59"/>
  <c r="Q3268" i="59"/>
  <c r="R3268" i="59"/>
  <c r="S3268" i="59"/>
  <c r="T3268" i="59"/>
  <c r="U3268" i="59"/>
  <c r="D3269" i="59"/>
  <c r="A3269" i="59" s="1"/>
  <c r="J3269" i="59"/>
  <c r="M3269" i="59"/>
  <c r="N3269" i="59"/>
  <c r="P3269" i="59"/>
  <c r="Q3269" i="59"/>
  <c r="R3269" i="59"/>
  <c r="S3269" i="59"/>
  <c r="T3269" i="59"/>
  <c r="U3269" i="59"/>
  <c r="D3270" i="59"/>
  <c r="A3270" i="59" s="1"/>
  <c r="J3270" i="59"/>
  <c r="M3270" i="59"/>
  <c r="N3270" i="59"/>
  <c r="P3270" i="59"/>
  <c r="Q3270" i="59"/>
  <c r="R3270" i="59"/>
  <c r="S3270" i="59"/>
  <c r="T3270" i="59"/>
  <c r="U3270" i="59"/>
  <c r="D3271" i="59"/>
  <c r="A3271" i="59" s="1"/>
  <c r="J3271" i="59"/>
  <c r="M3271" i="59"/>
  <c r="N3271" i="59"/>
  <c r="P3271" i="59"/>
  <c r="Q3271" i="59"/>
  <c r="R3271" i="59"/>
  <c r="S3271" i="59"/>
  <c r="T3271" i="59"/>
  <c r="U3271" i="59"/>
  <c r="D3272" i="59"/>
  <c r="A3272" i="59" s="1"/>
  <c r="J3272" i="59"/>
  <c r="M3272" i="59"/>
  <c r="N3272" i="59"/>
  <c r="P3272" i="59"/>
  <c r="Q3272" i="59"/>
  <c r="R3272" i="59"/>
  <c r="S3272" i="59"/>
  <c r="T3272" i="59"/>
  <c r="U3272" i="59"/>
  <c r="D3273" i="59"/>
  <c r="A3273" i="59" s="1"/>
  <c r="J3273" i="59"/>
  <c r="M3273" i="59"/>
  <c r="N3273" i="59"/>
  <c r="P3273" i="59"/>
  <c r="Q3273" i="59"/>
  <c r="R3273" i="59"/>
  <c r="S3273" i="59"/>
  <c r="T3273" i="59"/>
  <c r="U3273" i="59"/>
  <c r="D3274" i="59"/>
  <c r="A3274" i="59" s="1"/>
  <c r="J3274" i="59"/>
  <c r="M3274" i="59"/>
  <c r="N3274" i="59"/>
  <c r="P3274" i="59"/>
  <c r="Q3274" i="59"/>
  <c r="R3274" i="59"/>
  <c r="S3274" i="59"/>
  <c r="T3274" i="59"/>
  <c r="U3274" i="59"/>
  <c r="D3275" i="59"/>
  <c r="A3275" i="59" s="1"/>
  <c r="J3275" i="59"/>
  <c r="M3275" i="59"/>
  <c r="N3275" i="59"/>
  <c r="P3275" i="59"/>
  <c r="Q3275" i="59"/>
  <c r="R3275" i="59"/>
  <c r="S3275" i="59"/>
  <c r="T3275" i="59"/>
  <c r="U3275" i="59"/>
  <c r="D3276" i="59"/>
  <c r="A3276" i="59" s="1"/>
  <c r="J3276" i="59"/>
  <c r="M3276" i="59"/>
  <c r="N3276" i="59"/>
  <c r="P3276" i="59"/>
  <c r="Q3276" i="59"/>
  <c r="R3276" i="59"/>
  <c r="S3276" i="59"/>
  <c r="T3276" i="59"/>
  <c r="U3276" i="59"/>
  <c r="D3277" i="59"/>
  <c r="A3277" i="59" s="1"/>
  <c r="J3277" i="59"/>
  <c r="M3277" i="59"/>
  <c r="N3277" i="59"/>
  <c r="P3277" i="59"/>
  <c r="Q3277" i="59"/>
  <c r="R3277" i="59"/>
  <c r="S3277" i="59"/>
  <c r="T3277" i="59"/>
  <c r="U3277" i="59"/>
  <c r="D3278" i="59"/>
  <c r="A3278" i="59" s="1"/>
  <c r="J3278" i="59"/>
  <c r="M3278" i="59"/>
  <c r="N3278" i="59"/>
  <c r="P3278" i="59"/>
  <c r="Q3278" i="59"/>
  <c r="R3278" i="59"/>
  <c r="S3278" i="59"/>
  <c r="T3278" i="59"/>
  <c r="U3278" i="59"/>
  <c r="D3279" i="59"/>
  <c r="A3279" i="59" s="1"/>
  <c r="J3279" i="59"/>
  <c r="M3279" i="59"/>
  <c r="N3279" i="59"/>
  <c r="P3279" i="59"/>
  <c r="Q3279" i="59"/>
  <c r="R3279" i="59"/>
  <c r="S3279" i="59"/>
  <c r="T3279" i="59"/>
  <c r="U3279" i="59"/>
  <c r="D3280" i="59"/>
  <c r="A3280" i="59" s="1"/>
  <c r="J3280" i="59"/>
  <c r="M3280" i="59"/>
  <c r="N3280" i="59"/>
  <c r="P3280" i="59"/>
  <c r="Q3280" i="59"/>
  <c r="R3280" i="59"/>
  <c r="S3280" i="59"/>
  <c r="T3280" i="59"/>
  <c r="U3280" i="59"/>
  <c r="D3281" i="59"/>
  <c r="A3281" i="59" s="1"/>
  <c r="J3281" i="59"/>
  <c r="M3281" i="59"/>
  <c r="N3281" i="59"/>
  <c r="P3281" i="59"/>
  <c r="Q3281" i="59"/>
  <c r="R3281" i="59"/>
  <c r="S3281" i="59"/>
  <c r="T3281" i="59"/>
  <c r="U3281" i="59"/>
  <c r="D3282" i="59"/>
  <c r="A3282" i="59" s="1"/>
  <c r="J3282" i="59"/>
  <c r="M3282" i="59"/>
  <c r="N3282" i="59"/>
  <c r="P3282" i="59"/>
  <c r="Q3282" i="59"/>
  <c r="R3282" i="59"/>
  <c r="S3282" i="59"/>
  <c r="T3282" i="59"/>
  <c r="U3282" i="59"/>
  <c r="D3283" i="59"/>
  <c r="A3283" i="59" s="1"/>
  <c r="J3283" i="59"/>
  <c r="M3283" i="59"/>
  <c r="N3283" i="59"/>
  <c r="P3283" i="59"/>
  <c r="Q3283" i="59"/>
  <c r="R3283" i="59"/>
  <c r="S3283" i="59"/>
  <c r="T3283" i="59"/>
  <c r="U3283" i="59"/>
  <c r="D3284" i="59"/>
  <c r="A3284" i="59" s="1"/>
  <c r="J3284" i="59"/>
  <c r="M3284" i="59"/>
  <c r="N3284" i="59"/>
  <c r="P3284" i="59"/>
  <c r="Q3284" i="59"/>
  <c r="R3284" i="59"/>
  <c r="S3284" i="59"/>
  <c r="T3284" i="59"/>
  <c r="U3284" i="59"/>
  <c r="D3285" i="59"/>
  <c r="A3285" i="59" s="1"/>
  <c r="J3285" i="59"/>
  <c r="M3285" i="59"/>
  <c r="N3285" i="59"/>
  <c r="P3285" i="59"/>
  <c r="Q3285" i="59"/>
  <c r="S3285" i="59"/>
  <c r="T3285" i="59"/>
  <c r="U3285" i="59"/>
  <c r="D3286" i="59"/>
  <c r="A3286" i="59" s="1"/>
  <c r="J3286" i="59"/>
  <c r="M3286" i="59"/>
  <c r="N3286" i="59"/>
  <c r="P3286" i="59"/>
  <c r="Q3286" i="59"/>
  <c r="R3286" i="59"/>
  <c r="S3286" i="59"/>
  <c r="T3286" i="59"/>
  <c r="U3286" i="59"/>
  <c r="D3287" i="59"/>
  <c r="A3287" i="59" s="1"/>
  <c r="J3287" i="59"/>
  <c r="M3287" i="59"/>
  <c r="N3287" i="59"/>
  <c r="P3287" i="59"/>
  <c r="Q3287" i="59"/>
  <c r="R3287" i="59"/>
  <c r="S3287" i="59"/>
  <c r="T3287" i="59"/>
  <c r="U3287" i="59"/>
  <c r="D3288" i="59"/>
  <c r="A3288" i="59" s="1"/>
  <c r="J3288" i="59"/>
  <c r="M3288" i="59"/>
  <c r="N3288" i="59"/>
  <c r="P3288" i="59"/>
  <c r="Q3288" i="59"/>
  <c r="R3288" i="59"/>
  <c r="S3288" i="59"/>
  <c r="T3288" i="59"/>
  <c r="U3288" i="59"/>
  <c r="D3289" i="59"/>
  <c r="A3289" i="59" s="1"/>
  <c r="J3289" i="59"/>
  <c r="M3289" i="59"/>
  <c r="N3289" i="59"/>
  <c r="P3289" i="59"/>
  <c r="Q3289" i="59"/>
  <c r="R3289" i="59"/>
  <c r="S3289" i="59"/>
  <c r="T3289" i="59"/>
  <c r="U3289" i="59"/>
  <c r="D3290" i="59"/>
  <c r="A3290" i="59" s="1"/>
  <c r="J3290" i="59"/>
  <c r="M3290" i="59"/>
  <c r="N3290" i="59"/>
  <c r="P3290" i="59"/>
  <c r="Q3290" i="59"/>
  <c r="R3290" i="59"/>
  <c r="S3290" i="59"/>
  <c r="T3290" i="59"/>
  <c r="U3290" i="59"/>
  <c r="D3291" i="59"/>
  <c r="A3291" i="59" s="1"/>
  <c r="J3291" i="59"/>
  <c r="M3291" i="59"/>
  <c r="N3291" i="59"/>
  <c r="P3291" i="59"/>
  <c r="Q3291" i="59"/>
  <c r="R3291" i="59"/>
  <c r="S3291" i="59"/>
  <c r="T3291" i="59"/>
  <c r="U3291" i="59"/>
  <c r="D3292" i="59"/>
  <c r="A3292" i="59" s="1"/>
  <c r="J3292" i="59"/>
  <c r="M3292" i="59"/>
  <c r="N3292" i="59"/>
  <c r="P3292" i="59"/>
  <c r="Q3292" i="59"/>
  <c r="R3292" i="59"/>
  <c r="S3292" i="59"/>
  <c r="T3292" i="59"/>
  <c r="U3292" i="59"/>
  <c r="D3293" i="59"/>
  <c r="A3293" i="59" s="1"/>
  <c r="J3293" i="59"/>
  <c r="M3293" i="59"/>
  <c r="N3293" i="59"/>
  <c r="P3293" i="59"/>
  <c r="Q3293" i="59"/>
  <c r="R3293" i="59"/>
  <c r="S3293" i="59"/>
  <c r="T3293" i="59"/>
  <c r="U3293" i="59"/>
  <c r="D3294" i="59"/>
  <c r="A3294" i="59" s="1"/>
  <c r="J3294" i="59"/>
  <c r="M3294" i="59"/>
  <c r="N3294" i="59"/>
  <c r="P3294" i="59"/>
  <c r="Q3294" i="59"/>
  <c r="R3294" i="59"/>
  <c r="S3294" i="59"/>
  <c r="T3294" i="59"/>
  <c r="U3294" i="59"/>
  <c r="D3295" i="59"/>
  <c r="A3295" i="59" s="1"/>
  <c r="J3295" i="59"/>
  <c r="M3295" i="59"/>
  <c r="N3295" i="59"/>
  <c r="P3295" i="59"/>
  <c r="Q3295" i="59"/>
  <c r="R3295" i="59"/>
  <c r="S3295" i="59"/>
  <c r="T3295" i="59"/>
  <c r="U3295" i="59"/>
  <c r="D3296" i="59"/>
  <c r="A3296" i="59" s="1"/>
  <c r="J3296" i="59"/>
  <c r="M3296" i="59"/>
  <c r="N3296" i="59"/>
  <c r="P3296" i="59"/>
  <c r="Q3296" i="59"/>
  <c r="R3296" i="59"/>
  <c r="S3296" i="59"/>
  <c r="T3296" i="59"/>
  <c r="U3296" i="59"/>
  <c r="D3297" i="59"/>
  <c r="A3297" i="59" s="1"/>
  <c r="J3297" i="59"/>
  <c r="M3297" i="59"/>
  <c r="N3297" i="59"/>
  <c r="P3297" i="59"/>
  <c r="Q3297" i="59"/>
  <c r="R3297" i="59"/>
  <c r="S3297" i="59"/>
  <c r="T3297" i="59"/>
  <c r="U3297" i="59"/>
  <c r="D3298" i="59"/>
  <c r="A3298" i="59" s="1"/>
  <c r="J3298" i="59"/>
  <c r="M3298" i="59"/>
  <c r="N3298" i="59"/>
  <c r="P3298" i="59"/>
  <c r="Q3298" i="59"/>
  <c r="R3298" i="59"/>
  <c r="S3298" i="59"/>
  <c r="T3298" i="59"/>
  <c r="U3298" i="59"/>
  <c r="D3299" i="59"/>
  <c r="A3299" i="59" s="1"/>
  <c r="J3299" i="59"/>
  <c r="M3299" i="59"/>
  <c r="N3299" i="59"/>
  <c r="P3299" i="59"/>
  <c r="Q3299" i="59"/>
  <c r="R3299" i="59"/>
  <c r="S3299" i="59"/>
  <c r="T3299" i="59"/>
  <c r="U3299" i="59"/>
  <c r="D3300" i="59"/>
  <c r="A3300" i="59" s="1"/>
  <c r="J3300" i="59"/>
  <c r="M3300" i="59"/>
  <c r="N3300" i="59"/>
  <c r="P3300" i="59"/>
  <c r="Q3300" i="59"/>
  <c r="R3300" i="59"/>
  <c r="S3300" i="59"/>
  <c r="T3300" i="59"/>
  <c r="U3300" i="59"/>
  <c r="D3301" i="59"/>
  <c r="A3301" i="59" s="1"/>
  <c r="J3301" i="59"/>
  <c r="M3301" i="59"/>
  <c r="N3301" i="59"/>
  <c r="P3301" i="59"/>
  <c r="Q3301" i="59"/>
  <c r="R3301" i="59"/>
  <c r="S3301" i="59"/>
  <c r="T3301" i="59"/>
  <c r="U3301" i="59"/>
  <c r="D3302" i="59"/>
  <c r="A3302" i="59" s="1"/>
  <c r="J3302" i="59"/>
  <c r="M3302" i="59"/>
  <c r="N3302" i="59"/>
  <c r="P3302" i="59"/>
  <c r="Q3302" i="59"/>
  <c r="R3302" i="59"/>
  <c r="S3302" i="59"/>
  <c r="T3302" i="59"/>
  <c r="U3302" i="59"/>
  <c r="D3303" i="59"/>
  <c r="A3303" i="59" s="1"/>
  <c r="J3303" i="59"/>
  <c r="M3303" i="59"/>
  <c r="N3303" i="59"/>
  <c r="P3303" i="59"/>
  <c r="Q3303" i="59"/>
  <c r="R3303" i="59"/>
  <c r="S3303" i="59"/>
  <c r="T3303" i="59"/>
  <c r="U3303" i="59"/>
  <c r="D3304" i="59"/>
  <c r="A3304" i="59" s="1"/>
  <c r="J3304" i="59"/>
  <c r="M3304" i="59"/>
  <c r="N3304" i="59"/>
  <c r="P3304" i="59"/>
  <c r="Q3304" i="59"/>
  <c r="R3304" i="59"/>
  <c r="S3304" i="59"/>
  <c r="T3304" i="59"/>
  <c r="U3304" i="59"/>
  <c r="D3305" i="59"/>
  <c r="A3305" i="59" s="1"/>
  <c r="J3305" i="59"/>
  <c r="M3305" i="59"/>
  <c r="N3305" i="59"/>
  <c r="P3305" i="59"/>
  <c r="Q3305" i="59"/>
  <c r="R3305" i="59"/>
  <c r="S3305" i="59"/>
  <c r="T3305" i="59"/>
  <c r="U3305" i="59"/>
  <c r="D3306" i="59"/>
  <c r="A3306" i="59" s="1"/>
  <c r="J3306" i="59"/>
  <c r="M3306" i="59"/>
  <c r="N3306" i="59"/>
  <c r="P3306" i="59"/>
  <c r="Q3306" i="59"/>
  <c r="R3306" i="59"/>
  <c r="S3306" i="59"/>
  <c r="T3306" i="59"/>
  <c r="U3306" i="59"/>
  <c r="D3307" i="59"/>
  <c r="A3307" i="59" s="1"/>
  <c r="J3307" i="59"/>
  <c r="M3307" i="59"/>
  <c r="N3307" i="59"/>
  <c r="P3307" i="59"/>
  <c r="Q3307" i="59"/>
  <c r="R3307" i="59"/>
  <c r="S3307" i="59"/>
  <c r="T3307" i="59"/>
  <c r="U3307" i="59"/>
  <c r="D3308" i="59"/>
  <c r="A3308" i="59" s="1"/>
  <c r="J3308" i="59"/>
  <c r="M3308" i="59"/>
  <c r="N3308" i="59"/>
  <c r="P3308" i="59"/>
  <c r="Q3308" i="59"/>
  <c r="R3308" i="59"/>
  <c r="S3308" i="59"/>
  <c r="T3308" i="59"/>
  <c r="U3308" i="59"/>
  <c r="D3309" i="59"/>
  <c r="A3309" i="59" s="1"/>
  <c r="J3309" i="59"/>
  <c r="M3309" i="59"/>
  <c r="N3309" i="59"/>
  <c r="P3309" i="59"/>
  <c r="Q3309" i="59"/>
  <c r="R3309" i="59"/>
  <c r="S3309" i="59"/>
  <c r="T3309" i="59"/>
  <c r="U3309" i="59"/>
  <c r="D3310" i="59"/>
  <c r="A3310" i="59" s="1"/>
  <c r="J3310" i="59"/>
  <c r="M3310" i="59"/>
  <c r="N3310" i="59"/>
  <c r="P3310" i="59"/>
  <c r="Q3310" i="59"/>
  <c r="R3310" i="59"/>
  <c r="S3310" i="59"/>
  <c r="T3310" i="59"/>
  <c r="U3310" i="59"/>
  <c r="D3311" i="59"/>
  <c r="A3311" i="59" s="1"/>
  <c r="J3311" i="59"/>
  <c r="M3311" i="59"/>
  <c r="N3311" i="59"/>
  <c r="P3311" i="59"/>
  <c r="Q3311" i="59"/>
  <c r="R3311" i="59"/>
  <c r="S3311" i="59"/>
  <c r="T3311" i="59"/>
  <c r="U3311" i="59"/>
  <c r="D3312" i="59"/>
  <c r="A3312" i="59" s="1"/>
  <c r="J3312" i="59"/>
  <c r="M3312" i="59"/>
  <c r="N3312" i="59"/>
  <c r="P3312" i="59"/>
  <c r="Q3312" i="59"/>
  <c r="R3312" i="59"/>
  <c r="S3312" i="59"/>
  <c r="T3312" i="59"/>
  <c r="U3312" i="59"/>
  <c r="D3313" i="59"/>
  <c r="A3313" i="59" s="1"/>
  <c r="J3313" i="59"/>
  <c r="M3313" i="59"/>
  <c r="N3313" i="59"/>
  <c r="P3313" i="59"/>
  <c r="Q3313" i="59"/>
  <c r="R3313" i="59"/>
  <c r="S3313" i="59"/>
  <c r="T3313" i="59"/>
  <c r="U3313" i="59"/>
  <c r="D3314" i="59"/>
  <c r="A3314" i="59" s="1"/>
  <c r="J3314" i="59"/>
  <c r="M3314" i="59"/>
  <c r="N3314" i="59"/>
  <c r="P3314" i="59"/>
  <c r="Q3314" i="59"/>
  <c r="R3314" i="59"/>
  <c r="S3314" i="59"/>
  <c r="T3314" i="59"/>
  <c r="U3314" i="59"/>
  <c r="D3315" i="59"/>
  <c r="A3315" i="59" s="1"/>
  <c r="J3315" i="59"/>
  <c r="M3315" i="59"/>
  <c r="N3315" i="59"/>
  <c r="P3315" i="59"/>
  <c r="Q3315" i="59"/>
  <c r="R3315" i="59"/>
  <c r="S3315" i="59"/>
  <c r="T3315" i="59"/>
  <c r="U3315" i="59"/>
  <c r="D3316" i="59"/>
  <c r="A3316" i="59" s="1"/>
  <c r="J3316" i="59"/>
  <c r="M3316" i="59"/>
  <c r="N3316" i="59"/>
  <c r="P3316" i="59"/>
  <c r="Q3316" i="59"/>
  <c r="R3316" i="59"/>
  <c r="S3316" i="59"/>
  <c r="T3316" i="59"/>
  <c r="U3316" i="59"/>
  <c r="D3317" i="59"/>
  <c r="A3317" i="59" s="1"/>
  <c r="J3317" i="59"/>
  <c r="M3317" i="59"/>
  <c r="N3317" i="59"/>
  <c r="P3317" i="59"/>
  <c r="Q3317" i="59"/>
  <c r="R3317" i="59"/>
  <c r="S3317" i="59"/>
  <c r="T3317" i="59"/>
  <c r="U3317" i="59"/>
  <c r="D3318" i="59"/>
  <c r="A3318" i="59" s="1"/>
  <c r="J3318" i="59"/>
  <c r="M3318" i="59"/>
  <c r="N3318" i="59"/>
  <c r="P3318" i="59"/>
  <c r="Q3318" i="59"/>
  <c r="R3318" i="59"/>
  <c r="S3318" i="59"/>
  <c r="T3318" i="59"/>
  <c r="U3318" i="59"/>
  <c r="D3319" i="59"/>
  <c r="A3319" i="59" s="1"/>
  <c r="J3319" i="59"/>
  <c r="M3319" i="59"/>
  <c r="N3319" i="59"/>
  <c r="P3319" i="59"/>
  <c r="Q3319" i="59"/>
  <c r="R3319" i="59"/>
  <c r="S3319" i="59"/>
  <c r="T3319" i="59"/>
  <c r="U3319" i="59"/>
  <c r="D3320" i="59"/>
  <c r="A3320" i="59" s="1"/>
  <c r="J3320" i="59"/>
  <c r="M3320" i="59"/>
  <c r="N3320" i="59"/>
  <c r="P3320" i="59"/>
  <c r="Q3320" i="59"/>
  <c r="R3320" i="59"/>
  <c r="S3320" i="59"/>
  <c r="T3320" i="59"/>
  <c r="U3320" i="59"/>
  <c r="D3321" i="59"/>
  <c r="A3321" i="59" s="1"/>
  <c r="J3321" i="59"/>
  <c r="M3321" i="59"/>
  <c r="N3321" i="59"/>
  <c r="P3321" i="59"/>
  <c r="Q3321" i="59"/>
  <c r="R3321" i="59"/>
  <c r="S3321" i="59"/>
  <c r="T3321" i="59"/>
  <c r="U3321" i="59"/>
  <c r="D3322" i="59"/>
  <c r="A3322" i="59" s="1"/>
  <c r="J3322" i="59"/>
  <c r="M3322" i="59"/>
  <c r="N3322" i="59"/>
  <c r="P3322" i="59"/>
  <c r="Q3322" i="59"/>
  <c r="R3322" i="59"/>
  <c r="S3322" i="59"/>
  <c r="T3322" i="59"/>
  <c r="U3322" i="59"/>
  <c r="D3323" i="59"/>
  <c r="A3323" i="59" s="1"/>
  <c r="J3323" i="59"/>
  <c r="M3323" i="59"/>
  <c r="N3323" i="59"/>
  <c r="P3323" i="59"/>
  <c r="Q3323" i="59"/>
  <c r="R3323" i="59"/>
  <c r="S3323" i="59"/>
  <c r="T3323" i="59"/>
  <c r="U3323" i="59"/>
  <c r="D3324" i="59"/>
  <c r="A3324" i="59" s="1"/>
  <c r="J3324" i="59"/>
  <c r="M3324" i="59"/>
  <c r="N3324" i="59"/>
  <c r="P3324" i="59"/>
  <c r="Q3324" i="59"/>
  <c r="R3324" i="59"/>
  <c r="S3324" i="59"/>
  <c r="T3324" i="59"/>
  <c r="U3324" i="59"/>
  <c r="D3325" i="59"/>
  <c r="A3325" i="59" s="1"/>
  <c r="J3325" i="59"/>
  <c r="M3325" i="59"/>
  <c r="N3325" i="59"/>
  <c r="P3325" i="59"/>
  <c r="Q3325" i="59"/>
  <c r="R3325" i="59"/>
  <c r="S3325" i="59"/>
  <c r="T3325" i="59"/>
  <c r="U3325" i="59"/>
  <c r="D3326" i="59"/>
  <c r="A3326" i="59" s="1"/>
  <c r="J3326" i="59"/>
  <c r="M3326" i="59"/>
  <c r="N3326" i="59"/>
  <c r="P3326" i="59"/>
  <c r="Q3326" i="59"/>
  <c r="R3326" i="59"/>
  <c r="S3326" i="59"/>
  <c r="T3326" i="59"/>
  <c r="U3326" i="59"/>
  <c r="D3327" i="59"/>
  <c r="A3327" i="59" s="1"/>
  <c r="J3327" i="59"/>
  <c r="M3327" i="59"/>
  <c r="N3327" i="59"/>
  <c r="P3327" i="59"/>
  <c r="Q3327" i="59"/>
  <c r="R3327" i="59"/>
  <c r="S3327" i="59"/>
  <c r="T3327" i="59"/>
  <c r="U3327" i="59"/>
  <c r="D3328" i="59"/>
  <c r="A3328" i="59" s="1"/>
  <c r="J3328" i="59"/>
  <c r="M3328" i="59"/>
  <c r="N3328" i="59"/>
  <c r="P3328" i="59"/>
  <c r="Q3328" i="59"/>
  <c r="R3328" i="59"/>
  <c r="S3328" i="59"/>
  <c r="T3328" i="59"/>
  <c r="U3328" i="59"/>
  <c r="D3329" i="59"/>
  <c r="A3329" i="59" s="1"/>
  <c r="J3329" i="59"/>
  <c r="M3329" i="59"/>
  <c r="N3329" i="59"/>
  <c r="P3329" i="59"/>
  <c r="Q3329" i="59"/>
  <c r="R3329" i="59"/>
  <c r="S3329" i="59"/>
  <c r="T3329" i="59"/>
  <c r="U3329" i="59"/>
  <c r="D3330" i="59"/>
  <c r="A3330" i="59" s="1"/>
  <c r="J3330" i="59"/>
  <c r="M3330" i="59"/>
  <c r="N3330" i="59"/>
  <c r="P3330" i="59"/>
  <c r="Q3330" i="59"/>
  <c r="R3330" i="59"/>
  <c r="S3330" i="59"/>
  <c r="T3330" i="59"/>
  <c r="U3330" i="59"/>
  <c r="D3331" i="59"/>
  <c r="A3331" i="59" s="1"/>
  <c r="J3331" i="59"/>
  <c r="M3331" i="59"/>
  <c r="N3331" i="59"/>
  <c r="P3331" i="59"/>
  <c r="Q3331" i="59"/>
  <c r="R3331" i="59"/>
  <c r="S3331" i="59"/>
  <c r="T3331" i="59"/>
  <c r="U3331" i="59"/>
  <c r="D3332" i="59"/>
  <c r="A3332" i="59" s="1"/>
  <c r="J3332" i="59"/>
  <c r="M3332" i="59"/>
  <c r="N3332" i="59"/>
  <c r="P3332" i="59"/>
  <c r="Q3332" i="59"/>
  <c r="R3332" i="59"/>
  <c r="S3332" i="59"/>
  <c r="T3332" i="59"/>
  <c r="U3332" i="59"/>
  <c r="D3333" i="59"/>
  <c r="A3333" i="59" s="1"/>
  <c r="J3333" i="59"/>
  <c r="M3333" i="59"/>
  <c r="N3333" i="59"/>
  <c r="P3333" i="59"/>
  <c r="Q3333" i="59"/>
  <c r="R3333" i="59"/>
  <c r="S3333" i="59"/>
  <c r="T3333" i="59"/>
  <c r="U3333" i="59"/>
  <c r="D3334" i="59"/>
  <c r="A3334" i="59" s="1"/>
  <c r="J3334" i="59"/>
  <c r="M3334" i="59"/>
  <c r="N3334" i="59"/>
  <c r="P3334" i="59"/>
  <c r="Q3334" i="59"/>
  <c r="R3334" i="59"/>
  <c r="S3334" i="59"/>
  <c r="T3334" i="59"/>
  <c r="U3334" i="59"/>
  <c r="D3335" i="59"/>
  <c r="A3335" i="59" s="1"/>
  <c r="J3335" i="59"/>
  <c r="M3335" i="59"/>
  <c r="N3335" i="59"/>
  <c r="P3335" i="59"/>
  <c r="Q3335" i="59"/>
  <c r="R3335" i="59"/>
  <c r="S3335" i="59"/>
  <c r="T3335" i="59"/>
  <c r="U3335" i="59"/>
  <c r="D3336" i="59"/>
  <c r="A3336" i="59" s="1"/>
  <c r="J3336" i="59"/>
  <c r="M3336" i="59"/>
  <c r="N3336" i="59"/>
  <c r="P3336" i="59"/>
  <c r="Q3336" i="59"/>
  <c r="R3336" i="59"/>
  <c r="S3336" i="59"/>
  <c r="T3336" i="59"/>
  <c r="U3336" i="59"/>
  <c r="D3337" i="59"/>
  <c r="A3337" i="59" s="1"/>
  <c r="J3337" i="59"/>
  <c r="M3337" i="59"/>
  <c r="N3337" i="59"/>
  <c r="P3337" i="59"/>
  <c r="Q3337" i="59"/>
  <c r="R3337" i="59"/>
  <c r="S3337" i="59"/>
  <c r="T3337" i="59"/>
  <c r="U3337" i="59"/>
  <c r="D3338" i="59"/>
  <c r="A3338" i="59" s="1"/>
  <c r="J3338" i="59"/>
  <c r="M3338" i="59"/>
  <c r="N3338" i="59"/>
  <c r="P3338" i="59"/>
  <c r="Q3338" i="59"/>
  <c r="R3338" i="59"/>
  <c r="S3338" i="59"/>
  <c r="T3338" i="59"/>
  <c r="U3338" i="59"/>
  <c r="D3339" i="59"/>
  <c r="A3339" i="59" s="1"/>
  <c r="J3339" i="59"/>
  <c r="M3339" i="59"/>
  <c r="N3339" i="59"/>
  <c r="P3339" i="59"/>
  <c r="Q3339" i="59"/>
  <c r="R3339" i="59"/>
  <c r="S3339" i="59"/>
  <c r="T3339" i="59"/>
  <c r="U3339" i="59"/>
  <c r="D3340" i="59"/>
  <c r="A3340" i="59" s="1"/>
  <c r="J3340" i="59"/>
  <c r="M3340" i="59"/>
  <c r="N3340" i="59"/>
  <c r="P3340" i="59"/>
  <c r="Q3340" i="59"/>
  <c r="R3340" i="59"/>
  <c r="S3340" i="59"/>
  <c r="T3340" i="59"/>
  <c r="U3340" i="59"/>
  <c r="D3341" i="59"/>
  <c r="A3341" i="59" s="1"/>
  <c r="J3341" i="59"/>
  <c r="M3341" i="59"/>
  <c r="N3341" i="59"/>
  <c r="P3341" i="59"/>
  <c r="Q3341" i="59"/>
  <c r="R3341" i="59"/>
  <c r="S3341" i="59"/>
  <c r="T3341" i="59"/>
  <c r="U3341" i="59"/>
  <c r="D3342" i="59"/>
  <c r="A3342" i="59" s="1"/>
  <c r="J3342" i="59"/>
  <c r="M3342" i="59"/>
  <c r="N3342" i="59"/>
  <c r="P3342" i="59"/>
  <c r="Q3342" i="59"/>
  <c r="R3342" i="59"/>
  <c r="S3342" i="59"/>
  <c r="T3342" i="59"/>
  <c r="U3342" i="59"/>
  <c r="D3343" i="59"/>
  <c r="A3343" i="59" s="1"/>
  <c r="J3343" i="59"/>
  <c r="M3343" i="59"/>
  <c r="N3343" i="59"/>
  <c r="P3343" i="59"/>
  <c r="Q3343" i="59"/>
  <c r="R3343" i="59"/>
  <c r="S3343" i="59"/>
  <c r="T3343" i="59"/>
  <c r="U3343" i="59"/>
  <c r="D3344" i="59"/>
  <c r="A3344" i="59" s="1"/>
  <c r="J3344" i="59"/>
  <c r="M3344" i="59"/>
  <c r="N3344" i="59"/>
  <c r="P3344" i="59"/>
  <c r="Q3344" i="59"/>
  <c r="R3344" i="59"/>
  <c r="S3344" i="59"/>
  <c r="T3344" i="59"/>
  <c r="U3344" i="59"/>
  <c r="D3345" i="59"/>
  <c r="A3345" i="59" s="1"/>
  <c r="J3345" i="59"/>
  <c r="M3345" i="59"/>
  <c r="N3345" i="59"/>
  <c r="P3345" i="59"/>
  <c r="Q3345" i="59"/>
  <c r="R3345" i="59"/>
  <c r="S3345" i="59"/>
  <c r="T3345" i="59"/>
  <c r="U3345" i="59"/>
  <c r="D3346" i="59"/>
  <c r="A3346" i="59" s="1"/>
  <c r="J3346" i="59"/>
  <c r="M3346" i="59"/>
  <c r="N3346" i="59"/>
  <c r="P3346" i="59"/>
  <c r="Q3346" i="59"/>
  <c r="R3346" i="59"/>
  <c r="S3346" i="59"/>
  <c r="T3346" i="59"/>
  <c r="U3346" i="59"/>
  <c r="D3347" i="59"/>
  <c r="A3347" i="59" s="1"/>
  <c r="J3347" i="59"/>
  <c r="M3347" i="59"/>
  <c r="N3347" i="59"/>
  <c r="P3347" i="59"/>
  <c r="Q3347" i="59"/>
  <c r="R3347" i="59"/>
  <c r="S3347" i="59"/>
  <c r="T3347" i="59"/>
  <c r="U3347" i="59"/>
  <c r="D3348" i="59"/>
  <c r="A3348" i="59" s="1"/>
  <c r="J3348" i="59"/>
  <c r="M3348" i="59"/>
  <c r="N3348" i="59"/>
  <c r="P3348" i="59"/>
  <c r="Q3348" i="59"/>
  <c r="R3348" i="59"/>
  <c r="S3348" i="59"/>
  <c r="T3348" i="59"/>
  <c r="U3348" i="59"/>
  <c r="D3349" i="59"/>
  <c r="A3349" i="59" s="1"/>
  <c r="J3349" i="59"/>
  <c r="M3349" i="59"/>
  <c r="N3349" i="59"/>
  <c r="P3349" i="59"/>
  <c r="Q3349" i="59"/>
  <c r="R3349" i="59"/>
  <c r="S3349" i="59"/>
  <c r="T3349" i="59"/>
  <c r="U3349" i="59"/>
  <c r="D3350" i="59"/>
  <c r="A3350" i="59" s="1"/>
  <c r="J3350" i="59"/>
  <c r="M3350" i="59"/>
  <c r="N3350" i="59"/>
  <c r="P3350" i="59"/>
  <c r="Q3350" i="59"/>
  <c r="R3350" i="59"/>
  <c r="S3350" i="59"/>
  <c r="T3350" i="59"/>
  <c r="U3350" i="59"/>
  <c r="D3351" i="59"/>
  <c r="A3351" i="59" s="1"/>
  <c r="J3351" i="59"/>
  <c r="M3351" i="59"/>
  <c r="N3351" i="59"/>
  <c r="P3351" i="59"/>
  <c r="Q3351" i="59"/>
  <c r="R3351" i="59"/>
  <c r="S3351" i="59"/>
  <c r="T3351" i="59"/>
  <c r="U3351" i="59"/>
  <c r="D3352" i="59"/>
  <c r="A3352" i="59" s="1"/>
  <c r="J3352" i="59"/>
  <c r="M3352" i="59"/>
  <c r="N3352" i="59"/>
  <c r="P3352" i="59"/>
  <c r="Q3352" i="59"/>
  <c r="R3352" i="59"/>
  <c r="S3352" i="59"/>
  <c r="T3352" i="59"/>
  <c r="U3352" i="59"/>
  <c r="D3353" i="59"/>
  <c r="A3353" i="59" s="1"/>
  <c r="J3353" i="59"/>
  <c r="M3353" i="59"/>
  <c r="N3353" i="59"/>
  <c r="P3353" i="59"/>
  <c r="Q3353" i="59"/>
  <c r="R3353" i="59"/>
  <c r="S3353" i="59"/>
  <c r="T3353" i="59"/>
  <c r="U3353" i="59"/>
  <c r="D3354" i="59"/>
  <c r="A3354" i="59" s="1"/>
  <c r="J3354" i="59"/>
  <c r="M3354" i="59"/>
  <c r="N3354" i="59"/>
  <c r="P3354" i="59"/>
  <c r="Q3354" i="59"/>
  <c r="R3354" i="59"/>
  <c r="S3354" i="59"/>
  <c r="T3354" i="59"/>
  <c r="U3354" i="59"/>
  <c r="D3355" i="59"/>
  <c r="A3355" i="59" s="1"/>
  <c r="J3355" i="59"/>
  <c r="M3355" i="59"/>
  <c r="N3355" i="59"/>
  <c r="P3355" i="59"/>
  <c r="Q3355" i="59"/>
  <c r="R3355" i="59"/>
  <c r="S3355" i="59"/>
  <c r="T3355" i="59"/>
  <c r="U3355" i="59"/>
  <c r="D3356" i="59"/>
  <c r="A3356" i="59" s="1"/>
  <c r="J3356" i="59"/>
  <c r="M3356" i="59"/>
  <c r="N3356" i="59"/>
  <c r="P3356" i="59"/>
  <c r="Q3356" i="59"/>
  <c r="R3356" i="59"/>
  <c r="S3356" i="59"/>
  <c r="T3356" i="59"/>
  <c r="U3356" i="59"/>
  <c r="D3357" i="59"/>
  <c r="A3357" i="59" s="1"/>
  <c r="J3357" i="59"/>
  <c r="M3357" i="59"/>
  <c r="N3357" i="59"/>
  <c r="P3357" i="59"/>
  <c r="Q3357" i="59"/>
  <c r="R3357" i="59"/>
  <c r="S3357" i="59"/>
  <c r="T3357" i="59"/>
  <c r="U3357" i="59"/>
  <c r="D3358" i="59"/>
  <c r="A3358" i="59" s="1"/>
  <c r="J3358" i="59"/>
  <c r="M3358" i="59"/>
  <c r="N3358" i="59"/>
  <c r="P3358" i="59"/>
  <c r="Q3358" i="59"/>
  <c r="R3358" i="59"/>
  <c r="S3358" i="59"/>
  <c r="T3358" i="59"/>
  <c r="U3358" i="59"/>
  <c r="D3359" i="59"/>
  <c r="A3359" i="59" s="1"/>
  <c r="J3359" i="59"/>
  <c r="M3359" i="59"/>
  <c r="N3359" i="59"/>
  <c r="P3359" i="59"/>
  <c r="Q3359" i="59"/>
  <c r="R3359" i="59"/>
  <c r="S3359" i="59"/>
  <c r="T3359" i="59"/>
  <c r="U3359" i="59"/>
  <c r="D3360" i="59"/>
  <c r="A3360" i="59" s="1"/>
  <c r="J3360" i="59"/>
  <c r="M3360" i="59"/>
  <c r="N3360" i="59"/>
  <c r="P3360" i="59"/>
  <c r="Q3360" i="59"/>
  <c r="R3360" i="59"/>
  <c r="S3360" i="59"/>
  <c r="T3360" i="59"/>
  <c r="U3360" i="59"/>
  <c r="D3361" i="59"/>
  <c r="A3361" i="59" s="1"/>
  <c r="J3361" i="59"/>
  <c r="M3361" i="59"/>
  <c r="N3361" i="59"/>
  <c r="P3361" i="59"/>
  <c r="Q3361" i="59"/>
  <c r="R3361" i="59"/>
  <c r="S3361" i="59"/>
  <c r="T3361" i="59"/>
  <c r="U3361" i="59"/>
  <c r="D3362" i="59"/>
  <c r="A3362" i="59" s="1"/>
  <c r="J3362" i="59"/>
  <c r="M3362" i="59"/>
  <c r="N3362" i="59"/>
  <c r="P3362" i="59"/>
  <c r="Q3362" i="59"/>
  <c r="R3362" i="59"/>
  <c r="S3362" i="59"/>
  <c r="T3362" i="59"/>
  <c r="U3362" i="59"/>
  <c r="D3363" i="59"/>
  <c r="A3363" i="59" s="1"/>
  <c r="J3363" i="59"/>
  <c r="M3363" i="59"/>
  <c r="N3363" i="59"/>
  <c r="P3363" i="59"/>
  <c r="Q3363" i="59"/>
  <c r="R3363" i="59"/>
  <c r="S3363" i="59"/>
  <c r="T3363" i="59"/>
  <c r="U3363" i="59"/>
  <c r="D3364" i="59"/>
  <c r="A3364" i="59" s="1"/>
  <c r="J3364" i="59"/>
  <c r="M3364" i="59"/>
  <c r="N3364" i="59"/>
  <c r="P3364" i="59"/>
  <c r="Q3364" i="59"/>
  <c r="R3364" i="59"/>
  <c r="S3364" i="59"/>
  <c r="T3364" i="59"/>
  <c r="U3364" i="59"/>
  <c r="D3365" i="59"/>
  <c r="A3365" i="59" s="1"/>
  <c r="J3365" i="59"/>
  <c r="M3365" i="59"/>
  <c r="N3365" i="59"/>
  <c r="P3365" i="59"/>
  <c r="Q3365" i="59"/>
  <c r="R3365" i="59"/>
  <c r="S3365" i="59"/>
  <c r="T3365" i="59"/>
  <c r="U3365" i="59"/>
  <c r="D3366" i="59"/>
  <c r="A3366" i="59" s="1"/>
  <c r="J3366" i="59"/>
  <c r="M3366" i="59"/>
  <c r="N3366" i="59"/>
  <c r="P3366" i="59"/>
  <c r="Q3366" i="59"/>
  <c r="R3366" i="59"/>
  <c r="S3366" i="59"/>
  <c r="T3366" i="59"/>
  <c r="U3366" i="59"/>
  <c r="D3367" i="59"/>
  <c r="A3367" i="59" s="1"/>
  <c r="J3367" i="59"/>
  <c r="M3367" i="59"/>
  <c r="N3367" i="59"/>
  <c r="P3367" i="59"/>
  <c r="Q3367" i="59"/>
  <c r="R3367" i="59"/>
  <c r="S3367" i="59"/>
  <c r="T3367" i="59"/>
  <c r="U3367" i="59"/>
  <c r="D3368" i="59"/>
  <c r="A3368" i="59" s="1"/>
  <c r="J3368" i="59"/>
  <c r="M3368" i="59"/>
  <c r="N3368" i="59"/>
  <c r="P3368" i="59"/>
  <c r="Q3368" i="59"/>
  <c r="R3368" i="59"/>
  <c r="S3368" i="59"/>
  <c r="T3368" i="59"/>
  <c r="U3368" i="59"/>
  <c r="D3369" i="59"/>
  <c r="A3369" i="59" s="1"/>
  <c r="J3369" i="59"/>
  <c r="M3369" i="59"/>
  <c r="N3369" i="59"/>
  <c r="P3369" i="59"/>
  <c r="Q3369" i="59"/>
  <c r="R3369" i="59"/>
  <c r="S3369" i="59"/>
  <c r="T3369" i="59"/>
  <c r="U3369" i="59"/>
  <c r="D3370" i="59"/>
  <c r="A3370" i="59" s="1"/>
  <c r="J3370" i="59"/>
  <c r="M3370" i="59"/>
  <c r="N3370" i="59"/>
  <c r="P3370" i="59"/>
  <c r="Q3370" i="59"/>
  <c r="R3370" i="59"/>
  <c r="S3370" i="59"/>
  <c r="T3370" i="59"/>
  <c r="U3370" i="59"/>
  <c r="D3371" i="59"/>
  <c r="A3371" i="59" s="1"/>
  <c r="J3371" i="59"/>
  <c r="M3371" i="59"/>
  <c r="N3371" i="59"/>
  <c r="P3371" i="59"/>
  <c r="Q3371" i="59"/>
  <c r="R3371" i="59"/>
  <c r="S3371" i="59"/>
  <c r="T3371" i="59"/>
  <c r="U3371" i="59"/>
  <c r="D3372" i="59"/>
  <c r="A3372" i="59" s="1"/>
  <c r="J3372" i="59"/>
  <c r="M3372" i="59"/>
  <c r="N3372" i="59"/>
  <c r="P3372" i="59"/>
  <c r="Q3372" i="59"/>
  <c r="R3372" i="59"/>
  <c r="S3372" i="59"/>
  <c r="T3372" i="59"/>
  <c r="U3372" i="59"/>
  <c r="D3373" i="59"/>
  <c r="A3373" i="59" s="1"/>
  <c r="J3373" i="59"/>
  <c r="M3373" i="59"/>
  <c r="N3373" i="59"/>
  <c r="P3373" i="59"/>
  <c r="Q3373" i="59"/>
  <c r="R3373" i="59"/>
  <c r="S3373" i="59"/>
  <c r="T3373" i="59"/>
  <c r="U3373" i="59"/>
  <c r="D3374" i="59"/>
  <c r="A3374" i="59" s="1"/>
  <c r="J3374" i="59"/>
  <c r="M3374" i="59"/>
  <c r="N3374" i="59"/>
  <c r="P3374" i="59"/>
  <c r="Q3374" i="59"/>
  <c r="R3374" i="59"/>
  <c r="S3374" i="59"/>
  <c r="T3374" i="59"/>
  <c r="U3374" i="59"/>
  <c r="D3375" i="59"/>
  <c r="A3375" i="59" s="1"/>
  <c r="J3375" i="59"/>
  <c r="M3375" i="59"/>
  <c r="N3375" i="59"/>
  <c r="P3375" i="59"/>
  <c r="Q3375" i="59"/>
  <c r="R3375" i="59"/>
  <c r="S3375" i="59"/>
  <c r="T3375" i="59"/>
  <c r="U3375" i="59"/>
  <c r="D3376" i="59"/>
  <c r="A3376" i="59" s="1"/>
  <c r="J3376" i="59"/>
  <c r="M3376" i="59"/>
  <c r="N3376" i="59"/>
  <c r="P3376" i="59"/>
  <c r="Q3376" i="59"/>
  <c r="R3376" i="59"/>
  <c r="S3376" i="59"/>
  <c r="T3376" i="59"/>
  <c r="U3376" i="59"/>
  <c r="D3377" i="59"/>
  <c r="A3377" i="59" s="1"/>
  <c r="J3377" i="59"/>
  <c r="M3377" i="59"/>
  <c r="N3377" i="59"/>
  <c r="P3377" i="59"/>
  <c r="Q3377" i="59"/>
  <c r="R3377" i="59"/>
  <c r="S3377" i="59"/>
  <c r="T3377" i="59"/>
  <c r="U3377" i="59"/>
  <c r="D3378" i="59"/>
  <c r="A3378" i="59" s="1"/>
  <c r="J3378" i="59"/>
  <c r="M3378" i="59"/>
  <c r="N3378" i="59"/>
  <c r="P3378" i="59"/>
  <c r="Q3378" i="59"/>
  <c r="R3378" i="59"/>
  <c r="S3378" i="59"/>
  <c r="T3378" i="59"/>
  <c r="U3378" i="59"/>
  <c r="D3379" i="59"/>
  <c r="A3379" i="59" s="1"/>
  <c r="J3379" i="59"/>
  <c r="M3379" i="59"/>
  <c r="N3379" i="59"/>
  <c r="P3379" i="59"/>
  <c r="Q3379" i="59"/>
  <c r="R3379" i="59"/>
  <c r="S3379" i="59"/>
  <c r="T3379" i="59"/>
  <c r="U3379" i="59"/>
  <c r="D3380" i="59"/>
  <c r="A3380" i="59" s="1"/>
  <c r="J3380" i="59"/>
  <c r="M3380" i="59"/>
  <c r="N3380" i="59"/>
  <c r="P3380" i="59"/>
  <c r="Q3380" i="59"/>
  <c r="R3380" i="59"/>
  <c r="S3380" i="59"/>
  <c r="T3380" i="59"/>
  <c r="U3380" i="59"/>
  <c r="D3381" i="59"/>
  <c r="A3381" i="59" s="1"/>
  <c r="J3381" i="59"/>
  <c r="M3381" i="59"/>
  <c r="N3381" i="59"/>
  <c r="P3381" i="59"/>
  <c r="Q3381" i="59"/>
  <c r="R3381" i="59"/>
  <c r="S3381" i="59"/>
  <c r="T3381" i="59"/>
  <c r="U3381" i="59"/>
  <c r="D3382" i="59"/>
  <c r="A3382" i="59" s="1"/>
  <c r="J3382" i="59"/>
  <c r="M3382" i="59"/>
  <c r="N3382" i="59"/>
  <c r="P3382" i="59"/>
  <c r="Q3382" i="59"/>
  <c r="R3382" i="59"/>
  <c r="S3382" i="59"/>
  <c r="T3382" i="59"/>
  <c r="U3382" i="59"/>
  <c r="D3383" i="59"/>
  <c r="A3383" i="59" s="1"/>
  <c r="J3383" i="59"/>
  <c r="M3383" i="59"/>
  <c r="N3383" i="59"/>
  <c r="P3383" i="59"/>
  <c r="Q3383" i="59"/>
  <c r="R3383" i="59"/>
  <c r="S3383" i="59"/>
  <c r="T3383" i="59"/>
  <c r="U3383" i="59"/>
  <c r="D3384" i="59"/>
  <c r="A3384" i="59" s="1"/>
  <c r="J3384" i="59"/>
  <c r="M3384" i="59"/>
  <c r="N3384" i="59"/>
  <c r="P3384" i="59"/>
  <c r="Q3384" i="59"/>
  <c r="R3384" i="59"/>
  <c r="S3384" i="59"/>
  <c r="T3384" i="59"/>
  <c r="U3384" i="59"/>
  <c r="D3385" i="59"/>
  <c r="A3385" i="59" s="1"/>
  <c r="J3385" i="59"/>
  <c r="M3385" i="59"/>
  <c r="N3385" i="59"/>
  <c r="P3385" i="59"/>
  <c r="Q3385" i="59"/>
  <c r="R3385" i="59"/>
  <c r="S3385" i="59"/>
  <c r="T3385" i="59"/>
  <c r="U3385" i="59"/>
  <c r="D3386" i="59"/>
  <c r="A3386" i="59" s="1"/>
  <c r="J3386" i="59"/>
  <c r="M3386" i="59"/>
  <c r="N3386" i="59"/>
  <c r="P3386" i="59"/>
  <c r="Q3386" i="59"/>
  <c r="R3386" i="59"/>
  <c r="S3386" i="59"/>
  <c r="T3386" i="59"/>
  <c r="U3386" i="59"/>
  <c r="D3387" i="59"/>
  <c r="A3387" i="59" s="1"/>
  <c r="J3387" i="59"/>
  <c r="M3387" i="59"/>
  <c r="N3387" i="59"/>
  <c r="P3387" i="59"/>
  <c r="Q3387" i="59"/>
  <c r="R3387" i="59"/>
  <c r="S3387" i="59"/>
  <c r="T3387" i="59"/>
  <c r="U3387" i="59"/>
  <c r="D3388" i="59"/>
  <c r="A3388" i="59" s="1"/>
  <c r="J3388" i="59"/>
  <c r="M3388" i="59"/>
  <c r="N3388" i="59"/>
  <c r="P3388" i="59"/>
  <c r="Q3388" i="59"/>
  <c r="R3388" i="59"/>
  <c r="S3388" i="59"/>
  <c r="T3388" i="59"/>
  <c r="U3388" i="59"/>
  <c r="D3389" i="59"/>
  <c r="A3389" i="59" s="1"/>
  <c r="J3389" i="59"/>
  <c r="M3389" i="59"/>
  <c r="N3389" i="59"/>
  <c r="P3389" i="59"/>
  <c r="Q3389" i="59"/>
  <c r="R3389" i="59"/>
  <c r="S3389" i="59"/>
  <c r="T3389" i="59"/>
  <c r="U3389" i="59"/>
  <c r="D3390" i="59"/>
  <c r="A3390" i="59" s="1"/>
  <c r="J3390" i="59"/>
  <c r="M3390" i="59"/>
  <c r="N3390" i="59"/>
  <c r="P3390" i="59"/>
  <c r="Q3390" i="59"/>
  <c r="R3390" i="59"/>
  <c r="S3390" i="59"/>
  <c r="T3390" i="59"/>
  <c r="U3390" i="59"/>
  <c r="D3391" i="59"/>
  <c r="A3391" i="59" s="1"/>
  <c r="J3391" i="59"/>
  <c r="M3391" i="59"/>
  <c r="N3391" i="59"/>
  <c r="P3391" i="59"/>
  <c r="Q3391" i="59"/>
  <c r="R3391" i="59"/>
  <c r="S3391" i="59"/>
  <c r="T3391" i="59"/>
  <c r="U3391" i="59"/>
  <c r="D3392" i="59"/>
  <c r="A3392" i="59" s="1"/>
  <c r="J3392" i="59"/>
  <c r="M3392" i="59"/>
  <c r="N3392" i="59"/>
  <c r="P3392" i="59"/>
  <c r="Q3392" i="59"/>
  <c r="R3392" i="59"/>
  <c r="S3392" i="59"/>
  <c r="T3392" i="59"/>
  <c r="U3392" i="59"/>
  <c r="D3393" i="59"/>
  <c r="A3393" i="59" s="1"/>
  <c r="J3393" i="59"/>
  <c r="M3393" i="59"/>
  <c r="N3393" i="59"/>
  <c r="P3393" i="59"/>
  <c r="Q3393" i="59"/>
  <c r="R3393" i="59"/>
  <c r="S3393" i="59"/>
  <c r="T3393" i="59"/>
  <c r="U3393" i="59"/>
  <c r="D3394" i="59"/>
  <c r="A3394" i="59" s="1"/>
  <c r="J3394" i="59"/>
  <c r="M3394" i="59"/>
  <c r="N3394" i="59"/>
  <c r="P3394" i="59"/>
  <c r="Q3394" i="59"/>
  <c r="R3394" i="59"/>
  <c r="S3394" i="59"/>
  <c r="T3394" i="59"/>
  <c r="U3394" i="59"/>
  <c r="D3395" i="59"/>
  <c r="A3395" i="59" s="1"/>
  <c r="J3395" i="59"/>
  <c r="M3395" i="59"/>
  <c r="N3395" i="59"/>
  <c r="P3395" i="59"/>
  <c r="Q3395" i="59"/>
  <c r="R3395" i="59"/>
  <c r="S3395" i="59"/>
  <c r="T3395" i="59"/>
  <c r="U3395" i="59"/>
  <c r="D3396" i="59"/>
  <c r="A3396" i="59" s="1"/>
  <c r="J3396" i="59"/>
  <c r="M3396" i="59"/>
  <c r="N3396" i="59"/>
  <c r="P3396" i="59"/>
  <c r="Q3396" i="59"/>
  <c r="R3396" i="59"/>
  <c r="S3396" i="59"/>
  <c r="T3396" i="59"/>
  <c r="U3396" i="59"/>
  <c r="D3397" i="59"/>
  <c r="A3397" i="59" s="1"/>
  <c r="J3397" i="59"/>
  <c r="M3397" i="59"/>
  <c r="N3397" i="59"/>
  <c r="P3397" i="59"/>
  <c r="Q3397" i="59"/>
  <c r="R3397" i="59"/>
  <c r="S3397" i="59"/>
  <c r="T3397" i="59"/>
  <c r="U3397" i="59"/>
  <c r="D3398" i="59"/>
  <c r="A3398" i="59" s="1"/>
  <c r="J3398" i="59"/>
  <c r="M3398" i="59"/>
  <c r="N3398" i="59"/>
  <c r="P3398" i="59"/>
  <c r="Q3398" i="59"/>
  <c r="R3398" i="59"/>
  <c r="S3398" i="59"/>
  <c r="T3398" i="59"/>
  <c r="U3398" i="59"/>
  <c r="D3399" i="59"/>
  <c r="A3399" i="59" s="1"/>
  <c r="J3399" i="59"/>
  <c r="M3399" i="59"/>
  <c r="N3399" i="59"/>
  <c r="P3399" i="59"/>
  <c r="Q3399" i="59"/>
  <c r="R3399" i="59"/>
  <c r="S3399" i="59"/>
  <c r="T3399" i="59"/>
  <c r="U3399" i="59"/>
  <c r="D3400" i="59"/>
  <c r="A3400" i="59" s="1"/>
  <c r="J3400" i="59"/>
  <c r="M3400" i="59"/>
  <c r="N3400" i="59"/>
  <c r="P3400" i="59"/>
  <c r="Q3400" i="59"/>
  <c r="R3400" i="59"/>
  <c r="S3400" i="59"/>
  <c r="T3400" i="59"/>
  <c r="U3400" i="59"/>
  <c r="D3401" i="59"/>
  <c r="A3401" i="59" s="1"/>
  <c r="J3401" i="59"/>
  <c r="M3401" i="59"/>
  <c r="N3401" i="59"/>
  <c r="P3401" i="59"/>
  <c r="Q3401" i="59"/>
  <c r="R3401" i="59"/>
  <c r="S3401" i="59"/>
  <c r="T3401" i="59"/>
  <c r="U3401" i="59"/>
  <c r="D3402" i="59"/>
  <c r="A3402" i="59" s="1"/>
  <c r="J3402" i="59"/>
  <c r="M3402" i="59"/>
  <c r="N3402" i="59"/>
  <c r="P3402" i="59"/>
  <c r="Q3402" i="59"/>
  <c r="R3402" i="59"/>
  <c r="S3402" i="59"/>
  <c r="T3402" i="59"/>
  <c r="U3402" i="59"/>
  <c r="D3403" i="59"/>
  <c r="A3403" i="59" s="1"/>
  <c r="J3403" i="59"/>
  <c r="M3403" i="59"/>
  <c r="N3403" i="59"/>
  <c r="P3403" i="59"/>
  <c r="Q3403" i="59"/>
  <c r="R3403" i="59"/>
  <c r="S3403" i="59"/>
  <c r="T3403" i="59"/>
  <c r="U3403" i="59"/>
  <c r="D3404" i="59"/>
  <c r="A3404" i="59" s="1"/>
  <c r="J3404" i="59"/>
  <c r="M3404" i="59"/>
  <c r="N3404" i="59"/>
  <c r="P3404" i="59"/>
  <c r="Q3404" i="59"/>
  <c r="R3404" i="59"/>
  <c r="S3404" i="59"/>
  <c r="T3404" i="59"/>
  <c r="U3404" i="59"/>
  <c r="D3405" i="59"/>
  <c r="A3405" i="59" s="1"/>
  <c r="J3405" i="59"/>
  <c r="M3405" i="59"/>
  <c r="N3405" i="59"/>
  <c r="P3405" i="59"/>
  <c r="Q3405" i="59"/>
  <c r="R3405" i="59"/>
  <c r="S3405" i="59"/>
  <c r="T3405" i="59"/>
  <c r="U3405" i="59"/>
  <c r="D3406" i="59"/>
  <c r="A3406" i="59" s="1"/>
  <c r="J3406" i="59"/>
  <c r="M3406" i="59"/>
  <c r="N3406" i="59"/>
  <c r="P3406" i="59"/>
  <c r="Q3406" i="59"/>
  <c r="R3406" i="59"/>
  <c r="S3406" i="59"/>
  <c r="T3406" i="59"/>
  <c r="U3406" i="59"/>
  <c r="D3407" i="59"/>
  <c r="A3407" i="59" s="1"/>
  <c r="J3407" i="59"/>
  <c r="M3407" i="59"/>
  <c r="N3407" i="59"/>
  <c r="P3407" i="59"/>
  <c r="Q3407" i="59"/>
  <c r="R3407" i="59"/>
  <c r="S3407" i="59"/>
  <c r="T3407" i="59"/>
  <c r="U3407" i="59"/>
  <c r="D3408" i="59"/>
  <c r="A3408" i="59" s="1"/>
  <c r="J3408" i="59"/>
  <c r="M3408" i="59"/>
  <c r="N3408" i="59"/>
  <c r="P3408" i="59"/>
  <c r="Q3408" i="59"/>
  <c r="R3408" i="59"/>
  <c r="S3408" i="59"/>
  <c r="T3408" i="59"/>
  <c r="U3408" i="59"/>
  <c r="D3409" i="59"/>
  <c r="A3409" i="59" s="1"/>
  <c r="J3409" i="59"/>
  <c r="M3409" i="59"/>
  <c r="N3409" i="59"/>
  <c r="P3409" i="59"/>
  <c r="Q3409" i="59"/>
  <c r="R3409" i="59"/>
  <c r="S3409" i="59"/>
  <c r="T3409" i="59"/>
  <c r="U3409" i="59"/>
  <c r="D3410" i="59"/>
  <c r="A3410" i="59" s="1"/>
  <c r="J3410" i="59"/>
  <c r="M3410" i="59"/>
  <c r="N3410" i="59"/>
  <c r="P3410" i="59"/>
  <c r="Q3410" i="59"/>
  <c r="R3410" i="59"/>
  <c r="S3410" i="59"/>
  <c r="T3410" i="59"/>
  <c r="U3410" i="59"/>
  <c r="D3411" i="59"/>
  <c r="A3411" i="59" s="1"/>
  <c r="J3411" i="59"/>
  <c r="M3411" i="59"/>
  <c r="N3411" i="59"/>
  <c r="P3411" i="59"/>
  <c r="Q3411" i="59"/>
  <c r="R3411" i="59"/>
  <c r="S3411" i="59"/>
  <c r="T3411" i="59"/>
  <c r="U3411" i="59"/>
  <c r="D3412" i="59"/>
  <c r="A3412" i="59" s="1"/>
  <c r="J3412" i="59"/>
  <c r="M3412" i="59"/>
  <c r="N3412" i="59"/>
  <c r="P3412" i="59"/>
  <c r="Q3412" i="59"/>
  <c r="R3412" i="59"/>
  <c r="S3412" i="59"/>
  <c r="T3412" i="59"/>
  <c r="U3412" i="59"/>
  <c r="D3413" i="59"/>
  <c r="A3413" i="59" s="1"/>
  <c r="J3413" i="59"/>
  <c r="M3413" i="59"/>
  <c r="N3413" i="59"/>
  <c r="P3413" i="59"/>
  <c r="Q3413" i="59"/>
  <c r="R3413" i="59"/>
  <c r="S3413" i="59"/>
  <c r="T3413" i="59"/>
  <c r="U3413" i="59"/>
  <c r="D3414" i="59"/>
  <c r="A3414" i="59" s="1"/>
  <c r="J3414" i="59"/>
  <c r="M3414" i="59"/>
  <c r="N3414" i="59"/>
  <c r="P3414" i="59"/>
  <c r="Q3414" i="59"/>
  <c r="R3414" i="59"/>
  <c r="S3414" i="59"/>
  <c r="T3414" i="59"/>
  <c r="U3414" i="59"/>
  <c r="D3415" i="59"/>
  <c r="A3415" i="59" s="1"/>
  <c r="J3415" i="59"/>
  <c r="M3415" i="59"/>
  <c r="N3415" i="59"/>
  <c r="P3415" i="59"/>
  <c r="Q3415" i="59"/>
  <c r="R3415" i="59"/>
  <c r="S3415" i="59"/>
  <c r="T3415" i="59"/>
  <c r="U3415" i="59"/>
  <c r="D3416" i="59"/>
  <c r="A3416" i="59" s="1"/>
  <c r="J3416" i="59"/>
  <c r="M3416" i="59"/>
  <c r="N3416" i="59"/>
  <c r="P3416" i="59"/>
  <c r="Q3416" i="59"/>
  <c r="R3416" i="59"/>
  <c r="S3416" i="59"/>
  <c r="T3416" i="59"/>
  <c r="U3416" i="59"/>
  <c r="D3417" i="59"/>
  <c r="A3417" i="59" s="1"/>
  <c r="J3417" i="59"/>
  <c r="M3417" i="59"/>
  <c r="N3417" i="59"/>
  <c r="P3417" i="59"/>
  <c r="Q3417" i="59"/>
  <c r="R3417" i="59"/>
  <c r="S3417" i="59"/>
  <c r="T3417" i="59"/>
  <c r="U3417" i="59"/>
  <c r="D3418" i="59"/>
  <c r="A3418" i="59" s="1"/>
  <c r="J3418" i="59"/>
  <c r="M3418" i="59"/>
  <c r="N3418" i="59"/>
  <c r="P3418" i="59"/>
  <c r="Q3418" i="59"/>
  <c r="R3418" i="59"/>
  <c r="S3418" i="59"/>
  <c r="T3418" i="59"/>
  <c r="U3418" i="59"/>
  <c r="D3419" i="59"/>
  <c r="A3419" i="59" s="1"/>
  <c r="J3419" i="59"/>
  <c r="M3419" i="59"/>
  <c r="N3419" i="59"/>
  <c r="P3419" i="59"/>
  <c r="Q3419" i="59"/>
  <c r="R3419" i="59"/>
  <c r="S3419" i="59"/>
  <c r="T3419" i="59"/>
  <c r="U3419" i="59"/>
  <c r="D3420" i="59"/>
  <c r="A3420" i="59" s="1"/>
  <c r="J3420" i="59"/>
  <c r="M3420" i="59"/>
  <c r="N3420" i="59"/>
  <c r="P3420" i="59"/>
  <c r="Q3420" i="59"/>
  <c r="R3420" i="59"/>
  <c r="S3420" i="59"/>
  <c r="T3420" i="59"/>
  <c r="U3420" i="59"/>
  <c r="D3421" i="59"/>
  <c r="A3421" i="59" s="1"/>
  <c r="J3421" i="59"/>
  <c r="M3421" i="59"/>
  <c r="N3421" i="59"/>
  <c r="P3421" i="59"/>
  <c r="Q3421" i="59"/>
  <c r="R3421" i="59"/>
  <c r="S3421" i="59"/>
  <c r="T3421" i="59"/>
  <c r="U3421" i="59"/>
  <c r="D3422" i="59"/>
  <c r="A3422" i="59" s="1"/>
  <c r="J3422" i="59"/>
  <c r="M3422" i="59"/>
  <c r="N3422" i="59"/>
  <c r="P3422" i="59"/>
  <c r="Q3422" i="59"/>
  <c r="R3422" i="59"/>
  <c r="S3422" i="59"/>
  <c r="T3422" i="59"/>
  <c r="U3422" i="59"/>
  <c r="D3423" i="59"/>
  <c r="A3423" i="59" s="1"/>
  <c r="J3423" i="59"/>
  <c r="M3423" i="59"/>
  <c r="N3423" i="59"/>
  <c r="P3423" i="59"/>
  <c r="Q3423" i="59"/>
  <c r="R3423" i="59"/>
  <c r="S3423" i="59"/>
  <c r="T3423" i="59"/>
  <c r="U3423" i="59"/>
  <c r="D3424" i="59"/>
  <c r="A3424" i="59" s="1"/>
  <c r="J3424" i="59"/>
  <c r="M3424" i="59"/>
  <c r="N3424" i="59"/>
  <c r="P3424" i="59"/>
  <c r="Q3424" i="59"/>
  <c r="R3424" i="59"/>
  <c r="S3424" i="59"/>
  <c r="T3424" i="59"/>
  <c r="U3424" i="59"/>
  <c r="D3425" i="59"/>
  <c r="A3425" i="59" s="1"/>
  <c r="J3425" i="59"/>
  <c r="M3425" i="59"/>
  <c r="N3425" i="59"/>
  <c r="P3425" i="59"/>
  <c r="Q3425" i="59"/>
  <c r="R3425" i="59"/>
  <c r="S3425" i="59"/>
  <c r="T3425" i="59"/>
  <c r="U3425" i="59"/>
  <c r="D3426" i="59"/>
  <c r="A3426" i="59" s="1"/>
  <c r="J3426" i="59"/>
  <c r="M3426" i="59"/>
  <c r="N3426" i="59"/>
  <c r="P3426" i="59"/>
  <c r="Q3426" i="59"/>
  <c r="R3426" i="59"/>
  <c r="S3426" i="59"/>
  <c r="T3426" i="59"/>
  <c r="U3426" i="59"/>
  <c r="D3427" i="59"/>
  <c r="A3427" i="59" s="1"/>
  <c r="J3427" i="59"/>
  <c r="M3427" i="59"/>
  <c r="N3427" i="59"/>
  <c r="P3427" i="59"/>
  <c r="Q3427" i="59"/>
  <c r="R3427" i="59"/>
  <c r="S3427" i="59"/>
  <c r="T3427" i="59"/>
  <c r="U3427" i="59"/>
  <c r="D3428" i="59"/>
  <c r="A3428" i="59" s="1"/>
  <c r="J3428" i="59"/>
  <c r="M3428" i="59"/>
  <c r="N3428" i="59"/>
  <c r="P3428" i="59"/>
  <c r="Q3428" i="59"/>
  <c r="R3428" i="59"/>
  <c r="S3428" i="59"/>
  <c r="T3428" i="59"/>
  <c r="U3428" i="59"/>
  <c r="D3429" i="59"/>
  <c r="A3429" i="59" s="1"/>
  <c r="J3429" i="59"/>
  <c r="M3429" i="59"/>
  <c r="N3429" i="59"/>
  <c r="P3429" i="59"/>
  <c r="Q3429" i="59"/>
  <c r="R3429" i="59"/>
  <c r="S3429" i="59"/>
  <c r="T3429" i="59"/>
  <c r="U3429" i="59"/>
  <c r="D3430" i="59"/>
  <c r="A3430" i="59" s="1"/>
  <c r="J3430" i="59"/>
  <c r="M3430" i="59"/>
  <c r="N3430" i="59"/>
  <c r="P3430" i="59"/>
  <c r="Q3430" i="59"/>
  <c r="R3430" i="59"/>
  <c r="S3430" i="59"/>
  <c r="T3430" i="59"/>
  <c r="U3430" i="59"/>
  <c r="D3431" i="59"/>
  <c r="A3431" i="59" s="1"/>
  <c r="J3431" i="59"/>
  <c r="M3431" i="59"/>
  <c r="N3431" i="59"/>
  <c r="P3431" i="59"/>
  <c r="Q3431" i="59"/>
  <c r="R3431" i="59"/>
  <c r="S3431" i="59"/>
  <c r="T3431" i="59"/>
  <c r="U3431" i="59"/>
  <c r="D3432" i="59"/>
  <c r="A3432" i="59" s="1"/>
  <c r="J3432" i="59"/>
  <c r="M3432" i="59"/>
  <c r="N3432" i="59"/>
  <c r="P3432" i="59"/>
  <c r="Q3432" i="59"/>
  <c r="R3432" i="59"/>
  <c r="S3432" i="59"/>
  <c r="T3432" i="59"/>
  <c r="U3432" i="59"/>
  <c r="D3433" i="59"/>
  <c r="A3433" i="59" s="1"/>
  <c r="J3433" i="59"/>
  <c r="M3433" i="59"/>
  <c r="N3433" i="59"/>
  <c r="P3433" i="59"/>
  <c r="Q3433" i="59"/>
  <c r="R3433" i="59"/>
  <c r="S3433" i="59"/>
  <c r="T3433" i="59"/>
  <c r="U3433" i="59"/>
  <c r="D3434" i="59"/>
  <c r="A3434" i="59" s="1"/>
  <c r="J3434" i="59"/>
  <c r="M3434" i="59"/>
  <c r="N3434" i="59"/>
  <c r="P3434" i="59"/>
  <c r="Q3434" i="59"/>
  <c r="R3434" i="59"/>
  <c r="S3434" i="59"/>
  <c r="T3434" i="59"/>
  <c r="U3434" i="59"/>
  <c r="D3435" i="59"/>
  <c r="A3435" i="59" s="1"/>
  <c r="J3435" i="59"/>
  <c r="M3435" i="59"/>
  <c r="N3435" i="59"/>
  <c r="P3435" i="59"/>
  <c r="Q3435" i="59"/>
  <c r="R3435" i="59"/>
  <c r="S3435" i="59"/>
  <c r="T3435" i="59"/>
  <c r="U3435" i="59"/>
  <c r="D3436" i="59"/>
  <c r="A3436" i="59" s="1"/>
  <c r="J3436" i="59"/>
  <c r="M3436" i="59"/>
  <c r="N3436" i="59"/>
  <c r="P3436" i="59"/>
  <c r="Q3436" i="59"/>
  <c r="R3436" i="59"/>
  <c r="S3436" i="59"/>
  <c r="T3436" i="59"/>
  <c r="U3436" i="59"/>
  <c r="D3437" i="59"/>
  <c r="A3437" i="59" s="1"/>
  <c r="J3437" i="59"/>
  <c r="M3437" i="59"/>
  <c r="N3437" i="59"/>
  <c r="P3437" i="59"/>
  <c r="Q3437" i="59"/>
  <c r="R3437" i="59"/>
  <c r="S3437" i="59"/>
  <c r="T3437" i="59"/>
  <c r="U3437" i="59"/>
  <c r="D3438" i="59"/>
  <c r="A3438" i="59" s="1"/>
  <c r="J3438" i="59"/>
  <c r="M3438" i="59"/>
  <c r="N3438" i="59"/>
  <c r="P3438" i="59"/>
  <c r="Q3438" i="59"/>
  <c r="R3438" i="59"/>
  <c r="S3438" i="59"/>
  <c r="T3438" i="59"/>
  <c r="U3438" i="59"/>
  <c r="D3439" i="59"/>
  <c r="A3439" i="59" s="1"/>
  <c r="J3439" i="59"/>
  <c r="M3439" i="59"/>
  <c r="N3439" i="59"/>
  <c r="P3439" i="59"/>
  <c r="Q3439" i="59"/>
  <c r="R3439" i="59"/>
  <c r="S3439" i="59"/>
  <c r="T3439" i="59"/>
  <c r="U3439" i="59"/>
  <c r="D3440" i="59"/>
  <c r="A3440" i="59" s="1"/>
  <c r="J3440" i="59"/>
  <c r="M3440" i="59"/>
  <c r="N3440" i="59"/>
  <c r="P3440" i="59"/>
  <c r="Q3440" i="59"/>
  <c r="R3440" i="59"/>
  <c r="S3440" i="59"/>
  <c r="T3440" i="59"/>
  <c r="U3440" i="59"/>
  <c r="D3441" i="59"/>
  <c r="A3441" i="59" s="1"/>
  <c r="J3441" i="59"/>
  <c r="M3441" i="59"/>
  <c r="N3441" i="59"/>
  <c r="P3441" i="59"/>
  <c r="Q3441" i="59"/>
  <c r="R3441" i="59"/>
  <c r="S3441" i="59"/>
  <c r="T3441" i="59"/>
  <c r="U3441" i="59"/>
  <c r="D3442" i="59"/>
  <c r="A3442" i="59" s="1"/>
  <c r="J3442" i="59"/>
  <c r="M3442" i="59"/>
  <c r="N3442" i="59"/>
  <c r="P3442" i="59"/>
  <c r="Q3442" i="59"/>
  <c r="R3442" i="59"/>
  <c r="S3442" i="59"/>
  <c r="T3442" i="59"/>
  <c r="U3442" i="59"/>
  <c r="D3443" i="59"/>
  <c r="A3443" i="59" s="1"/>
  <c r="J3443" i="59"/>
  <c r="M3443" i="59"/>
  <c r="N3443" i="59"/>
  <c r="P3443" i="59"/>
  <c r="Q3443" i="59"/>
  <c r="R3443" i="59"/>
  <c r="S3443" i="59"/>
  <c r="T3443" i="59"/>
  <c r="U3443" i="59"/>
  <c r="D3444" i="59"/>
  <c r="A3444" i="59" s="1"/>
  <c r="J3444" i="59"/>
  <c r="M3444" i="59"/>
  <c r="N3444" i="59"/>
  <c r="P3444" i="59"/>
  <c r="Q3444" i="59"/>
  <c r="R3444" i="59"/>
  <c r="S3444" i="59"/>
  <c r="T3444" i="59"/>
  <c r="U3444" i="59"/>
  <c r="D3445" i="59"/>
  <c r="A3445" i="59" s="1"/>
  <c r="J3445" i="59"/>
  <c r="M3445" i="59"/>
  <c r="N3445" i="59"/>
  <c r="P3445" i="59"/>
  <c r="Q3445" i="59"/>
  <c r="R3445" i="59"/>
  <c r="S3445" i="59"/>
  <c r="T3445" i="59"/>
  <c r="U3445" i="59"/>
  <c r="D3446" i="59"/>
  <c r="A3446" i="59" s="1"/>
  <c r="J3446" i="59"/>
  <c r="M3446" i="59"/>
  <c r="N3446" i="59"/>
  <c r="P3446" i="59"/>
  <c r="Q3446" i="59"/>
  <c r="R3446" i="59"/>
  <c r="S3446" i="59"/>
  <c r="T3446" i="59"/>
  <c r="U3446" i="59"/>
  <c r="D3447" i="59"/>
  <c r="A3447" i="59" s="1"/>
  <c r="J3447" i="59"/>
  <c r="M3447" i="59"/>
  <c r="N3447" i="59"/>
  <c r="P3447" i="59"/>
  <c r="Q3447" i="59"/>
  <c r="R3447" i="59"/>
  <c r="S3447" i="59"/>
  <c r="T3447" i="59"/>
  <c r="U3447" i="59"/>
  <c r="D3448" i="59"/>
  <c r="A3448" i="59" s="1"/>
  <c r="J3448" i="59"/>
  <c r="M3448" i="59"/>
  <c r="N3448" i="59"/>
  <c r="P3448" i="59"/>
  <c r="Q3448" i="59"/>
  <c r="R3448" i="59"/>
  <c r="S3448" i="59"/>
  <c r="T3448" i="59"/>
  <c r="U3448" i="59"/>
  <c r="D3449" i="59"/>
  <c r="A3449" i="59" s="1"/>
  <c r="J3449" i="59"/>
  <c r="M3449" i="59"/>
  <c r="N3449" i="59"/>
  <c r="P3449" i="59"/>
  <c r="Q3449" i="59"/>
  <c r="R3449" i="59"/>
  <c r="S3449" i="59"/>
  <c r="T3449" i="59"/>
  <c r="U3449" i="59"/>
  <c r="D3450" i="59"/>
  <c r="A3450" i="59" s="1"/>
  <c r="J3450" i="59"/>
  <c r="M3450" i="59"/>
  <c r="N3450" i="59"/>
  <c r="P3450" i="59"/>
  <c r="Q3450" i="59"/>
  <c r="R3450" i="59"/>
  <c r="S3450" i="59"/>
  <c r="T3450" i="59"/>
  <c r="U3450" i="59"/>
  <c r="D3451" i="59"/>
  <c r="A3451" i="59" s="1"/>
  <c r="J3451" i="59"/>
  <c r="M3451" i="59"/>
  <c r="N3451" i="59"/>
  <c r="P3451" i="59"/>
  <c r="Q3451" i="59"/>
  <c r="R3451" i="59"/>
  <c r="S3451" i="59"/>
  <c r="T3451" i="59"/>
  <c r="U3451" i="59"/>
  <c r="D3452" i="59"/>
  <c r="A3452" i="59" s="1"/>
  <c r="J3452" i="59"/>
  <c r="M3452" i="59"/>
  <c r="N3452" i="59"/>
  <c r="P3452" i="59"/>
  <c r="Q3452" i="59"/>
  <c r="R3452" i="59"/>
  <c r="S3452" i="59"/>
  <c r="T3452" i="59"/>
  <c r="U3452" i="59"/>
  <c r="D3453" i="59"/>
  <c r="A3453" i="59" s="1"/>
  <c r="J3453" i="59"/>
  <c r="M3453" i="59"/>
  <c r="N3453" i="59"/>
  <c r="P3453" i="59"/>
  <c r="Q3453" i="59"/>
  <c r="R3453" i="59"/>
  <c r="S3453" i="59"/>
  <c r="T3453" i="59"/>
  <c r="U3453" i="59"/>
  <c r="D3454" i="59"/>
  <c r="A3454" i="59" s="1"/>
  <c r="J3454" i="59"/>
  <c r="M3454" i="59"/>
  <c r="N3454" i="59"/>
  <c r="P3454" i="59"/>
  <c r="Q3454" i="59"/>
  <c r="R3454" i="59"/>
  <c r="S3454" i="59"/>
  <c r="T3454" i="59"/>
  <c r="U3454" i="59"/>
  <c r="D3455" i="59"/>
  <c r="A3455" i="59" s="1"/>
  <c r="J3455" i="59"/>
  <c r="M3455" i="59"/>
  <c r="N3455" i="59"/>
  <c r="P3455" i="59"/>
  <c r="Q3455" i="59"/>
  <c r="R3455" i="59"/>
  <c r="S3455" i="59"/>
  <c r="T3455" i="59"/>
  <c r="U3455" i="59"/>
  <c r="D3456" i="59"/>
  <c r="A3456" i="59" s="1"/>
  <c r="J3456" i="59"/>
  <c r="M3456" i="59"/>
  <c r="N3456" i="59"/>
  <c r="P3456" i="59"/>
  <c r="Q3456" i="59"/>
  <c r="R3456" i="59"/>
  <c r="S3456" i="59"/>
  <c r="T3456" i="59"/>
  <c r="U3456" i="59"/>
  <c r="D3457" i="59"/>
  <c r="A3457" i="59" s="1"/>
  <c r="J3457" i="59"/>
  <c r="M3457" i="59"/>
  <c r="N3457" i="59"/>
  <c r="P3457" i="59"/>
  <c r="Q3457" i="59"/>
  <c r="R3457" i="59"/>
  <c r="S3457" i="59"/>
  <c r="T3457" i="59"/>
  <c r="U3457" i="59"/>
  <c r="D3458" i="59"/>
  <c r="A3458" i="59" s="1"/>
  <c r="J3458" i="59"/>
  <c r="M3458" i="59"/>
  <c r="N3458" i="59"/>
  <c r="P3458" i="59"/>
  <c r="Q3458" i="59"/>
  <c r="R3458" i="59"/>
  <c r="S3458" i="59"/>
  <c r="T3458" i="59"/>
  <c r="U3458" i="59"/>
  <c r="D3459" i="59"/>
  <c r="A3459" i="59" s="1"/>
  <c r="J3459" i="59"/>
  <c r="M3459" i="59"/>
  <c r="N3459" i="59"/>
  <c r="P3459" i="59"/>
  <c r="Q3459" i="59"/>
  <c r="R3459" i="59"/>
  <c r="S3459" i="59"/>
  <c r="T3459" i="59"/>
  <c r="U3459" i="59"/>
  <c r="D3460" i="59"/>
  <c r="A3460" i="59" s="1"/>
  <c r="J3460" i="59"/>
  <c r="M3460" i="59"/>
  <c r="N3460" i="59"/>
  <c r="P3460" i="59"/>
  <c r="Q3460" i="59"/>
  <c r="R3460" i="59"/>
  <c r="S3460" i="59"/>
  <c r="T3460" i="59"/>
  <c r="U3460" i="59"/>
  <c r="D3461" i="59"/>
  <c r="A3461" i="59" s="1"/>
  <c r="J3461" i="59"/>
  <c r="M3461" i="59"/>
  <c r="N3461" i="59"/>
  <c r="P3461" i="59"/>
  <c r="Q3461" i="59"/>
  <c r="R3461" i="59"/>
  <c r="S3461" i="59"/>
  <c r="T3461" i="59"/>
  <c r="U3461" i="59"/>
  <c r="D3462" i="59"/>
  <c r="A3462" i="59" s="1"/>
  <c r="J3462" i="59"/>
  <c r="M3462" i="59"/>
  <c r="N3462" i="59"/>
  <c r="P3462" i="59"/>
  <c r="Q3462" i="59"/>
  <c r="R3462" i="59"/>
  <c r="S3462" i="59"/>
  <c r="T3462" i="59"/>
  <c r="U3462" i="59"/>
  <c r="D3463" i="59"/>
  <c r="A3463" i="59" s="1"/>
  <c r="J3463" i="59"/>
  <c r="M3463" i="59"/>
  <c r="N3463" i="59"/>
  <c r="P3463" i="59"/>
  <c r="Q3463" i="59"/>
  <c r="R3463" i="59"/>
  <c r="S3463" i="59"/>
  <c r="T3463" i="59"/>
  <c r="U3463" i="59"/>
  <c r="D3464" i="59"/>
  <c r="A3464" i="59" s="1"/>
  <c r="J3464" i="59"/>
  <c r="M3464" i="59"/>
  <c r="N3464" i="59"/>
  <c r="P3464" i="59"/>
  <c r="Q3464" i="59"/>
  <c r="R3464" i="59"/>
  <c r="S3464" i="59"/>
  <c r="T3464" i="59"/>
  <c r="U3464" i="59"/>
  <c r="D3465" i="59"/>
  <c r="A3465" i="59" s="1"/>
  <c r="J3465" i="59"/>
  <c r="M3465" i="59"/>
  <c r="N3465" i="59"/>
  <c r="P3465" i="59"/>
  <c r="Q3465" i="59"/>
  <c r="R3465" i="59"/>
  <c r="S3465" i="59"/>
  <c r="T3465" i="59"/>
  <c r="U3465" i="59"/>
  <c r="D3466" i="59"/>
  <c r="A3466" i="59" s="1"/>
  <c r="J3466" i="59"/>
  <c r="M3466" i="59"/>
  <c r="N3466" i="59"/>
  <c r="P3466" i="59"/>
  <c r="Q3466" i="59"/>
  <c r="R3466" i="59"/>
  <c r="S3466" i="59"/>
  <c r="T3466" i="59"/>
  <c r="U3466" i="59"/>
  <c r="D3467" i="59"/>
  <c r="A3467" i="59" s="1"/>
  <c r="J3467" i="59"/>
  <c r="M3467" i="59"/>
  <c r="N3467" i="59"/>
  <c r="P3467" i="59"/>
  <c r="Q3467" i="59"/>
  <c r="R3467" i="59"/>
  <c r="S3467" i="59"/>
  <c r="T3467" i="59"/>
  <c r="U3467" i="59"/>
  <c r="D3468" i="59"/>
  <c r="A3468" i="59" s="1"/>
  <c r="J3468" i="59"/>
  <c r="M3468" i="59"/>
  <c r="N3468" i="59"/>
  <c r="P3468" i="59"/>
  <c r="Q3468" i="59"/>
  <c r="R3468" i="59"/>
  <c r="S3468" i="59"/>
  <c r="T3468" i="59"/>
  <c r="U3468" i="59"/>
  <c r="D3469" i="59"/>
  <c r="A3469" i="59" s="1"/>
  <c r="J3469" i="59"/>
  <c r="M3469" i="59"/>
  <c r="N3469" i="59"/>
  <c r="P3469" i="59"/>
  <c r="Q3469" i="59"/>
  <c r="R3469" i="59"/>
  <c r="S3469" i="59"/>
  <c r="T3469" i="59"/>
  <c r="U3469" i="59"/>
  <c r="D3470" i="59"/>
  <c r="A3470" i="59" s="1"/>
  <c r="J3470" i="59"/>
  <c r="M3470" i="59"/>
  <c r="N3470" i="59"/>
  <c r="P3470" i="59"/>
  <c r="Q3470" i="59"/>
  <c r="R3470" i="59"/>
  <c r="S3470" i="59"/>
  <c r="T3470" i="59"/>
  <c r="U3470" i="59"/>
  <c r="D3471" i="59"/>
  <c r="A3471" i="59" s="1"/>
  <c r="J3471" i="59"/>
  <c r="M3471" i="59"/>
  <c r="N3471" i="59"/>
  <c r="P3471" i="59"/>
  <c r="Q3471" i="59"/>
  <c r="R3471" i="59"/>
  <c r="S3471" i="59"/>
  <c r="T3471" i="59"/>
  <c r="U3471" i="59"/>
  <c r="D3472" i="59"/>
  <c r="A3472" i="59" s="1"/>
  <c r="J3472" i="59"/>
  <c r="M3472" i="59"/>
  <c r="N3472" i="59"/>
  <c r="P3472" i="59"/>
  <c r="Q3472" i="59"/>
  <c r="R3472" i="59"/>
  <c r="S3472" i="59"/>
  <c r="T3472" i="59"/>
  <c r="U3472" i="59"/>
  <c r="D3473" i="59"/>
  <c r="A3473" i="59" s="1"/>
  <c r="J3473" i="59"/>
  <c r="M3473" i="59"/>
  <c r="N3473" i="59"/>
  <c r="P3473" i="59"/>
  <c r="Q3473" i="59"/>
  <c r="R3473" i="59"/>
  <c r="S3473" i="59"/>
  <c r="T3473" i="59"/>
  <c r="U3473" i="59"/>
  <c r="D3474" i="59"/>
  <c r="A3474" i="59" s="1"/>
  <c r="J3474" i="59"/>
  <c r="M3474" i="59"/>
  <c r="N3474" i="59"/>
  <c r="P3474" i="59"/>
  <c r="Q3474" i="59"/>
  <c r="R3474" i="59"/>
  <c r="S3474" i="59"/>
  <c r="T3474" i="59"/>
  <c r="U3474" i="59"/>
  <c r="D3475" i="59"/>
  <c r="A3475" i="59" s="1"/>
  <c r="J3475" i="59"/>
  <c r="M3475" i="59"/>
  <c r="N3475" i="59"/>
  <c r="P3475" i="59"/>
  <c r="Q3475" i="59"/>
  <c r="R3475" i="59"/>
  <c r="S3475" i="59"/>
  <c r="T3475" i="59"/>
  <c r="U3475" i="59"/>
  <c r="D3476" i="59"/>
  <c r="A3476" i="59" s="1"/>
  <c r="J3476" i="59"/>
  <c r="M3476" i="59"/>
  <c r="N3476" i="59"/>
  <c r="P3476" i="59"/>
  <c r="Q3476" i="59"/>
  <c r="R3476" i="59"/>
  <c r="S3476" i="59"/>
  <c r="T3476" i="59"/>
  <c r="U3476" i="59"/>
  <c r="D3477" i="59"/>
  <c r="A3477" i="59" s="1"/>
  <c r="J3477" i="59"/>
  <c r="M3477" i="59"/>
  <c r="N3477" i="59"/>
  <c r="P3477" i="59"/>
  <c r="Q3477" i="59"/>
  <c r="R3477" i="59"/>
  <c r="S3477" i="59"/>
  <c r="T3477" i="59"/>
  <c r="U3477" i="59"/>
  <c r="D3478" i="59"/>
  <c r="A3478" i="59" s="1"/>
  <c r="J3478" i="59"/>
  <c r="M3478" i="59"/>
  <c r="N3478" i="59"/>
  <c r="P3478" i="59"/>
  <c r="Q3478" i="59"/>
  <c r="R3478" i="59"/>
  <c r="S3478" i="59"/>
  <c r="T3478" i="59"/>
  <c r="U3478" i="59"/>
  <c r="D3479" i="59"/>
  <c r="A3479" i="59" s="1"/>
  <c r="J3479" i="59"/>
  <c r="M3479" i="59"/>
  <c r="N3479" i="59"/>
  <c r="P3479" i="59"/>
  <c r="Q3479" i="59"/>
  <c r="R3479" i="59"/>
  <c r="S3479" i="59"/>
  <c r="T3479" i="59"/>
  <c r="U3479" i="59"/>
  <c r="D3480" i="59"/>
  <c r="A3480" i="59" s="1"/>
  <c r="J3480" i="59"/>
  <c r="M3480" i="59"/>
  <c r="N3480" i="59"/>
  <c r="P3480" i="59"/>
  <c r="Q3480" i="59"/>
  <c r="R3480" i="59"/>
  <c r="S3480" i="59"/>
  <c r="T3480" i="59"/>
  <c r="U3480" i="59"/>
  <c r="D3481" i="59"/>
  <c r="A3481" i="59" s="1"/>
  <c r="J3481" i="59"/>
  <c r="M3481" i="59"/>
  <c r="N3481" i="59"/>
  <c r="P3481" i="59"/>
  <c r="Q3481" i="59"/>
  <c r="R3481" i="59"/>
  <c r="S3481" i="59"/>
  <c r="T3481" i="59"/>
  <c r="U3481" i="59"/>
  <c r="D3482" i="59"/>
  <c r="A3482" i="59" s="1"/>
  <c r="J3482" i="59"/>
  <c r="M3482" i="59"/>
  <c r="N3482" i="59"/>
  <c r="P3482" i="59"/>
  <c r="Q3482" i="59"/>
  <c r="R3482" i="59"/>
  <c r="S3482" i="59"/>
  <c r="T3482" i="59"/>
  <c r="U3482" i="59"/>
  <c r="D3483" i="59"/>
  <c r="A3483" i="59" s="1"/>
  <c r="J3483" i="59"/>
  <c r="M3483" i="59"/>
  <c r="N3483" i="59"/>
  <c r="P3483" i="59"/>
  <c r="Q3483" i="59"/>
  <c r="R3483" i="59"/>
  <c r="S3483" i="59"/>
  <c r="T3483" i="59"/>
  <c r="U3483" i="59"/>
  <c r="D3484" i="59"/>
  <c r="A3484" i="59" s="1"/>
  <c r="J3484" i="59"/>
  <c r="M3484" i="59"/>
  <c r="N3484" i="59"/>
  <c r="P3484" i="59"/>
  <c r="Q3484" i="59"/>
  <c r="R3484" i="59"/>
  <c r="S3484" i="59"/>
  <c r="T3484" i="59"/>
  <c r="U3484" i="59"/>
  <c r="D3485" i="59"/>
  <c r="A3485" i="59" s="1"/>
  <c r="J3485" i="59"/>
  <c r="M3485" i="59"/>
  <c r="N3485" i="59"/>
  <c r="P3485" i="59"/>
  <c r="Q3485" i="59"/>
  <c r="R3485" i="59"/>
  <c r="S3485" i="59"/>
  <c r="T3485" i="59"/>
  <c r="U3485" i="59"/>
  <c r="D3486" i="59"/>
  <c r="A3486" i="59" s="1"/>
  <c r="J3486" i="59"/>
  <c r="M3486" i="59"/>
  <c r="N3486" i="59"/>
  <c r="P3486" i="59"/>
  <c r="Q3486" i="59"/>
  <c r="R3486" i="59"/>
  <c r="S3486" i="59"/>
  <c r="T3486" i="59"/>
  <c r="U3486" i="59"/>
  <c r="D3487" i="59"/>
  <c r="A3487" i="59" s="1"/>
  <c r="J3487" i="59"/>
  <c r="M3487" i="59"/>
  <c r="N3487" i="59"/>
  <c r="P3487" i="59"/>
  <c r="Q3487" i="59"/>
  <c r="R3487" i="59"/>
  <c r="S3487" i="59"/>
  <c r="T3487" i="59"/>
  <c r="U3487" i="59"/>
  <c r="D3488" i="59"/>
  <c r="A3488" i="59" s="1"/>
  <c r="J3488" i="59"/>
  <c r="M3488" i="59"/>
  <c r="N3488" i="59"/>
  <c r="P3488" i="59"/>
  <c r="Q3488" i="59"/>
  <c r="R3488" i="59"/>
  <c r="S3488" i="59"/>
  <c r="T3488" i="59"/>
  <c r="U3488" i="59"/>
  <c r="D3489" i="59"/>
  <c r="A3489" i="59" s="1"/>
  <c r="J3489" i="59"/>
  <c r="M3489" i="59"/>
  <c r="N3489" i="59"/>
  <c r="P3489" i="59"/>
  <c r="Q3489" i="59"/>
  <c r="R3489" i="59"/>
  <c r="S3489" i="59"/>
  <c r="T3489" i="59"/>
  <c r="U3489" i="59"/>
  <c r="D3490" i="59"/>
  <c r="A3490" i="59" s="1"/>
  <c r="J3490" i="59"/>
  <c r="M3490" i="59"/>
  <c r="N3490" i="59"/>
  <c r="P3490" i="59"/>
  <c r="Q3490" i="59"/>
  <c r="R3490" i="59"/>
  <c r="S3490" i="59"/>
  <c r="T3490" i="59"/>
  <c r="U3490" i="59"/>
  <c r="D3491" i="59"/>
  <c r="A3491" i="59" s="1"/>
  <c r="J3491" i="59"/>
  <c r="M3491" i="59"/>
  <c r="N3491" i="59"/>
  <c r="P3491" i="59"/>
  <c r="Q3491" i="59"/>
  <c r="R3491" i="59"/>
  <c r="S3491" i="59"/>
  <c r="T3491" i="59"/>
  <c r="U3491" i="59"/>
  <c r="D3492" i="59"/>
  <c r="A3492" i="59" s="1"/>
  <c r="J3492" i="59"/>
  <c r="M3492" i="59"/>
  <c r="N3492" i="59"/>
  <c r="P3492" i="59"/>
  <c r="Q3492" i="59"/>
  <c r="R3492" i="59"/>
  <c r="S3492" i="59"/>
  <c r="T3492" i="59"/>
  <c r="U3492" i="59"/>
  <c r="D3493" i="59"/>
  <c r="A3493" i="59" s="1"/>
  <c r="J3493" i="59"/>
  <c r="M3493" i="59"/>
  <c r="N3493" i="59"/>
  <c r="P3493" i="59"/>
  <c r="Q3493" i="59"/>
  <c r="R3493" i="59"/>
  <c r="S3493" i="59"/>
  <c r="T3493" i="59"/>
  <c r="U3493" i="59"/>
  <c r="D3494" i="59"/>
  <c r="A3494" i="59" s="1"/>
  <c r="J3494" i="59"/>
  <c r="M3494" i="59"/>
  <c r="N3494" i="59"/>
  <c r="P3494" i="59"/>
  <c r="Q3494" i="59"/>
  <c r="R3494" i="59"/>
  <c r="S3494" i="59"/>
  <c r="T3494" i="59"/>
  <c r="U3494" i="59"/>
  <c r="D3495" i="59"/>
  <c r="A3495" i="59" s="1"/>
  <c r="J3495" i="59"/>
  <c r="M3495" i="59"/>
  <c r="N3495" i="59"/>
  <c r="P3495" i="59"/>
  <c r="Q3495" i="59"/>
  <c r="R3495" i="59"/>
  <c r="S3495" i="59"/>
  <c r="T3495" i="59"/>
  <c r="U3495" i="59"/>
  <c r="D3496" i="59"/>
  <c r="A3496" i="59" s="1"/>
  <c r="J3496" i="59"/>
  <c r="M3496" i="59"/>
  <c r="N3496" i="59"/>
  <c r="P3496" i="59"/>
  <c r="Q3496" i="59"/>
  <c r="R3496" i="59"/>
  <c r="S3496" i="59"/>
  <c r="T3496" i="59"/>
  <c r="U3496" i="59"/>
  <c r="D3497" i="59"/>
  <c r="A3497" i="59" s="1"/>
  <c r="J3497" i="59"/>
  <c r="M3497" i="59"/>
  <c r="N3497" i="59"/>
  <c r="P3497" i="59"/>
  <c r="Q3497" i="59"/>
  <c r="R3497" i="59"/>
  <c r="S3497" i="59"/>
  <c r="T3497" i="59"/>
  <c r="U3497" i="59"/>
  <c r="D3498" i="59"/>
  <c r="A3498" i="59" s="1"/>
  <c r="J3498" i="59"/>
  <c r="M3498" i="59"/>
  <c r="N3498" i="59"/>
  <c r="P3498" i="59"/>
  <c r="Q3498" i="59"/>
  <c r="R3498" i="59"/>
  <c r="S3498" i="59"/>
  <c r="T3498" i="59"/>
  <c r="U3498" i="59"/>
  <c r="D3499" i="59"/>
  <c r="A3499" i="59" s="1"/>
  <c r="J3499" i="59"/>
  <c r="M3499" i="59"/>
  <c r="N3499" i="59"/>
  <c r="P3499" i="59"/>
  <c r="Q3499" i="59"/>
  <c r="R3499" i="59"/>
  <c r="S3499" i="59"/>
  <c r="T3499" i="59"/>
  <c r="U3499" i="59"/>
  <c r="D3500" i="59"/>
  <c r="A3500" i="59" s="1"/>
  <c r="J3500" i="59"/>
  <c r="M3500" i="59"/>
  <c r="N3500" i="59"/>
  <c r="P3500" i="59"/>
  <c r="Q3500" i="59"/>
  <c r="R3500" i="59"/>
  <c r="S3500" i="59"/>
  <c r="T3500" i="59"/>
  <c r="U3500" i="59"/>
  <c r="D3501" i="59"/>
  <c r="A3501" i="59" s="1"/>
  <c r="J3501" i="59"/>
  <c r="M3501" i="59"/>
  <c r="N3501" i="59"/>
  <c r="P3501" i="59"/>
  <c r="Q3501" i="59"/>
  <c r="R3501" i="59"/>
  <c r="S3501" i="59"/>
  <c r="T3501" i="59"/>
  <c r="U3501" i="59"/>
  <c r="D3502" i="59"/>
  <c r="A3502" i="59" s="1"/>
  <c r="J3502" i="59"/>
  <c r="M3502" i="59"/>
  <c r="N3502" i="59"/>
  <c r="P3502" i="59"/>
  <c r="Q3502" i="59"/>
  <c r="R3502" i="59"/>
  <c r="S3502" i="59"/>
  <c r="T3502" i="59"/>
  <c r="U3502" i="59"/>
  <c r="D3503" i="59"/>
  <c r="A3503" i="59" s="1"/>
  <c r="J3503" i="59"/>
  <c r="M3503" i="59"/>
  <c r="N3503" i="59"/>
  <c r="P3503" i="59"/>
  <c r="Q3503" i="59"/>
  <c r="R3503" i="59"/>
  <c r="S3503" i="59"/>
  <c r="T3503" i="59"/>
  <c r="U3503" i="59"/>
  <c r="D3504" i="59"/>
  <c r="A3504" i="59" s="1"/>
  <c r="J3504" i="59"/>
  <c r="M3504" i="59"/>
  <c r="N3504" i="59"/>
  <c r="P3504" i="59"/>
  <c r="Q3504" i="59"/>
  <c r="R3504" i="59"/>
  <c r="S3504" i="59"/>
  <c r="T3504" i="59"/>
  <c r="U3504" i="59"/>
  <c r="D3505" i="59"/>
  <c r="A3505" i="59" s="1"/>
  <c r="J3505" i="59"/>
  <c r="M3505" i="59"/>
  <c r="N3505" i="59"/>
  <c r="P3505" i="59"/>
  <c r="Q3505" i="59"/>
  <c r="R3505" i="59"/>
  <c r="S3505" i="59"/>
  <c r="T3505" i="59"/>
  <c r="U3505" i="59"/>
  <c r="D3506" i="59"/>
  <c r="A3506" i="59" s="1"/>
  <c r="J3506" i="59"/>
  <c r="M3506" i="59"/>
  <c r="N3506" i="59"/>
  <c r="P3506" i="59"/>
  <c r="Q3506" i="59"/>
  <c r="R3506" i="59"/>
  <c r="S3506" i="59"/>
  <c r="T3506" i="59"/>
  <c r="U3506" i="59"/>
  <c r="D3507" i="59"/>
  <c r="A3507" i="59" s="1"/>
  <c r="J3507" i="59"/>
  <c r="M3507" i="59"/>
  <c r="N3507" i="59"/>
  <c r="P3507" i="59"/>
  <c r="Q3507" i="59"/>
  <c r="R3507" i="59"/>
  <c r="S3507" i="59"/>
  <c r="T3507" i="59"/>
  <c r="U3507" i="59"/>
  <c r="D3508" i="59"/>
  <c r="A3508" i="59" s="1"/>
  <c r="J3508" i="59"/>
  <c r="M3508" i="59"/>
  <c r="N3508" i="59"/>
  <c r="P3508" i="59"/>
  <c r="Q3508" i="59"/>
  <c r="R3508" i="59"/>
  <c r="S3508" i="59"/>
  <c r="T3508" i="59"/>
  <c r="U3508" i="59"/>
  <c r="D3509" i="59"/>
  <c r="A3509" i="59" s="1"/>
  <c r="J3509" i="59"/>
  <c r="M3509" i="59"/>
  <c r="N3509" i="59"/>
  <c r="P3509" i="59"/>
  <c r="Q3509" i="59"/>
  <c r="R3509" i="59"/>
  <c r="S3509" i="59"/>
  <c r="T3509" i="59"/>
  <c r="U3509" i="59"/>
  <c r="D3510" i="59"/>
  <c r="A3510" i="59" s="1"/>
  <c r="J3510" i="59"/>
  <c r="M3510" i="59"/>
  <c r="N3510" i="59"/>
  <c r="P3510" i="59"/>
  <c r="Q3510" i="59"/>
  <c r="R3510" i="59"/>
  <c r="S3510" i="59"/>
  <c r="T3510" i="59"/>
  <c r="U3510" i="59"/>
  <c r="D3511" i="59"/>
  <c r="A3511" i="59" s="1"/>
  <c r="J3511" i="59"/>
  <c r="M3511" i="59"/>
  <c r="N3511" i="59"/>
  <c r="P3511" i="59"/>
  <c r="Q3511" i="59"/>
  <c r="R3511" i="59"/>
  <c r="S3511" i="59"/>
  <c r="T3511" i="59"/>
  <c r="U3511" i="59"/>
  <c r="D3512" i="59"/>
  <c r="A3512" i="59" s="1"/>
  <c r="J3512" i="59"/>
  <c r="M3512" i="59"/>
  <c r="N3512" i="59"/>
  <c r="P3512" i="59"/>
  <c r="Q3512" i="59"/>
  <c r="R3512" i="59"/>
  <c r="S3512" i="59"/>
  <c r="T3512" i="59"/>
  <c r="U3512" i="59"/>
  <c r="D3513" i="59"/>
  <c r="A3513" i="59" s="1"/>
  <c r="J3513" i="59"/>
  <c r="M3513" i="59"/>
  <c r="N3513" i="59"/>
  <c r="P3513" i="59"/>
  <c r="Q3513" i="59"/>
  <c r="R3513" i="59"/>
  <c r="S3513" i="59"/>
  <c r="T3513" i="59"/>
  <c r="U3513" i="59"/>
  <c r="D3514" i="59"/>
  <c r="A3514" i="59" s="1"/>
  <c r="J3514" i="59"/>
  <c r="M3514" i="59"/>
  <c r="N3514" i="59"/>
  <c r="P3514" i="59"/>
  <c r="Q3514" i="59"/>
  <c r="R3514" i="59"/>
  <c r="S3514" i="59"/>
  <c r="T3514" i="59"/>
  <c r="U3514" i="59"/>
  <c r="D3515" i="59"/>
  <c r="A3515" i="59" s="1"/>
  <c r="J3515" i="59"/>
  <c r="M3515" i="59"/>
  <c r="N3515" i="59"/>
  <c r="P3515" i="59"/>
  <c r="Q3515" i="59"/>
  <c r="R3515" i="59"/>
  <c r="S3515" i="59"/>
  <c r="T3515" i="59"/>
  <c r="U3515" i="59"/>
  <c r="D3516" i="59"/>
  <c r="A3516" i="59" s="1"/>
  <c r="J3516" i="59"/>
  <c r="M3516" i="59"/>
  <c r="N3516" i="59"/>
  <c r="P3516" i="59"/>
  <c r="Q3516" i="59"/>
  <c r="R3516" i="59"/>
  <c r="S3516" i="59"/>
  <c r="T3516" i="59"/>
  <c r="U3516" i="59"/>
  <c r="D3517" i="59"/>
  <c r="A3517" i="59" s="1"/>
  <c r="J3517" i="59"/>
  <c r="M3517" i="59"/>
  <c r="N3517" i="59"/>
  <c r="P3517" i="59"/>
  <c r="Q3517" i="59"/>
  <c r="R3517" i="59"/>
  <c r="S3517" i="59"/>
  <c r="T3517" i="59"/>
  <c r="U3517" i="59"/>
  <c r="D3518" i="59"/>
  <c r="A3518" i="59" s="1"/>
  <c r="J3518" i="59"/>
  <c r="M3518" i="59"/>
  <c r="N3518" i="59"/>
  <c r="P3518" i="59"/>
  <c r="Q3518" i="59"/>
  <c r="R3518" i="59"/>
  <c r="S3518" i="59"/>
  <c r="T3518" i="59"/>
  <c r="U3518" i="59"/>
  <c r="D3519" i="59"/>
  <c r="A3519" i="59" s="1"/>
  <c r="J3519" i="59"/>
  <c r="M3519" i="59"/>
  <c r="N3519" i="59"/>
  <c r="P3519" i="59"/>
  <c r="Q3519" i="59"/>
  <c r="R3519" i="59"/>
  <c r="S3519" i="59"/>
  <c r="T3519" i="59"/>
  <c r="U3519" i="59"/>
  <c r="D3520" i="59"/>
  <c r="A3520" i="59" s="1"/>
  <c r="J3520" i="59"/>
  <c r="M3520" i="59"/>
  <c r="N3520" i="59"/>
  <c r="P3520" i="59"/>
  <c r="Q3520" i="59"/>
  <c r="R3520" i="59"/>
  <c r="S3520" i="59"/>
  <c r="T3520" i="59"/>
  <c r="U3520" i="59"/>
  <c r="D3521" i="59"/>
  <c r="A3521" i="59" s="1"/>
  <c r="J3521" i="59"/>
  <c r="M3521" i="59"/>
  <c r="N3521" i="59"/>
  <c r="P3521" i="59"/>
  <c r="Q3521" i="59"/>
  <c r="R3521" i="59"/>
  <c r="S3521" i="59"/>
  <c r="T3521" i="59"/>
  <c r="U3521" i="59"/>
  <c r="D3522" i="59"/>
  <c r="A3522" i="59" s="1"/>
  <c r="J3522" i="59"/>
  <c r="M3522" i="59"/>
  <c r="N3522" i="59"/>
  <c r="P3522" i="59"/>
  <c r="Q3522" i="59"/>
  <c r="R3522" i="59"/>
  <c r="S3522" i="59"/>
  <c r="T3522" i="59"/>
  <c r="U3522" i="59"/>
  <c r="D3523" i="59"/>
  <c r="A3523" i="59" s="1"/>
  <c r="J3523" i="59"/>
  <c r="M3523" i="59"/>
  <c r="N3523" i="59"/>
  <c r="P3523" i="59"/>
  <c r="Q3523" i="59"/>
  <c r="R3523" i="59"/>
  <c r="S3523" i="59"/>
  <c r="T3523" i="59"/>
  <c r="U3523" i="59"/>
  <c r="D3524" i="59"/>
  <c r="A3524" i="59" s="1"/>
  <c r="J3524" i="59"/>
  <c r="M3524" i="59"/>
  <c r="N3524" i="59"/>
  <c r="P3524" i="59"/>
  <c r="Q3524" i="59"/>
  <c r="R3524" i="59"/>
  <c r="S3524" i="59"/>
  <c r="T3524" i="59"/>
  <c r="U3524" i="59"/>
  <c r="D3525" i="59"/>
  <c r="A3525" i="59" s="1"/>
  <c r="J3525" i="59"/>
  <c r="M3525" i="59"/>
  <c r="N3525" i="59"/>
  <c r="P3525" i="59"/>
  <c r="Q3525" i="59"/>
  <c r="R3525" i="59"/>
  <c r="S3525" i="59"/>
  <c r="T3525" i="59"/>
  <c r="U3525" i="59"/>
  <c r="D3526" i="59"/>
  <c r="A3526" i="59" s="1"/>
  <c r="J3526" i="59"/>
  <c r="M3526" i="59"/>
  <c r="N3526" i="59"/>
  <c r="P3526" i="59"/>
  <c r="Q3526" i="59"/>
  <c r="R3526" i="59"/>
  <c r="S3526" i="59"/>
  <c r="T3526" i="59"/>
  <c r="U3526" i="59"/>
  <c r="D3527" i="59"/>
  <c r="A3527" i="59" s="1"/>
  <c r="J3527" i="59"/>
  <c r="M3527" i="59"/>
  <c r="N3527" i="59"/>
  <c r="P3527" i="59"/>
  <c r="Q3527" i="59"/>
  <c r="R3527" i="59"/>
  <c r="S3527" i="59"/>
  <c r="T3527" i="59"/>
  <c r="U3527" i="59"/>
  <c r="D3528" i="59"/>
  <c r="A3528" i="59" s="1"/>
  <c r="J3528" i="59"/>
  <c r="M3528" i="59"/>
  <c r="N3528" i="59"/>
  <c r="P3528" i="59"/>
  <c r="Q3528" i="59"/>
  <c r="R3528" i="59"/>
  <c r="S3528" i="59"/>
  <c r="T3528" i="59"/>
  <c r="U3528" i="59"/>
  <c r="D3529" i="59"/>
  <c r="A3529" i="59" s="1"/>
  <c r="J3529" i="59"/>
  <c r="M3529" i="59"/>
  <c r="N3529" i="59"/>
  <c r="P3529" i="59"/>
  <c r="Q3529" i="59"/>
  <c r="R3529" i="59"/>
  <c r="S3529" i="59"/>
  <c r="T3529" i="59"/>
  <c r="U3529" i="59"/>
  <c r="D3530" i="59"/>
  <c r="A3530" i="59" s="1"/>
  <c r="J3530" i="59"/>
  <c r="M3530" i="59"/>
  <c r="N3530" i="59"/>
  <c r="P3530" i="59"/>
  <c r="Q3530" i="59"/>
  <c r="R3530" i="59"/>
  <c r="S3530" i="59"/>
  <c r="T3530" i="59"/>
  <c r="U3530" i="59"/>
  <c r="D3531" i="59"/>
  <c r="A3531" i="59" s="1"/>
  <c r="J3531" i="59"/>
  <c r="M3531" i="59"/>
  <c r="N3531" i="59"/>
  <c r="P3531" i="59"/>
  <c r="Q3531" i="59"/>
  <c r="R3531" i="59"/>
  <c r="S3531" i="59"/>
  <c r="T3531" i="59"/>
  <c r="U3531" i="59"/>
  <c r="D3532" i="59"/>
  <c r="A3532" i="59" s="1"/>
  <c r="J3532" i="59"/>
  <c r="M3532" i="59"/>
  <c r="N3532" i="59"/>
  <c r="P3532" i="59"/>
  <c r="Q3532" i="59"/>
  <c r="R3532" i="59"/>
  <c r="S3532" i="59"/>
  <c r="T3532" i="59"/>
  <c r="U3532" i="59"/>
  <c r="D3533" i="59"/>
  <c r="A3533" i="59" s="1"/>
  <c r="J3533" i="59"/>
  <c r="M3533" i="59"/>
  <c r="N3533" i="59"/>
  <c r="P3533" i="59"/>
  <c r="Q3533" i="59"/>
  <c r="R3533" i="59"/>
  <c r="S3533" i="59"/>
  <c r="T3533" i="59"/>
  <c r="U3533" i="59"/>
  <c r="D3534" i="59"/>
  <c r="A3534" i="59" s="1"/>
  <c r="J3534" i="59"/>
  <c r="M3534" i="59"/>
  <c r="N3534" i="59"/>
  <c r="P3534" i="59"/>
  <c r="Q3534" i="59"/>
  <c r="R3534" i="59"/>
  <c r="S3534" i="59"/>
  <c r="T3534" i="59"/>
  <c r="U3534" i="59"/>
  <c r="D3535" i="59"/>
  <c r="A3535" i="59" s="1"/>
  <c r="J3535" i="59"/>
  <c r="M3535" i="59"/>
  <c r="N3535" i="59"/>
  <c r="P3535" i="59"/>
  <c r="Q3535" i="59"/>
  <c r="R3535" i="59"/>
  <c r="S3535" i="59"/>
  <c r="T3535" i="59"/>
  <c r="U3535" i="59"/>
  <c r="D3536" i="59"/>
  <c r="A3536" i="59" s="1"/>
  <c r="J3536" i="59"/>
  <c r="M3536" i="59"/>
  <c r="N3536" i="59"/>
  <c r="P3536" i="59"/>
  <c r="Q3536" i="59"/>
  <c r="R3536" i="59"/>
  <c r="S3536" i="59"/>
  <c r="T3536" i="59"/>
  <c r="U3536" i="59"/>
  <c r="D3537" i="59"/>
  <c r="A3537" i="59" s="1"/>
  <c r="J3537" i="59"/>
  <c r="M3537" i="59"/>
  <c r="N3537" i="59"/>
  <c r="P3537" i="59"/>
  <c r="Q3537" i="59"/>
  <c r="R3537" i="59"/>
  <c r="S3537" i="59"/>
  <c r="T3537" i="59"/>
  <c r="U3537" i="59"/>
  <c r="D3538" i="59"/>
  <c r="A3538" i="59" s="1"/>
  <c r="J3538" i="59"/>
  <c r="M3538" i="59"/>
  <c r="N3538" i="59"/>
  <c r="P3538" i="59"/>
  <c r="Q3538" i="59"/>
  <c r="R3538" i="59"/>
  <c r="S3538" i="59"/>
  <c r="T3538" i="59"/>
  <c r="U3538" i="59"/>
  <c r="D3539" i="59"/>
  <c r="A3539" i="59" s="1"/>
  <c r="J3539" i="59"/>
  <c r="M3539" i="59"/>
  <c r="N3539" i="59"/>
  <c r="P3539" i="59"/>
  <c r="Q3539" i="59"/>
  <c r="R3539" i="59"/>
  <c r="S3539" i="59"/>
  <c r="T3539" i="59"/>
  <c r="U3539" i="59"/>
  <c r="D3540" i="59"/>
  <c r="A3540" i="59" s="1"/>
  <c r="J3540" i="59"/>
  <c r="M3540" i="59"/>
  <c r="N3540" i="59"/>
  <c r="P3540" i="59"/>
  <c r="Q3540" i="59"/>
  <c r="R3540" i="59"/>
  <c r="S3540" i="59"/>
  <c r="T3540" i="59"/>
  <c r="U3540" i="59"/>
  <c r="D3541" i="59"/>
  <c r="A3541" i="59" s="1"/>
  <c r="J3541" i="59"/>
  <c r="M3541" i="59"/>
  <c r="N3541" i="59"/>
  <c r="P3541" i="59"/>
  <c r="Q3541" i="59"/>
  <c r="R3541" i="59"/>
  <c r="S3541" i="59"/>
  <c r="T3541" i="59"/>
  <c r="U3541" i="59"/>
  <c r="D3542" i="59"/>
  <c r="A3542" i="59" s="1"/>
  <c r="J3542" i="59"/>
  <c r="M3542" i="59"/>
  <c r="N3542" i="59"/>
  <c r="P3542" i="59"/>
  <c r="Q3542" i="59"/>
  <c r="R3542" i="59"/>
  <c r="S3542" i="59"/>
  <c r="T3542" i="59"/>
  <c r="U3542" i="59"/>
  <c r="D3543" i="59"/>
  <c r="A3543" i="59" s="1"/>
  <c r="J3543" i="59"/>
  <c r="M3543" i="59"/>
  <c r="N3543" i="59"/>
  <c r="P3543" i="59"/>
  <c r="Q3543" i="59"/>
  <c r="R3543" i="59"/>
  <c r="S3543" i="59"/>
  <c r="T3543" i="59"/>
  <c r="U3543" i="59"/>
  <c r="D3544" i="59"/>
  <c r="A3544" i="59" s="1"/>
  <c r="J3544" i="59"/>
  <c r="M3544" i="59"/>
  <c r="N3544" i="59"/>
  <c r="P3544" i="59"/>
  <c r="Q3544" i="59"/>
  <c r="R3544" i="59"/>
  <c r="S3544" i="59"/>
  <c r="T3544" i="59"/>
  <c r="U3544" i="59"/>
  <c r="D3545" i="59"/>
  <c r="A3545" i="59" s="1"/>
  <c r="J3545" i="59"/>
  <c r="M3545" i="59"/>
  <c r="N3545" i="59"/>
  <c r="P3545" i="59"/>
  <c r="Q3545" i="59"/>
  <c r="R3545" i="59"/>
  <c r="S3545" i="59"/>
  <c r="T3545" i="59"/>
  <c r="U3545" i="59"/>
  <c r="D3546" i="59"/>
  <c r="A3546" i="59" s="1"/>
  <c r="J3546" i="59"/>
  <c r="M3546" i="59"/>
  <c r="N3546" i="59"/>
  <c r="P3546" i="59"/>
  <c r="Q3546" i="59"/>
  <c r="R3546" i="59"/>
  <c r="S3546" i="59"/>
  <c r="T3546" i="59"/>
  <c r="U3546" i="59"/>
  <c r="D3547" i="59"/>
  <c r="A3547" i="59" s="1"/>
  <c r="J3547" i="59"/>
  <c r="M3547" i="59"/>
  <c r="N3547" i="59"/>
  <c r="P3547" i="59"/>
  <c r="Q3547" i="59"/>
  <c r="R3547" i="59"/>
  <c r="S3547" i="59"/>
  <c r="T3547" i="59"/>
  <c r="U3547" i="59"/>
  <c r="D3548" i="59"/>
  <c r="A3548" i="59" s="1"/>
  <c r="J3548" i="59"/>
  <c r="M3548" i="59"/>
  <c r="N3548" i="59"/>
  <c r="P3548" i="59"/>
  <c r="Q3548" i="59"/>
  <c r="R3548" i="59"/>
  <c r="S3548" i="59"/>
  <c r="T3548" i="59"/>
  <c r="U3548" i="59"/>
  <c r="D3549" i="59"/>
  <c r="A3549" i="59" s="1"/>
  <c r="J3549" i="59"/>
  <c r="M3549" i="59"/>
  <c r="N3549" i="59"/>
  <c r="P3549" i="59"/>
  <c r="Q3549" i="59"/>
  <c r="R3549" i="59"/>
  <c r="S3549" i="59"/>
  <c r="T3549" i="59"/>
  <c r="U3549" i="59"/>
  <c r="D3550" i="59"/>
  <c r="A3550" i="59" s="1"/>
  <c r="J3550" i="59"/>
  <c r="M3550" i="59"/>
  <c r="N3550" i="59"/>
  <c r="P3550" i="59"/>
  <c r="Q3550" i="59"/>
  <c r="R3550" i="59"/>
  <c r="S3550" i="59"/>
  <c r="T3550" i="59"/>
  <c r="U3550" i="59"/>
  <c r="D3551" i="59"/>
  <c r="A3551" i="59" s="1"/>
  <c r="J3551" i="59"/>
  <c r="M3551" i="59"/>
  <c r="N3551" i="59"/>
  <c r="P3551" i="59"/>
  <c r="Q3551" i="59"/>
  <c r="R3551" i="59"/>
  <c r="S3551" i="59"/>
  <c r="T3551" i="59"/>
  <c r="U3551" i="59"/>
  <c r="D3552" i="59"/>
  <c r="A3552" i="59" s="1"/>
  <c r="J3552" i="59"/>
  <c r="M3552" i="59"/>
  <c r="N3552" i="59"/>
  <c r="P3552" i="59"/>
  <c r="Q3552" i="59"/>
  <c r="R3552" i="59"/>
  <c r="S3552" i="59"/>
  <c r="T3552" i="59"/>
  <c r="U3552" i="59"/>
  <c r="D3553" i="59"/>
  <c r="A3553" i="59" s="1"/>
  <c r="J3553" i="59"/>
  <c r="M3553" i="59"/>
  <c r="N3553" i="59"/>
  <c r="P3553" i="59"/>
  <c r="Q3553" i="59"/>
  <c r="R3553" i="59"/>
  <c r="S3553" i="59"/>
  <c r="T3553" i="59"/>
  <c r="U3553" i="59"/>
  <c r="D3554" i="59"/>
  <c r="A3554" i="59" s="1"/>
  <c r="J3554" i="59"/>
  <c r="M3554" i="59"/>
  <c r="N3554" i="59"/>
  <c r="P3554" i="59"/>
  <c r="Q3554" i="59"/>
  <c r="R3554" i="59"/>
  <c r="S3554" i="59"/>
  <c r="T3554" i="59"/>
  <c r="U3554" i="59"/>
  <c r="D3555" i="59"/>
  <c r="A3555" i="59" s="1"/>
  <c r="J3555" i="59"/>
  <c r="M3555" i="59"/>
  <c r="N3555" i="59"/>
  <c r="P3555" i="59"/>
  <c r="Q3555" i="59"/>
  <c r="R3555" i="59"/>
  <c r="S3555" i="59"/>
  <c r="T3555" i="59"/>
  <c r="U3555" i="59"/>
  <c r="D3556" i="59"/>
  <c r="A3556" i="59" s="1"/>
  <c r="J3556" i="59"/>
  <c r="M3556" i="59"/>
  <c r="N3556" i="59"/>
  <c r="P3556" i="59"/>
  <c r="Q3556" i="59"/>
  <c r="R3556" i="59"/>
  <c r="S3556" i="59"/>
  <c r="T3556" i="59"/>
  <c r="U3556" i="59"/>
  <c r="D3557" i="59"/>
  <c r="A3557" i="59" s="1"/>
  <c r="J3557" i="59"/>
  <c r="M3557" i="59"/>
  <c r="N3557" i="59"/>
  <c r="P3557" i="59"/>
  <c r="Q3557" i="59"/>
  <c r="R3557" i="59"/>
  <c r="S3557" i="59"/>
  <c r="T3557" i="59"/>
  <c r="U3557" i="59"/>
  <c r="D3558" i="59"/>
  <c r="A3558" i="59" s="1"/>
  <c r="J3558" i="59"/>
  <c r="M3558" i="59"/>
  <c r="N3558" i="59"/>
  <c r="P3558" i="59"/>
  <c r="Q3558" i="59"/>
  <c r="R3558" i="59"/>
  <c r="S3558" i="59"/>
  <c r="T3558" i="59"/>
  <c r="U3558" i="59"/>
  <c r="D3559" i="59"/>
  <c r="A3559" i="59" s="1"/>
  <c r="J3559" i="59"/>
  <c r="M3559" i="59"/>
  <c r="N3559" i="59"/>
  <c r="P3559" i="59"/>
  <c r="Q3559" i="59"/>
  <c r="R3559" i="59"/>
  <c r="S3559" i="59"/>
  <c r="T3559" i="59"/>
  <c r="U3559" i="59"/>
  <c r="D3560" i="59"/>
  <c r="A3560" i="59" s="1"/>
  <c r="J3560" i="59"/>
  <c r="M3560" i="59"/>
  <c r="N3560" i="59"/>
  <c r="P3560" i="59"/>
  <c r="Q3560" i="59"/>
  <c r="R3560" i="59"/>
  <c r="S3560" i="59"/>
  <c r="T3560" i="59"/>
  <c r="U3560" i="59"/>
  <c r="D3561" i="59"/>
  <c r="A3561" i="59" s="1"/>
  <c r="J3561" i="59"/>
  <c r="M3561" i="59"/>
  <c r="N3561" i="59"/>
  <c r="P3561" i="59"/>
  <c r="Q3561" i="59"/>
  <c r="R3561" i="59"/>
  <c r="S3561" i="59"/>
  <c r="T3561" i="59"/>
  <c r="U3561" i="59"/>
  <c r="D3562" i="59"/>
  <c r="A3562" i="59" s="1"/>
  <c r="J3562" i="59"/>
  <c r="M3562" i="59"/>
  <c r="N3562" i="59"/>
  <c r="P3562" i="59"/>
  <c r="Q3562" i="59"/>
  <c r="R3562" i="59"/>
  <c r="S3562" i="59"/>
  <c r="T3562" i="59"/>
  <c r="U3562" i="59"/>
  <c r="D3563" i="59"/>
  <c r="A3563" i="59" s="1"/>
  <c r="J3563" i="59"/>
  <c r="M3563" i="59"/>
  <c r="N3563" i="59"/>
  <c r="P3563" i="59"/>
  <c r="Q3563" i="59"/>
  <c r="R3563" i="59"/>
  <c r="S3563" i="59"/>
  <c r="T3563" i="59"/>
  <c r="U3563" i="59"/>
  <c r="D3564" i="59"/>
  <c r="A3564" i="59" s="1"/>
  <c r="J3564" i="59"/>
  <c r="M3564" i="59"/>
  <c r="N3564" i="59"/>
  <c r="P3564" i="59"/>
  <c r="Q3564" i="59"/>
  <c r="R3564" i="59"/>
  <c r="S3564" i="59"/>
  <c r="T3564" i="59"/>
  <c r="U3564" i="59"/>
  <c r="D3565" i="59"/>
  <c r="A3565" i="59" s="1"/>
  <c r="J3565" i="59"/>
  <c r="M3565" i="59"/>
  <c r="N3565" i="59"/>
  <c r="P3565" i="59"/>
  <c r="Q3565" i="59"/>
  <c r="R3565" i="59"/>
  <c r="S3565" i="59"/>
  <c r="T3565" i="59"/>
  <c r="U3565" i="59"/>
  <c r="D3566" i="59"/>
  <c r="A3566" i="59" s="1"/>
  <c r="J3566" i="59"/>
  <c r="M3566" i="59"/>
  <c r="N3566" i="59"/>
  <c r="P3566" i="59"/>
  <c r="Q3566" i="59"/>
  <c r="R3566" i="59"/>
  <c r="S3566" i="59"/>
  <c r="T3566" i="59"/>
  <c r="U3566" i="59"/>
  <c r="D3567" i="59"/>
  <c r="A3567" i="59" s="1"/>
  <c r="J3567" i="59"/>
  <c r="M3567" i="59"/>
  <c r="N3567" i="59"/>
  <c r="P3567" i="59"/>
  <c r="Q3567" i="59"/>
  <c r="R3567" i="59"/>
  <c r="S3567" i="59"/>
  <c r="T3567" i="59"/>
  <c r="U3567" i="59"/>
  <c r="D3568" i="59"/>
  <c r="A3568" i="59" s="1"/>
  <c r="J3568" i="59"/>
  <c r="M3568" i="59"/>
  <c r="N3568" i="59"/>
  <c r="P3568" i="59"/>
  <c r="Q3568" i="59"/>
  <c r="R3568" i="59"/>
  <c r="S3568" i="59"/>
  <c r="T3568" i="59"/>
  <c r="U3568" i="59"/>
  <c r="D3569" i="59"/>
  <c r="A3569" i="59" s="1"/>
  <c r="J3569" i="59"/>
  <c r="M3569" i="59"/>
  <c r="N3569" i="59"/>
  <c r="P3569" i="59"/>
  <c r="Q3569" i="59"/>
  <c r="R3569" i="59"/>
  <c r="S3569" i="59"/>
  <c r="T3569" i="59"/>
  <c r="U3569" i="59"/>
  <c r="D3570" i="59"/>
  <c r="A3570" i="59" s="1"/>
  <c r="J3570" i="59"/>
  <c r="M3570" i="59"/>
  <c r="N3570" i="59"/>
  <c r="P3570" i="59"/>
  <c r="Q3570" i="59"/>
  <c r="R3570" i="59"/>
  <c r="S3570" i="59"/>
  <c r="T3570" i="59"/>
  <c r="U3570" i="59"/>
  <c r="D3571" i="59"/>
  <c r="A3571" i="59" s="1"/>
  <c r="J3571" i="59"/>
  <c r="M3571" i="59"/>
  <c r="N3571" i="59"/>
  <c r="P3571" i="59"/>
  <c r="Q3571" i="59"/>
  <c r="R3571" i="59"/>
  <c r="S3571" i="59"/>
  <c r="T3571" i="59"/>
  <c r="U3571" i="59"/>
  <c r="D3572" i="59"/>
  <c r="A3572" i="59" s="1"/>
  <c r="J3572" i="59"/>
  <c r="M3572" i="59"/>
  <c r="N3572" i="59"/>
  <c r="P3572" i="59"/>
  <c r="Q3572" i="59"/>
  <c r="R3572" i="59"/>
  <c r="S3572" i="59"/>
  <c r="T3572" i="59"/>
  <c r="U3572" i="59"/>
  <c r="D3573" i="59"/>
  <c r="A3573" i="59" s="1"/>
  <c r="J3573" i="59"/>
  <c r="M3573" i="59"/>
  <c r="N3573" i="59"/>
  <c r="P3573" i="59"/>
  <c r="Q3573" i="59"/>
  <c r="R3573" i="59"/>
  <c r="S3573" i="59"/>
  <c r="T3573" i="59"/>
  <c r="U3573" i="59"/>
  <c r="D3574" i="59"/>
  <c r="A3574" i="59" s="1"/>
  <c r="J3574" i="59"/>
  <c r="M3574" i="59"/>
  <c r="N3574" i="59"/>
  <c r="P3574" i="59"/>
  <c r="Q3574" i="59"/>
  <c r="R3574" i="59"/>
  <c r="S3574" i="59"/>
  <c r="T3574" i="59"/>
  <c r="U3574" i="59"/>
  <c r="D3575" i="59"/>
  <c r="A3575" i="59" s="1"/>
  <c r="J3575" i="59"/>
  <c r="M3575" i="59"/>
  <c r="N3575" i="59"/>
  <c r="P3575" i="59"/>
  <c r="Q3575" i="59"/>
  <c r="R3575" i="59"/>
  <c r="S3575" i="59"/>
  <c r="T3575" i="59"/>
  <c r="U3575" i="59"/>
  <c r="D3576" i="59"/>
  <c r="A3576" i="59" s="1"/>
  <c r="J3576" i="59"/>
  <c r="M3576" i="59"/>
  <c r="N3576" i="59"/>
  <c r="P3576" i="59"/>
  <c r="Q3576" i="59"/>
  <c r="R3576" i="59"/>
  <c r="S3576" i="59"/>
  <c r="T3576" i="59"/>
  <c r="U3576" i="59"/>
  <c r="D3577" i="59"/>
  <c r="A3577" i="59" s="1"/>
  <c r="J3577" i="59"/>
  <c r="M3577" i="59"/>
  <c r="N3577" i="59"/>
  <c r="P3577" i="59"/>
  <c r="Q3577" i="59"/>
  <c r="R3577" i="59"/>
  <c r="S3577" i="59"/>
  <c r="T3577" i="59"/>
  <c r="U3577" i="59"/>
  <c r="D3578" i="59"/>
  <c r="A3578" i="59" s="1"/>
  <c r="J3578" i="59"/>
  <c r="M3578" i="59"/>
  <c r="N3578" i="59"/>
  <c r="P3578" i="59"/>
  <c r="Q3578" i="59"/>
  <c r="R3578" i="59"/>
  <c r="S3578" i="59"/>
  <c r="T3578" i="59"/>
  <c r="U3578" i="59"/>
  <c r="D3579" i="59"/>
  <c r="A3579" i="59" s="1"/>
  <c r="J3579" i="59"/>
  <c r="M3579" i="59"/>
  <c r="N3579" i="59"/>
  <c r="P3579" i="59"/>
  <c r="Q3579" i="59"/>
  <c r="R3579" i="59"/>
  <c r="S3579" i="59"/>
  <c r="T3579" i="59"/>
  <c r="U3579" i="59"/>
  <c r="D3580" i="59"/>
  <c r="A3580" i="59" s="1"/>
  <c r="J3580" i="59"/>
  <c r="M3580" i="59"/>
  <c r="N3580" i="59"/>
  <c r="P3580" i="59"/>
  <c r="Q3580" i="59"/>
  <c r="R3580" i="59"/>
  <c r="S3580" i="59"/>
  <c r="T3580" i="59"/>
  <c r="U3580" i="59"/>
  <c r="D3581" i="59"/>
  <c r="A3581" i="59" s="1"/>
  <c r="J3581" i="59"/>
  <c r="M3581" i="59"/>
  <c r="N3581" i="59"/>
  <c r="P3581" i="59"/>
  <c r="Q3581" i="59"/>
  <c r="R3581" i="59"/>
  <c r="S3581" i="59"/>
  <c r="T3581" i="59"/>
  <c r="U3581" i="59"/>
  <c r="D3582" i="59"/>
  <c r="A3582" i="59" s="1"/>
  <c r="J3582" i="59"/>
  <c r="M3582" i="59"/>
  <c r="N3582" i="59"/>
  <c r="P3582" i="59"/>
  <c r="Q3582" i="59"/>
  <c r="R3582" i="59"/>
  <c r="S3582" i="59"/>
  <c r="T3582" i="59"/>
  <c r="U3582" i="59"/>
  <c r="D3583" i="59"/>
  <c r="A3583" i="59" s="1"/>
  <c r="J3583" i="59"/>
  <c r="M3583" i="59"/>
  <c r="N3583" i="59"/>
  <c r="P3583" i="59"/>
  <c r="Q3583" i="59"/>
  <c r="R3583" i="59"/>
  <c r="S3583" i="59"/>
  <c r="T3583" i="59"/>
  <c r="U3583" i="59"/>
  <c r="D3584" i="59"/>
  <c r="A3584" i="59" s="1"/>
  <c r="J3584" i="59"/>
  <c r="M3584" i="59"/>
  <c r="N3584" i="59"/>
  <c r="P3584" i="59"/>
  <c r="Q3584" i="59"/>
  <c r="R3584" i="59"/>
  <c r="S3584" i="59"/>
  <c r="T3584" i="59"/>
  <c r="U3584" i="59"/>
  <c r="D3585" i="59"/>
  <c r="A3585" i="59" s="1"/>
  <c r="J3585" i="59"/>
  <c r="M3585" i="59"/>
  <c r="N3585" i="59"/>
  <c r="P3585" i="59"/>
  <c r="Q3585" i="59"/>
  <c r="R3585" i="59"/>
  <c r="S3585" i="59"/>
  <c r="T3585" i="59"/>
  <c r="U3585" i="59"/>
  <c r="D3586" i="59"/>
  <c r="A3586" i="59" s="1"/>
  <c r="J3586" i="59"/>
  <c r="M3586" i="59"/>
  <c r="N3586" i="59"/>
  <c r="P3586" i="59"/>
  <c r="Q3586" i="59"/>
  <c r="R3586" i="59"/>
  <c r="S3586" i="59"/>
  <c r="T3586" i="59"/>
  <c r="U3586" i="59"/>
  <c r="D3587" i="59"/>
  <c r="A3587" i="59" s="1"/>
  <c r="J3587" i="59"/>
  <c r="M3587" i="59"/>
  <c r="N3587" i="59"/>
  <c r="P3587" i="59"/>
  <c r="Q3587" i="59"/>
  <c r="R3587" i="59"/>
  <c r="S3587" i="59"/>
  <c r="T3587" i="59"/>
  <c r="U3587" i="59"/>
  <c r="D3588" i="59"/>
  <c r="A3588" i="59" s="1"/>
  <c r="J3588" i="59"/>
  <c r="M3588" i="59"/>
  <c r="N3588" i="59"/>
  <c r="P3588" i="59"/>
  <c r="Q3588" i="59"/>
  <c r="R3588" i="59"/>
  <c r="S3588" i="59"/>
  <c r="T3588" i="59"/>
  <c r="U3588" i="59"/>
  <c r="D3589" i="59"/>
  <c r="A3589" i="59" s="1"/>
  <c r="J3589" i="59"/>
  <c r="M3589" i="59"/>
  <c r="N3589" i="59"/>
  <c r="P3589" i="59"/>
  <c r="Q3589" i="59"/>
  <c r="R3589" i="59"/>
  <c r="S3589" i="59"/>
  <c r="T3589" i="59"/>
  <c r="U3589" i="59"/>
  <c r="D3590" i="59"/>
  <c r="A3590" i="59" s="1"/>
  <c r="J3590" i="59"/>
  <c r="M3590" i="59"/>
  <c r="N3590" i="59"/>
  <c r="P3590" i="59"/>
  <c r="Q3590" i="59"/>
  <c r="R3590" i="59"/>
  <c r="S3590" i="59"/>
  <c r="T3590" i="59"/>
  <c r="U3590" i="59"/>
  <c r="D3591" i="59"/>
  <c r="A3591" i="59" s="1"/>
  <c r="J3591" i="59"/>
  <c r="M3591" i="59"/>
  <c r="N3591" i="59"/>
  <c r="P3591" i="59"/>
  <c r="Q3591" i="59"/>
  <c r="R3591" i="59"/>
  <c r="S3591" i="59"/>
  <c r="T3591" i="59"/>
  <c r="U3591" i="59"/>
  <c r="D3592" i="59"/>
  <c r="A3592" i="59" s="1"/>
  <c r="J3592" i="59"/>
  <c r="M3592" i="59"/>
  <c r="N3592" i="59"/>
  <c r="P3592" i="59"/>
  <c r="Q3592" i="59"/>
  <c r="R3592" i="59"/>
  <c r="S3592" i="59"/>
  <c r="T3592" i="59"/>
  <c r="U3592" i="59"/>
  <c r="D3593" i="59"/>
  <c r="A3593" i="59" s="1"/>
  <c r="J3593" i="59"/>
  <c r="M3593" i="59"/>
  <c r="N3593" i="59"/>
  <c r="P3593" i="59"/>
  <c r="Q3593" i="59"/>
  <c r="R3593" i="59"/>
  <c r="S3593" i="59"/>
  <c r="T3593" i="59"/>
  <c r="U3593" i="59"/>
  <c r="D3594" i="59"/>
  <c r="A3594" i="59" s="1"/>
  <c r="J3594" i="59"/>
  <c r="M3594" i="59"/>
  <c r="N3594" i="59"/>
  <c r="P3594" i="59"/>
  <c r="Q3594" i="59"/>
  <c r="R3594" i="59"/>
  <c r="S3594" i="59"/>
  <c r="T3594" i="59"/>
  <c r="U3594" i="59"/>
  <c r="D3595" i="59"/>
  <c r="A3595" i="59" s="1"/>
  <c r="J3595" i="59"/>
  <c r="M3595" i="59"/>
  <c r="N3595" i="59"/>
  <c r="P3595" i="59"/>
  <c r="Q3595" i="59"/>
  <c r="R3595" i="59"/>
  <c r="S3595" i="59"/>
  <c r="T3595" i="59"/>
  <c r="U3595" i="59"/>
  <c r="D3596" i="59"/>
  <c r="A3596" i="59" s="1"/>
  <c r="J3596" i="59"/>
  <c r="M3596" i="59"/>
  <c r="N3596" i="59"/>
  <c r="P3596" i="59"/>
  <c r="Q3596" i="59"/>
  <c r="R3596" i="59"/>
  <c r="S3596" i="59"/>
  <c r="T3596" i="59"/>
  <c r="U3596" i="59"/>
  <c r="D3597" i="59"/>
  <c r="A3597" i="59" s="1"/>
  <c r="J3597" i="59"/>
  <c r="M3597" i="59"/>
  <c r="N3597" i="59"/>
  <c r="P3597" i="59"/>
  <c r="Q3597" i="59"/>
  <c r="R3597" i="59"/>
  <c r="S3597" i="59"/>
  <c r="T3597" i="59"/>
  <c r="U3597" i="59"/>
  <c r="D3598" i="59"/>
  <c r="A3598" i="59" s="1"/>
  <c r="J3598" i="59"/>
  <c r="M3598" i="59"/>
  <c r="N3598" i="59"/>
  <c r="P3598" i="59"/>
  <c r="Q3598" i="59"/>
  <c r="R3598" i="59"/>
  <c r="S3598" i="59"/>
  <c r="T3598" i="59"/>
  <c r="U3598" i="59"/>
  <c r="D3599" i="59"/>
  <c r="A3599" i="59" s="1"/>
  <c r="J3599" i="59"/>
  <c r="M3599" i="59"/>
  <c r="N3599" i="59"/>
  <c r="P3599" i="59"/>
  <c r="Q3599" i="59"/>
  <c r="R3599" i="59"/>
  <c r="S3599" i="59"/>
  <c r="T3599" i="59"/>
  <c r="U3599" i="59"/>
  <c r="D3600" i="59"/>
  <c r="A3600" i="59" s="1"/>
  <c r="J3600" i="59"/>
  <c r="M3600" i="59"/>
  <c r="N3600" i="59"/>
  <c r="P3600" i="59"/>
  <c r="Q3600" i="59"/>
  <c r="R3600" i="59"/>
  <c r="S3600" i="59"/>
  <c r="T3600" i="59"/>
  <c r="U3600" i="59"/>
  <c r="D3601" i="59"/>
  <c r="A3601" i="59" s="1"/>
  <c r="J3601" i="59"/>
  <c r="M3601" i="59"/>
  <c r="N3601" i="59"/>
  <c r="P3601" i="59"/>
  <c r="Q3601" i="59"/>
  <c r="R3601" i="59"/>
  <c r="S3601" i="59"/>
  <c r="T3601" i="59"/>
  <c r="U3601" i="59"/>
  <c r="D3602" i="59"/>
  <c r="A3602" i="59" s="1"/>
  <c r="J3602" i="59"/>
  <c r="M3602" i="59"/>
  <c r="N3602" i="59"/>
  <c r="P3602" i="59"/>
  <c r="Q3602" i="59"/>
  <c r="R3602" i="59"/>
  <c r="S3602" i="59"/>
  <c r="T3602" i="59"/>
  <c r="U3602" i="59"/>
  <c r="D3603" i="59"/>
  <c r="A3603" i="59" s="1"/>
  <c r="J3603" i="59"/>
  <c r="M3603" i="59"/>
  <c r="N3603" i="59"/>
  <c r="P3603" i="59"/>
  <c r="Q3603" i="59"/>
  <c r="R3603" i="59"/>
  <c r="S3603" i="59"/>
  <c r="T3603" i="59"/>
  <c r="U3603" i="59"/>
  <c r="D3604" i="59"/>
  <c r="A3604" i="59" s="1"/>
  <c r="J3604" i="59"/>
  <c r="M3604" i="59"/>
  <c r="N3604" i="59"/>
  <c r="P3604" i="59"/>
  <c r="Q3604" i="59"/>
  <c r="R3604" i="59"/>
  <c r="S3604" i="59"/>
  <c r="T3604" i="59"/>
  <c r="U3604" i="59"/>
  <c r="D3605" i="59"/>
  <c r="A3605" i="59" s="1"/>
  <c r="J3605" i="59"/>
  <c r="M3605" i="59"/>
  <c r="N3605" i="59"/>
  <c r="P3605" i="59"/>
  <c r="Q3605" i="59"/>
  <c r="R3605" i="59"/>
  <c r="S3605" i="59"/>
  <c r="T3605" i="59"/>
  <c r="U3605" i="59"/>
  <c r="D3606" i="59"/>
  <c r="A3606" i="59" s="1"/>
  <c r="J3606" i="59"/>
  <c r="M3606" i="59"/>
  <c r="N3606" i="59"/>
  <c r="P3606" i="59"/>
  <c r="Q3606" i="59"/>
  <c r="R3606" i="59"/>
  <c r="S3606" i="59"/>
  <c r="T3606" i="59"/>
  <c r="U3606" i="59"/>
  <c r="D3607" i="59"/>
  <c r="A3607" i="59" s="1"/>
  <c r="J3607" i="59"/>
  <c r="M3607" i="59"/>
  <c r="N3607" i="59"/>
  <c r="P3607" i="59"/>
  <c r="Q3607" i="59"/>
  <c r="R3607" i="59"/>
  <c r="S3607" i="59"/>
  <c r="T3607" i="59"/>
  <c r="U3607" i="59"/>
  <c r="D3608" i="59"/>
  <c r="A3608" i="59" s="1"/>
  <c r="J3608" i="59"/>
  <c r="M3608" i="59"/>
  <c r="N3608" i="59"/>
  <c r="P3608" i="59"/>
  <c r="Q3608" i="59"/>
  <c r="R3608" i="59"/>
  <c r="S3608" i="59"/>
  <c r="T3608" i="59"/>
  <c r="U3608" i="59"/>
  <c r="D3609" i="59"/>
  <c r="A3609" i="59" s="1"/>
  <c r="J3609" i="59"/>
  <c r="M3609" i="59"/>
  <c r="N3609" i="59"/>
  <c r="P3609" i="59"/>
  <c r="Q3609" i="59"/>
  <c r="R3609" i="59"/>
  <c r="S3609" i="59"/>
  <c r="T3609" i="59"/>
  <c r="U3609" i="59"/>
  <c r="D3610" i="59"/>
  <c r="A3610" i="59" s="1"/>
  <c r="J3610" i="59"/>
  <c r="M3610" i="59"/>
  <c r="N3610" i="59"/>
  <c r="P3610" i="59"/>
  <c r="Q3610" i="59"/>
  <c r="R3610" i="59"/>
  <c r="S3610" i="59"/>
  <c r="T3610" i="59"/>
  <c r="U3610" i="59"/>
  <c r="D3611" i="59"/>
  <c r="A3611" i="59" s="1"/>
  <c r="J3611" i="59"/>
  <c r="M3611" i="59"/>
  <c r="N3611" i="59"/>
  <c r="P3611" i="59"/>
  <c r="Q3611" i="59"/>
  <c r="R3611" i="59"/>
  <c r="S3611" i="59"/>
  <c r="T3611" i="59"/>
  <c r="U3611" i="59"/>
  <c r="D3612" i="59"/>
  <c r="A3612" i="59" s="1"/>
  <c r="J3612" i="59"/>
  <c r="M3612" i="59"/>
  <c r="N3612" i="59"/>
  <c r="P3612" i="59"/>
  <c r="Q3612" i="59"/>
  <c r="R3612" i="59"/>
  <c r="S3612" i="59"/>
  <c r="T3612" i="59"/>
  <c r="U3612" i="59"/>
  <c r="D3613" i="59"/>
  <c r="A3613" i="59" s="1"/>
  <c r="J3613" i="59"/>
  <c r="M3613" i="59"/>
  <c r="N3613" i="59"/>
  <c r="P3613" i="59"/>
  <c r="Q3613" i="59"/>
  <c r="R3613" i="59"/>
  <c r="S3613" i="59"/>
  <c r="T3613" i="59"/>
  <c r="U3613" i="59"/>
  <c r="D3614" i="59"/>
  <c r="A3614" i="59" s="1"/>
  <c r="J3614" i="59"/>
  <c r="M3614" i="59"/>
  <c r="N3614" i="59"/>
  <c r="P3614" i="59"/>
  <c r="Q3614" i="59"/>
  <c r="R3614" i="59"/>
  <c r="S3614" i="59"/>
  <c r="T3614" i="59"/>
  <c r="U3614" i="59"/>
  <c r="D3615" i="59"/>
  <c r="A3615" i="59" s="1"/>
  <c r="J3615" i="59"/>
  <c r="M3615" i="59"/>
  <c r="N3615" i="59"/>
  <c r="P3615" i="59"/>
  <c r="Q3615" i="59"/>
  <c r="R3615" i="59"/>
  <c r="S3615" i="59"/>
  <c r="T3615" i="59"/>
  <c r="U3615" i="59"/>
  <c r="D3616" i="59"/>
  <c r="A3616" i="59" s="1"/>
  <c r="J3616" i="59"/>
  <c r="M3616" i="59"/>
  <c r="N3616" i="59"/>
  <c r="P3616" i="59"/>
  <c r="Q3616" i="59"/>
  <c r="R3616" i="59"/>
  <c r="S3616" i="59"/>
  <c r="T3616" i="59"/>
  <c r="U3616" i="59"/>
  <c r="D3617" i="59"/>
  <c r="A3617" i="59" s="1"/>
  <c r="J3617" i="59"/>
  <c r="M3617" i="59"/>
  <c r="N3617" i="59"/>
  <c r="P3617" i="59"/>
  <c r="Q3617" i="59"/>
  <c r="R3617" i="59"/>
  <c r="S3617" i="59"/>
  <c r="T3617" i="59"/>
  <c r="U3617" i="59"/>
  <c r="D3618" i="59"/>
  <c r="A3618" i="59" s="1"/>
  <c r="J3618" i="59"/>
  <c r="M3618" i="59"/>
  <c r="N3618" i="59"/>
  <c r="P3618" i="59"/>
  <c r="Q3618" i="59"/>
  <c r="R3618" i="59"/>
  <c r="S3618" i="59"/>
  <c r="T3618" i="59"/>
  <c r="U3618" i="59"/>
  <c r="D3619" i="59"/>
  <c r="A3619" i="59" s="1"/>
  <c r="J3619" i="59"/>
  <c r="M3619" i="59"/>
  <c r="N3619" i="59"/>
  <c r="P3619" i="59"/>
  <c r="Q3619" i="59"/>
  <c r="R3619" i="59"/>
  <c r="S3619" i="59"/>
  <c r="T3619" i="59"/>
  <c r="U3619" i="59"/>
  <c r="D3620" i="59"/>
  <c r="A3620" i="59" s="1"/>
  <c r="J3620" i="59"/>
  <c r="M3620" i="59"/>
  <c r="N3620" i="59"/>
  <c r="P3620" i="59"/>
  <c r="Q3620" i="59"/>
  <c r="R3620" i="59"/>
  <c r="S3620" i="59"/>
  <c r="T3620" i="59"/>
  <c r="U3620" i="59"/>
  <c r="D3621" i="59"/>
  <c r="A3621" i="59" s="1"/>
  <c r="J3621" i="59"/>
  <c r="M3621" i="59"/>
  <c r="N3621" i="59"/>
  <c r="P3621" i="59"/>
  <c r="Q3621" i="59"/>
  <c r="R3621" i="59"/>
  <c r="S3621" i="59"/>
  <c r="T3621" i="59"/>
  <c r="U3621" i="59"/>
  <c r="D3622" i="59"/>
  <c r="A3622" i="59" s="1"/>
  <c r="J3622" i="59"/>
  <c r="M3622" i="59"/>
  <c r="N3622" i="59"/>
  <c r="P3622" i="59"/>
  <c r="Q3622" i="59"/>
  <c r="R3622" i="59"/>
  <c r="S3622" i="59"/>
  <c r="T3622" i="59"/>
  <c r="U3622" i="59"/>
  <c r="D3623" i="59"/>
  <c r="A3623" i="59" s="1"/>
  <c r="J3623" i="59"/>
  <c r="M3623" i="59"/>
  <c r="N3623" i="59"/>
  <c r="P3623" i="59"/>
  <c r="Q3623" i="59"/>
  <c r="R3623" i="59"/>
  <c r="S3623" i="59"/>
  <c r="T3623" i="59"/>
  <c r="U3623" i="59"/>
  <c r="D3624" i="59"/>
  <c r="A3624" i="59" s="1"/>
  <c r="J3624" i="59"/>
  <c r="M3624" i="59"/>
  <c r="N3624" i="59"/>
  <c r="P3624" i="59"/>
  <c r="Q3624" i="59"/>
  <c r="R3624" i="59"/>
  <c r="S3624" i="59"/>
  <c r="T3624" i="59"/>
  <c r="U3624" i="59"/>
  <c r="D3625" i="59"/>
  <c r="A3625" i="59" s="1"/>
  <c r="J3625" i="59"/>
  <c r="M3625" i="59"/>
  <c r="N3625" i="59"/>
  <c r="P3625" i="59"/>
  <c r="Q3625" i="59"/>
  <c r="R3625" i="59"/>
  <c r="S3625" i="59"/>
  <c r="T3625" i="59"/>
  <c r="U3625" i="59"/>
  <c r="D3626" i="59"/>
  <c r="A3626" i="59" s="1"/>
  <c r="J3626" i="59"/>
  <c r="M3626" i="59"/>
  <c r="N3626" i="59"/>
  <c r="P3626" i="59"/>
  <c r="Q3626" i="59"/>
  <c r="R3626" i="59"/>
  <c r="S3626" i="59"/>
  <c r="T3626" i="59"/>
  <c r="U3626" i="59"/>
  <c r="D3627" i="59"/>
  <c r="A3627" i="59" s="1"/>
  <c r="J3627" i="59"/>
  <c r="M3627" i="59"/>
  <c r="N3627" i="59"/>
  <c r="P3627" i="59"/>
  <c r="Q3627" i="59"/>
  <c r="R3627" i="59"/>
  <c r="S3627" i="59"/>
  <c r="T3627" i="59"/>
  <c r="U3627" i="59"/>
  <c r="D3628" i="59"/>
  <c r="A3628" i="59" s="1"/>
  <c r="J3628" i="59"/>
  <c r="M3628" i="59"/>
  <c r="N3628" i="59"/>
  <c r="P3628" i="59"/>
  <c r="Q3628" i="59"/>
  <c r="R3628" i="59"/>
  <c r="S3628" i="59"/>
  <c r="T3628" i="59"/>
  <c r="U3628" i="59"/>
  <c r="D3629" i="59"/>
  <c r="A3629" i="59" s="1"/>
  <c r="J3629" i="59"/>
  <c r="M3629" i="59"/>
  <c r="N3629" i="59"/>
  <c r="P3629" i="59"/>
  <c r="Q3629" i="59"/>
  <c r="R3629" i="59"/>
  <c r="S3629" i="59"/>
  <c r="T3629" i="59"/>
  <c r="U3629" i="59"/>
  <c r="D3630" i="59"/>
  <c r="A3630" i="59" s="1"/>
  <c r="J3630" i="59"/>
  <c r="M3630" i="59"/>
  <c r="N3630" i="59"/>
  <c r="P3630" i="59"/>
  <c r="Q3630" i="59"/>
  <c r="R3630" i="59"/>
  <c r="S3630" i="59"/>
  <c r="T3630" i="59"/>
  <c r="U3630" i="59"/>
  <c r="D3631" i="59"/>
  <c r="A3631" i="59" s="1"/>
  <c r="J3631" i="59"/>
  <c r="M3631" i="59"/>
  <c r="N3631" i="59"/>
  <c r="P3631" i="59"/>
  <c r="Q3631" i="59"/>
  <c r="R3631" i="59"/>
  <c r="S3631" i="59"/>
  <c r="T3631" i="59"/>
  <c r="U3631" i="59"/>
  <c r="D3632" i="59"/>
  <c r="A3632" i="59" s="1"/>
  <c r="J3632" i="59"/>
  <c r="M3632" i="59"/>
  <c r="N3632" i="59"/>
  <c r="P3632" i="59"/>
  <c r="Q3632" i="59"/>
  <c r="R3632" i="59"/>
  <c r="S3632" i="59"/>
  <c r="T3632" i="59"/>
  <c r="U3632" i="59"/>
  <c r="D3633" i="59"/>
  <c r="A3633" i="59" s="1"/>
  <c r="J3633" i="59"/>
  <c r="M3633" i="59"/>
  <c r="N3633" i="59"/>
  <c r="P3633" i="59"/>
  <c r="Q3633" i="59"/>
  <c r="R3633" i="59"/>
  <c r="S3633" i="59"/>
  <c r="T3633" i="59"/>
  <c r="U3633" i="59"/>
  <c r="D3634" i="59"/>
  <c r="A3634" i="59" s="1"/>
  <c r="J3634" i="59"/>
  <c r="M3634" i="59"/>
  <c r="N3634" i="59"/>
  <c r="P3634" i="59"/>
  <c r="Q3634" i="59"/>
  <c r="R3634" i="59"/>
  <c r="S3634" i="59"/>
  <c r="T3634" i="59"/>
  <c r="U3634" i="59"/>
  <c r="D3635" i="59"/>
  <c r="A3635" i="59" s="1"/>
  <c r="J3635" i="59"/>
  <c r="M3635" i="59"/>
  <c r="N3635" i="59"/>
  <c r="P3635" i="59"/>
  <c r="Q3635" i="59"/>
  <c r="R3635" i="59"/>
  <c r="S3635" i="59"/>
  <c r="T3635" i="59"/>
  <c r="U3635" i="59"/>
  <c r="D3636" i="59"/>
  <c r="A3636" i="59" s="1"/>
  <c r="J3636" i="59"/>
  <c r="M3636" i="59"/>
  <c r="N3636" i="59"/>
  <c r="P3636" i="59"/>
  <c r="Q3636" i="59"/>
  <c r="R3636" i="59"/>
  <c r="S3636" i="59"/>
  <c r="T3636" i="59"/>
  <c r="U3636" i="59"/>
  <c r="D3637" i="59"/>
  <c r="A3637" i="59" s="1"/>
  <c r="J3637" i="59"/>
  <c r="M3637" i="59"/>
  <c r="N3637" i="59"/>
  <c r="P3637" i="59"/>
  <c r="Q3637" i="59"/>
  <c r="R3637" i="59"/>
  <c r="S3637" i="59"/>
  <c r="T3637" i="59"/>
  <c r="U3637" i="59"/>
  <c r="D3638" i="59"/>
  <c r="A3638" i="59" s="1"/>
  <c r="J3638" i="59"/>
  <c r="M3638" i="59"/>
  <c r="N3638" i="59"/>
  <c r="P3638" i="59"/>
  <c r="Q3638" i="59"/>
  <c r="R3638" i="59"/>
  <c r="S3638" i="59"/>
  <c r="T3638" i="59"/>
  <c r="U3638" i="59"/>
  <c r="D3639" i="59"/>
  <c r="A3639" i="59" s="1"/>
  <c r="J3639" i="59"/>
  <c r="M3639" i="59"/>
  <c r="N3639" i="59"/>
  <c r="P3639" i="59"/>
  <c r="Q3639" i="59"/>
  <c r="R3639" i="59"/>
  <c r="S3639" i="59"/>
  <c r="T3639" i="59"/>
  <c r="U3639" i="59"/>
  <c r="D3640" i="59"/>
  <c r="A3640" i="59" s="1"/>
  <c r="J3640" i="59"/>
  <c r="M3640" i="59"/>
  <c r="N3640" i="59"/>
  <c r="P3640" i="59"/>
  <c r="Q3640" i="59"/>
  <c r="R3640" i="59"/>
  <c r="S3640" i="59"/>
  <c r="T3640" i="59"/>
  <c r="U3640" i="59"/>
  <c r="D3641" i="59"/>
  <c r="A3641" i="59" s="1"/>
  <c r="J3641" i="59"/>
  <c r="M3641" i="59"/>
  <c r="N3641" i="59"/>
  <c r="P3641" i="59"/>
  <c r="Q3641" i="59"/>
  <c r="R3641" i="59"/>
  <c r="S3641" i="59"/>
  <c r="T3641" i="59"/>
  <c r="U3641" i="59"/>
  <c r="D3642" i="59"/>
  <c r="A3642" i="59" s="1"/>
  <c r="J3642" i="59"/>
  <c r="M3642" i="59"/>
  <c r="N3642" i="59"/>
  <c r="P3642" i="59"/>
  <c r="Q3642" i="59"/>
  <c r="R3642" i="59"/>
  <c r="S3642" i="59"/>
  <c r="T3642" i="59"/>
  <c r="U3642" i="59"/>
  <c r="D3643" i="59"/>
  <c r="A3643" i="59" s="1"/>
  <c r="J3643" i="59"/>
  <c r="M3643" i="59"/>
  <c r="N3643" i="59"/>
  <c r="P3643" i="59"/>
  <c r="Q3643" i="59"/>
  <c r="R3643" i="59"/>
  <c r="S3643" i="59"/>
  <c r="T3643" i="59"/>
  <c r="U3643" i="59"/>
  <c r="D3644" i="59"/>
  <c r="A3644" i="59" s="1"/>
  <c r="J3644" i="59"/>
  <c r="M3644" i="59"/>
  <c r="N3644" i="59"/>
  <c r="P3644" i="59"/>
  <c r="Q3644" i="59"/>
  <c r="R3644" i="59"/>
  <c r="S3644" i="59"/>
  <c r="T3644" i="59"/>
  <c r="U3644" i="59"/>
  <c r="D3645" i="59"/>
  <c r="A3645" i="59" s="1"/>
  <c r="J3645" i="59"/>
  <c r="M3645" i="59"/>
  <c r="N3645" i="59"/>
  <c r="P3645" i="59"/>
  <c r="Q3645" i="59"/>
  <c r="R3645" i="59"/>
  <c r="S3645" i="59"/>
  <c r="T3645" i="59"/>
  <c r="U3645" i="59"/>
  <c r="D3646" i="59"/>
  <c r="A3646" i="59" s="1"/>
  <c r="J3646" i="59"/>
  <c r="M3646" i="59"/>
  <c r="N3646" i="59"/>
  <c r="P3646" i="59"/>
  <c r="Q3646" i="59"/>
  <c r="R3646" i="59"/>
  <c r="S3646" i="59"/>
  <c r="T3646" i="59"/>
  <c r="U3646" i="59"/>
  <c r="D3647" i="59"/>
  <c r="A3647" i="59" s="1"/>
  <c r="J3647" i="59"/>
  <c r="M3647" i="59"/>
  <c r="N3647" i="59"/>
  <c r="P3647" i="59"/>
  <c r="Q3647" i="59"/>
  <c r="R3647" i="59"/>
  <c r="S3647" i="59"/>
  <c r="T3647" i="59"/>
  <c r="U3647" i="59"/>
  <c r="D3648" i="59"/>
  <c r="A3648" i="59" s="1"/>
  <c r="J3648" i="59"/>
  <c r="M3648" i="59"/>
  <c r="N3648" i="59"/>
  <c r="P3648" i="59"/>
  <c r="Q3648" i="59"/>
  <c r="R3648" i="59"/>
  <c r="S3648" i="59"/>
  <c r="T3648" i="59"/>
  <c r="U3648" i="59"/>
  <c r="D3649" i="59"/>
  <c r="A3649" i="59" s="1"/>
  <c r="J3649" i="59"/>
  <c r="M3649" i="59"/>
  <c r="N3649" i="59"/>
  <c r="P3649" i="59"/>
  <c r="Q3649" i="59"/>
  <c r="R3649" i="59"/>
  <c r="S3649" i="59"/>
  <c r="T3649" i="59"/>
  <c r="U3649" i="59"/>
  <c r="D3650" i="59"/>
  <c r="A3650" i="59" s="1"/>
  <c r="J3650" i="59"/>
  <c r="M3650" i="59"/>
  <c r="N3650" i="59"/>
  <c r="P3650" i="59"/>
  <c r="Q3650" i="59"/>
  <c r="R3650" i="59"/>
  <c r="S3650" i="59"/>
  <c r="T3650" i="59"/>
  <c r="U3650" i="59"/>
  <c r="D3651" i="59"/>
  <c r="A3651" i="59" s="1"/>
  <c r="J3651" i="59"/>
  <c r="M3651" i="59"/>
  <c r="N3651" i="59"/>
  <c r="P3651" i="59"/>
  <c r="Q3651" i="59"/>
  <c r="R3651" i="59"/>
  <c r="S3651" i="59"/>
  <c r="T3651" i="59"/>
  <c r="U3651" i="59"/>
  <c r="D3652" i="59"/>
  <c r="A3652" i="59" s="1"/>
  <c r="J3652" i="59"/>
  <c r="M3652" i="59"/>
  <c r="N3652" i="59"/>
  <c r="P3652" i="59"/>
  <c r="Q3652" i="59"/>
  <c r="R3652" i="59"/>
  <c r="S3652" i="59"/>
  <c r="T3652" i="59"/>
  <c r="U3652" i="59"/>
  <c r="D3653" i="59"/>
  <c r="A3653" i="59" s="1"/>
  <c r="J3653" i="59"/>
  <c r="M3653" i="59"/>
  <c r="N3653" i="59"/>
  <c r="P3653" i="59"/>
  <c r="Q3653" i="59"/>
  <c r="R3653" i="59"/>
  <c r="S3653" i="59"/>
  <c r="T3653" i="59"/>
  <c r="U3653" i="59"/>
  <c r="D3654" i="59"/>
  <c r="A3654" i="59" s="1"/>
  <c r="J3654" i="59"/>
  <c r="M3654" i="59"/>
  <c r="N3654" i="59"/>
  <c r="P3654" i="59"/>
  <c r="Q3654" i="59"/>
  <c r="R3654" i="59"/>
  <c r="S3654" i="59"/>
  <c r="T3654" i="59"/>
  <c r="U3654" i="59"/>
  <c r="D3655" i="59"/>
  <c r="A3655" i="59" s="1"/>
  <c r="J3655" i="59"/>
  <c r="M3655" i="59"/>
  <c r="N3655" i="59"/>
  <c r="P3655" i="59"/>
  <c r="Q3655" i="59"/>
  <c r="R3655" i="59"/>
  <c r="S3655" i="59"/>
  <c r="T3655" i="59"/>
  <c r="U3655" i="59"/>
  <c r="D3656" i="59"/>
  <c r="A3656" i="59" s="1"/>
  <c r="J3656" i="59"/>
  <c r="M3656" i="59"/>
  <c r="N3656" i="59"/>
  <c r="P3656" i="59"/>
  <c r="Q3656" i="59"/>
  <c r="R3656" i="59"/>
  <c r="S3656" i="59"/>
  <c r="T3656" i="59"/>
  <c r="U3656" i="59"/>
  <c r="D3657" i="59"/>
  <c r="A3657" i="59" s="1"/>
  <c r="J3657" i="59"/>
  <c r="M3657" i="59"/>
  <c r="N3657" i="59"/>
  <c r="P3657" i="59"/>
  <c r="Q3657" i="59"/>
  <c r="R3657" i="59"/>
  <c r="S3657" i="59"/>
  <c r="T3657" i="59"/>
  <c r="U3657" i="59"/>
  <c r="D3658" i="59"/>
  <c r="A3658" i="59" s="1"/>
  <c r="J3658" i="59"/>
  <c r="M3658" i="59"/>
  <c r="N3658" i="59"/>
  <c r="P3658" i="59"/>
  <c r="Q3658" i="59"/>
  <c r="R3658" i="59"/>
  <c r="S3658" i="59"/>
  <c r="T3658" i="59"/>
  <c r="U3658" i="59"/>
  <c r="D3659" i="59"/>
  <c r="A3659" i="59" s="1"/>
  <c r="J3659" i="59"/>
  <c r="M3659" i="59"/>
  <c r="N3659" i="59"/>
  <c r="P3659" i="59"/>
  <c r="Q3659" i="59"/>
  <c r="R3659" i="59"/>
  <c r="S3659" i="59"/>
  <c r="T3659" i="59"/>
  <c r="U3659" i="59"/>
  <c r="D3660" i="59"/>
  <c r="A3660" i="59" s="1"/>
  <c r="J3660" i="59"/>
  <c r="M3660" i="59"/>
  <c r="N3660" i="59"/>
  <c r="P3660" i="59"/>
  <c r="Q3660" i="59"/>
  <c r="R3660" i="59"/>
  <c r="S3660" i="59"/>
  <c r="T3660" i="59"/>
  <c r="U3660" i="59"/>
  <c r="D3661" i="59"/>
  <c r="A3661" i="59" s="1"/>
  <c r="J3661" i="59"/>
  <c r="M3661" i="59"/>
  <c r="N3661" i="59"/>
  <c r="P3661" i="59"/>
  <c r="Q3661" i="59"/>
  <c r="R3661" i="59"/>
  <c r="S3661" i="59"/>
  <c r="T3661" i="59"/>
  <c r="U3661" i="59"/>
  <c r="D3662" i="59"/>
  <c r="A3662" i="59" s="1"/>
  <c r="J3662" i="59"/>
  <c r="M3662" i="59"/>
  <c r="N3662" i="59"/>
  <c r="P3662" i="59"/>
  <c r="Q3662" i="59"/>
  <c r="R3662" i="59"/>
  <c r="S3662" i="59"/>
  <c r="T3662" i="59"/>
  <c r="U3662" i="59"/>
  <c r="D3663" i="59"/>
  <c r="A3663" i="59" s="1"/>
  <c r="J3663" i="59"/>
  <c r="M3663" i="59"/>
  <c r="N3663" i="59"/>
  <c r="P3663" i="59"/>
  <c r="Q3663" i="59"/>
  <c r="R3663" i="59"/>
  <c r="S3663" i="59"/>
  <c r="T3663" i="59"/>
  <c r="U3663" i="59"/>
  <c r="D3664" i="59"/>
  <c r="A3664" i="59" s="1"/>
  <c r="J3664" i="59"/>
  <c r="M3664" i="59"/>
  <c r="N3664" i="59"/>
  <c r="P3664" i="59"/>
  <c r="Q3664" i="59"/>
  <c r="R3664" i="59"/>
  <c r="S3664" i="59"/>
  <c r="T3664" i="59"/>
  <c r="U3664" i="59"/>
  <c r="D3665" i="59"/>
  <c r="A3665" i="59" s="1"/>
  <c r="J3665" i="59"/>
  <c r="M3665" i="59"/>
  <c r="N3665" i="59"/>
  <c r="P3665" i="59"/>
  <c r="Q3665" i="59"/>
  <c r="R3665" i="59"/>
  <c r="S3665" i="59"/>
  <c r="T3665" i="59"/>
  <c r="U3665" i="59"/>
  <c r="D3666" i="59"/>
  <c r="A3666" i="59" s="1"/>
  <c r="J3666" i="59"/>
  <c r="M3666" i="59"/>
  <c r="N3666" i="59"/>
  <c r="P3666" i="59"/>
  <c r="Q3666" i="59"/>
  <c r="R3666" i="59"/>
  <c r="S3666" i="59"/>
  <c r="T3666" i="59"/>
  <c r="U3666" i="59"/>
  <c r="D3667" i="59"/>
  <c r="A3667" i="59" s="1"/>
  <c r="J3667" i="59"/>
  <c r="M3667" i="59"/>
  <c r="N3667" i="59"/>
  <c r="P3667" i="59"/>
  <c r="Q3667" i="59"/>
  <c r="R3667" i="59"/>
  <c r="S3667" i="59"/>
  <c r="T3667" i="59"/>
  <c r="U3667" i="59"/>
  <c r="D3668" i="59"/>
  <c r="A3668" i="59" s="1"/>
  <c r="J3668" i="59"/>
  <c r="M3668" i="59"/>
  <c r="N3668" i="59"/>
  <c r="P3668" i="59"/>
  <c r="Q3668" i="59"/>
  <c r="R3668" i="59"/>
  <c r="S3668" i="59"/>
  <c r="T3668" i="59"/>
  <c r="U3668" i="59"/>
  <c r="D3669" i="59"/>
  <c r="A3669" i="59" s="1"/>
  <c r="J3669" i="59"/>
  <c r="M3669" i="59"/>
  <c r="N3669" i="59"/>
  <c r="P3669" i="59"/>
  <c r="Q3669" i="59"/>
  <c r="R3669" i="59"/>
  <c r="S3669" i="59"/>
  <c r="T3669" i="59"/>
  <c r="U3669" i="59"/>
  <c r="D3670" i="59"/>
  <c r="A3670" i="59" s="1"/>
  <c r="J3670" i="59"/>
  <c r="M3670" i="59"/>
  <c r="N3670" i="59"/>
  <c r="P3670" i="59"/>
  <c r="Q3670" i="59"/>
  <c r="R3670" i="59"/>
  <c r="S3670" i="59"/>
  <c r="T3670" i="59"/>
  <c r="U3670" i="59"/>
  <c r="D3671" i="59"/>
  <c r="A3671" i="59" s="1"/>
  <c r="J3671" i="59"/>
  <c r="M3671" i="59"/>
  <c r="N3671" i="59"/>
  <c r="P3671" i="59"/>
  <c r="Q3671" i="59"/>
  <c r="R3671" i="59"/>
  <c r="S3671" i="59"/>
  <c r="T3671" i="59"/>
  <c r="U3671" i="59"/>
  <c r="D3672" i="59"/>
  <c r="A3672" i="59" s="1"/>
  <c r="J3672" i="59"/>
  <c r="M3672" i="59"/>
  <c r="N3672" i="59"/>
  <c r="P3672" i="59"/>
  <c r="Q3672" i="59"/>
  <c r="R3672" i="59"/>
  <c r="S3672" i="59"/>
  <c r="T3672" i="59"/>
  <c r="U3672" i="59"/>
  <c r="D3673" i="59"/>
  <c r="A3673" i="59" s="1"/>
  <c r="J3673" i="59"/>
  <c r="M3673" i="59"/>
  <c r="N3673" i="59"/>
  <c r="P3673" i="59"/>
  <c r="Q3673" i="59"/>
  <c r="R3673" i="59"/>
  <c r="S3673" i="59"/>
  <c r="T3673" i="59"/>
  <c r="U3673" i="59"/>
  <c r="D3674" i="59"/>
  <c r="A3674" i="59" s="1"/>
  <c r="J3674" i="59"/>
  <c r="M3674" i="59"/>
  <c r="N3674" i="59"/>
  <c r="P3674" i="59"/>
  <c r="Q3674" i="59"/>
  <c r="R3674" i="59"/>
  <c r="S3674" i="59"/>
  <c r="T3674" i="59"/>
  <c r="U3674" i="59"/>
  <c r="D3675" i="59"/>
  <c r="A3675" i="59" s="1"/>
  <c r="J3675" i="59"/>
  <c r="M3675" i="59"/>
  <c r="N3675" i="59"/>
  <c r="P3675" i="59"/>
  <c r="Q3675" i="59"/>
  <c r="R3675" i="59"/>
  <c r="S3675" i="59"/>
  <c r="T3675" i="59"/>
  <c r="U3675" i="59"/>
  <c r="D3676" i="59"/>
  <c r="A3676" i="59" s="1"/>
  <c r="J3676" i="59"/>
  <c r="M3676" i="59"/>
  <c r="N3676" i="59"/>
  <c r="P3676" i="59"/>
  <c r="Q3676" i="59"/>
  <c r="R3676" i="59"/>
  <c r="S3676" i="59"/>
  <c r="T3676" i="59"/>
  <c r="U3676" i="59"/>
  <c r="D3677" i="59"/>
  <c r="A3677" i="59" s="1"/>
  <c r="J3677" i="59"/>
  <c r="M3677" i="59"/>
  <c r="N3677" i="59"/>
  <c r="P3677" i="59"/>
  <c r="Q3677" i="59"/>
  <c r="R3677" i="59"/>
  <c r="S3677" i="59"/>
  <c r="T3677" i="59"/>
  <c r="U3677" i="59"/>
  <c r="D3678" i="59"/>
  <c r="A3678" i="59" s="1"/>
  <c r="J3678" i="59"/>
  <c r="M3678" i="59"/>
  <c r="N3678" i="59"/>
  <c r="P3678" i="59"/>
  <c r="Q3678" i="59"/>
  <c r="R3678" i="59"/>
  <c r="S3678" i="59"/>
  <c r="T3678" i="59"/>
  <c r="U3678" i="59"/>
  <c r="D3679" i="59"/>
  <c r="A3679" i="59" s="1"/>
  <c r="J3679" i="59"/>
  <c r="M3679" i="59"/>
  <c r="N3679" i="59"/>
  <c r="P3679" i="59"/>
  <c r="Q3679" i="59"/>
  <c r="R3679" i="59"/>
  <c r="S3679" i="59"/>
  <c r="T3679" i="59"/>
  <c r="U3679" i="59"/>
  <c r="D3680" i="59"/>
  <c r="A3680" i="59" s="1"/>
  <c r="J3680" i="59"/>
  <c r="M3680" i="59"/>
  <c r="N3680" i="59"/>
  <c r="P3680" i="59"/>
  <c r="Q3680" i="59"/>
  <c r="R3680" i="59"/>
  <c r="S3680" i="59"/>
  <c r="T3680" i="59"/>
  <c r="U3680" i="59"/>
  <c r="D3681" i="59"/>
  <c r="A3681" i="59" s="1"/>
  <c r="J3681" i="59"/>
  <c r="M3681" i="59"/>
  <c r="N3681" i="59"/>
  <c r="P3681" i="59"/>
  <c r="Q3681" i="59"/>
  <c r="R3681" i="59"/>
  <c r="S3681" i="59"/>
  <c r="T3681" i="59"/>
  <c r="U3681" i="59"/>
  <c r="D3682" i="59"/>
  <c r="A3682" i="59" s="1"/>
  <c r="J3682" i="59"/>
  <c r="M3682" i="59"/>
  <c r="N3682" i="59"/>
  <c r="P3682" i="59"/>
  <c r="Q3682" i="59"/>
  <c r="R3682" i="59"/>
  <c r="S3682" i="59"/>
  <c r="T3682" i="59"/>
  <c r="U3682" i="59"/>
  <c r="D3683" i="59"/>
  <c r="A3683" i="59" s="1"/>
  <c r="J3683" i="59"/>
  <c r="M3683" i="59"/>
  <c r="N3683" i="59"/>
  <c r="P3683" i="59"/>
  <c r="Q3683" i="59"/>
  <c r="R3683" i="59"/>
  <c r="S3683" i="59"/>
  <c r="T3683" i="59"/>
  <c r="U3683" i="59"/>
  <c r="D3684" i="59"/>
  <c r="A3684" i="59" s="1"/>
  <c r="J3684" i="59"/>
  <c r="M3684" i="59"/>
  <c r="N3684" i="59"/>
  <c r="P3684" i="59"/>
  <c r="Q3684" i="59"/>
  <c r="R3684" i="59"/>
  <c r="S3684" i="59"/>
  <c r="T3684" i="59"/>
  <c r="U3684" i="59"/>
  <c r="D3685" i="59"/>
  <c r="A3685" i="59" s="1"/>
  <c r="J3685" i="59"/>
  <c r="M3685" i="59"/>
  <c r="N3685" i="59"/>
  <c r="P3685" i="59"/>
  <c r="Q3685" i="59"/>
  <c r="R3685" i="59"/>
  <c r="S3685" i="59"/>
  <c r="T3685" i="59"/>
  <c r="U3685" i="59"/>
  <c r="D3686" i="59"/>
  <c r="A3686" i="59" s="1"/>
  <c r="J3686" i="59"/>
  <c r="M3686" i="59"/>
  <c r="N3686" i="59"/>
  <c r="P3686" i="59"/>
  <c r="Q3686" i="59"/>
  <c r="R3686" i="59"/>
  <c r="S3686" i="59"/>
  <c r="T3686" i="59"/>
  <c r="U3686" i="59"/>
  <c r="D3687" i="59"/>
  <c r="A3687" i="59" s="1"/>
  <c r="J3687" i="59"/>
  <c r="M3687" i="59"/>
  <c r="N3687" i="59"/>
  <c r="P3687" i="59"/>
  <c r="Q3687" i="59"/>
  <c r="R3687" i="59"/>
  <c r="S3687" i="59"/>
  <c r="T3687" i="59"/>
  <c r="U3687" i="59"/>
  <c r="D3688" i="59"/>
  <c r="A3688" i="59" s="1"/>
  <c r="J3688" i="59"/>
  <c r="M3688" i="59"/>
  <c r="N3688" i="59"/>
  <c r="P3688" i="59"/>
  <c r="Q3688" i="59"/>
  <c r="R3688" i="59"/>
  <c r="S3688" i="59"/>
  <c r="T3688" i="59"/>
  <c r="U3688" i="59"/>
  <c r="D3689" i="59"/>
  <c r="A3689" i="59" s="1"/>
  <c r="J3689" i="59"/>
  <c r="M3689" i="59"/>
  <c r="N3689" i="59"/>
  <c r="P3689" i="59"/>
  <c r="Q3689" i="59"/>
  <c r="R3689" i="59"/>
  <c r="S3689" i="59"/>
  <c r="T3689" i="59"/>
  <c r="U3689" i="59"/>
  <c r="D3690" i="59"/>
  <c r="A3690" i="59" s="1"/>
  <c r="J3690" i="59"/>
  <c r="M3690" i="59"/>
  <c r="N3690" i="59"/>
  <c r="P3690" i="59"/>
  <c r="Q3690" i="59"/>
  <c r="R3690" i="59"/>
  <c r="S3690" i="59"/>
  <c r="T3690" i="59"/>
  <c r="U3690" i="59"/>
  <c r="D3691" i="59"/>
  <c r="A3691" i="59" s="1"/>
  <c r="J3691" i="59"/>
  <c r="M3691" i="59"/>
  <c r="N3691" i="59"/>
  <c r="P3691" i="59"/>
  <c r="Q3691" i="59"/>
  <c r="R3691" i="59"/>
  <c r="S3691" i="59"/>
  <c r="T3691" i="59"/>
  <c r="U3691" i="59"/>
  <c r="D3692" i="59"/>
  <c r="A3692" i="59" s="1"/>
  <c r="J3692" i="59"/>
  <c r="M3692" i="59"/>
  <c r="N3692" i="59"/>
  <c r="P3692" i="59"/>
  <c r="Q3692" i="59"/>
  <c r="R3692" i="59"/>
  <c r="S3692" i="59"/>
  <c r="T3692" i="59"/>
  <c r="U3692" i="59"/>
  <c r="D3693" i="59"/>
  <c r="A3693" i="59" s="1"/>
  <c r="J3693" i="59"/>
  <c r="M3693" i="59"/>
  <c r="N3693" i="59"/>
  <c r="P3693" i="59"/>
  <c r="Q3693" i="59"/>
  <c r="R3693" i="59"/>
  <c r="S3693" i="59"/>
  <c r="T3693" i="59"/>
  <c r="U3693" i="59"/>
  <c r="D3694" i="59"/>
  <c r="A3694" i="59" s="1"/>
  <c r="J3694" i="59"/>
  <c r="M3694" i="59"/>
  <c r="N3694" i="59"/>
  <c r="P3694" i="59"/>
  <c r="Q3694" i="59"/>
  <c r="R3694" i="59"/>
  <c r="S3694" i="59"/>
  <c r="T3694" i="59"/>
  <c r="U3694" i="59"/>
  <c r="D3695" i="59"/>
  <c r="A3695" i="59" s="1"/>
  <c r="J3695" i="59"/>
  <c r="M3695" i="59"/>
  <c r="N3695" i="59"/>
  <c r="P3695" i="59"/>
  <c r="Q3695" i="59"/>
  <c r="R3695" i="59"/>
  <c r="S3695" i="59"/>
  <c r="T3695" i="59"/>
  <c r="U3695" i="59"/>
  <c r="D3696" i="59"/>
  <c r="A3696" i="59" s="1"/>
  <c r="J3696" i="59"/>
  <c r="M3696" i="59"/>
  <c r="N3696" i="59"/>
  <c r="P3696" i="59"/>
  <c r="Q3696" i="59"/>
  <c r="R3696" i="59"/>
  <c r="S3696" i="59"/>
  <c r="T3696" i="59"/>
  <c r="U3696" i="59"/>
  <c r="D3697" i="59"/>
  <c r="A3697" i="59" s="1"/>
  <c r="J3697" i="59"/>
  <c r="M3697" i="59"/>
  <c r="N3697" i="59"/>
  <c r="P3697" i="59"/>
  <c r="Q3697" i="59"/>
  <c r="R3697" i="59"/>
  <c r="S3697" i="59"/>
  <c r="T3697" i="59"/>
  <c r="U3697" i="59"/>
  <c r="D3698" i="59"/>
  <c r="A3698" i="59" s="1"/>
  <c r="J3698" i="59"/>
  <c r="M3698" i="59"/>
  <c r="N3698" i="59"/>
  <c r="P3698" i="59"/>
  <c r="Q3698" i="59"/>
  <c r="R3698" i="59"/>
  <c r="S3698" i="59"/>
  <c r="T3698" i="59"/>
  <c r="U3698" i="59"/>
  <c r="D3699" i="59"/>
  <c r="A3699" i="59" s="1"/>
  <c r="J3699" i="59"/>
  <c r="M3699" i="59"/>
  <c r="N3699" i="59"/>
  <c r="P3699" i="59"/>
  <c r="Q3699" i="59"/>
  <c r="R3699" i="59"/>
  <c r="S3699" i="59"/>
  <c r="T3699" i="59"/>
  <c r="U3699" i="59"/>
  <c r="D3700" i="59"/>
  <c r="A3700" i="59" s="1"/>
  <c r="J3700" i="59"/>
  <c r="M3700" i="59"/>
  <c r="N3700" i="59"/>
  <c r="P3700" i="59"/>
  <c r="Q3700" i="59"/>
  <c r="R3700" i="59"/>
  <c r="S3700" i="59"/>
  <c r="T3700" i="59"/>
  <c r="U3700" i="59"/>
  <c r="D3701" i="59"/>
  <c r="A3701" i="59" s="1"/>
  <c r="J3701" i="59"/>
  <c r="M3701" i="59"/>
  <c r="N3701" i="59"/>
  <c r="P3701" i="59"/>
  <c r="Q3701" i="59"/>
  <c r="R3701" i="59"/>
  <c r="S3701" i="59"/>
  <c r="T3701" i="59"/>
  <c r="U3701" i="59"/>
  <c r="D3702" i="59"/>
  <c r="A3702" i="59" s="1"/>
  <c r="J3702" i="59"/>
  <c r="M3702" i="59"/>
  <c r="N3702" i="59"/>
  <c r="P3702" i="59"/>
  <c r="Q3702" i="59"/>
  <c r="R3702" i="59"/>
  <c r="S3702" i="59"/>
  <c r="T3702" i="59"/>
  <c r="U3702" i="59"/>
  <c r="D3703" i="59"/>
  <c r="A3703" i="59" s="1"/>
  <c r="J3703" i="59"/>
  <c r="M3703" i="59"/>
  <c r="N3703" i="59"/>
  <c r="P3703" i="59"/>
  <c r="Q3703" i="59"/>
  <c r="R3703" i="59"/>
  <c r="S3703" i="59"/>
  <c r="T3703" i="59"/>
  <c r="U3703" i="59"/>
  <c r="D3704" i="59"/>
  <c r="A3704" i="59" s="1"/>
  <c r="J3704" i="59"/>
  <c r="M3704" i="59"/>
  <c r="N3704" i="59"/>
  <c r="P3704" i="59"/>
  <c r="Q3704" i="59"/>
  <c r="R3704" i="59"/>
  <c r="S3704" i="59"/>
  <c r="T3704" i="59"/>
  <c r="U3704" i="59"/>
  <c r="D3705" i="59"/>
  <c r="A3705" i="59" s="1"/>
  <c r="J3705" i="59"/>
  <c r="M3705" i="59"/>
  <c r="N3705" i="59"/>
  <c r="P3705" i="59"/>
  <c r="Q3705" i="59"/>
  <c r="R3705" i="59"/>
  <c r="S3705" i="59"/>
  <c r="T3705" i="59"/>
  <c r="U3705" i="59"/>
  <c r="D3706" i="59"/>
  <c r="A3706" i="59" s="1"/>
  <c r="J3706" i="59"/>
  <c r="M3706" i="59"/>
  <c r="N3706" i="59"/>
  <c r="P3706" i="59"/>
  <c r="Q3706" i="59"/>
  <c r="R3706" i="59"/>
  <c r="S3706" i="59"/>
  <c r="T3706" i="59"/>
  <c r="U3706" i="59"/>
  <c r="D3707" i="59"/>
  <c r="A3707" i="59" s="1"/>
  <c r="J3707" i="59"/>
  <c r="M3707" i="59"/>
  <c r="N3707" i="59"/>
  <c r="P3707" i="59"/>
  <c r="Q3707" i="59"/>
  <c r="R3707" i="59"/>
  <c r="S3707" i="59"/>
  <c r="T3707" i="59"/>
  <c r="U3707" i="59"/>
  <c r="D3708" i="59"/>
  <c r="A3708" i="59" s="1"/>
  <c r="J3708" i="59"/>
  <c r="M3708" i="59"/>
  <c r="N3708" i="59"/>
  <c r="P3708" i="59"/>
  <c r="Q3708" i="59"/>
  <c r="R3708" i="59"/>
  <c r="S3708" i="59"/>
  <c r="T3708" i="59"/>
  <c r="U3708" i="59"/>
  <c r="D3709" i="59"/>
  <c r="A3709" i="59" s="1"/>
  <c r="J3709" i="59"/>
  <c r="M3709" i="59"/>
  <c r="N3709" i="59"/>
  <c r="P3709" i="59"/>
  <c r="Q3709" i="59"/>
  <c r="R3709" i="59"/>
  <c r="S3709" i="59"/>
  <c r="T3709" i="59"/>
  <c r="U3709" i="59"/>
  <c r="D3710" i="59"/>
  <c r="A3710" i="59" s="1"/>
  <c r="J3710" i="59"/>
  <c r="M3710" i="59"/>
  <c r="N3710" i="59"/>
  <c r="P3710" i="59"/>
  <c r="Q3710" i="59"/>
  <c r="R3710" i="59"/>
  <c r="S3710" i="59"/>
  <c r="T3710" i="59"/>
  <c r="U3710" i="59"/>
  <c r="D3711" i="59"/>
  <c r="A3711" i="59" s="1"/>
  <c r="J3711" i="59"/>
  <c r="M3711" i="59"/>
  <c r="N3711" i="59"/>
  <c r="P3711" i="59"/>
  <c r="Q3711" i="59"/>
  <c r="R3711" i="59"/>
  <c r="S3711" i="59"/>
  <c r="T3711" i="59"/>
  <c r="U3711" i="59"/>
  <c r="D3712" i="59"/>
  <c r="A3712" i="59" s="1"/>
  <c r="J3712" i="59"/>
  <c r="M3712" i="59"/>
  <c r="N3712" i="59"/>
  <c r="P3712" i="59"/>
  <c r="Q3712" i="59"/>
  <c r="R3712" i="59"/>
  <c r="S3712" i="59"/>
  <c r="T3712" i="59"/>
  <c r="U3712" i="59"/>
  <c r="D3713" i="59"/>
  <c r="A3713" i="59" s="1"/>
  <c r="J3713" i="59"/>
  <c r="M3713" i="59"/>
  <c r="N3713" i="59"/>
  <c r="P3713" i="59"/>
  <c r="Q3713" i="59"/>
  <c r="R3713" i="59"/>
  <c r="S3713" i="59"/>
  <c r="T3713" i="59"/>
  <c r="U3713" i="59"/>
  <c r="D3714" i="59"/>
  <c r="A3714" i="59" s="1"/>
  <c r="J3714" i="59"/>
  <c r="M3714" i="59"/>
  <c r="N3714" i="59"/>
  <c r="P3714" i="59"/>
  <c r="Q3714" i="59"/>
  <c r="R3714" i="59"/>
  <c r="S3714" i="59"/>
  <c r="T3714" i="59"/>
  <c r="U3714" i="59"/>
  <c r="D3715" i="59"/>
  <c r="A3715" i="59" s="1"/>
  <c r="J3715" i="59"/>
  <c r="M3715" i="59"/>
  <c r="N3715" i="59"/>
  <c r="P3715" i="59"/>
  <c r="Q3715" i="59"/>
  <c r="R3715" i="59"/>
  <c r="S3715" i="59"/>
  <c r="T3715" i="59"/>
  <c r="U3715" i="59"/>
  <c r="D3716" i="59"/>
  <c r="A3716" i="59" s="1"/>
  <c r="J3716" i="59"/>
  <c r="M3716" i="59"/>
  <c r="N3716" i="59"/>
  <c r="P3716" i="59"/>
  <c r="Q3716" i="59"/>
  <c r="R3716" i="59"/>
  <c r="S3716" i="59"/>
  <c r="T3716" i="59"/>
  <c r="U3716" i="59"/>
  <c r="D3717" i="59"/>
  <c r="A3717" i="59" s="1"/>
  <c r="J3717" i="59"/>
  <c r="M3717" i="59"/>
  <c r="N3717" i="59"/>
  <c r="P3717" i="59"/>
  <c r="Q3717" i="59"/>
  <c r="R3717" i="59"/>
  <c r="S3717" i="59"/>
  <c r="T3717" i="59"/>
  <c r="U3717" i="59"/>
  <c r="D3718" i="59"/>
  <c r="A3718" i="59" s="1"/>
  <c r="J3718" i="59"/>
  <c r="M3718" i="59"/>
  <c r="N3718" i="59"/>
  <c r="P3718" i="59"/>
  <c r="Q3718" i="59"/>
  <c r="R3718" i="59"/>
  <c r="S3718" i="59"/>
  <c r="T3718" i="59"/>
  <c r="U3718" i="59"/>
  <c r="D3719" i="59"/>
  <c r="A3719" i="59" s="1"/>
  <c r="J3719" i="59"/>
  <c r="M3719" i="59"/>
  <c r="N3719" i="59"/>
  <c r="P3719" i="59"/>
  <c r="Q3719" i="59"/>
  <c r="R3719" i="59"/>
  <c r="S3719" i="59"/>
  <c r="T3719" i="59"/>
  <c r="U3719" i="59"/>
  <c r="D3720" i="59"/>
  <c r="A3720" i="59" s="1"/>
  <c r="J3720" i="59"/>
  <c r="M3720" i="59"/>
  <c r="N3720" i="59"/>
  <c r="P3720" i="59"/>
  <c r="Q3720" i="59"/>
  <c r="R3720" i="59"/>
  <c r="S3720" i="59"/>
  <c r="T3720" i="59"/>
  <c r="U3720" i="59"/>
  <c r="D3721" i="59"/>
  <c r="A3721" i="59" s="1"/>
  <c r="J3721" i="59"/>
  <c r="M3721" i="59"/>
  <c r="N3721" i="59"/>
  <c r="P3721" i="59"/>
  <c r="Q3721" i="59"/>
  <c r="R3721" i="59"/>
  <c r="S3721" i="59"/>
  <c r="T3721" i="59"/>
  <c r="U3721" i="59"/>
  <c r="D3722" i="59"/>
  <c r="A3722" i="59" s="1"/>
  <c r="J3722" i="59"/>
  <c r="M3722" i="59"/>
  <c r="N3722" i="59"/>
  <c r="P3722" i="59"/>
  <c r="Q3722" i="59"/>
  <c r="R3722" i="59"/>
  <c r="S3722" i="59"/>
  <c r="T3722" i="59"/>
  <c r="U3722" i="59"/>
  <c r="D3723" i="59"/>
  <c r="A3723" i="59" s="1"/>
  <c r="J3723" i="59"/>
  <c r="M3723" i="59"/>
  <c r="N3723" i="59"/>
  <c r="P3723" i="59"/>
  <c r="Q3723" i="59"/>
  <c r="R3723" i="59"/>
  <c r="S3723" i="59"/>
  <c r="T3723" i="59"/>
  <c r="U3723" i="59"/>
  <c r="D3724" i="59"/>
  <c r="A3724" i="59" s="1"/>
  <c r="J3724" i="59"/>
  <c r="M3724" i="59"/>
  <c r="N3724" i="59"/>
  <c r="P3724" i="59"/>
  <c r="Q3724" i="59"/>
  <c r="R3724" i="59"/>
  <c r="S3724" i="59"/>
  <c r="T3724" i="59"/>
  <c r="U3724" i="59"/>
  <c r="D3725" i="59"/>
  <c r="A3725" i="59" s="1"/>
  <c r="J3725" i="59"/>
  <c r="M3725" i="59"/>
  <c r="N3725" i="59"/>
  <c r="P3725" i="59"/>
  <c r="Q3725" i="59"/>
  <c r="R3725" i="59"/>
  <c r="S3725" i="59"/>
  <c r="T3725" i="59"/>
  <c r="U3725" i="59"/>
  <c r="D3726" i="59"/>
  <c r="A3726" i="59" s="1"/>
  <c r="J3726" i="59"/>
  <c r="M3726" i="59"/>
  <c r="N3726" i="59"/>
  <c r="P3726" i="59"/>
  <c r="Q3726" i="59"/>
  <c r="R3726" i="59"/>
  <c r="S3726" i="59"/>
  <c r="T3726" i="59"/>
  <c r="U3726" i="59"/>
  <c r="D3727" i="59"/>
  <c r="A3727" i="59" s="1"/>
  <c r="J3727" i="59"/>
  <c r="M3727" i="59"/>
  <c r="N3727" i="59"/>
  <c r="P3727" i="59"/>
  <c r="Q3727" i="59"/>
  <c r="R3727" i="59"/>
  <c r="S3727" i="59"/>
  <c r="T3727" i="59"/>
  <c r="U3727" i="59"/>
  <c r="D3728" i="59"/>
  <c r="A3728" i="59" s="1"/>
  <c r="J3728" i="59"/>
  <c r="M3728" i="59"/>
  <c r="N3728" i="59"/>
  <c r="P3728" i="59"/>
  <c r="Q3728" i="59"/>
  <c r="R3728" i="59"/>
  <c r="S3728" i="59"/>
  <c r="T3728" i="59"/>
  <c r="U3728" i="59"/>
  <c r="D3729" i="59"/>
  <c r="A3729" i="59" s="1"/>
  <c r="J3729" i="59"/>
  <c r="M3729" i="59"/>
  <c r="N3729" i="59"/>
  <c r="P3729" i="59"/>
  <c r="Q3729" i="59"/>
  <c r="R3729" i="59"/>
  <c r="S3729" i="59"/>
  <c r="T3729" i="59"/>
  <c r="U3729" i="59"/>
  <c r="D3730" i="59"/>
  <c r="A3730" i="59" s="1"/>
  <c r="J3730" i="59"/>
  <c r="M3730" i="59"/>
  <c r="N3730" i="59"/>
  <c r="P3730" i="59"/>
  <c r="Q3730" i="59"/>
  <c r="R3730" i="59"/>
  <c r="S3730" i="59"/>
  <c r="T3730" i="59"/>
  <c r="U3730" i="59"/>
  <c r="D3731" i="59"/>
  <c r="A3731" i="59" s="1"/>
  <c r="J3731" i="59"/>
  <c r="M3731" i="59"/>
  <c r="N3731" i="59"/>
  <c r="P3731" i="59"/>
  <c r="Q3731" i="59"/>
  <c r="R3731" i="59"/>
  <c r="S3731" i="59"/>
  <c r="T3731" i="59"/>
  <c r="U3731" i="59"/>
  <c r="D3732" i="59"/>
  <c r="A3732" i="59" s="1"/>
  <c r="J3732" i="59"/>
  <c r="M3732" i="59"/>
  <c r="N3732" i="59"/>
  <c r="P3732" i="59"/>
  <c r="Q3732" i="59"/>
  <c r="R3732" i="59"/>
  <c r="S3732" i="59"/>
  <c r="T3732" i="59"/>
  <c r="U3732" i="59"/>
  <c r="D3733" i="59"/>
  <c r="A3733" i="59" s="1"/>
  <c r="J3733" i="59"/>
  <c r="M3733" i="59"/>
  <c r="N3733" i="59"/>
  <c r="P3733" i="59"/>
  <c r="Q3733" i="59"/>
  <c r="R3733" i="59"/>
  <c r="S3733" i="59"/>
  <c r="T3733" i="59"/>
  <c r="U3733" i="59"/>
  <c r="D3734" i="59"/>
  <c r="A3734" i="59" s="1"/>
  <c r="J3734" i="59"/>
  <c r="M3734" i="59"/>
  <c r="N3734" i="59"/>
  <c r="P3734" i="59"/>
  <c r="Q3734" i="59"/>
  <c r="R3734" i="59"/>
  <c r="S3734" i="59"/>
  <c r="T3734" i="59"/>
  <c r="U3734" i="59"/>
  <c r="D3735" i="59"/>
  <c r="A3735" i="59" s="1"/>
  <c r="J3735" i="59"/>
  <c r="M3735" i="59"/>
  <c r="N3735" i="59"/>
  <c r="P3735" i="59"/>
  <c r="Q3735" i="59"/>
  <c r="R3735" i="59"/>
  <c r="S3735" i="59"/>
  <c r="T3735" i="59"/>
  <c r="U3735" i="59"/>
  <c r="D3736" i="59"/>
  <c r="A3736" i="59" s="1"/>
  <c r="J3736" i="59"/>
  <c r="M3736" i="59"/>
  <c r="N3736" i="59"/>
  <c r="P3736" i="59"/>
  <c r="Q3736" i="59"/>
  <c r="R3736" i="59"/>
  <c r="S3736" i="59"/>
  <c r="T3736" i="59"/>
  <c r="U3736" i="59"/>
  <c r="D3737" i="59"/>
  <c r="A3737" i="59" s="1"/>
  <c r="J3737" i="59"/>
  <c r="M3737" i="59"/>
  <c r="N3737" i="59"/>
  <c r="P3737" i="59"/>
  <c r="Q3737" i="59"/>
  <c r="R3737" i="59"/>
  <c r="S3737" i="59"/>
  <c r="T3737" i="59"/>
  <c r="U3737" i="59"/>
  <c r="D3738" i="59"/>
  <c r="A3738" i="59" s="1"/>
  <c r="J3738" i="59"/>
  <c r="M3738" i="59"/>
  <c r="N3738" i="59"/>
  <c r="P3738" i="59"/>
  <c r="Q3738" i="59"/>
  <c r="R3738" i="59"/>
  <c r="S3738" i="59"/>
  <c r="T3738" i="59"/>
  <c r="U3738" i="59"/>
  <c r="D3739" i="59"/>
  <c r="A3739" i="59" s="1"/>
  <c r="J3739" i="59"/>
  <c r="M3739" i="59"/>
  <c r="N3739" i="59"/>
  <c r="P3739" i="59"/>
  <c r="Q3739" i="59"/>
  <c r="R3739" i="59"/>
  <c r="S3739" i="59"/>
  <c r="T3739" i="59"/>
  <c r="U3739" i="59"/>
  <c r="D3740" i="59"/>
  <c r="A3740" i="59" s="1"/>
  <c r="J3740" i="59"/>
  <c r="M3740" i="59"/>
  <c r="N3740" i="59"/>
  <c r="P3740" i="59"/>
  <c r="Q3740" i="59"/>
  <c r="R3740" i="59"/>
  <c r="S3740" i="59"/>
  <c r="T3740" i="59"/>
  <c r="U3740" i="59"/>
  <c r="D3741" i="59"/>
  <c r="A3741" i="59" s="1"/>
  <c r="J3741" i="59"/>
  <c r="M3741" i="59"/>
  <c r="N3741" i="59"/>
  <c r="P3741" i="59"/>
  <c r="Q3741" i="59"/>
  <c r="R3741" i="59"/>
  <c r="S3741" i="59"/>
  <c r="T3741" i="59"/>
  <c r="U3741" i="59"/>
  <c r="D3742" i="59"/>
  <c r="A3742" i="59" s="1"/>
  <c r="J3742" i="59"/>
  <c r="M3742" i="59"/>
  <c r="N3742" i="59"/>
  <c r="P3742" i="59"/>
  <c r="Q3742" i="59"/>
  <c r="R3742" i="59"/>
  <c r="S3742" i="59"/>
  <c r="T3742" i="59"/>
  <c r="U3742" i="59"/>
  <c r="D3743" i="59"/>
  <c r="A3743" i="59" s="1"/>
  <c r="J3743" i="59"/>
  <c r="M3743" i="59"/>
  <c r="N3743" i="59"/>
  <c r="P3743" i="59"/>
  <c r="Q3743" i="59"/>
  <c r="R3743" i="59"/>
  <c r="S3743" i="59"/>
  <c r="T3743" i="59"/>
  <c r="U3743" i="59"/>
  <c r="D3744" i="59"/>
  <c r="A3744" i="59" s="1"/>
  <c r="J3744" i="59"/>
  <c r="M3744" i="59"/>
  <c r="N3744" i="59"/>
  <c r="P3744" i="59"/>
  <c r="Q3744" i="59"/>
  <c r="R3744" i="59"/>
  <c r="S3744" i="59"/>
  <c r="T3744" i="59"/>
  <c r="U3744" i="59"/>
  <c r="D3745" i="59"/>
  <c r="A3745" i="59" s="1"/>
  <c r="J3745" i="59"/>
  <c r="M3745" i="59"/>
  <c r="N3745" i="59"/>
  <c r="P3745" i="59"/>
  <c r="Q3745" i="59"/>
  <c r="R3745" i="59"/>
  <c r="S3745" i="59"/>
  <c r="T3745" i="59"/>
  <c r="U3745" i="59"/>
  <c r="D3746" i="59"/>
  <c r="A3746" i="59" s="1"/>
  <c r="J3746" i="59"/>
  <c r="M3746" i="59"/>
  <c r="N3746" i="59"/>
  <c r="P3746" i="59"/>
  <c r="Q3746" i="59"/>
  <c r="R3746" i="59"/>
  <c r="S3746" i="59"/>
  <c r="T3746" i="59"/>
  <c r="U3746" i="59"/>
  <c r="D3747" i="59"/>
  <c r="A3747" i="59" s="1"/>
  <c r="J3747" i="59"/>
  <c r="M3747" i="59"/>
  <c r="N3747" i="59"/>
  <c r="P3747" i="59"/>
  <c r="Q3747" i="59"/>
  <c r="R3747" i="59"/>
  <c r="S3747" i="59"/>
  <c r="T3747" i="59"/>
  <c r="U3747" i="59"/>
  <c r="D3748" i="59"/>
  <c r="A3748" i="59" s="1"/>
  <c r="J3748" i="59"/>
  <c r="M3748" i="59"/>
  <c r="N3748" i="59"/>
  <c r="P3748" i="59"/>
  <c r="Q3748" i="59"/>
  <c r="R3748" i="59"/>
  <c r="S3748" i="59"/>
  <c r="T3748" i="59"/>
  <c r="U3748" i="59"/>
  <c r="D3749" i="59"/>
  <c r="A3749" i="59" s="1"/>
  <c r="J3749" i="59"/>
  <c r="M3749" i="59"/>
  <c r="N3749" i="59"/>
  <c r="P3749" i="59"/>
  <c r="Q3749" i="59"/>
  <c r="R3749" i="59"/>
  <c r="S3749" i="59"/>
  <c r="T3749" i="59"/>
  <c r="U3749" i="59"/>
  <c r="D3750" i="59"/>
  <c r="A3750" i="59" s="1"/>
  <c r="J3750" i="59"/>
  <c r="M3750" i="59"/>
  <c r="N3750" i="59"/>
  <c r="P3750" i="59"/>
  <c r="Q3750" i="59"/>
  <c r="R3750" i="59"/>
  <c r="S3750" i="59"/>
  <c r="T3750" i="59"/>
  <c r="U3750" i="59"/>
  <c r="D3751" i="59"/>
  <c r="A3751" i="59" s="1"/>
  <c r="J3751" i="59"/>
  <c r="M3751" i="59"/>
  <c r="N3751" i="59"/>
  <c r="P3751" i="59"/>
  <c r="Q3751" i="59"/>
  <c r="R3751" i="59"/>
  <c r="S3751" i="59"/>
  <c r="T3751" i="59"/>
  <c r="U3751" i="59"/>
  <c r="D3752" i="59"/>
  <c r="A3752" i="59" s="1"/>
  <c r="J3752" i="59"/>
  <c r="M3752" i="59"/>
  <c r="N3752" i="59"/>
  <c r="P3752" i="59"/>
  <c r="Q3752" i="59"/>
  <c r="R3752" i="59"/>
  <c r="S3752" i="59"/>
  <c r="T3752" i="59"/>
  <c r="U3752" i="59"/>
  <c r="D3753" i="59"/>
  <c r="A3753" i="59" s="1"/>
  <c r="J3753" i="59"/>
  <c r="M3753" i="59"/>
  <c r="N3753" i="59"/>
  <c r="P3753" i="59"/>
  <c r="Q3753" i="59"/>
  <c r="R3753" i="59"/>
  <c r="S3753" i="59"/>
  <c r="T3753" i="59"/>
  <c r="U3753" i="59"/>
  <c r="D3754" i="59"/>
  <c r="A3754" i="59" s="1"/>
  <c r="J3754" i="59"/>
  <c r="M3754" i="59"/>
  <c r="N3754" i="59"/>
  <c r="P3754" i="59"/>
  <c r="Q3754" i="59"/>
  <c r="R3754" i="59"/>
  <c r="S3754" i="59"/>
  <c r="T3754" i="59"/>
  <c r="U3754" i="59"/>
  <c r="D3755" i="59"/>
  <c r="A3755" i="59" s="1"/>
  <c r="J3755" i="59"/>
  <c r="M3755" i="59"/>
  <c r="N3755" i="59"/>
  <c r="P3755" i="59"/>
  <c r="Q3755" i="59"/>
  <c r="R3755" i="59"/>
  <c r="S3755" i="59"/>
  <c r="T3755" i="59"/>
  <c r="U3755" i="59"/>
  <c r="D3756" i="59"/>
  <c r="A3756" i="59" s="1"/>
  <c r="J3756" i="59"/>
  <c r="M3756" i="59"/>
  <c r="N3756" i="59"/>
  <c r="P3756" i="59"/>
  <c r="Q3756" i="59"/>
  <c r="R3756" i="59"/>
  <c r="S3756" i="59"/>
  <c r="T3756" i="59"/>
  <c r="U3756" i="59"/>
  <c r="D3757" i="59"/>
  <c r="A3757" i="59" s="1"/>
  <c r="J3757" i="59"/>
  <c r="M3757" i="59"/>
  <c r="N3757" i="59"/>
  <c r="P3757" i="59"/>
  <c r="Q3757" i="59"/>
  <c r="R3757" i="59"/>
  <c r="S3757" i="59"/>
  <c r="T3757" i="59"/>
  <c r="U3757" i="59"/>
  <c r="D3758" i="59"/>
  <c r="A3758" i="59" s="1"/>
  <c r="J3758" i="59"/>
  <c r="M3758" i="59"/>
  <c r="N3758" i="59"/>
  <c r="P3758" i="59"/>
  <c r="Q3758" i="59"/>
  <c r="R3758" i="59"/>
  <c r="S3758" i="59"/>
  <c r="T3758" i="59"/>
  <c r="U3758" i="59"/>
  <c r="D3759" i="59"/>
  <c r="A3759" i="59" s="1"/>
  <c r="J3759" i="59"/>
  <c r="M3759" i="59"/>
  <c r="N3759" i="59"/>
  <c r="P3759" i="59"/>
  <c r="Q3759" i="59"/>
  <c r="R3759" i="59"/>
  <c r="S3759" i="59"/>
  <c r="T3759" i="59"/>
  <c r="U3759" i="59"/>
  <c r="D3760" i="59"/>
  <c r="A3760" i="59" s="1"/>
  <c r="J3760" i="59"/>
  <c r="M3760" i="59"/>
  <c r="N3760" i="59"/>
  <c r="P3760" i="59"/>
  <c r="Q3760" i="59"/>
  <c r="R3760" i="59"/>
  <c r="S3760" i="59"/>
  <c r="T3760" i="59"/>
  <c r="U3760" i="59"/>
  <c r="D3761" i="59"/>
  <c r="A3761" i="59" s="1"/>
  <c r="J3761" i="59"/>
  <c r="M3761" i="59"/>
  <c r="N3761" i="59"/>
  <c r="P3761" i="59"/>
  <c r="Q3761" i="59"/>
  <c r="R3761" i="59"/>
  <c r="S3761" i="59"/>
  <c r="T3761" i="59"/>
  <c r="U3761" i="59"/>
  <c r="D3762" i="59"/>
  <c r="A3762" i="59" s="1"/>
  <c r="J3762" i="59"/>
  <c r="M3762" i="59"/>
  <c r="N3762" i="59"/>
  <c r="P3762" i="59"/>
  <c r="Q3762" i="59"/>
  <c r="R3762" i="59"/>
  <c r="S3762" i="59"/>
  <c r="T3762" i="59"/>
  <c r="U3762" i="59"/>
  <c r="D3763" i="59"/>
  <c r="A3763" i="59" s="1"/>
  <c r="J3763" i="59"/>
  <c r="M3763" i="59"/>
  <c r="N3763" i="59"/>
  <c r="P3763" i="59"/>
  <c r="Q3763" i="59"/>
  <c r="R3763" i="59"/>
  <c r="S3763" i="59"/>
  <c r="T3763" i="59"/>
  <c r="U3763" i="59"/>
  <c r="D3764" i="59"/>
  <c r="A3764" i="59" s="1"/>
  <c r="J3764" i="59"/>
  <c r="M3764" i="59"/>
  <c r="N3764" i="59"/>
  <c r="P3764" i="59"/>
  <c r="Q3764" i="59"/>
  <c r="R3764" i="59"/>
  <c r="S3764" i="59"/>
  <c r="T3764" i="59"/>
  <c r="U3764" i="59"/>
  <c r="D3765" i="59"/>
  <c r="A3765" i="59" s="1"/>
  <c r="J3765" i="59"/>
  <c r="M3765" i="59"/>
  <c r="N3765" i="59"/>
  <c r="P3765" i="59"/>
  <c r="Q3765" i="59"/>
  <c r="R3765" i="59"/>
  <c r="S3765" i="59"/>
  <c r="T3765" i="59"/>
  <c r="U3765" i="59"/>
  <c r="D3766" i="59"/>
  <c r="A3766" i="59" s="1"/>
  <c r="J3766" i="59"/>
  <c r="M3766" i="59"/>
  <c r="N3766" i="59"/>
  <c r="P3766" i="59"/>
  <c r="Q3766" i="59"/>
  <c r="R3766" i="59"/>
  <c r="S3766" i="59"/>
  <c r="T3766" i="59"/>
  <c r="U3766" i="59"/>
  <c r="D3767" i="59"/>
  <c r="A3767" i="59" s="1"/>
  <c r="J3767" i="59"/>
  <c r="M3767" i="59"/>
  <c r="N3767" i="59"/>
  <c r="P3767" i="59"/>
  <c r="Q3767" i="59"/>
  <c r="R3767" i="59"/>
  <c r="S3767" i="59"/>
  <c r="T3767" i="59"/>
  <c r="U3767" i="59"/>
  <c r="D3768" i="59"/>
  <c r="A3768" i="59" s="1"/>
  <c r="J3768" i="59"/>
  <c r="M3768" i="59"/>
  <c r="N3768" i="59"/>
  <c r="P3768" i="59"/>
  <c r="Q3768" i="59"/>
  <c r="R3768" i="59"/>
  <c r="S3768" i="59"/>
  <c r="T3768" i="59"/>
  <c r="U3768" i="59"/>
  <c r="D3769" i="59"/>
  <c r="A3769" i="59" s="1"/>
  <c r="J3769" i="59"/>
  <c r="M3769" i="59"/>
  <c r="N3769" i="59"/>
  <c r="P3769" i="59"/>
  <c r="Q3769" i="59"/>
  <c r="R3769" i="59"/>
  <c r="S3769" i="59"/>
  <c r="T3769" i="59"/>
  <c r="U3769" i="59"/>
  <c r="D3770" i="59"/>
  <c r="A3770" i="59" s="1"/>
  <c r="J3770" i="59"/>
  <c r="M3770" i="59"/>
  <c r="N3770" i="59"/>
  <c r="P3770" i="59"/>
  <c r="Q3770" i="59"/>
  <c r="R3770" i="59"/>
  <c r="S3770" i="59"/>
  <c r="T3770" i="59"/>
  <c r="U3770" i="59"/>
  <c r="D3771" i="59"/>
  <c r="A3771" i="59" s="1"/>
  <c r="J3771" i="59"/>
  <c r="M3771" i="59"/>
  <c r="N3771" i="59"/>
  <c r="P3771" i="59"/>
  <c r="Q3771" i="59"/>
  <c r="R3771" i="59"/>
  <c r="S3771" i="59"/>
  <c r="T3771" i="59"/>
  <c r="U3771" i="59"/>
  <c r="D3772" i="59"/>
  <c r="A3772" i="59" s="1"/>
  <c r="J3772" i="59"/>
  <c r="M3772" i="59"/>
  <c r="N3772" i="59"/>
  <c r="P3772" i="59"/>
  <c r="Q3772" i="59"/>
  <c r="R3772" i="59"/>
  <c r="S3772" i="59"/>
  <c r="T3772" i="59"/>
  <c r="U3772" i="59"/>
  <c r="D3773" i="59"/>
  <c r="A3773" i="59" s="1"/>
  <c r="J3773" i="59"/>
  <c r="M3773" i="59"/>
  <c r="N3773" i="59"/>
  <c r="P3773" i="59"/>
  <c r="Q3773" i="59"/>
  <c r="R3773" i="59"/>
  <c r="S3773" i="59"/>
  <c r="T3773" i="59"/>
  <c r="U3773" i="59"/>
  <c r="D3774" i="59"/>
  <c r="A3774" i="59" s="1"/>
  <c r="J3774" i="59"/>
  <c r="M3774" i="59"/>
  <c r="N3774" i="59"/>
  <c r="P3774" i="59"/>
  <c r="Q3774" i="59"/>
  <c r="R3774" i="59"/>
  <c r="S3774" i="59"/>
  <c r="T3774" i="59"/>
  <c r="U3774" i="59"/>
  <c r="D3775" i="59"/>
  <c r="A3775" i="59" s="1"/>
  <c r="J3775" i="59"/>
  <c r="M3775" i="59"/>
  <c r="N3775" i="59"/>
  <c r="P3775" i="59"/>
  <c r="Q3775" i="59"/>
  <c r="R3775" i="59"/>
  <c r="S3775" i="59"/>
  <c r="T3775" i="59"/>
  <c r="U3775" i="59"/>
  <c r="D3776" i="59"/>
  <c r="A3776" i="59" s="1"/>
  <c r="J3776" i="59"/>
  <c r="M3776" i="59"/>
  <c r="N3776" i="59"/>
  <c r="P3776" i="59"/>
  <c r="Q3776" i="59"/>
  <c r="R3776" i="59"/>
  <c r="S3776" i="59"/>
  <c r="T3776" i="59"/>
  <c r="U3776" i="59"/>
  <c r="D3777" i="59"/>
  <c r="A3777" i="59" s="1"/>
  <c r="J3777" i="59"/>
  <c r="M3777" i="59"/>
  <c r="N3777" i="59"/>
  <c r="P3777" i="59"/>
  <c r="Q3777" i="59"/>
  <c r="R3777" i="59"/>
  <c r="S3777" i="59"/>
  <c r="T3777" i="59"/>
  <c r="U3777" i="59"/>
  <c r="D3778" i="59"/>
  <c r="A3778" i="59" s="1"/>
  <c r="J3778" i="59"/>
  <c r="M3778" i="59"/>
  <c r="N3778" i="59"/>
  <c r="P3778" i="59"/>
  <c r="Q3778" i="59"/>
  <c r="R3778" i="59"/>
  <c r="S3778" i="59"/>
  <c r="T3778" i="59"/>
  <c r="U3778" i="59"/>
  <c r="D3779" i="59"/>
  <c r="A3779" i="59" s="1"/>
  <c r="J3779" i="59"/>
  <c r="M3779" i="59"/>
  <c r="N3779" i="59"/>
  <c r="P3779" i="59"/>
  <c r="Q3779" i="59"/>
  <c r="R3779" i="59"/>
  <c r="S3779" i="59"/>
  <c r="T3779" i="59"/>
  <c r="U3779" i="59"/>
  <c r="D3780" i="59"/>
  <c r="A3780" i="59" s="1"/>
  <c r="J3780" i="59"/>
  <c r="M3780" i="59"/>
  <c r="N3780" i="59"/>
  <c r="P3780" i="59"/>
  <c r="Q3780" i="59"/>
  <c r="R3780" i="59"/>
  <c r="S3780" i="59"/>
  <c r="T3780" i="59"/>
  <c r="U3780" i="59"/>
  <c r="D3781" i="59"/>
  <c r="A3781" i="59" s="1"/>
  <c r="J3781" i="59"/>
  <c r="M3781" i="59"/>
  <c r="N3781" i="59"/>
  <c r="P3781" i="59"/>
  <c r="Q3781" i="59"/>
  <c r="R3781" i="59"/>
  <c r="S3781" i="59"/>
  <c r="T3781" i="59"/>
  <c r="U3781" i="59"/>
  <c r="D3782" i="59"/>
  <c r="A3782" i="59" s="1"/>
  <c r="J3782" i="59"/>
  <c r="M3782" i="59"/>
  <c r="N3782" i="59"/>
  <c r="P3782" i="59"/>
  <c r="Q3782" i="59"/>
  <c r="R3782" i="59"/>
  <c r="S3782" i="59"/>
  <c r="T3782" i="59"/>
  <c r="U3782" i="59"/>
  <c r="D3783" i="59"/>
  <c r="A3783" i="59" s="1"/>
  <c r="J3783" i="59"/>
  <c r="M3783" i="59"/>
  <c r="N3783" i="59"/>
  <c r="P3783" i="59"/>
  <c r="Q3783" i="59"/>
  <c r="R3783" i="59"/>
  <c r="S3783" i="59"/>
  <c r="T3783" i="59"/>
  <c r="U3783" i="59"/>
  <c r="D3784" i="59"/>
  <c r="A3784" i="59" s="1"/>
  <c r="J3784" i="59"/>
  <c r="M3784" i="59"/>
  <c r="N3784" i="59"/>
  <c r="P3784" i="59"/>
  <c r="Q3784" i="59"/>
  <c r="R3784" i="59"/>
  <c r="S3784" i="59"/>
  <c r="T3784" i="59"/>
  <c r="U3784" i="59"/>
  <c r="D3785" i="59"/>
  <c r="A3785" i="59" s="1"/>
  <c r="J3785" i="59"/>
  <c r="M3785" i="59"/>
  <c r="N3785" i="59"/>
  <c r="P3785" i="59"/>
  <c r="Q3785" i="59"/>
  <c r="R3785" i="59"/>
  <c r="S3785" i="59"/>
  <c r="T3785" i="59"/>
  <c r="U3785" i="59"/>
  <c r="D3786" i="59"/>
  <c r="A3786" i="59" s="1"/>
  <c r="J3786" i="59"/>
  <c r="M3786" i="59"/>
  <c r="N3786" i="59"/>
  <c r="P3786" i="59"/>
  <c r="Q3786" i="59"/>
  <c r="R3786" i="59"/>
  <c r="S3786" i="59"/>
  <c r="T3786" i="59"/>
  <c r="U3786" i="59"/>
  <c r="D3787" i="59"/>
  <c r="A3787" i="59" s="1"/>
  <c r="J3787" i="59"/>
  <c r="M3787" i="59"/>
  <c r="N3787" i="59"/>
  <c r="P3787" i="59"/>
  <c r="Q3787" i="59"/>
  <c r="R3787" i="59"/>
  <c r="S3787" i="59"/>
  <c r="T3787" i="59"/>
  <c r="U3787" i="59"/>
  <c r="D3788" i="59"/>
  <c r="A3788" i="59" s="1"/>
  <c r="J3788" i="59"/>
  <c r="M3788" i="59"/>
  <c r="N3788" i="59"/>
  <c r="P3788" i="59"/>
  <c r="Q3788" i="59"/>
  <c r="R3788" i="59"/>
  <c r="S3788" i="59"/>
  <c r="T3788" i="59"/>
  <c r="U3788" i="59"/>
  <c r="D3789" i="59"/>
  <c r="A3789" i="59" s="1"/>
  <c r="J3789" i="59"/>
  <c r="M3789" i="59"/>
  <c r="N3789" i="59"/>
  <c r="P3789" i="59"/>
  <c r="Q3789" i="59"/>
  <c r="R3789" i="59"/>
  <c r="S3789" i="59"/>
  <c r="T3789" i="59"/>
  <c r="U3789" i="59"/>
  <c r="D3790" i="59"/>
  <c r="A3790" i="59" s="1"/>
  <c r="J3790" i="59"/>
  <c r="M3790" i="59"/>
  <c r="N3790" i="59"/>
  <c r="P3790" i="59"/>
  <c r="Q3790" i="59"/>
  <c r="R3790" i="59"/>
  <c r="S3790" i="59"/>
  <c r="T3790" i="59"/>
  <c r="U3790" i="59"/>
  <c r="D3791" i="59"/>
  <c r="A3791" i="59" s="1"/>
  <c r="J3791" i="59"/>
  <c r="M3791" i="59"/>
  <c r="N3791" i="59"/>
  <c r="P3791" i="59"/>
  <c r="Q3791" i="59"/>
  <c r="R3791" i="59"/>
  <c r="S3791" i="59"/>
  <c r="T3791" i="59"/>
  <c r="U3791" i="59"/>
  <c r="D3792" i="59"/>
  <c r="A3792" i="59" s="1"/>
  <c r="J3792" i="59"/>
  <c r="M3792" i="59"/>
  <c r="N3792" i="59"/>
  <c r="P3792" i="59"/>
  <c r="Q3792" i="59"/>
  <c r="R3792" i="59"/>
  <c r="S3792" i="59"/>
  <c r="T3792" i="59"/>
  <c r="U3792" i="59"/>
  <c r="D3793" i="59"/>
  <c r="A3793" i="59" s="1"/>
  <c r="J3793" i="59"/>
  <c r="M3793" i="59"/>
  <c r="N3793" i="59"/>
  <c r="P3793" i="59"/>
  <c r="Q3793" i="59"/>
  <c r="R3793" i="59"/>
  <c r="S3793" i="59"/>
  <c r="T3793" i="59"/>
  <c r="U3793" i="59"/>
  <c r="D3794" i="59"/>
  <c r="A3794" i="59" s="1"/>
  <c r="J3794" i="59"/>
  <c r="M3794" i="59"/>
  <c r="N3794" i="59"/>
  <c r="P3794" i="59"/>
  <c r="Q3794" i="59"/>
  <c r="R3794" i="59"/>
  <c r="S3794" i="59"/>
  <c r="T3794" i="59"/>
  <c r="U3794" i="59"/>
  <c r="D3795" i="59"/>
  <c r="A3795" i="59" s="1"/>
  <c r="J3795" i="59"/>
  <c r="M3795" i="59"/>
  <c r="N3795" i="59"/>
  <c r="P3795" i="59"/>
  <c r="Q3795" i="59"/>
  <c r="R3795" i="59"/>
  <c r="S3795" i="59"/>
  <c r="T3795" i="59"/>
  <c r="U3795" i="59"/>
  <c r="D3796" i="59"/>
  <c r="A3796" i="59" s="1"/>
  <c r="J3796" i="59"/>
  <c r="M3796" i="59"/>
  <c r="N3796" i="59"/>
  <c r="P3796" i="59"/>
  <c r="Q3796" i="59"/>
  <c r="R3796" i="59"/>
  <c r="S3796" i="59"/>
  <c r="T3796" i="59"/>
  <c r="U3796" i="59"/>
  <c r="D3797" i="59"/>
  <c r="A3797" i="59" s="1"/>
  <c r="J3797" i="59"/>
  <c r="M3797" i="59"/>
  <c r="N3797" i="59"/>
  <c r="P3797" i="59"/>
  <c r="Q3797" i="59"/>
  <c r="R3797" i="59"/>
  <c r="S3797" i="59"/>
  <c r="T3797" i="59"/>
  <c r="U3797" i="59"/>
  <c r="D3798" i="59"/>
  <c r="A3798" i="59" s="1"/>
  <c r="J3798" i="59"/>
  <c r="M3798" i="59"/>
  <c r="N3798" i="59"/>
  <c r="P3798" i="59"/>
  <c r="Q3798" i="59"/>
  <c r="R3798" i="59"/>
  <c r="S3798" i="59"/>
  <c r="T3798" i="59"/>
  <c r="U3798" i="59"/>
  <c r="D3799" i="59"/>
  <c r="A3799" i="59" s="1"/>
  <c r="J3799" i="59"/>
  <c r="M3799" i="59"/>
  <c r="N3799" i="59"/>
  <c r="P3799" i="59"/>
  <c r="Q3799" i="59"/>
  <c r="R3799" i="59"/>
  <c r="S3799" i="59"/>
  <c r="T3799" i="59"/>
  <c r="U3799" i="59"/>
  <c r="D3800" i="59"/>
  <c r="A3800" i="59" s="1"/>
  <c r="J3800" i="59"/>
  <c r="M3800" i="59"/>
  <c r="N3800" i="59"/>
  <c r="P3800" i="59"/>
  <c r="Q3800" i="59"/>
  <c r="R3800" i="59"/>
  <c r="S3800" i="59"/>
  <c r="T3800" i="59"/>
  <c r="U3800" i="59"/>
  <c r="D3801" i="59"/>
  <c r="A3801" i="59" s="1"/>
  <c r="J3801" i="59"/>
  <c r="M3801" i="59"/>
  <c r="N3801" i="59"/>
  <c r="P3801" i="59"/>
  <c r="Q3801" i="59"/>
  <c r="R3801" i="59"/>
  <c r="S3801" i="59"/>
  <c r="T3801" i="59"/>
  <c r="U3801" i="59"/>
  <c r="D3802" i="59"/>
  <c r="A3802" i="59" s="1"/>
  <c r="J3802" i="59"/>
  <c r="M3802" i="59"/>
  <c r="N3802" i="59"/>
  <c r="P3802" i="59"/>
  <c r="Q3802" i="59"/>
  <c r="R3802" i="59"/>
  <c r="S3802" i="59"/>
  <c r="T3802" i="59"/>
  <c r="U3802" i="59"/>
  <c r="D3803" i="59"/>
  <c r="A3803" i="59" s="1"/>
  <c r="J3803" i="59"/>
  <c r="M3803" i="59"/>
  <c r="N3803" i="59"/>
  <c r="P3803" i="59"/>
  <c r="Q3803" i="59"/>
  <c r="R3803" i="59"/>
  <c r="S3803" i="59"/>
  <c r="T3803" i="59"/>
  <c r="U3803" i="59"/>
  <c r="D3804" i="59"/>
  <c r="A3804" i="59" s="1"/>
  <c r="J3804" i="59"/>
  <c r="M3804" i="59"/>
  <c r="N3804" i="59"/>
  <c r="P3804" i="59"/>
  <c r="Q3804" i="59"/>
  <c r="R3804" i="59"/>
  <c r="S3804" i="59"/>
  <c r="T3804" i="59"/>
  <c r="U3804" i="59"/>
  <c r="D3805" i="59"/>
  <c r="A3805" i="59" s="1"/>
  <c r="J3805" i="59"/>
  <c r="M3805" i="59"/>
  <c r="N3805" i="59"/>
  <c r="P3805" i="59"/>
  <c r="Q3805" i="59"/>
  <c r="R3805" i="59"/>
  <c r="S3805" i="59"/>
  <c r="T3805" i="59"/>
  <c r="U3805" i="59"/>
  <c r="D3806" i="59"/>
  <c r="A3806" i="59" s="1"/>
  <c r="J3806" i="59"/>
  <c r="M3806" i="59"/>
  <c r="N3806" i="59"/>
  <c r="P3806" i="59"/>
  <c r="Q3806" i="59"/>
  <c r="R3806" i="59"/>
  <c r="S3806" i="59"/>
  <c r="T3806" i="59"/>
  <c r="U3806" i="59"/>
  <c r="D3807" i="59"/>
  <c r="A3807" i="59" s="1"/>
  <c r="J3807" i="59"/>
  <c r="M3807" i="59"/>
  <c r="N3807" i="59"/>
  <c r="P3807" i="59"/>
  <c r="Q3807" i="59"/>
  <c r="R3807" i="59"/>
  <c r="S3807" i="59"/>
  <c r="T3807" i="59"/>
  <c r="U3807" i="59"/>
  <c r="D3808" i="59"/>
  <c r="A3808" i="59" s="1"/>
  <c r="J3808" i="59"/>
  <c r="M3808" i="59"/>
  <c r="N3808" i="59"/>
  <c r="P3808" i="59"/>
  <c r="Q3808" i="59"/>
  <c r="R3808" i="59"/>
  <c r="S3808" i="59"/>
  <c r="T3808" i="59"/>
  <c r="U3808" i="59"/>
  <c r="D3809" i="59"/>
  <c r="A3809" i="59" s="1"/>
  <c r="J3809" i="59"/>
  <c r="M3809" i="59"/>
  <c r="N3809" i="59"/>
  <c r="P3809" i="59"/>
  <c r="Q3809" i="59"/>
  <c r="R3809" i="59"/>
  <c r="S3809" i="59"/>
  <c r="T3809" i="59"/>
  <c r="U3809" i="59"/>
  <c r="D3810" i="59"/>
  <c r="A3810" i="59" s="1"/>
  <c r="J3810" i="59"/>
  <c r="M3810" i="59"/>
  <c r="N3810" i="59"/>
  <c r="P3810" i="59"/>
  <c r="Q3810" i="59"/>
  <c r="R3810" i="59"/>
  <c r="S3810" i="59"/>
  <c r="T3810" i="59"/>
  <c r="U3810" i="59"/>
  <c r="D3811" i="59"/>
  <c r="A3811" i="59" s="1"/>
  <c r="J3811" i="59"/>
  <c r="M3811" i="59"/>
  <c r="N3811" i="59"/>
  <c r="P3811" i="59"/>
  <c r="Q3811" i="59"/>
  <c r="R3811" i="59"/>
  <c r="S3811" i="59"/>
  <c r="T3811" i="59"/>
  <c r="U3811" i="59"/>
  <c r="D3812" i="59"/>
  <c r="A3812" i="59" s="1"/>
  <c r="J3812" i="59"/>
  <c r="M3812" i="59"/>
  <c r="N3812" i="59"/>
  <c r="P3812" i="59"/>
  <c r="Q3812" i="59"/>
  <c r="R3812" i="59"/>
  <c r="S3812" i="59"/>
  <c r="T3812" i="59"/>
  <c r="U3812" i="59"/>
  <c r="D3813" i="59"/>
  <c r="A3813" i="59" s="1"/>
  <c r="J3813" i="59"/>
  <c r="M3813" i="59"/>
  <c r="N3813" i="59"/>
  <c r="P3813" i="59"/>
  <c r="Q3813" i="59"/>
  <c r="R3813" i="59"/>
  <c r="S3813" i="59"/>
  <c r="T3813" i="59"/>
  <c r="U3813" i="59"/>
  <c r="D3814" i="59"/>
  <c r="A3814" i="59" s="1"/>
  <c r="J3814" i="59"/>
  <c r="M3814" i="59"/>
  <c r="N3814" i="59"/>
  <c r="P3814" i="59"/>
  <c r="Q3814" i="59"/>
  <c r="R3814" i="59"/>
  <c r="S3814" i="59"/>
  <c r="T3814" i="59"/>
  <c r="U3814" i="59"/>
  <c r="D3815" i="59"/>
  <c r="A3815" i="59" s="1"/>
  <c r="J3815" i="59"/>
  <c r="M3815" i="59"/>
  <c r="N3815" i="59"/>
  <c r="P3815" i="59"/>
  <c r="Q3815" i="59"/>
  <c r="R3815" i="59"/>
  <c r="S3815" i="59"/>
  <c r="T3815" i="59"/>
  <c r="U3815" i="59"/>
  <c r="D3816" i="59"/>
  <c r="A3816" i="59" s="1"/>
  <c r="J3816" i="59"/>
  <c r="M3816" i="59"/>
  <c r="N3816" i="59"/>
  <c r="P3816" i="59"/>
  <c r="Q3816" i="59"/>
  <c r="R3816" i="59"/>
  <c r="S3816" i="59"/>
  <c r="T3816" i="59"/>
  <c r="U3816" i="59"/>
  <c r="D3817" i="59"/>
  <c r="A3817" i="59" s="1"/>
  <c r="J3817" i="59"/>
  <c r="M3817" i="59"/>
  <c r="N3817" i="59"/>
  <c r="P3817" i="59"/>
  <c r="Q3817" i="59"/>
  <c r="R3817" i="59"/>
  <c r="S3817" i="59"/>
  <c r="T3817" i="59"/>
  <c r="U3817" i="59"/>
  <c r="D3818" i="59"/>
  <c r="A3818" i="59" s="1"/>
  <c r="J3818" i="59"/>
  <c r="M3818" i="59"/>
  <c r="N3818" i="59"/>
  <c r="P3818" i="59"/>
  <c r="Q3818" i="59"/>
  <c r="R3818" i="59"/>
  <c r="S3818" i="59"/>
  <c r="T3818" i="59"/>
  <c r="U3818" i="59"/>
  <c r="D3819" i="59"/>
  <c r="A3819" i="59" s="1"/>
  <c r="J3819" i="59"/>
  <c r="M3819" i="59"/>
  <c r="N3819" i="59"/>
  <c r="P3819" i="59"/>
  <c r="Q3819" i="59"/>
  <c r="R3819" i="59"/>
  <c r="S3819" i="59"/>
  <c r="T3819" i="59"/>
  <c r="U3819" i="59"/>
  <c r="D3820" i="59"/>
  <c r="A3820" i="59" s="1"/>
  <c r="J3820" i="59"/>
  <c r="M3820" i="59"/>
  <c r="N3820" i="59"/>
  <c r="P3820" i="59"/>
  <c r="Q3820" i="59"/>
  <c r="R3820" i="59"/>
  <c r="S3820" i="59"/>
  <c r="T3820" i="59"/>
  <c r="U3820" i="59"/>
  <c r="D3821" i="59"/>
  <c r="A3821" i="59" s="1"/>
  <c r="J3821" i="59"/>
  <c r="M3821" i="59"/>
  <c r="N3821" i="59"/>
  <c r="P3821" i="59"/>
  <c r="Q3821" i="59"/>
  <c r="R3821" i="59"/>
  <c r="S3821" i="59"/>
  <c r="T3821" i="59"/>
  <c r="U3821" i="59"/>
  <c r="D3822" i="59"/>
  <c r="A3822" i="59" s="1"/>
  <c r="J3822" i="59"/>
  <c r="M3822" i="59"/>
  <c r="N3822" i="59"/>
  <c r="P3822" i="59"/>
  <c r="Q3822" i="59"/>
  <c r="R3822" i="59"/>
  <c r="S3822" i="59"/>
  <c r="T3822" i="59"/>
  <c r="U3822" i="59"/>
  <c r="D3823" i="59"/>
  <c r="A3823" i="59" s="1"/>
  <c r="J3823" i="59"/>
  <c r="M3823" i="59"/>
  <c r="N3823" i="59"/>
  <c r="P3823" i="59"/>
  <c r="Q3823" i="59"/>
  <c r="R3823" i="59"/>
  <c r="S3823" i="59"/>
  <c r="T3823" i="59"/>
  <c r="U3823" i="59"/>
  <c r="D3824" i="59"/>
  <c r="A3824" i="59" s="1"/>
  <c r="J3824" i="59"/>
  <c r="M3824" i="59"/>
  <c r="N3824" i="59"/>
  <c r="P3824" i="59"/>
  <c r="Q3824" i="59"/>
  <c r="R3824" i="59"/>
  <c r="S3824" i="59"/>
  <c r="T3824" i="59"/>
  <c r="U3824" i="59"/>
  <c r="D3825" i="59"/>
  <c r="A3825" i="59" s="1"/>
  <c r="J3825" i="59"/>
  <c r="M3825" i="59"/>
  <c r="N3825" i="59"/>
  <c r="P3825" i="59"/>
  <c r="Q3825" i="59"/>
  <c r="R3825" i="59"/>
  <c r="S3825" i="59"/>
  <c r="T3825" i="59"/>
  <c r="U3825" i="59"/>
  <c r="D3826" i="59"/>
  <c r="A3826" i="59" s="1"/>
  <c r="J3826" i="59"/>
  <c r="M3826" i="59"/>
  <c r="N3826" i="59"/>
  <c r="P3826" i="59"/>
  <c r="Q3826" i="59"/>
  <c r="R3826" i="59"/>
  <c r="S3826" i="59"/>
  <c r="T3826" i="59"/>
  <c r="U3826" i="59"/>
  <c r="D3827" i="59"/>
  <c r="A3827" i="59" s="1"/>
  <c r="J3827" i="59"/>
  <c r="M3827" i="59"/>
  <c r="N3827" i="59"/>
  <c r="P3827" i="59"/>
  <c r="Q3827" i="59"/>
  <c r="R3827" i="59"/>
  <c r="S3827" i="59"/>
  <c r="T3827" i="59"/>
  <c r="U3827" i="59"/>
  <c r="D3828" i="59"/>
  <c r="A3828" i="59" s="1"/>
  <c r="J3828" i="59"/>
  <c r="M3828" i="59"/>
  <c r="N3828" i="59"/>
  <c r="P3828" i="59"/>
  <c r="Q3828" i="59"/>
  <c r="R3828" i="59"/>
  <c r="S3828" i="59"/>
  <c r="T3828" i="59"/>
  <c r="U3828" i="59"/>
  <c r="D3829" i="59"/>
  <c r="A3829" i="59" s="1"/>
  <c r="J3829" i="59"/>
  <c r="M3829" i="59"/>
  <c r="N3829" i="59"/>
  <c r="P3829" i="59"/>
  <c r="Q3829" i="59"/>
  <c r="R3829" i="59"/>
  <c r="S3829" i="59"/>
  <c r="T3829" i="59"/>
  <c r="U3829" i="59"/>
  <c r="D3830" i="59"/>
  <c r="A3830" i="59" s="1"/>
  <c r="J3830" i="59"/>
  <c r="M3830" i="59"/>
  <c r="N3830" i="59"/>
  <c r="P3830" i="59"/>
  <c r="Q3830" i="59"/>
  <c r="R3830" i="59"/>
  <c r="S3830" i="59"/>
  <c r="T3830" i="59"/>
  <c r="U3830" i="59"/>
  <c r="D3831" i="59"/>
  <c r="A3831" i="59" s="1"/>
  <c r="J3831" i="59"/>
  <c r="M3831" i="59"/>
  <c r="N3831" i="59"/>
  <c r="P3831" i="59"/>
  <c r="Q3831" i="59"/>
  <c r="S3831" i="59"/>
  <c r="T3831" i="59"/>
  <c r="U3831" i="59"/>
  <c r="D3832" i="59"/>
  <c r="A3832" i="59" s="1"/>
  <c r="J3832" i="59"/>
  <c r="M3832" i="59"/>
  <c r="N3832" i="59"/>
  <c r="P3832" i="59"/>
  <c r="Q3832" i="59"/>
  <c r="R3832" i="59"/>
  <c r="S3832" i="59"/>
  <c r="T3832" i="59"/>
  <c r="U3832" i="59"/>
  <c r="D3833" i="59"/>
  <c r="A3833" i="59" s="1"/>
  <c r="J3833" i="59"/>
  <c r="M3833" i="59"/>
  <c r="N3833" i="59"/>
  <c r="P3833" i="59"/>
  <c r="Q3833" i="59"/>
  <c r="R3833" i="59"/>
  <c r="S3833" i="59"/>
  <c r="T3833" i="59"/>
  <c r="U3833" i="59"/>
  <c r="D3834" i="59"/>
  <c r="A3834" i="59" s="1"/>
  <c r="J3834" i="59"/>
  <c r="M3834" i="59"/>
  <c r="N3834" i="59"/>
  <c r="P3834" i="59"/>
  <c r="Q3834" i="59"/>
  <c r="S3834" i="59"/>
  <c r="T3834" i="59"/>
  <c r="U3834" i="59"/>
  <c r="D3835" i="59"/>
  <c r="A3835" i="59" s="1"/>
  <c r="J3835" i="59"/>
  <c r="M3835" i="59"/>
  <c r="N3835" i="59"/>
  <c r="P3835" i="59"/>
  <c r="Q3835" i="59"/>
  <c r="R3835" i="59"/>
  <c r="S3835" i="59"/>
  <c r="T3835" i="59"/>
  <c r="U3835" i="59"/>
  <c r="D3836" i="59"/>
  <c r="A3836" i="59" s="1"/>
  <c r="J3836" i="59"/>
  <c r="M3836" i="59"/>
  <c r="N3836" i="59"/>
  <c r="P3836" i="59"/>
  <c r="Q3836" i="59"/>
  <c r="R3836" i="59"/>
  <c r="S3836" i="59"/>
  <c r="T3836" i="59"/>
  <c r="U3836" i="59"/>
  <c r="D3837" i="59"/>
  <c r="A3837" i="59" s="1"/>
  <c r="J3837" i="59"/>
  <c r="M3837" i="59"/>
  <c r="N3837" i="59"/>
  <c r="P3837" i="59"/>
  <c r="Q3837" i="59"/>
  <c r="S3837" i="59"/>
  <c r="T3837" i="59"/>
  <c r="U3837" i="59"/>
  <c r="D3838" i="59"/>
  <c r="A3838" i="59" s="1"/>
  <c r="J3838" i="59"/>
  <c r="M3838" i="59"/>
  <c r="N3838" i="59"/>
  <c r="P3838" i="59"/>
  <c r="Q3838" i="59"/>
  <c r="S3838" i="59"/>
  <c r="T3838" i="59"/>
  <c r="U3838" i="59"/>
  <c r="D3839" i="59"/>
  <c r="A3839" i="59" s="1"/>
  <c r="J3839" i="59"/>
  <c r="M3839" i="59"/>
  <c r="N3839" i="59"/>
  <c r="P3839" i="59"/>
  <c r="Q3839" i="59"/>
  <c r="R3839" i="59"/>
  <c r="S3839" i="59"/>
  <c r="T3839" i="59"/>
  <c r="U3839" i="59"/>
  <c r="D3840" i="59"/>
  <c r="A3840" i="59" s="1"/>
  <c r="J3840" i="59"/>
  <c r="M3840" i="59"/>
  <c r="N3840" i="59"/>
  <c r="P3840" i="59"/>
  <c r="Q3840" i="59"/>
  <c r="R3840" i="59"/>
  <c r="S3840" i="59"/>
  <c r="T3840" i="59"/>
  <c r="U3840" i="59"/>
  <c r="D3841" i="59"/>
  <c r="A3841" i="59" s="1"/>
  <c r="J3841" i="59"/>
  <c r="M3841" i="59"/>
  <c r="N3841" i="59"/>
  <c r="P3841" i="59"/>
  <c r="Q3841" i="59"/>
  <c r="R3841" i="59"/>
  <c r="S3841" i="59"/>
  <c r="T3841" i="59"/>
  <c r="U3841" i="59"/>
  <c r="D3842" i="59"/>
  <c r="A3842" i="59" s="1"/>
  <c r="J3842" i="59"/>
  <c r="M3842" i="59"/>
  <c r="N3842" i="59"/>
  <c r="P3842" i="59"/>
  <c r="Q3842" i="59"/>
  <c r="R3842" i="59"/>
  <c r="S3842" i="59"/>
  <c r="T3842" i="59"/>
  <c r="U3842" i="59"/>
  <c r="D3843" i="59"/>
  <c r="A3843" i="59" s="1"/>
  <c r="J3843" i="59"/>
  <c r="M3843" i="59"/>
  <c r="N3843" i="59"/>
  <c r="P3843" i="59"/>
  <c r="Q3843" i="59"/>
  <c r="R3843" i="59"/>
  <c r="S3843" i="59"/>
  <c r="T3843" i="59"/>
  <c r="U3843" i="59"/>
  <c r="D3844" i="59"/>
  <c r="A3844" i="59" s="1"/>
  <c r="J3844" i="59"/>
  <c r="M3844" i="59"/>
  <c r="N3844" i="59"/>
  <c r="P3844" i="59"/>
  <c r="Q3844" i="59"/>
  <c r="R3844" i="59"/>
  <c r="S3844" i="59"/>
  <c r="T3844" i="59"/>
  <c r="U3844" i="59"/>
  <c r="D3845" i="59"/>
  <c r="A3845" i="59" s="1"/>
  <c r="J3845" i="59"/>
  <c r="M3845" i="59"/>
  <c r="N3845" i="59"/>
  <c r="P3845" i="59"/>
  <c r="Q3845" i="59"/>
  <c r="R3845" i="59"/>
  <c r="S3845" i="59"/>
  <c r="T3845" i="59"/>
  <c r="U3845" i="59"/>
  <c r="D3846" i="59"/>
  <c r="A3846" i="59" s="1"/>
  <c r="J3846" i="59"/>
  <c r="M3846" i="59"/>
  <c r="N3846" i="59"/>
  <c r="P3846" i="59"/>
  <c r="Q3846" i="59"/>
  <c r="R3846" i="59"/>
  <c r="S3846" i="59"/>
  <c r="T3846" i="59"/>
  <c r="U3846" i="59"/>
  <c r="D3847" i="59"/>
  <c r="A3847" i="59" s="1"/>
  <c r="J3847" i="59"/>
  <c r="M3847" i="59"/>
  <c r="N3847" i="59"/>
  <c r="P3847" i="59"/>
  <c r="Q3847" i="59"/>
  <c r="R3847" i="59"/>
  <c r="S3847" i="59"/>
  <c r="T3847" i="59"/>
  <c r="U3847" i="59"/>
  <c r="D3848" i="59"/>
  <c r="A3848" i="59" s="1"/>
  <c r="J3848" i="59"/>
  <c r="M3848" i="59"/>
  <c r="N3848" i="59"/>
  <c r="P3848" i="59"/>
  <c r="Q3848" i="59"/>
  <c r="R3848" i="59"/>
  <c r="S3848" i="59"/>
  <c r="T3848" i="59"/>
  <c r="U3848" i="59"/>
  <c r="D3849" i="59"/>
  <c r="A3849" i="59" s="1"/>
  <c r="J3849" i="59"/>
  <c r="M3849" i="59"/>
  <c r="N3849" i="59"/>
  <c r="P3849" i="59"/>
  <c r="Q3849" i="59"/>
  <c r="R3849" i="59"/>
  <c r="S3849" i="59"/>
  <c r="T3849" i="59"/>
  <c r="U3849" i="59"/>
  <c r="D3850" i="59"/>
  <c r="A3850" i="59" s="1"/>
  <c r="J3850" i="59"/>
  <c r="M3850" i="59"/>
  <c r="N3850" i="59"/>
  <c r="P3850" i="59"/>
  <c r="Q3850" i="59"/>
  <c r="R3850" i="59"/>
  <c r="S3850" i="59"/>
  <c r="T3850" i="59"/>
  <c r="U3850" i="59"/>
  <c r="D3851" i="59"/>
  <c r="A3851" i="59" s="1"/>
  <c r="J3851" i="59"/>
  <c r="M3851" i="59"/>
  <c r="N3851" i="59"/>
  <c r="P3851" i="59"/>
  <c r="Q3851" i="59"/>
  <c r="R3851" i="59"/>
  <c r="S3851" i="59"/>
  <c r="T3851" i="59"/>
  <c r="U3851" i="59"/>
  <c r="D3852" i="59"/>
  <c r="A3852" i="59" s="1"/>
  <c r="J3852" i="59"/>
  <c r="M3852" i="59"/>
  <c r="N3852" i="59"/>
  <c r="P3852" i="59"/>
  <c r="Q3852" i="59"/>
  <c r="R3852" i="59"/>
  <c r="S3852" i="59"/>
  <c r="T3852" i="59"/>
  <c r="U3852" i="59"/>
  <c r="D3853" i="59"/>
  <c r="A3853" i="59" s="1"/>
  <c r="J3853" i="59"/>
  <c r="M3853" i="59"/>
  <c r="N3853" i="59"/>
  <c r="P3853" i="59"/>
  <c r="Q3853" i="59"/>
  <c r="R3853" i="59"/>
  <c r="S3853" i="59"/>
  <c r="T3853" i="59"/>
  <c r="U3853" i="59"/>
  <c r="D3854" i="59"/>
  <c r="A3854" i="59" s="1"/>
  <c r="J3854" i="59"/>
  <c r="M3854" i="59"/>
  <c r="N3854" i="59"/>
  <c r="P3854" i="59"/>
  <c r="Q3854" i="59"/>
  <c r="R3854" i="59"/>
  <c r="S3854" i="59"/>
  <c r="T3854" i="59"/>
  <c r="U3854" i="59"/>
  <c r="D3855" i="59"/>
  <c r="A3855" i="59" s="1"/>
  <c r="J3855" i="59"/>
  <c r="M3855" i="59"/>
  <c r="N3855" i="59"/>
  <c r="P3855" i="59"/>
  <c r="Q3855" i="59"/>
  <c r="R3855" i="59"/>
  <c r="S3855" i="59"/>
  <c r="T3855" i="59"/>
  <c r="U3855" i="59"/>
  <c r="D3856" i="59"/>
  <c r="A3856" i="59" s="1"/>
  <c r="J3856" i="59"/>
  <c r="M3856" i="59"/>
  <c r="N3856" i="59"/>
  <c r="P3856" i="59"/>
  <c r="Q3856" i="59"/>
  <c r="R3856" i="59"/>
  <c r="S3856" i="59"/>
  <c r="T3856" i="59"/>
  <c r="U3856" i="59"/>
  <c r="D3857" i="59"/>
  <c r="A3857" i="59" s="1"/>
  <c r="J3857" i="59"/>
  <c r="M3857" i="59"/>
  <c r="N3857" i="59"/>
  <c r="P3857" i="59"/>
  <c r="Q3857" i="59"/>
  <c r="R3857" i="59"/>
  <c r="S3857" i="59"/>
  <c r="T3857" i="59"/>
  <c r="U3857" i="59"/>
  <c r="D3858" i="59"/>
  <c r="A3858" i="59" s="1"/>
  <c r="J3858" i="59"/>
  <c r="M3858" i="59"/>
  <c r="N3858" i="59"/>
  <c r="P3858" i="59"/>
  <c r="Q3858" i="59"/>
  <c r="R3858" i="59"/>
  <c r="S3858" i="59"/>
  <c r="T3858" i="59"/>
  <c r="U3858" i="59"/>
  <c r="D3859" i="59"/>
  <c r="A3859" i="59" s="1"/>
  <c r="J3859" i="59"/>
  <c r="M3859" i="59"/>
  <c r="N3859" i="59"/>
  <c r="P3859" i="59"/>
  <c r="Q3859" i="59"/>
  <c r="R3859" i="59"/>
  <c r="S3859" i="59"/>
  <c r="T3859" i="59"/>
  <c r="U3859" i="59"/>
  <c r="D3860" i="59"/>
  <c r="A3860" i="59" s="1"/>
  <c r="J3860" i="59"/>
  <c r="M3860" i="59"/>
  <c r="N3860" i="59"/>
  <c r="P3860" i="59"/>
  <c r="Q3860" i="59"/>
  <c r="R3860" i="59"/>
  <c r="S3860" i="59"/>
  <c r="T3860" i="59"/>
  <c r="U3860" i="59"/>
  <c r="D3861" i="59"/>
  <c r="A3861" i="59" s="1"/>
  <c r="J3861" i="59"/>
  <c r="M3861" i="59"/>
  <c r="N3861" i="59"/>
  <c r="P3861" i="59"/>
  <c r="Q3861" i="59"/>
  <c r="R3861" i="59"/>
  <c r="S3861" i="59"/>
  <c r="T3861" i="59"/>
  <c r="U3861" i="59"/>
  <c r="D3862" i="59"/>
  <c r="A3862" i="59" s="1"/>
  <c r="J3862" i="59"/>
  <c r="M3862" i="59"/>
  <c r="N3862" i="59"/>
  <c r="P3862" i="59"/>
  <c r="Q3862" i="59"/>
  <c r="R3862" i="59"/>
  <c r="S3862" i="59"/>
  <c r="T3862" i="59"/>
  <c r="U3862" i="59"/>
  <c r="D3863" i="59"/>
  <c r="A3863" i="59" s="1"/>
  <c r="J3863" i="59"/>
  <c r="M3863" i="59"/>
  <c r="N3863" i="59"/>
  <c r="P3863" i="59"/>
  <c r="Q3863" i="59"/>
  <c r="R3863" i="59"/>
  <c r="S3863" i="59"/>
  <c r="T3863" i="59"/>
  <c r="U3863" i="59"/>
  <c r="D3864" i="59"/>
  <c r="A3864" i="59" s="1"/>
  <c r="J3864" i="59"/>
  <c r="M3864" i="59"/>
  <c r="N3864" i="59"/>
  <c r="P3864" i="59"/>
  <c r="Q3864" i="59"/>
  <c r="R3864" i="59"/>
  <c r="S3864" i="59"/>
  <c r="T3864" i="59"/>
  <c r="U3864" i="59"/>
  <c r="D3865" i="59"/>
  <c r="A3865" i="59" s="1"/>
  <c r="J3865" i="59"/>
  <c r="M3865" i="59"/>
  <c r="N3865" i="59"/>
  <c r="P3865" i="59"/>
  <c r="Q3865" i="59"/>
  <c r="R3865" i="59"/>
  <c r="S3865" i="59"/>
  <c r="T3865" i="59"/>
  <c r="U3865" i="59"/>
  <c r="D3866" i="59"/>
  <c r="A3866" i="59" s="1"/>
  <c r="J3866" i="59"/>
  <c r="M3866" i="59"/>
  <c r="N3866" i="59"/>
  <c r="P3866" i="59"/>
  <c r="Q3866" i="59"/>
  <c r="R3866" i="59"/>
  <c r="S3866" i="59"/>
  <c r="T3866" i="59"/>
  <c r="U3866" i="59"/>
  <c r="D3867" i="59"/>
  <c r="A3867" i="59" s="1"/>
  <c r="J3867" i="59"/>
  <c r="M3867" i="59"/>
  <c r="N3867" i="59"/>
  <c r="P3867" i="59"/>
  <c r="Q3867" i="59"/>
  <c r="R3867" i="59"/>
  <c r="S3867" i="59"/>
  <c r="T3867" i="59"/>
  <c r="U3867" i="59"/>
  <c r="D3868" i="59"/>
  <c r="A3868" i="59" s="1"/>
  <c r="J3868" i="59"/>
  <c r="M3868" i="59"/>
  <c r="N3868" i="59"/>
  <c r="P3868" i="59"/>
  <c r="Q3868" i="59"/>
  <c r="S3868" i="59"/>
  <c r="T3868" i="59"/>
  <c r="U3868" i="59"/>
  <c r="D3869" i="59"/>
  <c r="A3869" i="59" s="1"/>
  <c r="J3869" i="59"/>
  <c r="M3869" i="59"/>
  <c r="N3869" i="59"/>
  <c r="P3869" i="59"/>
  <c r="Q3869" i="59"/>
  <c r="S3869" i="59"/>
  <c r="T3869" i="59"/>
  <c r="U3869" i="59"/>
  <c r="D3870" i="59"/>
  <c r="A3870" i="59" s="1"/>
  <c r="J3870" i="59"/>
  <c r="M3870" i="59"/>
  <c r="N3870" i="59"/>
  <c r="P3870" i="59"/>
  <c r="Q3870" i="59"/>
  <c r="R3870" i="59"/>
  <c r="S3870" i="59"/>
  <c r="T3870" i="59"/>
  <c r="U3870" i="59"/>
  <c r="D3871" i="59"/>
  <c r="A3871" i="59" s="1"/>
  <c r="J3871" i="59"/>
  <c r="M3871" i="59"/>
  <c r="N3871" i="59"/>
  <c r="P3871" i="59"/>
  <c r="Q3871" i="59"/>
  <c r="R3871" i="59"/>
  <c r="S3871" i="59"/>
  <c r="T3871" i="59"/>
  <c r="U3871" i="59"/>
  <c r="D3872" i="59"/>
  <c r="A3872" i="59" s="1"/>
  <c r="J3872" i="59"/>
  <c r="M3872" i="59"/>
  <c r="N3872" i="59"/>
  <c r="P3872" i="59"/>
  <c r="Q3872" i="59"/>
  <c r="R3872" i="59"/>
  <c r="S3872" i="59"/>
  <c r="T3872" i="59"/>
  <c r="U3872" i="59"/>
  <c r="D3873" i="59"/>
  <c r="A3873" i="59" s="1"/>
  <c r="J3873" i="59"/>
  <c r="M3873" i="59"/>
  <c r="N3873" i="59"/>
  <c r="P3873" i="59"/>
  <c r="Q3873" i="59"/>
  <c r="R3873" i="59"/>
  <c r="S3873" i="59"/>
  <c r="T3873" i="59"/>
  <c r="U3873" i="59"/>
  <c r="D3874" i="59"/>
  <c r="A3874" i="59" s="1"/>
  <c r="J3874" i="59"/>
  <c r="M3874" i="59"/>
  <c r="N3874" i="59"/>
  <c r="P3874" i="59"/>
  <c r="Q3874" i="59"/>
  <c r="R3874" i="59"/>
  <c r="S3874" i="59"/>
  <c r="T3874" i="59"/>
  <c r="U3874" i="59"/>
  <c r="D3875" i="59"/>
  <c r="A3875" i="59" s="1"/>
  <c r="J3875" i="59"/>
  <c r="M3875" i="59"/>
  <c r="N3875" i="59"/>
  <c r="P3875" i="59"/>
  <c r="Q3875" i="59"/>
  <c r="R3875" i="59"/>
  <c r="S3875" i="59"/>
  <c r="T3875" i="59"/>
  <c r="U3875" i="59"/>
  <c r="D3876" i="59"/>
  <c r="A3876" i="59" s="1"/>
  <c r="J3876" i="59"/>
  <c r="M3876" i="59"/>
  <c r="N3876" i="59"/>
  <c r="P3876" i="59"/>
  <c r="Q3876" i="59"/>
  <c r="R3876" i="59"/>
  <c r="S3876" i="59"/>
  <c r="T3876" i="59"/>
  <c r="U3876" i="59"/>
  <c r="D3877" i="59"/>
  <c r="A3877" i="59" s="1"/>
  <c r="J3877" i="59"/>
  <c r="M3877" i="59"/>
  <c r="N3877" i="59"/>
  <c r="P3877" i="59"/>
  <c r="Q3877" i="59"/>
  <c r="R3877" i="59"/>
  <c r="S3877" i="59"/>
  <c r="T3877" i="59"/>
  <c r="U3877" i="59"/>
  <c r="D3878" i="59"/>
  <c r="A3878" i="59" s="1"/>
  <c r="J3878" i="59"/>
  <c r="M3878" i="59"/>
  <c r="N3878" i="59"/>
  <c r="P3878" i="59"/>
  <c r="Q3878" i="59"/>
  <c r="R3878" i="59"/>
  <c r="S3878" i="59"/>
  <c r="T3878" i="59"/>
  <c r="U3878" i="59"/>
  <c r="D3879" i="59"/>
  <c r="A3879" i="59" s="1"/>
  <c r="J3879" i="59"/>
  <c r="M3879" i="59"/>
  <c r="N3879" i="59"/>
  <c r="P3879" i="59"/>
  <c r="Q3879" i="59"/>
  <c r="R3879" i="59"/>
  <c r="S3879" i="59"/>
  <c r="T3879" i="59"/>
  <c r="U3879" i="59"/>
  <c r="D3880" i="59"/>
  <c r="A3880" i="59" s="1"/>
  <c r="J3880" i="59"/>
  <c r="M3880" i="59"/>
  <c r="N3880" i="59"/>
  <c r="P3880" i="59"/>
  <c r="Q3880" i="59"/>
  <c r="R3880" i="59"/>
  <c r="S3880" i="59"/>
  <c r="T3880" i="59"/>
  <c r="U3880" i="59"/>
  <c r="D3881" i="59"/>
  <c r="A3881" i="59" s="1"/>
  <c r="J3881" i="59"/>
  <c r="M3881" i="59"/>
  <c r="N3881" i="59"/>
  <c r="P3881" i="59"/>
  <c r="Q3881" i="59"/>
  <c r="R3881" i="59"/>
  <c r="S3881" i="59"/>
  <c r="T3881" i="59"/>
  <c r="U3881" i="59"/>
  <c r="D3882" i="59"/>
  <c r="A3882" i="59" s="1"/>
  <c r="J3882" i="59"/>
  <c r="M3882" i="59"/>
  <c r="N3882" i="59"/>
  <c r="P3882" i="59"/>
  <c r="Q3882" i="59"/>
  <c r="R3882" i="59"/>
  <c r="S3882" i="59"/>
  <c r="T3882" i="59"/>
  <c r="U3882" i="59"/>
  <c r="D3883" i="59"/>
  <c r="A3883" i="59" s="1"/>
  <c r="J3883" i="59"/>
  <c r="M3883" i="59"/>
  <c r="N3883" i="59"/>
  <c r="P3883" i="59"/>
  <c r="Q3883" i="59"/>
  <c r="R3883" i="59"/>
  <c r="S3883" i="59"/>
  <c r="T3883" i="59"/>
  <c r="U3883" i="59"/>
  <c r="D3884" i="59"/>
  <c r="A3884" i="59" s="1"/>
  <c r="J3884" i="59"/>
  <c r="M3884" i="59"/>
  <c r="N3884" i="59"/>
  <c r="P3884" i="59"/>
  <c r="Q3884" i="59"/>
  <c r="R3884" i="59"/>
  <c r="S3884" i="59"/>
  <c r="T3884" i="59"/>
  <c r="U3884" i="59"/>
  <c r="D3885" i="59"/>
  <c r="A3885" i="59" s="1"/>
  <c r="J3885" i="59"/>
  <c r="M3885" i="59"/>
  <c r="N3885" i="59"/>
  <c r="P3885" i="59"/>
  <c r="Q3885" i="59"/>
  <c r="R3885" i="59"/>
  <c r="S3885" i="59"/>
  <c r="T3885" i="59"/>
  <c r="U3885" i="59"/>
  <c r="D3886" i="59"/>
  <c r="A3886" i="59" s="1"/>
  <c r="J3886" i="59"/>
  <c r="M3886" i="59"/>
  <c r="N3886" i="59"/>
  <c r="P3886" i="59"/>
  <c r="Q3886" i="59"/>
  <c r="R3886" i="59"/>
  <c r="S3886" i="59"/>
  <c r="T3886" i="59"/>
  <c r="U3886" i="59"/>
  <c r="D3887" i="59"/>
  <c r="A3887" i="59" s="1"/>
  <c r="J3887" i="59"/>
  <c r="M3887" i="59"/>
  <c r="N3887" i="59"/>
  <c r="P3887" i="59"/>
  <c r="Q3887" i="59"/>
  <c r="R3887" i="59"/>
  <c r="S3887" i="59"/>
  <c r="T3887" i="59"/>
  <c r="U3887" i="59"/>
  <c r="D3888" i="59"/>
  <c r="A3888" i="59" s="1"/>
  <c r="J3888" i="59"/>
  <c r="M3888" i="59"/>
  <c r="N3888" i="59"/>
  <c r="P3888" i="59"/>
  <c r="Q3888" i="59"/>
  <c r="R3888" i="59"/>
  <c r="S3888" i="59"/>
  <c r="T3888" i="59"/>
  <c r="U3888" i="59"/>
  <c r="D3889" i="59"/>
  <c r="A3889" i="59" s="1"/>
  <c r="J3889" i="59"/>
  <c r="M3889" i="59"/>
  <c r="N3889" i="59"/>
  <c r="P3889" i="59"/>
  <c r="Q3889" i="59"/>
  <c r="R3889" i="59"/>
  <c r="S3889" i="59"/>
  <c r="T3889" i="59"/>
  <c r="U3889" i="59"/>
  <c r="D3890" i="59"/>
  <c r="A3890" i="59" s="1"/>
  <c r="J3890" i="59"/>
  <c r="M3890" i="59"/>
  <c r="N3890" i="59"/>
  <c r="P3890" i="59"/>
  <c r="Q3890" i="59"/>
  <c r="R3890" i="59"/>
  <c r="S3890" i="59"/>
  <c r="T3890" i="59"/>
  <c r="U3890" i="59"/>
  <c r="D3891" i="59"/>
  <c r="A3891" i="59" s="1"/>
  <c r="J3891" i="59"/>
  <c r="M3891" i="59"/>
  <c r="N3891" i="59"/>
  <c r="P3891" i="59"/>
  <c r="Q3891" i="59"/>
  <c r="R3891" i="59"/>
  <c r="S3891" i="59"/>
  <c r="T3891" i="59"/>
  <c r="U3891" i="59"/>
  <c r="D3892" i="59"/>
  <c r="A3892" i="59" s="1"/>
  <c r="J3892" i="59"/>
  <c r="M3892" i="59"/>
  <c r="N3892" i="59"/>
  <c r="P3892" i="59"/>
  <c r="Q3892" i="59"/>
  <c r="R3892" i="59"/>
  <c r="S3892" i="59"/>
  <c r="T3892" i="59"/>
  <c r="U3892" i="59"/>
  <c r="D3893" i="59"/>
  <c r="A3893" i="59" s="1"/>
  <c r="J3893" i="59"/>
  <c r="M3893" i="59"/>
  <c r="N3893" i="59"/>
  <c r="P3893" i="59"/>
  <c r="Q3893" i="59"/>
  <c r="R3893" i="59"/>
  <c r="S3893" i="59"/>
  <c r="T3893" i="59"/>
  <c r="U3893" i="59"/>
  <c r="D3894" i="59"/>
  <c r="A3894" i="59" s="1"/>
  <c r="J3894" i="59"/>
  <c r="M3894" i="59"/>
  <c r="N3894" i="59"/>
  <c r="P3894" i="59"/>
  <c r="Q3894" i="59"/>
  <c r="R3894" i="59"/>
  <c r="S3894" i="59"/>
  <c r="T3894" i="59"/>
  <c r="U3894" i="59"/>
  <c r="D3895" i="59"/>
  <c r="A3895" i="59" s="1"/>
  <c r="J3895" i="59"/>
  <c r="M3895" i="59"/>
  <c r="N3895" i="59"/>
  <c r="P3895" i="59"/>
  <c r="Q3895" i="59"/>
  <c r="R3895" i="59"/>
  <c r="S3895" i="59"/>
  <c r="T3895" i="59"/>
  <c r="U3895" i="59"/>
  <c r="D3896" i="59"/>
  <c r="A3896" i="59" s="1"/>
  <c r="J3896" i="59"/>
  <c r="M3896" i="59"/>
  <c r="N3896" i="59"/>
  <c r="P3896" i="59"/>
  <c r="Q3896" i="59"/>
  <c r="R3896" i="59"/>
  <c r="S3896" i="59"/>
  <c r="T3896" i="59"/>
  <c r="U3896" i="59"/>
  <c r="D3897" i="59"/>
  <c r="A3897" i="59" s="1"/>
  <c r="J3897" i="59"/>
  <c r="M3897" i="59"/>
  <c r="N3897" i="59"/>
  <c r="P3897" i="59"/>
  <c r="Q3897" i="59"/>
  <c r="R3897" i="59"/>
  <c r="S3897" i="59"/>
  <c r="T3897" i="59"/>
  <c r="U3897" i="59"/>
  <c r="D3898" i="59"/>
  <c r="A3898" i="59" s="1"/>
  <c r="J3898" i="59"/>
  <c r="M3898" i="59"/>
  <c r="N3898" i="59"/>
  <c r="P3898" i="59"/>
  <c r="Q3898" i="59"/>
  <c r="R3898" i="59"/>
  <c r="S3898" i="59"/>
  <c r="T3898" i="59"/>
  <c r="U3898" i="59"/>
  <c r="D3899" i="59"/>
  <c r="A3899" i="59" s="1"/>
  <c r="J3899" i="59"/>
  <c r="M3899" i="59"/>
  <c r="N3899" i="59"/>
  <c r="P3899" i="59"/>
  <c r="Q3899" i="59"/>
  <c r="R3899" i="59"/>
  <c r="S3899" i="59"/>
  <c r="T3899" i="59"/>
  <c r="U3899" i="59"/>
  <c r="D3900" i="59"/>
  <c r="A3900" i="59" s="1"/>
  <c r="J3900" i="59"/>
  <c r="M3900" i="59"/>
  <c r="N3900" i="59"/>
  <c r="P3900" i="59"/>
  <c r="Q3900" i="59"/>
  <c r="R3900" i="59"/>
  <c r="S3900" i="59"/>
  <c r="T3900" i="59"/>
  <c r="U3900" i="59"/>
  <c r="D3901" i="59"/>
  <c r="A3901" i="59" s="1"/>
  <c r="J3901" i="59"/>
  <c r="M3901" i="59"/>
  <c r="N3901" i="59"/>
  <c r="P3901" i="59"/>
  <c r="Q3901" i="59"/>
  <c r="R3901" i="59"/>
  <c r="S3901" i="59"/>
  <c r="T3901" i="59"/>
  <c r="U3901" i="59"/>
  <c r="D3902" i="59"/>
  <c r="A3902" i="59" s="1"/>
  <c r="J3902" i="59"/>
  <c r="M3902" i="59"/>
  <c r="N3902" i="59"/>
  <c r="P3902" i="59"/>
  <c r="Q3902" i="59"/>
  <c r="R3902" i="59"/>
  <c r="S3902" i="59"/>
  <c r="T3902" i="59"/>
  <c r="U3902" i="59"/>
  <c r="D3903" i="59"/>
  <c r="A3903" i="59" s="1"/>
  <c r="J3903" i="59"/>
  <c r="M3903" i="59"/>
  <c r="N3903" i="59"/>
  <c r="P3903" i="59"/>
  <c r="Q3903" i="59"/>
  <c r="R3903" i="59"/>
  <c r="S3903" i="59"/>
  <c r="T3903" i="59"/>
  <c r="U3903" i="59"/>
  <c r="D3904" i="59"/>
  <c r="A3904" i="59" s="1"/>
  <c r="J3904" i="59"/>
  <c r="M3904" i="59"/>
  <c r="N3904" i="59"/>
  <c r="P3904" i="59"/>
  <c r="Q3904" i="59"/>
  <c r="R3904" i="59"/>
  <c r="S3904" i="59"/>
  <c r="T3904" i="59"/>
  <c r="U3904" i="59"/>
  <c r="D3905" i="59"/>
  <c r="A3905" i="59" s="1"/>
  <c r="J3905" i="59"/>
  <c r="M3905" i="59"/>
  <c r="N3905" i="59"/>
  <c r="P3905" i="59"/>
  <c r="Q3905" i="59"/>
  <c r="R3905" i="59"/>
  <c r="S3905" i="59"/>
  <c r="T3905" i="59"/>
  <c r="U3905" i="59"/>
  <c r="D3906" i="59"/>
  <c r="A3906" i="59" s="1"/>
  <c r="J3906" i="59"/>
  <c r="M3906" i="59"/>
  <c r="N3906" i="59"/>
  <c r="P3906" i="59"/>
  <c r="Q3906" i="59"/>
  <c r="R3906" i="59"/>
  <c r="S3906" i="59"/>
  <c r="T3906" i="59"/>
  <c r="U3906" i="59"/>
  <c r="D3907" i="59"/>
  <c r="A3907" i="59" s="1"/>
  <c r="J3907" i="59"/>
  <c r="M3907" i="59"/>
  <c r="N3907" i="59"/>
  <c r="P3907" i="59"/>
  <c r="Q3907" i="59"/>
  <c r="R3907" i="59"/>
  <c r="S3907" i="59"/>
  <c r="T3907" i="59"/>
  <c r="U3907" i="59"/>
  <c r="D3908" i="59"/>
  <c r="A3908" i="59" s="1"/>
  <c r="J3908" i="59"/>
  <c r="M3908" i="59"/>
  <c r="N3908" i="59"/>
  <c r="P3908" i="59"/>
  <c r="Q3908" i="59"/>
  <c r="R3908" i="59"/>
  <c r="S3908" i="59"/>
  <c r="T3908" i="59"/>
  <c r="U3908" i="59"/>
  <c r="D3909" i="59"/>
  <c r="A3909" i="59" s="1"/>
  <c r="J3909" i="59"/>
  <c r="M3909" i="59"/>
  <c r="N3909" i="59"/>
  <c r="P3909" i="59"/>
  <c r="Q3909" i="59"/>
  <c r="R3909" i="59"/>
  <c r="S3909" i="59"/>
  <c r="T3909" i="59"/>
  <c r="U3909" i="59"/>
  <c r="D3910" i="59"/>
  <c r="A3910" i="59" s="1"/>
  <c r="J3910" i="59"/>
  <c r="M3910" i="59"/>
  <c r="N3910" i="59"/>
  <c r="P3910" i="59"/>
  <c r="Q3910" i="59"/>
  <c r="R3910" i="59"/>
  <c r="S3910" i="59"/>
  <c r="T3910" i="59"/>
  <c r="U3910" i="59"/>
  <c r="D3911" i="59"/>
  <c r="A3911" i="59" s="1"/>
  <c r="J3911" i="59"/>
  <c r="M3911" i="59"/>
  <c r="N3911" i="59"/>
  <c r="P3911" i="59"/>
  <c r="Q3911" i="59"/>
  <c r="R3911" i="59"/>
  <c r="S3911" i="59"/>
  <c r="T3911" i="59"/>
  <c r="U3911" i="59"/>
  <c r="D3912" i="59"/>
  <c r="A3912" i="59" s="1"/>
  <c r="J3912" i="59"/>
  <c r="M3912" i="59"/>
  <c r="N3912" i="59"/>
  <c r="P3912" i="59"/>
  <c r="Q3912" i="59"/>
  <c r="R3912" i="59"/>
  <c r="S3912" i="59"/>
  <c r="T3912" i="59"/>
  <c r="U3912" i="59"/>
  <c r="D3913" i="59"/>
  <c r="A3913" i="59" s="1"/>
  <c r="J3913" i="59"/>
  <c r="M3913" i="59"/>
  <c r="N3913" i="59"/>
  <c r="P3913" i="59"/>
  <c r="Q3913" i="59"/>
  <c r="R3913" i="59"/>
  <c r="S3913" i="59"/>
  <c r="T3913" i="59"/>
  <c r="U3913" i="59"/>
  <c r="D3914" i="59"/>
  <c r="A3914" i="59" s="1"/>
  <c r="J3914" i="59"/>
  <c r="M3914" i="59"/>
  <c r="N3914" i="59"/>
  <c r="P3914" i="59"/>
  <c r="Q3914" i="59"/>
  <c r="R3914" i="59"/>
  <c r="S3914" i="59"/>
  <c r="T3914" i="59"/>
  <c r="U3914" i="59"/>
  <c r="D3915" i="59"/>
  <c r="A3915" i="59" s="1"/>
  <c r="J3915" i="59"/>
  <c r="M3915" i="59"/>
  <c r="N3915" i="59"/>
  <c r="P3915" i="59"/>
  <c r="Q3915" i="59"/>
  <c r="R3915" i="59"/>
  <c r="S3915" i="59"/>
  <c r="T3915" i="59"/>
  <c r="U3915" i="59"/>
  <c r="D3916" i="59"/>
  <c r="A3916" i="59" s="1"/>
  <c r="J3916" i="59"/>
  <c r="M3916" i="59"/>
  <c r="N3916" i="59"/>
  <c r="P3916" i="59"/>
  <c r="Q3916" i="59"/>
  <c r="R3916" i="59"/>
  <c r="S3916" i="59"/>
  <c r="T3916" i="59"/>
  <c r="U3916" i="59"/>
  <c r="D3917" i="59"/>
  <c r="A3917" i="59" s="1"/>
  <c r="J3917" i="59"/>
  <c r="M3917" i="59"/>
  <c r="N3917" i="59"/>
  <c r="P3917" i="59"/>
  <c r="Q3917" i="59"/>
  <c r="R3917" i="59"/>
  <c r="S3917" i="59"/>
  <c r="T3917" i="59"/>
  <c r="U3917" i="59"/>
  <c r="D3918" i="59"/>
  <c r="A3918" i="59" s="1"/>
  <c r="J3918" i="59"/>
  <c r="M3918" i="59"/>
  <c r="N3918" i="59"/>
  <c r="P3918" i="59"/>
  <c r="Q3918" i="59"/>
  <c r="R3918" i="59"/>
  <c r="S3918" i="59"/>
  <c r="T3918" i="59"/>
  <c r="U3918" i="59"/>
  <c r="D3919" i="59"/>
  <c r="A3919" i="59" s="1"/>
  <c r="J3919" i="59"/>
  <c r="M3919" i="59"/>
  <c r="N3919" i="59"/>
  <c r="P3919" i="59"/>
  <c r="Q3919" i="59"/>
  <c r="R3919" i="59"/>
  <c r="S3919" i="59"/>
  <c r="T3919" i="59"/>
  <c r="U3919" i="59"/>
  <c r="D3920" i="59"/>
  <c r="A3920" i="59" s="1"/>
  <c r="J3920" i="59"/>
  <c r="M3920" i="59"/>
  <c r="N3920" i="59"/>
  <c r="P3920" i="59"/>
  <c r="Q3920" i="59"/>
  <c r="R3920" i="59"/>
  <c r="S3920" i="59"/>
  <c r="T3920" i="59"/>
  <c r="U3920" i="59"/>
  <c r="D3921" i="59"/>
  <c r="A3921" i="59" s="1"/>
  <c r="J3921" i="59"/>
  <c r="M3921" i="59"/>
  <c r="N3921" i="59"/>
  <c r="P3921" i="59"/>
  <c r="Q3921" i="59"/>
  <c r="R3921" i="59"/>
  <c r="S3921" i="59"/>
  <c r="T3921" i="59"/>
  <c r="U3921" i="59"/>
  <c r="D3922" i="59"/>
  <c r="A3922" i="59" s="1"/>
  <c r="J3922" i="59"/>
  <c r="M3922" i="59"/>
  <c r="N3922" i="59"/>
  <c r="P3922" i="59"/>
  <c r="Q3922" i="59"/>
  <c r="R3922" i="59"/>
  <c r="S3922" i="59"/>
  <c r="T3922" i="59"/>
  <c r="U3922" i="59"/>
  <c r="D3923" i="59"/>
  <c r="A3923" i="59" s="1"/>
  <c r="J3923" i="59"/>
  <c r="M3923" i="59"/>
  <c r="N3923" i="59"/>
  <c r="P3923" i="59"/>
  <c r="Q3923" i="59"/>
  <c r="S3923" i="59"/>
  <c r="T3923" i="59"/>
  <c r="U3923" i="59"/>
  <c r="D3924" i="59"/>
  <c r="A3924" i="59" s="1"/>
  <c r="J3924" i="59"/>
  <c r="M3924" i="59"/>
  <c r="N3924" i="59"/>
  <c r="P3924" i="59"/>
  <c r="Q3924" i="59"/>
  <c r="R3924" i="59"/>
  <c r="S3924" i="59"/>
  <c r="T3924" i="59"/>
  <c r="U3924" i="59"/>
  <c r="D3925" i="59"/>
  <c r="A3925" i="59" s="1"/>
  <c r="J3925" i="59"/>
  <c r="M3925" i="59"/>
  <c r="N3925" i="59"/>
  <c r="P3925" i="59"/>
  <c r="Q3925" i="59"/>
  <c r="R3925" i="59"/>
  <c r="S3925" i="59"/>
  <c r="T3925" i="59"/>
  <c r="U3925" i="59"/>
  <c r="D3926" i="59"/>
  <c r="A3926" i="59" s="1"/>
  <c r="J3926" i="59"/>
  <c r="M3926" i="59"/>
  <c r="N3926" i="59"/>
  <c r="P3926" i="59"/>
  <c r="Q3926" i="59"/>
  <c r="R3926" i="59"/>
  <c r="S3926" i="59"/>
  <c r="T3926" i="59"/>
  <c r="U3926" i="59"/>
  <c r="D3927" i="59"/>
  <c r="A3927" i="59" s="1"/>
  <c r="J3927" i="59"/>
  <c r="M3927" i="59"/>
  <c r="N3927" i="59"/>
  <c r="P3927" i="59"/>
  <c r="Q3927" i="59"/>
  <c r="R3927" i="59"/>
  <c r="S3927" i="59"/>
  <c r="T3927" i="59"/>
  <c r="U3927" i="59"/>
  <c r="D3928" i="59"/>
  <c r="A3928" i="59" s="1"/>
  <c r="J3928" i="59"/>
  <c r="M3928" i="59"/>
  <c r="N3928" i="59"/>
  <c r="P3928" i="59"/>
  <c r="Q3928" i="59"/>
  <c r="R3928" i="59"/>
  <c r="S3928" i="59"/>
  <c r="T3928" i="59"/>
  <c r="U3928" i="59"/>
  <c r="D3929" i="59"/>
  <c r="A3929" i="59" s="1"/>
  <c r="J3929" i="59"/>
  <c r="M3929" i="59"/>
  <c r="N3929" i="59"/>
  <c r="P3929" i="59"/>
  <c r="Q3929" i="59"/>
  <c r="R3929" i="59"/>
  <c r="S3929" i="59"/>
  <c r="T3929" i="59"/>
  <c r="U3929" i="59"/>
  <c r="D3930" i="59"/>
  <c r="A3930" i="59" s="1"/>
  <c r="J3930" i="59"/>
  <c r="M3930" i="59"/>
  <c r="N3930" i="59"/>
  <c r="P3930" i="59"/>
  <c r="Q3930" i="59"/>
  <c r="R3930" i="59"/>
  <c r="S3930" i="59"/>
  <c r="T3930" i="59"/>
  <c r="U3930" i="59"/>
  <c r="D3931" i="59"/>
  <c r="A3931" i="59" s="1"/>
  <c r="J3931" i="59"/>
  <c r="M3931" i="59"/>
  <c r="N3931" i="59"/>
  <c r="P3931" i="59"/>
  <c r="Q3931" i="59"/>
  <c r="R3931" i="59"/>
  <c r="S3931" i="59"/>
  <c r="T3931" i="59"/>
  <c r="U3931" i="59"/>
  <c r="D3932" i="59"/>
  <c r="A3932" i="59" s="1"/>
  <c r="J3932" i="59"/>
  <c r="M3932" i="59"/>
  <c r="N3932" i="59"/>
  <c r="P3932" i="59"/>
  <c r="Q3932" i="59"/>
  <c r="R3932" i="59"/>
  <c r="S3932" i="59"/>
  <c r="T3932" i="59"/>
  <c r="U3932" i="59"/>
  <c r="D3933" i="59"/>
  <c r="A3933" i="59" s="1"/>
  <c r="J3933" i="59"/>
  <c r="M3933" i="59"/>
  <c r="N3933" i="59"/>
  <c r="P3933" i="59"/>
  <c r="Q3933" i="59"/>
  <c r="R3933" i="59"/>
  <c r="S3933" i="59"/>
  <c r="T3933" i="59"/>
  <c r="U3933" i="59"/>
  <c r="D3934" i="59"/>
  <c r="A3934" i="59" s="1"/>
  <c r="J3934" i="59"/>
  <c r="M3934" i="59"/>
  <c r="N3934" i="59"/>
  <c r="P3934" i="59"/>
  <c r="Q3934" i="59"/>
  <c r="R3934" i="59"/>
  <c r="S3934" i="59"/>
  <c r="T3934" i="59"/>
  <c r="U3934" i="59"/>
  <c r="D3935" i="59"/>
  <c r="A3935" i="59" s="1"/>
  <c r="J3935" i="59"/>
  <c r="M3935" i="59"/>
  <c r="N3935" i="59"/>
  <c r="P3935" i="59"/>
  <c r="Q3935" i="59"/>
  <c r="R3935" i="59"/>
  <c r="S3935" i="59"/>
  <c r="T3935" i="59"/>
  <c r="U3935" i="59"/>
  <c r="D3936" i="59"/>
  <c r="A3936" i="59" s="1"/>
  <c r="J3936" i="59"/>
  <c r="M3936" i="59"/>
  <c r="N3936" i="59"/>
  <c r="P3936" i="59"/>
  <c r="Q3936" i="59"/>
  <c r="R3936" i="59"/>
  <c r="S3936" i="59"/>
  <c r="T3936" i="59"/>
  <c r="U3936" i="59"/>
  <c r="D3937" i="59"/>
  <c r="A3937" i="59" s="1"/>
  <c r="J3937" i="59"/>
  <c r="M3937" i="59"/>
  <c r="N3937" i="59"/>
  <c r="P3937" i="59"/>
  <c r="Q3937" i="59"/>
  <c r="R3937" i="59"/>
  <c r="S3937" i="59"/>
  <c r="T3937" i="59"/>
  <c r="U3937" i="59"/>
  <c r="D3938" i="59"/>
  <c r="A3938" i="59" s="1"/>
  <c r="J3938" i="59"/>
  <c r="M3938" i="59"/>
  <c r="N3938" i="59"/>
  <c r="P3938" i="59"/>
  <c r="Q3938" i="59"/>
  <c r="R3938" i="59"/>
  <c r="S3938" i="59"/>
  <c r="T3938" i="59"/>
  <c r="U3938" i="59"/>
  <c r="D3939" i="59"/>
  <c r="A3939" i="59" s="1"/>
  <c r="J3939" i="59"/>
  <c r="M3939" i="59"/>
  <c r="N3939" i="59"/>
  <c r="P3939" i="59"/>
  <c r="Q3939" i="59"/>
  <c r="R3939" i="59"/>
  <c r="S3939" i="59"/>
  <c r="T3939" i="59"/>
  <c r="U3939" i="59"/>
  <c r="D3940" i="59"/>
  <c r="A3940" i="59" s="1"/>
  <c r="J3940" i="59"/>
  <c r="M3940" i="59"/>
  <c r="N3940" i="59"/>
  <c r="P3940" i="59"/>
  <c r="Q3940" i="59"/>
  <c r="R3940" i="59"/>
  <c r="S3940" i="59"/>
  <c r="T3940" i="59"/>
  <c r="U3940" i="59"/>
  <c r="D3941" i="59"/>
  <c r="A3941" i="59" s="1"/>
  <c r="J3941" i="59"/>
  <c r="M3941" i="59"/>
  <c r="N3941" i="59"/>
  <c r="P3941" i="59"/>
  <c r="Q3941" i="59"/>
  <c r="R3941" i="59"/>
  <c r="S3941" i="59"/>
  <c r="T3941" i="59"/>
  <c r="U3941" i="59"/>
  <c r="D3942" i="59"/>
  <c r="A3942" i="59" s="1"/>
  <c r="J3942" i="59"/>
  <c r="M3942" i="59"/>
  <c r="N3942" i="59"/>
  <c r="P3942" i="59"/>
  <c r="Q3942" i="59"/>
  <c r="R3942" i="59"/>
  <c r="S3942" i="59"/>
  <c r="T3942" i="59"/>
  <c r="U3942" i="59"/>
  <c r="D3943" i="59"/>
  <c r="A3943" i="59" s="1"/>
  <c r="J3943" i="59"/>
  <c r="M3943" i="59"/>
  <c r="N3943" i="59"/>
  <c r="P3943" i="59"/>
  <c r="Q3943" i="59"/>
  <c r="R3943" i="59"/>
  <c r="S3943" i="59"/>
  <c r="T3943" i="59"/>
  <c r="U3943" i="59"/>
  <c r="D3944" i="59"/>
  <c r="A3944" i="59" s="1"/>
  <c r="J3944" i="59"/>
  <c r="M3944" i="59"/>
  <c r="N3944" i="59"/>
  <c r="P3944" i="59"/>
  <c r="Q3944" i="59"/>
  <c r="R3944" i="59"/>
  <c r="S3944" i="59"/>
  <c r="T3944" i="59"/>
  <c r="U3944" i="59"/>
  <c r="D3945" i="59"/>
  <c r="A3945" i="59" s="1"/>
  <c r="J3945" i="59"/>
  <c r="M3945" i="59"/>
  <c r="N3945" i="59"/>
  <c r="P3945" i="59"/>
  <c r="Q3945" i="59"/>
  <c r="R3945" i="59"/>
  <c r="S3945" i="59"/>
  <c r="T3945" i="59"/>
  <c r="U3945" i="59"/>
  <c r="D3946" i="59"/>
  <c r="A3946" i="59" s="1"/>
  <c r="J3946" i="59"/>
  <c r="M3946" i="59"/>
  <c r="N3946" i="59"/>
  <c r="P3946" i="59"/>
  <c r="Q3946" i="59"/>
  <c r="R3946" i="59"/>
  <c r="S3946" i="59"/>
  <c r="T3946" i="59"/>
  <c r="U3946" i="59"/>
  <c r="D3947" i="59"/>
  <c r="A3947" i="59" s="1"/>
  <c r="J3947" i="59"/>
  <c r="M3947" i="59"/>
  <c r="N3947" i="59"/>
  <c r="P3947" i="59"/>
  <c r="Q3947" i="59"/>
  <c r="R3947" i="59"/>
  <c r="S3947" i="59"/>
  <c r="T3947" i="59"/>
  <c r="U3947" i="59"/>
  <c r="D3948" i="59"/>
  <c r="A3948" i="59" s="1"/>
  <c r="J3948" i="59"/>
  <c r="M3948" i="59"/>
  <c r="N3948" i="59"/>
  <c r="P3948" i="59"/>
  <c r="Q3948" i="59"/>
  <c r="R3948" i="59"/>
  <c r="S3948" i="59"/>
  <c r="T3948" i="59"/>
  <c r="U3948" i="59"/>
  <c r="D3949" i="59"/>
  <c r="A3949" i="59" s="1"/>
  <c r="J3949" i="59"/>
  <c r="M3949" i="59"/>
  <c r="N3949" i="59"/>
  <c r="P3949" i="59"/>
  <c r="Q3949" i="59"/>
  <c r="R3949" i="59"/>
  <c r="S3949" i="59"/>
  <c r="T3949" i="59"/>
  <c r="U3949" i="59"/>
  <c r="D3950" i="59"/>
  <c r="A3950" i="59" s="1"/>
  <c r="J3950" i="59"/>
  <c r="M3950" i="59"/>
  <c r="N3950" i="59"/>
  <c r="P3950" i="59"/>
  <c r="Q3950" i="59"/>
  <c r="R3950" i="59"/>
  <c r="S3950" i="59"/>
  <c r="T3950" i="59"/>
  <c r="U3950" i="59"/>
  <c r="D3951" i="59"/>
  <c r="A3951" i="59" s="1"/>
  <c r="J3951" i="59"/>
  <c r="M3951" i="59"/>
  <c r="N3951" i="59"/>
  <c r="P3951" i="59"/>
  <c r="Q3951" i="59"/>
  <c r="R3951" i="59"/>
  <c r="S3951" i="59"/>
  <c r="T3951" i="59"/>
  <c r="U3951" i="59"/>
  <c r="D3952" i="59"/>
  <c r="A3952" i="59" s="1"/>
  <c r="J3952" i="59"/>
  <c r="M3952" i="59"/>
  <c r="N3952" i="59"/>
  <c r="P3952" i="59"/>
  <c r="Q3952" i="59"/>
  <c r="R3952" i="59"/>
  <c r="S3952" i="59"/>
  <c r="T3952" i="59"/>
  <c r="U3952" i="59"/>
  <c r="D3953" i="59"/>
  <c r="A3953" i="59" s="1"/>
  <c r="J3953" i="59"/>
  <c r="M3953" i="59"/>
  <c r="N3953" i="59"/>
  <c r="P3953" i="59"/>
  <c r="Q3953" i="59"/>
  <c r="R3953" i="59"/>
  <c r="S3953" i="59"/>
  <c r="T3953" i="59"/>
  <c r="U3953" i="59"/>
  <c r="D3954" i="59"/>
  <c r="A3954" i="59" s="1"/>
  <c r="J3954" i="59"/>
  <c r="M3954" i="59"/>
  <c r="N3954" i="59"/>
  <c r="P3954" i="59"/>
  <c r="Q3954" i="59"/>
  <c r="R3954" i="59"/>
  <c r="S3954" i="59"/>
  <c r="T3954" i="59"/>
  <c r="U3954" i="59"/>
  <c r="D3955" i="59"/>
  <c r="A3955" i="59" s="1"/>
  <c r="J3955" i="59"/>
  <c r="M3955" i="59"/>
  <c r="N3955" i="59"/>
  <c r="P3955" i="59"/>
  <c r="Q3955" i="59"/>
  <c r="R3955" i="59"/>
  <c r="S3955" i="59"/>
  <c r="T3955" i="59"/>
  <c r="U3955" i="59"/>
  <c r="D3956" i="59"/>
  <c r="A3956" i="59" s="1"/>
  <c r="J3956" i="59"/>
  <c r="M3956" i="59"/>
  <c r="N3956" i="59"/>
  <c r="P3956" i="59"/>
  <c r="Q3956" i="59"/>
  <c r="R3956" i="59"/>
  <c r="S3956" i="59"/>
  <c r="T3956" i="59"/>
  <c r="U3956" i="59"/>
  <c r="D3957" i="59"/>
  <c r="A3957" i="59" s="1"/>
  <c r="J3957" i="59"/>
  <c r="M3957" i="59"/>
  <c r="N3957" i="59"/>
  <c r="P3957" i="59"/>
  <c r="Q3957" i="59"/>
  <c r="R3957" i="59"/>
  <c r="S3957" i="59"/>
  <c r="T3957" i="59"/>
  <c r="U3957" i="59"/>
  <c r="D3958" i="59"/>
  <c r="A3958" i="59" s="1"/>
  <c r="J3958" i="59"/>
  <c r="M3958" i="59"/>
  <c r="N3958" i="59"/>
  <c r="P3958" i="59"/>
  <c r="Q3958" i="59"/>
  <c r="R3958" i="59"/>
  <c r="S3958" i="59"/>
  <c r="T3958" i="59"/>
  <c r="U3958" i="59"/>
  <c r="D3959" i="59"/>
  <c r="A3959" i="59" s="1"/>
  <c r="J3959" i="59"/>
  <c r="M3959" i="59"/>
  <c r="N3959" i="59"/>
  <c r="P3959" i="59"/>
  <c r="Q3959" i="59"/>
  <c r="R3959" i="59"/>
  <c r="S3959" i="59"/>
  <c r="T3959" i="59"/>
  <c r="U3959" i="59"/>
  <c r="D3960" i="59"/>
  <c r="A3960" i="59" s="1"/>
  <c r="J3960" i="59"/>
  <c r="M3960" i="59"/>
  <c r="N3960" i="59"/>
  <c r="P3960" i="59"/>
  <c r="Q3960" i="59"/>
  <c r="R3960" i="59"/>
  <c r="S3960" i="59"/>
  <c r="T3960" i="59"/>
  <c r="U3960" i="59"/>
  <c r="D3961" i="59"/>
  <c r="A3961" i="59" s="1"/>
  <c r="J3961" i="59"/>
  <c r="M3961" i="59"/>
  <c r="N3961" i="59"/>
  <c r="P3961" i="59"/>
  <c r="Q3961" i="59"/>
  <c r="R3961" i="59"/>
  <c r="S3961" i="59"/>
  <c r="T3961" i="59"/>
  <c r="U3961" i="59"/>
  <c r="D3962" i="59"/>
  <c r="A3962" i="59" s="1"/>
  <c r="J3962" i="59"/>
  <c r="M3962" i="59"/>
  <c r="N3962" i="59"/>
  <c r="P3962" i="59"/>
  <c r="Q3962" i="59"/>
  <c r="R3962" i="59"/>
  <c r="S3962" i="59"/>
  <c r="T3962" i="59"/>
  <c r="U3962" i="59"/>
  <c r="D3963" i="59"/>
  <c r="A3963" i="59" s="1"/>
  <c r="J3963" i="59"/>
  <c r="M3963" i="59"/>
  <c r="N3963" i="59"/>
  <c r="P3963" i="59"/>
  <c r="Q3963" i="59"/>
  <c r="R3963" i="59"/>
  <c r="S3963" i="59"/>
  <c r="T3963" i="59"/>
  <c r="U3963" i="59"/>
  <c r="D3964" i="59"/>
  <c r="A3964" i="59" s="1"/>
  <c r="J3964" i="59"/>
  <c r="M3964" i="59"/>
  <c r="N3964" i="59"/>
  <c r="P3964" i="59"/>
  <c r="Q3964" i="59"/>
  <c r="R3964" i="59"/>
  <c r="S3964" i="59"/>
  <c r="T3964" i="59"/>
  <c r="U3964" i="59"/>
  <c r="D3965" i="59"/>
  <c r="A3965" i="59" s="1"/>
  <c r="J3965" i="59"/>
  <c r="M3965" i="59"/>
  <c r="N3965" i="59"/>
  <c r="P3965" i="59"/>
  <c r="Q3965" i="59"/>
  <c r="R3965" i="59"/>
  <c r="S3965" i="59"/>
  <c r="T3965" i="59"/>
  <c r="U3965" i="59"/>
  <c r="D3966" i="59"/>
  <c r="A3966" i="59" s="1"/>
  <c r="J3966" i="59"/>
  <c r="M3966" i="59"/>
  <c r="N3966" i="59"/>
  <c r="P3966" i="59"/>
  <c r="Q3966" i="59"/>
  <c r="R3966" i="59"/>
  <c r="S3966" i="59"/>
  <c r="T3966" i="59"/>
  <c r="U3966" i="59"/>
  <c r="D3967" i="59"/>
  <c r="A3967" i="59" s="1"/>
  <c r="J3967" i="59"/>
  <c r="M3967" i="59"/>
  <c r="N3967" i="59"/>
  <c r="P3967" i="59"/>
  <c r="Q3967" i="59"/>
  <c r="R3967" i="59"/>
  <c r="S3967" i="59"/>
  <c r="T3967" i="59"/>
  <c r="U3967" i="59"/>
  <c r="D3968" i="59"/>
  <c r="A3968" i="59" s="1"/>
  <c r="J3968" i="59"/>
  <c r="M3968" i="59"/>
  <c r="N3968" i="59"/>
  <c r="P3968" i="59"/>
  <c r="Q3968" i="59"/>
  <c r="R3968" i="59"/>
  <c r="S3968" i="59"/>
  <c r="T3968" i="59"/>
  <c r="U3968" i="59"/>
  <c r="D3969" i="59"/>
  <c r="A3969" i="59" s="1"/>
  <c r="J3969" i="59"/>
  <c r="M3969" i="59"/>
  <c r="N3969" i="59"/>
  <c r="P3969" i="59"/>
  <c r="Q3969" i="59"/>
  <c r="R3969" i="59"/>
  <c r="S3969" i="59"/>
  <c r="T3969" i="59"/>
  <c r="U3969" i="59"/>
  <c r="D3970" i="59"/>
  <c r="A3970" i="59" s="1"/>
  <c r="J3970" i="59"/>
  <c r="M3970" i="59"/>
  <c r="N3970" i="59"/>
  <c r="P3970" i="59"/>
  <c r="Q3970" i="59"/>
  <c r="R3970" i="59"/>
  <c r="S3970" i="59"/>
  <c r="T3970" i="59"/>
  <c r="U3970" i="59"/>
  <c r="D3971" i="59"/>
  <c r="A3971" i="59" s="1"/>
  <c r="J3971" i="59"/>
  <c r="M3971" i="59"/>
  <c r="N3971" i="59"/>
  <c r="P3971" i="59"/>
  <c r="Q3971" i="59"/>
  <c r="R3971" i="59"/>
  <c r="S3971" i="59"/>
  <c r="T3971" i="59"/>
  <c r="U3971" i="59"/>
  <c r="D3972" i="59"/>
  <c r="A3972" i="59" s="1"/>
  <c r="J3972" i="59"/>
  <c r="M3972" i="59"/>
  <c r="N3972" i="59"/>
  <c r="P3972" i="59"/>
  <c r="Q3972" i="59"/>
  <c r="R3972" i="59"/>
  <c r="S3972" i="59"/>
  <c r="T3972" i="59"/>
  <c r="U3972" i="59"/>
  <c r="D3973" i="59"/>
  <c r="A3973" i="59" s="1"/>
  <c r="J3973" i="59"/>
  <c r="M3973" i="59"/>
  <c r="N3973" i="59"/>
  <c r="P3973" i="59"/>
  <c r="Q3973" i="59"/>
  <c r="R3973" i="59"/>
  <c r="S3973" i="59"/>
  <c r="T3973" i="59"/>
  <c r="U3973" i="59"/>
  <c r="D3974" i="59"/>
  <c r="A3974" i="59" s="1"/>
  <c r="J3974" i="59"/>
  <c r="M3974" i="59"/>
  <c r="N3974" i="59"/>
  <c r="P3974" i="59"/>
  <c r="Q3974" i="59"/>
  <c r="R3974" i="59"/>
  <c r="S3974" i="59"/>
  <c r="T3974" i="59"/>
  <c r="U3974" i="59"/>
  <c r="D3975" i="59"/>
  <c r="A3975" i="59" s="1"/>
  <c r="J3975" i="59"/>
  <c r="M3975" i="59"/>
  <c r="N3975" i="59"/>
  <c r="P3975" i="59"/>
  <c r="Q3975" i="59"/>
  <c r="R3975" i="59"/>
  <c r="S3975" i="59"/>
  <c r="T3975" i="59"/>
  <c r="U3975" i="59"/>
  <c r="D3976" i="59"/>
  <c r="A3976" i="59" s="1"/>
  <c r="J3976" i="59"/>
  <c r="M3976" i="59"/>
  <c r="N3976" i="59"/>
  <c r="P3976" i="59"/>
  <c r="Q3976" i="59"/>
  <c r="R3976" i="59"/>
  <c r="S3976" i="59"/>
  <c r="T3976" i="59"/>
  <c r="U3976" i="59"/>
  <c r="D3977" i="59"/>
  <c r="A3977" i="59" s="1"/>
  <c r="J3977" i="59"/>
  <c r="M3977" i="59"/>
  <c r="N3977" i="59"/>
  <c r="P3977" i="59"/>
  <c r="Q3977" i="59"/>
  <c r="R3977" i="59"/>
  <c r="S3977" i="59"/>
  <c r="T3977" i="59"/>
  <c r="U3977" i="59"/>
  <c r="D3978" i="59"/>
  <c r="A3978" i="59" s="1"/>
  <c r="J3978" i="59"/>
  <c r="M3978" i="59"/>
  <c r="N3978" i="59"/>
  <c r="P3978" i="59"/>
  <c r="Q3978" i="59"/>
  <c r="R3978" i="59"/>
  <c r="S3978" i="59"/>
  <c r="T3978" i="59"/>
  <c r="U3978" i="59"/>
  <c r="D3979" i="59"/>
  <c r="A3979" i="59" s="1"/>
  <c r="J3979" i="59"/>
  <c r="M3979" i="59"/>
  <c r="N3979" i="59"/>
  <c r="P3979" i="59"/>
  <c r="Q3979" i="59"/>
  <c r="R3979" i="59"/>
  <c r="S3979" i="59"/>
  <c r="T3979" i="59"/>
  <c r="U3979" i="59"/>
  <c r="D3980" i="59"/>
  <c r="A3980" i="59" s="1"/>
  <c r="J3980" i="59"/>
  <c r="M3980" i="59"/>
  <c r="N3980" i="59"/>
  <c r="P3980" i="59"/>
  <c r="Q3980" i="59"/>
  <c r="R3980" i="59"/>
  <c r="S3980" i="59"/>
  <c r="T3980" i="59"/>
  <c r="U3980" i="59"/>
  <c r="D3981" i="59"/>
  <c r="A3981" i="59" s="1"/>
  <c r="J3981" i="59"/>
  <c r="M3981" i="59"/>
  <c r="N3981" i="59"/>
  <c r="P3981" i="59"/>
  <c r="Q3981" i="59"/>
  <c r="R3981" i="59"/>
  <c r="S3981" i="59"/>
  <c r="T3981" i="59"/>
  <c r="U3981" i="59"/>
  <c r="D3982" i="59"/>
  <c r="A3982" i="59" s="1"/>
  <c r="J3982" i="59"/>
  <c r="M3982" i="59"/>
  <c r="N3982" i="59"/>
  <c r="P3982" i="59"/>
  <c r="Q3982" i="59"/>
  <c r="R3982" i="59"/>
  <c r="S3982" i="59"/>
  <c r="T3982" i="59"/>
  <c r="U3982" i="59"/>
  <c r="D3983" i="59"/>
  <c r="A3983" i="59" s="1"/>
  <c r="J3983" i="59"/>
  <c r="M3983" i="59"/>
  <c r="N3983" i="59"/>
  <c r="P3983" i="59"/>
  <c r="Q3983" i="59"/>
  <c r="R3983" i="59"/>
  <c r="S3983" i="59"/>
  <c r="T3983" i="59"/>
  <c r="U3983" i="59"/>
  <c r="D3984" i="59"/>
  <c r="A3984" i="59" s="1"/>
  <c r="J3984" i="59"/>
  <c r="M3984" i="59"/>
  <c r="N3984" i="59"/>
  <c r="P3984" i="59"/>
  <c r="Q3984" i="59"/>
  <c r="R3984" i="59"/>
  <c r="S3984" i="59"/>
  <c r="T3984" i="59"/>
  <c r="U3984" i="59"/>
  <c r="D3985" i="59"/>
  <c r="A3985" i="59" s="1"/>
  <c r="J3985" i="59"/>
  <c r="M3985" i="59"/>
  <c r="N3985" i="59"/>
  <c r="P3985" i="59"/>
  <c r="Q3985" i="59"/>
  <c r="R3985" i="59"/>
  <c r="S3985" i="59"/>
  <c r="T3985" i="59"/>
  <c r="U3985" i="59"/>
  <c r="D3986" i="59"/>
  <c r="A3986" i="59" s="1"/>
  <c r="J3986" i="59"/>
  <c r="M3986" i="59"/>
  <c r="N3986" i="59"/>
  <c r="P3986" i="59"/>
  <c r="Q3986" i="59"/>
  <c r="R3986" i="59"/>
  <c r="S3986" i="59"/>
  <c r="T3986" i="59"/>
  <c r="U3986" i="59"/>
  <c r="D3987" i="59"/>
  <c r="A3987" i="59" s="1"/>
  <c r="J3987" i="59"/>
  <c r="M3987" i="59"/>
  <c r="N3987" i="59"/>
  <c r="P3987" i="59"/>
  <c r="Q3987" i="59"/>
  <c r="R3987" i="59"/>
  <c r="S3987" i="59"/>
  <c r="T3987" i="59"/>
  <c r="U3987" i="59"/>
  <c r="D3988" i="59"/>
  <c r="A3988" i="59" s="1"/>
  <c r="J3988" i="59"/>
  <c r="M3988" i="59"/>
  <c r="N3988" i="59"/>
  <c r="P3988" i="59"/>
  <c r="Q3988" i="59"/>
  <c r="R3988" i="59"/>
  <c r="S3988" i="59"/>
  <c r="T3988" i="59"/>
  <c r="U3988" i="59"/>
  <c r="D3989" i="59"/>
  <c r="A3989" i="59" s="1"/>
  <c r="J3989" i="59"/>
  <c r="M3989" i="59"/>
  <c r="N3989" i="59"/>
  <c r="P3989" i="59"/>
  <c r="Q3989" i="59"/>
  <c r="R3989" i="59"/>
  <c r="S3989" i="59"/>
  <c r="T3989" i="59"/>
  <c r="U3989" i="59"/>
  <c r="D3990" i="59"/>
  <c r="A3990" i="59" s="1"/>
  <c r="J3990" i="59"/>
  <c r="M3990" i="59"/>
  <c r="N3990" i="59"/>
  <c r="P3990" i="59"/>
  <c r="Q3990" i="59"/>
  <c r="R3990" i="59"/>
  <c r="S3990" i="59"/>
  <c r="T3990" i="59"/>
  <c r="U3990" i="59"/>
  <c r="D3991" i="59"/>
  <c r="A3991" i="59" s="1"/>
  <c r="J3991" i="59"/>
  <c r="M3991" i="59"/>
  <c r="N3991" i="59"/>
  <c r="P3991" i="59"/>
  <c r="Q3991" i="59"/>
  <c r="R3991" i="59"/>
  <c r="S3991" i="59"/>
  <c r="T3991" i="59"/>
  <c r="U3991" i="59"/>
  <c r="D3992" i="59"/>
  <c r="A3992" i="59" s="1"/>
  <c r="J3992" i="59"/>
  <c r="M3992" i="59"/>
  <c r="N3992" i="59"/>
  <c r="P3992" i="59"/>
  <c r="Q3992" i="59"/>
  <c r="R3992" i="59"/>
  <c r="S3992" i="59"/>
  <c r="T3992" i="59"/>
  <c r="U3992" i="59"/>
  <c r="D3993" i="59"/>
  <c r="A3993" i="59" s="1"/>
  <c r="J3993" i="59"/>
  <c r="M3993" i="59"/>
  <c r="N3993" i="59"/>
  <c r="P3993" i="59"/>
  <c r="Q3993" i="59"/>
  <c r="R3993" i="59"/>
  <c r="S3993" i="59"/>
  <c r="T3993" i="59"/>
  <c r="U3993" i="59"/>
  <c r="D3994" i="59"/>
  <c r="A3994" i="59" s="1"/>
  <c r="J3994" i="59"/>
  <c r="M3994" i="59"/>
  <c r="N3994" i="59"/>
  <c r="P3994" i="59"/>
  <c r="Q3994" i="59"/>
  <c r="R3994" i="59"/>
  <c r="S3994" i="59"/>
  <c r="T3994" i="59"/>
  <c r="U3994" i="59"/>
  <c r="D3995" i="59"/>
  <c r="A3995" i="59" s="1"/>
  <c r="J3995" i="59"/>
  <c r="M3995" i="59"/>
  <c r="N3995" i="59"/>
  <c r="P3995" i="59"/>
  <c r="Q3995" i="59"/>
  <c r="R3995" i="59"/>
  <c r="S3995" i="59"/>
  <c r="T3995" i="59"/>
  <c r="U3995" i="59"/>
  <c r="D3996" i="59"/>
  <c r="A3996" i="59" s="1"/>
  <c r="J3996" i="59"/>
  <c r="M3996" i="59"/>
  <c r="N3996" i="59"/>
  <c r="P3996" i="59"/>
  <c r="Q3996" i="59"/>
  <c r="R3996" i="59"/>
  <c r="S3996" i="59"/>
  <c r="T3996" i="59"/>
  <c r="U3996" i="59"/>
  <c r="D3997" i="59"/>
  <c r="A3997" i="59" s="1"/>
  <c r="J3997" i="59"/>
  <c r="M3997" i="59"/>
  <c r="N3997" i="59"/>
  <c r="P3997" i="59"/>
  <c r="Q3997" i="59"/>
  <c r="R3997" i="59"/>
  <c r="S3997" i="59"/>
  <c r="T3997" i="59"/>
  <c r="U3997" i="59"/>
  <c r="D3998" i="59"/>
  <c r="A3998" i="59" s="1"/>
  <c r="J3998" i="59"/>
  <c r="M3998" i="59"/>
  <c r="N3998" i="59"/>
  <c r="P3998" i="59"/>
  <c r="Q3998" i="59"/>
  <c r="R3998" i="59"/>
  <c r="S3998" i="59"/>
  <c r="T3998" i="59"/>
  <c r="U3998" i="59"/>
  <c r="D3999" i="59"/>
  <c r="A3999" i="59" s="1"/>
  <c r="J3999" i="59"/>
  <c r="M3999" i="59"/>
  <c r="N3999" i="59"/>
  <c r="P3999" i="59"/>
  <c r="Q3999" i="59"/>
  <c r="R3999" i="59"/>
  <c r="S3999" i="59"/>
  <c r="T3999" i="59"/>
  <c r="U3999" i="59"/>
  <c r="D4000" i="59"/>
  <c r="A4000" i="59" s="1"/>
  <c r="J4000" i="59"/>
  <c r="M4000" i="59"/>
  <c r="N4000" i="59"/>
  <c r="P4000" i="59"/>
  <c r="Q4000" i="59"/>
  <c r="R4000" i="59"/>
  <c r="S4000" i="59"/>
  <c r="T4000" i="59"/>
  <c r="U4000" i="59"/>
  <c r="D4001" i="59"/>
  <c r="A4001" i="59" s="1"/>
  <c r="J4001" i="59"/>
  <c r="M4001" i="59"/>
  <c r="N4001" i="59"/>
  <c r="P4001" i="59"/>
  <c r="Q4001" i="59"/>
  <c r="R4001" i="59"/>
  <c r="S4001" i="59"/>
  <c r="T4001" i="59"/>
  <c r="U4001" i="59"/>
  <c r="D4002" i="59"/>
  <c r="A4002" i="59" s="1"/>
  <c r="J4002" i="59"/>
  <c r="M4002" i="59"/>
  <c r="N4002" i="59"/>
  <c r="P4002" i="59"/>
  <c r="Q4002" i="59"/>
  <c r="R4002" i="59"/>
  <c r="S4002" i="59"/>
  <c r="T4002" i="59"/>
  <c r="U4002" i="59"/>
  <c r="D4003" i="59"/>
  <c r="A4003" i="59" s="1"/>
  <c r="J4003" i="59"/>
  <c r="M4003" i="59"/>
  <c r="N4003" i="59"/>
  <c r="P4003" i="59"/>
  <c r="Q4003" i="59"/>
  <c r="R4003" i="59"/>
  <c r="S4003" i="59"/>
  <c r="T4003" i="59"/>
  <c r="U4003" i="59"/>
  <c r="D4004" i="59"/>
  <c r="A4004" i="59" s="1"/>
  <c r="J4004" i="59"/>
  <c r="M4004" i="59"/>
  <c r="N4004" i="59"/>
  <c r="P4004" i="59"/>
  <c r="Q4004" i="59"/>
  <c r="R4004" i="59"/>
  <c r="S4004" i="59"/>
  <c r="T4004" i="59"/>
  <c r="U4004" i="59"/>
  <c r="D4005" i="59"/>
  <c r="A4005" i="59" s="1"/>
  <c r="J4005" i="59"/>
  <c r="M4005" i="59"/>
  <c r="N4005" i="59"/>
  <c r="P4005" i="59"/>
  <c r="Q4005" i="59"/>
  <c r="R4005" i="59"/>
  <c r="S4005" i="59"/>
  <c r="T4005" i="59"/>
  <c r="U4005" i="59"/>
  <c r="D4006" i="59"/>
  <c r="A4006" i="59" s="1"/>
  <c r="J4006" i="59"/>
  <c r="M4006" i="59"/>
  <c r="N4006" i="59"/>
  <c r="P4006" i="59"/>
  <c r="Q4006" i="59"/>
  <c r="R4006" i="59"/>
  <c r="S4006" i="59"/>
  <c r="T4006" i="59"/>
  <c r="U4006" i="59"/>
  <c r="D4007" i="59"/>
  <c r="A4007" i="59" s="1"/>
  <c r="J4007" i="59"/>
  <c r="M4007" i="59"/>
  <c r="N4007" i="59"/>
  <c r="P4007" i="59"/>
  <c r="Q4007" i="59"/>
  <c r="R4007" i="59"/>
  <c r="S4007" i="59"/>
  <c r="T4007" i="59"/>
  <c r="U4007" i="59"/>
  <c r="D4008" i="59"/>
  <c r="A4008" i="59" s="1"/>
  <c r="J4008" i="59"/>
  <c r="M4008" i="59"/>
  <c r="N4008" i="59"/>
  <c r="P4008" i="59"/>
  <c r="Q4008" i="59"/>
  <c r="R4008" i="59"/>
  <c r="S4008" i="59"/>
  <c r="T4008" i="59"/>
  <c r="U4008" i="59"/>
  <c r="D4009" i="59"/>
  <c r="A4009" i="59" s="1"/>
  <c r="J4009" i="59"/>
  <c r="M4009" i="59"/>
  <c r="N4009" i="59"/>
  <c r="P4009" i="59"/>
  <c r="Q4009" i="59"/>
  <c r="R4009" i="59"/>
  <c r="S4009" i="59"/>
  <c r="T4009" i="59"/>
  <c r="U4009" i="59"/>
  <c r="D4010" i="59"/>
  <c r="A4010" i="59" s="1"/>
  <c r="J4010" i="59"/>
  <c r="M4010" i="59"/>
  <c r="N4010" i="59"/>
  <c r="P4010" i="59"/>
  <c r="Q4010" i="59"/>
  <c r="R4010" i="59"/>
  <c r="S4010" i="59"/>
  <c r="T4010" i="59"/>
  <c r="U4010" i="59"/>
  <c r="D4011" i="59"/>
  <c r="A4011" i="59" s="1"/>
  <c r="J4011" i="59"/>
  <c r="M4011" i="59"/>
  <c r="N4011" i="59"/>
  <c r="P4011" i="59"/>
  <c r="Q4011" i="59"/>
  <c r="R4011" i="59"/>
  <c r="S4011" i="59"/>
  <c r="T4011" i="59"/>
  <c r="U4011" i="59"/>
  <c r="D4012" i="59"/>
  <c r="A4012" i="59" s="1"/>
  <c r="J4012" i="59"/>
  <c r="M4012" i="59"/>
  <c r="N4012" i="59"/>
  <c r="P4012" i="59"/>
  <c r="Q4012" i="59"/>
  <c r="R4012" i="59"/>
  <c r="S4012" i="59"/>
  <c r="T4012" i="59"/>
  <c r="U4012" i="59"/>
  <c r="D4013" i="59"/>
  <c r="A4013" i="59" s="1"/>
  <c r="J4013" i="59"/>
  <c r="M4013" i="59"/>
  <c r="N4013" i="59"/>
  <c r="P4013" i="59"/>
  <c r="Q4013" i="59"/>
  <c r="R4013" i="59"/>
  <c r="S4013" i="59"/>
  <c r="T4013" i="59"/>
  <c r="U4013" i="59"/>
  <c r="D4014" i="59"/>
  <c r="A4014" i="59" s="1"/>
  <c r="J4014" i="59"/>
  <c r="M4014" i="59"/>
  <c r="N4014" i="59"/>
  <c r="P4014" i="59"/>
  <c r="Q4014" i="59"/>
  <c r="R4014" i="59"/>
  <c r="S4014" i="59"/>
  <c r="T4014" i="59"/>
  <c r="U4014" i="59"/>
  <c r="D4015" i="59"/>
  <c r="A4015" i="59" s="1"/>
  <c r="J4015" i="59"/>
  <c r="M4015" i="59"/>
  <c r="N4015" i="59"/>
  <c r="P4015" i="59"/>
  <c r="Q4015" i="59"/>
  <c r="R4015" i="59"/>
  <c r="S4015" i="59"/>
  <c r="T4015" i="59"/>
  <c r="U4015" i="59"/>
  <c r="D4016" i="59"/>
  <c r="A4016" i="59" s="1"/>
  <c r="J4016" i="59"/>
  <c r="M4016" i="59"/>
  <c r="N4016" i="59"/>
  <c r="P4016" i="59"/>
  <c r="Q4016" i="59"/>
  <c r="R4016" i="59"/>
  <c r="S4016" i="59"/>
  <c r="T4016" i="59"/>
  <c r="U4016" i="59"/>
  <c r="D4017" i="59"/>
  <c r="A4017" i="59" s="1"/>
  <c r="J4017" i="59"/>
  <c r="M4017" i="59"/>
  <c r="N4017" i="59"/>
  <c r="P4017" i="59"/>
  <c r="Q4017" i="59"/>
  <c r="R4017" i="59"/>
  <c r="S4017" i="59"/>
  <c r="T4017" i="59"/>
  <c r="U4017" i="59"/>
  <c r="D4018" i="59"/>
  <c r="A4018" i="59" s="1"/>
  <c r="J4018" i="59"/>
  <c r="M4018" i="59"/>
  <c r="N4018" i="59"/>
  <c r="P4018" i="59"/>
  <c r="Q4018" i="59"/>
  <c r="R4018" i="59"/>
  <c r="S4018" i="59"/>
  <c r="T4018" i="59"/>
  <c r="U4018" i="59"/>
  <c r="D4019" i="59"/>
  <c r="A4019" i="59" s="1"/>
  <c r="J4019" i="59"/>
  <c r="M4019" i="59"/>
  <c r="N4019" i="59"/>
  <c r="P4019" i="59"/>
  <c r="Q4019" i="59"/>
  <c r="R4019" i="59"/>
  <c r="S4019" i="59"/>
  <c r="T4019" i="59"/>
  <c r="U4019" i="59"/>
  <c r="D4020" i="59"/>
  <c r="A4020" i="59" s="1"/>
  <c r="J4020" i="59"/>
  <c r="M4020" i="59"/>
  <c r="N4020" i="59"/>
  <c r="P4020" i="59"/>
  <c r="Q4020" i="59"/>
  <c r="R4020" i="59"/>
  <c r="S4020" i="59"/>
  <c r="T4020" i="59"/>
  <c r="U4020" i="59"/>
  <c r="D4021" i="59"/>
  <c r="A4021" i="59" s="1"/>
  <c r="J4021" i="59"/>
  <c r="M4021" i="59"/>
  <c r="N4021" i="59"/>
  <c r="P4021" i="59"/>
  <c r="Q4021" i="59"/>
  <c r="R4021" i="59"/>
  <c r="S4021" i="59"/>
  <c r="T4021" i="59"/>
  <c r="U4021" i="59"/>
  <c r="D4022" i="59"/>
  <c r="A4022" i="59" s="1"/>
  <c r="J4022" i="59"/>
  <c r="M4022" i="59"/>
  <c r="N4022" i="59"/>
  <c r="P4022" i="59"/>
  <c r="Q4022" i="59"/>
  <c r="R4022" i="59"/>
  <c r="S4022" i="59"/>
  <c r="T4022" i="59"/>
  <c r="U4022" i="59"/>
  <c r="D4023" i="59"/>
  <c r="A4023" i="59" s="1"/>
  <c r="J4023" i="59"/>
  <c r="M4023" i="59"/>
  <c r="N4023" i="59"/>
  <c r="P4023" i="59"/>
  <c r="Q4023" i="59"/>
  <c r="R4023" i="59"/>
  <c r="S4023" i="59"/>
  <c r="T4023" i="59"/>
  <c r="U4023" i="59"/>
  <c r="D4024" i="59"/>
  <c r="A4024" i="59" s="1"/>
  <c r="J4024" i="59"/>
  <c r="M4024" i="59"/>
  <c r="N4024" i="59"/>
  <c r="P4024" i="59"/>
  <c r="Q4024" i="59"/>
  <c r="R4024" i="59"/>
  <c r="S4024" i="59"/>
  <c r="T4024" i="59"/>
  <c r="U4024" i="59"/>
  <c r="D4025" i="59"/>
  <c r="A4025" i="59" s="1"/>
  <c r="J4025" i="59"/>
  <c r="M4025" i="59"/>
  <c r="N4025" i="59"/>
  <c r="P4025" i="59"/>
  <c r="Q4025" i="59"/>
  <c r="R4025" i="59"/>
  <c r="S4025" i="59"/>
  <c r="T4025" i="59"/>
  <c r="U4025" i="59"/>
  <c r="D4026" i="59"/>
  <c r="A4026" i="59" s="1"/>
  <c r="J4026" i="59"/>
  <c r="M4026" i="59"/>
  <c r="N4026" i="59"/>
  <c r="P4026" i="59"/>
  <c r="Q4026" i="59"/>
  <c r="R4026" i="59"/>
  <c r="S4026" i="59"/>
  <c r="T4026" i="59"/>
  <c r="U4026" i="59"/>
  <c r="D4027" i="59"/>
  <c r="A4027" i="59" s="1"/>
  <c r="J4027" i="59"/>
  <c r="M4027" i="59"/>
  <c r="N4027" i="59"/>
  <c r="P4027" i="59"/>
  <c r="Q4027" i="59"/>
  <c r="R4027" i="59"/>
  <c r="S4027" i="59"/>
  <c r="T4027" i="59"/>
  <c r="U4027" i="59"/>
  <c r="D4028" i="59"/>
  <c r="A4028" i="59" s="1"/>
  <c r="J4028" i="59"/>
  <c r="M4028" i="59"/>
  <c r="N4028" i="59"/>
  <c r="P4028" i="59"/>
  <c r="Q4028" i="59"/>
  <c r="R4028" i="59"/>
  <c r="S4028" i="59"/>
  <c r="T4028" i="59"/>
  <c r="U4028" i="59"/>
  <c r="D4029" i="59"/>
  <c r="A4029" i="59" s="1"/>
  <c r="J4029" i="59"/>
  <c r="M4029" i="59"/>
  <c r="N4029" i="59"/>
  <c r="P4029" i="59"/>
  <c r="Q4029" i="59"/>
  <c r="R4029" i="59"/>
  <c r="S4029" i="59"/>
  <c r="T4029" i="59"/>
  <c r="U4029" i="59"/>
  <c r="D4030" i="59"/>
  <c r="A4030" i="59" s="1"/>
  <c r="J4030" i="59"/>
  <c r="M4030" i="59"/>
  <c r="N4030" i="59"/>
  <c r="P4030" i="59"/>
  <c r="Q4030" i="59"/>
  <c r="R4030" i="59"/>
  <c r="S4030" i="59"/>
  <c r="T4030" i="59"/>
  <c r="U4030" i="59"/>
  <c r="D4031" i="59"/>
  <c r="A4031" i="59" s="1"/>
  <c r="J4031" i="59"/>
  <c r="M4031" i="59"/>
  <c r="N4031" i="59"/>
  <c r="P4031" i="59"/>
  <c r="Q4031" i="59"/>
  <c r="R4031" i="59"/>
  <c r="S4031" i="59"/>
  <c r="T4031" i="59"/>
  <c r="U4031" i="59"/>
  <c r="D4032" i="59"/>
  <c r="A4032" i="59" s="1"/>
  <c r="J4032" i="59"/>
  <c r="M4032" i="59"/>
  <c r="N4032" i="59"/>
  <c r="P4032" i="59"/>
  <c r="Q4032" i="59"/>
  <c r="R4032" i="59"/>
  <c r="S4032" i="59"/>
  <c r="T4032" i="59"/>
  <c r="U4032" i="59"/>
  <c r="D4033" i="59"/>
  <c r="A4033" i="59" s="1"/>
  <c r="J4033" i="59"/>
  <c r="M4033" i="59"/>
  <c r="N4033" i="59"/>
  <c r="P4033" i="59"/>
  <c r="Q4033" i="59"/>
  <c r="R4033" i="59"/>
  <c r="S4033" i="59"/>
  <c r="T4033" i="59"/>
  <c r="U4033" i="59"/>
  <c r="D4034" i="59"/>
  <c r="A4034" i="59" s="1"/>
  <c r="J4034" i="59"/>
  <c r="M4034" i="59"/>
  <c r="N4034" i="59"/>
  <c r="P4034" i="59"/>
  <c r="Q4034" i="59"/>
  <c r="R4034" i="59"/>
  <c r="S4034" i="59"/>
  <c r="T4034" i="59"/>
  <c r="U4034" i="59"/>
  <c r="D4035" i="59"/>
  <c r="A4035" i="59" s="1"/>
  <c r="J4035" i="59"/>
  <c r="M4035" i="59"/>
  <c r="N4035" i="59"/>
  <c r="P4035" i="59"/>
  <c r="Q4035" i="59"/>
  <c r="R4035" i="59"/>
  <c r="S4035" i="59"/>
  <c r="T4035" i="59"/>
  <c r="U4035" i="59"/>
  <c r="D4036" i="59"/>
  <c r="A4036" i="59" s="1"/>
  <c r="J4036" i="59"/>
  <c r="M4036" i="59"/>
  <c r="N4036" i="59"/>
  <c r="P4036" i="59"/>
  <c r="Q4036" i="59"/>
  <c r="R4036" i="59"/>
  <c r="S4036" i="59"/>
  <c r="T4036" i="59"/>
  <c r="U4036" i="59"/>
  <c r="D4037" i="59"/>
  <c r="A4037" i="59" s="1"/>
  <c r="J4037" i="59"/>
  <c r="M4037" i="59"/>
  <c r="N4037" i="59"/>
  <c r="P4037" i="59"/>
  <c r="Q4037" i="59"/>
  <c r="R4037" i="59"/>
  <c r="S4037" i="59"/>
  <c r="T4037" i="59"/>
  <c r="U4037" i="59"/>
  <c r="D4038" i="59"/>
  <c r="A4038" i="59" s="1"/>
  <c r="J4038" i="59"/>
  <c r="M4038" i="59"/>
  <c r="N4038" i="59"/>
  <c r="P4038" i="59"/>
  <c r="Q4038" i="59"/>
  <c r="R4038" i="59"/>
  <c r="S4038" i="59"/>
  <c r="T4038" i="59"/>
  <c r="U4038" i="59"/>
  <c r="D4039" i="59"/>
  <c r="A4039" i="59" s="1"/>
  <c r="J4039" i="59"/>
  <c r="M4039" i="59"/>
  <c r="N4039" i="59"/>
  <c r="P4039" i="59"/>
  <c r="Q4039" i="59"/>
  <c r="R4039" i="59"/>
  <c r="S4039" i="59"/>
  <c r="T4039" i="59"/>
  <c r="U4039" i="59"/>
  <c r="D4040" i="59"/>
  <c r="A4040" i="59" s="1"/>
  <c r="J4040" i="59"/>
  <c r="M4040" i="59"/>
  <c r="N4040" i="59"/>
  <c r="P4040" i="59"/>
  <c r="Q4040" i="59"/>
  <c r="R4040" i="59"/>
  <c r="S4040" i="59"/>
  <c r="T4040" i="59"/>
  <c r="U4040" i="59"/>
  <c r="D4041" i="59"/>
  <c r="A4041" i="59" s="1"/>
  <c r="J4041" i="59"/>
  <c r="M4041" i="59"/>
  <c r="N4041" i="59"/>
  <c r="P4041" i="59"/>
  <c r="Q4041" i="59"/>
  <c r="R4041" i="59"/>
  <c r="S4041" i="59"/>
  <c r="T4041" i="59"/>
  <c r="U4041" i="59"/>
  <c r="D4042" i="59"/>
  <c r="A4042" i="59" s="1"/>
  <c r="J4042" i="59"/>
  <c r="M4042" i="59"/>
  <c r="N4042" i="59"/>
  <c r="P4042" i="59"/>
  <c r="Q4042" i="59"/>
  <c r="R4042" i="59"/>
  <c r="S4042" i="59"/>
  <c r="T4042" i="59"/>
  <c r="U4042" i="59"/>
  <c r="D4043" i="59"/>
  <c r="A4043" i="59" s="1"/>
  <c r="J4043" i="59"/>
  <c r="M4043" i="59"/>
  <c r="N4043" i="59"/>
  <c r="P4043" i="59"/>
  <c r="Q4043" i="59"/>
  <c r="R4043" i="59"/>
  <c r="S4043" i="59"/>
  <c r="T4043" i="59"/>
  <c r="U4043" i="59"/>
  <c r="D4044" i="59"/>
  <c r="A4044" i="59" s="1"/>
  <c r="J4044" i="59"/>
  <c r="M4044" i="59"/>
  <c r="N4044" i="59"/>
  <c r="P4044" i="59"/>
  <c r="Q4044" i="59"/>
  <c r="R4044" i="59"/>
  <c r="S4044" i="59"/>
  <c r="T4044" i="59"/>
  <c r="U4044" i="59"/>
  <c r="D4045" i="59"/>
  <c r="A4045" i="59" s="1"/>
  <c r="J4045" i="59"/>
  <c r="M4045" i="59"/>
  <c r="N4045" i="59"/>
  <c r="P4045" i="59"/>
  <c r="Q4045" i="59"/>
  <c r="R4045" i="59"/>
  <c r="S4045" i="59"/>
  <c r="T4045" i="59"/>
  <c r="U4045" i="59"/>
  <c r="D4046" i="59"/>
  <c r="A4046" i="59" s="1"/>
  <c r="J4046" i="59"/>
  <c r="M4046" i="59"/>
  <c r="N4046" i="59"/>
  <c r="P4046" i="59"/>
  <c r="Q4046" i="59"/>
  <c r="R4046" i="59"/>
  <c r="S4046" i="59"/>
  <c r="T4046" i="59"/>
  <c r="U4046" i="59"/>
  <c r="D4047" i="59"/>
  <c r="A4047" i="59" s="1"/>
  <c r="J4047" i="59"/>
  <c r="M4047" i="59"/>
  <c r="N4047" i="59"/>
  <c r="P4047" i="59"/>
  <c r="Q4047" i="59"/>
  <c r="R4047" i="59"/>
  <c r="S4047" i="59"/>
  <c r="T4047" i="59"/>
  <c r="U4047" i="59"/>
  <c r="D4048" i="59"/>
  <c r="A4048" i="59" s="1"/>
  <c r="J4048" i="59"/>
  <c r="M4048" i="59"/>
  <c r="N4048" i="59"/>
  <c r="P4048" i="59"/>
  <c r="Q4048" i="59"/>
  <c r="R4048" i="59"/>
  <c r="S4048" i="59"/>
  <c r="T4048" i="59"/>
  <c r="U4048" i="59"/>
  <c r="D4049" i="59"/>
  <c r="A4049" i="59" s="1"/>
  <c r="J4049" i="59"/>
  <c r="M4049" i="59"/>
  <c r="N4049" i="59"/>
  <c r="P4049" i="59"/>
  <c r="Q4049" i="59"/>
  <c r="S4049" i="59"/>
  <c r="T4049" i="59"/>
  <c r="U4049" i="59"/>
  <c r="D4050" i="59"/>
  <c r="A4050" i="59" s="1"/>
  <c r="J4050" i="59"/>
  <c r="M4050" i="59"/>
  <c r="N4050" i="59"/>
  <c r="P4050" i="59"/>
  <c r="Q4050" i="59"/>
  <c r="R4050" i="59"/>
  <c r="S4050" i="59"/>
  <c r="T4050" i="59"/>
  <c r="U4050" i="59"/>
  <c r="D4051" i="59"/>
  <c r="A4051" i="59" s="1"/>
  <c r="J4051" i="59"/>
  <c r="M4051" i="59"/>
  <c r="N4051" i="59"/>
  <c r="P4051" i="59"/>
  <c r="Q4051" i="59"/>
  <c r="R4051" i="59"/>
  <c r="S4051" i="59"/>
  <c r="T4051" i="59"/>
  <c r="U4051" i="59"/>
  <c r="D4052" i="59"/>
  <c r="A4052" i="59" s="1"/>
  <c r="J4052" i="59"/>
  <c r="M4052" i="59"/>
  <c r="N4052" i="59"/>
  <c r="P4052" i="59"/>
  <c r="Q4052" i="59"/>
  <c r="R4052" i="59"/>
  <c r="S4052" i="59"/>
  <c r="T4052" i="59"/>
  <c r="U4052" i="59"/>
  <c r="D4053" i="59"/>
  <c r="A4053" i="59" s="1"/>
  <c r="J4053" i="59"/>
  <c r="M4053" i="59"/>
  <c r="N4053" i="59"/>
  <c r="P4053" i="59"/>
  <c r="Q4053" i="59"/>
  <c r="R4053" i="59"/>
  <c r="S4053" i="59"/>
  <c r="T4053" i="59"/>
  <c r="U4053" i="59"/>
  <c r="D4054" i="59"/>
  <c r="A4054" i="59" s="1"/>
  <c r="J4054" i="59"/>
  <c r="M4054" i="59"/>
  <c r="N4054" i="59"/>
  <c r="P4054" i="59"/>
  <c r="Q4054" i="59"/>
  <c r="R4054" i="59"/>
  <c r="S4054" i="59"/>
  <c r="T4054" i="59"/>
  <c r="U4054" i="59"/>
  <c r="D4055" i="59"/>
  <c r="A4055" i="59" s="1"/>
  <c r="J4055" i="59"/>
  <c r="M4055" i="59"/>
  <c r="N4055" i="59"/>
  <c r="P4055" i="59"/>
  <c r="Q4055" i="59"/>
  <c r="R4055" i="59"/>
  <c r="S4055" i="59"/>
  <c r="T4055" i="59"/>
  <c r="U4055" i="59"/>
  <c r="D4056" i="59"/>
  <c r="A4056" i="59" s="1"/>
  <c r="J4056" i="59"/>
  <c r="M4056" i="59"/>
  <c r="N4056" i="59"/>
  <c r="P4056" i="59"/>
  <c r="Q4056" i="59"/>
  <c r="R4056" i="59"/>
  <c r="S4056" i="59"/>
  <c r="T4056" i="59"/>
  <c r="U4056" i="59"/>
  <c r="D4057" i="59"/>
  <c r="A4057" i="59" s="1"/>
  <c r="J4057" i="59"/>
  <c r="M4057" i="59"/>
  <c r="N4057" i="59"/>
  <c r="P4057" i="59"/>
  <c r="Q4057" i="59"/>
  <c r="R4057" i="59"/>
  <c r="S4057" i="59"/>
  <c r="T4057" i="59"/>
  <c r="U4057" i="59"/>
  <c r="D4058" i="59"/>
  <c r="A4058" i="59" s="1"/>
  <c r="J4058" i="59"/>
  <c r="M4058" i="59"/>
  <c r="N4058" i="59"/>
  <c r="P4058" i="59"/>
  <c r="Q4058" i="59"/>
  <c r="R4058" i="59"/>
  <c r="S4058" i="59"/>
  <c r="T4058" i="59"/>
  <c r="U4058" i="59"/>
  <c r="D4059" i="59"/>
  <c r="A4059" i="59" s="1"/>
  <c r="J4059" i="59"/>
  <c r="M4059" i="59"/>
  <c r="N4059" i="59"/>
  <c r="P4059" i="59"/>
  <c r="Q4059" i="59"/>
  <c r="R4059" i="59"/>
  <c r="S4059" i="59"/>
  <c r="T4059" i="59"/>
  <c r="U4059" i="59"/>
  <c r="D4060" i="59"/>
  <c r="A4060" i="59" s="1"/>
  <c r="J4060" i="59"/>
  <c r="M4060" i="59"/>
  <c r="N4060" i="59"/>
  <c r="P4060" i="59"/>
  <c r="Q4060" i="59"/>
  <c r="R4060" i="59"/>
  <c r="S4060" i="59"/>
  <c r="T4060" i="59"/>
  <c r="U4060" i="59"/>
  <c r="D4061" i="59"/>
  <c r="A4061" i="59" s="1"/>
  <c r="J4061" i="59"/>
  <c r="M4061" i="59"/>
  <c r="N4061" i="59"/>
  <c r="P4061" i="59"/>
  <c r="Q4061" i="59"/>
  <c r="R4061" i="59"/>
  <c r="S4061" i="59"/>
  <c r="T4061" i="59"/>
  <c r="U4061" i="59"/>
  <c r="D4062" i="59"/>
  <c r="A4062" i="59" s="1"/>
  <c r="J4062" i="59"/>
  <c r="M4062" i="59"/>
  <c r="N4062" i="59"/>
  <c r="P4062" i="59"/>
  <c r="Q4062" i="59"/>
  <c r="R4062" i="59"/>
  <c r="S4062" i="59"/>
  <c r="T4062" i="59"/>
  <c r="U4062" i="59"/>
  <c r="D4063" i="59"/>
  <c r="A4063" i="59" s="1"/>
  <c r="J4063" i="59"/>
  <c r="M4063" i="59"/>
  <c r="N4063" i="59"/>
  <c r="P4063" i="59"/>
  <c r="Q4063" i="59"/>
  <c r="R4063" i="59"/>
  <c r="S4063" i="59"/>
  <c r="T4063" i="59"/>
  <c r="U4063" i="59"/>
  <c r="D4064" i="59"/>
  <c r="A4064" i="59" s="1"/>
  <c r="J4064" i="59"/>
  <c r="M4064" i="59"/>
  <c r="N4064" i="59"/>
  <c r="P4064" i="59"/>
  <c r="Q4064" i="59"/>
  <c r="R4064" i="59"/>
  <c r="S4064" i="59"/>
  <c r="T4064" i="59"/>
  <c r="U4064" i="59"/>
  <c r="D4065" i="59"/>
  <c r="A4065" i="59" s="1"/>
  <c r="J4065" i="59"/>
  <c r="M4065" i="59"/>
  <c r="N4065" i="59"/>
  <c r="P4065" i="59"/>
  <c r="Q4065" i="59"/>
  <c r="R4065" i="59"/>
  <c r="S4065" i="59"/>
  <c r="T4065" i="59"/>
  <c r="U4065" i="59"/>
  <c r="D4066" i="59"/>
  <c r="A4066" i="59" s="1"/>
  <c r="J4066" i="59"/>
  <c r="M4066" i="59"/>
  <c r="N4066" i="59"/>
  <c r="P4066" i="59"/>
  <c r="Q4066" i="59"/>
  <c r="R4066" i="59"/>
  <c r="S4066" i="59"/>
  <c r="T4066" i="59"/>
  <c r="U4066" i="59"/>
  <c r="D4067" i="59"/>
  <c r="A4067" i="59" s="1"/>
  <c r="J4067" i="59"/>
  <c r="M4067" i="59"/>
  <c r="N4067" i="59"/>
  <c r="P4067" i="59"/>
  <c r="Q4067" i="59"/>
  <c r="R4067" i="59"/>
  <c r="S4067" i="59"/>
  <c r="T4067" i="59"/>
  <c r="U4067" i="59"/>
  <c r="D4068" i="59"/>
  <c r="A4068" i="59" s="1"/>
  <c r="J4068" i="59"/>
  <c r="M4068" i="59"/>
  <c r="N4068" i="59"/>
  <c r="P4068" i="59"/>
  <c r="Q4068" i="59"/>
  <c r="R4068" i="59"/>
  <c r="S4068" i="59"/>
  <c r="T4068" i="59"/>
  <c r="U4068" i="59"/>
  <c r="D4069" i="59"/>
  <c r="A4069" i="59" s="1"/>
  <c r="J4069" i="59"/>
  <c r="M4069" i="59"/>
  <c r="N4069" i="59"/>
  <c r="P4069" i="59"/>
  <c r="Q4069" i="59"/>
  <c r="R4069" i="59"/>
  <c r="S4069" i="59"/>
  <c r="T4069" i="59"/>
  <c r="U4069" i="59"/>
  <c r="D4070" i="59"/>
  <c r="A4070" i="59" s="1"/>
  <c r="J4070" i="59"/>
  <c r="M4070" i="59"/>
  <c r="N4070" i="59"/>
  <c r="P4070" i="59"/>
  <c r="Q4070" i="59"/>
  <c r="R4070" i="59"/>
  <c r="S4070" i="59"/>
  <c r="T4070" i="59"/>
  <c r="U4070" i="59"/>
  <c r="D4071" i="59"/>
  <c r="A4071" i="59" s="1"/>
  <c r="J4071" i="59"/>
  <c r="M4071" i="59"/>
  <c r="N4071" i="59"/>
  <c r="P4071" i="59"/>
  <c r="Q4071" i="59"/>
  <c r="R4071" i="59"/>
  <c r="S4071" i="59"/>
  <c r="T4071" i="59"/>
  <c r="U4071" i="59"/>
  <c r="D4072" i="59"/>
  <c r="A4072" i="59" s="1"/>
  <c r="J4072" i="59"/>
  <c r="M4072" i="59"/>
  <c r="N4072" i="59"/>
  <c r="P4072" i="59"/>
  <c r="Q4072" i="59"/>
  <c r="R4072" i="59"/>
  <c r="S4072" i="59"/>
  <c r="T4072" i="59"/>
  <c r="U4072" i="59"/>
  <c r="D4073" i="59"/>
  <c r="A4073" i="59" s="1"/>
  <c r="J4073" i="59"/>
  <c r="M4073" i="59"/>
  <c r="N4073" i="59"/>
  <c r="P4073" i="59"/>
  <c r="Q4073" i="59"/>
  <c r="R4073" i="59"/>
  <c r="S4073" i="59"/>
  <c r="T4073" i="59"/>
  <c r="U4073" i="59"/>
  <c r="D4074" i="59"/>
  <c r="A4074" i="59" s="1"/>
  <c r="J4074" i="59"/>
  <c r="M4074" i="59"/>
  <c r="N4074" i="59"/>
  <c r="P4074" i="59"/>
  <c r="Q4074" i="59"/>
  <c r="R4074" i="59"/>
  <c r="S4074" i="59"/>
  <c r="T4074" i="59"/>
  <c r="U4074" i="59"/>
  <c r="D4075" i="59"/>
  <c r="A4075" i="59" s="1"/>
  <c r="J4075" i="59"/>
  <c r="M4075" i="59"/>
  <c r="N4075" i="59"/>
  <c r="P4075" i="59"/>
  <c r="Q4075" i="59"/>
  <c r="R4075" i="59"/>
  <c r="S4075" i="59"/>
  <c r="T4075" i="59"/>
  <c r="U4075" i="59"/>
  <c r="D4076" i="59"/>
  <c r="A4076" i="59" s="1"/>
  <c r="J4076" i="59"/>
  <c r="M4076" i="59"/>
  <c r="N4076" i="59"/>
  <c r="P4076" i="59"/>
  <c r="Q4076" i="59"/>
  <c r="R4076" i="59"/>
  <c r="S4076" i="59"/>
  <c r="T4076" i="59"/>
  <c r="U4076" i="59"/>
  <c r="D4077" i="59"/>
  <c r="A4077" i="59" s="1"/>
  <c r="J4077" i="59"/>
  <c r="M4077" i="59"/>
  <c r="N4077" i="59"/>
  <c r="P4077" i="59"/>
  <c r="Q4077" i="59"/>
  <c r="R4077" i="59"/>
  <c r="S4077" i="59"/>
  <c r="T4077" i="59"/>
  <c r="U4077" i="59"/>
  <c r="D4078" i="59"/>
  <c r="A4078" i="59" s="1"/>
  <c r="J4078" i="59"/>
  <c r="M4078" i="59"/>
  <c r="N4078" i="59"/>
  <c r="P4078" i="59"/>
  <c r="Q4078" i="59"/>
  <c r="R4078" i="59"/>
  <c r="S4078" i="59"/>
  <c r="T4078" i="59"/>
  <c r="U4078" i="59"/>
  <c r="D4079" i="59"/>
  <c r="A4079" i="59" s="1"/>
  <c r="J4079" i="59"/>
  <c r="M4079" i="59"/>
  <c r="N4079" i="59"/>
  <c r="P4079" i="59"/>
  <c r="Q4079" i="59"/>
  <c r="R4079" i="59"/>
  <c r="S4079" i="59"/>
  <c r="T4079" i="59"/>
  <c r="U4079" i="59"/>
  <c r="D4080" i="59"/>
  <c r="A4080" i="59" s="1"/>
  <c r="J4080" i="59"/>
  <c r="M4080" i="59"/>
  <c r="N4080" i="59"/>
  <c r="P4080" i="59"/>
  <c r="Q4080" i="59"/>
  <c r="R4080" i="59"/>
  <c r="S4080" i="59"/>
  <c r="T4080" i="59"/>
  <c r="U4080" i="59"/>
  <c r="D4081" i="59"/>
  <c r="A4081" i="59" s="1"/>
  <c r="J4081" i="59"/>
  <c r="M4081" i="59"/>
  <c r="N4081" i="59"/>
  <c r="P4081" i="59"/>
  <c r="Q4081" i="59"/>
  <c r="R4081" i="59"/>
  <c r="S4081" i="59"/>
  <c r="T4081" i="59"/>
  <c r="U4081" i="59"/>
  <c r="D4082" i="59"/>
  <c r="A4082" i="59" s="1"/>
  <c r="J4082" i="59"/>
  <c r="M4082" i="59"/>
  <c r="N4082" i="59"/>
  <c r="P4082" i="59"/>
  <c r="Q4082" i="59"/>
  <c r="R4082" i="59"/>
  <c r="S4082" i="59"/>
  <c r="T4082" i="59"/>
  <c r="U4082" i="59"/>
  <c r="D4083" i="59"/>
  <c r="A4083" i="59" s="1"/>
  <c r="J4083" i="59"/>
  <c r="M4083" i="59"/>
  <c r="N4083" i="59"/>
  <c r="P4083" i="59"/>
  <c r="Q4083" i="59"/>
  <c r="R4083" i="59"/>
  <c r="S4083" i="59"/>
  <c r="T4083" i="59"/>
  <c r="U4083" i="59"/>
  <c r="D4084" i="59"/>
  <c r="A4084" i="59" s="1"/>
  <c r="J4084" i="59"/>
  <c r="M4084" i="59"/>
  <c r="N4084" i="59"/>
  <c r="P4084" i="59"/>
  <c r="Q4084" i="59"/>
  <c r="R4084" i="59"/>
  <c r="S4084" i="59"/>
  <c r="T4084" i="59"/>
  <c r="U4084" i="59"/>
  <c r="D4085" i="59"/>
  <c r="A4085" i="59" s="1"/>
  <c r="J4085" i="59"/>
  <c r="M4085" i="59"/>
  <c r="N4085" i="59"/>
  <c r="P4085" i="59"/>
  <c r="Q4085" i="59"/>
  <c r="R4085" i="59"/>
  <c r="S4085" i="59"/>
  <c r="T4085" i="59"/>
  <c r="U4085" i="59"/>
  <c r="D4086" i="59"/>
  <c r="A4086" i="59" s="1"/>
  <c r="J4086" i="59"/>
  <c r="M4086" i="59"/>
  <c r="N4086" i="59"/>
  <c r="P4086" i="59"/>
  <c r="Q4086" i="59"/>
  <c r="R4086" i="59"/>
  <c r="S4086" i="59"/>
  <c r="T4086" i="59"/>
  <c r="U4086" i="59"/>
  <c r="D4087" i="59"/>
  <c r="A4087" i="59" s="1"/>
  <c r="J4087" i="59"/>
  <c r="M4087" i="59"/>
  <c r="N4087" i="59"/>
  <c r="P4087" i="59"/>
  <c r="Q4087" i="59"/>
  <c r="R4087" i="59"/>
  <c r="S4087" i="59"/>
  <c r="T4087" i="59"/>
  <c r="U4087" i="59"/>
  <c r="D4088" i="59"/>
  <c r="A4088" i="59" s="1"/>
  <c r="J4088" i="59"/>
  <c r="M4088" i="59"/>
  <c r="N4088" i="59"/>
  <c r="P4088" i="59"/>
  <c r="Q4088" i="59"/>
  <c r="R4088" i="59"/>
  <c r="S4088" i="59"/>
  <c r="T4088" i="59"/>
  <c r="U4088" i="59"/>
  <c r="D4089" i="59"/>
  <c r="A4089" i="59" s="1"/>
  <c r="J4089" i="59"/>
  <c r="M4089" i="59"/>
  <c r="N4089" i="59"/>
  <c r="P4089" i="59"/>
  <c r="Q4089" i="59"/>
  <c r="R4089" i="59"/>
  <c r="S4089" i="59"/>
  <c r="T4089" i="59"/>
  <c r="U4089" i="59"/>
  <c r="D4090" i="59"/>
  <c r="A4090" i="59" s="1"/>
  <c r="J4090" i="59"/>
  <c r="M4090" i="59"/>
  <c r="N4090" i="59"/>
  <c r="P4090" i="59"/>
  <c r="Q4090" i="59"/>
  <c r="R4090" i="59"/>
  <c r="S4090" i="59"/>
  <c r="T4090" i="59"/>
  <c r="U4090" i="59"/>
  <c r="D4091" i="59"/>
  <c r="A4091" i="59" s="1"/>
  <c r="J4091" i="59"/>
  <c r="M4091" i="59"/>
  <c r="N4091" i="59"/>
  <c r="P4091" i="59"/>
  <c r="Q4091" i="59"/>
  <c r="R4091" i="59"/>
  <c r="S4091" i="59"/>
  <c r="T4091" i="59"/>
  <c r="U4091" i="59"/>
  <c r="D4092" i="59"/>
  <c r="A4092" i="59" s="1"/>
  <c r="J4092" i="59"/>
  <c r="M4092" i="59"/>
  <c r="N4092" i="59"/>
  <c r="P4092" i="59"/>
  <c r="Q4092" i="59"/>
  <c r="R4092" i="59"/>
  <c r="S4092" i="59"/>
  <c r="T4092" i="59"/>
  <c r="U4092" i="59"/>
  <c r="D4093" i="59"/>
  <c r="A4093" i="59" s="1"/>
  <c r="J4093" i="59"/>
  <c r="M4093" i="59"/>
  <c r="N4093" i="59"/>
  <c r="P4093" i="59"/>
  <c r="Q4093" i="59"/>
  <c r="R4093" i="59"/>
  <c r="S4093" i="59"/>
  <c r="T4093" i="59"/>
  <c r="U4093" i="59"/>
  <c r="D4094" i="59"/>
  <c r="A4094" i="59" s="1"/>
  <c r="J4094" i="59"/>
  <c r="M4094" i="59"/>
  <c r="N4094" i="59"/>
  <c r="P4094" i="59"/>
  <c r="Q4094" i="59"/>
  <c r="R4094" i="59"/>
  <c r="S4094" i="59"/>
  <c r="T4094" i="59"/>
  <c r="U4094" i="59"/>
  <c r="D4095" i="59"/>
  <c r="A4095" i="59" s="1"/>
  <c r="J4095" i="59"/>
  <c r="M4095" i="59"/>
  <c r="N4095" i="59"/>
  <c r="P4095" i="59"/>
  <c r="Q4095" i="59"/>
  <c r="R4095" i="59"/>
  <c r="S4095" i="59"/>
  <c r="T4095" i="59"/>
  <c r="U4095" i="59"/>
  <c r="D4096" i="59"/>
  <c r="A4096" i="59" s="1"/>
  <c r="J4096" i="59"/>
  <c r="M4096" i="59"/>
  <c r="N4096" i="59"/>
  <c r="P4096" i="59"/>
  <c r="Q4096" i="59"/>
  <c r="R4096" i="59"/>
  <c r="S4096" i="59"/>
  <c r="T4096" i="59"/>
  <c r="U4096" i="59"/>
  <c r="D4097" i="59"/>
  <c r="A4097" i="59" s="1"/>
  <c r="J4097" i="59"/>
  <c r="M4097" i="59"/>
  <c r="N4097" i="59"/>
  <c r="P4097" i="59"/>
  <c r="Q4097" i="59"/>
  <c r="R4097" i="59"/>
  <c r="S4097" i="59"/>
  <c r="T4097" i="59"/>
  <c r="U4097" i="59"/>
  <c r="D4098" i="59"/>
  <c r="A4098" i="59" s="1"/>
  <c r="J4098" i="59"/>
  <c r="M4098" i="59"/>
  <c r="N4098" i="59"/>
  <c r="P4098" i="59"/>
  <c r="Q4098" i="59"/>
  <c r="R4098" i="59"/>
  <c r="S4098" i="59"/>
  <c r="T4098" i="59"/>
  <c r="U4098" i="59"/>
  <c r="D4099" i="59"/>
  <c r="A4099" i="59" s="1"/>
  <c r="J4099" i="59"/>
  <c r="M4099" i="59"/>
  <c r="N4099" i="59"/>
  <c r="P4099" i="59"/>
  <c r="Q4099" i="59"/>
  <c r="R4099" i="59"/>
  <c r="S4099" i="59"/>
  <c r="T4099" i="59"/>
  <c r="U4099" i="59"/>
  <c r="D4100" i="59"/>
  <c r="A4100" i="59" s="1"/>
  <c r="J4100" i="59"/>
  <c r="M4100" i="59"/>
  <c r="N4100" i="59"/>
  <c r="P4100" i="59"/>
  <c r="Q4100" i="59"/>
  <c r="R4100" i="59"/>
  <c r="S4100" i="59"/>
  <c r="T4100" i="59"/>
  <c r="U4100" i="59"/>
  <c r="D4101" i="59"/>
  <c r="A4101" i="59" s="1"/>
  <c r="J4101" i="59"/>
  <c r="M4101" i="59"/>
  <c r="N4101" i="59"/>
  <c r="P4101" i="59"/>
  <c r="Q4101" i="59"/>
  <c r="R4101" i="59"/>
  <c r="S4101" i="59"/>
  <c r="T4101" i="59"/>
  <c r="U4101" i="59"/>
  <c r="D4102" i="59"/>
  <c r="A4102" i="59" s="1"/>
  <c r="J4102" i="59"/>
  <c r="M4102" i="59"/>
  <c r="N4102" i="59"/>
  <c r="P4102" i="59"/>
  <c r="Q4102" i="59"/>
  <c r="R4102" i="59"/>
  <c r="S4102" i="59"/>
  <c r="T4102" i="59"/>
  <c r="U4102" i="59"/>
  <c r="D4103" i="59"/>
  <c r="A4103" i="59" s="1"/>
  <c r="J4103" i="59"/>
  <c r="M4103" i="59"/>
  <c r="N4103" i="59"/>
  <c r="P4103" i="59"/>
  <c r="Q4103" i="59"/>
  <c r="R4103" i="59"/>
  <c r="S4103" i="59"/>
  <c r="T4103" i="59"/>
  <c r="U4103" i="59"/>
  <c r="D4104" i="59"/>
  <c r="A4104" i="59" s="1"/>
  <c r="J4104" i="59"/>
  <c r="M4104" i="59"/>
  <c r="N4104" i="59"/>
  <c r="P4104" i="59"/>
  <c r="Q4104" i="59"/>
  <c r="R4104" i="59"/>
  <c r="S4104" i="59"/>
  <c r="T4104" i="59"/>
  <c r="U4104" i="59"/>
  <c r="D4105" i="59"/>
  <c r="A4105" i="59" s="1"/>
  <c r="J4105" i="59"/>
  <c r="M4105" i="59"/>
  <c r="N4105" i="59"/>
  <c r="P4105" i="59"/>
  <c r="Q4105" i="59"/>
  <c r="R4105" i="59"/>
  <c r="S4105" i="59"/>
  <c r="T4105" i="59"/>
  <c r="U4105" i="59"/>
  <c r="D4106" i="59"/>
  <c r="A4106" i="59" s="1"/>
  <c r="J4106" i="59"/>
  <c r="M4106" i="59"/>
  <c r="N4106" i="59"/>
  <c r="P4106" i="59"/>
  <c r="Q4106" i="59"/>
  <c r="R4106" i="59"/>
  <c r="S4106" i="59"/>
  <c r="T4106" i="59"/>
  <c r="U4106" i="59"/>
  <c r="D4107" i="59"/>
  <c r="A4107" i="59" s="1"/>
  <c r="J4107" i="59"/>
  <c r="M4107" i="59"/>
  <c r="N4107" i="59"/>
  <c r="P4107" i="59"/>
  <c r="Q4107" i="59"/>
  <c r="R4107" i="59"/>
  <c r="S4107" i="59"/>
  <c r="T4107" i="59"/>
  <c r="U4107" i="59"/>
  <c r="D4108" i="59"/>
  <c r="A4108" i="59" s="1"/>
  <c r="J4108" i="59"/>
  <c r="M4108" i="59"/>
  <c r="N4108" i="59"/>
  <c r="P4108" i="59"/>
  <c r="Q4108" i="59"/>
  <c r="R4108" i="59"/>
  <c r="S4108" i="59"/>
  <c r="T4108" i="59"/>
  <c r="U4108" i="59"/>
  <c r="D4109" i="59"/>
  <c r="A4109" i="59" s="1"/>
  <c r="J4109" i="59"/>
  <c r="M4109" i="59"/>
  <c r="N4109" i="59"/>
  <c r="P4109" i="59"/>
  <c r="Q4109" i="59"/>
  <c r="R4109" i="59"/>
  <c r="S4109" i="59"/>
  <c r="T4109" i="59"/>
  <c r="U4109" i="59"/>
  <c r="D4110" i="59"/>
  <c r="A4110" i="59" s="1"/>
  <c r="J4110" i="59"/>
  <c r="M4110" i="59"/>
  <c r="N4110" i="59"/>
  <c r="P4110" i="59"/>
  <c r="Q4110" i="59"/>
  <c r="R4110" i="59"/>
  <c r="S4110" i="59"/>
  <c r="T4110" i="59"/>
  <c r="U4110" i="59"/>
  <c r="D4111" i="59"/>
  <c r="A4111" i="59" s="1"/>
  <c r="J4111" i="59"/>
  <c r="M4111" i="59"/>
  <c r="N4111" i="59"/>
  <c r="P4111" i="59"/>
  <c r="Q4111" i="59"/>
  <c r="R4111" i="59"/>
  <c r="S4111" i="59"/>
  <c r="T4111" i="59"/>
  <c r="U4111" i="59"/>
  <c r="D4112" i="59"/>
  <c r="A4112" i="59" s="1"/>
  <c r="J4112" i="59"/>
  <c r="M4112" i="59"/>
  <c r="N4112" i="59"/>
  <c r="P4112" i="59"/>
  <c r="Q4112" i="59"/>
  <c r="R4112" i="59"/>
  <c r="S4112" i="59"/>
  <c r="T4112" i="59"/>
  <c r="U4112" i="59"/>
  <c r="D4113" i="59"/>
  <c r="A4113" i="59" s="1"/>
  <c r="J4113" i="59"/>
  <c r="M4113" i="59"/>
  <c r="N4113" i="59"/>
  <c r="P4113" i="59"/>
  <c r="Q4113" i="59"/>
  <c r="R4113" i="59"/>
  <c r="S4113" i="59"/>
  <c r="T4113" i="59"/>
  <c r="U4113" i="59"/>
  <c r="D4114" i="59"/>
  <c r="A4114" i="59" s="1"/>
  <c r="J4114" i="59"/>
  <c r="M4114" i="59"/>
  <c r="N4114" i="59"/>
  <c r="P4114" i="59"/>
  <c r="Q4114" i="59"/>
  <c r="R4114" i="59"/>
  <c r="S4114" i="59"/>
  <c r="T4114" i="59"/>
  <c r="U4114" i="59"/>
  <c r="D4115" i="59"/>
  <c r="A4115" i="59" s="1"/>
  <c r="J4115" i="59"/>
  <c r="M4115" i="59"/>
  <c r="N4115" i="59"/>
  <c r="P4115" i="59"/>
  <c r="Q4115" i="59"/>
  <c r="R4115" i="59"/>
  <c r="S4115" i="59"/>
  <c r="T4115" i="59"/>
  <c r="U4115" i="59"/>
  <c r="D4116" i="59"/>
  <c r="A4116" i="59" s="1"/>
  <c r="J4116" i="59"/>
  <c r="M4116" i="59"/>
  <c r="N4116" i="59"/>
  <c r="P4116" i="59"/>
  <c r="Q4116" i="59"/>
  <c r="R4116" i="59"/>
  <c r="S4116" i="59"/>
  <c r="T4116" i="59"/>
  <c r="U4116" i="59"/>
  <c r="D4117" i="59"/>
  <c r="A4117" i="59" s="1"/>
  <c r="J4117" i="59"/>
  <c r="M4117" i="59"/>
  <c r="N4117" i="59"/>
  <c r="P4117" i="59"/>
  <c r="Q4117" i="59"/>
  <c r="R4117" i="59"/>
  <c r="S4117" i="59"/>
  <c r="T4117" i="59"/>
  <c r="U4117" i="59"/>
  <c r="D4118" i="59"/>
  <c r="A4118" i="59" s="1"/>
  <c r="J4118" i="59"/>
  <c r="M4118" i="59"/>
  <c r="N4118" i="59"/>
  <c r="P4118" i="59"/>
  <c r="Q4118" i="59"/>
  <c r="R4118" i="59"/>
  <c r="S4118" i="59"/>
  <c r="T4118" i="59"/>
  <c r="U4118" i="59"/>
  <c r="D4119" i="59"/>
  <c r="A4119" i="59" s="1"/>
  <c r="J4119" i="59"/>
  <c r="M4119" i="59"/>
  <c r="N4119" i="59"/>
  <c r="P4119" i="59"/>
  <c r="Q4119" i="59"/>
  <c r="R4119" i="59"/>
  <c r="S4119" i="59"/>
  <c r="T4119" i="59"/>
  <c r="U4119" i="59"/>
  <c r="D4120" i="59"/>
  <c r="A4120" i="59" s="1"/>
  <c r="J4120" i="59"/>
  <c r="M4120" i="59"/>
  <c r="N4120" i="59"/>
  <c r="P4120" i="59"/>
  <c r="Q4120" i="59"/>
  <c r="R4120" i="59"/>
  <c r="S4120" i="59"/>
  <c r="T4120" i="59"/>
  <c r="U4120" i="59"/>
  <c r="D4121" i="59"/>
  <c r="A4121" i="59" s="1"/>
  <c r="J4121" i="59"/>
  <c r="M4121" i="59"/>
  <c r="N4121" i="59"/>
  <c r="P4121" i="59"/>
  <c r="Q4121" i="59"/>
  <c r="R4121" i="59"/>
  <c r="S4121" i="59"/>
  <c r="T4121" i="59"/>
  <c r="U4121" i="59"/>
  <c r="D4122" i="59"/>
  <c r="A4122" i="59" s="1"/>
  <c r="J4122" i="59"/>
  <c r="M4122" i="59"/>
  <c r="N4122" i="59"/>
  <c r="P4122" i="59"/>
  <c r="Q4122" i="59"/>
  <c r="R4122" i="59"/>
  <c r="S4122" i="59"/>
  <c r="T4122" i="59"/>
  <c r="U4122" i="59"/>
  <c r="D4123" i="59"/>
  <c r="A4123" i="59" s="1"/>
  <c r="J4123" i="59"/>
  <c r="M4123" i="59"/>
  <c r="N4123" i="59"/>
  <c r="P4123" i="59"/>
  <c r="Q4123" i="59"/>
  <c r="R4123" i="59"/>
  <c r="S4123" i="59"/>
  <c r="T4123" i="59"/>
  <c r="U4123" i="59"/>
  <c r="D4124" i="59"/>
  <c r="A4124" i="59" s="1"/>
  <c r="J4124" i="59"/>
  <c r="M4124" i="59"/>
  <c r="N4124" i="59"/>
  <c r="P4124" i="59"/>
  <c r="Q4124" i="59"/>
  <c r="R4124" i="59"/>
  <c r="S4124" i="59"/>
  <c r="T4124" i="59"/>
  <c r="U4124" i="59"/>
  <c r="D4125" i="59"/>
  <c r="A4125" i="59" s="1"/>
  <c r="J4125" i="59"/>
  <c r="M4125" i="59"/>
  <c r="N4125" i="59"/>
  <c r="P4125" i="59"/>
  <c r="Q4125" i="59"/>
  <c r="R4125" i="59"/>
  <c r="S4125" i="59"/>
  <c r="T4125" i="59"/>
  <c r="U4125" i="59"/>
  <c r="D4126" i="59"/>
  <c r="A4126" i="59" s="1"/>
  <c r="J4126" i="59"/>
  <c r="M4126" i="59"/>
  <c r="N4126" i="59"/>
  <c r="P4126" i="59"/>
  <c r="Q4126" i="59"/>
  <c r="R4126" i="59"/>
  <c r="S4126" i="59"/>
  <c r="T4126" i="59"/>
  <c r="U4126" i="59"/>
  <c r="D4127" i="59"/>
  <c r="A4127" i="59" s="1"/>
  <c r="J4127" i="59"/>
  <c r="M4127" i="59"/>
  <c r="N4127" i="59"/>
  <c r="P4127" i="59"/>
  <c r="Q4127" i="59"/>
  <c r="R4127" i="59"/>
  <c r="S4127" i="59"/>
  <c r="T4127" i="59"/>
  <c r="U4127" i="59"/>
  <c r="D4128" i="59"/>
  <c r="A4128" i="59" s="1"/>
  <c r="J4128" i="59"/>
  <c r="M4128" i="59"/>
  <c r="N4128" i="59"/>
  <c r="P4128" i="59"/>
  <c r="Q4128" i="59"/>
  <c r="R4128" i="59"/>
  <c r="S4128" i="59"/>
  <c r="T4128" i="59"/>
  <c r="U4128" i="59"/>
  <c r="D4129" i="59"/>
  <c r="A4129" i="59" s="1"/>
  <c r="J4129" i="59"/>
  <c r="M4129" i="59"/>
  <c r="N4129" i="59"/>
  <c r="P4129" i="59"/>
  <c r="Q4129" i="59"/>
  <c r="R4129" i="59"/>
  <c r="S4129" i="59"/>
  <c r="T4129" i="59"/>
  <c r="U4129" i="59"/>
  <c r="D4130" i="59"/>
  <c r="A4130" i="59" s="1"/>
  <c r="J4130" i="59"/>
  <c r="M4130" i="59"/>
  <c r="N4130" i="59"/>
  <c r="P4130" i="59"/>
  <c r="Q4130" i="59"/>
  <c r="R4130" i="59"/>
  <c r="S4130" i="59"/>
  <c r="T4130" i="59"/>
  <c r="U4130" i="59"/>
  <c r="D4131" i="59"/>
  <c r="A4131" i="59" s="1"/>
  <c r="J4131" i="59"/>
  <c r="M4131" i="59"/>
  <c r="N4131" i="59"/>
  <c r="P4131" i="59"/>
  <c r="Q4131" i="59"/>
  <c r="R4131" i="59"/>
  <c r="S4131" i="59"/>
  <c r="T4131" i="59"/>
  <c r="U4131" i="59"/>
  <c r="D4132" i="59"/>
  <c r="A4132" i="59" s="1"/>
  <c r="J4132" i="59"/>
  <c r="M4132" i="59"/>
  <c r="N4132" i="59"/>
  <c r="P4132" i="59"/>
  <c r="Q4132" i="59"/>
  <c r="R4132" i="59"/>
  <c r="S4132" i="59"/>
  <c r="T4132" i="59"/>
  <c r="U4132" i="59"/>
  <c r="D4133" i="59"/>
  <c r="A4133" i="59" s="1"/>
  <c r="J4133" i="59"/>
  <c r="M4133" i="59"/>
  <c r="N4133" i="59"/>
  <c r="P4133" i="59"/>
  <c r="Q4133" i="59"/>
  <c r="R4133" i="59"/>
  <c r="S4133" i="59"/>
  <c r="T4133" i="59"/>
  <c r="U4133" i="59"/>
  <c r="D4134" i="59"/>
  <c r="A4134" i="59" s="1"/>
  <c r="J4134" i="59"/>
  <c r="M4134" i="59"/>
  <c r="N4134" i="59"/>
  <c r="P4134" i="59"/>
  <c r="Q4134" i="59"/>
  <c r="R4134" i="59"/>
  <c r="S4134" i="59"/>
  <c r="T4134" i="59"/>
  <c r="U4134" i="59"/>
  <c r="D4135" i="59"/>
  <c r="A4135" i="59" s="1"/>
  <c r="J4135" i="59"/>
  <c r="M4135" i="59"/>
  <c r="N4135" i="59"/>
  <c r="P4135" i="59"/>
  <c r="Q4135" i="59"/>
  <c r="R4135" i="59"/>
  <c r="S4135" i="59"/>
  <c r="T4135" i="59"/>
  <c r="U4135" i="59"/>
  <c r="D4136" i="59"/>
  <c r="A4136" i="59" s="1"/>
  <c r="J4136" i="59"/>
  <c r="M4136" i="59"/>
  <c r="N4136" i="59"/>
  <c r="P4136" i="59"/>
  <c r="Q4136" i="59"/>
  <c r="R4136" i="59"/>
  <c r="S4136" i="59"/>
  <c r="T4136" i="59"/>
  <c r="U4136" i="59"/>
  <c r="D4137" i="59"/>
  <c r="A4137" i="59" s="1"/>
  <c r="J4137" i="59"/>
  <c r="M4137" i="59"/>
  <c r="N4137" i="59"/>
  <c r="P4137" i="59"/>
  <c r="Q4137" i="59"/>
  <c r="R4137" i="59"/>
  <c r="S4137" i="59"/>
  <c r="T4137" i="59"/>
  <c r="U4137" i="59"/>
  <c r="D4138" i="59"/>
  <c r="A4138" i="59" s="1"/>
  <c r="J4138" i="59"/>
  <c r="M4138" i="59"/>
  <c r="N4138" i="59"/>
  <c r="P4138" i="59"/>
  <c r="Q4138" i="59"/>
  <c r="R4138" i="59"/>
  <c r="S4138" i="59"/>
  <c r="T4138" i="59"/>
  <c r="U4138" i="59"/>
  <c r="D4139" i="59"/>
  <c r="A4139" i="59" s="1"/>
  <c r="J4139" i="59"/>
  <c r="M4139" i="59"/>
  <c r="N4139" i="59"/>
  <c r="P4139" i="59"/>
  <c r="Q4139" i="59"/>
  <c r="R4139" i="59"/>
  <c r="S4139" i="59"/>
  <c r="T4139" i="59"/>
  <c r="U4139" i="59"/>
  <c r="D4140" i="59"/>
  <c r="A4140" i="59" s="1"/>
  <c r="J4140" i="59"/>
  <c r="M4140" i="59"/>
  <c r="N4140" i="59"/>
  <c r="P4140" i="59"/>
  <c r="Q4140" i="59"/>
  <c r="R4140" i="59"/>
  <c r="S4140" i="59"/>
  <c r="T4140" i="59"/>
  <c r="U4140" i="59"/>
  <c r="D4141" i="59"/>
  <c r="A4141" i="59" s="1"/>
  <c r="J4141" i="59"/>
  <c r="M4141" i="59"/>
  <c r="N4141" i="59"/>
  <c r="P4141" i="59"/>
  <c r="Q4141" i="59"/>
  <c r="R4141" i="59"/>
  <c r="S4141" i="59"/>
  <c r="T4141" i="59"/>
  <c r="U4141" i="59"/>
  <c r="D4142" i="59"/>
  <c r="A4142" i="59" s="1"/>
  <c r="J4142" i="59"/>
  <c r="M4142" i="59"/>
  <c r="N4142" i="59"/>
  <c r="P4142" i="59"/>
  <c r="Q4142" i="59"/>
  <c r="R4142" i="59"/>
  <c r="S4142" i="59"/>
  <c r="T4142" i="59"/>
  <c r="U4142" i="59"/>
  <c r="D4143" i="59"/>
  <c r="A4143" i="59" s="1"/>
  <c r="J4143" i="59"/>
  <c r="M4143" i="59"/>
  <c r="N4143" i="59"/>
  <c r="P4143" i="59"/>
  <c r="Q4143" i="59"/>
  <c r="R4143" i="59"/>
  <c r="S4143" i="59"/>
  <c r="T4143" i="59"/>
  <c r="U4143" i="59"/>
  <c r="D4144" i="59"/>
  <c r="A4144" i="59" s="1"/>
  <c r="J4144" i="59"/>
  <c r="M4144" i="59"/>
  <c r="N4144" i="59"/>
  <c r="P4144" i="59"/>
  <c r="Q4144" i="59"/>
  <c r="R4144" i="59"/>
  <c r="S4144" i="59"/>
  <c r="T4144" i="59"/>
  <c r="U4144" i="59"/>
  <c r="D4145" i="59"/>
  <c r="A4145" i="59" s="1"/>
  <c r="J4145" i="59"/>
  <c r="M4145" i="59"/>
  <c r="N4145" i="59"/>
  <c r="P4145" i="59"/>
  <c r="Q4145" i="59"/>
  <c r="R4145" i="59"/>
  <c r="S4145" i="59"/>
  <c r="T4145" i="59"/>
  <c r="U4145" i="59"/>
  <c r="D4146" i="59"/>
  <c r="A4146" i="59" s="1"/>
  <c r="J4146" i="59"/>
  <c r="M4146" i="59"/>
  <c r="N4146" i="59"/>
  <c r="P4146" i="59"/>
  <c r="Q4146" i="59"/>
  <c r="R4146" i="59"/>
  <c r="S4146" i="59"/>
  <c r="T4146" i="59"/>
  <c r="U4146" i="59"/>
  <c r="D4147" i="59"/>
  <c r="A4147" i="59" s="1"/>
  <c r="J4147" i="59"/>
  <c r="M4147" i="59"/>
  <c r="N4147" i="59"/>
  <c r="P4147" i="59"/>
  <c r="Q4147" i="59"/>
  <c r="R4147" i="59"/>
  <c r="S4147" i="59"/>
  <c r="T4147" i="59"/>
  <c r="U4147" i="59"/>
  <c r="D4148" i="59"/>
  <c r="A4148" i="59" s="1"/>
  <c r="J4148" i="59"/>
  <c r="M4148" i="59"/>
  <c r="N4148" i="59"/>
  <c r="P4148" i="59"/>
  <c r="Q4148" i="59"/>
  <c r="R4148" i="59"/>
  <c r="S4148" i="59"/>
  <c r="T4148" i="59"/>
  <c r="U4148" i="59"/>
  <c r="D4149" i="59"/>
  <c r="A4149" i="59" s="1"/>
  <c r="J4149" i="59"/>
  <c r="M4149" i="59"/>
  <c r="N4149" i="59"/>
  <c r="P4149" i="59"/>
  <c r="Q4149" i="59"/>
  <c r="R4149" i="59"/>
  <c r="S4149" i="59"/>
  <c r="T4149" i="59"/>
  <c r="U4149" i="59"/>
  <c r="D4150" i="59"/>
  <c r="A4150" i="59" s="1"/>
  <c r="J4150" i="59"/>
  <c r="M4150" i="59"/>
  <c r="N4150" i="59"/>
  <c r="P4150" i="59"/>
  <c r="Q4150" i="59"/>
  <c r="R4150" i="59"/>
  <c r="S4150" i="59"/>
  <c r="T4150" i="59"/>
  <c r="U4150" i="59"/>
  <c r="D4151" i="59"/>
  <c r="A4151" i="59" s="1"/>
  <c r="J4151" i="59"/>
  <c r="M4151" i="59"/>
  <c r="N4151" i="59"/>
  <c r="P4151" i="59"/>
  <c r="Q4151" i="59"/>
  <c r="R4151" i="59"/>
  <c r="S4151" i="59"/>
  <c r="T4151" i="59"/>
  <c r="U4151" i="59"/>
  <c r="D4152" i="59"/>
  <c r="A4152" i="59" s="1"/>
  <c r="J4152" i="59"/>
  <c r="M4152" i="59"/>
  <c r="N4152" i="59"/>
  <c r="P4152" i="59"/>
  <c r="Q4152" i="59"/>
  <c r="R4152" i="59"/>
  <c r="S4152" i="59"/>
  <c r="T4152" i="59"/>
  <c r="U4152" i="59"/>
  <c r="D4153" i="59"/>
  <c r="A4153" i="59" s="1"/>
  <c r="J4153" i="59"/>
  <c r="M4153" i="59"/>
  <c r="N4153" i="59"/>
  <c r="P4153" i="59"/>
  <c r="Q4153" i="59"/>
  <c r="R4153" i="59"/>
  <c r="S4153" i="59"/>
  <c r="T4153" i="59"/>
  <c r="U4153" i="59"/>
  <c r="D4154" i="59"/>
  <c r="A4154" i="59" s="1"/>
  <c r="J4154" i="59"/>
  <c r="M4154" i="59"/>
  <c r="N4154" i="59"/>
  <c r="P4154" i="59"/>
  <c r="Q4154" i="59"/>
  <c r="R4154" i="59"/>
  <c r="S4154" i="59"/>
  <c r="T4154" i="59"/>
  <c r="U4154" i="59"/>
  <c r="D4155" i="59"/>
  <c r="A4155" i="59" s="1"/>
  <c r="J4155" i="59"/>
  <c r="M4155" i="59"/>
  <c r="N4155" i="59"/>
  <c r="P4155" i="59"/>
  <c r="Q4155" i="59"/>
  <c r="R4155" i="59"/>
  <c r="S4155" i="59"/>
  <c r="T4155" i="59"/>
  <c r="U4155" i="59"/>
  <c r="D4156" i="59"/>
  <c r="A4156" i="59" s="1"/>
  <c r="J4156" i="59"/>
  <c r="M4156" i="59"/>
  <c r="N4156" i="59"/>
  <c r="P4156" i="59"/>
  <c r="Q4156" i="59"/>
  <c r="R4156" i="59"/>
  <c r="S4156" i="59"/>
  <c r="T4156" i="59"/>
  <c r="U4156" i="59"/>
  <c r="D4157" i="59"/>
  <c r="A4157" i="59" s="1"/>
  <c r="J4157" i="59"/>
  <c r="M4157" i="59"/>
  <c r="N4157" i="59"/>
  <c r="P4157" i="59"/>
  <c r="Q4157" i="59"/>
  <c r="R4157" i="59"/>
  <c r="S4157" i="59"/>
  <c r="T4157" i="59"/>
  <c r="U4157" i="59"/>
  <c r="D4158" i="59"/>
  <c r="A4158" i="59" s="1"/>
  <c r="J4158" i="59"/>
  <c r="M4158" i="59"/>
  <c r="N4158" i="59"/>
  <c r="P4158" i="59"/>
  <c r="Q4158" i="59"/>
  <c r="R4158" i="59"/>
  <c r="S4158" i="59"/>
  <c r="T4158" i="59"/>
  <c r="U4158" i="59"/>
  <c r="D4159" i="59"/>
  <c r="A4159" i="59" s="1"/>
  <c r="J4159" i="59"/>
  <c r="M4159" i="59"/>
  <c r="N4159" i="59"/>
  <c r="P4159" i="59"/>
  <c r="Q4159" i="59"/>
  <c r="R4159" i="59"/>
  <c r="S4159" i="59"/>
  <c r="T4159" i="59"/>
  <c r="U4159" i="59"/>
  <c r="D4160" i="59"/>
  <c r="A4160" i="59" s="1"/>
  <c r="J4160" i="59"/>
  <c r="M4160" i="59"/>
  <c r="N4160" i="59"/>
  <c r="P4160" i="59"/>
  <c r="Q4160" i="59"/>
  <c r="R4160" i="59"/>
  <c r="S4160" i="59"/>
  <c r="T4160" i="59"/>
  <c r="U4160" i="59"/>
  <c r="D4161" i="59"/>
  <c r="A4161" i="59" s="1"/>
  <c r="J4161" i="59"/>
  <c r="M4161" i="59"/>
  <c r="N4161" i="59"/>
  <c r="P4161" i="59"/>
  <c r="Q4161" i="59"/>
  <c r="R4161" i="59"/>
  <c r="S4161" i="59"/>
  <c r="T4161" i="59"/>
  <c r="U4161" i="59"/>
  <c r="D4162" i="59"/>
  <c r="A4162" i="59" s="1"/>
  <c r="J4162" i="59"/>
  <c r="M4162" i="59"/>
  <c r="N4162" i="59"/>
  <c r="P4162" i="59"/>
  <c r="Q4162" i="59"/>
  <c r="R4162" i="59"/>
  <c r="S4162" i="59"/>
  <c r="T4162" i="59"/>
  <c r="U4162" i="59"/>
  <c r="D4163" i="59"/>
  <c r="A4163" i="59" s="1"/>
  <c r="J4163" i="59"/>
  <c r="M4163" i="59"/>
  <c r="N4163" i="59"/>
  <c r="P4163" i="59"/>
  <c r="Q4163" i="59"/>
  <c r="R4163" i="59"/>
  <c r="S4163" i="59"/>
  <c r="T4163" i="59"/>
  <c r="U4163" i="59"/>
  <c r="D4164" i="59"/>
  <c r="A4164" i="59" s="1"/>
  <c r="J4164" i="59"/>
  <c r="M4164" i="59"/>
  <c r="N4164" i="59"/>
  <c r="P4164" i="59"/>
  <c r="Q4164" i="59"/>
  <c r="R4164" i="59"/>
  <c r="S4164" i="59"/>
  <c r="T4164" i="59"/>
  <c r="U4164" i="59"/>
  <c r="D4165" i="59"/>
  <c r="A4165" i="59" s="1"/>
  <c r="J4165" i="59"/>
  <c r="M4165" i="59"/>
  <c r="N4165" i="59"/>
  <c r="P4165" i="59"/>
  <c r="Q4165" i="59"/>
  <c r="R4165" i="59"/>
  <c r="S4165" i="59"/>
  <c r="T4165" i="59"/>
  <c r="U4165" i="59"/>
  <c r="D4166" i="59"/>
  <c r="A4166" i="59" s="1"/>
  <c r="J4166" i="59"/>
  <c r="M4166" i="59"/>
  <c r="N4166" i="59"/>
  <c r="P4166" i="59"/>
  <c r="Q4166" i="59"/>
  <c r="R4166" i="59"/>
  <c r="S4166" i="59"/>
  <c r="T4166" i="59"/>
  <c r="U4166" i="59"/>
  <c r="D4167" i="59"/>
  <c r="A4167" i="59" s="1"/>
  <c r="J4167" i="59"/>
  <c r="M4167" i="59"/>
  <c r="N4167" i="59"/>
  <c r="P4167" i="59"/>
  <c r="Q4167" i="59"/>
  <c r="R4167" i="59"/>
  <c r="S4167" i="59"/>
  <c r="T4167" i="59"/>
  <c r="U4167" i="59"/>
  <c r="D4168" i="59"/>
  <c r="A4168" i="59" s="1"/>
  <c r="J4168" i="59"/>
  <c r="M4168" i="59"/>
  <c r="N4168" i="59"/>
  <c r="P4168" i="59"/>
  <c r="Q4168" i="59"/>
  <c r="R4168" i="59"/>
  <c r="S4168" i="59"/>
  <c r="T4168" i="59"/>
  <c r="U4168" i="59"/>
  <c r="D4169" i="59"/>
  <c r="A4169" i="59" s="1"/>
  <c r="J4169" i="59"/>
  <c r="M4169" i="59"/>
  <c r="N4169" i="59"/>
  <c r="P4169" i="59"/>
  <c r="Q4169" i="59"/>
  <c r="R4169" i="59"/>
  <c r="S4169" i="59"/>
  <c r="T4169" i="59"/>
  <c r="U4169" i="59"/>
  <c r="D4170" i="59"/>
  <c r="A4170" i="59" s="1"/>
  <c r="J4170" i="59"/>
  <c r="M4170" i="59"/>
  <c r="N4170" i="59"/>
  <c r="P4170" i="59"/>
  <c r="Q4170" i="59"/>
  <c r="R4170" i="59"/>
  <c r="S4170" i="59"/>
  <c r="T4170" i="59"/>
  <c r="U4170" i="59"/>
  <c r="D4171" i="59"/>
  <c r="A4171" i="59" s="1"/>
  <c r="J4171" i="59"/>
  <c r="M4171" i="59"/>
  <c r="N4171" i="59"/>
  <c r="P4171" i="59"/>
  <c r="Q4171" i="59"/>
  <c r="R4171" i="59"/>
  <c r="S4171" i="59"/>
  <c r="T4171" i="59"/>
  <c r="U4171" i="59"/>
  <c r="D4172" i="59"/>
  <c r="A4172" i="59" s="1"/>
  <c r="J4172" i="59"/>
  <c r="M4172" i="59"/>
  <c r="N4172" i="59"/>
  <c r="P4172" i="59"/>
  <c r="Q4172" i="59"/>
  <c r="R4172" i="59"/>
  <c r="S4172" i="59"/>
  <c r="T4172" i="59"/>
  <c r="U4172" i="59"/>
  <c r="D4173" i="59"/>
  <c r="A4173" i="59" s="1"/>
  <c r="J4173" i="59"/>
  <c r="M4173" i="59"/>
  <c r="N4173" i="59"/>
  <c r="P4173" i="59"/>
  <c r="Q4173" i="59"/>
  <c r="R4173" i="59"/>
  <c r="S4173" i="59"/>
  <c r="T4173" i="59"/>
  <c r="U4173" i="59"/>
  <c r="D4174" i="59"/>
  <c r="A4174" i="59" s="1"/>
  <c r="J4174" i="59"/>
  <c r="M4174" i="59"/>
  <c r="N4174" i="59"/>
  <c r="P4174" i="59"/>
  <c r="Q4174" i="59"/>
  <c r="R4174" i="59"/>
  <c r="S4174" i="59"/>
  <c r="T4174" i="59"/>
  <c r="U4174" i="59"/>
  <c r="D4175" i="59"/>
  <c r="A4175" i="59" s="1"/>
  <c r="J4175" i="59"/>
  <c r="M4175" i="59"/>
  <c r="N4175" i="59"/>
  <c r="P4175" i="59"/>
  <c r="Q4175" i="59"/>
  <c r="R4175" i="59"/>
  <c r="S4175" i="59"/>
  <c r="T4175" i="59"/>
  <c r="U4175" i="59"/>
  <c r="D4176" i="59"/>
  <c r="A4176" i="59" s="1"/>
  <c r="J4176" i="59"/>
  <c r="M4176" i="59"/>
  <c r="N4176" i="59"/>
  <c r="P4176" i="59"/>
  <c r="Q4176" i="59"/>
  <c r="R4176" i="59"/>
  <c r="S4176" i="59"/>
  <c r="T4176" i="59"/>
  <c r="U4176" i="59"/>
  <c r="D4177" i="59"/>
  <c r="A4177" i="59" s="1"/>
  <c r="J4177" i="59"/>
  <c r="M4177" i="59"/>
  <c r="N4177" i="59"/>
  <c r="P4177" i="59"/>
  <c r="Q4177" i="59"/>
  <c r="R4177" i="59"/>
  <c r="S4177" i="59"/>
  <c r="T4177" i="59"/>
  <c r="U4177" i="59"/>
  <c r="D4178" i="59"/>
  <c r="A4178" i="59" s="1"/>
  <c r="J4178" i="59"/>
  <c r="M4178" i="59"/>
  <c r="N4178" i="59"/>
  <c r="P4178" i="59"/>
  <c r="Q4178" i="59"/>
  <c r="R4178" i="59"/>
  <c r="S4178" i="59"/>
  <c r="T4178" i="59"/>
  <c r="U4178" i="59"/>
  <c r="D4179" i="59"/>
  <c r="A4179" i="59" s="1"/>
  <c r="J4179" i="59"/>
  <c r="M4179" i="59"/>
  <c r="N4179" i="59"/>
  <c r="P4179" i="59"/>
  <c r="Q4179" i="59"/>
  <c r="R4179" i="59"/>
  <c r="S4179" i="59"/>
  <c r="T4179" i="59"/>
  <c r="U4179" i="59"/>
  <c r="D4180" i="59"/>
  <c r="A4180" i="59" s="1"/>
  <c r="J4180" i="59"/>
  <c r="M4180" i="59"/>
  <c r="N4180" i="59"/>
  <c r="P4180" i="59"/>
  <c r="Q4180" i="59"/>
  <c r="R4180" i="59"/>
  <c r="S4180" i="59"/>
  <c r="T4180" i="59"/>
  <c r="U4180" i="59"/>
  <c r="D4181" i="59"/>
  <c r="A4181" i="59" s="1"/>
  <c r="J4181" i="59"/>
  <c r="M4181" i="59"/>
  <c r="N4181" i="59"/>
  <c r="P4181" i="59"/>
  <c r="Q4181" i="59"/>
  <c r="R4181" i="59"/>
  <c r="S4181" i="59"/>
  <c r="T4181" i="59"/>
  <c r="U4181" i="59"/>
  <c r="D4182" i="59"/>
  <c r="A4182" i="59" s="1"/>
  <c r="J4182" i="59"/>
  <c r="M4182" i="59"/>
  <c r="N4182" i="59"/>
  <c r="P4182" i="59"/>
  <c r="Q4182" i="59"/>
  <c r="R4182" i="59"/>
  <c r="S4182" i="59"/>
  <c r="T4182" i="59"/>
  <c r="U4182" i="59"/>
  <c r="D4183" i="59"/>
  <c r="A4183" i="59" s="1"/>
  <c r="J4183" i="59"/>
  <c r="M4183" i="59"/>
  <c r="N4183" i="59"/>
  <c r="P4183" i="59"/>
  <c r="Q4183" i="59"/>
  <c r="R4183" i="59"/>
  <c r="S4183" i="59"/>
  <c r="T4183" i="59"/>
  <c r="U4183" i="59"/>
  <c r="D4184" i="59"/>
  <c r="A4184" i="59" s="1"/>
  <c r="J4184" i="59"/>
  <c r="M4184" i="59"/>
  <c r="N4184" i="59"/>
  <c r="P4184" i="59"/>
  <c r="Q4184" i="59"/>
  <c r="R4184" i="59"/>
  <c r="S4184" i="59"/>
  <c r="T4184" i="59"/>
  <c r="U4184" i="59"/>
  <c r="D4185" i="59"/>
  <c r="A4185" i="59" s="1"/>
  <c r="J4185" i="59"/>
  <c r="M4185" i="59"/>
  <c r="N4185" i="59"/>
  <c r="P4185" i="59"/>
  <c r="Q4185" i="59"/>
  <c r="R4185" i="59"/>
  <c r="S4185" i="59"/>
  <c r="T4185" i="59"/>
  <c r="U4185" i="59"/>
  <c r="D4186" i="59"/>
  <c r="A4186" i="59" s="1"/>
  <c r="J4186" i="59"/>
  <c r="M4186" i="59"/>
  <c r="N4186" i="59"/>
  <c r="P4186" i="59"/>
  <c r="Q4186" i="59"/>
  <c r="R4186" i="59"/>
  <c r="S4186" i="59"/>
  <c r="T4186" i="59"/>
  <c r="U4186" i="59"/>
  <c r="D4187" i="59"/>
  <c r="A4187" i="59" s="1"/>
  <c r="J4187" i="59"/>
  <c r="M4187" i="59"/>
  <c r="N4187" i="59"/>
  <c r="P4187" i="59"/>
  <c r="Q4187" i="59"/>
  <c r="R4187" i="59"/>
  <c r="S4187" i="59"/>
  <c r="T4187" i="59"/>
  <c r="U4187" i="59"/>
  <c r="D4188" i="59"/>
  <c r="A4188" i="59" s="1"/>
  <c r="J4188" i="59"/>
  <c r="M4188" i="59"/>
  <c r="N4188" i="59"/>
  <c r="P4188" i="59"/>
  <c r="Q4188" i="59"/>
  <c r="R4188" i="59"/>
  <c r="S4188" i="59"/>
  <c r="T4188" i="59"/>
  <c r="U4188" i="59"/>
  <c r="D4189" i="59"/>
  <c r="A4189" i="59" s="1"/>
  <c r="J4189" i="59"/>
  <c r="M4189" i="59"/>
  <c r="N4189" i="59"/>
  <c r="P4189" i="59"/>
  <c r="Q4189" i="59"/>
  <c r="R4189" i="59"/>
  <c r="S4189" i="59"/>
  <c r="T4189" i="59"/>
  <c r="U4189" i="59"/>
  <c r="D4190" i="59"/>
  <c r="A4190" i="59" s="1"/>
  <c r="J4190" i="59"/>
  <c r="M4190" i="59"/>
  <c r="N4190" i="59"/>
  <c r="P4190" i="59"/>
  <c r="Q4190" i="59"/>
  <c r="R4190" i="59"/>
  <c r="S4190" i="59"/>
  <c r="T4190" i="59"/>
  <c r="U4190" i="59"/>
  <c r="D4191" i="59"/>
  <c r="A4191" i="59" s="1"/>
  <c r="J4191" i="59"/>
  <c r="M4191" i="59"/>
  <c r="N4191" i="59"/>
  <c r="P4191" i="59"/>
  <c r="Q4191" i="59"/>
  <c r="R4191" i="59"/>
  <c r="S4191" i="59"/>
  <c r="T4191" i="59"/>
  <c r="U4191" i="59"/>
  <c r="D4192" i="59"/>
  <c r="A4192" i="59" s="1"/>
  <c r="J4192" i="59"/>
  <c r="M4192" i="59"/>
  <c r="N4192" i="59"/>
  <c r="P4192" i="59"/>
  <c r="Q4192" i="59"/>
  <c r="R4192" i="59"/>
  <c r="S4192" i="59"/>
  <c r="T4192" i="59"/>
  <c r="U4192" i="59"/>
  <c r="D4193" i="59"/>
  <c r="A4193" i="59" s="1"/>
  <c r="J4193" i="59"/>
  <c r="M4193" i="59"/>
  <c r="N4193" i="59"/>
  <c r="P4193" i="59"/>
  <c r="Q4193" i="59"/>
  <c r="R4193" i="59"/>
  <c r="S4193" i="59"/>
  <c r="T4193" i="59"/>
  <c r="U4193" i="59"/>
  <c r="D4194" i="59"/>
  <c r="A4194" i="59" s="1"/>
  <c r="J4194" i="59"/>
  <c r="M4194" i="59"/>
  <c r="N4194" i="59"/>
  <c r="P4194" i="59"/>
  <c r="Q4194" i="59"/>
  <c r="R4194" i="59"/>
  <c r="S4194" i="59"/>
  <c r="T4194" i="59"/>
  <c r="U4194" i="59"/>
  <c r="D4195" i="59"/>
  <c r="A4195" i="59" s="1"/>
  <c r="J4195" i="59"/>
  <c r="M4195" i="59"/>
  <c r="N4195" i="59"/>
  <c r="P4195" i="59"/>
  <c r="Q4195" i="59"/>
  <c r="R4195" i="59"/>
  <c r="S4195" i="59"/>
  <c r="T4195" i="59"/>
  <c r="U4195" i="59"/>
  <c r="D4196" i="59"/>
  <c r="A4196" i="59" s="1"/>
  <c r="J4196" i="59"/>
  <c r="M4196" i="59"/>
  <c r="N4196" i="59"/>
  <c r="P4196" i="59"/>
  <c r="Q4196" i="59"/>
  <c r="R4196" i="59"/>
  <c r="S4196" i="59"/>
  <c r="T4196" i="59"/>
  <c r="U4196" i="59"/>
  <c r="D4197" i="59"/>
  <c r="A4197" i="59" s="1"/>
  <c r="J4197" i="59"/>
  <c r="M4197" i="59"/>
  <c r="N4197" i="59"/>
  <c r="P4197" i="59"/>
  <c r="Q4197" i="59"/>
  <c r="R4197" i="59"/>
  <c r="S4197" i="59"/>
  <c r="T4197" i="59"/>
  <c r="U4197" i="59"/>
  <c r="D4198" i="59"/>
  <c r="A4198" i="59" s="1"/>
  <c r="J4198" i="59"/>
  <c r="M4198" i="59"/>
  <c r="N4198" i="59"/>
  <c r="P4198" i="59"/>
  <c r="Q4198" i="59"/>
  <c r="R4198" i="59"/>
  <c r="S4198" i="59"/>
  <c r="T4198" i="59"/>
  <c r="U4198" i="59"/>
  <c r="D4199" i="59"/>
  <c r="A4199" i="59" s="1"/>
  <c r="J4199" i="59"/>
  <c r="M4199" i="59"/>
  <c r="N4199" i="59"/>
  <c r="P4199" i="59"/>
  <c r="Q4199" i="59"/>
  <c r="R4199" i="59"/>
  <c r="S4199" i="59"/>
  <c r="T4199" i="59"/>
  <c r="U4199" i="59"/>
  <c r="D4200" i="59"/>
  <c r="A4200" i="59" s="1"/>
  <c r="J4200" i="59"/>
  <c r="M4200" i="59"/>
  <c r="N4200" i="59"/>
  <c r="P4200" i="59"/>
  <c r="Q4200" i="59"/>
  <c r="R4200" i="59"/>
  <c r="S4200" i="59"/>
  <c r="T4200" i="59"/>
  <c r="U4200" i="59"/>
  <c r="D4201" i="59"/>
  <c r="A4201" i="59" s="1"/>
  <c r="J4201" i="59"/>
  <c r="M4201" i="59"/>
  <c r="N4201" i="59"/>
  <c r="P4201" i="59"/>
  <c r="Q4201" i="59"/>
  <c r="R4201" i="59"/>
  <c r="S4201" i="59"/>
  <c r="T4201" i="59"/>
  <c r="U4201" i="59"/>
  <c r="D4202" i="59"/>
  <c r="A4202" i="59" s="1"/>
  <c r="J4202" i="59"/>
  <c r="M4202" i="59"/>
  <c r="N4202" i="59"/>
  <c r="P4202" i="59"/>
  <c r="Q4202" i="59"/>
  <c r="R4202" i="59"/>
  <c r="S4202" i="59"/>
  <c r="T4202" i="59"/>
  <c r="U4202" i="59"/>
  <c r="D4203" i="59"/>
  <c r="A4203" i="59" s="1"/>
  <c r="J4203" i="59"/>
  <c r="M4203" i="59"/>
  <c r="N4203" i="59"/>
  <c r="P4203" i="59"/>
  <c r="Q4203" i="59"/>
  <c r="R4203" i="59"/>
  <c r="S4203" i="59"/>
  <c r="T4203" i="59"/>
  <c r="U4203" i="59"/>
  <c r="D4204" i="59"/>
  <c r="A4204" i="59" s="1"/>
  <c r="J4204" i="59"/>
  <c r="M4204" i="59"/>
  <c r="N4204" i="59"/>
  <c r="P4204" i="59"/>
  <c r="Q4204" i="59"/>
  <c r="R4204" i="59"/>
  <c r="S4204" i="59"/>
  <c r="T4204" i="59"/>
  <c r="U4204" i="59"/>
  <c r="D4205" i="59"/>
  <c r="A4205" i="59" s="1"/>
  <c r="J4205" i="59"/>
  <c r="M4205" i="59"/>
  <c r="N4205" i="59"/>
  <c r="P4205" i="59"/>
  <c r="Q4205" i="59"/>
  <c r="R4205" i="59"/>
  <c r="S4205" i="59"/>
  <c r="T4205" i="59"/>
  <c r="U4205" i="59"/>
  <c r="D4206" i="59"/>
  <c r="A4206" i="59" s="1"/>
  <c r="J4206" i="59"/>
  <c r="M4206" i="59"/>
  <c r="N4206" i="59"/>
  <c r="P4206" i="59"/>
  <c r="Q4206" i="59"/>
  <c r="R4206" i="59"/>
  <c r="S4206" i="59"/>
  <c r="T4206" i="59"/>
  <c r="U4206" i="59"/>
  <c r="D4207" i="59"/>
  <c r="A4207" i="59" s="1"/>
  <c r="J4207" i="59"/>
  <c r="M4207" i="59"/>
  <c r="N4207" i="59"/>
  <c r="P4207" i="59"/>
  <c r="Q4207" i="59"/>
  <c r="R4207" i="59"/>
  <c r="S4207" i="59"/>
  <c r="T4207" i="59"/>
  <c r="U4207" i="59"/>
  <c r="D4208" i="59"/>
  <c r="A4208" i="59" s="1"/>
  <c r="J4208" i="59"/>
  <c r="M4208" i="59"/>
  <c r="N4208" i="59"/>
  <c r="P4208" i="59"/>
  <c r="Q4208" i="59"/>
  <c r="R4208" i="59"/>
  <c r="S4208" i="59"/>
  <c r="T4208" i="59"/>
  <c r="U4208" i="59"/>
  <c r="D4209" i="59"/>
  <c r="A4209" i="59" s="1"/>
  <c r="J4209" i="59"/>
  <c r="M4209" i="59"/>
  <c r="N4209" i="59"/>
  <c r="P4209" i="59"/>
  <c r="Q4209" i="59"/>
  <c r="R4209" i="59"/>
  <c r="S4209" i="59"/>
  <c r="T4209" i="59"/>
  <c r="U4209" i="59"/>
  <c r="D4210" i="59"/>
  <c r="A4210" i="59" s="1"/>
  <c r="J4210" i="59"/>
  <c r="M4210" i="59"/>
  <c r="N4210" i="59"/>
  <c r="P4210" i="59"/>
  <c r="Q4210" i="59"/>
  <c r="R4210" i="59"/>
  <c r="S4210" i="59"/>
  <c r="T4210" i="59"/>
  <c r="U4210" i="59"/>
  <c r="D4211" i="59"/>
  <c r="A4211" i="59" s="1"/>
  <c r="J4211" i="59"/>
  <c r="M4211" i="59"/>
  <c r="N4211" i="59"/>
  <c r="P4211" i="59"/>
  <c r="Q4211" i="59"/>
  <c r="R4211" i="59"/>
  <c r="S4211" i="59"/>
  <c r="T4211" i="59"/>
  <c r="U4211" i="59"/>
  <c r="D4212" i="59"/>
  <c r="A4212" i="59" s="1"/>
  <c r="J4212" i="59"/>
  <c r="M4212" i="59"/>
  <c r="N4212" i="59"/>
  <c r="P4212" i="59"/>
  <c r="Q4212" i="59"/>
  <c r="R4212" i="59"/>
  <c r="S4212" i="59"/>
  <c r="T4212" i="59"/>
  <c r="U4212" i="59"/>
  <c r="D4213" i="59"/>
  <c r="A4213" i="59" s="1"/>
  <c r="J4213" i="59"/>
  <c r="M4213" i="59"/>
  <c r="N4213" i="59"/>
  <c r="P4213" i="59"/>
  <c r="Q4213" i="59"/>
  <c r="R4213" i="59"/>
  <c r="S4213" i="59"/>
  <c r="T4213" i="59"/>
  <c r="U4213" i="59"/>
  <c r="D4214" i="59"/>
  <c r="A4214" i="59" s="1"/>
  <c r="J4214" i="59"/>
  <c r="M4214" i="59"/>
  <c r="N4214" i="59"/>
  <c r="P4214" i="59"/>
  <c r="Q4214" i="59"/>
  <c r="R4214" i="59"/>
  <c r="S4214" i="59"/>
  <c r="T4214" i="59"/>
  <c r="U4214" i="59"/>
  <c r="D4215" i="59"/>
  <c r="A4215" i="59" s="1"/>
  <c r="J4215" i="59"/>
  <c r="M4215" i="59"/>
  <c r="N4215" i="59"/>
  <c r="P4215" i="59"/>
  <c r="Q4215" i="59"/>
  <c r="R4215" i="59"/>
  <c r="S4215" i="59"/>
  <c r="T4215" i="59"/>
  <c r="U4215" i="59"/>
  <c r="D4216" i="59"/>
  <c r="A4216" i="59" s="1"/>
  <c r="J4216" i="59"/>
  <c r="M4216" i="59"/>
  <c r="N4216" i="59"/>
  <c r="P4216" i="59"/>
  <c r="Q4216" i="59"/>
  <c r="R4216" i="59"/>
  <c r="S4216" i="59"/>
  <c r="T4216" i="59"/>
  <c r="U4216" i="59"/>
  <c r="D4217" i="59"/>
  <c r="A4217" i="59" s="1"/>
  <c r="J4217" i="59"/>
  <c r="M4217" i="59"/>
  <c r="N4217" i="59"/>
  <c r="P4217" i="59"/>
  <c r="Q4217" i="59"/>
  <c r="R4217" i="59"/>
  <c r="S4217" i="59"/>
  <c r="T4217" i="59"/>
  <c r="U4217" i="59"/>
  <c r="D4218" i="59"/>
  <c r="A4218" i="59" s="1"/>
  <c r="J4218" i="59"/>
  <c r="M4218" i="59"/>
  <c r="N4218" i="59"/>
  <c r="P4218" i="59"/>
  <c r="Q4218" i="59"/>
  <c r="R4218" i="59"/>
  <c r="S4218" i="59"/>
  <c r="T4218" i="59"/>
  <c r="U4218" i="59"/>
  <c r="D4219" i="59"/>
  <c r="A4219" i="59" s="1"/>
  <c r="J4219" i="59"/>
  <c r="M4219" i="59"/>
  <c r="N4219" i="59"/>
  <c r="P4219" i="59"/>
  <c r="Q4219" i="59"/>
  <c r="R4219" i="59"/>
  <c r="S4219" i="59"/>
  <c r="T4219" i="59"/>
  <c r="U4219" i="59"/>
  <c r="D4220" i="59"/>
  <c r="A4220" i="59" s="1"/>
  <c r="J4220" i="59"/>
  <c r="M4220" i="59"/>
  <c r="N4220" i="59"/>
  <c r="P4220" i="59"/>
  <c r="Q4220" i="59"/>
  <c r="R4220" i="59"/>
  <c r="S4220" i="59"/>
  <c r="T4220" i="59"/>
  <c r="U4220" i="59"/>
  <c r="D4221" i="59"/>
  <c r="A4221" i="59" s="1"/>
  <c r="J4221" i="59"/>
  <c r="M4221" i="59"/>
  <c r="N4221" i="59"/>
  <c r="P4221" i="59"/>
  <c r="Q4221" i="59"/>
  <c r="R4221" i="59"/>
  <c r="S4221" i="59"/>
  <c r="T4221" i="59"/>
  <c r="U4221" i="59"/>
  <c r="D4222" i="59"/>
  <c r="A4222" i="59" s="1"/>
  <c r="J4222" i="59"/>
  <c r="M4222" i="59"/>
  <c r="N4222" i="59"/>
  <c r="P4222" i="59"/>
  <c r="Q4222" i="59"/>
  <c r="R4222" i="59"/>
  <c r="S4222" i="59"/>
  <c r="T4222" i="59"/>
  <c r="U4222" i="59"/>
  <c r="D4223" i="59"/>
  <c r="A4223" i="59" s="1"/>
  <c r="J4223" i="59"/>
  <c r="M4223" i="59"/>
  <c r="N4223" i="59"/>
  <c r="P4223" i="59"/>
  <c r="Q4223" i="59"/>
  <c r="R4223" i="59"/>
  <c r="S4223" i="59"/>
  <c r="T4223" i="59"/>
  <c r="U4223" i="59"/>
  <c r="D4224" i="59"/>
  <c r="A4224" i="59" s="1"/>
  <c r="J4224" i="59"/>
  <c r="M4224" i="59"/>
  <c r="N4224" i="59"/>
  <c r="P4224" i="59"/>
  <c r="Q4224" i="59"/>
  <c r="R4224" i="59"/>
  <c r="S4224" i="59"/>
  <c r="T4224" i="59"/>
  <c r="U4224" i="59"/>
  <c r="D4225" i="59"/>
  <c r="A4225" i="59" s="1"/>
  <c r="J4225" i="59"/>
  <c r="M4225" i="59"/>
  <c r="N4225" i="59"/>
  <c r="P4225" i="59"/>
  <c r="Q4225" i="59"/>
  <c r="R4225" i="59"/>
  <c r="S4225" i="59"/>
  <c r="T4225" i="59"/>
  <c r="U4225" i="59"/>
  <c r="D4226" i="59"/>
  <c r="A4226" i="59" s="1"/>
  <c r="J4226" i="59"/>
  <c r="M4226" i="59"/>
  <c r="N4226" i="59"/>
  <c r="P4226" i="59"/>
  <c r="Q4226" i="59"/>
  <c r="R4226" i="59"/>
  <c r="S4226" i="59"/>
  <c r="T4226" i="59"/>
  <c r="U4226" i="59"/>
  <c r="D4227" i="59"/>
  <c r="A4227" i="59" s="1"/>
  <c r="J4227" i="59"/>
  <c r="M4227" i="59"/>
  <c r="N4227" i="59"/>
  <c r="P4227" i="59"/>
  <c r="Q4227" i="59"/>
  <c r="R4227" i="59"/>
  <c r="S4227" i="59"/>
  <c r="T4227" i="59"/>
  <c r="U4227" i="59"/>
  <c r="D4228" i="59"/>
  <c r="A4228" i="59" s="1"/>
  <c r="J4228" i="59"/>
  <c r="M4228" i="59"/>
  <c r="N4228" i="59"/>
  <c r="P4228" i="59"/>
  <c r="Q4228" i="59"/>
  <c r="R4228" i="59"/>
  <c r="S4228" i="59"/>
  <c r="T4228" i="59"/>
  <c r="U4228" i="59"/>
  <c r="D4229" i="59"/>
  <c r="A4229" i="59" s="1"/>
  <c r="J4229" i="59"/>
  <c r="M4229" i="59"/>
  <c r="N4229" i="59"/>
  <c r="P4229" i="59"/>
  <c r="Q4229" i="59"/>
  <c r="R4229" i="59"/>
  <c r="S4229" i="59"/>
  <c r="T4229" i="59"/>
  <c r="U4229" i="59"/>
  <c r="D4230" i="59"/>
  <c r="A4230" i="59" s="1"/>
  <c r="J4230" i="59"/>
  <c r="M4230" i="59"/>
  <c r="N4230" i="59"/>
  <c r="P4230" i="59"/>
  <c r="Q4230" i="59"/>
  <c r="R4230" i="59"/>
  <c r="S4230" i="59"/>
  <c r="T4230" i="59"/>
  <c r="U4230" i="59"/>
  <c r="D4231" i="59"/>
  <c r="A4231" i="59" s="1"/>
  <c r="J4231" i="59"/>
  <c r="M4231" i="59"/>
  <c r="N4231" i="59"/>
  <c r="P4231" i="59"/>
  <c r="Q4231" i="59"/>
  <c r="R4231" i="59"/>
  <c r="S4231" i="59"/>
  <c r="T4231" i="59"/>
  <c r="U4231" i="59"/>
  <c r="D4232" i="59"/>
  <c r="A4232" i="59" s="1"/>
  <c r="J4232" i="59"/>
  <c r="M4232" i="59"/>
  <c r="N4232" i="59"/>
  <c r="P4232" i="59"/>
  <c r="Q4232" i="59"/>
  <c r="R4232" i="59"/>
  <c r="S4232" i="59"/>
  <c r="T4232" i="59"/>
  <c r="U4232" i="59"/>
  <c r="D4233" i="59"/>
  <c r="A4233" i="59" s="1"/>
  <c r="J4233" i="59"/>
  <c r="M4233" i="59"/>
  <c r="N4233" i="59"/>
  <c r="P4233" i="59"/>
  <c r="Q4233" i="59"/>
  <c r="R4233" i="59"/>
  <c r="S4233" i="59"/>
  <c r="T4233" i="59"/>
  <c r="U4233" i="59"/>
  <c r="D4234" i="59"/>
  <c r="A4234" i="59" s="1"/>
  <c r="J4234" i="59"/>
  <c r="M4234" i="59"/>
  <c r="N4234" i="59"/>
  <c r="P4234" i="59"/>
  <c r="Q4234" i="59"/>
  <c r="R4234" i="59"/>
  <c r="S4234" i="59"/>
  <c r="T4234" i="59"/>
  <c r="U4234" i="59"/>
  <c r="D4235" i="59"/>
  <c r="A4235" i="59" s="1"/>
  <c r="J4235" i="59"/>
  <c r="M4235" i="59"/>
  <c r="N4235" i="59"/>
  <c r="P4235" i="59"/>
  <c r="Q4235" i="59"/>
  <c r="R4235" i="59"/>
  <c r="S4235" i="59"/>
  <c r="T4235" i="59"/>
  <c r="U4235" i="59"/>
  <c r="D4236" i="59"/>
  <c r="A4236" i="59" s="1"/>
  <c r="J4236" i="59"/>
  <c r="M4236" i="59"/>
  <c r="N4236" i="59"/>
  <c r="P4236" i="59"/>
  <c r="Q4236" i="59"/>
  <c r="R4236" i="59"/>
  <c r="S4236" i="59"/>
  <c r="T4236" i="59"/>
  <c r="U4236" i="59"/>
  <c r="D4237" i="59"/>
  <c r="A4237" i="59" s="1"/>
  <c r="J4237" i="59"/>
  <c r="M4237" i="59"/>
  <c r="N4237" i="59"/>
  <c r="P4237" i="59"/>
  <c r="Q4237" i="59"/>
  <c r="R4237" i="59"/>
  <c r="S4237" i="59"/>
  <c r="T4237" i="59"/>
  <c r="U4237" i="59"/>
  <c r="D4238" i="59"/>
  <c r="A4238" i="59" s="1"/>
  <c r="J4238" i="59"/>
  <c r="M4238" i="59"/>
  <c r="N4238" i="59"/>
  <c r="P4238" i="59"/>
  <c r="Q4238" i="59"/>
  <c r="R4238" i="59"/>
  <c r="S4238" i="59"/>
  <c r="T4238" i="59"/>
  <c r="U4238" i="59"/>
  <c r="D4239" i="59"/>
  <c r="A4239" i="59" s="1"/>
  <c r="J4239" i="59"/>
  <c r="M4239" i="59"/>
  <c r="N4239" i="59"/>
  <c r="P4239" i="59"/>
  <c r="Q4239" i="59"/>
  <c r="R4239" i="59"/>
  <c r="S4239" i="59"/>
  <c r="T4239" i="59"/>
  <c r="U4239" i="59"/>
  <c r="D4240" i="59"/>
  <c r="A4240" i="59" s="1"/>
  <c r="J4240" i="59"/>
  <c r="M4240" i="59"/>
  <c r="N4240" i="59"/>
  <c r="P4240" i="59"/>
  <c r="Q4240" i="59"/>
  <c r="R4240" i="59"/>
  <c r="S4240" i="59"/>
  <c r="T4240" i="59"/>
  <c r="U4240" i="59"/>
  <c r="D4241" i="59"/>
  <c r="A4241" i="59" s="1"/>
  <c r="J4241" i="59"/>
  <c r="M4241" i="59"/>
  <c r="N4241" i="59"/>
  <c r="P4241" i="59"/>
  <c r="Q4241" i="59"/>
  <c r="R4241" i="59"/>
  <c r="S4241" i="59"/>
  <c r="T4241" i="59"/>
  <c r="U4241" i="59"/>
  <c r="D4242" i="59"/>
  <c r="A4242" i="59" s="1"/>
  <c r="J4242" i="59"/>
  <c r="M4242" i="59"/>
  <c r="N4242" i="59"/>
  <c r="P4242" i="59"/>
  <c r="Q4242" i="59"/>
  <c r="R4242" i="59"/>
  <c r="S4242" i="59"/>
  <c r="T4242" i="59"/>
  <c r="U4242" i="59"/>
  <c r="D4243" i="59"/>
  <c r="A4243" i="59" s="1"/>
  <c r="J4243" i="59"/>
  <c r="M4243" i="59"/>
  <c r="N4243" i="59"/>
  <c r="P4243" i="59"/>
  <c r="Q4243" i="59"/>
  <c r="R4243" i="59"/>
  <c r="S4243" i="59"/>
  <c r="T4243" i="59"/>
  <c r="U4243" i="59"/>
  <c r="D4244" i="59"/>
  <c r="A4244" i="59" s="1"/>
  <c r="J4244" i="59"/>
  <c r="M4244" i="59"/>
  <c r="N4244" i="59"/>
  <c r="P4244" i="59"/>
  <c r="Q4244" i="59"/>
  <c r="R4244" i="59"/>
  <c r="S4244" i="59"/>
  <c r="T4244" i="59"/>
  <c r="U4244" i="59"/>
  <c r="D4245" i="59"/>
  <c r="A4245" i="59" s="1"/>
  <c r="J4245" i="59"/>
  <c r="M4245" i="59"/>
  <c r="N4245" i="59"/>
  <c r="P4245" i="59"/>
  <c r="Q4245" i="59"/>
  <c r="R4245" i="59"/>
  <c r="S4245" i="59"/>
  <c r="T4245" i="59"/>
  <c r="U4245" i="59"/>
  <c r="D4246" i="59"/>
  <c r="A4246" i="59" s="1"/>
  <c r="J4246" i="59"/>
  <c r="M4246" i="59"/>
  <c r="N4246" i="59"/>
  <c r="P4246" i="59"/>
  <c r="Q4246" i="59"/>
  <c r="R4246" i="59"/>
  <c r="S4246" i="59"/>
  <c r="T4246" i="59"/>
  <c r="U4246" i="59"/>
  <c r="D4247" i="59"/>
  <c r="A4247" i="59" s="1"/>
  <c r="J4247" i="59"/>
  <c r="M4247" i="59"/>
  <c r="N4247" i="59"/>
  <c r="P4247" i="59"/>
  <c r="Q4247" i="59"/>
  <c r="R4247" i="59"/>
  <c r="S4247" i="59"/>
  <c r="T4247" i="59"/>
  <c r="U4247" i="59"/>
  <c r="D4248" i="59"/>
  <c r="A4248" i="59" s="1"/>
  <c r="J4248" i="59"/>
  <c r="M4248" i="59"/>
  <c r="N4248" i="59"/>
  <c r="P4248" i="59"/>
  <c r="Q4248" i="59"/>
  <c r="R4248" i="59"/>
  <c r="S4248" i="59"/>
  <c r="T4248" i="59"/>
  <c r="U4248" i="59"/>
  <c r="D4249" i="59"/>
  <c r="A4249" i="59" s="1"/>
  <c r="J4249" i="59"/>
  <c r="M4249" i="59"/>
  <c r="N4249" i="59"/>
  <c r="P4249" i="59"/>
  <c r="Q4249" i="59"/>
  <c r="R4249" i="59"/>
  <c r="S4249" i="59"/>
  <c r="T4249" i="59"/>
  <c r="U4249" i="59"/>
  <c r="D4250" i="59"/>
  <c r="A4250" i="59" s="1"/>
  <c r="J4250" i="59"/>
  <c r="M4250" i="59"/>
  <c r="N4250" i="59"/>
  <c r="P4250" i="59"/>
  <c r="Q4250" i="59"/>
  <c r="R4250" i="59"/>
  <c r="S4250" i="59"/>
  <c r="T4250" i="59"/>
  <c r="U4250" i="59"/>
  <c r="D4251" i="59"/>
  <c r="A4251" i="59" s="1"/>
  <c r="J4251" i="59"/>
  <c r="M4251" i="59"/>
  <c r="N4251" i="59"/>
  <c r="P4251" i="59"/>
  <c r="Q4251" i="59"/>
  <c r="R4251" i="59"/>
  <c r="S4251" i="59"/>
  <c r="T4251" i="59"/>
  <c r="U4251" i="59"/>
  <c r="D4252" i="59"/>
  <c r="A4252" i="59" s="1"/>
  <c r="J4252" i="59"/>
  <c r="M4252" i="59"/>
  <c r="N4252" i="59"/>
  <c r="P4252" i="59"/>
  <c r="Q4252" i="59"/>
  <c r="R4252" i="59"/>
  <c r="S4252" i="59"/>
  <c r="T4252" i="59"/>
  <c r="U4252" i="59"/>
  <c r="D4253" i="59"/>
  <c r="A4253" i="59" s="1"/>
  <c r="J4253" i="59"/>
  <c r="M4253" i="59"/>
  <c r="N4253" i="59"/>
  <c r="P4253" i="59"/>
  <c r="Q4253" i="59"/>
  <c r="R4253" i="59"/>
  <c r="S4253" i="59"/>
  <c r="T4253" i="59"/>
  <c r="U4253" i="59"/>
  <c r="D4254" i="59"/>
  <c r="A4254" i="59" s="1"/>
  <c r="J4254" i="59"/>
  <c r="M4254" i="59"/>
  <c r="N4254" i="59"/>
  <c r="P4254" i="59"/>
  <c r="Q4254" i="59"/>
  <c r="R4254" i="59"/>
  <c r="S4254" i="59"/>
  <c r="T4254" i="59"/>
  <c r="U4254" i="59"/>
  <c r="D4255" i="59"/>
  <c r="A4255" i="59" s="1"/>
  <c r="J4255" i="59"/>
  <c r="M4255" i="59"/>
  <c r="N4255" i="59"/>
  <c r="P4255" i="59"/>
  <c r="Q4255" i="59"/>
  <c r="R4255" i="59"/>
  <c r="S4255" i="59"/>
  <c r="T4255" i="59"/>
  <c r="U4255" i="59"/>
  <c r="D4256" i="59"/>
  <c r="A4256" i="59" s="1"/>
  <c r="J4256" i="59"/>
  <c r="M4256" i="59"/>
  <c r="N4256" i="59"/>
  <c r="P4256" i="59"/>
  <c r="Q4256" i="59"/>
  <c r="R4256" i="59"/>
  <c r="S4256" i="59"/>
  <c r="T4256" i="59"/>
  <c r="U4256" i="59"/>
  <c r="D4257" i="59"/>
  <c r="A4257" i="59" s="1"/>
  <c r="J4257" i="59"/>
  <c r="M4257" i="59"/>
  <c r="N4257" i="59"/>
  <c r="P4257" i="59"/>
  <c r="Q4257" i="59"/>
  <c r="R4257" i="59"/>
  <c r="S4257" i="59"/>
  <c r="T4257" i="59"/>
  <c r="U4257" i="59"/>
  <c r="D4258" i="59"/>
  <c r="A4258" i="59" s="1"/>
  <c r="J4258" i="59"/>
  <c r="M4258" i="59"/>
  <c r="N4258" i="59"/>
  <c r="P4258" i="59"/>
  <c r="Q4258" i="59"/>
  <c r="R4258" i="59"/>
  <c r="S4258" i="59"/>
  <c r="T4258" i="59"/>
  <c r="U4258" i="59"/>
  <c r="D4259" i="59"/>
  <c r="A4259" i="59" s="1"/>
  <c r="J4259" i="59"/>
  <c r="M4259" i="59"/>
  <c r="N4259" i="59"/>
  <c r="P4259" i="59"/>
  <c r="Q4259" i="59"/>
  <c r="R4259" i="59"/>
  <c r="S4259" i="59"/>
  <c r="T4259" i="59"/>
  <c r="U4259" i="59"/>
  <c r="D4260" i="59"/>
  <c r="A4260" i="59" s="1"/>
  <c r="J4260" i="59"/>
  <c r="M4260" i="59"/>
  <c r="N4260" i="59"/>
  <c r="P4260" i="59"/>
  <c r="Q4260" i="59"/>
  <c r="R4260" i="59"/>
  <c r="S4260" i="59"/>
  <c r="T4260" i="59"/>
  <c r="U4260" i="59"/>
  <c r="D4261" i="59"/>
  <c r="A4261" i="59" s="1"/>
  <c r="J4261" i="59"/>
  <c r="M4261" i="59"/>
  <c r="N4261" i="59"/>
  <c r="P4261" i="59"/>
  <c r="Q4261" i="59"/>
  <c r="R4261" i="59"/>
  <c r="S4261" i="59"/>
  <c r="T4261" i="59"/>
  <c r="U4261" i="59"/>
  <c r="D4262" i="59"/>
  <c r="A4262" i="59" s="1"/>
  <c r="J4262" i="59"/>
  <c r="M4262" i="59"/>
  <c r="N4262" i="59"/>
  <c r="P4262" i="59"/>
  <c r="Q4262" i="59"/>
  <c r="R4262" i="59"/>
  <c r="S4262" i="59"/>
  <c r="T4262" i="59"/>
  <c r="U4262" i="59"/>
  <c r="D4263" i="59"/>
  <c r="A4263" i="59" s="1"/>
  <c r="J4263" i="59"/>
  <c r="M4263" i="59"/>
  <c r="N4263" i="59"/>
  <c r="P4263" i="59"/>
  <c r="Q4263" i="59"/>
  <c r="R4263" i="59"/>
  <c r="S4263" i="59"/>
  <c r="T4263" i="59"/>
  <c r="U4263" i="59"/>
  <c r="D4264" i="59"/>
  <c r="A4264" i="59" s="1"/>
  <c r="J4264" i="59"/>
  <c r="M4264" i="59"/>
  <c r="N4264" i="59"/>
  <c r="P4264" i="59"/>
  <c r="Q4264" i="59"/>
  <c r="R4264" i="59"/>
  <c r="S4264" i="59"/>
  <c r="T4264" i="59"/>
  <c r="U4264" i="59"/>
  <c r="D4265" i="59"/>
  <c r="A4265" i="59" s="1"/>
  <c r="J4265" i="59"/>
  <c r="M4265" i="59"/>
  <c r="N4265" i="59"/>
  <c r="P4265" i="59"/>
  <c r="Q4265" i="59"/>
  <c r="R4265" i="59"/>
  <c r="S4265" i="59"/>
  <c r="T4265" i="59"/>
  <c r="U4265" i="59"/>
  <c r="D4266" i="59"/>
  <c r="A4266" i="59" s="1"/>
  <c r="J4266" i="59"/>
  <c r="M4266" i="59"/>
  <c r="N4266" i="59"/>
  <c r="P4266" i="59"/>
  <c r="Q4266" i="59"/>
  <c r="R4266" i="59"/>
  <c r="S4266" i="59"/>
  <c r="T4266" i="59"/>
  <c r="U4266" i="59"/>
  <c r="D4267" i="59"/>
  <c r="A4267" i="59" s="1"/>
  <c r="J4267" i="59"/>
  <c r="M4267" i="59"/>
  <c r="N4267" i="59"/>
  <c r="P4267" i="59"/>
  <c r="Q4267" i="59"/>
  <c r="R4267" i="59"/>
  <c r="S4267" i="59"/>
  <c r="T4267" i="59"/>
  <c r="U4267" i="59"/>
  <c r="D4268" i="59"/>
  <c r="A4268" i="59" s="1"/>
  <c r="J4268" i="59"/>
  <c r="M4268" i="59"/>
  <c r="N4268" i="59"/>
  <c r="P4268" i="59"/>
  <c r="Q4268" i="59"/>
  <c r="R4268" i="59"/>
  <c r="S4268" i="59"/>
  <c r="T4268" i="59"/>
  <c r="U4268" i="59"/>
  <c r="D4269" i="59"/>
  <c r="A4269" i="59" s="1"/>
  <c r="J4269" i="59"/>
  <c r="M4269" i="59"/>
  <c r="N4269" i="59"/>
  <c r="P4269" i="59"/>
  <c r="Q4269" i="59"/>
  <c r="R4269" i="59"/>
  <c r="S4269" i="59"/>
  <c r="T4269" i="59"/>
  <c r="U4269" i="59"/>
  <c r="D4270" i="59"/>
  <c r="A4270" i="59" s="1"/>
  <c r="J4270" i="59"/>
  <c r="M4270" i="59"/>
  <c r="N4270" i="59"/>
  <c r="P4270" i="59"/>
  <c r="Q4270" i="59"/>
  <c r="R4270" i="59"/>
  <c r="S4270" i="59"/>
  <c r="T4270" i="59"/>
  <c r="U4270" i="59"/>
  <c r="D4271" i="59"/>
  <c r="A4271" i="59" s="1"/>
  <c r="J4271" i="59"/>
  <c r="M4271" i="59"/>
  <c r="N4271" i="59"/>
  <c r="P4271" i="59"/>
  <c r="Q4271" i="59"/>
  <c r="R4271" i="59"/>
  <c r="S4271" i="59"/>
  <c r="T4271" i="59"/>
  <c r="U4271" i="59"/>
  <c r="D4272" i="59"/>
  <c r="A4272" i="59" s="1"/>
  <c r="J4272" i="59"/>
  <c r="M4272" i="59"/>
  <c r="N4272" i="59"/>
  <c r="P4272" i="59"/>
  <c r="Q4272" i="59"/>
  <c r="R4272" i="59"/>
  <c r="S4272" i="59"/>
  <c r="T4272" i="59"/>
  <c r="U4272" i="59"/>
  <c r="D4273" i="59"/>
  <c r="A4273" i="59" s="1"/>
  <c r="J4273" i="59"/>
  <c r="M4273" i="59"/>
  <c r="N4273" i="59"/>
  <c r="P4273" i="59"/>
  <c r="Q4273" i="59"/>
  <c r="R4273" i="59"/>
  <c r="S4273" i="59"/>
  <c r="T4273" i="59"/>
  <c r="U4273" i="59"/>
  <c r="D4274" i="59"/>
  <c r="A4274" i="59" s="1"/>
  <c r="J4274" i="59"/>
  <c r="M4274" i="59"/>
  <c r="N4274" i="59"/>
  <c r="P4274" i="59"/>
  <c r="Q4274" i="59"/>
  <c r="R4274" i="59"/>
  <c r="S4274" i="59"/>
  <c r="T4274" i="59"/>
  <c r="U4274" i="59"/>
  <c r="D4275" i="59"/>
  <c r="A4275" i="59" s="1"/>
  <c r="J4275" i="59"/>
  <c r="M4275" i="59"/>
  <c r="N4275" i="59"/>
  <c r="P4275" i="59"/>
  <c r="Q4275" i="59"/>
  <c r="R4275" i="59"/>
  <c r="S4275" i="59"/>
  <c r="T4275" i="59"/>
  <c r="U4275" i="59"/>
  <c r="D4276" i="59"/>
  <c r="A4276" i="59" s="1"/>
  <c r="J4276" i="59"/>
  <c r="M4276" i="59"/>
  <c r="N4276" i="59"/>
  <c r="P4276" i="59"/>
  <c r="Q4276" i="59"/>
  <c r="R4276" i="59"/>
  <c r="S4276" i="59"/>
  <c r="T4276" i="59"/>
  <c r="U4276" i="59"/>
  <c r="D4277" i="59"/>
  <c r="A4277" i="59" s="1"/>
  <c r="J4277" i="59"/>
  <c r="M4277" i="59"/>
  <c r="N4277" i="59"/>
  <c r="P4277" i="59"/>
  <c r="Q4277" i="59"/>
  <c r="R4277" i="59"/>
  <c r="S4277" i="59"/>
  <c r="T4277" i="59"/>
  <c r="U4277" i="59"/>
  <c r="D4278" i="59"/>
  <c r="A4278" i="59" s="1"/>
  <c r="J4278" i="59"/>
  <c r="M4278" i="59"/>
  <c r="N4278" i="59"/>
  <c r="P4278" i="59"/>
  <c r="Q4278" i="59"/>
  <c r="R4278" i="59"/>
  <c r="S4278" i="59"/>
  <c r="T4278" i="59"/>
  <c r="U4278" i="59"/>
  <c r="D4279" i="59"/>
  <c r="A4279" i="59" s="1"/>
  <c r="J4279" i="59"/>
  <c r="M4279" i="59"/>
  <c r="N4279" i="59"/>
  <c r="P4279" i="59"/>
  <c r="Q4279" i="59"/>
  <c r="R4279" i="59"/>
  <c r="S4279" i="59"/>
  <c r="T4279" i="59"/>
  <c r="U4279" i="59"/>
  <c r="D4280" i="59"/>
  <c r="A4280" i="59" s="1"/>
  <c r="J4280" i="59"/>
  <c r="M4280" i="59"/>
  <c r="N4280" i="59"/>
  <c r="P4280" i="59"/>
  <c r="Q4280" i="59"/>
  <c r="R4280" i="59"/>
  <c r="S4280" i="59"/>
  <c r="T4280" i="59"/>
  <c r="U4280" i="59"/>
  <c r="D4281" i="59"/>
  <c r="A4281" i="59" s="1"/>
  <c r="J4281" i="59"/>
  <c r="M4281" i="59"/>
  <c r="N4281" i="59"/>
  <c r="P4281" i="59"/>
  <c r="Q4281" i="59"/>
  <c r="R4281" i="59"/>
  <c r="S4281" i="59"/>
  <c r="T4281" i="59"/>
  <c r="U4281" i="59"/>
  <c r="D4282" i="59"/>
  <c r="A4282" i="59" s="1"/>
  <c r="J4282" i="59"/>
  <c r="M4282" i="59"/>
  <c r="N4282" i="59"/>
  <c r="P4282" i="59"/>
  <c r="Q4282" i="59"/>
  <c r="R4282" i="59"/>
  <c r="S4282" i="59"/>
  <c r="T4282" i="59"/>
  <c r="U4282" i="59"/>
  <c r="D4283" i="59"/>
  <c r="A4283" i="59" s="1"/>
  <c r="J4283" i="59"/>
  <c r="M4283" i="59"/>
  <c r="N4283" i="59"/>
  <c r="P4283" i="59"/>
  <c r="Q4283" i="59"/>
  <c r="R4283" i="59"/>
  <c r="S4283" i="59"/>
  <c r="T4283" i="59"/>
  <c r="U4283" i="59"/>
  <c r="D4284" i="59"/>
  <c r="A4284" i="59" s="1"/>
  <c r="J4284" i="59"/>
  <c r="M4284" i="59"/>
  <c r="N4284" i="59"/>
  <c r="P4284" i="59"/>
  <c r="Q4284" i="59"/>
  <c r="R4284" i="59"/>
  <c r="S4284" i="59"/>
  <c r="T4284" i="59"/>
  <c r="U4284" i="59"/>
  <c r="D4285" i="59"/>
  <c r="A4285" i="59" s="1"/>
  <c r="J4285" i="59"/>
  <c r="M4285" i="59"/>
  <c r="N4285" i="59"/>
  <c r="P4285" i="59"/>
  <c r="Q4285" i="59"/>
  <c r="R4285" i="59"/>
  <c r="S4285" i="59"/>
  <c r="T4285" i="59"/>
  <c r="U4285" i="59"/>
  <c r="D4286" i="59"/>
  <c r="A4286" i="59" s="1"/>
  <c r="J4286" i="59"/>
  <c r="M4286" i="59"/>
  <c r="N4286" i="59"/>
  <c r="P4286" i="59"/>
  <c r="Q4286" i="59"/>
  <c r="R4286" i="59"/>
  <c r="S4286" i="59"/>
  <c r="T4286" i="59"/>
  <c r="U4286" i="59"/>
  <c r="D4287" i="59"/>
  <c r="A4287" i="59" s="1"/>
  <c r="J4287" i="59"/>
  <c r="M4287" i="59"/>
  <c r="N4287" i="59"/>
  <c r="P4287" i="59"/>
  <c r="Q4287" i="59"/>
  <c r="R4287" i="59"/>
  <c r="S4287" i="59"/>
  <c r="T4287" i="59"/>
  <c r="U4287" i="59"/>
  <c r="D4288" i="59"/>
  <c r="A4288" i="59" s="1"/>
  <c r="J4288" i="59"/>
  <c r="M4288" i="59"/>
  <c r="N4288" i="59"/>
  <c r="P4288" i="59"/>
  <c r="Q4288" i="59"/>
  <c r="R4288" i="59"/>
  <c r="S4288" i="59"/>
  <c r="T4288" i="59"/>
  <c r="U4288" i="59"/>
  <c r="D4289" i="59"/>
  <c r="A4289" i="59" s="1"/>
  <c r="J4289" i="59"/>
  <c r="M4289" i="59"/>
  <c r="N4289" i="59"/>
  <c r="P4289" i="59"/>
  <c r="Q4289" i="59"/>
  <c r="R4289" i="59"/>
  <c r="S4289" i="59"/>
  <c r="T4289" i="59"/>
  <c r="U4289" i="59"/>
  <c r="D4290" i="59"/>
  <c r="A4290" i="59" s="1"/>
  <c r="J4290" i="59"/>
  <c r="M4290" i="59"/>
  <c r="N4290" i="59"/>
  <c r="P4290" i="59"/>
  <c r="Q4290" i="59"/>
  <c r="R4290" i="59"/>
  <c r="S4290" i="59"/>
  <c r="T4290" i="59"/>
  <c r="U4290" i="59"/>
  <c r="D4291" i="59"/>
  <c r="A4291" i="59" s="1"/>
  <c r="J4291" i="59"/>
  <c r="M4291" i="59"/>
  <c r="N4291" i="59"/>
  <c r="P4291" i="59"/>
  <c r="Q4291" i="59"/>
  <c r="R4291" i="59"/>
  <c r="S4291" i="59"/>
  <c r="T4291" i="59"/>
  <c r="U4291" i="59"/>
  <c r="D4292" i="59"/>
  <c r="A4292" i="59" s="1"/>
  <c r="J4292" i="59"/>
  <c r="M4292" i="59"/>
  <c r="N4292" i="59"/>
  <c r="P4292" i="59"/>
  <c r="Q4292" i="59"/>
  <c r="R4292" i="59"/>
  <c r="S4292" i="59"/>
  <c r="T4292" i="59"/>
  <c r="U4292" i="59"/>
  <c r="D4293" i="59"/>
  <c r="A4293" i="59" s="1"/>
  <c r="J4293" i="59"/>
  <c r="M4293" i="59"/>
  <c r="N4293" i="59"/>
  <c r="P4293" i="59"/>
  <c r="Q4293" i="59"/>
  <c r="R4293" i="59"/>
  <c r="S4293" i="59"/>
  <c r="T4293" i="59"/>
  <c r="U4293" i="59"/>
  <c r="D4294" i="59"/>
  <c r="A4294" i="59" s="1"/>
  <c r="J4294" i="59"/>
  <c r="M4294" i="59"/>
  <c r="N4294" i="59"/>
  <c r="P4294" i="59"/>
  <c r="Q4294" i="59"/>
  <c r="R4294" i="59"/>
  <c r="S4294" i="59"/>
  <c r="T4294" i="59"/>
  <c r="U4294" i="59"/>
  <c r="D4295" i="59"/>
  <c r="A4295" i="59" s="1"/>
  <c r="J4295" i="59"/>
  <c r="M4295" i="59"/>
  <c r="N4295" i="59"/>
  <c r="P4295" i="59"/>
  <c r="Q4295" i="59"/>
  <c r="R4295" i="59"/>
  <c r="S4295" i="59"/>
  <c r="T4295" i="59"/>
  <c r="U4295" i="59"/>
  <c r="D4296" i="59"/>
  <c r="A4296" i="59" s="1"/>
  <c r="J4296" i="59"/>
  <c r="M4296" i="59"/>
  <c r="N4296" i="59"/>
  <c r="P4296" i="59"/>
  <c r="Q4296" i="59"/>
  <c r="R4296" i="59"/>
  <c r="S4296" i="59"/>
  <c r="T4296" i="59"/>
  <c r="U4296" i="59"/>
  <c r="D4297" i="59"/>
  <c r="A4297" i="59" s="1"/>
  <c r="J4297" i="59"/>
  <c r="M4297" i="59"/>
  <c r="N4297" i="59"/>
  <c r="P4297" i="59"/>
  <c r="Q4297" i="59"/>
  <c r="R4297" i="59"/>
  <c r="S4297" i="59"/>
  <c r="T4297" i="59"/>
  <c r="U4297" i="59"/>
  <c r="D4298" i="59"/>
  <c r="A4298" i="59" s="1"/>
  <c r="J4298" i="59"/>
  <c r="M4298" i="59"/>
  <c r="N4298" i="59"/>
  <c r="P4298" i="59"/>
  <c r="Q4298" i="59"/>
  <c r="R4298" i="59"/>
  <c r="S4298" i="59"/>
  <c r="T4298" i="59"/>
  <c r="U4298" i="59"/>
  <c r="D4299" i="59"/>
  <c r="A4299" i="59" s="1"/>
  <c r="J4299" i="59"/>
  <c r="M4299" i="59"/>
  <c r="N4299" i="59"/>
  <c r="P4299" i="59"/>
  <c r="Q4299" i="59"/>
  <c r="R4299" i="59"/>
  <c r="S4299" i="59"/>
  <c r="T4299" i="59"/>
  <c r="U4299" i="59"/>
  <c r="D4300" i="59"/>
  <c r="A4300" i="59" s="1"/>
  <c r="J4300" i="59"/>
  <c r="M4300" i="59"/>
  <c r="N4300" i="59"/>
  <c r="P4300" i="59"/>
  <c r="Q4300" i="59"/>
  <c r="R4300" i="59"/>
  <c r="S4300" i="59"/>
  <c r="T4300" i="59"/>
  <c r="U4300" i="59"/>
  <c r="D4301" i="59"/>
  <c r="A4301" i="59" s="1"/>
  <c r="J4301" i="59"/>
  <c r="M4301" i="59"/>
  <c r="N4301" i="59"/>
  <c r="P4301" i="59"/>
  <c r="Q4301" i="59"/>
  <c r="R4301" i="59"/>
  <c r="S4301" i="59"/>
  <c r="T4301" i="59"/>
  <c r="U4301" i="59"/>
  <c r="D4302" i="59"/>
  <c r="A4302" i="59" s="1"/>
  <c r="J4302" i="59"/>
  <c r="M4302" i="59"/>
  <c r="N4302" i="59"/>
  <c r="P4302" i="59"/>
  <c r="Q4302" i="59"/>
  <c r="R4302" i="59"/>
  <c r="S4302" i="59"/>
  <c r="T4302" i="59"/>
  <c r="U4302" i="59"/>
  <c r="D4303" i="59"/>
  <c r="A4303" i="59" s="1"/>
  <c r="J4303" i="59"/>
  <c r="M4303" i="59"/>
  <c r="N4303" i="59"/>
  <c r="P4303" i="59"/>
  <c r="Q4303" i="59"/>
  <c r="R4303" i="59"/>
  <c r="S4303" i="59"/>
  <c r="T4303" i="59"/>
  <c r="U4303" i="59"/>
  <c r="D4304" i="59"/>
  <c r="A4304" i="59" s="1"/>
  <c r="J4304" i="59"/>
  <c r="M4304" i="59"/>
  <c r="N4304" i="59"/>
  <c r="P4304" i="59"/>
  <c r="Q4304" i="59"/>
  <c r="R4304" i="59"/>
  <c r="S4304" i="59"/>
  <c r="T4304" i="59"/>
  <c r="U4304" i="59"/>
  <c r="D4305" i="59"/>
  <c r="A4305" i="59" s="1"/>
  <c r="J4305" i="59"/>
  <c r="M4305" i="59"/>
  <c r="N4305" i="59"/>
  <c r="P4305" i="59"/>
  <c r="Q4305" i="59"/>
  <c r="R4305" i="59"/>
  <c r="S4305" i="59"/>
  <c r="T4305" i="59"/>
  <c r="U4305" i="59"/>
  <c r="D4306" i="59"/>
  <c r="A4306" i="59" s="1"/>
  <c r="J4306" i="59"/>
  <c r="M4306" i="59"/>
  <c r="N4306" i="59"/>
  <c r="P4306" i="59"/>
  <c r="Q4306" i="59"/>
  <c r="R4306" i="59"/>
  <c r="S4306" i="59"/>
  <c r="T4306" i="59"/>
  <c r="U4306" i="59"/>
  <c r="D4307" i="59"/>
  <c r="A4307" i="59" s="1"/>
  <c r="J4307" i="59"/>
  <c r="M4307" i="59"/>
  <c r="N4307" i="59"/>
  <c r="P4307" i="59"/>
  <c r="Q4307" i="59"/>
  <c r="R4307" i="59"/>
  <c r="S4307" i="59"/>
  <c r="T4307" i="59"/>
  <c r="U4307" i="59"/>
  <c r="D4308" i="59"/>
  <c r="A4308" i="59" s="1"/>
  <c r="J4308" i="59"/>
  <c r="M4308" i="59"/>
  <c r="N4308" i="59"/>
  <c r="P4308" i="59"/>
  <c r="Q4308" i="59"/>
  <c r="R4308" i="59"/>
  <c r="S4308" i="59"/>
  <c r="T4308" i="59"/>
  <c r="U4308" i="59"/>
  <c r="D4309" i="59"/>
  <c r="A4309" i="59" s="1"/>
  <c r="J4309" i="59"/>
  <c r="M4309" i="59"/>
  <c r="N4309" i="59"/>
  <c r="P4309" i="59"/>
  <c r="Q4309" i="59"/>
  <c r="R4309" i="59"/>
  <c r="S4309" i="59"/>
  <c r="T4309" i="59"/>
  <c r="U4309" i="59"/>
  <c r="D4310" i="59"/>
  <c r="A4310" i="59" s="1"/>
  <c r="J4310" i="59"/>
  <c r="M4310" i="59"/>
  <c r="N4310" i="59"/>
  <c r="P4310" i="59"/>
  <c r="Q4310" i="59"/>
  <c r="R4310" i="59"/>
  <c r="S4310" i="59"/>
  <c r="T4310" i="59"/>
  <c r="U4310" i="59"/>
  <c r="D4311" i="59"/>
  <c r="A4311" i="59" s="1"/>
  <c r="J4311" i="59"/>
  <c r="M4311" i="59"/>
  <c r="N4311" i="59"/>
  <c r="P4311" i="59"/>
  <c r="Q4311" i="59"/>
  <c r="R4311" i="59"/>
  <c r="S4311" i="59"/>
  <c r="T4311" i="59"/>
  <c r="U4311" i="59"/>
  <c r="D4312" i="59"/>
  <c r="A4312" i="59" s="1"/>
  <c r="J4312" i="59"/>
  <c r="M4312" i="59"/>
  <c r="N4312" i="59"/>
  <c r="P4312" i="59"/>
  <c r="Q4312" i="59"/>
  <c r="R4312" i="59"/>
  <c r="S4312" i="59"/>
  <c r="T4312" i="59"/>
  <c r="U4312" i="59"/>
  <c r="D4313" i="59"/>
  <c r="A4313" i="59" s="1"/>
  <c r="J4313" i="59"/>
  <c r="M4313" i="59"/>
  <c r="N4313" i="59"/>
  <c r="P4313" i="59"/>
  <c r="Q4313" i="59"/>
  <c r="R4313" i="59"/>
  <c r="S4313" i="59"/>
  <c r="T4313" i="59"/>
  <c r="U4313" i="59"/>
  <c r="D4314" i="59"/>
  <c r="A4314" i="59" s="1"/>
  <c r="J4314" i="59"/>
  <c r="M4314" i="59"/>
  <c r="N4314" i="59"/>
  <c r="P4314" i="59"/>
  <c r="Q4314" i="59"/>
  <c r="R4314" i="59"/>
  <c r="S4314" i="59"/>
  <c r="T4314" i="59"/>
  <c r="U4314" i="59"/>
  <c r="D4315" i="59"/>
  <c r="A4315" i="59" s="1"/>
  <c r="J4315" i="59"/>
  <c r="M4315" i="59"/>
  <c r="N4315" i="59"/>
  <c r="P4315" i="59"/>
  <c r="Q4315" i="59"/>
  <c r="R4315" i="59"/>
  <c r="S4315" i="59"/>
  <c r="T4315" i="59"/>
  <c r="U4315" i="59"/>
  <c r="D4316" i="59"/>
  <c r="A4316" i="59" s="1"/>
  <c r="J4316" i="59"/>
  <c r="M4316" i="59"/>
  <c r="N4316" i="59"/>
  <c r="P4316" i="59"/>
  <c r="Q4316" i="59"/>
  <c r="R4316" i="59"/>
  <c r="S4316" i="59"/>
  <c r="T4316" i="59"/>
  <c r="U4316" i="59"/>
  <c r="D4317" i="59"/>
  <c r="A4317" i="59" s="1"/>
  <c r="J4317" i="59"/>
  <c r="M4317" i="59"/>
  <c r="N4317" i="59"/>
  <c r="P4317" i="59"/>
  <c r="Q4317" i="59"/>
  <c r="R4317" i="59"/>
  <c r="S4317" i="59"/>
  <c r="T4317" i="59"/>
  <c r="U4317" i="59"/>
  <c r="D4318" i="59"/>
  <c r="A4318" i="59" s="1"/>
  <c r="J4318" i="59"/>
  <c r="M4318" i="59"/>
  <c r="N4318" i="59"/>
  <c r="P4318" i="59"/>
  <c r="Q4318" i="59"/>
  <c r="R4318" i="59"/>
  <c r="S4318" i="59"/>
  <c r="T4318" i="59"/>
  <c r="U4318" i="59"/>
  <c r="D4319" i="59"/>
  <c r="A4319" i="59" s="1"/>
  <c r="J4319" i="59"/>
  <c r="M4319" i="59"/>
  <c r="N4319" i="59"/>
  <c r="P4319" i="59"/>
  <c r="Q4319" i="59"/>
  <c r="R4319" i="59"/>
  <c r="S4319" i="59"/>
  <c r="T4319" i="59"/>
  <c r="U4319" i="59"/>
  <c r="D4320" i="59"/>
  <c r="A4320" i="59" s="1"/>
  <c r="J4320" i="59"/>
  <c r="M4320" i="59"/>
  <c r="N4320" i="59"/>
  <c r="P4320" i="59"/>
  <c r="Q4320" i="59"/>
  <c r="R4320" i="59"/>
  <c r="S4320" i="59"/>
  <c r="T4320" i="59"/>
  <c r="U4320" i="59"/>
  <c r="D4321" i="59"/>
  <c r="A4321" i="59" s="1"/>
  <c r="J4321" i="59"/>
  <c r="M4321" i="59"/>
  <c r="N4321" i="59"/>
  <c r="P4321" i="59"/>
  <c r="Q4321" i="59"/>
  <c r="R4321" i="59"/>
  <c r="S4321" i="59"/>
  <c r="T4321" i="59"/>
  <c r="U4321" i="59"/>
  <c r="D4322" i="59"/>
  <c r="A4322" i="59" s="1"/>
  <c r="J4322" i="59"/>
  <c r="M4322" i="59"/>
  <c r="N4322" i="59"/>
  <c r="P4322" i="59"/>
  <c r="Q4322" i="59"/>
  <c r="R4322" i="59"/>
  <c r="S4322" i="59"/>
  <c r="T4322" i="59"/>
  <c r="U4322" i="59"/>
  <c r="D4323" i="59"/>
  <c r="A4323" i="59" s="1"/>
  <c r="J4323" i="59"/>
  <c r="M4323" i="59"/>
  <c r="N4323" i="59"/>
  <c r="P4323" i="59"/>
  <c r="Q4323" i="59"/>
  <c r="R4323" i="59"/>
  <c r="S4323" i="59"/>
  <c r="T4323" i="59"/>
  <c r="U4323" i="59"/>
  <c r="D4324" i="59"/>
  <c r="A4324" i="59" s="1"/>
  <c r="J4324" i="59"/>
  <c r="M4324" i="59"/>
  <c r="N4324" i="59"/>
  <c r="P4324" i="59"/>
  <c r="Q4324" i="59"/>
  <c r="R4324" i="59"/>
  <c r="S4324" i="59"/>
  <c r="T4324" i="59"/>
  <c r="U4324" i="59"/>
  <c r="D4325" i="59"/>
  <c r="A4325" i="59" s="1"/>
  <c r="J4325" i="59"/>
  <c r="M4325" i="59"/>
  <c r="N4325" i="59"/>
  <c r="P4325" i="59"/>
  <c r="Q4325" i="59"/>
  <c r="R4325" i="59"/>
  <c r="S4325" i="59"/>
  <c r="T4325" i="59"/>
  <c r="U4325" i="59"/>
  <c r="D4326" i="59"/>
  <c r="A4326" i="59" s="1"/>
  <c r="J4326" i="59"/>
  <c r="M4326" i="59"/>
  <c r="N4326" i="59"/>
  <c r="P4326" i="59"/>
  <c r="Q4326" i="59"/>
  <c r="R4326" i="59"/>
  <c r="S4326" i="59"/>
  <c r="T4326" i="59"/>
  <c r="U4326" i="59"/>
  <c r="D4327" i="59"/>
  <c r="A4327" i="59" s="1"/>
  <c r="J4327" i="59"/>
  <c r="M4327" i="59"/>
  <c r="N4327" i="59"/>
  <c r="P4327" i="59"/>
  <c r="Q4327" i="59"/>
  <c r="R4327" i="59"/>
  <c r="S4327" i="59"/>
  <c r="T4327" i="59"/>
  <c r="U4327" i="59"/>
  <c r="D4328" i="59"/>
  <c r="A4328" i="59" s="1"/>
  <c r="J4328" i="59"/>
  <c r="M4328" i="59"/>
  <c r="N4328" i="59"/>
  <c r="P4328" i="59"/>
  <c r="Q4328" i="59"/>
  <c r="R4328" i="59"/>
  <c r="S4328" i="59"/>
  <c r="T4328" i="59"/>
  <c r="U4328" i="59"/>
  <c r="D4329" i="59"/>
  <c r="A4329" i="59" s="1"/>
  <c r="J4329" i="59"/>
  <c r="M4329" i="59"/>
  <c r="N4329" i="59"/>
  <c r="P4329" i="59"/>
  <c r="Q4329" i="59"/>
  <c r="R4329" i="59"/>
  <c r="S4329" i="59"/>
  <c r="T4329" i="59"/>
  <c r="U4329" i="59"/>
  <c r="D4330" i="59"/>
  <c r="A4330" i="59" s="1"/>
  <c r="J4330" i="59"/>
  <c r="M4330" i="59"/>
  <c r="N4330" i="59"/>
  <c r="P4330" i="59"/>
  <c r="Q4330" i="59"/>
  <c r="R4330" i="59"/>
  <c r="S4330" i="59"/>
  <c r="T4330" i="59"/>
  <c r="U4330" i="59"/>
  <c r="D4331" i="59"/>
  <c r="A4331" i="59" s="1"/>
  <c r="J4331" i="59"/>
  <c r="M4331" i="59"/>
  <c r="N4331" i="59"/>
  <c r="P4331" i="59"/>
  <c r="Q4331" i="59"/>
  <c r="R4331" i="59"/>
  <c r="S4331" i="59"/>
  <c r="T4331" i="59"/>
  <c r="U4331" i="59"/>
  <c r="D4332" i="59"/>
  <c r="A4332" i="59" s="1"/>
  <c r="J4332" i="59"/>
  <c r="M4332" i="59"/>
  <c r="N4332" i="59"/>
  <c r="P4332" i="59"/>
  <c r="Q4332" i="59"/>
  <c r="R4332" i="59"/>
  <c r="S4332" i="59"/>
  <c r="T4332" i="59"/>
  <c r="U4332" i="59"/>
  <c r="D4333" i="59"/>
  <c r="A4333" i="59" s="1"/>
  <c r="J4333" i="59"/>
  <c r="M4333" i="59"/>
  <c r="N4333" i="59"/>
  <c r="P4333" i="59"/>
  <c r="Q4333" i="59"/>
  <c r="R4333" i="59"/>
  <c r="S4333" i="59"/>
  <c r="T4333" i="59"/>
  <c r="U4333" i="59"/>
  <c r="D4334" i="59"/>
  <c r="A4334" i="59" s="1"/>
  <c r="J4334" i="59"/>
  <c r="M4334" i="59"/>
  <c r="N4334" i="59"/>
  <c r="P4334" i="59"/>
  <c r="Q4334" i="59"/>
  <c r="R4334" i="59"/>
  <c r="S4334" i="59"/>
  <c r="T4334" i="59"/>
  <c r="U4334" i="59"/>
  <c r="D4335" i="59"/>
  <c r="A4335" i="59" s="1"/>
  <c r="J4335" i="59"/>
  <c r="M4335" i="59"/>
  <c r="N4335" i="59"/>
  <c r="P4335" i="59"/>
  <c r="Q4335" i="59"/>
  <c r="R4335" i="59"/>
  <c r="S4335" i="59"/>
  <c r="T4335" i="59"/>
  <c r="U4335" i="59"/>
  <c r="D4336" i="59"/>
  <c r="A4336" i="59" s="1"/>
  <c r="J4336" i="59"/>
  <c r="M4336" i="59"/>
  <c r="N4336" i="59"/>
  <c r="P4336" i="59"/>
  <c r="Q4336" i="59"/>
  <c r="R4336" i="59"/>
  <c r="S4336" i="59"/>
  <c r="T4336" i="59"/>
  <c r="U4336" i="59"/>
  <c r="D4337" i="59"/>
  <c r="A4337" i="59" s="1"/>
  <c r="J4337" i="59"/>
  <c r="M4337" i="59"/>
  <c r="N4337" i="59"/>
  <c r="P4337" i="59"/>
  <c r="Q4337" i="59"/>
  <c r="R4337" i="59"/>
  <c r="S4337" i="59"/>
  <c r="T4337" i="59"/>
  <c r="U4337" i="59"/>
  <c r="D4338" i="59"/>
  <c r="A4338" i="59" s="1"/>
  <c r="J4338" i="59"/>
  <c r="M4338" i="59"/>
  <c r="N4338" i="59"/>
  <c r="P4338" i="59"/>
  <c r="Q4338" i="59"/>
  <c r="R4338" i="59"/>
  <c r="S4338" i="59"/>
  <c r="T4338" i="59"/>
  <c r="U4338" i="59"/>
  <c r="D4339" i="59"/>
  <c r="A4339" i="59" s="1"/>
  <c r="J4339" i="59"/>
  <c r="M4339" i="59"/>
  <c r="N4339" i="59"/>
  <c r="P4339" i="59"/>
  <c r="Q4339" i="59"/>
  <c r="R4339" i="59"/>
  <c r="S4339" i="59"/>
  <c r="T4339" i="59"/>
  <c r="U4339" i="59"/>
  <c r="D4340" i="59"/>
  <c r="A4340" i="59" s="1"/>
  <c r="J4340" i="59"/>
  <c r="M4340" i="59"/>
  <c r="N4340" i="59"/>
  <c r="P4340" i="59"/>
  <c r="Q4340" i="59"/>
  <c r="R4340" i="59"/>
  <c r="S4340" i="59"/>
  <c r="T4340" i="59"/>
  <c r="U4340" i="59"/>
  <c r="D4341" i="59"/>
  <c r="A4341" i="59" s="1"/>
  <c r="J4341" i="59"/>
  <c r="M4341" i="59"/>
  <c r="N4341" i="59"/>
  <c r="P4341" i="59"/>
  <c r="Q4341" i="59"/>
  <c r="R4341" i="59"/>
  <c r="S4341" i="59"/>
  <c r="T4341" i="59"/>
  <c r="U4341" i="59"/>
  <c r="D4342" i="59"/>
  <c r="A4342" i="59" s="1"/>
  <c r="J4342" i="59"/>
  <c r="M4342" i="59"/>
  <c r="N4342" i="59"/>
  <c r="P4342" i="59"/>
  <c r="Q4342" i="59"/>
  <c r="R4342" i="59"/>
  <c r="S4342" i="59"/>
  <c r="T4342" i="59"/>
  <c r="U4342" i="59"/>
  <c r="D4343" i="59"/>
  <c r="A4343" i="59" s="1"/>
  <c r="J4343" i="59"/>
  <c r="M4343" i="59"/>
  <c r="N4343" i="59"/>
  <c r="P4343" i="59"/>
  <c r="Q4343" i="59"/>
  <c r="R4343" i="59"/>
  <c r="S4343" i="59"/>
  <c r="T4343" i="59"/>
  <c r="U4343" i="59"/>
  <c r="D4344" i="59"/>
  <c r="A4344" i="59" s="1"/>
  <c r="J4344" i="59"/>
  <c r="M4344" i="59"/>
  <c r="N4344" i="59"/>
  <c r="P4344" i="59"/>
  <c r="Q4344" i="59"/>
  <c r="R4344" i="59"/>
  <c r="S4344" i="59"/>
  <c r="T4344" i="59"/>
  <c r="U4344" i="59"/>
  <c r="D4345" i="59"/>
  <c r="A4345" i="59" s="1"/>
  <c r="J4345" i="59"/>
  <c r="M4345" i="59"/>
  <c r="N4345" i="59"/>
  <c r="P4345" i="59"/>
  <c r="Q4345" i="59"/>
  <c r="R4345" i="59"/>
  <c r="S4345" i="59"/>
  <c r="T4345" i="59"/>
  <c r="U4345" i="59"/>
  <c r="D4346" i="59"/>
  <c r="A4346" i="59" s="1"/>
  <c r="J4346" i="59"/>
  <c r="M4346" i="59"/>
  <c r="N4346" i="59"/>
  <c r="P4346" i="59"/>
  <c r="Q4346" i="59"/>
  <c r="R4346" i="59"/>
  <c r="S4346" i="59"/>
  <c r="T4346" i="59"/>
  <c r="U4346" i="59"/>
  <c r="D4347" i="59"/>
  <c r="A4347" i="59" s="1"/>
  <c r="J4347" i="59"/>
  <c r="M4347" i="59"/>
  <c r="N4347" i="59"/>
  <c r="P4347" i="59"/>
  <c r="Q4347" i="59"/>
  <c r="R4347" i="59"/>
  <c r="S4347" i="59"/>
  <c r="T4347" i="59"/>
  <c r="U4347" i="59"/>
  <c r="D4348" i="59"/>
  <c r="A4348" i="59" s="1"/>
  <c r="J4348" i="59"/>
  <c r="M4348" i="59"/>
  <c r="N4348" i="59"/>
  <c r="P4348" i="59"/>
  <c r="Q4348" i="59"/>
  <c r="R4348" i="59"/>
  <c r="S4348" i="59"/>
  <c r="T4348" i="59"/>
  <c r="U4348" i="59"/>
  <c r="D4349" i="59"/>
  <c r="A4349" i="59" s="1"/>
  <c r="J4349" i="59"/>
  <c r="M4349" i="59"/>
  <c r="N4349" i="59"/>
  <c r="P4349" i="59"/>
  <c r="Q4349" i="59"/>
  <c r="R4349" i="59"/>
  <c r="S4349" i="59"/>
  <c r="T4349" i="59"/>
  <c r="U4349" i="59"/>
  <c r="D4350" i="59"/>
  <c r="A4350" i="59" s="1"/>
  <c r="J4350" i="59"/>
  <c r="M4350" i="59"/>
  <c r="N4350" i="59"/>
  <c r="P4350" i="59"/>
  <c r="Q4350" i="59"/>
  <c r="R4350" i="59"/>
  <c r="S4350" i="59"/>
  <c r="T4350" i="59"/>
  <c r="U4350" i="59"/>
  <c r="D4351" i="59"/>
  <c r="A4351" i="59" s="1"/>
  <c r="J4351" i="59"/>
  <c r="M4351" i="59"/>
  <c r="N4351" i="59"/>
  <c r="P4351" i="59"/>
  <c r="Q4351" i="59"/>
  <c r="R4351" i="59"/>
  <c r="S4351" i="59"/>
  <c r="T4351" i="59"/>
  <c r="U4351" i="59"/>
  <c r="D4352" i="59"/>
  <c r="A4352" i="59" s="1"/>
  <c r="J4352" i="59"/>
  <c r="M4352" i="59"/>
  <c r="N4352" i="59"/>
  <c r="P4352" i="59"/>
  <c r="Q4352" i="59"/>
  <c r="R4352" i="59"/>
  <c r="S4352" i="59"/>
  <c r="T4352" i="59"/>
  <c r="U4352" i="59"/>
  <c r="D4353" i="59"/>
  <c r="A4353" i="59" s="1"/>
  <c r="J4353" i="59"/>
  <c r="M4353" i="59"/>
  <c r="N4353" i="59"/>
  <c r="P4353" i="59"/>
  <c r="Q4353" i="59"/>
  <c r="R4353" i="59"/>
  <c r="S4353" i="59"/>
  <c r="T4353" i="59"/>
  <c r="U4353" i="59"/>
  <c r="D4354" i="59"/>
  <c r="A4354" i="59" s="1"/>
  <c r="J4354" i="59"/>
  <c r="M4354" i="59"/>
  <c r="N4354" i="59"/>
  <c r="P4354" i="59"/>
  <c r="Q4354" i="59"/>
  <c r="R4354" i="59"/>
  <c r="S4354" i="59"/>
  <c r="T4354" i="59"/>
  <c r="U4354" i="59"/>
  <c r="D4355" i="59"/>
  <c r="A4355" i="59" s="1"/>
  <c r="J4355" i="59"/>
  <c r="M4355" i="59"/>
  <c r="N4355" i="59"/>
  <c r="P4355" i="59"/>
  <c r="Q4355" i="59"/>
  <c r="R4355" i="59"/>
  <c r="S4355" i="59"/>
  <c r="T4355" i="59"/>
  <c r="U4355" i="59"/>
  <c r="D4356" i="59"/>
  <c r="A4356" i="59" s="1"/>
  <c r="J4356" i="59"/>
  <c r="M4356" i="59"/>
  <c r="N4356" i="59"/>
  <c r="P4356" i="59"/>
  <c r="Q4356" i="59"/>
  <c r="R4356" i="59"/>
  <c r="S4356" i="59"/>
  <c r="T4356" i="59"/>
  <c r="U4356" i="59"/>
  <c r="D4357" i="59"/>
  <c r="A4357" i="59" s="1"/>
  <c r="J4357" i="59"/>
  <c r="M4357" i="59"/>
  <c r="N4357" i="59"/>
  <c r="P4357" i="59"/>
  <c r="Q4357" i="59"/>
  <c r="R4357" i="59"/>
  <c r="S4357" i="59"/>
  <c r="T4357" i="59"/>
  <c r="U4357" i="59"/>
  <c r="D4358" i="59"/>
  <c r="A4358" i="59" s="1"/>
  <c r="J4358" i="59"/>
  <c r="M4358" i="59"/>
  <c r="N4358" i="59"/>
  <c r="P4358" i="59"/>
  <c r="Q4358" i="59"/>
  <c r="R4358" i="59"/>
  <c r="S4358" i="59"/>
  <c r="T4358" i="59"/>
  <c r="U4358" i="59"/>
  <c r="D4359" i="59"/>
  <c r="A4359" i="59" s="1"/>
  <c r="J4359" i="59"/>
  <c r="M4359" i="59"/>
  <c r="N4359" i="59"/>
  <c r="P4359" i="59"/>
  <c r="Q4359" i="59"/>
  <c r="R4359" i="59"/>
  <c r="S4359" i="59"/>
  <c r="T4359" i="59"/>
  <c r="U4359" i="59"/>
  <c r="D4360" i="59"/>
  <c r="A4360" i="59" s="1"/>
  <c r="J4360" i="59"/>
  <c r="M4360" i="59"/>
  <c r="N4360" i="59"/>
  <c r="P4360" i="59"/>
  <c r="Q4360" i="59"/>
  <c r="R4360" i="59"/>
  <c r="S4360" i="59"/>
  <c r="T4360" i="59"/>
  <c r="U4360" i="59"/>
  <c r="D4361" i="59"/>
  <c r="A4361" i="59" s="1"/>
  <c r="J4361" i="59"/>
  <c r="M4361" i="59"/>
  <c r="N4361" i="59"/>
  <c r="P4361" i="59"/>
  <c r="Q4361" i="59"/>
  <c r="R4361" i="59"/>
  <c r="S4361" i="59"/>
  <c r="T4361" i="59"/>
  <c r="U4361" i="59"/>
  <c r="D4362" i="59"/>
  <c r="A4362" i="59" s="1"/>
  <c r="J4362" i="59"/>
  <c r="M4362" i="59"/>
  <c r="N4362" i="59"/>
  <c r="P4362" i="59"/>
  <c r="Q4362" i="59"/>
  <c r="R4362" i="59"/>
  <c r="S4362" i="59"/>
  <c r="T4362" i="59"/>
  <c r="U4362" i="59"/>
  <c r="D4363" i="59"/>
  <c r="A4363" i="59" s="1"/>
  <c r="J4363" i="59"/>
  <c r="M4363" i="59"/>
  <c r="N4363" i="59"/>
  <c r="P4363" i="59"/>
  <c r="Q4363" i="59"/>
  <c r="R4363" i="59"/>
  <c r="S4363" i="59"/>
  <c r="T4363" i="59"/>
  <c r="U4363" i="59"/>
  <c r="D4364" i="59"/>
  <c r="A4364" i="59" s="1"/>
  <c r="J4364" i="59"/>
  <c r="M4364" i="59"/>
  <c r="N4364" i="59"/>
  <c r="P4364" i="59"/>
  <c r="Q4364" i="59"/>
  <c r="R4364" i="59"/>
  <c r="S4364" i="59"/>
  <c r="T4364" i="59"/>
  <c r="U4364" i="59"/>
  <c r="D4365" i="59"/>
  <c r="A4365" i="59" s="1"/>
  <c r="J4365" i="59"/>
  <c r="M4365" i="59"/>
  <c r="N4365" i="59"/>
  <c r="P4365" i="59"/>
  <c r="Q4365" i="59"/>
  <c r="R4365" i="59"/>
  <c r="S4365" i="59"/>
  <c r="T4365" i="59"/>
  <c r="U4365" i="59"/>
  <c r="D4366" i="59"/>
  <c r="A4366" i="59" s="1"/>
  <c r="J4366" i="59"/>
  <c r="M4366" i="59"/>
  <c r="N4366" i="59"/>
  <c r="P4366" i="59"/>
  <c r="Q4366" i="59"/>
  <c r="R4366" i="59"/>
  <c r="S4366" i="59"/>
  <c r="T4366" i="59"/>
  <c r="U4366" i="59"/>
  <c r="D4367" i="59"/>
  <c r="A4367" i="59" s="1"/>
  <c r="J4367" i="59"/>
  <c r="M4367" i="59"/>
  <c r="N4367" i="59"/>
  <c r="P4367" i="59"/>
  <c r="Q4367" i="59"/>
  <c r="R4367" i="59"/>
  <c r="S4367" i="59"/>
  <c r="T4367" i="59"/>
  <c r="U4367" i="59"/>
  <c r="D4368" i="59"/>
  <c r="A4368" i="59" s="1"/>
  <c r="J4368" i="59"/>
  <c r="M4368" i="59"/>
  <c r="N4368" i="59"/>
  <c r="P4368" i="59"/>
  <c r="Q4368" i="59"/>
  <c r="R4368" i="59"/>
  <c r="S4368" i="59"/>
  <c r="T4368" i="59"/>
  <c r="U4368" i="59"/>
  <c r="D4369" i="59"/>
  <c r="A4369" i="59" s="1"/>
  <c r="J4369" i="59"/>
  <c r="M4369" i="59"/>
  <c r="N4369" i="59"/>
  <c r="P4369" i="59"/>
  <c r="Q4369" i="59"/>
  <c r="R4369" i="59"/>
  <c r="S4369" i="59"/>
  <c r="T4369" i="59"/>
  <c r="U4369" i="59"/>
  <c r="D4370" i="59"/>
  <c r="A4370" i="59" s="1"/>
  <c r="J4370" i="59"/>
  <c r="M4370" i="59"/>
  <c r="N4370" i="59"/>
  <c r="P4370" i="59"/>
  <c r="Q4370" i="59"/>
  <c r="R4370" i="59"/>
  <c r="S4370" i="59"/>
  <c r="T4370" i="59"/>
  <c r="U4370" i="59"/>
  <c r="D4371" i="59"/>
  <c r="A4371" i="59" s="1"/>
  <c r="J4371" i="59"/>
  <c r="M4371" i="59"/>
  <c r="N4371" i="59"/>
  <c r="P4371" i="59"/>
  <c r="Q4371" i="59"/>
  <c r="R4371" i="59"/>
  <c r="S4371" i="59"/>
  <c r="T4371" i="59"/>
  <c r="U4371" i="59"/>
  <c r="D4372" i="59"/>
  <c r="A4372" i="59" s="1"/>
  <c r="J4372" i="59"/>
  <c r="M4372" i="59"/>
  <c r="N4372" i="59"/>
  <c r="P4372" i="59"/>
  <c r="Q4372" i="59"/>
  <c r="R4372" i="59"/>
  <c r="S4372" i="59"/>
  <c r="T4372" i="59"/>
  <c r="U4372" i="59"/>
  <c r="D4373" i="59"/>
  <c r="A4373" i="59" s="1"/>
  <c r="J4373" i="59"/>
  <c r="M4373" i="59"/>
  <c r="N4373" i="59"/>
  <c r="P4373" i="59"/>
  <c r="Q4373" i="59"/>
  <c r="R4373" i="59"/>
  <c r="S4373" i="59"/>
  <c r="T4373" i="59"/>
  <c r="U4373" i="59"/>
  <c r="D4374" i="59"/>
  <c r="A4374" i="59" s="1"/>
  <c r="J4374" i="59"/>
  <c r="M4374" i="59"/>
  <c r="N4374" i="59"/>
  <c r="P4374" i="59"/>
  <c r="Q4374" i="59"/>
  <c r="R4374" i="59"/>
  <c r="S4374" i="59"/>
  <c r="T4374" i="59"/>
  <c r="U4374" i="59"/>
  <c r="D4375" i="59"/>
  <c r="A4375" i="59" s="1"/>
  <c r="J4375" i="59"/>
  <c r="M4375" i="59"/>
  <c r="N4375" i="59"/>
  <c r="P4375" i="59"/>
  <c r="Q4375" i="59"/>
  <c r="R4375" i="59"/>
  <c r="S4375" i="59"/>
  <c r="T4375" i="59"/>
  <c r="U4375" i="59"/>
  <c r="D4376" i="59"/>
  <c r="A4376" i="59" s="1"/>
  <c r="J4376" i="59"/>
  <c r="M4376" i="59"/>
  <c r="N4376" i="59"/>
  <c r="P4376" i="59"/>
  <c r="Q4376" i="59"/>
  <c r="R4376" i="59"/>
  <c r="S4376" i="59"/>
  <c r="T4376" i="59"/>
  <c r="U4376" i="59"/>
  <c r="D4377" i="59"/>
  <c r="A4377" i="59" s="1"/>
  <c r="J4377" i="59"/>
  <c r="M4377" i="59"/>
  <c r="N4377" i="59"/>
  <c r="P4377" i="59"/>
  <c r="Q4377" i="59"/>
  <c r="R4377" i="59"/>
  <c r="S4377" i="59"/>
  <c r="T4377" i="59"/>
  <c r="U4377" i="59"/>
  <c r="D4378" i="59"/>
  <c r="A4378" i="59" s="1"/>
  <c r="J4378" i="59"/>
  <c r="M4378" i="59"/>
  <c r="N4378" i="59"/>
  <c r="P4378" i="59"/>
  <c r="Q4378" i="59"/>
  <c r="R4378" i="59"/>
  <c r="S4378" i="59"/>
  <c r="T4378" i="59"/>
  <c r="U4378" i="59"/>
  <c r="D4379" i="59"/>
  <c r="A4379" i="59" s="1"/>
  <c r="J4379" i="59"/>
  <c r="M4379" i="59"/>
  <c r="N4379" i="59"/>
  <c r="P4379" i="59"/>
  <c r="Q4379" i="59"/>
  <c r="R4379" i="59"/>
  <c r="S4379" i="59"/>
  <c r="T4379" i="59"/>
  <c r="U4379" i="59"/>
  <c r="D4380" i="59"/>
  <c r="A4380" i="59" s="1"/>
  <c r="J4380" i="59"/>
  <c r="M4380" i="59"/>
  <c r="N4380" i="59"/>
  <c r="P4380" i="59"/>
  <c r="Q4380" i="59"/>
  <c r="R4380" i="59"/>
  <c r="S4380" i="59"/>
  <c r="T4380" i="59"/>
  <c r="U4380" i="59"/>
  <c r="D4381" i="59"/>
  <c r="A4381" i="59" s="1"/>
  <c r="J4381" i="59"/>
  <c r="M4381" i="59"/>
  <c r="N4381" i="59"/>
  <c r="P4381" i="59"/>
  <c r="Q4381" i="59"/>
  <c r="R4381" i="59"/>
  <c r="S4381" i="59"/>
  <c r="T4381" i="59"/>
  <c r="U4381" i="59"/>
  <c r="D4382" i="59"/>
  <c r="A4382" i="59" s="1"/>
  <c r="J4382" i="59"/>
  <c r="M4382" i="59"/>
  <c r="N4382" i="59"/>
  <c r="P4382" i="59"/>
  <c r="Q4382" i="59"/>
  <c r="R4382" i="59"/>
  <c r="S4382" i="59"/>
  <c r="T4382" i="59"/>
  <c r="U4382" i="59"/>
  <c r="D4383" i="59"/>
  <c r="A4383" i="59" s="1"/>
  <c r="J4383" i="59"/>
  <c r="M4383" i="59"/>
  <c r="N4383" i="59"/>
  <c r="P4383" i="59"/>
  <c r="Q4383" i="59"/>
  <c r="R4383" i="59"/>
  <c r="S4383" i="59"/>
  <c r="T4383" i="59"/>
  <c r="U4383" i="59"/>
  <c r="D4384" i="59"/>
  <c r="A4384" i="59" s="1"/>
  <c r="J4384" i="59"/>
  <c r="M4384" i="59"/>
  <c r="N4384" i="59"/>
  <c r="P4384" i="59"/>
  <c r="Q4384" i="59"/>
  <c r="R4384" i="59"/>
  <c r="S4384" i="59"/>
  <c r="T4384" i="59"/>
  <c r="U4384" i="59"/>
  <c r="D4385" i="59"/>
  <c r="A4385" i="59" s="1"/>
  <c r="J4385" i="59"/>
  <c r="M4385" i="59"/>
  <c r="N4385" i="59"/>
  <c r="P4385" i="59"/>
  <c r="Q4385" i="59"/>
  <c r="R4385" i="59"/>
  <c r="S4385" i="59"/>
  <c r="T4385" i="59"/>
  <c r="U4385" i="59"/>
  <c r="D4386" i="59"/>
  <c r="A4386" i="59" s="1"/>
  <c r="J4386" i="59"/>
  <c r="M4386" i="59"/>
  <c r="N4386" i="59"/>
  <c r="P4386" i="59"/>
  <c r="Q4386" i="59"/>
  <c r="R4386" i="59"/>
  <c r="S4386" i="59"/>
  <c r="T4386" i="59"/>
  <c r="U4386" i="59"/>
  <c r="D4387" i="59"/>
  <c r="A4387" i="59" s="1"/>
  <c r="J4387" i="59"/>
  <c r="M4387" i="59"/>
  <c r="N4387" i="59"/>
  <c r="P4387" i="59"/>
  <c r="Q4387" i="59"/>
  <c r="R4387" i="59"/>
  <c r="S4387" i="59"/>
  <c r="T4387" i="59"/>
  <c r="U4387" i="59"/>
  <c r="D4388" i="59"/>
  <c r="A4388" i="59" s="1"/>
  <c r="J4388" i="59"/>
  <c r="M4388" i="59"/>
  <c r="N4388" i="59"/>
  <c r="P4388" i="59"/>
  <c r="Q4388" i="59"/>
  <c r="R4388" i="59"/>
  <c r="S4388" i="59"/>
  <c r="T4388" i="59"/>
  <c r="U4388" i="59"/>
  <c r="D4389" i="59"/>
  <c r="A4389" i="59" s="1"/>
  <c r="J4389" i="59"/>
  <c r="M4389" i="59"/>
  <c r="N4389" i="59"/>
  <c r="P4389" i="59"/>
  <c r="Q4389" i="59"/>
  <c r="R4389" i="59"/>
  <c r="S4389" i="59"/>
  <c r="T4389" i="59"/>
  <c r="U4389" i="59"/>
  <c r="D4390" i="59"/>
  <c r="A4390" i="59" s="1"/>
  <c r="J4390" i="59"/>
  <c r="M4390" i="59"/>
  <c r="N4390" i="59"/>
  <c r="P4390" i="59"/>
  <c r="Q4390" i="59"/>
  <c r="R4390" i="59"/>
  <c r="S4390" i="59"/>
  <c r="T4390" i="59"/>
  <c r="U4390" i="59"/>
  <c r="D4391" i="59"/>
  <c r="A4391" i="59" s="1"/>
  <c r="J4391" i="59"/>
  <c r="M4391" i="59"/>
  <c r="N4391" i="59"/>
  <c r="P4391" i="59"/>
  <c r="Q4391" i="59"/>
  <c r="R4391" i="59"/>
  <c r="S4391" i="59"/>
  <c r="T4391" i="59"/>
  <c r="U4391" i="59"/>
  <c r="D4392" i="59"/>
  <c r="A4392" i="59" s="1"/>
  <c r="J4392" i="59"/>
  <c r="M4392" i="59"/>
  <c r="N4392" i="59"/>
  <c r="P4392" i="59"/>
  <c r="Q4392" i="59"/>
  <c r="R4392" i="59"/>
  <c r="S4392" i="59"/>
  <c r="T4392" i="59"/>
  <c r="U4392" i="59"/>
  <c r="D4393" i="59"/>
  <c r="A4393" i="59" s="1"/>
  <c r="J4393" i="59"/>
  <c r="M4393" i="59"/>
  <c r="N4393" i="59"/>
  <c r="P4393" i="59"/>
  <c r="Q4393" i="59"/>
  <c r="R4393" i="59"/>
  <c r="S4393" i="59"/>
  <c r="T4393" i="59"/>
  <c r="U4393" i="59"/>
  <c r="D4394" i="59"/>
  <c r="A4394" i="59" s="1"/>
  <c r="J4394" i="59"/>
  <c r="M4394" i="59"/>
  <c r="N4394" i="59"/>
  <c r="P4394" i="59"/>
  <c r="Q4394" i="59"/>
  <c r="R4394" i="59"/>
  <c r="S4394" i="59"/>
  <c r="T4394" i="59"/>
  <c r="U4394" i="59"/>
  <c r="D4395" i="59"/>
  <c r="A4395" i="59" s="1"/>
  <c r="J4395" i="59"/>
  <c r="M4395" i="59"/>
  <c r="N4395" i="59"/>
  <c r="P4395" i="59"/>
  <c r="Q4395" i="59"/>
  <c r="R4395" i="59"/>
  <c r="S4395" i="59"/>
  <c r="T4395" i="59"/>
  <c r="U4395" i="59"/>
  <c r="D4396" i="59"/>
  <c r="A4396" i="59" s="1"/>
  <c r="J4396" i="59"/>
  <c r="M4396" i="59"/>
  <c r="N4396" i="59"/>
  <c r="P4396" i="59"/>
  <c r="Q4396" i="59"/>
  <c r="R4396" i="59"/>
  <c r="S4396" i="59"/>
  <c r="T4396" i="59"/>
  <c r="U4396" i="59"/>
  <c r="D4397" i="59"/>
  <c r="A4397" i="59" s="1"/>
  <c r="J4397" i="59"/>
  <c r="M4397" i="59"/>
  <c r="N4397" i="59"/>
  <c r="P4397" i="59"/>
  <c r="Q4397" i="59"/>
  <c r="R4397" i="59"/>
  <c r="S4397" i="59"/>
  <c r="T4397" i="59"/>
  <c r="U4397" i="59"/>
  <c r="D4398" i="59"/>
  <c r="A4398" i="59" s="1"/>
  <c r="J4398" i="59"/>
  <c r="M4398" i="59"/>
  <c r="N4398" i="59"/>
  <c r="P4398" i="59"/>
  <c r="Q4398" i="59"/>
  <c r="R4398" i="59"/>
  <c r="S4398" i="59"/>
  <c r="T4398" i="59"/>
  <c r="U4398" i="59"/>
  <c r="D4399" i="59"/>
  <c r="A4399" i="59" s="1"/>
  <c r="J4399" i="59"/>
  <c r="M4399" i="59"/>
  <c r="N4399" i="59"/>
  <c r="P4399" i="59"/>
  <c r="Q4399" i="59"/>
  <c r="R4399" i="59"/>
  <c r="S4399" i="59"/>
  <c r="T4399" i="59"/>
  <c r="U4399" i="59"/>
  <c r="D4400" i="59"/>
  <c r="A4400" i="59" s="1"/>
  <c r="J4400" i="59"/>
  <c r="M4400" i="59"/>
  <c r="N4400" i="59"/>
  <c r="P4400" i="59"/>
  <c r="Q4400" i="59"/>
  <c r="R4400" i="59"/>
  <c r="S4400" i="59"/>
  <c r="T4400" i="59"/>
  <c r="U4400" i="59"/>
  <c r="D4401" i="59"/>
  <c r="A4401" i="59" s="1"/>
  <c r="J4401" i="59"/>
  <c r="M4401" i="59"/>
  <c r="N4401" i="59"/>
  <c r="P4401" i="59"/>
  <c r="Q4401" i="59"/>
  <c r="R4401" i="59"/>
  <c r="S4401" i="59"/>
  <c r="T4401" i="59"/>
  <c r="U4401" i="59"/>
  <c r="D4402" i="59"/>
  <c r="A4402" i="59" s="1"/>
  <c r="J4402" i="59"/>
  <c r="M4402" i="59"/>
  <c r="N4402" i="59"/>
  <c r="P4402" i="59"/>
  <c r="Q4402" i="59"/>
  <c r="R4402" i="59"/>
  <c r="S4402" i="59"/>
  <c r="T4402" i="59"/>
  <c r="U4402" i="59"/>
  <c r="D4403" i="59"/>
  <c r="A4403" i="59" s="1"/>
  <c r="J4403" i="59"/>
  <c r="M4403" i="59"/>
  <c r="N4403" i="59"/>
  <c r="P4403" i="59"/>
  <c r="Q4403" i="59"/>
  <c r="R4403" i="59"/>
  <c r="S4403" i="59"/>
  <c r="T4403" i="59"/>
  <c r="U4403" i="59"/>
  <c r="D4404" i="59"/>
  <c r="A4404" i="59" s="1"/>
  <c r="J4404" i="59"/>
  <c r="M4404" i="59"/>
  <c r="N4404" i="59"/>
  <c r="P4404" i="59"/>
  <c r="Q4404" i="59"/>
  <c r="R4404" i="59"/>
  <c r="S4404" i="59"/>
  <c r="T4404" i="59"/>
  <c r="U4404" i="59"/>
  <c r="D4405" i="59"/>
  <c r="A4405" i="59" s="1"/>
  <c r="J4405" i="59"/>
  <c r="M4405" i="59"/>
  <c r="N4405" i="59"/>
  <c r="P4405" i="59"/>
  <c r="Q4405" i="59"/>
  <c r="R4405" i="59"/>
  <c r="S4405" i="59"/>
  <c r="T4405" i="59"/>
  <c r="U4405" i="59"/>
  <c r="D4406" i="59"/>
  <c r="A4406" i="59" s="1"/>
  <c r="J4406" i="59"/>
  <c r="M4406" i="59"/>
  <c r="N4406" i="59"/>
  <c r="P4406" i="59"/>
  <c r="Q4406" i="59"/>
  <c r="R4406" i="59"/>
  <c r="S4406" i="59"/>
  <c r="T4406" i="59"/>
  <c r="U4406" i="59"/>
  <c r="D4407" i="59"/>
  <c r="A4407" i="59" s="1"/>
  <c r="J4407" i="59"/>
  <c r="M4407" i="59"/>
  <c r="N4407" i="59"/>
  <c r="P4407" i="59"/>
  <c r="Q4407" i="59"/>
  <c r="R4407" i="59"/>
  <c r="S4407" i="59"/>
  <c r="T4407" i="59"/>
  <c r="U4407" i="59"/>
  <c r="D4408" i="59"/>
  <c r="A4408" i="59" s="1"/>
  <c r="J4408" i="59"/>
  <c r="M4408" i="59"/>
  <c r="N4408" i="59"/>
  <c r="P4408" i="59"/>
  <c r="Q4408" i="59"/>
  <c r="R4408" i="59"/>
  <c r="S4408" i="59"/>
  <c r="T4408" i="59"/>
  <c r="U4408" i="59"/>
  <c r="D4409" i="59"/>
  <c r="A4409" i="59" s="1"/>
  <c r="J4409" i="59"/>
  <c r="M4409" i="59"/>
  <c r="N4409" i="59"/>
  <c r="P4409" i="59"/>
  <c r="Q4409" i="59"/>
  <c r="R4409" i="59"/>
  <c r="S4409" i="59"/>
  <c r="T4409" i="59"/>
  <c r="U4409" i="59"/>
  <c r="D4410" i="59"/>
  <c r="A4410" i="59" s="1"/>
  <c r="J4410" i="59"/>
  <c r="M4410" i="59"/>
  <c r="N4410" i="59"/>
  <c r="P4410" i="59"/>
  <c r="Q4410" i="59"/>
  <c r="R4410" i="59"/>
  <c r="S4410" i="59"/>
  <c r="T4410" i="59"/>
  <c r="U4410" i="59"/>
  <c r="D4411" i="59"/>
  <c r="A4411" i="59" s="1"/>
  <c r="J4411" i="59"/>
  <c r="M4411" i="59"/>
  <c r="N4411" i="59"/>
  <c r="P4411" i="59"/>
  <c r="Q4411" i="59"/>
  <c r="R4411" i="59"/>
  <c r="S4411" i="59"/>
  <c r="T4411" i="59"/>
  <c r="U4411" i="59"/>
  <c r="D4412" i="59"/>
  <c r="A4412" i="59" s="1"/>
  <c r="J4412" i="59"/>
  <c r="M4412" i="59"/>
  <c r="N4412" i="59"/>
  <c r="P4412" i="59"/>
  <c r="Q4412" i="59"/>
  <c r="R4412" i="59"/>
  <c r="S4412" i="59"/>
  <c r="T4412" i="59"/>
  <c r="U4412" i="59"/>
  <c r="D4413" i="59"/>
  <c r="A4413" i="59" s="1"/>
  <c r="J4413" i="59"/>
  <c r="M4413" i="59"/>
  <c r="N4413" i="59"/>
  <c r="P4413" i="59"/>
  <c r="Q4413" i="59"/>
  <c r="R4413" i="59"/>
  <c r="S4413" i="59"/>
  <c r="T4413" i="59"/>
  <c r="U4413" i="59"/>
  <c r="D4414" i="59"/>
  <c r="A4414" i="59" s="1"/>
  <c r="J4414" i="59"/>
  <c r="M4414" i="59"/>
  <c r="N4414" i="59"/>
  <c r="P4414" i="59"/>
  <c r="Q4414" i="59"/>
  <c r="R4414" i="59"/>
  <c r="S4414" i="59"/>
  <c r="T4414" i="59"/>
  <c r="U4414" i="59"/>
  <c r="D4415" i="59"/>
  <c r="A4415" i="59" s="1"/>
  <c r="J4415" i="59"/>
  <c r="M4415" i="59"/>
  <c r="N4415" i="59"/>
  <c r="P4415" i="59"/>
  <c r="Q4415" i="59"/>
  <c r="R4415" i="59"/>
  <c r="S4415" i="59"/>
  <c r="T4415" i="59"/>
  <c r="U4415" i="59"/>
  <c r="D4416" i="59"/>
  <c r="A4416" i="59" s="1"/>
  <c r="J4416" i="59"/>
  <c r="M4416" i="59"/>
  <c r="N4416" i="59"/>
  <c r="P4416" i="59"/>
  <c r="Q4416" i="59"/>
  <c r="R4416" i="59"/>
  <c r="S4416" i="59"/>
  <c r="T4416" i="59"/>
  <c r="U4416" i="59"/>
  <c r="D4417" i="59"/>
  <c r="A4417" i="59" s="1"/>
  <c r="J4417" i="59"/>
  <c r="M4417" i="59"/>
  <c r="N4417" i="59"/>
  <c r="P4417" i="59"/>
  <c r="Q4417" i="59"/>
  <c r="R4417" i="59"/>
  <c r="S4417" i="59"/>
  <c r="T4417" i="59"/>
  <c r="U4417" i="59"/>
  <c r="D4418" i="59"/>
  <c r="A4418" i="59" s="1"/>
  <c r="J4418" i="59"/>
  <c r="M4418" i="59"/>
  <c r="N4418" i="59"/>
  <c r="P4418" i="59"/>
  <c r="Q4418" i="59"/>
  <c r="R4418" i="59"/>
  <c r="S4418" i="59"/>
  <c r="T4418" i="59"/>
  <c r="U4418" i="59"/>
  <c r="D4419" i="59"/>
  <c r="A4419" i="59" s="1"/>
  <c r="J4419" i="59"/>
  <c r="M4419" i="59"/>
  <c r="N4419" i="59"/>
  <c r="P4419" i="59"/>
  <c r="Q4419" i="59"/>
  <c r="R4419" i="59"/>
  <c r="S4419" i="59"/>
  <c r="T4419" i="59"/>
  <c r="U4419" i="59"/>
  <c r="D4420" i="59"/>
  <c r="A4420" i="59" s="1"/>
  <c r="J4420" i="59"/>
  <c r="M4420" i="59"/>
  <c r="N4420" i="59"/>
  <c r="P4420" i="59"/>
  <c r="Q4420" i="59"/>
  <c r="R4420" i="59"/>
  <c r="S4420" i="59"/>
  <c r="T4420" i="59"/>
  <c r="U4420" i="59"/>
  <c r="D4421" i="59"/>
  <c r="A4421" i="59" s="1"/>
  <c r="J4421" i="59"/>
  <c r="M4421" i="59"/>
  <c r="N4421" i="59"/>
  <c r="P4421" i="59"/>
  <c r="Q4421" i="59"/>
  <c r="R4421" i="59"/>
  <c r="S4421" i="59"/>
  <c r="T4421" i="59"/>
  <c r="U4421" i="59"/>
  <c r="D4422" i="59"/>
  <c r="A4422" i="59" s="1"/>
  <c r="J4422" i="59"/>
  <c r="M4422" i="59"/>
  <c r="N4422" i="59"/>
  <c r="P4422" i="59"/>
  <c r="Q4422" i="59"/>
  <c r="R4422" i="59"/>
  <c r="S4422" i="59"/>
  <c r="T4422" i="59"/>
  <c r="U4422" i="59"/>
  <c r="D4423" i="59"/>
  <c r="A4423" i="59" s="1"/>
  <c r="J4423" i="59"/>
  <c r="M4423" i="59"/>
  <c r="N4423" i="59"/>
  <c r="P4423" i="59"/>
  <c r="Q4423" i="59"/>
  <c r="R4423" i="59"/>
  <c r="S4423" i="59"/>
  <c r="T4423" i="59"/>
  <c r="U4423" i="59"/>
  <c r="D4424" i="59"/>
  <c r="A4424" i="59" s="1"/>
  <c r="J4424" i="59"/>
  <c r="M4424" i="59"/>
  <c r="N4424" i="59"/>
  <c r="P4424" i="59"/>
  <c r="Q4424" i="59"/>
  <c r="R4424" i="59"/>
  <c r="S4424" i="59"/>
  <c r="T4424" i="59"/>
  <c r="U4424" i="59"/>
  <c r="D4425" i="59"/>
  <c r="A4425" i="59" s="1"/>
  <c r="J4425" i="59"/>
  <c r="M4425" i="59"/>
  <c r="N4425" i="59"/>
  <c r="P4425" i="59"/>
  <c r="Q4425" i="59"/>
  <c r="R4425" i="59"/>
  <c r="S4425" i="59"/>
  <c r="T4425" i="59"/>
  <c r="U4425" i="59"/>
  <c r="D4426" i="59"/>
  <c r="A4426" i="59" s="1"/>
  <c r="J4426" i="59"/>
  <c r="M4426" i="59"/>
  <c r="N4426" i="59"/>
  <c r="P4426" i="59"/>
  <c r="Q4426" i="59"/>
  <c r="R4426" i="59"/>
  <c r="S4426" i="59"/>
  <c r="T4426" i="59"/>
  <c r="U4426" i="59"/>
  <c r="D4427" i="59"/>
  <c r="A4427" i="59" s="1"/>
  <c r="J4427" i="59"/>
  <c r="M4427" i="59"/>
  <c r="N4427" i="59"/>
  <c r="P4427" i="59"/>
  <c r="Q4427" i="59"/>
  <c r="R4427" i="59"/>
  <c r="S4427" i="59"/>
  <c r="T4427" i="59"/>
  <c r="U4427" i="59"/>
  <c r="D4428" i="59"/>
  <c r="A4428" i="59" s="1"/>
  <c r="J4428" i="59"/>
  <c r="M4428" i="59"/>
  <c r="N4428" i="59"/>
  <c r="P4428" i="59"/>
  <c r="Q4428" i="59"/>
  <c r="R4428" i="59"/>
  <c r="S4428" i="59"/>
  <c r="T4428" i="59"/>
  <c r="U4428" i="59"/>
  <c r="D4429" i="59"/>
  <c r="A4429" i="59" s="1"/>
  <c r="J4429" i="59"/>
  <c r="M4429" i="59"/>
  <c r="N4429" i="59"/>
  <c r="P4429" i="59"/>
  <c r="Q4429" i="59"/>
  <c r="R4429" i="59"/>
  <c r="S4429" i="59"/>
  <c r="T4429" i="59"/>
  <c r="U4429" i="59"/>
  <c r="D4430" i="59"/>
  <c r="A4430" i="59" s="1"/>
  <c r="J4430" i="59"/>
  <c r="M4430" i="59"/>
  <c r="N4430" i="59"/>
  <c r="P4430" i="59"/>
  <c r="Q4430" i="59"/>
  <c r="R4430" i="59"/>
  <c r="S4430" i="59"/>
  <c r="T4430" i="59"/>
  <c r="U4430" i="59"/>
  <c r="D4431" i="59"/>
  <c r="A4431" i="59" s="1"/>
  <c r="J4431" i="59"/>
  <c r="M4431" i="59"/>
  <c r="N4431" i="59"/>
  <c r="P4431" i="59"/>
  <c r="Q4431" i="59"/>
  <c r="R4431" i="59"/>
  <c r="S4431" i="59"/>
  <c r="T4431" i="59"/>
  <c r="U4431" i="59"/>
  <c r="D4432" i="59"/>
  <c r="A4432" i="59" s="1"/>
  <c r="J4432" i="59"/>
  <c r="M4432" i="59"/>
  <c r="N4432" i="59"/>
  <c r="P4432" i="59"/>
  <c r="Q4432" i="59"/>
  <c r="R4432" i="59"/>
  <c r="S4432" i="59"/>
  <c r="T4432" i="59"/>
  <c r="U4432" i="59"/>
  <c r="D4433" i="59"/>
  <c r="A4433" i="59" s="1"/>
  <c r="J4433" i="59"/>
  <c r="M4433" i="59"/>
  <c r="N4433" i="59"/>
  <c r="P4433" i="59"/>
  <c r="Q4433" i="59"/>
  <c r="R4433" i="59"/>
  <c r="S4433" i="59"/>
  <c r="T4433" i="59"/>
  <c r="U4433" i="59"/>
  <c r="D4434" i="59"/>
  <c r="A4434" i="59" s="1"/>
  <c r="J4434" i="59"/>
  <c r="M4434" i="59"/>
  <c r="N4434" i="59"/>
  <c r="P4434" i="59"/>
  <c r="Q4434" i="59"/>
  <c r="R4434" i="59"/>
  <c r="S4434" i="59"/>
  <c r="T4434" i="59"/>
  <c r="U4434" i="59"/>
  <c r="D4435" i="59"/>
  <c r="A4435" i="59" s="1"/>
  <c r="J4435" i="59"/>
  <c r="M4435" i="59"/>
  <c r="N4435" i="59"/>
  <c r="P4435" i="59"/>
  <c r="Q4435" i="59"/>
  <c r="R4435" i="59"/>
  <c r="S4435" i="59"/>
  <c r="T4435" i="59"/>
  <c r="U4435" i="59"/>
  <c r="D4436" i="59"/>
  <c r="A4436" i="59" s="1"/>
  <c r="J4436" i="59"/>
  <c r="M4436" i="59"/>
  <c r="N4436" i="59"/>
  <c r="P4436" i="59"/>
  <c r="Q4436" i="59"/>
  <c r="R4436" i="59"/>
  <c r="S4436" i="59"/>
  <c r="T4436" i="59"/>
  <c r="U4436" i="59"/>
  <c r="D4437" i="59"/>
  <c r="A4437" i="59" s="1"/>
  <c r="J4437" i="59"/>
  <c r="M4437" i="59"/>
  <c r="N4437" i="59"/>
  <c r="P4437" i="59"/>
  <c r="Q4437" i="59"/>
  <c r="R4437" i="59"/>
  <c r="S4437" i="59"/>
  <c r="T4437" i="59"/>
  <c r="U4437" i="59"/>
  <c r="D4438" i="59"/>
  <c r="A4438" i="59" s="1"/>
  <c r="J4438" i="59"/>
  <c r="M4438" i="59"/>
  <c r="N4438" i="59"/>
  <c r="P4438" i="59"/>
  <c r="Q4438" i="59"/>
  <c r="R4438" i="59"/>
  <c r="S4438" i="59"/>
  <c r="T4438" i="59"/>
  <c r="U4438" i="59"/>
  <c r="D4439" i="59"/>
  <c r="A4439" i="59" s="1"/>
  <c r="J4439" i="59"/>
  <c r="M4439" i="59"/>
  <c r="N4439" i="59"/>
  <c r="P4439" i="59"/>
  <c r="Q4439" i="59"/>
  <c r="R4439" i="59"/>
  <c r="S4439" i="59"/>
  <c r="T4439" i="59"/>
  <c r="U4439" i="59"/>
  <c r="D4440" i="59"/>
  <c r="A4440" i="59" s="1"/>
  <c r="J4440" i="59"/>
  <c r="M4440" i="59"/>
  <c r="N4440" i="59"/>
  <c r="P4440" i="59"/>
  <c r="Q4440" i="59"/>
  <c r="R4440" i="59"/>
  <c r="S4440" i="59"/>
  <c r="T4440" i="59"/>
  <c r="U4440" i="59"/>
  <c r="D4441" i="59"/>
  <c r="A4441" i="59" s="1"/>
  <c r="J4441" i="59"/>
  <c r="M4441" i="59"/>
  <c r="N4441" i="59"/>
  <c r="P4441" i="59"/>
  <c r="Q4441" i="59"/>
  <c r="R4441" i="59"/>
  <c r="S4441" i="59"/>
  <c r="T4441" i="59"/>
  <c r="U4441" i="59"/>
  <c r="D4442" i="59"/>
  <c r="A4442" i="59" s="1"/>
  <c r="J4442" i="59"/>
  <c r="M4442" i="59"/>
  <c r="N4442" i="59"/>
  <c r="P4442" i="59"/>
  <c r="Q4442" i="59"/>
  <c r="R4442" i="59"/>
  <c r="S4442" i="59"/>
  <c r="T4442" i="59"/>
  <c r="U4442" i="59"/>
  <c r="D4443" i="59"/>
  <c r="A4443" i="59" s="1"/>
  <c r="J4443" i="59"/>
  <c r="M4443" i="59"/>
  <c r="N4443" i="59"/>
  <c r="P4443" i="59"/>
  <c r="Q4443" i="59"/>
  <c r="R4443" i="59"/>
  <c r="S4443" i="59"/>
  <c r="T4443" i="59"/>
  <c r="U4443" i="59"/>
  <c r="D4444" i="59"/>
  <c r="A4444" i="59" s="1"/>
  <c r="J4444" i="59"/>
  <c r="M4444" i="59"/>
  <c r="N4444" i="59"/>
  <c r="P4444" i="59"/>
  <c r="Q4444" i="59"/>
  <c r="R4444" i="59"/>
  <c r="S4444" i="59"/>
  <c r="T4444" i="59"/>
  <c r="U4444" i="59"/>
  <c r="D4445" i="59"/>
  <c r="A4445" i="59" s="1"/>
  <c r="J4445" i="59"/>
  <c r="M4445" i="59"/>
  <c r="N4445" i="59"/>
  <c r="P4445" i="59"/>
  <c r="Q4445" i="59"/>
  <c r="R4445" i="59"/>
  <c r="S4445" i="59"/>
  <c r="T4445" i="59"/>
  <c r="U4445" i="59"/>
  <c r="D4446" i="59"/>
  <c r="A4446" i="59" s="1"/>
  <c r="J4446" i="59"/>
  <c r="M4446" i="59"/>
  <c r="N4446" i="59"/>
  <c r="P4446" i="59"/>
  <c r="Q4446" i="59"/>
  <c r="R4446" i="59"/>
  <c r="S4446" i="59"/>
  <c r="T4446" i="59"/>
  <c r="U4446" i="59"/>
  <c r="D4447" i="59"/>
  <c r="A4447" i="59" s="1"/>
  <c r="J4447" i="59"/>
  <c r="M4447" i="59"/>
  <c r="N4447" i="59"/>
  <c r="P4447" i="59"/>
  <c r="Q4447" i="59"/>
  <c r="R4447" i="59"/>
  <c r="S4447" i="59"/>
  <c r="T4447" i="59"/>
  <c r="U4447" i="59"/>
  <c r="D4448" i="59"/>
  <c r="A4448" i="59" s="1"/>
  <c r="J4448" i="59"/>
  <c r="M4448" i="59"/>
  <c r="N4448" i="59"/>
  <c r="P4448" i="59"/>
  <c r="Q4448" i="59"/>
  <c r="R4448" i="59"/>
  <c r="S4448" i="59"/>
  <c r="T4448" i="59"/>
  <c r="U4448" i="59"/>
  <c r="D4449" i="59"/>
  <c r="A4449" i="59" s="1"/>
  <c r="J4449" i="59"/>
  <c r="M4449" i="59"/>
  <c r="N4449" i="59"/>
  <c r="P4449" i="59"/>
  <c r="Q4449" i="59"/>
  <c r="R4449" i="59"/>
  <c r="S4449" i="59"/>
  <c r="T4449" i="59"/>
  <c r="U4449" i="59"/>
  <c r="D4450" i="59"/>
  <c r="A4450" i="59" s="1"/>
  <c r="J4450" i="59"/>
  <c r="M4450" i="59"/>
  <c r="N4450" i="59"/>
  <c r="P4450" i="59"/>
  <c r="Q4450" i="59"/>
  <c r="R4450" i="59"/>
  <c r="S4450" i="59"/>
  <c r="T4450" i="59"/>
  <c r="U4450" i="59"/>
  <c r="D4451" i="59"/>
  <c r="A4451" i="59" s="1"/>
  <c r="J4451" i="59"/>
  <c r="M4451" i="59"/>
  <c r="N4451" i="59"/>
  <c r="P4451" i="59"/>
  <c r="Q4451" i="59"/>
  <c r="R4451" i="59"/>
  <c r="S4451" i="59"/>
  <c r="T4451" i="59"/>
  <c r="U4451" i="59"/>
  <c r="D4452" i="59"/>
  <c r="A4452" i="59" s="1"/>
  <c r="J4452" i="59"/>
  <c r="M4452" i="59"/>
  <c r="N4452" i="59"/>
  <c r="P4452" i="59"/>
  <c r="Q4452" i="59"/>
  <c r="R4452" i="59"/>
  <c r="S4452" i="59"/>
  <c r="T4452" i="59"/>
  <c r="U4452" i="59"/>
  <c r="D4453" i="59"/>
  <c r="A4453" i="59" s="1"/>
  <c r="J4453" i="59"/>
  <c r="M4453" i="59"/>
  <c r="N4453" i="59"/>
  <c r="P4453" i="59"/>
  <c r="Q4453" i="59"/>
  <c r="R4453" i="59"/>
  <c r="S4453" i="59"/>
  <c r="T4453" i="59"/>
  <c r="U4453" i="59"/>
  <c r="D4454" i="59"/>
  <c r="A4454" i="59" s="1"/>
  <c r="J4454" i="59"/>
  <c r="M4454" i="59"/>
  <c r="N4454" i="59"/>
  <c r="P4454" i="59"/>
  <c r="Q4454" i="59"/>
  <c r="R4454" i="59"/>
  <c r="S4454" i="59"/>
  <c r="T4454" i="59"/>
  <c r="U4454" i="59"/>
  <c r="D4455" i="59"/>
  <c r="A4455" i="59" s="1"/>
  <c r="J4455" i="59"/>
  <c r="M4455" i="59"/>
  <c r="N4455" i="59"/>
  <c r="P4455" i="59"/>
  <c r="Q4455" i="59"/>
  <c r="R4455" i="59"/>
  <c r="S4455" i="59"/>
  <c r="T4455" i="59"/>
  <c r="U4455" i="59"/>
  <c r="D4456" i="59"/>
  <c r="A4456" i="59" s="1"/>
  <c r="J4456" i="59"/>
  <c r="M4456" i="59"/>
  <c r="N4456" i="59"/>
  <c r="P4456" i="59"/>
  <c r="Q4456" i="59"/>
  <c r="R4456" i="59"/>
  <c r="S4456" i="59"/>
  <c r="T4456" i="59"/>
  <c r="U4456" i="59"/>
  <c r="D4457" i="59"/>
  <c r="A4457" i="59" s="1"/>
  <c r="J4457" i="59"/>
  <c r="M4457" i="59"/>
  <c r="N4457" i="59"/>
  <c r="P4457" i="59"/>
  <c r="Q4457" i="59"/>
  <c r="R4457" i="59"/>
  <c r="S4457" i="59"/>
  <c r="T4457" i="59"/>
  <c r="U4457" i="59"/>
  <c r="D4458" i="59"/>
  <c r="A4458" i="59" s="1"/>
  <c r="J4458" i="59"/>
  <c r="M4458" i="59"/>
  <c r="N4458" i="59"/>
  <c r="P4458" i="59"/>
  <c r="Q4458" i="59"/>
  <c r="R4458" i="59"/>
  <c r="S4458" i="59"/>
  <c r="T4458" i="59"/>
  <c r="U4458" i="59"/>
  <c r="D4459" i="59"/>
  <c r="A4459" i="59" s="1"/>
  <c r="J4459" i="59"/>
  <c r="M4459" i="59"/>
  <c r="N4459" i="59"/>
  <c r="P4459" i="59"/>
  <c r="Q4459" i="59"/>
  <c r="R4459" i="59"/>
  <c r="S4459" i="59"/>
  <c r="T4459" i="59"/>
  <c r="U4459" i="59"/>
  <c r="D4460" i="59"/>
  <c r="A4460" i="59" s="1"/>
  <c r="J4460" i="59"/>
  <c r="M4460" i="59"/>
  <c r="N4460" i="59"/>
  <c r="P4460" i="59"/>
  <c r="Q4460" i="59"/>
  <c r="R4460" i="59"/>
  <c r="S4460" i="59"/>
  <c r="T4460" i="59"/>
  <c r="U4460" i="59"/>
  <c r="D4461" i="59"/>
  <c r="A4461" i="59" s="1"/>
  <c r="J4461" i="59"/>
  <c r="M4461" i="59"/>
  <c r="N4461" i="59"/>
  <c r="P4461" i="59"/>
  <c r="Q4461" i="59"/>
  <c r="R4461" i="59"/>
  <c r="S4461" i="59"/>
  <c r="T4461" i="59"/>
  <c r="U4461" i="59"/>
  <c r="D4462" i="59"/>
  <c r="A4462" i="59" s="1"/>
  <c r="J4462" i="59"/>
  <c r="M4462" i="59"/>
  <c r="N4462" i="59"/>
  <c r="P4462" i="59"/>
  <c r="Q4462" i="59"/>
  <c r="R4462" i="59"/>
  <c r="S4462" i="59"/>
  <c r="T4462" i="59"/>
  <c r="U4462" i="59"/>
  <c r="D4463" i="59"/>
  <c r="A4463" i="59" s="1"/>
  <c r="J4463" i="59"/>
  <c r="M4463" i="59"/>
  <c r="N4463" i="59"/>
  <c r="P4463" i="59"/>
  <c r="Q4463" i="59"/>
  <c r="R4463" i="59"/>
  <c r="S4463" i="59"/>
  <c r="T4463" i="59"/>
  <c r="U4463" i="59"/>
  <c r="D4464" i="59"/>
  <c r="A4464" i="59" s="1"/>
  <c r="J4464" i="59"/>
  <c r="M4464" i="59"/>
  <c r="N4464" i="59"/>
  <c r="P4464" i="59"/>
  <c r="Q4464" i="59"/>
  <c r="R4464" i="59"/>
  <c r="S4464" i="59"/>
  <c r="T4464" i="59"/>
  <c r="U4464" i="59"/>
  <c r="D4465" i="59"/>
  <c r="A4465" i="59" s="1"/>
  <c r="J4465" i="59"/>
  <c r="M4465" i="59"/>
  <c r="N4465" i="59"/>
  <c r="P4465" i="59"/>
  <c r="Q4465" i="59"/>
  <c r="R4465" i="59"/>
  <c r="S4465" i="59"/>
  <c r="T4465" i="59"/>
  <c r="U4465" i="59"/>
  <c r="D4466" i="59"/>
  <c r="A4466" i="59" s="1"/>
  <c r="J4466" i="59"/>
  <c r="M4466" i="59"/>
  <c r="N4466" i="59"/>
  <c r="P4466" i="59"/>
  <c r="Q4466" i="59"/>
  <c r="R4466" i="59"/>
  <c r="S4466" i="59"/>
  <c r="T4466" i="59"/>
  <c r="U4466" i="59"/>
  <c r="D4467" i="59"/>
  <c r="A4467" i="59" s="1"/>
  <c r="J4467" i="59"/>
  <c r="M4467" i="59"/>
  <c r="N4467" i="59"/>
  <c r="P4467" i="59"/>
  <c r="Q4467" i="59"/>
  <c r="R4467" i="59"/>
  <c r="S4467" i="59"/>
  <c r="T4467" i="59"/>
  <c r="U4467" i="59"/>
  <c r="D4468" i="59"/>
  <c r="A4468" i="59" s="1"/>
  <c r="J4468" i="59"/>
  <c r="M4468" i="59"/>
  <c r="N4468" i="59"/>
  <c r="P4468" i="59"/>
  <c r="Q4468" i="59"/>
  <c r="R4468" i="59"/>
  <c r="S4468" i="59"/>
  <c r="T4468" i="59"/>
  <c r="U4468" i="59"/>
  <c r="D4469" i="59"/>
  <c r="A4469" i="59" s="1"/>
  <c r="J4469" i="59"/>
  <c r="M4469" i="59"/>
  <c r="N4469" i="59"/>
  <c r="P4469" i="59"/>
  <c r="Q4469" i="59"/>
  <c r="R4469" i="59"/>
  <c r="S4469" i="59"/>
  <c r="T4469" i="59"/>
  <c r="U4469" i="59"/>
  <c r="D4470" i="59"/>
  <c r="A4470" i="59" s="1"/>
  <c r="J4470" i="59"/>
  <c r="M4470" i="59"/>
  <c r="N4470" i="59"/>
  <c r="P4470" i="59"/>
  <c r="Q4470" i="59"/>
  <c r="R4470" i="59"/>
  <c r="S4470" i="59"/>
  <c r="T4470" i="59"/>
  <c r="U4470" i="59"/>
  <c r="D4471" i="59"/>
  <c r="A4471" i="59" s="1"/>
  <c r="J4471" i="59"/>
  <c r="M4471" i="59"/>
  <c r="N4471" i="59"/>
  <c r="P4471" i="59"/>
  <c r="Q4471" i="59"/>
  <c r="R4471" i="59"/>
  <c r="S4471" i="59"/>
  <c r="T4471" i="59"/>
  <c r="U4471" i="59"/>
  <c r="D4472" i="59"/>
  <c r="A4472" i="59" s="1"/>
  <c r="J4472" i="59"/>
  <c r="M4472" i="59"/>
  <c r="N4472" i="59"/>
  <c r="P4472" i="59"/>
  <c r="Q4472" i="59"/>
  <c r="R4472" i="59"/>
  <c r="S4472" i="59"/>
  <c r="T4472" i="59"/>
  <c r="U4472" i="59"/>
  <c r="D4473" i="59"/>
  <c r="A4473" i="59" s="1"/>
  <c r="J4473" i="59"/>
  <c r="M4473" i="59"/>
  <c r="N4473" i="59"/>
  <c r="P4473" i="59"/>
  <c r="Q4473" i="59"/>
  <c r="R4473" i="59"/>
  <c r="S4473" i="59"/>
  <c r="T4473" i="59"/>
  <c r="U4473" i="59"/>
  <c r="D4474" i="59"/>
  <c r="A4474" i="59" s="1"/>
  <c r="J4474" i="59"/>
  <c r="M4474" i="59"/>
  <c r="N4474" i="59"/>
  <c r="P4474" i="59"/>
  <c r="Q4474" i="59"/>
  <c r="R4474" i="59"/>
  <c r="S4474" i="59"/>
  <c r="T4474" i="59"/>
  <c r="U4474" i="59"/>
  <c r="D4475" i="59"/>
  <c r="A4475" i="59" s="1"/>
  <c r="J4475" i="59"/>
  <c r="M4475" i="59"/>
  <c r="N4475" i="59"/>
  <c r="P4475" i="59"/>
  <c r="Q4475" i="59"/>
  <c r="R4475" i="59"/>
  <c r="S4475" i="59"/>
  <c r="T4475" i="59"/>
  <c r="U4475" i="59"/>
  <c r="D4476" i="59"/>
  <c r="A4476" i="59" s="1"/>
  <c r="J4476" i="59"/>
  <c r="M4476" i="59"/>
  <c r="N4476" i="59"/>
  <c r="P4476" i="59"/>
  <c r="Q4476" i="59"/>
  <c r="R4476" i="59"/>
  <c r="S4476" i="59"/>
  <c r="T4476" i="59"/>
  <c r="U4476" i="59"/>
  <c r="D4477" i="59"/>
  <c r="A4477" i="59" s="1"/>
  <c r="J4477" i="59"/>
  <c r="M4477" i="59"/>
  <c r="N4477" i="59"/>
  <c r="P4477" i="59"/>
  <c r="Q4477" i="59"/>
  <c r="R4477" i="59"/>
  <c r="S4477" i="59"/>
  <c r="T4477" i="59"/>
  <c r="U4477" i="59"/>
  <c r="D4478" i="59"/>
  <c r="A4478" i="59" s="1"/>
  <c r="J4478" i="59"/>
  <c r="M4478" i="59"/>
  <c r="N4478" i="59"/>
  <c r="P4478" i="59"/>
  <c r="Q4478" i="59"/>
  <c r="R4478" i="59"/>
  <c r="S4478" i="59"/>
  <c r="T4478" i="59"/>
  <c r="U4478" i="59"/>
  <c r="D4479" i="59"/>
  <c r="A4479" i="59" s="1"/>
  <c r="J4479" i="59"/>
  <c r="M4479" i="59"/>
  <c r="N4479" i="59"/>
  <c r="P4479" i="59"/>
  <c r="Q4479" i="59"/>
  <c r="R4479" i="59"/>
  <c r="S4479" i="59"/>
  <c r="T4479" i="59"/>
  <c r="U4479" i="59"/>
  <c r="D4480" i="59"/>
  <c r="A4480" i="59" s="1"/>
  <c r="J4480" i="59"/>
  <c r="M4480" i="59"/>
  <c r="N4480" i="59"/>
  <c r="P4480" i="59"/>
  <c r="Q4480" i="59"/>
  <c r="R4480" i="59"/>
  <c r="S4480" i="59"/>
  <c r="T4480" i="59"/>
  <c r="U4480" i="59"/>
  <c r="D4481" i="59"/>
  <c r="A4481" i="59" s="1"/>
  <c r="J4481" i="59"/>
  <c r="M4481" i="59"/>
  <c r="N4481" i="59"/>
  <c r="P4481" i="59"/>
  <c r="Q4481" i="59"/>
  <c r="R4481" i="59"/>
  <c r="S4481" i="59"/>
  <c r="T4481" i="59"/>
  <c r="U4481" i="59"/>
  <c r="D4482" i="59"/>
  <c r="A4482" i="59" s="1"/>
  <c r="J4482" i="59"/>
  <c r="M4482" i="59"/>
  <c r="N4482" i="59"/>
  <c r="P4482" i="59"/>
  <c r="Q4482" i="59"/>
  <c r="R4482" i="59"/>
  <c r="S4482" i="59"/>
  <c r="T4482" i="59"/>
  <c r="U4482" i="59"/>
  <c r="D4483" i="59"/>
  <c r="A4483" i="59" s="1"/>
  <c r="J4483" i="59"/>
  <c r="M4483" i="59"/>
  <c r="N4483" i="59"/>
  <c r="P4483" i="59"/>
  <c r="Q4483" i="59"/>
  <c r="R4483" i="59"/>
  <c r="S4483" i="59"/>
  <c r="T4483" i="59"/>
  <c r="U4483" i="59"/>
  <c r="D4484" i="59"/>
  <c r="A4484" i="59" s="1"/>
  <c r="J4484" i="59"/>
  <c r="M4484" i="59"/>
  <c r="N4484" i="59"/>
  <c r="P4484" i="59"/>
  <c r="Q4484" i="59"/>
  <c r="R4484" i="59"/>
  <c r="S4484" i="59"/>
  <c r="T4484" i="59"/>
  <c r="U4484" i="59"/>
  <c r="D4485" i="59"/>
  <c r="A4485" i="59" s="1"/>
  <c r="J4485" i="59"/>
  <c r="M4485" i="59"/>
  <c r="N4485" i="59"/>
  <c r="P4485" i="59"/>
  <c r="Q4485" i="59"/>
  <c r="R4485" i="59"/>
  <c r="S4485" i="59"/>
  <c r="T4485" i="59"/>
  <c r="U4485" i="59"/>
  <c r="D4486" i="59"/>
  <c r="A4486" i="59" s="1"/>
  <c r="J4486" i="59"/>
  <c r="M4486" i="59"/>
  <c r="N4486" i="59"/>
  <c r="P4486" i="59"/>
  <c r="Q4486" i="59"/>
  <c r="R4486" i="59"/>
  <c r="S4486" i="59"/>
  <c r="T4486" i="59"/>
  <c r="U4486" i="59"/>
  <c r="D4487" i="59"/>
  <c r="A4487" i="59" s="1"/>
  <c r="J4487" i="59"/>
  <c r="M4487" i="59"/>
  <c r="N4487" i="59"/>
  <c r="P4487" i="59"/>
  <c r="Q4487" i="59"/>
  <c r="R4487" i="59"/>
  <c r="S4487" i="59"/>
  <c r="T4487" i="59"/>
  <c r="U4487" i="59"/>
  <c r="D4488" i="59"/>
  <c r="A4488" i="59" s="1"/>
  <c r="J4488" i="59"/>
  <c r="M4488" i="59"/>
  <c r="N4488" i="59"/>
  <c r="P4488" i="59"/>
  <c r="Q4488" i="59"/>
  <c r="R4488" i="59"/>
  <c r="S4488" i="59"/>
  <c r="T4488" i="59"/>
  <c r="U4488" i="59"/>
  <c r="D4489" i="59"/>
  <c r="A4489" i="59" s="1"/>
  <c r="J4489" i="59"/>
  <c r="M4489" i="59"/>
  <c r="N4489" i="59"/>
  <c r="P4489" i="59"/>
  <c r="Q4489" i="59"/>
  <c r="R4489" i="59"/>
  <c r="S4489" i="59"/>
  <c r="T4489" i="59"/>
  <c r="U4489" i="59"/>
  <c r="D4490" i="59"/>
  <c r="A4490" i="59" s="1"/>
  <c r="J4490" i="59"/>
  <c r="M4490" i="59"/>
  <c r="N4490" i="59"/>
  <c r="P4490" i="59"/>
  <c r="Q4490" i="59"/>
  <c r="R4490" i="59"/>
  <c r="S4490" i="59"/>
  <c r="T4490" i="59"/>
  <c r="U4490" i="59"/>
  <c r="D4491" i="59"/>
  <c r="A4491" i="59" s="1"/>
  <c r="J4491" i="59"/>
  <c r="M4491" i="59"/>
  <c r="N4491" i="59"/>
  <c r="P4491" i="59"/>
  <c r="Q4491" i="59"/>
  <c r="R4491" i="59"/>
  <c r="S4491" i="59"/>
  <c r="T4491" i="59"/>
  <c r="U4491" i="59"/>
  <c r="D4492" i="59"/>
  <c r="A4492" i="59" s="1"/>
  <c r="J4492" i="59"/>
  <c r="M4492" i="59"/>
  <c r="N4492" i="59"/>
  <c r="P4492" i="59"/>
  <c r="Q4492" i="59"/>
  <c r="R4492" i="59"/>
  <c r="S4492" i="59"/>
  <c r="T4492" i="59"/>
  <c r="U4492" i="59"/>
  <c r="D4493" i="59"/>
  <c r="A4493" i="59" s="1"/>
  <c r="J4493" i="59"/>
  <c r="M4493" i="59"/>
  <c r="N4493" i="59"/>
  <c r="P4493" i="59"/>
  <c r="Q4493" i="59"/>
  <c r="R4493" i="59"/>
  <c r="S4493" i="59"/>
  <c r="T4493" i="59"/>
  <c r="U4493" i="59"/>
  <c r="D4494" i="59"/>
  <c r="A4494" i="59" s="1"/>
  <c r="J4494" i="59"/>
  <c r="M4494" i="59"/>
  <c r="N4494" i="59"/>
  <c r="P4494" i="59"/>
  <c r="Q4494" i="59"/>
  <c r="R4494" i="59"/>
  <c r="S4494" i="59"/>
  <c r="T4494" i="59"/>
  <c r="U4494" i="59"/>
  <c r="D4495" i="59"/>
  <c r="A4495" i="59" s="1"/>
  <c r="J4495" i="59"/>
  <c r="M4495" i="59"/>
  <c r="N4495" i="59"/>
  <c r="P4495" i="59"/>
  <c r="Q4495" i="59"/>
  <c r="R4495" i="59"/>
  <c r="S4495" i="59"/>
  <c r="T4495" i="59"/>
  <c r="U4495" i="59"/>
  <c r="D4496" i="59"/>
  <c r="A4496" i="59" s="1"/>
  <c r="J4496" i="59"/>
  <c r="M4496" i="59"/>
  <c r="N4496" i="59"/>
  <c r="P4496" i="59"/>
  <c r="Q4496" i="59"/>
  <c r="R4496" i="59"/>
  <c r="S4496" i="59"/>
  <c r="T4496" i="59"/>
  <c r="U4496" i="59"/>
  <c r="D4497" i="59"/>
  <c r="A4497" i="59" s="1"/>
  <c r="J4497" i="59"/>
  <c r="M4497" i="59"/>
  <c r="N4497" i="59"/>
  <c r="P4497" i="59"/>
  <c r="Q4497" i="59"/>
  <c r="R4497" i="59"/>
  <c r="S4497" i="59"/>
  <c r="T4497" i="59"/>
  <c r="U4497" i="59"/>
  <c r="D4498" i="59"/>
  <c r="A4498" i="59" s="1"/>
  <c r="J4498" i="59"/>
  <c r="M4498" i="59"/>
  <c r="N4498" i="59"/>
  <c r="P4498" i="59"/>
  <c r="Q4498" i="59"/>
  <c r="R4498" i="59"/>
  <c r="S4498" i="59"/>
  <c r="T4498" i="59"/>
  <c r="U4498" i="59"/>
  <c r="D4499" i="59"/>
  <c r="A4499" i="59" s="1"/>
  <c r="J4499" i="59"/>
  <c r="M4499" i="59"/>
  <c r="N4499" i="59"/>
  <c r="P4499" i="59"/>
  <c r="Q4499" i="59"/>
  <c r="R4499" i="59"/>
  <c r="S4499" i="59"/>
  <c r="T4499" i="59"/>
  <c r="U4499" i="59"/>
  <c r="D4500" i="59"/>
  <c r="A4500" i="59" s="1"/>
  <c r="J4500" i="59"/>
  <c r="M4500" i="59"/>
  <c r="N4500" i="59"/>
  <c r="P4500" i="59"/>
  <c r="Q4500" i="59"/>
  <c r="R4500" i="59"/>
  <c r="S4500" i="59"/>
  <c r="T4500" i="59"/>
  <c r="U4500" i="59"/>
  <c r="D4501" i="59"/>
  <c r="A4501" i="59" s="1"/>
  <c r="J4501" i="59"/>
  <c r="M4501" i="59"/>
  <c r="N4501" i="59"/>
  <c r="P4501" i="59"/>
  <c r="Q4501" i="59"/>
  <c r="R4501" i="59"/>
  <c r="S4501" i="59"/>
  <c r="T4501" i="59"/>
  <c r="U4501" i="59"/>
  <c r="D4502" i="59"/>
  <c r="A4502" i="59" s="1"/>
  <c r="J4502" i="59"/>
  <c r="M4502" i="59"/>
  <c r="N4502" i="59"/>
  <c r="P4502" i="59"/>
  <c r="Q4502" i="59"/>
  <c r="R4502" i="59"/>
  <c r="S4502" i="59"/>
  <c r="T4502" i="59"/>
  <c r="U4502" i="59"/>
  <c r="D4503" i="59"/>
  <c r="A4503" i="59" s="1"/>
  <c r="J4503" i="59"/>
  <c r="M4503" i="59"/>
  <c r="N4503" i="59"/>
  <c r="P4503" i="59"/>
  <c r="Q4503" i="59"/>
  <c r="R4503" i="59"/>
  <c r="S4503" i="59"/>
  <c r="T4503" i="59"/>
  <c r="U4503" i="59"/>
  <c r="D4504" i="59"/>
  <c r="A4504" i="59" s="1"/>
  <c r="J4504" i="59"/>
  <c r="M4504" i="59"/>
  <c r="N4504" i="59"/>
  <c r="P4504" i="59"/>
  <c r="Q4504" i="59"/>
  <c r="R4504" i="59"/>
  <c r="S4504" i="59"/>
  <c r="T4504" i="59"/>
  <c r="U4504" i="59"/>
  <c r="D4505" i="59"/>
  <c r="A4505" i="59" s="1"/>
  <c r="J4505" i="59"/>
  <c r="M4505" i="59"/>
  <c r="N4505" i="59"/>
  <c r="P4505" i="59"/>
  <c r="Q4505" i="59"/>
  <c r="R4505" i="59"/>
  <c r="S4505" i="59"/>
  <c r="T4505" i="59"/>
  <c r="U4505" i="59"/>
  <c r="D4506" i="59"/>
  <c r="A4506" i="59" s="1"/>
  <c r="J4506" i="59"/>
  <c r="M4506" i="59"/>
  <c r="N4506" i="59"/>
  <c r="P4506" i="59"/>
  <c r="Q4506" i="59"/>
  <c r="R4506" i="59"/>
  <c r="S4506" i="59"/>
  <c r="T4506" i="59"/>
  <c r="U4506" i="59"/>
  <c r="D4507" i="59"/>
  <c r="A4507" i="59" s="1"/>
  <c r="J4507" i="59"/>
  <c r="M4507" i="59"/>
  <c r="N4507" i="59"/>
  <c r="P4507" i="59"/>
  <c r="Q4507" i="59"/>
  <c r="R4507" i="59"/>
  <c r="S4507" i="59"/>
  <c r="T4507" i="59"/>
  <c r="U4507" i="59"/>
  <c r="D4508" i="59"/>
  <c r="A4508" i="59" s="1"/>
  <c r="J4508" i="59"/>
  <c r="M4508" i="59"/>
  <c r="N4508" i="59"/>
  <c r="P4508" i="59"/>
  <c r="Q4508" i="59"/>
  <c r="R4508" i="59"/>
  <c r="S4508" i="59"/>
  <c r="T4508" i="59"/>
  <c r="U4508" i="59"/>
  <c r="D4509" i="59"/>
  <c r="A4509" i="59" s="1"/>
  <c r="J4509" i="59"/>
  <c r="M4509" i="59"/>
  <c r="N4509" i="59"/>
  <c r="P4509" i="59"/>
  <c r="Q4509" i="59"/>
  <c r="R4509" i="59"/>
  <c r="S4509" i="59"/>
  <c r="T4509" i="59"/>
  <c r="U4509" i="59"/>
  <c r="D4510" i="59"/>
  <c r="A4510" i="59" s="1"/>
  <c r="J4510" i="59"/>
  <c r="M4510" i="59"/>
  <c r="N4510" i="59"/>
  <c r="P4510" i="59"/>
  <c r="Q4510" i="59"/>
  <c r="R4510" i="59"/>
  <c r="S4510" i="59"/>
  <c r="T4510" i="59"/>
  <c r="U4510" i="59"/>
  <c r="D4511" i="59"/>
  <c r="A4511" i="59" s="1"/>
  <c r="J4511" i="59"/>
  <c r="M4511" i="59"/>
  <c r="N4511" i="59"/>
  <c r="P4511" i="59"/>
  <c r="Q4511" i="59"/>
  <c r="R4511" i="59"/>
  <c r="S4511" i="59"/>
  <c r="T4511" i="59"/>
  <c r="U4511" i="59"/>
  <c r="D4512" i="59"/>
  <c r="A4512" i="59" s="1"/>
  <c r="J4512" i="59"/>
  <c r="M4512" i="59"/>
  <c r="N4512" i="59"/>
  <c r="P4512" i="59"/>
  <c r="Q4512" i="59"/>
  <c r="R4512" i="59"/>
  <c r="S4512" i="59"/>
  <c r="T4512" i="59"/>
  <c r="U4512" i="59"/>
  <c r="D4513" i="59"/>
  <c r="A4513" i="59" s="1"/>
  <c r="J4513" i="59"/>
  <c r="M4513" i="59"/>
  <c r="N4513" i="59"/>
  <c r="P4513" i="59"/>
  <c r="Q4513" i="59"/>
  <c r="R4513" i="59"/>
  <c r="S4513" i="59"/>
  <c r="T4513" i="59"/>
  <c r="U4513" i="59"/>
  <c r="D4514" i="59"/>
  <c r="A4514" i="59" s="1"/>
  <c r="J4514" i="59"/>
  <c r="M4514" i="59"/>
  <c r="N4514" i="59"/>
  <c r="P4514" i="59"/>
  <c r="Q4514" i="59"/>
  <c r="R4514" i="59"/>
  <c r="S4514" i="59"/>
  <c r="T4514" i="59"/>
  <c r="U4514" i="59"/>
  <c r="D4515" i="59"/>
  <c r="A4515" i="59" s="1"/>
  <c r="J4515" i="59"/>
  <c r="M4515" i="59"/>
  <c r="N4515" i="59"/>
  <c r="P4515" i="59"/>
  <c r="Q4515" i="59"/>
  <c r="R4515" i="59"/>
  <c r="S4515" i="59"/>
  <c r="T4515" i="59"/>
  <c r="U4515" i="59"/>
  <c r="D4516" i="59"/>
  <c r="A4516" i="59" s="1"/>
  <c r="J4516" i="59"/>
  <c r="M4516" i="59"/>
  <c r="N4516" i="59"/>
  <c r="P4516" i="59"/>
  <c r="Q4516" i="59"/>
  <c r="R4516" i="59"/>
  <c r="S4516" i="59"/>
  <c r="T4516" i="59"/>
  <c r="U4516" i="59"/>
  <c r="D4517" i="59"/>
  <c r="A4517" i="59" s="1"/>
  <c r="J4517" i="59"/>
  <c r="M4517" i="59"/>
  <c r="N4517" i="59"/>
  <c r="P4517" i="59"/>
  <c r="Q4517" i="59"/>
  <c r="R4517" i="59"/>
  <c r="S4517" i="59"/>
  <c r="T4517" i="59"/>
  <c r="U4517" i="59"/>
  <c r="D4518" i="59"/>
  <c r="A4518" i="59" s="1"/>
  <c r="J4518" i="59"/>
  <c r="M4518" i="59"/>
  <c r="N4518" i="59"/>
  <c r="P4518" i="59"/>
  <c r="Q4518" i="59"/>
  <c r="R4518" i="59"/>
  <c r="S4518" i="59"/>
  <c r="T4518" i="59"/>
  <c r="U4518" i="59"/>
  <c r="D4519" i="59"/>
  <c r="A4519" i="59" s="1"/>
  <c r="J4519" i="59"/>
  <c r="M4519" i="59"/>
  <c r="N4519" i="59"/>
  <c r="P4519" i="59"/>
  <c r="Q4519" i="59"/>
  <c r="R4519" i="59"/>
  <c r="S4519" i="59"/>
  <c r="T4519" i="59"/>
  <c r="U4519" i="59"/>
  <c r="D4520" i="59"/>
  <c r="A4520" i="59" s="1"/>
  <c r="J4520" i="59"/>
  <c r="M4520" i="59"/>
  <c r="N4520" i="59"/>
  <c r="P4520" i="59"/>
  <c r="Q4520" i="59"/>
  <c r="R4520" i="59"/>
  <c r="S4520" i="59"/>
  <c r="T4520" i="59"/>
  <c r="U4520" i="59"/>
  <c r="D4521" i="59"/>
  <c r="A4521" i="59" s="1"/>
  <c r="J4521" i="59"/>
  <c r="M4521" i="59"/>
  <c r="N4521" i="59"/>
  <c r="P4521" i="59"/>
  <c r="Q4521" i="59"/>
  <c r="R4521" i="59"/>
  <c r="S4521" i="59"/>
  <c r="T4521" i="59"/>
  <c r="U4521" i="59"/>
  <c r="D4522" i="59"/>
  <c r="A4522" i="59" s="1"/>
  <c r="J4522" i="59"/>
  <c r="M4522" i="59"/>
  <c r="N4522" i="59"/>
  <c r="P4522" i="59"/>
  <c r="Q4522" i="59"/>
  <c r="R4522" i="59"/>
  <c r="S4522" i="59"/>
  <c r="T4522" i="59"/>
  <c r="U4522" i="59"/>
  <c r="D4523" i="59"/>
  <c r="A4523" i="59" s="1"/>
  <c r="J4523" i="59"/>
  <c r="M4523" i="59"/>
  <c r="N4523" i="59"/>
  <c r="P4523" i="59"/>
  <c r="Q4523" i="59"/>
  <c r="R4523" i="59"/>
  <c r="S4523" i="59"/>
  <c r="T4523" i="59"/>
  <c r="U4523" i="59"/>
  <c r="D4524" i="59"/>
  <c r="A4524" i="59" s="1"/>
  <c r="J4524" i="59"/>
  <c r="M4524" i="59"/>
  <c r="N4524" i="59"/>
  <c r="P4524" i="59"/>
  <c r="Q4524" i="59"/>
  <c r="R4524" i="59"/>
  <c r="S4524" i="59"/>
  <c r="T4524" i="59"/>
  <c r="U4524" i="59"/>
  <c r="D4525" i="59"/>
  <c r="A4525" i="59" s="1"/>
  <c r="J4525" i="59"/>
  <c r="M4525" i="59"/>
  <c r="N4525" i="59"/>
  <c r="P4525" i="59"/>
  <c r="Q4525" i="59"/>
  <c r="R4525" i="59"/>
  <c r="S4525" i="59"/>
  <c r="T4525" i="59"/>
  <c r="U4525" i="59"/>
  <c r="D4526" i="59"/>
  <c r="A4526" i="59" s="1"/>
  <c r="J4526" i="59"/>
  <c r="M4526" i="59"/>
  <c r="N4526" i="59"/>
  <c r="P4526" i="59"/>
  <c r="Q4526" i="59"/>
  <c r="R4526" i="59"/>
  <c r="S4526" i="59"/>
  <c r="T4526" i="59"/>
  <c r="U4526" i="59"/>
  <c r="D4527" i="59"/>
  <c r="A4527" i="59" s="1"/>
  <c r="J4527" i="59"/>
  <c r="M4527" i="59"/>
  <c r="N4527" i="59"/>
  <c r="P4527" i="59"/>
  <c r="Q4527" i="59"/>
  <c r="R4527" i="59"/>
  <c r="S4527" i="59"/>
  <c r="T4527" i="59"/>
  <c r="U4527" i="59"/>
  <c r="D4528" i="59"/>
  <c r="A4528" i="59" s="1"/>
  <c r="J4528" i="59"/>
  <c r="M4528" i="59"/>
  <c r="N4528" i="59"/>
  <c r="P4528" i="59"/>
  <c r="Q4528" i="59"/>
  <c r="R4528" i="59"/>
  <c r="S4528" i="59"/>
  <c r="T4528" i="59"/>
  <c r="U4528" i="59"/>
  <c r="D4529" i="59"/>
  <c r="A4529" i="59" s="1"/>
  <c r="J4529" i="59"/>
  <c r="M4529" i="59"/>
  <c r="N4529" i="59"/>
  <c r="P4529" i="59"/>
  <c r="Q4529" i="59"/>
  <c r="R4529" i="59"/>
  <c r="S4529" i="59"/>
  <c r="T4529" i="59"/>
  <c r="U4529" i="59"/>
  <c r="D4530" i="59"/>
  <c r="A4530" i="59" s="1"/>
  <c r="J4530" i="59"/>
  <c r="M4530" i="59"/>
  <c r="N4530" i="59"/>
  <c r="P4530" i="59"/>
  <c r="Q4530" i="59"/>
  <c r="R4530" i="59"/>
  <c r="S4530" i="59"/>
  <c r="T4530" i="59"/>
  <c r="U4530" i="59"/>
  <c r="D4531" i="59"/>
  <c r="A4531" i="59" s="1"/>
  <c r="J4531" i="59"/>
  <c r="M4531" i="59"/>
  <c r="N4531" i="59"/>
  <c r="P4531" i="59"/>
  <c r="Q4531" i="59"/>
  <c r="R4531" i="59"/>
  <c r="S4531" i="59"/>
  <c r="T4531" i="59"/>
  <c r="U4531" i="59"/>
  <c r="D4532" i="59"/>
  <c r="A4532" i="59" s="1"/>
  <c r="J4532" i="59"/>
  <c r="M4532" i="59"/>
  <c r="N4532" i="59"/>
  <c r="P4532" i="59"/>
  <c r="Q4532" i="59"/>
  <c r="R4532" i="59"/>
  <c r="S4532" i="59"/>
  <c r="T4532" i="59"/>
  <c r="U4532" i="59"/>
  <c r="D4533" i="59"/>
  <c r="A4533" i="59" s="1"/>
  <c r="J4533" i="59"/>
  <c r="M4533" i="59"/>
  <c r="N4533" i="59"/>
  <c r="P4533" i="59"/>
  <c r="Q4533" i="59"/>
  <c r="R4533" i="59"/>
  <c r="S4533" i="59"/>
  <c r="T4533" i="59"/>
  <c r="U4533" i="59"/>
  <c r="D4534" i="59"/>
  <c r="A4534" i="59" s="1"/>
  <c r="J4534" i="59"/>
  <c r="M4534" i="59"/>
  <c r="N4534" i="59"/>
  <c r="P4534" i="59"/>
  <c r="Q4534" i="59"/>
  <c r="R4534" i="59"/>
  <c r="S4534" i="59"/>
  <c r="T4534" i="59"/>
  <c r="U4534" i="59"/>
  <c r="D4535" i="59"/>
  <c r="A4535" i="59" s="1"/>
  <c r="J4535" i="59"/>
  <c r="M4535" i="59"/>
  <c r="N4535" i="59"/>
  <c r="P4535" i="59"/>
  <c r="Q4535" i="59"/>
  <c r="R4535" i="59"/>
  <c r="S4535" i="59"/>
  <c r="T4535" i="59"/>
  <c r="U4535" i="59"/>
  <c r="D4536" i="59"/>
  <c r="A4536" i="59" s="1"/>
  <c r="J4536" i="59"/>
  <c r="M4536" i="59"/>
  <c r="N4536" i="59"/>
  <c r="P4536" i="59"/>
  <c r="Q4536" i="59"/>
  <c r="R4536" i="59"/>
  <c r="S4536" i="59"/>
  <c r="T4536" i="59"/>
  <c r="U4536" i="59"/>
  <c r="D4537" i="59"/>
  <c r="A4537" i="59" s="1"/>
  <c r="J4537" i="59"/>
  <c r="M4537" i="59"/>
  <c r="N4537" i="59"/>
  <c r="P4537" i="59"/>
  <c r="Q4537" i="59"/>
  <c r="R4537" i="59"/>
  <c r="S4537" i="59"/>
  <c r="T4537" i="59"/>
  <c r="U4537" i="59"/>
  <c r="D4538" i="59"/>
  <c r="A4538" i="59" s="1"/>
  <c r="J4538" i="59"/>
  <c r="M4538" i="59"/>
  <c r="N4538" i="59"/>
  <c r="P4538" i="59"/>
  <c r="Q4538" i="59"/>
  <c r="R4538" i="59"/>
  <c r="S4538" i="59"/>
  <c r="T4538" i="59"/>
  <c r="U4538" i="59"/>
  <c r="D4539" i="59"/>
  <c r="A4539" i="59" s="1"/>
  <c r="J4539" i="59"/>
  <c r="M4539" i="59"/>
  <c r="N4539" i="59"/>
  <c r="P4539" i="59"/>
  <c r="Q4539" i="59"/>
  <c r="R4539" i="59"/>
  <c r="S4539" i="59"/>
  <c r="T4539" i="59"/>
  <c r="U4539" i="59"/>
  <c r="D4540" i="59"/>
  <c r="A4540" i="59" s="1"/>
  <c r="J4540" i="59"/>
  <c r="M4540" i="59"/>
  <c r="N4540" i="59"/>
  <c r="P4540" i="59"/>
  <c r="Q4540" i="59"/>
  <c r="R4540" i="59"/>
  <c r="S4540" i="59"/>
  <c r="T4540" i="59"/>
  <c r="U4540" i="59"/>
  <c r="D4541" i="59"/>
  <c r="A4541" i="59" s="1"/>
  <c r="J4541" i="59"/>
  <c r="M4541" i="59"/>
  <c r="N4541" i="59"/>
  <c r="P4541" i="59"/>
  <c r="Q4541" i="59"/>
  <c r="R4541" i="59"/>
  <c r="S4541" i="59"/>
  <c r="T4541" i="59"/>
  <c r="U4541" i="59"/>
  <c r="D4542" i="59"/>
  <c r="A4542" i="59" s="1"/>
  <c r="J4542" i="59"/>
  <c r="M4542" i="59"/>
  <c r="N4542" i="59"/>
  <c r="P4542" i="59"/>
  <c r="Q4542" i="59"/>
  <c r="R4542" i="59"/>
  <c r="S4542" i="59"/>
  <c r="T4542" i="59"/>
  <c r="U4542" i="59"/>
  <c r="D4543" i="59"/>
  <c r="A4543" i="59" s="1"/>
  <c r="J4543" i="59"/>
  <c r="M4543" i="59"/>
  <c r="N4543" i="59"/>
  <c r="P4543" i="59"/>
  <c r="Q4543" i="59"/>
  <c r="R4543" i="59"/>
  <c r="S4543" i="59"/>
  <c r="T4543" i="59"/>
  <c r="U4543" i="59"/>
  <c r="D4544" i="59"/>
  <c r="A4544" i="59" s="1"/>
  <c r="J4544" i="59"/>
  <c r="M4544" i="59"/>
  <c r="N4544" i="59"/>
  <c r="P4544" i="59"/>
  <c r="Q4544" i="59"/>
  <c r="R4544" i="59"/>
  <c r="S4544" i="59"/>
  <c r="T4544" i="59"/>
  <c r="U4544" i="59"/>
  <c r="D4545" i="59"/>
  <c r="A4545" i="59" s="1"/>
  <c r="J4545" i="59"/>
  <c r="M4545" i="59"/>
  <c r="N4545" i="59"/>
  <c r="P4545" i="59"/>
  <c r="Q4545" i="59"/>
  <c r="R4545" i="59"/>
  <c r="S4545" i="59"/>
  <c r="T4545" i="59"/>
  <c r="U4545" i="59"/>
  <c r="D4546" i="59"/>
  <c r="A4546" i="59" s="1"/>
  <c r="J4546" i="59"/>
  <c r="M4546" i="59"/>
  <c r="N4546" i="59"/>
  <c r="P4546" i="59"/>
  <c r="Q4546" i="59"/>
  <c r="R4546" i="59"/>
  <c r="S4546" i="59"/>
  <c r="T4546" i="59"/>
  <c r="U4546" i="59"/>
  <c r="D4547" i="59"/>
  <c r="A4547" i="59" s="1"/>
  <c r="J4547" i="59"/>
  <c r="M4547" i="59"/>
  <c r="N4547" i="59"/>
  <c r="P4547" i="59"/>
  <c r="Q4547" i="59"/>
  <c r="R4547" i="59"/>
  <c r="S4547" i="59"/>
  <c r="T4547" i="59"/>
  <c r="U4547" i="59"/>
  <c r="D4548" i="59"/>
  <c r="A4548" i="59" s="1"/>
  <c r="J4548" i="59"/>
  <c r="M4548" i="59"/>
  <c r="N4548" i="59"/>
  <c r="P4548" i="59"/>
  <c r="Q4548" i="59"/>
  <c r="R4548" i="59"/>
  <c r="S4548" i="59"/>
  <c r="T4548" i="59"/>
  <c r="U4548" i="59"/>
  <c r="D4549" i="59"/>
  <c r="A4549" i="59" s="1"/>
  <c r="J4549" i="59"/>
  <c r="M4549" i="59"/>
  <c r="N4549" i="59"/>
  <c r="P4549" i="59"/>
  <c r="Q4549" i="59"/>
  <c r="R4549" i="59"/>
  <c r="S4549" i="59"/>
  <c r="T4549" i="59"/>
  <c r="U4549" i="59"/>
  <c r="D4550" i="59"/>
  <c r="A4550" i="59" s="1"/>
  <c r="J4550" i="59"/>
  <c r="M4550" i="59"/>
  <c r="N4550" i="59"/>
  <c r="P4550" i="59"/>
  <c r="Q4550" i="59"/>
  <c r="R4550" i="59"/>
  <c r="S4550" i="59"/>
  <c r="T4550" i="59"/>
  <c r="U4550" i="59"/>
  <c r="D4551" i="59"/>
  <c r="A4551" i="59" s="1"/>
  <c r="J4551" i="59"/>
  <c r="M4551" i="59"/>
  <c r="N4551" i="59"/>
  <c r="P4551" i="59"/>
  <c r="Q4551" i="59"/>
  <c r="R4551" i="59"/>
  <c r="S4551" i="59"/>
  <c r="T4551" i="59"/>
  <c r="U4551" i="59"/>
  <c r="D4552" i="59"/>
  <c r="A4552" i="59" s="1"/>
  <c r="J4552" i="59"/>
  <c r="M4552" i="59"/>
  <c r="N4552" i="59"/>
  <c r="P4552" i="59"/>
  <c r="Q4552" i="59"/>
  <c r="R4552" i="59"/>
  <c r="S4552" i="59"/>
  <c r="T4552" i="59"/>
  <c r="U4552" i="59"/>
  <c r="D4553" i="59"/>
  <c r="A4553" i="59" s="1"/>
  <c r="J4553" i="59"/>
  <c r="M4553" i="59"/>
  <c r="N4553" i="59"/>
  <c r="P4553" i="59"/>
  <c r="Q4553" i="59"/>
  <c r="R4553" i="59"/>
  <c r="S4553" i="59"/>
  <c r="T4553" i="59"/>
  <c r="U4553" i="59"/>
  <c r="D4554" i="59"/>
  <c r="A4554" i="59" s="1"/>
  <c r="J4554" i="59"/>
  <c r="M4554" i="59"/>
  <c r="N4554" i="59"/>
  <c r="P4554" i="59"/>
  <c r="Q4554" i="59"/>
  <c r="R4554" i="59"/>
  <c r="S4554" i="59"/>
  <c r="T4554" i="59"/>
  <c r="U4554" i="59"/>
  <c r="D4555" i="59"/>
  <c r="A4555" i="59" s="1"/>
  <c r="J4555" i="59"/>
  <c r="M4555" i="59"/>
  <c r="N4555" i="59"/>
  <c r="P4555" i="59"/>
  <c r="Q4555" i="59"/>
  <c r="R4555" i="59"/>
  <c r="S4555" i="59"/>
  <c r="T4555" i="59"/>
  <c r="U4555" i="59"/>
  <c r="D4556" i="59"/>
  <c r="A4556" i="59" s="1"/>
  <c r="J4556" i="59"/>
  <c r="M4556" i="59"/>
  <c r="N4556" i="59"/>
  <c r="P4556" i="59"/>
  <c r="Q4556" i="59"/>
  <c r="R4556" i="59"/>
  <c r="S4556" i="59"/>
  <c r="T4556" i="59"/>
  <c r="U4556" i="59"/>
  <c r="D4557" i="59"/>
  <c r="A4557" i="59" s="1"/>
  <c r="J4557" i="59"/>
  <c r="M4557" i="59"/>
  <c r="N4557" i="59"/>
  <c r="P4557" i="59"/>
  <c r="Q4557" i="59"/>
  <c r="R4557" i="59"/>
  <c r="S4557" i="59"/>
  <c r="T4557" i="59"/>
  <c r="U4557" i="59"/>
  <c r="D4558" i="59"/>
  <c r="A4558" i="59" s="1"/>
  <c r="J4558" i="59"/>
  <c r="M4558" i="59"/>
  <c r="N4558" i="59"/>
  <c r="P4558" i="59"/>
  <c r="Q4558" i="59"/>
  <c r="R4558" i="59"/>
  <c r="S4558" i="59"/>
  <c r="T4558" i="59"/>
  <c r="U4558" i="59"/>
  <c r="D4559" i="59"/>
  <c r="A4559" i="59" s="1"/>
  <c r="J4559" i="59"/>
  <c r="M4559" i="59"/>
  <c r="N4559" i="59"/>
  <c r="P4559" i="59"/>
  <c r="Q4559" i="59"/>
  <c r="R4559" i="59"/>
  <c r="S4559" i="59"/>
  <c r="T4559" i="59"/>
  <c r="U4559" i="59"/>
  <c r="D4560" i="59"/>
  <c r="A4560" i="59" s="1"/>
  <c r="J4560" i="59"/>
  <c r="M4560" i="59"/>
  <c r="N4560" i="59"/>
  <c r="P4560" i="59"/>
  <c r="Q4560" i="59"/>
  <c r="R4560" i="59"/>
  <c r="S4560" i="59"/>
  <c r="T4560" i="59"/>
  <c r="U4560" i="59"/>
  <c r="D4561" i="59"/>
  <c r="A4561" i="59" s="1"/>
  <c r="J4561" i="59"/>
  <c r="M4561" i="59"/>
  <c r="N4561" i="59"/>
  <c r="P4561" i="59"/>
  <c r="Q4561" i="59"/>
  <c r="R4561" i="59"/>
  <c r="S4561" i="59"/>
  <c r="T4561" i="59"/>
  <c r="U4561" i="59"/>
  <c r="D4562" i="59"/>
  <c r="A4562" i="59" s="1"/>
  <c r="J4562" i="59"/>
  <c r="M4562" i="59"/>
  <c r="N4562" i="59"/>
  <c r="P4562" i="59"/>
  <c r="Q4562" i="59"/>
  <c r="R4562" i="59"/>
  <c r="S4562" i="59"/>
  <c r="T4562" i="59"/>
  <c r="U4562" i="59"/>
  <c r="D4563" i="59"/>
  <c r="A4563" i="59" s="1"/>
  <c r="J4563" i="59"/>
  <c r="M4563" i="59"/>
  <c r="N4563" i="59"/>
  <c r="P4563" i="59"/>
  <c r="Q4563" i="59"/>
  <c r="R4563" i="59"/>
  <c r="S4563" i="59"/>
  <c r="T4563" i="59"/>
  <c r="U4563" i="59"/>
  <c r="D4564" i="59"/>
  <c r="A4564" i="59" s="1"/>
  <c r="J4564" i="59"/>
  <c r="M4564" i="59"/>
  <c r="N4564" i="59"/>
  <c r="P4564" i="59"/>
  <c r="Q4564" i="59"/>
  <c r="R4564" i="59"/>
  <c r="S4564" i="59"/>
  <c r="T4564" i="59"/>
  <c r="U4564" i="59"/>
  <c r="D4565" i="59"/>
  <c r="A4565" i="59" s="1"/>
  <c r="J4565" i="59"/>
  <c r="M4565" i="59"/>
  <c r="N4565" i="59"/>
  <c r="P4565" i="59"/>
  <c r="Q4565" i="59"/>
  <c r="R4565" i="59"/>
  <c r="S4565" i="59"/>
  <c r="T4565" i="59"/>
  <c r="U4565" i="59"/>
  <c r="D4566" i="59"/>
  <c r="A4566" i="59" s="1"/>
  <c r="J4566" i="59"/>
  <c r="M4566" i="59"/>
  <c r="N4566" i="59"/>
  <c r="P4566" i="59"/>
  <c r="Q4566" i="59"/>
  <c r="R4566" i="59"/>
  <c r="S4566" i="59"/>
  <c r="T4566" i="59"/>
  <c r="U4566" i="59"/>
  <c r="D4567" i="59"/>
  <c r="A4567" i="59" s="1"/>
  <c r="J4567" i="59"/>
  <c r="M4567" i="59"/>
  <c r="N4567" i="59"/>
  <c r="P4567" i="59"/>
  <c r="Q4567" i="59"/>
  <c r="R4567" i="59"/>
  <c r="S4567" i="59"/>
  <c r="T4567" i="59"/>
  <c r="U4567" i="59"/>
  <c r="D4568" i="59"/>
  <c r="A4568" i="59" s="1"/>
  <c r="J4568" i="59"/>
  <c r="M4568" i="59"/>
  <c r="N4568" i="59"/>
  <c r="P4568" i="59"/>
  <c r="Q4568" i="59"/>
  <c r="R4568" i="59"/>
  <c r="S4568" i="59"/>
  <c r="T4568" i="59"/>
  <c r="U4568" i="59"/>
  <c r="D4569" i="59"/>
  <c r="A4569" i="59" s="1"/>
  <c r="J4569" i="59"/>
  <c r="M4569" i="59"/>
  <c r="N4569" i="59"/>
  <c r="P4569" i="59"/>
  <c r="Q4569" i="59"/>
  <c r="R4569" i="59"/>
  <c r="S4569" i="59"/>
  <c r="T4569" i="59"/>
  <c r="U4569" i="59"/>
  <c r="D4570" i="59"/>
  <c r="A4570" i="59" s="1"/>
  <c r="J4570" i="59"/>
  <c r="M4570" i="59"/>
  <c r="N4570" i="59"/>
  <c r="P4570" i="59"/>
  <c r="Q4570" i="59"/>
  <c r="R4570" i="59"/>
  <c r="S4570" i="59"/>
  <c r="T4570" i="59"/>
  <c r="U4570" i="59"/>
  <c r="D4571" i="59"/>
  <c r="A4571" i="59" s="1"/>
  <c r="J4571" i="59"/>
  <c r="M4571" i="59"/>
  <c r="N4571" i="59"/>
  <c r="P4571" i="59"/>
  <c r="Q4571" i="59"/>
  <c r="R4571" i="59"/>
  <c r="S4571" i="59"/>
  <c r="T4571" i="59"/>
  <c r="U4571" i="59"/>
  <c r="D4572" i="59"/>
  <c r="A4572" i="59" s="1"/>
  <c r="J4572" i="59"/>
  <c r="M4572" i="59"/>
  <c r="N4572" i="59"/>
  <c r="P4572" i="59"/>
  <c r="Q4572" i="59"/>
  <c r="R4572" i="59"/>
  <c r="S4572" i="59"/>
  <c r="T4572" i="59"/>
  <c r="U4572" i="59"/>
  <c r="D4573" i="59"/>
  <c r="A4573" i="59" s="1"/>
  <c r="J4573" i="59"/>
  <c r="M4573" i="59"/>
  <c r="N4573" i="59"/>
  <c r="P4573" i="59"/>
  <c r="Q4573" i="59"/>
  <c r="R4573" i="59"/>
  <c r="S4573" i="59"/>
  <c r="T4573" i="59"/>
  <c r="U4573" i="59"/>
  <c r="D4574" i="59"/>
  <c r="A4574" i="59" s="1"/>
  <c r="J4574" i="59"/>
  <c r="M4574" i="59"/>
  <c r="N4574" i="59"/>
  <c r="P4574" i="59"/>
  <c r="Q4574" i="59"/>
  <c r="R4574" i="59"/>
  <c r="S4574" i="59"/>
  <c r="T4574" i="59"/>
  <c r="U4574" i="59"/>
  <c r="D4575" i="59"/>
  <c r="A4575" i="59" s="1"/>
  <c r="J4575" i="59"/>
  <c r="M4575" i="59"/>
  <c r="N4575" i="59"/>
  <c r="P4575" i="59"/>
  <c r="Q4575" i="59"/>
  <c r="R4575" i="59"/>
  <c r="S4575" i="59"/>
  <c r="T4575" i="59"/>
  <c r="U4575" i="59"/>
  <c r="D4576" i="59"/>
  <c r="A4576" i="59" s="1"/>
  <c r="J4576" i="59"/>
  <c r="M4576" i="59"/>
  <c r="N4576" i="59"/>
  <c r="P4576" i="59"/>
  <c r="Q4576" i="59"/>
  <c r="R4576" i="59"/>
  <c r="S4576" i="59"/>
  <c r="T4576" i="59"/>
  <c r="U4576" i="59"/>
  <c r="D4577" i="59"/>
  <c r="A4577" i="59" s="1"/>
  <c r="J4577" i="59"/>
  <c r="M4577" i="59"/>
  <c r="N4577" i="59"/>
  <c r="P4577" i="59"/>
  <c r="Q4577" i="59"/>
  <c r="R4577" i="59"/>
  <c r="S4577" i="59"/>
  <c r="T4577" i="59"/>
  <c r="U4577" i="59"/>
  <c r="D4578" i="59"/>
  <c r="A4578" i="59" s="1"/>
  <c r="J4578" i="59"/>
  <c r="M4578" i="59"/>
  <c r="N4578" i="59"/>
  <c r="P4578" i="59"/>
  <c r="Q4578" i="59"/>
  <c r="R4578" i="59"/>
  <c r="S4578" i="59"/>
  <c r="T4578" i="59"/>
  <c r="U4578" i="59"/>
  <c r="D4579" i="59"/>
  <c r="A4579" i="59" s="1"/>
  <c r="J4579" i="59"/>
  <c r="M4579" i="59"/>
  <c r="N4579" i="59"/>
  <c r="P4579" i="59"/>
  <c r="Q4579" i="59"/>
  <c r="R4579" i="59"/>
  <c r="S4579" i="59"/>
  <c r="T4579" i="59"/>
  <c r="U4579" i="59"/>
  <c r="D4580" i="59"/>
  <c r="A4580" i="59" s="1"/>
  <c r="J4580" i="59"/>
  <c r="M4580" i="59"/>
  <c r="N4580" i="59"/>
  <c r="P4580" i="59"/>
  <c r="Q4580" i="59"/>
  <c r="R4580" i="59"/>
  <c r="S4580" i="59"/>
  <c r="T4580" i="59"/>
  <c r="U4580" i="59"/>
  <c r="D4581" i="59"/>
  <c r="A4581" i="59" s="1"/>
  <c r="J4581" i="59"/>
  <c r="M4581" i="59"/>
  <c r="N4581" i="59"/>
  <c r="P4581" i="59"/>
  <c r="Q4581" i="59"/>
  <c r="R4581" i="59"/>
  <c r="S4581" i="59"/>
  <c r="T4581" i="59"/>
  <c r="U4581" i="59"/>
  <c r="D4582" i="59"/>
  <c r="A4582" i="59" s="1"/>
  <c r="J4582" i="59"/>
  <c r="M4582" i="59"/>
  <c r="N4582" i="59"/>
  <c r="P4582" i="59"/>
  <c r="Q4582" i="59"/>
  <c r="R4582" i="59"/>
  <c r="S4582" i="59"/>
  <c r="T4582" i="59"/>
  <c r="U4582" i="59"/>
  <c r="D4583" i="59"/>
  <c r="A4583" i="59" s="1"/>
  <c r="J4583" i="59"/>
  <c r="M4583" i="59"/>
  <c r="N4583" i="59"/>
  <c r="P4583" i="59"/>
  <c r="Q4583" i="59"/>
  <c r="R4583" i="59"/>
  <c r="S4583" i="59"/>
  <c r="T4583" i="59"/>
  <c r="U4583" i="59"/>
  <c r="D4584" i="59"/>
  <c r="A4584" i="59" s="1"/>
  <c r="J4584" i="59"/>
  <c r="M4584" i="59"/>
  <c r="N4584" i="59"/>
  <c r="P4584" i="59"/>
  <c r="Q4584" i="59"/>
  <c r="R4584" i="59"/>
  <c r="S4584" i="59"/>
  <c r="T4584" i="59"/>
  <c r="U4584" i="59"/>
  <c r="D4585" i="59"/>
  <c r="A4585" i="59" s="1"/>
  <c r="J4585" i="59"/>
  <c r="M4585" i="59"/>
  <c r="N4585" i="59"/>
  <c r="P4585" i="59"/>
  <c r="Q4585" i="59"/>
  <c r="R4585" i="59"/>
  <c r="S4585" i="59"/>
  <c r="T4585" i="59"/>
  <c r="U4585" i="59"/>
  <c r="D4586" i="59"/>
  <c r="A4586" i="59" s="1"/>
  <c r="J4586" i="59"/>
  <c r="M4586" i="59"/>
  <c r="N4586" i="59"/>
  <c r="P4586" i="59"/>
  <c r="Q4586" i="59"/>
  <c r="R4586" i="59"/>
  <c r="S4586" i="59"/>
  <c r="T4586" i="59"/>
  <c r="U4586" i="59"/>
  <c r="D4587" i="59"/>
  <c r="A4587" i="59" s="1"/>
  <c r="J4587" i="59"/>
  <c r="M4587" i="59"/>
  <c r="N4587" i="59"/>
  <c r="P4587" i="59"/>
  <c r="Q4587" i="59"/>
  <c r="R4587" i="59"/>
  <c r="S4587" i="59"/>
  <c r="T4587" i="59"/>
  <c r="U4587" i="59"/>
  <c r="D4588" i="59"/>
  <c r="A4588" i="59" s="1"/>
  <c r="J4588" i="59"/>
  <c r="M4588" i="59"/>
  <c r="N4588" i="59"/>
  <c r="P4588" i="59"/>
  <c r="Q4588" i="59"/>
  <c r="R4588" i="59"/>
  <c r="S4588" i="59"/>
  <c r="T4588" i="59"/>
  <c r="U4588" i="59"/>
  <c r="D4589" i="59"/>
  <c r="A4589" i="59" s="1"/>
  <c r="J4589" i="59"/>
  <c r="M4589" i="59"/>
  <c r="N4589" i="59"/>
  <c r="P4589" i="59"/>
  <c r="Q4589" i="59"/>
  <c r="R4589" i="59"/>
  <c r="S4589" i="59"/>
  <c r="T4589" i="59"/>
  <c r="U4589" i="59"/>
  <c r="D4590" i="59"/>
  <c r="A4590" i="59" s="1"/>
  <c r="J4590" i="59"/>
  <c r="M4590" i="59"/>
  <c r="N4590" i="59"/>
  <c r="P4590" i="59"/>
  <c r="Q4590" i="59"/>
  <c r="R4590" i="59"/>
  <c r="S4590" i="59"/>
  <c r="T4590" i="59"/>
  <c r="U4590" i="59"/>
  <c r="D4591" i="59"/>
  <c r="A4591" i="59" s="1"/>
  <c r="J4591" i="59"/>
  <c r="M4591" i="59"/>
  <c r="N4591" i="59"/>
  <c r="P4591" i="59"/>
  <c r="Q4591" i="59"/>
  <c r="R4591" i="59"/>
  <c r="S4591" i="59"/>
  <c r="T4591" i="59"/>
  <c r="U4591" i="59"/>
  <c r="D4592" i="59"/>
  <c r="A4592" i="59" s="1"/>
  <c r="J4592" i="59"/>
  <c r="M4592" i="59"/>
  <c r="N4592" i="59"/>
  <c r="P4592" i="59"/>
  <c r="Q4592" i="59"/>
  <c r="R4592" i="59"/>
  <c r="S4592" i="59"/>
  <c r="T4592" i="59"/>
  <c r="U4592" i="59"/>
  <c r="D4593" i="59"/>
  <c r="A4593" i="59" s="1"/>
  <c r="J4593" i="59"/>
  <c r="M4593" i="59"/>
  <c r="N4593" i="59"/>
  <c r="P4593" i="59"/>
  <c r="Q4593" i="59"/>
  <c r="R4593" i="59"/>
  <c r="S4593" i="59"/>
  <c r="T4593" i="59"/>
  <c r="U4593" i="59"/>
  <c r="D4594" i="59"/>
  <c r="A4594" i="59" s="1"/>
  <c r="J4594" i="59"/>
  <c r="M4594" i="59"/>
  <c r="N4594" i="59"/>
  <c r="P4594" i="59"/>
  <c r="Q4594" i="59"/>
  <c r="R4594" i="59"/>
  <c r="S4594" i="59"/>
  <c r="T4594" i="59"/>
  <c r="U4594" i="59"/>
  <c r="D4595" i="59"/>
  <c r="A4595" i="59" s="1"/>
  <c r="J4595" i="59"/>
  <c r="M4595" i="59"/>
  <c r="N4595" i="59"/>
  <c r="P4595" i="59"/>
  <c r="Q4595" i="59"/>
  <c r="R4595" i="59"/>
  <c r="S4595" i="59"/>
  <c r="T4595" i="59"/>
  <c r="U4595" i="59"/>
  <c r="D4596" i="59"/>
  <c r="A4596" i="59" s="1"/>
  <c r="J4596" i="59"/>
  <c r="M4596" i="59"/>
  <c r="N4596" i="59"/>
  <c r="P4596" i="59"/>
  <c r="Q4596" i="59"/>
  <c r="R4596" i="59"/>
  <c r="S4596" i="59"/>
  <c r="T4596" i="59"/>
  <c r="U4596" i="59"/>
  <c r="D4597" i="59"/>
  <c r="A4597" i="59" s="1"/>
  <c r="J4597" i="59"/>
  <c r="M4597" i="59"/>
  <c r="N4597" i="59"/>
  <c r="P4597" i="59"/>
  <c r="Q4597" i="59"/>
  <c r="R4597" i="59"/>
  <c r="S4597" i="59"/>
  <c r="T4597" i="59"/>
  <c r="U4597" i="59"/>
  <c r="D4598" i="59"/>
  <c r="A4598" i="59" s="1"/>
  <c r="J4598" i="59"/>
  <c r="M4598" i="59"/>
  <c r="N4598" i="59"/>
  <c r="P4598" i="59"/>
  <c r="Q4598" i="59"/>
  <c r="R4598" i="59"/>
  <c r="S4598" i="59"/>
  <c r="T4598" i="59"/>
  <c r="U4598" i="59"/>
  <c r="D4599" i="59"/>
  <c r="A4599" i="59" s="1"/>
  <c r="J4599" i="59"/>
  <c r="M4599" i="59"/>
  <c r="N4599" i="59"/>
  <c r="P4599" i="59"/>
  <c r="Q4599" i="59"/>
  <c r="R4599" i="59"/>
  <c r="S4599" i="59"/>
  <c r="T4599" i="59"/>
  <c r="U4599" i="59"/>
  <c r="D4600" i="59"/>
  <c r="A4600" i="59" s="1"/>
  <c r="J4600" i="59"/>
  <c r="M4600" i="59"/>
  <c r="N4600" i="59"/>
  <c r="P4600" i="59"/>
  <c r="Q4600" i="59"/>
  <c r="R4600" i="59"/>
  <c r="S4600" i="59"/>
  <c r="T4600" i="59"/>
  <c r="U4600" i="59"/>
  <c r="D4601" i="59"/>
  <c r="A4601" i="59" s="1"/>
  <c r="J4601" i="59"/>
  <c r="M4601" i="59"/>
  <c r="N4601" i="59"/>
  <c r="P4601" i="59"/>
  <c r="Q4601" i="59"/>
  <c r="R4601" i="59"/>
  <c r="S4601" i="59"/>
  <c r="T4601" i="59"/>
  <c r="U4601" i="59"/>
  <c r="D4602" i="59"/>
  <c r="A4602" i="59" s="1"/>
  <c r="J4602" i="59"/>
  <c r="M4602" i="59"/>
  <c r="N4602" i="59"/>
  <c r="P4602" i="59"/>
  <c r="Q4602" i="59"/>
  <c r="R4602" i="59"/>
  <c r="S4602" i="59"/>
  <c r="T4602" i="59"/>
  <c r="U4602" i="59"/>
  <c r="D4603" i="59"/>
  <c r="A4603" i="59" s="1"/>
  <c r="J4603" i="59"/>
  <c r="M4603" i="59"/>
  <c r="N4603" i="59"/>
  <c r="P4603" i="59"/>
  <c r="Q4603" i="59"/>
  <c r="R4603" i="59"/>
  <c r="S4603" i="59"/>
  <c r="T4603" i="59"/>
  <c r="U4603" i="59"/>
  <c r="D4604" i="59"/>
  <c r="A4604" i="59" s="1"/>
  <c r="J4604" i="59"/>
  <c r="M4604" i="59"/>
  <c r="N4604" i="59"/>
  <c r="P4604" i="59"/>
  <c r="Q4604" i="59"/>
  <c r="R4604" i="59"/>
  <c r="S4604" i="59"/>
  <c r="T4604" i="59"/>
  <c r="U4604" i="59"/>
  <c r="D4605" i="59"/>
  <c r="A4605" i="59" s="1"/>
  <c r="J4605" i="59"/>
  <c r="M4605" i="59"/>
  <c r="N4605" i="59"/>
  <c r="P4605" i="59"/>
  <c r="Q4605" i="59"/>
  <c r="R4605" i="59"/>
  <c r="S4605" i="59"/>
  <c r="T4605" i="59"/>
  <c r="U4605" i="59"/>
  <c r="D4606" i="59"/>
  <c r="A4606" i="59" s="1"/>
  <c r="J4606" i="59"/>
  <c r="M4606" i="59"/>
  <c r="N4606" i="59"/>
  <c r="P4606" i="59"/>
  <c r="Q4606" i="59"/>
  <c r="R4606" i="59"/>
  <c r="S4606" i="59"/>
  <c r="T4606" i="59"/>
  <c r="U4606" i="59"/>
  <c r="D4607" i="59"/>
  <c r="A4607" i="59" s="1"/>
  <c r="J4607" i="59"/>
  <c r="M4607" i="59"/>
  <c r="N4607" i="59"/>
  <c r="P4607" i="59"/>
  <c r="Q4607" i="59"/>
  <c r="R4607" i="59"/>
  <c r="S4607" i="59"/>
  <c r="T4607" i="59"/>
  <c r="U4607" i="59"/>
  <c r="D4608" i="59"/>
  <c r="A4608" i="59" s="1"/>
  <c r="J4608" i="59"/>
  <c r="M4608" i="59"/>
  <c r="N4608" i="59"/>
  <c r="P4608" i="59"/>
  <c r="Q4608" i="59"/>
  <c r="R4608" i="59"/>
  <c r="S4608" i="59"/>
  <c r="T4608" i="59"/>
  <c r="U4608" i="59"/>
  <c r="D4609" i="59"/>
  <c r="A4609" i="59" s="1"/>
  <c r="J4609" i="59"/>
  <c r="M4609" i="59"/>
  <c r="N4609" i="59"/>
  <c r="P4609" i="59"/>
  <c r="Q4609" i="59"/>
  <c r="R4609" i="59"/>
  <c r="S4609" i="59"/>
  <c r="T4609" i="59"/>
  <c r="U4609" i="59"/>
  <c r="D4610" i="59"/>
  <c r="A4610" i="59" s="1"/>
  <c r="J4610" i="59"/>
  <c r="M4610" i="59"/>
  <c r="N4610" i="59"/>
  <c r="P4610" i="59"/>
  <c r="Q4610" i="59"/>
  <c r="R4610" i="59"/>
  <c r="S4610" i="59"/>
  <c r="T4610" i="59"/>
  <c r="U4610" i="59"/>
  <c r="D4611" i="59"/>
  <c r="A4611" i="59" s="1"/>
  <c r="J4611" i="59"/>
  <c r="M4611" i="59"/>
  <c r="N4611" i="59"/>
  <c r="P4611" i="59"/>
  <c r="Q4611" i="59"/>
  <c r="R4611" i="59"/>
  <c r="S4611" i="59"/>
  <c r="T4611" i="59"/>
  <c r="U4611" i="59"/>
  <c r="D4612" i="59"/>
  <c r="A4612" i="59" s="1"/>
  <c r="J4612" i="59"/>
  <c r="M4612" i="59"/>
  <c r="N4612" i="59"/>
  <c r="P4612" i="59"/>
  <c r="Q4612" i="59"/>
  <c r="R4612" i="59"/>
  <c r="S4612" i="59"/>
  <c r="T4612" i="59"/>
  <c r="U4612" i="59"/>
  <c r="D4613" i="59"/>
  <c r="A4613" i="59" s="1"/>
  <c r="J4613" i="59"/>
  <c r="M4613" i="59"/>
  <c r="N4613" i="59"/>
  <c r="P4613" i="59"/>
  <c r="Q4613" i="59"/>
  <c r="R4613" i="59"/>
  <c r="S4613" i="59"/>
  <c r="T4613" i="59"/>
  <c r="U4613" i="59"/>
  <c r="D4614" i="59"/>
  <c r="A4614" i="59" s="1"/>
  <c r="J4614" i="59"/>
  <c r="M4614" i="59"/>
  <c r="N4614" i="59"/>
  <c r="P4614" i="59"/>
  <c r="Q4614" i="59"/>
  <c r="R4614" i="59"/>
  <c r="S4614" i="59"/>
  <c r="T4614" i="59"/>
  <c r="U4614" i="59"/>
  <c r="D4615" i="59"/>
  <c r="A4615" i="59" s="1"/>
  <c r="J4615" i="59"/>
  <c r="M4615" i="59"/>
  <c r="N4615" i="59"/>
  <c r="P4615" i="59"/>
  <c r="Q4615" i="59"/>
  <c r="R4615" i="59"/>
  <c r="S4615" i="59"/>
  <c r="T4615" i="59"/>
  <c r="U4615" i="59"/>
  <c r="D4616" i="59"/>
  <c r="A4616" i="59" s="1"/>
  <c r="J4616" i="59"/>
  <c r="M4616" i="59"/>
  <c r="N4616" i="59"/>
  <c r="P4616" i="59"/>
  <c r="Q4616" i="59"/>
  <c r="R4616" i="59"/>
  <c r="S4616" i="59"/>
  <c r="T4616" i="59"/>
  <c r="U4616" i="59"/>
  <c r="D4617" i="59"/>
  <c r="A4617" i="59" s="1"/>
  <c r="J4617" i="59"/>
  <c r="M4617" i="59"/>
  <c r="N4617" i="59"/>
  <c r="P4617" i="59"/>
  <c r="Q4617" i="59"/>
  <c r="R4617" i="59"/>
  <c r="S4617" i="59"/>
  <c r="T4617" i="59"/>
  <c r="U4617" i="59"/>
  <c r="D4618" i="59"/>
  <c r="A4618" i="59" s="1"/>
  <c r="J4618" i="59"/>
  <c r="M4618" i="59"/>
  <c r="N4618" i="59"/>
  <c r="P4618" i="59"/>
  <c r="Q4618" i="59"/>
  <c r="R4618" i="59"/>
  <c r="S4618" i="59"/>
  <c r="T4618" i="59"/>
  <c r="U4618" i="59"/>
  <c r="D4619" i="59"/>
  <c r="A4619" i="59" s="1"/>
  <c r="J4619" i="59"/>
  <c r="M4619" i="59"/>
  <c r="N4619" i="59"/>
  <c r="P4619" i="59"/>
  <c r="Q4619" i="59"/>
  <c r="R4619" i="59"/>
  <c r="S4619" i="59"/>
  <c r="T4619" i="59"/>
  <c r="U4619" i="59"/>
  <c r="D4620" i="59"/>
  <c r="A4620" i="59" s="1"/>
  <c r="J4620" i="59"/>
  <c r="M4620" i="59"/>
  <c r="N4620" i="59"/>
  <c r="P4620" i="59"/>
  <c r="Q4620" i="59"/>
  <c r="R4620" i="59"/>
  <c r="S4620" i="59"/>
  <c r="T4620" i="59"/>
  <c r="U4620" i="59"/>
  <c r="D4621" i="59"/>
  <c r="A4621" i="59" s="1"/>
  <c r="J4621" i="59"/>
  <c r="M4621" i="59"/>
  <c r="N4621" i="59"/>
  <c r="P4621" i="59"/>
  <c r="Q4621" i="59"/>
  <c r="R4621" i="59"/>
  <c r="S4621" i="59"/>
  <c r="T4621" i="59"/>
  <c r="U4621" i="59"/>
  <c r="D4622" i="59"/>
  <c r="A4622" i="59" s="1"/>
  <c r="J4622" i="59"/>
  <c r="M4622" i="59"/>
  <c r="N4622" i="59"/>
  <c r="P4622" i="59"/>
  <c r="Q4622" i="59"/>
  <c r="R4622" i="59"/>
  <c r="S4622" i="59"/>
  <c r="T4622" i="59"/>
  <c r="U4622" i="59"/>
  <c r="D4623" i="59"/>
  <c r="A4623" i="59" s="1"/>
  <c r="J4623" i="59"/>
  <c r="M4623" i="59"/>
  <c r="N4623" i="59"/>
  <c r="P4623" i="59"/>
  <c r="Q4623" i="59"/>
  <c r="R4623" i="59"/>
  <c r="S4623" i="59"/>
  <c r="T4623" i="59"/>
  <c r="U4623" i="59"/>
  <c r="D4624" i="59"/>
  <c r="A4624" i="59" s="1"/>
  <c r="J4624" i="59"/>
  <c r="M4624" i="59"/>
  <c r="N4624" i="59"/>
  <c r="P4624" i="59"/>
  <c r="Q4624" i="59"/>
  <c r="R4624" i="59"/>
  <c r="S4624" i="59"/>
  <c r="T4624" i="59"/>
  <c r="U4624" i="59"/>
  <c r="D4625" i="59"/>
  <c r="A4625" i="59" s="1"/>
  <c r="J4625" i="59"/>
  <c r="M4625" i="59"/>
  <c r="N4625" i="59"/>
  <c r="P4625" i="59"/>
  <c r="Q4625" i="59"/>
  <c r="R4625" i="59"/>
  <c r="S4625" i="59"/>
  <c r="T4625" i="59"/>
  <c r="U4625" i="59"/>
  <c r="D4626" i="59"/>
  <c r="A4626" i="59" s="1"/>
  <c r="J4626" i="59"/>
  <c r="M4626" i="59"/>
  <c r="N4626" i="59"/>
  <c r="P4626" i="59"/>
  <c r="Q4626" i="59"/>
  <c r="R4626" i="59"/>
  <c r="S4626" i="59"/>
  <c r="T4626" i="59"/>
  <c r="U4626" i="59"/>
  <c r="D4627" i="59"/>
  <c r="A4627" i="59" s="1"/>
  <c r="J4627" i="59"/>
  <c r="M4627" i="59"/>
  <c r="N4627" i="59"/>
  <c r="P4627" i="59"/>
  <c r="Q4627" i="59"/>
  <c r="R4627" i="59"/>
  <c r="S4627" i="59"/>
  <c r="T4627" i="59"/>
  <c r="U4627" i="59"/>
  <c r="D4628" i="59"/>
  <c r="A4628" i="59" s="1"/>
  <c r="J4628" i="59"/>
  <c r="M4628" i="59"/>
  <c r="N4628" i="59"/>
  <c r="P4628" i="59"/>
  <c r="Q4628" i="59"/>
  <c r="R4628" i="59"/>
  <c r="S4628" i="59"/>
  <c r="T4628" i="59"/>
  <c r="U4628" i="59"/>
  <c r="D4629" i="59"/>
  <c r="A4629" i="59" s="1"/>
  <c r="J4629" i="59"/>
  <c r="M4629" i="59"/>
  <c r="N4629" i="59"/>
  <c r="P4629" i="59"/>
  <c r="Q4629" i="59"/>
  <c r="R4629" i="59"/>
  <c r="S4629" i="59"/>
  <c r="T4629" i="59"/>
  <c r="U4629" i="59"/>
  <c r="D4630" i="59"/>
  <c r="A4630" i="59" s="1"/>
  <c r="J4630" i="59"/>
  <c r="M4630" i="59"/>
  <c r="N4630" i="59"/>
  <c r="P4630" i="59"/>
  <c r="Q4630" i="59"/>
  <c r="R4630" i="59"/>
  <c r="S4630" i="59"/>
  <c r="T4630" i="59"/>
  <c r="U4630" i="59"/>
  <c r="D4631" i="59"/>
  <c r="A4631" i="59" s="1"/>
  <c r="J4631" i="59"/>
  <c r="M4631" i="59"/>
  <c r="N4631" i="59"/>
  <c r="P4631" i="59"/>
  <c r="Q4631" i="59"/>
  <c r="R4631" i="59"/>
  <c r="S4631" i="59"/>
  <c r="T4631" i="59"/>
  <c r="U4631" i="59"/>
  <c r="D4632" i="59"/>
  <c r="A4632" i="59" s="1"/>
  <c r="J4632" i="59"/>
  <c r="M4632" i="59"/>
  <c r="N4632" i="59"/>
  <c r="P4632" i="59"/>
  <c r="Q4632" i="59"/>
  <c r="R4632" i="59"/>
  <c r="S4632" i="59"/>
  <c r="T4632" i="59"/>
  <c r="U4632" i="59"/>
  <c r="D4633" i="59"/>
  <c r="A4633" i="59" s="1"/>
  <c r="J4633" i="59"/>
  <c r="M4633" i="59"/>
  <c r="N4633" i="59"/>
  <c r="P4633" i="59"/>
  <c r="Q4633" i="59"/>
  <c r="R4633" i="59"/>
  <c r="S4633" i="59"/>
  <c r="T4633" i="59"/>
  <c r="U4633" i="59"/>
  <c r="D4634" i="59"/>
  <c r="A4634" i="59" s="1"/>
  <c r="J4634" i="59"/>
  <c r="M4634" i="59"/>
  <c r="N4634" i="59"/>
  <c r="P4634" i="59"/>
  <c r="Q4634" i="59"/>
  <c r="R4634" i="59"/>
  <c r="S4634" i="59"/>
  <c r="T4634" i="59"/>
  <c r="U4634" i="59"/>
  <c r="D4635" i="59"/>
  <c r="A4635" i="59" s="1"/>
  <c r="J4635" i="59"/>
  <c r="M4635" i="59"/>
  <c r="N4635" i="59"/>
  <c r="P4635" i="59"/>
  <c r="Q4635" i="59"/>
  <c r="R4635" i="59"/>
  <c r="S4635" i="59"/>
  <c r="T4635" i="59"/>
  <c r="U4635" i="59"/>
  <c r="D4636" i="59"/>
  <c r="A4636" i="59" s="1"/>
  <c r="J4636" i="59"/>
  <c r="M4636" i="59"/>
  <c r="N4636" i="59"/>
  <c r="P4636" i="59"/>
  <c r="Q4636" i="59"/>
  <c r="R4636" i="59"/>
  <c r="S4636" i="59"/>
  <c r="T4636" i="59"/>
  <c r="U4636" i="59"/>
  <c r="D4637" i="59"/>
  <c r="A4637" i="59" s="1"/>
  <c r="J4637" i="59"/>
  <c r="M4637" i="59"/>
  <c r="N4637" i="59"/>
  <c r="P4637" i="59"/>
  <c r="Q4637" i="59"/>
  <c r="R4637" i="59"/>
  <c r="S4637" i="59"/>
  <c r="T4637" i="59"/>
  <c r="U4637" i="59"/>
  <c r="D4638" i="59"/>
  <c r="A4638" i="59" s="1"/>
  <c r="J4638" i="59"/>
  <c r="M4638" i="59"/>
  <c r="N4638" i="59"/>
  <c r="P4638" i="59"/>
  <c r="Q4638" i="59"/>
  <c r="R4638" i="59"/>
  <c r="S4638" i="59"/>
  <c r="T4638" i="59"/>
  <c r="U4638" i="59"/>
  <c r="D4639" i="59"/>
  <c r="A4639" i="59" s="1"/>
  <c r="J4639" i="59"/>
  <c r="M4639" i="59"/>
  <c r="N4639" i="59"/>
  <c r="P4639" i="59"/>
  <c r="Q4639" i="59"/>
  <c r="R4639" i="59"/>
  <c r="S4639" i="59"/>
  <c r="T4639" i="59"/>
  <c r="U4639" i="59"/>
  <c r="D4640" i="59"/>
  <c r="A4640" i="59" s="1"/>
  <c r="J4640" i="59"/>
  <c r="M4640" i="59"/>
  <c r="N4640" i="59"/>
  <c r="P4640" i="59"/>
  <c r="Q4640" i="59"/>
  <c r="R4640" i="59"/>
  <c r="S4640" i="59"/>
  <c r="T4640" i="59"/>
  <c r="U4640" i="59"/>
  <c r="D4641" i="59"/>
  <c r="A4641" i="59" s="1"/>
  <c r="J4641" i="59"/>
  <c r="M4641" i="59"/>
  <c r="N4641" i="59"/>
  <c r="P4641" i="59"/>
  <c r="Q4641" i="59"/>
  <c r="R4641" i="59"/>
  <c r="S4641" i="59"/>
  <c r="T4641" i="59"/>
  <c r="U4641" i="59"/>
  <c r="D4642" i="59"/>
  <c r="A4642" i="59" s="1"/>
  <c r="J4642" i="59"/>
  <c r="M4642" i="59"/>
  <c r="N4642" i="59"/>
  <c r="P4642" i="59"/>
  <c r="Q4642" i="59"/>
  <c r="R4642" i="59"/>
  <c r="S4642" i="59"/>
  <c r="T4642" i="59"/>
  <c r="U4642" i="59"/>
  <c r="D4643" i="59"/>
  <c r="A4643" i="59" s="1"/>
  <c r="J4643" i="59"/>
  <c r="M4643" i="59"/>
  <c r="N4643" i="59"/>
  <c r="P4643" i="59"/>
  <c r="Q4643" i="59"/>
  <c r="R4643" i="59"/>
  <c r="S4643" i="59"/>
  <c r="T4643" i="59"/>
  <c r="U4643" i="59"/>
  <c r="D4644" i="59"/>
  <c r="A4644" i="59" s="1"/>
  <c r="J4644" i="59"/>
  <c r="M4644" i="59"/>
  <c r="N4644" i="59"/>
  <c r="P4644" i="59"/>
  <c r="Q4644" i="59"/>
  <c r="R4644" i="59"/>
  <c r="S4644" i="59"/>
  <c r="T4644" i="59"/>
  <c r="U4644" i="59"/>
  <c r="D4645" i="59"/>
  <c r="A4645" i="59" s="1"/>
  <c r="J4645" i="59"/>
  <c r="M4645" i="59"/>
  <c r="N4645" i="59"/>
  <c r="P4645" i="59"/>
  <c r="Q4645" i="59"/>
  <c r="R4645" i="59"/>
  <c r="S4645" i="59"/>
  <c r="T4645" i="59"/>
  <c r="U4645" i="59"/>
  <c r="D4646" i="59"/>
  <c r="A4646" i="59" s="1"/>
  <c r="J4646" i="59"/>
  <c r="M4646" i="59"/>
  <c r="N4646" i="59"/>
  <c r="P4646" i="59"/>
  <c r="Q4646" i="59"/>
  <c r="R4646" i="59"/>
  <c r="S4646" i="59"/>
  <c r="T4646" i="59"/>
  <c r="U4646" i="59"/>
  <c r="D4647" i="59"/>
  <c r="A4647" i="59" s="1"/>
  <c r="J4647" i="59"/>
  <c r="M4647" i="59"/>
  <c r="N4647" i="59"/>
  <c r="P4647" i="59"/>
  <c r="Q4647" i="59"/>
  <c r="R4647" i="59"/>
  <c r="S4647" i="59"/>
  <c r="T4647" i="59"/>
  <c r="U4647" i="59"/>
  <c r="D4648" i="59"/>
  <c r="A4648" i="59" s="1"/>
  <c r="J4648" i="59"/>
  <c r="M4648" i="59"/>
  <c r="N4648" i="59"/>
  <c r="P4648" i="59"/>
  <c r="Q4648" i="59"/>
  <c r="R4648" i="59"/>
  <c r="S4648" i="59"/>
  <c r="T4648" i="59"/>
  <c r="U4648" i="59"/>
  <c r="D4649" i="59"/>
  <c r="A4649" i="59" s="1"/>
  <c r="J4649" i="59"/>
  <c r="M4649" i="59"/>
  <c r="N4649" i="59"/>
  <c r="P4649" i="59"/>
  <c r="Q4649" i="59"/>
  <c r="S4649" i="59"/>
  <c r="T4649" i="59"/>
  <c r="U4649" i="59"/>
  <c r="D4650" i="59"/>
  <c r="A4650" i="59" s="1"/>
  <c r="J4650" i="59"/>
  <c r="M4650" i="59"/>
  <c r="N4650" i="59"/>
  <c r="P4650" i="59"/>
  <c r="Q4650" i="59"/>
  <c r="R4650" i="59"/>
  <c r="S4650" i="59"/>
  <c r="T4650" i="59"/>
  <c r="U4650" i="59"/>
  <c r="D4651" i="59"/>
  <c r="A4651" i="59" s="1"/>
  <c r="J4651" i="59"/>
  <c r="M4651" i="59"/>
  <c r="N4651" i="59"/>
  <c r="P4651" i="59"/>
  <c r="Q4651" i="59"/>
  <c r="R4651" i="59"/>
  <c r="S4651" i="59"/>
  <c r="T4651" i="59"/>
  <c r="U4651" i="59"/>
  <c r="D4652" i="59"/>
  <c r="A4652" i="59" s="1"/>
  <c r="J4652" i="59"/>
  <c r="M4652" i="59"/>
  <c r="N4652" i="59"/>
  <c r="P4652" i="59"/>
  <c r="Q4652" i="59"/>
  <c r="R4652" i="59"/>
  <c r="S4652" i="59"/>
  <c r="T4652" i="59"/>
  <c r="U4652" i="59"/>
  <c r="D4653" i="59"/>
  <c r="A4653" i="59" s="1"/>
  <c r="J4653" i="59"/>
  <c r="M4653" i="59"/>
  <c r="N4653" i="59"/>
  <c r="P4653" i="59"/>
  <c r="Q4653" i="59"/>
  <c r="R4653" i="59"/>
  <c r="S4653" i="59"/>
  <c r="T4653" i="59"/>
  <c r="U4653" i="59"/>
  <c r="D4654" i="59"/>
  <c r="A4654" i="59" s="1"/>
  <c r="J4654" i="59"/>
  <c r="M4654" i="59"/>
  <c r="N4654" i="59"/>
  <c r="P4654" i="59"/>
  <c r="Q4654" i="59"/>
  <c r="R4654" i="59"/>
  <c r="S4654" i="59"/>
  <c r="T4654" i="59"/>
  <c r="U4654" i="59"/>
  <c r="D4655" i="59"/>
  <c r="A4655" i="59" s="1"/>
  <c r="J4655" i="59"/>
  <c r="M4655" i="59"/>
  <c r="N4655" i="59"/>
  <c r="P4655" i="59"/>
  <c r="Q4655" i="59"/>
  <c r="R4655" i="59"/>
  <c r="S4655" i="59"/>
  <c r="T4655" i="59"/>
  <c r="U4655" i="59"/>
  <c r="D4656" i="59"/>
  <c r="A4656" i="59" s="1"/>
  <c r="J4656" i="59"/>
  <c r="M4656" i="59"/>
  <c r="N4656" i="59"/>
  <c r="P4656" i="59"/>
  <c r="Q4656" i="59"/>
  <c r="R4656" i="59"/>
  <c r="S4656" i="59"/>
  <c r="T4656" i="59"/>
  <c r="U4656" i="59"/>
  <c r="D4657" i="59"/>
  <c r="A4657" i="59" s="1"/>
  <c r="J4657" i="59"/>
  <c r="M4657" i="59"/>
  <c r="N4657" i="59"/>
  <c r="P4657" i="59"/>
  <c r="Q4657" i="59"/>
  <c r="R4657" i="59"/>
  <c r="S4657" i="59"/>
  <c r="T4657" i="59"/>
  <c r="U4657" i="59"/>
  <c r="D4658" i="59"/>
  <c r="A4658" i="59" s="1"/>
  <c r="J4658" i="59"/>
  <c r="M4658" i="59"/>
  <c r="N4658" i="59"/>
  <c r="P4658" i="59"/>
  <c r="Q4658" i="59"/>
  <c r="R4658" i="59"/>
  <c r="S4658" i="59"/>
  <c r="T4658" i="59"/>
  <c r="U4658" i="59"/>
  <c r="D4659" i="59"/>
  <c r="A4659" i="59" s="1"/>
  <c r="J4659" i="59"/>
  <c r="M4659" i="59"/>
  <c r="N4659" i="59"/>
  <c r="P4659" i="59"/>
  <c r="Q4659" i="59"/>
  <c r="R4659" i="59"/>
  <c r="S4659" i="59"/>
  <c r="T4659" i="59"/>
  <c r="U4659" i="59"/>
  <c r="D4660" i="59"/>
  <c r="A4660" i="59" s="1"/>
  <c r="J4660" i="59"/>
  <c r="M4660" i="59"/>
  <c r="N4660" i="59"/>
  <c r="P4660" i="59"/>
  <c r="Q4660" i="59"/>
  <c r="R4660" i="59"/>
  <c r="S4660" i="59"/>
  <c r="T4660" i="59"/>
  <c r="U4660" i="59"/>
  <c r="D4661" i="59"/>
  <c r="A4661" i="59" s="1"/>
  <c r="J4661" i="59"/>
  <c r="M4661" i="59"/>
  <c r="N4661" i="59"/>
  <c r="P4661" i="59"/>
  <c r="Q4661" i="59"/>
  <c r="R4661" i="59"/>
  <c r="S4661" i="59"/>
  <c r="T4661" i="59"/>
  <c r="U4661" i="59"/>
  <c r="D4662" i="59"/>
  <c r="A4662" i="59" s="1"/>
  <c r="J4662" i="59"/>
  <c r="M4662" i="59"/>
  <c r="N4662" i="59"/>
  <c r="P4662" i="59"/>
  <c r="Q4662" i="59"/>
  <c r="R4662" i="59"/>
  <c r="S4662" i="59"/>
  <c r="T4662" i="59"/>
  <c r="U4662" i="59"/>
  <c r="D4663" i="59"/>
  <c r="A4663" i="59" s="1"/>
  <c r="J4663" i="59"/>
  <c r="M4663" i="59"/>
  <c r="N4663" i="59"/>
  <c r="P4663" i="59"/>
  <c r="Q4663" i="59"/>
  <c r="R4663" i="59"/>
  <c r="S4663" i="59"/>
  <c r="T4663" i="59"/>
  <c r="U4663" i="59"/>
  <c r="D4664" i="59"/>
  <c r="A4664" i="59" s="1"/>
  <c r="J4664" i="59"/>
  <c r="M4664" i="59"/>
  <c r="N4664" i="59"/>
  <c r="P4664" i="59"/>
  <c r="Q4664" i="59"/>
  <c r="R4664" i="59"/>
  <c r="S4664" i="59"/>
  <c r="T4664" i="59"/>
  <c r="U4664" i="59"/>
  <c r="D4665" i="59"/>
  <c r="A4665" i="59" s="1"/>
  <c r="J4665" i="59"/>
  <c r="M4665" i="59"/>
  <c r="N4665" i="59"/>
  <c r="P4665" i="59"/>
  <c r="Q4665" i="59"/>
  <c r="R4665" i="59"/>
  <c r="S4665" i="59"/>
  <c r="T4665" i="59"/>
  <c r="U4665" i="59"/>
  <c r="D4666" i="59"/>
  <c r="A4666" i="59" s="1"/>
  <c r="J4666" i="59"/>
  <c r="M4666" i="59"/>
  <c r="N4666" i="59"/>
  <c r="P4666" i="59"/>
  <c r="Q4666" i="59"/>
  <c r="R4666" i="59"/>
  <c r="S4666" i="59"/>
  <c r="T4666" i="59"/>
  <c r="U4666" i="59"/>
  <c r="D4667" i="59"/>
  <c r="A4667" i="59" s="1"/>
  <c r="J4667" i="59"/>
  <c r="M4667" i="59"/>
  <c r="N4667" i="59"/>
  <c r="P4667" i="59"/>
  <c r="Q4667" i="59"/>
  <c r="R4667" i="59"/>
  <c r="S4667" i="59"/>
  <c r="T4667" i="59"/>
  <c r="U4667" i="59"/>
  <c r="D4668" i="59"/>
  <c r="A4668" i="59" s="1"/>
  <c r="J4668" i="59"/>
  <c r="M4668" i="59"/>
  <c r="N4668" i="59"/>
  <c r="P4668" i="59"/>
  <c r="Q4668" i="59"/>
  <c r="R4668" i="59"/>
  <c r="S4668" i="59"/>
  <c r="T4668" i="59"/>
  <c r="U4668" i="59"/>
  <c r="D4669" i="59"/>
  <c r="A4669" i="59" s="1"/>
  <c r="J4669" i="59"/>
  <c r="M4669" i="59"/>
  <c r="N4669" i="59"/>
  <c r="P4669" i="59"/>
  <c r="Q4669" i="59"/>
  <c r="R4669" i="59"/>
  <c r="S4669" i="59"/>
  <c r="T4669" i="59"/>
  <c r="U4669" i="59"/>
  <c r="D4670" i="59"/>
  <c r="A4670" i="59" s="1"/>
  <c r="J4670" i="59"/>
  <c r="M4670" i="59"/>
  <c r="N4670" i="59"/>
  <c r="P4670" i="59"/>
  <c r="Q4670" i="59"/>
  <c r="R4670" i="59"/>
  <c r="S4670" i="59"/>
  <c r="T4670" i="59"/>
  <c r="U4670" i="59"/>
  <c r="D4671" i="59"/>
  <c r="A4671" i="59" s="1"/>
  <c r="J4671" i="59"/>
  <c r="M4671" i="59"/>
  <c r="N4671" i="59"/>
  <c r="P4671" i="59"/>
  <c r="Q4671" i="59"/>
  <c r="R4671" i="59"/>
  <c r="S4671" i="59"/>
  <c r="T4671" i="59"/>
  <c r="U4671" i="59"/>
  <c r="D4672" i="59"/>
  <c r="A4672" i="59" s="1"/>
  <c r="J4672" i="59"/>
  <c r="M4672" i="59"/>
  <c r="N4672" i="59"/>
  <c r="P4672" i="59"/>
  <c r="Q4672" i="59"/>
  <c r="R4672" i="59"/>
  <c r="S4672" i="59"/>
  <c r="T4672" i="59"/>
  <c r="U4672" i="59"/>
  <c r="D4673" i="59"/>
  <c r="A4673" i="59" s="1"/>
  <c r="J4673" i="59"/>
  <c r="M4673" i="59"/>
  <c r="N4673" i="59"/>
  <c r="P4673" i="59"/>
  <c r="Q4673" i="59"/>
  <c r="R4673" i="59"/>
  <c r="S4673" i="59"/>
  <c r="T4673" i="59"/>
  <c r="U4673" i="59"/>
  <c r="D4674" i="59"/>
  <c r="A4674" i="59" s="1"/>
  <c r="J4674" i="59"/>
  <c r="M4674" i="59"/>
  <c r="N4674" i="59"/>
  <c r="P4674" i="59"/>
  <c r="Q4674" i="59"/>
  <c r="R4674" i="59"/>
  <c r="S4674" i="59"/>
  <c r="T4674" i="59"/>
  <c r="U4674" i="59"/>
  <c r="D4675" i="59"/>
  <c r="A4675" i="59" s="1"/>
  <c r="J4675" i="59"/>
  <c r="M4675" i="59"/>
  <c r="N4675" i="59"/>
  <c r="P4675" i="59"/>
  <c r="Q4675" i="59"/>
  <c r="R4675" i="59"/>
  <c r="S4675" i="59"/>
  <c r="T4675" i="59"/>
  <c r="U4675" i="59"/>
  <c r="D4676" i="59"/>
  <c r="A4676" i="59" s="1"/>
  <c r="J4676" i="59"/>
  <c r="M4676" i="59"/>
  <c r="N4676" i="59"/>
  <c r="P4676" i="59"/>
  <c r="Q4676" i="59"/>
  <c r="R4676" i="59"/>
  <c r="S4676" i="59"/>
  <c r="T4676" i="59"/>
  <c r="U4676" i="59"/>
  <c r="D4677" i="59"/>
  <c r="A4677" i="59" s="1"/>
  <c r="J4677" i="59"/>
  <c r="M4677" i="59"/>
  <c r="N4677" i="59"/>
  <c r="P4677" i="59"/>
  <c r="Q4677" i="59"/>
  <c r="R4677" i="59"/>
  <c r="S4677" i="59"/>
  <c r="T4677" i="59"/>
  <c r="U4677" i="59"/>
  <c r="D4678" i="59"/>
  <c r="A4678" i="59" s="1"/>
  <c r="J4678" i="59"/>
  <c r="M4678" i="59"/>
  <c r="N4678" i="59"/>
  <c r="P4678" i="59"/>
  <c r="Q4678" i="59"/>
  <c r="R4678" i="59"/>
  <c r="S4678" i="59"/>
  <c r="T4678" i="59"/>
  <c r="U4678" i="59"/>
  <c r="D4679" i="59"/>
  <c r="A4679" i="59" s="1"/>
  <c r="J4679" i="59"/>
  <c r="M4679" i="59"/>
  <c r="N4679" i="59"/>
  <c r="P4679" i="59"/>
  <c r="Q4679" i="59"/>
  <c r="R4679" i="59"/>
  <c r="S4679" i="59"/>
  <c r="T4679" i="59"/>
  <c r="U4679" i="59"/>
  <c r="D4680" i="59"/>
  <c r="A4680" i="59" s="1"/>
  <c r="J4680" i="59"/>
  <c r="M4680" i="59"/>
  <c r="N4680" i="59"/>
  <c r="P4680" i="59"/>
  <c r="Q4680" i="59"/>
  <c r="R4680" i="59"/>
  <c r="S4680" i="59"/>
  <c r="T4680" i="59"/>
  <c r="U4680" i="59"/>
  <c r="D4681" i="59"/>
  <c r="A4681" i="59" s="1"/>
  <c r="J4681" i="59"/>
  <c r="M4681" i="59"/>
  <c r="N4681" i="59"/>
  <c r="P4681" i="59"/>
  <c r="Q4681" i="59"/>
  <c r="R4681" i="59"/>
  <c r="S4681" i="59"/>
  <c r="T4681" i="59"/>
  <c r="U4681" i="59"/>
  <c r="D4682" i="59"/>
  <c r="A4682" i="59" s="1"/>
  <c r="J4682" i="59"/>
  <c r="M4682" i="59"/>
  <c r="N4682" i="59"/>
  <c r="P4682" i="59"/>
  <c r="Q4682" i="59"/>
  <c r="R4682" i="59"/>
  <c r="S4682" i="59"/>
  <c r="T4682" i="59"/>
  <c r="U4682" i="59"/>
  <c r="D4683" i="59"/>
  <c r="A4683" i="59" s="1"/>
  <c r="J4683" i="59"/>
  <c r="M4683" i="59"/>
  <c r="N4683" i="59"/>
  <c r="P4683" i="59"/>
  <c r="Q4683" i="59"/>
  <c r="R4683" i="59"/>
  <c r="S4683" i="59"/>
  <c r="T4683" i="59"/>
  <c r="U4683" i="59"/>
  <c r="D4684" i="59"/>
  <c r="A4684" i="59" s="1"/>
  <c r="J4684" i="59"/>
  <c r="M4684" i="59"/>
  <c r="N4684" i="59"/>
  <c r="P4684" i="59"/>
  <c r="Q4684" i="59"/>
  <c r="R4684" i="59"/>
  <c r="S4684" i="59"/>
  <c r="T4684" i="59"/>
  <c r="U4684" i="59"/>
  <c r="D4685" i="59"/>
  <c r="A4685" i="59" s="1"/>
  <c r="J4685" i="59"/>
  <c r="M4685" i="59"/>
  <c r="N4685" i="59"/>
  <c r="P4685" i="59"/>
  <c r="Q4685" i="59"/>
  <c r="R4685" i="59"/>
  <c r="S4685" i="59"/>
  <c r="T4685" i="59"/>
  <c r="U4685" i="59"/>
  <c r="D4686" i="59"/>
  <c r="A4686" i="59" s="1"/>
  <c r="J4686" i="59"/>
  <c r="M4686" i="59"/>
  <c r="N4686" i="59"/>
  <c r="P4686" i="59"/>
  <c r="Q4686" i="59"/>
  <c r="R4686" i="59"/>
  <c r="S4686" i="59"/>
  <c r="T4686" i="59"/>
  <c r="U4686" i="59"/>
  <c r="D4687" i="59"/>
  <c r="A4687" i="59" s="1"/>
  <c r="J4687" i="59"/>
  <c r="M4687" i="59"/>
  <c r="N4687" i="59"/>
  <c r="P4687" i="59"/>
  <c r="Q4687" i="59"/>
  <c r="R4687" i="59"/>
  <c r="S4687" i="59"/>
  <c r="T4687" i="59"/>
  <c r="U4687" i="59"/>
  <c r="D4688" i="59"/>
  <c r="A4688" i="59" s="1"/>
  <c r="J4688" i="59"/>
  <c r="M4688" i="59"/>
  <c r="N4688" i="59"/>
  <c r="P4688" i="59"/>
  <c r="Q4688" i="59"/>
  <c r="R4688" i="59"/>
  <c r="S4688" i="59"/>
  <c r="T4688" i="59"/>
  <c r="U4688" i="59"/>
  <c r="D4689" i="59"/>
  <c r="A4689" i="59" s="1"/>
  <c r="J4689" i="59"/>
  <c r="M4689" i="59"/>
  <c r="N4689" i="59"/>
  <c r="P4689" i="59"/>
  <c r="Q4689" i="59"/>
  <c r="R4689" i="59"/>
  <c r="S4689" i="59"/>
  <c r="T4689" i="59"/>
  <c r="U4689" i="59"/>
  <c r="D4690" i="59"/>
  <c r="A4690" i="59" s="1"/>
  <c r="J4690" i="59"/>
  <c r="M4690" i="59"/>
  <c r="N4690" i="59"/>
  <c r="P4690" i="59"/>
  <c r="Q4690" i="59"/>
  <c r="R4690" i="59"/>
  <c r="S4690" i="59"/>
  <c r="T4690" i="59"/>
  <c r="U4690" i="59"/>
  <c r="D4691" i="59"/>
  <c r="A4691" i="59" s="1"/>
  <c r="J4691" i="59"/>
  <c r="M4691" i="59"/>
  <c r="N4691" i="59"/>
  <c r="P4691" i="59"/>
  <c r="Q4691" i="59"/>
  <c r="R4691" i="59"/>
  <c r="S4691" i="59"/>
  <c r="T4691" i="59"/>
  <c r="U4691" i="59"/>
  <c r="D4692" i="59"/>
  <c r="A4692" i="59" s="1"/>
  <c r="J4692" i="59"/>
  <c r="M4692" i="59"/>
  <c r="N4692" i="59"/>
  <c r="P4692" i="59"/>
  <c r="Q4692" i="59"/>
  <c r="R4692" i="59"/>
  <c r="S4692" i="59"/>
  <c r="T4692" i="59"/>
  <c r="U4692" i="59"/>
  <c r="D4693" i="59"/>
  <c r="A4693" i="59" s="1"/>
  <c r="J4693" i="59"/>
  <c r="M4693" i="59"/>
  <c r="N4693" i="59"/>
  <c r="P4693" i="59"/>
  <c r="Q4693" i="59"/>
  <c r="R4693" i="59"/>
  <c r="S4693" i="59"/>
  <c r="T4693" i="59"/>
  <c r="U4693" i="59"/>
  <c r="D4694" i="59"/>
  <c r="A4694" i="59" s="1"/>
  <c r="J4694" i="59"/>
  <c r="M4694" i="59"/>
  <c r="N4694" i="59"/>
  <c r="P4694" i="59"/>
  <c r="Q4694" i="59"/>
  <c r="R4694" i="59"/>
  <c r="S4694" i="59"/>
  <c r="T4694" i="59"/>
  <c r="U4694" i="59"/>
  <c r="D4695" i="59"/>
  <c r="A4695" i="59" s="1"/>
  <c r="J4695" i="59"/>
  <c r="M4695" i="59"/>
  <c r="N4695" i="59"/>
  <c r="P4695" i="59"/>
  <c r="Q4695" i="59"/>
  <c r="R4695" i="59"/>
  <c r="S4695" i="59"/>
  <c r="T4695" i="59"/>
  <c r="U4695" i="59"/>
  <c r="D4696" i="59"/>
  <c r="A4696" i="59" s="1"/>
  <c r="J4696" i="59"/>
  <c r="M4696" i="59"/>
  <c r="N4696" i="59"/>
  <c r="P4696" i="59"/>
  <c r="Q4696" i="59"/>
  <c r="R4696" i="59"/>
  <c r="S4696" i="59"/>
  <c r="T4696" i="59"/>
  <c r="U4696" i="59"/>
  <c r="D4697" i="59"/>
  <c r="A4697" i="59" s="1"/>
  <c r="J4697" i="59"/>
  <c r="M4697" i="59"/>
  <c r="N4697" i="59"/>
  <c r="P4697" i="59"/>
  <c r="Q4697" i="59"/>
  <c r="R4697" i="59"/>
  <c r="S4697" i="59"/>
  <c r="T4697" i="59"/>
  <c r="U4697" i="59"/>
  <c r="D4698" i="59"/>
  <c r="A4698" i="59" s="1"/>
  <c r="J4698" i="59"/>
  <c r="M4698" i="59"/>
  <c r="N4698" i="59"/>
  <c r="P4698" i="59"/>
  <c r="Q4698" i="59"/>
  <c r="R4698" i="59"/>
  <c r="S4698" i="59"/>
  <c r="T4698" i="59"/>
  <c r="U4698" i="59"/>
  <c r="D4699" i="59"/>
  <c r="A4699" i="59" s="1"/>
  <c r="J4699" i="59"/>
  <c r="M4699" i="59"/>
  <c r="N4699" i="59"/>
  <c r="P4699" i="59"/>
  <c r="Q4699" i="59"/>
  <c r="R4699" i="59"/>
  <c r="S4699" i="59"/>
  <c r="T4699" i="59"/>
  <c r="U4699" i="59"/>
  <c r="D4700" i="59"/>
  <c r="A4700" i="59" s="1"/>
  <c r="J4700" i="59"/>
  <c r="M4700" i="59"/>
  <c r="N4700" i="59"/>
  <c r="P4700" i="59"/>
  <c r="Q4700" i="59"/>
  <c r="R4700" i="59"/>
  <c r="S4700" i="59"/>
  <c r="T4700" i="59"/>
  <c r="U4700" i="59"/>
  <c r="D4701" i="59"/>
  <c r="A4701" i="59" s="1"/>
  <c r="J4701" i="59"/>
  <c r="M4701" i="59"/>
  <c r="N4701" i="59"/>
  <c r="P4701" i="59"/>
  <c r="Q4701" i="59"/>
  <c r="R4701" i="59"/>
  <c r="S4701" i="59"/>
  <c r="T4701" i="59"/>
  <c r="U4701" i="59"/>
  <c r="D4702" i="59"/>
  <c r="A4702" i="59" s="1"/>
  <c r="J4702" i="59"/>
  <c r="M4702" i="59"/>
  <c r="N4702" i="59"/>
  <c r="P4702" i="59"/>
  <c r="Q4702" i="59"/>
  <c r="R4702" i="59"/>
  <c r="S4702" i="59"/>
  <c r="T4702" i="59"/>
  <c r="U4702" i="59"/>
  <c r="D4703" i="59"/>
  <c r="A4703" i="59" s="1"/>
  <c r="J4703" i="59"/>
  <c r="M4703" i="59"/>
  <c r="N4703" i="59"/>
  <c r="P4703" i="59"/>
  <c r="Q4703" i="59"/>
  <c r="R4703" i="59"/>
  <c r="S4703" i="59"/>
  <c r="T4703" i="59"/>
  <c r="U4703" i="59"/>
  <c r="D4704" i="59"/>
  <c r="A4704" i="59" s="1"/>
  <c r="J4704" i="59"/>
  <c r="M4704" i="59"/>
  <c r="N4704" i="59"/>
  <c r="P4704" i="59"/>
  <c r="Q4704" i="59"/>
  <c r="R4704" i="59"/>
  <c r="S4704" i="59"/>
  <c r="T4704" i="59"/>
  <c r="U4704" i="59"/>
  <c r="D4705" i="59"/>
  <c r="A4705" i="59" s="1"/>
  <c r="J4705" i="59"/>
  <c r="M4705" i="59"/>
  <c r="N4705" i="59"/>
  <c r="P4705" i="59"/>
  <c r="Q4705" i="59"/>
  <c r="R4705" i="59"/>
  <c r="S4705" i="59"/>
  <c r="T4705" i="59"/>
  <c r="U4705" i="59"/>
  <c r="D4706" i="59"/>
  <c r="A4706" i="59" s="1"/>
  <c r="J4706" i="59"/>
  <c r="M4706" i="59"/>
  <c r="N4706" i="59"/>
  <c r="P4706" i="59"/>
  <c r="Q4706" i="59"/>
  <c r="R4706" i="59"/>
  <c r="S4706" i="59"/>
  <c r="T4706" i="59"/>
  <c r="U4706" i="59"/>
  <c r="D4707" i="59"/>
  <c r="A4707" i="59" s="1"/>
  <c r="J4707" i="59"/>
  <c r="M4707" i="59"/>
  <c r="N4707" i="59"/>
  <c r="P4707" i="59"/>
  <c r="Q4707" i="59"/>
  <c r="R4707" i="59"/>
  <c r="S4707" i="59"/>
  <c r="T4707" i="59"/>
  <c r="U4707" i="59"/>
  <c r="D4708" i="59"/>
  <c r="A4708" i="59" s="1"/>
  <c r="J4708" i="59"/>
  <c r="M4708" i="59"/>
  <c r="N4708" i="59"/>
  <c r="P4708" i="59"/>
  <c r="Q4708" i="59"/>
  <c r="R4708" i="59"/>
  <c r="S4708" i="59"/>
  <c r="T4708" i="59"/>
  <c r="U4708" i="59"/>
  <c r="D4709" i="59"/>
  <c r="A4709" i="59" s="1"/>
  <c r="J4709" i="59"/>
  <c r="M4709" i="59"/>
  <c r="N4709" i="59"/>
  <c r="P4709" i="59"/>
  <c r="Q4709" i="59"/>
  <c r="R4709" i="59"/>
  <c r="S4709" i="59"/>
  <c r="T4709" i="59"/>
  <c r="U4709" i="59"/>
  <c r="D4710" i="59"/>
  <c r="A4710" i="59" s="1"/>
  <c r="J4710" i="59"/>
  <c r="M4710" i="59"/>
  <c r="N4710" i="59"/>
  <c r="P4710" i="59"/>
  <c r="Q4710" i="59"/>
  <c r="R4710" i="59"/>
  <c r="S4710" i="59"/>
  <c r="T4710" i="59"/>
  <c r="U4710" i="59"/>
  <c r="D4711" i="59"/>
  <c r="A4711" i="59" s="1"/>
  <c r="J4711" i="59"/>
  <c r="M4711" i="59"/>
  <c r="N4711" i="59"/>
  <c r="P4711" i="59"/>
  <c r="Q4711" i="59"/>
  <c r="R4711" i="59"/>
  <c r="S4711" i="59"/>
  <c r="T4711" i="59"/>
  <c r="U4711" i="59"/>
  <c r="D4712" i="59"/>
  <c r="A4712" i="59" s="1"/>
  <c r="J4712" i="59"/>
  <c r="M4712" i="59"/>
  <c r="N4712" i="59"/>
  <c r="P4712" i="59"/>
  <c r="Q4712" i="59"/>
  <c r="R4712" i="59"/>
  <c r="S4712" i="59"/>
  <c r="T4712" i="59"/>
  <c r="U4712" i="59"/>
  <c r="D4713" i="59"/>
  <c r="A4713" i="59" s="1"/>
  <c r="J4713" i="59"/>
  <c r="M4713" i="59"/>
  <c r="N4713" i="59"/>
  <c r="P4713" i="59"/>
  <c r="Q4713" i="59"/>
  <c r="R4713" i="59"/>
  <c r="S4713" i="59"/>
  <c r="T4713" i="59"/>
  <c r="U4713" i="59"/>
  <c r="D4714" i="59"/>
  <c r="A4714" i="59" s="1"/>
  <c r="J4714" i="59"/>
  <c r="M4714" i="59"/>
  <c r="N4714" i="59"/>
  <c r="P4714" i="59"/>
  <c r="Q4714" i="59"/>
  <c r="R4714" i="59"/>
  <c r="S4714" i="59"/>
  <c r="T4714" i="59"/>
  <c r="U4714" i="59"/>
  <c r="D4715" i="59"/>
  <c r="A4715" i="59" s="1"/>
  <c r="J4715" i="59"/>
  <c r="M4715" i="59"/>
  <c r="N4715" i="59"/>
  <c r="P4715" i="59"/>
  <c r="Q4715" i="59"/>
  <c r="R4715" i="59"/>
  <c r="S4715" i="59"/>
  <c r="T4715" i="59"/>
  <c r="U4715" i="59"/>
  <c r="D4716" i="59"/>
  <c r="A4716" i="59" s="1"/>
  <c r="J4716" i="59"/>
  <c r="M4716" i="59"/>
  <c r="N4716" i="59"/>
  <c r="P4716" i="59"/>
  <c r="Q4716" i="59"/>
  <c r="R4716" i="59"/>
  <c r="S4716" i="59"/>
  <c r="T4716" i="59"/>
  <c r="U4716" i="59"/>
  <c r="D4717" i="59"/>
  <c r="A4717" i="59" s="1"/>
  <c r="J4717" i="59"/>
  <c r="M4717" i="59"/>
  <c r="N4717" i="59"/>
  <c r="P4717" i="59"/>
  <c r="Q4717" i="59"/>
  <c r="R4717" i="59"/>
  <c r="S4717" i="59"/>
  <c r="T4717" i="59"/>
  <c r="U4717" i="59"/>
  <c r="D4718" i="59"/>
  <c r="A4718" i="59" s="1"/>
  <c r="J4718" i="59"/>
  <c r="M4718" i="59"/>
  <c r="N4718" i="59"/>
  <c r="P4718" i="59"/>
  <c r="Q4718" i="59"/>
  <c r="R4718" i="59"/>
  <c r="S4718" i="59"/>
  <c r="T4718" i="59"/>
  <c r="U4718" i="59"/>
  <c r="D4719" i="59"/>
  <c r="A4719" i="59" s="1"/>
  <c r="J4719" i="59"/>
  <c r="M4719" i="59"/>
  <c r="N4719" i="59"/>
  <c r="P4719" i="59"/>
  <c r="Q4719" i="59"/>
  <c r="R4719" i="59"/>
  <c r="S4719" i="59"/>
  <c r="T4719" i="59"/>
  <c r="U4719" i="59"/>
  <c r="D4720" i="59"/>
  <c r="A4720" i="59" s="1"/>
  <c r="J4720" i="59"/>
  <c r="M4720" i="59"/>
  <c r="N4720" i="59"/>
  <c r="P4720" i="59"/>
  <c r="Q4720" i="59"/>
  <c r="R4720" i="59"/>
  <c r="S4720" i="59"/>
  <c r="T4720" i="59"/>
  <c r="U4720" i="59"/>
  <c r="D4721" i="59"/>
  <c r="A4721" i="59" s="1"/>
  <c r="J4721" i="59"/>
  <c r="M4721" i="59"/>
  <c r="N4721" i="59"/>
  <c r="P4721" i="59"/>
  <c r="Q4721" i="59"/>
  <c r="R4721" i="59"/>
  <c r="S4721" i="59"/>
  <c r="T4721" i="59"/>
  <c r="U4721" i="59"/>
  <c r="D4722" i="59"/>
  <c r="A4722" i="59" s="1"/>
  <c r="J4722" i="59"/>
  <c r="M4722" i="59"/>
  <c r="N4722" i="59"/>
  <c r="P4722" i="59"/>
  <c r="Q4722" i="59"/>
  <c r="R4722" i="59"/>
  <c r="S4722" i="59"/>
  <c r="T4722" i="59"/>
  <c r="U4722" i="59"/>
  <c r="D4723" i="59"/>
  <c r="A4723" i="59" s="1"/>
  <c r="J4723" i="59"/>
  <c r="M4723" i="59"/>
  <c r="N4723" i="59"/>
  <c r="P4723" i="59"/>
  <c r="Q4723" i="59"/>
  <c r="R4723" i="59"/>
  <c r="S4723" i="59"/>
  <c r="T4723" i="59"/>
  <c r="U4723" i="59"/>
  <c r="D4724" i="59"/>
  <c r="A4724" i="59" s="1"/>
  <c r="J4724" i="59"/>
  <c r="M4724" i="59"/>
  <c r="N4724" i="59"/>
  <c r="P4724" i="59"/>
  <c r="Q4724" i="59"/>
  <c r="R4724" i="59"/>
  <c r="S4724" i="59"/>
  <c r="T4724" i="59"/>
  <c r="U4724" i="59"/>
  <c r="D4725" i="59"/>
  <c r="A4725" i="59" s="1"/>
  <c r="J4725" i="59"/>
  <c r="M4725" i="59"/>
  <c r="N4725" i="59"/>
  <c r="P4725" i="59"/>
  <c r="Q4725" i="59"/>
  <c r="R4725" i="59"/>
  <c r="S4725" i="59"/>
  <c r="T4725" i="59"/>
  <c r="U4725" i="59"/>
  <c r="D4726" i="59"/>
  <c r="A4726" i="59" s="1"/>
  <c r="J4726" i="59"/>
  <c r="M4726" i="59"/>
  <c r="N4726" i="59"/>
  <c r="P4726" i="59"/>
  <c r="Q4726" i="59"/>
  <c r="R4726" i="59"/>
  <c r="S4726" i="59"/>
  <c r="T4726" i="59"/>
  <c r="U4726" i="59"/>
  <c r="D4727" i="59"/>
  <c r="A4727" i="59" s="1"/>
  <c r="J4727" i="59"/>
  <c r="M4727" i="59"/>
  <c r="N4727" i="59"/>
  <c r="P4727" i="59"/>
  <c r="Q4727" i="59"/>
  <c r="R4727" i="59"/>
  <c r="S4727" i="59"/>
  <c r="T4727" i="59"/>
  <c r="U4727" i="59"/>
  <c r="D4728" i="59"/>
  <c r="A4728" i="59" s="1"/>
  <c r="J4728" i="59"/>
  <c r="M4728" i="59"/>
  <c r="N4728" i="59"/>
  <c r="P4728" i="59"/>
  <c r="Q4728" i="59"/>
  <c r="R4728" i="59"/>
  <c r="S4728" i="59"/>
  <c r="T4728" i="59"/>
  <c r="U4728" i="59"/>
  <c r="D4729" i="59"/>
  <c r="A4729" i="59" s="1"/>
  <c r="J4729" i="59"/>
  <c r="M4729" i="59"/>
  <c r="N4729" i="59"/>
  <c r="P4729" i="59"/>
  <c r="Q4729" i="59"/>
  <c r="R4729" i="59"/>
  <c r="S4729" i="59"/>
  <c r="T4729" i="59"/>
  <c r="U4729" i="59"/>
  <c r="D4730" i="59"/>
  <c r="A4730" i="59" s="1"/>
  <c r="J4730" i="59"/>
  <c r="M4730" i="59"/>
  <c r="N4730" i="59"/>
  <c r="P4730" i="59"/>
  <c r="Q4730" i="59"/>
  <c r="R4730" i="59"/>
  <c r="S4730" i="59"/>
  <c r="T4730" i="59"/>
  <c r="U4730" i="59"/>
  <c r="D4731" i="59"/>
  <c r="A4731" i="59" s="1"/>
  <c r="J4731" i="59"/>
  <c r="M4731" i="59"/>
  <c r="N4731" i="59"/>
  <c r="P4731" i="59"/>
  <c r="Q4731" i="59"/>
  <c r="R4731" i="59"/>
  <c r="S4731" i="59"/>
  <c r="T4731" i="59"/>
  <c r="U4731" i="59"/>
  <c r="D4732" i="59"/>
  <c r="A4732" i="59" s="1"/>
  <c r="J4732" i="59"/>
  <c r="M4732" i="59"/>
  <c r="N4732" i="59"/>
  <c r="P4732" i="59"/>
  <c r="Q4732" i="59"/>
  <c r="R4732" i="59"/>
  <c r="S4732" i="59"/>
  <c r="T4732" i="59"/>
  <c r="U4732" i="59"/>
  <c r="D4733" i="59"/>
  <c r="A4733" i="59" s="1"/>
  <c r="J4733" i="59"/>
  <c r="M4733" i="59"/>
  <c r="N4733" i="59"/>
  <c r="P4733" i="59"/>
  <c r="Q4733" i="59"/>
  <c r="R4733" i="59"/>
  <c r="S4733" i="59"/>
  <c r="T4733" i="59"/>
  <c r="U4733" i="59"/>
  <c r="D4734" i="59"/>
  <c r="A4734" i="59" s="1"/>
  <c r="J4734" i="59"/>
  <c r="M4734" i="59"/>
  <c r="N4734" i="59"/>
  <c r="P4734" i="59"/>
  <c r="Q4734" i="59"/>
  <c r="R4734" i="59"/>
  <c r="S4734" i="59"/>
  <c r="T4734" i="59"/>
  <c r="U4734" i="59"/>
  <c r="D4735" i="59"/>
  <c r="A4735" i="59" s="1"/>
  <c r="J4735" i="59"/>
  <c r="M4735" i="59"/>
  <c r="N4735" i="59"/>
  <c r="P4735" i="59"/>
  <c r="Q4735" i="59"/>
  <c r="R4735" i="59"/>
  <c r="S4735" i="59"/>
  <c r="T4735" i="59"/>
  <c r="U4735" i="59"/>
  <c r="D4736" i="59"/>
  <c r="A4736" i="59" s="1"/>
  <c r="J4736" i="59"/>
  <c r="M4736" i="59"/>
  <c r="N4736" i="59"/>
  <c r="P4736" i="59"/>
  <c r="Q4736" i="59"/>
  <c r="R4736" i="59"/>
  <c r="S4736" i="59"/>
  <c r="T4736" i="59"/>
  <c r="U4736" i="59"/>
  <c r="D4737" i="59"/>
  <c r="A4737" i="59" s="1"/>
  <c r="J4737" i="59"/>
  <c r="M4737" i="59"/>
  <c r="N4737" i="59"/>
  <c r="P4737" i="59"/>
  <c r="Q4737" i="59"/>
  <c r="R4737" i="59"/>
  <c r="S4737" i="59"/>
  <c r="T4737" i="59"/>
  <c r="U4737" i="59"/>
  <c r="D4738" i="59"/>
  <c r="A4738" i="59" s="1"/>
  <c r="J4738" i="59"/>
  <c r="M4738" i="59"/>
  <c r="N4738" i="59"/>
  <c r="P4738" i="59"/>
  <c r="Q4738" i="59"/>
  <c r="R4738" i="59"/>
  <c r="S4738" i="59"/>
  <c r="T4738" i="59"/>
  <c r="U4738" i="59"/>
  <c r="D4739" i="59"/>
  <c r="A4739" i="59" s="1"/>
  <c r="J4739" i="59"/>
  <c r="M4739" i="59"/>
  <c r="N4739" i="59"/>
  <c r="P4739" i="59"/>
  <c r="Q4739" i="59"/>
  <c r="R4739" i="59"/>
  <c r="S4739" i="59"/>
  <c r="T4739" i="59"/>
  <c r="U4739" i="59"/>
  <c r="D4740" i="59"/>
  <c r="A4740" i="59" s="1"/>
  <c r="J4740" i="59"/>
  <c r="M4740" i="59"/>
  <c r="N4740" i="59"/>
  <c r="P4740" i="59"/>
  <c r="Q4740" i="59"/>
  <c r="R4740" i="59"/>
  <c r="S4740" i="59"/>
  <c r="T4740" i="59"/>
  <c r="U4740" i="59"/>
  <c r="D4741" i="59"/>
  <c r="A4741" i="59" s="1"/>
  <c r="J4741" i="59"/>
  <c r="M4741" i="59"/>
  <c r="N4741" i="59"/>
  <c r="P4741" i="59"/>
  <c r="Q4741" i="59"/>
  <c r="R4741" i="59"/>
  <c r="S4741" i="59"/>
  <c r="T4741" i="59"/>
  <c r="U4741" i="59"/>
  <c r="D4742" i="59"/>
  <c r="A4742" i="59" s="1"/>
  <c r="J4742" i="59"/>
  <c r="M4742" i="59"/>
  <c r="N4742" i="59"/>
  <c r="P4742" i="59"/>
  <c r="Q4742" i="59"/>
  <c r="R4742" i="59"/>
  <c r="S4742" i="59"/>
  <c r="T4742" i="59"/>
  <c r="U4742" i="59"/>
  <c r="D4743" i="59"/>
  <c r="A4743" i="59" s="1"/>
  <c r="J4743" i="59"/>
  <c r="M4743" i="59"/>
  <c r="N4743" i="59"/>
  <c r="P4743" i="59"/>
  <c r="Q4743" i="59"/>
  <c r="R4743" i="59"/>
  <c r="S4743" i="59"/>
  <c r="T4743" i="59"/>
  <c r="U4743" i="59"/>
  <c r="D4744" i="59"/>
  <c r="A4744" i="59" s="1"/>
  <c r="J4744" i="59"/>
  <c r="M4744" i="59"/>
  <c r="N4744" i="59"/>
  <c r="P4744" i="59"/>
  <c r="Q4744" i="59"/>
  <c r="R4744" i="59"/>
  <c r="S4744" i="59"/>
  <c r="T4744" i="59"/>
  <c r="U4744" i="59"/>
  <c r="D4745" i="59"/>
  <c r="A4745" i="59" s="1"/>
  <c r="J4745" i="59"/>
  <c r="M4745" i="59"/>
  <c r="N4745" i="59"/>
  <c r="P4745" i="59"/>
  <c r="Q4745" i="59"/>
  <c r="R4745" i="59"/>
  <c r="S4745" i="59"/>
  <c r="T4745" i="59"/>
  <c r="U4745" i="59"/>
  <c r="D4746" i="59"/>
  <c r="A4746" i="59" s="1"/>
  <c r="J4746" i="59"/>
  <c r="M4746" i="59"/>
  <c r="N4746" i="59"/>
  <c r="P4746" i="59"/>
  <c r="Q4746" i="59"/>
  <c r="R4746" i="59"/>
  <c r="S4746" i="59"/>
  <c r="T4746" i="59"/>
  <c r="U4746" i="59"/>
  <c r="D4747" i="59"/>
  <c r="A4747" i="59" s="1"/>
  <c r="J4747" i="59"/>
  <c r="M4747" i="59"/>
  <c r="N4747" i="59"/>
  <c r="P4747" i="59"/>
  <c r="Q4747" i="59"/>
  <c r="R4747" i="59"/>
  <c r="S4747" i="59"/>
  <c r="T4747" i="59"/>
  <c r="U4747" i="59"/>
  <c r="D4748" i="59"/>
  <c r="A4748" i="59" s="1"/>
  <c r="J4748" i="59"/>
  <c r="M4748" i="59"/>
  <c r="N4748" i="59"/>
  <c r="P4748" i="59"/>
  <c r="Q4748" i="59"/>
  <c r="R4748" i="59"/>
  <c r="S4748" i="59"/>
  <c r="T4748" i="59"/>
  <c r="U4748" i="59"/>
  <c r="D4749" i="59"/>
  <c r="A4749" i="59" s="1"/>
  <c r="J4749" i="59"/>
  <c r="M4749" i="59"/>
  <c r="N4749" i="59"/>
  <c r="P4749" i="59"/>
  <c r="Q4749" i="59"/>
  <c r="R4749" i="59"/>
  <c r="S4749" i="59"/>
  <c r="T4749" i="59"/>
  <c r="U4749" i="59"/>
  <c r="D4750" i="59"/>
  <c r="A4750" i="59" s="1"/>
  <c r="J4750" i="59"/>
  <c r="M4750" i="59"/>
  <c r="N4750" i="59"/>
  <c r="P4750" i="59"/>
  <c r="Q4750" i="59"/>
  <c r="R4750" i="59"/>
  <c r="S4750" i="59"/>
  <c r="T4750" i="59"/>
  <c r="U4750" i="59"/>
  <c r="D4751" i="59"/>
  <c r="A4751" i="59" s="1"/>
  <c r="J4751" i="59"/>
  <c r="M4751" i="59"/>
  <c r="N4751" i="59"/>
  <c r="P4751" i="59"/>
  <c r="Q4751" i="59"/>
  <c r="R4751" i="59"/>
  <c r="S4751" i="59"/>
  <c r="T4751" i="59"/>
  <c r="U4751" i="59"/>
  <c r="D4752" i="59"/>
  <c r="A4752" i="59" s="1"/>
  <c r="J4752" i="59"/>
  <c r="M4752" i="59"/>
  <c r="N4752" i="59"/>
  <c r="P4752" i="59"/>
  <c r="Q4752" i="59"/>
  <c r="R4752" i="59"/>
  <c r="S4752" i="59"/>
  <c r="T4752" i="59"/>
  <c r="U4752" i="59"/>
  <c r="D4753" i="59"/>
  <c r="A4753" i="59" s="1"/>
  <c r="J4753" i="59"/>
  <c r="M4753" i="59"/>
  <c r="N4753" i="59"/>
  <c r="P4753" i="59"/>
  <c r="Q4753" i="59"/>
  <c r="R4753" i="59"/>
  <c r="S4753" i="59"/>
  <c r="T4753" i="59"/>
  <c r="U4753" i="59"/>
  <c r="D4754" i="59"/>
  <c r="A4754" i="59" s="1"/>
  <c r="J4754" i="59"/>
  <c r="M4754" i="59"/>
  <c r="N4754" i="59"/>
  <c r="P4754" i="59"/>
  <c r="Q4754" i="59"/>
  <c r="R4754" i="59"/>
  <c r="S4754" i="59"/>
  <c r="T4754" i="59"/>
  <c r="U4754" i="59"/>
  <c r="D4755" i="59"/>
  <c r="A4755" i="59" s="1"/>
  <c r="J4755" i="59"/>
  <c r="M4755" i="59"/>
  <c r="N4755" i="59"/>
  <c r="P4755" i="59"/>
  <c r="Q4755" i="59"/>
  <c r="R4755" i="59"/>
  <c r="S4755" i="59"/>
  <c r="T4755" i="59"/>
  <c r="U4755" i="59"/>
  <c r="D4756" i="59"/>
  <c r="A4756" i="59" s="1"/>
  <c r="J4756" i="59"/>
  <c r="M4756" i="59"/>
  <c r="N4756" i="59"/>
  <c r="P4756" i="59"/>
  <c r="Q4756" i="59"/>
  <c r="R4756" i="59"/>
  <c r="S4756" i="59"/>
  <c r="T4756" i="59"/>
  <c r="U4756" i="59"/>
  <c r="D4757" i="59"/>
  <c r="A4757" i="59" s="1"/>
  <c r="J4757" i="59"/>
  <c r="M4757" i="59"/>
  <c r="N4757" i="59"/>
  <c r="P4757" i="59"/>
  <c r="Q4757" i="59"/>
  <c r="R4757" i="59"/>
  <c r="S4757" i="59"/>
  <c r="T4757" i="59"/>
  <c r="U4757" i="59"/>
  <c r="D4758" i="59"/>
  <c r="A4758" i="59" s="1"/>
  <c r="J4758" i="59"/>
  <c r="M4758" i="59"/>
  <c r="N4758" i="59"/>
  <c r="P4758" i="59"/>
  <c r="Q4758" i="59"/>
  <c r="R4758" i="59"/>
  <c r="S4758" i="59"/>
  <c r="T4758" i="59"/>
  <c r="U4758" i="59"/>
  <c r="D4759" i="59"/>
  <c r="A4759" i="59" s="1"/>
  <c r="J4759" i="59"/>
  <c r="M4759" i="59"/>
  <c r="N4759" i="59"/>
  <c r="P4759" i="59"/>
  <c r="Q4759" i="59"/>
  <c r="R4759" i="59"/>
  <c r="S4759" i="59"/>
  <c r="T4759" i="59"/>
  <c r="U4759" i="59"/>
  <c r="D4760" i="59"/>
  <c r="A4760" i="59" s="1"/>
  <c r="J4760" i="59"/>
  <c r="M4760" i="59"/>
  <c r="N4760" i="59"/>
  <c r="P4760" i="59"/>
  <c r="Q4760" i="59"/>
  <c r="R4760" i="59"/>
  <c r="S4760" i="59"/>
  <c r="T4760" i="59"/>
  <c r="U4760" i="59"/>
  <c r="D4761" i="59"/>
  <c r="A4761" i="59" s="1"/>
  <c r="J4761" i="59"/>
  <c r="M4761" i="59"/>
  <c r="N4761" i="59"/>
  <c r="P4761" i="59"/>
  <c r="Q4761" i="59"/>
  <c r="R4761" i="59"/>
  <c r="S4761" i="59"/>
  <c r="T4761" i="59"/>
  <c r="U4761" i="59"/>
  <c r="D4762" i="59"/>
  <c r="A4762" i="59" s="1"/>
  <c r="J4762" i="59"/>
  <c r="M4762" i="59"/>
  <c r="N4762" i="59"/>
  <c r="P4762" i="59"/>
  <c r="Q4762" i="59"/>
  <c r="R4762" i="59"/>
  <c r="S4762" i="59"/>
  <c r="T4762" i="59"/>
  <c r="U4762" i="59"/>
  <c r="D4763" i="59"/>
  <c r="A4763" i="59" s="1"/>
  <c r="J4763" i="59"/>
  <c r="M4763" i="59"/>
  <c r="N4763" i="59"/>
  <c r="P4763" i="59"/>
  <c r="Q4763" i="59"/>
  <c r="R4763" i="59"/>
  <c r="S4763" i="59"/>
  <c r="T4763" i="59"/>
  <c r="U4763" i="59"/>
  <c r="D4764" i="59"/>
  <c r="A4764" i="59" s="1"/>
  <c r="J4764" i="59"/>
  <c r="M4764" i="59"/>
  <c r="N4764" i="59"/>
  <c r="P4764" i="59"/>
  <c r="Q4764" i="59"/>
  <c r="R4764" i="59"/>
  <c r="S4764" i="59"/>
  <c r="T4764" i="59"/>
  <c r="U4764" i="59"/>
  <c r="D4765" i="59"/>
  <c r="A4765" i="59" s="1"/>
  <c r="J4765" i="59"/>
  <c r="M4765" i="59"/>
  <c r="N4765" i="59"/>
  <c r="P4765" i="59"/>
  <c r="Q4765" i="59"/>
  <c r="R4765" i="59"/>
  <c r="S4765" i="59"/>
  <c r="T4765" i="59"/>
  <c r="U4765" i="59"/>
  <c r="D4766" i="59"/>
  <c r="A4766" i="59" s="1"/>
  <c r="J4766" i="59"/>
  <c r="M4766" i="59"/>
  <c r="N4766" i="59"/>
  <c r="P4766" i="59"/>
  <c r="Q4766" i="59"/>
  <c r="R4766" i="59"/>
  <c r="S4766" i="59"/>
  <c r="T4766" i="59"/>
  <c r="U4766" i="59"/>
  <c r="D4767" i="59"/>
  <c r="A4767" i="59" s="1"/>
  <c r="J4767" i="59"/>
  <c r="M4767" i="59"/>
  <c r="N4767" i="59"/>
  <c r="P4767" i="59"/>
  <c r="Q4767" i="59"/>
  <c r="R4767" i="59"/>
  <c r="S4767" i="59"/>
  <c r="T4767" i="59"/>
  <c r="U4767" i="59"/>
  <c r="D4768" i="59"/>
  <c r="A4768" i="59" s="1"/>
  <c r="J4768" i="59"/>
  <c r="M4768" i="59"/>
  <c r="N4768" i="59"/>
  <c r="P4768" i="59"/>
  <c r="Q4768" i="59"/>
  <c r="R4768" i="59"/>
  <c r="S4768" i="59"/>
  <c r="T4768" i="59"/>
  <c r="U4768" i="59"/>
  <c r="D4769" i="59"/>
  <c r="A4769" i="59" s="1"/>
  <c r="J4769" i="59"/>
  <c r="M4769" i="59"/>
  <c r="N4769" i="59"/>
  <c r="P4769" i="59"/>
  <c r="Q4769" i="59"/>
  <c r="R4769" i="59"/>
  <c r="S4769" i="59"/>
  <c r="T4769" i="59"/>
  <c r="U4769" i="59"/>
  <c r="D4770" i="59"/>
  <c r="A4770" i="59" s="1"/>
  <c r="J4770" i="59"/>
  <c r="M4770" i="59"/>
  <c r="N4770" i="59"/>
  <c r="P4770" i="59"/>
  <c r="Q4770" i="59"/>
  <c r="R4770" i="59"/>
  <c r="S4770" i="59"/>
  <c r="T4770" i="59"/>
  <c r="U4770" i="59"/>
  <c r="D4771" i="59"/>
  <c r="A4771" i="59" s="1"/>
  <c r="J4771" i="59"/>
  <c r="M4771" i="59"/>
  <c r="N4771" i="59"/>
  <c r="P4771" i="59"/>
  <c r="Q4771" i="59"/>
  <c r="R4771" i="59"/>
  <c r="S4771" i="59"/>
  <c r="T4771" i="59"/>
  <c r="U4771" i="59"/>
  <c r="D4772" i="59"/>
  <c r="A4772" i="59" s="1"/>
  <c r="J4772" i="59"/>
  <c r="M4772" i="59"/>
  <c r="N4772" i="59"/>
  <c r="P4772" i="59"/>
  <c r="Q4772" i="59"/>
  <c r="R4772" i="59"/>
  <c r="S4772" i="59"/>
  <c r="T4772" i="59"/>
  <c r="U4772" i="59"/>
  <c r="D4773" i="59"/>
  <c r="A4773" i="59" s="1"/>
  <c r="J4773" i="59"/>
  <c r="M4773" i="59"/>
  <c r="N4773" i="59"/>
  <c r="P4773" i="59"/>
  <c r="Q4773" i="59"/>
  <c r="R4773" i="59"/>
  <c r="S4773" i="59"/>
  <c r="T4773" i="59"/>
  <c r="U4773" i="59"/>
  <c r="D4774" i="59"/>
  <c r="A4774" i="59" s="1"/>
  <c r="J4774" i="59"/>
  <c r="M4774" i="59"/>
  <c r="N4774" i="59"/>
  <c r="P4774" i="59"/>
  <c r="Q4774" i="59"/>
  <c r="S4774" i="59"/>
  <c r="T4774" i="59"/>
  <c r="U4774" i="59"/>
  <c r="D4775" i="59"/>
  <c r="A4775" i="59" s="1"/>
  <c r="J4775" i="59"/>
  <c r="M4775" i="59"/>
  <c r="N4775" i="59"/>
  <c r="P4775" i="59"/>
  <c r="Q4775" i="59"/>
  <c r="S4775" i="59"/>
  <c r="T4775" i="59"/>
  <c r="U4775" i="59"/>
  <c r="D4776" i="59"/>
  <c r="A4776" i="59" s="1"/>
  <c r="J4776" i="59"/>
  <c r="M4776" i="59"/>
  <c r="N4776" i="59"/>
  <c r="P4776" i="59"/>
  <c r="Q4776" i="59"/>
  <c r="S4776" i="59"/>
  <c r="T4776" i="59"/>
  <c r="U4776" i="59"/>
  <c r="D4777" i="59"/>
  <c r="A4777" i="59" s="1"/>
  <c r="J4777" i="59"/>
  <c r="M4777" i="59"/>
  <c r="N4777" i="59"/>
  <c r="P4777" i="59"/>
  <c r="Q4777" i="59"/>
  <c r="S4777" i="59"/>
  <c r="T4777" i="59"/>
  <c r="U4777" i="59"/>
  <c r="D4778" i="59"/>
  <c r="A4778" i="59" s="1"/>
  <c r="J4778" i="59"/>
  <c r="M4778" i="59"/>
  <c r="N4778" i="59"/>
  <c r="P4778" i="59"/>
  <c r="Q4778" i="59"/>
  <c r="S4778" i="59"/>
  <c r="T4778" i="59"/>
  <c r="U4778" i="59"/>
  <c r="D4779" i="59"/>
  <c r="A4779" i="59" s="1"/>
  <c r="J4779" i="59"/>
  <c r="M4779" i="59"/>
  <c r="N4779" i="59"/>
  <c r="P4779" i="59"/>
  <c r="Q4779" i="59"/>
  <c r="R4779" i="59"/>
  <c r="S4779" i="59"/>
  <c r="T4779" i="59"/>
  <c r="U4779" i="59"/>
  <c r="D4780" i="59"/>
  <c r="A4780" i="59" s="1"/>
  <c r="J4780" i="59"/>
  <c r="M4780" i="59"/>
  <c r="N4780" i="59"/>
  <c r="P4780" i="59"/>
  <c r="Q4780" i="59"/>
  <c r="R4780" i="59"/>
  <c r="S4780" i="59"/>
  <c r="T4780" i="59"/>
  <c r="U4780" i="59"/>
  <c r="D4781" i="59"/>
  <c r="A4781" i="59" s="1"/>
  <c r="J4781" i="59"/>
  <c r="M4781" i="59"/>
  <c r="N4781" i="59"/>
  <c r="P4781" i="59"/>
  <c r="Q4781" i="59"/>
  <c r="R4781" i="59"/>
  <c r="S4781" i="59"/>
  <c r="T4781" i="59"/>
  <c r="U4781" i="59"/>
  <c r="D4782" i="59"/>
  <c r="A4782" i="59" s="1"/>
  <c r="J4782" i="59"/>
  <c r="M4782" i="59"/>
  <c r="N4782" i="59"/>
  <c r="P4782" i="59"/>
  <c r="Q4782" i="59"/>
  <c r="R4782" i="59"/>
  <c r="S4782" i="59"/>
  <c r="T4782" i="59"/>
  <c r="U4782" i="59"/>
  <c r="D4783" i="59"/>
  <c r="A4783" i="59" s="1"/>
  <c r="J4783" i="59"/>
  <c r="M4783" i="59"/>
  <c r="N4783" i="59"/>
  <c r="P4783" i="59"/>
  <c r="Q4783" i="59"/>
  <c r="R4783" i="59"/>
  <c r="S4783" i="59"/>
  <c r="T4783" i="59"/>
  <c r="U4783" i="59"/>
  <c r="D4784" i="59"/>
  <c r="A4784" i="59" s="1"/>
  <c r="J4784" i="59"/>
  <c r="M4784" i="59"/>
  <c r="N4784" i="59"/>
  <c r="P4784" i="59"/>
  <c r="Q4784" i="59"/>
  <c r="R4784" i="59"/>
  <c r="S4784" i="59"/>
  <c r="T4784" i="59"/>
  <c r="U4784" i="59"/>
  <c r="D4785" i="59"/>
  <c r="A4785" i="59" s="1"/>
  <c r="J4785" i="59"/>
  <c r="M4785" i="59"/>
  <c r="N4785" i="59"/>
  <c r="P4785" i="59"/>
  <c r="Q4785" i="59"/>
  <c r="R4785" i="59"/>
  <c r="S4785" i="59"/>
  <c r="T4785" i="59"/>
  <c r="U4785" i="59"/>
  <c r="D4786" i="59"/>
  <c r="A4786" i="59" s="1"/>
  <c r="J4786" i="59"/>
  <c r="M4786" i="59"/>
  <c r="N4786" i="59"/>
  <c r="P4786" i="59"/>
  <c r="Q4786" i="59"/>
  <c r="R4786" i="59"/>
  <c r="S4786" i="59"/>
  <c r="T4786" i="59"/>
  <c r="U4786" i="59"/>
  <c r="D4787" i="59"/>
  <c r="A4787" i="59" s="1"/>
  <c r="J4787" i="59"/>
  <c r="M4787" i="59"/>
  <c r="N4787" i="59"/>
  <c r="P4787" i="59"/>
  <c r="Q4787" i="59"/>
  <c r="R4787" i="59"/>
  <c r="S4787" i="59"/>
  <c r="T4787" i="59"/>
  <c r="U4787" i="59"/>
  <c r="D4788" i="59"/>
  <c r="A4788" i="59" s="1"/>
  <c r="J4788" i="59"/>
  <c r="M4788" i="59"/>
  <c r="N4788" i="59"/>
  <c r="P4788" i="59"/>
  <c r="Q4788" i="59"/>
  <c r="R4788" i="59"/>
  <c r="S4788" i="59"/>
  <c r="T4788" i="59"/>
  <c r="U4788" i="59"/>
  <c r="D4789" i="59"/>
  <c r="A4789" i="59" s="1"/>
  <c r="J4789" i="59"/>
  <c r="M4789" i="59"/>
  <c r="N4789" i="59"/>
  <c r="P4789" i="59"/>
  <c r="Q4789" i="59"/>
  <c r="R4789" i="59"/>
  <c r="S4789" i="59"/>
  <c r="T4789" i="59"/>
  <c r="U4789" i="59"/>
  <c r="D4790" i="59"/>
  <c r="A4790" i="59" s="1"/>
  <c r="J4790" i="59"/>
  <c r="M4790" i="59"/>
  <c r="N4790" i="59"/>
  <c r="P4790" i="59"/>
  <c r="Q4790" i="59"/>
  <c r="R4790" i="59"/>
  <c r="S4790" i="59"/>
  <c r="T4790" i="59"/>
  <c r="U4790" i="59"/>
  <c r="D4791" i="59"/>
  <c r="A4791" i="59" s="1"/>
  <c r="J4791" i="59"/>
  <c r="M4791" i="59"/>
  <c r="N4791" i="59"/>
  <c r="P4791" i="59"/>
  <c r="Q4791" i="59"/>
  <c r="R4791" i="59"/>
  <c r="S4791" i="59"/>
  <c r="T4791" i="59"/>
  <c r="U4791" i="59"/>
  <c r="D4792" i="59"/>
  <c r="A4792" i="59" s="1"/>
  <c r="J4792" i="59"/>
  <c r="M4792" i="59"/>
  <c r="N4792" i="59"/>
  <c r="P4792" i="59"/>
  <c r="Q4792" i="59"/>
  <c r="R4792" i="59"/>
  <c r="S4792" i="59"/>
  <c r="T4792" i="59"/>
  <c r="U4792" i="59"/>
  <c r="D4793" i="59"/>
  <c r="A4793" i="59" s="1"/>
  <c r="J4793" i="59"/>
  <c r="M4793" i="59"/>
  <c r="N4793" i="59"/>
  <c r="P4793" i="59"/>
  <c r="Q4793" i="59"/>
  <c r="R4793" i="59"/>
  <c r="S4793" i="59"/>
  <c r="T4793" i="59"/>
  <c r="U4793" i="59"/>
  <c r="D4794" i="59"/>
  <c r="A4794" i="59" s="1"/>
  <c r="J4794" i="59"/>
  <c r="M4794" i="59"/>
  <c r="N4794" i="59"/>
  <c r="P4794" i="59"/>
  <c r="Q4794" i="59"/>
  <c r="R4794" i="59"/>
  <c r="S4794" i="59"/>
  <c r="T4794" i="59"/>
  <c r="U4794" i="59"/>
  <c r="D4795" i="59"/>
  <c r="A4795" i="59" s="1"/>
  <c r="J4795" i="59"/>
  <c r="M4795" i="59"/>
  <c r="N4795" i="59"/>
  <c r="P4795" i="59"/>
  <c r="Q4795" i="59"/>
  <c r="R4795" i="59"/>
  <c r="S4795" i="59"/>
  <c r="T4795" i="59"/>
  <c r="U4795" i="59"/>
  <c r="D4796" i="59"/>
  <c r="A4796" i="59" s="1"/>
  <c r="J4796" i="59"/>
  <c r="M4796" i="59"/>
  <c r="N4796" i="59"/>
  <c r="P4796" i="59"/>
  <c r="Q4796" i="59"/>
  <c r="R4796" i="59"/>
  <c r="S4796" i="59"/>
  <c r="T4796" i="59"/>
  <c r="U4796" i="59"/>
  <c r="D4797" i="59"/>
  <c r="A4797" i="59" s="1"/>
  <c r="J4797" i="59"/>
  <c r="M4797" i="59"/>
  <c r="N4797" i="59"/>
  <c r="P4797" i="59"/>
  <c r="Q4797" i="59"/>
  <c r="R4797" i="59"/>
  <c r="S4797" i="59"/>
  <c r="T4797" i="59"/>
  <c r="U4797" i="59"/>
  <c r="D4798" i="59"/>
  <c r="A4798" i="59" s="1"/>
  <c r="J4798" i="59"/>
  <c r="M4798" i="59"/>
  <c r="N4798" i="59"/>
  <c r="P4798" i="59"/>
  <c r="Q4798" i="59"/>
  <c r="R4798" i="59"/>
  <c r="S4798" i="59"/>
  <c r="T4798" i="59"/>
  <c r="U4798" i="59"/>
  <c r="D4799" i="59"/>
  <c r="A4799" i="59" s="1"/>
  <c r="J4799" i="59"/>
  <c r="M4799" i="59"/>
  <c r="N4799" i="59"/>
  <c r="P4799" i="59"/>
  <c r="Q4799" i="59"/>
  <c r="R4799" i="59"/>
  <c r="S4799" i="59"/>
  <c r="T4799" i="59"/>
  <c r="U4799" i="59"/>
  <c r="D4800" i="59"/>
  <c r="A4800" i="59" s="1"/>
  <c r="J4800" i="59"/>
  <c r="M4800" i="59"/>
  <c r="N4800" i="59"/>
  <c r="P4800" i="59"/>
  <c r="Q4800" i="59"/>
  <c r="R4800" i="59"/>
  <c r="S4800" i="59"/>
  <c r="T4800" i="59"/>
  <c r="U4800" i="59"/>
  <c r="D4801" i="59"/>
  <c r="A4801" i="59" s="1"/>
  <c r="J4801" i="59"/>
  <c r="M4801" i="59"/>
  <c r="N4801" i="59"/>
  <c r="P4801" i="59"/>
  <c r="Q4801" i="59"/>
  <c r="R4801" i="59"/>
  <c r="S4801" i="59"/>
  <c r="T4801" i="59"/>
  <c r="U4801" i="59"/>
  <c r="D4802" i="59"/>
  <c r="A4802" i="59" s="1"/>
  <c r="J4802" i="59"/>
  <c r="M4802" i="59"/>
  <c r="N4802" i="59"/>
  <c r="P4802" i="59"/>
  <c r="Q4802" i="59"/>
  <c r="R4802" i="59"/>
  <c r="S4802" i="59"/>
  <c r="T4802" i="59"/>
  <c r="U4802" i="59"/>
  <c r="D4803" i="59"/>
  <c r="A4803" i="59" s="1"/>
  <c r="J4803" i="59"/>
  <c r="M4803" i="59"/>
  <c r="N4803" i="59"/>
  <c r="P4803" i="59"/>
  <c r="Q4803" i="59"/>
  <c r="R4803" i="59"/>
  <c r="S4803" i="59"/>
  <c r="T4803" i="59"/>
  <c r="U4803" i="59"/>
  <c r="D4804" i="59"/>
  <c r="A4804" i="59" s="1"/>
  <c r="J4804" i="59"/>
  <c r="M4804" i="59"/>
  <c r="N4804" i="59"/>
  <c r="P4804" i="59"/>
  <c r="Q4804" i="59"/>
  <c r="R4804" i="59"/>
  <c r="S4804" i="59"/>
  <c r="T4804" i="59"/>
  <c r="U4804" i="59"/>
  <c r="D4805" i="59"/>
  <c r="A4805" i="59" s="1"/>
  <c r="J4805" i="59"/>
  <c r="M4805" i="59"/>
  <c r="N4805" i="59"/>
  <c r="P4805" i="59"/>
  <c r="Q4805" i="59"/>
  <c r="R4805" i="59"/>
  <c r="S4805" i="59"/>
  <c r="T4805" i="59"/>
  <c r="U4805" i="59"/>
  <c r="D4806" i="59"/>
  <c r="A4806" i="59" s="1"/>
  <c r="J4806" i="59"/>
  <c r="M4806" i="59"/>
  <c r="N4806" i="59"/>
  <c r="P4806" i="59"/>
  <c r="Q4806" i="59"/>
  <c r="R4806" i="59"/>
  <c r="S4806" i="59"/>
  <c r="T4806" i="59"/>
  <c r="U4806" i="59"/>
  <c r="D4807" i="59"/>
  <c r="A4807" i="59" s="1"/>
  <c r="J4807" i="59"/>
  <c r="M4807" i="59"/>
  <c r="N4807" i="59"/>
  <c r="P4807" i="59"/>
  <c r="Q4807" i="59"/>
  <c r="R4807" i="59"/>
  <c r="S4807" i="59"/>
  <c r="T4807" i="59"/>
  <c r="U4807" i="59"/>
  <c r="D4808" i="59"/>
  <c r="A4808" i="59" s="1"/>
  <c r="J4808" i="59"/>
  <c r="M4808" i="59"/>
  <c r="N4808" i="59"/>
  <c r="P4808" i="59"/>
  <c r="Q4808" i="59"/>
  <c r="R4808" i="59"/>
  <c r="S4808" i="59"/>
  <c r="T4808" i="59"/>
  <c r="U4808" i="59"/>
  <c r="D4809" i="59"/>
  <c r="A4809" i="59" s="1"/>
  <c r="J4809" i="59"/>
  <c r="M4809" i="59"/>
  <c r="N4809" i="59"/>
  <c r="P4809" i="59"/>
  <c r="Q4809" i="59"/>
  <c r="R4809" i="59"/>
  <c r="S4809" i="59"/>
  <c r="T4809" i="59"/>
  <c r="U4809" i="59"/>
  <c r="D4810" i="59"/>
  <c r="A4810" i="59" s="1"/>
  <c r="J4810" i="59"/>
  <c r="M4810" i="59"/>
  <c r="N4810" i="59"/>
  <c r="P4810" i="59"/>
  <c r="Q4810" i="59"/>
  <c r="R4810" i="59"/>
  <c r="S4810" i="59"/>
  <c r="T4810" i="59"/>
  <c r="U4810" i="59"/>
  <c r="D4811" i="59"/>
  <c r="A4811" i="59" s="1"/>
  <c r="J4811" i="59"/>
  <c r="M4811" i="59"/>
  <c r="N4811" i="59"/>
  <c r="P4811" i="59"/>
  <c r="Q4811" i="59"/>
  <c r="R4811" i="59"/>
  <c r="S4811" i="59"/>
  <c r="T4811" i="59"/>
  <c r="U4811" i="59"/>
  <c r="D4812" i="59"/>
  <c r="A4812" i="59" s="1"/>
  <c r="J4812" i="59"/>
  <c r="M4812" i="59"/>
  <c r="N4812" i="59"/>
  <c r="P4812" i="59"/>
  <c r="Q4812" i="59"/>
  <c r="R4812" i="59"/>
  <c r="S4812" i="59"/>
  <c r="T4812" i="59"/>
  <c r="U4812" i="59"/>
  <c r="D4813" i="59"/>
  <c r="A4813" i="59" s="1"/>
  <c r="J4813" i="59"/>
  <c r="M4813" i="59"/>
  <c r="N4813" i="59"/>
  <c r="P4813" i="59"/>
  <c r="Q4813" i="59"/>
  <c r="R4813" i="59"/>
  <c r="S4813" i="59"/>
  <c r="T4813" i="59"/>
  <c r="U4813" i="59"/>
  <c r="D4814" i="59"/>
  <c r="A4814" i="59" s="1"/>
  <c r="J4814" i="59"/>
  <c r="M4814" i="59"/>
  <c r="N4814" i="59"/>
  <c r="P4814" i="59"/>
  <c r="Q4814" i="59"/>
  <c r="R4814" i="59"/>
  <c r="S4814" i="59"/>
  <c r="T4814" i="59"/>
  <c r="U4814" i="59"/>
  <c r="D4815" i="59"/>
  <c r="A4815" i="59" s="1"/>
  <c r="J4815" i="59"/>
  <c r="M4815" i="59"/>
  <c r="N4815" i="59"/>
  <c r="P4815" i="59"/>
  <c r="Q4815" i="59"/>
  <c r="R4815" i="59"/>
  <c r="S4815" i="59"/>
  <c r="T4815" i="59"/>
  <c r="U4815" i="59"/>
  <c r="D4816" i="59"/>
  <c r="A4816" i="59" s="1"/>
  <c r="J4816" i="59"/>
  <c r="M4816" i="59"/>
  <c r="N4816" i="59"/>
  <c r="P4816" i="59"/>
  <c r="Q4816" i="59"/>
  <c r="R4816" i="59"/>
  <c r="S4816" i="59"/>
  <c r="T4816" i="59"/>
  <c r="U4816" i="59"/>
  <c r="D4817" i="59"/>
  <c r="A4817" i="59" s="1"/>
  <c r="J4817" i="59"/>
  <c r="M4817" i="59"/>
  <c r="N4817" i="59"/>
  <c r="P4817" i="59"/>
  <c r="Q4817" i="59"/>
  <c r="R4817" i="59"/>
  <c r="S4817" i="59"/>
  <c r="T4817" i="59"/>
  <c r="U4817" i="59"/>
  <c r="D4818" i="59"/>
  <c r="A4818" i="59" s="1"/>
  <c r="J4818" i="59"/>
  <c r="M4818" i="59"/>
  <c r="N4818" i="59"/>
  <c r="P4818" i="59"/>
  <c r="Q4818" i="59"/>
  <c r="R4818" i="59"/>
  <c r="S4818" i="59"/>
  <c r="T4818" i="59"/>
  <c r="U4818" i="59"/>
  <c r="D4819" i="59"/>
  <c r="A4819" i="59" s="1"/>
  <c r="J4819" i="59"/>
  <c r="M4819" i="59"/>
  <c r="N4819" i="59"/>
  <c r="P4819" i="59"/>
  <c r="Q4819" i="59"/>
  <c r="R4819" i="59"/>
  <c r="S4819" i="59"/>
  <c r="T4819" i="59"/>
  <c r="U4819" i="59"/>
  <c r="D4820" i="59"/>
  <c r="A4820" i="59" s="1"/>
  <c r="J4820" i="59"/>
  <c r="M4820" i="59"/>
  <c r="N4820" i="59"/>
  <c r="P4820" i="59"/>
  <c r="Q4820" i="59"/>
  <c r="R4820" i="59"/>
  <c r="S4820" i="59"/>
  <c r="T4820" i="59"/>
  <c r="U4820" i="59"/>
  <c r="D4821" i="59"/>
  <c r="A4821" i="59" s="1"/>
  <c r="J4821" i="59"/>
  <c r="M4821" i="59"/>
  <c r="N4821" i="59"/>
  <c r="P4821" i="59"/>
  <c r="Q4821" i="59"/>
  <c r="R4821" i="59"/>
  <c r="S4821" i="59"/>
  <c r="T4821" i="59"/>
  <c r="U4821" i="59"/>
  <c r="D4822" i="59"/>
  <c r="A4822" i="59" s="1"/>
  <c r="J4822" i="59"/>
  <c r="M4822" i="59"/>
  <c r="N4822" i="59"/>
  <c r="P4822" i="59"/>
  <c r="Q4822" i="59"/>
  <c r="R4822" i="59"/>
  <c r="S4822" i="59"/>
  <c r="T4822" i="59"/>
  <c r="U4822" i="59"/>
  <c r="D4823" i="59"/>
  <c r="A4823" i="59" s="1"/>
  <c r="J4823" i="59"/>
  <c r="M4823" i="59"/>
  <c r="N4823" i="59"/>
  <c r="P4823" i="59"/>
  <c r="Q4823" i="59"/>
  <c r="R4823" i="59"/>
  <c r="S4823" i="59"/>
  <c r="T4823" i="59"/>
  <c r="U4823" i="59"/>
  <c r="D4824" i="59"/>
  <c r="A4824" i="59" s="1"/>
  <c r="J4824" i="59"/>
  <c r="M4824" i="59"/>
  <c r="N4824" i="59"/>
  <c r="P4824" i="59"/>
  <c r="Q4824" i="59"/>
  <c r="R4824" i="59"/>
  <c r="S4824" i="59"/>
  <c r="T4824" i="59"/>
  <c r="U4824" i="59"/>
  <c r="D4825" i="59"/>
  <c r="A4825" i="59" s="1"/>
  <c r="J4825" i="59"/>
  <c r="M4825" i="59"/>
  <c r="N4825" i="59"/>
  <c r="P4825" i="59"/>
  <c r="Q4825" i="59"/>
  <c r="R4825" i="59"/>
  <c r="S4825" i="59"/>
  <c r="T4825" i="59"/>
  <c r="U4825" i="59"/>
  <c r="D4826" i="59"/>
  <c r="A4826" i="59" s="1"/>
  <c r="J4826" i="59"/>
  <c r="M4826" i="59"/>
  <c r="N4826" i="59"/>
  <c r="P4826" i="59"/>
  <c r="Q4826" i="59"/>
  <c r="R4826" i="59"/>
  <c r="S4826" i="59"/>
  <c r="T4826" i="59"/>
  <c r="U4826" i="59"/>
  <c r="D4827" i="59"/>
  <c r="A4827" i="59" s="1"/>
  <c r="J4827" i="59"/>
  <c r="M4827" i="59"/>
  <c r="N4827" i="59"/>
  <c r="P4827" i="59"/>
  <c r="Q4827" i="59"/>
  <c r="R4827" i="59"/>
  <c r="S4827" i="59"/>
  <c r="T4827" i="59"/>
  <c r="U4827" i="59"/>
  <c r="D4828" i="59"/>
  <c r="A4828" i="59" s="1"/>
  <c r="J4828" i="59"/>
  <c r="M4828" i="59"/>
  <c r="N4828" i="59"/>
  <c r="P4828" i="59"/>
  <c r="Q4828" i="59"/>
  <c r="R4828" i="59"/>
  <c r="S4828" i="59"/>
  <c r="T4828" i="59"/>
  <c r="U4828" i="59"/>
  <c r="D4829" i="59"/>
  <c r="A4829" i="59" s="1"/>
  <c r="J4829" i="59"/>
  <c r="M4829" i="59"/>
  <c r="N4829" i="59"/>
  <c r="P4829" i="59"/>
  <c r="Q4829" i="59"/>
  <c r="R4829" i="59"/>
  <c r="S4829" i="59"/>
  <c r="T4829" i="59"/>
  <c r="U4829" i="59"/>
  <c r="D4830" i="59"/>
  <c r="A4830" i="59" s="1"/>
  <c r="J4830" i="59"/>
  <c r="M4830" i="59"/>
  <c r="N4830" i="59"/>
  <c r="P4830" i="59"/>
  <c r="Q4830" i="59"/>
  <c r="R4830" i="59"/>
  <c r="S4830" i="59"/>
  <c r="T4830" i="59"/>
  <c r="U4830" i="59"/>
  <c r="D4831" i="59"/>
  <c r="A4831" i="59" s="1"/>
  <c r="J4831" i="59"/>
  <c r="M4831" i="59"/>
  <c r="N4831" i="59"/>
  <c r="P4831" i="59"/>
  <c r="Q4831" i="59"/>
  <c r="R4831" i="59"/>
  <c r="S4831" i="59"/>
  <c r="T4831" i="59"/>
  <c r="U4831" i="59"/>
  <c r="D4832" i="59"/>
  <c r="A4832" i="59" s="1"/>
  <c r="J4832" i="59"/>
  <c r="M4832" i="59"/>
  <c r="N4832" i="59"/>
  <c r="P4832" i="59"/>
  <c r="Q4832" i="59"/>
  <c r="R4832" i="59"/>
  <c r="S4832" i="59"/>
  <c r="T4832" i="59"/>
  <c r="U4832" i="59"/>
  <c r="D4833" i="59"/>
  <c r="A4833" i="59" s="1"/>
  <c r="J4833" i="59"/>
  <c r="M4833" i="59"/>
  <c r="N4833" i="59"/>
  <c r="P4833" i="59"/>
  <c r="Q4833" i="59"/>
  <c r="R4833" i="59"/>
  <c r="S4833" i="59"/>
  <c r="T4833" i="59"/>
  <c r="U4833" i="59"/>
  <c r="D4834" i="59"/>
  <c r="A4834" i="59" s="1"/>
  <c r="J4834" i="59"/>
  <c r="M4834" i="59"/>
  <c r="N4834" i="59"/>
  <c r="P4834" i="59"/>
  <c r="Q4834" i="59"/>
  <c r="R4834" i="59"/>
  <c r="S4834" i="59"/>
  <c r="T4834" i="59"/>
  <c r="U4834" i="59"/>
  <c r="D4835" i="59"/>
  <c r="A4835" i="59" s="1"/>
  <c r="J4835" i="59"/>
  <c r="M4835" i="59"/>
  <c r="N4835" i="59"/>
  <c r="P4835" i="59"/>
  <c r="Q4835" i="59"/>
  <c r="R4835" i="59"/>
  <c r="S4835" i="59"/>
  <c r="T4835" i="59"/>
  <c r="U4835" i="59"/>
  <c r="D4836" i="59"/>
  <c r="A4836" i="59" s="1"/>
  <c r="J4836" i="59"/>
  <c r="M4836" i="59"/>
  <c r="N4836" i="59"/>
  <c r="P4836" i="59"/>
  <c r="Q4836" i="59"/>
  <c r="R4836" i="59"/>
  <c r="S4836" i="59"/>
  <c r="T4836" i="59"/>
  <c r="U4836" i="59"/>
  <c r="D4837" i="59"/>
  <c r="A4837" i="59" s="1"/>
  <c r="J4837" i="59"/>
  <c r="M4837" i="59"/>
  <c r="N4837" i="59"/>
  <c r="P4837" i="59"/>
  <c r="Q4837" i="59"/>
  <c r="R4837" i="59"/>
  <c r="S4837" i="59"/>
  <c r="T4837" i="59"/>
  <c r="U4837" i="59"/>
  <c r="D4838" i="59"/>
  <c r="A4838" i="59" s="1"/>
  <c r="J4838" i="59"/>
  <c r="M4838" i="59"/>
  <c r="N4838" i="59"/>
  <c r="P4838" i="59"/>
  <c r="Q4838" i="59"/>
  <c r="R4838" i="59"/>
  <c r="S4838" i="59"/>
  <c r="T4838" i="59"/>
  <c r="U4838" i="59"/>
  <c r="D4839" i="59"/>
  <c r="A4839" i="59" s="1"/>
  <c r="J4839" i="59"/>
  <c r="M4839" i="59"/>
  <c r="N4839" i="59"/>
  <c r="P4839" i="59"/>
  <c r="Q4839" i="59"/>
  <c r="R4839" i="59"/>
  <c r="S4839" i="59"/>
  <c r="T4839" i="59"/>
  <c r="U4839" i="59"/>
  <c r="D4840" i="59"/>
  <c r="A4840" i="59" s="1"/>
  <c r="J4840" i="59"/>
  <c r="M4840" i="59"/>
  <c r="N4840" i="59"/>
  <c r="P4840" i="59"/>
  <c r="Q4840" i="59"/>
  <c r="R4840" i="59"/>
  <c r="S4840" i="59"/>
  <c r="T4840" i="59"/>
  <c r="U4840" i="59"/>
  <c r="D4841" i="59"/>
  <c r="A4841" i="59" s="1"/>
  <c r="J4841" i="59"/>
  <c r="M4841" i="59"/>
  <c r="N4841" i="59"/>
  <c r="P4841" i="59"/>
  <c r="Q4841" i="59"/>
  <c r="R4841" i="59"/>
  <c r="S4841" i="59"/>
  <c r="T4841" i="59"/>
  <c r="U4841" i="59"/>
  <c r="D4842" i="59"/>
  <c r="A4842" i="59" s="1"/>
  <c r="J4842" i="59"/>
  <c r="M4842" i="59"/>
  <c r="N4842" i="59"/>
  <c r="P4842" i="59"/>
  <c r="Q4842" i="59"/>
  <c r="R4842" i="59"/>
  <c r="S4842" i="59"/>
  <c r="T4842" i="59"/>
  <c r="U4842" i="59"/>
  <c r="D4843" i="59"/>
  <c r="A4843" i="59" s="1"/>
  <c r="J4843" i="59"/>
  <c r="M4843" i="59"/>
  <c r="N4843" i="59"/>
  <c r="P4843" i="59"/>
  <c r="Q4843" i="59"/>
  <c r="R4843" i="59"/>
  <c r="S4843" i="59"/>
  <c r="T4843" i="59"/>
  <c r="U4843" i="59"/>
  <c r="D4844" i="59"/>
  <c r="A4844" i="59" s="1"/>
  <c r="J4844" i="59"/>
  <c r="M4844" i="59"/>
  <c r="N4844" i="59"/>
  <c r="P4844" i="59"/>
  <c r="Q4844" i="59"/>
  <c r="R4844" i="59"/>
  <c r="S4844" i="59"/>
  <c r="T4844" i="59"/>
  <c r="U4844" i="59"/>
  <c r="D4845" i="59"/>
  <c r="A4845" i="59" s="1"/>
  <c r="J4845" i="59"/>
  <c r="M4845" i="59"/>
  <c r="N4845" i="59"/>
  <c r="P4845" i="59"/>
  <c r="Q4845" i="59"/>
  <c r="R4845" i="59"/>
  <c r="S4845" i="59"/>
  <c r="T4845" i="59"/>
  <c r="U4845" i="59"/>
  <c r="D4846" i="59"/>
  <c r="A4846" i="59" s="1"/>
  <c r="J4846" i="59"/>
  <c r="M4846" i="59"/>
  <c r="N4846" i="59"/>
  <c r="P4846" i="59"/>
  <c r="Q4846" i="59"/>
  <c r="R4846" i="59"/>
  <c r="S4846" i="59"/>
  <c r="T4846" i="59"/>
  <c r="U4846" i="59"/>
  <c r="D4847" i="59"/>
  <c r="A4847" i="59" s="1"/>
  <c r="J4847" i="59"/>
  <c r="M4847" i="59"/>
  <c r="N4847" i="59"/>
  <c r="P4847" i="59"/>
  <c r="Q4847" i="59"/>
  <c r="R4847" i="59"/>
  <c r="S4847" i="59"/>
  <c r="T4847" i="59"/>
  <c r="U4847" i="59"/>
  <c r="D4848" i="59"/>
  <c r="A4848" i="59" s="1"/>
  <c r="J4848" i="59"/>
  <c r="M4848" i="59"/>
  <c r="N4848" i="59"/>
  <c r="P4848" i="59"/>
  <c r="Q4848" i="59"/>
  <c r="R4848" i="59"/>
  <c r="S4848" i="59"/>
  <c r="T4848" i="59"/>
  <c r="U4848" i="59"/>
  <c r="D4849" i="59"/>
  <c r="A4849" i="59" s="1"/>
  <c r="J4849" i="59"/>
  <c r="M4849" i="59"/>
  <c r="N4849" i="59"/>
  <c r="P4849" i="59"/>
  <c r="Q4849" i="59"/>
  <c r="R4849" i="59"/>
  <c r="S4849" i="59"/>
  <c r="T4849" i="59"/>
  <c r="U4849" i="59"/>
  <c r="D4850" i="59"/>
  <c r="A4850" i="59" s="1"/>
  <c r="J4850" i="59"/>
  <c r="M4850" i="59"/>
  <c r="N4850" i="59"/>
  <c r="P4850" i="59"/>
  <c r="Q4850" i="59"/>
  <c r="R4850" i="59"/>
  <c r="S4850" i="59"/>
  <c r="T4850" i="59"/>
  <c r="U4850" i="59"/>
  <c r="D4851" i="59"/>
  <c r="A4851" i="59" s="1"/>
  <c r="J4851" i="59"/>
  <c r="M4851" i="59"/>
  <c r="N4851" i="59"/>
  <c r="P4851" i="59"/>
  <c r="Q4851" i="59"/>
  <c r="R4851" i="59"/>
  <c r="S4851" i="59"/>
  <c r="T4851" i="59"/>
  <c r="U4851" i="59"/>
  <c r="D4852" i="59"/>
  <c r="A4852" i="59" s="1"/>
  <c r="J4852" i="59"/>
  <c r="M4852" i="59"/>
  <c r="N4852" i="59"/>
  <c r="P4852" i="59"/>
  <c r="Q4852" i="59"/>
  <c r="R4852" i="59"/>
  <c r="S4852" i="59"/>
  <c r="T4852" i="59"/>
  <c r="U4852" i="59"/>
  <c r="D4853" i="59"/>
  <c r="A4853" i="59" s="1"/>
  <c r="J4853" i="59"/>
  <c r="M4853" i="59"/>
  <c r="N4853" i="59"/>
  <c r="P4853" i="59"/>
  <c r="Q4853" i="59"/>
  <c r="R4853" i="59"/>
  <c r="S4853" i="59"/>
  <c r="T4853" i="59"/>
  <c r="U4853" i="59"/>
  <c r="D4854" i="59"/>
  <c r="A4854" i="59" s="1"/>
  <c r="J4854" i="59"/>
  <c r="M4854" i="59"/>
  <c r="N4854" i="59"/>
  <c r="P4854" i="59"/>
  <c r="Q4854" i="59"/>
  <c r="R4854" i="59"/>
  <c r="S4854" i="59"/>
  <c r="T4854" i="59"/>
  <c r="U4854" i="59"/>
  <c r="D4855" i="59"/>
  <c r="A4855" i="59" s="1"/>
  <c r="J4855" i="59"/>
  <c r="M4855" i="59"/>
  <c r="N4855" i="59"/>
  <c r="P4855" i="59"/>
  <c r="Q4855" i="59"/>
  <c r="R4855" i="59"/>
  <c r="S4855" i="59"/>
  <c r="T4855" i="59"/>
  <c r="U4855" i="59"/>
  <c r="D4856" i="59"/>
  <c r="A4856" i="59" s="1"/>
  <c r="J4856" i="59"/>
  <c r="M4856" i="59"/>
  <c r="N4856" i="59"/>
  <c r="P4856" i="59"/>
  <c r="Q4856" i="59"/>
  <c r="R4856" i="59"/>
  <c r="S4856" i="59"/>
  <c r="T4856" i="59"/>
  <c r="U4856" i="59"/>
  <c r="D4857" i="59"/>
  <c r="A4857" i="59" s="1"/>
  <c r="J4857" i="59"/>
  <c r="M4857" i="59"/>
  <c r="N4857" i="59"/>
  <c r="P4857" i="59"/>
  <c r="Q4857" i="59"/>
  <c r="R4857" i="59"/>
  <c r="S4857" i="59"/>
  <c r="T4857" i="59"/>
  <c r="U4857" i="59"/>
  <c r="D4858" i="59"/>
  <c r="A4858" i="59" s="1"/>
  <c r="J4858" i="59"/>
  <c r="M4858" i="59"/>
  <c r="N4858" i="59"/>
  <c r="P4858" i="59"/>
  <c r="Q4858" i="59"/>
  <c r="R4858" i="59"/>
  <c r="S4858" i="59"/>
  <c r="T4858" i="59"/>
  <c r="U4858" i="59"/>
  <c r="D4859" i="59"/>
  <c r="A4859" i="59" s="1"/>
  <c r="J4859" i="59"/>
  <c r="M4859" i="59"/>
  <c r="N4859" i="59"/>
  <c r="P4859" i="59"/>
  <c r="Q4859" i="59"/>
  <c r="R4859" i="59"/>
  <c r="S4859" i="59"/>
  <c r="T4859" i="59"/>
  <c r="U4859" i="59"/>
  <c r="D4860" i="59"/>
  <c r="A4860" i="59" s="1"/>
  <c r="J4860" i="59"/>
  <c r="M4860" i="59"/>
  <c r="N4860" i="59"/>
  <c r="P4860" i="59"/>
  <c r="Q4860" i="59"/>
  <c r="R4860" i="59"/>
  <c r="S4860" i="59"/>
  <c r="T4860" i="59"/>
  <c r="U4860" i="59"/>
  <c r="D4861" i="59"/>
  <c r="A4861" i="59" s="1"/>
  <c r="J4861" i="59"/>
  <c r="M4861" i="59"/>
  <c r="N4861" i="59"/>
  <c r="P4861" i="59"/>
  <c r="Q4861" i="59"/>
  <c r="R4861" i="59"/>
  <c r="S4861" i="59"/>
  <c r="T4861" i="59"/>
  <c r="U4861" i="59"/>
  <c r="D4862" i="59"/>
  <c r="A4862" i="59" s="1"/>
  <c r="J4862" i="59"/>
  <c r="M4862" i="59"/>
  <c r="N4862" i="59"/>
  <c r="P4862" i="59"/>
  <c r="Q4862" i="59"/>
  <c r="R4862" i="59"/>
  <c r="S4862" i="59"/>
  <c r="T4862" i="59"/>
  <c r="U4862" i="59"/>
  <c r="D4863" i="59"/>
  <c r="A4863" i="59" s="1"/>
  <c r="J4863" i="59"/>
  <c r="M4863" i="59"/>
  <c r="N4863" i="59"/>
  <c r="P4863" i="59"/>
  <c r="Q4863" i="59"/>
  <c r="R4863" i="59"/>
  <c r="S4863" i="59"/>
  <c r="T4863" i="59"/>
  <c r="U4863" i="59"/>
  <c r="D4864" i="59"/>
  <c r="A4864" i="59" s="1"/>
  <c r="J4864" i="59"/>
  <c r="M4864" i="59"/>
  <c r="N4864" i="59"/>
  <c r="P4864" i="59"/>
  <c r="Q4864" i="59"/>
  <c r="R4864" i="59"/>
  <c r="S4864" i="59"/>
  <c r="T4864" i="59"/>
  <c r="U4864" i="59"/>
  <c r="D4865" i="59"/>
  <c r="A4865" i="59" s="1"/>
  <c r="J4865" i="59"/>
  <c r="M4865" i="59"/>
  <c r="N4865" i="59"/>
  <c r="P4865" i="59"/>
  <c r="Q4865" i="59"/>
  <c r="R4865" i="59"/>
  <c r="S4865" i="59"/>
  <c r="T4865" i="59"/>
  <c r="U4865" i="59"/>
  <c r="D4866" i="59"/>
  <c r="A4866" i="59" s="1"/>
  <c r="J4866" i="59"/>
  <c r="M4866" i="59"/>
  <c r="N4866" i="59"/>
  <c r="P4866" i="59"/>
  <c r="Q4866" i="59"/>
  <c r="R4866" i="59"/>
  <c r="S4866" i="59"/>
  <c r="T4866" i="59"/>
  <c r="U4866" i="59"/>
  <c r="D4867" i="59"/>
  <c r="A4867" i="59" s="1"/>
  <c r="J4867" i="59"/>
  <c r="M4867" i="59"/>
  <c r="N4867" i="59"/>
  <c r="P4867" i="59"/>
  <c r="Q4867" i="59"/>
  <c r="R4867" i="59"/>
  <c r="S4867" i="59"/>
  <c r="T4867" i="59"/>
  <c r="U4867" i="59"/>
  <c r="D4868" i="59"/>
  <c r="A4868" i="59" s="1"/>
  <c r="J4868" i="59"/>
  <c r="M4868" i="59"/>
  <c r="N4868" i="59"/>
  <c r="P4868" i="59"/>
  <c r="Q4868" i="59"/>
  <c r="R4868" i="59"/>
  <c r="S4868" i="59"/>
  <c r="T4868" i="59"/>
  <c r="U4868" i="59"/>
  <c r="D4869" i="59"/>
  <c r="A4869" i="59" s="1"/>
  <c r="J4869" i="59"/>
  <c r="M4869" i="59"/>
  <c r="N4869" i="59"/>
  <c r="P4869" i="59"/>
  <c r="Q4869" i="59"/>
  <c r="R4869" i="59"/>
  <c r="S4869" i="59"/>
  <c r="T4869" i="59"/>
  <c r="U4869" i="59"/>
  <c r="D4870" i="59"/>
  <c r="A4870" i="59" s="1"/>
  <c r="J4870" i="59"/>
  <c r="M4870" i="59"/>
  <c r="N4870" i="59"/>
  <c r="P4870" i="59"/>
  <c r="Q4870" i="59"/>
  <c r="R4870" i="59"/>
  <c r="S4870" i="59"/>
  <c r="T4870" i="59"/>
  <c r="U4870" i="59"/>
  <c r="D4871" i="59"/>
  <c r="A4871" i="59" s="1"/>
  <c r="J4871" i="59"/>
  <c r="M4871" i="59"/>
  <c r="N4871" i="59"/>
  <c r="P4871" i="59"/>
  <c r="Q4871" i="59"/>
  <c r="R4871" i="59"/>
  <c r="S4871" i="59"/>
  <c r="T4871" i="59"/>
  <c r="U4871" i="59"/>
  <c r="D4872" i="59"/>
  <c r="A4872" i="59" s="1"/>
  <c r="J4872" i="59"/>
  <c r="M4872" i="59"/>
  <c r="N4872" i="59"/>
  <c r="P4872" i="59"/>
  <c r="Q4872" i="59"/>
  <c r="R4872" i="59"/>
  <c r="S4872" i="59"/>
  <c r="T4872" i="59"/>
  <c r="U4872" i="59"/>
  <c r="D4873" i="59"/>
  <c r="A4873" i="59" s="1"/>
  <c r="J4873" i="59"/>
  <c r="M4873" i="59"/>
  <c r="N4873" i="59"/>
  <c r="P4873" i="59"/>
  <c r="Q4873" i="59"/>
  <c r="R4873" i="59"/>
  <c r="S4873" i="59"/>
  <c r="T4873" i="59"/>
  <c r="U4873" i="59"/>
  <c r="D4874" i="59"/>
  <c r="A4874" i="59" s="1"/>
  <c r="J4874" i="59"/>
  <c r="M4874" i="59"/>
  <c r="N4874" i="59"/>
  <c r="P4874" i="59"/>
  <c r="Q4874" i="59"/>
  <c r="R4874" i="59"/>
  <c r="S4874" i="59"/>
  <c r="T4874" i="59"/>
  <c r="U4874" i="59"/>
  <c r="D4875" i="59"/>
  <c r="A4875" i="59" s="1"/>
  <c r="J4875" i="59"/>
  <c r="M4875" i="59"/>
  <c r="N4875" i="59"/>
  <c r="P4875" i="59"/>
  <c r="Q4875" i="59"/>
  <c r="R4875" i="59"/>
  <c r="S4875" i="59"/>
  <c r="T4875" i="59"/>
  <c r="U4875" i="59"/>
  <c r="D4876" i="59"/>
  <c r="A4876" i="59" s="1"/>
  <c r="J4876" i="59"/>
  <c r="M4876" i="59"/>
  <c r="N4876" i="59"/>
  <c r="P4876" i="59"/>
  <c r="Q4876" i="59"/>
  <c r="R4876" i="59"/>
  <c r="S4876" i="59"/>
  <c r="T4876" i="59"/>
  <c r="U4876" i="59"/>
  <c r="D4877" i="59"/>
  <c r="A4877" i="59" s="1"/>
  <c r="J4877" i="59"/>
  <c r="M4877" i="59"/>
  <c r="N4877" i="59"/>
  <c r="P4877" i="59"/>
  <c r="Q4877" i="59"/>
  <c r="R4877" i="59"/>
  <c r="S4877" i="59"/>
  <c r="T4877" i="59"/>
  <c r="U4877" i="59"/>
  <c r="D4878" i="59"/>
  <c r="A4878" i="59" s="1"/>
  <c r="J4878" i="59"/>
  <c r="M4878" i="59"/>
  <c r="N4878" i="59"/>
  <c r="P4878" i="59"/>
  <c r="Q4878" i="59"/>
  <c r="R4878" i="59"/>
  <c r="S4878" i="59"/>
  <c r="T4878" i="59"/>
  <c r="U4878" i="59"/>
  <c r="D4879" i="59"/>
  <c r="A4879" i="59" s="1"/>
  <c r="J4879" i="59"/>
  <c r="M4879" i="59"/>
  <c r="N4879" i="59"/>
  <c r="P4879" i="59"/>
  <c r="Q4879" i="59"/>
  <c r="R4879" i="59"/>
  <c r="S4879" i="59"/>
  <c r="T4879" i="59"/>
  <c r="U4879" i="59"/>
  <c r="D4880" i="59"/>
  <c r="A4880" i="59" s="1"/>
  <c r="J4880" i="59"/>
  <c r="M4880" i="59"/>
  <c r="N4880" i="59"/>
  <c r="P4880" i="59"/>
  <c r="Q4880" i="59"/>
  <c r="R4880" i="59"/>
  <c r="S4880" i="59"/>
  <c r="T4880" i="59"/>
  <c r="U4880" i="59"/>
  <c r="D4881" i="59"/>
  <c r="A4881" i="59" s="1"/>
  <c r="J4881" i="59"/>
  <c r="M4881" i="59"/>
  <c r="N4881" i="59"/>
  <c r="P4881" i="59"/>
  <c r="Q4881" i="59"/>
  <c r="R4881" i="59"/>
  <c r="S4881" i="59"/>
  <c r="T4881" i="59"/>
  <c r="U4881" i="59"/>
  <c r="D4882" i="59"/>
  <c r="A4882" i="59" s="1"/>
  <c r="J4882" i="59"/>
  <c r="M4882" i="59"/>
  <c r="N4882" i="59"/>
  <c r="P4882" i="59"/>
  <c r="Q4882" i="59"/>
  <c r="R4882" i="59"/>
  <c r="S4882" i="59"/>
  <c r="T4882" i="59"/>
  <c r="U4882" i="59"/>
  <c r="D4883" i="59"/>
  <c r="A4883" i="59" s="1"/>
  <c r="J4883" i="59"/>
  <c r="M4883" i="59"/>
  <c r="N4883" i="59"/>
  <c r="P4883" i="59"/>
  <c r="Q4883" i="59"/>
  <c r="R4883" i="59"/>
  <c r="S4883" i="59"/>
  <c r="T4883" i="59"/>
  <c r="U4883" i="59"/>
  <c r="D4884" i="59"/>
  <c r="A4884" i="59" s="1"/>
  <c r="J4884" i="59"/>
  <c r="M4884" i="59"/>
  <c r="N4884" i="59"/>
  <c r="P4884" i="59"/>
  <c r="Q4884" i="59"/>
  <c r="S4884" i="59"/>
  <c r="T4884" i="59"/>
  <c r="U4884" i="59"/>
  <c r="D4885" i="59"/>
  <c r="A4885" i="59" s="1"/>
  <c r="J4885" i="59"/>
  <c r="M4885" i="59"/>
  <c r="N4885" i="59"/>
  <c r="P4885" i="59"/>
  <c r="Q4885" i="59"/>
  <c r="S4885" i="59"/>
  <c r="T4885" i="59"/>
  <c r="U4885" i="59"/>
  <c r="D4886" i="59"/>
  <c r="A4886" i="59" s="1"/>
  <c r="J4886" i="59"/>
  <c r="M4886" i="59"/>
  <c r="N4886" i="59"/>
  <c r="P4886" i="59"/>
  <c r="Q4886" i="59"/>
  <c r="R4886" i="59"/>
  <c r="S4886" i="59"/>
  <c r="T4886" i="59"/>
  <c r="U4886" i="59"/>
  <c r="D4887" i="59"/>
  <c r="A4887" i="59" s="1"/>
  <c r="J4887" i="59"/>
  <c r="M4887" i="59"/>
  <c r="N4887" i="59"/>
  <c r="P4887" i="59"/>
  <c r="Q4887" i="59"/>
  <c r="R4887" i="59"/>
  <c r="S4887" i="59"/>
  <c r="T4887" i="59"/>
  <c r="U4887" i="59"/>
  <c r="D4888" i="59"/>
  <c r="A4888" i="59" s="1"/>
  <c r="J4888" i="59"/>
  <c r="M4888" i="59"/>
  <c r="N4888" i="59"/>
  <c r="P4888" i="59"/>
  <c r="Q4888" i="59"/>
  <c r="R4888" i="59"/>
  <c r="S4888" i="59"/>
  <c r="T4888" i="59"/>
  <c r="U4888" i="59"/>
  <c r="D4889" i="59"/>
  <c r="A4889" i="59" s="1"/>
  <c r="J4889" i="59"/>
  <c r="M4889" i="59"/>
  <c r="N4889" i="59"/>
  <c r="P4889" i="59"/>
  <c r="Q4889" i="59"/>
  <c r="R4889" i="59"/>
  <c r="S4889" i="59"/>
  <c r="T4889" i="59"/>
  <c r="U4889" i="59"/>
  <c r="D4890" i="59"/>
  <c r="A4890" i="59" s="1"/>
  <c r="J4890" i="59"/>
  <c r="M4890" i="59"/>
  <c r="N4890" i="59"/>
  <c r="P4890" i="59"/>
  <c r="Q4890" i="59"/>
  <c r="R4890" i="59"/>
  <c r="S4890" i="59"/>
  <c r="T4890" i="59"/>
  <c r="U4890" i="59"/>
  <c r="D4891" i="59"/>
  <c r="A4891" i="59" s="1"/>
  <c r="J4891" i="59"/>
  <c r="M4891" i="59"/>
  <c r="N4891" i="59"/>
  <c r="P4891" i="59"/>
  <c r="Q4891" i="59"/>
  <c r="R4891" i="59"/>
  <c r="S4891" i="59"/>
  <c r="T4891" i="59"/>
  <c r="U4891" i="59"/>
  <c r="D4892" i="59"/>
  <c r="A4892" i="59" s="1"/>
  <c r="J4892" i="59"/>
  <c r="M4892" i="59"/>
  <c r="N4892" i="59"/>
  <c r="P4892" i="59"/>
  <c r="Q4892" i="59"/>
  <c r="R4892" i="59"/>
  <c r="S4892" i="59"/>
  <c r="T4892" i="59"/>
  <c r="U4892" i="59"/>
  <c r="D4893" i="59"/>
  <c r="A4893" i="59" s="1"/>
  <c r="J4893" i="59"/>
  <c r="M4893" i="59"/>
  <c r="N4893" i="59"/>
  <c r="P4893" i="59"/>
  <c r="Q4893" i="59"/>
  <c r="R4893" i="59"/>
  <c r="S4893" i="59"/>
  <c r="T4893" i="59"/>
  <c r="U4893" i="59"/>
  <c r="D4894" i="59"/>
  <c r="A4894" i="59" s="1"/>
  <c r="J4894" i="59"/>
  <c r="M4894" i="59"/>
  <c r="N4894" i="59"/>
  <c r="P4894" i="59"/>
  <c r="Q4894" i="59"/>
  <c r="R4894" i="59"/>
  <c r="S4894" i="59"/>
  <c r="T4894" i="59"/>
  <c r="U4894" i="59"/>
  <c r="D4895" i="59"/>
  <c r="A4895" i="59" s="1"/>
  <c r="J4895" i="59"/>
  <c r="M4895" i="59"/>
  <c r="N4895" i="59"/>
  <c r="P4895" i="59"/>
  <c r="Q4895" i="59"/>
  <c r="R4895" i="59"/>
  <c r="S4895" i="59"/>
  <c r="T4895" i="59"/>
  <c r="U4895" i="59"/>
  <c r="D4896" i="59"/>
  <c r="A4896" i="59" s="1"/>
  <c r="J4896" i="59"/>
  <c r="M4896" i="59"/>
  <c r="N4896" i="59"/>
  <c r="P4896" i="59"/>
  <c r="Q4896" i="59"/>
  <c r="R4896" i="59"/>
  <c r="S4896" i="59"/>
  <c r="T4896" i="59"/>
  <c r="U4896" i="59"/>
  <c r="D4897" i="59"/>
  <c r="A4897" i="59" s="1"/>
  <c r="J4897" i="59"/>
  <c r="M4897" i="59"/>
  <c r="N4897" i="59"/>
  <c r="P4897" i="59"/>
  <c r="Q4897" i="59"/>
  <c r="R4897" i="59"/>
  <c r="S4897" i="59"/>
  <c r="T4897" i="59"/>
  <c r="U4897" i="59"/>
  <c r="D4898" i="59"/>
  <c r="A4898" i="59" s="1"/>
  <c r="J4898" i="59"/>
  <c r="M4898" i="59"/>
  <c r="N4898" i="59"/>
  <c r="P4898" i="59"/>
  <c r="Q4898" i="59"/>
  <c r="R4898" i="59"/>
  <c r="S4898" i="59"/>
  <c r="T4898" i="59"/>
  <c r="U4898" i="59"/>
  <c r="D4899" i="59"/>
  <c r="A4899" i="59" s="1"/>
  <c r="J4899" i="59"/>
  <c r="M4899" i="59"/>
  <c r="N4899" i="59"/>
  <c r="P4899" i="59"/>
  <c r="Q4899" i="59"/>
  <c r="R4899" i="59"/>
  <c r="S4899" i="59"/>
  <c r="T4899" i="59"/>
  <c r="U4899" i="59"/>
  <c r="D4900" i="59"/>
  <c r="A4900" i="59" s="1"/>
  <c r="J4900" i="59"/>
  <c r="M4900" i="59"/>
  <c r="N4900" i="59"/>
  <c r="P4900" i="59"/>
  <c r="Q4900" i="59"/>
  <c r="R4900" i="59"/>
  <c r="S4900" i="59"/>
  <c r="T4900" i="59"/>
  <c r="U4900" i="59"/>
  <c r="D4901" i="59"/>
  <c r="A4901" i="59" s="1"/>
  <c r="J4901" i="59"/>
  <c r="M4901" i="59"/>
  <c r="N4901" i="59"/>
  <c r="P4901" i="59"/>
  <c r="Q4901" i="59"/>
  <c r="R4901" i="59"/>
  <c r="S4901" i="59"/>
  <c r="T4901" i="59"/>
  <c r="U4901" i="59"/>
  <c r="D4902" i="59"/>
  <c r="A4902" i="59" s="1"/>
  <c r="J4902" i="59"/>
  <c r="M4902" i="59"/>
  <c r="N4902" i="59"/>
  <c r="P4902" i="59"/>
  <c r="Q4902" i="59"/>
  <c r="R4902" i="59"/>
  <c r="S4902" i="59"/>
  <c r="T4902" i="59"/>
  <c r="U4902" i="59"/>
  <c r="D4903" i="59"/>
  <c r="A4903" i="59" s="1"/>
  <c r="J4903" i="59"/>
  <c r="M4903" i="59"/>
  <c r="N4903" i="59"/>
  <c r="P4903" i="59"/>
  <c r="Q4903" i="59"/>
  <c r="R4903" i="59"/>
  <c r="S4903" i="59"/>
  <c r="T4903" i="59"/>
  <c r="U4903" i="59"/>
  <c r="D4904" i="59"/>
  <c r="A4904" i="59" s="1"/>
  <c r="J4904" i="59"/>
  <c r="M4904" i="59"/>
  <c r="N4904" i="59"/>
  <c r="P4904" i="59"/>
  <c r="Q4904" i="59"/>
  <c r="R4904" i="59"/>
  <c r="S4904" i="59"/>
  <c r="T4904" i="59"/>
  <c r="U4904" i="59"/>
  <c r="D4905" i="59"/>
  <c r="A4905" i="59" s="1"/>
  <c r="J4905" i="59"/>
  <c r="M4905" i="59"/>
  <c r="N4905" i="59"/>
  <c r="P4905" i="59"/>
  <c r="Q4905" i="59"/>
  <c r="R4905" i="59"/>
  <c r="S4905" i="59"/>
  <c r="T4905" i="59"/>
  <c r="U4905" i="59"/>
  <c r="D4906" i="59"/>
  <c r="A4906" i="59" s="1"/>
  <c r="J4906" i="59"/>
  <c r="M4906" i="59"/>
  <c r="N4906" i="59"/>
  <c r="P4906" i="59"/>
  <c r="Q4906" i="59"/>
  <c r="R4906" i="59"/>
  <c r="S4906" i="59"/>
  <c r="T4906" i="59"/>
  <c r="U4906" i="59"/>
  <c r="D4907" i="59"/>
  <c r="A4907" i="59" s="1"/>
  <c r="J4907" i="59"/>
  <c r="M4907" i="59"/>
  <c r="N4907" i="59"/>
  <c r="P4907" i="59"/>
  <c r="Q4907" i="59"/>
  <c r="R4907" i="59"/>
  <c r="S4907" i="59"/>
  <c r="T4907" i="59"/>
  <c r="U4907" i="59"/>
  <c r="D4908" i="59"/>
  <c r="A4908" i="59" s="1"/>
  <c r="J4908" i="59"/>
  <c r="M4908" i="59"/>
  <c r="N4908" i="59"/>
  <c r="P4908" i="59"/>
  <c r="Q4908" i="59"/>
  <c r="R4908" i="59"/>
  <c r="S4908" i="59"/>
  <c r="T4908" i="59"/>
  <c r="U4908" i="59"/>
  <c r="D4909" i="59"/>
  <c r="A4909" i="59" s="1"/>
  <c r="J4909" i="59"/>
  <c r="M4909" i="59"/>
  <c r="N4909" i="59"/>
  <c r="P4909" i="59"/>
  <c r="Q4909" i="59"/>
  <c r="R4909" i="59"/>
  <c r="S4909" i="59"/>
  <c r="T4909" i="59"/>
  <c r="U4909" i="59"/>
  <c r="D4910" i="59"/>
  <c r="A4910" i="59" s="1"/>
  <c r="J4910" i="59"/>
  <c r="M4910" i="59"/>
  <c r="N4910" i="59"/>
  <c r="P4910" i="59"/>
  <c r="Q4910" i="59"/>
  <c r="R4910" i="59"/>
  <c r="S4910" i="59"/>
  <c r="T4910" i="59"/>
  <c r="U4910" i="59"/>
  <c r="D4911" i="59"/>
  <c r="A4911" i="59" s="1"/>
  <c r="J4911" i="59"/>
  <c r="M4911" i="59"/>
  <c r="N4911" i="59"/>
  <c r="P4911" i="59"/>
  <c r="Q4911" i="59"/>
  <c r="R4911" i="59"/>
  <c r="S4911" i="59"/>
  <c r="T4911" i="59"/>
  <c r="U4911" i="59"/>
  <c r="D4912" i="59"/>
  <c r="A4912" i="59" s="1"/>
  <c r="J4912" i="59"/>
  <c r="M4912" i="59"/>
  <c r="N4912" i="59"/>
  <c r="P4912" i="59"/>
  <c r="Q4912" i="59"/>
  <c r="R4912" i="59"/>
  <c r="S4912" i="59"/>
  <c r="T4912" i="59"/>
  <c r="U4912" i="59"/>
  <c r="D4913" i="59"/>
  <c r="A4913" i="59" s="1"/>
  <c r="J4913" i="59"/>
  <c r="M4913" i="59"/>
  <c r="N4913" i="59"/>
  <c r="P4913" i="59"/>
  <c r="Q4913" i="59"/>
  <c r="R4913" i="59"/>
  <c r="S4913" i="59"/>
  <c r="T4913" i="59"/>
  <c r="U4913" i="59"/>
  <c r="D4914" i="59"/>
  <c r="A4914" i="59" s="1"/>
  <c r="J4914" i="59"/>
  <c r="M4914" i="59"/>
  <c r="N4914" i="59"/>
  <c r="P4914" i="59"/>
  <c r="Q4914" i="59"/>
  <c r="R4914" i="59"/>
  <c r="S4914" i="59"/>
  <c r="T4914" i="59"/>
  <c r="U4914" i="59"/>
  <c r="D4915" i="59"/>
  <c r="A4915" i="59" s="1"/>
  <c r="J4915" i="59"/>
  <c r="M4915" i="59"/>
  <c r="N4915" i="59"/>
  <c r="P4915" i="59"/>
  <c r="Q4915" i="59"/>
  <c r="R4915" i="59"/>
  <c r="S4915" i="59"/>
  <c r="T4915" i="59"/>
  <c r="U4915" i="59"/>
  <c r="D4916" i="59"/>
  <c r="A4916" i="59" s="1"/>
  <c r="J4916" i="59"/>
  <c r="M4916" i="59"/>
  <c r="N4916" i="59"/>
  <c r="P4916" i="59"/>
  <c r="Q4916" i="59"/>
  <c r="R4916" i="59"/>
  <c r="S4916" i="59"/>
  <c r="T4916" i="59"/>
  <c r="U4916" i="59"/>
  <c r="D4917" i="59"/>
  <c r="A4917" i="59" s="1"/>
  <c r="J4917" i="59"/>
  <c r="M4917" i="59"/>
  <c r="N4917" i="59"/>
  <c r="P4917" i="59"/>
  <c r="Q4917" i="59"/>
  <c r="R4917" i="59"/>
  <c r="S4917" i="59"/>
  <c r="T4917" i="59"/>
  <c r="U4917" i="59"/>
  <c r="D4918" i="59"/>
  <c r="A4918" i="59" s="1"/>
  <c r="J4918" i="59"/>
  <c r="M4918" i="59"/>
  <c r="N4918" i="59"/>
  <c r="P4918" i="59"/>
  <c r="Q4918" i="59"/>
  <c r="R4918" i="59"/>
  <c r="S4918" i="59"/>
  <c r="T4918" i="59"/>
  <c r="U4918" i="59"/>
  <c r="D4919" i="59"/>
  <c r="A4919" i="59" s="1"/>
  <c r="J4919" i="59"/>
  <c r="M4919" i="59"/>
  <c r="N4919" i="59"/>
  <c r="P4919" i="59"/>
  <c r="Q4919" i="59"/>
  <c r="R4919" i="59"/>
  <c r="S4919" i="59"/>
  <c r="T4919" i="59"/>
  <c r="U4919" i="59"/>
  <c r="D4920" i="59"/>
  <c r="A4920" i="59" s="1"/>
  <c r="J4920" i="59"/>
  <c r="M4920" i="59"/>
  <c r="N4920" i="59"/>
  <c r="P4920" i="59"/>
  <c r="Q4920" i="59"/>
  <c r="R4920" i="59"/>
  <c r="S4920" i="59"/>
  <c r="T4920" i="59"/>
  <c r="U4920" i="59"/>
  <c r="D4921" i="59"/>
  <c r="A4921" i="59" s="1"/>
  <c r="J4921" i="59"/>
  <c r="M4921" i="59"/>
  <c r="N4921" i="59"/>
  <c r="P4921" i="59"/>
  <c r="Q4921" i="59"/>
  <c r="R4921" i="59"/>
  <c r="S4921" i="59"/>
  <c r="T4921" i="59"/>
  <c r="U4921" i="59"/>
  <c r="D4922" i="59"/>
  <c r="A4922" i="59" s="1"/>
  <c r="J4922" i="59"/>
  <c r="M4922" i="59"/>
  <c r="N4922" i="59"/>
  <c r="P4922" i="59"/>
  <c r="Q4922" i="59"/>
  <c r="R4922" i="59"/>
  <c r="S4922" i="59"/>
  <c r="T4922" i="59"/>
  <c r="U4922" i="59"/>
  <c r="D4923" i="59"/>
  <c r="A4923" i="59" s="1"/>
  <c r="J4923" i="59"/>
  <c r="M4923" i="59"/>
  <c r="N4923" i="59"/>
  <c r="P4923" i="59"/>
  <c r="Q4923" i="59"/>
  <c r="R4923" i="59"/>
  <c r="S4923" i="59"/>
  <c r="T4923" i="59"/>
  <c r="U4923" i="59"/>
  <c r="D4924" i="59"/>
  <c r="A4924" i="59" s="1"/>
  <c r="J4924" i="59"/>
  <c r="M4924" i="59"/>
  <c r="N4924" i="59"/>
  <c r="P4924" i="59"/>
  <c r="Q4924" i="59"/>
  <c r="R4924" i="59"/>
  <c r="S4924" i="59"/>
  <c r="T4924" i="59"/>
  <c r="U4924" i="59"/>
  <c r="D4925" i="59"/>
  <c r="A4925" i="59" s="1"/>
  <c r="J4925" i="59"/>
  <c r="M4925" i="59"/>
  <c r="N4925" i="59"/>
  <c r="P4925" i="59"/>
  <c r="Q4925" i="59"/>
  <c r="R4925" i="59"/>
  <c r="S4925" i="59"/>
  <c r="T4925" i="59"/>
  <c r="U4925" i="59"/>
  <c r="D4926" i="59"/>
  <c r="A4926" i="59" s="1"/>
  <c r="J4926" i="59"/>
  <c r="M4926" i="59"/>
  <c r="N4926" i="59"/>
  <c r="P4926" i="59"/>
  <c r="Q4926" i="59"/>
  <c r="R4926" i="59"/>
  <c r="S4926" i="59"/>
  <c r="T4926" i="59"/>
  <c r="U4926" i="59"/>
  <c r="D4927" i="59"/>
  <c r="A4927" i="59" s="1"/>
  <c r="J4927" i="59"/>
  <c r="M4927" i="59"/>
  <c r="N4927" i="59"/>
  <c r="P4927" i="59"/>
  <c r="Q4927" i="59"/>
  <c r="R4927" i="59"/>
  <c r="S4927" i="59"/>
  <c r="T4927" i="59"/>
  <c r="U4927" i="59"/>
  <c r="D4928" i="59"/>
  <c r="A4928" i="59" s="1"/>
  <c r="J4928" i="59"/>
  <c r="M4928" i="59"/>
  <c r="N4928" i="59"/>
  <c r="P4928" i="59"/>
  <c r="Q4928" i="59"/>
  <c r="R4928" i="59"/>
  <c r="S4928" i="59"/>
  <c r="T4928" i="59"/>
  <c r="U4928" i="59"/>
  <c r="D4929" i="59"/>
  <c r="A4929" i="59" s="1"/>
  <c r="J4929" i="59"/>
  <c r="M4929" i="59"/>
  <c r="N4929" i="59"/>
  <c r="P4929" i="59"/>
  <c r="Q4929" i="59"/>
  <c r="R4929" i="59"/>
  <c r="S4929" i="59"/>
  <c r="T4929" i="59"/>
  <c r="U4929" i="59"/>
  <c r="D4930" i="59"/>
  <c r="A4930" i="59" s="1"/>
  <c r="J4930" i="59"/>
  <c r="M4930" i="59"/>
  <c r="N4930" i="59"/>
  <c r="P4930" i="59"/>
  <c r="Q4930" i="59"/>
  <c r="R4930" i="59"/>
  <c r="S4930" i="59"/>
  <c r="T4930" i="59"/>
  <c r="U4930" i="59"/>
  <c r="D4931" i="59"/>
  <c r="A4931" i="59" s="1"/>
  <c r="J4931" i="59"/>
  <c r="M4931" i="59"/>
  <c r="N4931" i="59"/>
  <c r="P4931" i="59"/>
  <c r="Q4931" i="59"/>
  <c r="R4931" i="59"/>
  <c r="S4931" i="59"/>
  <c r="T4931" i="59"/>
  <c r="U4931" i="59"/>
  <c r="D4932" i="59"/>
  <c r="A4932" i="59" s="1"/>
  <c r="J4932" i="59"/>
  <c r="M4932" i="59"/>
  <c r="N4932" i="59"/>
  <c r="P4932" i="59"/>
  <c r="Q4932" i="59"/>
  <c r="R4932" i="59"/>
  <c r="S4932" i="59"/>
  <c r="T4932" i="59"/>
  <c r="U4932" i="59"/>
  <c r="D4933" i="59"/>
  <c r="A4933" i="59" s="1"/>
  <c r="J4933" i="59"/>
  <c r="M4933" i="59"/>
  <c r="N4933" i="59"/>
  <c r="P4933" i="59"/>
  <c r="Q4933" i="59"/>
  <c r="R4933" i="59"/>
  <c r="S4933" i="59"/>
  <c r="T4933" i="59"/>
  <c r="U4933" i="59"/>
  <c r="D4934" i="59"/>
  <c r="A4934" i="59" s="1"/>
  <c r="J4934" i="59"/>
  <c r="M4934" i="59"/>
  <c r="N4934" i="59"/>
  <c r="P4934" i="59"/>
  <c r="Q4934" i="59"/>
  <c r="R4934" i="59"/>
  <c r="S4934" i="59"/>
  <c r="T4934" i="59"/>
  <c r="U4934" i="59"/>
  <c r="D4935" i="59"/>
  <c r="A4935" i="59" s="1"/>
  <c r="J4935" i="59"/>
  <c r="M4935" i="59"/>
  <c r="N4935" i="59"/>
  <c r="P4935" i="59"/>
  <c r="Q4935" i="59"/>
  <c r="R4935" i="59"/>
  <c r="S4935" i="59"/>
  <c r="T4935" i="59"/>
  <c r="U4935" i="59"/>
  <c r="D4936" i="59"/>
  <c r="A4936" i="59" s="1"/>
  <c r="J4936" i="59"/>
  <c r="M4936" i="59"/>
  <c r="N4936" i="59"/>
  <c r="P4936" i="59"/>
  <c r="Q4936" i="59"/>
  <c r="R4936" i="59"/>
  <c r="S4936" i="59"/>
  <c r="T4936" i="59"/>
  <c r="U4936" i="59"/>
  <c r="D4937" i="59"/>
  <c r="A4937" i="59" s="1"/>
  <c r="J4937" i="59"/>
  <c r="M4937" i="59"/>
  <c r="N4937" i="59"/>
  <c r="P4937" i="59"/>
  <c r="Q4937" i="59"/>
  <c r="R4937" i="59"/>
  <c r="S4937" i="59"/>
  <c r="T4937" i="59"/>
  <c r="U4937" i="59"/>
  <c r="D4938" i="59"/>
  <c r="A4938" i="59" s="1"/>
  <c r="J4938" i="59"/>
  <c r="M4938" i="59"/>
  <c r="N4938" i="59"/>
  <c r="P4938" i="59"/>
  <c r="Q4938" i="59"/>
  <c r="R4938" i="59"/>
  <c r="S4938" i="59"/>
  <c r="T4938" i="59"/>
  <c r="U4938" i="59"/>
  <c r="D4939" i="59"/>
  <c r="A4939" i="59" s="1"/>
  <c r="J4939" i="59"/>
  <c r="M4939" i="59"/>
  <c r="N4939" i="59"/>
  <c r="P4939" i="59"/>
  <c r="Q4939" i="59"/>
  <c r="R4939" i="59"/>
  <c r="S4939" i="59"/>
  <c r="T4939" i="59"/>
  <c r="U4939" i="59"/>
  <c r="D4940" i="59"/>
  <c r="A4940" i="59" s="1"/>
  <c r="J4940" i="59"/>
  <c r="M4940" i="59"/>
  <c r="N4940" i="59"/>
  <c r="P4940" i="59"/>
  <c r="Q4940" i="59"/>
  <c r="R4940" i="59"/>
  <c r="S4940" i="59"/>
  <c r="T4940" i="59"/>
  <c r="U4940" i="59"/>
  <c r="D4941" i="59"/>
  <c r="A4941" i="59" s="1"/>
  <c r="J4941" i="59"/>
  <c r="M4941" i="59"/>
  <c r="N4941" i="59"/>
  <c r="P4941" i="59"/>
  <c r="Q4941" i="59"/>
  <c r="R4941" i="59"/>
  <c r="S4941" i="59"/>
  <c r="T4941" i="59"/>
  <c r="U4941" i="59"/>
  <c r="D4942" i="59"/>
  <c r="A4942" i="59" s="1"/>
  <c r="J4942" i="59"/>
  <c r="M4942" i="59"/>
  <c r="N4942" i="59"/>
  <c r="P4942" i="59"/>
  <c r="Q4942" i="59"/>
  <c r="R4942" i="59"/>
  <c r="S4942" i="59"/>
  <c r="T4942" i="59"/>
  <c r="U4942" i="59"/>
  <c r="D4943" i="59"/>
  <c r="A4943" i="59" s="1"/>
  <c r="J4943" i="59"/>
  <c r="M4943" i="59"/>
  <c r="N4943" i="59"/>
  <c r="P4943" i="59"/>
  <c r="Q4943" i="59"/>
  <c r="R4943" i="59"/>
  <c r="S4943" i="59"/>
  <c r="T4943" i="59"/>
  <c r="U4943" i="59"/>
  <c r="D4944" i="59"/>
  <c r="A4944" i="59" s="1"/>
  <c r="J4944" i="59"/>
  <c r="M4944" i="59"/>
  <c r="N4944" i="59"/>
  <c r="P4944" i="59"/>
  <c r="Q4944" i="59"/>
  <c r="R4944" i="59"/>
  <c r="S4944" i="59"/>
  <c r="T4944" i="59"/>
  <c r="U4944" i="59"/>
  <c r="D4945" i="59"/>
  <c r="A4945" i="59" s="1"/>
  <c r="J4945" i="59"/>
  <c r="M4945" i="59"/>
  <c r="N4945" i="59"/>
  <c r="P4945" i="59"/>
  <c r="Q4945" i="59"/>
  <c r="R4945" i="59"/>
  <c r="S4945" i="59"/>
  <c r="T4945" i="59"/>
  <c r="U4945" i="59"/>
  <c r="D4946" i="59"/>
  <c r="A4946" i="59" s="1"/>
  <c r="J4946" i="59"/>
  <c r="M4946" i="59"/>
  <c r="N4946" i="59"/>
  <c r="P4946" i="59"/>
  <c r="Q4946" i="59"/>
  <c r="R4946" i="59"/>
  <c r="S4946" i="59"/>
  <c r="T4946" i="59"/>
  <c r="U4946" i="59"/>
  <c r="D4947" i="59"/>
  <c r="A4947" i="59" s="1"/>
  <c r="J4947" i="59"/>
  <c r="M4947" i="59"/>
  <c r="N4947" i="59"/>
  <c r="P4947" i="59"/>
  <c r="Q4947" i="59"/>
  <c r="R4947" i="59"/>
  <c r="S4947" i="59"/>
  <c r="T4947" i="59"/>
  <c r="U4947" i="59"/>
  <c r="D4948" i="59"/>
  <c r="A4948" i="59" s="1"/>
  <c r="J4948" i="59"/>
  <c r="M4948" i="59"/>
  <c r="N4948" i="59"/>
  <c r="P4948" i="59"/>
  <c r="Q4948" i="59"/>
  <c r="R4948" i="59"/>
  <c r="S4948" i="59"/>
  <c r="T4948" i="59"/>
  <c r="U4948" i="59"/>
  <c r="D4949" i="59"/>
  <c r="A4949" i="59" s="1"/>
  <c r="J4949" i="59"/>
  <c r="M4949" i="59"/>
  <c r="N4949" i="59"/>
  <c r="P4949" i="59"/>
  <c r="Q4949" i="59"/>
  <c r="R4949" i="59"/>
  <c r="S4949" i="59"/>
  <c r="T4949" i="59"/>
  <c r="U4949" i="59"/>
  <c r="D4950" i="59"/>
  <c r="A4950" i="59" s="1"/>
  <c r="J4950" i="59"/>
  <c r="M4950" i="59"/>
  <c r="N4950" i="59"/>
  <c r="P4950" i="59"/>
  <c r="Q4950" i="59"/>
  <c r="R4950" i="59"/>
  <c r="S4950" i="59"/>
  <c r="T4950" i="59"/>
  <c r="U4950" i="59"/>
  <c r="D4951" i="59"/>
  <c r="A4951" i="59" s="1"/>
  <c r="J4951" i="59"/>
  <c r="M4951" i="59"/>
  <c r="N4951" i="59"/>
  <c r="P4951" i="59"/>
  <c r="Q4951" i="59"/>
  <c r="R4951" i="59"/>
  <c r="S4951" i="59"/>
  <c r="T4951" i="59"/>
  <c r="U4951" i="59"/>
  <c r="D4952" i="59"/>
  <c r="A4952" i="59" s="1"/>
  <c r="J4952" i="59"/>
  <c r="M4952" i="59"/>
  <c r="N4952" i="59"/>
  <c r="P4952" i="59"/>
  <c r="Q4952" i="59"/>
  <c r="R4952" i="59"/>
  <c r="S4952" i="59"/>
  <c r="T4952" i="59"/>
  <c r="U4952" i="59"/>
  <c r="D4953" i="59"/>
  <c r="A4953" i="59" s="1"/>
  <c r="J4953" i="59"/>
  <c r="M4953" i="59"/>
  <c r="N4953" i="59"/>
  <c r="P4953" i="59"/>
  <c r="Q4953" i="59"/>
  <c r="R4953" i="59"/>
  <c r="S4953" i="59"/>
  <c r="T4953" i="59"/>
  <c r="U4953" i="59"/>
  <c r="D4954" i="59"/>
  <c r="A4954" i="59" s="1"/>
  <c r="J4954" i="59"/>
  <c r="M4954" i="59"/>
  <c r="N4954" i="59"/>
  <c r="P4954" i="59"/>
  <c r="Q4954" i="59"/>
  <c r="R4954" i="59"/>
  <c r="S4954" i="59"/>
  <c r="T4954" i="59"/>
  <c r="U4954" i="59"/>
  <c r="D4955" i="59"/>
  <c r="A4955" i="59" s="1"/>
  <c r="J4955" i="59"/>
  <c r="M4955" i="59"/>
  <c r="N4955" i="59"/>
  <c r="P4955" i="59"/>
  <c r="Q4955" i="59"/>
  <c r="R4955" i="59"/>
  <c r="S4955" i="59"/>
  <c r="T4955" i="59"/>
  <c r="U4955" i="59"/>
  <c r="D4956" i="59"/>
  <c r="A4956" i="59" s="1"/>
  <c r="J4956" i="59"/>
  <c r="M4956" i="59"/>
  <c r="N4956" i="59"/>
  <c r="P4956" i="59"/>
  <c r="Q4956" i="59"/>
  <c r="R4956" i="59"/>
  <c r="S4956" i="59"/>
  <c r="T4956" i="59"/>
  <c r="U4956" i="59"/>
  <c r="D4957" i="59"/>
  <c r="A4957" i="59" s="1"/>
  <c r="J4957" i="59"/>
  <c r="M4957" i="59"/>
  <c r="N4957" i="59"/>
  <c r="P4957" i="59"/>
  <c r="Q4957" i="59"/>
  <c r="R4957" i="59"/>
  <c r="S4957" i="59"/>
  <c r="T4957" i="59"/>
  <c r="U4957" i="59"/>
  <c r="D4958" i="59"/>
  <c r="A4958" i="59" s="1"/>
  <c r="J4958" i="59"/>
  <c r="M4958" i="59"/>
  <c r="N4958" i="59"/>
  <c r="P4958" i="59"/>
  <c r="Q4958" i="59"/>
  <c r="R4958" i="59"/>
  <c r="S4958" i="59"/>
  <c r="T4958" i="59"/>
  <c r="U4958" i="59"/>
  <c r="D4959" i="59"/>
  <c r="A4959" i="59" s="1"/>
  <c r="J4959" i="59"/>
  <c r="M4959" i="59"/>
  <c r="N4959" i="59"/>
  <c r="P4959" i="59"/>
  <c r="Q4959" i="59"/>
  <c r="R4959" i="59"/>
  <c r="S4959" i="59"/>
  <c r="T4959" i="59"/>
  <c r="U4959" i="59"/>
  <c r="D4960" i="59"/>
  <c r="A4960" i="59" s="1"/>
  <c r="J4960" i="59"/>
  <c r="M4960" i="59"/>
  <c r="N4960" i="59"/>
  <c r="P4960" i="59"/>
  <c r="Q4960" i="59"/>
  <c r="R4960" i="59"/>
  <c r="S4960" i="59"/>
  <c r="T4960" i="59"/>
  <c r="U4960" i="59"/>
  <c r="D4961" i="59"/>
  <c r="A4961" i="59" s="1"/>
  <c r="J4961" i="59"/>
  <c r="M4961" i="59"/>
  <c r="N4961" i="59"/>
  <c r="P4961" i="59"/>
  <c r="Q4961" i="59"/>
  <c r="R4961" i="59"/>
  <c r="S4961" i="59"/>
  <c r="T4961" i="59"/>
  <c r="U4961" i="59"/>
  <c r="D4962" i="59"/>
  <c r="A4962" i="59" s="1"/>
  <c r="J4962" i="59"/>
  <c r="M4962" i="59"/>
  <c r="N4962" i="59"/>
  <c r="P4962" i="59"/>
  <c r="Q4962" i="59"/>
  <c r="R4962" i="59"/>
  <c r="S4962" i="59"/>
  <c r="T4962" i="59"/>
  <c r="U4962" i="59"/>
  <c r="D4963" i="59"/>
  <c r="A4963" i="59" s="1"/>
  <c r="J4963" i="59"/>
  <c r="M4963" i="59"/>
  <c r="N4963" i="59"/>
  <c r="P4963" i="59"/>
  <c r="Q4963" i="59"/>
  <c r="R4963" i="59"/>
  <c r="S4963" i="59"/>
  <c r="T4963" i="59"/>
  <c r="U4963" i="59"/>
  <c r="D4964" i="59"/>
  <c r="A4964" i="59" s="1"/>
  <c r="J4964" i="59"/>
  <c r="M4964" i="59"/>
  <c r="N4964" i="59"/>
  <c r="P4964" i="59"/>
  <c r="Q4964" i="59"/>
  <c r="R4964" i="59"/>
  <c r="S4964" i="59"/>
  <c r="T4964" i="59"/>
  <c r="U4964" i="59"/>
  <c r="D4965" i="59"/>
  <c r="A4965" i="59" s="1"/>
  <c r="J4965" i="59"/>
  <c r="M4965" i="59"/>
  <c r="N4965" i="59"/>
  <c r="P4965" i="59"/>
  <c r="Q4965" i="59"/>
  <c r="R4965" i="59"/>
  <c r="S4965" i="59"/>
  <c r="T4965" i="59"/>
  <c r="U4965" i="59"/>
  <c r="D4966" i="59"/>
  <c r="A4966" i="59" s="1"/>
  <c r="J4966" i="59"/>
  <c r="M4966" i="59"/>
  <c r="N4966" i="59"/>
  <c r="P4966" i="59"/>
  <c r="Q4966" i="59"/>
  <c r="R4966" i="59"/>
  <c r="S4966" i="59"/>
  <c r="T4966" i="59"/>
  <c r="U4966" i="59"/>
  <c r="D4967" i="59"/>
  <c r="A4967" i="59" s="1"/>
  <c r="J4967" i="59"/>
  <c r="M4967" i="59"/>
  <c r="N4967" i="59"/>
  <c r="P4967" i="59"/>
  <c r="Q4967" i="59"/>
  <c r="R4967" i="59"/>
  <c r="S4967" i="59"/>
  <c r="T4967" i="59"/>
  <c r="U4967" i="59"/>
  <c r="D4968" i="59"/>
  <c r="A4968" i="59" s="1"/>
  <c r="J4968" i="59"/>
  <c r="M4968" i="59"/>
  <c r="N4968" i="59"/>
  <c r="P4968" i="59"/>
  <c r="Q4968" i="59"/>
  <c r="R4968" i="59"/>
  <c r="S4968" i="59"/>
  <c r="T4968" i="59"/>
  <c r="U4968" i="59"/>
  <c r="D4969" i="59"/>
  <c r="A4969" i="59" s="1"/>
  <c r="J4969" i="59"/>
  <c r="M4969" i="59"/>
  <c r="N4969" i="59"/>
  <c r="P4969" i="59"/>
  <c r="Q4969" i="59"/>
  <c r="R4969" i="59"/>
  <c r="S4969" i="59"/>
  <c r="T4969" i="59"/>
  <c r="U4969" i="59"/>
  <c r="D4970" i="59"/>
  <c r="A4970" i="59" s="1"/>
  <c r="J4970" i="59"/>
  <c r="M4970" i="59"/>
  <c r="N4970" i="59"/>
  <c r="P4970" i="59"/>
  <c r="Q4970" i="59"/>
  <c r="R4970" i="59"/>
  <c r="S4970" i="59"/>
  <c r="T4970" i="59"/>
  <c r="U4970" i="59"/>
  <c r="D4971" i="59"/>
  <c r="A4971" i="59" s="1"/>
  <c r="J4971" i="59"/>
  <c r="M4971" i="59"/>
  <c r="N4971" i="59"/>
  <c r="P4971" i="59"/>
  <c r="Q4971" i="59"/>
  <c r="R4971" i="59"/>
  <c r="S4971" i="59"/>
  <c r="T4971" i="59"/>
  <c r="U4971" i="59"/>
  <c r="D4972" i="59"/>
  <c r="A4972" i="59" s="1"/>
  <c r="J4972" i="59"/>
  <c r="M4972" i="59"/>
  <c r="N4972" i="59"/>
  <c r="P4972" i="59"/>
  <c r="Q4972" i="59"/>
  <c r="R4972" i="59"/>
  <c r="S4972" i="59"/>
  <c r="T4972" i="59"/>
  <c r="U4972" i="59"/>
  <c r="D4973" i="59"/>
  <c r="A4973" i="59" s="1"/>
  <c r="J4973" i="59"/>
  <c r="M4973" i="59"/>
  <c r="N4973" i="59"/>
  <c r="P4973" i="59"/>
  <c r="Q4973" i="59"/>
  <c r="R4973" i="59"/>
  <c r="S4973" i="59"/>
  <c r="T4973" i="59"/>
  <c r="U4973" i="59"/>
  <c r="D4974" i="59"/>
  <c r="A4974" i="59" s="1"/>
  <c r="J4974" i="59"/>
  <c r="M4974" i="59"/>
  <c r="N4974" i="59"/>
  <c r="P4974" i="59"/>
  <c r="Q4974" i="59"/>
  <c r="R4974" i="59"/>
  <c r="S4974" i="59"/>
  <c r="T4974" i="59"/>
  <c r="U4974" i="59"/>
  <c r="D4975" i="59"/>
  <c r="A4975" i="59" s="1"/>
  <c r="J4975" i="59"/>
  <c r="M4975" i="59"/>
  <c r="N4975" i="59"/>
  <c r="P4975" i="59"/>
  <c r="Q4975" i="59"/>
  <c r="R4975" i="59"/>
  <c r="S4975" i="59"/>
  <c r="T4975" i="59"/>
  <c r="U4975" i="59"/>
  <c r="D4976" i="59"/>
  <c r="A4976" i="59" s="1"/>
  <c r="J4976" i="59"/>
  <c r="M4976" i="59"/>
  <c r="N4976" i="59"/>
  <c r="P4976" i="59"/>
  <c r="Q4976" i="59"/>
  <c r="R4976" i="59"/>
  <c r="S4976" i="59"/>
  <c r="T4976" i="59"/>
  <c r="U4976" i="59"/>
  <c r="D4977" i="59"/>
  <c r="A4977" i="59" s="1"/>
  <c r="J4977" i="59"/>
  <c r="M4977" i="59"/>
  <c r="N4977" i="59"/>
  <c r="P4977" i="59"/>
  <c r="Q4977" i="59"/>
  <c r="R4977" i="59"/>
  <c r="S4977" i="59"/>
  <c r="T4977" i="59"/>
  <c r="U4977" i="59"/>
  <c r="D4978" i="59"/>
  <c r="A4978" i="59" s="1"/>
  <c r="J4978" i="59"/>
  <c r="M4978" i="59"/>
  <c r="N4978" i="59"/>
  <c r="P4978" i="59"/>
  <c r="Q4978" i="59"/>
  <c r="R4978" i="59"/>
  <c r="S4978" i="59"/>
  <c r="T4978" i="59"/>
  <c r="U4978" i="59"/>
  <c r="D4979" i="59"/>
  <c r="A4979" i="59" s="1"/>
  <c r="J4979" i="59"/>
  <c r="M4979" i="59"/>
  <c r="N4979" i="59"/>
  <c r="P4979" i="59"/>
  <c r="Q4979" i="59"/>
  <c r="R4979" i="59"/>
  <c r="S4979" i="59"/>
  <c r="T4979" i="59"/>
  <c r="U4979" i="59"/>
  <c r="D4980" i="59"/>
  <c r="A4980" i="59" s="1"/>
  <c r="J4980" i="59"/>
  <c r="M4980" i="59"/>
  <c r="N4980" i="59"/>
  <c r="P4980" i="59"/>
  <c r="Q4980" i="59"/>
  <c r="R4980" i="59"/>
  <c r="S4980" i="59"/>
  <c r="T4980" i="59"/>
  <c r="U4980" i="59"/>
  <c r="D4981" i="59"/>
  <c r="A4981" i="59" s="1"/>
  <c r="J4981" i="59"/>
  <c r="M4981" i="59"/>
  <c r="N4981" i="59"/>
  <c r="P4981" i="59"/>
  <c r="Q4981" i="59"/>
  <c r="R4981" i="59"/>
  <c r="S4981" i="59"/>
  <c r="T4981" i="59"/>
  <c r="U4981" i="59"/>
  <c r="D4982" i="59"/>
  <c r="A4982" i="59" s="1"/>
  <c r="J4982" i="59"/>
  <c r="M4982" i="59"/>
  <c r="N4982" i="59"/>
  <c r="P4982" i="59"/>
  <c r="Q4982" i="59"/>
  <c r="R4982" i="59"/>
  <c r="S4982" i="59"/>
  <c r="T4982" i="59"/>
  <c r="U4982" i="59"/>
  <c r="D4983" i="59"/>
  <c r="A4983" i="59" s="1"/>
  <c r="J4983" i="59"/>
  <c r="M4983" i="59"/>
  <c r="N4983" i="59"/>
  <c r="P4983" i="59"/>
  <c r="Q4983" i="59"/>
  <c r="R4983" i="59"/>
  <c r="S4983" i="59"/>
  <c r="T4983" i="59"/>
  <c r="U4983" i="59"/>
  <c r="D4984" i="59"/>
  <c r="A4984" i="59" s="1"/>
  <c r="J4984" i="59"/>
  <c r="M4984" i="59"/>
  <c r="N4984" i="59"/>
  <c r="P4984" i="59"/>
  <c r="Q4984" i="59"/>
  <c r="R4984" i="59"/>
  <c r="S4984" i="59"/>
  <c r="T4984" i="59"/>
  <c r="U4984" i="59"/>
  <c r="D4985" i="59"/>
  <c r="A4985" i="59" s="1"/>
  <c r="J4985" i="59"/>
  <c r="M4985" i="59"/>
  <c r="N4985" i="59"/>
  <c r="P4985" i="59"/>
  <c r="Q4985" i="59"/>
  <c r="R4985" i="59"/>
  <c r="S4985" i="59"/>
  <c r="T4985" i="59"/>
  <c r="U4985" i="59"/>
  <c r="D4986" i="59"/>
  <c r="A4986" i="59" s="1"/>
  <c r="J4986" i="59"/>
  <c r="M4986" i="59"/>
  <c r="N4986" i="59"/>
  <c r="P4986" i="59"/>
  <c r="Q4986" i="59"/>
  <c r="R4986" i="59"/>
  <c r="S4986" i="59"/>
  <c r="T4986" i="59"/>
  <c r="U4986" i="59"/>
  <c r="D4987" i="59"/>
  <c r="A4987" i="59" s="1"/>
  <c r="J4987" i="59"/>
  <c r="M4987" i="59"/>
  <c r="N4987" i="59"/>
  <c r="P4987" i="59"/>
  <c r="Q4987" i="59"/>
  <c r="R4987" i="59"/>
  <c r="S4987" i="59"/>
  <c r="T4987" i="59"/>
  <c r="U4987" i="59"/>
  <c r="D4988" i="59"/>
  <c r="A4988" i="59" s="1"/>
  <c r="J4988" i="59"/>
  <c r="M4988" i="59"/>
  <c r="N4988" i="59"/>
  <c r="P4988" i="59"/>
  <c r="Q4988" i="59"/>
  <c r="R4988" i="59"/>
  <c r="S4988" i="59"/>
  <c r="T4988" i="59"/>
  <c r="U4988" i="59"/>
  <c r="D4989" i="59"/>
  <c r="A4989" i="59" s="1"/>
  <c r="J4989" i="59"/>
  <c r="M4989" i="59"/>
  <c r="N4989" i="59"/>
  <c r="P4989" i="59"/>
  <c r="Q4989" i="59"/>
  <c r="R4989" i="59"/>
  <c r="S4989" i="59"/>
  <c r="T4989" i="59"/>
  <c r="U4989" i="59"/>
  <c r="D4990" i="59"/>
  <c r="A4990" i="59" s="1"/>
  <c r="J4990" i="59"/>
  <c r="M4990" i="59"/>
  <c r="N4990" i="59"/>
  <c r="P4990" i="59"/>
  <c r="Q4990" i="59"/>
  <c r="R4990" i="59"/>
  <c r="S4990" i="59"/>
  <c r="T4990" i="59"/>
  <c r="U4990" i="59"/>
  <c r="D4991" i="59"/>
  <c r="A4991" i="59" s="1"/>
  <c r="J4991" i="59"/>
  <c r="M4991" i="59"/>
  <c r="N4991" i="59"/>
  <c r="P4991" i="59"/>
  <c r="Q4991" i="59"/>
  <c r="S4991" i="59"/>
  <c r="T4991" i="59"/>
  <c r="U4991" i="59"/>
  <c r="D4992" i="59"/>
  <c r="A4992" i="59" s="1"/>
  <c r="J4992" i="59"/>
  <c r="M4992" i="59"/>
  <c r="N4992" i="59"/>
  <c r="P4992" i="59"/>
  <c r="Q4992" i="59"/>
  <c r="S4992" i="59"/>
  <c r="T4992" i="59"/>
  <c r="U4992" i="59"/>
  <c r="D4993" i="59"/>
  <c r="A4993" i="59" s="1"/>
  <c r="J4993" i="59"/>
  <c r="M4993" i="59"/>
  <c r="N4993" i="59"/>
  <c r="P4993" i="59"/>
  <c r="Q4993" i="59"/>
  <c r="R4993" i="59"/>
  <c r="S4993" i="59"/>
  <c r="T4993" i="59"/>
  <c r="U4993" i="59"/>
  <c r="D4994" i="59"/>
  <c r="A4994" i="59" s="1"/>
  <c r="J4994" i="59"/>
  <c r="M4994" i="59"/>
  <c r="N4994" i="59"/>
  <c r="P4994" i="59"/>
  <c r="Q4994" i="59"/>
  <c r="S4994" i="59"/>
  <c r="T4994" i="59"/>
  <c r="U4994" i="59"/>
  <c r="D4995" i="59"/>
  <c r="A4995" i="59" s="1"/>
  <c r="J4995" i="59"/>
  <c r="M4995" i="59"/>
  <c r="N4995" i="59"/>
  <c r="P4995" i="59"/>
  <c r="Q4995" i="59"/>
  <c r="R4995" i="59"/>
  <c r="S4995" i="59"/>
  <c r="T4995" i="59"/>
  <c r="U4995" i="59"/>
  <c r="D4996" i="59"/>
  <c r="A4996" i="59" s="1"/>
  <c r="J4996" i="59"/>
  <c r="M4996" i="59"/>
  <c r="N4996" i="59"/>
  <c r="P4996" i="59"/>
  <c r="Q4996" i="59"/>
  <c r="R4996" i="59"/>
  <c r="S4996" i="59"/>
  <c r="T4996" i="59"/>
  <c r="U4996" i="59"/>
  <c r="D4997" i="59"/>
  <c r="A4997" i="59" s="1"/>
  <c r="J4997" i="59"/>
  <c r="M4997" i="59"/>
  <c r="N4997" i="59"/>
  <c r="P4997" i="59"/>
  <c r="Q4997" i="59"/>
  <c r="R4997" i="59"/>
  <c r="S4997" i="59"/>
  <c r="T4997" i="59"/>
  <c r="U4997" i="59"/>
  <c r="D4998" i="59"/>
  <c r="A4998" i="59" s="1"/>
  <c r="J4998" i="59"/>
  <c r="M4998" i="59"/>
  <c r="N4998" i="59"/>
  <c r="P4998" i="59"/>
  <c r="Q4998" i="59"/>
  <c r="R4998" i="59"/>
  <c r="S4998" i="59"/>
  <c r="T4998" i="59"/>
  <c r="U4998" i="59"/>
  <c r="D4999" i="59"/>
  <c r="A4999" i="59" s="1"/>
  <c r="J4999" i="59"/>
  <c r="M4999" i="59"/>
  <c r="N4999" i="59"/>
  <c r="P4999" i="59"/>
  <c r="Q4999" i="59"/>
  <c r="R4999" i="59"/>
  <c r="S4999" i="59"/>
  <c r="T4999" i="59"/>
  <c r="U4999" i="59"/>
  <c r="D5000" i="59"/>
  <c r="A5000" i="59" s="1"/>
  <c r="J5000" i="59"/>
  <c r="M5000" i="59"/>
  <c r="N5000" i="59"/>
  <c r="P5000" i="59"/>
  <c r="Q5000" i="59"/>
  <c r="R5000" i="59"/>
  <c r="S5000" i="59"/>
  <c r="T5000" i="59"/>
  <c r="U5000" i="59"/>
  <c r="D5001" i="59"/>
  <c r="A5001" i="59" s="1"/>
  <c r="J5001" i="59"/>
  <c r="M5001" i="59"/>
  <c r="N5001" i="59"/>
  <c r="P5001" i="59"/>
  <c r="Q5001" i="59"/>
  <c r="R5001" i="59"/>
  <c r="S5001" i="59"/>
  <c r="T5001" i="59"/>
  <c r="U5001" i="59"/>
  <c r="D5002" i="59"/>
  <c r="A5002" i="59" s="1"/>
  <c r="J5002" i="59"/>
  <c r="M5002" i="59"/>
  <c r="N5002" i="59"/>
  <c r="P5002" i="59"/>
  <c r="Q5002" i="59"/>
  <c r="R5002" i="59"/>
  <c r="S5002" i="59"/>
  <c r="T5002" i="59"/>
  <c r="U5002" i="59"/>
  <c r="D5003" i="59"/>
  <c r="A5003" i="59" s="1"/>
  <c r="J5003" i="59"/>
  <c r="M5003" i="59"/>
  <c r="N5003" i="59"/>
  <c r="P5003" i="59"/>
  <c r="Q5003" i="59"/>
  <c r="R5003" i="59"/>
  <c r="S5003" i="59"/>
  <c r="T5003" i="59"/>
  <c r="U5003" i="59"/>
  <c r="D5004" i="59"/>
  <c r="A5004" i="59" s="1"/>
  <c r="J5004" i="59"/>
  <c r="M5004" i="59"/>
  <c r="N5004" i="59"/>
  <c r="P5004" i="59"/>
  <c r="Q5004" i="59"/>
  <c r="R5004" i="59"/>
  <c r="S5004" i="59"/>
  <c r="T5004" i="59"/>
  <c r="U5004" i="59"/>
  <c r="D5005" i="59"/>
  <c r="A5005" i="59" s="1"/>
  <c r="J5005" i="59"/>
  <c r="M5005" i="59"/>
  <c r="N5005" i="59"/>
  <c r="P5005" i="59"/>
  <c r="Q5005" i="59"/>
  <c r="R5005" i="59"/>
  <c r="S5005" i="59"/>
  <c r="T5005" i="59"/>
  <c r="U5005" i="59"/>
  <c r="D5006" i="59"/>
  <c r="A5006" i="59" s="1"/>
  <c r="J5006" i="59"/>
  <c r="M5006" i="59"/>
  <c r="N5006" i="59"/>
  <c r="P5006" i="59"/>
  <c r="Q5006" i="59"/>
  <c r="R5006" i="59"/>
  <c r="S5006" i="59"/>
  <c r="T5006" i="59"/>
  <c r="U5006" i="59"/>
  <c r="D5007" i="59"/>
  <c r="A5007" i="59" s="1"/>
  <c r="J5007" i="59"/>
  <c r="M5007" i="59"/>
  <c r="N5007" i="59"/>
  <c r="P5007" i="59"/>
  <c r="Q5007" i="59"/>
  <c r="R5007" i="59"/>
  <c r="S5007" i="59"/>
  <c r="T5007" i="59"/>
  <c r="U5007" i="59"/>
  <c r="D5008" i="59"/>
  <c r="A5008" i="59" s="1"/>
  <c r="J5008" i="59"/>
  <c r="M5008" i="59"/>
  <c r="N5008" i="59"/>
  <c r="P5008" i="59"/>
  <c r="Q5008" i="59"/>
  <c r="R5008" i="59"/>
  <c r="S5008" i="59"/>
  <c r="T5008" i="59"/>
  <c r="U5008" i="59"/>
  <c r="D5009" i="59"/>
  <c r="A5009" i="59" s="1"/>
  <c r="J5009" i="59"/>
  <c r="M5009" i="59"/>
  <c r="N5009" i="59"/>
  <c r="P5009" i="59"/>
  <c r="Q5009" i="59"/>
  <c r="R5009" i="59"/>
  <c r="S5009" i="59"/>
  <c r="T5009" i="59"/>
  <c r="U5009" i="59"/>
  <c r="D5010" i="59"/>
  <c r="A5010" i="59" s="1"/>
  <c r="J5010" i="59"/>
  <c r="M5010" i="59"/>
  <c r="N5010" i="59"/>
  <c r="P5010" i="59"/>
  <c r="Q5010" i="59"/>
  <c r="R5010" i="59"/>
  <c r="S5010" i="59"/>
  <c r="T5010" i="59"/>
  <c r="U5010" i="59"/>
  <c r="D5011" i="59"/>
  <c r="A5011" i="59" s="1"/>
  <c r="J5011" i="59"/>
  <c r="M5011" i="59"/>
  <c r="N5011" i="59"/>
  <c r="P5011" i="59"/>
  <c r="Q5011" i="59"/>
  <c r="R5011" i="59"/>
  <c r="S5011" i="59"/>
  <c r="T5011" i="59"/>
  <c r="U5011" i="59"/>
  <c r="D5012" i="59"/>
  <c r="A5012" i="59" s="1"/>
  <c r="J5012" i="59"/>
  <c r="M5012" i="59"/>
  <c r="N5012" i="59"/>
  <c r="P5012" i="59"/>
  <c r="Q5012" i="59"/>
  <c r="R5012" i="59"/>
  <c r="S5012" i="59"/>
  <c r="T5012" i="59"/>
  <c r="U5012" i="59"/>
  <c r="D5013" i="59"/>
  <c r="A5013" i="59" s="1"/>
  <c r="J5013" i="59"/>
  <c r="M5013" i="59"/>
  <c r="N5013" i="59"/>
  <c r="P5013" i="59"/>
  <c r="Q5013" i="59"/>
  <c r="R5013" i="59"/>
  <c r="S5013" i="59"/>
  <c r="T5013" i="59"/>
  <c r="U5013" i="59"/>
  <c r="D5014" i="59"/>
  <c r="A5014" i="59" s="1"/>
  <c r="J5014" i="59"/>
  <c r="M5014" i="59"/>
  <c r="N5014" i="59"/>
  <c r="P5014" i="59"/>
  <c r="Q5014" i="59"/>
  <c r="R5014" i="59"/>
  <c r="S5014" i="59"/>
  <c r="T5014" i="59"/>
  <c r="U5014" i="59"/>
  <c r="D5015" i="59"/>
  <c r="A5015" i="59" s="1"/>
  <c r="J5015" i="59"/>
  <c r="M5015" i="59"/>
  <c r="N5015" i="59"/>
  <c r="P5015" i="59"/>
  <c r="Q5015" i="59"/>
  <c r="R5015" i="59"/>
  <c r="S5015" i="59"/>
  <c r="T5015" i="59"/>
  <c r="U5015" i="59"/>
  <c r="D5016" i="59"/>
  <c r="A5016" i="59" s="1"/>
  <c r="J5016" i="59"/>
  <c r="M5016" i="59"/>
  <c r="N5016" i="59"/>
  <c r="P5016" i="59"/>
  <c r="Q5016" i="59"/>
  <c r="R5016" i="59"/>
  <c r="S5016" i="59"/>
  <c r="T5016" i="59"/>
  <c r="U5016" i="59"/>
  <c r="D5017" i="59"/>
  <c r="A5017" i="59" s="1"/>
  <c r="J5017" i="59"/>
  <c r="M5017" i="59"/>
  <c r="N5017" i="59"/>
  <c r="P5017" i="59"/>
  <c r="Q5017" i="59"/>
  <c r="R5017" i="59"/>
  <c r="S5017" i="59"/>
  <c r="T5017" i="59"/>
  <c r="U5017" i="59"/>
  <c r="D5018" i="59"/>
  <c r="A5018" i="59" s="1"/>
  <c r="J5018" i="59"/>
  <c r="M5018" i="59"/>
  <c r="N5018" i="59"/>
  <c r="P5018" i="59"/>
  <c r="Q5018" i="59"/>
  <c r="R5018" i="59"/>
  <c r="S5018" i="59"/>
  <c r="T5018" i="59"/>
  <c r="U5018" i="59"/>
  <c r="D5019" i="59"/>
  <c r="A5019" i="59" s="1"/>
  <c r="J5019" i="59"/>
  <c r="M5019" i="59"/>
  <c r="N5019" i="59"/>
  <c r="P5019" i="59"/>
  <c r="Q5019" i="59"/>
  <c r="R5019" i="59"/>
  <c r="S5019" i="59"/>
  <c r="T5019" i="59"/>
  <c r="U5019" i="59"/>
  <c r="D5020" i="59"/>
  <c r="A5020" i="59" s="1"/>
  <c r="J5020" i="59"/>
  <c r="M5020" i="59"/>
  <c r="N5020" i="59"/>
  <c r="P5020" i="59"/>
  <c r="Q5020" i="59"/>
  <c r="R5020" i="59"/>
  <c r="S5020" i="59"/>
  <c r="T5020" i="59"/>
  <c r="U5020" i="59"/>
  <c r="D5021" i="59"/>
  <c r="A5021" i="59" s="1"/>
  <c r="J5021" i="59"/>
  <c r="M5021" i="59"/>
  <c r="N5021" i="59"/>
  <c r="P5021" i="59"/>
  <c r="Q5021" i="59"/>
  <c r="R5021" i="59"/>
  <c r="S5021" i="59"/>
  <c r="T5021" i="59"/>
  <c r="U5021" i="59"/>
  <c r="D5022" i="59"/>
  <c r="A5022" i="59" s="1"/>
  <c r="J5022" i="59"/>
  <c r="M5022" i="59"/>
  <c r="N5022" i="59"/>
  <c r="P5022" i="59"/>
  <c r="Q5022" i="59"/>
  <c r="R5022" i="59"/>
  <c r="S5022" i="59"/>
  <c r="T5022" i="59"/>
  <c r="U5022" i="59"/>
  <c r="D5023" i="59"/>
  <c r="A5023" i="59" s="1"/>
  <c r="J5023" i="59"/>
  <c r="M5023" i="59"/>
  <c r="N5023" i="59"/>
  <c r="P5023" i="59"/>
  <c r="Q5023" i="59"/>
  <c r="R5023" i="59"/>
  <c r="S5023" i="59"/>
  <c r="T5023" i="59"/>
  <c r="U5023" i="59"/>
  <c r="D5024" i="59"/>
  <c r="A5024" i="59" s="1"/>
  <c r="J5024" i="59"/>
  <c r="M5024" i="59"/>
  <c r="N5024" i="59"/>
  <c r="P5024" i="59"/>
  <c r="Q5024" i="59"/>
  <c r="R5024" i="59"/>
  <c r="S5024" i="59"/>
  <c r="T5024" i="59"/>
  <c r="U5024" i="59"/>
  <c r="D5025" i="59"/>
  <c r="A5025" i="59" s="1"/>
  <c r="J5025" i="59"/>
  <c r="M5025" i="59"/>
  <c r="N5025" i="59"/>
  <c r="P5025" i="59"/>
  <c r="Q5025" i="59"/>
  <c r="R5025" i="59"/>
  <c r="S5025" i="59"/>
  <c r="T5025" i="59"/>
  <c r="U5025" i="59"/>
  <c r="D5026" i="59"/>
  <c r="A5026" i="59" s="1"/>
  <c r="J5026" i="59"/>
  <c r="M5026" i="59"/>
  <c r="N5026" i="59"/>
  <c r="P5026" i="59"/>
  <c r="Q5026" i="59"/>
  <c r="R5026" i="59"/>
  <c r="S5026" i="59"/>
  <c r="T5026" i="59"/>
  <c r="U5026" i="59"/>
  <c r="D5027" i="59"/>
  <c r="A5027" i="59" s="1"/>
  <c r="J5027" i="59"/>
  <c r="M5027" i="59"/>
  <c r="N5027" i="59"/>
  <c r="P5027" i="59"/>
  <c r="Q5027" i="59"/>
  <c r="R5027" i="59"/>
  <c r="S5027" i="59"/>
  <c r="T5027" i="59"/>
  <c r="U5027" i="59"/>
  <c r="D5028" i="59"/>
  <c r="A5028" i="59" s="1"/>
  <c r="J5028" i="59"/>
  <c r="M5028" i="59"/>
  <c r="N5028" i="59"/>
  <c r="P5028" i="59"/>
  <c r="Q5028" i="59"/>
  <c r="R5028" i="59"/>
  <c r="S5028" i="59"/>
  <c r="T5028" i="59"/>
  <c r="U5028" i="59"/>
  <c r="D5029" i="59"/>
  <c r="A5029" i="59" s="1"/>
  <c r="J5029" i="59"/>
  <c r="M5029" i="59"/>
  <c r="N5029" i="59"/>
  <c r="P5029" i="59"/>
  <c r="Q5029" i="59"/>
  <c r="R5029" i="59"/>
  <c r="S5029" i="59"/>
  <c r="T5029" i="59"/>
  <c r="U5029" i="59"/>
  <c r="D5030" i="59"/>
  <c r="A5030" i="59" s="1"/>
  <c r="J5030" i="59"/>
  <c r="M5030" i="59"/>
  <c r="N5030" i="59"/>
  <c r="P5030" i="59"/>
  <c r="Q5030" i="59"/>
  <c r="R5030" i="59"/>
  <c r="S5030" i="59"/>
  <c r="T5030" i="59"/>
  <c r="U5030" i="59"/>
  <c r="D5031" i="59"/>
  <c r="A5031" i="59" s="1"/>
  <c r="J5031" i="59"/>
  <c r="M5031" i="59"/>
  <c r="N5031" i="59"/>
  <c r="P5031" i="59"/>
  <c r="Q5031" i="59"/>
  <c r="R5031" i="59"/>
  <c r="S5031" i="59"/>
  <c r="T5031" i="59"/>
  <c r="U5031" i="59"/>
  <c r="D5032" i="59"/>
  <c r="A5032" i="59" s="1"/>
  <c r="J5032" i="59"/>
  <c r="M5032" i="59"/>
  <c r="N5032" i="59"/>
  <c r="P5032" i="59"/>
  <c r="Q5032" i="59"/>
  <c r="R5032" i="59"/>
  <c r="S5032" i="59"/>
  <c r="T5032" i="59"/>
  <c r="U5032" i="59"/>
  <c r="D5033" i="59"/>
  <c r="A5033" i="59" s="1"/>
  <c r="J5033" i="59"/>
  <c r="M5033" i="59"/>
  <c r="N5033" i="59"/>
  <c r="P5033" i="59"/>
  <c r="Q5033" i="59"/>
  <c r="R5033" i="59"/>
  <c r="S5033" i="59"/>
  <c r="T5033" i="59"/>
  <c r="U5033" i="59"/>
  <c r="D5034" i="59"/>
  <c r="A5034" i="59" s="1"/>
  <c r="J5034" i="59"/>
  <c r="M5034" i="59"/>
  <c r="N5034" i="59"/>
  <c r="P5034" i="59"/>
  <c r="Q5034" i="59"/>
  <c r="R5034" i="59"/>
  <c r="S5034" i="59"/>
  <c r="T5034" i="59"/>
  <c r="U5034" i="59"/>
  <c r="D5035" i="59"/>
  <c r="A5035" i="59" s="1"/>
  <c r="J5035" i="59"/>
  <c r="M5035" i="59"/>
  <c r="N5035" i="59"/>
  <c r="P5035" i="59"/>
  <c r="Q5035" i="59"/>
  <c r="R5035" i="59"/>
  <c r="S5035" i="59"/>
  <c r="T5035" i="59"/>
  <c r="U5035" i="59"/>
  <c r="D5036" i="59"/>
  <c r="A5036" i="59" s="1"/>
  <c r="J5036" i="59"/>
  <c r="M5036" i="59"/>
  <c r="N5036" i="59"/>
  <c r="P5036" i="59"/>
  <c r="Q5036" i="59"/>
  <c r="R5036" i="59"/>
  <c r="S5036" i="59"/>
  <c r="T5036" i="59"/>
  <c r="U5036" i="59"/>
  <c r="D5037" i="59"/>
  <c r="A5037" i="59" s="1"/>
  <c r="J5037" i="59"/>
  <c r="M5037" i="59"/>
  <c r="N5037" i="59"/>
  <c r="P5037" i="59"/>
  <c r="Q5037" i="59"/>
  <c r="R5037" i="59"/>
  <c r="S5037" i="59"/>
  <c r="T5037" i="59"/>
  <c r="U5037" i="59"/>
  <c r="D5038" i="59"/>
  <c r="A5038" i="59" s="1"/>
  <c r="J5038" i="59"/>
  <c r="M5038" i="59"/>
  <c r="N5038" i="59"/>
  <c r="P5038" i="59"/>
  <c r="Q5038" i="59"/>
  <c r="R5038" i="59"/>
  <c r="S5038" i="59"/>
  <c r="T5038" i="59"/>
  <c r="U5038" i="59"/>
  <c r="D5039" i="59"/>
  <c r="A5039" i="59" s="1"/>
  <c r="J5039" i="59"/>
  <c r="M5039" i="59"/>
  <c r="N5039" i="59"/>
  <c r="P5039" i="59"/>
  <c r="Q5039" i="59"/>
  <c r="R5039" i="59"/>
  <c r="S5039" i="59"/>
  <c r="T5039" i="59"/>
  <c r="U5039" i="59"/>
  <c r="D5040" i="59"/>
  <c r="A5040" i="59" s="1"/>
  <c r="J5040" i="59"/>
  <c r="M5040" i="59"/>
  <c r="N5040" i="59"/>
  <c r="P5040" i="59"/>
  <c r="Q5040" i="59"/>
  <c r="R5040" i="59"/>
  <c r="S5040" i="59"/>
  <c r="T5040" i="59"/>
  <c r="U5040" i="59"/>
  <c r="D5041" i="59"/>
  <c r="A5041" i="59" s="1"/>
  <c r="J5041" i="59"/>
  <c r="M5041" i="59"/>
  <c r="N5041" i="59"/>
  <c r="P5041" i="59"/>
  <c r="Q5041" i="59"/>
  <c r="R5041" i="59"/>
  <c r="S5041" i="59"/>
  <c r="T5041" i="59"/>
  <c r="U5041" i="59"/>
  <c r="D5042" i="59"/>
  <c r="A5042" i="59" s="1"/>
  <c r="J5042" i="59"/>
  <c r="M5042" i="59"/>
  <c r="N5042" i="59"/>
  <c r="P5042" i="59"/>
  <c r="Q5042" i="59"/>
  <c r="R5042" i="59"/>
  <c r="S5042" i="59"/>
  <c r="T5042" i="59"/>
  <c r="U5042" i="59"/>
  <c r="D5043" i="59"/>
  <c r="A5043" i="59" s="1"/>
  <c r="J5043" i="59"/>
  <c r="M5043" i="59"/>
  <c r="N5043" i="59"/>
  <c r="P5043" i="59"/>
  <c r="Q5043" i="59"/>
  <c r="R5043" i="59"/>
  <c r="S5043" i="59"/>
  <c r="T5043" i="59"/>
  <c r="U5043" i="59"/>
  <c r="D5044" i="59"/>
  <c r="A5044" i="59" s="1"/>
  <c r="J5044" i="59"/>
  <c r="M5044" i="59"/>
  <c r="N5044" i="59"/>
  <c r="P5044" i="59"/>
  <c r="Q5044" i="59"/>
  <c r="R5044" i="59"/>
  <c r="S5044" i="59"/>
  <c r="T5044" i="59"/>
  <c r="U5044" i="59"/>
  <c r="D5045" i="59"/>
  <c r="A5045" i="59" s="1"/>
  <c r="J5045" i="59"/>
  <c r="M5045" i="59"/>
  <c r="N5045" i="59"/>
  <c r="P5045" i="59"/>
  <c r="Q5045" i="59"/>
  <c r="R5045" i="59"/>
  <c r="S5045" i="59"/>
  <c r="T5045" i="59"/>
  <c r="U5045" i="59"/>
  <c r="D5046" i="59"/>
  <c r="A5046" i="59" s="1"/>
  <c r="J5046" i="59"/>
  <c r="M5046" i="59"/>
  <c r="N5046" i="59"/>
  <c r="P5046" i="59"/>
  <c r="Q5046" i="59"/>
  <c r="R5046" i="59"/>
  <c r="S5046" i="59"/>
  <c r="T5046" i="59"/>
  <c r="U5046" i="59"/>
  <c r="D5047" i="59"/>
  <c r="A5047" i="59" s="1"/>
  <c r="J5047" i="59"/>
  <c r="M5047" i="59"/>
  <c r="N5047" i="59"/>
  <c r="P5047" i="59"/>
  <c r="Q5047" i="59"/>
  <c r="R5047" i="59"/>
  <c r="S5047" i="59"/>
  <c r="T5047" i="59"/>
  <c r="U5047" i="59"/>
  <c r="D5048" i="59"/>
  <c r="A5048" i="59" s="1"/>
  <c r="J5048" i="59"/>
  <c r="M5048" i="59"/>
  <c r="N5048" i="59"/>
  <c r="P5048" i="59"/>
  <c r="Q5048" i="59"/>
  <c r="R5048" i="59"/>
  <c r="S5048" i="59"/>
  <c r="T5048" i="59"/>
  <c r="U5048" i="59"/>
  <c r="D5049" i="59"/>
  <c r="A5049" i="59" s="1"/>
  <c r="J5049" i="59"/>
  <c r="M5049" i="59"/>
  <c r="N5049" i="59"/>
  <c r="P5049" i="59"/>
  <c r="Q5049" i="59"/>
  <c r="R5049" i="59"/>
  <c r="S5049" i="59"/>
  <c r="T5049" i="59"/>
  <c r="U5049" i="59"/>
  <c r="D5050" i="59"/>
  <c r="A5050" i="59" s="1"/>
  <c r="J5050" i="59"/>
  <c r="M5050" i="59"/>
  <c r="N5050" i="59"/>
  <c r="P5050" i="59"/>
  <c r="Q5050" i="59"/>
  <c r="R5050" i="59"/>
  <c r="S5050" i="59"/>
  <c r="T5050" i="59"/>
  <c r="U5050" i="59"/>
  <c r="D5051" i="59"/>
  <c r="A5051" i="59" s="1"/>
  <c r="J5051" i="59"/>
  <c r="M5051" i="59"/>
  <c r="N5051" i="59"/>
  <c r="P5051" i="59"/>
  <c r="Q5051" i="59"/>
  <c r="R5051" i="59"/>
  <c r="S5051" i="59"/>
  <c r="T5051" i="59"/>
  <c r="U5051" i="59"/>
  <c r="D5052" i="59"/>
  <c r="A5052" i="59" s="1"/>
  <c r="J5052" i="59"/>
  <c r="M5052" i="59"/>
  <c r="N5052" i="59"/>
  <c r="P5052" i="59"/>
  <c r="Q5052" i="59"/>
  <c r="R5052" i="59"/>
  <c r="S5052" i="59"/>
  <c r="T5052" i="59"/>
  <c r="U5052" i="59"/>
  <c r="D5053" i="59"/>
  <c r="A5053" i="59" s="1"/>
  <c r="J5053" i="59"/>
  <c r="M5053" i="59"/>
  <c r="N5053" i="59"/>
  <c r="P5053" i="59"/>
  <c r="Q5053" i="59"/>
  <c r="R5053" i="59"/>
  <c r="S5053" i="59"/>
  <c r="T5053" i="59"/>
  <c r="U5053" i="59"/>
  <c r="D5054" i="59"/>
  <c r="A5054" i="59" s="1"/>
  <c r="J5054" i="59"/>
  <c r="M5054" i="59"/>
  <c r="N5054" i="59"/>
  <c r="P5054" i="59"/>
  <c r="Q5054" i="59"/>
  <c r="R5054" i="59"/>
  <c r="S5054" i="59"/>
  <c r="T5054" i="59"/>
  <c r="U5054" i="59"/>
  <c r="D5055" i="59"/>
  <c r="A5055" i="59" s="1"/>
  <c r="J5055" i="59"/>
  <c r="M5055" i="59"/>
  <c r="N5055" i="59"/>
  <c r="P5055" i="59"/>
  <c r="Q5055" i="59"/>
  <c r="R5055" i="59"/>
  <c r="S5055" i="59"/>
  <c r="T5055" i="59"/>
  <c r="U5055" i="59"/>
  <c r="D5056" i="59"/>
  <c r="A5056" i="59" s="1"/>
  <c r="J5056" i="59"/>
  <c r="M5056" i="59"/>
  <c r="N5056" i="59"/>
  <c r="P5056" i="59"/>
  <c r="Q5056" i="59"/>
  <c r="R5056" i="59"/>
  <c r="S5056" i="59"/>
  <c r="T5056" i="59"/>
  <c r="U5056" i="59"/>
  <c r="D5057" i="59"/>
  <c r="A5057" i="59" s="1"/>
  <c r="J5057" i="59"/>
  <c r="M5057" i="59"/>
  <c r="N5057" i="59"/>
  <c r="P5057" i="59"/>
  <c r="Q5057" i="59"/>
  <c r="R5057" i="59"/>
  <c r="S5057" i="59"/>
  <c r="T5057" i="59"/>
  <c r="U5057" i="59"/>
  <c r="D5058" i="59"/>
  <c r="A5058" i="59" s="1"/>
  <c r="J5058" i="59"/>
  <c r="M5058" i="59"/>
  <c r="N5058" i="59"/>
  <c r="P5058" i="59"/>
  <c r="Q5058" i="59"/>
  <c r="R5058" i="59"/>
  <c r="S5058" i="59"/>
  <c r="T5058" i="59"/>
  <c r="U5058" i="59"/>
  <c r="D5059" i="59"/>
  <c r="A5059" i="59" s="1"/>
  <c r="J5059" i="59"/>
  <c r="M5059" i="59"/>
  <c r="N5059" i="59"/>
  <c r="P5059" i="59"/>
  <c r="Q5059" i="59"/>
  <c r="R5059" i="59"/>
  <c r="S5059" i="59"/>
  <c r="T5059" i="59"/>
  <c r="U5059" i="59"/>
  <c r="D5060" i="59"/>
  <c r="A5060" i="59" s="1"/>
  <c r="J5060" i="59"/>
  <c r="M5060" i="59"/>
  <c r="N5060" i="59"/>
  <c r="P5060" i="59"/>
  <c r="Q5060" i="59"/>
  <c r="R5060" i="59"/>
  <c r="S5060" i="59"/>
  <c r="T5060" i="59"/>
  <c r="U5060" i="59"/>
  <c r="D5061" i="59"/>
  <c r="A5061" i="59" s="1"/>
  <c r="J5061" i="59"/>
  <c r="M5061" i="59"/>
  <c r="N5061" i="59"/>
  <c r="P5061" i="59"/>
  <c r="Q5061" i="59"/>
  <c r="R5061" i="59"/>
  <c r="S5061" i="59"/>
  <c r="T5061" i="59"/>
  <c r="U5061" i="59"/>
  <c r="D5062" i="59"/>
  <c r="A5062" i="59" s="1"/>
  <c r="J5062" i="59"/>
  <c r="M5062" i="59"/>
  <c r="N5062" i="59"/>
  <c r="P5062" i="59"/>
  <c r="Q5062" i="59"/>
  <c r="R5062" i="59"/>
  <c r="S5062" i="59"/>
  <c r="T5062" i="59"/>
  <c r="U5062" i="59"/>
  <c r="D5063" i="59"/>
  <c r="A5063" i="59" s="1"/>
  <c r="J5063" i="59"/>
  <c r="M5063" i="59"/>
  <c r="N5063" i="59"/>
  <c r="P5063" i="59"/>
  <c r="Q5063" i="59"/>
  <c r="R5063" i="59"/>
  <c r="S5063" i="59"/>
  <c r="T5063" i="59"/>
  <c r="U5063" i="59"/>
  <c r="D5064" i="59"/>
  <c r="A5064" i="59" s="1"/>
  <c r="J5064" i="59"/>
  <c r="M5064" i="59"/>
  <c r="N5064" i="59"/>
  <c r="P5064" i="59"/>
  <c r="Q5064" i="59"/>
  <c r="R5064" i="59"/>
  <c r="S5064" i="59"/>
  <c r="T5064" i="59"/>
  <c r="U5064" i="59"/>
  <c r="D5065" i="59"/>
  <c r="A5065" i="59" s="1"/>
  <c r="J5065" i="59"/>
  <c r="M5065" i="59"/>
  <c r="N5065" i="59"/>
  <c r="P5065" i="59"/>
  <c r="Q5065" i="59"/>
  <c r="R5065" i="59"/>
  <c r="S5065" i="59"/>
  <c r="T5065" i="59"/>
  <c r="U5065" i="59"/>
  <c r="D5066" i="59"/>
  <c r="A5066" i="59" s="1"/>
  <c r="J5066" i="59"/>
  <c r="M5066" i="59"/>
  <c r="N5066" i="59"/>
  <c r="P5066" i="59"/>
  <c r="Q5066" i="59"/>
  <c r="R5066" i="59"/>
  <c r="S5066" i="59"/>
  <c r="T5066" i="59"/>
  <c r="U5066" i="59"/>
  <c r="D5067" i="59"/>
  <c r="A5067" i="59" s="1"/>
  <c r="J5067" i="59"/>
  <c r="M5067" i="59"/>
  <c r="N5067" i="59"/>
  <c r="P5067" i="59"/>
  <c r="Q5067" i="59"/>
  <c r="R5067" i="59"/>
  <c r="S5067" i="59"/>
  <c r="T5067" i="59"/>
  <c r="U5067" i="59"/>
  <c r="D5068" i="59"/>
  <c r="A5068" i="59" s="1"/>
  <c r="J5068" i="59"/>
  <c r="M5068" i="59"/>
  <c r="N5068" i="59"/>
  <c r="P5068" i="59"/>
  <c r="Q5068" i="59"/>
  <c r="R5068" i="59"/>
  <c r="S5068" i="59"/>
  <c r="T5068" i="59"/>
  <c r="U5068" i="59"/>
  <c r="D5069" i="59"/>
  <c r="A5069" i="59" s="1"/>
  <c r="J5069" i="59"/>
  <c r="M5069" i="59"/>
  <c r="N5069" i="59"/>
  <c r="P5069" i="59"/>
  <c r="Q5069" i="59"/>
  <c r="R5069" i="59"/>
  <c r="S5069" i="59"/>
  <c r="T5069" i="59"/>
  <c r="U5069" i="59"/>
  <c r="D5070" i="59"/>
  <c r="A5070" i="59" s="1"/>
  <c r="J5070" i="59"/>
  <c r="M5070" i="59"/>
  <c r="N5070" i="59"/>
  <c r="P5070" i="59"/>
  <c r="Q5070" i="59"/>
  <c r="R5070" i="59"/>
  <c r="S5070" i="59"/>
  <c r="T5070" i="59"/>
  <c r="U5070" i="59"/>
  <c r="D5071" i="59"/>
  <c r="A5071" i="59" s="1"/>
  <c r="J5071" i="59"/>
  <c r="M5071" i="59"/>
  <c r="N5071" i="59"/>
  <c r="P5071" i="59"/>
  <c r="Q5071" i="59"/>
  <c r="R5071" i="59"/>
  <c r="S5071" i="59"/>
  <c r="T5071" i="59"/>
  <c r="U5071" i="59"/>
  <c r="D5072" i="59"/>
  <c r="A5072" i="59" s="1"/>
  <c r="J5072" i="59"/>
  <c r="M5072" i="59"/>
  <c r="N5072" i="59"/>
  <c r="P5072" i="59"/>
  <c r="Q5072" i="59"/>
  <c r="R5072" i="59"/>
  <c r="S5072" i="59"/>
  <c r="T5072" i="59"/>
  <c r="U5072" i="59"/>
  <c r="D5073" i="59"/>
  <c r="A5073" i="59" s="1"/>
  <c r="J5073" i="59"/>
  <c r="M5073" i="59"/>
  <c r="N5073" i="59"/>
  <c r="P5073" i="59"/>
  <c r="Q5073" i="59"/>
  <c r="R5073" i="59"/>
  <c r="S5073" i="59"/>
  <c r="T5073" i="59"/>
  <c r="U5073" i="59"/>
  <c r="D5074" i="59"/>
  <c r="A5074" i="59" s="1"/>
  <c r="J5074" i="59"/>
  <c r="M5074" i="59"/>
  <c r="N5074" i="59"/>
  <c r="P5074" i="59"/>
  <c r="Q5074" i="59"/>
  <c r="R5074" i="59"/>
  <c r="S5074" i="59"/>
  <c r="T5074" i="59"/>
  <c r="U5074" i="59"/>
  <c r="D5075" i="59"/>
  <c r="A5075" i="59" s="1"/>
  <c r="J5075" i="59"/>
  <c r="M5075" i="59"/>
  <c r="N5075" i="59"/>
  <c r="P5075" i="59"/>
  <c r="Q5075" i="59"/>
  <c r="R5075" i="59"/>
  <c r="S5075" i="59"/>
  <c r="T5075" i="59"/>
  <c r="U5075" i="59"/>
  <c r="D5076" i="59"/>
  <c r="A5076" i="59" s="1"/>
  <c r="J5076" i="59"/>
  <c r="M5076" i="59"/>
  <c r="N5076" i="59"/>
  <c r="P5076" i="59"/>
  <c r="Q5076" i="59"/>
  <c r="R5076" i="59"/>
  <c r="S5076" i="59"/>
  <c r="T5076" i="59"/>
  <c r="U5076" i="59"/>
  <c r="D5077" i="59"/>
  <c r="A5077" i="59" s="1"/>
  <c r="J5077" i="59"/>
  <c r="M5077" i="59"/>
  <c r="N5077" i="59"/>
  <c r="P5077" i="59"/>
  <c r="Q5077" i="59"/>
  <c r="R5077" i="59"/>
  <c r="S5077" i="59"/>
  <c r="T5077" i="59"/>
  <c r="U5077" i="59"/>
  <c r="D5078" i="59"/>
  <c r="A5078" i="59" s="1"/>
  <c r="J5078" i="59"/>
  <c r="M5078" i="59"/>
  <c r="N5078" i="59"/>
  <c r="P5078" i="59"/>
  <c r="Q5078" i="59"/>
  <c r="R5078" i="59"/>
  <c r="S5078" i="59"/>
  <c r="T5078" i="59"/>
  <c r="U5078" i="59"/>
  <c r="D5079" i="59"/>
  <c r="A5079" i="59" s="1"/>
  <c r="J5079" i="59"/>
  <c r="M5079" i="59"/>
  <c r="N5079" i="59"/>
  <c r="P5079" i="59"/>
  <c r="Q5079" i="59"/>
  <c r="R5079" i="59"/>
  <c r="S5079" i="59"/>
  <c r="T5079" i="59"/>
  <c r="U5079" i="59"/>
  <c r="D5080" i="59"/>
  <c r="A5080" i="59" s="1"/>
  <c r="J5080" i="59"/>
  <c r="M5080" i="59"/>
  <c r="N5080" i="59"/>
  <c r="P5080" i="59"/>
  <c r="Q5080" i="59"/>
  <c r="R5080" i="59"/>
  <c r="S5080" i="59"/>
  <c r="T5080" i="59"/>
  <c r="U5080" i="59"/>
  <c r="D5081" i="59"/>
  <c r="A5081" i="59" s="1"/>
  <c r="J5081" i="59"/>
  <c r="M5081" i="59"/>
  <c r="N5081" i="59"/>
  <c r="P5081" i="59"/>
  <c r="Q5081" i="59"/>
  <c r="R5081" i="59"/>
  <c r="S5081" i="59"/>
  <c r="T5081" i="59"/>
  <c r="U5081" i="59"/>
  <c r="D5082" i="59"/>
  <c r="A5082" i="59" s="1"/>
  <c r="J5082" i="59"/>
  <c r="M5082" i="59"/>
  <c r="N5082" i="59"/>
  <c r="P5082" i="59"/>
  <c r="Q5082" i="59"/>
  <c r="R5082" i="59"/>
  <c r="S5082" i="59"/>
  <c r="T5082" i="59"/>
  <c r="U5082" i="59"/>
  <c r="D5083" i="59"/>
  <c r="A5083" i="59" s="1"/>
  <c r="J5083" i="59"/>
  <c r="M5083" i="59"/>
  <c r="N5083" i="59"/>
  <c r="P5083" i="59"/>
  <c r="Q5083" i="59"/>
  <c r="R5083" i="59"/>
  <c r="S5083" i="59"/>
  <c r="T5083" i="59"/>
  <c r="U5083" i="59"/>
  <c r="D5084" i="59"/>
  <c r="A5084" i="59" s="1"/>
  <c r="J5084" i="59"/>
  <c r="M5084" i="59"/>
  <c r="N5084" i="59"/>
  <c r="P5084" i="59"/>
  <c r="Q5084" i="59"/>
  <c r="R5084" i="59"/>
  <c r="S5084" i="59"/>
  <c r="T5084" i="59"/>
  <c r="U5084" i="59"/>
  <c r="D5085" i="59"/>
  <c r="A5085" i="59" s="1"/>
  <c r="J5085" i="59"/>
  <c r="M5085" i="59"/>
  <c r="N5085" i="59"/>
  <c r="P5085" i="59"/>
  <c r="Q5085" i="59"/>
  <c r="R5085" i="59"/>
  <c r="S5085" i="59"/>
  <c r="T5085" i="59"/>
  <c r="U5085" i="59"/>
  <c r="D5086" i="59"/>
  <c r="A5086" i="59" s="1"/>
  <c r="J5086" i="59"/>
  <c r="M5086" i="59"/>
  <c r="N5086" i="59"/>
  <c r="P5086" i="59"/>
  <c r="Q5086" i="59"/>
  <c r="R5086" i="59"/>
  <c r="S5086" i="59"/>
  <c r="T5086" i="59"/>
  <c r="U5086" i="59"/>
  <c r="D5087" i="59"/>
  <c r="A5087" i="59" s="1"/>
  <c r="J5087" i="59"/>
  <c r="M5087" i="59"/>
  <c r="N5087" i="59"/>
  <c r="P5087" i="59"/>
  <c r="Q5087" i="59"/>
  <c r="R5087" i="59"/>
  <c r="S5087" i="59"/>
  <c r="T5087" i="59"/>
  <c r="U5087" i="59"/>
  <c r="D5088" i="59"/>
  <c r="A5088" i="59" s="1"/>
  <c r="J5088" i="59"/>
  <c r="M5088" i="59"/>
  <c r="N5088" i="59"/>
  <c r="P5088" i="59"/>
  <c r="Q5088" i="59"/>
  <c r="R5088" i="59"/>
  <c r="S5088" i="59"/>
  <c r="T5088" i="59"/>
  <c r="U5088" i="59"/>
  <c r="D5089" i="59"/>
  <c r="A5089" i="59" s="1"/>
  <c r="J5089" i="59"/>
  <c r="M5089" i="59"/>
  <c r="N5089" i="59"/>
  <c r="P5089" i="59"/>
  <c r="Q5089" i="59"/>
  <c r="R5089" i="59"/>
  <c r="S5089" i="59"/>
  <c r="T5089" i="59"/>
  <c r="U5089" i="59"/>
  <c r="D5090" i="59"/>
  <c r="A5090" i="59" s="1"/>
  <c r="J5090" i="59"/>
  <c r="M5090" i="59"/>
  <c r="N5090" i="59"/>
  <c r="P5090" i="59"/>
  <c r="Q5090" i="59"/>
  <c r="R5090" i="59"/>
  <c r="S5090" i="59"/>
  <c r="T5090" i="59"/>
  <c r="U5090" i="59"/>
  <c r="D5091" i="59"/>
  <c r="A5091" i="59" s="1"/>
  <c r="J5091" i="59"/>
  <c r="M5091" i="59"/>
  <c r="N5091" i="59"/>
  <c r="P5091" i="59"/>
  <c r="Q5091" i="59"/>
  <c r="R5091" i="59"/>
  <c r="S5091" i="59"/>
  <c r="T5091" i="59"/>
  <c r="U5091" i="59"/>
  <c r="D5092" i="59"/>
  <c r="A5092" i="59" s="1"/>
  <c r="J5092" i="59"/>
  <c r="M5092" i="59"/>
  <c r="N5092" i="59"/>
  <c r="P5092" i="59"/>
  <c r="Q5092" i="59"/>
  <c r="R5092" i="59"/>
  <c r="S5092" i="59"/>
  <c r="T5092" i="59"/>
  <c r="U5092" i="59"/>
  <c r="D5093" i="59"/>
  <c r="A5093" i="59" s="1"/>
  <c r="J5093" i="59"/>
  <c r="M5093" i="59"/>
  <c r="N5093" i="59"/>
  <c r="P5093" i="59"/>
  <c r="Q5093" i="59"/>
  <c r="R5093" i="59"/>
  <c r="S5093" i="59"/>
  <c r="T5093" i="59"/>
  <c r="U5093" i="59"/>
  <c r="D5094" i="59"/>
  <c r="A5094" i="59" s="1"/>
  <c r="J5094" i="59"/>
  <c r="M5094" i="59"/>
  <c r="N5094" i="59"/>
  <c r="P5094" i="59"/>
  <c r="Q5094" i="59"/>
  <c r="R5094" i="59"/>
  <c r="S5094" i="59"/>
  <c r="T5094" i="59"/>
  <c r="U5094" i="59"/>
  <c r="D5095" i="59"/>
  <c r="A5095" i="59" s="1"/>
  <c r="J5095" i="59"/>
  <c r="M5095" i="59"/>
  <c r="N5095" i="59"/>
  <c r="P5095" i="59"/>
  <c r="Q5095" i="59"/>
  <c r="R5095" i="59"/>
  <c r="S5095" i="59"/>
  <c r="T5095" i="59"/>
  <c r="U5095" i="59"/>
  <c r="D5096" i="59"/>
  <c r="A5096" i="59" s="1"/>
  <c r="J5096" i="59"/>
  <c r="M5096" i="59"/>
  <c r="N5096" i="59"/>
  <c r="P5096" i="59"/>
  <c r="Q5096" i="59"/>
  <c r="R5096" i="59"/>
  <c r="S5096" i="59"/>
  <c r="T5096" i="59"/>
  <c r="U5096" i="59"/>
  <c r="D5097" i="59"/>
  <c r="A5097" i="59" s="1"/>
  <c r="J5097" i="59"/>
  <c r="M5097" i="59"/>
  <c r="N5097" i="59"/>
  <c r="P5097" i="59"/>
  <c r="Q5097" i="59"/>
  <c r="R5097" i="59"/>
  <c r="S5097" i="59"/>
  <c r="T5097" i="59"/>
  <c r="U5097" i="59"/>
  <c r="D5098" i="59"/>
  <c r="A5098" i="59" s="1"/>
  <c r="J5098" i="59"/>
  <c r="M5098" i="59"/>
  <c r="N5098" i="59"/>
  <c r="P5098" i="59"/>
  <c r="Q5098" i="59"/>
  <c r="R5098" i="59"/>
  <c r="S5098" i="59"/>
  <c r="T5098" i="59"/>
  <c r="U5098" i="59"/>
  <c r="D5099" i="59"/>
  <c r="A5099" i="59" s="1"/>
  <c r="J5099" i="59"/>
  <c r="M5099" i="59"/>
  <c r="N5099" i="59"/>
  <c r="P5099" i="59"/>
  <c r="Q5099" i="59"/>
  <c r="R5099" i="59"/>
  <c r="S5099" i="59"/>
  <c r="T5099" i="59"/>
  <c r="U5099" i="59"/>
  <c r="D5100" i="59"/>
  <c r="A5100" i="59" s="1"/>
  <c r="J5100" i="59"/>
  <c r="M5100" i="59"/>
  <c r="N5100" i="59"/>
  <c r="P5100" i="59"/>
  <c r="Q5100" i="59"/>
  <c r="R5100" i="59"/>
  <c r="S5100" i="59"/>
  <c r="T5100" i="59"/>
  <c r="U5100" i="59"/>
  <c r="D5101" i="59"/>
  <c r="A5101" i="59" s="1"/>
  <c r="J5101" i="59"/>
  <c r="M5101" i="59"/>
  <c r="N5101" i="59"/>
  <c r="P5101" i="59"/>
  <c r="Q5101" i="59"/>
  <c r="R5101" i="59"/>
  <c r="S5101" i="59"/>
  <c r="T5101" i="59"/>
  <c r="U5101" i="59"/>
  <c r="D5102" i="59"/>
  <c r="A5102" i="59" s="1"/>
  <c r="J5102" i="59"/>
  <c r="M5102" i="59"/>
  <c r="N5102" i="59"/>
  <c r="P5102" i="59"/>
  <c r="Q5102" i="59"/>
  <c r="R5102" i="59"/>
  <c r="S5102" i="59"/>
  <c r="T5102" i="59"/>
  <c r="U5102" i="59"/>
  <c r="D5103" i="59"/>
  <c r="A5103" i="59" s="1"/>
  <c r="J5103" i="59"/>
  <c r="M5103" i="59"/>
  <c r="N5103" i="59"/>
  <c r="P5103" i="59"/>
  <c r="Q5103" i="59"/>
  <c r="R5103" i="59"/>
  <c r="S5103" i="59"/>
  <c r="T5103" i="59"/>
  <c r="U5103" i="59"/>
  <c r="D5104" i="59"/>
  <c r="A5104" i="59" s="1"/>
  <c r="J5104" i="59"/>
  <c r="M5104" i="59"/>
  <c r="N5104" i="59"/>
  <c r="P5104" i="59"/>
  <c r="Q5104" i="59"/>
  <c r="R5104" i="59"/>
  <c r="S5104" i="59"/>
  <c r="T5104" i="59"/>
  <c r="U5104" i="59"/>
  <c r="D5105" i="59"/>
  <c r="A5105" i="59" s="1"/>
  <c r="J5105" i="59"/>
  <c r="M5105" i="59"/>
  <c r="N5105" i="59"/>
  <c r="P5105" i="59"/>
  <c r="Q5105" i="59"/>
  <c r="R5105" i="59"/>
  <c r="S5105" i="59"/>
  <c r="T5105" i="59"/>
  <c r="U5105" i="59"/>
  <c r="D5106" i="59"/>
  <c r="A5106" i="59" s="1"/>
  <c r="J5106" i="59"/>
  <c r="M5106" i="59"/>
  <c r="N5106" i="59"/>
  <c r="P5106" i="59"/>
  <c r="Q5106" i="59"/>
  <c r="R5106" i="59"/>
  <c r="S5106" i="59"/>
  <c r="T5106" i="59"/>
  <c r="U5106" i="59"/>
  <c r="D5107" i="59"/>
  <c r="A5107" i="59" s="1"/>
  <c r="J5107" i="59"/>
  <c r="M5107" i="59"/>
  <c r="N5107" i="59"/>
  <c r="P5107" i="59"/>
  <c r="Q5107" i="59"/>
  <c r="R5107" i="59"/>
  <c r="S5107" i="59"/>
  <c r="T5107" i="59"/>
  <c r="U5107" i="59"/>
  <c r="D5108" i="59"/>
  <c r="A5108" i="59" s="1"/>
  <c r="J5108" i="59"/>
  <c r="M5108" i="59"/>
  <c r="N5108" i="59"/>
  <c r="P5108" i="59"/>
  <c r="Q5108" i="59"/>
  <c r="R5108" i="59"/>
  <c r="S5108" i="59"/>
  <c r="T5108" i="59"/>
  <c r="U5108" i="59"/>
  <c r="D5109" i="59"/>
  <c r="A5109" i="59" s="1"/>
  <c r="J5109" i="59"/>
  <c r="M5109" i="59"/>
  <c r="N5109" i="59"/>
  <c r="P5109" i="59"/>
  <c r="Q5109" i="59"/>
  <c r="R5109" i="59"/>
  <c r="S5109" i="59"/>
  <c r="T5109" i="59"/>
  <c r="U5109" i="59"/>
  <c r="D5110" i="59"/>
  <c r="A5110" i="59" s="1"/>
  <c r="J5110" i="59"/>
  <c r="M5110" i="59"/>
  <c r="N5110" i="59"/>
  <c r="P5110" i="59"/>
  <c r="Q5110" i="59"/>
  <c r="R5110" i="59"/>
  <c r="S5110" i="59"/>
  <c r="T5110" i="59"/>
  <c r="U5110" i="59"/>
  <c r="D5111" i="59"/>
  <c r="A5111" i="59" s="1"/>
  <c r="J5111" i="59"/>
  <c r="M5111" i="59"/>
  <c r="N5111" i="59"/>
  <c r="P5111" i="59"/>
  <c r="Q5111" i="59"/>
  <c r="R5111" i="59"/>
  <c r="S5111" i="59"/>
  <c r="T5111" i="59"/>
  <c r="U5111" i="59"/>
  <c r="D5112" i="59"/>
  <c r="A5112" i="59" s="1"/>
  <c r="J5112" i="59"/>
  <c r="M5112" i="59"/>
  <c r="N5112" i="59"/>
  <c r="P5112" i="59"/>
  <c r="Q5112" i="59"/>
  <c r="R5112" i="59"/>
  <c r="S5112" i="59"/>
  <c r="T5112" i="59"/>
  <c r="U5112" i="59"/>
  <c r="D5113" i="59"/>
  <c r="A5113" i="59" s="1"/>
  <c r="J5113" i="59"/>
  <c r="M5113" i="59"/>
  <c r="N5113" i="59"/>
  <c r="P5113" i="59"/>
  <c r="Q5113" i="59"/>
  <c r="R5113" i="59"/>
  <c r="S5113" i="59"/>
  <c r="T5113" i="59"/>
  <c r="U5113" i="59"/>
  <c r="D5114" i="59"/>
  <c r="A5114" i="59" s="1"/>
  <c r="J5114" i="59"/>
  <c r="M5114" i="59"/>
  <c r="N5114" i="59"/>
  <c r="P5114" i="59"/>
  <c r="Q5114" i="59"/>
  <c r="R5114" i="59"/>
  <c r="S5114" i="59"/>
  <c r="T5114" i="59"/>
  <c r="U5114" i="59"/>
  <c r="D5115" i="59"/>
  <c r="A5115" i="59" s="1"/>
  <c r="J5115" i="59"/>
  <c r="M5115" i="59"/>
  <c r="N5115" i="59"/>
  <c r="P5115" i="59"/>
  <c r="Q5115" i="59"/>
  <c r="R5115" i="59"/>
  <c r="S5115" i="59"/>
  <c r="T5115" i="59"/>
  <c r="U5115" i="59"/>
  <c r="D5116" i="59"/>
  <c r="A5116" i="59" s="1"/>
  <c r="J5116" i="59"/>
  <c r="M5116" i="59"/>
  <c r="N5116" i="59"/>
  <c r="P5116" i="59"/>
  <c r="Q5116" i="59"/>
  <c r="R5116" i="59"/>
  <c r="S5116" i="59"/>
  <c r="T5116" i="59"/>
  <c r="U5116" i="59"/>
  <c r="D5117" i="59"/>
  <c r="A5117" i="59" s="1"/>
  <c r="J5117" i="59"/>
  <c r="M5117" i="59"/>
  <c r="N5117" i="59"/>
  <c r="P5117" i="59"/>
  <c r="Q5117" i="59"/>
  <c r="R5117" i="59"/>
  <c r="S5117" i="59"/>
  <c r="T5117" i="59"/>
  <c r="U5117" i="59"/>
  <c r="D5118" i="59"/>
  <c r="A5118" i="59" s="1"/>
  <c r="J5118" i="59"/>
  <c r="M5118" i="59"/>
  <c r="N5118" i="59"/>
  <c r="P5118" i="59"/>
  <c r="Q5118" i="59"/>
  <c r="R5118" i="59"/>
  <c r="S5118" i="59"/>
  <c r="T5118" i="59"/>
  <c r="U5118" i="59"/>
  <c r="D5119" i="59"/>
  <c r="A5119" i="59" s="1"/>
  <c r="J5119" i="59"/>
  <c r="M5119" i="59"/>
  <c r="N5119" i="59"/>
  <c r="P5119" i="59"/>
  <c r="Q5119" i="59"/>
  <c r="R5119" i="59"/>
  <c r="S5119" i="59"/>
  <c r="T5119" i="59"/>
  <c r="U5119" i="59"/>
  <c r="D5120" i="59"/>
  <c r="A5120" i="59" s="1"/>
  <c r="J5120" i="59"/>
  <c r="M5120" i="59"/>
  <c r="N5120" i="59"/>
  <c r="P5120" i="59"/>
  <c r="Q5120" i="59"/>
  <c r="R5120" i="59"/>
  <c r="S5120" i="59"/>
  <c r="T5120" i="59"/>
  <c r="U5120" i="59"/>
  <c r="D5121" i="59"/>
  <c r="A5121" i="59" s="1"/>
  <c r="J5121" i="59"/>
  <c r="M5121" i="59"/>
  <c r="N5121" i="59"/>
  <c r="P5121" i="59"/>
  <c r="Q5121" i="59"/>
  <c r="R5121" i="59"/>
  <c r="S5121" i="59"/>
  <c r="T5121" i="59"/>
  <c r="U5121" i="59"/>
  <c r="D5122" i="59"/>
  <c r="A5122" i="59" s="1"/>
  <c r="J5122" i="59"/>
  <c r="M5122" i="59"/>
  <c r="N5122" i="59"/>
  <c r="P5122" i="59"/>
  <c r="Q5122" i="59"/>
  <c r="R5122" i="59"/>
  <c r="S5122" i="59"/>
  <c r="T5122" i="59"/>
  <c r="U5122" i="59"/>
  <c r="D5123" i="59"/>
  <c r="A5123" i="59" s="1"/>
  <c r="J5123" i="59"/>
  <c r="M5123" i="59"/>
  <c r="N5123" i="59"/>
  <c r="P5123" i="59"/>
  <c r="Q5123" i="59"/>
  <c r="R5123" i="59"/>
  <c r="S5123" i="59"/>
  <c r="T5123" i="59"/>
  <c r="U5123" i="59"/>
  <c r="D5124" i="59"/>
  <c r="A5124" i="59" s="1"/>
  <c r="J5124" i="59"/>
  <c r="M5124" i="59"/>
  <c r="N5124" i="59"/>
  <c r="P5124" i="59"/>
  <c r="Q5124" i="59"/>
  <c r="R5124" i="59"/>
  <c r="S5124" i="59"/>
  <c r="T5124" i="59"/>
  <c r="U5124" i="59"/>
  <c r="D5125" i="59"/>
  <c r="A5125" i="59" s="1"/>
  <c r="J5125" i="59"/>
  <c r="M5125" i="59"/>
  <c r="N5125" i="59"/>
  <c r="P5125" i="59"/>
  <c r="Q5125" i="59"/>
  <c r="R5125" i="59"/>
  <c r="S5125" i="59"/>
  <c r="T5125" i="59"/>
  <c r="U5125" i="59"/>
  <c r="D5126" i="59"/>
  <c r="A5126" i="59" s="1"/>
  <c r="J5126" i="59"/>
  <c r="M5126" i="59"/>
  <c r="N5126" i="59"/>
  <c r="P5126" i="59"/>
  <c r="Q5126" i="59"/>
  <c r="R5126" i="59"/>
  <c r="S5126" i="59"/>
  <c r="T5126" i="59"/>
  <c r="U5126" i="59"/>
  <c r="D5127" i="59"/>
  <c r="A5127" i="59" s="1"/>
  <c r="J5127" i="59"/>
  <c r="M5127" i="59"/>
  <c r="N5127" i="59"/>
  <c r="P5127" i="59"/>
  <c r="Q5127" i="59"/>
  <c r="R5127" i="59"/>
  <c r="S5127" i="59"/>
  <c r="T5127" i="59"/>
  <c r="U5127" i="59"/>
  <c r="D5128" i="59"/>
  <c r="A5128" i="59" s="1"/>
  <c r="J5128" i="59"/>
  <c r="M5128" i="59"/>
  <c r="N5128" i="59"/>
  <c r="P5128" i="59"/>
  <c r="Q5128" i="59"/>
  <c r="R5128" i="59"/>
  <c r="S5128" i="59"/>
  <c r="T5128" i="59"/>
  <c r="U5128" i="59"/>
  <c r="D5129" i="59"/>
  <c r="A5129" i="59" s="1"/>
  <c r="J5129" i="59"/>
  <c r="M5129" i="59"/>
  <c r="N5129" i="59"/>
  <c r="P5129" i="59"/>
  <c r="Q5129" i="59"/>
  <c r="R5129" i="59"/>
  <c r="S5129" i="59"/>
  <c r="T5129" i="59"/>
  <c r="U5129" i="59"/>
  <c r="D5130" i="59"/>
  <c r="A5130" i="59" s="1"/>
  <c r="J5130" i="59"/>
  <c r="M5130" i="59"/>
  <c r="N5130" i="59"/>
  <c r="P5130" i="59"/>
  <c r="Q5130" i="59"/>
  <c r="R5130" i="59"/>
  <c r="S5130" i="59"/>
  <c r="T5130" i="59"/>
  <c r="U5130" i="59"/>
  <c r="D5131" i="59"/>
  <c r="A5131" i="59" s="1"/>
  <c r="J5131" i="59"/>
  <c r="M5131" i="59"/>
  <c r="N5131" i="59"/>
  <c r="P5131" i="59"/>
  <c r="Q5131" i="59"/>
  <c r="R5131" i="59"/>
  <c r="S5131" i="59"/>
  <c r="T5131" i="59"/>
  <c r="U5131" i="59"/>
  <c r="D5132" i="59"/>
  <c r="A5132" i="59" s="1"/>
  <c r="J5132" i="59"/>
  <c r="M5132" i="59"/>
  <c r="N5132" i="59"/>
  <c r="P5132" i="59"/>
  <c r="Q5132" i="59"/>
  <c r="R5132" i="59"/>
  <c r="S5132" i="59"/>
  <c r="T5132" i="59"/>
  <c r="U5132" i="59"/>
  <c r="D5133" i="59"/>
  <c r="A5133" i="59" s="1"/>
  <c r="J5133" i="59"/>
  <c r="M5133" i="59"/>
  <c r="N5133" i="59"/>
  <c r="P5133" i="59"/>
  <c r="Q5133" i="59"/>
  <c r="R5133" i="59"/>
  <c r="S5133" i="59"/>
  <c r="T5133" i="59"/>
  <c r="U5133" i="59"/>
  <c r="D5134" i="59"/>
  <c r="A5134" i="59" s="1"/>
  <c r="J5134" i="59"/>
  <c r="M5134" i="59"/>
  <c r="N5134" i="59"/>
  <c r="P5134" i="59"/>
  <c r="Q5134" i="59"/>
  <c r="R5134" i="59"/>
  <c r="S5134" i="59"/>
  <c r="T5134" i="59"/>
  <c r="U5134" i="59"/>
  <c r="D5135" i="59"/>
  <c r="A5135" i="59" s="1"/>
  <c r="J5135" i="59"/>
  <c r="M5135" i="59"/>
  <c r="N5135" i="59"/>
  <c r="P5135" i="59"/>
  <c r="Q5135" i="59"/>
  <c r="R5135" i="59"/>
  <c r="S5135" i="59"/>
  <c r="T5135" i="59"/>
  <c r="U5135" i="59"/>
  <c r="D5136" i="59"/>
  <c r="A5136" i="59" s="1"/>
  <c r="J5136" i="59"/>
  <c r="M5136" i="59"/>
  <c r="N5136" i="59"/>
  <c r="P5136" i="59"/>
  <c r="Q5136" i="59"/>
  <c r="R5136" i="59"/>
  <c r="S5136" i="59"/>
  <c r="T5136" i="59"/>
  <c r="U5136" i="59"/>
  <c r="D5137" i="59"/>
  <c r="A5137" i="59" s="1"/>
  <c r="J5137" i="59"/>
  <c r="M5137" i="59"/>
  <c r="N5137" i="59"/>
  <c r="P5137" i="59"/>
  <c r="Q5137" i="59"/>
  <c r="R5137" i="59"/>
  <c r="S5137" i="59"/>
  <c r="T5137" i="59"/>
  <c r="U5137" i="59"/>
  <c r="D5138" i="59"/>
  <c r="A5138" i="59" s="1"/>
  <c r="J5138" i="59"/>
  <c r="M5138" i="59"/>
  <c r="N5138" i="59"/>
  <c r="P5138" i="59"/>
  <c r="Q5138" i="59"/>
  <c r="R5138" i="59"/>
  <c r="S5138" i="59"/>
  <c r="T5138" i="59"/>
  <c r="U5138" i="59"/>
  <c r="D5139" i="59"/>
  <c r="A5139" i="59" s="1"/>
  <c r="J5139" i="59"/>
  <c r="M5139" i="59"/>
  <c r="N5139" i="59"/>
  <c r="P5139" i="59"/>
  <c r="Q5139" i="59"/>
  <c r="R5139" i="59"/>
  <c r="S5139" i="59"/>
  <c r="T5139" i="59"/>
  <c r="U5139" i="59"/>
  <c r="D5140" i="59"/>
  <c r="A5140" i="59" s="1"/>
  <c r="J5140" i="59"/>
  <c r="M5140" i="59"/>
  <c r="N5140" i="59"/>
  <c r="P5140" i="59"/>
  <c r="Q5140" i="59"/>
  <c r="R5140" i="59"/>
  <c r="S5140" i="59"/>
  <c r="T5140" i="59"/>
  <c r="U5140" i="59"/>
  <c r="D5141" i="59"/>
  <c r="A5141" i="59" s="1"/>
  <c r="J5141" i="59"/>
  <c r="M5141" i="59"/>
  <c r="N5141" i="59"/>
  <c r="P5141" i="59"/>
  <c r="Q5141" i="59"/>
  <c r="R5141" i="59"/>
  <c r="S5141" i="59"/>
  <c r="T5141" i="59"/>
  <c r="U5141" i="59"/>
  <c r="D5142" i="59"/>
  <c r="A5142" i="59" s="1"/>
  <c r="J5142" i="59"/>
  <c r="M5142" i="59"/>
  <c r="N5142" i="59"/>
  <c r="P5142" i="59"/>
  <c r="Q5142" i="59"/>
  <c r="R5142" i="59"/>
  <c r="S5142" i="59"/>
  <c r="T5142" i="59"/>
  <c r="U5142" i="59"/>
  <c r="D5143" i="59"/>
  <c r="A5143" i="59" s="1"/>
  <c r="J5143" i="59"/>
  <c r="M5143" i="59"/>
  <c r="N5143" i="59"/>
  <c r="P5143" i="59"/>
  <c r="Q5143" i="59"/>
  <c r="R5143" i="59"/>
  <c r="S5143" i="59"/>
  <c r="T5143" i="59"/>
  <c r="U5143" i="59"/>
  <c r="D5144" i="59"/>
  <c r="A5144" i="59" s="1"/>
  <c r="J5144" i="59"/>
  <c r="M5144" i="59"/>
  <c r="N5144" i="59"/>
  <c r="P5144" i="59"/>
  <c r="Q5144" i="59"/>
  <c r="R5144" i="59"/>
  <c r="S5144" i="59"/>
  <c r="T5144" i="59"/>
  <c r="U5144" i="59"/>
  <c r="D5145" i="59"/>
  <c r="A5145" i="59" s="1"/>
  <c r="J5145" i="59"/>
  <c r="M5145" i="59"/>
  <c r="N5145" i="59"/>
  <c r="P5145" i="59"/>
  <c r="Q5145" i="59"/>
  <c r="R5145" i="59"/>
  <c r="S5145" i="59"/>
  <c r="T5145" i="59"/>
  <c r="U5145" i="59"/>
  <c r="D5146" i="59"/>
  <c r="A5146" i="59" s="1"/>
  <c r="J5146" i="59"/>
  <c r="M5146" i="59"/>
  <c r="N5146" i="59"/>
  <c r="P5146" i="59"/>
  <c r="Q5146" i="59"/>
  <c r="R5146" i="59"/>
  <c r="S5146" i="59"/>
  <c r="T5146" i="59"/>
  <c r="U5146" i="59"/>
  <c r="D5147" i="59"/>
  <c r="A5147" i="59" s="1"/>
  <c r="J5147" i="59"/>
  <c r="M5147" i="59"/>
  <c r="N5147" i="59"/>
  <c r="P5147" i="59"/>
  <c r="Q5147" i="59"/>
  <c r="R5147" i="59"/>
  <c r="S5147" i="59"/>
  <c r="T5147" i="59"/>
  <c r="U5147" i="59"/>
  <c r="D5148" i="59"/>
  <c r="A5148" i="59" s="1"/>
  <c r="J5148" i="59"/>
  <c r="M5148" i="59"/>
  <c r="N5148" i="59"/>
  <c r="P5148" i="59"/>
  <c r="Q5148" i="59"/>
  <c r="R5148" i="59"/>
  <c r="S5148" i="59"/>
  <c r="T5148" i="59"/>
  <c r="U5148" i="59"/>
  <c r="D5149" i="59"/>
  <c r="A5149" i="59" s="1"/>
  <c r="J5149" i="59"/>
  <c r="M5149" i="59"/>
  <c r="N5149" i="59"/>
  <c r="P5149" i="59"/>
  <c r="Q5149" i="59"/>
  <c r="R5149" i="59"/>
  <c r="S5149" i="59"/>
  <c r="T5149" i="59"/>
  <c r="U5149" i="59"/>
  <c r="D5150" i="59"/>
  <c r="A5150" i="59" s="1"/>
  <c r="J5150" i="59"/>
  <c r="M5150" i="59"/>
  <c r="N5150" i="59"/>
  <c r="P5150" i="59"/>
  <c r="Q5150" i="59"/>
  <c r="R5150" i="59"/>
  <c r="S5150" i="59"/>
  <c r="T5150" i="59"/>
  <c r="U5150" i="59"/>
  <c r="D5151" i="59"/>
  <c r="A5151" i="59" s="1"/>
  <c r="J5151" i="59"/>
  <c r="M5151" i="59"/>
  <c r="N5151" i="59"/>
  <c r="P5151" i="59"/>
  <c r="Q5151" i="59"/>
  <c r="R5151" i="59"/>
  <c r="S5151" i="59"/>
  <c r="T5151" i="59"/>
  <c r="U5151" i="59"/>
  <c r="D5152" i="59"/>
  <c r="A5152" i="59" s="1"/>
  <c r="J5152" i="59"/>
  <c r="M5152" i="59"/>
  <c r="N5152" i="59"/>
  <c r="P5152" i="59"/>
  <c r="Q5152" i="59"/>
  <c r="R5152" i="59"/>
  <c r="S5152" i="59"/>
  <c r="T5152" i="59"/>
  <c r="U5152" i="59"/>
  <c r="D5153" i="59"/>
  <c r="A5153" i="59" s="1"/>
  <c r="J5153" i="59"/>
  <c r="M5153" i="59"/>
  <c r="N5153" i="59"/>
  <c r="P5153" i="59"/>
  <c r="Q5153" i="59"/>
  <c r="R5153" i="59"/>
  <c r="S5153" i="59"/>
  <c r="T5153" i="59"/>
  <c r="U5153" i="59"/>
  <c r="D5154" i="59"/>
  <c r="A5154" i="59" s="1"/>
  <c r="J5154" i="59"/>
  <c r="M5154" i="59"/>
  <c r="N5154" i="59"/>
  <c r="P5154" i="59"/>
  <c r="Q5154" i="59"/>
  <c r="R5154" i="59"/>
  <c r="S5154" i="59"/>
  <c r="T5154" i="59"/>
  <c r="U5154" i="59"/>
  <c r="D5155" i="59"/>
  <c r="A5155" i="59" s="1"/>
  <c r="J5155" i="59"/>
  <c r="M5155" i="59"/>
  <c r="N5155" i="59"/>
  <c r="P5155" i="59"/>
  <c r="Q5155" i="59"/>
  <c r="R5155" i="59"/>
  <c r="S5155" i="59"/>
  <c r="T5155" i="59"/>
  <c r="U5155" i="59"/>
  <c r="D5156" i="59"/>
  <c r="A5156" i="59" s="1"/>
  <c r="J5156" i="59"/>
  <c r="M5156" i="59"/>
  <c r="N5156" i="59"/>
  <c r="P5156" i="59"/>
  <c r="Q5156" i="59"/>
  <c r="R5156" i="59"/>
  <c r="S5156" i="59"/>
  <c r="T5156" i="59"/>
  <c r="U5156" i="59"/>
  <c r="D5157" i="59"/>
  <c r="A5157" i="59" s="1"/>
  <c r="J5157" i="59"/>
  <c r="M5157" i="59"/>
  <c r="N5157" i="59"/>
  <c r="P5157" i="59"/>
  <c r="Q5157" i="59"/>
  <c r="R5157" i="59"/>
  <c r="S5157" i="59"/>
  <c r="T5157" i="59"/>
  <c r="U5157" i="59"/>
  <c r="D5158" i="59"/>
  <c r="A5158" i="59" s="1"/>
  <c r="J5158" i="59"/>
  <c r="M5158" i="59"/>
  <c r="N5158" i="59"/>
  <c r="P5158" i="59"/>
  <c r="Q5158" i="59"/>
  <c r="R5158" i="59"/>
  <c r="S5158" i="59"/>
  <c r="T5158" i="59"/>
  <c r="U5158" i="59"/>
  <c r="D5159" i="59"/>
  <c r="A5159" i="59" s="1"/>
  <c r="J5159" i="59"/>
  <c r="M5159" i="59"/>
  <c r="N5159" i="59"/>
  <c r="P5159" i="59"/>
  <c r="Q5159" i="59"/>
  <c r="R5159" i="59"/>
  <c r="S5159" i="59"/>
  <c r="T5159" i="59"/>
  <c r="U5159" i="59"/>
  <c r="D5160" i="59"/>
  <c r="A5160" i="59" s="1"/>
  <c r="J5160" i="59"/>
  <c r="M5160" i="59"/>
  <c r="N5160" i="59"/>
  <c r="P5160" i="59"/>
  <c r="Q5160" i="59"/>
  <c r="R5160" i="59"/>
  <c r="S5160" i="59"/>
  <c r="T5160" i="59"/>
  <c r="U5160" i="59"/>
  <c r="D5161" i="59"/>
  <c r="A5161" i="59" s="1"/>
  <c r="J5161" i="59"/>
  <c r="M5161" i="59"/>
  <c r="N5161" i="59"/>
  <c r="P5161" i="59"/>
  <c r="Q5161" i="59"/>
  <c r="R5161" i="59"/>
  <c r="S5161" i="59"/>
  <c r="T5161" i="59"/>
  <c r="U5161" i="59"/>
  <c r="D5162" i="59"/>
  <c r="A5162" i="59" s="1"/>
  <c r="J5162" i="59"/>
  <c r="M5162" i="59"/>
  <c r="N5162" i="59"/>
  <c r="P5162" i="59"/>
  <c r="Q5162" i="59"/>
  <c r="R5162" i="59"/>
  <c r="S5162" i="59"/>
  <c r="T5162" i="59"/>
  <c r="U5162" i="59"/>
  <c r="D5163" i="59"/>
  <c r="A5163" i="59" s="1"/>
  <c r="J5163" i="59"/>
  <c r="M5163" i="59"/>
  <c r="N5163" i="59"/>
  <c r="P5163" i="59"/>
  <c r="Q5163" i="59"/>
  <c r="R5163" i="59"/>
  <c r="S5163" i="59"/>
  <c r="T5163" i="59"/>
  <c r="U5163" i="59"/>
  <c r="D5164" i="59"/>
  <c r="A5164" i="59" s="1"/>
  <c r="J5164" i="59"/>
  <c r="M5164" i="59"/>
  <c r="N5164" i="59"/>
  <c r="P5164" i="59"/>
  <c r="Q5164" i="59"/>
  <c r="R5164" i="59"/>
  <c r="S5164" i="59"/>
  <c r="T5164" i="59"/>
  <c r="U5164" i="59"/>
  <c r="D5165" i="59"/>
  <c r="A5165" i="59" s="1"/>
  <c r="J5165" i="59"/>
  <c r="M5165" i="59"/>
  <c r="N5165" i="59"/>
  <c r="P5165" i="59"/>
  <c r="Q5165" i="59"/>
  <c r="R5165" i="59"/>
  <c r="S5165" i="59"/>
  <c r="T5165" i="59"/>
  <c r="U5165" i="59"/>
  <c r="D5166" i="59"/>
  <c r="A5166" i="59" s="1"/>
  <c r="J5166" i="59"/>
  <c r="M5166" i="59"/>
  <c r="N5166" i="59"/>
  <c r="P5166" i="59"/>
  <c r="Q5166" i="59"/>
  <c r="R5166" i="59"/>
  <c r="S5166" i="59"/>
  <c r="T5166" i="59"/>
  <c r="U5166" i="59"/>
  <c r="D5167" i="59"/>
  <c r="A5167" i="59" s="1"/>
  <c r="J5167" i="59"/>
  <c r="M5167" i="59"/>
  <c r="N5167" i="59"/>
  <c r="P5167" i="59"/>
  <c r="Q5167" i="59"/>
  <c r="R5167" i="59"/>
  <c r="S5167" i="59"/>
  <c r="T5167" i="59"/>
  <c r="U5167" i="59"/>
  <c r="D5168" i="59"/>
  <c r="A5168" i="59" s="1"/>
  <c r="J5168" i="59"/>
  <c r="M5168" i="59"/>
  <c r="N5168" i="59"/>
  <c r="P5168" i="59"/>
  <c r="Q5168" i="59"/>
  <c r="R5168" i="59"/>
  <c r="S5168" i="59"/>
  <c r="T5168" i="59"/>
  <c r="U5168" i="59"/>
  <c r="D5169" i="59"/>
  <c r="A5169" i="59" s="1"/>
  <c r="J5169" i="59"/>
  <c r="M5169" i="59"/>
  <c r="N5169" i="59"/>
  <c r="P5169" i="59"/>
  <c r="Q5169" i="59"/>
  <c r="R5169" i="59"/>
  <c r="S5169" i="59"/>
  <c r="T5169" i="59"/>
  <c r="U5169" i="59"/>
  <c r="D5170" i="59"/>
  <c r="A5170" i="59" s="1"/>
  <c r="J5170" i="59"/>
  <c r="M5170" i="59"/>
  <c r="N5170" i="59"/>
  <c r="P5170" i="59"/>
  <c r="Q5170" i="59"/>
  <c r="R5170" i="59"/>
  <c r="S5170" i="59"/>
  <c r="T5170" i="59"/>
  <c r="U5170" i="59"/>
  <c r="D5171" i="59"/>
  <c r="A5171" i="59" s="1"/>
  <c r="J5171" i="59"/>
  <c r="M5171" i="59"/>
  <c r="N5171" i="59"/>
  <c r="P5171" i="59"/>
  <c r="Q5171" i="59"/>
  <c r="R5171" i="59"/>
  <c r="S5171" i="59"/>
  <c r="T5171" i="59"/>
  <c r="U5171" i="59"/>
  <c r="D5172" i="59"/>
  <c r="A5172" i="59" s="1"/>
  <c r="J5172" i="59"/>
  <c r="M5172" i="59"/>
  <c r="N5172" i="59"/>
  <c r="P5172" i="59"/>
  <c r="Q5172" i="59"/>
  <c r="R5172" i="59"/>
  <c r="S5172" i="59"/>
  <c r="T5172" i="59"/>
  <c r="U5172" i="59"/>
  <c r="D5173" i="59"/>
  <c r="A5173" i="59" s="1"/>
  <c r="J5173" i="59"/>
  <c r="M5173" i="59"/>
  <c r="N5173" i="59"/>
  <c r="P5173" i="59"/>
  <c r="Q5173" i="59"/>
  <c r="R5173" i="59"/>
  <c r="S5173" i="59"/>
  <c r="T5173" i="59"/>
  <c r="U5173" i="59"/>
  <c r="D5174" i="59"/>
  <c r="A5174" i="59" s="1"/>
  <c r="J5174" i="59"/>
  <c r="M5174" i="59"/>
  <c r="N5174" i="59"/>
  <c r="P5174" i="59"/>
  <c r="Q5174" i="59"/>
  <c r="R5174" i="59"/>
  <c r="S5174" i="59"/>
  <c r="T5174" i="59"/>
  <c r="U5174" i="59"/>
  <c r="D5175" i="59"/>
  <c r="A5175" i="59" s="1"/>
  <c r="J5175" i="59"/>
  <c r="M5175" i="59"/>
  <c r="N5175" i="59"/>
  <c r="P5175" i="59"/>
  <c r="Q5175" i="59"/>
  <c r="R5175" i="59"/>
  <c r="S5175" i="59"/>
  <c r="T5175" i="59"/>
  <c r="U5175" i="59"/>
  <c r="D5176" i="59"/>
  <c r="A5176" i="59" s="1"/>
  <c r="J5176" i="59"/>
  <c r="M5176" i="59"/>
  <c r="N5176" i="59"/>
  <c r="P5176" i="59"/>
  <c r="Q5176" i="59"/>
  <c r="R5176" i="59"/>
  <c r="S5176" i="59"/>
  <c r="T5176" i="59"/>
  <c r="U5176" i="59"/>
  <c r="D5177" i="59"/>
  <c r="A5177" i="59" s="1"/>
  <c r="J5177" i="59"/>
  <c r="M5177" i="59"/>
  <c r="N5177" i="59"/>
  <c r="P5177" i="59"/>
  <c r="Q5177" i="59"/>
  <c r="R5177" i="59"/>
  <c r="S5177" i="59"/>
  <c r="T5177" i="59"/>
  <c r="U5177" i="59"/>
  <c r="D5178" i="59"/>
  <c r="A5178" i="59" s="1"/>
  <c r="J5178" i="59"/>
  <c r="M5178" i="59"/>
  <c r="N5178" i="59"/>
  <c r="P5178" i="59"/>
  <c r="Q5178" i="59"/>
  <c r="R5178" i="59"/>
  <c r="S5178" i="59"/>
  <c r="T5178" i="59"/>
  <c r="U5178" i="59"/>
  <c r="D5179" i="59"/>
  <c r="A5179" i="59" s="1"/>
  <c r="J5179" i="59"/>
  <c r="M5179" i="59"/>
  <c r="N5179" i="59"/>
  <c r="P5179" i="59"/>
  <c r="Q5179" i="59"/>
  <c r="R5179" i="59"/>
  <c r="S5179" i="59"/>
  <c r="T5179" i="59"/>
  <c r="U5179" i="59"/>
  <c r="D5180" i="59"/>
  <c r="A5180" i="59" s="1"/>
  <c r="J5180" i="59"/>
  <c r="M5180" i="59"/>
  <c r="N5180" i="59"/>
  <c r="P5180" i="59"/>
  <c r="Q5180" i="59"/>
  <c r="R5180" i="59"/>
  <c r="S5180" i="59"/>
  <c r="T5180" i="59"/>
  <c r="U5180" i="59"/>
  <c r="D5181" i="59"/>
  <c r="A5181" i="59" s="1"/>
  <c r="J5181" i="59"/>
  <c r="M5181" i="59"/>
  <c r="N5181" i="59"/>
  <c r="P5181" i="59"/>
  <c r="Q5181" i="59"/>
  <c r="R5181" i="59"/>
  <c r="S5181" i="59"/>
  <c r="T5181" i="59"/>
  <c r="U5181" i="59"/>
  <c r="D5182" i="59"/>
  <c r="A5182" i="59" s="1"/>
  <c r="J5182" i="59"/>
  <c r="M5182" i="59"/>
  <c r="N5182" i="59"/>
  <c r="P5182" i="59"/>
  <c r="Q5182" i="59"/>
  <c r="R5182" i="59"/>
  <c r="S5182" i="59"/>
  <c r="T5182" i="59"/>
  <c r="U5182" i="59"/>
  <c r="D5183" i="59"/>
  <c r="A5183" i="59" s="1"/>
  <c r="J5183" i="59"/>
  <c r="M5183" i="59"/>
  <c r="N5183" i="59"/>
  <c r="P5183" i="59"/>
  <c r="Q5183" i="59"/>
  <c r="R5183" i="59"/>
  <c r="S5183" i="59"/>
  <c r="T5183" i="59"/>
  <c r="U5183" i="59"/>
  <c r="D5184" i="59"/>
  <c r="A5184" i="59" s="1"/>
  <c r="J5184" i="59"/>
  <c r="M5184" i="59"/>
  <c r="N5184" i="59"/>
  <c r="P5184" i="59"/>
  <c r="Q5184" i="59"/>
  <c r="R5184" i="59"/>
  <c r="S5184" i="59"/>
  <c r="T5184" i="59"/>
  <c r="U5184" i="59"/>
  <c r="D5185" i="59"/>
  <c r="A5185" i="59" s="1"/>
  <c r="J5185" i="59"/>
  <c r="M5185" i="59"/>
  <c r="N5185" i="59"/>
  <c r="P5185" i="59"/>
  <c r="Q5185" i="59"/>
  <c r="R5185" i="59"/>
  <c r="S5185" i="59"/>
  <c r="T5185" i="59"/>
  <c r="U5185" i="59"/>
  <c r="D5186" i="59"/>
  <c r="A5186" i="59" s="1"/>
  <c r="J5186" i="59"/>
  <c r="M5186" i="59"/>
  <c r="N5186" i="59"/>
  <c r="P5186" i="59"/>
  <c r="Q5186" i="59"/>
  <c r="R5186" i="59"/>
  <c r="S5186" i="59"/>
  <c r="T5186" i="59"/>
  <c r="U5186" i="59"/>
  <c r="D5187" i="59"/>
  <c r="A5187" i="59" s="1"/>
  <c r="J5187" i="59"/>
  <c r="M5187" i="59"/>
  <c r="N5187" i="59"/>
  <c r="P5187" i="59"/>
  <c r="Q5187" i="59"/>
  <c r="R5187" i="59"/>
  <c r="S5187" i="59"/>
  <c r="T5187" i="59"/>
  <c r="U5187" i="59"/>
  <c r="D5188" i="59"/>
  <c r="A5188" i="59" s="1"/>
  <c r="J5188" i="59"/>
  <c r="M5188" i="59"/>
  <c r="N5188" i="59"/>
  <c r="P5188" i="59"/>
  <c r="Q5188" i="59"/>
  <c r="R5188" i="59"/>
  <c r="S5188" i="59"/>
  <c r="T5188" i="59"/>
  <c r="U5188" i="59"/>
  <c r="D5189" i="59"/>
  <c r="A5189" i="59" s="1"/>
  <c r="J5189" i="59"/>
  <c r="M5189" i="59"/>
  <c r="N5189" i="59"/>
  <c r="P5189" i="59"/>
  <c r="Q5189" i="59"/>
  <c r="R5189" i="59"/>
  <c r="S5189" i="59"/>
  <c r="T5189" i="59"/>
  <c r="U5189" i="59"/>
  <c r="D5190" i="59"/>
  <c r="A5190" i="59" s="1"/>
  <c r="J5190" i="59"/>
  <c r="M5190" i="59"/>
  <c r="N5190" i="59"/>
  <c r="P5190" i="59"/>
  <c r="Q5190" i="59"/>
  <c r="R5190" i="59"/>
  <c r="S5190" i="59"/>
  <c r="T5190" i="59"/>
  <c r="U5190" i="59"/>
  <c r="D5191" i="59"/>
  <c r="A5191" i="59" s="1"/>
  <c r="J5191" i="59"/>
  <c r="M5191" i="59"/>
  <c r="N5191" i="59"/>
  <c r="P5191" i="59"/>
  <c r="Q5191" i="59"/>
  <c r="R5191" i="59"/>
  <c r="S5191" i="59"/>
  <c r="T5191" i="59"/>
  <c r="U5191" i="59"/>
  <c r="D5192" i="59"/>
  <c r="A5192" i="59" s="1"/>
  <c r="J5192" i="59"/>
  <c r="M5192" i="59"/>
  <c r="N5192" i="59"/>
  <c r="P5192" i="59"/>
  <c r="Q5192" i="59"/>
  <c r="R5192" i="59"/>
  <c r="S5192" i="59"/>
  <c r="T5192" i="59"/>
  <c r="U5192" i="59"/>
  <c r="D5193" i="59"/>
  <c r="A5193" i="59" s="1"/>
  <c r="J5193" i="59"/>
  <c r="M5193" i="59"/>
  <c r="N5193" i="59"/>
  <c r="P5193" i="59"/>
  <c r="Q5193" i="59"/>
  <c r="R5193" i="59"/>
  <c r="S5193" i="59"/>
  <c r="T5193" i="59"/>
  <c r="U5193" i="59"/>
  <c r="D5194" i="59"/>
  <c r="A5194" i="59" s="1"/>
  <c r="J5194" i="59"/>
  <c r="M5194" i="59"/>
  <c r="N5194" i="59"/>
  <c r="P5194" i="59"/>
  <c r="Q5194" i="59"/>
  <c r="R5194" i="59"/>
  <c r="S5194" i="59"/>
  <c r="T5194" i="59"/>
  <c r="U5194" i="59"/>
  <c r="D5195" i="59"/>
  <c r="A5195" i="59" s="1"/>
  <c r="J5195" i="59"/>
  <c r="M5195" i="59"/>
  <c r="N5195" i="59"/>
  <c r="P5195" i="59"/>
  <c r="Q5195" i="59"/>
  <c r="R5195" i="59"/>
  <c r="S5195" i="59"/>
  <c r="T5195" i="59"/>
  <c r="U5195" i="59"/>
  <c r="D5196" i="59"/>
  <c r="A5196" i="59" s="1"/>
  <c r="J5196" i="59"/>
  <c r="M5196" i="59"/>
  <c r="N5196" i="59"/>
  <c r="P5196" i="59"/>
  <c r="Q5196" i="59"/>
  <c r="R5196" i="59"/>
  <c r="S5196" i="59"/>
  <c r="T5196" i="59"/>
  <c r="U5196" i="59"/>
  <c r="D5197" i="59"/>
  <c r="A5197" i="59" s="1"/>
  <c r="J5197" i="59"/>
  <c r="M5197" i="59"/>
  <c r="N5197" i="59"/>
  <c r="P5197" i="59"/>
  <c r="Q5197" i="59"/>
  <c r="R5197" i="59"/>
  <c r="S5197" i="59"/>
  <c r="T5197" i="59"/>
  <c r="U5197" i="59"/>
  <c r="D5198" i="59"/>
  <c r="A5198" i="59" s="1"/>
  <c r="J5198" i="59"/>
  <c r="M5198" i="59"/>
  <c r="N5198" i="59"/>
  <c r="P5198" i="59"/>
  <c r="Q5198" i="59"/>
  <c r="R5198" i="59"/>
  <c r="S5198" i="59"/>
  <c r="T5198" i="59"/>
  <c r="U5198" i="59"/>
  <c r="D5199" i="59"/>
  <c r="A5199" i="59" s="1"/>
  <c r="J5199" i="59"/>
  <c r="M5199" i="59"/>
  <c r="N5199" i="59"/>
  <c r="P5199" i="59"/>
  <c r="Q5199" i="59"/>
  <c r="R5199" i="59"/>
  <c r="S5199" i="59"/>
  <c r="T5199" i="59"/>
  <c r="U5199" i="59"/>
  <c r="D5200" i="59"/>
  <c r="A5200" i="59" s="1"/>
  <c r="J5200" i="59"/>
  <c r="M5200" i="59"/>
  <c r="N5200" i="59"/>
  <c r="P5200" i="59"/>
  <c r="Q5200" i="59"/>
  <c r="R5200" i="59"/>
  <c r="S5200" i="59"/>
  <c r="T5200" i="59"/>
  <c r="U5200" i="59"/>
  <c r="D5201" i="59"/>
  <c r="A5201" i="59" s="1"/>
  <c r="J5201" i="59"/>
  <c r="M5201" i="59"/>
  <c r="N5201" i="59"/>
  <c r="P5201" i="59"/>
  <c r="Q5201" i="59"/>
  <c r="R5201" i="59"/>
  <c r="S5201" i="59"/>
  <c r="T5201" i="59"/>
  <c r="U5201" i="59"/>
  <c r="D5202" i="59"/>
  <c r="A5202" i="59" s="1"/>
  <c r="J5202" i="59"/>
  <c r="M5202" i="59"/>
  <c r="N5202" i="59"/>
  <c r="P5202" i="59"/>
  <c r="Q5202" i="59"/>
  <c r="R5202" i="59"/>
  <c r="S5202" i="59"/>
  <c r="T5202" i="59"/>
  <c r="U5202" i="59"/>
  <c r="D5203" i="59"/>
  <c r="A5203" i="59" s="1"/>
  <c r="J5203" i="59"/>
  <c r="M5203" i="59"/>
  <c r="N5203" i="59"/>
  <c r="P5203" i="59"/>
  <c r="Q5203" i="59"/>
  <c r="R5203" i="59"/>
  <c r="S5203" i="59"/>
  <c r="T5203" i="59"/>
  <c r="U5203" i="59"/>
  <c r="D5204" i="59"/>
  <c r="A5204" i="59" s="1"/>
  <c r="J5204" i="59"/>
  <c r="M5204" i="59"/>
  <c r="N5204" i="59"/>
  <c r="P5204" i="59"/>
  <c r="Q5204" i="59"/>
  <c r="R5204" i="59"/>
  <c r="S5204" i="59"/>
  <c r="T5204" i="59"/>
  <c r="U5204" i="59"/>
  <c r="D5205" i="59"/>
  <c r="A5205" i="59" s="1"/>
  <c r="J5205" i="59"/>
  <c r="M5205" i="59"/>
  <c r="N5205" i="59"/>
  <c r="P5205" i="59"/>
  <c r="Q5205" i="59"/>
  <c r="R5205" i="59"/>
  <c r="S5205" i="59"/>
  <c r="T5205" i="59"/>
  <c r="U5205" i="59"/>
  <c r="D5206" i="59"/>
  <c r="A5206" i="59" s="1"/>
  <c r="J5206" i="59"/>
  <c r="M5206" i="59"/>
  <c r="N5206" i="59"/>
  <c r="P5206" i="59"/>
  <c r="Q5206" i="59"/>
  <c r="R5206" i="59"/>
  <c r="S5206" i="59"/>
  <c r="T5206" i="59"/>
  <c r="U5206" i="59"/>
  <c r="D5207" i="59"/>
  <c r="A5207" i="59" s="1"/>
  <c r="J5207" i="59"/>
  <c r="M5207" i="59"/>
  <c r="N5207" i="59"/>
  <c r="P5207" i="59"/>
  <c r="Q5207" i="59"/>
  <c r="R5207" i="59"/>
  <c r="S5207" i="59"/>
  <c r="T5207" i="59"/>
  <c r="U5207" i="59"/>
  <c r="D5208" i="59"/>
  <c r="A5208" i="59" s="1"/>
  <c r="J5208" i="59"/>
  <c r="M5208" i="59"/>
  <c r="N5208" i="59"/>
  <c r="P5208" i="59"/>
  <c r="Q5208" i="59"/>
  <c r="R5208" i="59"/>
  <c r="S5208" i="59"/>
  <c r="T5208" i="59"/>
  <c r="U5208" i="59"/>
  <c r="D5209" i="59"/>
  <c r="A5209" i="59" s="1"/>
  <c r="J5209" i="59"/>
  <c r="M5209" i="59"/>
  <c r="N5209" i="59"/>
  <c r="P5209" i="59"/>
  <c r="Q5209" i="59"/>
  <c r="R5209" i="59"/>
  <c r="S5209" i="59"/>
  <c r="T5209" i="59"/>
  <c r="U5209" i="59"/>
  <c r="D5210" i="59"/>
  <c r="A5210" i="59" s="1"/>
  <c r="J5210" i="59"/>
  <c r="M5210" i="59"/>
  <c r="N5210" i="59"/>
  <c r="P5210" i="59"/>
  <c r="Q5210" i="59"/>
  <c r="R5210" i="59"/>
  <c r="S5210" i="59"/>
  <c r="T5210" i="59"/>
  <c r="U5210" i="59"/>
  <c r="D5211" i="59"/>
  <c r="A5211" i="59" s="1"/>
  <c r="J5211" i="59"/>
  <c r="M5211" i="59"/>
  <c r="N5211" i="59"/>
  <c r="P5211" i="59"/>
  <c r="Q5211" i="59"/>
  <c r="R5211" i="59"/>
  <c r="S5211" i="59"/>
  <c r="T5211" i="59"/>
  <c r="U5211" i="59"/>
  <c r="D5212" i="59"/>
  <c r="A5212" i="59" s="1"/>
  <c r="J5212" i="59"/>
  <c r="M5212" i="59"/>
  <c r="N5212" i="59"/>
  <c r="P5212" i="59"/>
  <c r="Q5212" i="59"/>
  <c r="R5212" i="59"/>
  <c r="S5212" i="59"/>
  <c r="T5212" i="59"/>
  <c r="U5212" i="59"/>
  <c r="D5213" i="59"/>
  <c r="A5213" i="59" s="1"/>
  <c r="J5213" i="59"/>
  <c r="M5213" i="59"/>
  <c r="N5213" i="59"/>
  <c r="P5213" i="59"/>
  <c r="Q5213" i="59"/>
  <c r="R5213" i="59"/>
  <c r="S5213" i="59"/>
  <c r="T5213" i="59"/>
  <c r="U5213" i="59"/>
  <c r="D5214" i="59"/>
  <c r="A5214" i="59" s="1"/>
  <c r="J5214" i="59"/>
  <c r="M5214" i="59"/>
  <c r="N5214" i="59"/>
  <c r="P5214" i="59"/>
  <c r="Q5214" i="59"/>
  <c r="R5214" i="59"/>
  <c r="S5214" i="59"/>
  <c r="T5214" i="59"/>
  <c r="U5214" i="59"/>
  <c r="D5215" i="59"/>
  <c r="A5215" i="59" s="1"/>
  <c r="J5215" i="59"/>
  <c r="M5215" i="59"/>
  <c r="N5215" i="59"/>
  <c r="P5215" i="59"/>
  <c r="Q5215" i="59"/>
  <c r="R5215" i="59"/>
  <c r="S5215" i="59"/>
  <c r="T5215" i="59"/>
  <c r="U5215" i="59"/>
  <c r="D5216" i="59"/>
  <c r="A5216" i="59" s="1"/>
  <c r="J5216" i="59"/>
  <c r="M5216" i="59"/>
  <c r="N5216" i="59"/>
  <c r="P5216" i="59"/>
  <c r="Q5216" i="59"/>
  <c r="R5216" i="59"/>
  <c r="S5216" i="59"/>
  <c r="T5216" i="59"/>
  <c r="U5216" i="59"/>
  <c r="D5217" i="59"/>
  <c r="A5217" i="59" s="1"/>
  <c r="J5217" i="59"/>
  <c r="M5217" i="59"/>
  <c r="N5217" i="59"/>
  <c r="P5217" i="59"/>
  <c r="Q5217" i="59"/>
  <c r="R5217" i="59"/>
  <c r="S5217" i="59"/>
  <c r="T5217" i="59"/>
  <c r="U5217" i="59"/>
  <c r="D5218" i="59"/>
  <c r="A5218" i="59" s="1"/>
  <c r="J5218" i="59"/>
  <c r="M5218" i="59"/>
  <c r="N5218" i="59"/>
  <c r="P5218" i="59"/>
  <c r="Q5218" i="59"/>
  <c r="R5218" i="59"/>
  <c r="S5218" i="59"/>
  <c r="T5218" i="59"/>
  <c r="U5218" i="59"/>
  <c r="D5219" i="59"/>
  <c r="A5219" i="59" s="1"/>
  <c r="J5219" i="59"/>
  <c r="M5219" i="59"/>
  <c r="N5219" i="59"/>
  <c r="P5219" i="59"/>
  <c r="Q5219" i="59"/>
  <c r="R5219" i="59"/>
  <c r="S5219" i="59"/>
  <c r="T5219" i="59"/>
  <c r="U5219" i="59"/>
  <c r="D5220" i="59"/>
  <c r="A5220" i="59" s="1"/>
  <c r="J5220" i="59"/>
  <c r="M5220" i="59"/>
  <c r="N5220" i="59"/>
  <c r="P5220" i="59"/>
  <c r="Q5220" i="59"/>
  <c r="R5220" i="59"/>
  <c r="S5220" i="59"/>
  <c r="T5220" i="59"/>
  <c r="U5220" i="59"/>
  <c r="D5221" i="59"/>
  <c r="A5221" i="59" s="1"/>
  <c r="J5221" i="59"/>
  <c r="M5221" i="59"/>
  <c r="N5221" i="59"/>
  <c r="P5221" i="59"/>
  <c r="Q5221" i="59"/>
  <c r="R5221" i="59"/>
  <c r="S5221" i="59"/>
  <c r="T5221" i="59"/>
  <c r="U5221" i="59"/>
  <c r="D5222" i="59"/>
  <c r="A5222" i="59" s="1"/>
  <c r="J5222" i="59"/>
  <c r="M5222" i="59"/>
  <c r="N5222" i="59"/>
  <c r="P5222" i="59"/>
  <c r="Q5222" i="59"/>
  <c r="R5222" i="59"/>
  <c r="S5222" i="59"/>
  <c r="T5222" i="59"/>
  <c r="U5222" i="59"/>
  <c r="D5223" i="59"/>
  <c r="A5223" i="59" s="1"/>
  <c r="J5223" i="59"/>
  <c r="M5223" i="59"/>
  <c r="N5223" i="59"/>
  <c r="P5223" i="59"/>
  <c r="Q5223" i="59"/>
  <c r="R5223" i="59"/>
  <c r="S5223" i="59"/>
  <c r="T5223" i="59"/>
  <c r="U5223" i="59"/>
  <c r="D5224" i="59"/>
  <c r="A5224" i="59" s="1"/>
  <c r="J5224" i="59"/>
  <c r="M5224" i="59"/>
  <c r="N5224" i="59"/>
  <c r="P5224" i="59"/>
  <c r="Q5224" i="59"/>
  <c r="R5224" i="59"/>
  <c r="S5224" i="59"/>
  <c r="T5224" i="59"/>
  <c r="U5224" i="59"/>
  <c r="D5225" i="59"/>
  <c r="A5225" i="59" s="1"/>
  <c r="J5225" i="59"/>
  <c r="M5225" i="59"/>
  <c r="N5225" i="59"/>
  <c r="P5225" i="59"/>
  <c r="Q5225" i="59"/>
  <c r="R5225" i="59"/>
  <c r="S5225" i="59"/>
  <c r="T5225" i="59"/>
  <c r="U5225" i="59"/>
  <c r="D5226" i="59"/>
  <c r="A5226" i="59" s="1"/>
  <c r="J5226" i="59"/>
  <c r="M5226" i="59"/>
  <c r="N5226" i="59"/>
  <c r="P5226" i="59"/>
  <c r="Q5226" i="59"/>
  <c r="R5226" i="59"/>
  <c r="S5226" i="59"/>
  <c r="T5226" i="59"/>
  <c r="U5226" i="59"/>
  <c r="D5227" i="59"/>
  <c r="A5227" i="59" s="1"/>
  <c r="J5227" i="59"/>
  <c r="M5227" i="59"/>
  <c r="N5227" i="59"/>
  <c r="P5227" i="59"/>
  <c r="Q5227" i="59"/>
  <c r="R5227" i="59"/>
  <c r="S5227" i="59"/>
  <c r="T5227" i="59"/>
  <c r="U5227" i="59"/>
  <c r="D5228" i="59"/>
  <c r="A5228" i="59" s="1"/>
  <c r="J5228" i="59"/>
  <c r="M5228" i="59"/>
  <c r="N5228" i="59"/>
  <c r="P5228" i="59"/>
  <c r="Q5228" i="59"/>
  <c r="R5228" i="59"/>
  <c r="S5228" i="59"/>
  <c r="T5228" i="59"/>
  <c r="U5228" i="59"/>
  <c r="D5229" i="59"/>
  <c r="A5229" i="59" s="1"/>
  <c r="J5229" i="59"/>
  <c r="M5229" i="59"/>
  <c r="N5229" i="59"/>
  <c r="P5229" i="59"/>
  <c r="Q5229" i="59"/>
  <c r="R5229" i="59"/>
  <c r="S5229" i="59"/>
  <c r="T5229" i="59"/>
  <c r="U5229" i="59"/>
  <c r="D5230" i="59"/>
  <c r="A5230" i="59" s="1"/>
  <c r="J5230" i="59"/>
  <c r="M5230" i="59"/>
  <c r="N5230" i="59"/>
  <c r="P5230" i="59"/>
  <c r="Q5230" i="59"/>
  <c r="R5230" i="59"/>
  <c r="S5230" i="59"/>
  <c r="T5230" i="59"/>
  <c r="U5230" i="59"/>
  <c r="D5231" i="59"/>
  <c r="A5231" i="59" s="1"/>
  <c r="J5231" i="59"/>
  <c r="M5231" i="59"/>
  <c r="N5231" i="59"/>
  <c r="P5231" i="59"/>
  <c r="Q5231" i="59"/>
  <c r="R5231" i="59"/>
  <c r="S5231" i="59"/>
  <c r="T5231" i="59"/>
  <c r="U5231" i="59"/>
  <c r="D5232" i="59"/>
  <c r="A5232" i="59" s="1"/>
  <c r="J5232" i="59"/>
  <c r="M5232" i="59"/>
  <c r="N5232" i="59"/>
  <c r="P5232" i="59"/>
  <c r="Q5232" i="59"/>
  <c r="R5232" i="59"/>
  <c r="S5232" i="59"/>
  <c r="T5232" i="59"/>
  <c r="U5232" i="59"/>
  <c r="D5233" i="59"/>
  <c r="A5233" i="59" s="1"/>
  <c r="J5233" i="59"/>
  <c r="M5233" i="59"/>
  <c r="N5233" i="59"/>
  <c r="P5233" i="59"/>
  <c r="Q5233" i="59"/>
  <c r="R5233" i="59"/>
  <c r="S5233" i="59"/>
  <c r="T5233" i="59"/>
  <c r="U5233" i="59"/>
  <c r="D5234" i="59"/>
  <c r="A5234" i="59" s="1"/>
  <c r="J5234" i="59"/>
  <c r="M5234" i="59"/>
  <c r="N5234" i="59"/>
  <c r="P5234" i="59"/>
  <c r="Q5234" i="59"/>
  <c r="R5234" i="59"/>
  <c r="S5234" i="59"/>
  <c r="T5234" i="59"/>
  <c r="U5234" i="59"/>
  <c r="D5235" i="59"/>
  <c r="A5235" i="59" s="1"/>
  <c r="J5235" i="59"/>
  <c r="M5235" i="59"/>
  <c r="N5235" i="59"/>
  <c r="P5235" i="59"/>
  <c r="Q5235" i="59"/>
  <c r="R5235" i="59"/>
  <c r="S5235" i="59"/>
  <c r="T5235" i="59"/>
  <c r="U5235" i="59"/>
  <c r="D5236" i="59"/>
  <c r="A5236" i="59" s="1"/>
  <c r="J5236" i="59"/>
  <c r="M5236" i="59"/>
  <c r="N5236" i="59"/>
  <c r="P5236" i="59"/>
  <c r="Q5236" i="59"/>
  <c r="R5236" i="59"/>
  <c r="S5236" i="59"/>
  <c r="T5236" i="59"/>
  <c r="U5236" i="59"/>
  <c r="D5237" i="59"/>
  <c r="A5237" i="59" s="1"/>
  <c r="J5237" i="59"/>
  <c r="M5237" i="59"/>
  <c r="N5237" i="59"/>
  <c r="P5237" i="59"/>
  <c r="Q5237" i="59"/>
  <c r="R5237" i="59"/>
  <c r="S5237" i="59"/>
  <c r="T5237" i="59"/>
  <c r="U5237" i="59"/>
  <c r="D5238" i="59"/>
  <c r="A5238" i="59" s="1"/>
  <c r="J5238" i="59"/>
  <c r="M5238" i="59"/>
  <c r="N5238" i="59"/>
  <c r="P5238" i="59"/>
  <c r="Q5238" i="59"/>
  <c r="R5238" i="59"/>
  <c r="S5238" i="59"/>
  <c r="T5238" i="59"/>
  <c r="U5238" i="59"/>
  <c r="D5239" i="59"/>
  <c r="A5239" i="59" s="1"/>
  <c r="J5239" i="59"/>
  <c r="M5239" i="59"/>
  <c r="N5239" i="59"/>
  <c r="P5239" i="59"/>
  <c r="Q5239" i="59"/>
  <c r="R5239" i="59"/>
  <c r="S5239" i="59"/>
  <c r="T5239" i="59"/>
  <c r="U5239" i="59"/>
  <c r="D5240" i="59"/>
  <c r="A5240" i="59" s="1"/>
  <c r="J5240" i="59"/>
  <c r="M5240" i="59"/>
  <c r="N5240" i="59"/>
  <c r="P5240" i="59"/>
  <c r="Q5240" i="59"/>
  <c r="R5240" i="59"/>
  <c r="S5240" i="59"/>
  <c r="T5240" i="59"/>
  <c r="U5240" i="59"/>
  <c r="D5241" i="59"/>
  <c r="A5241" i="59" s="1"/>
  <c r="J5241" i="59"/>
  <c r="M5241" i="59"/>
  <c r="N5241" i="59"/>
  <c r="P5241" i="59"/>
  <c r="Q5241" i="59"/>
  <c r="R5241" i="59"/>
  <c r="S5241" i="59"/>
  <c r="T5241" i="59"/>
  <c r="U5241" i="59"/>
  <c r="D5242" i="59"/>
  <c r="A5242" i="59" s="1"/>
  <c r="J5242" i="59"/>
  <c r="M5242" i="59"/>
  <c r="N5242" i="59"/>
  <c r="P5242" i="59"/>
  <c r="Q5242" i="59"/>
  <c r="R5242" i="59"/>
  <c r="S5242" i="59"/>
  <c r="T5242" i="59"/>
  <c r="U5242" i="59"/>
  <c r="D5243" i="59"/>
  <c r="A5243" i="59" s="1"/>
  <c r="J5243" i="59"/>
  <c r="M5243" i="59"/>
  <c r="N5243" i="59"/>
  <c r="P5243" i="59"/>
  <c r="Q5243" i="59"/>
  <c r="R5243" i="59"/>
  <c r="S5243" i="59"/>
  <c r="T5243" i="59"/>
  <c r="U5243" i="59"/>
  <c r="D5244" i="59"/>
  <c r="A5244" i="59" s="1"/>
  <c r="J5244" i="59"/>
  <c r="M5244" i="59"/>
  <c r="N5244" i="59"/>
  <c r="P5244" i="59"/>
  <c r="Q5244" i="59"/>
  <c r="R5244" i="59"/>
  <c r="S5244" i="59"/>
  <c r="T5244" i="59"/>
  <c r="U5244" i="59"/>
  <c r="D5245" i="59"/>
  <c r="A5245" i="59" s="1"/>
  <c r="J5245" i="59"/>
  <c r="M5245" i="59"/>
  <c r="N5245" i="59"/>
  <c r="P5245" i="59"/>
  <c r="Q5245" i="59"/>
  <c r="R5245" i="59"/>
  <c r="S5245" i="59"/>
  <c r="T5245" i="59"/>
  <c r="U5245" i="59"/>
  <c r="D5246" i="59"/>
  <c r="A5246" i="59" s="1"/>
  <c r="J5246" i="59"/>
  <c r="M5246" i="59"/>
  <c r="N5246" i="59"/>
  <c r="P5246" i="59"/>
  <c r="Q5246" i="59"/>
  <c r="R5246" i="59"/>
  <c r="S5246" i="59"/>
  <c r="T5246" i="59"/>
  <c r="U5246" i="59"/>
  <c r="D5247" i="59"/>
  <c r="A5247" i="59" s="1"/>
  <c r="J5247" i="59"/>
  <c r="M5247" i="59"/>
  <c r="N5247" i="59"/>
  <c r="P5247" i="59"/>
  <c r="Q5247" i="59"/>
  <c r="R5247" i="59"/>
  <c r="S5247" i="59"/>
  <c r="T5247" i="59"/>
  <c r="U5247" i="59"/>
  <c r="D5248" i="59"/>
  <c r="A5248" i="59" s="1"/>
  <c r="J5248" i="59"/>
  <c r="M5248" i="59"/>
  <c r="N5248" i="59"/>
  <c r="P5248" i="59"/>
  <c r="Q5248" i="59"/>
  <c r="R5248" i="59"/>
  <c r="S5248" i="59"/>
  <c r="T5248" i="59"/>
  <c r="U5248" i="59"/>
  <c r="D5249" i="59"/>
  <c r="A5249" i="59" s="1"/>
  <c r="J5249" i="59"/>
  <c r="M5249" i="59"/>
  <c r="N5249" i="59"/>
  <c r="P5249" i="59"/>
  <c r="Q5249" i="59"/>
  <c r="R5249" i="59"/>
  <c r="S5249" i="59"/>
  <c r="T5249" i="59"/>
  <c r="U5249" i="59"/>
  <c r="D5250" i="59"/>
  <c r="A5250" i="59" s="1"/>
  <c r="J5250" i="59"/>
  <c r="M5250" i="59"/>
  <c r="N5250" i="59"/>
  <c r="P5250" i="59"/>
  <c r="Q5250" i="59"/>
  <c r="R5250" i="59"/>
  <c r="S5250" i="59"/>
  <c r="T5250" i="59"/>
  <c r="U5250" i="59"/>
  <c r="D5251" i="59"/>
  <c r="A5251" i="59" s="1"/>
  <c r="J5251" i="59"/>
  <c r="M5251" i="59"/>
  <c r="N5251" i="59"/>
  <c r="P5251" i="59"/>
  <c r="Q5251" i="59"/>
  <c r="R5251" i="59"/>
  <c r="S5251" i="59"/>
  <c r="T5251" i="59"/>
  <c r="U5251" i="59"/>
  <c r="D5252" i="59"/>
  <c r="A5252" i="59" s="1"/>
  <c r="J5252" i="59"/>
  <c r="M5252" i="59"/>
  <c r="N5252" i="59"/>
  <c r="P5252" i="59"/>
  <c r="Q5252" i="59"/>
  <c r="R5252" i="59"/>
  <c r="S5252" i="59"/>
  <c r="T5252" i="59"/>
  <c r="U5252" i="59"/>
  <c r="D5253" i="59"/>
  <c r="A5253" i="59" s="1"/>
  <c r="J5253" i="59"/>
  <c r="M5253" i="59"/>
  <c r="N5253" i="59"/>
  <c r="P5253" i="59"/>
  <c r="Q5253" i="59"/>
  <c r="R5253" i="59"/>
  <c r="S5253" i="59"/>
  <c r="T5253" i="59"/>
  <c r="U5253" i="59"/>
  <c r="D5254" i="59"/>
  <c r="A5254" i="59" s="1"/>
  <c r="J5254" i="59"/>
  <c r="M5254" i="59"/>
  <c r="N5254" i="59"/>
  <c r="P5254" i="59"/>
  <c r="Q5254" i="59"/>
  <c r="R5254" i="59"/>
  <c r="S5254" i="59"/>
  <c r="T5254" i="59"/>
  <c r="U5254" i="59"/>
  <c r="D5255" i="59"/>
  <c r="A5255" i="59" s="1"/>
  <c r="J5255" i="59"/>
  <c r="M5255" i="59"/>
  <c r="N5255" i="59"/>
  <c r="P5255" i="59"/>
  <c r="Q5255" i="59"/>
  <c r="R5255" i="59"/>
  <c r="S5255" i="59"/>
  <c r="T5255" i="59"/>
  <c r="U5255" i="59"/>
  <c r="D5256" i="59"/>
  <c r="A5256" i="59" s="1"/>
  <c r="J5256" i="59"/>
  <c r="M5256" i="59"/>
  <c r="N5256" i="59"/>
  <c r="P5256" i="59"/>
  <c r="Q5256" i="59"/>
  <c r="R5256" i="59"/>
  <c r="S5256" i="59"/>
  <c r="T5256" i="59"/>
  <c r="U5256" i="59"/>
  <c r="D5257" i="59"/>
  <c r="A5257" i="59" s="1"/>
  <c r="J5257" i="59"/>
  <c r="M5257" i="59"/>
  <c r="N5257" i="59"/>
  <c r="P5257" i="59"/>
  <c r="Q5257" i="59"/>
  <c r="R5257" i="59"/>
  <c r="S5257" i="59"/>
  <c r="T5257" i="59"/>
  <c r="U5257" i="59"/>
  <c r="D5258" i="59"/>
  <c r="A5258" i="59" s="1"/>
  <c r="J5258" i="59"/>
  <c r="M5258" i="59"/>
  <c r="N5258" i="59"/>
  <c r="P5258" i="59"/>
  <c r="Q5258" i="59"/>
  <c r="R5258" i="59"/>
  <c r="S5258" i="59"/>
  <c r="T5258" i="59"/>
  <c r="U5258" i="59"/>
  <c r="D5259" i="59"/>
  <c r="A5259" i="59" s="1"/>
  <c r="J5259" i="59"/>
  <c r="M5259" i="59"/>
  <c r="N5259" i="59"/>
  <c r="P5259" i="59"/>
  <c r="Q5259" i="59"/>
  <c r="R5259" i="59"/>
  <c r="S5259" i="59"/>
  <c r="T5259" i="59"/>
  <c r="U5259" i="59"/>
  <c r="D5260" i="59"/>
  <c r="A5260" i="59" s="1"/>
  <c r="J5260" i="59"/>
  <c r="M5260" i="59"/>
  <c r="N5260" i="59"/>
  <c r="P5260" i="59"/>
  <c r="Q5260" i="59"/>
  <c r="R5260" i="59"/>
  <c r="S5260" i="59"/>
  <c r="T5260" i="59"/>
  <c r="U5260" i="59"/>
  <c r="D5261" i="59"/>
  <c r="A5261" i="59" s="1"/>
  <c r="J5261" i="59"/>
  <c r="M5261" i="59"/>
  <c r="N5261" i="59"/>
  <c r="P5261" i="59"/>
  <c r="Q5261" i="59"/>
  <c r="R5261" i="59"/>
  <c r="S5261" i="59"/>
  <c r="T5261" i="59"/>
  <c r="U5261" i="59"/>
  <c r="D5262" i="59"/>
  <c r="A5262" i="59" s="1"/>
  <c r="J5262" i="59"/>
  <c r="M5262" i="59"/>
  <c r="N5262" i="59"/>
  <c r="P5262" i="59"/>
  <c r="Q5262" i="59"/>
  <c r="R5262" i="59"/>
  <c r="S5262" i="59"/>
  <c r="T5262" i="59"/>
  <c r="U5262" i="59"/>
  <c r="D5263" i="59"/>
  <c r="A5263" i="59" s="1"/>
  <c r="J5263" i="59"/>
  <c r="M5263" i="59"/>
  <c r="N5263" i="59"/>
  <c r="P5263" i="59"/>
  <c r="Q5263" i="59"/>
  <c r="R5263" i="59"/>
  <c r="S5263" i="59"/>
  <c r="T5263" i="59"/>
  <c r="U5263" i="59"/>
  <c r="D5264" i="59"/>
  <c r="A5264" i="59" s="1"/>
  <c r="J5264" i="59"/>
  <c r="M5264" i="59"/>
  <c r="N5264" i="59"/>
  <c r="P5264" i="59"/>
  <c r="Q5264" i="59"/>
  <c r="R5264" i="59"/>
  <c r="S5264" i="59"/>
  <c r="T5264" i="59"/>
  <c r="U5264" i="59"/>
  <c r="D5265" i="59"/>
  <c r="A5265" i="59" s="1"/>
  <c r="J5265" i="59"/>
  <c r="M5265" i="59"/>
  <c r="N5265" i="59"/>
  <c r="P5265" i="59"/>
  <c r="Q5265" i="59"/>
  <c r="R5265" i="59"/>
  <c r="S5265" i="59"/>
  <c r="T5265" i="59"/>
  <c r="U5265" i="59"/>
  <c r="D5266" i="59"/>
  <c r="A5266" i="59" s="1"/>
  <c r="J5266" i="59"/>
  <c r="M5266" i="59"/>
  <c r="N5266" i="59"/>
  <c r="P5266" i="59"/>
  <c r="Q5266" i="59"/>
  <c r="R5266" i="59"/>
  <c r="S5266" i="59"/>
  <c r="T5266" i="59"/>
  <c r="U5266" i="59"/>
  <c r="D5267" i="59"/>
  <c r="A5267" i="59" s="1"/>
  <c r="J5267" i="59"/>
  <c r="M5267" i="59"/>
  <c r="N5267" i="59"/>
  <c r="P5267" i="59"/>
  <c r="Q5267" i="59"/>
  <c r="R5267" i="59"/>
  <c r="S5267" i="59"/>
  <c r="T5267" i="59"/>
  <c r="U5267" i="59"/>
  <c r="D5268" i="59"/>
  <c r="A5268" i="59" s="1"/>
  <c r="J5268" i="59"/>
  <c r="M5268" i="59"/>
  <c r="N5268" i="59"/>
  <c r="P5268" i="59"/>
  <c r="Q5268" i="59"/>
  <c r="R5268" i="59"/>
  <c r="S5268" i="59"/>
  <c r="T5268" i="59"/>
  <c r="U5268" i="59"/>
  <c r="D5269" i="59"/>
  <c r="A5269" i="59" s="1"/>
  <c r="J5269" i="59"/>
  <c r="M5269" i="59"/>
  <c r="N5269" i="59"/>
  <c r="P5269" i="59"/>
  <c r="Q5269" i="59"/>
  <c r="R5269" i="59"/>
  <c r="S5269" i="59"/>
  <c r="T5269" i="59"/>
  <c r="U5269" i="59"/>
  <c r="D5270" i="59"/>
  <c r="A5270" i="59" s="1"/>
  <c r="J5270" i="59"/>
  <c r="M5270" i="59"/>
  <c r="N5270" i="59"/>
  <c r="P5270" i="59"/>
  <c r="Q5270" i="59"/>
  <c r="R5270" i="59"/>
  <c r="S5270" i="59"/>
  <c r="T5270" i="59"/>
  <c r="U5270" i="59"/>
  <c r="D5271" i="59"/>
  <c r="A5271" i="59" s="1"/>
  <c r="J5271" i="59"/>
  <c r="M5271" i="59"/>
  <c r="N5271" i="59"/>
  <c r="P5271" i="59"/>
  <c r="Q5271" i="59"/>
  <c r="R5271" i="59"/>
  <c r="S5271" i="59"/>
  <c r="T5271" i="59"/>
  <c r="U5271" i="59"/>
  <c r="D5272" i="59"/>
  <c r="A5272" i="59" s="1"/>
  <c r="J5272" i="59"/>
  <c r="M5272" i="59"/>
  <c r="N5272" i="59"/>
  <c r="P5272" i="59"/>
  <c r="Q5272" i="59"/>
  <c r="R5272" i="59"/>
  <c r="S5272" i="59"/>
  <c r="T5272" i="59"/>
  <c r="U5272" i="59"/>
  <c r="D5273" i="59"/>
  <c r="A5273" i="59" s="1"/>
  <c r="J5273" i="59"/>
  <c r="M5273" i="59"/>
  <c r="N5273" i="59"/>
  <c r="P5273" i="59"/>
  <c r="Q5273" i="59"/>
  <c r="R5273" i="59"/>
  <c r="S5273" i="59"/>
  <c r="T5273" i="59"/>
  <c r="U5273" i="59"/>
  <c r="D5274" i="59"/>
  <c r="A5274" i="59" s="1"/>
  <c r="J5274" i="59"/>
  <c r="M5274" i="59"/>
  <c r="N5274" i="59"/>
  <c r="P5274" i="59"/>
  <c r="Q5274" i="59"/>
  <c r="R5274" i="59"/>
  <c r="S5274" i="59"/>
  <c r="T5274" i="59"/>
  <c r="U5274" i="59"/>
  <c r="D5275" i="59"/>
  <c r="A5275" i="59" s="1"/>
  <c r="J5275" i="59"/>
  <c r="M5275" i="59"/>
  <c r="N5275" i="59"/>
  <c r="P5275" i="59"/>
  <c r="Q5275" i="59"/>
  <c r="R5275" i="59"/>
  <c r="S5275" i="59"/>
  <c r="T5275" i="59"/>
  <c r="U5275" i="59"/>
  <c r="D5276" i="59"/>
  <c r="A5276" i="59" s="1"/>
  <c r="J5276" i="59"/>
  <c r="M5276" i="59"/>
  <c r="N5276" i="59"/>
  <c r="P5276" i="59"/>
  <c r="Q5276" i="59"/>
  <c r="R5276" i="59"/>
  <c r="S5276" i="59"/>
  <c r="T5276" i="59"/>
  <c r="U5276" i="59"/>
  <c r="D5277" i="59"/>
  <c r="A5277" i="59" s="1"/>
  <c r="J5277" i="59"/>
  <c r="M5277" i="59"/>
  <c r="N5277" i="59"/>
  <c r="P5277" i="59"/>
  <c r="Q5277" i="59"/>
  <c r="R5277" i="59"/>
  <c r="S5277" i="59"/>
  <c r="T5277" i="59"/>
  <c r="U5277" i="59"/>
  <c r="D5278" i="59"/>
  <c r="A5278" i="59" s="1"/>
  <c r="J5278" i="59"/>
  <c r="M5278" i="59"/>
  <c r="N5278" i="59"/>
  <c r="P5278" i="59"/>
  <c r="Q5278" i="59"/>
  <c r="R5278" i="59"/>
  <c r="S5278" i="59"/>
  <c r="T5278" i="59"/>
  <c r="U5278" i="59"/>
  <c r="D5279" i="59"/>
  <c r="A5279" i="59" s="1"/>
  <c r="J5279" i="59"/>
  <c r="M5279" i="59"/>
  <c r="N5279" i="59"/>
  <c r="P5279" i="59"/>
  <c r="Q5279" i="59"/>
  <c r="R5279" i="59"/>
  <c r="S5279" i="59"/>
  <c r="T5279" i="59"/>
  <c r="U5279" i="59"/>
  <c r="D5280" i="59"/>
  <c r="A5280" i="59" s="1"/>
  <c r="J5280" i="59"/>
  <c r="M5280" i="59"/>
  <c r="N5280" i="59"/>
  <c r="P5280" i="59"/>
  <c r="Q5280" i="59"/>
  <c r="R5280" i="59"/>
  <c r="S5280" i="59"/>
  <c r="T5280" i="59"/>
  <c r="U5280" i="59"/>
  <c r="D5281" i="59"/>
  <c r="A5281" i="59" s="1"/>
  <c r="J5281" i="59"/>
  <c r="M5281" i="59"/>
  <c r="N5281" i="59"/>
  <c r="P5281" i="59"/>
  <c r="Q5281" i="59"/>
  <c r="R5281" i="59"/>
  <c r="S5281" i="59"/>
  <c r="T5281" i="59"/>
  <c r="U5281" i="59"/>
  <c r="D5282" i="59"/>
  <c r="A5282" i="59" s="1"/>
  <c r="J5282" i="59"/>
  <c r="M5282" i="59"/>
  <c r="N5282" i="59"/>
  <c r="P5282" i="59"/>
  <c r="Q5282" i="59"/>
  <c r="R5282" i="59"/>
  <c r="S5282" i="59"/>
  <c r="T5282" i="59"/>
  <c r="U5282" i="59"/>
  <c r="D5283" i="59"/>
  <c r="A5283" i="59" s="1"/>
  <c r="J5283" i="59"/>
  <c r="M5283" i="59"/>
  <c r="N5283" i="59"/>
  <c r="P5283" i="59"/>
  <c r="Q5283" i="59"/>
  <c r="R5283" i="59"/>
  <c r="S5283" i="59"/>
  <c r="T5283" i="59"/>
  <c r="U5283" i="59"/>
  <c r="D5284" i="59"/>
  <c r="A5284" i="59" s="1"/>
  <c r="J5284" i="59"/>
  <c r="M5284" i="59"/>
  <c r="N5284" i="59"/>
  <c r="P5284" i="59"/>
  <c r="Q5284" i="59"/>
  <c r="R5284" i="59"/>
  <c r="S5284" i="59"/>
  <c r="T5284" i="59"/>
  <c r="U5284" i="59"/>
  <c r="D5285" i="59"/>
  <c r="A5285" i="59" s="1"/>
  <c r="J5285" i="59"/>
  <c r="M5285" i="59"/>
  <c r="N5285" i="59"/>
  <c r="P5285" i="59"/>
  <c r="Q5285" i="59"/>
  <c r="R5285" i="59"/>
  <c r="S5285" i="59"/>
  <c r="T5285" i="59"/>
  <c r="U5285" i="59"/>
  <c r="D5286" i="59"/>
  <c r="A5286" i="59" s="1"/>
  <c r="J5286" i="59"/>
  <c r="M5286" i="59"/>
  <c r="N5286" i="59"/>
  <c r="P5286" i="59"/>
  <c r="Q5286" i="59"/>
  <c r="R5286" i="59"/>
  <c r="S5286" i="59"/>
  <c r="T5286" i="59"/>
  <c r="U5286" i="59"/>
  <c r="D5287" i="59"/>
  <c r="A5287" i="59" s="1"/>
  <c r="J5287" i="59"/>
  <c r="M5287" i="59"/>
  <c r="N5287" i="59"/>
  <c r="P5287" i="59"/>
  <c r="Q5287" i="59"/>
  <c r="R5287" i="59"/>
  <c r="S5287" i="59"/>
  <c r="T5287" i="59"/>
  <c r="U5287" i="59"/>
  <c r="D5288" i="59"/>
  <c r="A5288" i="59" s="1"/>
  <c r="J5288" i="59"/>
  <c r="M5288" i="59"/>
  <c r="N5288" i="59"/>
  <c r="P5288" i="59"/>
  <c r="Q5288" i="59"/>
  <c r="R5288" i="59"/>
  <c r="S5288" i="59"/>
  <c r="T5288" i="59"/>
  <c r="U5288" i="59"/>
  <c r="D5289" i="59"/>
  <c r="A5289" i="59" s="1"/>
  <c r="J5289" i="59"/>
  <c r="M5289" i="59"/>
  <c r="N5289" i="59"/>
  <c r="P5289" i="59"/>
  <c r="Q5289" i="59"/>
  <c r="R5289" i="59"/>
  <c r="S5289" i="59"/>
  <c r="T5289" i="59"/>
  <c r="U5289" i="59"/>
  <c r="D5290" i="59"/>
  <c r="A5290" i="59" s="1"/>
  <c r="J5290" i="59"/>
  <c r="M5290" i="59"/>
  <c r="N5290" i="59"/>
  <c r="P5290" i="59"/>
  <c r="Q5290" i="59"/>
  <c r="R5290" i="59"/>
  <c r="S5290" i="59"/>
  <c r="T5290" i="59"/>
  <c r="U5290" i="59"/>
  <c r="D5291" i="59"/>
  <c r="A5291" i="59" s="1"/>
  <c r="J5291" i="59"/>
  <c r="M5291" i="59"/>
  <c r="N5291" i="59"/>
  <c r="P5291" i="59"/>
  <c r="Q5291" i="59"/>
  <c r="R5291" i="59"/>
  <c r="S5291" i="59"/>
  <c r="T5291" i="59"/>
  <c r="U5291" i="59"/>
  <c r="D5292" i="59"/>
  <c r="A5292" i="59" s="1"/>
  <c r="J5292" i="59"/>
  <c r="M5292" i="59"/>
  <c r="N5292" i="59"/>
  <c r="P5292" i="59"/>
  <c r="Q5292" i="59"/>
  <c r="R5292" i="59"/>
  <c r="S5292" i="59"/>
  <c r="T5292" i="59"/>
  <c r="U5292" i="59"/>
  <c r="D5293" i="59"/>
  <c r="A5293" i="59" s="1"/>
  <c r="J5293" i="59"/>
  <c r="M5293" i="59"/>
  <c r="N5293" i="59"/>
  <c r="P5293" i="59"/>
  <c r="Q5293" i="59"/>
  <c r="R5293" i="59"/>
  <c r="S5293" i="59"/>
  <c r="T5293" i="59"/>
  <c r="U5293" i="59"/>
  <c r="D5294" i="59"/>
  <c r="A5294" i="59" s="1"/>
  <c r="J5294" i="59"/>
  <c r="M5294" i="59"/>
  <c r="N5294" i="59"/>
  <c r="P5294" i="59"/>
  <c r="Q5294" i="59"/>
  <c r="R5294" i="59"/>
  <c r="S5294" i="59"/>
  <c r="T5294" i="59"/>
  <c r="U5294" i="59"/>
  <c r="D5295" i="59"/>
  <c r="A5295" i="59" s="1"/>
  <c r="J5295" i="59"/>
  <c r="M5295" i="59"/>
  <c r="N5295" i="59"/>
  <c r="P5295" i="59"/>
  <c r="Q5295" i="59"/>
  <c r="R5295" i="59"/>
  <c r="S5295" i="59"/>
  <c r="T5295" i="59"/>
  <c r="U5295" i="59"/>
  <c r="D5296" i="59"/>
  <c r="A5296" i="59" s="1"/>
  <c r="J5296" i="59"/>
  <c r="M5296" i="59"/>
  <c r="N5296" i="59"/>
  <c r="P5296" i="59"/>
  <c r="Q5296" i="59"/>
  <c r="R5296" i="59"/>
  <c r="S5296" i="59"/>
  <c r="T5296" i="59"/>
  <c r="U5296" i="59"/>
  <c r="D5297" i="59"/>
  <c r="A5297" i="59" s="1"/>
  <c r="J5297" i="59"/>
  <c r="M5297" i="59"/>
  <c r="N5297" i="59"/>
  <c r="P5297" i="59"/>
  <c r="Q5297" i="59"/>
  <c r="R5297" i="59"/>
  <c r="S5297" i="59"/>
  <c r="T5297" i="59"/>
  <c r="U5297" i="59"/>
  <c r="D5298" i="59"/>
  <c r="A5298" i="59" s="1"/>
  <c r="J5298" i="59"/>
  <c r="M5298" i="59"/>
  <c r="N5298" i="59"/>
  <c r="P5298" i="59"/>
  <c r="Q5298" i="59"/>
  <c r="R5298" i="59"/>
  <c r="S5298" i="59"/>
  <c r="T5298" i="59"/>
  <c r="U5298" i="59"/>
  <c r="D5299" i="59"/>
  <c r="A5299" i="59" s="1"/>
  <c r="J5299" i="59"/>
  <c r="M5299" i="59"/>
  <c r="N5299" i="59"/>
  <c r="P5299" i="59"/>
  <c r="Q5299" i="59"/>
  <c r="R5299" i="59"/>
  <c r="S5299" i="59"/>
  <c r="T5299" i="59"/>
  <c r="U5299" i="59"/>
  <c r="D5300" i="59"/>
  <c r="A5300" i="59" s="1"/>
  <c r="J5300" i="59"/>
  <c r="M5300" i="59"/>
  <c r="N5300" i="59"/>
  <c r="P5300" i="59"/>
  <c r="Q5300" i="59"/>
  <c r="R5300" i="59"/>
  <c r="S5300" i="59"/>
  <c r="T5300" i="59"/>
  <c r="U5300" i="59"/>
  <c r="D5301" i="59"/>
  <c r="A5301" i="59" s="1"/>
  <c r="J5301" i="59"/>
  <c r="M5301" i="59"/>
  <c r="N5301" i="59"/>
  <c r="P5301" i="59"/>
  <c r="Q5301" i="59"/>
  <c r="R5301" i="59"/>
  <c r="S5301" i="59"/>
  <c r="T5301" i="59"/>
  <c r="U5301" i="59"/>
  <c r="D5302" i="59"/>
  <c r="A5302" i="59" s="1"/>
  <c r="J5302" i="59"/>
  <c r="M5302" i="59"/>
  <c r="N5302" i="59"/>
  <c r="P5302" i="59"/>
  <c r="Q5302" i="59"/>
  <c r="R5302" i="59"/>
  <c r="S5302" i="59"/>
  <c r="T5302" i="59"/>
  <c r="U5302" i="59"/>
  <c r="D5303" i="59"/>
  <c r="A5303" i="59" s="1"/>
  <c r="J5303" i="59"/>
  <c r="M5303" i="59"/>
  <c r="N5303" i="59"/>
  <c r="P5303" i="59"/>
  <c r="Q5303" i="59"/>
  <c r="R5303" i="59"/>
  <c r="S5303" i="59"/>
  <c r="T5303" i="59"/>
  <c r="U5303" i="59"/>
  <c r="D5304" i="59"/>
  <c r="A5304" i="59" s="1"/>
  <c r="J5304" i="59"/>
  <c r="M5304" i="59"/>
  <c r="N5304" i="59"/>
  <c r="P5304" i="59"/>
  <c r="Q5304" i="59"/>
  <c r="R5304" i="59"/>
  <c r="S5304" i="59"/>
  <c r="T5304" i="59"/>
  <c r="U5304" i="59"/>
  <c r="D5305" i="59"/>
  <c r="A5305" i="59" s="1"/>
  <c r="J5305" i="59"/>
  <c r="M5305" i="59"/>
  <c r="N5305" i="59"/>
  <c r="P5305" i="59"/>
  <c r="Q5305" i="59"/>
  <c r="R5305" i="59"/>
  <c r="S5305" i="59"/>
  <c r="T5305" i="59"/>
  <c r="U5305" i="59"/>
  <c r="D5306" i="59"/>
  <c r="A5306" i="59" s="1"/>
  <c r="J5306" i="59"/>
  <c r="M5306" i="59"/>
  <c r="N5306" i="59"/>
  <c r="P5306" i="59"/>
  <c r="Q5306" i="59"/>
  <c r="R5306" i="59"/>
  <c r="S5306" i="59"/>
  <c r="T5306" i="59"/>
  <c r="U5306" i="59"/>
  <c r="D5307" i="59"/>
  <c r="A5307" i="59" s="1"/>
  <c r="J5307" i="59"/>
  <c r="M5307" i="59"/>
  <c r="N5307" i="59"/>
  <c r="P5307" i="59"/>
  <c r="Q5307" i="59"/>
  <c r="R5307" i="59"/>
  <c r="S5307" i="59"/>
  <c r="T5307" i="59"/>
  <c r="U5307" i="59"/>
  <c r="D5308" i="59"/>
  <c r="A5308" i="59" s="1"/>
  <c r="J5308" i="59"/>
  <c r="M5308" i="59"/>
  <c r="N5308" i="59"/>
  <c r="P5308" i="59"/>
  <c r="Q5308" i="59"/>
  <c r="R5308" i="59"/>
  <c r="S5308" i="59"/>
  <c r="T5308" i="59"/>
  <c r="U5308" i="59"/>
  <c r="D5309" i="59"/>
  <c r="A5309" i="59" s="1"/>
  <c r="J5309" i="59"/>
  <c r="M5309" i="59"/>
  <c r="N5309" i="59"/>
  <c r="P5309" i="59"/>
  <c r="Q5309" i="59"/>
  <c r="R5309" i="59"/>
  <c r="S5309" i="59"/>
  <c r="T5309" i="59"/>
  <c r="U5309" i="59"/>
  <c r="D5310" i="59"/>
  <c r="A5310" i="59" s="1"/>
  <c r="J5310" i="59"/>
  <c r="M5310" i="59"/>
  <c r="N5310" i="59"/>
  <c r="P5310" i="59"/>
  <c r="Q5310" i="59"/>
  <c r="R5310" i="59"/>
  <c r="S5310" i="59"/>
  <c r="T5310" i="59"/>
  <c r="U5310" i="59"/>
  <c r="D5311" i="59"/>
  <c r="A5311" i="59" s="1"/>
  <c r="J5311" i="59"/>
  <c r="M5311" i="59"/>
  <c r="N5311" i="59"/>
  <c r="P5311" i="59"/>
  <c r="Q5311" i="59"/>
  <c r="R5311" i="59"/>
  <c r="S5311" i="59"/>
  <c r="T5311" i="59"/>
  <c r="U5311" i="59"/>
  <c r="D5312" i="59"/>
  <c r="A5312" i="59" s="1"/>
  <c r="J5312" i="59"/>
  <c r="M5312" i="59"/>
  <c r="N5312" i="59"/>
  <c r="P5312" i="59"/>
  <c r="Q5312" i="59"/>
  <c r="R5312" i="59"/>
  <c r="S5312" i="59"/>
  <c r="T5312" i="59"/>
  <c r="U5312" i="59"/>
  <c r="D5313" i="59"/>
  <c r="A5313" i="59" s="1"/>
  <c r="J5313" i="59"/>
  <c r="M5313" i="59"/>
  <c r="N5313" i="59"/>
  <c r="P5313" i="59"/>
  <c r="Q5313" i="59"/>
  <c r="R5313" i="59"/>
  <c r="S5313" i="59"/>
  <c r="T5313" i="59"/>
  <c r="U5313" i="59"/>
  <c r="D5314" i="59"/>
  <c r="A5314" i="59" s="1"/>
  <c r="J5314" i="59"/>
  <c r="M5314" i="59"/>
  <c r="N5314" i="59"/>
  <c r="P5314" i="59"/>
  <c r="Q5314" i="59"/>
  <c r="R5314" i="59"/>
  <c r="S5314" i="59"/>
  <c r="T5314" i="59"/>
  <c r="U5314" i="59"/>
  <c r="D5315" i="59"/>
  <c r="A5315" i="59" s="1"/>
  <c r="J5315" i="59"/>
  <c r="M5315" i="59"/>
  <c r="N5315" i="59"/>
  <c r="P5315" i="59"/>
  <c r="Q5315" i="59"/>
  <c r="R5315" i="59"/>
  <c r="S5315" i="59"/>
  <c r="T5315" i="59"/>
  <c r="U5315" i="59"/>
  <c r="D5316" i="59"/>
  <c r="A5316" i="59" s="1"/>
  <c r="J5316" i="59"/>
  <c r="M5316" i="59"/>
  <c r="N5316" i="59"/>
  <c r="P5316" i="59"/>
  <c r="Q5316" i="59"/>
  <c r="R5316" i="59"/>
  <c r="S5316" i="59"/>
  <c r="T5316" i="59"/>
  <c r="U5316" i="59"/>
  <c r="D5317" i="59"/>
  <c r="A5317" i="59" s="1"/>
  <c r="J5317" i="59"/>
  <c r="M5317" i="59"/>
  <c r="N5317" i="59"/>
  <c r="P5317" i="59"/>
  <c r="Q5317" i="59"/>
  <c r="R5317" i="59"/>
  <c r="S5317" i="59"/>
  <c r="T5317" i="59"/>
  <c r="U5317" i="59"/>
  <c r="D5318" i="59"/>
  <c r="A5318" i="59" s="1"/>
  <c r="J5318" i="59"/>
  <c r="M5318" i="59"/>
  <c r="N5318" i="59"/>
  <c r="P5318" i="59"/>
  <c r="Q5318" i="59"/>
  <c r="R5318" i="59"/>
  <c r="S5318" i="59"/>
  <c r="T5318" i="59"/>
  <c r="U5318" i="59"/>
  <c r="D5319" i="59"/>
  <c r="A5319" i="59" s="1"/>
  <c r="J5319" i="59"/>
  <c r="M5319" i="59"/>
  <c r="N5319" i="59"/>
  <c r="P5319" i="59"/>
  <c r="Q5319" i="59"/>
  <c r="R5319" i="59"/>
  <c r="S5319" i="59"/>
  <c r="T5319" i="59"/>
  <c r="U5319" i="59"/>
  <c r="D5320" i="59"/>
  <c r="A5320" i="59" s="1"/>
  <c r="J5320" i="59"/>
  <c r="M5320" i="59"/>
  <c r="N5320" i="59"/>
  <c r="P5320" i="59"/>
  <c r="Q5320" i="59"/>
  <c r="R5320" i="59"/>
  <c r="S5320" i="59"/>
  <c r="T5320" i="59"/>
  <c r="U5320" i="59"/>
  <c r="D5321" i="59"/>
  <c r="A5321" i="59" s="1"/>
  <c r="J5321" i="59"/>
  <c r="M5321" i="59"/>
  <c r="N5321" i="59"/>
  <c r="P5321" i="59"/>
  <c r="Q5321" i="59"/>
  <c r="R5321" i="59"/>
  <c r="S5321" i="59"/>
  <c r="T5321" i="59"/>
  <c r="U5321" i="59"/>
  <c r="D5322" i="59"/>
  <c r="A5322" i="59" s="1"/>
  <c r="J5322" i="59"/>
  <c r="M5322" i="59"/>
  <c r="N5322" i="59"/>
  <c r="P5322" i="59"/>
  <c r="Q5322" i="59"/>
  <c r="R5322" i="59"/>
  <c r="S5322" i="59"/>
  <c r="T5322" i="59"/>
  <c r="U5322" i="59"/>
  <c r="D5323" i="59"/>
  <c r="A5323" i="59" s="1"/>
  <c r="J5323" i="59"/>
  <c r="M5323" i="59"/>
  <c r="N5323" i="59"/>
  <c r="P5323" i="59"/>
  <c r="Q5323" i="59"/>
  <c r="R5323" i="59"/>
  <c r="S5323" i="59"/>
  <c r="T5323" i="59"/>
  <c r="U5323" i="59"/>
  <c r="D5324" i="59"/>
  <c r="A5324" i="59" s="1"/>
  <c r="J5324" i="59"/>
  <c r="M5324" i="59"/>
  <c r="N5324" i="59"/>
  <c r="P5324" i="59"/>
  <c r="Q5324" i="59"/>
  <c r="R5324" i="59"/>
  <c r="S5324" i="59"/>
  <c r="T5324" i="59"/>
  <c r="U5324" i="59"/>
  <c r="D5325" i="59"/>
  <c r="A5325" i="59" s="1"/>
  <c r="J5325" i="59"/>
  <c r="M5325" i="59"/>
  <c r="N5325" i="59"/>
  <c r="P5325" i="59"/>
  <c r="Q5325" i="59"/>
  <c r="R5325" i="59"/>
  <c r="S5325" i="59"/>
  <c r="T5325" i="59"/>
  <c r="U5325" i="59"/>
  <c r="D5326" i="59"/>
  <c r="A5326" i="59" s="1"/>
  <c r="J5326" i="59"/>
  <c r="M5326" i="59"/>
  <c r="N5326" i="59"/>
  <c r="P5326" i="59"/>
  <c r="Q5326" i="59"/>
  <c r="R5326" i="59"/>
  <c r="S5326" i="59"/>
  <c r="T5326" i="59"/>
  <c r="U5326" i="59"/>
  <c r="D5327" i="59"/>
  <c r="A5327" i="59" s="1"/>
  <c r="J5327" i="59"/>
  <c r="M5327" i="59"/>
  <c r="N5327" i="59"/>
  <c r="P5327" i="59"/>
  <c r="Q5327" i="59"/>
  <c r="R5327" i="59"/>
  <c r="S5327" i="59"/>
  <c r="T5327" i="59"/>
  <c r="U5327" i="59"/>
  <c r="D5328" i="59"/>
  <c r="A5328" i="59" s="1"/>
  <c r="J5328" i="59"/>
  <c r="M5328" i="59"/>
  <c r="N5328" i="59"/>
  <c r="P5328" i="59"/>
  <c r="Q5328" i="59"/>
  <c r="R5328" i="59"/>
  <c r="S5328" i="59"/>
  <c r="T5328" i="59"/>
  <c r="U5328" i="59"/>
  <c r="D5329" i="59"/>
  <c r="A5329" i="59" s="1"/>
  <c r="J5329" i="59"/>
  <c r="M5329" i="59"/>
  <c r="N5329" i="59"/>
  <c r="P5329" i="59"/>
  <c r="Q5329" i="59"/>
  <c r="R5329" i="59"/>
  <c r="S5329" i="59"/>
  <c r="T5329" i="59"/>
  <c r="U5329" i="59"/>
  <c r="D5330" i="59"/>
  <c r="A5330" i="59" s="1"/>
  <c r="J5330" i="59"/>
  <c r="M5330" i="59"/>
  <c r="N5330" i="59"/>
  <c r="P5330" i="59"/>
  <c r="Q5330" i="59"/>
  <c r="R5330" i="59"/>
  <c r="S5330" i="59"/>
  <c r="T5330" i="59"/>
  <c r="U5330" i="59"/>
  <c r="D5331" i="59"/>
  <c r="A5331" i="59" s="1"/>
  <c r="J5331" i="59"/>
  <c r="M5331" i="59"/>
  <c r="N5331" i="59"/>
  <c r="P5331" i="59"/>
  <c r="Q5331" i="59"/>
  <c r="R5331" i="59"/>
  <c r="S5331" i="59"/>
  <c r="T5331" i="59"/>
  <c r="U5331" i="59"/>
  <c r="D5332" i="59"/>
  <c r="A5332" i="59" s="1"/>
  <c r="J5332" i="59"/>
  <c r="M5332" i="59"/>
  <c r="N5332" i="59"/>
  <c r="P5332" i="59"/>
  <c r="Q5332" i="59"/>
  <c r="R5332" i="59"/>
  <c r="S5332" i="59"/>
  <c r="T5332" i="59"/>
  <c r="U5332" i="59"/>
  <c r="D5333" i="59"/>
  <c r="A5333" i="59" s="1"/>
  <c r="J5333" i="59"/>
  <c r="M5333" i="59"/>
  <c r="N5333" i="59"/>
  <c r="P5333" i="59"/>
  <c r="Q5333" i="59"/>
  <c r="R5333" i="59"/>
  <c r="S5333" i="59"/>
  <c r="T5333" i="59"/>
  <c r="U5333" i="59"/>
  <c r="D5334" i="59"/>
  <c r="A5334" i="59" s="1"/>
  <c r="J5334" i="59"/>
  <c r="M5334" i="59"/>
  <c r="N5334" i="59"/>
  <c r="P5334" i="59"/>
  <c r="Q5334" i="59"/>
  <c r="R5334" i="59"/>
  <c r="S5334" i="59"/>
  <c r="T5334" i="59"/>
  <c r="U5334" i="59"/>
  <c r="D5335" i="59"/>
  <c r="A5335" i="59" s="1"/>
  <c r="J5335" i="59"/>
  <c r="M5335" i="59"/>
  <c r="N5335" i="59"/>
  <c r="P5335" i="59"/>
  <c r="Q5335" i="59"/>
  <c r="S5335" i="59"/>
  <c r="T5335" i="59"/>
  <c r="U5335" i="59"/>
  <c r="D5336" i="59"/>
  <c r="A5336" i="59" s="1"/>
  <c r="J5336" i="59"/>
  <c r="M5336" i="59"/>
  <c r="N5336" i="59"/>
  <c r="P5336" i="59"/>
  <c r="Q5336" i="59"/>
  <c r="S5336" i="59"/>
  <c r="T5336" i="59"/>
  <c r="U5336" i="59"/>
  <c r="D5337" i="59"/>
  <c r="A5337" i="59" s="1"/>
  <c r="J5337" i="59"/>
  <c r="M5337" i="59"/>
  <c r="N5337" i="59"/>
  <c r="P5337" i="59"/>
  <c r="Q5337" i="59"/>
  <c r="S5337" i="59"/>
  <c r="T5337" i="59"/>
  <c r="U5337" i="59"/>
  <c r="D5338" i="59"/>
  <c r="A5338" i="59" s="1"/>
  <c r="J5338" i="59"/>
  <c r="M5338" i="59"/>
  <c r="N5338" i="59"/>
  <c r="P5338" i="59"/>
  <c r="Q5338" i="59"/>
  <c r="S5338" i="59"/>
  <c r="T5338" i="59"/>
  <c r="U5338" i="59"/>
  <c r="D5339" i="59"/>
  <c r="A5339" i="59" s="1"/>
  <c r="J5339" i="59"/>
  <c r="M5339" i="59"/>
  <c r="N5339" i="59"/>
  <c r="P5339" i="59"/>
  <c r="Q5339" i="59"/>
  <c r="R5339" i="59"/>
  <c r="S5339" i="59"/>
  <c r="T5339" i="59"/>
  <c r="U5339" i="59"/>
  <c r="D5340" i="59"/>
  <c r="A5340" i="59" s="1"/>
  <c r="J5340" i="59"/>
  <c r="M5340" i="59"/>
  <c r="N5340" i="59"/>
  <c r="P5340" i="59"/>
  <c r="Q5340" i="59"/>
  <c r="R5340" i="59"/>
  <c r="S5340" i="59"/>
  <c r="T5340" i="59"/>
  <c r="U5340" i="59"/>
  <c r="D5341" i="59"/>
  <c r="A5341" i="59" s="1"/>
  <c r="J5341" i="59"/>
  <c r="M5341" i="59"/>
  <c r="N5341" i="59"/>
  <c r="P5341" i="59"/>
  <c r="Q5341" i="59"/>
  <c r="R5341" i="59"/>
  <c r="S5341" i="59"/>
  <c r="T5341" i="59"/>
  <c r="U5341" i="59"/>
  <c r="D5342" i="59"/>
  <c r="A5342" i="59" s="1"/>
  <c r="J5342" i="59"/>
  <c r="M5342" i="59"/>
  <c r="N5342" i="59"/>
  <c r="P5342" i="59"/>
  <c r="Q5342" i="59"/>
  <c r="R5342" i="59"/>
  <c r="S5342" i="59"/>
  <c r="T5342" i="59"/>
  <c r="U5342" i="59"/>
  <c r="D5343" i="59"/>
  <c r="A5343" i="59" s="1"/>
  <c r="J5343" i="59"/>
  <c r="M5343" i="59"/>
  <c r="N5343" i="59"/>
  <c r="P5343" i="59"/>
  <c r="Q5343" i="59"/>
  <c r="R5343" i="59"/>
  <c r="S5343" i="59"/>
  <c r="T5343" i="59"/>
  <c r="U5343" i="59"/>
  <c r="D5344" i="59"/>
  <c r="A5344" i="59" s="1"/>
  <c r="J5344" i="59"/>
  <c r="M5344" i="59"/>
  <c r="N5344" i="59"/>
  <c r="P5344" i="59"/>
  <c r="Q5344" i="59"/>
  <c r="R5344" i="59"/>
  <c r="S5344" i="59"/>
  <c r="T5344" i="59"/>
  <c r="U5344" i="59"/>
  <c r="D5345" i="59"/>
  <c r="A5345" i="59" s="1"/>
  <c r="J5345" i="59"/>
  <c r="M5345" i="59"/>
  <c r="N5345" i="59"/>
  <c r="P5345" i="59"/>
  <c r="Q5345" i="59"/>
  <c r="R5345" i="59"/>
  <c r="S5345" i="59"/>
  <c r="T5345" i="59"/>
  <c r="U5345" i="59"/>
  <c r="D5346" i="59"/>
  <c r="A5346" i="59" s="1"/>
  <c r="J5346" i="59"/>
  <c r="M5346" i="59"/>
  <c r="N5346" i="59"/>
  <c r="P5346" i="59"/>
  <c r="Q5346" i="59"/>
  <c r="R5346" i="59"/>
  <c r="S5346" i="59"/>
  <c r="T5346" i="59"/>
  <c r="U5346" i="59"/>
  <c r="D5347" i="59"/>
  <c r="A5347" i="59" s="1"/>
  <c r="J5347" i="59"/>
  <c r="M5347" i="59"/>
  <c r="N5347" i="59"/>
  <c r="P5347" i="59"/>
  <c r="Q5347" i="59"/>
  <c r="R5347" i="59"/>
  <c r="S5347" i="59"/>
  <c r="T5347" i="59"/>
  <c r="U5347" i="59"/>
  <c r="D5348" i="59"/>
  <c r="A5348" i="59" s="1"/>
  <c r="J5348" i="59"/>
  <c r="M5348" i="59"/>
  <c r="N5348" i="59"/>
  <c r="P5348" i="59"/>
  <c r="Q5348" i="59"/>
  <c r="R5348" i="59"/>
  <c r="S5348" i="59"/>
  <c r="T5348" i="59"/>
  <c r="U5348" i="59"/>
  <c r="D5349" i="59"/>
  <c r="A5349" i="59" s="1"/>
  <c r="J5349" i="59"/>
  <c r="M5349" i="59"/>
  <c r="N5349" i="59"/>
  <c r="P5349" i="59"/>
  <c r="Q5349" i="59"/>
  <c r="R5349" i="59"/>
  <c r="S5349" i="59"/>
  <c r="T5349" i="59"/>
  <c r="U5349" i="59"/>
  <c r="D5350" i="59"/>
  <c r="A5350" i="59" s="1"/>
  <c r="J5350" i="59"/>
  <c r="M5350" i="59"/>
  <c r="N5350" i="59"/>
  <c r="P5350" i="59"/>
  <c r="Q5350" i="59"/>
  <c r="R5350" i="59"/>
  <c r="S5350" i="59"/>
  <c r="T5350" i="59"/>
  <c r="U5350" i="59"/>
  <c r="D5351" i="59"/>
  <c r="A5351" i="59" s="1"/>
  <c r="J5351" i="59"/>
  <c r="M5351" i="59"/>
  <c r="N5351" i="59"/>
  <c r="P5351" i="59"/>
  <c r="Q5351" i="59"/>
  <c r="R5351" i="59"/>
  <c r="S5351" i="59"/>
  <c r="T5351" i="59"/>
  <c r="U5351" i="59"/>
  <c r="D5352" i="59"/>
  <c r="A5352" i="59" s="1"/>
  <c r="J5352" i="59"/>
  <c r="M5352" i="59"/>
  <c r="N5352" i="59"/>
  <c r="P5352" i="59"/>
  <c r="Q5352" i="59"/>
  <c r="R5352" i="59"/>
  <c r="S5352" i="59"/>
  <c r="T5352" i="59"/>
  <c r="U5352" i="59"/>
  <c r="D5353" i="59"/>
  <c r="A5353" i="59" s="1"/>
  <c r="J5353" i="59"/>
  <c r="M5353" i="59"/>
  <c r="N5353" i="59"/>
  <c r="P5353" i="59"/>
  <c r="Q5353" i="59"/>
  <c r="R5353" i="59"/>
  <c r="S5353" i="59"/>
  <c r="T5353" i="59"/>
  <c r="U5353" i="59"/>
  <c r="D5354" i="59"/>
  <c r="A5354" i="59" s="1"/>
  <c r="J5354" i="59"/>
  <c r="M5354" i="59"/>
  <c r="N5354" i="59"/>
  <c r="P5354" i="59"/>
  <c r="Q5354" i="59"/>
  <c r="R5354" i="59"/>
  <c r="S5354" i="59"/>
  <c r="T5354" i="59"/>
  <c r="U5354" i="59"/>
  <c r="D5355" i="59"/>
  <c r="A5355" i="59" s="1"/>
  <c r="J5355" i="59"/>
  <c r="M5355" i="59"/>
  <c r="N5355" i="59"/>
  <c r="P5355" i="59"/>
  <c r="Q5355" i="59"/>
  <c r="R5355" i="59"/>
  <c r="S5355" i="59"/>
  <c r="T5355" i="59"/>
  <c r="U5355" i="59"/>
  <c r="D5356" i="59"/>
  <c r="A5356" i="59" s="1"/>
  <c r="J5356" i="59"/>
  <c r="M5356" i="59"/>
  <c r="N5356" i="59"/>
  <c r="P5356" i="59"/>
  <c r="Q5356" i="59"/>
  <c r="R5356" i="59"/>
  <c r="S5356" i="59"/>
  <c r="T5356" i="59"/>
  <c r="U5356" i="59"/>
  <c r="D5357" i="59"/>
  <c r="A5357" i="59" s="1"/>
  <c r="J5357" i="59"/>
  <c r="M5357" i="59"/>
  <c r="N5357" i="59"/>
  <c r="P5357" i="59"/>
  <c r="Q5357" i="59"/>
  <c r="R5357" i="59"/>
  <c r="S5357" i="59"/>
  <c r="T5357" i="59"/>
  <c r="U5357" i="59"/>
  <c r="D5358" i="59"/>
  <c r="A5358" i="59" s="1"/>
  <c r="J5358" i="59"/>
  <c r="M5358" i="59"/>
  <c r="N5358" i="59"/>
  <c r="P5358" i="59"/>
  <c r="Q5358" i="59"/>
  <c r="R5358" i="59"/>
  <c r="S5358" i="59"/>
  <c r="T5358" i="59"/>
  <c r="U5358" i="59"/>
  <c r="D5359" i="59"/>
  <c r="A5359" i="59" s="1"/>
  <c r="J5359" i="59"/>
  <c r="M5359" i="59"/>
  <c r="N5359" i="59"/>
  <c r="P5359" i="59"/>
  <c r="Q5359" i="59"/>
  <c r="R5359" i="59"/>
  <c r="S5359" i="59"/>
  <c r="T5359" i="59"/>
  <c r="U5359" i="59"/>
  <c r="D5360" i="59"/>
  <c r="A5360" i="59" s="1"/>
  <c r="J5360" i="59"/>
  <c r="M5360" i="59"/>
  <c r="N5360" i="59"/>
  <c r="P5360" i="59"/>
  <c r="Q5360" i="59"/>
  <c r="R5360" i="59"/>
  <c r="S5360" i="59"/>
  <c r="T5360" i="59"/>
  <c r="U5360" i="59"/>
  <c r="D5361" i="59"/>
  <c r="A5361" i="59" s="1"/>
  <c r="J5361" i="59"/>
  <c r="M5361" i="59"/>
  <c r="N5361" i="59"/>
  <c r="P5361" i="59"/>
  <c r="Q5361" i="59"/>
  <c r="R5361" i="59"/>
  <c r="S5361" i="59"/>
  <c r="T5361" i="59"/>
  <c r="U5361" i="59"/>
  <c r="D5362" i="59"/>
  <c r="A5362" i="59" s="1"/>
  <c r="J5362" i="59"/>
  <c r="M5362" i="59"/>
  <c r="N5362" i="59"/>
  <c r="P5362" i="59"/>
  <c r="Q5362" i="59"/>
  <c r="R5362" i="59"/>
  <c r="S5362" i="59"/>
  <c r="T5362" i="59"/>
  <c r="U5362" i="59"/>
  <c r="D5363" i="59"/>
  <c r="A5363" i="59" s="1"/>
  <c r="J5363" i="59"/>
  <c r="M5363" i="59"/>
  <c r="N5363" i="59"/>
  <c r="P5363" i="59"/>
  <c r="Q5363" i="59"/>
  <c r="R5363" i="59"/>
  <c r="S5363" i="59"/>
  <c r="T5363" i="59"/>
  <c r="U5363" i="59"/>
  <c r="D5364" i="59"/>
  <c r="A5364" i="59" s="1"/>
  <c r="J5364" i="59"/>
  <c r="M5364" i="59"/>
  <c r="N5364" i="59"/>
  <c r="P5364" i="59"/>
  <c r="Q5364" i="59"/>
  <c r="R5364" i="59"/>
  <c r="S5364" i="59"/>
  <c r="T5364" i="59"/>
  <c r="U5364" i="59"/>
  <c r="D5365" i="59"/>
  <c r="A5365" i="59" s="1"/>
  <c r="J5365" i="59"/>
  <c r="M5365" i="59"/>
  <c r="N5365" i="59"/>
  <c r="P5365" i="59"/>
  <c r="Q5365" i="59"/>
  <c r="R5365" i="59"/>
  <c r="S5365" i="59"/>
  <c r="T5365" i="59"/>
  <c r="U5365" i="59"/>
  <c r="D5366" i="59"/>
  <c r="A5366" i="59" s="1"/>
  <c r="J5366" i="59"/>
  <c r="M5366" i="59"/>
  <c r="N5366" i="59"/>
  <c r="P5366" i="59"/>
  <c r="Q5366" i="59"/>
  <c r="R5366" i="59"/>
  <c r="S5366" i="59"/>
  <c r="T5366" i="59"/>
  <c r="U5366" i="59"/>
  <c r="D5367" i="59"/>
  <c r="A5367" i="59" s="1"/>
  <c r="J5367" i="59"/>
  <c r="M5367" i="59"/>
  <c r="N5367" i="59"/>
  <c r="P5367" i="59"/>
  <c r="Q5367" i="59"/>
  <c r="R5367" i="59"/>
  <c r="S5367" i="59"/>
  <c r="T5367" i="59"/>
  <c r="U5367" i="59"/>
  <c r="D5368" i="59"/>
  <c r="A5368" i="59" s="1"/>
  <c r="J5368" i="59"/>
  <c r="M5368" i="59"/>
  <c r="N5368" i="59"/>
  <c r="P5368" i="59"/>
  <c r="Q5368" i="59"/>
  <c r="R5368" i="59"/>
  <c r="S5368" i="59"/>
  <c r="T5368" i="59"/>
  <c r="U5368" i="59"/>
  <c r="D5369" i="59"/>
  <c r="A5369" i="59" s="1"/>
  <c r="J5369" i="59"/>
  <c r="M5369" i="59"/>
  <c r="N5369" i="59"/>
  <c r="P5369" i="59"/>
  <c r="Q5369" i="59"/>
  <c r="R5369" i="59"/>
  <c r="S5369" i="59"/>
  <c r="T5369" i="59"/>
  <c r="U5369" i="59"/>
  <c r="D5370" i="59"/>
  <c r="A5370" i="59" s="1"/>
  <c r="J5370" i="59"/>
  <c r="M5370" i="59"/>
  <c r="N5370" i="59"/>
  <c r="P5370" i="59"/>
  <c r="Q5370" i="59"/>
  <c r="R5370" i="59"/>
  <c r="S5370" i="59"/>
  <c r="T5370" i="59"/>
  <c r="U5370" i="59"/>
  <c r="D5371" i="59"/>
  <c r="A5371" i="59" s="1"/>
  <c r="J5371" i="59"/>
  <c r="M5371" i="59"/>
  <c r="N5371" i="59"/>
  <c r="P5371" i="59"/>
  <c r="Q5371" i="59"/>
  <c r="R5371" i="59"/>
  <c r="S5371" i="59"/>
  <c r="T5371" i="59"/>
  <c r="U5371" i="59"/>
  <c r="D5372" i="59"/>
  <c r="A5372" i="59" s="1"/>
  <c r="J5372" i="59"/>
  <c r="M5372" i="59"/>
  <c r="N5372" i="59"/>
  <c r="P5372" i="59"/>
  <c r="Q5372" i="59"/>
  <c r="R5372" i="59"/>
  <c r="S5372" i="59"/>
  <c r="T5372" i="59"/>
  <c r="U5372" i="59"/>
  <c r="D5373" i="59"/>
  <c r="A5373" i="59" s="1"/>
  <c r="J5373" i="59"/>
  <c r="M5373" i="59"/>
  <c r="N5373" i="59"/>
  <c r="P5373" i="59"/>
  <c r="Q5373" i="59"/>
  <c r="R5373" i="59"/>
  <c r="S5373" i="59"/>
  <c r="T5373" i="59"/>
  <c r="U5373" i="59"/>
  <c r="D5374" i="59"/>
  <c r="A5374" i="59" s="1"/>
  <c r="J5374" i="59"/>
  <c r="M5374" i="59"/>
  <c r="N5374" i="59"/>
  <c r="P5374" i="59"/>
  <c r="Q5374" i="59"/>
  <c r="R5374" i="59"/>
  <c r="S5374" i="59"/>
  <c r="T5374" i="59"/>
  <c r="U5374" i="59"/>
  <c r="D5375" i="59"/>
  <c r="A5375" i="59" s="1"/>
  <c r="J5375" i="59"/>
  <c r="M5375" i="59"/>
  <c r="N5375" i="59"/>
  <c r="P5375" i="59"/>
  <c r="Q5375" i="59"/>
  <c r="R5375" i="59"/>
  <c r="S5375" i="59"/>
  <c r="T5375" i="59"/>
  <c r="U5375" i="59"/>
  <c r="D5376" i="59"/>
  <c r="A5376" i="59" s="1"/>
  <c r="J5376" i="59"/>
  <c r="M5376" i="59"/>
  <c r="N5376" i="59"/>
  <c r="P5376" i="59"/>
  <c r="Q5376" i="59"/>
  <c r="R5376" i="59"/>
  <c r="S5376" i="59"/>
  <c r="T5376" i="59"/>
  <c r="U5376" i="59"/>
  <c r="D5377" i="59"/>
  <c r="A5377" i="59" s="1"/>
  <c r="J5377" i="59"/>
  <c r="M5377" i="59"/>
  <c r="N5377" i="59"/>
  <c r="P5377" i="59"/>
  <c r="Q5377" i="59"/>
  <c r="R5377" i="59"/>
  <c r="S5377" i="59"/>
  <c r="T5377" i="59"/>
  <c r="U5377" i="59"/>
  <c r="D5378" i="59"/>
  <c r="A5378" i="59" s="1"/>
  <c r="J5378" i="59"/>
  <c r="M5378" i="59"/>
  <c r="N5378" i="59"/>
  <c r="P5378" i="59"/>
  <c r="Q5378" i="59"/>
  <c r="R5378" i="59"/>
  <c r="S5378" i="59"/>
  <c r="T5378" i="59"/>
  <c r="U5378" i="59"/>
  <c r="D5379" i="59"/>
  <c r="A5379" i="59" s="1"/>
  <c r="J5379" i="59"/>
  <c r="M5379" i="59"/>
  <c r="N5379" i="59"/>
  <c r="P5379" i="59"/>
  <c r="Q5379" i="59"/>
  <c r="R5379" i="59"/>
  <c r="S5379" i="59"/>
  <c r="T5379" i="59"/>
  <c r="U5379" i="59"/>
  <c r="D5380" i="59"/>
  <c r="A5380" i="59" s="1"/>
  <c r="J5380" i="59"/>
  <c r="M5380" i="59"/>
  <c r="N5380" i="59"/>
  <c r="P5380" i="59"/>
  <c r="Q5380" i="59"/>
  <c r="R5380" i="59"/>
  <c r="S5380" i="59"/>
  <c r="T5380" i="59"/>
  <c r="U5380" i="59"/>
  <c r="D5381" i="59"/>
  <c r="A5381" i="59" s="1"/>
  <c r="J5381" i="59"/>
  <c r="M5381" i="59"/>
  <c r="N5381" i="59"/>
  <c r="P5381" i="59"/>
  <c r="Q5381" i="59"/>
  <c r="R5381" i="59"/>
  <c r="S5381" i="59"/>
  <c r="T5381" i="59"/>
  <c r="U5381" i="59"/>
  <c r="D5382" i="59"/>
  <c r="A5382" i="59" s="1"/>
  <c r="J5382" i="59"/>
  <c r="M5382" i="59"/>
  <c r="N5382" i="59"/>
  <c r="P5382" i="59"/>
  <c r="Q5382" i="59"/>
  <c r="R5382" i="59"/>
  <c r="S5382" i="59"/>
  <c r="T5382" i="59"/>
  <c r="U5382" i="59"/>
  <c r="D5383" i="59"/>
  <c r="A5383" i="59" s="1"/>
  <c r="J5383" i="59"/>
  <c r="M5383" i="59"/>
  <c r="N5383" i="59"/>
  <c r="P5383" i="59"/>
  <c r="Q5383" i="59"/>
  <c r="R5383" i="59"/>
  <c r="S5383" i="59"/>
  <c r="T5383" i="59"/>
  <c r="U5383" i="59"/>
  <c r="D5384" i="59"/>
  <c r="A5384" i="59" s="1"/>
  <c r="J5384" i="59"/>
  <c r="M5384" i="59"/>
  <c r="N5384" i="59"/>
  <c r="P5384" i="59"/>
  <c r="Q5384" i="59"/>
  <c r="R5384" i="59"/>
  <c r="S5384" i="59"/>
  <c r="T5384" i="59"/>
  <c r="U5384" i="59"/>
  <c r="D5385" i="59"/>
  <c r="A5385" i="59" s="1"/>
  <c r="J5385" i="59"/>
  <c r="M5385" i="59"/>
  <c r="N5385" i="59"/>
  <c r="P5385" i="59"/>
  <c r="Q5385" i="59"/>
  <c r="R5385" i="59"/>
  <c r="S5385" i="59"/>
  <c r="T5385" i="59"/>
  <c r="U5385" i="59"/>
  <c r="D5386" i="59"/>
  <c r="A5386" i="59" s="1"/>
  <c r="J5386" i="59"/>
  <c r="M5386" i="59"/>
  <c r="N5386" i="59"/>
  <c r="P5386" i="59"/>
  <c r="Q5386" i="59"/>
  <c r="R5386" i="59"/>
  <c r="S5386" i="59"/>
  <c r="T5386" i="59"/>
  <c r="U5386" i="59"/>
  <c r="D5387" i="59"/>
  <c r="A5387" i="59" s="1"/>
  <c r="J5387" i="59"/>
  <c r="M5387" i="59"/>
  <c r="N5387" i="59"/>
  <c r="P5387" i="59"/>
  <c r="Q5387" i="59"/>
  <c r="R5387" i="59"/>
  <c r="S5387" i="59"/>
  <c r="T5387" i="59"/>
  <c r="U5387" i="59"/>
  <c r="D5388" i="59"/>
  <c r="A5388" i="59" s="1"/>
  <c r="J5388" i="59"/>
  <c r="M5388" i="59"/>
  <c r="N5388" i="59"/>
  <c r="P5388" i="59"/>
  <c r="Q5388" i="59"/>
  <c r="R5388" i="59"/>
  <c r="S5388" i="59"/>
  <c r="T5388" i="59"/>
  <c r="U5388" i="59"/>
  <c r="D5389" i="59"/>
  <c r="A5389" i="59" s="1"/>
  <c r="J5389" i="59"/>
  <c r="M5389" i="59"/>
  <c r="N5389" i="59"/>
  <c r="P5389" i="59"/>
  <c r="Q5389" i="59"/>
  <c r="R5389" i="59"/>
  <c r="S5389" i="59"/>
  <c r="T5389" i="59"/>
  <c r="U5389" i="59"/>
  <c r="D5390" i="59"/>
  <c r="A5390" i="59" s="1"/>
  <c r="J5390" i="59"/>
  <c r="M5390" i="59"/>
  <c r="N5390" i="59"/>
  <c r="P5390" i="59"/>
  <c r="Q5390" i="59"/>
  <c r="R5390" i="59"/>
  <c r="S5390" i="59"/>
  <c r="T5390" i="59"/>
  <c r="U5390" i="59"/>
  <c r="D5391" i="59"/>
  <c r="A5391" i="59" s="1"/>
  <c r="J5391" i="59"/>
  <c r="M5391" i="59"/>
  <c r="N5391" i="59"/>
  <c r="P5391" i="59"/>
  <c r="Q5391" i="59"/>
  <c r="R5391" i="59"/>
  <c r="S5391" i="59"/>
  <c r="T5391" i="59"/>
  <c r="U5391" i="59"/>
  <c r="D5392" i="59"/>
  <c r="A5392" i="59" s="1"/>
  <c r="J5392" i="59"/>
  <c r="M5392" i="59"/>
  <c r="N5392" i="59"/>
  <c r="P5392" i="59"/>
  <c r="Q5392" i="59"/>
  <c r="R5392" i="59"/>
  <c r="S5392" i="59"/>
  <c r="T5392" i="59"/>
  <c r="U5392" i="59"/>
  <c r="D5393" i="59"/>
  <c r="A5393" i="59" s="1"/>
  <c r="J5393" i="59"/>
  <c r="M5393" i="59"/>
  <c r="N5393" i="59"/>
  <c r="P5393" i="59"/>
  <c r="Q5393" i="59"/>
  <c r="R5393" i="59"/>
  <c r="S5393" i="59"/>
  <c r="T5393" i="59"/>
  <c r="U5393" i="59"/>
  <c r="D5394" i="59"/>
  <c r="A5394" i="59" s="1"/>
  <c r="J5394" i="59"/>
  <c r="M5394" i="59"/>
  <c r="N5394" i="59"/>
  <c r="P5394" i="59"/>
  <c r="Q5394" i="59"/>
  <c r="R5394" i="59"/>
  <c r="S5394" i="59"/>
  <c r="T5394" i="59"/>
  <c r="U5394" i="59"/>
  <c r="D5395" i="59"/>
  <c r="A5395" i="59" s="1"/>
  <c r="J5395" i="59"/>
  <c r="M5395" i="59"/>
  <c r="N5395" i="59"/>
  <c r="P5395" i="59"/>
  <c r="Q5395" i="59"/>
  <c r="R5395" i="59"/>
  <c r="S5395" i="59"/>
  <c r="T5395" i="59"/>
  <c r="U5395" i="59"/>
  <c r="D5396" i="59"/>
  <c r="A5396" i="59" s="1"/>
  <c r="J5396" i="59"/>
  <c r="M5396" i="59"/>
  <c r="N5396" i="59"/>
  <c r="P5396" i="59"/>
  <c r="Q5396" i="59"/>
  <c r="R5396" i="59"/>
  <c r="S5396" i="59"/>
  <c r="T5396" i="59"/>
  <c r="U5396" i="59"/>
  <c r="D5397" i="59"/>
  <c r="A5397" i="59" s="1"/>
  <c r="J5397" i="59"/>
  <c r="M5397" i="59"/>
  <c r="N5397" i="59"/>
  <c r="P5397" i="59"/>
  <c r="Q5397" i="59"/>
  <c r="R5397" i="59"/>
  <c r="S5397" i="59"/>
  <c r="T5397" i="59"/>
  <c r="U5397" i="59"/>
  <c r="D5398" i="59"/>
  <c r="A5398" i="59" s="1"/>
  <c r="J5398" i="59"/>
  <c r="M5398" i="59"/>
  <c r="N5398" i="59"/>
  <c r="P5398" i="59"/>
  <c r="Q5398" i="59"/>
  <c r="R5398" i="59"/>
  <c r="S5398" i="59"/>
  <c r="T5398" i="59"/>
  <c r="U5398" i="59"/>
  <c r="D5399" i="59"/>
  <c r="A5399" i="59" s="1"/>
  <c r="J5399" i="59"/>
  <c r="M5399" i="59"/>
  <c r="N5399" i="59"/>
  <c r="P5399" i="59"/>
  <c r="Q5399" i="59"/>
  <c r="R5399" i="59"/>
  <c r="S5399" i="59"/>
  <c r="T5399" i="59"/>
  <c r="U5399" i="59"/>
  <c r="D5400" i="59"/>
  <c r="A5400" i="59" s="1"/>
  <c r="J5400" i="59"/>
  <c r="M5400" i="59"/>
  <c r="N5400" i="59"/>
  <c r="P5400" i="59"/>
  <c r="Q5400" i="59"/>
  <c r="R5400" i="59"/>
  <c r="S5400" i="59"/>
  <c r="T5400" i="59"/>
  <c r="U5400" i="59"/>
  <c r="D5401" i="59"/>
  <c r="A5401" i="59" s="1"/>
  <c r="J5401" i="59"/>
  <c r="M5401" i="59"/>
  <c r="N5401" i="59"/>
  <c r="P5401" i="59"/>
  <c r="Q5401" i="59"/>
  <c r="R5401" i="59"/>
  <c r="S5401" i="59"/>
  <c r="T5401" i="59"/>
  <c r="U5401" i="59"/>
  <c r="D5402" i="59"/>
  <c r="A5402" i="59" s="1"/>
  <c r="J5402" i="59"/>
  <c r="M5402" i="59"/>
  <c r="N5402" i="59"/>
  <c r="P5402" i="59"/>
  <c r="Q5402" i="59"/>
  <c r="R5402" i="59"/>
  <c r="S5402" i="59"/>
  <c r="T5402" i="59"/>
  <c r="U5402" i="59"/>
  <c r="D5403" i="59"/>
  <c r="A5403" i="59" s="1"/>
  <c r="J5403" i="59"/>
  <c r="M5403" i="59"/>
  <c r="N5403" i="59"/>
  <c r="P5403" i="59"/>
  <c r="Q5403" i="59"/>
  <c r="R5403" i="59"/>
  <c r="S5403" i="59"/>
  <c r="T5403" i="59"/>
  <c r="U5403" i="59"/>
  <c r="D5404" i="59"/>
  <c r="A5404" i="59" s="1"/>
  <c r="J5404" i="59"/>
  <c r="M5404" i="59"/>
  <c r="N5404" i="59"/>
  <c r="P5404" i="59"/>
  <c r="Q5404" i="59"/>
  <c r="R5404" i="59"/>
  <c r="S5404" i="59"/>
  <c r="T5404" i="59"/>
  <c r="U5404" i="59"/>
  <c r="D5405" i="59"/>
  <c r="A5405" i="59" s="1"/>
  <c r="J5405" i="59"/>
  <c r="M5405" i="59"/>
  <c r="N5405" i="59"/>
  <c r="P5405" i="59"/>
  <c r="Q5405" i="59"/>
  <c r="R5405" i="59"/>
  <c r="S5405" i="59"/>
  <c r="T5405" i="59"/>
  <c r="U5405" i="59"/>
  <c r="D5406" i="59"/>
  <c r="A5406" i="59" s="1"/>
  <c r="J5406" i="59"/>
  <c r="M5406" i="59"/>
  <c r="N5406" i="59"/>
  <c r="P5406" i="59"/>
  <c r="Q5406" i="59"/>
  <c r="R5406" i="59"/>
  <c r="S5406" i="59"/>
  <c r="T5406" i="59"/>
  <c r="U5406" i="59"/>
  <c r="D5407" i="59"/>
  <c r="A5407" i="59" s="1"/>
  <c r="J5407" i="59"/>
  <c r="M5407" i="59"/>
  <c r="N5407" i="59"/>
  <c r="P5407" i="59"/>
  <c r="Q5407" i="59"/>
  <c r="R5407" i="59"/>
  <c r="S5407" i="59"/>
  <c r="T5407" i="59"/>
  <c r="U5407" i="59"/>
  <c r="D5408" i="59"/>
  <c r="A5408" i="59" s="1"/>
  <c r="J5408" i="59"/>
  <c r="M5408" i="59"/>
  <c r="N5408" i="59"/>
  <c r="P5408" i="59"/>
  <c r="Q5408" i="59"/>
  <c r="R5408" i="59"/>
  <c r="S5408" i="59"/>
  <c r="T5408" i="59"/>
  <c r="U5408" i="59"/>
  <c r="D5409" i="59"/>
  <c r="A5409" i="59" s="1"/>
  <c r="J5409" i="59"/>
  <c r="M5409" i="59"/>
  <c r="N5409" i="59"/>
  <c r="P5409" i="59"/>
  <c r="Q5409" i="59"/>
  <c r="R5409" i="59"/>
  <c r="S5409" i="59"/>
  <c r="T5409" i="59"/>
  <c r="U5409" i="59"/>
  <c r="D5410" i="59"/>
  <c r="A5410" i="59" s="1"/>
  <c r="J5410" i="59"/>
  <c r="M5410" i="59"/>
  <c r="N5410" i="59"/>
  <c r="P5410" i="59"/>
  <c r="Q5410" i="59"/>
  <c r="R5410" i="59"/>
  <c r="S5410" i="59"/>
  <c r="T5410" i="59"/>
  <c r="U5410" i="59"/>
  <c r="D5411" i="59"/>
  <c r="A5411" i="59" s="1"/>
  <c r="J5411" i="59"/>
  <c r="M5411" i="59"/>
  <c r="N5411" i="59"/>
  <c r="P5411" i="59"/>
  <c r="Q5411" i="59"/>
  <c r="R5411" i="59"/>
  <c r="S5411" i="59"/>
  <c r="T5411" i="59"/>
  <c r="U5411" i="59"/>
  <c r="D5412" i="59"/>
  <c r="A5412" i="59" s="1"/>
  <c r="J5412" i="59"/>
  <c r="M5412" i="59"/>
  <c r="N5412" i="59"/>
  <c r="P5412" i="59"/>
  <c r="Q5412" i="59"/>
  <c r="R5412" i="59"/>
  <c r="S5412" i="59"/>
  <c r="T5412" i="59"/>
  <c r="U5412" i="59"/>
  <c r="D5413" i="59"/>
  <c r="A5413" i="59" s="1"/>
  <c r="J5413" i="59"/>
  <c r="M5413" i="59"/>
  <c r="N5413" i="59"/>
  <c r="P5413" i="59"/>
  <c r="Q5413" i="59"/>
  <c r="R5413" i="59"/>
  <c r="S5413" i="59"/>
  <c r="T5413" i="59"/>
  <c r="U5413" i="59"/>
  <c r="D5414" i="59"/>
  <c r="A5414" i="59" s="1"/>
  <c r="J5414" i="59"/>
  <c r="M5414" i="59"/>
  <c r="N5414" i="59"/>
  <c r="P5414" i="59"/>
  <c r="Q5414" i="59"/>
  <c r="R5414" i="59"/>
  <c r="S5414" i="59"/>
  <c r="T5414" i="59"/>
  <c r="U5414" i="59"/>
  <c r="D5415" i="59"/>
  <c r="A5415" i="59" s="1"/>
  <c r="J5415" i="59"/>
  <c r="M5415" i="59"/>
  <c r="N5415" i="59"/>
  <c r="P5415" i="59"/>
  <c r="Q5415" i="59"/>
  <c r="R5415" i="59"/>
  <c r="S5415" i="59"/>
  <c r="T5415" i="59"/>
  <c r="U5415" i="59"/>
  <c r="D5416" i="59"/>
  <c r="A5416" i="59" s="1"/>
  <c r="J5416" i="59"/>
  <c r="M5416" i="59"/>
  <c r="N5416" i="59"/>
  <c r="P5416" i="59"/>
  <c r="Q5416" i="59"/>
  <c r="R5416" i="59"/>
  <c r="S5416" i="59"/>
  <c r="T5416" i="59"/>
  <c r="U5416" i="59"/>
  <c r="D5417" i="59"/>
  <c r="A5417" i="59" s="1"/>
  <c r="J5417" i="59"/>
  <c r="M5417" i="59"/>
  <c r="N5417" i="59"/>
  <c r="P5417" i="59"/>
  <c r="Q5417" i="59"/>
  <c r="R5417" i="59"/>
  <c r="S5417" i="59"/>
  <c r="T5417" i="59"/>
  <c r="U5417" i="59"/>
  <c r="D5418" i="59"/>
  <c r="A5418" i="59" s="1"/>
  <c r="J5418" i="59"/>
  <c r="M5418" i="59"/>
  <c r="N5418" i="59"/>
  <c r="P5418" i="59"/>
  <c r="Q5418" i="59"/>
  <c r="R5418" i="59"/>
  <c r="S5418" i="59"/>
  <c r="T5418" i="59"/>
  <c r="U5418" i="59"/>
  <c r="D5419" i="59"/>
  <c r="A5419" i="59" s="1"/>
  <c r="J5419" i="59"/>
  <c r="M5419" i="59"/>
  <c r="N5419" i="59"/>
  <c r="P5419" i="59"/>
  <c r="Q5419" i="59"/>
  <c r="R5419" i="59"/>
  <c r="S5419" i="59"/>
  <c r="T5419" i="59"/>
  <c r="U5419" i="59"/>
  <c r="D5420" i="59"/>
  <c r="A5420" i="59" s="1"/>
  <c r="J5420" i="59"/>
  <c r="M5420" i="59"/>
  <c r="N5420" i="59"/>
  <c r="P5420" i="59"/>
  <c r="Q5420" i="59"/>
  <c r="R5420" i="59"/>
  <c r="S5420" i="59"/>
  <c r="T5420" i="59"/>
  <c r="U5420" i="59"/>
  <c r="D5421" i="59"/>
  <c r="A5421" i="59" s="1"/>
  <c r="J5421" i="59"/>
  <c r="M5421" i="59"/>
  <c r="N5421" i="59"/>
  <c r="P5421" i="59"/>
  <c r="Q5421" i="59"/>
  <c r="R5421" i="59"/>
  <c r="S5421" i="59"/>
  <c r="T5421" i="59"/>
  <c r="U5421" i="59"/>
  <c r="D5422" i="59"/>
  <c r="A5422" i="59" s="1"/>
  <c r="J5422" i="59"/>
  <c r="M5422" i="59"/>
  <c r="N5422" i="59"/>
  <c r="P5422" i="59"/>
  <c r="Q5422" i="59"/>
  <c r="R5422" i="59"/>
  <c r="S5422" i="59"/>
  <c r="T5422" i="59"/>
  <c r="U5422" i="59"/>
  <c r="D5423" i="59"/>
  <c r="A5423" i="59" s="1"/>
  <c r="J5423" i="59"/>
  <c r="M5423" i="59"/>
  <c r="N5423" i="59"/>
  <c r="P5423" i="59"/>
  <c r="Q5423" i="59"/>
  <c r="R5423" i="59"/>
  <c r="S5423" i="59"/>
  <c r="T5423" i="59"/>
  <c r="U5423" i="59"/>
  <c r="D5424" i="59"/>
  <c r="A5424" i="59" s="1"/>
  <c r="J5424" i="59"/>
  <c r="M5424" i="59"/>
  <c r="N5424" i="59"/>
  <c r="P5424" i="59"/>
  <c r="Q5424" i="59"/>
  <c r="R5424" i="59"/>
  <c r="S5424" i="59"/>
  <c r="T5424" i="59"/>
  <c r="U5424" i="59"/>
  <c r="D5425" i="59"/>
  <c r="A5425" i="59" s="1"/>
  <c r="J5425" i="59"/>
  <c r="M5425" i="59"/>
  <c r="N5425" i="59"/>
  <c r="P5425" i="59"/>
  <c r="Q5425" i="59"/>
  <c r="R5425" i="59"/>
  <c r="S5425" i="59"/>
  <c r="T5425" i="59"/>
  <c r="U5425" i="59"/>
  <c r="D5426" i="59"/>
  <c r="A5426" i="59" s="1"/>
  <c r="J5426" i="59"/>
  <c r="M5426" i="59"/>
  <c r="N5426" i="59"/>
  <c r="P5426" i="59"/>
  <c r="Q5426" i="59"/>
  <c r="R5426" i="59"/>
  <c r="S5426" i="59"/>
  <c r="T5426" i="59"/>
  <c r="U5426" i="59"/>
  <c r="D5427" i="59"/>
  <c r="A5427" i="59" s="1"/>
  <c r="J5427" i="59"/>
  <c r="M5427" i="59"/>
  <c r="N5427" i="59"/>
  <c r="P5427" i="59"/>
  <c r="Q5427" i="59"/>
  <c r="T5427" i="59"/>
  <c r="U5427" i="59"/>
  <c r="D5428" i="59"/>
  <c r="A5428" i="59" s="1"/>
  <c r="J5428" i="59"/>
  <c r="M5428" i="59"/>
  <c r="N5428" i="59"/>
  <c r="P5428" i="59"/>
  <c r="Q5428" i="59"/>
  <c r="R5428" i="59"/>
  <c r="S5428" i="59"/>
  <c r="T5428" i="59"/>
  <c r="U5428" i="59"/>
  <c r="D5429" i="59"/>
  <c r="A5429" i="59" s="1"/>
  <c r="J5429" i="59"/>
  <c r="M5429" i="59"/>
  <c r="N5429" i="59"/>
  <c r="P5429" i="59"/>
  <c r="Q5429" i="59"/>
  <c r="R5429" i="59"/>
  <c r="S5429" i="59"/>
  <c r="T5429" i="59"/>
  <c r="U5429" i="59"/>
  <c r="D5430" i="59"/>
  <c r="A5430" i="59" s="1"/>
  <c r="J5430" i="59"/>
  <c r="M5430" i="59"/>
  <c r="N5430" i="59"/>
  <c r="P5430" i="59"/>
  <c r="Q5430" i="59"/>
  <c r="R5430" i="59"/>
  <c r="S5430" i="59"/>
  <c r="T5430" i="59"/>
  <c r="U5430" i="59"/>
  <c r="D5431" i="59"/>
  <c r="A5431" i="59" s="1"/>
  <c r="J5431" i="59"/>
  <c r="M5431" i="59"/>
  <c r="N5431" i="59"/>
  <c r="P5431" i="59"/>
  <c r="Q5431" i="59"/>
  <c r="R5431" i="59"/>
  <c r="S5431" i="59"/>
  <c r="T5431" i="59"/>
  <c r="U5431" i="59"/>
  <c r="D5432" i="59"/>
  <c r="A5432" i="59" s="1"/>
  <c r="J5432" i="59"/>
  <c r="M5432" i="59"/>
  <c r="N5432" i="59"/>
  <c r="P5432" i="59"/>
  <c r="Q5432" i="59"/>
  <c r="R5432" i="59"/>
  <c r="S5432" i="59"/>
  <c r="T5432" i="59"/>
  <c r="U5432" i="59"/>
  <c r="D5433" i="59"/>
  <c r="A5433" i="59" s="1"/>
  <c r="J5433" i="59"/>
  <c r="M5433" i="59"/>
  <c r="N5433" i="59"/>
  <c r="P5433" i="59"/>
  <c r="Q5433" i="59"/>
  <c r="R5433" i="59"/>
  <c r="S5433" i="59"/>
  <c r="T5433" i="59"/>
  <c r="U5433" i="59"/>
  <c r="D5434" i="59"/>
  <c r="A5434" i="59" s="1"/>
  <c r="J5434" i="59"/>
  <c r="M5434" i="59"/>
  <c r="N5434" i="59"/>
  <c r="P5434" i="59"/>
  <c r="Q5434" i="59"/>
  <c r="R5434" i="59"/>
  <c r="S5434" i="59"/>
  <c r="T5434" i="59"/>
  <c r="U5434" i="59"/>
  <c r="D5435" i="59"/>
  <c r="A5435" i="59" s="1"/>
  <c r="J5435" i="59"/>
  <c r="M5435" i="59"/>
  <c r="N5435" i="59"/>
  <c r="P5435" i="59"/>
  <c r="Q5435" i="59"/>
  <c r="R5435" i="59"/>
  <c r="S5435" i="59"/>
  <c r="T5435" i="59"/>
  <c r="U5435" i="59"/>
  <c r="D5436" i="59"/>
  <c r="A5436" i="59" s="1"/>
  <c r="J5436" i="59"/>
  <c r="M5436" i="59"/>
  <c r="N5436" i="59"/>
  <c r="P5436" i="59"/>
  <c r="Q5436" i="59"/>
  <c r="R5436" i="59"/>
  <c r="S5436" i="59"/>
  <c r="T5436" i="59"/>
  <c r="U5436" i="59"/>
  <c r="D5437" i="59"/>
  <c r="A5437" i="59" s="1"/>
  <c r="J5437" i="59"/>
  <c r="M5437" i="59"/>
  <c r="N5437" i="59"/>
  <c r="P5437" i="59"/>
  <c r="Q5437" i="59"/>
  <c r="R5437" i="59"/>
  <c r="S5437" i="59"/>
  <c r="T5437" i="59"/>
  <c r="U5437" i="59"/>
  <c r="D5438" i="59"/>
  <c r="A5438" i="59" s="1"/>
  <c r="J5438" i="59"/>
  <c r="M5438" i="59"/>
  <c r="N5438" i="59"/>
  <c r="P5438" i="59"/>
  <c r="Q5438" i="59"/>
  <c r="R5438" i="59"/>
  <c r="S5438" i="59"/>
  <c r="T5438" i="59"/>
  <c r="U5438" i="59"/>
  <c r="D5439" i="59"/>
  <c r="A5439" i="59" s="1"/>
  <c r="J5439" i="59"/>
  <c r="M5439" i="59"/>
  <c r="N5439" i="59"/>
  <c r="P5439" i="59"/>
  <c r="Q5439" i="59"/>
  <c r="R5439" i="59"/>
  <c r="S5439" i="59"/>
  <c r="T5439" i="59"/>
  <c r="U5439" i="59"/>
  <c r="D5440" i="59"/>
  <c r="A5440" i="59" s="1"/>
  <c r="J5440" i="59"/>
  <c r="M5440" i="59"/>
  <c r="N5440" i="59"/>
  <c r="P5440" i="59"/>
  <c r="Q5440" i="59"/>
  <c r="R5440" i="59"/>
  <c r="S5440" i="59"/>
  <c r="T5440" i="59"/>
  <c r="U5440" i="59"/>
  <c r="D5441" i="59"/>
  <c r="A5441" i="59" s="1"/>
  <c r="J5441" i="59"/>
  <c r="M5441" i="59"/>
  <c r="N5441" i="59"/>
  <c r="P5441" i="59"/>
  <c r="Q5441" i="59"/>
  <c r="R5441" i="59"/>
  <c r="S5441" i="59"/>
  <c r="T5441" i="59"/>
  <c r="U5441" i="59"/>
  <c r="D5442" i="59"/>
  <c r="A5442" i="59" s="1"/>
  <c r="J5442" i="59"/>
  <c r="M5442" i="59"/>
  <c r="N5442" i="59"/>
  <c r="P5442" i="59"/>
  <c r="Q5442" i="59"/>
  <c r="R5442" i="59"/>
  <c r="S5442" i="59"/>
  <c r="T5442" i="59"/>
  <c r="U5442" i="59"/>
  <c r="D5443" i="59"/>
  <c r="A5443" i="59" s="1"/>
  <c r="J5443" i="59"/>
  <c r="M5443" i="59"/>
  <c r="N5443" i="59"/>
  <c r="P5443" i="59"/>
  <c r="Q5443" i="59"/>
  <c r="R5443" i="59"/>
  <c r="S5443" i="59"/>
  <c r="T5443" i="59"/>
  <c r="U5443" i="59"/>
  <c r="D5444" i="59"/>
  <c r="A5444" i="59" s="1"/>
  <c r="J5444" i="59"/>
  <c r="M5444" i="59"/>
  <c r="N5444" i="59"/>
  <c r="P5444" i="59"/>
  <c r="Q5444" i="59"/>
  <c r="R5444" i="59"/>
  <c r="S5444" i="59"/>
  <c r="T5444" i="59"/>
  <c r="U5444" i="59"/>
  <c r="D5445" i="59"/>
  <c r="A5445" i="59" s="1"/>
  <c r="J5445" i="59"/>
  <c r="M5445" i="59"/>
  <c r="N5445" i="59"/>
  <c r="P5445" i="59"/>
  <c r="Q5445" i="59"/>
  <c r="R5445" i="59"/>
  <c r="S5445" i="59"/>
  <c r="T5445" i="59"/>
  <c r="U5445" i="59"/>
  <c r="D5446" i="59"/>
  <c r="A5446" i="59" s="1"/>
  <c r="J5446" i="59"/>
  <c r="M5446" i="59"/>
  <c r="N5446" i="59"/>
  <c r="P5446" i="59"/>
  <c r="Q5446" i="59"/>
  <c r="R5446" i="59"/>
  <c r="S5446" i="59"/>
  <c r="T5446" i="59"/>
  <c r="U5446" i="59"/>
  <c r="D5447" i="59"/>
  <c r="A5447" i="59" s="1"/>
  <c r="J5447" i="59"/>
  <c r="M5447" i="59"/>
  <c r="N5447" i="59"/>
  <c r="P5447" i="59"/>
  <c r="Q5447" i="59"/>
  <c r="R5447" i="59"/>
  <c r="S5447" i="59"/>
  <c r="T5447" i="59"/>
  <c r="U5447" i="59"/>
  <c r="D5448" i="59"/>
  <c r="A5448" i="59" s="1"/>
  <c r="J5448" i="59"/>
  <c r="M5448" i="59"/>
  <c r="N5448" i="59"/>
  <c r="P5448" i="59"/>
  <c r="Q5448" i="59"/>
  <c r="R5448" i="59"/>
  <c r="S5448" i="59"/>
  <c r="T5448" i="59"/>
  <c r="U5448" i="59"/>
  <c r="D5449" i="59"/>
  <c r="A5449" i="59" s="1"/>
  <c r="J5449" i="59"/>
  <c r="M5449" i="59"/>
  <c r="N5449" i="59"/>
  <c r="P5449" i="59"/>
  <c r="Q5449" i="59"/>
  <c r="R5449" i="59"/>
  <c r="S5449" i="59"/>
  <c r="T5449" i="59"/>
  <c r="U5449" i="59"/>
  <c r="D5450" i="59"/>
  <c r="A5450" i="59" s="1"/>
  <c r="J5450" i="59"/>
  <c r="M5450" i="59"/>
  <c r="N5450" i="59"/>
  <c r="P5450" i="59"/>
  <c r="Q5450" i="59"/>
  <c r="R5450" i="59"/>
  <c r="S5450" i="59"/>
  <c r="T5450" i="59"/>
  <c r="U5450" i="59"/>
  <c r="D5451" i="59"/>
  <c r="A5451" i="59" s="1"/>
  <c r="J5451" i="59"/>
  <c r="M5451" i="59"/>
  <c r="N5451" i="59"/>
  <c r="P5451" i="59"/>
  <c r="Q5451" i="59"/>
  <c r="R5451" i="59"/>
  <c r="S5451" i="59"/>
  <c r="T5451" i="59"/>
  <c r="U5451" i="59"/>
  <c r="D5452" i="59"/>
  <c r="A5452" i="59" s="1"/>
  <c r="J5452" i="59"/>
  <c r="M5452" i="59"/>
  <c r="N5452" i="59"/>
  <c r="P5452" i="59"/>
  <c r="Q5452" i="59"/>
  <c r="R5452" i="59"/>
  <c r="S5452" i="59"/>
  <c r="T5452" i="59"/>
  <c r="U5452" i="59"/>
  <c r="D5453" i="59"/>
  <c r="A5453" i="59" s="1"/>
  <c r="J5453" i="59"/>
  <c r="M5453" i="59"/>
  <c r="N5453" i="59"/>
  <c r="P5453" i="59"/>
  <c r="Q5453" i="59"/>
  <c r="R5453" i="59"/>
  <c r="S5453" i="59"/>
  <c r="T5453" i="59"/>
  <c r="U5453" i="59"/>
  <c r="D5454" i="59"/>
  <c r="A5454" i="59" s="1"/>
  <c r="J5454" i="59"/>
  <c r="M5454" i="59"/>
  <c r="N5454" i="59"/>
  <c r="P5454" i="59"/>
  <c r="Q5454" i="59"/>
  <c r="R5454" i="59"/>
  <c r="S5454" i="59"/>
  <c r="T5454" i="59"/>
  <c r="U5454" i="59"/>
  <c r="D5455" i="59"/>
  <c r="A5455" i="59" s="1"/>
  <c r="J5455" i="59"/>
  <c r="M5455" i="59"/>
  <c r="N5455" i="59"/>
  <c r="P5455" i="59"/>
  <c r="Q5455" i="59"/>
  <c r="R5455" i="59"/>
  <c r="S5455" i="59"/>
  <c r="T5455" i="59"/>
  <c r="U5455" i="59"/>
  <c r="D5456" i="59"/>
  <c r="A5456" i="59" s="1"/>
  <c r="J5456" i="59"/>
  <c r="M5456" i="59"/>
  <c r="N5456" i="59"/>
  <c r="P5456" i="59"/>
  <c r="Q5456" i="59"/>
  <c r="R5456" i="59"/>
  <c r="S5456" i="59"/>
  <c r="T5456" i="59"/>
  <c r="U5456" i="59"/>
  <c r="D5457" i="59"/>
  <c r="A5457" i="59" s="1"/>
  <c r="J5457" i="59"/>
  <c r="M5457" i="59"/>
  <c r="N5457" i="59"/>
  <c r="P5457" i="59"/>
  <c r="Q5457" i="59"/>
  <c r="R5457" i="59"/>
  <c r="S5457" i="59"/>
  <c r="T5457" i="59"/>
  <c r="U5457" i="59"/>
  <c r="D5458" i="59"/>
  <c r="A5458" i="59" s="1"/>
  <c r="J5458" i="59"/>
  <c r="M5458" i="59"/>
  <c r="N5458" i="59"/>
  <c r="P5458" i="59"/>
  <c r="Q5458" i="59"/>
  <c r="R5458" i="59"/>
  <c r="S5458" i="59"/>
  <c r="T5458" i="59"/>
  <c r="U5458" i="59"/>
  <c r="D5459" i="59"/>
  <c r="A5459" i="59" s="1"/>
  <c r="J5459" i="59"/>
  <c r="M5459" i="59"/>
  <c r="N5459" i="59"/>
  <c r="P5459" i="59"/>
  <c r="Q5459" i="59"/>
  <c r="R5459" i="59"/>
  <c r="S5459" i="59"/>
  <c r="T5459" i="59"/>
  <c r="U5459" i="59"/>
  <c r="D5460" i="59"/>
  <c r="A5460" i="59" s="1"/>
  <c r="J5460" i="59"/>
  <c r="M5460" i="59"/>
  <c r="N5460" i="59"/>
  <c r="P5460" i="59"/>
  <c r="Q5460" i="59"/>
  <c r="R5460" i="59"/>
  <c r="S5460" i="59"/>
  <c r="T5460" i="59"/>
  <c r="U5460" i="59"/>
  <c r="D5461" i="59"/>
  <c r="A5461" i="59" s="1"/>
  <c r="J5461" i="59"/>
  <c r="M5461" i="59"/>
  <c r="N5461" i="59"/>
  <c r="P5461" i="59"/>
  <c r="Q5461" i="59"/>
  <c r="R5461" i="59"/>
  <c r="S5461" i="59"/>
  <c r="T5461" i="59"/>
  <c r="U5461" i="59"/>
  <c r="D5462" i="59"/>
  <c r="A5462" i="59" s="1"/>
  <c r="J5462" i="59"/>
  <c r="M5462" i="59"/>
  <c r="N5462" i="59"/>
  <c r="P5462" i="59"/>
  <c r="Q5462" i="59"/>
  <c r="R5462" i="59"/>
  <c r="S5462" i="59"/>
  <c r="T5462" i="59"/>
  <c r="U5462" i="59"/>
  <c r="D5463" i="59"/>
  <c r="A5463" i="59" s="1"/>
  <c r="J5463" i="59"/>
  <c r="M5463" i="59"/>
  <c r="N5463" i="59"/>
  <c r="P5463" i="59"/>
  <c r="Q5463" i="59"/>
  <c r="R5463" i="59"/>
  <c r="S5463" i="59"/>
  <c r="T5463" i="59"/>
  <c r="U5463" i="59"/>
  <c r="D5464" i="59"/>
  <c r="A5464" i="59" s="1"/>
  <c r="J5464" i="59"/>
  <c r="M5464" i="59"/>
  <c r="N5464" i="59"/>
  <c r="P5464" i="59"/>
  <c r="Q5464" i="59"/>
  <c r="R5464" i="59"/>
  <c r="S5464" i="59"/>
  <c r="T5464" i="59"/>
  <c r="U5464" i="59"/>
  <c r="D5465" i="59"/>
  <c r="A5465" i="59" s="1"/>
  <c r="J5465" i="59"/>
  <c r="M5465" i="59"/>
  <c r="N5465" i="59"/>
  <c r="P5465" i="59"/>
  <c r="Q5465" i="59"/>
  <c r="R5465" i="59"/>
  <c r="S5465" i="59"/>
  <c r="T5465" i="59"/>
  <c r="U5465" i="59"/>
  <c r="D5466" i="59"/>
  <c r="A5466" i="59" s="1"/>
  <c r="J5466" i="59"/>
  <c r="M5466" i="59"/>
  <c r="N5466" i="59"/>
  <c r="P5466" i="59"/>
  <c r="Q5466" i="59"/>
  <c r="R5466" i="59"/>
  <c r="S5466" i="59"/>
  <c r="T5466" i="59"/>
  <c r="U5466" i="59"/>
  <c r="D5467" i="59"/>
  <c r="A5467" i="59" s="1"/>
  <c r="J5467" i="59"/>
  <c r="M5467" i="59"/>
  <c r="N5467" i="59"/>
  <c r="P5467" i="59"/>
  <c r="Q5467" i="59"/>
  <c r="R5467" i="59"/>
  <c r="S5467" i="59"/>
  <c r="T5467" i="59"/>
  <c r="U5467" i="59"/>
  <c r="D5468" i="59"/>
  <c r="A5468" i="59" s="1"/>
  <c r="J5468" i="59"/>
  <c r="M5468" i="59"/>
  <c r="N5468" i="59"/>
  <c r="P5468" i="59"/>
  <c r="Q5468" i="59"/>
  <c r="R5468" i="59"/>
  <c r="S5468" i="59"/>
  <c r="T5468" i="59"/>
  <c r="U5468" i="59"/>
  <c r="D5469" i="59"/>
  <c r="A5469" i="59" s="1"/>
  <c r="J5469" i="59"/>
  <c r="M5469" i="59"/>
  <c r="N5469" i="59"/>
  <c r="P5469" i="59"/>
  <c r="Q5469" i="59"/>
  <c r="R5469" i="59"/>
  <c r="S5469" i="59"/>
  <c r="T5469" i="59"/>
  <c r="U5469" i="59"/>
  <c r="D5470" i="59"/>
  <c r="A5470" i="59" s="1"/>
  <c r="J5470" i="59"/>
  <c r="M5470" i="59"/>
  <c r="N5470" i="59"/>
  <c r="P5470" i="59"/>
  <c r="Q5470" i="59"/>
  <c r="R5470" i="59"/>
  <c r="S5470" i="59"/>
  <c r="T5470" i="59"/>
  <c r="U5470" i="59"/>
  <c r="D5471" i="59"/>
  <c r="A5471" i="59" s="1"/>
  <c r="J5471" i="59"/>
  <c r="M5471" i="59"/>
  <c r="N5471" i="59"/>
  <c r="P5471" i="59"/>
  <c r="Q5471" i="59"/>
  <c r="R5471" i="59"/>
  <c r="S5471" i="59"/>
  <c r="T5471" i="59"/>
  <c r="U5471" i="59"/>
  <c r="D5472" i="59"/>
  <c r="A5472" i="59" s="1"/>
  <c r="J5472" i="59"/>
  <c r="M5472" i="59"/>
  <c r="N5472" i="59"/>
  <c r="P5472" i="59"/>
  <c r="Q5472" i="59"/>
  <c r="R5472" i="59"/>
  <c r="S5472" i="59"/>
  <c r="T5472" i="59"/>
  <c r="U5472" i="59"/>
  <c r="D5473" i="59"/>
  <c r="A5473" i="59" s="1"/>
  <c r="J5473" i="59"/>
  <c r="M5473" i="59"/>
  <c r="N5473" i="59"/>
  <c r="P5473" i="59"/>
  <c r="Q5473" i="59"/>
  <c r="R5473" i="59"/>
  <c r="S5473" i="59"/>
  <c r="T5473" i="59"/>
  <c r="U5473" i="59"/>
  <c r="D5474" i="59"/>
  <c r="A5474" i="59" s="1"/>
  <c r="J5474" i="59"/>
  <c r="M5474" i="59"/>
  <c r="N5474" i="59"/>
  <c r="P5474" i="59"/>
  <c r="Q5474" i="59"/>
  <c r="R5474" i="59"/>
  <c r="S5474" i="59"/>
  <c r="T5474" i="59"/>
  <c r="U5474" i="59"/>
  <c r="D5475" i="59"/>
  <c r="A5475" i="59" s="1"/>
  <c r="J5475" i="59"/>
  <c r="M5475" i="59"/>
  <c r="N5475" i="59"/>
  <c r="P5475" i="59"/>
  <c r="Q5475" i="59"/>
  <c r="R5475" i="59"/>
  <c r="S5475" i="59"/>
  <c r="T5475" i="59"/>
  <c r="U5475" i="59"/>
  <c r="D5476" i="59"/>
  <c r="A5476" i="59" s="1"/>
  <c r="J5476" i="59"/>
  <c r="M5476" i="59"/>
  <c r="N5476" i="59"/>
  <c r="P5476" i="59"/>
  <c r="Q5476" i="59"/>
  <c r="R5476" i="59"/>
  <c r="S5476" i="59"/>
  <c r="T5476" i="59"/>
  <c r="U5476" i="59"/>
  <c r="D5477" i="59"/>
  <c r="A5477" i="59" s="1"/>
  <c r="J5477" i="59"/>
  <c r="M5477" i="59"/>
  <c r="N5477" i="59"/>
  <c r="P5477" i="59"/>
  <c r="Q5477" i="59"/>
  <c r="R5477" i="59"/>
  <c r="S5477" i="59"/>
  <c r="T5477" i="59"/>
  <c r="U5477" i="59"/>
  <c r="D5478" i="59"/>
  <c r="A5478" i="59" s="1"/>
  <c r="J5478" i="59"/>
  <c r="M5478" i="59"/>
  <c r="N5478" i="59"/>
  <c r="P5478" i="59"/>
  <c r="Q5478" i="59"/>
  <c r="R5478" i="59"/>
  <c r="S5478" i="59"/>
  <c r="T5478" i="59"/>
  <c r="U5478" i="59"/>
  <c r="D5479" i="59"/>
  <c r="A5479" i="59" s="1"/>
  <c r="J5479" i="59"/>
  <c r="M5479" i="59"/>
  <c r="N5479" i="59"/>
  <c r="P5479" i="59"/>
  <c r="Q5479" i="59"/>
  <c r="R5479" i="59"/>
  <c r="S5479" i="59"/>
  <c r="T5479" i="59"/>
  <c r="U5479" i="59"/>
  <c r="D5480" i="59"/>
  <c r="A5480" i="59" s="1"/>
  <c r="J5480" i="59"/>
  <c r="M5480" i="59"/>
  <c r="N5480" i="59"/>
  <c r="P5480" i="59"/>
  <c r="Q5480" i="59"/>
  <c r="R5480" i="59"/>
  <c r="S5480" i="59"/>
  <c r="T5480" i="59"/>
  <c r="U5480" i="59"/>
  <c r="D5481" i="59"/>
  <c r="A5481" i="59" s="1"/>
  <c r="J5481" i="59"/>
  <c r="M5481" i="59"/>
  <c r="N5481" i="59"/>
  <c r="P5481" i="59"/>
  <c r="Q5481" i="59"/>
  <c r="R5481" i="59"/>
  <c r="S5481" i="59"/>
  <c r="T5481" i="59"/>
  <c r="U5481" i="59"/>
  <c r="D5482" i="59"/>
  <c r="A5482" i="59" s="1"/>
  <c r="J5482" i="59"/>
  <c r="M5482" i="59"/>
  <c r="N5482" i="59"/>
  <c r="P5482" i="59"/>
  <c r="Q5482" i="59"/>
  <c r="R5482" i="59"/>
  <c r="S5482" i="59"/>
  <c r="T5482" i="59"/>
  <c r="U5482" i="59"/>
  <c r="D5483" i="59"/>
  <c r="A5483" i="59" s="1"/>
  <c r="J5483" i="59"/>
  <c r="M5483" i="59"/>
  <c r="N5483" i="59"/>
  <c r="P5483" i="59"/>
  <c r="Q5483" i="59"/>
  <c r="R5483" i="59"/>
  <c r="S5483" i="59"/>
  <c r="T5483" i="59"/>
  <c r="U5483" i="59"/>
  <c r="D5484" i="59"/>
  <c r="A5484" i="59" s="1"/>
  <c r="J5484" i="59"/>
  <c r="M5484" i="59"/>
  <c r="N5484" i="59"/>
  <c r="P5484" i="59"/>
  <c r="Q5484" i="59"/>
  <c r="R5484" i="59"/>
  <c r="S5484" i="59"/>
  <c r="T5484" i="59"/>
  <c r="U5484" i="59"/>
  <c r="D5485" i="59"/>
  <c r="A5485" i="59" s="1"/>
  <c r="J5485" i="59"/>
  <c r="M5485" i="59"/>
  <c r="N5485" i="59"/>
  <c r="P5485" i="59"/>
  <c r="Q5485" i="59"/>
  <c r="R5485" i="59"/>
  <c r="S5485" i="59"/>
  <c r="T5485" i="59"/>
  <c r="U5485" i="59"/>
  <c r="D5486" i="59"/>
  <c r="A5486" i="59" s="1"/>
  <c r="J5486" i="59"/>
  <c r="M5486" i="59"/>
  <c r="N5486" i="59"/>
  <c r="P5486" i="59"/>
  <c r="Q5486" i="59"/>
  <c r="R5486" i="59"/>
  <c r="S5486" i="59"/>
  <c r="T5486" i="59"/>
  <c r="U5486" i="59"/>
  <c r="D5487" i="59"/>
  <c r="A5487" i="59" s="1"/>
  <c r="J5487" i="59"/>
  <c r="M5487" i="59"/>
  <c r="N5487" i="59"/>
  <c r="P5487" i="59"/>
  <c r="Q5487" i="59"/>
  <c r="R5487" i="59"/>
  <c r="S5487" i="59"/>
  <c r="T5487" i="59"/>
  <c r="U5487" i="59"/>
  <c r="D5488" i="59"/>
  <c r="A5488" i="59" s="1"/>
  <c r="J5488" i="59"/>
  <c r="M5488" i="59"/>
  <c r="N5488" i="59"/>
  <c r="P5488" i="59"/>
  <c r="Q5488" i="59"/>
  <c r="R5488" i="59"/>
  <c r="S5488" i="59"/>
  <c r="T5488" i="59"/>
  <c r="U5488" i="59"/>
  <c r="D5489" i="59"/>
  <c r="A5489" i="59" s="1"/>
  <c r="J5489" i="59"/>
  <c r="M5489" i="59"/>
  <c r="N5489" i="59"/>
  <c r="P5489" i="59"/>
  <c r="Q5489" i="59"/>
  <c r="R5489" i="59"/>
  <c r="S5489" i="59"/>
  <c r="T5489" i="59"/>
  <c r="U5489" i="59"/>
  <c r="D5490" i="59"/>
  <c r="A5490" i="59" s="1"/>
  <c r="J5490" i="59"/>
  <c r="M5490" i="59"/>
  <c r="N5490" i="59"/>
  <c r="P5490" i="59"/>
  <c r="Q5490" i="59"/>
  <c r="R5490" i="59"/>
  <c r="S5490" i="59"/>
  <c r="T5490" i="59"/>
  <c r="U5490" i="59"/>
  <c r="D5491" i="59"/>
  <c r="A5491" i="59" s="1"/>
  <c r="J5491" i="59"/>
  <c r="M5491" i="59"/>
  <c r="N5491" i="59"/>
  <c r="P5491" i="59"/>
  <c r="Q5491" i="59"/>
  <c r="R5491" i="59"/>
  <c r="S5491" i="59"/>
  <c r="T5491" i="59"/>
  <c r="U5491" i="59"/>
  <c r="D5492" i="59"/>
  <c r="A5492" i="59" s="1"/>
  <c r="J5492" i="59"/>
  <c r="M5492" i="59"/>
  <c r="N5492" i="59"/>
  <c r="P5492" i="59"/>
  <c r="Q5492" i="59"/>
  <c r="R5492" i="59"/>
  <c r="S5492" i="59"/>
  <c r="T5492" i="59"/>
  <c r="U5492" i="59"/>
  <c r="D5493" i="59"/>
  <c r="A5493" i="59" s="1"/>
  <c r="J5493" i="59"/>
  <c r="M5493" i="59"/>
  <c r="N5493" i="59"/>
  <c r="P5493" i="59"/>
  <c r="Q5493" i="59"/>
  <c r="R5493" i="59"/>
  <c r="S5493" i="59"/>
  <c r="T5493" i="59"/>
  <c r="U5493" i="59"/>
  <c r="D5494" i="59"/>
  <c r="A5494" i="59" s="1"/>
  <c r="J5494" i="59"/>
  <c r="M5494" i="59"/>
  <c r="N5494" i="59"/>
  <c r="P5494" i="59"/>
  <c r="Q5494" i="59"/>
  <c r="R5494" i="59"/>
  <c r="S5494" i="59"/>
  <c r="T5494" i="59"/>
  <c r="U5494" i="59"/>
  <c r="D5495" i="59"/>
  <c r="A5495" i="59" s="1"/>
  <c r="J5495" i="59"/>
  <c r="M5495" i="59"/>
  <c r="N5495" i="59"/>
  <c r="P5495" i="59"/>
  <c r="Q5495" i="59"/>
  <c r="R5495" i="59"/>
  <c r="S5495" i="59"/>
  <c r="T5495" i="59"/>
  <c r="U5495" i="59"/>
  <c r="D5496" i="59"/>
  <c r="A5496" i="59" s="1"/>
  <c r="J5496" i="59"/>
  <c r="M5496" i="59"/>
  <c r="N5496" i="59"/>
  <c r="P5496" i="59"/>
  <c r="Q5496" i="59"/>
  <c r="R5496" i="59"/>
  <c r="S5496" i="59"/>
  <c r="T5496" i="59"/>
  <c r="U5496" i="59"/>
  <c r="D5497" i="59"/>
  <c r="A5497" i="59" s="1"/>
  <c r="J5497" i="59"/>
  <c r="M5497" i="59"/>
  <c r="N5497" i="59"/>
  <c r="P5497" i="59"/>
  <c r="Q5497" i="59"/>
  <c r="R5497" i="59"/>
  <c r="S5497" i="59"/>
  <c r="T5497" i="59"/>
  <c r="U5497" i="59"/>
  <c r="D5498" i="59"/>
  <c r="A5498" i="59" s="1"/>
  <c r="J5498" i="59"/>
  <c r="M5498" i="59"/>
  <c r="N5498" i="59"/>
  <c r="P5498" i="59"/>
  <c r="Q5498" i="59"/>
  <c r="R5498" i="59"/>
  <c r="S5498" i="59"/>
  <c r="T5498" i="59"/>
  <c r="U5498" i="59"/>
  <c r="D5499" i="59"/>
  <c r="A5499" i="59" s="1"/>
  <c r="J5499" i="59"/>
  <c r="M5499" i="59"/>
  <c r="N5499" i="59"/>
  <c r="P5499" i="59"/>
  <c r="Q5499" i="59"/>
  <c r="R5499" i="59"/>
  <c r="S5499" i="59"/>
  <c r="T5499" i="59"/>
  <c r="U5499" i="59"/>
  <c r="D5500" i="59"/>
  <c r="A5500" i="59" s="1"/>
  <c r="J5500" i="59"/>
  <c r="M5500" i="59"/>
  <c r="N5500" i="59"/>
  <c r="P5500" i="59"/>
  <c r="Q5500" i="59"/>
  <c r="R5500" i="59"/>
  <c r="S5500" i="59"/>
  <c r="T5500" i="59"/>
  <c r="U5500" i="59"/>
  <c r="D5501" i="59"/>
  <c r="A5501" i="59" s="1"/>
  <c r="J5501" i="59"/>
  <c r="M5501" i="59"/>
  <c r="N5501" i="59"/>
  <c r="P5501" i="59"/>
  <c r="Q5501" i="59"/>
  <c r="R5501" i="59"/>
  <c r="S5501" i="59"/>
  <c r="T5501" i="59"/>
  <c r="U5501" i="59"/>
  <c r="D5502" i="59"/>
  <c r="A5502" i="59" s="1"/>
  <c r="J5502" i="59"/>
  <c r="M5502" i="59"/>
  <c r="N5502" i="59"/>
  <c r="P5502" i="59"/>
  <c r="Q5502" i="59"/>
  <c r="R5502" i="59"/>
  <c r="S5502" i="59"/>
  <c r="T5502" i="59"/>
  <c r="U5502" i="59"/>
  <c r="D5503" i="59"/>
  <c r="A5503" i="59" s="1"/>
  <c r="J5503" i="59"/>
  <c r="M5503" i="59"/>
  <c r="N5503" i="59"/>
  <c r="P5503" i="59"/>
  <c r="Q5503" i="59"/>
  <c r="R5503" i="59"/>
  <c r="S5503" i="59"/>
  <c r="T5503" i="59"/>
  <c r="U5503" i="59"/>
  <c r="D5504" i="59"/>
  <c r="A5504" i="59" s="1"/>
  <c r="J5504" i="59"/>
  <c r="M5504" i="59"/>
  <c r="N5504" i="59"/>
  <c r="P5504" i="59"/>
  <c r="Q5504" i="59"/>
  <c r="R5504" i="59"/>
  <c r="S5504" i="59"/>
  <c r="T5504" i="59"/>
  <c r="U5504" i="59"/>
  <c r="D5505" i="59"/>
  <c r="A5505" i="59" s="1"/>
  <c r="J5505" i="59"/>
  <c r="M5505" i="59"/>
  <c r="N5505" i="59"/>
  <c r="P5505" i="59"/>
  <c r="Q5505" i="59"/>
  <c r="R5505" i="59"/>
  <c r="S5505" i="59"/>
  <c r="T5505" i="59"/>
  <c r="U5505" i="59"/>
  <c r="D5506" i="59"/>
  <c r="A5506" i="59" s="1"/>
  <c r="J5506" i="59"/>
  <c r="M5506" i="59"/>
  <c r="N5506" i="59"/>
  <c r="P5506" i="59"/>
  <c r="Q5506" i="59"/>
  <c r="R5506" i="59"/>
  <c r="S5506" i="59"/>
  <c r="T5506" i="59"/>
  <c r="U5506" i="59"/>
  <c r="D5507" i="59"/>
  <c r="A5507" i="59" s="1"/>
  <c r="J5507" i="59"/>
  <c r="M5507" i="59"/>
  <c r="N5507" i="59"/>
  <c r="P5507" i="59"/>
  <c r="Q5507" i="59"/>
  <c r="R5507" i="59"/>
  <c r="S5507" i="59"/>
  <c r="T5507" i="59"/>
  <c r="U5507" i="59"/>
  <c r="D5508" i="59"/>
  <c r="A5508" i="59" s="1"/>
  <c r="J5508" i="59"/>
  <c r="M5508" i="59"/>
  <c r="N5508" i="59"/>
  <c r="P5508" i="59"/>
  <c r="Q5508" i="59"/>
  <c r="R5508" i="59"/>
  <c r="S5508" i="59"/>
  <c r="T5508" i="59"/>
  <c r="U5508" i="59"/>
  <c r="D5509" i="59"/>
  <c r="A5509" i="59" s="1"/>
  <c r="J5509" i="59"/>
  <c r="M5509" i="59"/>
  <c r="N5509" i="59"/>
  <c r="P5509" i="59"/>
  <c r="Q5509" i="59"/>
  <c r="R5509" i="59"/>
  <c r="S5509" i="59"/>
  <c r="T5509" i="59"/>
  <c r="U5509" i="59"/>
  <c r="D5510" i="59"/>
  <c r="A5510" i="59" s="1"/>
  <c r="J5510" i="59"/>
  <c r="M5510" i="59"/>
  <c r="N5510" i="59"/>
  <c r="P5510" i="59"/>
  <c r="Q5510" i="59"/>
  <c r="R5510" i="59"/>
  <c r="S5510" i="59"/>
  <c r="T5510" i="59"/>
  <c r="U5510" i="59"/>
  <c r="D5511" i="59"/>
  <c r="A5511" i="59" s="1"/>
  <c r="J5511" i="59"/>
  <c r="M5511" i="59"/>
  <c r="N5511" i="59"/>
  <c r="P5511" i="59"/>
  <c r="Q5511" i="59"/>
  <c r="R5511" i="59"/>
  <c r="S5511" i="59"/>
  <c r="T5511" i="59"/>
  <c r="U5511" i="59"/>
  <c r="D5512" i="59"/>
  <c r="A5512" i="59" s="1"/>
  <c r="J5512" i="59"/>
  <c r="M5512" i="59"/>
  <c r="N5512" i="59"/>
  <c r="P5512" i="59"/>
  <c r="Q5512" i="59"/>
  <c r="R5512" i="59"/>
  <c r="S5512" i="59"/>
  <c r="T5512" i="59"/>
  <c r="U5512" i="59"/>
  <c r="D5513" i="59"/>
  <c r="A5513" i="59" s="1"/>
  <c r="J5513" i="59"/>
  <c r="M5513" i="59"/>
  <c r="N5513" i="59"/>
  <c r="P5513" i="59"/>
  <c r="Q5513" i="59"/>
  <c r="R5513" i="59"/>
  <c r="S5513" i="59"/>
  <c r="T5513" i="59"/>
  <c r="U5513" i="59"/>
  <c r="D5514" i="59"/>
  <c r="A5514" i="59" s="1"/>
  <c r="J5514" i="59"/>
  <c r="M5514" i="59"/>
  <c r="N5514" i="59"/>
  <c r="P5514" i="59"/>
  <c r="Q5514" i="59"/>
  <c r="R5514" i="59"/>
  <c r="S5514" i="59"/>
  <c r="T5514" i="59"/>
  <c r="U5514" i="59"/>
  <c r="D5515" i="59"/>
  <c r="A5515" i="59" s="1"/>
  <c r="J5515" i="59"/>
  <c r="M5515" i="59"/>
  <c r="N5515" i="59"/>
  <c r="P5515" i="59"/>
  <c r="Q5515" i="59"/>
  <c r="R5515" i="59"/>
  <c r="S5515" i="59"/>
  <c r="T5515" i="59"/>
  <c r="U5515" i="59"/>
  <c r="D5516" i="59"/>
  <c r="A5516" i="59" s="1"/>
  <c r="J5516" i="59"/>
  <c r="M5516" i="59"/>
  <c r="N5516" i="59"/>
  <c r="P5516" i="59"/>
  <c r="Q5516" i="59"/>
  <c r="R5516" i="59"/>
  <c r="S5516" i="59"/>
  <c r="T5516" i="59"/>
  <c r="U5516" i="59"/>
  <c r="D5517" i="59"/>
  <c r="A5517" i="59" s="1"/>
  <c r="J5517" i="59"/>
  <c r="M5517" i="59"/>
  <c r="N5517" i="59"/>
  <c r="P5517" i="59"/>
  <c r="Q5517" i="59"/>
  <c r="R5517" i="59"/>
  <c r="S5517" i="59"/>
  <c r="T5517" i="59"/>
  <c r="U5517" i="59"/>
  <c r="D5518" i="59"/>
  <c r="A5518" i="59" s="1"/>
  <c r="J5518" i="59"/>
  <c r="M5518" i="59"/>
  <c r="N5518" i="59"/>
  <c r="P5518" i="59"/>
  <c r="Q5518" i="59"/>
  <c r="R5518" i="59"/>
  <c r="S5518" i="59"/>
  <c r="T5518" i="59"/>
  <c r="U5518" i="59"/>
  <c r="D5519" i="59"/>
  <c r="A5519" i="59" s="1"/>
  <c r="J5519" i="59"/>
  <c r="M5519" i="59"/>
  <c r="N5519" i="59"/>
  <c r="P5519" i="59"/>
  <c r="Q5519" i="59"/>
  <c r="R5519" i="59"/>
  <c r="S5519" i="59"/>
  <c r="T5519" i="59"/>
  <c r="U5519" i="59"/>
  <c r="D5520" i="59"/>
  <c r="A5520" i="59" s="1"/>
  <c r="J5520" i="59"/>
  <c r="M5520" i="59"/>
  <c r="N5520" i="59"/>
  <c r="P5520" i="59"/>
  <c r="Q5520" i="59"/>
  <c r="R5520" i="59"/>
  <c r="S5520" i="59"/>
  <c r="T5520" i="59"/>
  <c r="U5520" i="59"/>
  <c r="D5521" i="59"/>
  <c r="A5521" i="59" s="1"/>
  <c r="J5521" i="59"/>
  <c r="M5521" i="59"/>
  <c r="N5521" i="59"/>
  <c r="P5521" i="59"/>
  <c r="Q5521" i="59"/>
  <c r="R5521" i="59"/>
  <c r="S5521" i="59"/>
  <c r="T5521" i="59"/>
  <c r="U5521" i="59"/>
  <c r="D5522" i="59"/>
  <c r="A5522" i="59" s="1"/>
  <c r="J5522" i="59"/>
  <c r="M5522" i="59"/>
  <c r="N5522" i="59"/>
  <c r="P5522" i="59"/>
  <c r="Q5522" i="59"/>
  <c r="R5522" i="59"/>
  <c r="S5522" i="59"/>
  <c r="T5522" i="59"/>
  <c r="U5522" i="59"/>
  <c r="D5523" i="59"/>
  <c r="A5523" i="59" s="1"/>
  <c r="J5523" i="59"/>
  <c r="M5523" i="59"/>
  <c r="N5523" i="59"/>
  <c r="P5523" i="59"/>
  <c r="Q5523" i="59"/>
  <c r="R5523" i="59"/>
  <c r="S5523" i="59"/>
  <c r="T5523" i="59"/>
  <c r="U5523" i="59"/>
  <c r="D5524" i="59"/>
  <c r="A5524" i="59" s="1"/>
  <c r="J5524" i="59"/>
  <c r="M5524" i="59"/>
  <c r="N5524" i="59"/>
  <c r="P5524" i="59"/>
  <c r="Q5524" i="59"/>
  <c r="R5524" i="59"/>
  <c r="S5524" i="59"/>
  <c r="T5524" i="59"/>
  <c r="U5524" i="59"/>
  <c r="D5525" i="59"/>
  <c r="A5525" i="59" s="1"/>
  <c r="J5525" i="59"/>
  <c r="M5525" i="59"/>
  <c r="N5525" i="59"/>
  <c r="P5525" i="59"/>
  <c r="Q5525" i="59"/>
  <c r="R5525" i="59"/>
  <c r="S5525" i="59"/>
  <c r="T5525" i="59"/>
  <c r="U5525" i="59"/>
  <c r="D5526" i="59"/>
  <c r="A5526" i="59" s="1"/>
  <c r="J5526" i="59"/>
  <c r="M5526" i="59"/>
  <c r="N5526" i="59"/>
  <c r="P5526" i="59"/>
  <c r="Q5526" i="59"/>
  <c r="R5526" i="59"/>
  <c r="S5526" i="59"/>
  <c r="T5526" i="59"/>
  <c r="U5526" i="59"/>
  <c r="D5527" i="59"/>
  <c r="A5527" i="59" s="1"/>
  <c r="J5527" i="59"/>
  <c r="M5527" i="59"/>
  <c r="N5527" i="59"/>
  <c r="P5527" i="59"/>
  <c r="Q5527" i="59"/>
  <c r="R5527" i="59"/>
  <c r="S5527" i="59"/>
  <c r="T5527" i="59"/>
  <c r="U5527" i="59"/>
  <c r="D5528" i="59"/>
  <c r="A5528" i="59" s="1"/>
  <c r="J5528" i="59"/>
  <c r="M5528" i="59"/>
  <c r="N5528" i="59"/>
  <c r="P5528" i="59"/>
  <c r="Q5528" i="59"/>
  <c r="R5528" i="59"/>
  <c r="S5528" i="59"/>
  <c r="T5528" i="59"/>
  <c r="U5528" i="59"/>
  <c r="D5529" i="59"/>
  <c r="A5529" i="59" s="1"/>
  <c r="J5529" i="59"/>
  <c r="M5529" i="59"/>
  <c r="N5529" i="59"/>
  <c r="P5529" i="59"/>
  <c r="Q5529" i="59"/>
  <c r="R5529" i="59"/>
  <c r="S5529" i="59"/>
  <c r="T5529" i="59"/>
  <c r="U5529" i="59"/>
  <c r="D5530" i="59"/>
  <c r="A5530" i="59" s="1"/>
  <c r="J5530" i="59"/>
  <c r="M5530" i="59"/>
  <c r="N5530" i="59"/>
  <c r="P5530" i="59"/>
  <c r="Q5530" i="59"/>
  <c r="R5530" i="59"/>
  <c r="S5530" i="59"/>
  <c r="T5530" i="59"/>
  <c r="U5530" i="59"/>
  <c r="D5531" i="59"/>
  <c r="A5531" i="59" s="1"/>
  <c r="J5531" i="59"/>
  <c r="M5531" i="59"/>
  <c r="N5531" i="59"/>
  <c r="P5531" i="59"/>
  <c r="Q5531" i="59"/>
  <c r="R5531" i="59"/>
  <c r="S5531" i="59"/>
  <c r="T5531" i="59"/>
  <c r="U5531" i="59"/>
  <c r="D5532" i="59"/>
  <c r="A5532" i="59" s="1"/>
  <c r="J5532" i="59"/>
  <c r="M5532" i="59"/>
  <c r="N5532" i="59"/>
  <c r="P5532" i="59"/>
  <c r="Q5532" i="59"/>
  <c r="R5532" i="59"/>
  <c r="S5532" i="59"/>
  <c r="T5532" i="59"/>
  <c r="U5532" i="59"/>
  <c r="D5533" i="59"/>
  <c r="A5533" i="59" s="1"/>
  <c r="J5533" i="59"/>
  <c r="M5533" i="59"/>
  <c r="N5533" i="59"/>
  <c r="P5533" i="59"/>
  <c r="Q5533" i="59"/>
  <c r="R5533" i="59"/>
  <c r="S5533" i="59"/>
  <c r="T5533" i="59"/>
  <c r="U5533" i="59"/>
  <c r="D5534" i="59"/>
  <c r="A5534" i="59" s="1"/>
  <c r="J5534" i="59"/>
  <c r="M5534" i="59"/>
  <c r="N5534" i="59"/>
  <c r="P5534" i="59"/>
  <c r="Q5534" i="59"/>
  <c r="R5534" i="59"/>
  <c r="S5534" i="59"/>
  <c r="T5534" i="59"/>
  <c r="U5534" i="59"/>
  <c r="D5535" i="59"/>
  <c r="A5535" i="59" s="1"/>
  <c r="J5535" i="59"/>
  <c r="M5535" i="59"/>
  <c r="N5535" i="59"/>
  <c r="P5535" i="59"/>
  <c r="Q5535" i="59"/>
  <c r="R5535" i="59"/>
  <c r="S5535" i="59"/>
  <c r="T5535" i="59"/>
  <c r="U5535" i="59"/>
  <c r="D5536" i="59"/>
  <c r="A5536" i="59" s="1"/>
  <c r="J5536" i="59"/>
  <c r="M5536" i="59"/>
  <c r="N5536" i="59"/>
  <c r="P5536" i="59"/>
  <c r="Q5536" i="59"/>
  <c r="R5536" i="59"/>
  <c r="S5536" i="59"/>
  <c r="T5536" i="59"/>
  <c r="U5536" i="59"/>
  <c r="D5537" i="59"/>
  <c r="A5537" i="59" s="1"/>
  <c r="J5537" i="59"/>
  <c r="M5537" i="59"/>
  <c r="N5537" i="59"/>
  <c r="P5537" i="59"/>
  <c r="Q5537" i="59"/>
  <c r="R5537" i="59"/>
  <c r="S5537" i="59"/>
  <c r="T5537" i="59"/>
  <c r="U5537" i="59"/>
  <c r="D5538" i="59"/>
  <c r="A5538" i="59" s="1"/>
  <c r="J5538" i="59"/>
  <c r="M5538" i="59"/>
  <c r="N5538" i="59"/>
  <c r="P5538" i="59"/>
  <c r="Q5538" i="59"/>
  <c r="R5538" i="59"/>
  <c r="S5538" i="59"/>
  <c r="T5538" i="59"/>
  <c r="U5538" i="59"/>
  <c r="D5539" i="59"/>
  <c r="A5539" i="59" s="1"/>
  <c r="J5539" i="59"/>
  <c r="M5539" i="59"/>
  <c r="N5539" i="59"/>
  <c r="P5539" i="59"/>
  <c r="Q5539" i="59"/>
  <c r="R5539" i="59"/>
  <c r="S5539" i="59"/>
  <c r="T5539" i="59"/>
  <c r="U5539" i="59"/>
  <c r="D5540" i="59"/>
  <c r="A5540" i="59" s="1"/>
  <c r="J5540" i="59"/>
  <c r="M5540" i="59"/>
  <c r="N5540" i="59"/>
  <c r="P5540" i="59"/>
  <c r="Q5540" i="59"/>
  <c r="R5540" i="59"/>
  <c r="S5540" i="59"/>
  <c r="T5540" i="59"/>
  <c r="U5540" i="59"/>
  <c r="D5541" i="59"/>
  <c r="A5541" i="59" s="1"/>
  <c r="J5541" i="59"/>
  <c r="M5541" i="59"/>
  <c r="N5541" i="59"/>
  <c r="P5541" i="59"/>
  <c r="Q5541" i="59"/>
  <c r="R5541" i="59"/>
  <c r="S5541" i="59"/>
  <c r="T5541" i="59"/>
  <c r="U5541" i="59"/>
  <c r="D5542" i="59"/>
  <c r="A5542" i="59" s="1"/>
  <c r="J5542" i="59"/>
  <c r="M5542" i="59"/>
  <c r="N5542" i="59"/>
  <c r="P5542" i="59"/>
  <c r="Q5542" i="59"/>
  <c r="R5542" i="59"/>
  <c r="S5542" i="59"/>
  <c r="T5542" i="59"/>
  <c r="U5542" i="59"/>
  <c r="D5543" i="59"/>
  <c r="A5543" i="59" s="1"/>
  <c r="J5543" i="59"/>
  <c r="M5543" i="59"/>
  <c r="N5543" i="59"/>
  <c r="P5543" i="59"/>
  <c r="Q5543" i="59"/>
  <c r="R5543" i="59"/>
  <c r="S5543" i="59"/>
  <c r="T5543" i="59"/>
  <c r="U5543" i="59"/>
  <c r="D5544" i="59"/>
  <c r="A5544" i="59" s="1"/>
  <c r="J5544" i="59"/>
  <c r="M5544" i="59"/>
  <c r="N5544" i="59"/>
  <c r="P5544" i="59"/>
  <c r="Q5544" i="59"/>
  <c r="R5544" i="59"/>
  <c r="S5544" i="59"/>
  <c r="T5544" i="59"/>
  <c r="U5544" i="59"/>
  <c r="D5545" i="59"/>
  <c r="A5545" i="59" s="1"/>
  <c r="J5545" i="59"/>
  <c r="M5545" i="59"/>
  <c r="N5545" i="59"/>
  <c r="P5545" i="59"/>
  <c r="Q5545" i="59"/>
  <c r="R5545" i="59"/>
  <c r="S5545" i="59"/>
  <c r="T5545" i="59"/>
  <c r="U5545" i="59"/>
  <c r="D5546" i="59"/>
  <c r="A5546" i="59" s="1"/>
  <c r="J5546" i="59"/>
  <c r="M5546" i="59"/>
  <c r="N5546" i="59"/>
  <c r="P5546" i="59"/>
  <c r="Q5546" i="59"/>
  <c r="R5546" i="59"/>
  <c r="S5546" i="59"/>
  <c r="T5546" i="59"/>
  <c r="U5546" i="59"/>
  <c r="D5547" i="59"/>
  <c r="A5547" i="59" s="1"/>
  <c r="J5547" i="59"/>
  <c r="M5547" i="59"/>
  <c r="N5547" i="59"/>
  <c r="P5547" i="59"/>
  <c r="Q5547" i="59"/>
  <c r="R5547" i="59"/>
  <c r="S5547" i="59"/>
  <c r="T5547" i="59"/>
  <c r="U5547" i="59"/>
  <c r="D5548" i="59"/>
  <c r="A5548" i="59" s="1"/>
  <c r="J5548" i="59"/>
  <c r="M5548" i="59"/>
  <c r="N5548" i="59"/>
  <c r="P5548" i="59"/>
  <c r="Q5548" i="59"/>
  <c r="R5548" i="59"/>
  <c r="S5548" i="59"/>
  <c r="T5548" i="59"/>
  <c r="U5548" i="59"/>
  <c r="D5549" i="59"/>
  <c r="A5549" i="59" s="1"/>
  <c r="J5549" i="59"/>
  <c r="M5549" i="59"/>
  <c r="N5549" i="59"/>
  <c r="P5549" i="59"/>
  <c r="Q5549" i="59"/>
  <c r="R5549" i="59"/>
  <c r="S5549" i="59"/>
  <c r="T5549" i="59"/>
  <c r="U5549" i="59"/>
  <c r="D5550" i="59"/>
  <c r="A5550" i="59" s="1"/>
  <c r="J5550" i="59"/>
  <c r="M5550" i="59"/>
  <c r="N5550" i="59"/>
  <c r="P5550" i="59"/>
  <c r="Q5550" i="59"/>
  <c r="R5550" i="59"/>
  <c r="S5550" i="59"/>
  <c r="T5550" i="59"/>
  <c r="U5550" i="59"/>
  <c r="D5551" i="59"/>
  <c r="A5551" i="59" s="1"/>
  <c r="J5551" i="59"/>
  <c r="M5551" i="59"/>
  <c r="N5551" i="59"/>
  <c r="P5551" i="59"/>
  <c r="Q5551" i="59"/>
  <c r="R5551" i="59"/>
  <c r="S5551" i="59"/>
  <c r="T5551" i="59"/>
  <c r="U5551" i="59"/>
  <c r="D5552" i="59"/>
  <c r="A5552" i="59" s="1"/>
  <c r="J5552" i="59"/>
  <c r="M5552" i="59"/>
  <c r="N5552" i="59"/>
  <c r="P5552" i="59"/>
  <c r="Q5552" i="59"/>
  <c r="R5552" i="59"/>
  <c r="S5552" i="59"/>
  <c r="T5552" i="59"/>
  <c r="U5552" i="59"/>
  <c r="D5553" i="59"/>
  <c r="A5553" i="59" s="1"/>
  <c r="J5553" i="59"/>
  <c r="M5553" i="59"/>
  <c r="N5553" i="59"/>
  <c r="P5553" i="59"/>
  <c r="Q5553" i="59"/>
  <c r="R5553" i="59"/>
  <c r="S5553" i="59"/>
  <c r="T5553" i="59"/>
  <c r="U5553" i="59"/>
  <c r="D5554" i="59"/>
  <c r="A5554" i="59" s="1"/>
  <c r="J5554" i="59"/>
  <c r="M5554" i="59"/>
  <c r="N5554" i="59"/>
  <c r="P5554" i="59"/>
  <c r="Q5554" i="59"/>
  <c r="R5554" i="59"/>
  <c r="S5554" i="59"/>
  <c r="T5554" i="59"/>
  <c r="U5554" i="59"/>
  <c r="D5555" i="59"/>
  <c r="A5555" i="59" s="1"/>
  <c r="J5555" i="59"/>
  <c r="M5555" i="59"/>
  <c r="N5555" i="59"/>
  <c r="P5555" i="59"/>
  <c r="Q5555" i="59"/>
  <c r="R5555" i="59"/>
  <c r="S5555" i="59"/>
  <c r="T5555" i="59"/>
  <c r="U5555" i="59"/>
  <c r="D5556" i="59"/>
  <c r="A5556" i="59" s="1"/>
  <c r="J5556" i="59"/>
  <c r="M5556" i="59"/>
  <c r="N5556" i="59"/>
  <c r="P5556" i="59"/>
  <c r="Q5556" i="59"/>
  <c r="R5556" i="59"/>
  <c r="S5556" i="59"/>
  <c r="T5556" i="59"/>
  <c r="U5556" i="59"/>
  <c r="D5557" i="59"/>
  <c r="A5557" i="59" s="1"/>
  <c r="J5557" i="59"/>
  <c r="M5557" i="59"/>
  <c r="N5557" i="59"/>
  <c r="P5557" i="59"/>
  <c r="Q5557" i="59"/>
  <c r="R5557" i="59"/>
  <c r="S5557" i="59"/>
  <c r="T5557" i="59"/>
  <c r="U5557" i="59"/>
  <c r="D5558" i="59"/>
  <c r="A5558" i="59" s="1"/>
  <c r="J5558" i="59"/>
  <c r="M5558" i="59"/>
  <c r="N5558" i="59"/>
  <c r="P5558" i="59"/>
  <c r="Q5558" i="59"/>
  <c r="R5558" i="59"/>
  <c r="S5558" i="59"/>
  <c r="T5558" i="59"/>
  <c r="U5558" i="59"/>
  <c r="D5559" i="59"/>
  <c r="A5559" i="59" s="1"/>
  <c r="J5559" i="59"/>
  <c r="M5559" i="59"/>
  <c r="N5559" i="59"/>
  <c r="P5559" i="59"/>
  <c r="Q5559" i="59"/>
  <c r="R5559" i="59"/>
  <c r="S5559" i="59"/>
  <c r="T5559" i="59"/>
  <c r="U5559" i="59"/>
  <c r="D5560" i="59"/>
  <c r="A5560" i="59" s="1"/>
  <c r="J5560" i="59"/>
  <c r="M5560" i="59"/>
  <c r="N5560" i="59"/>
  <c r="P5560" i="59"/>
  <c r="Q5560" i="59"/>
  <c r="R5560" i="59"/>
  <c r="S5560" i="59"/>
  <c r="T5560" i="59"/>
  <c r="U5560" i="59"/>
  <c r="D5561" i="59"/>
  <c r="A5561" i="59" s="1"/>
  <c r="J5561" i="59"/>
  <c r="M5561" i="59"/>
  <c r="N5561" i="59"/>
  <c r="P5561" i="59"/>
  <c r="Q5561" i="59"/>
  <c r="R5561" i="59"/>
  <c r="S5561" i="59"/>
  <c r="T5561" i="59"/>
  <c r="U5561" i="59"/>
  <c r="D5562" i="59"/>
  <c r="A5562" i="59" s="1"/>
  <c r="J5562" i="59"/>
  <c r="M5562" i="59"/>
  <c r="N5562" i="59"/>
  <c r="P5562" i="59"/>
  <c r="Q5562" i="59"/>
  <c r="R5562" i="59"/>
  <c r="S5562" i="59"/>
  <c r="T5562" i="59"/>
  <c r="U5562" i="59"/>
  <c r="D5563" i="59"/>
  <c r="A5563" i="59" s="1"/>
  <c r="J5563" i="59"/>
  <c r="M5563" i="59"/>
  <c r="N5563" i="59"/>
  <c r="P5563" i="59"/>
  <c r="Q5563" i="59"/>
  <c r="R5563" i="59"/>
  <c r="S5563" i="59"/>
  <c r="T5563" i="59"/>
  <c r="U5563" i="59"/>
  <c r="D5564" i="59"/>
  <c r="A5564" i="59" s="1"/>
  <c r="J5564" i="59"/>
  <c r="M5564" i="59"/>
  <c r="N5564" i="59"/>
  <c r="P5564" i="59"/>
  <c r="Q5564" i="59"/>
  <c r="R5564" i="59"/>
  <c r="S5564" i="59"/>
  <c r="T5564" i="59"/>
  <c r="U5564" i="59"/>
  <c r="D5565" i="59"/>
  <c r="A5565" i="59" s="1"/>
  <c r="J5565" i="59"/>
  <c r="M5565" i="59"/>
  <c r="N5565" i="59"/>
  <c r="P5565" i="59"/>
  <c r="Q5565" i="59"/>
  <c r="R5565" i="59"/>
  <c r="S5565" i="59"/>
  <c r="T5565" i="59"/>
  <c r="U5565" i="59"/>
  <c r="D5566" i="59"/>
  <c r="A5566" i="59" s="1"/>
  <c r="J5566" i="59"/>
  <c r="M5566" i="59"/>
  <c r="N5566" i="59"/>
  <c r="P5566" i="59"/>
  <c r="Q5566" i="59"/>
  <c r="R5566" i="59"/>
  <c r="S5566" i="59"/>
  <c r="T5566" i="59"/>
  <c r="U5566" i="59"/>
  <c r="D5567" i="59"/>
  <c r="A5567" i="59" s="1"/>
  <c r="J5567" i="59"/>
  <c r="M5567" i="59"/>
  <c r="N5567" i="59"/>
  <c r="P5567" i="59"/>
  <c r="Q5567" i="59"/>
  <c r="R5567" i="59"/>
  <c r="S5567" i="59"/>
  <c r="T5567" i="59"/>
  <c r="U5567" i="59"/>
  <c r="D5568" i="59"/>
  <c r="A5568" i="59" s="1"/>
  <c r="J5568" i="59"/>
  <c r="M5568" i="59"/>
  <c r="N5568" i="59"/>
  <c r="P5568" i="59"/>
  <c r="Q5568" i="59"/>
  <c r="R5568" i="59"/>
  <c r="S5568" i="59"/>
  <c r="T5568" i="59"/>
  <c r="U5568" i="59"/>
  <c r="D5569" i="59"/>
  <c r="A5569" i="59" s="1"/>
  <c r="J5569" i="59"/>
  <c r="M5569" i="59"/>
  <c r="N5569" i="59"/>
  <c r="P5569" i="59"/>
  <c r="Q5569" i="59"/>
  <c r="R5569" i="59"/>
  <c r="S5569" i="59"/>
  <c r="T5569" i="59"/>
  <c r="U5569" i="59"/>
  <c r="D5570" i="59"/>
  <c r="A5570" i="59" s="1"/>
  <c r="J5570" i="59"/>
  <c r="M5570" i="59"/>
  <c r="N5570" i="59"/>
  <c r="P5570" i="59"/>
  <c r="Q5570" i="59"/>
  <c r="R5570" i="59"/>
  <c r="S5570" i="59"/>
  <c r="T5570" i="59"/>
  <c r="U5570" i="59"/>
  <c r="D5571" i="59"/>
  <c r="A5571" i="59" s="1"/>
  <c r="J5571" i="59"/>
  <c r="M5571" i="59"/>
  <c r="N5571" i="59"/>
  <c r="P5571" i="59"/>
  <c r="Q5571" i="59"/>
  <c r="R5571" i="59"/>
  <c r="S5571" i="59"/>
  <c r="T5571" i="59"/>
  <c r="U5571" i="59"/>
  <c r="D5572" i="59"/>
  <c r="A5572" i="59" s="1"/>
  <c r="J5572" i="59"/>
  <c r="M5572" i="59"/>
  <c r="N5572" i="59"/>
  <c r="P5572" i="59"/>
  <c r="Q5572" i="59"/>
  <c r="R5572" i="59"/>
  <c r="S5572" i="59"/>
  <c r="T5572" i="59"/>
  <c r="U5572" i="59"/>
  <c r="D5573" i="59"/>
  <c r="A5573" i="59" s="1"/>
  <c r="J5573" i="59"/>
  <c r="M5573" i="59"/>
  <c r="N5573" i="59"/>
  <c r="P5573" i="59"/>
  <c r="Q5573" i="59"/>
  <c r="R5573" i="59"/>
  <c r="S5573" i="59"/>
  <c r="T5573" i="59"/>
  <c r="U5573" i="59"/>
  <c r="D5574" i="59"/>
  <c r="A5574" i="59" s="1"/>
  <c r="J5574" i="59"/>
  <c r="M5574" i="59"/>
  <c r="N5574" i="59"/>
  <c r="P5574" i="59"/>
  <c r="Q5574" i="59"/>
  <c r="R5574" i="59"/>
  <c r="S5574" i="59"/>
  <c r="T5574" i="59"/>
  <c r="U5574" i="59"/>
  <c r="D5575" i="59"/>
  <c r="A5575" i="59" s="1"/>
  <c r="J5575" i="59"/>
  <c r="M5575" i="59"/>
  <c r="N5575" i="59"/>
  <c r="P5575" i="59"/>
  <c r="Q5575" i="59"/>
  <c r="R5575" i="59"/>
  <c r="S5575" i="59"/>
  <c r="T5575" i="59"/>
  <c r="U5575" i="59"/>
  <c r="D5576" i="59"/>
  <c r="A5576" i="59" s="1"/>
  <c r="J5576" i="59"/>
  <c r="M5576" i="59"/>
  <c r="N5576" i="59"/>
  <c r="P5576" i="59"/>
  <c r="Q5576" i="59"/>
  <c r="R5576" i="59"/>
  <c r="S5576" i="59"/>
  <c r="T5576" i="59"/>
  <c r="U5576" i="59"/>
  <c r="D5577" i="59"/>
  <c r="A5577" i="59" s="1"/>
  <c r="J5577" i="59"/>
  <c r="M5577" i="59"/>
  <c r="N5577" i="59"/>
  <c r="P5577" i="59"/>
  <c r="Q5577" i="59"/>
  <c r="R5577" i="59"/>
  <c r="S5577" i="59"/>
  <c r="T5577" i="59"/>
  <c r="U5577" i="59"/>
  <c r="D5578" i="59"/>
  <c r="A5578" i="59" s="1"/>
  <c r="J5578" i="59"/>
  <c r="M5578" i="59"/>
  <c r="N5578" i="59"/>
  <c r="P5578" i="59"/>
  <c r="Q5578" i="59"/>
  <c r="R5578" i="59"/>
  <c r="S5578" i="59"/>
  <c r="T5578" i="59"/>
  <c r="U5578" i="59"/>
  <c r="D5579" i="59"/>
  <c r="A5579" i="59" s="1"/>
  <c r="J5579" i="59"/>
  <c r="M5579" i="59"/>
  <c r="N5579" i="59"/>
  <c r="P5579" i="59"/>
  <c r="Q5579" i="59"/>
  <c r="R5579" i="59"/>
  <c r="S5579" i="59"/>
  <c r="T5579" i="59"/>
  <c r="U5579" i="59"/>
  <c r="D5580" i="59"/>
  <c r="A5580" i="59" s="1"/>
  <c r="J5580" i="59"/>
  <c r="M5580" i="59"/>
  <c r="N5580" i="59"/>
  <c r="P5580" i="59"/>
  <c r="Q5580" i="59"/>
  <c r="R5580" i="59"/>
  <c r="S5580" i="59"/>
  <c r="T5580" i="59"/>
  <c r="U5580" i="59"/>
  <c r="D5581" i="59"/>
  <c r="A5581" i="59" s="1"/>
  <c r="J5581" i="59"/>
  <c r="M5581" i="59"/>
  <c r="N5581" i="59"/>
  <c r="P5581" i="59"/>
  <c r="Q5581" i="59"/>
  <c r="R5581" i="59"/>
  <c r="S5581" i="59"/>
  <c r="T5581" i="59"/>
  <c r="U5581" i="59"/>
  <c r="D5582" i="59"/>
  <c r="A5582" i="59" s="1"/>
  <c r="J5582" i="59"/>
  <c r="M5582" i="59"/>
  <c r="N5582" i="59"/>
  <c r="P5582" i="59"/>
  <c r="Q5582" i="59"/>
  <c r="R5582" i="59"/>
  <c r="S5582" i="59"/>
  <c r="T5582" i="59"/>
  <c r="U5582" i="59"/>
  <c r="D5583" i="59"/>
  <c r="A5583" i="59" s="1"/>
  <c r="J5583" i="59"/>
  <c r="M5583" i="59"/>
  <c r="N5583" i="59"/>
  <c r="P5583" i="59"/>
  <c r="Q5583" i="59"/>
  <c r="R5583" i="59"/>
  <c r="S5583" i="59"/>
  <c r="T5583" i="59"/>
  <c r="U5583" i="59"/>
  <c r="D5584" i="59"/>
  <c r="A5584" i="59" s="1"/>
  <c r="J5584" i="59"/>
  <c r="M5584" i="59"/>
  <c r="N5584" i="59"/>
  <c r="P5584" i="59"/>
  <c r="Q5584" i="59"/>
  <c r="R5584" i="59"/>
  <c r="S5584" i="59"/>
  <c r="T5584" i="59"/>
  <c r="U5584" i="59"/>
  <c r="D5585" i="59"/>
  <c r="A5585" i="59" s="1"/>
  <c r="J5585" i="59"/>
  <c r="M5585" i="59"/>
  <c r="N5585" i="59"/>
  <c r="P5585" i="59"/>
  <c r="Q5585" i="59"/>
  <c r="R5585" i="59"/>
  <c r="S5585" i="59"/>
  <c r="T5585" i="59"/>
  <c r="U5585" i="59"/>
  <c r="D5586" i="59"/>
  <c r="A5586" i="59" s="1"/>
  <c r="J5586" i="59"/>
  <c r="M5586" i="59"/>
  <c r="N5586" i="59"/>
  <c r="P5586" i="59"/>
  <c r="Q5586" i="59"/>
  <c r="R5586" i="59"/>
  <c r="S5586" i="59"/>
  <c r="T5586" i="59"/>
  <c r="U5586" i="59"/>
  <c r="D5587" i="59"/>
  <c r="A5587" i="59" s="1"/>
  <c r="J5587" i="59"/>
  <c r="M5587" i="59"/>
  <c r="N5587" i="59"/>
  <c r="P5587" i="59"/>
  <c r="Q5587" i="59"/>
  <c r="R5587" i="59"/>
  <c r="S5587" i="59"/>
  <c r="T5587" i="59"/>
  <c r="U5587" i="59"/>
  <c r="D5588" i="59"/>
  <c r="A5588" i="59" s="1"/>
  <c r="J5588" i="59"/>
  <c r="M5588" i="59"/>
  <c r="N5588" i="59"/>
  <c r="P5588" i="59"/>
  <c r="Q5588" i="59"/>
  <c r="R5588" i="59"/>
  <c r="S5588" i="59"/>
  <c r="T5588" i="59"/>
  <c r="U5588" i="59"/>
  <c r="D5589" i="59"/>
  <c r="A5589" i="59" s="1"/>
  <c r="J5589" i="59"/>
  <c r="M5589" i="59"/>
  <c r="N5589" i="59"/>
  <c r="P5589" i="59"/>
  <c r="Q5589" i="59"/>
  <c r="R5589" i="59"/>
  <c r="S5589" i="59"/>
  <c r="T5589" i="59"/>
  <c r="U5589" i="59"/>
  <c r="D5590" i="59"/>
  <c r="A5590" i="59" s="1"/>
  <c r="J5590" i="59"/>
  <c r="M5590" i="59"/>
  <c r="N5590" i="59"/>
  <c r="P5590" i="59"/>
  <c r="Q5590" i="59"/>
  <c r="R5590" i="59"/>
  <c r="S5590" i="59"/>
  <c r="T5590" i="59"/>
  <c r="U5590" i="59"/>
  <c r="D5591" i="59"/>
  <c r="A5591" i="59" s="1"/>
  <c r="J5591" i="59"/>
  <c r="M5591" i="59"/>
  <c r="N5591" i="59"/>
  <c r="P5591" i="59"/>
  <c r="Q5591" i="59"/>
  <c r="R5591" i="59"/>
  <c r="S5591" i="59"/>
  <c r="T5591" i="59"/>
  <c r="U5591" i="59"/>
  <c r="D5592" i="59"/>
  <c r="A5592" i="59" s="1"/>
  <c r="J5592" i="59"/>
  <c r="M5592" i="59"/>
  <c r="N5592" i="59"/>
  <c r="P5592" i="59"/>
  <c r="Q5592" i="59"/>
  <c r="R5592" i="59"/>
  <c r="S5592" i="59"/>
  <c r="T5592" i="59"/>
  <c r="U5592" i="59"/>
  <c r="D5593" i="59"/>
  <c r="A5593" i="59" s="1"/>
  <c r="J5593" i="59"/>
  <c r="M5593" i="59"/>
  <c r="N5593" i="59"/>
  <c r="P5593" i="59"/>
  <c r="Q5593" i="59"/>
  <c r="R5593" i="59"/>
  <c r="S5593" i="59"/>
  <c r="T5593" i="59"/>
  <c r="U5593" i="59"/>
  <c r="D5594" i="59"/>
  <c r="A5594" i="59" s="1"/>
  <c r="J5594" i="59"/>
  <c r="M5594" i="59"/>
  <c r="N5594" i="59"/>
  <c r="P5594" i="59"/>
  <c r="Q5594" i="59"/>
  <c r="R5594" i="59"/>
  <c r="S5594" i="59"/>
  <c r="T5594" i="59"/>
  <c r="U5594" i="59"/>
  <c r="D5595" i="59"/>
  <c r="A5595" i="59" s="1"/>
  <c r="J5595" i="59"/>
  <c r="M5595" i="59"/>
  <c r="N5595" i="59"/>
  <c r="P5595" i="59"/>
  <c r="Q5595" i="59"/>
  <c r="R5595" i="59"/>
  <c r="S5595" i="59"/>
  <c r="T5595" i="59"/>
  <c r="U5595" i="59"/>
  <c r="D5596" i="59"/>
  <c r="A5596" i="59" s="1"/>
  <c r="J5596" i="59"/>
  <c r="M5596" i="59"/>
  <c r="N5596" i="59"/>
  <c r="P5596" i="59"/>
  <c r="Q5596" i="59"/>
  <c r="R5596" i="59"/>
  <c r="S5596" i="59"/>
  <c r="T5596" i="59"/>
  <c r="U5596" i="59"/>
  <c r="D5597" i="59"/>
  <c r="A5597" i="59" s="1"/>
  <c r="J5597" i="59"/>
  <c r="M5597" i="59"/>
  <c r="N5597" i="59"/>
  <c r="P5597" i="59"/>
  <c r="Q5597" i="59"/>
  <c r="R5597" i="59"/>
  <c r="S5597" i="59"/>
  <c r="T5597" i="59"/>
  <c r="U5597" i="59"/>
  <c r="D5598" i="59"/>
  <c r="A5598" i="59" s="1"/>
  <c r="J5598" i="59"/>
  <c r="M5598" i="59"/>
  <c r="N5598" i="59"/>
  <c r="P5598" i="59"/>
  <c r="Q5598" i="59"/>
  <c r="R5598" i="59"/>
  <c r="S5598" i="59"/>
  <c r="T5598" i="59"/>
  <c r="U5598" i="59"/>
  <c r="D5599" i="59"/>
  <c r="A5599" i="59" s="1"/>
  <c r="J5599" i="59"/>
  <c r="M5599" i="59"/>
  <c r="N5599" i="59"/>
  <c r="P5599" i="59"/>
  <c r="Q5599" i="59"/>
  <c r="R5599" i="59"/>
  <c r="S5599" i="59"/>
  <c r="T5599" i="59"/>
  <c r="U5599" i="59"/>
  <c r="D5600" i="59"/>
  <c r="A5600" i="59" s="1"/>
  <c r="J5600" i="59"/>
  <c r="M5600" i="59"/>
  <c r="N5600" i="59"/>
  <c r="P5600" i="59"/>
  <c r="Q5600" i="59"/>
  <c r="R5600" i="59"/>
  <c r="S5600" i="59"/>
  <c r="T5600" i="59"/>
  <c r="U5600" i="59"/>
  <c r="D5601" i="59"/>
  <c r="A5601" i="59" s="1"/>
  <c r="J5601" i="59"/>
  <c r="M5601" i="59"/>
  <c r="N5601" i="59"/>
  <c r="P5601" i="59"/>
  <c r="Q5601" i="59"/>
  <c r="R5601" i="59"/>
  <c r="S5601" i="59"/>
  <c r="T5601" i="59"/>
  <c r="U5601" i="59"/>
  <c r="D5602" i="59"/>
  <c r="A5602" i="59" s="1"/>
  <c r="J5602" i="59"/>
  <c r="M5602" i="59"/>
  <c r="N5602" i="59"/>
  <c r="P5602" i="59"/>
  <c r="Q5602" i="59"/>
  <c r="R5602" i="59"/>
  <c r="S5602" i="59"/>
  <c r="T5602" i="59"/>
  <c r="U5602" i="59"/>
  <c r="D5603" i="59"/>
  <c r="A5603" i="59" s="1"/>
  <c r="J5603" i="59"/>
  <c r="M5603" i="59"/>
  <c r="N5603" i="59"/>
  <c r="P5603" i="59"/>
  <c r="Q5603" i="59"/>
  <c r="R5603" i="59"/>
  <c r="S5603" i="59"/>
  <c r="T5603" i="59"/>
  <c r="U5603" i="59"/>
  <c r="D5604" i="59"/>
  <c r="A5604" i="59" s="1"/>
  <c r="J5604" i="59"/>
  <c r="M5604" i="59"/>
  <c r="N5604" i="59"/>
  <c r="P5604" i="59"/>
  <c r="Q5604" i="59"/>
  <c r="R5604" i="59"/>
  <c r="S5604" i="59"/>
  <c r="T5604" i="59"/>
  <c r="U5604" i="59"/>
  <c r="D5605" i="59"/>
  <c r="A5605" i="59" s="1"/>
  <c r="J5605" i="59"/>
  <c r="M5605" i="59"/>
  <c r="N5605" i="59"/>
  <c r="P5605" i="59"/>
  <c r="Q5605" i="59"/>
  <c r="R5605" i="59"/>
  <c r="S5605" i="59"/>
  <c r="T5605" i="59"/>
  <c r="U5605" i="59"/>
  <c r="D5606" i="59"/>
  <c r="A5606" i="59" s="1"/>
  <c r="J5606" i="59"/>
  <c r="M5606" i="59"/>
  <c r="N5606" i="59"/>
  <c r="P5606" i="59"/>
  <c r="Q5606" i="59"/>
  <c r="R5606" i="59"/>
  <c r="S5606" i="59"/>
  <c r="T5606" i="59"/>
  <c r="U5606" i="59"/>
  <c r="D5607" i="59"/>
  <c r="A5607" i="59" s="1"/>
  <c r="J5607" i="59"/>
  <c r="M5607" i="59"/>
  <c r="N5607" i="59"/>
  <c r="P5607" i="59"/>
  <c r="Q5607" i="59"/>
  <c r="R5607" i="59"/>
  <c r="S5607" i="59"/>
  <c r="T5607" i="59"/>
  <c r="U5607" i="59"/>
  <c r="D5608" i="59"/>
  <c r="A5608" i="59" s="1"/>
  <c r="J5608" i="59"/>
  <c r="M5608" i="59"/>
  <c r="N5608" i="59"/>
  <c r="P5608" i="59"/>
  <c r="Q5608" i="59"/>
  <c r="R5608" i="59"/>
  <c r="S5608" i="59"/>
  <c r="T5608" i="59"/>
  <c r="U5608" i="59"/>
  <c r="D5609" i="59"/>
  <c r="A5609" i="59" s="1"/>
  <c r="J5609" i="59"/>
  <c r="M5609" i="59"/>
  <c r="N5609" i="59"/>
  <c r="P5609" i="59"/>
  <c r="Q5609" i="59"/>
  <c r="R5609" i="59"/>
  <c r="S5609" i="59"/>
  <c r="T5609" i="59"/>
  <c r="U5609" i="59"/>
  <c r="D5610" i="59"/>
  <c r="A5610" i="59" s="1"/>
  <c r="J5610" i="59"/>
  <c r="M5610" i="59"/>
  <c r="N5610" i="59"/>
  <c r="P5610" i="59"/>
  <c r="Q5610" i="59"/>
  <c r="R5610" i="59"/>
  <c r="S5610" i="59"/>
  <c r="T5610" i="59"/>
  <c r="U5610" i="59"/>
  <c r="D5611" i="59"/>
  <c r="A5611" i="59" s="1"/>
  <c r="J5611" i="59"/>
  <c r="M5611" i="59"/>
  <c r="N5611" i="59"/>
  <c r="P5611" i="59"/>
  <c r="Q5611" i="59"/>
  <c r="R5611" i="59"/>
  <c r="S5611" i="59"/>
  <c r="T5611" i="59"/>
  <c r="U5611" i="59"/>
  <c r="D5612" i="59"/>
  <c r="A5612" i="59" s="1"/>
  <c r="J5612" i="59"/>
  <c r="M5612" i="59"/>
  <c r="N5612" i="59"/>
  <c r="P5612" i="59"/>
  <c r="Q5612" i="59"/>
  <c r="R5612" i="59"/>
  <c r="S5612" i="59"/>
  <c r="T5612" i="59"/>
  <c r="U5612" i="59"/>
  <c r="D5613" i="59"/>
  <c r="A5613" i="59" s="1"/>
  <c r="J5613" i="59"/>
  <c r="M5613" i="59"/>
  <c r="N5613" i="59"/>
  <c r="P5613" i="59"/>
  <c r="Q5613" i="59"/>
  <c r="R5613" i="59"/>
  <c r="S5613" i="59"/>
  <c r="T5613" i="59"/>
  <c r="U5613" i="59"/>
  <c r="D5614" i="59"/>
  <c r="A5614" i="59" s="1"/>
  <c r="J5614" i="59"/>
  <c r="M5614" i="59"/>
  <c r="N5614" i="59"/>
  <c r="P5614" i="59"/>
  <c r="Q5614" i="59"/>
  <c r="R5614" i="59"/>
  <c r="S5614" i="59"/>
  <c r="T5614" i="59"/>
  <c r="U5614" i="59"/>
  <c r="D5615" i="59"/>
  <c r="A5615" i="59" s="1"/>
  <c r="J5615" i="59"/>
  <c r="M5615" i="59"/>
  <c r="N5615" i="59"/>
  <c r="P5615" i="59"/>
  <c r="Q5615" i="59"/>
  <c r="R5615" i="59"/>
  <c r="S5615" i="59"/>
  <c r="T5615" i="59"/>
  <c r="U5615" i="59"/>
  <c r="D5616" i="59"/>
  <c r="A5616" i="59" s="1"/>
  <c r="J5616" i="59"/>
  <c r="M5616" i="59"/>
  <c r="N5616" i="59"/>
  <c r="P5616" i="59"/>
  <c r="Q5616" i="59"/>
  <c r="R5616" i="59"/>
  <c r="S5616" i="59"/>
  <c r="T5616" i="59"/>
  <c r="U5616" i="59"/>
  <c r="D5617" i="59"/>
  <c r="A5617" i="59" s="1"/>
  <c r="J5617" i="59"/>
  <c r="M5617" i="59"/>
  <c r="N5617" i="59"/>
  <c r="P5617" i="59"/>
  <c r="Q5617" i="59"/>
  <c r="R5617" i="59"/>
  <c r="S5617" i="59"/>
  <c r="T5617" i="59"/>
  <c r="U5617" i="59"/>
  <c r="D5618" i="59"/>
  <c r="A5618" i="59" s="1"/>
  <c r="J5618" i="59"/>
  <c r="M5618" i="59"/>
  <c r="N5618" i="59"/>
  <c r="P5618" i="59"/>
  <c r="Q5618" i="59"/>
  <c r="R5618" i="59"/>
  <c r="S5618" i="59"/>
  <c r="T5618" i="59"/>
  <c r="U5618" i="59"/>
  <c r="D5619" i="59"/>
  <c r="A5619" i="59" s="1"/>
  <c r="J5619" i="59"/>
  <c r="M5619" i="59"/>
  <c r="N5619" i="59"/>
  <c r="P5619" i="59"/>
  <c r="Q5619" i="59"/>
  <c r="R5619" i="59"/>
  <c r="S5619" i="59"/>
  <c r="T5619" i="59"/>
  <c r="U5619" i="59"/>
  <c r="D5620" i="59"/>
  <c r="A5620" i="59" s="1"/>
  <c r="J5620" i="59"/>
  <c r="M5620" i="59"/>
  <c r="N5620" i="59"/>
  <c r="P5620" i="59"/>
  <c r="Q5620" i="59"/>
  <c r="R5620" i="59"/>
  <c r="S5620" i="59"/>
  <c r="T5620" i="59"/>
  <c r="U5620" i="59"/>
  <c r="D5621" i="59"/>
  <c r="A5621" i="59" s="1"/>
  <c r="J5621" i="59"/>
  <c r="M5621" i="59"/>
  <c r="N5621" i="59"/>
  <c r="P5621" i="59"/>
  <c r="Q5621" i="59"/>
  <c r="R5621" i="59"/>
  <c r="S5621" i="59"/>
  <c r="T5621" i="59"/>
  <c r="U5621" i="59"/>
  <c r="D5622" i="59"/>
  <c r="A5622" i="59" s="1"/>
  <c r="J5622" i="59"/>
  <c r="M5622" i="59"/>
  <c r="N5622" i="59"/>
  <c r="P5622" i="59"/>
  <c r="Q5622" i="59"/>
  <c r="R5622" i="59"/>
  <c r="S5622" i="59"/>
  <c r="T5622" i="59"/>
  <c r="U5622" i="59"/>
  <c r="D5623" i="59"/>
  <c r="A5623" i="59" s="1"/>
  <c r="J5623" i="59"/>
  <c r="M5623" i="59"/>
  <c r="N5623" i="59"/>
  <c r="P5623" i="59"/>
  <c r="Q5623" i="59"/>
  <c r="R5623" i="59"/>
  <c r="S5623" i="59"/>
  <c r="T5623" i="59"/>
  <c r="U5623" i="59"/>
  <c r="D5624" i="59"/>
  <c r="A5624" i="59" s="1"/>
  <c r="J5624" i="59"/>
  <c r="M5624" i="59"/>
  <c r="N5624" i="59"/>
  <c r="P5624" i="59"/>
  <c r="Q5624" i="59"/>
  <c r="R5624" i="59"/>
  <c r="S5624" i="59"/>
  <c r="T5624" i="59"/>
  <c r="U5624" i="59"/>
  <c r="D5625" i="59"/>
  <c r="A5625" i="59" s="1"/>
  <c r="J5625" i="59"/>
  <c r="M5625" i="59"/>
  <c r="N5625" i="59"/>
  <c r="P5625" i="59"/>
  <c r="Q5625" i="59"/>
  <c r="R5625" i="59"/>
  <c r="S5625" i="59"/>
  <c r="T5625" i="59"/>
  <c r="U5625" i="59"/>
  <c r="D5626" i="59"/>
  <c r="A5626" i="59" s="1"/>
  <c r="J5626" i="59"/>
  <c r="M5626" i="59"/>
  <c r="N5626" i="59"/>
  <c r="P5626" i="59"/>
  <c r="Q5626" i="59"/>
  <c r="R5626" i="59"/>
  <c r="S5626" i="59"/>
  <c r="T5626" i="59"/>
  <c r="U5626" i="59"/>
  <c r="D5627" i="59"/>
  <c r="A5627" i="59" s="1"/>
  <c r="J5627" i="59"/>
  <c r="M5627" i="59"/>
  <c r="N5627" i="59"/>
  <c r="P5627" i="59"/>
  <c r="Q5627" i="59"/>
  <c r="R5627" i="59"/>
  <c r="S5627" i="59"/>
  <c r="T5627" i="59"/>
  <c r="U5627" i="59"/>
  <c r="D5628" i="59"/>
  <c r="A5628" i="59" s="1"/>
  <c r="J5628" i="59"/>
  <c r="M5628" i="59"/>
  <c r="N5628" i="59"/>
  <c r="P5628" i="59"/>
  <c r="Q5628" i="59"/>
  <c r="R5628" i="59"/>
  <c r="S5628" i="59"/>
  <c r="T5628" i="59"/>
  <c r="U5628" i="59"/>
  <c r="D5629" i="59"/>
  <c r="A5629" i="59" s="1"/>
  <c r="J5629" i="59"/>
  <c r="M5629" i="59"/>
  <c r="N5629" i="59"/>
  <c r="P5629" i="59"/>
  <c r="Q5629" i="59"/>
  <c r="R5629" i="59"/>
  <c r="S5629" i="59"/>
  <c r="T5629" i="59"/>
  <c r="U5629" i="59"/>
  <c r="D5630" i="59"/>
  <c r="A5630" i="59" s="1"/>
  <c r="J5630" i="59"/>
  <c r="M5630" i="59"/>
  <c r="N5630" i="59"/>
  <c r="P5630" i="59"/>
  <c r="Q5630" i="59"/>
  <c r="R5630" i="59"/>
  <c r="S5630" i="59"/>
  <c r="T5630" i="59"/>
  <c r="U5630" i="59"/>
  <c r="D5631" i="59"/>
  <c r="A5631" i="59" s="1"/>
  <c r="J5631" i="59"/>
  <c r="M5631" i="59"/>
  <c r="N5631" i="59"/>
  <c r="P5631" i="59"/>
  <c r="Q5631" i="59"/>
  <c r="R5631" i="59"/>
  <c r="S5631" i="59"/>
  <c r="T5631" i="59"/>
  <c r="U5631" i="59"/>
  <c r="D5632" i="59"/>
  <c r="A5632" i="59" s="1"/>
  <c r="J5632" i="59"/>
  <c r="M5632" i="59"/>
  <c r="N5632" i="59"/>
  <c r="P5632" i="59"/>
  <c r="Q5632" i="59"/>
  <c r="R5632" i="59"/>
  <c r="S5632" i="59"/>
  <c r="T5632" i="59"/>
  <c r="U5632" i="59"/>
  <c r="D5633" i="59"/>
  <c r="A5633" i="59" s="1"/>
  <c r="J5633" i="59"/>
  <c r="M5633" i="59"/>
  <c r="N5633" i="59"/>
  <c r="P5633" i="59"/>
  <c r="Q5633" i="59"/>
  <c r="R5633" i="59"/>
  <c r="S5633" i="59"/>
  <c r="T5633" i="59"/>
  <c r="U5633" i="59"/>
  <c r="D5634" i="59"/>
  <c r="A5634" i="59" s="1"/>
  <c r="J5634" i="59"/>
  <c r="M5634" i="59"/>
  <c r="N5634" i="59"/>
  <c r="P5634" i="59"/>
  <c r="Q5634" i="59"/>
  <c r="R5634" i="59"/>
  <c r="S5634" i="59"/>
  <c r="T5634" i="59"/>
  <c r="U5634" i="59"/>
  <c r="D5635" i="59"/>
  <c r="A5635" i="59" s="1"/>
  <c r="J5635" i="59"/>
  <c r="M5635" i="59"/>
  <c r="N5635" i="59"/>
  <c r="P5635" i="59"/>
  <c r="Q5635" i="59"/>
  <c r="R5635" i="59"/>
  <c r="S5635" i="59"/>
  <c r="T5635" i="59"/>
  <c r="U5635" i="59"/>
  <c r="D5636" i="59"/>
  <c r="A5636" i="59" s="1"/>
  <c r="J5636" i="59"/>
  <c r="M5636" i="59"/>
  <c r="N5636" i="59"/>
  <c r="P5636" i="59"/>
  <c r="Q5636" i="59"/>
  <c r="R5636" i="59"/>
  <c r="S5636" i="59"/>
  <c r="T5636" i="59"/>
  <c r="U5636" i="59"/>
  <c r="D5637" i="59"/>
  <c r="A5637" i="59" s="1"/>
  <c r="J5637" i="59"/>
  <c r="M5637" i="59"/>
  <c r="N5637" i="59"/>
  <c r="P5637" i="59"/>
  <c r="Q5637" i="59"/>
  <c r="R5637" i="59"/>
  <c r="S5637" i="59"/>
  <c r="T5637" i="59"/>
  <c r="U5637" i="59"/>
  <c r="D5638" i="59"/>
  <c r="A5638" i="59" s="1"/>
  <c r="J5638" i="59"/>
  <c r="M5638" i="59"/>
  <c r="N5638" i="59"/>
  <c r="P5638" i="59"/>
  <c r="Q5638" i="59"/>
  <c r="R5638" i="59"/>
  <c r="S5638" i="59"/>
  <c r="T5638" i="59"/>
  <c r="U5638" i="59"/>
  <c r="D5639" i="59"/>
  <c r="A5639" i="59" s="1"/>
  <c r="J5639" i="59"/>
  <c r="M5639" i="59"/>
  <c r="N5639" i="59"/>
  <c r="P5639" i="59"/>
  <c r="Q5639" i="59"/>
  <c r="R5639" i="59"/>
  <c r="S5639" i="59"/>
  <c r="T5639" i="59"/>
  <c r="U5639" i="59"/>
  <c r="D5640" i="59"/>
  <c r="A5640" i="59" s="1"/>
  <c r="J5640" i="59"/>
  <c r="M5640" i="59"/>
  <c r="N5640" i="59"/>
  <c r="P5640" i="59"/>
  <c r="Q5640" i="59"/>
  <c r="R5640" i="59"/>
  <c r="S5640" i="59"/>
  <c r="T5640" i="59"/>
  <c r="U5640" i="59"/>
  <c r="D5641" i="59"/>
  <c r="A5641" i="59" s="1"/>
  <c r="J5641" i="59"/>
  <c r="M5641" i="59"/>
  <c r="N5641" i="59"/>
  <c r="P5641" i="59"/>
  <c r="Q5641" i="59"/>
  <c r="R5641" i="59"/>
  <c r="S5641" i="59"/>
  <c r="T5641" i="59"/>
  <c r="U5641" i="59"/>
  <c r="D5642" i="59"/>
  <c r="A5642" i="59" s="1"/>
  <c r="J5642" i="59"/>
  <c r="M5642" i="59"/>
  <c r="N5642" i="59"/>
  <c r="P5642" i="59"/>
  <c r="Q5642" i="59"/>
  <c r="R5642" i="59"/>
  <c r="S5642" i="59"/>
  <c r="T5642" i="59"/>
  <c r="U5642" i="59"/>
  <c r="D5643" i="59"/>
  <c r="A5643" i="59" s="1"/>
  <c r="J5643" i="59"/>
  <c r="M5643" i="59"/>
  <c r="N5643" i="59"/>
  <c r="P5643" i="59"/>
  <c r="Q5643" i="59"/>
  <c r="R5643" i="59"/>
  <c r="S5643" i="59"/>
  <c r="T5643" i="59"/>
  <c r="U5643" i="59"/>
  <c r="D5644" i="59"/>
  <c r="A5644" i="59" s="1"/>
  <c r="J5644" i="59"/>
  <c r="M5644" i="59"/>
  <c r="N5644" i="59"/>
  <c r="P5644" i="59"/>
  <c r="Q5644" i="59"/>
  <c r="R5644" i="59"/>
  <c r="S5644" i="59"/>
  <c r="T5644" i="59"/>
  <c r="U5644" i="59"/>
  <c r="D5645" i="59"/>
  <c r="A5645" i="59" s="1"/>
  <c r="J5645" i="59"/>
  <c r="M5645" i="59"/>
  <c r="N5645" i="59"/>
  <c r="P5645" i="59"/>
  <c r="Q5645" i="59"/>
  <c r="R5645" i="59"/>
  <c r="S5645" i="59"/>
  <c r="T5645" i="59"/>
  <c r="U5645" i="59"/>
  <c r="D5646" i="59"/>
  <c r="A5646" i="59" s="1"/>
  <c r="J5646" i="59"/>
  <c r="M5646" i="59"/>
  <c r="N5646" i="59"/>
  <c r="P5646" i="59"/>
  <c r="Q5646" i="59"/>
  <c r="R5646" i="59"/>
  <c r="S5646" i="59"/>
  <c r="T5646" i="59"/>
  <c r="U5646" i="59"/>
  <c r="D5647" i="59"/>
  <c r="A5647" i="59" s="1"/>
  <c r="J5647" i="59"/>
  <c r="M5647" i="59"/>
  <c r="N5647" i="59"/>
  <c r="P5647" i="59"/>
  <c r="Q5647" i="59"/>
  <c r="R5647" i="59"/>
  <c r="S5647" i="59"/>
  <c r="T5647" i="59"/>
  <c r="U5647" i="59"/>
  <c r="D5648" i="59"/>
  <c r="A5648" i="59" s="1"/>
  <c r="J5648" i="59"/>
  <c r="M5648" i="59"/>
  <c r="N5648" i="59"/>
  <c r="P5648" i="59"/>
  <c r="Q5648" i="59"/>
  <c r="R5648" i="59"/>
  <c r="S5648" i="59"/>
  <c r="T5648" i="59"/>
  <c r="U5648" i="59"/>
  <c r="D5649" i="59"/>
  <c r="A5649" i="59" s="1"/>
  <c r="J5649" i="59"/>
  <c r="M5649" i="59"/>
  <c r="N5649" i="59"/>
  <c r="P5649" i="59"/>
  <c r="Q5649" i="59"/>
  <c r="R5649" i="59"/>
  <c r="S5649" i="59"/>
  <c r="T5649" i="59"/>
  <c r="U5649" i="59"/>
  <c r="D5650" i="59"/>
  <c r="A5650" i="59" s="1"/>
  <c r="J5650" i="59"/>
  <c r="M5650" i="59"/>
  <c r="N5650" i="59"/>
  <c r="P5650" i="59"/>
  <c r="Q5650" i="59"/>
  <c r="R5650" i="59"/>
  <c r="S5650" i="59"/>
  <c r="T5650" i="59"/>
  <c r="U5650" i="59"/>
  <c r="D5651" i="59"/>
  <c r="A5651" i="59" s="1"/>
  <c r="J5651" i="59"/>
  <c r="M5651" i="59"/>
  <c r="N5651" i="59"/>
  <c r="P5651" i="59"/>
  <c r="Q5651" i="59"/>
  <c r="R5651" i="59"/>
  <c r="S5651" i="59"/>
  <c r="T5651" i="59"/>
  <c r="U5651" i="59"/>
  <c r="D5652" i="59"/>
  <c r="A5652" i="59" s="1"/>
  <c r="J5652" i="59"/>
  <c r="M5652" i="59"/>
  <c r="N5652" i="59"/>
  <c r="P5652" i="59"/>
  <c r="Q5652" i="59"/>
  <c r="R5652" i="59"/>
  <c r="S5652" i="59"/>
  <c r="T5652" i="59"/>
  <c r="U5652" i="59"/>
  <c r="D5653" i="59"/>
  <c r="A5653" i="59" s="1"/>
  <c r="J5653" i="59"/>
  <c r="M5653" i="59"/>
  <c r="N5653" i="59"/>
  <c r="P5653" i="59"/>
  <c r="Q5653" i="59"/>
  <c r="R5653" i="59"/>
  <c r="S5653" i="59"/>
  <c r="T5653" i="59"/>
  <c r="U5653" i="59"/>
  <c r="D5654" i="59"/>
  <c r="A5654" i="59" s="1"/>
  <c r="J5654" i="59"/>
  <c r="M5654" i="59"/>
  <c r="N5654" i="59"/>
  <c r="P5654" i="59"/>
  <c r="Q5654" i="59"/>
  <c r="R5654" i="59"/>
  <c r="S5654" i="59"/>
  <c r="T5654" i="59"/>
  <c r="U5654" i="59"/>
  <c r="D5655" i="59"/>
  <c r="A5655" i="59" s="1"/>
  <c r="J5655" i="59"/>
  <c r="M5655" i="59"/>
  <c r="N5655" i="59"/>
  <c r="P5655" i="59"/>
  <c r="Q5655" i="59"/>
  <c r="R5655" i="59"/>
  <c r="S5655" i="59"/>
  <c r="T5655" i="59"/>
  <c r="U5655" i="59"/>
  <c r="D5656" i="59"/>
  <c r="A5656" i="59" s="1"/>
  <c r="J5656" i="59"/>
  <c r="M5656" i="59"/>
  <c r="N5656" i="59"/>
  <c r="P5656" i="59"/>
  <c r="Q5656" i="59"/>
  <c r="R5656" i="59"/>
  <c r="S5656" i="59"/>
  <c r="T5656" i="59"/>
  <c r="U5656" i="59"/>
  <c r="D5657" i="59"/>
  <c r="A5657" i="59" s="1"/>
  <c r="J5657" i="59"/>
  <c r="M5657" i="59"/>
  <c r="N5657" i="59"/>
  <c r="P5657" i="59"/>
  <c r="Q5657" i="59"/>
  <c r="R5657" i="59"/>
  <c r="S5657" i="59"/>
  <c r="T5657" i="59"/>
  <c r="U5657" i="59"/>
  <c r="D5658" i="59"/>
  <c r="A5658" i="59" s="1"/>
  <c r="J5658" i="59"/>
  <c r="M5658" i="59"/>
  <c r="N5658" i="59"/>
  <c r="P5658" i="59"/>
  <c r="Q5658" i="59"/>
  <c r="R5658" i="59"/>
  <c r="S5658" i="59"/>
  <c r="T5658" i="59"/>
  <c r="U5658" i="59"/>
  <c r="D5659" i="59"/>
  <c r="A5659" i="59" s="1"/>
  <c r="J5659" i="59"/>
  <c r="M5659" i="59"/>
  <c r="N5659" i="59"/>
  <c r="P5659" i="59"/>
  <c r="Q5659" i="59"/>
  <c r="R5659" i="59"/>
  <c r="S5659" i="59"/>
  <c r="T5659" i="59"/>
  <c r="U5659" i="59"/>
  <c r="D5660" i="59"/>
  <c r="A5660" i="59" s="1"/>
  <c r="J5660" i="59"/>
  <c r="M5660" i="59"/>
  <c r="N5660" i="59"/>
  <c r="P5660" i="59"/>
  <c r="Q5660" i="59"/>
  <c r="R5660" i="59"/>
  <c r="S5660" i="59"/>
  <c r="T5660" i="59"/>
  <c r="U5660" i="59"/>
  <c r="D5661" i="59"/>
  <c r="A5661" i="59" s="1"/>
  <c r="J5661" i="59"/>
  <c r="M5661" i="59"/>
  <c r="N5661" i="59"/>
  <c r="P5661" i="59"/>
  <c r="Q5661" i="59"/>
  <c r="R5661" i="59"/>
  <c r="S5661" i="59"/>
  <c r="T5661" i="59"/>
  <c r="U5661" i="59"/>
  <c r="D5662" i="59"/>
  <c r="A5662" i="59" s="1"/>
  <c r="J5662" i="59"/>
  <c r="M5662" i="59"/>
  <c r="N5662" i="59"/>
  <c r="P5662" i="59"/>
  <c r="Q5662" i="59"/>
  <c r="R5662" i="59"/>
  <c r="S5662" i="59"/>
  <c r="T5662" i="59"/>
  <c r="U5662" i="59"/>
  <c r="D5663" i="59"/>
  <c r="A5663" i="59" s="1"/>
  <c r="J5663" i="59"/>
  <c r="M5663" i="59"/>
  <c r="N5663" i="59"/>
  <c r="P5663" i="59"/>
  <c r="Q5663" i="59"/>
  <c r="R5663" i="59"/>
  <c r="S5663" i="59"/>
  <c r="T5663" i="59"/>
  <c r="U5663" i="59"/>
  <c r="D5664" i="59"/>
  <c r="A5664" i="59" s="1"/>
  <c r="J5664" i="59"/>
  <c r="M5664" i="59"/>
  <c r="N5664" i="59"/>
  <c r="P5664" i="59"/>
  <c r="Q5664" i="59"/>
  <c r="R5664" i="59"/>
  <c r="S5664" i="59"/>
  <c r="T5664" i="59"/>
  <c r="U5664" i="59"/>
  <c r="D5665" i="59"/>
  <c r="A5665" i="59" s="1"/>
  <c r="J5665" i="59"/>
  <c r="M5665" i="59"/>
  <c r="N5665" i="59"/>
  <c r="P5665" i="59"/>
  <c r="Q5665" i="59"/>
  <c r="R5665" i="59"/>
  <c r="S5665" i="59"/>
  <c r="T5665" i="59"/>
  <c r="U5665" i="59"/>
  <c r="D5666" i="59"/>
  <c r="A5666" i="59" s="1"/>
  <c r="J5666" i="59"/>
  <c r="M5666" i="59"/>
  <c r="N5666" i="59"/>
  <c r="P5666" i="59"/>
  <c r="Q5666" i="59"/>
  <c r="R5666" i="59"/>
  <c r="S5666" i="59"/>
  <c r="T5666" i="59"/>
  <c r="U5666" i="59"/>
  <c r="D5667" i="59"/>
  <c r="A5667" i="59" s="1"/>
  <c r="J5667" i="59"/>
  <c r="M5667" i="59"/>
  <c r="N5667" i="59"/>
  <c r="P5667" i="59"/>
  <c r="Q5667" i="59"/>
  <c r="R5667" i="59"/>
  <c r="S5667" i="59"/>
  <c r="T5667" i="59"/>
  <c r="U5667" i="59"/>
  <c r="D5668" i="59"/>
  <c r="A5668" i="59" s="1"/>
  <c r="J5668" i="59"/>
  <c r="M5668" i="59"/>
  <c r="N5668" i="59"/>
  <c r="P5668" i="59"/>
  <c r="Q5668" i="59"/>
  <c r="R5668" i="59"/>
  <c r="S5668" i="59"/>
  <c r="T5668" i="59"/>
  <c r="U5668" i="59"/>
  <c r="D5669" i="59"/>
  <c r="A5669" i="59" s="1"/>
  <c r="J5669" i="59"/>
  <c r="M5669" i="59"/>
  <c r="N5669" i="59"/>
  <c r="P5669" i="59"/>
  <c r="Q5669" i="59"/>
  <c r="R5669" i="59"/>
  <c r="S5669" i="59"/>
  <c r="T5669" i="59"/>
  <c r="U5669" i="59"/>
  <c r="D5670" i="59"/>
  <c r="A5670" i="59" s="1"/>
  <c r="J5670" i="59"/>
  <c r="M5670" i="59"/>
  <c r="N5670" i="59"/>
  <c r="P5670" i="59"/>
  <c r="Q5670" i="59"/>
  <c r="R5670" i="59"/>
  <c r="S5670" i="59"/>
  <c r="T5670" i="59"/>
  <c r="U5670" i="59"/>
  <c r="D5671" i="59"/>
  <c r="A5671" i="59" s="1"/>
  <c r="J5671" i="59"/>
  <c r="M5671" i="59"/>
  <c r="N5671" i="59"/>
  <c r="P5671" i="59"/>
  <c r="Q5671" i="59"/>
  <c r="R5671" i="59"/>
  <c r="S5671" i="59"/>
  <c r="T5671" i="59"/>
  <c r="U5671" i="59"/>
  <c r="D5672" i="59"/>
  <c r="A5672" i="59" s="1"/>
  <c r="J5672" i="59"/>
  <c r="M5672" i="59"/>
  <c r="N5672" i="59"/>
  <c r="P5672" i="59"/>
  <c r="Q5672" i="59"/>
  <c r="R5672" i="59"/>
  <c r="S5672" i="59"/>
  <c r="T5672" i="59"/>
  <c r="U5672" i="59"/>
  <c r="D5673" i="59"/>
  <c r="A5673" i="59" s="1"/>
  <c r="J5673" i="59"/>
  <c r="M5673" i="59"/>
  <c r="N5673" i="59"/>
  <c r="P5673" i="59"/>
  <c r="Q5673" i="59"/>
  <c r="R5673" i="59"/>
  <c r="S5673" i="59"/>
  <c r="T5673" i="59"/>
  <c r="U5673" i="59"/>
  <c r="D5674" i="59"/>
  <c r="A5674" i="59" s="1"/>
  <c r="J5674" i="59"/>
  <c r="M5674" i="59"/>
  <c r="N5674" i="59"/>
  <c r="P5674" i="59"/>
  <c r="Q5674" i="59"/>
  <c r="R5674" i="59"/>
  <c r="S5674" i="59"/>
  <c r="T5674" i="59"/>
  <c r="U5674" i="59"/>
  <c r="D5675" i="59"/>
  <c r="A5675" i="59" s="1"/>
  <c r="J5675" i="59"/>
  <c r="M5675" i="59"/>
  <c r="N5675" i="59"/>
  <c r="P5675" i="59"/>
  <c r="Q5675" i="59"/>
  <c r="R5675" i="59"/>
  <c r="S5675" i="59"/>
  <c r="T5675" i="59"/>
  <c r="U5675" i="59"/>
  <c r="D5676" i="59"/>
  <c r="A5676" i="59" s="1"/>
  <c r="J5676" i="59"/>
  <c r="M5676" i="59"/>
  <c r="N5676" i="59"/>
  <c r="P5676" i="59"/>
  <c r="Q5676" i="59"/>
  <c r="R5676" i="59"/>
  <c r="S5676" i="59"/>
  <c r="T5676" i="59"/>
  <c r="U5676" i="59"/>
  <c r="D5677" i="59"/>
  <c r="A5677" i="59" s="1"/>
  <c r="J5677" i="59"/>
  <c r="M5677" i="59"/>
  <c r="N5677" i="59"/>
  <c r="P5677" i="59"/>
  <c r="Q5677" i="59"/>
  <c r="R5677" i="59"/>
  <c r="S5677" i="59"/>
  <c r="T5677" i="59"/>
  <c r="U5677" i="59"/>
  <c r="D5678" i="59"/>
  <c r="A5678" i="59" s="1"/>
  <c r="J5678" i="59"/>
  <c r="M5678" i="59"/>
  <c r="N5678" i="59"/>
  <c r="P5678" i="59"/>
  <c r="Q5678" i="59"/>
  <c r="R5678" i="59"/>
  <c r="S5678" i="59"/>
  <c r="T5678" i="59"/>
  <c r="U5678" i="59"/>
  <c r="D5679" i="59"/>
  <c r="A5679" i="59" s="1"/>
  <c r="J5679" i="59"/>
  <c r="M5679" i="59"/>
  <c r="N5679" i="59"/>
  <c r="P5679" i="59"/>
  <c r="Q5679" i="59"/>
  <c r="R5679" i="59"/>
  <c r="S5679" i="59"/>
  <c r="T5679" i="59"/>
  <c r="U5679" i="59"/>
  <c r="D5680" i="59"/>
  <c r="A5680" i="59" s="1"/>
  <c r="J5680" i="59"/>
  <c r="M5680" i="59"/>
  <c r="N5680" i="59"/>
  <c r="P5680" i="59"/>
  <c r="Q5680" i="59"/>
  <c r="R5680" i="59"/>
  <c r="S5680" i="59"/>
  <c r="T5680" i="59"/>
  <c r="U5680" i="59"/>
  <c r="D5681" i="59"/>
  <c r="A5681" i="59" s="1"/>
  <c r="J5681" i="59"/>
  <c r="M5681" i="59"/>
  <c r="N5681" i="59"/>
  <c r="P5681" i="59"/>
  <c r="Q5681" i="59"/>
  <c r="R5681" i="59"/>
  <c r="S5681" i="59"/>
  <c r="T5681" i="59"/>
  <c r="U5681" i="59"/>
  <c r="D5682" i="59"/>
  <c r="A5682" i="59" s="1"/>
  <c r="J5682" i="59"/>
  <c r="M5682" i="59"/>
  <c r="N5682" i="59"/>
  <c r="P5682" i="59"/>
  <c r="Q5682" i="59"/>
  <c r="R5682" i="59"/>
  <c r="S5682" i="59"/>
  <c r="T5682" i="59"/>
  <c r="U5682" i="59"/>
  <c r="D5683" i="59"/>
  <c r="A5683" i="59" s="1"/>
  <c r="J5683" i="59"/>
  <c r="M5683" i="59"/>
  <c r="N5683" i="59"/>
  <c r="P5683" i="59"/>
  <c r="Q5683" i="59"/>
  <c r="R5683" i="59"/>
  <c r="S5683" i="59"/>
  <c r="T5683" i="59"/>
  <c r="U5683" i="59"/>
  <c r="D5684" i="59"/>
  <c r="A5684" i="59" s="1"/>
  <c r="J5684" i="59"/>
  <c r="M5684" i="59"/>
  <c r="N5684" i="59"/>
  <c r="P5684" i="59"/>
  <c r="Q5684" i="59"/>
  <c r="R5684" i="59"/>
  <c r="S5684" i="59"/>
  <c r="T5684" i="59"/>
  <c r="U5684" i="59"/>
  <c r="D5685" i="59"/>
  <c r="A5685" i="59" s="1"/>
  <c r="J5685" i="59"/>
  <c r="M5685" i="59"/>
  <c r="N5685" i="59"/>
  <c r="P5685" i="59"/>
  <c r="Q5685" i="59"/>
  <c r="R5685" i="59"/>
  <c r="S5685" i="59"/>
  <c r="T5685" i="59"/>
  <c r="U5685" i="59"/>
  <c r="D5686" i="59"/>
  <c r="A5686" i="59" s="1"/>
  <c r="J5686" i="59"/>
  <c r="M5686" i="59"/>
  <c r="N5686" i="59"/>
  <c r="P5686" i="59"/>
  <c r="Q5686" i="59"/>
  <c r="R5686" i="59"/>
  <c r="S5686" i="59"/>
  <c r="T5686" i="59"/>
  <c r="U5686" i="59"/>
  <c r="D5687" i="59"/>
  <c r="A5687" i="59" s="1"/>
  <c r="J5687" i="59"/>
  <c r="M5687" i="59"/>
  <c r="N5687" i="59"/>
  <c r="P5687" i="59"/>
  <c r="Q5687" i="59"/>
  <c r="R5687" i="59"/>
  <c r="S5687" i="59"/>
  <c r="T5687" i="59"/>
  <c r="U5687" i="59"/>
  <c r="D5688" i="59"/>
  <c r="A5688" i="59" s="1"/>
  <c r="J5688" i="59"/>
  <c r="M5688" i="59"/>
  <c r="N5688" i="59"/>
  <c r="P5688" i="59"/>
  <c r="Q5688" i="59"/>
  <c r="R5688" i="59"/>
  <c r="S5688" i="59"/>
  <c r="T5688" i="59"/>
  <c r="U5688" i="59"/>
  <c r="D5689" i="59"/>
  <c r="A5689" i="59" s="1"/>
  <c r="J5689" i="59"/>
  <c r="M5689" i="59"/>
  <c r="N5689" i="59"/>
  <c r="P5689" i="59"/>
  <c r="Q5689" i="59"/>
  <c r="R5689" i="59"/>
  <c r="S5689" i="59"/>
  <c r="T5689" i="59"/>
  <c r="U5689" i="59"/>
  <c r="D5690" i="59"/>
  <c r="A5690" i="59" s="1"/>
  <c r="J5690" i="59"/>
  <c r="M5690" i="59"/>
  <c r="N5690" i="59"/>
  <c r="P5690" i="59"/>
  <c r="Q5690" i="59"/>
  <c r="R5690" i="59"/>
  <c r="S5690" i="59"/>
  <c r="T5690" i="59"/>
  <c r="U5690" i="59"/>
  <c r="D5691" i="59"/>
  <c r="A5691" i="59" s="1"/>
  <c r="J5691" i="59"/>
  <c r="M5691" i="59"/>
  <c r="N5691" i="59"/>
  <c r="P5691" i="59"/>
  <c r="Q5691" i="59"/>
  <c r="R5691" i="59"/>
  <c r="S5691" i="59"/>
  <c r="T5691" i="59"/>
  <c r="U5691" i="59"/>
  <c r="D5692" i="59"/>
  <c r="A5692" i="59" s="1"/>
  <c r="J5692" i="59"/>
  <c r="M5692" i="59"/>
  <c r="N5692" i="59"/>
  <c r="P5692" i="59"/>
  <c r="Q5692" i="59"/>
  <c r="R5692" i="59"/>
  <c r="S5692" i="59"/>
  <c r="T5692" i="59"/>
  <c r="U5692" i="59"/>
  <c r="D5693" i="59"/>
  <c r="A5693" i="59" s="1"/>
  <c r="J5693" i="59"/>
  <c r="M5693" i="59"/>
  <c r="N5693" i="59"/>
  <c r="P5693" i="59"/>
  <c r="Q5693" i="59"/>
  <c r="R5693" i="59"/>
  <c r="S5693" i="59"/>
  <c r="T5693" i="59"/>
  <c r="U5693" i="59"/>
  <c r="D5694" i="59"/>
  <c r="A5694" i="59" s="1"/>
  <c r="J5694" i="59"/>
  <c r="M5694" i="59"/>
  <c r="N5694" i="59"/>
  <c r="P5694" i="59"/>
  <c r="Q5694" i="59"/>
  <c r="R5694" i="59"/>
  <c r="S5694" i="59"/>
  <c r="T5694" i="59"/>
  <c r="U5694" i="59"/>
  <c r="D5695" i="59"/>
  <c r="A5695" i="59" s="1"/>
  <c r="J5695" i="59"/>
  <c r="M5695" i="59"/>
  <c r="N5695" i="59"/>
  <c r="P5695" i="59"/>
  <c r="Q5695" i="59"/>
  <c r="R5695" i="59"/>
  <c r="S5695" i="59"/>
  <c r="T5695" i="59"/>
  <c r="U5695" i="59"/>
  <c r="D5696" i="59"/>
  <c r="A5696" i="59" s="1"/>
  <c r="J5696" i="59"/>
  <c r="M5696" i="59"/>
  <c r="N5696" i="59"/>
  <c r="P5696" i="59"/>
  <c r="Q5696" i="59"/>
  <c r="R5696" i="59"/>
  <c r="S5696" i="59"/>
  <c r="T5696" i="59"/>
  <c r="U5696" i="59"/>
  <c r="D5697" i="59"/>
  <c r="A5697" i="59" s="1"/>
  <c r="J5697" i="59"/>
  <c r="M5697" i="59"/>
  <c r="N5697" i="59"/>
  <c r="P5697" i="59"/>
  <c r="Q5697" i="59"/>
  <c r="R5697" i="59"/>
  <c r="S5697" i="59"/>
  <c r="T5697" i="59"/>
  <c r="U5697" i="59"/>
  <c r="D5698" i="59"/>
  <c r="A5698" i="59" s="1"/>
  <c r="J5698" i="59"/>
  <c r="M5698" i="59"/>
  <c r="N5698" i="59"/>
  <c r="P5698" i="59"/>
  <c r="Q5698" i="59"/>
  <c r="R5698" i="59"/>
  <c r="S5698" i="59"/>
  <c r="T5698" i="59"/>
  <c r="U5698" i="59"/>
  <c r="D5699" i="59"/>
  <c r="A5699" i="59" s="1"/>
  <c r="J5699" i="59"/>
  <c r="M5699" i="59"/>
  <c r="N5699" i="59"/>
  <c r="P5699" i="59"/>
  <c r="Q5699" i="59"/>
  <c r="R5699" i="59"/>
  <c r="S5699" i="59"/>
  <c r="T5699" i="59"/>
  <c r="U5699" i="59"/>
  <c r="D5700" i="59"/>
  <c r="A5700" i="59" s="1"/>
  <c r="J5700" i="59"/>
  <c r="M5700" i="59"/>
  <c r="N5700" i="59"/>
  <c r="P5700" i="59"/>
  <c r="Q5700" i="59"/>
  <c r="R5700" i="59"/>
  <c r="S5700" i="59"/>
  <c r="T5700" i="59"/>
  <c r="U5700" i="59"/>
  <c r="D5701" i="59"/>
  <c r="A5701" i="59" s="1"/>
  <c r="J5701" i="59"/>
  <c r="M5701" i="59"/>
  <c r="N5701" i="59"/>
  <c r="P5701" i="59"/>
  <c r="Q5701" i="59"/>
  <c r="R5701" i="59"/>
  <c r="S5701" i="59"/>
  <c r="T5701" i="59"/>
  <c r="U5701" i="59"/>
  <c r="D5702" i="59"/>
  <c r="A5702" i="59" s="1"/>
  <c r="J5702" i="59"/>
  <c r="M5702" i="59"/>
  <c r="N5702" i="59"/>
  <c r="P5702" i="59"/>
  <c r="Q5702" i="59"/>
  <c r="R5702" i="59"/>
  <c r="S5702" i="59"/>
  <c r="T5702" i="59"/>
  <c r="U5702" i="59"/>
  <c r="D5703" i="59"/>
  <c r="A5703" i="59" s="1"/>
  <c r="J5703" i="59"/>
  <c r="M5703" i="59"/>
  <c r="N5703" i="59"/>
  <c r="P5703" i="59"/>
  <c r="Q5703" i="59"/>
  <c r="R5703" i="59"/>
  <c r="S5703" i="59"/>
  <c r="T5703" i="59"/>
  <c r="U5703" i="59"/>
  <c r="D5704" i="59"/>
  <c r="A5704" i="59" s="1"/>
  <c r="J5704" i="59"/>
  <c r="M5704" i="59"/>
  <c r="N5704" i="59"/>
  <c r="P5704" i="59"/>
  <c r="Q5704" i="59"/>
  <c r="R5704" i="59"/>
  <c r="S5704" i="59"/>
  <c r="T5704" i="59"/>
  <c r="U5704" i="59"/>
  <c r="D5705" i="59"/>
  <c r="A5705" i="59" s="1"/>
  <c r="J5705" i="59"/>
  <c r="M5705" i="59"/>
  <c r="N5705" i="59"/>
  <c r="P5705" i="59"/>
  <c r="Q5705" i="59"/>
  <c r="R5705" i="59"/>
  <c r="S5705" i="59"/>
  <c r="T5705" i="59"/>
  <c r="U5705" i="59"/>
  <c r="D5706" i="59"/>
  <c r="A5706" i="59" s="1"/>
  <c r="J5706" i="59"/>
  <c r="M5706" i="59"/>
  <c r="N5706" i="59"/>
  <c r="P5706" i="59"/>
  <c r="Q5706" i="59"/>
  <c r="R5706" i="59"/>
  <c r="S5706" i="59"/>
  <c r="T5706" i="59"/>
  <c r="U5706" i="59"/>
  <c r="D5707" i="59"/>
  <c r="A5707" i="59" s="1"/>
  <c r="J5707" i="59"/>
  <c r="M5707" i="59"/>
  <c r="N5707" i="59"/>
  <c r="P5707" i="59"/>
  <c r="Q5707" i="59"/>
  <c r="R5707" i="59"/>
  <c r="S5707" i="59"/>
  <c r="T5707" i="59"/>
  <c r="U5707" i="59"/>
  <c r="D5708" i="59"/>
  <c r="A5708" i="59" s="1"/>
  <c r="J5708" i="59"/>
  <c r="M5708" i="59"/>
  <c r="N5708" i="59"/>
  <c r="P5708" i="59"/>
  <c r="Q5708" i="59"/>
  <c r="R5708" i="59"/>
  <c r="S5708" i="59"/>
  <c r="T5708" i="59"/>
  <c r="U5708" i="59"/>
  <c r="D5709" i="59"/>
  <c r="A5709" i="59" s="1"/>
  <c r="J5709" i="59"/>
  <c r="M5709" i="59"/>
  <c r="N5709" i="59"/>
  <c r="P5709" i="59"/>
  <c r="Q5709" i="59"/>
  <c r="R5709" i="59"/>
  <c r="S5709" i="59"/>
  <c r="T5709" i="59"/>
  <c r="U5709" i="59"/>
  <c r="D5710" i="59"/>
  <c r="A5710" i="59" s="1"/>
  <c r="J5710" i="59"/>
  <c r="M5710" i="59"/>
  <c r="N5710" i="59"/>
  <c r="P5710" i="59"/>
  <c r="Q5710" i="59"/>
  <c r="R5710" i="59"/>
  <c r="S5710" i="59"/>
  <c r="T5710" i="59"/>
  <c r="U5710" i="59"/>
  <c r="D5711" i="59"/>
  <c r="A5711" i="59" s="1"/>
  <c r="J5711" i="59"/>
  <c r="M5711" i="59"/>
  <c r="N5711" i="59"/>
  <c r="P5711" i="59"/>
  <c r="Q5711" i="59"/>
  <c r="R5711" i="59"/>
  <c r="S5711" i="59"/>
  <c r="T5711" i="59"/>
  <c r="U5711" i="59"/>
  <c r="D5712" i="59"/>
  <c r="A5712" i="59" s="1"/>
  <c r="J5712" i="59"/>
  <c r="M5712" i="59"/>
  <c r="N5712" i="59"/>
  <c r="P5712" i="59"/>
  <c r="Q5712" i="59"/>
  <c r="R5712" i="59"/>
  <c r="S5712" i="59"/>
  <c r="T5712" i="59"/>
  <c r="U5712" i="59"/>
  <c r="D5713" i="59"/>
  <c r="A5713" i="59" s="1"/>
  <c r="J5713" i="59"/>
  <c r="M5713" i="59"/>
  <c r="N5713" i="59"/>
  <c r="P5713" i="59"/>
  <c r="Q5713" i="59"/>
  <c r="R5713" i="59"/>
  <c r="S5713" i="59"/>
  <c r="T5713" i="59"/>
  <c r="U5713" i="59"/>
  <c r="D5714" i="59"/>
  <c r="A5714" i="59" s="1"/>
  <c r="J5714" i="59"/>
  <c r="M5714" i="59"/>
  <c r="N5714" i="59"/>
  <c r="P5714" i="59"/>
  <c r="Q5714" i="59"/>
  <c r="R5714" i="59"/>
  <c r="S5714" i="59"/>
  <c r="T5714" i="59"/>
  <c r="U5714" i="59"/>
  <c r="D5715" i="59"/>
  <c r="A5715" i="59" s="1"/>
  <c r="J5715" i="59"/>
  <c r="M5715" i="59"/>
  <c r="N5715" i="59"/>
  <c r="P5715" i="59"/>
  <c r="Q5715" i="59"/>
  <c r="R5715" i="59"/>
  <c r="S5715" i="59"/>
  <c r="T5715" i="59"/>
  <c r="U5715" i="59"/>
  <c r="D5716" i="59"/>
  <c r="A5716" i="59" s="1"/>
  <c r="J5716" i="59"/>
  <c r="M5716" i="59"/>
  <c r="N5716" i="59"/>
  <c r="P5716" i="59"/>
  <c r="Q5716" i="59"/>
  <c r="R5716" i="59"/>
  <c r="S5716" i="59"/>
  <c r="T5716" i="59"/>
  <c r="U5716" i="59"/>
  <c r="D5717" i="59"/>
  <c r="A5717" i="59" s="1"/>
  <c r="J5717" i="59"/>
  <c r="M5717" i="59"/>
  <c r="N5717" i="59"/>
  <c r="P5717" i="59"/>
  <c r="Q5717" i="59"/>
  <c r="R5717" i="59"/>
  <c r="S5717" i="59"/>
  <c r="T5717" i="59"/>
  <c r="U5717" i="59"/>
  <c r="D5718" i="59"/>
  <c r="A5718" i="59" s="1"/>
  <c r="J5718" i="59"/>
  <c r="M5718" i="59"/>
  <c r="N5718" i="59"/>
  <c r="P5718" i="59"/>
  <c r="Q5718" i="59"/>
  <c r="R5718" i="59"/>
  <c r="S5718" i="59"/>
  <c r="T5718" i="59"/>
  <c r="U5718" i="59"/>
  <c r="D5719" i="59"/>
  <c r="A5719" i="59" s="1"/>
  <c r="J5719" i="59"/>
  <c r="M5719" i="59"/>
  <c r="N5719" i="59"/>
  <c r="P5719" i="59"/>
  <c r="Q5719" i="59"/>
  <c r="R5719" i="59"/>
  <c r="S5719" i="59"/>
  <c r="T5719" i="59"/>
  <c r="U5719" i="59"/>
  <c r="D5720" i="59"/>
  <c r="A5720" i="59" s="1"/>
  <c r="J5720" i="59"/>
  <c r="M5720" i="59"/>
  <c r="N5720" i="59"/>
  <c r="P5720" i="59"/>
  <c r="Q5720" i="59"/>
  <c r="R5720" i="59"/>
  <c r="S5720" i="59"/>
  <c r="T5720" i="59"/>
  <c r="U5720" i="59"/>
  <c r="D5721" i="59"/>
  <c r="A5721" i="59" s="1"/>
  <c r="J5721" i="59"/>
  <c r="M5721" i="59"/>
  <c r="N5721" i="59"/>
  <c r="P5721" i="59"/>
  <c r="Q5721" i="59"/>
  <c r="R5721" i="59"/>
  <c r="S5721" i="59"/>
  <c r="T5721" i="59"/>
  <c r="U5721" i="59"/>
  <c r="D5722" i="59"/>
  <c r="A5722" i="59" s="1"/>
  <c r="J5722" i="59"/>
  <c r="M5722" i="59"/>
  <c r="N5722" i="59"/>
  <c r="P5722" i="59"/>
  <c r="Q5722" i="59"/>
  <c r="R5722" i="59"/>
  <c r="S5722" i="59"/>
  <c r="T5722" i="59"/>
  <c r="U5722" i="59"/>
  <c r="D5723" i="59"/>
  <c r="A5723" i="59" s="1"/>
  <c r="J5723" i="59"/>
  <c r="M5723" i="59"/>
  <c r="N5723" i="59"/>
  <c r="P5723" i="59"/>
  <c r="Q5723" i="59"/>
  <c r="R5723" i="59"/>
  <c r="S5723" i="59"/>
  <c r="T5723" i="59"/>
  <c r="U5723" i="59"/>
  <c r="D5724" i="59"/>
  <c r="A5724" i="59" s="1"/>
  <c r="J5724" i="59"/>
  <c r="M5724" i="59"/>
  <c r="N5724" i="59"/>
  <c r="P5724" i="59"/>
  <c r="Q5724" i="59"/>
  <c r="R5724" i="59"/>
  <c r="S5724" i="59"/>
  <c r="T5724" i="59"/>
  <c r="U5724" i="59"/>
  <c r="D5725" i="59"/>
  <c r="A5725" i="59" s="1"/>
  <c r="J5725" i="59"/>
  <c r="M5725" i="59"/>
  <c r="N5725" i="59"/>
  <c r="P5725" i="59"/>
  <c r="Q5725" i="59"/>
  <c r="R5725" i="59"/>
  <c r="S5725" i="59"/>
  <c r="T5725" i="59"/>
  <c r="U5725" i="59"/>
  <c r="D5726" i="59"/>
  <c r="A5726" i="59" s="1"/>
  <c r="J5726" i="59"/>
  <c r="M5726" i="59"/>
  <c r="N5726" i="59"/>
  <c r="P5726" i="59"/>
  <c r="Q5726" i="59"/>
  <c r="R5726" i="59"/>
  <c r="S5726" i="59"/>
  <c r="T5726" i="59"/>
  <c r="U5726" i="59"/>
  <c r="D5727" i="59"/>
  <c r="A5727" i="59" s="1"/>
  <c r="J5727" i="59"/>
  <c r="M5727" i="59"/>
  <c r="N5727" i="59"/>
  <c r="P5727" i="59"/>
  <c r="Q5727" i="59"/>
  <c r="R5727" i="59"/>
  <c r="S5727" i="59"/>
  <c r="T5727" i="59"/>
  <c r="U5727" i="59"/>
  <c r="D5728" i="59"/>
  <c r="A5728" i="59" s="1"/>
  <c r="J5728" i="59"/>
  <c r="M5728" i="59"/>
  <c r="N5728" i="59"/>
  <c r="P5728" i="59"/>
  <c r="Q5728" i="59"/>
  <c r="R5728" i="59"/>
  <c r="S5728" i="59"/>
  <c r="T5728" i="59"/>
  <c r="U5728" i="59"/>
  <c r="D5729" i="59"/>
  <c r="A5729" i="59" s="1"/>
  <c r="J5729" i="59"/>
  <c r="M5729" i="59"/>
  <c r="N5729" i="59"/>
  <c r="P5729" i="59"/>
  <c r="Q5729" i="59"/>
  <c r="R5729" i="59"/>
  <c r="S5729" i="59"/>
  <c r="T5729" i="59"/>
  <c r="U5729" i="59"/>
  <c r="D5730" i="59"/>
  <c r="A5730" i="59" s="1"/>
  <c r="J5730" i="59"/>
  <c r="M5730" i="59"/>
  <c r="N5730" i="59"/>
  <c r="P5730" i="59"/>
  <c r="Q5730" i="59"/>
  <c r="R5730" i="59"/>
  <c r="S5730" i="59"/>
  <c r="T5730" i="59"/>
  <c r="U5730" i="59"/>
  <c r="D5731" i="59"/>
  <c r="A5731" i="59" s="1"/>
  <c r="J5731" i="59"/>
  <c r="M5731" i="59"/>
  <c r="N5731" i="59"/>
  <c r="P5731" i="59"/>
  <c r="Q5731" i="59"/>
  <c r="R5731" i="59"/>
  <c r="S5731" i="59"/>
  <c r="T5731" i="59"/>
  <c r="U5731" i="59"/>
  <c r="D5732" i="59"/>
  <c r="A5732" i="59" s="1"/>
  <c r="J5732" i="59"/>
  <c r="M5732" i="59"/>
  <c r="N5732" i="59"/>
  <c r="P5732" i="59"/>
  <c r="Q5732" i="59"/>
  <c r="R5732" i="59"/>
  <c r="S5732" i="59"/>
  <c r="T5732" i="59"/>
  <c r="U5732" i="59"/>
  <c r="D5733" i="59"/>
  <c r="A5733" i="59" s="1"/>
  <c r="J5733" i="59"/>
  <c r="M5733" i="59"/>
  <c r="N5733" i="59"/>
  <c r="P5733" i="59"/>
  <c r="Q5733" i="59"/>
  <c r="R5733" i="59"/>
  <c r="S5733" i="59"/>
  <c r="T5733" i="59"/>
  <c r="U5733" i="59"/>
  <c r="D5734" i="59"/>
  <c r="A5734" i="59" s="1"/>
  <c r="J5734" i="59"/>
  <c r="M5734" i="59"/>
  <c r="N5734" i="59"/>
  <c r="P5734" i="59"/>
  <c r="Q5734" i="59"/>
  <c r="R5734" i="59"/>
  <c r="S5734" i="59"/>
  <c r="T5734" i="59"/>
  <c r="U5734" i="59"/>
  <c r="D5735" i="59"/>
  <c r="A5735" i="59" s="1"/>
  <c r="J5735" i="59"/>
  <c r="M5735" i="59"/>
  <c r="N5735" i="59"/>
  <c r="P5735" i="59"/>
  <c r="Q5735" i="59"/>
  <c r="R5735" i="59"/>
  <c r="S5735" i="59"/>
  <c r="T5735" i="59"/>
  <c r="U5735" i="59"/>
  <c r="D5736" i="59"/>
  <c r="A5736" i="59" s="1"/>
  <c r="J5736" i="59"/>
  <c r="M5736" i="59"/>
  <c r="N5736" i="59"/>
  <c r="P5736" i="59"/>
  <c r="Q5736" i="59"/>
  <c r="R5736" i="59"/>
  <c r="S5736" i="59"/>
  <c r="T5736" i="59"/>
  <c r="U5736" i="59"/>
  <c r="D5737" i="59"/>
  <c r="A5737" i="59" s="1"/>
  <c r="J5737" i="59"/>
  <c r="M5737" i="59"/>
  <c r="N5737" i="59"/>
  <c r="P5737" i="59"/>
  <c r="Q5737" i="59"/>
  <c r="R5737" i="59"/>
  <c r="S5737" i="59"/>
  <c r="T5737" i="59"/>
  <c r="U5737" i="59"/>
  <c r="D5738" i="59"/>
  <c r="A5738" i="59" s="1"/>
  <c r="J5738" i="59"/>
  <c r="M5738" i="59"/>
  <c r="N5738" i="59"/>
  <c r="P5738" i="59"/>
  <c r="Q5738" i="59"/>
  <c r="R5738" i="59"/>
  <c r="S5738" i="59"/>
  <c r="T5738" i="59"/>
  <c r="U5738" i="59"/>
  <c r="D5739" i="59"/>
  <c r="A5739" i="59" s="1"/>
  <c r="J5739" i="59"/>
  <c r="M5739" i="59"/>
  <c r="N5739" i="59"/>
  <c r="P5739" i="59"/>
  <c r="Q5739" i="59"/>
  <c r="R5739" i="59"/>
  <c r="S5739" i="59"/>
  <c r="T5739" i="59"/>
  <c r="U5739" i="59"/>
  <c r="D5740" i="59"/>
  <c r="A5740" i="59" s="1"/>
  <c r="J5740" i="59"/>
  <c r="M5740" i="59"/>
  <c r="N5740" i="59"/>
  <c r="P5740" i="59"/>
  <c r="Q5740" i="59"/>
  <c r="R5740" i="59"/>
  <c r="S5740" i="59"/>
  <c r="T5740" i="59"/>
  <c r="U5740" i="59"/>
  <c r="D5741" i="59"/>
  <c r="A5741" i="59" s="1"/>
  <c r="J5741" i="59"/>
  <c r="M5741" i="59"/>
  <c r="N5741" i="59"/>
  <c r="P5741" i="59"/>
  <c r="Q5741" i="59"/>
  <c r="R5741" i="59"/>
  <c r="S5741" i="59"/>
  <c r="T5741" i="59"/>
  <c r="U5741" i="59"/>
  <c r="D5742" i="59"/>
  <c r="A5742" i="59" s="1"/>
  <c r="J5742" i="59"/>
  <c r="M5742" i="59"/>
  <c r="N5742" i="59"/>
  <c r="P5742" i="59"/>
  <c r="Q5742" i="59"/>
  <c r="R5742" i="59"/>
  <c r="S5742" i="59"/>
  <c r="T5742" i="59"/>
  <c r="U5742" i="59"/>
  <c r="D5743" i="59"/>
  <c r="A5743" i="59" s="1"/>
  <c r="J5743" i="59"/>
  <c r="M5743" i="59"/>
  <c r="N5743" i="59"/>
  <c r="P5743" i="59"/>
  <c r="Q5743" i="59"/>
  <c r="R5743" i="59"/>
  <c r="S5743" i="59"/>
  <c r="T5743" i="59"/>
  <c r="U5743" i="59"/>
  <c r="D5744" i="59"/>
  <c r="A5744" i="59" s="1"/>
  <c r="J5744" i="59"/>
  <c r="M5744" i="59"/>
  <c r="N5744" i="59"/>
  <c r="P5744" i="59"/>
  <c r="Q5744" i="59"/>
  <c r="R5744" i="59"/>
  <c r="S5744" i="59"/>
  <c r="T5744" i="59"/>
  <c r="U5744" i="59"/>
  <c r="D5745" i="59"/>
  <c r="A5745" i="59" s="1"/>
  <c r="J5745" i="59"/>
  <c r="M5745" i="59"/>
  <c r="N5745" i="59"/>
  <c r="P5745" i="59"/>
  <c r="Q5745" i="59"/>
  <c r="R5745" i="59"/>
  <c r="S5745" i="59"/>
  <c r="T5745" i="59"/>
  <c r="U5745" i="59"/>
  <c r="D5746" i="59"/>
  <c r="A5746" i="59" s="1"/>
  <c r="J5746" i="59"/>
  <c r="M5746" i="59"/>
  <c r="N5746" i="59"/>
  <c r="P5746" i="59"/>
  <c r="Q5746" i="59"/>
  <c r="R5746" i="59"/>
  <c r="S5746" i="59"/>
  <c r="T5746" i="59"/>
  <c r="U5746" i="59"/>
  <c r="D5747" i="59"/>
  <c r="A5747" i="59" s="1"/>
  <c r="J5747" i="59"/>
  <c r="M5747" i="59"/>
  <c r="N5747" i="59"/>
  <c r="P5747" i="59"/>
  <c r="Q5747" i="59"/>
  <c r="R5747" i="59"/>
  <c r="S5747" i="59"/>
  <c r="T5747" i="59"/>
  <c r="U5747" i="59"/>
  <c r="D5748" i="59"/>
  <c r="A5748" i="59" s="1"/>
  <c r="J5748" i="59"/>
  <c r="M5748" i="59"/>
  <c r="N5748" i="59"/>
  <c r="P5748" i="59"/>
  <c r="Q5748" i="59"/>
  <c r="R5748" i="59"/>
  <c r="S5748" i="59"/>
  <c r="T5748" i="59"/>
  <c r="U5748" i="59"/>
  <c r="D5749" i="59"/>
  <c r="A5749" i="59" s="1"/>
  <c r="J5749" i="59"/>
  <c r="M5749" i="59"/>
  <c r="N5749" i="59"/>
  <c r="P5749" i="59"/>
  <c r="Q5749" i="59"/>
  <c r="R5749" i="59"/>
  <c r="S5749" i="59"/>
  <c r="T5749" i="59"/>
  <c r="U5749" i="59"/>
  <c r="D5750" i="59"/>
  <c r="A5750" i="59" s="1"/>
  <c r="J5750" i="59"/>
  <c r="M5750" i="59"/>
  <c r="N5750" i="59"/>
  <c r="P5750" i="59"/>
  <c r="Q5750" i="59"/>
  <c r="R5750" i="59"/>
  <c r="S5750" i="59"/>
  <c r="T5750" i="59"/>
  <c r="U5750" i="59"/>
  <c r="D5751" i="59"/>
  <c r="A5751" i="59" s="1"/>
  <c r="J5751" i="59"/>
  <c r="M5751" i="59"/>
  <c r="N5751" i="59"/>
  <c r="P5751" i="59"/>
  <c r="Q5751" i="59"/>
  <c r="R5751" i="59"/>
  <c r="S5751" i="59"/>
  <c r="T5751" i="59"/>
  <c r="U5751" i="59"/>
  <c r="D5752" i="59"/>
  <c r="A5752" i="59" s="1"/>
  <c r="J5752" i="59"/>
  <c r="M5752" i="59"/>
  <c r="N5752" i="59"/>
  <c r="P5752" i="59"/>
  <c r="Q5752" i="59"/>
  <c r="R5752" i="59"/>
  <c r="S5752" i="59"/>
  <c r="T5752" i="59"/>
  <c r="U5752" i="59"/>
  <c r="D5753" i="59"/>
  <c r="A5753" i="59" s="1"/>
  <c r="J5753" i="59"/>
  <c r="M5753" i="59"/>
  <c r="N5753" i="59"/>
  <c r="P5753" i="59"/>
  <c r="Q5753" i="59"/>
  <c r="R5753" i="59"/>
  <c r="S5753" i="59"/>
  <c r="T5753" i="59"/>
  <c r="U5753" i="59"/>
  <c r="D5754" i="59"/>
  <c r="A5754" i="59" s="1"/>
  <c r="J5754" i="59"/>
  <c r="M5754" i="59"/>
  <c r="N5754" i="59"/>
  <c r="P5754" i="59"/>
  <c r="Q5754" i="59"/>
  <c r="R5754" i="59"/>
  <c r="S5754" i="59"/>
  <c r="T5754" i="59"/>
  <c r="U5754" i="59"/>
  <c r="D5755" i="59"/>
  <c r="A5755" i="59" s="1"/>
  <c r="J5755" i="59"/>
  <c r="M5755" i="59"/>
  <c r="N5755" i="59"/>
  <c r="P5755" i="59"/>
  <c r="Q5755" i="59"/>
  <c r="R5755" i="59"/>
  <c r="S5755" i="59"/>
  <c r="T5755" i="59"/>
  <c r="U5755" i="59"/>
  <c r="D5756" i="59"/>
  <c r="A5756" i="59" s="1"/>
  <c r="J5756" i="59"/>
  <c r="M5756" i="59"/>
  <c r="N5756" i="59"/>
  <c r="P5756" i="59"/>
  <c r="Q5756" i="59"/>
  <c r="R5756" i="59"/>
  <c r="S5756" i="59"/>
  <c r="T5756" i="59"/>
  <c r="U5756" i="59"/>
  <c r="D5757" i="59"/>
  <c r="A5757" i="59" s="1"/>
  <c r="J5757" i="59"/>
  <c r="M5757" i="59"/>
  <c r="N5757" i="59"/>
  <c r="P5757" i="59"/>
  <c r="Q5757" i="59"/>
  <c r="R5757" i="59"/>
  <c r="S5757" i="59"/>
  <c r="T5757" i="59"/>
  <c r="U5757" i="59"/>
  <c r="D5758" i="59"/>
  <c r="A5758" i="59" s="1"/>
  <c r="J5758" i="59"/>
  <c r="M5758" i="59"/>
  <c r="N5758" i="59"/>
  <c r="P5758" i="59"/>
  <c r="Q5758" i="59"/>
  <c r="R5758" i="59"/>
  <c r="S5758" i="59"/>
  <c r="T5758" i="59"/>
  <c r="U5758" i="59"/>
  <c r="D5759" i="59"/>
  <c r="A5759" i="59" s="1"/>
  <c r="J5759" i="59"/>
  <c r="M5759" i="59"/>
  <c r="N5759" i="59"/>
  <c r="P5759" i="59"/>
  <c r="Q5759" i="59"/>
  <c r="R5759" i="59"/>
  <c r="S5759" i="59"/>
  <c r="T5759" i="59"/>
  <c r="U5759" i="59"/>
  <c r="D5760" i="59"/>
  <c r="A5760" i="59" s="1"/>
  <c r="J5760" i="59"/>
  <c r="M5760" i="59"/>
  <c r="N5760" i="59"/>
  <c r="P5760" i="59"/>
  <c r="Q5760" i="59"/>
  <c r="R5760" i="59"/>
  <c r="S5760" i="59"/>
  <c r="T5760" i="59"/>
  <c r="U5760" i="59"/>
  <c r="D5761" i="59"/>
  <c r="A5761" i="59" s="1"/>
  <c r="J5761" i="59"/>
  <c r="M5761" i="59"/>
  <c r="N5761" i="59"/>
  <c r="P5761" i="59"/>
  <c r="Q5761" i="59"/>
  <c r="R5761" i="59"/>
  <c r="S5761" i="59"/>
  <c r="T5761" i="59"/>
  <c r="U5761" i="59"/>
  <c r="D5762" i="59"/>
  <c r="A5762" i="59" s="1"/>
  <c r="J5762" i="59"/>
  <c r="M5762" i="59"/>
  <c r="N5762" i="59"/>
  <c r="P5762" i="59"/>
  <c r="Q5762" i="59"/>
  <c r="R5762" i="59"/>
  <c r="S5762" i="59"/>
  <c r="T5762" i="59"/>
  <c r="U5762" i="59"/>
  <c r="D5763" i="59"/>
  <c r="A5763" i="59" s="1"/>
  <c r="J5763" i="59"/>
  <c r="M5763" i="59"/>
  <c r="N5763" i="59"/>
  <c r="P5763" i="59"/>
  <c r="Q5763" i="59"/>
  <c r="R5763" i="59"/>
  <c r="S5763" i="59"/>
  <c r="T5763" i="59"/>
  <c r="U5763" i="59"/>
  <c r="D5764" i="59"/>
  <c r="A5764" i="59" s="1"/>
  <c r="J5764" i="59"/>
  <c r="M5764" i="59"/>
  <c r="N5764" i="59"/>
  <c r="P5764" i="59"/>
  <c r="Q5764" i="59"/>
  <c r="R5764" i="59"/>
  <c r="S5764" i="59"/>
  <c r="T5764" i="59"/>
  <c r="U5764" i="59"/>
  <c r="D5765" i="59"/>
  <c r="A5765" i="59" s="1"/>
  <c r="J5765" i="59"/>
  <c r="M5765" i="59"/>
  <c r="N5765" i="59"/>
  <c r="P5765" i="59"/>
  <c r="Q5765" i="59"/>
  <c r="R5765" i="59"/>
  <c r="S5765" i="59"/>
  <c r="T5765" i="59"/>
  <c r="U5765" i="59"/>
  <c r="D5766" i="59"/>
  <c r="A5766" i="59" s="1"/>
  <c r="J5766" i="59"/>
  <c r="M5766" i="59"/>
  <c r="N5766" i="59"/>
  <c r="P5766" i="59"/>
  <c r="Q5766" i="59"/>
  <c r="R5766" i="59"/>
  <c r="S5766" i="59"/>
  <c r="T5766" i="59"/>
  <c r="U5766" i="59"/>
  <c r="D5767" i="59"/>
  <c r="A5767" i="59" s="1"/>
  <c r="J5767" i="59"/>
  <c r="N5767" i="59"/>
  <c r="P5767" i="59"/>
  <c r="Q5767" i="59"/>
  <c r="R5767" i="59"/>
  <c r="S5767" i="59"/>
  <c r="T5767" i="59"/>
  <c r="U5767" i="59"/>
  <c r="C97" i="30"/>
  <c r="D97" i="30"/>
  <c r="E97" i="30"/>
  <c r="F97" i="30"/>
  <c r="G97" i="30"/>
  <c r="H97" i="30"/>
  <c r="I97" i="30"/>
  <c r="J97" i="30"/>
  <c r="K97" i="30"/>
  <c r="L97" i="30"/>
  <c r="M97" i="30"/>
  <c r="N97" i="30"/>
  <c r="O97" i="30"/>
  <c r="I10" i="56"/>
  <c r="I9" i="56"/>
  <c r="I11" i="56"/>
  <c r="I8" i="56"/>
  <c r="I7" i="56"/>
  <c r="I6" i="56"/>
  <c r="I5" i="56"/>
  <c r="E107" i="30"/>
  <c r="O107" i="30"/>
  <c r="C99" i="30"/>
  <c r="D99" i="30"/>
  <c r="E99" i="30"/>
  <c r="F99" i="30"/>
  <c r="G99" i="30"/>
  <c r="H99" i="30"/>
  <c r="I99" i="30"/>
  <c r="J99" i="30"/>
  <c r="K99" i="30"/>
  <c r="L99" i="30"/>
  <c r="M99" i="30"/>
  <c r="N99" i="30"/>
  <c r="O99" i="30"/>
  <c r="C101" i="30"/>
  <c r="D101" i="30"/>
  <c r="E101" i="30"/>
  <c r="F101" i="30"/>
  <c r="G101" i="30"/>
  <c r="H101" i="30"/>
  <c r="I101" i="30"/>
  <c r="J101" i="30"/>
  <c r="K101" i="30"/>
  <c r="L101" i="30"/>
  <c r="M101" i="30"/>
  <c r="N101" i="30"/>
  <c r="O101" i="30"/>
  <c r="D103" i="30"/>
  <c r="E103" i="30"/>
  <c r="F103" i="30"/>
  <c r="G103" i="30"/>
  <c r="H103" i="30"/>
  <c r="I103" i="30"/>
  <c r="J103" i="30"/>
  <c r="K103" i="30"/>
  <c r="L103" i="30"/>
  <c r="M103" i="30"/>
  <c r="N103" i="30"/>
  <c r="C103" i="30"/>
  <c r="O103" i="30"/>
  <c r="D105" i="30"/>
  <c r="E105" i="30"/>
  <c r="F105" i="30"/>
  <c r="G105" i="30"/>
  <c r="H105" i="30"/>
  <c r="I105" i="30"/>
  <c r="J105" i="30"/>
  <c r="K105" i="30"/>
  <c r="L105" i="30"/>
  <c r="M105" i="30"/>
  <c r="N105" i="30"/>
  <c r="O105" i="30"/>
  <c r="C105" i="30"/>
  <c r="D107" i="30"/>
  <c r="F107" i="30"/>
  <c r="G107" i="30"/>
  <c r="H107" i="30"/>
  <c r="I107" i="30"/>
  <c r="J107" i="30"/>
  <c r="K107" i="30"/>
  <c r="L107" i="30"/>
  <c r="M107" i="30"/>
  <c r="N107" i="30"/>
  <c r="C107" i="30"/>
  <c r="Q9" i="4"/>
  <c r="R9" i="4"/>
  <c r="S9" i="4"/>
  <c r="T9" i="4"/>
  <c r="U9" i="4"/>
  <c r="V9" i="4"/>
  <c r="W9" i="4"/>
  <c r="X9" i="4"/>
  <c r="Y9" i="4"/>
  <c r="Z9" i="4"/>
  <c r="AA9" i="4"/>
  <c r="AB9" i="4"/>
  <c r="P9" i="4"/>
  <c r="AB5" i="4"/>
  <c r="Q7" i="4"/>
  <c r="R7" i="4"/>
  <c r="S7" i="4"/>
  <c r="T7" i="4"/>
  <c r="U7" i="4"/>
  <c r="V7" i="4"/>
  <c r="W7" i="4"/>
  <c r="X7" i="4"/>
  <c r="Y7" i="4"/>
  <c r="Z7" i="4"/>
  <c r="AA7" i="4"/>
  <c r="AB7" i="4"/>
  <c r="P7" i="4"/>
  <c r="Q5" i="4"/>
  <c r="R5" i="4"/>
  <c r="S5" i="4"/>
  <c r="T5" i="4"/>
  <c r="U5" i="4"/>
  <c r="V5" i="4"/>
  <c r="W5" i="4"/>
  <c r="X5" i="4"/>
  <c r="Y5" i="4"/>
  <c r="Z5" i="4"/>
  <c r="AA5" i="4"/>
  <c r="P5" i="4"/>
  <c r="Q3" i="4"/>
  <c r="R3" i="4"/>
  <c r="S3" i="4"/>
  <c r="T3" i="4"/>
  <c r="U3" i="4"/>
  <c r="V3" i="4"/>
  <c r="W3" i="4"/>
  <c r="X3" i="4"/>
  <c r="Y3" i="4"/>
  <c r="Z3" i="4"/>
  <c r="AA3" i="4"/>
  <c r="AB3" i="4"/>
  <c r="P3" i="4"/>
  <c r="D3" i="4"/>
  <c r="E3" i="4"/>
  <c r="F3" i="4"/>
  <c r="G3" i="4"/>
  <c r="H3" i="4"/>
  <c r="I3" i="4"/>
  <c r="J3" i="4"/>
  <c r="K3" i="4"/>
  <c r="L3" i="4"/>
  <c r="M3" i="4"/>
  <c r="N3" i="4"/>
  <c r="O3" i="4"/>
  <c r="C3" i="4"/>
  <c r="D5" i="4"/>
  <c r="E5" i="4"/>
  <c r="F5" i="4"/>
  <c r="G5" i="4"/>
  <c r="H5" i="4"/>
  <c r="I5" i="4"/>
  <c r="J5" i="4"/>
  <c r="K5" i="4"/>
  <c r="L5" i="4"/>
  <c r="M5" i="4"/>
  <c r="N5" i="4"/>
  <c r="O5" i="4"/>
  <c r="C5" i="4"/>
  <c r="C7" i="4"/>
  <c r="D7" i="4"/>
  <c r="E7" i="4"/>
  <c r="F7" i="4"/>
  <c r="G7" i="4"/>
  <c r="H7" i="4"/>
  <c r="I7" i="4"/>
  <c r="J7" i="4"/>
  <c r="K7" i="4"/>
  <c r="L7" i="4"/>
  <c r="M7" i="4"/>
  <c r="N7" i="4"/>
  <c r="N11" i="4"/>
  <c r="N13" i="4"/>
  <c r="O7" i="4"/>
  <c r="O9" i="4"/>
  <c r="O11" i="4"/>
  <c r="D11" i="4"/>
  <c r="E11" i="4"/>
  <c r="F11" i="4"/>
  <c r="G11" i="4"/>
  <c r="H11" i="4"/>
  <c r="I11" i="4"/>
  <c r="J11" i="4"/>
  <c r="K11" i="4"/>
  <c r="L11" i="4"/>
  <c r="M11" i="4"/>
  <c r="C11" i="4"/>
  <c r="N9" i="4"/>
  <c r="L9" i="4"/>
  <c r="I9" i="4"/>
  <c r="F15" i="4"/>
  <c r="O15" i="4"/>
  <c r="F17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K13" i="4"/>
  <c r="L13" i="4"/>
  <c r="M13" i="4"/>
  <c r="O13" i="4"/>
  <c r="O107" i="4"/>
  <c r="N107" i="4"/>
  <c r="M107" i="4"/>
  <c r="L107" i="4"/>
  <c r="K107" i="4"/>
  <c r="J107" i="4"/>
  <c r="I107" i="4"/>
  <c r="H107" i="4"/>
  <c r="G107" i="4"/>
  <c r="F107" i="4"/>
  <c r="E107" i="4"/>
  <c r="D107" i="4"/>
  <c r="C107" i="4"/>
  <c r="O73" i="4"/>
  <c r="O71" i="4"/>
  <c r="N71" i="4"/>
  <c r="M71" i="4"/>
  <c r="L71" i="4"/>
  <c r="K71" i="4"/>
  <c r="J71" i="4"/>
  <c r="I71" i="4"/>
  <c r="H71" i="4"/>
  <c r="G71" i="4"/>
  <c r="F71" i="4"/>
  <c r="E71" i="4"/>
  <c r="D71" i="4"/>
  <c r="C71" i="4"/>
  <c r="O69" i="4"/>
  <c r="N69" i="4"/>
  <c r="M69" i="4"/>
  <c r="L69" i="4"/>
  <c r="K69" i="4"/>
  <c r="J69" i="4"/>
  <c r="I69" i="4"/>
  <c r="H69" i="4"/>
  <c r="G69" i="4"/>
  <c r="F69" i="4"/>
  <c r="E69" i="4"/>
  <c r="D69" i="4"/>
  <c r="C69" i="4"/>
  <c r="O67" i="4"/>
  <c r="N67" i="4"/>
  <c r="M67" i="4"/>
  <c r="L67" i="4"/>
  <c r="K67" i="4"/>
  <c r="J67" i="4"/>
  <c r="I67" i="4"/>
  <c r="H67" i="4"/>
  <c r="G67" i="4"/>
  <c r="F67" i="4"/>
  <c r="E67" i="4"/>
  <c r="D67" i="4"/>
  <c r="C67" i="4"/>
  <c r="O65" i="4"/>
  <c r="N65" i="4"/>
  <c r="M65" i="4"/>
  <c r="L65" i="4"/>
  <c r="K65" i="4"/>
  <c r="J65" i="4"/>
  <c r="I65" i="4"/>
  <c r="H65" i="4"/>
  <c r="G65" i="4"/>
  <c r="F65" i="4"/>
  <c r="E65" i="4"/>
  <c r="D65" i="4"/>
  <c r="C65" i="4"/>
  <c r="O63" i="4"/>
  <c r="N63" i="4"/>
  <c r="M63" i="4"/>
  <c r="L63" i="4"/>
  <c r="K63" i="4"/>
  <c r="J63" i="4"/>
  <c r="I63" i="4"/>
  <c r="H63" i="4"/>
  <c r="G63" i="4"/>
  <c r="F63" i="4"/>
  <c r="E63" i="4"/>
  <c r="D63" i="4"/>
  <c r="C63" i="4"/>
  <c r="O61" i="4"/>
  <c r="N61" i="4"/>
  <c r="M61" i="4"/>
  <c r="L61" i="4"/>
  <c r="K61" i="4"/>
  <c r="J61" i="4"/>
  <c r="I61" i="4"/>
  <c r="H61" i="4"/>
  <c r="G61" i="4"/>
  <c r="F61" i="4"/>
  <c r="E61" i="4"/>
  <c r="D61" i="4"/>
  <c r="C61" i="4"/>
  <c r="O59" i="4"/>
  <c r="N59" i="4"/>
  <c r="M59" i="4"/>
  <c r="L59" i="4"/>
  <c r="K59" i="4"/>
  <c r="J59" i="4"/>
  <c r="I59" i="4"/>
  <c r="H59" i="4"/>
  <c r="G59" i="4"/>
  <c r="F59" i="4"/>
  <c r="E59" i="4"/>
  <c r="D59" i="4"/>
  <c r="C59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E57" i="4"/>
  <c r="D57" i="4"/>
  <c r="C57" i="4"/>
  <c r="AB56" i="4"/>
  <c r="AB57" i="4" s="1"/>
  <c r="O55" i="4"/>
  <c r="N55" i="4"/>
  <c r="M55" i="4"/>
  <c r="L55" i="4"/>
  <c r="K55" i="4"/>
  <c r="J55" i="4"/>
  <c r="I55" i="4"/>
  <c r="H55" i="4"/>
  <c r="G55" i="4"/>
  <c r="F55" i="4"/>
  <c r="E55" i="4"/>
  <c r="D55" i="4"/>
  <c r="C55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E53" i="4"/>
  <c r="D53" i="4"/>
  <c r="C53" i="4"/>
  <c r="AB52" i="4"/>
  <c r="AB53" i="4" s="1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E51" i="4"/>
  <c r="D51" i="4"/>
  <c r="C51" i="4"/>
  <c r="AB50" i="4"/>
  <c r="AB51" i="4" s="1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S27" i="4"/>
  <c r="O27" i="4"/>
  <c r="N27" i="4"/>
  <c r="M27" i="4"/>
  <c r="L27" i="4"/>
  <c r="K27" i="4"/>
  <c r="J27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AB22" i="4"/>
  <c r="O22" i="4"/>
  <c r="O23" i="4" s="1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AB19" i="4"/>
  <c r="AA19" i="4"/>
  <c r="Z19" i="4"/>
  <c r="Y19" i="4"/>
  <c r="X19" i="4"/>
  <c r="W19" i="4"/>
  <c r="V19" i="4"/>
  <c r="U19" i="4"/>
  <c r="T19" i="4"/>
  <c r="S19" i="4"/>
  <c r="R19" i="4"/>
  <c r="O19" i="4"/>
  <c r="N19" i="4"/>
  <c r="M19" i="4"/>
  <c r="L19" i="4"/>
  <c r="AB17" i="4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E17" i="4"/>
  <c r="D17" i="4"/>
  <c r="C17" i="4"/>
  <c r="AB15" i="4"/>
  <c r="AA15" i="4"/>
  <c r="Z15" i="4"/>
  <c r="Y15" i="4"/>
  <c r="X15" i="4"/>
  <c r="W15" i="4"/>
  <c r="V15" i="4"/>
  <c r="U15" i="4"/>
  <c r="T15" i="4"/>
  <c r="S15" i="4"/>
  <c r="R15" i="4"/>
  <c r="Q15" i="4"/>
  <c r="P15" i="4"/>
  <c r="N15" i="4"/>
  <c r="M15" i="4"/>
  <c r="L15" i="4"/>
  <c r="K15" i="4"/>
  <c r="J15" i="4"/>
  <c r="I15" i="4"/>
  <c r="H15" i="4"/>
  <c r="G15" i="4"/>
  <c r="E15" i="4"/>
  <c r="D15" i="4"/>
  <c r="C15" i="4"/>
  <c r="V521" i="59" l="1"/>
  <c r="V514" i="59"/>
  <c r="V500" i="59"/>
  <c r="V493" i="59"/>
  <c r="V520" i="59"/>
  <c r="V492" i="59"/>
  <c r="V523" i="59"/>
  <c r="V516" i="59"/>
  <c r="V502" i="59"/>
  <c r="V495" i="59"/>
  <c r="V488" i="59"/>
  <c r="V526" i="59"/>
  <c r="V522" i="59"/>
  <c r="V494" i="59"/>
  <c r="V487" i="59"/>
  <c r="V496" i="59"/>
  <c r="V490" i="59"/>
  <c r="V518" i="59"/>
  <c r="V491" i="59"/>
  <c r="V484" i="59"/>
  <c r="V515" i="59"/>
  <c r="V508" i="59"/>
  <c r="V501" i="59"/>
  <c r="V506" i="59"/>
  <c r="V4879" i="59"/>
  <c r="V4858" i="59"/>
  <c r="V4830" i="59"/>
  <c r="V4802" i="59"/>
  <c r="V4795" i="59"/>
  <c r="V4632" i="59"/>
  <c r="V4604" i="59"/>
  <c r="V4583" i="59"/>
  <c r="V4576" i="59"/>
  <c r="V4562" i="59"/>
  <c r="V4534" i="59"/>
  <c r="V4527" i="59"/>
  <c r="V3619" i="59"/>
  <c r="V3612" i="59"/>
  <c r="V3591" i="59"/>
  <c r="V3584" i="59"/>
  <c r="V3556" i="59"/>
  <c r="V3542" i="59"/>
  <c r="V3507" i="59"/>
  <c r="V3493" i="59"/>
  <c r="V519" i="59"/>
  <c r="V510" i="59"/>
  <c r="V517" i="59"/>
  <c r="V489" i="59"/>
  <c r="V525" i="59"/>
  <c r="V497" i="59"/>
  <c r="V503" i="59"/>
  <c r="V505" i="59"/>
  <c r="V507" i="59"/>
  <c r="V509" i="59"/>
  <c r="V499" i="59"/>
  <c r="V511" i="59"/>
  <c r="V483" i="59"/>
  <c r="V513" i="59"/>
  <c r="V485" i="59"/>
  <c r="V5697" i="59"/>
  <c r="V5690" i="59"/>
  <c r="V5184" i="59"/>
  <c r="V5121" i="59"/>
  <c r="V5093" i="59"/>
  <c r="V5086" i="59"/>
  <c r="V5016" i="59"/>
  <c r="V5009" i="59"/>
  <c r="V4721" i="59"/>
  <c r="V4679" i="59"/>
  <c r="V2765" i="59"/>
  <c r="V2639" i="59"/>
  <c r="V2632" i="59"/>
  <c r="V2618" i="59"/>
  <c r="V2604" i="59"/>
  <c r="V2541" i="59"/>
  <c r="V2339" i="59"/>
  <c r="V2332" i="59"/>
  <c r="V2325" i="59"/>
  <c r="V2311" i="59"/>
  <c r="V1443" i="59"/>
  <c r="V1149" i="59"/>
  <c r="V1128" i="59"/>
  <c r="V1114" i="59"/>
  <c r="V1104" i="59"/>
  <c r="V1083" i="59"/>
  <c r="V948" i="59"/>
  <c r="V941" i="59"/>
  <c r="V760" i="59"/>
  <c r="V732" i="59"/>
  <c r="V569" i="59"/>
  <c r="V438" i="59"/>
  <c r="V431" i="59"/>
  <c r="V197" i="59"/>
  <c r="V155" i="59"/>
  <c r="V26" i="59"/>
  <c r="V19" i="59"/>
  <c r="V5" i="59"/>
  <c r="V5763" i="59"/>
  <c r="V5756" i="59"/>
  <c r="V5728" i="59"/>
  <c r="V5679" i="59"/>
  <c r="V5658" i="59"/>
  <c r="V5644" i="59"/>
  <c r="V5630" i="59"/>
  <c r="V5623" i="59"/>
  <c r="V5616" i="59"/>
  <c r="V5609" i="59"/>
  <c r="V5581" i="59"/>
  <c r="V5567" i="59"/>
  <c r="V5560" i="59"/>
  <c r="V5417" i="59"/>
  <c r="V5410" i="59"/>
  <c r="V5389" i="59"/>
  <c r="V5337" i="59"/>
  <c r="V5334" i="59"/>
  <c r="V5271" i="59"/>
  <c r="V5208" i="59"/>
  <c r="V5187" i="59"/>
  <c r="V1924" i="59"/>
  <c r="V1513" i="59"/>
  <c r="V1499" i="59"/>
  <c r="V1492" i="59"/>
  <c r="V1160" i="59"/>
  <c r="V4242" i="59"/>
  <c r="V3635" i="59"/>
  <c r="V3488" i="59"/>
  <c r="V3425" i="59"/>
  <c r="V3383" i="59"/>
  <c r="V3369" i="59"/>
  <c r="V3334" i="59"/>
  <c r="V3327" i="59"/>
  <c r="V2800" i="59"/>
  <c r="V1524" i="59"/>
  <c r="V781" i="59"/>
  <c r="V740" i="59"/>
  <c r="V719" i="59"/>
  <c r="V404" i="59"/>
  <c r="V219" i="59"/>
  <c r="V149" i="59"/>
  <c r="V142" i="59"/>
  <c r="V1535" i="59"/>
  <c r="V31" i="59"/>
  <c r="V10" i="59"/>
  <c r="V5653" i="59"/>
  <c r="V5287" i="59"/>
  <c r="V5273" i="59"/>
  <c r="V5252" i="59"/>
  <c r="V5245" i="59"/>
  <c r="V5224" i="59"/>
  <c r="V461" i="59"/>
  <c r="V377" i="59"/>
  <c r="V370" i="59"/>
  <c r="V356" i="59"/>
  <c r="V332" i="59"/>
  <c r="V304" i="59"/>
  <c r="V290" i="59"/>
  <c r="V220" i="59"/>
  <c r="V3269" i="59"/>
  <c r="V3206" i="59"/>
  <c r="V3199" i="59"/>
  <c r="V224" i="59"/>
  <c r="V5727" i="59"/>
  <c r="V5685" i="59"/>
  <c r="V5622" i="59"/>
  <c r="V5615" i="59"/>
  <c r="V2946" i="59"/>
  <c r="V4224" i="59"/>
  <c r="V3019" i="59"/>
  <c r="V2081" i="59"/>
  <c r="V2074" i="59"/>
  <c r="V1719" i="59"/>
  <c r="V1297" i="59"/>
  <c r="V1269" i="59"/>
  <c r="V460" i="59"/>
  <c r="V397" i="59"/>
  <c r="V345" i="59"/>
  <c r="V338" i="59"/>
  <c r="V34" i="59"/>
  <c r="V5202" i="59"/>
  <c r="V2183" i="59"/>
  <c r="V2169" i="59"/>
  <c r="V2148" i="59"/>
  <c r="V1716" i="59"/>
  <c r="V1479" i="59"/>
  <c r="V1458" i="59"/>
  <c r="V3143" i="59"/>
  <c r="V3592" i="59"/>
  <c r="V1541" i="59"/>
  <c r="V705" i="59"/>
  <c r="V4344" i="59"/>
  <c r="V4330" i="59"/>
  <c r="V3125" i="59"/>
  <c r="V3118" i="59"/>
  <c r="V3090" i="59"/>
  <c r="V3069" i="59"/>
  <c r="V3041" i="59"/>
  <c r="V3020" i="59"/>
  <c r="V2752" i="59"/>
  <c r="V2528" i="59"/>
  <c r="V5165" i="59"/>
  <c r="V5130" i="59"/>
  <c r="V5046" i="59"/>
  <c r="V5011" i="59"/>
  <c r="V4048" i="59"/>
  <c r="V4041" i="59"/>
  <c r="V3999" i="59"/>
  <c r="V3381" i="59"/>
  <c r="V3339" i="59"/>
  <c r="V3332" i="59"/>
  <c r="V2170" i="59"/>
  <c r="V2163" i="59"/>
  <c r="V2142" i="59"/>
  <c r="V4949" i="59"/>
  <c r="V4928" i="59"/>
  <c r="V4921" i="59"/>
  <c r="V4907" i="59"/>
  <c r="V4900" i="59"/>
  <c r="V4893" i="59"/>
  <c r="V4886" i="59"/>
  <c r="V4883" i="59"/>
  <c r="V4876" i="59"/>
  <c r="V4869" i="59"/>
  <c r="V4862" i="59"/>
  <c r="V4855" i="59"/>
  <c r="V4848" i="59"/>
  <c r="V4834" i="59"/>
  <c r="V4813" i="59"/>
  <c r="V4806" i="59"/>
  <c r="V4090" i="59"/>
  <c r="V4069" i="59"/>
  <c r="V3898" i="59"/>
  <c r="V3884" i="59"/>
  <c r="V3826" i="59"/>
  <c r="V3756" i="59"/>
  <c r="V3637" i="59"/>
  <c r="V3581" i="59"/>
  <c r="V3574" i="59"/>
  <c r="V3553" i="59"/>
  <c r="V3546" i="59"/>
  <c r="V3539" i="59"/>
  <c r="V3532" i="59"/>
  <c r="V3525" i="59"/>
  <c r="V3259" i="59"/>
  <c r="V3252" i="59"/>
  <c r="V3217" i="59"/>
  <c r="V3203" i="59"/>
  <c r="V3182" i="59"/>
  <c r="V2389" i="59"/>
  <c r="V2097" i="59"/>
  <c r="V686" i="59"/>
  <c r="V679" i="59"/>
  <c r="V662" i="59"/>
  <c r="V634" i="59"/>
  <c r="V551" i="59"/>
  <c r="V530" i="59"/>
  <c r="V465" i="59"/>
  <c r="V5183" i="59"/>
  <c r="V5176" i="59"/>
  <c r="V5169" i="59"/>
  <c r="V2760" i="59"/>
  <c r="V2746" i="59"/>
  <c r="V2613" i="59"/>
  <c r="V2550" i="59"/>
  <c r="V2494" i="59"/>
  <c r="V2278" i="59"/>
  <c r="V4633" i="59"/>
  <c r="V4584" i="59"/>
  <c r="V4577" i="59"/>
  <c r="V4542" i="59"/>
  <c r="V4528" i="59"/>
  <c r="V4521" i="59"/>
  <c r="V4465" i="59"/>
  <c r="V2914" i="59"/>
  <c r="V2837" i="59"/>
  <c r="V2823" i="59"/>
  <c r="V2816" i="59"/>
  <c r="V1582" i="59"/>
  <c r="V1575" i="59"/>
  <c r="V1568" i="59"/>
  <c r="V1561" i="59"/>
  <c r="V455" i="59"/>
  <c r="V137" i="59"/>
  <c r="V130" i="59"/>
  <c r="V123" i="59"/>
  <c r="V116" i="59"/>
  <c r="V102" i="59"/>
  <c r="V43" i="59"/>
  <c r="V456" i="59"/>
  <c r="V2975" i="59"/>
  <c r="V3526" i="59"/>
  <c r="V3519" i="59"/>
  <c r="V4089" i="59"/>
  <c r="V4061" i="59"/>
  <c r="V3734" i="59"/>
  <c r="V3727" i="59"/>
  <c r="V1598" i="59"/>
  <c r="V1570" i="59"/>
  <c r="V581" i="59"/>
  <c r="V574" i="59"/>
  <c r="V471" i="59"/>
  <c r="V5166" i="59"/>
  <c r="V1289" i="59"/>
  <c r="V1233" i="59"/>
  <c r="V2437" i="59"/>
  <c r="V2423" i="59"/>
  <c r="V2312" i="59"/>
  <c r="V2291" i="59"/>
  <c r="V2284" i="59"/>
  <c r="V1228" i="59"/>
  <c r="V1001" i="59"/>
  <c r="V5751" i="59"/>
  <c r="V5744" i="59"/>
  <c r="V5737" i="59"/>
  <c r="V5730" i="59"/>
  <c r="V5702" i="59"/>
  <c r="V5688" i="59"/>
  <c r="V5681" i="59"/>
  <c r="V5674" i="59"/>
  <c r="V4801" i="59"/>
  <c r="V4638" i="59"/>
  <c r="V4512" i="59"/>
  <c r="V4498" i="59"/>
  <c r="V4456" i="59"/>
  <c r="V4449" i="59"/>
  <c r="V4435" i="59"/>
  <c r="V2883" i="59"/>
  <c r="V2876" i="59"/>
  <c r="V2855" i="59"/>
  <c r="V2848" i="59"/>
  <c r="V2841" i="59"/>
  <c r="V2827" i="59"/>
  <c r="V1414" i="59"/>
  <c r="V1351" i="59"/>
  <c r="V3844" i="59"/>
  <c r="V3807" i="59"/>
  <c r="V3800" i="59"/>
  <c r="V3793" i="59"/>
  <c r="V3772" i="59"/>
  <c r="V3737" i="59"/>
  <c r="V3723" i="59"/>
  <c r="V3639" i="59"/>
  <c r="V3562" i="59"/>
  <c r="V3555" i="59"/>
  <c r="V3520" i="59"/>
  <c r="V3513" i="59"/>
  <c r="V3499" i="59"/>
  <c r="V1920" i="59"/>
  <c r="V1795" i="59"/>
  <c r="V1704" i="59"/>
  <c r="V1666" i="59"/>
  <c r="V1659" i="59"/>
  <c r="V1645" i="59"/>
  <c r="V1638" i="59"/>
  <c r="V1617" i="59"/>
  <c r="V4784" i="59"/>
  <c r="V4579" i="59"/>
  <c r="V4572" i="59"/>
  <c r="V4418" i="59"/>
  <c r="V4411" i="59"/>
  <c r="V5147" i="59"/>
  <c r="V5140" i="59"/>
  <c r="V5126" i="59"/>
  <c r="V5112" i="59"/>
  <c r="V5098" i="59"/>
  <c r="V5091" i="59"/>
  <c r="V5084" i="59"/>
  <c r="V5056" i="59"/>
  <c r="V5042" i="59"/>
  <c r="V5028" i="59"/>
  <c r="V5007" i="59"/>
  <c r="V5000" i="59"/>
  <c r="V4768" i="59"/>
  <c r="V4754" i="59"/>
  <c r="V4747" i="59"/>
  <c r="V4733" i="59"/>
  <c r="V4726" i="59"/>
  <c r="V4719" i="59"/>
  <c r="V4705" i="59"/>
  <c r="V3945" i="59"/>
  <c r="V3492" i="59"/>
  <c r="V3485" i="59"/>
  <c r="V3394" i="59"/>
  <c r="V3373" i="59"/>
  <c r="V3296" i="59"/>
  <c r="V2349" i="59"/>
  <c r="V2031" i="59"/>
  <c r="V2014" i="59"/>
  <c r="V1331" i="59"/>
  <c r="V877" i="59"/>
  <c r="V697" i="59"/>
  <c r="V666" i="59"/>
  <c r="V610" i="59"/>
  <c r="V2608" i="59"/>
  <c r="V2381" i="59"/>
  <c r="V1910" i="59"/>
  <c r="V1422" i="59"/>
  <c r="V5253" i="59"/>
  <c r="V5303" i="59"/>
  <c r="V5296" i="59"/>
  <c r="V5148" i="59"/>
  <c r="V4241" i="59"/>
  <c r="V4234" i="59"/>
  <c r="V4045" i="59"/>
  <c r="V4024" i="59"/>
  <c r="V4017" i="59"/>
  <c r="V3989" i="59"/>
  <c r="V2916" i="59"/>
  <c r="V2187" i="59"/>
  <c r="V4623" i="59"/>
  <c r="V4595" i="59"/>
  <c r="V4560" i="59"/>
  <c r="V4539" i="59"/>
  <c r="V4518" i="59"/>
  <c r="V4413" i="59"/>
  <c r="V4392" i="59"/>
  <c r="V4385" i="59"/>
  <c r="V4220" i="59"/>
  <c r="V4059" i="59"/>
  <c r="V3916" i="59"/>
  <c r="V3874" i="59"/>
  <c r="V3850" i="59"/>
  <c r="V3809" i="59"/>
  <c r="V3802" i="59"/>
  <c r="V3683" i="59"/>
  <c r="V3662" i="59"/>
  <c r="V3641" i="59"/>
  <c r="V3172" i="59"/>
  <c r="V3144" i="59"/>
  <c r="V3018" i="59"/>
  <c r="V3015" i="59"/>
  <c r="V2093" i="59"/>
  <c r="V2079" i="59"/>
  <c r="V2058" i="59"/>
  <c r="V1112" i="59"/>
  <c r="V1095" i="59"/>
  <c r="V987" i="59"/>
  <c r="V925" i="59"/>
  <c r="V918" i="59"/>
  <c r="V897" i="59"/>
  <c r="V876" i="59"/>
  <c r="V848" i="59"/>
  <c r="V827" i="59"/>
  <c r="V820" i="59"/>
  <c r="V813" i="59"/>
  <c r="V806" i="59"/>
  <c r="V799" i="59"/>
  <c r="V5740" i="59"/>
  <c r="V5733" i="59"/>
  <c r="V5726" i="59"/>
  <c r="V5684" i="59"/>
  <c r="V5677" i="59"/>
  <c r="V5670" i="59"/>
  <c r="V4961" i="59"/>
  <c r="V4860" i="59"/>
  <c r="V3638" i="59"/>
  <c r="V167" i="59"/>
  <c r="V160" i="59"/>
  <c r="V153" i="59"/>
  <c r="V5628" i="59"/>
  <c r="V5621" i="59"/>
  <c r="V5614" i="59"/>
  <c r="V5593" i="59"/>
  <c r="V5558" i="59"/>
  <c r="V5544" i="59"/>
  <c r="V5446" i="59"/>
  <c r="V4228" i="59"/>
  <c r="V4025" i="59"/>
  <c r="V4018" i="59"/>
  <c r="V4004" i="59"/>
  <c r="V3962" i="59"/>
  <c r="V1288" i="59"/>
  <c r="V1267" i="59"/>
  <c r="V1232" i="59"/>
  <c r="V5652" i="59"/>
  <c r="V5638" i="59"/>
  <c r="V5610" i="59"/>
  <c r="V5589" i="59"/>
  <c r="V5554" i="59"/>
  <c r="V5547" i="59"/>
  <c r="V5540" i="59"/>
  <c r="V5533" i="59"/>
  <c r="V5519" i="59"/>
  <c r="V5505" i="59"/>
  <c r="V5498" i="59"/>
  <c r="V5484" i="59"/>
  <c r="V5477" i="59"/>
  <c r="V5470" i="59"/>
  <c r="V5463" i="59"/>
  <c r="V5442" i="59"/>
  <c r="V5376" i="59"/>
  <c r="V5321" i="59"/>
  <c r="V5314" i="59"/>
  <c r="V5307" i="59"/>
  <c r="V4911" i="59"/>
  <c r="V4880" i="59"/>
  <c r="V4873" i="59"/>
  <c r="V4852" i="59"/>
  <c r="V4845" i="59"/>
  <c r="V4810" i="59"/>
  <c r="V4706" i="59"/>
  <c r="V4692" i="59"/>
  <c r="V3901" i="59"/>
  <c r="V3894" i="59"/>
  <c r="V3780" i="59"/>
  <c r="V3703" i="59"/>
  <c r="V3682" i="59"/>
  <c r="V3608" i="59"/>
  <c r="V3587" i="59"/>
  <c r="V3573" i="59"/>
  <c r="V3566" i="59"/>
  <c r="V3559" i="59"/>
  <c r="V3510" i="59"/>
  <c r="V3503" i="59"/>
  <c r="V3496" i="59"/>
  <c r="V2943" i="59"/>
  <c r="V2929" i="59"/>
  <c r="V2887" i="59"/>
  <c r="V2345" i="59"/>
  <c r="V2261" i="59"/>
  <c r="V2213" i="59"/>
  <c r="V2206" i="59"/>
  <c r="V2087" i="59"/>
  <c r="V1665" i="59"/>
  <c r="V1644" i="59"/>
  <c r="V1364" i="59"/>
  <c r="V1357" i="59"/>
  <c r="V1245" i="59"/>
  <c r="V3468" i="59"/>
  <c r="V3447" i="59"/>
  <c r="V3440" i="59"/>
  <c r="V3412" i="59"/>
  <c r="V3321" i="59"/>
  <c r="V3307" i="59"/>
  <c r="V3146" i="59"/>
  <c r="V3100" i="59"/>
  <c r="V3093" i="59"/>
  <c r="V3086" i="59"/>
  <c r="V3079" i="59"/>
  <c r="V3072" i="59"/>
  <c r="V3044" i="59"/>
  <c r="V3037" i="59"/>
  <c r="V3030" i="59"/>
  <c r="V2915" i="59"/>
  <c r="V2614" i="59"/>
  <c r="V2335" i="59"/>
  <c r="V2328" i="59"/>
  <c r="V2321" i="59"/>
  <c r="V2286" i="59"/>
  <c r="V1143" i="59"/>
  <c r="V1105" i="59"/>
  <c r="V1056" i="59"/>
  <c r="V921" i="59"/>
  <c r="V914" i="59"/>
  <c r="V5188" i="59"/>
  <c r="V5755" i="59"/>
  <c r="V5748" i="59"/>
  <c r="V4863" i="59"/>
  <c r="V4814" i="59"/>
  <c r="V4807" i="59"/>
  <c r="V4731" i="59"/>
  <c r="V5139" i="59"/>
  <c r="V4648" i="59"/>
  <c r="V4641" i="59"/>
  <c r="V4634" i="59"/>
  <c r="V4613" i="59"/>
  <c r="V4606" i="59"/>
  <c r="V4599" i="59"/>
  <c r="V4564" i="59"/>
  <c r="V4515" i="59"/>
  <c r="V4508" i="59"/>
  <c r="V4480" i="59"/>
  <c r="V4445" i="59"/>
  <c r="V4438" i="59"/>
  <c r="V4431" i="59"/>
  <c r="V4424" i="59"/>
  <c r="V4249" i="59"/>
  <c r="V3979" i="59"/>
  <c r="V2615" i="59"/>
  <c r="V1983" i="59"/>
  <c r="V1976" i="59"/>
  <c r="V1750" i="59"/>
  <c r="V1736" i="59"/>
  <c r="V1729" i="59"/>
  <c r="V1572" i="59"/>
  <c r="V1425" i="59"/>
  <c r="V1197" i="59"/>
  <c r="V1151" i="59"/>
  <c r="V1036" i="59"/>
  <c r="V1022" i="59"/>
  <c r="V894" i="59"/>
  <c r="V442" i="59"/>
  <c r="V327" i="59"/>
  <c r="V299" i="59"/>
  <c r="V5689" i="59"/>
  <c r="V5327" i="59"/>
  <c r="V5443" i="59"/>
  <c r="V5384" i="59"/>
  <c r="V5326" i="59"/>
  <c r="V5291" i="59"/>
  <c r="V5263" i="59"/>
  <c r="V5256" i="59"/>
  <c r="V4986" i="59"/>
  <c r="V4958" i="59"/>
  <c r="V4930" i="59"/>
  <c r="V4902" i="59"/>
  <c r="V4878" i="59"/>
  <c r="V4864" i="59"/>
  <c r="V4767" i="59"/>
  <c r="V4718" i="59"/>
  <c r="V4711" i="59"/>
  <c r="V4697" i="59"/>
  <c r="V4690" i="59"/>
  <c r="V4683" i="59"/>
  <c r="V4196" i="59"/>
  <c r="V4161" i="59"/>
  <c r="V4154" i="59"/>
  <c r="V4147" i="59"/>
  <c r="V4119" i="59"/>
  <c r="V4112" i="59"/>
  <c r="V4091" i="59"/>
  <c r="V3827" i="59"/>
  <c r="V3813" i="59"/>
  <c r="V2252" i="59"/>
  <c r="V2064" i="59"/>
  <c r="V1938" i="59"/>
  <c r="V1628" i="59"/>
  <c r="V1418" i="59"/>
  <c r="V1376" i="59"/>
  <c r="V1355" i="59"/>
  <c r="V1306" i="59"/>
  <c r="V1299" i="59"/>
  <c r="V1264" i="59"/>
  <c r="V1243" i="59"/>
  <c r="V1236" i="59"/>
  <c r="V1155" i="59"/>
  <c r="V778" i="59"/>
  <c r="V201" i="59"/>
  <c r="V92" i="59"/>
  <c r="V78" i="59"/>
  <c r="V71" i="59"/>
  <c r="V64" i="59"/>
  <c r="V57" i="59"/>
  <c r="V5619" i="59"/>
  <c r="V5577" i="59"/>
  <c r="V5563" i="59"/>
  <c r="V5556" i="59"/>
  <c r="V5535" i="59"/>
  <c r="V5521" i="59"/>
  <c r="V5514" i="59"/>
  <c r="V5507" i="59"/>
  <c r="V5427" i="59"/>
  <c r="V5406" i="59"/>
  <c r="V5323" i="59"/>
  <c r="V5316" i="59"/>
  <c r="V5309" i="59"/>
  <c r="V5302" i="59"/>
  <c r="V5295" i="59"/>
  <c r="V5161" i="59"/>
  <c r="V5154" i="59"/>
  <c r="V4993" i="59"/>
  <c r="V4990" i="59"/>
  <c r="V4983" i="59"/>
  <c r="V4913" i="59"/>
  <c r="V4906" i="59"/>
  <c r="V4882" i="59"/>
  <c r="V4771" i="59"/>
  <c r="V4764" i="59"/>
  <c r="V4757" i="59"/>
  <c r="V4736" i="59"/>
  <c r="V4729" i="59"/>
  <c r="V4214" i="59"/>
  <c r="V4207" i="59"/>
  <c r="V4200" i="59"/>
  <c r="V4074" i="59"/>
  <c r="V3903" i="59"/>
  <c r="V3896" i="59"/>
  <c r="V2208" i="59"/>
  <c r="V2201" i="59"/>
  <c r="V1387" i="59"/>
  <c r="V1352" i="59"/>
  <c r="V1345" i="59"/>
  <c r="V1338" i="59"/>
  <c r="V1310" i="59"/>
  <c r="V1303" i="59"/>
  <c r="V682" i="59"/>
  <c r="V616" i="59"/>
  <c r="V464" i="59"/>
  <c r="V205" i="59"/>
  <c r="V110" i="59"/>
  <c r="V82" i="59"/>
  <c r="V54" i="59"/>
  <c r="V23" i="59"/>
  <c r="V9" i="59"/>
  <c r="V2619" i="59"/>
  <c r="V2595" i="59"/>
  <c r="V2574" i="59"/>
  <c r="V1883" i="59"/>
  <c r="V1842" i="59"/>
  <c r="V1821" i="59"/>
  <c r="V1807" i="59"/>
  <c r="V1793" i="59"/>
  <c r="V1779" i="59"/>
  <c r="V1723" i="59"/>
  <c r="V1552" i="59"/>
  <c r="V1545" i="59"/>
  <c r="V1454" i="59"/>
  <c r="V1447" i="59"/>
  <c r="V1208" i="59"/>
  <c r="V1145" i="59"/>
  <c r="V1131" i="59"/>
  <c r="V1107" i="59"/>
  <c r="V1093" i="59"/>
  <c r="V1065" i="59"/>
  <c r="V609" i="59"/>
  <c r="V599" i="59"/>
  <c r="V557" i="59"/>
  <c r="V475" i="59"/>
  <c r="V443" i="59"/>
  <c r="V349" i="59"/>
  <c r="V314" i="59"/>
  <c r="V237" i="59"/>
  <c r="V230" i="59"/>
  <c r="V223" i="59"/>
  <c r="V209" i="59"/>
  <c r="V5666" i="59"/>
  <c r="V5659" i="59"/>
  <c r="V5191" i="59"/>
  <c r="V5141" i="59"/>
  <c r="V5071" i="59"/>
  <c r="V5008" i="59"/>
  <c r="V5001" i="59"/>
  <c r="V4636" i="59"/>
  <c r="V4517" i="59"/>
  <c r="V4440" i="59"/>
  <c r="V4419" i="59"/>
  <c r="V4405" i="59"/>
  <c r="V4370" i="59"/>
  <c r="V4363" i="59"/>
  <c r="V4356" i="59"/>
  <c r="V4349" i="59"/>
  <c r="V4335" i="59"/>
  <c r="V3138" i="59"/>
  <c r="V3089" i="59"/>
  <c r="V3075" i="59"/>
  <c r="V2999" i="59"/>
  <c r="V2992" i="59"/>
  <c r="V2806" i="59"/>
  <c r="V2652" i="59"/>
  <c r="V2289" i="59"/>
  <c r="V2132" i="59"/>
  <c r="V2125" i="59"/>
  <c r="V2048" i="59"/>
  <c r="V2041" i="59"/>
  <c r="V2034" i="59"/>
  <c r="V2027" i="59"/>
  <c r="V1609" i="59"/>
  <c r="V1448" i="59"/>
  <c r="V1171" i="59"/>
  <c r="V1052" i="59"/>
  <c r="V1045" i="59"/>
  <c r="V603" i="59"/>
  <c r="V593" i="59"/>
  <c r="V437" i="59"/>
  <c r="V381" i="59"/>
  <c r="V360" i="59"/>
  <c r="V315" i="59"/>
  <c r="V308" i="59"/>
  <c r="V3572" i="59"/>
  <c r="V2395" i="59"/>
  <c r="V1610" i="59"/>
  <c r="V1329" i="59"/>
  <c r="V449" i="59"/>
  <c r="V186" i="59"/>
  <c r="V98" i="59"/>
  <c r="V63" i="59"/>
  <c r="V59" i="59"/>
  <c r="V56" i="59"/>
  <c r="V42" i="59"/>
  <c r="V32" i="59"/>
  <c r="V18" i="59"/>
  <c r="V11" i="59"/>
  <c r="V2137" i="59"/>
  <c r="V3306" i="59"/>
  <c r="V1395" i="59"/>
  <c r="V1339" i="59"/>
  <c r="V4423" i="59"/>
  <c r="V5713" i="59"/>
  <c r="V5699" i="59"/>
  <c r="V5639" i="59"/>
  <c r="V5632" i="59"/>
  <c r="V5590" i="59"/>
  <c r="V5583" i="59"/>
  <c r="V5576" i="59"/>
  <c r="V5562" i="59"/>
  <c r="V5170" i="59"/>
  <c r="V4988" i="59"/>
  <c r="V3382" i="59"/>
  <c r="V3340" i="59"/>
  <c r="V3333" i="59"/>
  <c r="V3305" i="59"/>
  <c r="V5766" i="59"/>
  <c r="V5283" i="59"/>
  <c r="V5269" i="59"/>
  <c r="V5213" i="59"/>
  <c r="V5057" i="59"/>
  <c r="V5033" i="59"/>
  <c r="V5019" i="59"/>
  <c r="V3719" i="59"/>
  <c r="V3663" i="59"/>
  <c r="V3617" i="59"/>
  <c r="V3211" i="59"/>
  <c r="V3197" i="59"/>
  <c r="V2920" i="59"/>
  <c r="V2903" i="59"/>
  <c r="V2896" i="59"/>
  <c r="V2882" i="59"/>
  <c r="V2868" i="59"/>
  <c r="V2745" i="59"/>
  <c r="V2724" i="59"/>
  <c r="V2717" i="59"/>
  <c r="V2696" i="59"/>
  <c r="V2640" i="59"/>
  <c r="V2633" i="59"/>
  <c r="V2626" i="59"/>
  <c r="V2531" i="59"/>
  <c r="V2524" i="59"/>
  <c r="V2517" i="59"/>
  <c r="V2503" i="59"/>
  <c r="V2475" i="59"/>
  <c r="V2398" i="59"/>
  <c r="V2227" i="59"/>
  <c r="V1916" i="59"/>
  <c r="V1836" i="59"/>
  <c r="V1829" i="59"/>
  <c r="V1738" i="59"/>
  <c r="V1731" i="59"/>
  <c r="V1724" i="59"/>
  <c r="V1717" i="59"/>
  <c r="V591" i="59"/>
  <c r="V3706" i="59"/>
  <c r="V3604" i="59"/>
  <c r="V3254" i="59"/>
  <c r="V3177" i="59"/>
  <c r="V4283" i="59"/>
  <c r="V899" i="59"/>
  <c r="V759" i="59"/>
  <c r="V1512" i="59"/>
  <c r="V1326" i="59"/>
  <c r="V1227" i="59"/>
  <c r="V850" i="59"/>
  <c r="V3377" i="59"/>
  <c r="V1396" i="59"/>
  <c r="V1273" i="59"/>
  <c r="V1153" i="59"/>
  <c r="V1146" i="59"/>
  <c r="V938" i="59"/>
  <c r="V903" i="59"/>
  <c r="V4561" i="59"/>
  <c r="V4554" i="59"/>
  <c r="V4540" i="59"/>
  <c r="V3812" i="59"/>
  <c r="V3714" i="59"/>
  <c r="V1803" i="59"/>
  <c r="V1604" i="59"/>
  <c r="V1509" i="59"/>
  <c r="V854" i="59"/>
  <c r="V3830" i="59"/>
  <c r="V2019" i="59"/>
  <c r="V1569" i="59"/>
  <c r="V990" i="59"/>
  <c r="V387" i="59"/>
  <c r="V279" i="59"/>
  <c r="V5710" i="59"/>
  <c r="V5433" i="59"/>
  <c r="V5367" i="59"/>
  <c r="V5360" i="59"/>
  <c r="V5353" i="59"/>
  <c r="V5346" i="59"/>
  <c r="V5174" i="59"/>
  <c r="V4345" i="59"/>
  <c r="V4317" i="59"/>
  <c r="V4261" i="59"/>
  <c r="V4047" i="59"/>
  <c r="V4040" i="59"/>
  <c r="V3942" i="59"/>
  <c r="V3463" i="59"/>
  <c r="V3435" i="59"/>
  <c r="V3428" i="59"/>
  <c r="V3421" i="59"/>
  <c r="V3344" i="59"/>
  <c r="V3095" i="59"/>
  <c r="V2798" i="59"/>
  <c r="V2749" i="59"/>
  <c r="V2360" i="59"/>
  <c r="V2304" i="59"/>
  <c r="V2200" i="59"/>
  <c r="V2182" i="59"/>
  <c r="V2168" i="59"/>
  <c r="V2161" i="59"/>
  <c r="V2010" i="59"/>
  <c r="V1989" i="59"/>
  <c r="V1954" i="59"/>
  <c r="V1895" i="59"/>
  <c r="V1847" i="59"/>
  <c r="V1675" i="59"/>
  <c r="V1556" i="59"/>
  <c r="V5313" i="59"/>
  <c r="V5306" i="59"/>
  <c r="V5246" i="59"/>
  <c r="V5214" i="59"/>
  <c r="V5164" i="59"/>
  <c r="V4950" i="59"/>
  <c r="V4943" i="59"/>
  <c r="V4901" i="59"/>
  <c r="V4884" i="59"/>
  <c r="V4856" i="59"/>
  <c r="V4769" i="59"/>
  <c r="V4678" i="59"/>
  <c r="V4671" i="59"/>
  <c r="V4657" i="59"/>
  <c r="V4650" i="59"/>
  <c r="V4615" i="59"/>
  <c r="V4608" i="59"/>
  <c r="V4594" i="59"/>
  <c r="V4516" i="59"/>
  <c r="V4485" i="59"/>
  <c r="V4471" i="59"/>
  <c r="V4425" i="59"/>
  <c r="V4257" i="59"/>
  <c r="V3924" i="59"/>
  <c r="V3851" i="59"/>
  <c r="V3476" i="59"/>
  <c r="V3154" i="59"/>
  <c r="V3115" i="59"/>
  <c r="V3108" i="59"/>
  <c r="V2891" i="59"/>
  <c r="V2874" i="59"/>
  <c r="V2870" i="59"/>
  <c r="V2846" i="59"/>
  <c r="V2832" i="59"/>
  <c r="V2825" i="59"/>
  <c r="V2341" i="59"/>
  <c r="V2292" i="59"/>
  <c r="V2138" i="59"/>
  <c r="V2022" i="59"/>
  <c r="V2001" i="59"/>
  <c r="V1987" i="59"/>
  <c r="V1966" i="59"/>
  <c r="V1945" i="59"/>
  <c r="V1858" i="59"/>
  <c r="V1760" i="59"/>
  <c r="V1753" i="59"/>
  <c r="V1511" i="59"/>
  <c r="V1504" i="59"/>
  <c r="V1356" i="59"/>
  <c r="V1349" i="59"/>
  <c r="V1335" i="59"/>
  <c r="V1109" i="59"/>
  <c r="V1082" i="59"/>
  <c r="V982" i="59"/>
  <c r="V975" i="59"/>
  <c r="V968" i="59"/>
  <c r="V954" i="59"/>
  <c r="V898" i="59"/>
  <c r="V744" i="59"/>
  <c r="V737" i="59"/>
  <c r="V562" i="59"/>
  <c r="V420" i="59"/>
  <c r="V238" i="59"/>
  <c r="V83" i="59"/>
  <c r="V62" i="59"/>
  <c r="V38" i="59"/>
  <c r="V2567" i="59"/>
  <c r="V2483" i="59"/>
  <c r="V2420" i="59"/>
  <c r="V2235" i="59"/>
  <c r="V5715" i="59"/>
  <c r="V5708" i="59"/>
  <c r="V5701" i="59"/>
  <c r="V5648" i="59"/>
  <c r="V5634" i="59"/>
  <c r="V5585" i="59"/>
  <c r="V5543" i="59"/>
  <c r="V5536" i="59"/>
  <c r="V5529" i="59"/>
  <c r="V5445" i="59"/>
  <c r="V5372" i="59"/>
  <c r="V5351" i="59"/>
  <c r="V5186" i="59"/>
  <c r="V5125" i="59"/>
  <c r="V5118" i="59"/>
  <c r="V5104" i="59"/>
  <c r="V5090" i="59"/>
  <c r="V5076" i="59"/>
  <c r="V5048" i="59"/>
  <c r="V4710" i="59"/>
  <c r="V4422" i="59"/>
  <c r="V3921" i="59"/>
  <c r="V3778" i="59"/>
  <c r="V3754" i="59"/>
  <c r="V3733" i="59"/>
  <c r="V3729" i="59"/>
  <c r="V3697" i="59"/>
  <c r="V3652" i="59"/>
  <c r="V3634" i="59"/>
  <c r="V3620" i="59"/>
  <c r="V3613" i="59"/>
  <c r="V3599" i="59"/>
  <c r="V3543" i="59"/>
  <c r="V3529" i="59"/>
  <c r="V3284" i="59"/>
  <c r="V3263" i="59"/>
  <c r="V3256" i="59"/>
  <c r="V3221" i="59"/>
  <c r="V3214" i="59"/>
  <c r="V2804" i="59"/>
  <c r="V2688" i="59"/>
  <c r="V2653" i="59"/>
  <c r="V2646" i="59"/>
  <c r="V2533" i="59"/>
  <c r="V2526" i="59"/>
  <c r="V2505" i="59"/>
  <c r="V2463" i="59"/>
  <c r="V2456" i="59"/>
  <c r="V2442" i="59"/>
  <c r="V2435" i="59"/>
  <c r="V2428" i="59"/>
  <c r="V2414" i="59"/>
  <c r="V2257" i="59"/>
  <c r="V2219" i="59"/>
  <c r="V1820" i="59"/>
  <c r="V1592" i="59"/>
  <c r="V1518" i="59"/>
  <c r="V1469" i="59"/>
  <c r="V1462" i="59"/>
  <c r="V870" i="59"/>
  <c r="V849" i="59"/>
  <c r="V842" i="59"/>
  <c r="V835" i="59"/>
  <c r="V828" i="59"/>
  <c r="V723" i="59"/>
  <c r="V549" i="59"/>
  <c r="V473" i="59"/>
  <c r="V333" i="59"/>
  <c r="V277" i="59"/>
  <c r="V270" i="59"/>
  <c r="V210" i="59"/>
  <c r="V868" i="59"/>
  <c r="V819" i="59"/>
  <c r="V711" i="59"/>
  <c r="V4713" i="59"/>
  <c r="V3690" i="59"/>
  <c r="V3202" i="59"/>
  <c r="V3174" i="59"/>
  <c r="V3026" i="59"/>
  <c r="V5332" i="59"/>
  <c r="V4857" i="59"/>
  <c r="V4843" i="59"/>
  <c r="V4822" i="59"/>
  <c r="V4770" i="59"/>
  <c r="V559" i="59"/>
  <c r="V5286" i="59"/>
  <c r="V5258" i="59"/>
  <c r="V5247" i="59"/>
  <c r="V3399" i="59"/>
  <c r="V5416" i="59"/>
  <c r="V5388" i="59"/>
  <c r="V4851" i="59"/>
  <c r="V3922" i="59"/>
  <c r="V1435" i="59"/>
  <c r="V5493" i="59"/>
  <c r="V4994" i="59"/>
  <c r="V4984" i="59"/>
  <c r="V4083" i="59"/>
  <c r="V2667" i="59"/>
  <c r="V2487" i="59"/>
  <c r="V158" i="59"/>
  <c r="V46" i="59"/>
  <c r="V2228" i="59"/>
  <c r="V932" i="59"/>
  <c r="V4101" i="59"/>
  <c r="V2706" i="59"/>
  <c r="V215" i="59"/>
  <c r="V53" i="59"/>
  <c r="V5232" i="59"/>
  <c r="V2886" i="59"/>
  <c r="V1043" i="59"/>
  <c r="V5719" i="59"/>
  <c r="V5197" i="59"/>
  <c r="V3124" i="59"/>
  <c r="V2974" i="59"/>
  <c r="V2735" i="59"/>
  <c r="V328" i="59"/>
  <c r="V5215" i="59"/>
  <c r="V5272" i="59"/>
  <c r="V5429" i="59"/>
  <c r="V5412" i="59"/>
  <c r="V5349" i="59"/>
  <c r="V4861" i="59"/>
  <c r="V3810" i="59"/>
  <c r="V3782" i="59"/>
  <c r="V3378" i="59"/>
  <c r="V3364" i="59"/>
  <c r="V3357" i="59"/>
  <c r="V1863" i="59"/>
  <c r="V1477" i="59"/>
  <c r="V1463" i="59"/>
  <c r="V1304" i="59"/>
  <c r="V696" i="59"/>
  <c r="V570" i="59"/>
  <c r="V5538" i="59"/>
  <c r="V5531" i="59"/>
  <c r="V5517" i="59"/>
  <c r="V5510" i="59"/>
  <c r="V5503" i="59"/>
  <c r="V5482" i="59"/>
  <c r="V5475" i="59"/>
  <c r="V5461" i="59"/>
  <c r="V5322" i="59"/>
  <c r="V5315" i="59"/>
  <c r="V3939" i="59"/>
  <c r="V3932" i="59"/>
  <c r="V3925" i="59"/>
  <c r="V3883" i="59"/>
  <c r="V3845" i="59"/>
  <c r="V3452" i="59"/>
  <c r="V3424" i="59"/>
  <c r="V3410" i="59"/>
  <c r="V3403" i="59"/>
  <c r="V3396" i="59"/>
  <c r="V3389" i="59"/>
  <c r="V1898" i="59"/>
  <c r="V1495" i="59"/>
  <c r="V1488" i="59"/>
  <c r="V864" i="59"/>
  <c r="V808" i="59"/>
  <c r="V783" i="59"/>
  <c r="V926" i="59"/>
  <c r="V407" i="59"/>
  <c r="V361" i="59"/>
  <c r="V202" i="59"/>
  <c r="V3877" i="59"/>
  <c r="V3422" i="59"/>
  <c r="V3415" i="59"/>
  <c r="V1320" i="59"/>
  <c r="V1309" i="59"/>
  <c r="V351" i="59"/>
  <c r="V206" i="59"/>
  <c r="V72" i="59"/>
  <c r="V33" i="59"/>
  <c r="V5312" i="59"/>
  <c r="V3873" i="59"/>
  <c r="V3863" i="59"/>
  <c r="V3740" i="59"/>
  <c r="V3446" i="59"/>
  <c r="V3101" i="59"/>
  <c r="V1048" i="59"/>
  <c r="V318" i="59"/>
  <c r="V311" i="59"/>
  <c r="V5752" i="59"/>
  <c r="V5568" i="59"/>
  <c r="V4278" i="59"/>
  <c r="V4042" i="59"/>
  <c r="V2429" i="59"/>
  <c r="V2422" i="59"/>
  <c r="V2408" i="59"/>
  <c r="V2145" i="59"/>
  <c r="V2124" i="59"/>
  <c r="V1783" i="59"/>
  <c r="V1694" i="59"/>
  <c r="V1531" i="59"/>
  <c r="V5081" i="59"/>
  <c r="V4676" i="59"/>
  <c r="V4655" i="59"/>
  <c r="V4468" i="59"/>
  <c r="V4461" i="59"/>
  <c r="V4144" i="59"/>
  <c r="V4070" i="59"/>
  <c r="V4056" i="59"/>
  <c r="V5586" i="59"/>
  <c r="V5127" i="59"/>
  <c r="V2426" i="59"/>
  <c r="V1851" i="59"/>
  <c r="V1787" i="59"/>
  <c r="V1698" i="59"/>
  <c r="V1165" i="59"/>
  <c r="V989" i="59"/>
  <c r="V891" i="59"/>
  <c r="V4235" i="59"/>
  <c r="V3605" i="59"/>
  <c r="V2028" i="59"/>
  <c r="V1839" i="59"/>
  <c r="V40" i="59"/>
  <c r="V5734" i="59"/>
  <c r="V5441" i="59"/>
  <c r="V5548" i="59"/>
  <c r="V5422" i="59"/>
  <c r="V5408" i="59"/>
  <c r="V5401" i="59"/>
  <c r="V5387" i="59"/>
  <c r="V5196" i="59"/>
  <c r="V5117" i="59"/>
  <c r="V4987" i="59"/>
  <c r="V4490" i="59"/>
  <c r="V4469" i="59"/>
  <c r="V4226" i="59"/>
  <c r="V4187" i="59"/>
  <c r="V4159" i="59"/>
  <c r="V4096" i="59"/>
  <c r="V3980" i="59"/>
  <c r="V3885" i="59"/>
  <c r="V3854" i="59"/>
  <c r="V3603" i="59"/>
  <c r="V3564" i="59"/>
  <c r="V1031" i="59"/>
  <c r="V425" i="59"/>
  <c r="V418" i="59"/>
  <c r="V5636" i="59"/>
  <c r="V5555" i="59"/>
  <c r="V5415" i="59"/>
  <c r="V5380" i="59"/>
  <c r="V5299" i="59"/>
  <c r="V5228" i="59"/>
  <c r="V5124" i="59"/>
  <c r="V5110" i="59"/>
  <c r="V4966" i="59"/>
  <c r="V4462" i="59"/>
  <c r="V4367" i="59"/>
  <c r="V4110" i="59"/>
  <c r="V3892" i="59"/>
  <c r="V3861" i="59"/>
  <c r="V3808" i="59"/>
  <c r="V3801" i="59"/>
  <c r="V3791" i="59"/>
  <c r="V3585" i="59"/>
  <c r="V3134" i="59"/>
  <c r="V3060" i="59"/>
  <c r="V2973" i="59"/>
  <c r="V2913" i="59"/>
  <c r="V2909" i="59"/>
  <c r="V2895" i="59"/>
  <c r="V2892" i="59"/>
  <c r="V2885" i="59"/>
  <c r="V2871" i="59"/>
  <c r="V2712" i="59"/>
  <c r="V2677" i="59"/>
  <c r="V2599" i="59"/>
  <c r="V2581" i="59"/>
  <c r="V2385" i="59"/>
  <c r="V2346" i="59"/>
  <c r="V2297" i="59"/>
  <c r="V2290" i="59"/>
  <c r="V2005" i="59"/>
  <c r="V1991" i="59"/>
  <c r="V1984" i="59"/>
  <c r="V1674" i="59"/>
  <c r="V5764" i="59"/>
  <c r="V5682" i="59"/>
  <c r="V5675" i="59"/>
  <c r="V5668" i="59"/>
  <c r="V5664" i="59"/>
  <c r="V5629" i="59"/>
  <c r="V5611" i="59"/>
  <c r="V5601" i="59"/>
  <c r="V5573" i="59"/>
  <c r="V5566" i="59"/>
  <c r="V5559" i="59"/>
  <c r="V5506" i="59"/>
  <c r="V5499" i="59"/>
  <c r="V5485" i="59"/>
  <c r="V5478" i="59"/>
  <c r="V5457" i="59"/>
  <c r="V5366" i="59"/>
  <c r="V5359" i="59"/>
  <c r="V5338" i="59"/>
  <c r="V5292" i="59"/>
  <c r="V5163" i="59"/>
  <c r="V5160" i="59"/>
  <c r="V5075" i="59"/>
  <c r="V5068" i="59"/>
  <c r="V5029" i="59"/>
  <c r="V5015" i="59"/>
  <c r="V4948" i="59"/>
  <c r="V4938" i="59"/>
  <c r="V4924" i="59"/>
  <c r="V4917" i="59"/>
  <c r="V4910" i="59"/>
  <c r="V4896" i="59"/>
  <c r="V4889" i="59"/>
  <c r="V4868" i="59"/>
  <c r="V4846" i="59"/>
  <c r="V4796" i="59"/>
  <c r="V4628" i="59"/>
  <c r="V4621" i="59"/>
  <c r="V4600" i="59"/>
  <c r="V4526" i="59"/>
  <c r="V3363" i="59"/>
  <c r="V3356" i="59"/>
  <c r="V3282" i="59"/>
  <c r="V3219" i="59"/>
  <c r="V3085" i="59"/>
  <c r="V2991" i="59"/>
  <c r="V2938" i="59"/>
  <c r="V2924" i="59"/>
  <c r="V2815" i="59"/>
  <c r="V2808" i="59"/>
  <c r="V2734" i="59"/>
  <c r="V2723" i="59"/>
  <c r="V2638" i="59"/>
  <c r="V2624" i="59"/>
  <c r="V2610" i="59"/>
  <c r="V2571" i="59"/>
  <c r="V2539" i="59"/>
  <c r="V2532" i="59"/>
  <c r="V2469" i="59"/>
  <c r="V2462" i="59"/>
  <c r="V2455" i="59"/>
  <c r="V2413" i="59"/>
  <c r="V2322" i="59"/>
  <c r="V2255" i="59"/>
  <c r="V2248" i="59"/>
  <c r="V2241" i="59"/>
  <c r="V2220" i="59"/>
  <c r="V2217" i="59"/>
  <c r="V2178" i="59"/>
  <c r="V2164" i="59"/>
  <c r="V2157" i="59"/>
  <c r="V2030" i="59"/>
  <c r="V1900" i="59"/>
  <c r="V4714" i="59"/>
  <c r="V4675" i="59"/>
  <c r="V4654" i="59"/>
  <c r="V4573" i="59"/>
  <c r="V4566" i="59"/>
  <c r="V4474" i="59"/>
  <c r="V4333" i="59"/>
  <c r="V4312" i="59"/>
  <c r="V4284" i="59"/>
  <c r="V4277" i="59"/>
  <c r="V4270" i="59"/>
  <c r="V4263" i="59"/>
  <c r="V3928" i="59"/>
  <c r="V3914" i="59"/>
  <c r="V3767" i="59"/>
  <c r="V3632" i="59"/>
  <c r="V3615" i="59"/>
  <c r="V3515" i="59"/>
  <c r="V3469" i="59"/>
  <c r="V3395" i="59"/>
  <c r="V3362" i="59"/>
  <c r="V3359" i="59"/>
  <c r="V3302" i="59"/>
  <c r="V3288" i="59"/>
  <c r="V3169" i="59"/>
  <c r="V3080" i="59"/>
  <c r="V3045" i="59"/>
  <c r="V3031" i="59"/>
  <c r="V2983" i="59"/>
  <c r="V2912" i="59"/>
  <c r="V2796" i="59"/>
  <c r="V2782" i="59"/>
  <c r="V2775" i="59"/>
  <c r="V2743" i="59"/>
  <c r="V2558" i="59"/>
  <c r="V2554" i="59"/>
  <c r="V2551" i="59"/>
  <c r="V2537" i="59"/>
  <c r="V2516" i="59"/>
  <c r="V2498" i="59"/>
  <c r="V2495" i="59"/>
  <c r="V2491" i="59"/>
  <c r="V2393" i="59"/>
  <c r="V2358" i="59"/>
  <c r="V2319" i="59"/>
  <c r="V2270" i="59"/>
  <c r="V2263" i="59"/>
  <c r="V2186" i="59"/>
  <c r="V2045" i="59"/>
  <c r="V1981" i="59"/>
  <c r="V1834" i="59"/>
  <c r="V1767" i="59"/>
  <c r="V1622" i="59"/>
  <c r="V1529" i="59"/>
  <c r="V1522" i="59"/>
  <c r="V1430" i="59"/>
  <c r="V1194" i="59"/>
  <c r="V1187" i="59"/>
  <c r="V1176" i="59"/>
  <c r="V910" i="59"/>
  <c r="V860" i="59"/>
  <c r="V632" i="59"/>
  <c r="V433" i="59"/>
  <c r="V157" i="59"/>
  <c r="V154" i="59"/>
  <c r="V150" i="59"/>
  <c r="V129" i="59"/>
  <c r="V108" i="59"/>
  <c r="V101" i="59"/>
  <c r="V94" i="59"/>
  <c r="V5466" i="59"/>
  <c r="V5459" i="59"/>
  <c r="V5330" i="59"/>
  <c r="V5294" i="59"/>
  <c r="V5209" i="59"/>
  <c r="V5162" i="59"/>
  <c r="V5155" i="59"/>
  <c r="V4787" i="59"/>
  <c r="V4780" i="59"/>
  <c r="V4693" i="59"/>
  <c r="V4545" i="59"/>
  <c r="V4538" i="59"/>
  <c r="V4531" i="59"/>
  <c r="V4524" i="59"/>
  <c r="V4238" i="59"/>
  <c r="V4174" i="59"/>
  <c r="V4139" i="59"/>
  <c r="V4104" i="59"/>
  <c r="V4097" i="59"/>
  <c r="V4086" i="59"/>
  <c r="V3995" i="59"/>
  <c r="V3974" i="59"/>
  <c r="V3967" i="59"/>
  <c r="V3960" i="59"/>
  <c r="V3946" i="59"/>
  <c r="V3848" i="59"/>
  <c r="V3817" i="59"/>
  <c r="V3799" i="59"/>
  <c r="V3746" i="59"/>
  <c r="V3675" i="59"/>
  <c r="V3658" i="59"/>
  <c r="V3597" i="59"/>
  <c r="V3586" i="59"/>
  <c r="V3480" i="59"/>
  <c r="V3441" i="59"/>
  <c r="V3434" i="59"/>
  <c r="V3409" i="59"/>
  <c r="V3388" i="59"/>
  <c r="V3331" i="59"/>
  <c r="V3324" i="59"/>
  <c r="V3243" i="59"/>
  <c r="V3229" i="59"/>
  <c r="V3201" i="59"/>
  <c r="V3194" i="59"/>
  <c r="V3187" i="59"/>
  <c r="V3173" i="59"/>
  <c r="V3137" i="59"/>
  <c r="V3123" i="59"/>
  <c r="V3063" i="59"/>
  <c r="V2965" i="59"/>
  <c r="V2849" i="59"/>
  <c r="V2789" i="59"/>
  <c r="V2761" i="59"/>
  <c r="V2747" i="59"/>
  <c r="V2662" i="59"/>
  <c r="V2601" i="59"/>
  <c r="V2583" i="59"/>
  <c r="V2407" i="59"/>
  <c r="V2376" i="59"/>
  <c r="V2369" i="59"/>
  <c r="V2295" i="59"/>
  <c r="V2214" i="59"/>
  <c r="V2144" i="59"/>
  <c r="V2063" i="59"/>
  <c r="V1919" i="59"/>
  <c r="V1880" i="59"/>
  <c r="V1693" i="59"/>
  <c r="V1452" i="59"/>
  <c r="V1286" i="59"/>
  <c r="V1120" i="59"/>
  <c r="V1103" i="59"/>
  <c r="V1064" i="59"/>
  <c r="V772" i="59"/>
  <c r="V419" i="59"/>
  <c r="V352" i="59"/>
  <c r="V225" i="59"/>
  <c r="V2189" i="59"/>
  <c r="V2171" i="59"/>
  <c r="V1764" i="59"/>
  <c r="V1711" i="59"/>
  <c r="V3054" i="59"/>
  <c r="V3345" i="59"/>
  <c r="V3065" i="59"/>
  <c r="V1472" i="59"/>
  <c r="V1098" i="59"/>
  <c r="V5580" i="59"/>
  <c r="V4824" i="59"/>
  <c r="V5584" i="59"/>
  <c r="V1562" i="59"/>
  <c r="V4509" i="59"/>
  <c r="V5757" i="59"/>
  <c r="V5754" i="59"/>
  <c r="V5743" i="59"/>
  <c r="V5696" i="59"/>
  <c r="V5041" i="59"/>
  <c r="V5027" i="59"/>
  <c r="V4716" i="59"/>
  <c r="V4684" i="59"/>
  <c r="V4649" i="59"/>
  <c r="V4585" i="59"/>
  <c r="V4350" i="59"/>
  <c r="V4318" i="59"/>
  <c r="V4304" i="59"/>
  <c r="V4290" i="59"/>
  <c r="V4262" i="59"/>
  <c r="V4236" i="59"/>
  <c r="V4165" i="59"/>
  <c r="V4137" i="59"/>
  <c r="V4130" i="59"/>
  <c r="V4123" i="59"/>
  <c r="V4116" i="59"/>
  <c r="V4077" i="59"/>
  <c r="V4038" i="59"/>
  <c r="V3940" i="59"/>
  <c r="V3915" i="59"/>
  <c r="V3717" i="59"/>
  <c r="V2937" i="59"/>
  <c r="V2919" i="59"/>
  <c r="V2820" i="59"/>
  <c r="V2809" i="59"/>
  <c r="V2753" i="59"/>
  <c r="V2436" i="59"/>
  <c r="V2401" i="59"/>
  <c r="V1765" i="59"/>
  <c r="V1392" i="59"/>
  <c r="V5226" i="59"/>
  <c r="V5153" i="59"/>
  <c r="V5092" i="59"/>
  <c r="V4681" i="59"/>
  <c r="V4369" i="59"/>
  <c r="V3747" i="59"/>
  <c r="V3185" i="59"/>
  <c r="V3178" i="59"/>
  <c r="V5572" i="59"/>
  <c r="V5487" i="59"/>
  <c r="V4319" i="59"/>
  <c r="V5212" i="59"/>
  <c r="V4479" i="59"/>
  <c r="V3857" i="59"/>
  <c r="V5641" i="59"/>
  <c r="V5598" i="59"/>
  <c r="V3552" i="59"/>
  <c r="V3076" i="59"/>
  <c r="V5720" i="59"/>
  <c r="V5383" i="59"/>
  <c r="V3563" i="59"/>
  <c r="V1718" i="59"/>
  <c r="V5732" i="59"/>
  <c r="V5729" i="59"/>
  <c r="V5725" i="59"/>
  <c r="V5714" i="59"/>
  <c r="V5423" i="59"/>
  <c r="V5395" i="59"/>
  <c r="V5236" i="59"/>
  <c r="V5229" i="59"/>
  <c r="V5211" i="59"/>
  <c r="V5088" i="59"/>
  <c r="V5070" i="59"/>
  <c r="V5045" i="59"/>
  <c r="V4975" i="59"/>
  <c r="V4766" i="59"/>
  <c r="V4759" i="59"/>
  <c r="V4745" i="59"/>
  <c r="V4738" i="59"/>
  <c r="V4720" i="59"/>
  <c r="V4698" i="59"/>
  <c r="V4677" i="59"/>
  <c r="V4663" i="59"/>
  <c r="V4610" i="59"/>
  <c r="V4603" i="59"/>
  <c r="V4589" i="59"/>
  <c r="V4567" i="59"/>
  <c r="V4407" i="59"/>
  <c r="V4329" i="59"/>
  <c r="V4218" i="59"/>
  <c r="V4211" i="59"/>
  <c r="V4197" i="59"/>
  <c r="V4031" i="59"/>
  <c r="V3679" i="59"/>
  <c r="V3654" i="59"/>
  <c r="V3640" i="59"/>
  <c r="V3636" i="59"/>
  <c r="V3629" i="59"/>
  <c r="V3622" i="59"/>
  <c r="V3181" i="59"/>
  <c r="V3163" i="59"/>
  <c r="V3156" i="59"/>
  <c r="V2969" i="59"/>
  <c r="V2923" i="59"/>
  <c r="V2799" i="59"/>
  <c r="V2778" i="59"/>
  <c r="V2771" i="59"/>
  <c r="V2394" i="59"/>
  <c r="V2327" i="59"/>
  <c r="V1769" i="59"/>
  <c r="V692" i="59"/>
  <c r="V598" i="59"/>
  <c r="V5508" i="59"/>
  <c r="V4252" i="59"/>
  <c r="V728" i="59"/>
  <c r="V5512" i="59"/>
  <c r="V3341" i="59"/>
  <c r="V3291" i="59"/>
  <c r="V5731" i="59"/>
  <c r="V5483" i="59"/>
  <c r="V5455" i="59"/>
  <c r="V5444" i="59"/>
  <c r="V5175" i="59"/>
  <c r="V5135" i="59"/>
  <c r="V5120" i="59"/>
  <c r="V5106" i="59"/>
  <c r="V5063" i="59"/>
  <c r="V5038" i="59"/>
  <c r="V4999" i="59"/>
  <c r="V4819" i="59"/>
  <c r="V4808" i="59"/>
  <c r="V4436" i="59"/>
  <c r="V4322" i="59"/>
  <c r="V4294" i="59"/>
  <c r="V4233" i="59"/>
  <c r="V4155" i="59"/>
  <c r="V4134" i="59"/>
  <c r="V4127" i="59"/>
  <c r="V4106" i="59"/>
  <c r="V4088" i="59"/>
  <c r="V4081" i="59"/>
  <c r="V3775" i="59"/>
  <c r="V3768" i="59"/>
  <c r="V3736" i="59"/>
  <c r="V3711" i="59"/>
  <c r="V3408" i="59"/>
  <c r="V3167" i="59"/>
  <c r="V2497" i="59"/>
  <c r="V2444" i="59"/>
  <c r="V2412" i="59"/>
  <c r="V1971" i="59"/>
  <c r="V1957" i="59"/>
  <c r="V1950" i="59"/>
  <c r="V1816" i="59"/>
  <c r="V1809" i="59"/>
  <c r="V1382" i="59"/>
  <c r="V886" i="59"/>
  <c r="V861" i="59"/>
  <c r="V717" i="59"/>
  <c r="V1684" i="59"/>
  <c r="V1651" i="59"/>
  <c r="V1234" i="59"/>
  <c r="V803" i="59"/>
  <c r="V743" i="59"/>
  <c r="V736" i="59"/>
  <c r="V312" i="59"/>
  <c r="V5281" i="59"/>
  <c r="V5043" i="59"/>
  <c r="V4933" i="59"/>
  <c r="V4460" i="59"/>
  <c r="V3788" i="59"/>
  <c r="V3781" i="59"/>
  <c r="V3360" i="59"/>
  <c r="V3179" i="59"/>
  <c r="V2406" i="59"/>
  <c r="V2158" i="59"/>
  <c r="V1695" i="59"/>
  <c r="V3897" i="59"/>
  <c r="V3320" i="59"/>
  <c r="V2842" i="59"/>
  <c r="V2828" i="59"/>
  <c r="V623" i="59"/>
  <c r="V51" i="59"/>
  <c r="V48" i="59"/>
  <c r="V5014" i="59"/>
  <c r="V4586" i="59"/>
  <c r="V3773" i="59"/>
  <c r="V3755" i="59"/>
  <c r="V3417" i="59"/>
  <c r="V2978" i="59"/>
  <c r="V2246" i="59"/>
  <c r="V5328" i="59"/>
  <c r="V4761" i="59"/>
  <c r="V3997" i="59"/>
  <c r="V3876" i="59"/>
  <c r="V2549" i="59"/>
  <c r="V1039" i="59"/>
  <c r="V771" i="59"/>
  <c r="V5759" i="59"/>
  <c r="V5676" i="59"/>
  <c r="V5647" i="59"/>
  <c r="V5640" i="59"/>
  <c r="V5633" i="59"/>
  <c r="V5600" i="59"/>
  <c r="V5597" i="59"/>
  <c r="V5532" i="59"/>
  <c r="V5525" i="59"/>
  <c r="V5468" i="59"/>
  <c r="V5428" i="59"/>
  <c r="V5425" i="59"/>
  <c r="V5400" i="59"/>
  <c r="V5393" i="59"/>
  <c r="V5364" i="59"/>
  <c r="V5357" i="59"/>
  <c r="V5325" i="59"/>
  <c r="V5177" i="59"/>
  <c r="V5036" i="59"/>
  <c r="V4403" i="59"/>
  <c r="V4375" i="59"/>
  <c r="V4368" i="59"/>
  <c r="V4192" i="59"/>
  <c r="V4019" i="59"/>
  <c r="V4001" i="59"/>
  <c r="V3998" i="59"/>
  <c r="V3966" i="59"/>
  <c r="V3920" i="59"/>
  <c r="V3902" i="59"/>
  <c r="V3821" i="59"/>
  <c r="V3749" i="59"/>
  <c r="V3716" i="59"/>
  <c r="V3695" i="59"/>
  <c r="V3558" i="59"/>
  <c r="V3494" i="59"/>
  <c r="V3457" i="59"/>
  <c r="V3404" i="59"/>
  <c r="V3325" i="59"/>
  <c r="V3208" i="59"/>
  <c r="V3176" i="59"/>
  <c r="V2954" i="59"/>
  <c r="V2950" i="59"/>
  <c r="V2826" i="59"/>
  <c r="V2546" i="59"/>
  <c r="V2233" i="59"/>
  <c r="V2180" i="59"/>
  <c r="V2123" i="59"/>
  <c r="V1953" i="59"/>
  <c r="V1946" i="59"/>
  <c r="V1868" i="59"/>
  <c r="V1840" i="59"/>
  <c r="V1804" i="59"/>
  <c r="V1792" i="59"/>
  <c r="V1771" i="59"/>
  <c r="V1752" i="59"/>
  <c r="V1332" i="59"/>
  <c r="V1138" i="59"/>
  <c r="V1068" i="59"/>
  <c r="V882" i="59"/>
  <c r="V857" i="59"/>
  <c r="V782" i="59"/>
  <c r="V5626" i="59"/>
  <c r="V5518" i="59"/>
  <c r="V5511" i="59"/>
  <c r="V5432" i="59"/>
  <c r="V5411" i="59"/>
  <c r="V5407" i="59"/>
  <c r="V5404" i="59"/>
  <c r="V5371" i="59"/>
  <c r="V5300" i="59"/>
  <c r="V5282" i="59"/>
  <c r="V5257" i="59"/>
  <c r="V5210" i="59"/>
  <c r="V5185" i="59"/>
  <c r="V5167" i="59"/>
  <c r="V5105" i="59"/>
  <c r="V5087" i="59"/>
  <c r="V5080" i="59"/>
  <c r="V5051" i="59"/>
  <c r="V5044" i="59"/>
  <c r="V4934" i="59"/>
  <c r="V4916" i="59"/>
  <c r="V4826" i="59"/>
  <c r="V4776" i="59"/>
  <c r="V4773" i="59"/>
  <c r="V4755" i="59"/>
  <c r="V4730" i="59"/>
  <c r="V4712" i="59"/>
  <c r="V4687" i="59"/>
  <c r="V4645" i="59"/>
  <c r="V4511" i="59"/>
  <c r="V4504" i="59"/>
  <c r="V4493" i="59"/>
  <c r="V4443" i="59"/>
  <c r="V4361" i="59"/>
  <c r="V4346" i="59"/>
  <c r="V4314" i="59"/>
  <c r="V4286" i="59"/>
  <c r="V4250" i="59"/>
  <c r="V4210" i="59"/>
  <c r="V4203" i="59"/>
  <c r="V4185" i="59"/>
  <c r="V4171" i="59"/>
  <c r="V4157" i="59"/>
  <c r="V4153" i="59"/>
  <c r="V4143" i="59"/>
  <c r="V4065" i="59"/>
  <c r="V4058" i="59"/>
  <c r="V4037" i="59"/>
  <c r="V3991" i="59"/>
  <c r="V3984" i="59"/>
  <c r="V3927" i="59"/>
  <c r="V3849" i="59"/>
  <c r="V3796" i="59"/>
  <c r="V3667" i="59"/>
  <c r="V3649" i="59"/>
  <c r="V3624" i="59"/>
  <c r="V3583" i="59"/>
  <c r="V3450" i="59"/>
  <c r="V3443" i="59"/>
  <c r="V3439" i="59"/>
  <c r="V3429" i="59"/>
  <c r="V3361" i="59"/>
  <c r="V3329" i="59"/>
  <c r="V3311" i="59"/>
  <c r="V3303" i="59"/>
  <c r="V3293" i="59"/>
  <c r="V3272" i="59"/>
  <c r="V3265" i="59"/>
  <c r="V3240" i="59"/>
  <c r="V3222" i="59"/>
  <c r="V2561" i="59"/>
  <c r="V2522" i="59"/>
  <c r="V2482" i="59"/>
  <c r="V2340" i="59"/>
  <c r="V2326" i="59"/>
  <c r="V2283" i="59"/>
  <c r="V2162" i="59"/>
  <c r="V2159" i="59"/>
  <c r="V2155" i="59"/>
  <c r="V2152" i="59"/>
  <c r="V1922" i="59"/>
  <c r="V1826" i="59"/>
  <c r="V1815" i="59"/>
  <c r="V1796" i="59"/>
  <c r="V1728" i="59"/>
  <c r="V1689" i="59"/>
  <c r="V1667" i="59"/>
  <c r="V1646" i="59"/>
  <c r="V1424" i="59"/>
  <c r="V1399" i="59"/>
  <c r="V1381" i="59"/>
  <c r="V536" i="59"/>
  <c r="V478" i="59"/>
  <c r="V1461" i="59"/>
  <c r="V1368" i="59"/>
  <c r="V1361" i="59"/>
  <c r="V1333" i="59"/>
  <c r="V1319" i="59"/>
  <c r="V1222" i="59"/>
  <c r="V1204" i="59"/>
  <c r="V1108" i="59"/>
  <c r="V865" i="59"/>
  <c r="V625" i="59"/>
  <c r="V618" i="59"/>
  <c r="V597" i="59"/>
  <c r="V590" i="59"/>
  <c r="V586" i="59"/>
  <c r="V468" i="59"/>
  <c r="V446" i="59"/>
  <c r="V565" i="59"/>
  <c r="V417" i="59"/>
  <c r="V204" i="59"/>
  <c r="V168" i="59"/>
  <c r="V165" i="59"/>
  <c r="V4149" i="59"/>
  <c r="V4128" i="59"/>
  <c r="V4117" i="59"/>
  <c r="V4100" i="59"/>
  <c r="V4082" i="59"/>
  <c r="V4050" i="59"/>
  <c r="V4043" i="59"/>
  <c r="V3972" i="59"/>
  <c r="V3958" i="59"/>
  <c r="V3951" i="59"/>
  <c r="V3933" i="59"/>
  <c r="V3908" i="59"/>
  <c r="V3890" i="59"/>
  <c r="V3847" i="59"/>
  <c r="V3787" i="59"/>
  <c r="V3668" i="59"/>
  <c r="V3664" i="59"/>
  <c r="V3661" i="59"/>
  <c r="V3625" i="59"/>
  <c r="V3570" i="59"/>
  <c r="V3430" i="59"/>
  <c r="V3426" i="59"/>
  <c r="V3416" i="59"/>
  <c r="V3398" i="59"/>
  <c r="V3355" i="59"/>
  <c r="V3315" i="59"/>
  <c r="V3301" i="59"/>
  <c r="V3294" i="59"/>
  <c r="V3290" i="59"/>
  <c r="V3234" i="59"/>
  <c r="V3159" i="59"/>
  <c r="V3105" i="59"/>
  <c r="V2990" i="59"/>
  <c r="V2911" i="59"/>
  <c r="V2897" i="59"/>
  <c r="V2865" i="59"/>
  <c r="V2762" i="59"/>
  <c r="V2680" i="59"/>
  <c r="V2673" i="59"/>
  <c r="V2666" i="59"/>
  <c r="V2637" i="59"/>
  <c r="V2630" i="59"/>
  <c r="V2560" i="59"/>
  <c r="V2518" i="59"/>
  <c r="V2478" i="59"/>
  <c r="V2431" i="59"/>
  <c r="V2342" i="59"/>
  <c r="V1856" i="59"/>
  <c r="V1613" i="59"/>
  <c r="V1588" i="59"/>
  <c r="V1574" i="59"/>
  <c r="V1408" i="59"/>
  <c r="V1365" i="59"/>
  <c r="V1265" i="59"/>
  <c r="V1258" i="59"/>
  <c r="V1226" i="59"/>
  <c r="V1201" i="59"/>
  <c r="V724" i="59"/>
  <c r="V629" i="59"/>
  <c r="V622" i="59"/>
  <c r="V615" i="59"/>
  <c r="V594" i="59"/>
  <c r="V258" i="59"/>
  <c r="V251" i="59"/>
  <c r="V183" i="59"/>
  <c r="V1484" i="59"/>
  <c r="V1293" i="59"/>
  <c r="V1032" i="59"/>
  <c r="V1018" i="59"/>
  <c r="V997" i="59"/>
  <c r="V905" i="59"/>
  <c r="V836" i="59"/>
  <c r="V829" i="59"/>
  <c r="V690" i="59"/>
  <c r="V451" i="59"/>
  <c r="V310" i="59"/>
  <c r="V260" i="59"/>
  <c r="V253" i="59"/>
  <c r="V21" i="59"/>
  <c r="V7" i="59"/>
  <c r="V2751" i="59"/>
  <c r="V2711" i="59"/>
  <c r="V2636" i="59"/>
  <c r="V2552" i="59"/>
  <c r="V2545" i="59"/>
  <c r="V2509" i="59"/>
  <c r="V2432" i="59"/>
  <c r="V2396" i="59"/>
  <c r="V2386" i="59"/>
  <c r="V2353" i="59"/>
  <c r="V2350" i="59"/>
  <c r="V2256" i="59"/>
  <c r="V2174" i="59"/>
  <c r="V2067" i="59"/>
  <c r="V2056" i="59"/>
  <c r="V2042" i="59"/>
  <c r="V1608" i="59"/>
  <c r="V1594" i="59"/>
  <c r="V1554" i="59"/>
  <c r="V1510" i="59"/>
  <c r="V1485" i="59"/>
  <c r="V1460" i="59"/>
  <c r="V1456" i="59"/>
  <c r="V1449" i="59"/>
  <c r="V1312" i="59"/>
  <c r="V1276" i="59"/>
  <c r="V1247" i="59"/>
  <c r="V1240" i="59"/>
  <c r="V1200" i="59"/>
  <c r="V1168" i="59"/>
  <c r="V1164" i="59"/>
  <c r="V984" i="59"/>
  <c r="V974" i="59"/>
  <c r="V960" i="59"/>
  <c r="V844" i="59"/>
  <c r="V687" i="59"/>
  <c r="V200" i="59"/>
  <c r="V196" i="59"/>
  <c r="V189" i="59"/>
  <c r="V22" i="59"/>
  <c r="V15" i="59"/>
  <c r="V3387" i="59"/>
  <c r="V3380" i="59"/>
  <c r="V3358" i="59"/>
  <c r="V3326" i="59"/>
  <c r="V3191" i="59"/>
  <c r="V3184" i="59"/>
  <c r="V3083" i="59"/>
  <c r="V2902" i="59"/>
  <c r="V2898" i="59"/>
  <c r="V2869" i="59"/>
  <c r="V2866" i="59"/>
  <c r="V2755" i="59"/>
  <c r="V2697" i="59"/>
  <c r="V2690" i="59"/>
  <c r="V2534" i="59"/>
  <c r="V2465" i="59"/>
  <c r="V2458" i="59"/>
  <c r="V2300" i="59"/>
  <c r="V2285" i="59"/>
  <c r="V2260" i="59"/>
  <c r="V2185" i="59"/>
  <c r="V2153" i="59"/>
  <c r="V2146" i="59"/>
  <c r="V2114" i="59"/>
  <c r="V2103" i="59"/>
  <c r="V2096" i="59"/>
  <c r="V2013" i="59"/>
  <c r="V2002" i="59"/>
  <c r="V1799" i="59"/>
  <c r="V1766" i="59"/>
  <c r="V1734" i="59"/>
  <c r="V1727" i="59"/>
  <c r="V1720" i="59"/>
  <c r="V1683" i="59"/>
  <c r="V1633" i="59"/>
  <c r="V1587" i="59"/>
  <c r="V1580" i="59"/>
  <c r="V1503" i="59"/>
  <c r="V1496" i="59"/>
  <c r="V1471" i="59"/>
  <c r="V1446" i="59"/>
  <c r="V1416" i="59"/>
  <c r="V1373" i="59"/>
  <c r="V1369" i="59"/>
  <c r="V1337" i="59"/>
  <c r="V1327" i="59"/>
  <c r="V1218" i="59"/>
  <c r="V1211" i="59"/>
  <c r="V1179" i="59"/>
  <c r="V1139" i="59"/>
  <c r="V1132" i="59"/>
  <c r="V1118" i="59"/>
  <c r="V953" i="59"/>
  <c r="V939" i="59"/>
  <c r="V801" i="59"/>
  <c r="V589" i="59"/>
  <c r="V366" i="59"/>
  <c r="V322" i="59"/>
  <c r="V128" i="59"/>
  <c r="V121" i="59"/>
  <c r="V104" i="59"/>
  <c r="V100" i="59"/>
  <c r="V65" i="59"/>
  <c r="V58" i="59"/>
  <c r="V294" i="59"/>
  <c r="V287" i="59"/>
  <c r="V280" i="59"/>
  <c r="V273" i="59"/>
  <c r="V266" i="59"/>
  <c r="V227" i="59"/>
  <c r="V216" i="59"/>
  <c r="V144" i="59"/>
  <c r="V119" i="59"/>
  <c r="V105" i="59"/>
  <c r="V87" i="59"/>
  <c r="V80" i="59"/>
  <c r="V66" i="59"/>
  <c r="V45" i="59"/>
  <c r="V5635" i="59"/>
  <c r="V5620" i="59"/>
  <c r="V5495" i="59"/>
  <c r="V5488" i="59"/>
  <c r="V5481" i="59"/>
  <c r="V5434" i="59"/>
  <c r="V5391" i="59"/>
  <c r="V5373" i="59"/>
  <c r="V5365" i="59"/>
  <c r="V5355" i="59"/>
  <c r="V5344" i="59"/>
  <c r="V5308" i="59"/>
  <c r="V5250" i="59"/>
  <c r="V5218" i="59"/>
  <c r="V5200" i="59"/>
  <c r="V5178" i="59"/>
  <c r="V5145" i="59"/>
  <c r="V5109" i="59"/>
  <c r="V5058" i="59"/>
  <c r="V5037" i="59"/>
  <c r="V4977" i="59"/>
  <c r="V4920" i="59"/>
  <c r="V4898" i="59"/>
  <c r="V4737" i="59"/>
  <c r="V4701" i="59"/>
  <c r="V4694" i="59"/>
  <c r="V4662" i="59"/>
  <c r="V4619" i="59"/>
  <c r="V4612" i="59"/>
  <c r="V4605" i="59"/>
  <c r="V4285" i="59"/>
  <c r="V4071" i="59"/>
  <c r="V3954" i="59"/>
  <c r="V3929" i="59"/>
  <c r="V3911" i="59"/>
  <c r="V3839" i="59"/>
  <c r="V3836" i="59"/>
  <c r="V3822" i="59"/>
  <c r="V3779" i="59"/>
  <c r="V3750" i="59"/>
  <c r="V3735" i="59"/>
  <c r="V3699" i="59"/>
  <c r="V3674" i="59"/>
  <c r="V3579" i="59"/>
  <c r="V3540" i="59"/>
  <c r="V3442" i="59"/>
  <c r="V3407" i="59"/>
  <c r="V3371" i="59"/>
  <c r="V3253" i="59"/>
  <c r="V3235" i="59"/>
  <c r="V3228" i="59"/>
  <c r="V3225" i="59"/>
  <c r="V3157" i="59"/>
  <c r="V3150" i="59"/>
  <c r="V3131" i="59"/>
  <c r="V3059" i="59"/>
  <c r="V3002" i="59"/>
  <c r="V2843" i="59"/>
  <c r="V2792" i="59"/>
  <c r="V2764" i="59"/>
  <c r="V2716" i="59"/>
  <c r="V2713" i="59"/>
  <c r="V2656" i="59"/>
  <c r="V2634" i="59"/>
  <c r="V2620" i="59"/>
  <c r="V2594" i="59"/>
  <c r="V2568" i="59"/>
  <c r="V2470" i="59"/>
  <c r="V2427" i="59"/>
  <c r="V2352" i="59"/>
  <c r="V2323" i="59"/>
  <c r="V2316" i="59"/>
  <c r="V2269" i="59"/>
  <c r="V2194" i="59"/>
  <c r="V2176" i="59"/>
  <c r="V2026" i="59"/>
  <c r="V2000" i="59"/>
  <c r="V1958" i="59"/>
  <c r="V1905" i="59"/>
  <c r="V1866" i="59"/>
  <c r="V1844" i="59"/>
  <c r="V1837" i="59"/>
  <c r="V1772" i="59"/>
  <c r="V1757" i="59"/>
  <c r="V1649" i="59"/>
  <c r="V1614" i="59"/>
  <c r="V1480" i="59"/>
  <c r="V1455" i="59"/>
  <c r="V1451" i="59"/>
  <c r="V1028" i="59"/>
  <c r="V893" i="59"/>
  <c r="V821" i="59"/>
  <c r="V814" i="59"/>
  <c r="V721" i="59"/>
  <c r="V718" i="59"/>
  <c r="V476" i="59"/>
  <c r="V454" i="59"/>
  <c r="V439" i="59"/>
  <c r="V428" i="59"/>
  <c r="V313" i="59"/>
  <c r="V256" i="59"/>
  <c r="V194" i="59"/>
  <c r="V191" i="59"/>
  <c r="V469" i="59"/>
  <c r="V429" i="59"/>
  <c r="V400" i="59"/>
  <c r="V396" i="59"/>
  <c r="V393" i="59"/>
  <c r="V386" i="59"/>
  <c r="V382" i="59"/>
  <c r="V324" i="59"/>
  <c r="V242" i="59"/>
  <c r="V235" i="59"/>
  <c r="V198" i="59"/>
  <c r="V2193" i="59"/>
  <c r="V2175" i="59"/>
  <c r="V2172" i="59"/>
  <c r="V2136" i="59"/>
  <c r="V2129" i="59"/>
  <c r="V2068" i="59"/>
  <c r="V2035" i="59"/>
  <c r="V1999" i="59"/>
  <c r="V1995" i="59"/>
  <c r="V1970" i="59"/>
  <c r="V1960" i="59"/>
  <c r="V1949" i="59"/>
  <c r="V1932" i="59"/>
  <c r="V1914" i="59"/>
  <c r="V1853" i="59"/>
  <c r="V1737" i="59"/>
  <c r="V1730" i="59"/>
  <c r="V1726" i="59"/>
  <c r="V1650" i="59"/>
  <c r="V1567" i="59"/>
  <c r="V1426" i="59"/>
  <c r="V1386" i="59"/>
  <c r="V1278" i="59"/>
  <c r="V1252" i="59"/>
  <c r="V1202" i="59"/>
  <c r="V1198" i="59"/>
  <c r="V1166" i="59"/>
  <c r="V1137" i="59"/>
  <c r="V1130" i="59"/>
  <c r="V1123" i="59"/>
  <c r="V1085" i="59"/>
  <c r="V1074" i="59"/>
  <c r="V1038" i="59"/>
  <c r="V1003" i="59"/>
  <c r="V979" i="59"/>
  <c r="V958" i="59"/>
  <c r="V852" i="59"/>
  <c r="V823" i="59"/>
  <c r="V816" i="59"/>
  <c r="V798" i="59"/>
  <c r="V787" i="59"/>
  <c r="V752" i="59"/>
  <c r="V631" i="59"/>
  <c r="V448" i="59"/>
  <c r="V444" i="59"/>
  <c r="V412" i="59"/>
  <c r="V365" i="59"/>
  <c r="V362" i="59"/>
  <c r="V354" i="59"/>
  <c r="V347" i="59"/>
  <c r="V343" i="59"/>
  <c r="V339" i="59"/>
  <c r="V303" i="59"/>
  <c r="V275" i="59"/>
  <c r="V268" i="59"/>
  <c r="V229" i="59"/>
  <c r="V188" i="59"/>
  <c r="V170" i="59"/>
  <c r="V74" i="59"/>
  <c r="V60" i="59"/>
  <c r="V17" i="59"/>
  <c r="V1213" i="59"/>
  <c r="V1195" i="59"/>
  <c r="V1188" i="59"/>
  <c r="V1078" i="59"/>
  <c r="V1053" i="59"/>
  <c r="V983" i="59"/>
  <c r="V944" i="59"/>
  <c r="V878" i="59"/>
  <c r="V831" i="59"/>
  <c r="V805" i="59"/>
  <c r="V802" i="59"/>
  <c r="V791" i="59"/>
  <c r="V745" i="59"/>
  <c r="V738" i="59"/>
  <c r="V660" i="59"/>
  <c r="V542" i="59"/>
  <c r="V539" i="59"/>
  <c r="V423" i="59"/>
  <c r="V358" i="59"/>
  <c r="V261" i="59"/>
  <c r="V181" i="59"/>
  <c r="V5617" i="59"/>
  <c r="V5509" i="59"/>
  <c r="V5018" i="59"/>
  <c r="V4758" i="59"/>
  <c r="V4229" i="59"/>
  <c r="V5624" i="59"/>
  <c r="V4057" i="59"/>
  <c r="V5758" i="59"/>
  <c r="V5513" i="59"/>
  <c r="V4793" i="59"/>
  <c r="V4496" i="59"/>
  <c r="V4299" i="59"/>
  <c r="V5402" i="59"/>
  <c r="V4695" i="59"/>
  <c r="V4537" i="59"/>
  <c r="V4002" i="59"/>
  <c r="V4821" i="59"/>
  <c r="V5739" i="59"/>
  <c r="V5717" i="59"/>
  <c r="V5447" i="59"/>
  <c r="V5237" i="59"/>
  <c r="V5230" i="59"/>
  <c r="V5201" i="59"/>
  <c r="V5190" i="59"/>
  <c r="V5179" i="59"/>
  <c r="V4995" i="59"/>
  <c r="V4881" i="59"/>
  <c r="V4743" i="59"/>
  <c r="V4732" i="59"/>
  <c r="V4571" i="59"/>
  <c r="V4556" i="59"/>
  <c r="V4452" i="59"/>
  <c r="V4035" i="59"/>
  <c r="V5721" i="59"/>
  <c r="V5451" i="59"/>
  <c r="V5439" i="59"/>
  <c r="V5168" i="59"/>
  <c r="V4874" i="59"/>
  <c r="V4836" i="59"/>
  <c r="V4166" i="59"/>
  <c r="V4053" i="59"/>
  <c r="V3887" i="59"/>
  <c r="V3598" i="59"/>
  <c r="V3557" i="59"/>
  <c r="V3487" i="59"/>
  <c r="V3483" i="59"/>
  <c r="V3472" i="59"/>
  <c r="V3365" i="59"/>
  <c r="V3043" i="59"/>
  <c r="V3004" i="59"/>
  <c r="V2993" i="59"/>
  <c r="V2944" i="59"/>
  <c r="V2810" i="59"/>
  <c r="V2788" i="59"/>
  <c r="V2668" i="59"/>
  <c r="V2602" i="59"/>
  <c r="V2598" i="59"/>
  <c r="V2582" i="59"/>
  <c r="V2416" i="59"/>
  <c r="V2383" i="59"/>
  <c r="V2262" i="59"/>
  <c r="V2237" i="59"/>
  <c r="V2140" i="59"/>
  <c r="V2121" i="59"/>
  <c r="V2085" i="59"/>
  <c r="V2078" i="59"/>
  <c r="V2044" i="59"/>
  <c r="V1934" i="59"/>
  <c r="V1875" i="59"/>
  <c r="V1872" i="59"/>
  <c r="V1833" i="59"/>
  <c r="V1662" i="59"/>
  <c r="V1655" i="59"/>
  <c r="V1586" i="59"/>
  <c r="V1432" i="59"/>
  <c r="V1081" i="59"/>
  <c r="V1070" i="59"/>
  <c r="V1037" i="59"/>
  <c r="V931" i="59"/>
  <c r="V890" i="59"/>
  <c r="V871" i="59"/>
  <c r="V371" i="59"/>
  <c r="V3502" i="59"/>
  <c r="V3276" i="59"/>
  <c r="V2222" i="59"/>
  <c r="V2033" i="59"/>
  <c r="V1041" i="59"/>
  <c r="V3066" i="59"/>
  <c r="V2082" i="59"/>
  <c r="V1931" i="59"/>
  <c r="V1862" i="59"/>
  <c r="V1774" i="59"/>
  <c r="V5396" i="59"/>
  <c r="V5268" i="59"/>
  <c r="V5067" i="59"/>
  <c r="V4923" i="59"/>
  <c r="V4557" i="59"/>
  <c r="V4546" i="59"/>
  <c r="V4404" i="59"/>
  <c r="V4054" i="59"/>
  <c r="V3644" i="59"/>
  <c r="V3051" i="59"/>
  <c r="V2687" i="59"/>
  <c r="V2625" i="59"/>
  <c r="V2450" i="59"/>
  <c r="V1902" i="59"/>
  <c r="V12" i="59"/>
  <c r="V5348" i="59"/>
  <c r="V5128" i="59"/>
  <c r="V4912" i="59"/>
  <c r="V4656" i="59"/>
  <c r="V4596" i="59"/>
  <c r="V4588" i="59"/>
  <c r="V4565" i="59"/>
  <c r="V2112" i="59"/>
  <c r="V1801" i="59"/>
  <c r="V5474" i="59"/>
  <c r="V5452" i="59"/>
  <c r="V5329" i="59"/>
  <c r="V5260" i="59"/>
  <c r="V5100" i="59"/>
  <c r="V5082" i="59"/>
  <c r="V4640" i="59"/>
  <c r="V4340" i="59"/>
  <c r="V4267" i="59"/>
  <c r="V3647" i="59"/>
  <c r="V2986" i="59"/>
  <c r="V2822" i="59"/>
  <c r="V2672" i="59"/>
  <c r="V1894" i="59"/>
  <c r="V1681" i="59"/>
  <c r="V1601" i="59"/>
  <c r="V1092" i="59"/>
  <c r="V920" i="59"/>
  <c r="V5703" i="59"/>
  <c r="V5340" i="59"/>
  <c r="V5142" i="59"/>
  <c r="V5030" i="59"/>
  <c r="V4744" i="59"/>
  <c r="V4253" i="59"/>
  <c r="V4087" i="59"/>
  <c r="V4076" i="59"/>
  <c r="V4014" i="59"/>
  <c r="V3969" i="59"/>
  <c r="V3684" i="59"/>
  <c r="V3677" i="59"/>
  <c r="V3521" i="59"/>
  <c r="V1583" i="59"/>
  <c r="V5116" i="59"/>
  <c r="V4774" i="59"/>
  <c r="V4264" i="59"/>
  <c r="V4230" i="59"/>
  <c r="V4080" i="59"/>
  <c r="V3651" i="59"/>
  <c r="V3145" i="59"/>
  <c r="V2807" i="59"/>
  <c r="V2104" i="59"/>
  <c r="V5097" i="59"/>
  <c r="V4748" i="59"/>
  <c r="V4741" i="59"/>
  <c r="V4386" i="59"/>
  <c r="V3655" i="59"/>
  <c r="V2844" i="59"/>
  <c r="V2443" i="59"/>
  <c r="V5083" i="59"/>
  <c r="V4622" i="59"/>
  <c r="V4026" i="59"/>
  <c r="V3551" i="59"/>
  <c r="V4760" i="59"/>
  <c r="V3696" i="59"/>
  <c r="V2732" i="59"/>
  <c r="V1745" i="59"/>
  <c r="V5345" i="59"/>
  <c r="V5113" i="59"/>
  <c r="V4172" i="59"/>
  <c r="V3757" i="59"/>
  <c r="V2681" i="59"/>
  <c r="V2149" i="59"/>
  <c r="V1979" i="59"/>
  <c r="V5672" i="59"/>
  <c r="V5649" i="59"/>
  <c r="V5627" i="59"/>
  <c r="V5605" i="59"/>
  <c r="V5579" i="59"/>
  <c r="V5494" i="59"/>
  <c r="V5469" i="59"/>
  <c r="V5420" i="59"/>
  <c r="V5405" i="59"/>
  <c r="V5379" i="59"/>
  <c r="V5233" i="59"/>
  <c r="V5204" i="59"/>
  <c r="V5171" i="59"/>
  <c r="V5159" i="59"/>
  <c r="V5144" i="59"/>
  <c r="V5025" i="59"/>
  <c r="V5021" i="59"/>
  <c r="V5002" i="59"/>
  <c r="V4691" i="59"/>
  <c r="V4522" i="59"/>
  <c r="V4473" i="59"/>
  <c r="V4466" i="59"/>
  <c r="V4444" i="59"/>
  <c r="V4122" i="59"/>
  <c r="V4020" i="59"/>
  <c r="V3934" i="59"/>
  <c r="V3923" i="59"/>
  <c r="V3919" i="59"/>
  <c r="V3868" i="59"/>
  <c r="V3853" i="59"/>
  <c r="V3814" i="59"/>
  <c r="V3769" i="59"/>
  <c r="V3708" i="59"/>
  <c r="V3704" i="59"/>
  <c r="V3701" i="59"/>
  <c r="V3593" i="59"/>
  <c r="V3534" i="59"/>
  <c r="V3467" i="59"/>
  <c r="V3456" i="59"/>
  <c r="V3453" i="59"/>
  <c r="V3431" i="59"/>
  <c r="V3420" i="59"/>
  <c r="V3297" i="59"/>
  <c r="V3275" i="59"/>
  <c r="V3271" i="59"/>
  <c r="V3238" i="59"/>
  <c r="V3216" i="59"/>
  <c r="V3213" i="59"/>
  <c r="V3198" i="59"/>
  <c r="V2766" i="59"/>
  <c r="V2740" i="59"/>
  <c r="V2703" i="59"/>
  <c r="V2699" i="59"/>
  <c r="V2555" i="59"/>
  <c r="V2536" i="59"/>
  <c r="V2331" i="59"/>
  <c r="V2211" i="59"/>
  <c r="V2055" i="59"/>
  <c r="V2051" i="59"/>
  <c r="V2009" i="59"/>
  <c r="V1850" i="59"/>
  <c r="V1835" i="59"/>
  <c r="V1791" i="59"/>
  <c r="V1548" i="59"/>
  <c r="V1537" i="59"/>
  <c r="V1521" i="59"/>
  <c r="V1517" i="59"/>
  <c r="V1080" i="59"/>
  <c r="V1004" i="59"/>
  <c r="V896" i="59"/>
  <c r="V889" i="59"/>
  <c r="V424" i="59"/>
  <c r="V5502" i="59"/>
  <c r="V5354" i="59"/>
  <c r="V5347" i="59"/>
  <c r="V5216" i="59"/>
  <c r="V5055" i="59"/>
  <c r="V5022" i="59"/>
  <c r="V4523" i="59"/>
  <c r="V4010" i="59"/>
  <c r="V4006" i="59"/>
  <c r="V5762" i="59"/>
  <c r="V4095" i="59"/>
  <c r="V4007" i="59"/>
  <c r="V3992" i="59"/>
  <c r="V3985" i="59"/>
  <c r="V3834" i="59"/>
  <c r="V3681" i="59"/>
  <c r="V3055" i="59"/>
  <c r="V2998" i="59"/>
  <c r="V2811" i="59"/>
  <c r="V1993" i="59"/>
  <c r="V1207" i="59"/>
  <c r="V4752" i="59"/>
  <c r="V4682" i="59"/>
  <c r="V3630" i="59"/>
  <c r="V3013" i="59"/>
  <c r="V2877" i="59"/>
  <c r="V2830" i="59"/>
  <c r="V2654" i="59"/>
  <c r="V2274" i="59"/>
  <c r="V2130" i="59"/>
  <c r="V1982" i="59"/>
  <c r="V177" i="59"/>
  <c r="V159" i="59"/>
  <c r="V5578" i="59"/>
  <c r="V5378" i="59"/>
  <c r="V5374" i="59"/>
  <c r="V5352" i="59"/>
  <c r="V5203" i="59"/>
  <c r="V5072" i="59"/>
  <c r="V4803" i="59"/>
  <c r="V4454" i="59"/>
  <c r="V4390" i="59"/>
  <c r="V3730" i="59"/>
  <c r="V3241" i="59"/>
  <c r="V2739" i="59"/>
  <c r="V2658" i="59"/>
  <c r="V2510" i="59"/>
  <c r="V1318" i="59"/>
  <c r="V5645" i="59"/>
  <c r="V5390" i="59"/>
  <c r="V5319" i="59"/>
  <c r="V5181" i="59"/>
  <c r="V4939" i="59"/>
  <c r="V3856" i="59"/>
  <c r="V3824" i="59"/>
  <c r="V3497" i="59"/>
  <c r="V3474" i="59"/>
  <c r="V2569" i="59"/>
  <c r="V5705" i="59"/>
  <c r="V5665" i="59"/>
  <c r="V5612" i="59"/>
  <c r="V5480" i="59"/>
  <c r="V5435" i="59"/>
  <c r="V5375" i="59"/>
  <c r="V5240" i="59"/>
  <c r="V5137" i="59"/>
  <c r="V5054" i="59"/>
  <c r="V5032" i="59"/>
  <c r="V4724" i="59"/>
  <c r="V4529" i="59"/>
  <c r="V4484" i="59"/>
  <c r="V4432" i="59"/>
  <c r="V4273" i="59"/>
  <c r="V4151" i="59"/>
  <c r="V4115" i="59"/>
  <c r="V4005" i="59"/>
  <c r="V3889" i="59"/>
  <c r="V3886" i="59"/>
  <c r="V3875" i="59"/>
  <c r="V3871" i="59"/>
  <c r="V5761" i="59"/>
  <c r="V5716" i="59"/>
  <c r="V5709" i="59"/>
  <c r="V5661" i="59"/>
  <c r="V5654" i="59"/>
  <c r="V5646" i="59"/>
  <c r="V5631" i="59"/>
  <c r="V5587" i="59"/>
  <c r="V5516" i="59"/>
  <c r="V5473" i="59"/>
  <c r="V5458" i="59"/>
  <c r="V5424" i="59"/>
  <c r="V5274" i="59"/>
  <c r="V5251" i="59"/>
  <c r="V5193" i="59"/>
  <c r="V5182" i="59"/>
  <c r="V5006" i="59"/>
  <c r="V4973" i="59"/>
  <c r="V4642" i="59"/>
  <c r="V4563" i="59"/>
  <c r="V4417" i="59"/>
  <c r="V4414" i="59"/>
  <c r="V4395" i="59"/>
  <c r="V4313" i="59"/>
  <c r="V4302" i="59"/>
  <c r="V4195" i="59"/>
  <c r="V4126" i="59"/>
  <c r="V4111" i="59"/>
  <c r="V3846" i="59"/>
  <c r="V3825" i="59"/>
  <c r="V3806" i="59"/>
  <c r="V3761" i="59"/>
  <c r="V3739" i="59"/>
  <c r="V3724" i="59"/>
  <c r="V3571" i="59"/>
  <c r="V3508" i="59"/>
  <c r="V3505" i="59"/>
  <c r="V3475" i="59"/>
  <c r="V3449" i="59"/>
  <c r="V3438" i="59"/>
  <c r="V3349" i="59"/>
  <c r="V3323" i="59"/>
  <c r="V3312" i="59"/>
  <c r="V3286" i="59"/>
  <c r="V3264" i="59"/>
  <c r="V3231" i="59"/>
  <c r="V3209" i="59"/>
  <c r="V3180" i="59"/>
  <c r="V2918" i="59"/>
  <c r="V2777" i="59"/>
  <c r="V2718" i="59"/>
  <c r="V2589" i="59"/>
  <c r="V2529" i="59"/>
  <c r="V2265" i="59"/>
  <c r="V2099" i="59"/>
  <c r="V2092" i="59"/>
  <c r="V2036" i="59"/>
  <c r="V2006" i="59"/>
  <c r="V1893" i="59"/>
  <c r="V1882" i="59"/>
  <c r="V1832" i="59"/>
  <c r="V1810" i="59"/>
  <c r="V1058" i="59"/>
  <c r="V1051" i="59"/>
  <c r="V1033" i="59"/>
  <c r="V1025" i="59"/>
  <c r="V856" i="59"/>
  <c r="V355" i="59"/>
  <c r="V3186" i="59"/>
  <c r="V3175" i="59"/>
  <c r="V3152" i="59"/>
  <c r="V3103" i="59"/>
  <c r="V3099" i="59"/>
  <c r="V3081" i="59"/>
  <c r="V3058" i="59"/>
  <c r="V3032" i="59"/>
  <c r="V3025" i="59"/>
  <c r="V2939" i="59"/>
  <c r="V2932" i="59"/>
  <c r="V2925" i="59"/>
  <c r="V2906" i="59"/>
  <c r="V2880" i="59"/>
  <c r="V2593" i="59"/>
  <c r="V2501" i="59"/>
  <c r="V2490" i="59"/>
  <c r="V2449" i="59"/>
  <c r="V2438" i="59"/>
  <c r="V2419" i="59"/>
  <c r="V2404" i="59"/>
  <c r="V2359" i="59"/>
  <c r="V2232" i="59"/>
  <c r="V2225" i="59"/>
  <c r="V2203" i="59"/>
  <c r="V2077" i="59"/>
  <c r="V1964" i="59"/>
  <c r="V1944" i="59"/>
  <c r="V1915" i="59"/>
  <c r="V1904" i="59"/>
  <c r="V1889" i="59"/>
  <c r="V1864" i="59"/>
  <c r="V1813" i="59"/>
  <c r="V1805" i="59"/>
  <c r="V1786" i="59"/>
  <c r="V1782" i="59"/>
  <c r="V1751" i="59"/>
  <c r="V1733" i="59"/>
  <c r="V1688" i="59"/>
  <c r="V1673" i="59"/>
  <c r="V1640" i="59"/>
  <c r="V1629" i="59"/>
  <c r="V1473" i="59"/>
  <c r="V1440" i="59"/>
  <c r="V1406" i="59"/>
  <c r="V1347" i="59"/>
  <c r="V1148" i="59"/>
  <c r="V967" i="59"/>
  <c r="V927" i="59"/>
  <c r="V912" i="59"/>
  <c r="V867" i="59"/>
  <c r="V863" i="59"/>
  <c r="V605" i="59"/>
  <c r="V583" i="59"/>
  <c r="V402" i="59"/>
  <c r="V380" i="59"/>
  <c r="V4" i="59"/>
  <c r="V913" i="59"/>
  <c r="V769" i="59"/>
  <c r="V254" i="59"/>
  <c r="V41" i="59"/>
  <c r="V3192" i="59"/>
  <c r="V3038" i="59"/>
  <c r="V2949" i="59"/>
  <c r="V2941" i="59"/>
  <c r="V2790" i="59"/>
  <c r="V2772" i="59"/>
  <c r="V2757" i="59"/>
  <c r="V2738" i="59"/>
  <c r="V2727" i="59"/>
  <c r="V2685" i="59"/>
  <c r="V2682" i="59"/>
  <c r="V2678" i="59"/>
  <c r="V2659" i="59"/>
  <c r="V2600" i="59"/>
  <c r="V2587" i="59"/>
  <c r="V2421" i="59"/>
  <c r="V2373" i="59"/>
  <c r="V2365" i="59"/>
  <c r="V2351" i="59"/>
  <c r="V2298" i="59"/>
  <c r="V2279" i="59"/>
  <c r="V2275" i="59"/>
  <c r="V2238" i="59"/>
  <c r="V2003" i="59"/>
  <c r="V1939" i="59"/>
  <c r="V1926" i="59"/>
  <c r="V1892" i="59"/>
  <c r="V1870" i="59"/>
  <c r="V1859" i="59"/>
  <c r="V1845" i="59"/>
  <c r="V1823" i="59"/>
  <c r="V1819" i="59"/>
  <c r="V1808" i="59"/>
  <c r="V1800" i="59"/>
  <c r="V1784" i="59"/>
  <c r="V1780" i="59"/>
  <c r="V1773" i="59"/>
  <c r="V1668" i="59"/>
  <c r="V1657" i="59"/>
  <c r="V1560" i="59"/>
  <c r="V1150" i="59"/>
  <c r="V940" i="59"/>
  <c r="V585" i="59"/>
  <c r="V477" i="59"/>
  <c r="V422" i="59"/>
  <c r="V276" i="59"/>
  <c r="V208" i="59"/>
  <c r="V88" i="59"/>
  <c r="V81" i="59"/>
  <c r="V67" i="59"/>
  <c r="V5660" i="59"/>
  <c r="V5656" i="59"/>
  <c r="V5603" i="59"/>
  <c r="V5557" i="59"/>
  <c r="V5550" i="59"/>
  <c r="V5489" i="59"/>
  <c r="V5486" i="59"/>
  <c r="V5479" i="59"/>
  <c r="V5460" i="59"/>
  <c r="V5453" i="59"/>
  <c r="V5418" i="59"/>
  <c r="V5399" i="59"/>
  <c r="V5350" i="59"/>
  <c r="V5342" i="59"/>
  <c r="V5324" i="59"/>
  <c r="V5285" i="59"/>
  <c r="V5265" i="59"/>
  <c r="V5206" i="59"/>
  <c r="V5149" i="59"/>
  <c r="V5107" i="59"/>
  <c r="V5099" i="59"/>
  <c r="V5077" i="59"/>
  <c r="V5065" i="59"/>
  <c r="V5061" i="59"/>
  <c r="V5050" i="59"/>
  <c r="V5031" i="59"/>
  <c r="V5012" i="59"/>
  <c r="V5004" i="59"/>
  <c r="V4989" i="59"/>
  <c r="V4978" i="59"/>
  <c r="V4922" i="59"/>
  <c r="V4812" i="59"/>
  <c r="V4804" i="59"/>
  <c r="V4800" i="59"/>
  <c r="V4775" i="59"/>
  <c r="V4753" i="59"/>
  <c r="V4742" i="59"/>
  <c r="V4696" i="59"/>
  <c r="V4689" i="59"/>
  <c r="V4616" i="59"/>
  <c r="V4609" i="59"/>
  <c r="V4578" i="59"/>
  <c r="V4574" i="59"/>
  <c r="V4547" i="59"/>
  <c r="V4543" i="59"/>
  <c r="V4505" i="59"/>
  <c r="V4494" i="59"/>
  <c r="V4475" i="59"/>
  <c r="V4415" i="59"/>
  <c r="V4396" i="59"/>
  <c r="V4378" i="59"/>
  <c r="V4362" i="59"/>
  <c r="V4339" i="59"/>
  <c r="V4298" i="59"/>
  <c r="V4276" i="59"/>
  <c r="V4231" i="59"/>
  <c r="V4186" i="59"/>
  <c r="V4160" i="59"/>
  <c r="V4146" i="59"/>
  <c r="V4142" i="59"/>
  <c r="V4138" i="59"/>
  <c r="V4124" i="59"/>
  <c r="V4027" i="59"/>
  <c r="V4012" i="59"/>
  <c r="V4008" i="59"/>
  <c r="V4000" i="59"/>
  <c r="V3771" i="59"/>
  <c r="V3709" i="59"/>
  <c r="V3702" i="59"/>
  <c r="V3687" i="59"/>
  <c r="V3672" i="59"/>
  <c r="V3669" i="59"/>
  <c r="V3650" i="59"/>
  <c r="V3522" i="59"/>
  <c r="V3514" i="59"/>
  <c r="V3375" i="59"/>
  <c r="V3314" i="59"/>
  <c r="V3189" i="59"/>
  <c r="V3024" i="59"/>
  <c r="V3003" i="59"/>
  <c r="V2972" i="59"/>
  <c r="V2901" i="59"/>
  <c r="V2894" i="59"/>
  <c r="V2783" i="59"/>
  <c r="V2651" i="59"/>
  <c r="V2556" i="59"/>
  <c r="V2399" i="59"/>
  <c r="V2388" i="59"/>
  <c r="V2317" i="59"/>
  <c r="V2306" i="59"/>
  <c r="V2209" i="59"/>
  <c r="V2198" i="59"/>
  <c r="V2049" i="59"/>
  <c r="V1450" i="59"/>
  <c r="V1442" i="59"/>
  <c r="V1412" i="59"/>
  <c r="V1394" i="59"/>
  <c r="V1390" i="59"/>
  <c r="V1305" i="59"/>
  <c r="V1291" i="59"/>
  <c r="V1283" i="59"/>
  <c r="V1280" i="59"/>
  <c r="V1253" i="59"/>
  <c r="V1169" i="59"/>
  <c r="V956" i="59"/>
  <c r="V792" i="59"/>
  <c r="V633" i="59"/>
  <c r="V600" i="59"/>
  <c r="V463" i="59"/>
  <c r="V452" i="59"/>
  <c r="V430" i="59"/>
  <c r="V335" i="59"/>
  <c r="V317" i="59"/>
  <c r="V306" i="59"/>
  <c r="V298" i="59"/>
  <c r="V114" i="59"/>
  <c r="V2930" i="59"/>
  <c r="V2893" i="59"/>
  <c r="V2647" i="59"/>
  <c r="V2454" i="59"/>
  <c r="V2267" i="59"/>
  <c r="V2216" i="59"/>
  <c r="V2160" i="59"/>
  <c r="V1776" i="59"/>
  <c r="V1089" i="59"/>
  <c r="V766" i="59"/>
  <c r="V52" i="59"/>
  <c r="V5745" i="59"/>
  <c r="V5741" i="59"/>
  <c r="V5599" i="59"/>
  <c r="V5591" i="59"/>
  <c r="V5545" i="59"/>
  <c r="V5522" i="59"/>
  <c r="V5500" i="59"/>
  <c r="V5496" i="59"/>
  <c r="V5448" i="59"/>
  <c r="V5436" i="59"/>
  <c r="V5280" i="59"/>
  <c r="V5242" i="59"/>
  <c r="V4951" i="59"/>
  <c r="V4925" i="59"/>
  <c r="V4722" i="59"/>
  <c r="V4467" i="59"/>
  <c r="V4441" i="59"/>
  <c r="V4215" i="59"/>
  <c r="V4193" i="59"/>
  <c r="V3955" i="59"/>
  <c r="V3909" i="59"/>
  <c r="V3789" i="59"/>
  <c r="V3390" i="59"/>
  <c r="V3351" i="59"/>
  <c r="V5700" i="59"/>
  <c r="V5678" i="59"/>
  <c r="V5712" i="59"/>
  <c r="V5671" i="59"/>
  <c r="V5561" i="59"/>
  <c r="V5546" i="59"/>
  <c r="V5542" i="59"/>
  <c r="V5530" i="59"/>
  <c r="V5515" i="59"/>
  <c r="V5501" i="59"/>
  <c r="V5497" i="59"/>
  <c r="V5472" i="59"/>
  <c r="V5464" i="59"/>
  <c r="V5440" i="59"/>
  <c r="V5437" i="59"/>
  <c r="V5361" i="59"/>
  <c r="V5336" i="59"/>
  <c r="V5317" i="59"/>
  <c r="V5225" i="59"/>
  <c r="V5217" i="59"/>
  <c r="V5157" i="59"/>
  <c r="V5119" i="59"/>
  <c r="V5115" i="59"/>
  <c r="V5020" i="59"/>
  <c r="V4952" i="59"/>
  <c r="V4941" i="59"/>
  <c r="V4926" i="59"/>
  <c r="V4903" i="59"/>
  <c r="V4842" i="59"/>
  <c r="V4820" i="59"/>
  <c r="V4772" i="59"/>
  <c r="V4765" i="59"/>
  <c r="V4674" i="59"/>
  <c r="V4670" i="59"/>
  <c r="V4666" i="59"/>
  <c r="V4602" i="59"/>
  <c r="V4598" i="59"/>
  <c r="V4536" i="59"/>
  <c r="V4472" i="59"/>
  <c r="V4389" i="59"/>
  <c r="V4382" i="59"/>
  <c r="V4374" i="59"/>
  <c r="V4366" i="59"/>
  <c r="V4358" i="59"/>
  <c r="V4355" i="59"/>
  <c r="V4291" i="59"/>
  <c r="V4246" i="59"/>
  <c r="V4109" i="59"/>
  <c r="V4105" i="59"/>
  <c r="V4094" i="59"/>
  <c r="V4075" i="59"/>
  <c r="V4060" i="59"/>
  <c r="V4049" i="59"/>
  <c r="V3978" i="59"/>
  <c r="V3930" i="59"/>
  <c r="V3913" i="59"/>
  <c r="V3910" i="59"/>
  <c r="V3881" i="59"/>
  <c r="V3823" i="59"/>
  <c r="V3691" i="59"/>
  <c r="V3657" i="59"/>
  <c r="V3578" i="59"/>
  <c r="V3567" i="59"/>
  <c r="V3544" i="59"/>
  <c r="V3504" i="59"/>
  <c r="V3466" i="59"/>
  <c r="V3462" i="59"/>
  <c r="V3459" i="59"/>
  <c r="V3451" i="59"/>
  <c r="V3448" i="59"/>
  <c r="V3402" i="59"/>
  <c r="V3155" i="59"/>
  <c r="V3113" i="59"/>
  <c r="V3028" i="59"/>
  <c r="V2821" i="59"/>
  <c r="V2720" i="59"/>
  <c r="V2701" i="59"/>
  <c r="V2355" i="59"/>
  <c r="V2318" i="59"/>
  <c r="V2242" i="59"/>
  <c r="V2195" i="59"/>
  <c r="V2128" i="59"/>
  <c r="V2106" i="59"/>
  <c r="V1959" i="59"/>
  <c r="V1885" i="59"/>
  <c r="V1874" i="59"/>
  <c r="V1867" i="59"/>
  <c r="V1827" i="59"/>
  <c r="V1789" i="59"/>
  <c r="V1785" i="59"/>
  <c r="V1661" i="59"/>
  <c r="V1465" i="59"/>
  <c r="V1423" i="59"/>
  <c r="V1401" i="59"/>
  <c r="V1020" i="59"/>
  <c r="V992" i="59"/>
  <c r="V855" i="59"/>
  <c r="V350" i="59"/>
  <c r="V302" i="59"/>
  <c r="V96" i="59"/>
  <c r="V432" i="59"/>
  <c r="V410" i="59"/>
  <c r="V392" i="59"/>
  <c r="V187" i="59"/>
  <c r="V93" i="59"/>
  <c r="V89" i="59"/>
  <c r="V79" i="59"/>
  <c r="V75" i="59"/>
  <c r="V35" i="59"/>
  <c r="V2464" i="59"/>
  <c r="V2457" i="59"/>
  <c r="V2374" i="59"/>
  <c r="V2302" i="59"/>
  <c r="V2250" i="59"/>
  <c r="V2202" i="59"/>
  <c r="V2188" i="59"/>
  <c r="V2173" i="59"/>
  <c r="V2154" i="59"/>
  <c r="V2151" i="59"/>
  <c r="V2110" i="59"/>
  <c r="V2088" i="59"/>
  <c r="V2080" i="59"/>
  <c r="V2076" i="59"/>
  <c r="V2073" i="59"/>
  <c r="V2046" i="59"/>
  <c r="V2008" i="59"/>
  <c r="V1911" i="59"/>
  <c r="V1907" i="59"/>
  <c r="V1877" i="59"/>
  <c r="V1830" i="59"/>
  <c r="V1746" i="59"/>
  <c r="V1664" i="59"/>
  <c r="V1642" i="59"/>
  <c r="V1631" i="59"/>
  <c r="V1627" i="59"/>
  <c r="V1549" i="59"/>
  <c r="V1534" i="59"/>
  <c r="V1530" i="59"/>
  <c r="V1500" i="59"/>
  <c r="V1389" i="59"/>
  <c r="V1340" i="59"/>
  <c r="V1152" i="59"/>
  <c r="V1141" i="59"/>
  <c r="V1040" i="59"/>
  <c r="V1014" i="59"/>
  <c r="V1007" i="59"/>
  <c r="V1000" i="59"/>
  <c r="V996" i="59"/>
  <c r="V952" i="59"/>
  <c r="V915" i="59"/>
  <c r="V904" i="59"/>
  <c r="V851" i="59"/>
  <c r="V847" i="59"/>
  <c r="V843" i="59"/>
  <c r="V840" i="59"/>
  <c r="V833" i="59"/>
  <c r="V770" i="59"/>
  <c r="V748" i="59"/>
  <c r="V741" i="59"/>
  <c r="V552" i="59"/>
  <c r="V414" i="59"/>
  <c r="V385" i="59"/>
  <c r="V325" i="59"/>
  <c r="V221" i="59"/>
  <c r="V133" i="59"/>
  <c r="V4459" i="59"/>
  <c r="V4448" i="59"/>
  <c r="V4410" i="59"/>
  <c r="V4384" i="59"/>
  <c r="V4357" i="59"/>
  <c r="V4334" i="59"/>
  <c r="V4289" i="59"/>
  <c r="V4256" i="59"/>
  <c r="V4248" i="59"/>
  <c r="V4240" i="59"/>
  <c r="V4225" i="59"/>
  <c r="V4221" i="59"/>
  <c r="V4202" i="59"/>
  <c r="V4199" i="59"/>
  <c r="V3970" i="59"/>
  <c r="V3917" i="59"/>
  <c r="V3891" i="59"/>
  <c r="V3843" i="59"/>
  <c r="V3811" i="59"/>
  <c r="V3774" i="59"/>
  <c r="V3762" i="59"/>
  <c r="V3728" i="59"/>
  <c r="V3712" i="59"/>
  <c r="V3627" i="59"/>
  <c r="V3616" i="59"/>
  <c r="V3569" i="59"/>
  <c r="V3554" i="59"/>
  <c r="V3547" i="59"/>
  <c r="V3524" i="59"/>
  <c r="V3486" i="59"/>
  <c r="V3445" i="59"/>
  <c r="V3419" i="59"/>
  <c r="V3376" i="59"/>
  <c r="V3337" i="59"/>
  <c r="V3330" i="59"/>
  <c r="V3318" i="59"/>
  <c r="V3273" i="59"/>
  <c r="V3251" i="59"/>
  <c r="V3151" i="59"/>
  <c r="V3128" i="59"/>
  <c r="V3120" i="59"/>
  <c r="V3094" i="59"/>
  <c r="V3046" i="59"/>
  <c r="V3014" i="59"/>
  <c r="V2988" i="59"/>
  <c r="V2959" i="59"/>
  <c r="V2951" i="59"/>
  <c r="V2933" i="59"/>
  <c r="V2907" i="59"/>
  <c r="V2858" i="59"/>
  <c r="V2851" i="59"/>
  <c r="V2814" i="59"/>
  <c r="V2773" i="59"/>
  <c r="V2709" i="59"/>
  <c r="V2612" i="59"/>
  <c r="V2527" i="59"/>
  <c r="V2496" i="59"/>
  <c r="V2459" i="59"/>
  <c r="V2380" i="59"/>
  <c r="V2324" i="59"/>
  <c r="V2320" i="59"/>
  <c r="V2308" i="59"/>
  <c r="V2243" i="59"/>
  <c r="V2239" i="59"/>
  <c r="V2192" i="59"/>
  <c r="V2147" i="59"/>
  <c r="V2098" i="59"/>
  <c r="V2094" i="59"/>
  <c r="V2023" i="59"/>
  <c r="V1980" i="59"/>
  <c r="V1973" i="59"/>
  <c r="V1925" i="59"/>
  <c r="V1917" i="59"/>
  <c r="V1828" i="59"/>
  <c r="V1748" i="59"/>
  <c r="V1744" i="59"/>
  <c r="V1699" i="59"/>
  <c r="V1564" i="59"/>
  <c r="V1538" i="59"/>
  <c r="V1393" i="59"/>
  <c r="V1214" i="59"/>
  <c r="V1170" i="59"/>
  <c r="V1144" i="59"/>
  <c r="V1140" i="59"/>
  <c r="V1133" i="59"/>
  <c r="V1086" i="59"/>
  <c r="V973" i="59"/>
  <c r="V966" i="59"/>
  <c r="V962" i="59"/>
  <c r="V955" i="59"/>
  <c r="V947" i="59"/>
  <c r="V917" i="59"/>
  <c r="V906" i="59"/>
  <c r="V902" i="59"/>
  <c r="V879" i="59"/>
  <c r="V707" i="59"/>
  <c r="V568" i="59"/>
  <c r="V441" i="59"/>
  <c r="V247" i="59"/>
  <c r="V240" i="59"/>
  <c r="V141" i="59"/>
  <c r="V1725" i="59"/>
  <c r="V1690" i="59"/>
  <c r="V1679" i="59"/>
  <c r="V1663" i="59"/>
  <c r="V1626" i="59"/>
  <c r="V1612" i="59"/>
  <c r="V1581" i="59"/>
  <c r="V1134" i="59"/>
  <c r="V1126" i="59"/>
  <c r="V1115" i="59"/>
  <c r="V1090" i="59"/>
  <c r="V1075" i="59"/>
  <c r="V933" i="59"/>
  <c r="V793" i="59"/>
  <c r="V624" i="59"/>
  <c r="V620" i="59"/>
  <c r="V300" i="59"/>
  <c r="V296" i="59"/>
  <c r="V212" i="59"/>
  <c r="V138" i="59"/>
  <c r="V24" i="59"/>
  <c r="V3935" i="59"/>
  <c r="V3783" i="59"/>
  <c r="V3656" i="59"/>
  <c r="V3645" i="59"/>
  <c r="V3626" i="59"/>
  <c r="V3545" i="59"/>
  <c r="V3541" i="59"/>
  <c r="V3465" i="59"/>
  <c r="V3461" i="59"/>
  <c r="V3454" i="59"/>
  <c r="V3346" i="59"/>
  <c r="V3342" i="59"/>
  <c r="V3338" i="59"/>
  <c r="V3289" i="59"/>
  <c r="V3278" i="59"/>
  <c r="V3244" i="59"/>
  <c r="V3233" i="59"/>
  <c r="V3087" i="59"/>
  <c r="V3016" i="59"/>
  <c r="V3001" i="59"/>
  <c r="V2994" i="59"/>
  <c r="V2935" i="59"/>
  <c r="V2890" i="59"/>
  <c r="V2785" i="59"/>
  <c r="V2725" i="59"/>
  <c r="V2710" i="59"/>
  <c r="V2641" i="59"/>
  <c r="V2588" i="59"/>
  <c r="V2584" i="59"/>
  <c r="V2542" i="59"/>
  <c r="V2512" i="59"/>
  <c r="V2477" i="59"/>
  <c r="V2451" i="59"/>
  <c r="V2448" i="59"/>
  <c r="V2375" i="59"/>
  <c r="V2364" i="59"/>
  <c r="V2303" i="59"/>
  <c r="V2167" i="59"/>
  <c r="V2070" i="59"/>
  <c r="V2054" i="59"/>
  <c r="V2012" i="59"/>
  <c r="V1996" i="59"/>
  <c r="V1918" i="59"/>
  <c r="V1891" i="59"/>
  <c r="V1848" i="59"/>
  <c r="V1790" i="59"/>
  <c r="V1775" i="59"/>
  <c r="V1747" i="59"/>
  <c r="V1732" i="59"/>
  <c r="V1710" i="59"/>
  <c r="V1660" i="59"/>
  <c r="V1634" i="59"/>
  <c r="V1623" i="59"/>
  <c r="V1585" i="59"/>
  <c r="V1400" i="59"/>
  <c r="V1388" i="59"/>
  <c r="V1315" i="59"/>
  <c r="V1300" i="59"/>
  <c r="V1277" i="59"/>
  <c r="V1262" i="59"/>
  <c r="V1216" i="59"/>
  <c r="V1190" i="59"/>
  <c r="V1172" i="59"/>
  <c r="V1116" i="59"/>
  <c r="V1034" i="59"/>
  <c r="V961" i="59"/>
  <c r="V790" i="59"/>
  <c r="V753" i="59"/>
  <c r="V731" i="59"/>
  <c r="V710" i="59"/>
  <c r="V677" i="59"/>
  <c r="V670" i="59"/>
  <c r="V636" i="59"/>
  <c r="V617" i="59"/>
  <c r="V595" i="59"/>
  <c r="V573" i="59"/>
  <c r="V566" i="59"/>
  <c r="V558" i="59"/>
  <c r="V357" i="59"/>
  <c r="V353" i="59"/>
  <c r="V331" i="59"/>
  <c r="V316" i="59"/>
  <c r="V305" i="59"/>
  <c r="V293" i="59"/>
  <c r="V282" i="59"/>
  <c r="V246" i="59"/>
  <c r="V179" i="59"/>
  <c r="V175" i="59"/>
  <c r="V171" i="59"/>
  <c r="V135" i="59"/>
  <c r="V131" i="59"/>
  <c r="V120" i="59"/>
  <c r="V1468" i="59"/>
  <c r="V1404" i="59"/>
  <c r="V1380" i="59"/>
  <c r="V1324" i="59"/>
  <c r="V1308" i="59"/>
  <c r="V1296" i="59"/>
  <c r="V1274" i="59"/>
  <c r="V1205" i="59"/>
  <c r="V1135" i="59"/>
  <c r="V1091" i="59"/>
  <c r="V1079" i="59"/>
  <c r="V1046" i="59"/>
  <c r="V1023" i="59"/>
  <c r="V839" i="59"/>
  <c r="V832" i="59"/>
  <c r="V775" i="59"/>
  <c r="V768" i="59"/>
  <c r="V746" i="59"/>
  <c r="V735" i="59"/>
  <c r="V714" i="59"/>
  <c r="V688" i="59"/>
  <c r="V684" i="59"/>
  <c r="V621" i="59"/>
  <c r="V584" i="59"/>
  <c r="V580" i="59"/>
  <c r="V541" i="59"/>
  <c r="V534" i="59"/>
  <c r="V527" i="59"/>
  <c r="V457" i="59"/>
  <c r="V369" i="59"/>
  <c r="V342" i="59"/>
  <c r="V213" i="59"/>
  <c r="V161" i="59"/>
  <c r="V1550" i="59"/>
  <c r="V1543" i="59"/>
  <c r="V1497" i="59"/>
  <c r="V1478" i="59"/>
  <c r="V1421" i="59"/>
  <c r="V1410" i="59"/>
  <c r="V1271" i="59"/>
  <c r="V1238" i="59"/>
  <c r="V1221" i="59"/>
  <c r="V1206" i="59"/>
  <c r="V1180" i="59"/>
  <c r="V1084" i="59"/>
  <c r="V1061" i="59"/>
  <c r="V1054" i="59"/>
  <c r="V1005" i="59"/>
  <c r="V980" i="59"/>
  <c r="V976" i="59"/>
  <c r="V888" i="59"/>
  <c r="V884" i="59"/>
  <c r="V858" i="59"/>
  <c r="V812" i="59"/>
  <c r="V789" i="59"/>
  <c r="V720" i="59"/>
  <c r="V702" i="59"/>
  <c r="V698" i="59"/>
  <c r="V653" i="59"/>
  <c r="V608" i="59"/>
  <c r="V604" i="59"/>
  <c r="V582" i="59"/>
  <c r="V564" i="59"/>
  <c r="V560" i="59"/>
  <c r="V538" i="59"/>
  <c r="V535" i="59"/>
  <c r="V531" i="59"/>
  <c r="V435" i="59"/>
  <c r="V427" i="59"/>
  <c r="V364" i="59"/>
  <c r="V337" i="59"/>
  <c r="V326" i="59"/>
  <c r="V233" i="59"/>
  <c r="V207" i="59"/>
  <c r="V199" i="59"/>
  <c r="V143" i="59"/>
  <c r="V95" i="59"/>
  <c r="V91" i="59"/>
  <c r="V84" i="59"/>
  <c r="V73" i="59"/>
  <c r="V70" i="59"/>
  <c r="V14" i="59"/>
  <c r="V6" i="59"/>
  <c r="V3" i="59"/>
  <c r="V706" i="59"/>
  <c r="V658" i="59"/>
  <c r="V654" i="59"/>
  <c r="V642" i="59"/>
  <c r="V627" i="59"/>
  <c r="V575" i="59"/>
  <c r="V528" i="59"/>
  <c r="V480" i="59"/>
  <c r="V466" i="59"/>
  <c r="V462" i="59"/>
  <c r="V450" i="59"/>
  <c r="V447" i="59"/>
  <c r="V409" i="59"/>
  <c r="V398" i="59"/>
  <c r="V372" i="59"/>
  <c r="V330" i="59"/>
  <c r="V319" i="59"/>
  <c r="V252" i="59"/>
  <c r="V248" i="59"/>
  <c r="V234" i="59"/>
  <c r="V1625" i="59"/>
  <c r="V1621" i="59"/>
  <c r="V1528" i="59"/>
  <c r="V1505" i="59"/>
  <c r="V1491" i="59"/>
  <c r="V1367" i="59"/>
  <c r="V1341" i="59"/>
  <c r="V1263" i="59"/>
  <c r="V1259" i="59"/>
  <c r="V1237" i="59"/>
  <c r="V1183" i="59"/>
  <c r="V1062" i="59"/>
  <c r="V1017" i="59"/>
  <c r="V1010" i="59"/>
  <c r="V1006" i="59"/>
  <c r="V995" i="59"/>
  <c r="V934" i="59"/>
  <c r="V930" i="59"/>
  <c r="V922" i="59"/>
  <c r="V883" i="59"/>
  <c r="V841" i="59"/>
  <c r="V826" i="59"/>
  <c r="V811" i="59"/>
  <c r="V807" i="59"/>
  <c r="V800" i="59"/>
  <c r="V796" i="59"/>
  <c r="V777" i="59"/>
  <c r="V773" i="59"/>
  <c r="V733" i="59"/>
  <c r="V722" i="59"/>
  <c r="V704" i="59"/>
  <c r="V700" i="59"/>
  <c r="V678" i="59"/>
  <c r="V639" i="59"/>
  <c r="V628" i="59"/>
  <c r="V547" i="59"/>
  <c r="V470" i="59"/>
  <c r="V373" i="59"/>
  <c r="V334" i="59"/>
  <c r="V274" i="59"/>
  <c r="V267" i="59"/>
  <c r="V218" i="59"/>
  <c r="V184" i="59"/>
  <c r="V169" i="59"/>
  <c r="V162" i="59"/>
  <c r="V140" i="59"/>
  <c r="V99" i="59"/>
  <c r="V29" i="59"/>
  <c r="V5750" i="59"/>
  <c r="V5742" i="59"/>
  <c r="V5738" i="59"/>
  <c r="V5695" i="59"/>
  <c r="V5534" i="59"/>
  <c r="V5386" i="59"/>
  <c r="V5301" i="59"/>
  <c r="V5136" i="59"/>
  <c r="V4817" i="59"/>
  <c r="V4514" i="59"/>
  <c r="V4510" i="59"/>
  <c r="V4506" i="59"/>
  <c r="V4169" i="59"/>
  <c r="V4068" i="59"/>
  <c r="V3832" i="59"/>
  <c r="V3354" i="59"/>
  <c r="V2997" i="59"/>
  <c r="V2818" i="59"/>
  <c r="V2366" i="59"/>
  <c r="V785" i="59"/>
  <c r="V4981" i="59"/>
  <c r="V4152" i="59"/>
  <c r="V1641" i="59"/>
  <c r="V4397" i="59"/>
  <c r="V4439" i="59"/>
  <c r="V4055" i="59"/>
  <c r="V3607" i="59"/>
  <c r="V5692" i="59"/>
  <c r="V5662" i="59"/>
  <c r="V4779" i="59"/>
  <c r="V5747" i="59"/>
  <c r="V5613" i="59"/>
  <c r="V4084" i="59"/>
  <c r="V3870" i="59"/>
  <c r="V1937" i="59"/>
  <c r="V5704" i="59"/>
  <c r="V5465" i="59"/>
  <c r="V5403" i="59"/>
  <c r="V5419" i="59"/>
  <c r="V5691" i="59"/>
  <c r="V5687" i="59"/>
  <c r="V5683" i="59"/>
  <c r="V5541" i="59"/>
  <c r="V5492" i="59"/>
  <c r="V5370" i="59"/>
  <c r="V5198" i="59"/>
  <c r="V4348" i="59"/>
  <c r="V2989" i="59"/>
  <c r="V2985" i="59"/>
  <c r="V2787" i="59"/>
  <c r="V3742" i="59"/>
  <c r="V2833" i="59"/>
  <c r="V4488" i="59"/>
  <c r="V4430" i="59"/>
  <c r="V5767" i="59"/>
  <c r="V4904" i="59"/>
  <c r="V5575" i="59"/>
  <c r="V5571" i="59"/>
  <c r="V5114" i="59"/>
  <c r="V4222" i="59"/>
  <c r="V5642" i="59"/>
  <c r="V5592" i="59"/>
  <c r="V5382" i="59"/>
  <c r="V5289" i="59"/>
  <c r="V4727" i="59"/>
  <c r="V4501" i="59"/>
  <c r="V3794" i="59"/>
  <c r="V5746" i="59"/>
  <c r="V5604" i="59"/>
  <c r="V5596" i="59"/>
  <c r="V5394" i="59"/>
  <c r="V5132" i="59"/>
  <c r="V5069" i="59"/>
  <c r="V4825" i="59"/>
  <c r="V4669" i="59"/>
  <c r="V4661" i="59"/>
  <c r="V4463" i="59"/>
  <c r="V4064" i="59"/>
  <c r="V3631" i="59"/>
  <c r="V3565" i="59"/>
  <c r="V3455" i="59"/>
  <c r="V3370" i="59"/>
  <c r="V3350" i="59"/>
  <c r="V2960" i="59"/>
  <c r="V2829" i="59"/>
  <c r="V2605" i="59"/>
  <c r="V1563" i="59"/>
  <c r="V1555" i="59"/>
  <c r="V1536" i="59"/>
  <c r="V5341" i="59"/>
  <c r="V4178" i="59"/>
  <c r="V3803" i="59"/>
  <c r="V3257" i="59"/>
  <c r="V2293" i="59"/>
  <c r="V2021" i="59"/>
  <c r="V5618" i="59"/>
  <c r="V5551" i="59"/>
  <c r="V5454" i="59"/>
  <c r="V4835" i="59"/>
  <c r="V4113" i="59"/>
  <c r="V3815" i="59"/>
  <c r="V1577" i="59"/>
  <c r="V5606" i="59"/>
  <c r="V5450" i="59"/>
  <c r="V4831" i="59"/>
  <c r="V3495" i="59"/>
  <c r="V5765" i="59"/>
  <c r="V5564" i="59"/>
  <c r="V4897" i="59"/>
  <c r="V4762" i="59"/>
  <c r="V4551" i="59"/>
  <c r="V4269" i="59"/>
  <c r="V3948" i="59"/>
  <c r="V2730" i="59"/>
  <c r="V5254" i="59"/>
  <c r="V5694" i="59"/>
  <c r="V5669" i="59"/>
  <c r="V5657" i="59"/>
  <c r="V5524" i="59"/>
  <c r="V5381" i="59"/>
  <c r="V4946" i="59"/>
  <c r="V2835" i="59"/>
  <c r="V3611" i="59"/>
  <c r="V3322" i="59"/>
  <c r="V3245" i="59"/>
  <c r="V2514" i="59"/>
  <c r="V5760" i="59"/>
  <c r="V5261" i="59"/>
  <c r="V5156" i="59"/>
  <c r="V5133" i="59"/>
  <c r="V4601" i="59"/>
  <c r="V4028" i="59"/>
  <c r="V5722" i="59"/>
  <c r="V5718" i="59"/>
  <c r="V5266" i="59"/>
  <c r="V4982" i="59"/>
  <c r="V4502" i="59"/>
  <c r="V3411" i="59"/>
  <c r="V2622" i="59"/>
  <c r="V1811" i="59"/>
  <c r="V5643" i="59"/>
  <c r="V5079" i="59"/>
  <c r="V4481" i="59"/>
  <c r="V4308" i="59"/>
  <c r="V4118" i="59"/>
  <c r="V4032" i="59"/>
  <c r="V3628" i="59"/>
  <c r="V13" i="59"/>
  <c r="V4918" i="59"/>
  <c r="V3523" i="59"/>
  <c r="V3432" i="59"/>
  <c r="V3193" i="59"/>
  <c r="V4885" i="59"/>
  <c r="V4781" i="59"/>
  <c r="V4614" i="59"/>
  <c r="V4530" i="59"/>
  <c r="V4341" i="59"/>
  <c r="V3952" i="59"/>
  <c r="V3665" i="59"/>
  <c r="V3531" i="59"/>
  <c r="V5724" i="59"/>
  <c r="V5698" i="59"/>
  <c r="V5673" i="59"/>
  <c r="V5528" i="59"/>
  <c r="V5471" i="59"/>
  <c r="V5467" i="59"/>
  <c r="V5385" i="59"/>
  <c r="V5377" i="59"/>
  <c r="V5318" i="59"/>
  <c r="V5259" i="59"/>
  <c r="V5205" i="59"/>
  <c r="V5096" i="59"/>
  <c r="V4954" i="59"/>
  <c r="V4325" i="59"/>
  <c r="V4297" i="59"/>
  <c r="V5711" i="59"/>
  <c r="V5707" i="59"/>
  <c r="V5582" i="59"/>
  <c r="V5574" i="59"/>
  <c r="V5549" i="59"/>
  <c r="V5520" i="59"/>
  <c r="V5414" i="59"/>
  <c r="V5369" i="59"/>
  <c r="V5356" i="59"/>
  <c r="V5343" i="59"/>
  <c r="V5339" i="59"/>
  <c r="V5335" i="59"/>
  <c r="V5276" i="59"/>
  <c r="V5239" i="59"/>
  <c r="V5223" i="59"/>
  <c r="V5219" i="59"/>
  <c r="V5146" i="59"/>
  <c r="V5138" i="59"/>
  <c r="V4976" i="59"/>
  <c r="V4877" i="59"/>
  <c r="V4798" i="59"/>
  <c r="V4750" i="59"/>
  <c r="V4635" i="59"/>
  <c r="V4627" i="59"/>
  <c r="V4582" i="59"/>
  <c r="V4351" i="59"/>
  <c r="V4338" i="59"/>
  <c r="V4201" i="59"/>
  <c r="V4135" i="59"/>
  <c r="V4131" i="59"/>
  <c r="V3986" i="59"/>
  <c r="V3981" i="59"/>
  <c r="V3977" i="59"/>
  <c r="V3828" i="59"/>
  <c r="V3745" i="59"/>
  <c r="V3725" i="59"/>
  <c r="V3721" i="59"/>
  <c r="V3689" i="59"/>
  <c r="V3618" i="59"/>
  <c r="V3606" i="59"/>
  <c r="V3594" i="59"/>
  <c r="V3512" i="59"/>
  <c r="V3313" i="59"/>
  <c r="V3309" i="59"/>
  <c r="V3283" i="59"/>
  <c r="V3247" i="59"/>
  <c r="V2839" i="59"/>
  <c r="V2794" i="59"/>
  <c r="V2540" i="59"/>
  <c r="V2481" i="59"/>
  <c r="V2249" i="59"/>
  <c r="V2007" i="59"/>
  <c r="V1899" i="59"/>
  <c r="V1595" i="59"/>
  <c r="V1384" i="59"/>
  <c r="V1196" i="59"/>
  <c r="V5595" i="59"/>
  <c r="V5570" i="59"/>
  <c r="V5537" i="59"/>
  <c r="V5456" i="59"/>
  <c r="V5398" i="59"/>
  <c r="V5264" i="59"/>
  <c r="V5231" i="59"/>
  <c r="V4972" i="59"/>
  <c r="V4959" i="59"/>
  <c r="V4955" i="59"/>
  <c r="V4947" i="59"/>
  <c r="V4915" i="59"/>
  <c r="V4850" i="59"/>
  <c r="V4833" i="59"/>
  <c r="V4794" i="59"/>
  <c r="V4734" i="59"/>
  <c r="V4664" i="59"/>
  <c r="V4535" i="59"/>
  <c r="V4376" i="59"/>
  <c r="V4347" i="59"/>
  <c r="V4306" i="59"/>
  <c r="V4181" i="59"/>
  <c r="V4148" i="59"/>
  <c r="V3990" i="59"/>
  <c r="V3973" i="59"/>
  <c r="V3965" i="59"/>
  <c r="V3941" i="59"/>
  <c r="V3753" i="59"/>
  <c r="V3713" i="59"/>
  <c r="V3670" i="59"/>
  <c r="V3610" i="59"/>
  <c r="V3536" i="59"/>
  <c r="V3517" i="59"/>
  <c r="V3366" i="59"/>
  <c r="V3061" i="59"/>
  <c r="V2963" i="59"/>
  <c r="V2786" i="59"/>
  <c r="V2779" i="59"/>
  <c r="V2513" i="59"/>
  <c r="V2489" i="59"/>
  <c r="V1933" i="59"/>
  <c r="V1930" i="59"/>
  <c r="V1903" i="59"/>
  <c r="V1615" i="59"/>
  <c r="V1486" i="59"/>
  <c r="V1220" i="59"/>
  <c r="V4324" i="59"/>
  <c r="V4320" i="59"/>
  <c r="V4311" i="59"/>
  <c r="V4307" i="59"/>
  <c r="V4208" i="59"/>
  <c r="V4191" i="59"/>
  <c r="V4179" i="59"/>
  <c r="V4175" i="59"/>
  <c r="V4108" i="59"/>
  <c r="V4079" i="59"/>
  <c r="V4066" i="59"/>
  <c r="V4034" i="59"/>
  <c r="V3987" i="59"/>
  <c r="V3855" i="59"/>
  <c r="V3831" i="59"/>
  <c r="V3795" i="59"/>
  <c r="V3698" i="59"/>
  <c r="V3621" i="59"/>
  <c r="V3600" i="59"/>
  <c r="V3498" i="59"/>
  <c r="V3401" i="59"/>
  <c r="V3308" i="59"/>
  <c r="V3304" i="59"/>
  <c r="V3166" i="59"/>
  <c r="V3158" i="59"/>
  <c r="V3149" i="59"/>
  <c r="V2971" i="59"/>
  <c r="V2967" i="59"/>
  <c r="V2955" i="59"/>
  <c r="V2947" i="59"/>
  <c r="V2679" i="59"/>
  <c r="V2330" i="59"/>
  <c r="V2266" i="59"/>
  <c r="V2258" i="59"/>
  <c r="V1669" i="59"/>
  <c r="V1402" i="59"/>
  <c r="V1254" i="59"/>
  <c r="V1199" i="59"/>
  <c r="V1186" i="59"/>
  <c r="V1087" i="59"/>
  <c r="V794" i="59"/>
  <c r="V336" i="59"/>
  <c r="V3533" i="59"/>
  <c r="V3299" i="59"/>
  <c r="V2856" i="59"/>
  <c r="V2165" i="59"/>
  <c r="V5753" i="59"/>
  <c r="V5749" i="59"/>
  <c r="V5723" i="59"/>
  <c r="V5706" i="59"/>
  <c r="V5663" i="59"/>
  <c r="V5607" i="59"/>
  <c r="V5552" i="59"/>
  <c r="V5526" i="59"/>
  <c r="V5476" i="59"/>
  <c r="V5421" i="59"/>
  <c r="V5392" i="59"/>
  <c r="V5288" i="59"/>
  <c r="V5279" i="59"/>
  <c r="V5267" i="59"/>
  <c r="V5134" i="59"/>
  <c r="V5111" i="59"/>
  <c r="V5064" i="59"/>
  <c r="V4980" i="59"/>
  <c r="V4962" i="59"/>
  <c r="V4953" i="59"/>
  <c r="V4945" i="59"/>
  <c r="V4932" i="59"/>
  <c r="V4870" i="59"/>
  <c r="V4777" i="59"/>
  <c r="V4688" i="59"/>
  <c r="V4667" i="59"/>
  <c r="V4587" i="59"/>
  <c r="V4575" i="59"/>
  <c r="V4553" i="59"/>
  <c r="V4483" i="59"/>
  <c r="V4412" i="59"/>
  <c r="V5736" i="59"/>
  <c r="V5693" i="59"/>
  <c r="V5680" i="59"/>
  <c r="V5667" i="59"/>
  <c r="V5650" i="59"/>
  <c r="V5594" i="59"/>
  <c r="V5569" i="59"/>
  <c r="V5527" i="59"/>
  <c r="V5523" i="59"/>
  <c r="V5438" i="59"/>
  <c r="V5333" i="59"/>
  <c r="V5310" i="59"/>
  <c r="V5275" i="59"/>
  <c r="V5262" i="59"/>
  <c r="V5078" i="59"/>
  <c r="V5034" i="59"/>
  <c r="V4971" i="59"/>
  <c r="V4967" i="59"/>
  <c r="V4929" i="59"/>
  <c r="V4895" i="59"/>
  <c r="V4891" i="59"/>
  <c r="V4841" i="59"/>
  <c r="V4837" i="59"/>
  <c r="V4789" i="59"/>
  <c r="V4785" i="59"/>
  <c r="V4717" i="59"/>
  <c r="V4704" i="59"/>
  <c r="V4672" i="59"/>
  <c r="V4659" i="59"/>
  <c r="V4408" i="59"/>
  <c r="V4399" i="59"/>
  <c r="V4383" i="59"/>
  <c r="V4316" i="59"/>
  <c r="V4295" i="59"/>
  <c r="V4282" i="59"/>
  <c r="V4258" i="59"/>
  <c r="V4046" i="59"/>
  <c r="V4021" i="59"/>
  <c r="V4013" i="59"/>
  <c r="V3905" i="59"/>
  <c r="V3842" i="59"/>
  <c r="V3835" i="59"/>
  <c r="V3820" i="59"/>
  <c r="V3816" i="59"/>
  <c r="V3715" i="59"/>
  <c r="V3707" i="59"/>
  <c r="V3506" i="59"/>
  <c r="V3397" i="59"/>
  <c r="V3384" i="59"/>
  <c r="V3300" i="59"/>
  <c r="V3292" i="59"/>
  <c r="V3249" i="59"/>
  <c r="V2980" i="59"/>
  <c r="V2770" i="59"/>
  <c r="V2468" i="59"/>
  <c r="V2405" i="59"/>
  <c r="V2338" i="59"/>
  <c r="V2334" i="59"/>
  <c r="V2307" i="59"/>
  <c r="V2135" i="59"/>
  <c r="V1749" i="59"/>
  <c r="V1714" i="59"/>
  <c r="V1489" i="59"/>
  <c r="V1470" i="59"/>
  <c r="V1239" i="59"/>
  <c r="V1210" i="59"/>
  <c r="V2347" i="59"/>
  <c r="V1913" i="59"/>
  <c r="V1878" i="59"/>
  <c r="V1797" i="59"/>
  <c r="V1770" i="59"/>
  <c r="V1762" i="59"/>
  <c r="V1758" i="59"/>
  <c r="V1722" i="59"/>
  <c r="V1099" i="59"/>
  <c r="V668" i="59"/>
  <c r="V368" i="59"/>
  <c r="V3582" i="59"/>
  <c r="V3516" i="59"/>
  <c r="V3491" i="59"/>
  <c r="V3482" i="59"/>
  <c r="V3171" i="59"/>
  <c r="V3142" i="59"/>
  <c r="V3078" i="59"/>
  <c r="V3074" i="59"/>
  <c r="V3057" i="59"/>
  <c r="V3053" i="59"/>
  <c r="V3033" i="59"/>
  <c r="V2952" i="59"/>
  <c r="V2940" i="59"/>
  <c r="V2758" i="59"/>
  <c r="V2670" i="59"/>
  <c r="V2627" i="59"/>
  <c r="V2623" i="59"/>
  <c r="V2557" i="59"/>
  <c r="V2485" i="59"/>
  <c r="V2425" i="59"/>
  <c r="V2310" i="59"/>
  <c r="V2181" i="59"/>
  <c r="V2177" i="59"/>
  <c r="V2089" i="59"/>
  <c r="V2025" i="59"/>
  <c r="V1992" i="59"/>
  <c r="V1988" i="59"/>
  <c r="V1940" i="59"/>
  <c r="V1741" i="59"/>
  <c r="V1519" i="59"/>
  <c r="V1439" i="59"/>
  <c r="V1427" i="59"/>
  <c r="V1411" i="59"/>
  <c r="V1407" i="59"/>
  <c r="V1178" i="59"/>
  <c r="V8" i="59"/>
  <c r="V4685" i="59"/>
  <c r="V4630" i="59"/>
  <c r="V4592" i="59"/>
  <c r="V4544" i="59"/>
  <c r="V4492" i="59"/>
  <c r="V4428" i="59"/>
  <c r="V4326" i="59"/>
  <c r="V4268" i="59"/>
  <c r="V4251" i="59"/>
  <c r="V4217" i="59"/>
  <c r="V4213" i="59"/>
  <c r="V4209" i="59"/>
  <c r="V4103" i="59"/>
  <c r="V4099" i="59"/>
  <c r="V3993" i="59"/>
  <c r="V3888" i="59"/>
  <c r="V3829" i="59"/>
  <c r="V3760" i="59"/>
  <c r="V3748" i="59"/>
  <c r="V3732" i="59"/>
  <c r="V3700" i="59"/>
  <c r="V3580" i="59"/>
  <c r="V3473" i="59"/>
  <c r="V3418" i="59"/>
  <c r="V3385" i="59"/>
  <c r="V3347" i="59"/>
  <c r="V3274" i="59"/>
  <c r="V3270" i="59"/>
  <c r="V3266" i="59"/>
  <c r="V3239" i="59"/>
  <c r="V3210" i="59"/>
  <c r="V3140" i="59"/>
  <c r="V3136" i="59"/>
  <c r="V2884" i="59"/>
  <c r="V2575" i="59"/>
  <c r="V2400" i="59"/>
  <c r="V2387" i="59"/>
  <c r="V2379" i="59"/>
  <c r="V2210" i="59"/>
  <c r="V1994" i="59"/>
  <c r="V1896" i="59"/>
  <c r="V1869" i="59"/>
  <c r="V1861" i="59"/>
  <c r="V1794" i="59"/>
  <c r="V1739" i="59"/>
  <c r="V1632" i="59"/>
  <c r="V1602" i="59"/>
  <c r="V1590" i="59"/>
  <c r="V1371" i="59"/>
  <c r="V1363" i="59"/>
  <c r="V1358" i="59"/>
  <c r="V1336" i="59"/>
  <c r="V1302" i="59"/>
  <c r="V1251" i="59"/>
  <c r="V1067" i="59"/>
  <c r="V601" i="59"/>
  <c r="V4052" i="59"/>
  <c r="V4023" i="59"/>
  <c r="V3926" i="59"/>
  <c r="V3869" i="59"/>
  <c r="V3741" i="59"/>
  <c r="V3680" i="59"/>
  <c r="V3676" i="59"/>
  <c r="V3527" i="59"/>
  <c r="V3481" i="59"/>
  <c r="V3343" i="59"/>
  <c r="V3335" i="59"/>
  <c r="V3295" i="59"/>
  <c r="V3227" i="59"/>
  <c r="V3215" i="59"/>
  <c r="V3153" i="59"/>
  <c r="V3132" i="59"/>
  <c r="V3096" i="59"/>
  <c r="V3068" i="59"/>
  <c r="V2889" i="59"/>
  <c r="V2881" i="59"/>
  <c r="V2860" i="59"/>
  <c r="V2831" i="59"/>
  <c r="V2744" i="59"/>
  <c r="V2700" i="59"/>
  <c r="V2692" i="59"/>
  <c r="V2660" i="59"/>
  <c r="V2344" i="59"/>
  <c r="V2280" i="59"/>
  <c r="V2276" i="59"/>
  <c r="V2272" i="59"/>
  <c r="V2240" i="59"/>
  <c r="V2131" i="59"/>
  <c r="V2119" i="59"/>
  <c r="V1967" i="59"/>
  <c r="V1656" i="59"/>
  <c r="V1397" i="59"/>
  <c r="V1375" i="59"/>
  <c r="V1359" i="59"/>
  <c r="V1344" i="59"/>
  <c r="V1255" i="59"/>
  <c r="V671" i="59"/>
  <c r="V656" i="59"/>
  <c r="V834" i="59"/>
  <c r="V822" i="59"/>
  <c r="V667" i="59"/>
  <c r="V664" i="59"/>
  <c r="V652" i="59"/>
  <c r="V648" i="59"/>
  <c r="V644" i="59"/>
  <c r="V640" i="59"/>
  <c r="V403" i="59"/>
  <c r="V2803" i="59"/>
  <c r="V2763" i="59"/>
  <c r="V2742" i="59"/>
  <c r="V2721" i="59"/>
  <c r="V2565" i="59"/>
  <c r="V2544" i="59"/>
  <c r="V2507" i="59"/>
  <c r="V2433" i="59"/>
  <c r="V2417" i="59"/>
  <c r="V2409" i="59"/>
  <c r="V2397" i="59"/>
  <c r="V2348" i="59"/>
  <c r="V2245" i="59"/>
  <c r="V2205" i="59"/>
  <c r="V2083" i="59"/>
  <c r="V2075" i="59"/>
  <c r="V2062" i="59"/>
  <c r="V2038" i="59"/>
  <c r="V1886" i="59"/>
  <c r="V1709" i="59"/>
  <c r="V1705" i="59"/>
  <c r="V1701" i="59"/>
  <c r="V1696" i="59"/>
  <c r="V1653" i="59"/>
  <c r="V1607" i="59"/>
  <c r="V1603" i="59"/>
  <c r="V1431" i="59"/>
  <c r="V1419" i="59"/>
  <c r="V1415" i="59"/>
  <c r="V1047" i="59"/>
  <c r="V1030" i="59"/>
  <c r="V1026" i="59"/>
  <c r="V845" i="59"/>
  <c r="V764" i="59"/>
  <c r="V672" i="59"/>
  <c r="V411" i="59"/>
  <c r="V107" i="59"/>
  <c r="V676" i="59"/>
  <c r="V415" i="59"/>
  <c r="V5655" i="59"/>
  <c r="V5625" i="59"/>
  <c r="V5608" i="59"/>
  <c r="V5565" i="59"/>
  <c r="V5491" i="59"/>
  <c r="V5462" i="59"/>
  <c r="V5449" i="59"/>
  <c r="V5431" i="59"/>
  <c r="V5397" i="59"/>
  <c r="V5363" i="59"/>
  <c r="V5358" i="59"/>
  <c r="V5277" i="59"/>
  <c r="V5173" i="59"/>
  <c r="V5129" i="59"/>
  <c r="V5085" i="59"/>
  <c r="V5062" i="59"/>
  <c r="V5053" i="59"/>
  <c r="V4974" i="59"/>
  <c r="V4970" i="59"/>
  <c r="V4931" i="59"/>
  <c r="V4914" i="59"/>
  <c r="V4892" i="59"/>
  <c r="V4867" i="59"/>
  <c r="V4844" i="59"/>
  <c r="V4840" i="59"/>
  <c r="V4827" i="59"/>
  <c r="V4799" i="59"/>
  <c r="V4782" i="59"/>
  <c r="V4686" i="59"/>
  <c r="V4668" i="59"/>
  <c r="V4660" i="59"/>
  <c r="V4629" i="59"/>
  <c r="V4611" i="59"/>
  <c r="V4607" i="59"/>
  <c r="V4532" i="59"/>
  <c r="V4491" i="59"/>
  <c r="V4487" i="59"/>
  <c r="V4455" i="59"/>
  <c r="V4446" i="59"/>
  <c r="V4429" i="59"/>
  <c r="V4420" i="59"/>
  <c r="V4406" i="59"/>
  <c r="V4394" i="59"/>
  <c r="V4381" i="59"/>
  <c r="V4354" i="59"/>
  <c r="V4292" i="59"/>
  <c r="V4245" i="59"/>
  <c r="V4223" i="59"/>
  <c r="V4206" i="59"/>
  <c r="V4085" i="59"/>
  <c r="V4029" i="59"/>
  <c r="V4016" i="59"/>
  <c r="V3938" i="59"/>
  <c r="V3895" i="59"/>
  <c r="V3878" i="59"/>
  <c r="V3862" i="59"/>
  <c r="V3858" i="59"/>
  <c r="V3776" i="59"/>
  <c r="V3764" i="59"/>
  <c r="V3743" i="59"/>
  <c r="V3722" i="59"/>
  <c r="V3685" i="59"/>
  <c r="V3642" i="59"/>
  <c r="V3460" i="59"/>
  <c r="V3400" i="59"/>
  <c r="V3374" i="59"/>
  <c r="V3298" i="59"/>
  <c r="V3232" i="59"/>
  <c r="V3190" i="59"/>
  <c r="V3027" i="59"/>
  <c r="V3023" i="59"/>
  <c r="V3008" i="59"/>
  <c r="V3000" i="59"/>
  <c r="V2900" i="59"/>
  <c r="V2867" i="59"/>
  <c r="V2847" i="59"/>
  <c r="V2756" i="59"/>
  <c r="V2722" i="59"/>
  <c r="V2664" i="59"/>
  <c r="V2591" i="59"/>
  <c r="V2578" i="59"/>
  <c r="V2566" i="59"/>
  <c r="V2553" i="59"/>
  <c r="V2500" i="59"/>
  <c r="V2492" i="59"/>
  <c r="V2418" i="59"/>
  <c r="V2309" i="59"/>
  <c r="V2301" i="59"/>
  <c r="V2296" i="59"/>
  <c r="V2271" i="59"/>
  <c r="V2215" i="59"/>
  <c r="V2084" i="59"/>
  <c r="V2043" i="59"/>
  <c r="V1956" i="59"/>
  <c r="V1943" i="59"/>
  <c r="V1936" i="59"/>
  <c r="V1912" i="59"/>
  <c r="V1887" i="59"/>
  <c r="V1879" i="59"/>
  <c r="V1756" i="59"/>
  <c r="V1740" i="59"/>
  <c r="V1735" i="59"/>
  <c r="V1702" i="59"/>
  <c r="V1514" i="59"/>
  <c r="V1476" i="59"/>
  <c r="V1457" i="59"/>
  <c r="V1242" i="59"/>
  <c r="V1101" i="59"/>
  <c r="V1059" i="59"/>
  <c r="V1044" i="59"/>
  <c r="V1019" i="59"/>
  <c r="V815" i="59"/>
  <c r="V680" i="59"/>
  <c r="V548" i="59"/>
  <c r="V533" i="59"/>
  <c r="V222" i="59"/>
  <c r="V5023" i="59"/>
  <c r="V5013" i="59"/>
  <c r="V4996" i="59"/>
  <c r="V4960" i="59"/>
  <c r="V4944" i="59"/>
  <c r="V4905" i="59"/>
  <c r="V4875" i="59"/>
  <c r="V4849" i="59"/>
  <c r="V4823" i="59"/>
  <c r="V4809" i="59"/>
  <c r="V4791" i="59"/>
  <c r="V4786" i="59"/>
  <c r="V4740" i="59"/>
  <c r="V4703" i="59"/>
  <c r="V4699" i="59"/>
  <c r="V4637" i="59"/>
  <c r="V4620" i="59"/>
  <c r="V4593" i="59"/>
  <c r="V4558" i="59"/>
  <c r="V4451" i="59"/>
  <c r="V4416" i="59"/>
  <c r="V4398" i="59"/>
  <c r="V4359" i="59"/>
  <c r="V4323" i="59"/>
  <c r="V4301" i="59"/>
  <c r="V4280" i="59"/>
  <c r="V4271" i="59"/>
  <c r="V4259" i="59"/>
  <c r="V4219" i="59"/>
  <c r="V4180" i="59"/>
  <c r="V4167" i="59"/>
  <c r="V4158" i="59"/>
  <c r="V4145" i="59"/>
  <c r="V4141" i="59"/>
  <c r="V4125" i="59"/>
  <c r="V4120" i="59"/>
  <c r="V4102" i="59"/>
  <c r="V4072" i="59"/>
  <c r="V4063" i="59"/>
  <c r="V3994" i="59"/>
  <c r="V3976" i="59"/>
  <c r="V3971" i="59"/>
  <c r="V3959" i="59"/>
  <c r="V3907" i="59"/>
  <c r="V3882" i="59"/>
  <c r="V3790" i="59"/>
  <c r="V3777" i="59"/>
  <c r="V3751" i="59"/>
  <c r="V3731" i="59"/>
  <c r="V3710" i="59"/>
  <c r="V3673" i="59"/>
  <c r="V3643" i="59"/>
  <c r="V3609" i="59"/>
  <c r="V3550" i="59"/>
  <c r="V3501" i="59"/>
  <c r="V3484" i="59"/>
  <c r="V3464" i="59"/>
  <c r="V3392" i="59"/>
  <c r="V3379" i="59"/>
  <c r="V3352" i="59"/>
  <c r="V3336" i="59"/>
  <c r="V3261" i="59"/>
  <c r="V3248" i="59"/>
  <c r="V3207" i="59"/>
  <c r="V3114" i="59"/>
  <c r="V3110" i="59"/>
  <c r="V3102" i="59"/>
  <c r="V2872" i="59"/>
  <c r="V2863" i="59"/>
  <c r="V2859" i="59"/>
  <c r="V2769" i="59"/>
  <c r="V2731" i="59"/>
  <c r="V2617" i="59"/>
  <c r="V2609" i="59"/>
  <c r="V2562" i="59"/>
  <c r="V2402" i="59"/>
  <c r="V2305" i="59"/>
  <c r="V2288" i="59"/>
  <c r="V2259" i="59"/>
  <c r="V2226" i="59"/>
  <c r="V2126" i="59"/>
  <c r="V2118" i="59"/>
  <c r="V2109" i="59"/>
  <c r="V2101" i="59"/>
  <c r="V1998" i="59"/>
  <c r="V1965" i="59"/>
  <c r="V1961" i="59"/>
  <c r="V1952" i="59"/>
  <c r="V1929" i="59"/>
  <c r="V1715" i="59"/>
  <c r="V1706" i="59"/>
  <c r="V1589" i="59"/>
  <c r="V1584" i="59"/>
  <c r="V1576" i="59"/>
  <c r="V1343" i="59"/>
  <c r="V1322" i="59"/>
  <c r="V1301" i="59"/>
  <c r="V1182" i="59"/>
  <c r="V1174" i="59"/>
  <c r="V1063" i="59"/>
  <c r="V1055" i="59"/>
  <c r="V951" i="59"/>
  <c r="V862" i="59"/>
  <c r="V734" i="59"/>
  <c r="V537" i="59"/>
  <c r="V529" i="59"/>
  <c r="V467" i="59"/>
  <c r="V459" i="59"/>
  <c r="V263" i="59"/>
  <c r="V259" i="59"/>
  <c r="V226" i="59"/>
  <c r="V214" i="59"/>
  <c r="V25" i="59"/>
  <c r="V3280" i="59"/>
  <c r="V3267" i="59"/>
  <c r="V3258" i="59"/>
  <c r="V3246" i="59"/>
  <c r="V3148" i="59"/>
  <c r="V3139" i="59"/>
  <c r="V3109" i="59"/>
  <c r="V3084" i="59"/>
  <c r="V3067" i="59"/>
  <c r="V2958" i="59"/>
  <c r="V2945" i="59"/>
  <c r="V2908" i="59"/>
  <c r="V2850" i="59"/>
  <c r="V2834" i="59"/>
  <c r="V2737" i="59"/>
  <c r="V2733" i="59"/>
  <c r="V2729" i="59"/>
  <c r="V2695" i="59"/>
  <c r="V2661" i="59"/>
  <c r="V2631" i="59"/>
  <c r="V2577" i="59"/>
  <c r="V2547" i="59"/>
  <c r="V2543" i="59"/>
  <c r="V2508" i="59"/>
  <c r="V2453" i="59"/>
  <c r="V2361" i="59"/>
  <c r="V2224" i="59"/>
  <c r="V2196" i="59"/>
  <c r="V2141" i="59"/>
  <c r="V2120" i="59"/>
  <c r="V2111" i="59"/>
  <c r="V2107" i="59"/>
  <c r="V2040" i="59"/>
  <c r="V2020" i="59"/>
  <c r="V2015" i="59"/>
  <c r="V1968" i="59"/>
  <c r="V1865" i="59"/>
  <c r="V1849" i="59"/>
  <c r="V1788" i="59"/>
  <c r="V1635" i="59"/>
  <c r="V1616" i="59"/>
  <c r="V1591" i="59"/>
  <c r="V1493" i="59"/>
  <c r="V1437" i="59"/>
  <c r="V1284" i="59"/>
  <c r="V1158" i="59"/>
  <c r="V1124" i="59"/>
  <c r="V1096" i="59"/>
  <c r="V1060" i="59"/>
  <c r="V919" i="59"/>
  <c r="V650" i="59"/>
  <c r="V395" i="59"/>
  <c r="V301" i="59"/>
  <c r="V271" i="59"/>
  <c r="V136" i="59"/>
  <c r="V5426" i="59"/>
  <c r="V5413" i="59"/>
  <c r="V5409" i="59"/>
  <c r="V5320" i="59"/>
  <c r="V5234" i="59"/>
  <c r="V5180" i="59"/>
  <c r="V5152" i="59"/>
  <c r="V5131" i="59"/>
  <c r="V5108" i="59"/>
  <c r="V5095" i="59"/>
  <c r="V5049" i="59"/>
  <c r="V5010" i="59"/>
  <c r="V4997" i="59"/>
  <c r="V4965" i="59"/>
  <c r="V4935" i="59"/>
  <c r="V4908" i="59"/>
  <c r="V4899" i="59"/>
  <c r="V4890" i="59"/>
  <c r="V4828" i="59"/>
  <c r="V4815" i="59"/>
  <c r="V4792" i="59"/>
  <c r="V4778" i="59"/>
  <c r="V4739" i="59"/>
  <c r="V4735" i="59"/>
  <c r="V4725" i="59"/>
  <c r="V4715" i="59"/>
  <c r="V4644" i="59"/>
  <c r="V4631" i="59"/>
  <c r="V4626" i="59"/>
  <c r="V4568" i="59"/>
  <c r="V4559" i="59"/>
  <c r="V4550" i="59"/>
  <c r="V4500" i="59"/>
  <c r="V4495" i="59"/>
  <c r="V4482" i="59"/>
  <c r="V4458" i="59"/>
  <c r="V4453" i="59"/>
  <c r="V4400" i="59"/>
  <c r="V4387" i="59"/>
  <c r="V4365" i="59"/>
  <c r="V4332" i="59"/>
  <c r="V4327" i="59"/>
  <c r="V4305" i="59"/>
  <c r="V4300" i="59"/>
  <c r="V4288" i="59"/>
  <c r="V4279" i="59"/>
  <c r="V4243" i="59"/>
  <c r="V4194" i="59"/>
  <c r="V4190" i="59"/>
  <c r="V4182" i="59"/>
  <c r="V4173" i="59"/>
  <c r="V4150" i="59"/>
  <c r="V4129" i="59"/>
  <c r="V4067" i="59"/>
  <c r="V4062" i="59"/>
  <c r="V4033" i="59"/>
  <c r="V3953" i="59"/>
  <c r="V3949" i="59"/>
  <c r="V3918" i="59"/>
  <c r="V3900" i="59"/>
  <c r="V3867" i="59"/>
  <c r="V3859" i="59"/>
  <c r="V3837" i="59"/>
  <c r="V3785" i="59"/>
  <c r="V3763" i="59"/>
  <c r="V3678" i="59"/>
  <c r="V3666" i="59"/>
  <c r="V3648" i="59"/>
  <c r="V3614" i="59"/>
  <c r="V3602" i="59"/>
  <c r="V3576" i="59"/>
  <c r="V3537" i="59"/>
  <c r="V3518" i="59"/>
  <c r="V3500" i="59"/>
  <c r="V3479" i="59"/>
  <c r="V3436" i="59"/>
  <c r="V3427" i="59"/>
  <c r="V3423" i="59"/>
  <c r="V3414" i="59"/>
  <c r="V3393" i="59"/>
  <c r="V3348" i="59"/>
  <c r="V3328" i="59"/>
  <c r="V3319" i="59"/>
  <c r="V3161" i="59"/>
  <c r="V3097" i="59"/>
  <c r="V2984" i="59"/>
  <c r="V2962" i="59"/>
  <c r="V2862" i="59"/>
  <c r="V2854" i="59"/>
  <c r="V2817" i="59"/>
  <c r="V2813" i="59"/>
  <c r="V2686" i="59"/>
  <c r="V2665" i="59"/>
  <c r="V2657" i="59"/>
  <c r="V2648" i="59"/>
  <c r="V2548" i="59"/>
  <c r="V2535" i="59"/>
  <c r="V2357" i="59"/>
  <c r="V2277" i="59"/>
  <c r="V2150" i="59"/>
  <c r="V2116" i="59"/>
  <c r="V2057" i="59"/>
  <c r="V2032" i="59"/>
  <c r="V2024" i="59"/>
  <c r="V1985" i="59"/>
  <c r="V1972" i="59"/>
  <c r="V1838" i="59"/>
  <c r="V1825" i="59"/>
  <c r="V1817" i="59"/>
  <c r="V1763" i="59"/>
  <c r="V1759" i="59"/>
  <c r="V1639" i="59"/>
  <c r="V1620" i="59"/>
  <c r="V1490" i="59"/>
  <c r="V1466" i="59"/>
  <c r="V1445" i="59"/>
  <c r="V1441" i="59"/>
  <c r="V1429" i="59"/>
  <c r="V1292" i="59"/>
  <c r="V1100" i="59"/>
  <c r="V1088" i="59"/>
  <c r="V959" i="59"/>
  <c r="V946" i="59"/>
  <c r="V937" i="59"/>
  <c r="V875" i="59"/>
  <c r="V596" i="59"/>
  <c r="V592" i="59"/>
  <c r="V588" i="59"/>
  <c r="V458" i="59"/>
  <c r="V399" i="59"/>
  <c r="V388" i="59"/>
  <c r="V124" i="59"/>
  <c r="V3112" i="59"/>
  <c r="V3104" i="59"/>
  <c r="V3091" i="59"/>
  <c r="V3073" i="59"/>
  <c r="V3052" i="59"/>
  <c r="V3039" i="59"/>
  <c r="V3035" i="59"/>
  <c r="V3009" i="59"/>
  <c r="V2957" i="59"/>
  <c r="V2953" i="59"/>
  <c r="V2948" i="59"/>
  <c r="V2926" i="59"/>
  <c r="V2878" i="59"/>
  <c r="V2861" i="59"/>
  <c r="V2784" i="59"/>
  <c r="V2767" i="59"/>
  <c r="V2741" i="59"/>
  <c r="V2728" i="59"/>
  <c r="V2693" i="59"/>
  <c r="V2671" i="59"/>
  <c r="V2644" i="59"/>
  <c r="V2607" i="59"/>
  <c r="V2515" i="59"/>
  <c r="V2502" i="59"/>
  <c r="V2424" i="59"/>
  <c r="V2415" i="59"/>
  <c r="V2411" i="59"/>
  <c r="V2403" i="59"/>
  <c r="V2329" i="59"/>
  <c r="V2231" i="59"/>
  <c r="V2223" i="59"/>
  <c r="V2212" i="59"/>
  <c r="V2207" i="59"/>
  <c r="V2191" i="59"/>
  <c r="V2108" i="59"/>
  <c r="V2091" i="59"/>
  <c r="V2069" i="59"/>
  <c r="V2052" i="59"/>
  <c r="V2004" i="59"/>
  <c r="V1955" i="59"/>
  <c r="V1935" i="59"/>
  <c r="V1909" i="59"/>
  <c r="V1876" i="59"/>
  <c r="V1802" i="59"/>
  <c r="V1691" i="59"/>
  <c r="V1605" i="59"/>
  <c r="V1553" i="59"/>
  <c r="V1515" i="59"/>
  <c r="V1507" i="59"/>
  <c r="V1487" i="59"/>
  <c r="V1370" i="59"/>
  <c r="V1353" i="59"/>
  <c r="V1282" i="59"/>
  <c r="V1241" i="59"/>
  <c r="V1229" i="59"/>
  <c r="V1212" i="59"/>
  <c r="V1189" i="59"/>
  <c r="V1161" i="59"/>
  <c r="V1097" i="59"/>
  <c r="V1013" i="59"/>
  <c r="V986" i="59"/>
  <c r="V970" i="59"/>
  <c r="V901" i="59"/>
  <c r="V892" i="59"/>
  <c r="V727" i="59"/>
  <c r="V716" i="59"/>
  <c r="V712" i="59"/>
  <c r="V545" i="59"/>
  <c r="V217" i="59"/>
  <c r="V163" i="59"/>
  <c r="V148" i="59"/>
  <c r="V3226" i="59"/>
  <c r="V3196" i="59"/>
  <c r="V3165" i="59"/>
  <c r="V3130" i="59"/>
  <c r="V3126" i="59"/>
  <c r="V3117" i="59"/>
  <c r="V3082" i="59"/>
  <c r="V3048" i="59"/>
  <c r="V3040" i="59"/>
  <c r="V2979" i="59"/>
  <c r="V2934" i="59"/>
  <c r="V2917" i="59"/>
  <c r="V2904" i="59"/>
  <c r="V2857" i="59"/>
  <c r="V2824" i="59"/>
  <c r="V2819" i="59"/>
  <c r="V2797" i="59"/>
  <c r="V2750" i="59"/>
  <c r="V2707" i="59"/>
  <c r="V2698" i="59"/>
  <c r="V2576" i="59"/>
  <c r="V2564" i="59"/>
  <c r="V2559" i="59"/>
  <c r="V2511" i="59"/>
  <c r="V2493" i="59"/>
  <c r="V2484" i="59"/>
  <c r="V2476" i="59"/>
  <c r="V2471" i="59"/>
  <c r="V2445" i="59"/>
  <c r="V2441" i="59"/>
  <c r="V2371" i="59"/>
  <c r="V2299" i="59"/>
  <c r="V2244" i="59"/>
  <c r="V2199" i="59"/>
  <c r="V2143" i="59"/>
  <c r="V1986" i="59"/>
  <c r="V1969" i="59"/>
  <c r="V1923" i="59"/>
  <c r="V1897" i="59"/>
  <c r="V1888" i="59"/>
  <c r="V1860" i="59"/>
  <c r="V1798" i="59"/>
  <c r="V1777" i="59"/>
  <c r="V1768" i="59"/>
  <c r="V1713" i="59"/>
  <c r="V1700" i="59"/>
  <c r="V1654" i="59"/>
  <c r="V1637" i="59"/>
  <c r="V1571" i="59"/>
  <c r="V1557" i="59"/>
  <c r="V1516" i="59"/>
  <c r="V1508" i="59"/>
  <c r="V1366" i="59"/>
  <c r="V1362" i="59"/>
  <c r="V1346" i="59"/>
  <c r="V1185" i="59"/>
  <c r="V1173" i="59"/>
  <c r="V1157" i="59"/>
  <c r="V1127" i="59"/>
  <c r="V1021" i="59"/>
  <c r="V739" i="59"/>
  <c r="V708" i="59"/>
  <c r="V556" i="59"/>
  <c r="V363" i="59"/>
  <c r="V359" i="59"/>
  <c r="V156" i="59"/>
  <c r="V152" i="59"/>
  <c r="V1459" i="59"/>
  <c r="V1405" i="59"/>
  <c r="V1374" i="59"/>
  <c r="V1316" i="59"/>
  <c r="V1285" i="59"/>
  <c r="V1260" i="59"/>
  <c r="V1244" i="59"/>
  <c r="V1215" i="59"/>
  <c r="V1203" i="59"/>
  <c r="V1191" i="59"/>
  <c r="V1159" i="59"/>
  <c r="V1110" i="59"/>
  <c r="V1094" i="59"/>
  <c r="V1069" i="59"/>
  <c r="V993" i="59"/>
  <c r="V981" i="59"/>
  <c r="V911" i="59"/>
  <c r="V907" i="59"/>
  <c r="V788" i="59"/>
  <c r="V784" i="59"/>
  <c r="V780" i="59"/>
  <c r="V776" i="59"/>
  <c r="V765" i="59"/>
  <c r="V761" i="59"/>
  <c r="V756" i="59"/>
  <c r="V635" i="59"/>
  <c r="V619" i="59"/>
  <c r="V587" i="59"/>
  <c r="V579" i="59"/>
  <c r="V576" i="59"/>
  <c r="V553" i="59"/>
  <c r="V546" i="59"/>
  <c r="V346" i="59"/>
  <c r="V323" i="59"/>
  <c r="V283" i="59"/>
  <c r="V265" i="59"/>
  <c r="V257" i="59"/>
  <c r="V180" i="59"/>
  <c r="V127" i="59"/>
  <c r="V112" i="59"/>
  <c r="V1256" i="59"/>
  <c r="V1156" i="59"/>
  <c r="V1147" i="59"/>
  <c r="V1050" i="59"/>
  <c r="V1042" i="59"/>
  <c r="V1016" i="59"/>
  <c r="V1009" i="59"/>
  <c r="V985" i="59"/>
  <c r="V977" i="59"/>
  <c r="V924" i="59"/>
  <c r="V809" i="59"/>
  <c r="V757" i="59"/>
  <c r="V694" i="59"/>
  <c r="V643" i="59"/>
  <c r="V611" i="59"/>
  <c r="V572" i="59"/>
  <c r="V561" i="59"/>
  <c r="V472" i="59"/>
  <c r="V307" i="59"/>
  <c r="V192" i="59"/>
  <c r="V132" i="59"/>
  <c r="V77" i="59"/>
  <c r="V1712" i="59"/>
  <c r="V1596" i="59"/>
  <c r="V1413" i="59"/>
  <c r="V1350" i="59"/>
  <c r="V1266" i="59"/>
  <c r="V1224" i="59"/>
  <c r="V999" i="59"/>
  <c r="V613" i="59"/>
  <c r="V543" i="59"/>
  <c r="V408" i="59"/>
  <c r="V389" i="59"/>
  <c r="V348" i="59"/>
  <c r="V269" i="59"/>
  <c r="V646" i="59"/>
  <c r="V626" i="59"/>
  <c r="V602" i="59"/>
  <c r="V577" i="59"/>
  <c r="V453" i="59"/>
  <c r="V285" i="59"/>
  <c r="V281" i="59"/>
  <c r="V195" i="59"/>
  <c r="V90" i="59"/>
  <c r="V86" i="59"/>
  <c r="V55" i="59"/>
  <c r="V3956" i="59"/>
  <c r="V3872" i="59"/>
  <c r="V3864" i="59"/>
  <c r="V3852" i="59"/>
  <c r="V3838" i="59"/>
  <c r="V3818" i="59"/>
  <c r="V3766" i="59"/>
  <c r="V3726" i="59"/>
  <c r="V3718" i="59"/>
  <c r="V3705" i="59"/>
  <c r="V3671" i="59"/>
  <c r="V3530" i="59"/>
  <c r="V3509" i="59"/>
  <c r="V3386" i="59"/>
  <c r="V3368" i="59"/>
  <c r="V3316" i="59"/>
  <c r="V3277" i="59"/>
  <c r="V3230" i="59"/>
  <c r="V3204" i="59"/>
  <c r="V3160" i="59"/>
  <c r="V3107" i="59"/>
  <c r="V3088" i="59"/>
  <c r="V3062" i="59"/>
  <c r="V3049" i="59"/>
  <c r="V3005" i="59"/>
  <c r="V2987" i="59"/>
  <c r="V2964" i="59"/>
  <c r="V2928" i="59"/>
  <c r="V2905" i="59"/>
  <c r="V2888" i="59"/>
  <c r="V2875" i="59"/>
  <c r="V2853" i="59"/>
  <c r="V2845" i="59"/>
  <c r="V2802" i="59"/>
  <c r="V2793" i="59"/>
  <c r="V2781" i="59"/>
  <c r="V2776" i="59"/>
  <c r="V2705" i="59"/>
  <c r="V2674" i="59"/>
  <c r="V2650" i="59"/>
  <c r="V2580" i="59"/>
  <c r="V2572" i="59"/>
  <c r="V2563" i="59"/>
  <c r="V2447" i="59"/>
  <c r="V2377" i="59"/>
  <c r="V2372" i="59"/>
  <c r="V2367" i="59"/>
  <c r="V2354" i="59"/>
  <c r="V2333" i="59"/>
  <c r="V2281" i="59"/>
  <c r="V2273" i="59"/>
  <c r="V2268" i="59"/>
  <c r="V2264" i="59"/>
  <c r="V2251" i="59"/>
  <c r="V2247" i="59"/>
  <c r="V2234" i="59"/>
  <c r="V2166" i="59"/>
  <c r="V2139" i="59"/>
  <c r="V2086" i="59"/>
  <c r="V2072" i="59"/>
  <c r="V1975" i="59"/>
  <c r="V1951" i="59"/>
  <c r="V1947" i="59"/>
  <c r="V1884" i="59"/>
  <c r="V1855" i="59"/>
  <c r="V1843" i="59"/>
  <c r="V1822" i="59"/>
  <c r="V1708" i="59"/>
  <c r="V1703" i="59"/>
  <c r="V1682" i="59"/>
  <c r="V1647" i="59"/>
  <c r="V1643" i="59"/>
  <c r="V1618" i="59"/>
  <c r="V1540" i="59"/>
  <c r="V1506" i="59"/>
  <c r="V1498" i="59"/>
  <c r="V1494" i="59"/>
  <c r="V1444" i="59"/>
  <c r="V1436" i="59"/>
  <c r="V1409" i="59"/>
  <c r="V1330" i="59"/>
  <c r="V1321" i="59"/>
  <c r="V1317" i="59"/>
  <c r="V1313" i="59"/>
  <c r="V1295" i="59"/>
  <c r="V1290" i="59"/>
  <c r="V1250" i="59"/>
  <c r="V1246" i="59"/>
  <c r="V1225" i="59"/>
  <c r="V1217" i="59"/>
  <c r="V1192" i="59"/>
  <c r="V1122" i="59"/>
  <c r="V1117" i="59"/>
  <c r="V1113" i="59"/>
  <c r="V1049" i="59"/>
  <c r="V1027" i="59"/>
  <c r="V1011" i="59"/>
  <c r="V909" i="59"/>
  <c r="V866" i="59"/>
  <c r="V853" i="59"/>
  <c r="V824" i="59"/>
  <c r="V767" i="59"/>
  <c r="V755" i="59"/>
  <c r="V703" i="59"/>
  <c r="V699" i="59"/>
  <c r="V695" i="59"/>
  <c r="V674" i="59"/>
  <c r="V663" i="59"/>
  <c r="V659" i="59"/>
  <c r="V655" i="59"/>
  <c r="V651" i="59"/>
  <c r="V647" i="59"/>
  <c r="V630" i="59"/>
  <c r="V614" i="59"/>
  <c r="V445" i="59"/>
  <c r="V440" i="59"/>
  <c r="V436" i="59"/>
  <c r="V297" i="59"/>
  <c r="V289" i="59"/>
  <c r="V176" i="59"/>
  <c r="V164" i="59"/>
  <c r="V111" i="59"/>
  <c r="V103" i="59"/>
  <c r="V39" i="59"/>
  <c r="V344" i="59"/>
  <c r="V320" i="59"/>
  <c r="V255" i="59"/>
  <c r="V244" i="59"/>
  <c r="V236" i="59"/>
  <c r="V232" i="59"/>
  <c r="V228" i="59"/>
  <c r="V172" i="59"/>
  <c r="V145" i="59"/>
  <c r="V117" i="59"/>
  <c r="V47" i="59"/>
  <c r="V30" i="59"/>
  <c r="V2" i="59"/>
  <c r="V786" i="59"/>
  <c r="V754" i="59"/>
  <c r="V749" i="59"/>
  <c r="V729" i="59"/>
  <c r="V713" i="59"/>
  <c r="V709" i="59"/>
  <c r="V693" i="59"/>
  <c r="V689" i="59"/>
  <c r="V685" i="59"/>
  <c r="V681" i="59"/>
  <c r="V661" i="59"/>
  <c r="V657" i="59"/>
  <c r="V649" i="59"/>
  <c r="V555" i="59"/>
  <c r="V532" i="59"/>
  <c r="V406" i="59"/>
  <c r="V394" i="59"/>
  <c r="V383" i="59"/>
  <c r="V379" i="59"/>
  <c r="V367" i="59"/>
  <c r="V321" i="59"/>
  <c r="V249" i="59"/>
  <c r="V245" i="59"/>
  <c r="V241" i="59"/>
  <c r="V193" i="59"/>
  <c r="V126" i="59"/>
  <c r="V97" i="59"/>
  <c r="V69" i="59"/>
  <c r="V36" i="59"/>
  <c r="V27" i="59"/>
  <c r="V1978" i="59"/>
  <c r="V1921" i="59"/>
  <c r="V1908" i="59"/>
  <c r="V1890" i="59"/>
  <c r="V1881" i="59"/>
  <c r="V1852" i="59"/>
  <c r="V1831" i="59"/>
  <c r="V1818" i="59"/>
  <c r="V1814" i="59"/>
  <c r="V1778" i="59"/>
  <c r="V1761" i="59"/>
  <c r="V1676" i="59"/>
  <c r="V1658" i="59"/>
  <c r="V1648" i="59"/>
  <c r="V1597" i="59"/>
  <c r="V1565" i="59"/>
  <c r="V1547" i="59"/>
  <c r="V1539" i="59"/>
  <c r="V1526" i="59"/>
  <c r="V1438" i="59"/>
  <c r="V1434" i="59"/>
  <c r="V1383" i="59"/>
  <c r="V1379" i="59"/>
  <c r="V1360" i="59"/>
  <c r="V1348" i="59"/>
  <c r="V1325" i="59"/>
  <c r="V1249" i="59"/>
  <c r="V1184" i="59"/>
  <c r="V1167" i="59"/>
  <c r="V1154" i="59"/>
  <c r="V1121" i="59"/>
  <c r="V1111" i="59"/>
  <c r="V1076" i="59"/>
  <c r="V1072" i="59"/>
  <c r="V1029" i="59"/>
  <c r="V1015" i="59"/>
  <c r="V1012" i="59"/>
  <c r="V1008" i="59"/>
  <c r="V945" i="59"/>
  <c r="V869" i="59"/>
  <c r="V830" i="59"/>
  <c r="V817" i="59"/>
  <c r="V795" i="59"/>
  <c r="V774" i="59"/>
  <c r="V758" i="59"/>
  <c r="V750" i="59"/>
  <c r="V725" i="59"/>
  <c r="V571" i="59"/>
  <c r="V567" i="59"/>
  <c r="V563" i="59"/>
  <c r="V544" i="59"/>
  <c r="V540" i="59"/>
  <c r="V481" i="59"/>
  <c r="V426" i="59"/>
  <c r="V391" i="59"/>
  <c r="V375" i="59"/>
  <c r="V292" i="59"/>
  <c r="V288" i="59"/>
  <c r="V284" i="59"/>
  <c r="V272" i="59"/>
  <c r="V264" i="59"/>
  <c r="V211" i="59"/>
  <c r="V115" i="59"/>
  <c r="V106" i="59"/>
  <c r="V61" i="59"/>
  <c r="V44" i="59"/>
  <c r="V988" i="59"/>
  <c r="V963" i="59"/>
  <c r="V885" i="59"/>
  <c r="V881" i="59"/>
  <c r="V872" i="59"/>
  <c r="V837" i="59"/>
  <c r="V779" i="59"/>
  <c r="V763" i="59"/>
  <c r="V751" i="59"/>
  <c r="V747" i="59"/>
  <c r="V742" i="59"/>
  <c r="V730" i="59"/>
  <c r="V726" i="59"/>
  <c r="V701" i="59"/>
  <c r="V673" i="59"/>
  <c r="V669" i="59"/>
  <c r="V665" i="59"/>
  <c r="V645" i="59"/>
  <c r="V641" i="59"/>
  <c r="V637" i="59"/>
  <c r="V606" i="59"/>
  <c r="V554" i="59"/>
  <c r="V550" i="59"/>
  <c r="V434" i="59"/>
  <c r="V421" i="59"/>
  <c r="V390" i="59"/>
  <c r="V378" i="59"/>
  <c r="V340" i="59"/>
  <c r="V309" i="59"/>
  <c r="V291" i="59"/>
  <c r="V278" i="59"/>
  <c r="V239" i="59"/>
  <c r="V203" i="59"/>
  <c r="V182" i="59"/>
  <c r="V178" i="59"/>
  <c r="V166" i="59"/>
  <c r="V147" i="59"/>
  <c r="V139" i="59"/>
  <c r="V122" i="59"/>
  <c r="V118" i="59"/>
  <c r="V37" i="59"/>
  <c r="V479" i="59"/>
  <c r="V413" i="59"/>
  <c r="V405" i="59"/>
  <c r="V401" i="59"/>
  <c r="V374" i="59"/>
  <c r="V295" i="59"/>
  <c r="V286" i="59"/>
  <c r="V262" i="59"/>
  <c r="V250" i="59"/>
  <c r="V190" i="59"/>
  <c r="V174" i="59"/>
  <c r="V151" i="59"/>
  <c r="V134" i="59"/>
  <c r="V125" i="59"/>
  <c r="V113" i="59"/>
  <c r="V109" i="59"/>
  <c r="V978" i="59"/>
  <c r="V969" i="59"/>
  <c r="V900" i="59"/>
  <c r="V873" i="59"/>
  <c r="V804" i="59"/>
  <c r="V762" i="59"/>
  <c r="V715" i="59"/>
  <c r="V691" i="59"/>
  <c r="V683" i="59"/>
  <c r="V675" i="59"/>
  <c r="V638" i="59"/>
  <c r="V612" i="59"/>
  <c r="V607" i="59"/>
  <c r="V578" i="59"/>
  <c r="V482" i="59"/>
  <c r="V474" i="59"/>
  <c r="V416" i="59"/>
  <c r="V384" i="59"/>
  <c r="V376" i="59"/>
  <c r="V341" i="59"/>
  <c r="V329" i="59"/>
  <c r="V243" i="59"/>
  <c r="V231" i="59"/>
  <c r="V185" i="59"/>
  <c r="V173" i="59"/>
  <c r="V146" i="59"/>
  <c r="V85" i="59"/>
  <c r="V76" i="59"/>
  <c r="V68" i="59"/>
  <c r="V28" i="59"/>
  <c r="V20" i="59"/>
  <c r="V16" i="59"/>
  <c r="V5293" i="59"/>
  <c r="V5270" i="59"/>
  <c r="V5249" i="59"/>
  <c r="V5244" i="59"/>
  <c r="V5235" i="59"/>
  <c r="V5222" i="59"/>
  <c r="V5089" i="59"/>
  <c r="V5074" i="59"/>
  <c r="V5035" i="59"/>
  <c r="V4964" i="59"/>
  <c r="V4919" i="59"/>
  <c r="V4811" i="59"/>
  <c r="V4763" i="59"/>
  <c r="V4702" i="59"/>
  <c r="V4570" i="59"/>
  <c r="V4520" i="59"/>
  <c r="V4421" i="59"/>
  <c r="V4321" i="59"/>
  <c r="V4232" i="59"/>
  <c r="V4227" i="59"/>
  <c r="V5651" i="59"/>
  <c r="V5602" i="59"/>
  <c r="V5553" i="59"/>
  <c r="V5504" i="59"/>
  <c r="V5298" i="59"/>
  <c r="V5284" i="59"/>
  <c r="V5255" i="59"/>
  <c r="V5207" i="59"/>
  <c r="V5040" i="59"/>
  <c r="V5026" i="59"/>
  <c r="V4942" i="59"/>
  <c r="V4937" i="59"/>
  <c r="V4909" i="59"/>
  <c r="V4673" i="59"/>
  <c r="V4552" i="59"/>
  <c r="V4426" i="59"/>
  <c r="V4364" i="59"/>
  <c r="V3982" i="59"/>
  <c r="V3765" i="59"/>
  <c r="V3413" i="59"/>
  <c r="V5311" i="59"/>
  <c r="V5305" i="59"/>
  <c r="V5194" i="59"/>
  <c r="V5189" i="59"/>
  <c r="V4991" i="59"/>
  <c r="V4888" i="59"/>
  <c r="V4788" i="59"/>
  <c r="V4723" i="59"/>
  <c r="V4680" i="59"/>
  <c r="V4549" i="59"/>
  <c r="V4476" i="59"/>
  <c r="V4388" i="59"/>
  <c r="V4309" i="59"/>
  <c r="V4239" i="59"/>
  <c r="V4133" i="59"/>
  <c r="V3866" i="59"/>
  <c r="V1066" i="59"/>
  <c r="V998" i="59"/>
  <c r="V5430" i="59"/>
  <c r="V5362" i="59"/>
  <c r="V5172" i="59"/>
  <c r="V4992" i="59"/>
  <c r="V4838" i="59"/>
  <c r="V4653" i="59"/>
  <c r="V4643" i="59"/>
  <c r="V4477" i="59"/>
  <c r="V4433" i="59"/>
  <c r="V4409" i="59"/>
  <c r="V4337" i="59"/>
  <c r="V4328" i="59"/>
  <c r="V4310" i="59"/>
  <c r="V5195" i="59"/>
  <c r="V5151" i="59"/>
  <c r="V5735" i="59"/>
  <c r="V5686" i="59"/>
  <c r="V5637" i="59"/>
  <c r="V5588" i="59"/>
  <c r="V5539" i="59"/>
  <c r="V5490" i="59"/>
  <c r="V5368" i="59"/>
  <c r="V5221" i="59"/>
  <c r="V5073" i="59"/>
  <c r="V4927" i="59"/>
  <c r="V4872" i="59"/>
  <c r="V4533" i="59"/>
  <c r="V4342" i="59"/>
  <c r="V4204" i="59"/>
  <c r="V4189" i="59"/>
  <c r="V4093" i="59"/>
  <c r="V3623" i="59"/>
  <c r="V3262" i="59"/>
  <c r="V5039" i="59"/>
  <c r="V5024" i="59"/>
  <c r="V4871" i="59"/>
  <c r="V4866" i="59"/>
  <c r="V4708" i="59"/>
  <c r="V4591" i="59"/>
  <c r="V4581" i="59"/>
  <c r="V4503" i="59"/>
  <c r="V4470" i="59"/>
  <c r="V4464" i="59"/>
  <c r="V4393" i="59"/>
  <c r="V4353" i="59"/>
  <c r="V4343" i="59"/>
  <c r="V4315" i="59"/>
  <c r="V4266" i="59"/>
  <c r="V4184" i="59"/>
  <c r="V4136" i="59"/>
  <c r="V4132" i="59"/>
  <c r="V4098" i="59"/>
  <c r="V3601" i="59"/>
  <c r="V3596" i="59"/>
  <c r="V3242" i="59"/>
  <c r="V3122" i="59"/>
  <c r="V2977" i="59"/>
  <c r="V2968" i="59"/>
  <c r="V2603" i="59"/>
  <c r="V2236" i="59"/>
  <c r="V4625" i="59"/>
  <c r="V4486" i="59"/>
  <c r="V4427" i="59"/>
  <c r="V4371" i="59"/>
  <c r="V4360" i="59"/>
  <c r="V4287" i="59"/>
  <c r="V4272" i="59"/>
  <c r="V4244" i="59"/>
  <c r="V4162" i="59"/>
  <c r="V4114" i="59"/>
  <c r="V3988" i="59"/>
  <c r="V3983" i="59"/>
  <c r="V3937" i="59"/>
  <c r="V3912" i="59"/>
  <c r="V3880" i="59"/>
  <c r="V3786" i="59"/>
  <c r="V3200" i="59"/>
  <c r="V2676" i="59"/>
  <c r="V2452" i="59"/>
  <c r="V5278" i="59"/>
  <c r="V5238" i="59"/>
  <c r="V5123" i="59"/>
  <c r="V5102" i="59"/>
  <c r="V5047" i="59"/>
  <c r="V5017" i="59"/>
  <c r="V4998" i="59"/>
  <c r="V4969" i="59"/>
  <c r="V4940" i="59"/>
  <c r="V4816" i="59"/>
  <c r="V4751" i="59"/>
  <c r="V4746" i="59"/>
  <c r="V4497" i="59"/>
  <c r="V4442" i="59"/>
  <c r="V4437" i="59"/>
  <c r="V4377" i="59"/>
  <c r="V4372" i="59"/>
  <c r="V4331" i="59"/>
  <c r="V4293" i="59"/>
  <c r="V4260" i="59"/>
  <c r="V4255" i="59"/>
  <c r="V4168" i="59"/>
  <c r="V4163" i="59"/>
  <c r="V3693" i="59"/>
  <c r="V3688" i="59"/>
  <c r="V3590" i="59"/>
  <c r="V3170" i="59"/>
  <c r="V3017" i="59"/>
  <c r="V3012" i="59"/>
  <c r="V2812" i="59"/>
  <c r="V5331" i="59"/>
  <c r="V5243" i="59"/>
  <c r="V5158" i="59"/>
  <c r="V4979" i="59"/>
  <c r="V4854" i="59"/>
  <c r="V4805" i="59"/>
  <c r="V4652" i="59"/>
  <c r="V4647" i="59"/>
  <c r="V4569" i="59"/>
  <c r="V4447" i="59"/>
  <c r="V4265" i="59"/>
  <c r="V4216" i="59"/>
  <c r="V4121" i="59"/>
  <c r="V4078" i="59"/>
  <c r="V4073" i="59"/>
  <c r="V3943" i="59"/>
  <c r="V3805" i="59"/>
  <c r="V3595" i="59"/>
  <c r="V2759" i="59"/>
  <c r="V2736" i="59"/>
  <c r="V2378" i="59"/>
  <c r="V3660" i="59"/>
  <c r="V3490" i="59"/>
  <c r="V3391" i="59"/>
  <c r="V3237" i="59"/>
  <c r="V3224" i="59"/>
  <c r="V3164" i="59"/>
  <c r="V3007" i="59"/>
  <c r="V2910" i="59"/>
  <c r="V1963" i="59"/>
  <c r="V5220" i="59"/>
  <c r="V5103" i="59"/>
  <c r="V5059" i="59"/>
  <c r="V4956" i="59"/>
  <c r="V4894" i="59"/>
  <c r="V4829" i="59"/>
  <c r="V4818" i="59"/>
  <c r="V4709" i="59"/>
  <c r="V4665" i="59"/>
  <c r="V4617" i="59"/>
  <c r="V4555" i="59"/>
  <c r="V4489" i="59"/>
  <c r="V4478" i="59"/>
  <c r="V4434" i="59"/>
  <c r="V4379" i="59"/>
  <c r="V4373" i="59"/>
  <c r="V4274" i="59"/>
  <c r="V4212" i="59"/>
  <c r="V4176" i="59"/>
  <c r="V4170" i="59"/>
  <c r="V4164" i="59"/>
  <c r="V4039" i="59"/>
  <c r="V4030" i="59"/>
  <c r="V3944" i="59"/>
  <c r="V3819" i="59"/>
  <c r="V3528" i="59"/>
  <c r="V3433" i="59"/>
  <c r="V3268" i="59"/>
  <c r="V3022" i="59"/>
  <c r="V2649" i="59"/>
  <c r="V2472" i="59"/>
  <c r="V2467" i="59"/>
  <c r="V2254" i="59"/>
  <c r="V5066" i="59"/>
  <c r="V5060" i="59"/>
  <c r="V4968" i="59"/>
  <c r="V5304" i="59"/>
  <c r="V5227" i="59"/>
  <c r="V5122" i="59"/>
  <c r="V5005" i="59"/>
  <c r="V4963" i="59"/>
  <c r="V4957" i="59"/>
  <c r="V4859" i="59"/>
  <c r="V4797" i="59"/>
  <c r="V4728" i="59"/>
  <c r="V4624" i="59"/>
  <c r="V4618" i="59"/>
  <c r="V4519" i="59"/>
  <c r="V4457" i="59"/>
  <c r="V4391" i="59"/>
  <c r="V4380" i="59"/>
  <c r="V4336" i="59"/>
  <c r="V4281" i="59"/>
  <c r="V4275" i="59"/>
  <c r="V4177" i="59"/>
  <c r="V4092" i="59"/>
  <c r="V4036" i="59"/>
  <c r="V3975" i="59"/>
  <c r="V3964" i="59"/>
  <c r="V3770" i="59"/>
  <c r="V3759" i="59"/>
  <c r="V3653" i="59"/>
  <c r="V3478" i="59"/>
  <c r="V3287" i="59"/>
  <c r="V3034" i="59"/>
  <c r="V2899" i="59"/>
  <c r="V2570" i="59"/>
  <c r="V2520" i="59"/>
  <c r="V2506" i="59"/>
  <c r="V4865" i="59"/>
  <c r="V4853" i="59"/>
  <c r="V4847" i="59"/>
  <c r="V4580" i="59"/>
  <c r="V4525" i="59"/>
  <c r="V4513" i="59"/>
  <c r="V4507" i="59"/>
  <c r="V4402" i="59"/>
  <c r="V4237" i="59"/>
  <c r="V4188" i="59"/>
  <c r="V4183" i="59"/>
  <c r="V4140" i="59"/>
  <c r="V4051" i="59"/>
  <c r="V4022" i="59"/>
  <c r="V4011" i="59"/>
  <c r="V3950" i="59"/>
  <c r="V3906" i="59"/>
  <c r="V3841" i="59"/>
  <c r="V3659" i="59"/>
  <c r="V3561" i="59"/>
  <c r="V3538" i="59"/>
  <c r="V3489" i="59"/>
  <c r="V3444" i="59"/>
  <c r="V3236" i="59"/>
  <c r="V3223" i="59"/>
  <c r="V3121" i="59"/>
  <c r="V2715" i="59"/>
  <c r="V2597" i="59"/>
  <c r="V2592" i="59"/>
  <c r="V3996" i="59"/>
  <c r="V3792" i="59"/>
  <c r="V3738" i="59"/>
  <c r="V3694" i="59"/>
  <c r="V3577" i="59"/>
  <c r="V3568" i="59"/>
  <c r="V3406" i="59"/>
  <c r="V3205" i="59"/>
  <c r="V3029" i="59"/>
  <c r="V2873" i="59"/>
  <c r="V2840" i="59"/>
  <c r="V2836" i="59"/>
  <c r="V2655" i="59"/>
  <c r="V2645" i="59"/>
  <c r="V2521" i="59"/>
  <c r="V2440" i="59"/>
  <c r="V2392" i="59"/>
  <c r="V2282" i="59"/>
  <c r="V2133" i="59"/>
  <c r="V2105" i="59"/>
  <c r="V5290" i="59"/>
  <c r="V5241" i="59"/>
  <c r="V5192" i="59"/>
  <c r="V5143" i="59"/>
  <c r="V5094" i="59"/>
  <c r="V4832" i="59"/>
  <c r="V4783" i="59"/>
  <c r="V4749" i="59"/>
  <c r="V4700" i="59"/>
  <c r="V4651" i="59"/>
  <c r="V4639" i="59"/>
  <c r="V4590" i="59"/>
  <c r="V4541" i="59"/>
  <c r="V4296" i="59"/>
  <c r="V4247" i="59"/>
  <c r="V4198" i="59"/>
  <c r="V4003" i="59"/>
  <c r="V3957" i="59"/>
  <c r="V3904" i="59"/>
  <c r="V3893" i="59"/>
  <c r="V3784" i="59"/>
  <c r="V3752" i="59"/>
  <c r="V4015" i="59"/>
  <c r="V4009" i="59"/>
  <c r="V3936" i="59"/>
  <c r="V3840" i="59"/>
  <c r="V3798" i="59"/>
  <c r="V3758" i="59"/>
  <c r="V3720" i="59"/>
  <c r="V3589" i="59"/>
  <c r="V3549" i="59"/>
  <c r="V3535" i="59"/>
  <c r="V3511" i="59"/>
  <c r="V3367" i="59"/>
  <c r="V3188" i="59"/>
  <c r="V3077" i="59"/>
  <c r="V2996" i="59"/>
  <c r="V2801" i="59"/>
  <c r="V2684" i="59"/>
  <c r="V2606" i="59"/>
  <c r="V2479" i="59"/>
  <c r="V2446" i="59"/>
  <c r="V2410" i="59"/>
  <c r="V2115" i="59"/>
  <c r="V1928" i="59"/>
  <c r="V5297" i="59"/>
  <c r="V5248" i="59"/>
  <c r="V5199" i="59"/>
  <c r="V5150" i="59"/>
  <c r="V5101" i="59"/>
  <c r="V5052" i="59"/>
  <c r="V5003" i="59"/>
  <c r="V4985" i="59"/>
  <c r="V4936" i="59"/>
  <c r="V4887" i="59"/>
  <c r="V4839" i="59"/>
  <c r="V4790" i="59"/>
  <c r="V4756" i="59"/>
  <c r="V4707" i="59"/>
  <c r="V4658" i="59"/>
  <c r="V4646" i="59"/>
  <c r="V4597" i="59"/>
  <c r="V4548" i="59"/>
  <c r="V4499" i="59"/>
  <c r="V4450" i="59"/>
  <c r="V4401" i="59"/>
  <c r="V4352" i="59"/>
  <c r="V4303" i="59"/>
  <c r="V4254" i="59"/>
  <c r="V4205" i="59"/>
  <c r="V4156" i="59"/>
  <c r="V4107" i="59"/>
  <c r="V4044" i="59"/>
  <c r="V3963" i="59"/>
  <c r="V3931" i="59"/>
  <c r="V3899" i="59"/>
  <c r="V3865" i="59"/>
  <c r="V3860" i="59"/>
  <c r="V3804" i="59"/>
  <c r="V3744" i="59"/>
  <c r="V3633" i="59"/>
  <c r="V3560" i="59"/>
  <c r="V3471" i="59"/>
  <c r="V3353" i="59"/>
  <c r="V3310" i="59"/>
  <c r="V3212" i="59"/>
  <c r="V3064" i="59"/>
  <c r="V2982" i="59"/>
  <c r="V2879" i="59"/>
  <c r="V2611" i="59"/>
  <c r="V2586" i="59"/>
  <c r="V2461" i="59"/>
  <c r="V2315" i="59"/>
  <c r="V3947" i="59"/>
  <c r="V3879" i="59"/>
  <c r="V3686" i="59"/>
  <c r="V3646" i="59"/>
  <c r="V3575" i="59"/>
  <c r="V3470" i="59"/>
  <c r="V3458" i="59"/>
  <c r="V3437" i="59"/>
  <c r="V3405" i="59"/>
  <c r="V3317" i="59"/>
  <c r="V3183" i="59"/>
  <c r="V3129" i="59"/>
  <c r="V3036" i="59"/>
  <c r="V2995" i="59"/>
  <c r="V2683" i="59"/>
  <c r="V2629" i="59"/>
  <c r="V2473" i="59"/>
  <c r="V2362" i="59"/>
  <c r="V2314" i="59"/>
  <c r="V2294" i="59"/>
  <c r="V2204" i="59"/>
  <c r="V2060" i="59"/>
  <c r="V2029" i="59"/>
  <c r="V1974" i="59"/>
  <c r="V3961" i="59"/>
  <c r="V3797" i="59"/>
  <c r="V3692" i="59"/>
  <c r="V3281" i="59"/>
  <c r="V3255" i="59"/>
  <c r="V3250" i="59"/>
  <c r="V3220" i="59"/>
  <c r="V3147" i="59"/>
  <c r="V3141" i="59"/>
  <c r="V3135" i="59"/>
  <c r="V3111" i="59"/>
  <c r="V3011" i="59"/>
  <c r="V3006" i="59"/>
  <c r="V2961" i="59"/>
  <c r="V2956" i="59"/>
  <c r="V2931" i="59"/>
  <c r="V2791" i="59"/>
  <c r="V2694" i="59"/>
  <c r="V2689" i="59"/>
  <c r="V2643" i="59"/>
  <c r="V2590" i="59"/>
  <c r="V2538" i="59"/>
  <c r="V2499" i="59"/>
  <c r="V2071" i="59"/>
  <c r="V2066" i="59"/>
  <c r="V1686" i="59"/>
  <c r="V1677" i="59"/>
  <c r="V1611" i="59"/>
  <c r="V1606" i="59"/>
  <c r="V3968" i="59"/>
  <c r="V3588" i="59"/>
  <c r="V3548" i="59"/>
  <c r="V3477" i="59"/>
  <c r="V3372" i="59"/>
  <c r="V3195" i="59"/>
  <c r="V3116" i="59"/>
  <c r="V3106" i="59"/>
  <c r="V3071" i="59"/>
  <c r="V3047" i="59"/>
  <c r="V3042" i="59"/>
  <c r="V2966" i="59"/>
  <c r="V2927" i="59"/>
  <c r="V2922" i="59"/>
  <c r="V2748" i="59"/>
  <c r="V2714" i="59"/>
  <c r="V2704" i="59"/>
  <c r="V2635" i="59"/>
  <c r="V2596" i="59"/>
  <c r="V2585" i="59"/>
  <c r="V2504" i="59"/>
  <c r="V2488" i="59"/>
  <c r="V2430" i="59"/>
  <c r="V2368" i="59"/>
  <c r="V2363" i="59"/>
  <c r="V2095" i="59"/>
  <c r="V2061" i="59"/>
  <c r="V1812" i="59"/>
  <c r="V1403" i="59"/>
  <c r="V1398" i="59"/>
  <c r="V1102" i="59"/>
  <c r="V3833" i="59"/>
  <c r="V3260" i="59"/>
  <c r="V3162" i="59"/>
  <c r="V3133" i="59"/>
  <c r="V3056" i="59"/>
  <c r="V3050" i="59"/>
  <c r="V2981" i="59"/>
  <c r="V2970" i="59"/>
  <c r="V2838" i="59"/>
  <c r="V2795" i="59"/>
  <c r="V2780" i="59"/>
  <c r="V2774" i="59"/>
  <c r="V2768" i="59"/>
  <c r="V2642" i="59"/>
  <c r="V2573" i="59"/>
  <c r="V2466" i="59"/>
  <c r="V2460" i="59"/>
  <c r="V2356" i="59"/>
  <c r="V2253" i="59"/>
  <c r="V2037" i="59"/>
  <c r="V1857" i="59"/>
  <c r="V3285" i="59"/>
  <c r="V3279" i="59"/>
  <c r="V3127" i="59"/>
  <c r="V3098" i="59"/>
  <c r="V3092" i="59"/>
  <c r="V2976" i="59"/>
  <c r="V2942" i="59"/>
  <c r="V2936" i="59"/>
  <c r="V2579" i="59"/>
  <c r="V2382" i="59"/>
  <c r="V2229" i="59"/>
  <c r="V2179" i="59"/>
  <c r="V2156" i="59"/>
  <c r="V2050" i="59"/>
  <c r="V1672" i="59"/>
  <c r="V1578" i="59"/>
  <c r="V1755" i="59"/>
  <c r="V2197" i="59"/>
  <c r="V2122" i="59"/>
  <c r="V2117" i="59"/>
  <c r="V1630" i="59"/>
  <c r="V3218" i="59"/>
  <c r="V3168" i="59"/>
  <c r="V3119" i="59"/>
  <c r="V3070" i="59"/>
  <c r="V3021" i="59"/>
  <c r="V3010" i="59"/>
  <c r="V2754" i="59"/>
  <c r="V2708" i="59"/>
  <c r="V2702" i="59"/>
  <c r="V2691" i="59"/>
  <c r="V2669" i="59"/>
  <c r="V2663" i="59"/>
  <c r="V2616" i="59"/>
  <c r="V2486" i="59"/>
  <c r="V2480" i="59"/>
  <c r="V2474" i="59"/>
  <c r="V2343" i="59"/>
  <c r="V2337" i="59"/>
  <c r="V2313" i="59"/>
  <c r="V2230" i="59"/>
  <c r="V2090" i="59"/>
  <c r="V2016" i="59"/>
  <c r="V1962" i="59"/>
  <c r="V1901" i="59"/>
  <c r="V1743" i="59"/>
  <c r="V1697" i="59"/>
  <c r="V1692" i="59"/>
  <c r="V1678" i="59"/>
  <c r="V1482" i="59"/>
  <c r="V2864" i="59"/>
  <c r="V2852" i="59"/>
  <c r="V2805" i="59"/>
  <c r="V2675" i="59"/>
  <c r="V2525" i="59"/>
  <c r="V2519" i="59"/>
  <c r="V2434" i="59"/>
  <c r="V2391" i="59"/>
  <c r="V2370" i="59"/>
  <c r="V2134" i="59"/>
  <c r="V1873" i="59"/>
  <c r="V1824" i="59"/>
  <c r="V1687" i="59"/>
  <c r="V2221" i="59"/>
  <c r="V2102" i="59"/>
  <c r="V2017" i="59"/>
  <c r="V2011" i="59"/>
  <c r="V1948" i="59"/>
  <c r="V1854" i="59"/>
  <c r="V1781" i="59"/>
  <c r="V1636" i="59"/>
  <c r="V2719" i="59"/>
  <c r="V2621" i="59"/>
  <c r="V2523" i="59"/>
  <c r="V2384" i="59"/>
  <c r="V2218" i="59"/>
  <c r="V2018" i="59"/>
  <c r="V1841" i="59"/>
  <c r="V1671" i="59"/>
  <c r="V1533" i="59"/>
  <c r="V1342" i="59"/>
  <c r="V1323" i="59"/>
  <c r="V2921" i="59"/>
  <c r="V2726" i="59"/>
  <c r="V2628" i="59"/>
  <c r="V2530" i="59"/>
  <c r="V2439" i="59"/>
  <c r="V2390" i="59"/>
  <c r="V2336" i="59"/>
  <c r="V2287" i="59"/>
  <c r="V2190" i="59"/>
  <c r="V2184" i="59"/>
  <c r="V2127" i="59"/>
  <c r="V1977" i="59"/>
  <c r="V1846" i="59"/>
  <c r="V1806" i="59"/>
  <c r="V1754" i="59"/>
  <c r="V1502" i="59"/>
  <c r="V1378" i="59"/>
  <c r="V1599" i="59"/>
  <c r="V1579" i="59"/>
  <c r="V1573" i="59"/>
  <c r="V1558" i="59"/>
  <c r="V2100" i="59"/>
  <c r="V2059" i="59"/>
  <c r="V1997" i="59"/>
  <c r="V1871" i="59"/>
  <c r="V1721" i="59"/>
  <c r="V1680" i="59"/>
  <c r="V1624" i="59"/>
  <c r="V1619" i="59"/>
  <c r="V1542" i="59"/>
  <c r="V1532" i="59"/>
  <c r="V1527" i="59"/>
  <c r="V1298" i="59"/>
  <c r="V1275" i="59"/>
  <c r="V2113" i="59"/>
  <c r="V2065" i="59"/>
  <c r="V2053" i="59"/>
  <c r="V2047" i="59"/>
  <c r="V1942" i="59"/>
  <c r="V1927" i="59"/>
  <c r="V1742" i="59"/>
  <c r="V1670" i="59"/>
  <c r="V1483" i="59"/>
  <c r="V1385" i="59"/>
  <c r="V1281" i="59"/>
  <c r="V1231" i="59"/>
  <c r="V1077" i="59"/>
  <c r="V1377" i="59"/>
  <c r="V1311" i="59"/>
  <c r="V1287" i="59"/>
  <c r="V2039" i="59"/>
  <c r="V1990" i="59"/>
  <c r="V1941" i="59"/>
  <c r="V1906" i="59"/>
  <c r="V1685" i="59"/>
  <c r="V1593" i="59"/>
  <c r="V1566" i="59"/>
  <c r="V1546" i="59"/>
  <c r="V1520" i="59"/>
  <c r="V1501" i="59"/>
  <c r="V1420" i="59"/>
  <c r="V1354" i="59"/>
  <c r="V1057" i="59"/>
  <c r="V1391" i="59"/>
  <c r="V1270" i="59"/>
  <c r="V1525" i="59"/>
  <c r="V1475" i="59"/>
  <c r="V1453" i="59"/>
  <c r="V1433" i="59"/>
  <c r="V1417" i="59"/>
  <c r="V1193" i="59"/>
  <c r="V1707" i="59"/>
  <c r="V1652" i="59"/>
  <c r="V1600" i="59"/>
  <c r="V1559" i="59"/>
  <c r="V1464" i="59"/>
  <c r="V1428" i="59"/>
  <c r="V1334" i="59"/>
  <c r="V957" i="59"/>
  <c r="V1372" i="59"/>
  <c r="V1248" i="59"/>
  <c r="V1163" i="59"/>
  <c r="V1142" i="59"/>
  <c r="V942" i="59"/>
  <c r="V1307" i="59"/>
  <c r="V1294" i="59"/>
  <c r="V1261" i="59"/>
  <c r="V1181" i="59"/>
  <c r="V1129" i="59"/>
  <c r="V1035" i="59"/>
  <c r="V991" i="59"/>
  <c r="V1523" i="59"/>
  <c r="V1467" i="59"/>
  <c r="V1314" i="59"/>
  <c r="V1119" i="59"/>
  <c r="V1073" i="59"/>
  <c r="V1544" i="59"/>
  <c r="V1268" i="59"/>
  <c r="V1257" i="59"/>
  <c r="V1235" i="59"/>
  <c r="V1219" i="59"/>
  <c r="V1125" i="59"/>
  <c r="V818" i="59"/>
  <c r="V1551" i="59"/>
  <c r="V1481" i="59"/>
  <c r="V1328" i="59"/>
  <c r="V1230" i="59"/>
  <c r="V1177" i="59"/>
  <c r="V1162" i="59"/>
  <c r="V1136" i="59"/>
  <c r="V916" i="59"/>
  <c r="V1223" i="59"/>
  <c r="V1175" i="59"/>
  <c r="V1106" i="59"/>
  <c r="V1071" i="59"/>
  <c r="V965" i="59"/>
  <c r="V929" i="59"/>
  <c r="V1024" i="59"/>
  <c r="V972" i="59"/>
  <c r="V936" i="59"/>
  <c r="V1272" i="59"/>
  <c r="V994" i="59"/>
  <c r="V880" i="59"/>
  <c r="V1474" i="59"/>
  <c r="V1279" i="59"/>
  <c r="V1209" i="59"/>
  <c r="V971" i="59"/>
  <c r="V950" i="59"/>
  <c r="V935" i="59"/>
  <c r="V895" i="59"/>
  <c r="V846" i="59"/>
  <c r="V797" i="59"/>
  <c r="V887" i="59"/>
  <c r="V838" i="59"/>
  <c r="V1002" i="59"/>
  <c r="V964" i="59"/>
  <c r="V943" i="59"/>
  <c r="V928" i="59"/>
  <c r="V908" i="59"/>
  <c r="V859" i="59"/>
  <c r="V810" i="59"/>
  <c r="V949" i="59"/>
  <c r="V923" i="59"/>
  <c r="V874" i="59"/>
  <c r="V825" i="59"/>
  <c r="V49" i="59"/>
  <c r="V50" i="59"/>
  <c r="AA23" i="4"/>
  <c r="Z23" i="4"/>
  <c r="X23" i="4"/>
  <c r="W23" i="4"/>
  <c r="V23" i="4"/>
  <c r="U23" i="4"/>
  <c r="T23" i="4"/>
  <c r="S23" i="4"/>
  <c r="R23" i="4"/>
  <c r="Q23" i="4"/>
  <c r="P23" i="4"/>
  <c r="Y23" i="4"/>
  <c r="N23" i="4"/>
  <c r="AB23" i="4"/>
  <c r="L23" i="4"/>
  <c r="M23" i="4"/>
</calcChain>
</file>

<file path=xl/sharedStrings.xml><?xml version="1.0" encoding="utf-8"?>
<sst xmlns="http://schemas.openxmlformats.org/spreadsheetml/2006/main" count="36603" uniqueCount="5707">
  <si>
    <t>Detalles de Suma de Total Venta EUR - Semana: 2, Año: 2026, Compañia: LLC (+)</t>
  </si>
  <si>
    <t>Compañia</t>
  </si>
  <si>
    <t>folio</t>
  </si>
  <si>
    <t>cerrada</t>
  </si>
  <si>
    <t>fecha</t>
  </si>
  <si>
    <t>fecha_inicio</t>
  </si>
  <si>
    <t>fecha_fin</t>
  </si>
  <si>
    <t>vendedor</t>
  </si>
  <si>
    <t>Semana</t>
  </si>
  <si>
    <t>usuarios_invitados</t>
  </si>
  <si>
    <t>total_cliente</t>
  </si>
  <si>
    <t>moneda</t>
  </si>
  <si>
    <t>Total Venta EUR</t>
  </si>
  <si>
    <t>Total Venta USD</t>
  </si>
  <si>
    <t>Rentabilidad</t>
  </si>
  <si>
    <t>Rentabilidad en EUR</t>
  </si>
  <si>
    <t>Rentabilidad en USD</t>
  </si>
  <si>
    <t>% Rentabilidad</t>
  </si>
  <si>
    <t>Mes</t>
  </si>
  <si>
    <t>Año</t>
  </si>
  <si>
    <t>Mes Inicio</t>
  </si>
  <si>
    <t>Año Inicio</t>
  </si>
  <si>
    <t>Fecha 45 dias fin</t>
  </si>
  <si>
    <t>mes 45 dias fin</t>
  </si>
  <si>
    <t>Año 45 dias fin</t>
  </si>
  <si>
    <t>LLC</t>
  </si>
  <si>
    <t>PaulinaV</t>
  </si>
  <si>
    <t>EUR</t>
  </si>
  <si>
    <t>marzo</t>
  </si>
  <si>
    <t>GBP</t>
  </si>
  <si>
    <t>MXN</t>
  </si>
  <si>
    <t>enero</t>
  </si>
  <si>
    <t>ManonR</t>
  </si>
  <si>
    <t>USD</t>
  </si>
  <si>
    <t>LucianaE</t>
  </si>
  <si>
    <t>noviembre</t>
  </si>
  <si>
    <t>JorgeP</t>
  </si>
  <si>
    <t>junio</t>
  </si>
  <si>
    <t>febrero</t>
  </si>
  <si>
    <t>julio</t>
  </si>
  <si>
    <t>CatalinaF</t>
  </si>
  <si>
    <t>MariellaG</t>
  </si>
  <si>
    <t>DianaM</t>
  </si>
  <si>
    <t>MinervaH</t>
  </si>
  <si>
    <t>DIANAM</t>
  </si>
  <si>
    <t>IsraelB</t>
  </si>
  <si>
    <t>VeronicaN</t>
  </si>
  <si>
    <t>mayo</t>
  </si>
  <si>
    <t>Details for Suma de Rentabilidad% - Semana: 5, Compañia: LLC, Año: 2026 (+)</t>
  </si>
  <si>
    <t>SL</t>
  </si>
  <si>
    <t>AlmudenaG</t>
  </si>
  <si>
    <t>MARTINB</t>
  </si>
  <si>
    <t>diciembre</t>
  </si>
  <si>
    <t>MarujaN</t>
  </si>
  <si>
    <t>JORGEP</t>
  </si>
  <si>
    <t>abril</t>
  </si>
  <si>
    <t>MARC1989</t>
  </si>
  <si>
    <t>AnaTeresa</t>
  </si>
  <si>
    <t>MartinO</t>
  </si>
  <si>
    <t>FernandaS</t>
  </si>
  <si>
    <t>JAIMEG,MARTINB</t>
  </si>
  <si>
    <t>JimenaM</t>
  </si>
  <si>
    <t>agosto</t>
  </si>
  <si>
    <t>ClaudiaF</t>
  </si>
  <si>
    <t>MartinB</t>
  </si>
  <si>
    <t>JAIMEG</t>
  </si>
  <si>
    <t>VivianaS</t>
  </si>
  <si>
    <t>LidiaE</t>
  </si>
  <si>
    <t>InesGR</t>
  </si>
  <si>
    <t>RafaellaP</t>
  </si>
  <si>
    <t>ConchaD</t>
  </si>
  <si>
    <t>MARTINB,PEDROD</t>
  </si>
  <si>
    <t>septiembre</t>
  </si>
  <si>
    <t>DIANAM,MARC1989</t>
  </si>
  <si>
    <t>Details for Suma de Total Venta USD - Semana: 5, Compañia: LLC, Año: 2026 (+)</t>
  </si>
  <si>
    <t>(Todas)</t>
  </si>
  <si>
    <t>Suma de Total Venta USD</t>
  </si>
  <si>
    <t>Suma de Rentabilidad en USD</t>
  </si>
  <si>
    <t>Suma de Rentabilidad%</t>
  </si>
  <si>
    <t>Venta 2025 USD</t>
  </si>
  <si>
    <t>Rentabilidad en USD 2025</t>
  </si>
  <si>
    <t>Suma de Rentabilidad %</t>
  </si>
  <si>
    <t>Diferencia %</t>
  </si>
  <si>
    <t>Total general</t>
  </si>
  <si>
    <t>Details for Suma de Rentabilidad% - Semana: 6, Compañia: LLC, Año: 2026 (+)</t>
  </si>
  <si>
    <t>MariaM</t>
  </si>
  <si>
    <t>MariellaP</t>
  </si>
  <si>
    <t>JORGEP,MARC1989</t>
  </si>
  <si>
    <t>JORGEP,LUISHDZ</t>
  </si>
  <si>
    <t>JAIMEG,JORGEP</t>
  </si>
  <si>
    <t>IreneC</t>
  </si>
  <si>
    <t>MariaJose</t>
  </si>
  <si>
    <t>AndreaG</t>
  </si>
  <si>
    <t>IRENEC,MARTINB</t>
  </si>
  <si>
    <t>JimenaT</t>
  </si>
  <si>
    <t>PaulinaA</t>
  </si>
  <si>
    <t>Venta 2025, Inicio 2026</t>
  </si>
  <si>
    <t>Venta 2026, Inicio 2027</t>
  </si>
  <si>
    <t>Etiquetas de columna</t>
  </si>
  <si>
    <t>Etiquetas de fila</t>
  </si>
  <si>
    <t>Venta 2026, Inicio 2026</t>
  </si>
  <si>
    <t>SEMANA DE VENTA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</si>
  <si>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</si>
  <si>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</si>
  <si>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</si>
  <si>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</si>
  <si>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</si>
  <si>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</si>
  <si>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</si>
  <si>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</si>
  <si>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</si>
  <si>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</si>
  <si>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</si>
  <si>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</si>
  <si>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2026</t>
  </si>
  <si>
    <t>TOTAL 2027</t>
  </si>
  <si>
    <t>WEEK 53</t>
  </si>
  <si>
    <t>WEEK 52</t>
  </si>
  <si>
    <t>WEEK 51</t>
  </si>
  <si>
    <t>WEEK 50</t>
  </si>
  <si>
    <t>WEEK 49</t>
  </si>
  <si>
    <t>WEEK 48</t>
  </si>
  <si>
    <t>WEEK 47</t>
  </si>
  <si>
    <t>WEEK 46</t>
  </si>
  <si>
    <t>WEEK 45</t>
  </si>
  <si>
    <t>WEEK 44</t>
  </si>
  <si>
    <t>WEEK 43</t>
  </si>
  <si>
    <t>WEEK 42</t>
  </si>
  <si>
    <t>WEEK 41</t>
  </si>
  <si>
    <t>WEEK 40</t>
  </si>
  <si>
    <t>WEEK 39</t>
  </si>
  <si>
    <t>WEEK 38</t>
  </si>
  <si>
    <t>WEEK 37</t>
  </si>
  <si>
    <t>WEEK 36</t>
  </si>
  <si>
    <t>WEEK 35</t>
  </si>
  <si>
    <t>WEEK 34</t>
  </si>
  <si>
    <t>WEEK 33</t>
  </si>
  <si>
    <t>WEEK 32</t>
  </si>
  <si>
    <t>WEEK 31</t>
  </si>
  <si>
    <t>WEEK 30</t>
  </si>
  <si>
    <t>WEEK 29</t>
  </si>
  <si>
    <t>WEEK 28</t>
  </si>
  <si>
    <t>WEEK 27</t>
  </si>
  <si>
    <t>WEEK 26</t>
  </si>
  <si>
    <t>WEEK 25</t>
  </si>
  <si>
    <t>WEEK 24</t>
  </si>
  <si>
    <t>WEEK 23</t>
  </si>
  <si>
    <t>WEEK 22</t>
  </si>
  <si>
    <t>WEEK 21</t>
  </si>
  <si>
    <t>WEEK 20</t>
  </si>
  <si>
    <t>WEEK 19</t>
  </si>
  <si>
    <t>WEEK 18</t>
  </si>
  <si>
    <t>WEEK 17</t>
  </si>
  <si>
    <t>WEEK 16</t>
  </si>
  <si>
    <t>WEEK 15</t>
  </si>
  <si>
    <t>WEEK 14</t>
  </si>
  <si>
    <t>WEEK 13</t>
  </si>
  <si>
    <t>WEEK 12</t>
  </si>
  <si>
    <t>WEEK 11</t>
  </si>
  <si>
    <t>WEEK 10</t>
  </si>
  <si>
    <t>WEEK 9</t>
  </si>
  <si>
    <t>WEEK 8</t>
  </si>
  <si>
    <t>WEEK 7</t>
  </si>
  <si>
    <t>WEEK 6</t>
  </si>
  <si>
    <t>WEEK 5</t>
  </si>
  <si>
    <t>WEEK 4</t>
  </si>
  <si>
    <t>WEEK 3</t>
  </si>
  <si>
    <t>WEEK 2</t>
  </si>
  <si>
    <t>WEEK 1</t>
  </si>
  <si>
    <t>TOTAL 2025</t>
  </si>
  <si>
    <t>- €</t>
  </si>
  <si>
    <t>Rentabilidad bruta por tipo de servicio y TA Week 6</t>
  </si>
  <si>
    <t>Compañía</t>
  </si>
  <si>
    <t>Oficina</t>
  </si>
  <si>
    <t xml:space="preserve">tipo servicio </t>
  </si>
  <si>
    <t>Valores</t>
  </si>
  <si>
    <t>DMC</t>
  </si>
  <si>
    <t>Honorarios</t>
  </si>
  <si>
    <t>Hotel</t>
  </si>
  <si>
    <t>Traslados</t>
  </si>
  <si>
    <t>Visados</t>
  </si>
  <si>
    <t>Vuelos</t>
  </si>
  <si>
    <t>Total Suma de Rentabilidad %</t>
  </si>
  <si>
    <t>Total Suma de K USD</t>
  </si>
  <si>
    <t>Suma de K USD</t>
  </si>
  <si>
    <t>Observaciones</t>
  </si>
  <si>
    <t>marc1989</t>
  </si>
  <si>
    <t>Sin comisión</t>
  </si>
  <si>
    <t>Prueba</t>
  </si>
  <si>
    <t>Rentabilidad Baja</t>
  </si>
  <si>
    <t>Solo esta ingresado el servicio</t>
  </si>
  <si>
    <t>Corregir servicios, vta directa, solo ingresan monto de comision y no de venta</t>
  </si>
  <si>
    <t>ISRAELB,MARC1989</t>
  </si>
  <si>
    <t>El viaje inicia en Nov-25 faltan ingresar servicios</t>
  </si>
  <si>
    <t>Preguntar a Edu QFIGAU</t>
  </si>
  <si>
    <t>Registro de cliente pendiente</t>
  </si>
  <si>
    <t>LorenzaP</t>
  </si>
  <si>
    <t>LuciaS</t>
  </si>
  <si>
    <t>Sin Fee, Jaime</t>
  </si>
  <si>
    <t>Revisar, diferencia en proveedores vs servicios</t>
  </si>
  <si>
    <t>CONCHAD,JORGEP</t>
  </si>
  <si>
    <t>Reserva cancelada</t>
  </si>
  <si>
    <t>GPB</t>
  </si>
  <si>
    <t>Falta ingresar comision</t>
  </si>
  <si>
    <t>MINERVAH</t>
  </si>
  <si>
    <t>Total de venta erroneo</t>
  </si>
  <si>
    <t>rentabilidad demasiado alta</t>
  </si>
  <si>
    <t>MARC1989,MARIELLAP</t>
  </si>
  <si>
    <t>FernandoS</t>
  </si>
  <si>
    <t>EduardoP</t>
  </si>
  <si>
    <t>AndreaM</t>
  </si>
  <si>
    <t>octubre</t>
  </si>
  <si>
    <t>JAIMEG,MARIELLAP</t>
  </si>
  <si>
    <t>DIANAM,JAIMEG,MARIELLAP</t>
  </si>
  <si>
    <t>CHF</t>
  </si>
  <si>
    <t>Importe bajo</t>
  </si>
  <si>
    <t>ISRAELB</t>
  </si>
  <si>
    <t>Rentabilidad baja</t>
  </si>
  <si>
    <t>0000-00-00</t>
  </si>
  <si>
    <t>Sin total de venta ni comision</t>
  </si>
  <si>
    <t>vuelos veronica</t>
  </si>
  <si>
    <t>vuelos jaime</t>
  </si>
  <si>
    <t>vuelos amigas de jaime</t>
  </si>
  <si>
    <t>supuestamente fee de 35 (no aparece en bdt ni en corsario)</t>
  </si>
  <si>
    <t>vuelo jaime</t>
  </si>
  <si>
    <t>sin comision</t>
  </si>
  <si>
    <t>supuestamente fee de 35 por boleto (2)(no aparece en bdt ni en corsario)</t>
  </si>
  <si>
    <t>supuestamente fee de 35 por boleto (7)(no aparece en bdt ni en corsario)</t>
  </si>
  <si>
    <t>vuelos</t>
  </si>
  <si>
    <t>rentabilidad baja</t>
  </si>
  <si>
    <t>jaime viaje? vuelo?</t>
  </si>
  <si>
    <t>jaime</t>
  </si>
  <si>
    <t>jaime "viaje de negocios"</t>
  </si>
  <si>
    <t>comision baja</t>
  </si>
  <si>
    <t>ANATERESA</t>
  </si>
  <si>
    <t>vuelo</t>
  </si>
  <si>
    <t>la fecha de inicio es antes que la de creacion</t>
  </si>
  <si>
    <t>solo vuelos? o hay mas?</t>
  </si>
  <si>
    <t>sin comision + falta fecha de fin</t>
  </si>
  <si>
    <t>no tiene detalle correcto (solo tiene el vuelo pero sin el importe del coste del vuelo</t>
  </si>
  <si>
    <t>solo vuelos pero 0 comision??</t>
  </si>
  <si>
    <t>solo vuelos</t>
  </si>
  <si>
    <t>FERNANDAS,MARIELLAP</t>
  </si>
  <si>
    <t>mal registrado, falta importe total de la reserva, pagos a proveedores y comision</t>
  </si>
  <si>
    <t>comision muy baja</t>
  </si>
  <si>
    <t>reserva mal metida</t>
  </si>
  <si>
    <t>vuelos pero sin comision??</t>
  </si>
  <si>
    <t>fecha de creacion erronea (pasado)</t>
  </si>
  <si>
    <t>porcentaje de comision bajo</t>
  </si>
  <si>
    <t>falta total del cliente</t>
  </si>
  <si>
    <t>JPY</t>
  </si>
  <si>
    <t>Sin comision?</t>
  </si>
  <si>
    <t>Comission Erronea</t>
  </si>
  <si>
    <t>JorgeG</t>
  </si>
  <si>
    <t>rentabilidad muy baja</t>
  </si>
  <si>
    <t>rentabilidad muy baja sin total del cliente</t>
  </si>
  <si>
    <t>ISRAELB,JORGEP</t>
  </si>
  <si>
    <t>JORGEP,MARC1989,MARIELLAP</t>
  </si>
  <si>
    <t>no tiene rentabilidad</t>
  </si>
  <si>
    <t>sin total cliente</t>
  </si>
  <si>
    <t>DIANAM,MARC1989,MARIELLAP</t>
  </si>
  <si>
    <t>MARIELLAP</t>
  </si>
  <si>
    <t>Sin rentabilidad</t>
  </si>
  <si>
    <t>falta fecha fin, rentabilidad baja</t>
  </si>
  <si>
    <t>falta fecha fin</t>
  </si>
  <si>
    <t>falta fecha fin y rentabilidad baja</t>
  </si>
  <si>
    <t>falta fecha de inicio y fin</t>
  </si>
  <si>
    <t>falta fecha inicio y fin</t>
  </si>
  <si>
    <t>falta comision</t>
  </si>
  <si>
    <t>Falta total cliente</t>
  </si>
  <si>
    <t>falta fecha inicio y fin, falta comision</t>
  </si>
  <si>
    <t>Falta comision</t>
  </si>
  <si>
    <t>Comision baja</t>
  </si>
  <si>
    <t>JORGEP,MARTINB</t>
  </si>
  <si>
    <t>LuisHdz</t>
  </si>
  <si>
    <t>MARIAM</t>
  </si>
  <si>
    <t>Falta fecha fin</t>
  </si>
  <si>
    <t>LUISHDZ</t>
  </si>
  <si>
    <t>Rentabilidad demasiado alta</t>
  </si>
  <si>
    <t>rentabilidad erronea</t>
  </si>
  <si>
    <t>RocioZ</t>
  </si>
  <si>
    <t>Sin fecha fin, rentabilidad baja</t>
  </si>
  <si>
    <t>Sin fechas</t>
  </si>
  <si>
    <t>DIANAM,LUISHDZ</t>
  </si>
  <si>
    <t>JORGEP,LUISHDZ,MARC1989</t>
  </si>
  <si>
    <t>renta baja</t>
  </si>
  <si>
    <t>sin fecha de inicio o fin</t>
  </si>
  <si>
    <t>renta muy baja</t>
  </si>
  <si>
    <t>PAULAG</t>
  </si>
  <si>
    <t>fechas</t>
  </si>
  <si>
    <t>MARC1989,MARTINB</t>
  </si>
  <si>
    <t>renta 0</t>
  </si>
  <si>
    <t>rentabilidad sobre 100%</t>
  </si>
  <si>
    <t>renta nula</t>
  </si>
  <si>
    <t>sin fechas</t>
  </si>
  <si>
    <t>sin fechas ni venta</t>
  </si>
  <si>
    <t>rentabilidad casi 0</t>
  </si>
  <si>
    <t>rentabilidad 0</t>
  </si>
  <si>
    <t>fechas y renta 100%</t>
  </si>
  <si>
    <t>sin fecha, rentabilidad imposible</t>
  </si>
  <si>
    <t>sin fecha o renta</t>
  </si>
  <si>
    <t>CAROLEM,CONCHAD,JAIMEG</t>
  </si>
  <si>
    <t>sin renta</t>
  </si>
  <si>
    <t>sin fecha, renta 100%</t>
  </si>
  <si>
    <t>SalvadorR</t>
  </si>
  <si>
    <t>sin fecha, renta muy alta</t>
  </si>
  <si>
    <t>manonr</t>
  </si>
  <si>
    <t>sin fecha</t>
  </si>
  <si>
    <t>sin fechas y renta 100%</t>
  </si>
  <si>
    <t>sin renta ni venta</t>
  </si>
  <si>
    <t>CaroleM</t>
  </si>
  <si>
    <t>0 renta</t>
  </si>
  <si>
    <t>0s</t>
  </si>
  <si>
    <t>EDUARDOH</t>
  </si>
  <si>
    <t>renta</t>
  </si>
  <si>
    <t>1usd de venta</t>
  </si>
  <si>
    <t>ANDREAG,JAIMEG</t>
  </si>
  <si>
    <t>renta dms alta</t>
  </si>
  <si>
    <t>sin venta</t>
  </si>
  <si>
    <t>Rentabilidad Nula</t>
  </si>
  <si>
    <t>rentabilidad nula</t>
  </si>
  <si>
    <t>Fechas pasadas</t>
  </si>
  <si>
    <t>AliciaL</t>
  </si>
  <si>
    <t>EduardoH</t>
  </si>
  <si>
    <t>MANONR,MARC1989</t>
  </si>
  <si>
    <t>TATIANAP</t>
  </si>
  <si>
    <t>MARCKB</t>
  </si>
  <si>
    <t>HelenM</t>
  </si>
  <si>
    <t>CONCHAD</t>
  </si>
  <si>
    <t>BlancaO</t>
  </si>
  <si>
    <t>ANDREAG</t>
  </si>
  <si>
    <t>ElenaM</t>
  </si>
  <si>
    <t>JAIMEG,JIMENAM,MARTINB</t>
  </si>
  <si>
    <t>PEDROD</t>
  </si>
  <si>
    <t>TALYAK</t>
  </si>
  <si>
    <t>ARIADNAR</t>
  </si>
  <si>
    <t>MARTINB,PEDROD,REYESB</t>
  </si>
  <si>
    <t>ANDREAG,MARTINB</t>
  </si>
  <si>
    <t>AlejandraL</t>
  </si>
  <si>
    <t>ARIADNAR,ESTHERP,PEDROD</t>
  </si>
  <si>
    <t>CONCHAD,MARTINB</t>
  </si>
  <si>
    <t>ESTHERP,PEDROD</t>
  </si>
  <si>
    <t>proveedor</t>
  </si>
  <si>
    <t>descripcion</t>
  </si>
  <si>
    <t>inicio_estancia</t>
  </si>
  <si>
    <t>fin_estancia</t>
  </si>
  <si>
    <t>tipo_servicio</t>
  </si>
  <si>
    <t>subtotal</t>
  </si>
  <si>
    <t>Subtotal_EUR</t>
  </si>
  <si>
    <t>Subtotal_USD</t>
  </si>
  <si>
    <t>monto_comision</t>
  </si>
  <si>
    <t>Monto Comision EUR</t>
  </si>
  <si>
    <t>Monto Comision USD</t>
  </si>
  <si>
    <t>prov_nombre</t>
  </si>
  <si>
    <t>Pais</t>
  </si>
  <si>
    <t>clave SL</t>
  </si>
  <si>
    <t>nombre</t>
  </si>
  <si>
    <t>tipos_servicio</t>
  </si>
  <si>
    <t>pais</t>
  </si>
  <si>
    <t>clave LLC</t>
  </si>
  <si>
    <t>pais_prov</t>
  </si>
  <si>
    <t>usuario Corsario</t>
  </si>
  <si>
    <t>País de trabajo</t>
  </si>
  <si>
    <t>Australia 21 noches (18dec-08jan)</t>
  </si>
  <si>
    <t>PKT</t>
  </si>
  <si>
    <t>Lufthansa</t>
  </si>
  <si>
    <t>VLO</t>
  </si>
  <si>
    <t>Germany</t>
  </si>
  <si>
    <t>THE LUXURY TRAVEL BOOK</t>
  </si>
  <si>
    <t>United Kingdom</t>
  </si>
  <si>
    <t>México</t>
  </si>
  <si>
    <t xml:space="preserve">FEE EMISIÓN AÉREOS </t>
  </si>
  <si>
    <t>HPS Aereo</t>
  </si>
  <si>
    <t>Southern Crossings Australia</t>
  </si>
  <si>
    <t>Australia</t>
  </si>
  <si>
    <t>VILLA D ESTE</t>
  </si>
  <si>
    <t>HTL</t>
  </si>
  <si>
    <t>Italy</t>
  </si>
  <si>
    <t>DIVISA</t>
  </si>
  <si>
    <t>Fx EUR</t>
  </si>
  <si>
    <t>Fx USD</t>
  </si>
  <si>
    <t>Termino Gannet</t>
  </si>
  <si>
    <t>Codigo Corsario</t>
  </si>
  <si>
    <t>Codigos reducidos de Corsario</t>
  </si>
  <si>
    <t>Significado</t>
  </si>
  <si>
    <t>Billete JQ | SYD-HBA//CNS-SYD</t>
  </si>
  <si>
    <t xml:space="preserve">Qantas </t>
  </si>
  <si>
    <t>RELAIS SAN MAURIZIO</t>
  </si>
  <si>
    <t>Fees</t>
  </si>
  <si>
    <t>CRC</t>
  </si>
  <si>
    <t>Crucero</t>
  </si>
  <si>
    <t>Madrid</t>
  </si>
  <si>
    <t>Hahn Air</t>
  </si>
  <si>
    <t>Icons &amp; Styles</t>
  </si>
  <si>
    <t>Turkey</t>
  </si>
  <si>
    <t>CPT</t>
  </si>
  <si>
    <t>HPS</t>
  </si>
  <si>
    <t>Billete QF | HBA-MEL//AYQ-CNS</t>
  </si>
  <si>
    <t>Edition Madrid</t>
  </si>
  <si>
    <t>Spain</t>
  </si>
  <si>
    <t>SKIUSA VACATIONS LLC</t>
  </si>
  <si>
    <t>United States</t>
  </si>
  <si>
    <t>DES</t>
  </si>
  <si>
    <t>Descuento</t>
  </si>
  <si>
    <t>Intercontinental Le Grand Paris</t>
  </si>
  <si>
    <t>France</t>
  </si>
  <si>
    <t>One Fine Stay</t>
  </si>
  <si>
    <t>LucianoC</t>
  </si>
  <si>
    <t xml:space="preserve">Seguro de viaje </t>
  </si>
  <si>
    <t>SEG</t>
  </si>
  <si>
    <t>Consolidador.com</t>
  </si>
  <si>
    <t>Privilege Italia</t>
  </si>
  <si>
    <t>Southern Crossing sobre comision</t>
  </si>
  <si>
    <t>HPS Terrestre</t>
  </si>
  <si>
    <t>Experience Tours for tourism services WLL</t>
  </si>
  <si>
    <t>Qatar</t>
  </si>
  <si>
    <t>ANA KODER</t>
  </si>
  <si>
    <t>Austria</t>
  </si>
  <si>
    <t>BOL</t>
  </si>
  <si>
    <t>OTR</t>
  </si>
  <si>
    <t>Otros</t>
  </si>
  <si>
    <t>Leyenda:</t>
  </si>
  <si>
    <t> </t>
  </si>
  <si>
    <t>Billete HR | SYD-HBA / CNS-SYD</t>
  </si>
  <si>
    <t>Limouxine</t>
  </si>
  <si>
    <t>TRF</t>
  </si>
  <si>
    <t>CHATEAU VOLTAIRE PARIS</t>
  </si>
  <si>
    <t>CHC</t>
  </si>
  <si>
    <t xml:space="preserve">CRC </t>
  </si>
  <si>
    <t>Catai</t>
  </si>
  <si>
    <t>Venecia nolinski</t>
  </si>
  <si>
    <t>Honorario por Servicio (fees)</t>
  </si>
  <si>
    <t>F1S Spain</t>
  </si>
  <si>
    <t>PORTRAIT MILANO HOTEL LUNGARNO COLLECTION</t>
  </si>
  <si>
    <t>REE</t>
  </si>
  <si>
    <t>Reembolso</t>
  </si>
  <si>
    <t>Hotel, Hospedaje</t>
  </si>
  <si>
    <t>Six Senses Kyoto</t>
  </si>
  <si>
    <t>Japan</t>
  </si>
  <si>
    <t>AEROMÉXICO</t>
  </si>
  <si>
    <t>Mexico</t>
  </si>
  <si>
    <t>Otros (seguros, entradas, ect)</t>
  </si>
  <si>
    <t>The Peninsula Tokyo</t>
  </si>
  <si>
    <t>MONDIAL</t>
  </si>
  <si>
    <t>ATR</t>
  </si>
  <si>
    <t>DMC, Paquete</t>
  </si>
  <si>
    <t>Luxury Japan</t>
  </si>
  <si>
    <t>MATACHICA RESORT &amp; SPA, AN SLH HOTEL</t>
  </si>
  <si>
    <t>Belice</t>
  </si>
  <si>
    <t>AYB</t>
  </si>
  <si>
    <t>Traslados, Tren, Coche</t>
  </si>
  <si>
    <t>Billete QF | HBA-MEL / AYQ-CNS</t>
  </si>
  <si>
    <t>Nolinski Venecia</t>
  </si>
  <si>
    <t>TRIUMPH TRAVEL</t>
  </si>
  <si>
    <t>South Africa</t>
  </si>
  <si>
    <t>EXC</t>
  </si>
  <si>
    <t>VIS</t>
  </si>
  <si>
    <t>Borealis</t>
  </si>
  <si>
    <t>Iceland</t>
  </si>
  <si>
    <t>KLM Royal Dutch Airlines</t>
  </si>
  <si>
    <t>Netherlands</t>
  </si>
  <si>
    <t>GUI</t>
  </si>
  <si>
    <t>AON</t>
  </si>
  <si>
    <t>Alaska Airlines</t>
  </si>
  <si>
    <t>CamilaN</t>
  </si>
  <si>
    <t>ABERCROMBIE AND KENT INDIA</t>
  </si>
  <si>
    <t>India</t>
  </si>
  <si>
    <t>My Concierge</t>
  </si>
  <si>
    <t>EVE</t>
  </si>
  <si>
    <t>Servivuelo</t>
  </si>
  <si>
    <t>Air France</t>
  </si>
  <si>
    <t>AUT</t>
  </si>
  <si>
    <t>Nolinski Venezia S.R.L</t>
  </si>
  <si>
    <t>ABERCROMBIE AND KENT EUROPE</t>
  </si>
  <si>
    <t>1 noche Madrid Edition 2 habitaciones Premier</t>
  </si>
  <si>
    <t>Villa Feltrinelli</t>
  </si>
  <si>
    <t>FELTRINELLI</t>
  </si>
  <si>
    <t>TRN</t>
  </si>
  <si>
    <t>Fee hotel Madrid</t>
  </si>
  <si>
    <t>HPS Hotel</t>
  </si>
  <si>
    <t>GRAND CLASS, Exclusivity in Motion</t>
  </si>
  <si>
    <t>Queen of Clubs France</t>
  </si>
  <si>
    <t>AliciaLT</t>
  </si>
  <si>
    <t>Emision vuelos Madrid - Paris en business 4 pax</t>
  </si>
  <si>
    <t>ABC</t>
  </si>
  <si>
    <t>Be Unique in Italy</t>
  </si>
  <si>
    <t>FOUR SEASONS HOTEL GRESHAM PALACE BUDAPEST</t>
  </si>
  <si>
    <t>Hungary</t>
  </si>
  <si>
    <t xml:space="preserve">Fee Vuelo </t>
  </si>
  <si>
    <t>Palazzo Murat</t>
  </si>
  <si>
    <t>British Airways</t>
  </si>
  <si>
    <t>ElodieW</t>
  </si>
  <si>
    <t xml:space="preserve">6 noches Intercontinental Paris 2 Classic Room Balcony + traslados </t>
  </si>
  <si>
    <t>Anantara Convento di Amalfi</t>
  </si>
  <si>
    <t>South African Airways</t>
  </si>
  <si>
    <t>BBF</t>
  </si>
  <si>
    <t>Traslados in / out Madrid (+1extra)</t>
  </si>
  <si>
    <t>Park Hyatt Seoul</t>
  </si>
  <si>
    <t>South Korea</t>
  </si>
  <si>
    <t>ESTELLE MANOR</t>
  </si>
  <si>
    <t>FEE coche</t>
  </si>
  <si>
    <t>Trails of Indochina</t>
  </si>
  <si>
    <t>Vietnam</t>
  </si>
  <si>
    <t>THE SURREY A CORINTHIA HOTEL</t>
  </si>
  <si>
    <t>HPS Gastos Gestion</t>
  </si>
  <si>
    <t>F1S USA</t>
  </si>
  <si>
    <t>Eurostar</t>
  </si>
  <si>
    <t xml:space="preserve">2 Visitas privadas en Doha </t>
  </si>
  <si>
    <t>Air Asia</t>
  </si>
  <si>
    <t>Malaysia</t>
  </si>
  <si>
    <t>LE BRISTOL PARIS</t>
  </si>
  <si>
    <t>HPS Agencia</t>
  </si>
  <si>
    <t xml:space="preserve">Viaje Catai Playa del Carmen </t>
  </si>
  <si>
    <t>Bawah Reserve</t>
  </si>
  <si>
    <t>Indonesia</t>
  </si>
  <si>
    <t>VIP INCOMING</t>
  </si>
  <si>
    <t>Tunisia</t>
  </si>
  <si>
    <t>TatianaP</t>
  </si>
  <si>
    <t>Billete MAD-DEL | Emirates</t>
  </si>
  <si>
    <t>La Ponche</t>
  </si>
  <si>
    <t>American Airlines</t>
  </si>
  <si>
    <t>HPS Regalos Clientes</t>
  </si>
  <si>
    <t>ReyesB</t>
  </si>
  <si>
    <t>Billete DEL-MAD | Etihad</t>
  </si>
  <si>
    <t>Belle Plage Hotel Cannes</t>
  </si>
  <si>
    <t>D.C.</t>
  </si>
  <si>
    <t>LoloDJ</t>
  </si>
  <si>
    <t>Abercrombie&amp;Kent India FAM</t>
  </si>
  <si>
    <t>EXCELLENCE RENT MONACO</t>
  </si>
  <si>
    <t>Monaco</t>
  </si>
  <si>
    <t>N2S Italia Client Service</t>
  </si>
  <si>
    <t>VeronicaG</t>
  </si>
  <si>
    <t xml:space="preserve">Vuelos Iberia </t>
  </si>
  <si>
    <t>Tour Plus Sicilia S.R.L</t>
  </si>
  <si>
    <t>Privilege Italia SRL</t>
  </si>
  <si>
    <t>NataliaD</t>
  </si>
  <si>
    <t xml:space="preserve">FEE EMISION VUELOS </t>
  </si>
  <si>
    <t>Aniyami Turismo LTDA</t>
  </si>
  <si>
    <t>Brazil</t>
  </si>
  <si>
    <t>BULGARI HOTEL ROMA</t>
  </si>
  <si>
    <t xml:space="preserve">2 noches Nolinski Venecia Deluxe Room </t>
  </si>
  <si>
    <t>BELMOND SICILY SPA</t>
  </si>
  <si>
    <t>UNITED PLACES HOTEL BOTANIC GARDENS</t>
  </si>
  <si>
    <t>FEE</t>
  </si>
  <si>
    <t>Hotel Borgo Egnazia</t>
  </si>
  <si>
    <t>HOTEL SAVOY</t>
  </si>
  <si>
    <t xml:space="preserve">Luxury Japan 9 noches </t>
  </si>
  <si>
    <t>The Ivens Hotel</t>
  </si>
  <si>
    <t>Portugal</t>
  </si>
  <si>
    <t>THE GRITTI PALACE</t>
  </si>
  <si>
    <t xml:space="preserve">Hotel Peninsula Tokyo </t>
  </si>
  <si>
    <t>CAN ALOMAR HOTEL</t>
  </si>
  <si>
    <t>VIALLO, S.A.</t>
  </si>
  <si>
    <t>Hotel Six Senses Kyoto</t>
  </si>
  <si>
    <t>Le Refuge de Solaise</t>
  </si>
  <si>
    <t>Turkish Airlines</t>
  </si>
  <si>
    <t xml:space="preserve">Four Seasons Otemachi </t>
  </si>
  <si>
    <t>The Largo</t>
  </si>
  <si>
    <t>THE MARK HOTEL</t>
  </si>
  <si>
    <t xml:space="preserve">honorario </t>
  </si>
  <si>
    <t>Rocco Forte the Balmoral</t>
  </si>
  <si>
    <t>ROCCO FORTE HOTEL SAVOY</t>
  </si>
  <si>
    <t>Seguro Familia Virzi</t>
  </si>
  <si>
    <t>Panister SRL</t>
  </si>
  <si>
    <t>Ethiopian Airlines</t>
  </si>
  <si>
    <t>Ethiopia</t>
  </si>
  <si>
    <t xml:space="preserve">TROMSO CON ACTIVIDADES EN GRUPO </t>
  </si>
  <si>
    <t>Hotel La Ponche</t>
  </si>
  <si>
    <t>WE PLAN</t>
  </si>
  <si>
    <t>Morocco</t>
  </si>
  <si>
    <t xml:space="preserve">4 Vuelos Madrid - Tromso </t>
  </si>
  <si>
    <t>Spatia Comporta</t>
  </si>
  <si>
    <t>THE STANDARD EAST VILLAGE</t>
  </si>
  <si>
    <t xml:space="preserve">4 SEGUROS ASISTENCIA + CANCELACION </t>
  </si>
  <si>
    <t>Hotel Amigo</t>
  </si>
  <si>
    <t>Belgium</t>
  </si>
  <si>
    <t>FOUR SEASONS HOTEL AT THE SURF CLUB, SURFSIDE, FLORIDA</t>
  </si>
  <si>
    <t>FEES</t>
  </si>
  <si>
    <t>Visas web</t>
  </si>
  <si>
    <t>Canada</t>
  </si>
  <si>
    <t>WELL COM AIR</t>
  </si>
  <si>
    <t xml:space="preserve">Devolucion </t>
  </si>
  <si>
    <t>REEMBOLSOS</t>
  </si>
  <si>
    <t>Vmaison Hotel</t>
  </si>
  <si>
    <t>VISTA VERONA</t>
  </si>
  <si>
    <t>JuliaC</t>
  </si>
  <si>
    <t>reembolso detalle</t>
  </si>
  <si>
    <t>Backstage Hotel Vernissage</t>
  </si>
  <si>
    <t>Switzerland</t>
  </si>
  <si>
    <t>United Airlines</t>
  </si>
  <si>
    <t xml:space="preserve">Vuelos internacionales Business con EY Juan </t>
  </si>
  <si>
    <t>Triumph Travel</t>
  </si>
  <si>
    <t>Swiss International Airlines</t>
  </si>
  <si>
    <t>IsabelB</t>
  </si>
  <si>
    <t>Vuelos internacionales con EY Carla Guardiola</t>
  </si>
  <si>
    <t>Nihi Sumba</t>
  </si>
  <si>
    <t>NORDIC LUXURY</t>
  </si>
  <si>
    <t>AmayaA</t>
  </si>
  <si>
    <t>FEE VUELOS</t>
  </si>
  <si>
    <t>Four Seasons Doha</t>
  </si>
  <si>
    <t>Emirates Airlines</t>
  </si>
  <si>
    <t>United Arab Emirates</t>
  </si>
  <si>
    <t>Emilia</t>
  </si>
  <si>
    <t>Hotel PARK HYATT Seul 30 AUG - 04 SEP</t>
  </si>
  <si>
    <t>Four Seasons Jimbaran</t>
  </si>
  <si>
    <t>THE PENINSULA ISTANBUL</t>
  </si>
  <si>
    <t>Luis</t>
  </si>
  <si>
    <t>DMC (Hoteles + visitas) en BKK, LAOS, REP</t>
  </si>
  <si>
    <t>ABERCROMBIE AND KENT AUSTRALIA</t>
  </si>
  <si>
    <t>THE ALPINA GSTAAD</t>
  </si>
  <si>
    <t>Nicolas</t>
  </si>
  <si>
    <t xml:space="preserve">Seguro 21334146 Asistencia + Cancelación </t>
  </si>
  <si>
    <t>Lily of the Valley</t>
  </si>
  <si>
    <t>Quantum Jets</t>
  </si>
  <si>
    <t>Guillermo</t>
  </si>
  <si>
    <t>BILLETE LPQ-SAI</t>
  </si>
  <si>
    <t>GULF AIR</t>
  </si>
  <si>
    <t>Bahrain</t>
  </si>
  <si>
    <t>DAWE YACHTS</t>
  </si>
  <si>
    <t>Argentina</t>
  </si>
  <si>
    <t>Virginia</t>
  </si>
  <si>
    <t>Casa Roberta</t>
  </si>
  <si>
    <t>TANZERRA RESORTS</t>
  </si>
  <si>
    <t>Edgard</t>
  </si>
  <si>
    <t>Compra vuelo BKK-LPQ 23AGO</t>
  </si>
  <si>
    <t>Booking.com</t>
  </si>
  <si>
    <t>GARCIA FERNANDEZ TURISMO</t>
  </si>
  <si>
    <t>Fee emisión Air Asia + Bangkok Airways</t>
  </si>
  <si>
    <t>Hotel Cala Saona</t>
  </si>
  <si>
    <t>ONCF VOYAGES</t>
  </si>
  <si>
    <t>BILLETE SAI-ICN</t>
  </si>
  <si>
    <t>Hotel Villa Le Blanc Gran Meliá</t>
  </si>
  <si>
    <t>Holycow Holidays</t>
  </si>
  <si>
    <t>Aqua Blu Hotel</t>
  </si>
  <si>
    <t>Greece</t>
  </si>
  <si>
    <t>Cibanco, SA</t>
  </si>
  <si>
    <t>InmaculadaP</t>
  </si>
  <si>
    <t>VISA CAMBOYA y LAOS Y SALA PREMIM</t>
  </si>
  <si>
    <t>Ferry Scanner</t>
  </si>
  <si>
    <t>GRADUATE BY HILTON PRINCETON</t>
  </si>
  <si>
    <t>MercedesP</t>
  </si>
  <si>
    <t>ASIENTOS ETIHAD</t>
  </si>
  <si>
    <t>The Margi S.A.</t>
  </si>
  <si>
    <t>Janu</t>
  </si>
  <si>
    <t>ReginaC</t>
  </si>
  <si>
    <t>Billete BRICENO MANZANILLA/SANTIAGO ANDRES</t>
  </si>
  <si>
    <t>Macakizi Bodrum</t>
  </si>
  <si>
    <t>All Nippon Airways</t>
  </si>
  <si>
    <t>Billete GABALDON CHIARELLI/ALICE ELENA</t>
  </si>
  <si>
    <t>Four Seasons Otemachi</t>
  </si>
  <si>
    <t>Middle East Airlines</t>
  </si>
  <si>
    <t>Lebanon</t>
  </si>
  <si>
    <t>Emisión Billetes MAD-ORY-MAD en turista</t>
  </si>
  <si>
    <t>Annassurra, S.A</t>
  </si>
  <si>
    <t>MANDARIN ORIENTAL HONG KONG</t>
  </si>
  <si>
    <t>Hong Kong</t>
  </si>
  <si>
    <t>PaulaG</t>
  </si>
  <si>
    <t>Fee emisión IB</t>
  </si>
  <si>
    <t>Azul Líneas Aéreas</t>
  </si>
  <si>
    <t>THE HIRAMATSU KYOTO</t>
  </si>
  <si>
    <t>AriadnaR</t>
  </si>
  <si>
    <t>Fee emision</t>
  </si>
  <si>
    <t>Club Les Palmiers</t>
  </si>
  <si>
    <t>HYATT CENTRIC KANAZAWA</t>
  </si>
  <si>
    <t>Billete MEX-MAD-MEX</t>
  </si>
  <si>
    <t>NYS My Agency France</t>
  </si>
  <si>
    <t>HOTEL SANDERS</t>
  </si>
  <si>
    <t>Denmark</t>
  </si>
  <si>
    <t>Icelandbridge</t>
  </si>
  <si>
    <t>CASA POLANCO HOTEL BOUTIQUE</t>
  </si>
  <si>
    <t>Fee emisión AM</t>
  </si>
  <si>
    <t>Amber Tours</t>
  </si>
  <si>
    <t>SKISHOP</t>
  </si>
  <si>
    <t>22-24 Julio Hotel La Ponche 2 Deluxe Sea View</t>
  </si>
  <si>
    <t>La Petit Maison</t>
  </si>
  <si>
    <t>AFRO ASIAN TRAVEL</t>
  </si>
  <si>
    <t>Egypt</t>
  </si>
  <si>
    <t>EMISION BILLETE MAD NCE MAD</t>
  </si>
  <si>
    <t>Gannet Spain, SL</t>
  </si>
  <si>
    <t>PALACIO SOLECIO</t>
  </si>
  <si>
    <t>Delicias Travel and Incentives</t>
  </si>
  <si>
    <t>RAIL NINJA</t>
  </si>
  <si>
    <t>Malta</t>
  </si>
  <si>
    <t>ILLA CHARTER MENORCA</t>
  </si>
  <si>
    <t>JANU TOKYO</t>
  </si>
  <si>
    <t>THE NEWBURY BOSTON</t>
  </si>
  <si>
    <t>BUDGET CAR RENTAL</t>
  </si>
  <si>
    <t>FEE EMISION IB</t>
  </si>
  <si>
    <t>Great Plains Conservation International Sales Lt</t>
  </si>
  <si>
    <t>AMAN KYOTO</t>
  </si>
  <si>
    <t>24-27 Julio Hotel Belle Plage Canes 2 Deluxe Sea View</t>
  </si>
  <si>
    <t>Gannet MÈxico</t>
  </si>
  <si>
    <t>THE PENINSULA TOKYO</t>
  </si>
  <si>
    <t xml:space="preserve">Mercedes GLB 22-27JUL </t>
  </si>
  <si>
    <t>Hotel Sextantio Le Grotte</t>
  </si>
  <si>
    <t>Iberia</t>
  </si>
  <si>
    <t>Seguro viaje basico 4 pax</t>
  </si>
  <si>
    <t>Rolzo</t>
  </si>
  <si>
    <t>AirLink</t>
  </si>
  <si>
    <t>EMISION EMD ASIENTOS IBERIA MAD-NCE</t>
  </si>
  <si>
    <t>YACHT CLUB ERIO LARIO S.R.L.</t>
  </si>
  <si>
    <t>BENESSE HOUSE HOTEL</t>
  </si>
  <si>
    <t>Aurora Travel &amp; DMC</t>
  </si>
  <si>
    <t>HUMMINGBIRD TRAVEL</t>
  </si>
  <si>
    <t>LEVEL UP TRAVEL</t>
  </si>
  <si>
    <t>MANDARIN ORIENTAL MIAMI</t>
  </si>
  <si>
    <t>Lindt Chocolate Competence Foundation</t>
  </si>
  <si>
    <t>Pro Tours Iceland ehf</t>
  </si>
  <si>
    <t>EMISION EMD ASIENTOS IBERIA NCE-MAD</t>
  </si>
  <si>
    <t>LINDT HOME OF CHOCOLATE</t>
  </si>
  <si>
    <t>FUKUTAKE FOUNDATION</t>
  </si>
  <si>
    <t>Villars Palace Hotels and Academy SA</t>
  </si>
  <si>
    <t>THE RITZ CARLTON NIKKO</t>
  </si>
  <si>
    <t>H.Kracht's Erben AG</t>
  </si>
  <si>
    <t>WABUNKA JAPAN EXPERIENCES</t>
  </si>
  <si>
    <t>ATR,EXC,PKT</t>
  </si>
  <si>
    <t>Priora Suisse AG</t>
  </si>
  <si>
    <t>HOTEL THE MITSUI KYOTO</t>
  </si>
  <si>
    <t>Visitas durante viaje (2)</t>
  </si>
  <si>
    <t>HOTEL MONTREUX PALACE SA</t>
  </si>
  <si>
    <t>HOTEL HOSPES PALACIO DEL BAILIO</t>
  </si>
  <si>
    <t>Transfer madrid</t>
  </si>
  <si>
    <t>Hotel Finca Cortesin SL</t>
  </si>
  <si>
    <t>CORRAL DEL REY</t>
  </si>
  <si>
    <t>FEE GESTION</t>
  </si>
  <si>
    <t>DOMUS NOVA</t>
  </si>
  <si>
    <t>PARADOR DE GRANADA</t>
  </si>
  <si>
    <t xml:space="preserve">Comida /botella champange en Le Palmiers) </t>
  </si>
  <si>
    <t>Grand Velas , Riviera Nayarit</t>
  </si>
  <si>
    <t>THE RITZ-CARLTON SANTIAGO</t>
  </si>
  <si>
    <t>Chile</t>
  </si>
  <si>
    <t xml:space="preserve">Botella champagne regalo </t>
  </si>
  <si>
    <t>IBERIA</t>
  </si>
  <si>
    <t>ALVEAR PALACE HOTEL</t>
  </si>
  <si>
    <t>Vuelo reemision</t>
  </si>
  <si>
    <t>Bellevue Hotel &amp; Appartement Management AG</t>
  </si>
  <si>
    <t>HYATT REGENCY DFW INTERNATIONAL AIRPORT</t>
  </si>
  <si>
    <t>Penalización  reemisión</t>
  </si>
  <si>
    <t>MAISON LEZARD</t>
  </si>
  <si>
    <t>Best of Europe Travel</t>
  </si>
  <si>
    <t>Asientos Vuelo NCEMAD</t>
  </si>
  <si>
    <t>Torel Palace Lisbon</t>
  </si>
  <si>
    <t>Hawaiian Airlines</t>
  </si>
  <si>
    <t>BBF,VLO,ABC</t>
  </si>
  <si>
    <t>Invitacion cena LA PETIT MAISON</t>
  </si>
  <si>
    <t>Aldu Experience</t>
  </si>
  <si>
    <t>Lot Polish Airlines</t>
  </si>
  <si>
    <t>Libro assouline</t>
  </si>
  <si>
    <t>Amazing Japan</t>
  </si>
  <si>
    <t>El Al Israel Airlines</t>
  </si>
  <si>
    <t>Israel</t>
  </si>
  <si>
    <t>vela Loewe</t>
  </si>
  <si>
    <t>ASIA LEGEND TRAVEL</t>
  </si>
  <si>
    <t>AI OYAMA BRIDGE INTERNATIONAL</t>
  </si>
  <si>
    <t>envío</t>
  </si>
  <si>
    <t>EET Destination Management</t>
  </si>
  <si>
    <t>Teton Limousine Services LLC</t>
  </si>
  <si>
    <t>BILLETE MAD ACE MAD</t>
  </si>
  <si>
    <t>AUREA CONVENTO CAPUCHINOS EUROSTAR HOTELS</t>
  </si>
  <si>
    <t>TRAILS OF INDOCHINA</t>
  </si>
  <si>
    <t>ITALYCHARME</t>
  </si>
  <si>
    <t>Elite Car Services</t>
  </si>
  <si>
    <t>EMISION ASIENTOS MAD ACE MAD</t>
  </si>
  <si>
    <t>HOTEL LAS MAJADAS</t>
  </si>
  <si>
    <t>Swiss Lodge</t>
  </si>
  <si>
    <t>EMISION ASIENTO MAD ACE</t>
  </si>
  <si>
    <t>MANIAGO SAFARIS.LTD</t>
  </si>
  <si>
    <t>Kenya</t>
  </si>
  <si>
    <t>Otaduy Yachts</t>
  </si>
  <si>
    <t>EMISION ASIENTO ACE MAD</t>
  </si>
  <si>
    <t>Moroccan Secret Handbook The Luxury Travel</t>
  </si>
  <si>
    <t>DELTA AIR LINES</t>
  </si>
  <si>
    <t>BILLETE MAD-CMB-MAD | Fam tour</t>
  </si>
  <si>
    <t>Soulspring Sanctuary</t>
  </si>
  <si>
    <t>HOTEL FOUGERE</t>
  </si>
  <si>
    <t xml:space="preserve">visado </t>
  </si>
  <si>
    <t>The Singular Patagonia</t>
  </si>
  <si>
    <t>HOTEL DU CAP EDEN ROC</t>
  </si>
  <si>
    <t>Billete IB | MAD-RAK-MAD</t>
  </si>
  <si>
    <t>The Singular Lastarria</t>
  </si>
  <si>
    <t>HOTEL ALFONSO XIII</t>
  </si>
  <si>
    <t>Vuelo Kigali - Doha - Dusseldorf 5 pax</t>
  </si>
  <si>
    <t>Trip &amp; Soul</t>
  </si>
  <si>
    <t>ZANNIER LE CHALET</t>
  </si>
  <si>
    <t>Vuelo Atenas - Doha - Kilimanjaro 4 pax</t>
  </si>
  <si>
    <t>MARRIOTT JAKARTA SOEKARNO HATTA AIRPORT</t>
  </si>
  <si>
    <t>RIVERSIDE LUXURY CRUISES</t>
  </si>
  <si>
    <t>Vuelo Atenas - Doha - Kilimanjaro 1 pax</t>
  </si>
  <si>
    <t>Samsara Ubud</t>
  </si>
  <si>
    <t>EXO Travel</t>
  </si>
  <si>
    <t>Singapore</t>
  </si>
  <si>
    <t>Destination Asia</t>
  </si>
  <si>
    <t>Thailand</t>
  </si>
  <si>
    <t>ARABIAN LUX</t>
  </si>
  <si>
    <t xml:space="preserve">Visados Tanzania </t>
  </si>
  <si>
    <t>Mitsui Garden Hotel Ginza-gochome</t>
  </si>
  <si>
    <t xml:space="preserve">Visados Kenia </t>
  </si>
  <si>
    <t>Peru LEGACY Co.</t>
  </si>
  <si>
    <t>Peru</t>
  </si>
  <si>
    <t>AMAN TOKYO</t>
  </si>
  <si>
    <t xml:space="preserve">Itinerario Africa Triumph Travel </t>
  </si>
  <si>
    <t>TICKETWORLD</t>
  </si>
  <si>
    <t>Andorra</t>
  </si>
  <si>
    <t>ROSEWOOD VILLA MAGNA</t>
  </si>
  <si>
    <t xml:space="preserve">Primera estancia Four Seasons Doha </t>
  </si>
  <si>
    <t>Hilton Garden Inn Kyoto Shijo Karasuma</t>
  </si>
  <si>
    <t>THE SHINMONZEN</t>
  </si>
  <si>
    <t xml:space="preserve">Segunda estancia Four Seasons Doha </t>
  </si>
  <si>
    <t>Four Seasons Fort Lauderdale</t>
  </si>
  <si>
    <t>FOUR SEASONS HOTEL JAKARTA</t>
  </si>
  <si>
    <t xml:space="preserve">Añadidos durante el viaje Africa Triumph Travel </t>
  </si>
  <si>
    <t>JW Marriott Orlando Bonnet Creek Resort &amp; Spa</t>
  </si>
  <si>
    <t>SOLARIS RESIDENCES</t>
  </si>
  <si>
    <t xml:space="preserve">extra Four Seasons Doha </t>
  </si>
  <si>
    <t>Hotel de Russie</t>
  </si>
  <si>
    <t>Queen Of Clubs Lifestyle Luxury Services LTD</t>
  </si>
  <si>
    <t>Viaje completo brasil con dmc</t>
  </si>
  <si>
    <t>JW Marriott Hotel Bangkok</t>
  </si>
  <si>
    <t>PENINSULA</t>
  </si>
  <si>
    <t>Seguro asistencia y Cancelación</t>
  </si>
  <si>
    <t>Pacific Hotel†Chiangmai†Co.,Ltd.</t>
  </si>
  <si>
    <t>HECKFIELD PLACE</t>
  </si>
  <si>
    <t>Billete G3 GIG-IGU-GRU-SSA</t>
  </si>
  <si>
    <t>Premier Resorts &amp; Hotels Co.,Ltd.</t>
  </si>
  <si>
    <t>DAKOTA HOTEL LEEDS</t>
  </si>
  <si>
    <t>InterContinental Grand Stanford Hong Kong</t>
  </si>
  <si>
    <t>ONE&amp;ONLY MANDARINA</t>
  </si>
  <si>
    <t>il Sereno Hotel - Lago di Como</t>
  </si>
  <si>
    <t>Silversea</t>
  </si>
  <si>
    <t>Billete AD SSA-IOS</t>
  </si>
  <si>
    <t>Hotel Cipriani, A Belmond Hotel, Venice</t>
  </si>
  <si>
    <t>THE CONNAUGHT</t>
  </si>
  <si>
    <t>Journey Mexico</t>
  </si>
  <si>
    <t>CRILLON TOURS</t>
  </si>
  <si>
    <t>Bolivia</t>
  </si>
  <si>
    <t>Desert &amp; Delta Safaris Proprietary Limited</t>
  </si>
  <si>
    <t>Botswana</t>
  </si>
  <si>
    <t>Nubia Tours</t>
  </si>
  <si>
    <t>Fee aéreos</t>
  </si>
  <si>
    <t>African Bush Camps Limited</t>
  </si>
  <si>
    <t>Nour El Nil</t>
  </si>
  <si>
    <t>Compra asientos Azul Linhas Aereas por web</t>
  </si>
  <si>
    <t>JTB Global Marketing &amp; Travel Inc.</t>
  </si>
  <si>
    <t>Transfer Domicilio - Aeropuerto - Domicilio</t>
  </si>
  <si>
    <t>Ampersand Africa Limited</t>
  </si>
  <si>
    <t>Mauritius</t>
  </si>
  <si>
    <t>MARINA BAY SANDS</t>
  </si>
  <si>
    <t>Cancelar reserva</t>
  </si>
  <si>
    <t>Natural Selection Safaris</t>
  </si>
  <si>
    <t>NOVOTEL PARIS CENTRE TOUR EIFFEL</t>
  </si>
  <si>
    <t>Hotel Belmond Sant'Andrea Taormina</t>
  </si>
  <si>
    <t>Hotel Cap Rocat</t>
  </si>
  <si>
    <t>Expedia TAAP</t>
  </si>
  <si>
    <t>Absolute Sicilia Hoteles Des Estrangers SIRACUSA y Il Corrado di Noto</t>
  </si>
  <si>
    <t>ABERCROMBIE AND KENT EGYPT</t>
  </si>
  <si>
    <t>Le Collectionist</t>
  </si>
  <si>
    <t>Fee</t>
  </si>
  <si>
    <t>TAHITI IcelandS TRAVEL</t>
  </si>
  <si>
    <t>French Polynesia</t>
  </si>
  <si>
    <t>HOTEL BIDASOA</t>
  </si>
  <si>
    <t xml:space="preserve">Habitación Junior Suite with Castle View - 25JUN al 28JUN </t>
  </si>
  <si>
    <t>Marriott Anchorage Downtown</t>
  </si>
  <si>
    <t>THE DUPONT CIRCLE HOTEL</t>
  </si>
  <si>
    <t>Habitación Single Executive - 27JUN al 28JUN</t>
  </si>
  <si>
    <t>Four Season Riyadh</t>
  </si>
  <si>
    <t>Saudi Arabia</t>
  </si>
  <si>
    <t>WYNDHAM SANTIAGO PETTRA HOTEL</t>
  </si>
  <si>
    <t>Maison Delano Paris</t>
  </si>
  <si>
    <t>CONRAD PUNTA DE MITA</t>
  </si>
  <si>
    <t>Itinerario Indonesia Trails Of Indochina</t>
  </si>
  <si>
    <t>ABERCROMBIE AND KENT JORDAN</t>
  </si>
  <si>
    <t>Jordan</t>
  </si>
  <si>
    <t>STRIPE</t>
  </si>
  <si>
    <t>BILLETE DELCLAUX AMATRIAIN/BEATRIZ</t>
  </si>
  <si>
    <t>VAL DE NEU 5 GL Hoteles Santos</t>
  </si>
  <si>
    <t>WISE</t>
  </si>
  <si>
    <t>AndBeyond South Africa</t>
  </si>
  <si>
    <t>ROSELL BOHER WINERY LODGE AND SPA</t>
  </si>
  <si>
    <t>Fee emisión billetes ID</t>
  </si>
  <si>
    <t>SUSAFA</t>
  </si>
  <si>
    <t>Bear Luxe Japan</t>
  </si>
  <si>
    <t xml:space="preserve">Nihi Sumba </t>
  </si>
  <si>
    <t>The Asa Hutchinson Law Group, S.L.</t>
  </si>
  <si>
    <t>Qatar Airways</t>
  </si>
  <si>
    <t>MANDARIN ORIENTAL GENEVA</t>
  </si>
  <si>
    <t>Kenya eTA</t>
  </si>
  <si>
    <t>Four Seasons Hotel Praga</t>
  </si>
  <si>
    <t>Czech Republic</t>
  </si>
  <si>
    <t>CASA LECANDA</t>
  </si>
  <si>
    <t>Vuelos Nihi Sumba (Proveedor Nihi Sumba)</t>
  </si>
  <si>
    <t>WIGMAN JETS LLC</t>
  </si>
  <si>
    <t>FOUR SEASONS HOTEL BALTIMORE</t>
  </si>
  <si>
    <t>Vuelos Inter. Lisboa - Denpasar - Ginebra</t>
  </si>
  <si>
    <t>BH BACALAR</t>
  </si>
  <si>
    <t>FOUR SEASONS HOTEL HAMPSHIRE</t>
  </si>
  <si>
    <t>Compra asientos Qatar</t>
  </si>
  <si>
    <t>Evergreen Adventures</t>
  </si>
  <si>
    <t>THE PENINSULA LONDON</t>
  </si>
  <si>
    <t xml:space="preserve">visita extra uluwatu </t>
  </si>
  <si>
    <t>TOUCH OF SPICE LIMITED</t>
  </si>
  <si>
    <t>New Zealand</t>
  </si>
  <si>
    <t>Palacios hospes Bailio</t>
  </si>
  <si>
    <t>CHEVAL BLANC SEYCHELLES</t>
  </si>
  <si>
    <t>Seychelles</t>
  </si>
  <si>
    <t>HOTEL PALACIO DE SANTA PAULA, AUTOGRAPH COLLECTION</t>
  </si>
  <si>
    <t>Hotel Amigo Rocco Forte</t>
  </si>
  <si>
    <t>TAMARA MONSERRAT</t>
  </si>
  <si>
    <t>Hertz Car Rental</t>
  </si>
  <si>
    <t xml:space="preserve">Backstage Hotel Vernissage Zermatt </t>
  </si>
  <si>
    <t>GAMEWATCHERS SAFARIS LTD - TOUR OPERATING COMPANY</t>
  </si>
  <si>
    <t>FOUR SEASONS HOTEL MADRID</t>
  </si>
  <si>
    <t>Seguro de viajes</t>
  </si>
  <si>
    <t>TRADERS HOTEL, KUALA LUMPUR</t>
  </si>
  <si>
    <t>Kenya Airways</t>
  </si>
  <si>
    <t>Compra billetes MAD MXP MAD - Business</t>
  </si>
  <si>
    <t>FAIRMONT SINGAPORE</t>
  </si>
  <si>
    <t>GRAND HOTEL FASANO</t>
  </si>
  <si>
    <t>Compra billetes MAD MXP MAD - Turista</t>
  </si>
  <si>
    <t>ZIMBABWE EMBASSY</t>
  </si>
  <si>
    <t>Zimbabwe</t>
  </si>
  <si>
    <t>Rwandair Airlines</t>
  </si>
  <si>
    <t>Rwanda</t>
  </si>
  <si>
    <t>Fee emision aéreos</t>
  </si>
  <si>
    <t>AMAN NEW YORK</t>
  </si>
  <si>
    <t>Emisión billetes BCN-FCO-EZE</t>
  </si>
  <si>
    <t>SINGITA</t>
  </si>
  <si>
    <t>Government of India</t>
  </si>
  <si>
    <t>Hotel Le Terrazze</t>
  </si>
  <si>
    <t>CHEVAL BLANC MALDIVES</t>
  </si>
  <si>
    <t>Maldives</t>
  </si>
  <si>
    <t>Copa Airlines</t>
  </si>
  <si>
    <t>Panama</t>
  </si>
  <si>
    <t>Sobrecomisión 20%</t>
  </si>
  <si>
    <t>HOTEL ABADIA RETUERTA LEDOMAINE</t>
  </si>
  <si>
    <t>ROSEWOOD VIENNA</t>
  </si>
  <si>
    <t xml:space="preserve">Reserva Aqua Blu - Directo </t>
  </si>
  <si>
    <t>ACE HOTEL KYOTO</t>
  </si>
  <si>
    <t>CRYSTAL CRUISES</t>
  </si>
  <si>
    <t>Ferry</t>
  </si>
  <si>
    <t>THE ADDRESS DOWNTOWN DUBAI</t>
  </si>
  <si>
    <t>SKYLUX TRAVEL</t>
  </si>
  <si>
    <t>Servicios de hostelería  34.311</t>
  </si>
  <si>
    <t>ADDRESS SKY VIEW</t>
  </si>
  <si>
    <t>VISAS Osvaldo Cruz</t>
  </si>
  <si>
    <t>Cliente</t>
  </si>
  <si>
    <t>Emisión billete IB - MAD RIO // BPS MAD</t>
  </si>
  <si>
    <t>LES AIRELLES COURCHEVEL</t>
  </si>
  <si>
    <t>THE RITZ CARLTON ISTANBUL</t>
  </si>
  <si>
    <t>Billete GIG-SLZ-BSB-CNF</t>
  </si>
  <si>
    <t>ALILA VILLAS ULUWATU</t>
  </si>
  <si>
    <t>PULSO HOTEL FARIA LIMA</t>
  </si>
  <si>
    <t>Hotel Park Hyatt Niseko</t>
  </si>
  <si>
    <t>MANDARIN ORIENTAL SANTIAGO</t>
  </si>
  <si>
    <t>Billete CNF-GRU-IOS</t>
  </si>
  <si>
    <t>REMOTE LANDS</t>
  </si>
  <si>
    <t>Experiences by Roam</t>
  </si>
  <si>
    <t>ASIA PACIFIC LUXURY EXPEDITIONS</t>
  </si>
  <si>
    <t>Billete IOS-CNF-BPS</t>
  </si>
  <si>
    <t>CASA OAXACA HOTEL</t>
  </si>
  <si>
    <t>VENUE AND CONCEPT</t>
  </si>
  <si>
    <t>Philippines</t>
  </si>
  <si>
    <t>SETOUCHI IcelandER</t>
  </si>
  <si>
    <t>SAUDI E VISA</t>
  </si>
  <si>
    <t xml:space="preserve">Fee emisión vuelos Brasil </t>
  </si>
  <si>
    <t>LX BOUTIQUE HOTEL</t>
  </si>
  <si>
    <t>TRAVELQUEST</t>
  </si>
  <si>
    <t>Traslado Aeropuerto - Domicilio</t>
  </si>
  <si>
    <t>SAO LOURENCO DO BARROCAL</t>
  </si>
  <si>
    <t>SEEZ TRAVEL</t>
  </si>
  <si>
    <t>Regalo Viaje</t>
  </si>
  <si>
    <t>Granda Tours S.R.O</t>
  </si>
  <si>
    <t>ROLZO</t>
  </si>
  <si>
    <t>Excursion y transporte</t>
  </si>
  <si>
    <t>CASA ANGELINA HOTEL</t>
  </si>
  <si>
    <t>SPLENDIDO MARE, A BELMOND HOTEL, PORTOFINO</t>
  </si>
  <si>
    <t>BORGO SANTANDREA</t>
  </si>
  <si>
    <t>JetBlue Airways</t>
  </si>
  <si>
    <t>Billete Iberia - MAD MEX - 13SEP</t>
  </si>
  <si>
    <t>HOTEL NH COLLECTION TAORMINA</t>
  </si>
  <si>
    <t>THE RITZ CARLTON CHICAGO</t>
  </si>
  <si>
    <t>Honorarios por Vuelo Web</t>
  </si>
  <si>
    <t>THE TRAVELING BEETLE</t>
  </si>
  <si>
    <t>LES JARDINS DU MARAIS</t>
  </si>
  <si>
    <t>EMISION BILLETE KGS-ATH 18JUL</t>
  </si>
  <si>
    <t>HOTEL ARTS BARCELONA</t>
  </si>
  <si>
    <t>VILLA MAIA</t>
  </si>
  <si>
    <t>BILLETE ERHARDT ORAA/RAFAEL CARLOS</t>
  </si>
  <si>
    <t>THE RITZ CARLTON, FORT LAUDERDALE</t>
  </si>
  <si>
    <t>THE BERKELEY</t>
  </si>
  <si>
    <t>BILLETE MORALES URIARTE/MACARENA MARIA</t>
  </si>
  <si>
    <t>EMBAJADA INDONESIA</t>
  </si>
  <si>
    <t>ROSEWOOD MUNICH</t>
  </si>
  <si>
    <t>BILLETE CASTANER I BARAHONA/LORENZO</t>
  </si>
  <si>
    <t>CROWNE PLAZA MERIDA BY IHG</t>
  </si>
  <si>
    <t>RELAIS AND CHATEAUX HOTEL TENNERHOF</t>
  </si>
  <si>
    <t>BILLETE ERHARDT MORALES/JAIME</t>
  </si>
  <si>
    <t>CALA DE MAR RESORT &amp; SPA IXTAPA</t>
  </si>
  <si>
    <t>SPLENDIDE ROYAL PARIS</t>
  </si>
  <si>
    <t>BILLETE ERHARDT MORALES/MACARENA</t>
  </si>
  <si>
    <t>INTERCONTINENTAL MONTREAL, AN IHG HOTEL</t>
  </si>
  <si>
    <t>GANNET</t>
  </si>
  <si>
    <t>BILLETE ERHARDT MORALES/PATRICIA</t>
  </si>
  <si>
    <t>The Inn at Newport Ranch</t>
  </si>
  <si>
    <t>THE RITZ CARLTON KEY BISCAYNE MIAMI</t>
  </si>
  <si>
    <t>BILLETE GRACIA DE LA RICA/PABLO</t>
  </si>
  <si>
    <t>RENFE Spain</t>
  </si>
  <si>
    <t>Lyle Washignton DC</t>
  </si>
  <si>
    <t>FEE EMISION VUELOS GANNET</t>
  </si>
  <si>
    <t>The Tokyo EDITION, Ginza</t>
  </si>
  <si>
    <t>PALACE HOTEL COMO</t>
  </si>
  <si>
    <t>Billetes British Airways</t>
  </si>
  <si>
    <t>JW Marriott Bangkok</t>
  </si>
  <si>
    <t>FS Florencia</t>
  </si>
  <si>
    <t xml:space="preserve">Itinerario completo India </t>
  </si>
  <si>
    <t>HOTEL LES ROCHES BLANCHES</t>
  </si>
  <si>
    <t>FOUR SEASONS HOTEL TOKYO AT OTEMACHI</t>
  </si>
  <si>
    <t>Reemision por cambio involuntario</t>
  </si>
  <si>
    <t>Ch‚teau de la MessardiËre</t>
  </si>
  <si>
    <t>ODAKYU HOTEL HATSUHANA</t>
  </si>
  <si>
    <t>Hospes Palacio de los Patos</t>
  </si>
  <si>
    <t>THE OKURA TOKYO</t>
  </si>
  <si>
    <t>CASA LUNA CABOS</t>
  </si>
  <si>
    <t>MANDAPA A RITZ CARLTON RESERVE</t>
  </si>
  <si>
    <t>Stanly Ranch</t>
  </si>
  <si>
    <t>MANDARIN ORIENTAL SINGAPORE</t>
  </si>
  <si>
    <t>Post Ranch Inn</t>
  </si>
  <si>
    <t>THE PENINSULA HONG KONG</t>
  </si>
  <si>
    <t>Four Seasons Hotel George V, Paris</t>
  </si>
  <si>
    <t>AMANJIWO</t>
  </si>
  <si>
    <t>Balder Luxury Lodge Oy</t>
  </si>
  <si>
    <t>Finland</t>
  </si>
  <si>
    <t>Korean Air</t>
  </si>
  <si>
    <t xml:space="preserve">BILLETE LATAM CTG-LIM-IQT - VUELOS FAM </t>
  </si>
  <si>
    <t>NAMIBIA EMBASSY</t>
  </si>
  <si>
    <t>Namibia</t>
  </si>
  <si>
    <t>ANDEAN LUX</t>
  </si>
  <si>
    <t>ATR,PKT</t>
  </si>
  <si>
    <t>Emisión billete IB FAM</t>
  </si>
  <si>
    <t>AIR NORTH AIRLINES</t>
  </si>
  <si>
    <t>IMPERIALE PALACE HOTEL</t>
  </si>
  <si>
    <t>AON Infinity</t>
  </si>
  <si>
    <t>EXO TRAVEL MOROCCO</t>
  </si>
  <si>
    <t>HOTEL VIOLINO D ORO</t>
  </si>
  <si>
    <t>Andrea vuelos</t>
  </si>
  <si>
    <t>PILGRIM TRAVEL</t>
  </si>
  <si>
    <t>BADRUTT'S PALACE HOTEL ST. MORITZ</t>
  </si>
  <si>
    <t>DEPOSIT INVOICE - García x 2 ED</t>
  </si>
  <si>
    <t>ICELAND ENCOUNTER</t>
  </si>
  <si>
    <t>HOTEL SACHER SALZBURGO</t>
  </si>
  <si>
    <t xml:space="preserve">Resto viaej </t>
  </si>
  <si>
    <t>AMANERA HOTEL</t>
  </si>
  <si>
    <t>Dominican Republic</t>
  </si>
  <si>
    <t>AQUA EXPEDITIONS</t>
  </si>
  <si>
    <t>ATR,CRC</t>
  </si>
  <si>
    <t>aon seguro Andrea</t>
  </si>
  <si>
    <t>IMPERIAL TOURS</t>
  </si>
  <si>
    <t>FOUR SEASONS HOTEL SINGAPORE</t>
  </si>
  <si>
    <t>Hotel The Newbury</t>
  </si>
  <si>
    <t>Amanfayun</t>
  </si>
  <si>
    <t>China</t>
  </si>
  <si>
    <t>AMANSARA</t>
  </si>
  <si>
    <t>Camboya</t>
  </si>
  <si>
    <t xml:space="preserve">Dmc viaje con hoteles+ traslados + guias </t>
  </si>
  <si>
    <t>Amanyangyun</t>
  </si>
  <si>
    <t>ARACARI TRAVEL</t>
  </si>
  <si>
    <t xml:space="preserve">Seguro viaje y cancelación </t>
  </si>
  <si>
    <t>NOAH Hotels</t>
  </si>
  <si>
    <t xml:space="preserve">Regalos gannet antifaz, cartas, bolsa </t>
  </si>
  <si>
    <t>Royal Mansour Marrakech</t>
  </si>
  <si>
    <t>ROSEWOOD BERMUDA</t>
  </si>
  <si>
    <t>Bermudas</t>
  </si>
  <si>
    <t>Billete EK - MAD HAN // BKK MAD</t>
  </si>
  <si>
    <t>NORDIC INCOMING OU</t>
  </si>
  <si>
    <t>Estonia</t>
  </si>
  <si>
    <t>THE LODGE AT BLUE SKY AUBERGE COLLECTION</t>
  </si>
  <si>
    <t>PARK SOUTH HOTEL - JDV BY HYATT</t>
  </si>
  <si>
    <t>Dream Pass</t>
  </si>
  <si>
    <t>Fee emisión aéreos</t>
  </si>
  <si>
    <t>LA CONCHA RESORT AUTOGRAPH COLLECTION</t>
  </si>
  <si>
    <t>Puerto Rico</t>
  </si>
  <si>
    <t>LVH Global</t>
  </si>
  <si>
    <t>Visa Online Laos  2 pax</t>
  </si>
  <si>
    <t>FOUR SEASONS HOTEL SEOUL</t>
  </si>
  <si>
    <t>Visa online Camboya 2 pax</t>
  </si>
  <si>
    <t>LATAM Airlines</t>
  </si>
  <si>
    <t xml:space="preserve">sobrecomision ajuste </t>
  </si>
  <si>
    <t>ASABA RYOKAN</t>
  </si>
  <si>
    <t>HOTEL SCHWARZER ADLER KITZBUHEL - ADULTS ONLY</t>
  </si>
  <si>
    <t xml:space="preserve">Extra pago vuelos en business 609 USD 599 EUR </t>
  </si>
  <si>
    <t>Pousada Lisboa PraÁa do ComÈrcio</t>
  </si>
  <si>
    <t>FINAUTOS</t>
  </si>
  <si>
    <t>MEXICO</t>
  </si>
  <si>
    <t>Cancelar Folio Porfi :)</t>
  </si>
  <si>
    <t>Firefall Ranch</t>
  </si>
  <si>
    <t>Exclusive Spain/Tailor-Made Travel</t>
  </si>
  <si>
    <t xml:space="preserve">Itinerario Vietnam y Camboya </t>
  </si>
  <si>
    <t>STERREKOPJE FARM</t>
  </si>
  <si>
    <t>FUFU HAKONE</t>
  </si>
  <si>
    <t>Emisión billete HKG-HAN - 16NOV</t>
  </si>
  <si>
    <t>Ita Airways</t>
  </si>
  <si>
    <t>HOTEL COSTES</t>
  </si>
  <si>
    <t>WORLDIMENSION</t>
  </si>
  <si>
    <t>SHA WELLNESS CLINIC MEXICO</t>
  </si>
  <si>
    <t xml:space="preserve">Itinerario completo Nepal e India </t>
  </si>
  <si>
    <t>TRAVELWISE CONSULTORES DE VIAJES</t>
  </si>
  <si>
    <t>INTERCONTINENTAL SAO PAULO</t>
  </si>
  <si>
    <t>Seguro viaje AON</t>
  </si>
  <si>
    <t>Shima Resort Management K.K.</t>
  </si>
  <si>
    <t>EDEN ROCK ST BARTHS</t>
  </si>
  <si>
    <t>Saint Bartholomey</t>
  </si>
  <si>
    <t>Hotel Vals</t>
  </si>
  <si>
    <t>THE RITZ CARLTON TENERIFE ABAMA</t>
  </si>
  <si>
    <t>MANDARIN ORIENTAL, LAKE COMO</t>
  </si>
  <si>
    <t xml:space="preserve">Billete MAD GVA MAD - Iberia </t>
  </si>
  <si>
    <t>SENSEI LANAI A FOUR SEASONS RESORT</t>
  </si>
  <si>
    <t>Fee emisión billetes IB</t>
  </si>
  <si>
    <t>1 HOTEL MAYFAIR</t>
  </si>
  <si>
    <t>Pebble Beach Resorts</t>
  </si>
  <si>
    <t>Lindt Home of Chocolate</t>
  </si>
  <si>
    <t>DUSIT THANI KYOTO</t>
  </si>
  <si>
    <t>México Kanko S.A.</t>
  </si>
  <si>
    <t>Hotel en Villars-sur-Ollon</t>
  </si>
  <si>
    <t>BHUTAN RESORT PRIVATE LIMITED AMANKORA</t>
  </si>
  <si>
    <t>Kingdom of Bhutan</t>
  </si>
  <si>
    <t>LACURE</t>
  </si>
  <si>
    <t>Reservación en The Chedi</t>
  </si>
  <si>
    <t>VETTA DISTRITO UNO AUTOGRAPH COLLECTION</t>
  </si>
  <si>
    <t>FAIRMONT CHATEAU WHISTLER</t>
  </si>
  <si>
    <t>Hotel Baur au Lac</t>
  </si>
  <si>
    <t>FOUR SEASONS HOTEL ISTANBUL AT THE BOSPHORUS</t>
  </si>
  <si>
    <t>FOUR SEASONS</t>
  </si>
  <si>
    <t>Hotel Montreux Palace</t>
  </si>
  <si>
    <t>GUILLERMO FUNKE</t>
  </si>
  <si>
    <t>GRAVITY HAUS VAIL</t>
  </si>
  <si>
    <t>Concierge Fee</t>
  </si>
  <si>
    <t>THE MERCER HOTEL</t>
  </si>
  <si>
    <t>FOUR SEASONS HOTEL SAN FRANCISCO AT EMBARCADERO</t>
  </si>
  <si>
    <t>Baur au Lac Noche Extra Faltante y Segundo Cuarto</t>
  </si>
  <si>
    <t>LIVE AQUA CD DE M…XICO BOSQUES</t>
  </si>
  <si>
    <t>FOUR SEASONS RESORT AND RESIDENCES CABO SAN LUCAS AT CABO DEL SOL</t>
  </si>
  <si>
    <t>Boleto Extra Museo</t>
  </si>
  <si>
    <t>PARK HYATT NISEKO HANAZONO</t>
  </si>
  <si>
    <t>EasyJet</t>
  </si>
  <si>
    <t>United KIngdom</t>
  </si>
  <si>
    <t>Billetes IB | Reemisión MAD GVA MAD</t>
  </si>
  <si>
    <t>WYNN AND ENCORE LAS VEGAS</t>
  </si>
  <si>
    <t>Fee reemisión</t>
  </si>
  <si>
    <t>AC HOTEL TOKYO GINZA</t>
  </si>
  <si>
    <t>Noche extra para el 16/10</t>
  </si>
  <si>
    <t>THE PENINSULA NEW YORK</t>
  </si>
  <si>
    <t>VIAJES LI-COLIBRI</t>
  </si>
  <si>
    <t>Cuarto Extra Chedi</t>
  </si>
  <si>
    <t>FOUR SEASONS RESORT LOS CABOS AT COSTA PALMAS</t>
  </si>
  <si>
    <t>ROUND HILL HOTEL AND VILLAS</t>
  </si>
  <si>
    <t>Jamaica</t>
  </si>
  <si>
    <t>Cuarto Extra Montreux Palace</t>
  </si>
  <si>
    <t>CANOPY BY HILTON OSAKA UMEDA</t>
  </si>
  <si>
    <t>ALAN REIDER</t>
  </si>
  <si>
    <t>Sobrecomisión</t>
  </si>
  <si>
    <t>SOFITEL LEGEND OLD CATARACT ASWAN</t>
  </si>
  <si>
    <t>Ryanair</t>
  </si>
  <si>
    <t>Ireland</t>
  </si>
  <si>
    <t xml:space="preserve">Billete LHR - MEX </t>
  </si>
  <si>
    <t>VIETJET AIR</t>
  </si>
  <si>
    <t>AJET</t>
  </si>
  <si>
    <t>Compra billetes MAD NCE MAD</t>
  </si>
  <si>
    <t>FLY BONDI</t>
  </si>
  <si>
    <t>INVITEDHOME VAIL</t>
  </si>
  <si>
    <t xml:space="preserve">Itinerario completo Egipto </t>
  </si>
  <si>
    <t>VIVA AEROBUS</t>
  </si>
  <si>
    <t>HOTEL EDEN</t>
  </si>
  <si>
    <t>Billete MAD-CAI-MAD | Business class</t>
  </si>
  <si>
    <t>AC BAQUEIRA SKI RESORT</t>
  </si>
  <si>
    <t>EGYPT BEYOND</t>
  </si>
  <si>
    <t>E LINK KOREA</t>
  </si>
  <si>
    <t>Korea del Sur</t>
  </si>
  <si>
    <t>URSO HOTEL AND SPA</t>
  </si>
  <si>
    <t>Billete MS | CAI ASW // LXR CAI</t>
  </si>
  <si>
    <t>INTERCONTINENTAL TOKYO BAY</t>
  </si>
  <si>
    <t>EgyptAir</t>
  </si>
  <si>
    <t>Fee emisión MS</t>
  </si>
  <si>
    <t>HYATT PLACE KYOTO</t>
  </si>
  <si>
    <t>DROMOLAND CASTLE HOTEL</t>
  </si>
  <si>
    <t>Actividades Extra Abercrombie&amp;Kent</t>
  </si>
  <si>
    <t>EVENTOS ESPECIALES MUNDOMEX S.A. DE C.V.</t>
  </si>
  <si>
    <t>THE WESTBURY</t>
  </si>
  <si>
    <t xml:space="preserve">Seguro de asistencia y cancelación AON </t>
  </si>
  <si>
    <t>HOTEL INDIGO LA PAZ PUERTA CORTEZ</t>
  </si>
  <si>
    <t>FLEMINGS MAYFAIR HOTEL</t>
  </si>
  <si>
    <t>Traslados domicilio-aeropuerto / aeropuerto-domicilio</t>
  </si>
  <si>
    <t>HOTEL HASSLER ROMA</t>
  </si>
  <si>
    <t>Context Tours</t>
  </si>
  <si>
    <t>Billete MS | CAI-MAD</t>
  </si>
  <si>
    <t>THE WESTIN VALENCIA</t>
  </si>
  <si>
    <t>AMANKILA</t>
  </si>
  <si>
    <t>DESTINATION ASIA SINGAPORE</t>
  </si>
  <si>
    <t>CHATEAU DU SUREAU</t>
  </si>
  <si>
    <t>Gastos extra</t>
  </si>
  <si>
    <t>Recepciones Vip</t>
  </si>
  <si>
    <t>Bangkok Airways</t>
  </si>
  <si>
    <t>DMC - Itinerario Mexico</t>
  </si>
  <si>
    <t>Hotel Le Yaca Saint Tropez</t>
  </si>
  <si>
    <t>K-ETA</t>
  </si>
  <si>
    <t>Seguro de viaje, asistencia y cancelación</t>
  </si>
  <si>
    <t>Parador de Cordoba</t>
  </si>
  <si>
    <t>PALACIO SANTA CLARA, AUTOGRAPH COLLECTION</t>
  </si>
  <si>
    <t>Casa Brera</t>
  </si>
  <si>
    <t>HOTEL MARQUÉS DE RISCAL, A LUXURY COLLECTION HOTEL</t>
  </si>
  <si>
    <t>Regalo (Libro Assouline)</t>
  </si>
  <si>
    <t>Browns Hotel a Rocco Forte hotel</t>
  </si>
  <si>
    <t>HOTEL MARIA CRISTINA</t>
  </si>
  <si>
    <t>Guía turístico en cdmx</t>
  </si>
  <si>
    <t>Hotel Petra Copenhagen</t>
  </si>
  <si>
    <t>HOTEL HUMANO</t>
  </si>
  <si>
    <t>Billete FAM - Madrid / Bari / Madrid</t>
  </si>
  <si>
    <t>Hotel Indigo Denver Downtown</t>
  </si>
  <si>
    <t>Hoshinoya Karuizawa</t>
  </si>
  <si>
    <t xml:space="preserve">Fee Aéreo total </t>
  </si>
  <si>
    <t>Amanjena</t>
  </si>
  <si>
    <t>Hoshinoya Tokyo</t>
  </si>
  <si>
    <t>Billetes QR | MAD CPT // VNX MAD</t>
  </si>
  <si>
    <t>Shutters On The Beach</t>
  </si>
  <si>
    <t>SHINTA MANI WILD</t>
  </si>
  <si>
    <t>Billetes 4Z | CPT MUB // JNB VNX</t>
  </si>
  <si>
    <t>Cerulean Tower Tokyu Hotel</t>
  </si>
  <si>
    <t>CLARIDGE S HOTEL</t>
  </si>
  <si>
    <t>Billetes SA | VFA JNB</t>
  </si>
  <si>
    <t>Ski Madness</t>
  </si>
  <si>
    <t>L AUBERGE DEL MAR</t>
  </si>
  <si>
    <t>Itinerario African Bush Camps</t>
  </si>
  <si>
    <t>Le Grand HÙtel CayrÈ</t>
  </si>
  <si>
    <t>HOTEL JEROME, AUBERGE COLLECTION</t>
  </si>
  <si>
    <t>Itinerario Dessert &amp; Delta Safaris</t>
  </si>
  <si>
    <t>SennAir</t>
  </si>
  <si>
    <t>HOTEL LE COUCOU</t>
  </si>
  <si>
    <t>Itinerario &amp;Beyond Benguerra</t>
  </si>
  <si>
    <t>Sixty Beverly Hills</t>
  </si>
  <si>
    <t>THE RITZ CARLTON YACHT COLLECTION</t>
  </si>
  <si>
    <t>Alojamiento Noah House</t>
  </si>
  <si>
    <t>Primerent Exclusive Car Rental</t>
  </si>
  <si>
    <t>Seguro de viaje</t>
  </si>
  <si>
    <t>Four Seasons The Nam Hai</t>
  </si>
  <si>
    <t>A MANO CUERO</t>
  </si>
  <si>
    <t xml:space="preserve">Fees por reserva de aereos </t>
  </si>
  <si>
    <t>Hotel Experimental Marais</t>
  </si>
  <si>
    <t>THE PENINSULA CHICAGO</t>
  </si>
  <si>
    <t>Billetes ET | MAD VFA</t>
  </si>
  <si>
    <t>Austrian Airlines</t>
  </si>
  <si>
    <t>Billetes 4Z | MUB CPT VNX</t>
  </si>
  <si>
    <t>Homanie</t>
  </si>
  <si>
    <t>KISAWA SANCTUARY</t>
  </si>
  <si>
    <t>Mozambique</t>
  </si>
  <si>
    <t>Billetes LX | VNX ZRH</t>
  </si>
  <si>
    <t>Define Living at Brittmoore</t>
  </si>
  <si>
    <t>CASA BRIVIO</t>
  </si>
  <si>
    <t xml:space="preserve">Itinerario Triumph </t>
  </si>
  <si>
    <t>Hotel Zoe Fishermans Wharf</t>
  </si>
  <si>
    <t>RESCHIO HOTEL</t>
  </si>
  <si>
    <t>Alojamiento Sussurro</t>
  </si>
  <si>
    <t>The Langham London</t>
  </si>
  <si>
    <t>Imperial Tours</t>
  </si>
  <si>
    <t>Itinerario Natural Selection</t>
  </si>
  <si>
    <t>Kap Caroso</t>
  </si>
  <si>
    <t>HOTEL UNICO MADRID</t>
  </si>
  <si>
    <t>Seguro de Viaje</t>
  </si>
  <si>
    <t>Boeki Up</t>
  </si>
  <si>
    <t>GRAND HOTEL BELLEVUE LONDON</t>
  </si>
  <si>
    <t>Billete IB | MEX MAD MEX</t>
  </si>
  <si>
    <t>Curious Korea</t>
  </si>
  <si>
    <t>MASSERIA CALDERISI</t>
  </si>
  <si>
    <t>Billete IB | MAD RAK MAD</t>
  </si>
  <si>
    <t>CROSSING MANZONI</t>
  </si>
  <si>
    <t>Compra asiento MAD-RAK</t>
  </si>
  <si>
    <t>Carlota Pérez - Jofre</t>
  </si>
  <si>
    <t xml:space="preserve">Hotel + Experiencias Royal Mansour </t>
  </si>
  <si>
    <t>Matuete Brazil</t>
  </si>
  <si>
    <t>AON INFINITY 2025 NEW GRUPOS INDEPENDIENTES</t>
  </si>
  <si>
    <t>MONSIEUR GEORGE HOTEL AND SPA</t>
  </si>
  <si>
    <t xml:space="preserve">Itinerario Egipto </t>
  </si>
  <si>
    <t>The St Regis Bal Harbour Resort</t>
  </si>
  <si>
    <t>HOTEL LUNGARNO</t>
  </si>
  <si>
    <t xml:space="preserve">Itinerario Jordania </t>
  </si>
  <si>
    <t>CANYON RANCH LENOX</t>
  </si>
  <si>
    <t>Billetes IB | MAD CAI // AMM MAD</t>
  </si>
  <si>
    <t>ETT HEM</t>
  </si>
  <si>
    <t>Sweden</t>
  </si>
  <si>
    <t>Billetes MS | CAI LXR // ASW CAI</t>
  </si>
  <si>
    <t>PALAZZO ALBRICCI PEREGRINI LUXURY HOTEL</t>
  </si>
  <si>
    <t>Billetes RJ | CAI AMM</t>
  </si>
  <si>
    <t>CASA MACA</t>
  </si>
  <si>
    <t>Fee emisión aereos</t>
  </si>
  <si>
    <t>SA PEDRISSA</t>
  </si>
  <si>
    <t>Billete IB | MAD MEX MAD</t>
  </si>
  <si>
    <t>HOTEL EMBASSY</t>
  </si>
  <si>
    <t>Hotel dos noches</t>
  </si>
  <si>
    <t>ARIOSO HOTEL</t>
  </si>
  <si>
    <t>MAMA SHELTER ROMA</t>
  </si>
  <si>
    <t>Billete TP | OPO LIS MAD</t>
  </si>
  <si>
    <t>HILTON MOLINO STUCKY VENICE</t>
  </si>
  <si>
    <t>Fee emisión Martín</t>
  </si>
  <si>
    <t>Billete UA | ORD-LAX-NRT--HND-SFO-ORD</t>
  </si>
  <si>
    <t>THE RITZ CARLTON SHANGHAI PUDONG</t>
  </si>
  <si>
    <t>Billete AZ | LIN-TYO-LIN</t>
  </si>
  <si>
    <t>HOTEL THE CELESTINE GINZA</t>
  </si>
  <si>
    <t>Billetes NH | MEX-TYO-MEX</t>
  </si>
  <si>
    <t>TURISMO EX MAR, S.A. DE C.V.</t>
  </si>
  <si>
    <t>Fee Helen</t>
  </si>
  <si>
    <t>Icelandair</t>
  </si>
  <si>
    <t>DMC Luxury Japan</t>
  </si>
  <si>
    <t>Emile Garcin Proprietes</t>
  </si>
  <si>
    <t>AON seguro viaje</t>
  </si>
  <si>
    <t>VESTIGE SON VELL</t>
  </si>
  <si>
    <t xml:space="preserve">Billete UA | SFO-MEX-ORD </t>
  </si>
  <si>
    <t>BLISS TRAVEL</t>
  </si>
  <si>
    <t>Fee emisión UA</t>
  </si>
  <si>
    <t>Garuda Indonesia</t>
  </si>
  <si>
    <t xml:space="preserve">Recargo AMEX </t>
  </si>
  <si>
    <t>ASIANA AIRLINES</t>
  </si>
  <si>
    <t>7 noches Hotel Park Hyatt Niseko</t>
  </si>
  <si>
    <t>Vietnam Airlines</t>
  </si>
  <si>
    <t>Billetes IB | MAD-TYO-MAD</t>
  </si>
  <si>
    <t>PAPELERIA GANNET</t>
  </si>
  <si>
    <t>Billetes JL | TYO-CTS-TYO</t>
  </si>
  <si>
    <t>VENTOURS</t>
  </si>
  <si>
    <t>Fee emisión</t>
  </si>
  <si>
    <t>TEMPO VIP</t>
  </si>
  <si>
    <t>Estancia Edition Tokyo Ginza, 2 habitaciones</t>
  </si>
  <si>
    <t>LA RESERVE EDEN AU LAC ZURICH</t>
  </si>
  <si>
    <t>1 noche 2 habitaciones, Hotel Janu Tokyo</t>
  </si>
  <si>
    <t>Vueling Airlines</t>
  </si>
  <si>
    <t>Sobrecomision</t>
  </si>
  <si>
    <t>LAM LINHAS AEREAS DE MOCAMBIQUE</t>
  </si>
  <si>
    <t>Reservación Backstage Zermatt</t>
  </si>
  <si>
    <t>Ferryhopper</t>
  </si>
  <si>
    <t>Seguro de Libre Dersistimiento</t>
  </si>
  <si>
    <t>FINNAIR</t>
  </si>
  <si>
    <t>Estancia 1 habitacion por 1 noche</t>
  </si>
  <si>
    <t>THE LOWELL HOTEL</t>
  </si>
  <si>
    <t xml:space="preserve">Viaje Japon hoteles + trenes + traslados </t>
  </si>
  <si>
    <t>Thai Airways Intl</t>
  </si>
  <si>
    <t>Seguro asistencia y anulacion</t>
  </si>
  <si>
    <t>Museo de Osma</t>
  </si>
  <si>
    <t xml:space="preserve">Pagos extras durante el viaje </t>
  </si>
  <si>
    <t>MANDARIN ORIENTAL, PARIS HOTEL</t>
  </si>
  <si>
    <t>Pago deposito Trails of Indochina</t>
  </si>
  <si>
    <t>FOUR SEASONS RESORT PUNTA MITA</t>
  </si>
  <si>
    <t>Billete QR | MAD-SIN // DPS-MAD</t>
  </si>
  <si>
    <t>HOSHINOYA FUJI</t>
  </si>
  <si>
    <t>Avis Car Rental</t>
  </si>
  <si>
    <t>Billete GA | SIN-DPS</t>
  </si>
  <si>
    <t>JW MARRIOTT DALLAS ARTS DISTRICT</t>
  </si>
  <si>
    <t>JW MARRIOTT WASHINGTON, DC</t>
  </si>
  <si>
    <t>THE BEAUMONT MAYFAIR</t>
  </si>
  <si>
    <t>Alojamiento en Cap Karoso</t>
  </si>
  <si>
    <t>MUIR, A LUXURY COLLECTION HOTEL, HALIFAX</t>
  </si>
  <si>
    <t>7/11 Transporte - Abu Dhabi; 8/11 Transporte y Guia - Dubai</t>
  </si>
  <si>
    <t>THE DAVID KEMPINSKI TEL AVIV</t>
  </si>
  <si>
    <t>15% Reservación de Barco Nilo Lumière</t>
  </si>
  <si>
    <t>CHATEAU DE VALMER</t>
  </si>
  <si>
    <t>Billete MS | MAD-CAI//LXR-CAI-MAD</t>
  </si>
  <si>
    <t>HOTEL LIAUTAUD CASSIS</t>
  </si>
  <si>
    <t>MANDARIN ORIENTAL LUTETIA PARIS</t>
  </si>
  <si>
    <t>HOTEL LORD BYRON</t>
  </si>
  <si>
    <t>SOFITEL LEGEND SANTA CLARA CARTAGENA</t>
  </si>
  <si>
    <t>Colombia</t>
  </si>
  <si>
    <t>Jet2.com</t>
  </si>
  <si>
    <t>HYATT CENTRIC GINZA TOKYO</t>
  </si>
  <si>
    <t>Fee emision familia Henkel</t>
  </si>
  <si>
    <t>Q Hotels</t>
  </si>
  <si>
    <t>Billete MS | MAD-CAI-ASW//LXR-CAI-MAD</t>
  </si>
  <si>
    <t>HOTEL CASA MONTI ROMA</t>
  </si>
  <si>
    <t>HIP TRAVEL</t>
  </si>
  <si>
    <t>HOTEL BEAU SITE NOTRE DAME</t>
  </si>
  <si>
    <t>SOMMERRO</t>
  </si>
  <si>
    <t>Norway</t>
  </si>
  <si>
    <t>FOUR SEASONS RESORT TAMARINDO</t>
  </si>
  <si>
    <t>FOUR SEASONS HOTEL FIRENZE</t>
  </si>
  <si>
    <t>Fee emision familia Flores</t>
  </si>
  <si>
    <t>THE BEVERLY HILLS HOTEL</t>
  </si>
  <si>
    <t>Vuelos Aswan</t>
  </si>
  <si>
    <t>WILDCHINA</t>
  </si>
  <si>
    <t>TORDRILLO MOUNTAIN LODGE</t>
  </si>
  <si>
    <t>Billete MS | Reemision HENKEL ROJAS/EDUARDO</t>
  </si>
  <si>
    <t>MX3 TRAVEL</t>
  </si>
  <si>
    <t>Billete MS | Reemision MIGUEL CHECA/MARINETTE</t>
  </si>
  <si>
    <t>TGV inOui</t>
  </si>
  <si>
    <t>Fee reemision</t>
  </si>
  <si>
    <t>HILTON KYOTO</t>
  </si>
  <si>
    <t>THE ST. REGIS WASHINGTON D.C.</t>
  </si>
  <si>
    <t>Blacklane</t>
  </si>
  <si>
    <t>Vuelos MAD-CAI Turista</t>
  </si>
  <si>
    <t>BLESS HOTEL MADRID</t>
  </si>
  <si>
    <t>Vuelos MAD-CAI Business</t>
  </si>
  <si>
    <t>STOCKHOLM STADSHOTELL</t>
  </si>
  <si>
    <t>Vuelos CAI-ASW</t>
  </si>
  <si>
    <t>TURISMO EXMAR</t>
  </si>
  <si>
    <t>Vuelos LXR-CAI</t>
  </si>
  <si>
    <t>FORESTIS DOLOMITES</t>
  </si>
  <si>
    <t>Vuelos CAI-MAD</t>
  </si>
  <si>
    <t>THE FIFE ARMS</t>
  </si>
  <si>
    <t>Honorarios Espinosa por Vuelos 35? por Pax por Vuelo</t>
  </si>
  <si>
    <t>INVERLOCHY CASTLE, AN SLH HOTEL</t>
  </si>
  <si>
    <t>Deposito para Reservación</t>
  </si>
  <si>
    <t>NOLINSKI VENEZIA</t>
  </si>
  <si>
    <t>Vuelos Servivuelo</t>
  </si>
  <si>
    <t>Fly Dubai</t>
  </si>
  <si>
    <t>Vuelos Servivuelo MID</t>
  </si>
  <si>
    <t>THE PENINSULA BEVERLY HILLS</t>
  </si>
  <si>
    <t>Air Botswana LTD</t>
  </si>
  <si>
    <t>comision pago con tarjeta cliente</t>
  </si>
  <si>
    <t>MARBELLA CLUB</t>
  </si>
  <si>
    <t>Reembolzo por Cobro Equivocado</t>
  </si>
  <si>
    <t>NA</t>
  </si>
  <si>
    <t>THE LANESBOROUGH</t>
  </si>
  <si>
    <t>Estancia Hotel Rocco Forte Roma</t>
  </si>
  <si>
    <t>THE PIERRE A TAJ HOTEL NEW YORK</t>
  </si>
  <si>
    <t>Billete IB | MAD ROM MAD - 075-5524746201</t>
  </si>
  <si>
    <t>MEXICO SOL Y LEYENDA</t>
  </si>
  <si>
    <t xml:space="preserve">Fee emision </t>
  </si>
  <si>
    <t>Comisión pago AMEX</t>
  </si>
  <si>
    <t>THE PENINSULA PARIS</t>
  </si>
  <si>
    <t>Itinerario Bawah</t>
  </si>
  <si>
    <t>GRAND HOTEL A VILLA FELTRINELLI</t>
  </si>
  <si>
    <t>Billetes EY | MAD-KIX//SIN-MAD</t>
  </si>
  <si>
    <t>Billetes TR | TYO-SIN</t>
  </si>
  <si>
    <t>Italia Trasporto Aereo</t>
  </si>
  <si>
    <t>FLYSAFAIR</t>
  </si>
  <si>
    <t>Alojamiento en Amanemu</t>
  </si>
  <si>
    <t>Air Europa Lineas Aereas</t>
  </si>
  <si>
    <t>Billete QR | MAD-KTM-MAD</t>
  </si>
  <si>
    <t>SKY EXPRESS S.A.</t>
  </si>
  <si>
    <t>Billete AM | MAD-MTY-MAD</t>
  </si>
  <si>
    <t>Hoshino Resorts KAI Sengokuhara</t>
  </si>
  <si>
    <t>Billete AM | MAD-MEX-MAD</t>
  </si>
  <si>
    <t>Taag Angola Airlines</t>
  </si>
  <si>
    <t>Angola</t>
  </si>
  <si>
    <t>Fee emisión aeroméxico</t>
  </si>
  <si>
    <t>Entrée Alaska</t>
  </si>
  <si>
    <t>Gasto operación AMEX</t>
  </si>
  <si>
    <t>Billtes AZ | MAD-CTA</t>
  </si>
  <si>
    <t>TRADEWIND AVIATION</t>
  </si>
  <si>
    <t xml:space="preserve">Compra asientos </t>
  </si>
  <si>
    <t>WINAIR</t>
  </si>
  <si>
    <t>St Maarten</t>
  </si>
  <si>
    <t>DMC Sicilia</t>
  </si>
  <si>
    <t>Bedsonline</t>
  </si>
  <si>
    <t>Billete IB | MAD-MIA-MAD</t>
  </si>
  <si>
    <t>CASA CIPRIANI MILANO</t>
  </si>
  <si>
    <t>Fee emisión billete</t>
  </si>
  <si>
    <t>COLLEGIO ALLA QUERCE, AUBERGE COLLECTION</t>
  </si>
  <si>
    <t>Comisión pago con AMEX</t>
  </si>
  <si>
    <t>J.K. PLACE ROMA</t>
  </si>
  <si>
    <t>Reemisión IB | MAD-MIA-NYC-MAD</t>
  </si>
  <si>
    <t>SMALLCAR BIGCITY</t>
  </si>
  <si>
    <t>Billete IB | MAD MIA NYC MAD - Reemision</t>
  </si>
  <si>
    <t>Jk paris</t>
  </si>
  <si>
    <t>Sobre emisión folio 67 - Reserva 789IOP - 18NOV</t>
  </si>
  <si>
    <t>HOTEL METROPOLE, MONTE CARLO</t>
  </si>
  <si>
    <t>Sobre emisión folio 79 - Reservas 7KSVZE y 7HDDZQ - 29DIC</t>
  </si>
  <si>
    <t>AMAN VENICE</t>
  </si>
  <si>
    <t>Sobre emisión folio 78 - Reservas 9EKBOK</t>
  </si>
  <si>
    <t>ROSEWOOD MANDARINA</t>
  </si>
  <si>
    <t>Sobre emisión folio 78 - Reserva 7H8KZ2</t>
  </si>
  <si>
    <t>Air Cambodia</t>
  </si>
  <si>
    <t>Cambodia</t>
  </si>
  <si>
    <t>Sobre emisión folio 80 - Reserva 7FOYRB</t>
  </si>
  <si>
    <t>FOUR SEASONS RESORT KOH SAMUI</t>
  </si>
  <si>
    <t>Pago Total DMC</t>
  </si>
  <si>
    <t>THE LONDON EYE</t>
  </si>
  <si>
    <t>HOTEL D AUBUSSON</t>
  </si>
  <si>
    <t>Fees emision aereo</t>
  </si>
  <si>
    <t>Air Canada</t>
  </si>
  <si>
    <t>Billete IB | MAD-ORY</t>
  </si>
  <si>
    <t>PASSALACQUA</t>
  </si>
  <si>
    <t>SCANDINAVIAN AIRLINES</t>
  </si>
  <si>
    <t>Billete ET | CDG-ADD-VFA</t>
  </si>
  <si>
    <t>AEGEAN AIRLINES</t>
  </si>
  <si>
    <t>Billete 4Z | MUB-CPT-JNB-VNX</t>
  </si>
  <si>
    <t>EL CALLEJON HOTEL BOUTIQUE</t>
  </si>
  <si>
    <t>HOTEL ESENCIA</t>
  </si>
  <si>
    <t>Billete LX | VNX-JNB-ZRH</t>
  </si>
  <si>
    <t>HOTEL PALAZZO MURAT</t>
  </si>
  <si>
    <t>ANANTARA CONVENTO DI AMALFI GRAND HOTEL</t>
  </si>
  <si>
    <t>Itinerario Great Plains</t>
  </si>
  <si>
    <t>WARNER BROS. STUDIO TOUR LONDON</t>
  </si>
  <si>
    <t>Itinerario Triumph</t>
  </si>
  <si>
    <t>HOTEL LAS ALCOBAS</t>
  </si>
  <si>
    <t>Singapore Airlines</t>
  </si>
  <si>
    <t>Billete AF | MEX-CDG-MEX</t>
  </si>
  <si>
    <t>Japan Airlines</t>
  </si>
  <si>
    <t>Booking Cabin</t>
  </si>
  <si>
    <t>Catai - Viaje en grupo por Vietnam</t>
  </si>
  <si>
    <t>MR C MIAMI COCONUT GROVE</t>
  </si>
  <si>
    <t>Pago de deposito Aniyami</t>
  </si>
  <si>
    <t>ONE&amp;ONLY PALMILLA</t>
  </si>
  <si>
    <t>Billetes LA | IGU-GIG</t>
  </si>
  <si>
    <t>Pure Germany</t>
  </si>
  <si>
    <t>EL PRESIDENTE HOTEL</t>
  </si>
  <si>
    <t>Billetes G3 | GIG-SLZ-SSA-BPS</t>
  </si>
  <si>
    <t>AMANGIRI</t>
  </si>
  <si>
    <t>HOTEL DU COUVENT</t>
  </si>
  <si>
    <t>CAL-A-VIE HEALTH SPA</t>
  </si>
  <si>
    <t>EMD LA | Equipaje IGU-GIG</t>
  </si>
  <si>
    <t>ROSEWOOD HOTEL GEORGIA</t>
  </si>
  <si>
    <t>HOTEL AUBEPINE</t>
  </si>
  <si>
    <t>EMD G3 | Equipaje GIG-SLZ</t>
  </si>
  <si>
    <t>HOTEL PITRIZZA, COSTA SMERALDA</t>
  </si>
  <si>
    <t>GRAND HYATT INCHEON</t>
  </si>
  <si>
    <t>EMD G3 | Equipaje SLZ-SSA-BPS</t>
  </si>
  <si>
    <t>THE RITZ CARLTON KYOTO</t>
  </si>
  <si>
    <t>HOTEL SIN NOMBRE</t>
  </si>
  <si>
    <t>CARLTON CANNES, A REGENT HOTEL</t>
  </si>
  <si>
    <t>honorario</t>
  </si>
  <si>
    <t>BESPOKE DISCOVERY TOUR</t>
  </si>
  <si>
    <t xml:space="preserve">Finca Cortesín </t>
  </si>
  <si>
    <t>FOUR SEASONS RESORT WHISTLER</t>
  </si>
  <si>
    <t>Emisión billete IB - MAD ORY // CDG MAD</t>
  </si>
  <si>
    <t>TOTEM MADRID BOUTIQUE HOTEL</t>
  </si>
  <si>
    <t>VERMELHO MELIDES</t>
  </si>
  <si>
    <t>Honorarios Vuelo</t>
  </si>
  <si>
    <t>FOUR SEASONS HOTEL OSAKA</t>
  </si>
  <si>
    <t>Le Grand Hôtel Cayré | Enero 14 - 18</t>
  </si>
  <si>
    <t>Contour Airlines</t>
  </si>
  <si>
    <t xml:space="preserve">FOLIO DE PRUEBA </t>
  </si>
  <si>
    <t>ROSEWOOD HONG KONG</t>
  </si>
  <si>
    <t>Seguro asistencia y cancelacion</t>
  </si>
  <si>
    <t>Mita Deluxe Transfers</t>
  </si>
  <si>
    <t>Billete IB | MAD-TYO-MAD</t>
  </si>
  <si>
    <t>ALEJANDRO NAHOUL SERIO</t>
  </si>
  <si>
    <t>SIXT MÉXICO</t>
  </si>
  <si>
    <t>Billete NH | LHR-TYO-LHR</t>
  </si>
  <si>
    <t>FOUR SEASONS HOTEL BANGKOK AT CHAO PHRAYA RIVER</t>
  </si>
  <si>
    <t xml:space="preserve">Fee emisión aéreos </t>
  </si>
  <si>
    <t>Square</t>
  </si>
  <si>
    <t>Compra asientos MAD-TYO-MAD 5 pasajeros</t>
  </si>
  <si>
    <t xml:space="preserve">DMC Hoteles + Visitas </t>
  </si>
  <si>
    <t>AIRELLES CHATEAU DE VERSAILLES, LE GRAND CONTROLE</t>
  </si>
  <si>
    <t>Reserva Amanjena</t>
  </si>
  <si>
    <t>NIZUC RESORT &amp; SPA CANCUN</t>
  </si>
  <si>
    <t>Billetes IB | MAD-CMN // RAK-MAD</t>
  </si>
  <si>
    <t>BULGARI HOTEL SHANGHAI</t>
  </si>
  <si>
    <t xml:space="preserve">Billtes IB | MAD-CMN // RAK-MAD </t>
  </si>
  <si>
    <t>FOUR SEASONS HOTEL DES BERGUES</t>
  </si>
  <si>
    <t>MANDARIN ORIENTAL RITZ MADRID</t>
  </si>
  <si>
    <t>EXO DMC Actividades</t>
  </si>
  <si>
    <t>CAP D'ANTIBES BEACH HOTEL</t>
  </si>
  <si>
    <t>Regalo para Tamara</t>
  </si>
  <si>
    <t>Cathay Pacific Airways</t>
  </si>
  <si>
    <t>Honorarios Aman</t>
  </si>
  <si>
    <t>BALAM MÉXICO</t>
  </si>
  <si>
    <t>Honorarios DMC</t>
  </si>
  <si>
    <t>NAO TRAVEL COLLECTION</t>
  </si>
  <si>
    <t>Billete IB | 26ENE - MAD JFK MAD</t>
  </si>
  <si>
    <t>CHINA A LA CARTA</t>
  </si>
  <si>
    <t xml:space="preserve">Reemisión billete 26ENE </t>
  </si>
  <si>
    <t>WINDOWS TO JAPAN</t>
  </si>
  <si>
    <t>EXC,PKT</t>
  </si>
  <si>
    <t>AMAN NAI LERT BANGKOK</t>
  </si>
  <si>
    <t>Billete TK | MAD-KIX // MNL-MAD</t>
  </si>
  <si>
    <t>Eleven Experience</t>
  </si>
  <si>
    <t>Billete PR | TYO-MNL</t>
  </si>
  <si>
    <t xml:space="preserve">Fee emisión billetes </t>
  </si>
  <si>
    <t>CA PA CASA PRIVATA</t>
  </si>
  <si>
    <t>JAPON</t>
  </si>
  <si>
    <t>ANIYAMI TURISMO LTDA</t>
  </si>
  <si>
    <t>Filipinas</t>
  </si>
  <si>
    <t>VENICE SIMPLON ORIENT EXPRESS A BELMOND TRAIN</t>
  </si>
  <si>
    <t>Seguro</t>
  </si>
  <si>
    <t>THE ST. REGIS FLORENCE</t>
  </si>
  <si>
    <t>FEE AGENTE</t>
  </si>
  <si>
    <t>ASIA EXOTICA</t>
  </si>
  <si>
    <t>Billete LH | ZRH-BRI-ZRH</t>
  </si>
  <si>
    <t>NYS</t>
  </si>
  <si>
    <t>COMO CLASSIC BOATS S.R.L.</t>
  </si>
  <si>
    <t>Reemisión billete AM</t>
  </si>
  <si>
    <t>WALKS INSIDE ROME</t>
  </si>
  <si>
    <t>Sobre emisión folio 81 - Reservas 9WNFFK y 9WXVVN - 05ENE</t>
  </si>
  <si>
    <t>Sobre emisión folio 67 - Reservas 789IOP - 21ENE26</t>
  </si>
  <si>
    <t>Billete EY | MAD AUH MAD</t>
  </si>
  <si>
    <t>VILLA MABROUKA</t>
  </si>
  <si>
    <t>HOTEL PALACE - 6 NOCHES PREMIUM CORTES</t>
  </si>
  <si>
    <t>AT SLOANE</t>
  </si>
  <si>
    <t>Billete AF | PAR-MAD-PAR</t>
  </si>
  <si>
    <t>AUTOCAMP YOSEMITE</t>
  </si>
  <si>
    <t>BORGO EGNAZIA</t>
  </si>
  <si>
    <t>HOTEL ALFONSO XIII- 2 NOCHES GRAND DELUXE</t>
  </si>
  <si>
    <t>THE IVENS HOTEL</t>
  </si>
  <si>
    <t xml:space="preserve">Seguro Asistencia y Cancelación </t>
  </si>
  <si>
    <t>Habitacion Single 3 noches</t>
  </si>
  <si>
    <t>LE REFUGE DE SOLAISE</t>
  </si>
  <si>
    <t>Billete IB | 11 ENE - MAD JFK MAD</t>
  </si>
  <si>
    <t>THE LARGO HOME OF PORTO</t>
  </si>
  <si>
    <t>Reemision IB | regreso 15ENE</t>
  </si>
  <si>
    <t>HOTEL JUANA</t>
  </si>
  <si>
    <t>Reemision IB | regreso 14ENE</t>
  </si>
  <si>
    <t>SANTO MAURO, A LUXURY COLLECTION HOTEL, MADRID</t>
  </si>
  <si>
    <t>Fee reemisión x2</t>
  </si>
  <si>
    <t>W ROME</t>
  </si>
  <si>
    <t>Fee emision billete 11ENE</t>
  </si>
  <si>
    <t>HOTEL ESCONDIDO OAXACA</t>
  </si>
  <si>
    <t>Comsión pago AMEX - Billete 11ENE</t>
  </si>
  <si>
    <t>Reemisión IB | Regreso 01SEP</t>
  </si>
  <si>
    <t>LA RESERVE PARIS</t>
  </si>
  <si>
    <t>Billete TK | MAD KIX // DPS MAD</t>
  </si>
  <si>
    <t>Explora Journeys</t>
  </si>
  <si>
    <t>VIRTUOSO BALI INDONESIA</t>
  </si>
  <si>
    <t xml:space="preserve">Honorario Servicio </t>
  </si>
  <si>
    <t>CASA LUCIA MEMBER OF MELIA COLLECTION</t>
  </si>
  <si>
    <t>Billete QR | MAD KUL MAD</t>
  </si>
  <si>
    <t>Billete IB | canje avios 075-2530873083</t>
  </si>
  <si>
    <t>Billete KL | MAD-CPT // JNB-MAD</t>
  </si>
  <si>
    <t>SPATIA COMPORTA</t>
  </si>
  <si>
    <t>Billete AZ | MAD FCO</t>
  </si>
  <si>
    <t>CHINA EASTERN AIRILINES</t>
  </si>
  <si>
    <t>Billete AF | MAD BOM // DEL MAD</t>
  </si>
  <si>
    <t>HOTEL DEL CORONADO</t>
  </si>
  <si>
    <t>FEe</t>
  </si>
  <si>
    <t>L AND VINEYARDS</t>
  </si>
  <si>
    <t>LE GRAND HOTEL CAYRE</t>
  </si>
  <si>
    <t>Billete ET | MAD VFA</t>
  </si>
  <si>
    <t>AMANZOE</t>
  </si>
  <si>
    <t>Billete 4Z | WDH - JNB - VNX</t>
  </si>
  <si>
    <t>XENODOCHEIO MILOS</t>
  </si>
  <si>
    <t>Billete TK | VNX - MAD</t>
  </si>
  <si>
    <t>AMAN VILLAS AT NUSA DUA</t>
  </si>
  <si>
    <t>ROSEWOOD LONDON</t>
  </si>
  <si>
    <t>Alojamiento Sable Alley - Natural Selection</t>
  </si>
  <si>
    <t>THE DYLAN</t>
  </si>
  <si>
    <t xml:space="preserve">Estancia 3 noches St Regis Bal Harbour </t>
  </si>
  <si>
    <t>LEFAY RESORT AND SPA LAGO DI GARDA</t>
  </si>
  <si>
    <t>Billete AF | MAD - ABJ - MAD</t>
  </si>
  <si>
    <t>LEFAY RESORT AND SPA DOLOMITI</t>
  </si>
  <si>
    <t>PARK HYATT KYOTO</t>
  </si>
  <si>
    <t>Itinerario DMC Tromso</t>
  </si>
  <si>
    <t>ROSEWOOD MIYAKOJIMA</t>
  </si>
  <si>
    <t>Billete LH | MAD TOS MAD</t>
  </si>
  <si>
    <t>VMAISON BRERA MILANO</t>
  </si>
  <si>
    <t>Billete EY | MAD DEL MAD - business</t>
  </si>
  <si>
    <t>BACKSTAGE HOTEL VERNISSAGE</t>
  </si>
  <si>
    <t>Billete EY | MAD DEL MAD</t>
  </si>
  <si>
    <t>HOTEL AMIGO, A ROCCO FORTE HOTEL</t>
  </si>
  <si>
    <t>Bélgica</t>
  </si>
  <si>
    <t>HIGHSTAY</t>
  </si>
  <si>
    <t>Pago fees aereos</t>
  </si>
  <si>
    <t>TRENITALIA</t>
  </si>
  <si>
    <t>Billetes 6E | JAI - UDR</t>
  </si>
  <si>
    <t>PARK LANE HOTEL NEW YORK</t>
  </si>
  <si>
    <t>Luna de miel Africa</t>
  </si>
  <si>
    <t>THE ST. REGIS OSAKA</t>
  </si>
  <si>
    <t>Primer Deposito Amankora</t>
  </si>
  <si>
    <t>ROSEWOOD SCHLOSS FUSCHL</t>
  </si>
  <si>
    <t>Seguro de Asistencia y Cancelación</t>
  </si>
  <si>
    <t>THE WOODWARD AUBERGE COLLECTION</t>
  </si>
  <si>
    <t>Extra Hotel Amankora</t>
  </si>
  <si>
    <t>HOTEL BYRON</t>
  </si>
  <si>
    <t>Reserva Dwarika's Doble y Day Room</t>
  </si>
  <si>
    <t>HOTEL LILY OF THE VALLEY</t>
  </si>
  <si>
    <t>Reserva crucero pendiente dar de alta proveedor</t>
  </si>
  <si>
    <t>SAGE LODGE</t>
  </si>
  <si>
    <t>3 noches en hotel La Mamounia + traslados in / out</t>
  </si>
  <si>
    <t>CARLOS SAUL GOMEZ PEZUELA</t>
  </si>
  <si>
    <t>Billete IB | RAK MAD</t>
  </si>
  <si>
    <t>MACAKIZI BODRUM</t>
  </si>
  <si>
    <t>Billete MS | MAD CAI MAD</t>
  </si>
  <si>
    <t>FALSLED KRO RELAIS AND CHATEAUX</t>
  </si>
  <si>
    <t>THE TOKYO EDITION TORANOMON</t>
  </si>
  <si>
    <t>THE PLACE FIRENZE</t>
  </si>
  <si>
    <t>FOUR SEASONS RESORT HUALALAI</t>
  </si>
  <si>
    <t>Hawaii</t>
  </si>
  <si>
    <t>RENAISSANCE LOS ANGELES AIRPORT HOTEL</t>
  </si>
  <si>
    <t>Asiento MS | MAD CAI</t>
  </si>
  <si>
    <t>HOTEL CALA SAONA</t>
  </si>
  <si>
    <t>VILLA LE BLANC, A GRAN MELIA HOTEL</t>
  </si>
  <si>
    <t>AQUA BLU BOUTIQUE HOTEL SPA</t>
  </si>
  <si>
    <t>Asiento MS | CAI MAD</t>
  </si>
  <si>
    <t>HOTEL IL PELLICANO</t>
  </si>
  <si>
    <t>Peru Legacy Co.</t>
  </si>
  <si>
    <t>THE RITZ CARLTON SARASOTA</t>
  </si>
  <si>
    <t>Pago total Egipto</t>
  </si>
  <si>
    <t>ROSEWOOD SAN MIGUEL DE ALLENDE</t>
  </si>
  <si>
    <t>Seguro de asistencia y cancelacion</t>
  </si>
  <si>
    <t>THE ST. REGIS SAN FRANCISCO</t>
  </si>
  <si>
    <t>Billete NE | CAI ASW -- LXR CAI</t>
  </si>
  <si>
    <t>Misincu LAF</t>
  </si>
  <si>
    <t>BERNARDUS LODGE &amp; SPA</t>
  </si>
  <si>
    <t>Amenity</t>
  </si>
  <si>
    <t>HOTEL DE PAVIE</t>
  </si>
  <si>
    <t>Fee emisión NE</t>
  </si>
  <si>
    <t>YNDO HOTEL</t>
  </si>
  <si>
    <t>Fees de emision de los vuelos</t>
  </si>
  <si>
    <t>d´Estournel</t>
  </si>
  <si>
    <t>Billete UA | RFP - YYC</t>
  </si>
  <si>
    <t>SPLENDID VENICE</t>
  </si>
  <si>
    <t>Billete WS | YYC - YVR</t>
  </si>
  <si>
    <t>J.K. PLACE PARIS</t>
  </si>
  <si>
    <t>Billete BF | SFO - PPT - RFP</t>
  </si>
  <si>
    <t>DE L EUROPE AMSTERDAM</t>
  </si>
  <si>
    <t>Billete IB | MAD SFO // YVR MAD</t>
  </si>
  <si>
    <t>FAIRMONT LE MONTREUX PALACE</t>
  </si>
  <si>
    <t>2 noches hotel shangri la</t>
  </si>
  <si>
    <t>SHISHI-IWA-HOUSE KARUIZAWA</t>
  </si>
  <si>
    <t>Casa Abracadabra Fechas: 20/03/26 al 22/03/26 Numero de pax: 8 Habitación Garden Lodge</t>
  </si>
  <si>
    <t>MONTE-CARLO BEACH HOTEL</t>
  </si>
  <si>
    <t>Billete MAD-CPT//JNB-MAD</t>
  </si>
  <si>
    <t>Heli Securite</t>
  </si>
  <si>
    <t>THE MARGI</t>
  </si>
  <si>
    <t>Suplemento Pago Icons and Styles</t>
  </si>
  <si>
    <t>CASA DE CAMPO RESORT AND VILLAS</t>
  </si>
  <si>
    <t>Hotel Park City</t>
  </si>
  <si>
    <t>Honorarios por Servicio Agencia</t>
  </si>
  <si>
    <t>ELITE ITALIAN EXPERIENCE</t>
  </si>
  <si>
    <t>Hospedaje en Estambul</t>
  </si>
  <si>
    <t>PENSIONE AMERICA</t>
  </si>
  <si>
    <t>Anticipo de estadía 50%</t>
  </si>
  <si>
    <t>CAR &amp; MOPED RENTALS</t>
  </si>
  <si>
    <t>Registro para recibir comisión</t>
  </si>
  <si>
    <t>Headout</t>
  </si>
  <si>
    <t>Italia Services</t>
  </si>
  <si>
    <t>SANTA MONICA PROPER HOTEL</t>
  </si>
  <si>
    <t>Transfer services</t>
  </si>
  <si>
    <t>Islandbridge</t>
  </si>
  <si>
    <t>Estancia</t>
  </si>
  <si>
    <t>El Corte Inglés</t>
  </si>
  <si>
    <t>Cargo por pago con TDC</t>
  </si>
  <si>
    <t>HOTEL D'INGHILTERRA ROMA - STARHOTELS COLLEZIONE</t>
  </si>
  <si>
    <t>Servicios Ana Koder</t>
  </si>
  <si>
    <t>K-eta Corea del Sur</t>
  </si>
  <si>
    <t>Vuelo LAX-CDG</t>
  </si>
  <si>
    <t>Laos e-visa portal</t>
  </si>
  <si>
    <t>Laos</t>
  </si>
  <si>
    <t>Tour</t>
  </si>
  <si>
    <t>THE THINKING TRAVELLER</t>
  </si>
  <si>
    <t>Hospedaje FSH BUdapest Pablo Gonzalez</t>
  </si>
  <si>
    <t>DESTINATION ASIA INDONESIA</t>
  </si>
  <si>
    <t>THE GLENEAGLES HOTEL</t>
  </si>
  <si>
    <t>Traslado en tren Paris-Londres, Guillermo Gonzalez</t>
  </si>
  <si>
    <t>SPERONARI SUITES</t>
  </si>
  <si>
    <t>Estancia de la familia</t>
  </si>
  <si>
    <t>CAPPUCCINA COUNTRY RESORT</t>
  </si>
  <si>
    <t>Registro de comisión</t>
  </si>
  <si>
    <t>TABLET HOTELS</t>
  </si>
  <si>
    <t>Hospedaje para Guillermo Gonzalez en Londres</t>
  </si>
  <si>
    <t>HOTEL LA PALMA</t>
  </si>
  <si>
    <t>Fee de emision Vuelo LAX-CDG</t>
  </si>
  <si>
    <t>AENA</t>
  </si>
  <si>
    <t>KIMPTON VIRGILIO</t>
  </si>
  <si>
    <t>Pago de estadía</t>
  </si>
  <si>
    <t>AMBER TOURS</t>
  </si>
  <si>
    <t>BARTOLO AUTONOLEGGIO</t>
  </si>
  <si>
    <t>MAMULA ISLAND BY BANYAN TREE</t>
  </si>
  <si>
    <t>Montenegro</t>
  </si>
  <si>
    <t>Reembolso de Nolinski</t>
  </si>
  <si>
    <t>Raul Leslie Gerardo Martinez Ostos Jaye</t>
  </si>
  <si>
    <t>Reembolso de Portrait</t>
  </si>
  <si>
    <t>BAUR AU LAC</t>
  </si>
  <si>
    <t>BULGARI HOTEL TOKYO</t>
  </si>
  <si>
    <t>Pago estadía</t>
  </si>
  <si>
    <t>CHATEAU SAINT-MARTIN AND SPA</t>
  </si>
  <si>
    <t>Vuelo Denver-México Sergio Berger</t>
  </si>
  <si>
    <t>HOTEL LE SAINT PAUL</t>
  </si>
  <si>
    <t>Vuelo Denver-México Andres Carretero</t>
  </si>
  <si>
    <t>Fee de emisión Vuelo Denver-México</t>
  </si>
  <si>
    <t>Vuelo MEX-ZIH-MEX Sergio Berger</t>
  </si>
  <si>
    <t>W AMSTERDAM</t>
  </si>
  <si>
    <t>Vuelo MEX-ZIH-MEX Andres Carretero</t>
  </si>
  <si>
    <t>DELICIAS TRAVEL AND INCENTIVES</t>
  </si>
  <si>
    <t>TURKEY</t>
  </si>
  <si>
    <t>Fee de emisión Vuelo MEX-ZIH-MEX</t>
  </si>
  <si>
    <t>THE TWENTY TWO NEW YORK</t>
  </si>
  <si>
    <t>HOUSTON AIRPORT MARRIOTT AT GEORGE BUSH INTERCONTINENTAL</t>
  </si>
  <si>
    <t>Traslado en Austria</t>
  </si>
  <si>
    <t>DIVITA DMC AND TOUR OPERATOR</t>
  </si>
  <si>
    <t>Traslados privados</t>
  </si>
  <si>
    <t>Tickets para el castillo de Neuschwanstein Tour</t>
  </si>
  <si>
    <t>HOTEL BARRIERE LE CARL GUSTAF SAINT-BARTH</t>
  </si>
  <si>
    <t>Servicios con We Plan</t>
  </si>
  <si>
    <t>THE INN ABOVE TIDE</t>
  </si>
  <si>
    <t>LE SERENO HOTEL</t>
  </si>
  <si>
    <t>HOTEL BROSUNDET</t>
  </si>
  <si>
    <t>HOTEL LA PURIFICADORA</t>
  </si>
  <si>
    <t>Comisión</t>
  </si>
  <si>
    <t>CALVADOS CLUB Luxury Travel DMC</t>
  </si>
  <si>
    <t>Croatia</t>
  </si>
  <si>
    <t>CHEVAL BLANC ST-BARTH</t>
  </si>
  <si>
    <t>HYATT HOUSE DENVER AIRPORT</t>
  </si>
  <si>
    <t>Silverstone Circuit</t>
  </si>
  <si>
    <t>Hospedaje en Alemania</t>
  </si>
  <si>
    <t>TRAVEL OAXACA PREMIUM</t>
  </si>
  <si>
    <t>PATMOS AKTIS</t>
  </si>
  <si>
    <t>GREAT PLAINS CONSERVATION</t>
  </si>
  <si>
    <t>Hospedaje, Terrestres y Safaris con Triumph</t>
  </si>
  <si>
    <t>FOUQUET'S NEW YORK</t>
  </si>
  <si>
    <t>Ticket Vuelo FCO-CDG-NBO</t>
  </si>
  <si>
    <t>GRAN HOTEL MIRAMAR GL</t>
  </si>
  <si>
    <t>Vuelo FCO-CDG-NBO/Federico Kohlmann</t>
  </si>
  <si>
    <t>CPH PEVERO HOTEL</t>
  </si>
  <si>
    <t>Vuelo KGL-CDG-KGL/Mercedes Roel</t>
  </si>
  <si>
    <t>THE DOLLI AT ACROPOLIS A HOTEL TO LIVE</t>
  </si>
  <si>
    <t>Vuelo KGL-CDG-KGL/Federico Kohlmann</t>
  </si>
  <si>
    <t>NOS HOTEL AND VILLAS</t>
  </si>
  <si>
    <t>Compra de Asiento FCO-CDG-NBO/Mercedes Roel</t>
  </si>
  <si>
    <t>AVANT MAR</t>
  </si>
  <si>
    <t>Compra de asiento Vuelo FCO-CDG-NBO/Federico Kohlmann</t>
  </si>
  <si>
    <t>GRAND UNIVERSE LUCCA, AUTOGRAPH COLLECTION</t>
  </si>
  <si>
    <t>PNR HGUYSM Vuelo NBO-KGL</t>
  </si>
  <si>
    <t>HOTEL NH COLLECTION MADRID PASEO DEL PRADO</t>
  </si>
  <si>
    <t>PNR HGUYSM Vuelo NBO-KGL/Mercedes Roel</t>
  </si>
  <si>
    <t>THE NEWT IN SOMERSET</t>
  </si>
  <si>
    <t>Fee de emisión de vuelos de Naorobi Paris 2 Pasajeros</t>
  </si>
  <si>
    <t>Caprice DMC &amp; EVENTS</t>
  </si>
  <si>
    <t>Vuelos 2X1 emitidos en Viallo, Trasatlánticos con Air France T=0573489343740</t>
  </si>
  <si>
    <t>VERDURA RESORT A ROCCO FORTE HOTEL</t>
  </si>
  <si>
    <t>Vuelos 2X1 emitidos en Viallo, Trasatlánticos con Air France T=0573489343741</t>
  </si>
  <si>
    <t>BOSTON MARRIOTT COPLEY PLACE</t>
  </si>
  <si>
    <t>Fee por emisión de 2X1 con Air France 191 USD</t>
  </si>
  <si>
    <t>THE RITZ CARLTON LAKE TAHOE</t>
  </si>
  <si>
    <t>Safari en Globo con Triumph/ Hot air Balloon Safari</t>
  </si>
  <si>
    <t>KIMPTON CANARY HOTEL</t>
  </si>
  <si>
    <t>Bottle of sparkling wine en Zuri Zanzibar</t>
  </si>
  <si>
    <t>L'ERMITAGE BEVERLY HILLS</t>
  </si>
  <si>
    <t>Vuelo a SHanghai</t>
  </si>
  <si>
    <t>RAFFLES BOSTON</t>
  </si>
  <si>
    <t>Hospedaje en LAX</t>
  </si>
  <si>
    <t>FOUR SEASONS HOTEL BOSTON</t>
  </si>
  <si>
    <t>Vuelo MEX-LAX/Sergio Berger</t>
  </si>
  <si>
    <t>HOTEL ESCONDIDO</t>
  </si>
  <si>
    <t>Vuelo MEX-LAX/Andres Carretero</t>
  </si>
  <si>
    <t>THE RETREAT AT BLUE LAGOON ICELAND</t>
  </si>
  <si>
    <t>Vuelo LAX-ZLO/Sergio Berger</t>
  </si>
  <si>
    <t>THE MERRION HOTEL DUBLIN</t>
  </si>
  <si>
    <t>Vuelo LAX-ZLO/Andres Carretero</t>
  </si>
  <si>
    <t>VIAJAR PARA DISFRUTAR</t>
  </si>
  <si>
    <t>Fee de emisión vuelos</t>
  </si>
  <si>
    <t>CASTELBRANDO</t>
  </si>
  <si>
    <t>THE DOMINICK</t>
  </si>
  <si>
    <t>Servicios de Guía, Tickets y Carro</t>
  </si>
  <si>
    <t>VILLA ROMA IMPERIALE</t>
  </si>
  <si>
    <t>Vuelo LHR-MEX</t>
  </si>
  <si>
    <t>THE CARLYLE A ROSEWOOD HOTEL</t>
  </si>
  <si>
    <t>Reembolso al cliente de vuelo aéreo</t>
  </si>
  <si>
    <t>THE REYKJAVIK EDITION</t>
  </si>
  <si>
    <t>Reembolso Vuelo LHR-MEX</t>
  </si>
  <si>
    <t>THE WESTIN DENVER INTERNATIONAL AIRPORT</t>
  </si>
  <si>
    <t>LEONARDO HOTEL MUNICH CITY OLYMPIAPARK</t>
  </si>
  <si>
    <t>Vuelo MEX-LAX-MEX</t>
  </si>
  <si>
    <t>W RESIDENCES SOUTH BEACH</t>
  </si>
  <si>
    <t>Vuelo WDH-JNB</t>
  </si>
  <si>
    <t>MAISON ALBAR LE MONUMENTAL PALACE</t>
  </si>
  <si>
    <t>Vuelo MEX-EWR-JFK-MEX</t>
  </si>
  <si>
    <t>PATINA OSAKA</t>
  </si>
  <si>
    <t>Estancia en el Hotel Surrey</t>
  </si>
  <si>
    <t>Raquel Cohen Zaga</t>
  </si>
  <si>
    <t>Vuelo JFK-MEX</t>
  </si>
  <si>
    <t>BORGO SANTO PIETRO</t>
  </si>
  <si>
    <t>Fee de emisión del vuelo MEX-EWR-JFK-MEX</t>
  </si>
  <si>
    <t>CASTELLO DI VICARELLO</t>
  </si>
  <si>
    <t>Fee de emisión del Vuelo JFK-MEX</t>
  </si>
  <si>
    <t>CASTELLO DI CASOLE, A BELMOND HOTEL, TUSCANY</t>
  </si>
  <si>
    <t>Banyan Tree Veya Valle de Guadalupe</t>
  </si>
  <si>
    <t>THE PALACE A LUXURY COLLECTION HOTEL MADRID</t>
  </si>
  <si>
    <t>Sj trains in Sweden</t>
  </si>
  <si>
    <t>RAÚL I OBREGÓN SERVITJE</t>
  </si>
  <si>
    <t>Vuelo MEX-MIA-MEX/Alejandra Alemán</t>
  </si>
  <si>
    <t>Pablo Sepúlveda Yturbe</t>
  </si>
  <si>
    <t>Fee de emisión LIBUEW</t>
  </si>
  <si>
    <t>INTERCONTINENTAL DUBLIN BY IHG</t>
  </si>
  <si>
    <t>THE TWENTY TWO LONDON</t>
  </si>
  <si>
    <t>Vuelo MEX-DFW</t>
  </si>
  <si>
    <t>HOTEL DE LA CITÉ ROYALE RESTAURANT AND SPA</t>
  </si>
  <si>
    <t>Asientos de vuelo MEX-DFW</t>
  </si>
  <si>
    <t>ALICE ELENA GABALDON CHIARELLI</t>
  </si>
  <si>
    <t>Vuelos Berger</t>
  </si>
  <si>
    <t>AIR SL</t>
  </si>
  <si>
    <t>J.K. PLACE CAPRI</t>
  </si>
  <si>
    <t>PAVILLON FAUBOURG SAINT GERMAIN AND SPA</t>
  </si>
  <si>
    <t>ROSEWOOD AMSTERDAM</t>
  </si>
  <si>
    <t>Georgian Airways</t>
  </si>
  <si>
    <t>Georgia</t>
  </si>
  <si>
    <t>Gastos de Operación</t>
  </si>
  <si>
    <t>ASIBI</t>
  </si>
  <si>
    <t>Hospedaje</t>
  </si>
  <si>
    <t>LAMIMA</t>
  </si>
  <si>
    <t>WELLINGTON HOTEL &amp; SPA MADRID</t>
  </si>
  <si>
    <t>Vuelo MEX-JFK-MEX/Mónica Berger</t>
  </si>
  <si>
    <t>DORADO BEACH, A RITZ CARLTON RESERVE</t>
  </si>
  <si>
    <t>Estadía Lara Kosberg y Mónica Berger</t>
  </si>
  <si>
    <t>CAPELLA TAIPEI HOTEL</t>
  </si>
  <si>
    <t>Taiwan</t>
  </si>
  <si>
    <t>Vuelo MEX-JFK-MEX/Lara Kosberg</t>
  </si>
  <si>
    <t>MAJESTIC HOTEL AND SPA BARCELONA</t>
  </si>
  <si>
    <t>Europcar</t>
  </si>
  <si>
    <t>Vuelo MEX-CDG-MEX</t>
  </si>
  <si>
    <t>SEXTANTIO LE GROTTE DELLA CIVITA</t>
  </si>
  <si>
    <t>Fee de emisión</t>
  </si>
  <si>
    <t>Rail Europe</t>
  </si>
  <si>
    <t>Renta de auto</t>
  </si>
  <si>
    <t>HALCYON HOUSE</t>
  </si>
  <si>
    <t>Hospedaje en Italia</t>
  </si>
  <si>
    <t>VILLA DES PRES</t>
  </si>
  <si>
    <t>Hospedaje en Florencia</t>
  </si>
  <si>
    <t>GRACE HOTEL, AUBERGE COLLECTION</t>
  </si>
  <si>
    <t>Hospedaje en Milán</t>
  </si>
  <si>
    <t>ROSEWOOD LUANG PRABANG</t>
  </si>
  <si>
    <t>THE MAYFAIR TOWNHOUSE</t>
  </si>
  <si>
    <t>Tickets last supper Museo</t>
  </si>
  <si>
    <t>PALACE HOTEL, A LUXURY COLLECTION HOTEL, SAN FRANCISCO</t>
  </si>
  <si>
    <t>FOUR SEASONS HOTEL CAIRO AT NILE PLAZA</t>
  </si>
  <si>
    <t>Traslado</t>
  </si>
  <si>
    <t>TLB TRANSFERS</t>
  </si>
  <si>
    <t>Additional waiting time</t>
  </si>
  <si>
    <t>FOUR SEASONS HOTEL KYOTO</t>
  </si>
  <si>
    <t>HOTEL DAS CATARATAS, A BELMOND HOTEL, IGUASSU FALLS</t>
  </si>
  <si>
    <t>Hospedaje en St Regis Washington DC</t>
  </si>
  <si>
    <t>SOFITEL LEGEND METROPOLE HANOI</t>
  </si>
  <si>
    <t>Bali</t>
  </si>
  <si>
    <t>AMAN ROSA ALPINA</t>
  </si>
  <si>
    <t>FOUR SEASONS HOTEL TAORMINA</t>
  </si>
  <si>
    <t>PALACIO COPACABANA</t>
  </si>
  <si>
    <t>HILTON NISEKO VILLAGE</t>
  </si>
  <si>
    <t>GRAND HOTEL LES TROIS ROIS</t>
  </si>
  <si>
    <t>Hospedaje y tours</t>
  </si>
  <si>
    <t>SOFITEL BANGKOK SUKHUMVIT</t>
  </si>
  <si>
    <t>servicio de transporte en Italia</t>
  </si>
  <si>
    <t>INTERCONTINENTAL SINGAPORE</t>
  </si>
  <si>
    <t>Hospedaje Roma</t>
  </si>
  <si>
    <t>NAYARA ALTO ATACAMA DESERT</t>
  </si>
  <si>
    <t>Hospedaje Venecia</t>
  </si>
  <si>
    <t>SOWAKA KYOTO</t>
  </si>
  <si>
    <t>Portrait Milano</t>
  </si>
  <si>
    <t>THE CHEDI ANDERMATT</t>
  </si>
  <si>
    <t>Hotel Savoy Florence</t>
  </si>
  <si>
    <t>THE VINES RESORT &amp; SPA</t>
  </si>
  <si>
    <t>Hospedaje en The Surrey Corinthia.</t>
  </si>
  <si>
    <t>KIMPTON ST HONORE PARIS</t>
  </si>
  <si>
    <t>EL SINGULAR SANTIAGO HOTEL LASTARRIA</t>
  </si>
  <si>
    <t>Vuelo CUN-IST-JNB-DXB-MEX Daniel Penagos</t>
  </si>
  <si>
    <t>MATTERI YACHT CLUB</t>
  </si>
  <si>
    <t>Servicios con Triumph Travel</t>
  </si>
  <si>
    <t>SERVICIOS AVENTOUR</t>
  </si>
  <si>
    <t>Vuelo Johannesburgo - Dubái</t>
  </si>
  <si>
    <t>THE ST. REGIS VENICE</t>
  </si>
  <si>
    <t>Servicios en Maldivas</t>
  </si>
  <si>
    <t>GRAND HOTEL QUISISANA</t>
  </si>
  <si>
    <t>Servicios con Triumph Travel, Segundo pago</t>
  </si>
  <si>
    <t>HOTEL CALA DI VOLPE COSTA SMERALDA</t>
  </si>
  <si>
    <t>Hospedaje Penagos</t>
  </si>
  <si>
    <t>Ultimo pago a Triumph</t>
  </si>
  <si>
    <t>Traslado IST - The Ritz-Carlton, Istanbul</t>
  </si>
  <si>
    <t>MEADOWOOD NAPA VALLEY</t>
  </si>
  <si>
    <t>Traslado The Ritz-Carlton, Istanbul - IST</t>
  </si>
  <si>
    <t>L AUBERGE CARMEL</t>
  </si>
  <si>
    <t>Hospedaje en Dubai</t>
  </si>
  <si>
    <t>Karavan Turizm Seyahat ve Nakliyat</t>
  </si>
  <si>
    <t>Traslado DXB-Hotel Address Sky View-DXB</t>
  </si>
  <si>
    <t>AMANWANA</t>
  </si>
  <si>
    <t>Cambio de vuelo</t>
  </si>
  <si>
    <t>Ultimate Jet Vacations</t>
  </si>
  <si>
    <t>THE TOKYO EDITION GINZA</t>
  </si>
  <si>
    <t>Fee de emisión Vuelo Johannesburgo - Dubái</t>
  </si>
  <si>
    <t>HAMARES BOUTIQUE HOTEL</t>
  </si>
  <si>
    <t>Vuelo CUN-IST-JNB-DXB-MEX Sofia Orantes</t>
  </si>
  <si>
    <t>ROSEWOOD SAO PAULO</t>
  </si>
  <si>
    <t>Reembolso de Turkish por cancelación de vuelo 11 de marzo Chase</t>
  </si>
  <si>
    <t>DUVINE CYCLING + ADVENTURE CO.</t>
  </si>
  <si>
    <t>Boleto Turkish Sofia Orantes</t>
  </si>
  <si>
    <t>THE ST. REGIS NEW YORK</t>
  </si>
  <si>
    <t>Reembolso del Hotel Ritz Carlton Istanbul</t>
  </si>
  <si>
    <t>ROYAL GARDEN HOTEL</t>
  </si>
  <si>
    <t>Traslado en Estambul - modificación de servicio</t>
  </si>
  <si>
    <t>ROYAL BARRIERE HOTEL</t>
  </si>
  <si>
    <t>KIMPTON HOTEL ENSO</t>
  </si>
  <si>
    <t>Hospedaje en Cancún</t>
  </si>
  <si>
    <t>NOBIS HOTEL PALMA</t>
  </si>
  <si>
    <t>Vuelo NOS-ADD-VIE-RAK</t>
  </si>
  <si>
    <t>ADRIATIC LUXURY HOTELS</t>
  </si>
  <si>
    <t>Accomodation, transport and activities</t>
  </si>
  <si>
    <t>NOBIS HOTEL COPENHAGEN</t>
  </si>
  <si>
    <t>RADISSON BLU RESORT &amp; SPA, SPLIT</t>
  </si>
  <si>
    <t>GRAND HOTEL OSLO</t>
  </si>
  <si>
    <t>Estancia en el hotel The Surrey</t>
  </si>
  <si>
    <t>HYATT REGENCY ZADAR</t>
  </si>
  <si>
    <t>Hospedaje para Arturo Kam</t>
  </si>
  <si>
    <t>GRAN HOTEL NAGARI</t>
  </si>
  <si>
    <t>Vuelo AM plus</t>
  </si>
  <si>
    <t>NH MADRID LAGASCA</t>
  </si>
  <si>
    <t>Vuelo UA</t>
  </si>
  <si>
    <t>HOTEL KAMP</t>
  </si>
  <si>
    <t>Vuelo EWR-MEX/Elías Kam</t>
  </si>
  <si>
    <t>GRAND HOTEL BRIONI PULA, A RADISSON COLLECTION HOTEL</t>
  </si>
  <si>
    <t>Fee de emisión OONUKJ</t>
  </si>
  <si>
    <t>THE BOTREE HOTEL</t>
  </si>
  <si>
    <t>Vuelo MEX-JFK-MEX/Arturo Kam</t>
  </si>
  <si>
    <t>HILTON NEWARK AIRPORT</t>
  </si>
  <si>
    <t>Fee de emisión QBXRVM</t>
  </si>
  <si>
    <t>INTERCONTINENTAL NEW YORK BARCLAY</t>
  </si>
  <si>
    <t>Vuelo ACA-MEX/Alejandra Alemán</t>
  </si>
  <si>
    <t>MELIA MADRID SERRANO</t>
  </si>
  <si>
    <t>Revisado MEX-IAH-MEX/Alejandra Alemán</t>
  </si>
  <si>
    <t>ARTS AND FUN</t>
  </si>
  <si>
    <t>Vuelo MEX-IAH-MEX/Alfredo Brener</t>
  </si>
  <si>
    <t>Vuelo MEX-IAH-MEX/Alejandra Alemán</t>
  </si>
  <si>
    <t>Switzerland,</t>
  </si>
  <si>
    <t>Fee de emisión vuelo ACA-MEX-IAH-MEX</t>
  </si>
  <si>
    <t>FOUR SEASONS HOTEL MIAMI</t>
  </si>
  <si>
    <t>Fee de emisió revisado MEX-IAH-MEX</t>
  </si>
  <si>
    <t>SIX SENSES ROME</t>
  </si>
  <si>
    <t>Vuelo MEX-IAH/Alfredo Brener</t>
  </si>
  <si>
    <t>TRANSAVIA</t>
  </si>
  <si>
    <t>Vuelo MEX-IAH/Alejandra Alemán</t>
  </si>
  <si>
    <t>AMANPURI</t>
  </si>
  <si>
    <t>Fee de emisión QXZRUC</t>
  </si>
  <si>
    <t>MAROMA, A BELMOND HOTEL, RIVIERA MAYA</t>
  </si>
  <si>
    <t>Vuelo MEX-MIA-MEX</t>
  </si>
  <si>
    <t>FOUR SEASONS HOTEL SEATTLE</t>
  </si>
  <si>
    <t>Hospedaje en FSH at the surf club Florida</t>
  </si>
  <si>
    <t>NAOSHIMA RYOKAN ROKA</t>
  </si>
  <si>
    <t>VILLARS PALACE ACADEMY</t>
  </si>
  <si>
    <t>AMERICAN AIRLINES</t>
  </si>
  <si>
    <t>INTERCONTINENTAL PARIS - LE GRAND BY IHG</t>
  </si>
  <si>
    <t>DELTA AIRLINES</t>
  </si>
  <si>
    <t>FOUR SEASONS ASTIR PALACE HOTEL ATHENS</t>
  </si>
  <si>
    <t>Servicios en Wellcom Air</t>
  </si>
  <si>
    <t>HOTEL ALMHOF SCHNEIDER</t>
  </si>
  <si>
    <t>AUSTIN PROPER HOTEL</t>
  </si>
  <si>
    <t>GRAND HOTEL SON NET</t>
  </si>
  <si>
    <t>ROSEWOOD MANSION ON TURTLE CREEK</t>
  </si>
  <si>
    <t>FINCA CORTESIN</t>
  </si>
  <si>
    <t>Hospedaje y actividades</t>
  </si>
  <si>
    <t>BAIRRO ALTO HOTEL</t>
  </si>
  <si>
    <t>Servicios con Nordic Luxury</t>
  </si>
  <si>
    <t>HYATT UNION SQUARE NEW YORK</t>
  </si>
  <si>
    <t>Reembolso de proveedor</t>
  </si>
  <si>
    <t>THE LUMIARES HOTEL AND SPA</t>
  </si>
  <si>
    <t>Reembolso al cliente</t>
  </si>
  <si>
    <t>DOMUS NOVA IBIZA</t>
  </si>
  <si>
    <t>Vuelo Charles Treadway</t>
  </si>
  <si>
    <t>GRAND VELAS RIVIERA NAYARIT</t>
  </si>
  <si>
    <t>Vuelo Mercedes Treadway</t>
  </si>
  <si>
    <t>TOREL PALACE LISBON</t>
  </si>
  <si>
    <t>Fee de emisión de vuelos</t>
  </si>
  <si>
    <t>ALDU EXPERIENCE</t>
  </si>
  <si>
    <t>AMAZING JAPAN</t>
  </si>
  <si>
    <t>Vuelo MEX-DXB-MEX</t>
  </si>
  <si>
    <t>Revisado de vuelo</t>
  </si>
  <si>
    <t>Hospedaje y transfer</t>
  </si>
  <si>
    <t>VISA - India</t>
  </si>
  <si>
    <t>LAS MAJADAS, HOTEL &amp; CENTRO DE REUNIONES</t>
  </si>
  <si>
    <t>Servicio de hospedaje en Alpina Gstaad</t>
  </si>
  <si>
    <t>MOROCCAN SECRET HANDBOOK</t>
  </si>
  <si>
    <t>SOUL SPRING SANCTUARY</t>
  </si>
  <si>
    <t>THE SINGULAR PATAGONIA</t>
  </si>
  <si>
    <t>5% Transferencia **</t>
  </si>
  <si>
    <t>TRIP &amp; SOUL</t>
  </si>
  <si>
    <t>Servicio de transporte en Jet</t>
  </si>
  <si>
    <t>AUREA CONVENTO CAPUCHINOS</t>
  </si>
  <si>
    <t>Servicio de Yate</t>
  </si>
  <si>
    <t>FAIRFIELD BY MARRIOTT JAKARTA SOEKARNO-HATTA AIRPORT</t>
  </si>
  <si>
    <t>Enchantment Resort</t>
  </si>
  <si>
    <t>MITSUI GARDEN HOTEL GINZA-GOCHOME</t>
  </si>
  <si>
    <t>Vuelo MEX-JFK-MEX/Ari Berger</t>
  </si>
  <si>
    <t>DESTINATION ASIA TAILANDIA</t>
  </si>
  <si>
    <t>SAMSARA UBUD</t>
  </si>
  <si>
    <t>Fee de emisión FIGWWG</t>
  </si>
  <si>
    <t>Hospedaje en The Mark</t>
  </si>
  <si>
    <t>PALAZZO VECCHIO TAORMINA</t>
  </si>
  <si>
    <t>HILTON GARDEN INN KYOTO SHIJO KARASUMA</t>
  </si>
  <si>
    <t>Servicio de Tour</t>
  </si>
  <si>
    <t>FOUR SEASONS HOTEL LAUDERDALE</t>
  </si>
  <si>
    <t>JW MARRIOTT ORLANDO BONNET CREEK RESORT &amp; SPA</t>
  </si>
  <si>
    <t>Vuelo DNKHKJ</t>
  </si>
  <si>
    <t>ROCCO FORTE HOTEL DE RUSSIE</t>
  </si>
  <si>
    <t>JW MARRIOTT HOTEL BANGKOK</t>
  </si>
  <si>
    <t>Boletos de tren</t>
  </si>
  <si>
    <t>Pacific Hotel Chiangmai Co.,Ltd.</t>
  </si>
  <si>
    <t>Hospedaje en Graduate By Hilton</t>
  </si>
  <si>
    <t>Vuelo MEX-NRT Denise</t>
  </si>
  <si>
    <t>INTERCONTINENTAL GRAND STANFORD HONG KONG BY IHG</t>
  </si>
  <si>
    <t>Vuelo EWR-HND Alan</t>
  </si>
  <si>
    <t>IL SERENO HOTEL</t>
  </si>
  <si>
    <t>Vuelo MEX-NRT Elías</t>
  </si>
  <si>
    <t>HOTEL CIPRIANI, A BELMOND HOTEL, VENICE</t>
  </si>
  <si>
    <t>Vuelo MEX-NRT Arturo</t>
  </si>
  <si>
    <t>Esther Waisman</t>
  </si>
  <si>
    <t>Hospedaje en Janu Tokyo</t>
  </si>
  <si>
    <t>Hospedaje en Aman Tokyo</t>
  </si>
  <si>
    <t>DESERT AND DELTA SAFARIS</t>
  </si>
  <si>
    <t>Botsuana</t>
  </si>
  <si>
    <t>Hospedaje en Benesse House</t>
  </si>
  <si>
    <t>AFRICAN BUSH CAMPS LIMITED</t>
  </si>
  <si>
    <t>Entradas al museo Benesse Art Site Naoshima Chichu Art Museum</t>
  </si>
  <si>
    <t>Hospedaje en Ritz Carlton Nikko</t>
  </si>
  <si>
    <t>AMPERSAND RWANDA LTD</t>
  </si>
  <si>
    <t>Transfer y actividades</t>
  </si>
  <si>
    <t>NATURAL SELECTION SAFARIS</t>
  </si>
  <si>
    <t>Hospedaje en Hotel Mitsui Kyoto</t>
  </si>
  <si>
    <t>HOTEL CAP ROCAT</t>
  </si>
  <si>
    <t>Vuelo Osaka Kona Alan</t>
  </si>
  <si>
    <t>Arreglos de transporte</t>
  </si>
  <si>
    <t>CONRAD OSAKA</t>
  </si>
  <si>
    <t>.</t>
  </si>
  <si>
    <t>THE THOUSAND KYOTO</t>
  </si>
  <si>
    <t>TAHITI ISLANDS TRAVEL</t>
  </si>
  <si>
    <t>Tahiti, French Polynesia</t>
  </si>
  <si>
    <t>Fee emision vuelos</t>
  </si>
  <si>
    <t>MARRIOTT ANCHORAGE DOWNTOWN</t>
  </si>
  <si>
    <t>Hotel, Crucero Asuan</t>
  </si>
  <si>
    <t>FOUR SEASONS HOTEL RIYADH AT KINGDOM CENTER</t>
  </si>
  <si>
    <t>PETRA</t>
  </si>
  <si>
    <t>MAISON DELANO PARIS</t>
  </si>
  <si>
    <t>REEMBOLSO PABLO SEPULVEDA PETRA</t>
  </si>
  <si>
    <t>REEMBOLSO RAUL OBREGON PETRA</t>
  </si>
  <si>
    <t>HOTEL VAL DE NEU</t>
  </si>
  <si>
    <t>FEE STRIPE Y CASH</t>
  </si>
  <si>
    <t>ANDBEYOND SOUTH AFRICA</t>
  </si>
  <si>
    <t>ST REGIS VENICE</t>
  </si>
  <si>
    <t>REEMBOLSO</t>
  </si>
  <si>
    <t>NOLINSKI</t>
  </si>
  <si>
    <t>HOTEL MANZONI</t>
  </si>
  <si>
    <t>NORIEGA DE UHTHOFF VERONICA PATRICIA MRS</t>
  </si>
  <si>
    <t>BEST WESTERN PREMIER CMC GIRONA</t>
  </si>
  <si>
    <t>UHTHOFF NORIEGA FEDERIKA MSS</t>
  </si>
  <si>
    <t>Localing Tours</t>
  </si>
  <si>
    <t>UHTHOFF NORIEGA LORENZA MSS</t>
  </si>
  <si>
    <t>Oriunda Travel Designers</t>
  </si>
  <si>
    <t>REEMBOLSO RAFAEL CEDENO</t>
  </si>
  <si>
    <t>Jose Ignacio Armendariz Morales</t>
  </si>
  <si>
    <t xml:space="preserve">NA </t>
  </si>
  <si>
    <t>ROLZO 155559-R</t>
  </si>
  <si>
    <t>Pablo Sanche del hoyo</t>
  </si>
  <si>
    <t>ROLZO 155560-R</t>
  </si>
  <si>
    <t>MANDARIN ORIENTAL, GENEVA</t>
  </si>
  <si>
    <t>ROLZO 155561-R</t>
  </si>
  <si>
    <t>FOUR SEASONS HOTEL PRAGUE</t>
  </si>
  <si>
    <t>ROLZO 155563-R</t>
  </si>
  <si>
    <t>ROLZO 161329-R</t>
  </si>
  <si>
    <t>OUR HABITAS BACALAR</t>
  </si>
  <si>
    <t>SARA MARIA GONZALEZ BETETA</t>
  </si>
  <si>
    <t>NORIEGA DE UHTHOFF VERONICA MSS</t>
  </si>
  <si>
    <t>PACHECO APARICIO DANIELA MSS</t>
  </si>
  <si>
    <t>PACHECO APARICIO ANA MSS</t>
  </si>
  <si>
    <t>SETOUCHI ISLANDER</t>
  </si>
  <si>
    <t>Tren Casa Voyageurs - Tangerville</t>
  </si>
  <si>
    <t>Hospedaje en Palacio Solecio</t>
  </si>
  <si>
    <t>Hospedaje en Palacio Bailío</t>
  </si>
  <si>
    <t>Hospedaje en Corral del Rey</t>
  </si>
  <si>
    <t>Hospedaje en Parador de Granada</t>
  </si>
  <si>
    <t>Servicios en Marruecos</t>
  </si>
  <si>
    <t>Servicios en España</t>
  </si>
  <si>
    <t>Servicios con Best of Europe</t>
  </si>
  <si>
    <t>Botella de champagne</t>
  </si>
  <si>
    <t>KASBAH TAMADOT</t>
  </si>
  <si>
    <t>Hospedaje Berber Lodge</t>
  </si>
  <si>
    <t>Pago</t>
  </si>
  <si>
    <t>CALA DE MAR RESORT AND SPA IXTAPA</t>
  </si>
  <si>
    <t>Pago upgrade</t>
  </si>
  <si>
    <t>Quad bike tour for 2 people with Berber Lodge</t>
  </si>
  <si>
    <t>RENTA DE CAMIONETA EN MIAMI</t>
  </si>
  <si>
    <t>Château de la Messardière</t>
  </si>
  <si>
    <t>VUELO CON AIR FRANCE DE PARIS A ATHENAS</t>
  </si>
  <si>
    <t>HOTEL MANDARIN ORIENTAL</t>
  </si>
  <si>
    <t>JAPAN RAIL PASS</t>
  </si>
  <si>
    <t>PEYRELONGUE CHRONOS</t>
  </si>
  <si>
    <t>HOSHINOYA TOKYO</t>
  </si>
  <si>
    <t>RITZ CARLTON SHANGHAI</t>
  </si>
  <si>
    <t>HOLLY SJOSTROM</t>
  </si>
  <si>
    <t>5-6 HATSUHANA HAKONE</t>
  </si>
  <si>
    <t>VUELO CON IB MAD NRT MAD</t>
  </si>
  <si>
    <t>VUELO PARIS MEXICO PARIS</t>
  </si>
  <si>
    <t>MANDARIN ORIENTAL MIA</t>
  </si>
  <si>
    <t>Vuelo EWR-DEN</t>
  </si>
  <si>
    <t>MARGARETHA NATALIA WIDJAJA</t>
  </si>
  <si>
    <t>Cobro por fee de emisión de vuelo</t>
  </si>
  <si>
    <t>RECORRIDO POR ISLANDIA</t>
  </si>
  <si>
    <t>TOUR INDIA Y BUTAN</t>
  </si>
  <si>
    <t>TOUR DE ASIA CON TRAILS OF INDOCHINA THAI/CAM/VN/SIN -</t>
  </si>
  <si>
    <t>Sudafrica</t>
  </si>
  <si>
    <t>VUELO MAD HEL DEL</t>
  </si>
  <si>
    <t>vuelo con QR MAD-DOH-BKK-DOH.MAD</t>
  </si>
  <si>
    <t>se agrega 4to pasajero a un tramo</t>
  </si>
  <si>
    <t>TRAMITE DE VISAS INDIA BUTAN CAMBODIA LAOS Y TAILANDIA</t>
  </si>
  <si>
    <t>RAFAEL CEDENO</t>
  </si>
  <si>
    <t>GONZALEZ RUIZ IVAN MR</t>
  </si>
  <si>
    <t>Pousada Lisboa Praça do Comércio</t>
  </si>
  <si>
    <t>Reexpedición de boleto</t>
  </si>
  <si>
    <t>SOBRE COMISION</t>
  </si>
  <si>
    <t>VUELO ATH BEY</t>
  </si>
  <si>
    <t>VUELO MEX MIA CON AA</t>
  </si>
  <si>
    <t>VILLAS SALAMANCA (PROVEEDOR DE PRUEBA)</t>
  </si>
  <si>
    <t>VUELO CON ALASKA AIRLINES</t>
  </si>
  <si>
    <t>HOTEL RITZ CARLTON SANTIAGO</t>
  </si>
  <si>
    <t>Rosell Boher Lodge</t>
  </si>
  <si>
    <t>ALVEAR PALACE</t>
  </si>
  <si>
    <t>Mandarin Oriental Santiago</t>
  </si>
  <si>
    <t>HOTEL ALVEAR PALACE</t>
  </si>
  <si>
    <t>Rosell Boher</t>
  </si>
  <si>
    <t>SAFARIS</t>
  </si>
  <si>
    <t>KENYA AIRWAYS</t>
  </si>
  <si>
    <t>VISAS</t>
  </si>
  <si>
    <t>RWANDA AIRLINES</t>
  </si>
  <si>
    <t>EMIRATES AIRLINES</t>
  </si>
  <si>
    <t>VUELO EMIRATES</t>
  </si>
  <si>
    <t>FEE EMISION</t>
  </si>
  <si>
    <t>HYATT REGENCY DFW</t>
  </si>
  <si>
    <t>Vuelo Cracovia - Varsovia</t>
  </si>
  <si>
    <t>Vuelo Ben Gurión - Cracovia</t>
  </si>
  <si>
    <t>Vuelo JQGWTP</t>
  </si>
  <si>
    <t>Transfer</t>
  </si>
  <si>
    <t>Servicios con LVH Global</t>
  </si>
  <si>
    <t>Traslado Rolzo</t>
  </si>
  <si>
    <t>AFRICA</t>
  </si>
  <si>
    <t>TOURS</t>
  </si>
  <si>
    <t>Vuelo MEX-MIA</t>
  </si>
  <si>
    <t>Vuelo MEX-TIJ-LAX-MEX</t>
  </si>
  <si>
    <t>Renta de Yate</t>
  </si>
  <si>
    <t>Vuelo MEX-JFK</t>
  </si>
  <si>
    <t>Vuelo MEX-CDG-NBO</t>
  </si>
  <si>
    <t>HOTEL CASA POLANCO</t>
  </si>
  <si>
    <t>CASA POLANCO</t>
  </si>
  <si>
    <t>Hospedaje en Francia</t>
  </si>
  <si>
    <t>Servicio de hospedaje</t>
  </si>
  <si>
    <t>Vuelo MEX-MAD</t>
  </si>
  <si>
    <t>Fee de emisión Vuelo MEX-MAD</t>
  </si>
  <si>
    <t>Traslado Mercedes Minivan + Mercedes Class E</t>
  </si>
  <si>
    <t>Carpeta porta block Tamaño esquela</t>
  </si>
  <si>
    <t>Servicios extras con proveedor de España</t>
  </si>
  <si>
    <t>Hospedaje en Madrid</t>
  </si>
  <si>
    <t>ZANIER LE CHALET</t>
  </si>
  <si>
    <t>VIP Meet &amp; Greet Spain</t>
  </si>
  <si>
    <t>VUELOS MADRID</t>
  </si>
  <si>
    <t>VUELO MADRID</t>
  </si>
  <si>
    <t>DMC EXO</t>
  </si>
  <si>
    <t>Comisión pago tarjeta cliente 3.5%</t>
  </si>
  <si>
    <t>DESIERTO, BURJ AL ARAB</t>
  </si>
  <si>
    <t>VUELO DUBAI</t>
  </si>
  <si>
    <t>Viaje Japon Febrero</t>
  </si>
  <si>
    <t>Estanacia del 11 -12 Feb</t>
  </si>
  <si>
    <t>Estancia 12-16 Febrero</t>
  </si>
  <si>
    <t>Estancia del 21-23 Feb</t>
  </si>
  <si>
    <t>Estancia Zesati</t>
  </si>
  <si>
    <t>Estancia Negrete</t>
  </si>
  <si>
    <t>Habitacion 1</t>
  </si>
  <si>
    <t>Habitacion 2</t>
  </si>
  <si>
    <t>SOLARIS RESIDENCES VAIL</t>
  </si>
  <si>
    <t>VUELO MIAMI</t>
  </si>
  <si>
    <t>VUELO ISLANDIA</t>
  </si>
  <si>
    <t>TRASLADOS Y TOURS</t>
  </si>
  <si>
    <t>PENINSULA LONDON</t>
  </si>
  <si>
    <t>DAKOTA LEEDS</t>
  </si>
  <si>
    <t>TOUR POR LUANG PRABANG</t>
  </si>
  <si>
    <t>HOTEL SEBASTIAN</t>
  </si>
  <si>
    <t>LIFT TICKET X 2 DIAS</t>
  </si>
  <si>
    <t>LIFT TICKET POR 6 DIAS</t>
  </si>
  <si>
    <t>Hospedaje familiar en One&amp;Only Mandarina</t>
  </si>
  <si>
    <t>SILVERSEA</t>
  </si>
  <si>
    <t>HOTELES, TRASLADOS, TOURS, ARACARI</t>
  </si>
  <si>
    <t>TE BUDIMAN MANDY MR</t>
  </si>
  <si>
    <t>TE ISHAK AIDA MRS</t>
  </si>
  <si>
    <t>TE GUNAWAN MARLINA MRS</t>
  </si>
  <si>
    <t>TE WIDJAJA MARGARETHA MRS</t>
  </si>
  <si>
    <t>TE GOZALI ALVIN MR</t>
  </si>
  <si>
    <t>TE TANIHAHA NOBEL MR</t>
  </si>
  <si>
    <t>TE BUDIMAN MANDY SATRIA MR</t>
  </si>
  <si>
    <t>TE TANOYO JOKO MR</t>
  </si>
  <si>
    <t>TE SURIADINATA REGAN MR</t>
  </si>
  <si>
    <t>ME TANIHAHA NOBEL MR</t>
  </si>
  <si>
    <t>ME BUDIMAN MANDY SATRIA MR</t>
  </si>
  <si>
    <t>ME TANOYO JOKO MR</t>
  </si>
  <si>
    <t>ME SURIADINATA REGAN MR</t>
  </si>
  <si>
    <t>TE WIDJAJA MARGARETHA NATALIA MRS</t>
  </si>
  <si>
    <t>REEMBOLSO TR 0457178514086</t>
  </si>
  <si>
    <t>REEMBOLSO TR 0457178514087</t>
  </si>
  <si>
    <t>REEMBOLSO TR 0457178514112</t>
  </si>
  <si>
    <t>REEMBOLSO TR 0457178514113</t>
  </si>
  <si>
    <t>FEE TKT</t>
  </si>
  <si>
    <t>REEMBOLSO CABINA 1</t>
  </si>
  <si>
    <t>BUDIMAN MANDY SATRIA MR</t>
  </si>
  <si>
    <t>SURIADINATA REGAN MR</t>
  </si>
  <si>
    <t>ISHAK AIDA MRS</t>
  </si>
  <si>
    <t>GUNAWAN MARLINA MRS</t>
  </si>
  <si>
    <t>TANIHAHA NOBEL MR</t>
  </si>
  <si>
    <t>TANOYO JOKO MR</t>
  </si>
  <si>
    <t>BUDIMAN MANDY MR</t>
  </si>
  <si>
    <t>REEMBOLSO WIDJAJA SILVERSEA DEPOSITO</t>
  </si>
  <si>
    <t>FEE STRIPE</t>
  </si>
  <si>
    <t>MALETAS Y ASIENTOS</t>
  </si>
  <si>
    <t>GANANCIA</t>
  </si>
  <si>
    <t>VIAJE CHILE &amp; BOLIVIA</t>
  </si>
  <si>
    <t>Gastos de operación R116</t>
  </si>
  <si>
    <t>BARCO, HOTELES Y TOURS</t>
  </si>
  <si>
    <t>DUBAI ARABIAN LUX</t>
  </si>
  <si>
    <t>Frankfurt</t>
  </si>
  <si>
    <t>EGIPTO NUBIA</t>
  </si>
  <si>
    <t>CRUCERO NOUR EL NIL</t>
  </si>
  <si>
    <t>NOCHES EN BAWAH RESERVE</t>
  </si>
  <si>
    <t>ESTANCIA EN MARINA BAY SANDS</t>
  </si>
  <si>
    <t>VUELOS CAIRO - SINGAPUR - MADRID</t>
  </si>
  <si>
    <t>VUELO MADRID - CAIRO</t>
  </si>
  <si>
    <t>Fee emisión boletos</t>
  </si>
  <si>
    <t>Asignación de asientos vuelos Emirates</t>
  </si>
  <si>
    <t>Ajuste reserva</t>
  </si>
  <si>
    <t>Novotel Paris Centre Eiffel Tower</t>
  </si>
  <si>
    <t>Carnival Palace Hotel</t>
  </si>
  <si>
    <t>EXPEDIA TAPP - MARIA ELENA</t>
  </si>
  <si>
    <t>HM Palma Blanc Hotel</t>
  </si>
  <si>
    <t>Hotel Magda Champs Elysées</t>
  </si>
  <si>
    <t>Servicios The Connaught / Heckfield Place</t>
  </si>
  <si>
    <t>Servicios Safari Triumph Travel</t>
  </si>
  <si>
    <t>Vuelo en Globo</t>
  </si>
  <si>
    <t>Hospedaje en Wyndham Santiago Pettra</t>
  </si>
  <si>
    <t>Servicios con DMC en Italia</t>
  </si>
  <si>
    <t>Cabinas de Crucero Crystal 7 pax</t>
  </si>
  <si>
    <t>Cabina Liora - Crucero Crystal</t>
  </si>
  <si>
    <t>AF -MEX-CDG-FCO-CDG-MEX/Ari Berger</t>
  </si>
  <si>
    <t>Vuelo MEX-CDG-FCO-CDG-MEX/Sandra Vainer</t>
  </si>
  <si>
    <t>Vuelo MEX-CDG-FCO-CDG-MEX/Michelle Rodal</t>
  </si>
  <si>
    <t>Vuelo MEX-CDG-FCO-CDG-MEX/Alan Rodal</t>
  </si>
  <si>
    <t>Fee de emisión UUNDVB, Air France -4 Pasajeros Ari, Sandra Michelle y Alan</t>
  </si>
  <si>
    <t>Vuelo MEX-CDG-FCO-BLQ-AMS-MEX/Alex Berger</t>
  </si>
  <si>
    <t>Vuelo AF MEX-CDG-FCO-BLQ-AMS-MEX/Ruth Cherem</t>
  </si>
  <si>
    <t>Vuelo MEX-CDG-FCO AMS-MEX/Bebe Mauricio Berger</t>
  </si>
  <si>
    <t>Vuelo AM NAP-FCO-FCO-MEX-FCO/Alex Berger</t>
  </si>
  <si>
    <t>Fee de emisión Boletos Alex, Ruth y Mauricio Air France y Aeromexico , trasatlánticos</t>
  </si>
  <si>
    <t>Vuelo Liora Schwartz</t>
  </si>
  <si>
    <t>Fee de emisión OLUEEH, cobrado en cash 119 eur</t>
  </si>
  <si>
    <t>Vuelo Ryanair Venecia-Nápoles 8 pasajeros</t>
  </si>
  <si>
    <t>Vuelo Nápoles-Málaga/Ruth Cherem y Mauricio Berger</t>
  </si>
  <si>
    <t>Vuelo Nápoles - Málaga/Liora Schwartz</t>
  </si>
  <si>
    <t>Fee de emisión Ryanair YNF7RY, Liora</t>
  </si>
  <si>
    <t>Vuelo Nápoles-Niza/Berger, Vainer y Rodal</t>
  </si>
  <si>
    <t>Fee de emisión Vuelo Nápoles-Málaga Ruth y Bebe Mauricio</t>
  </si>
  <si>
    <t>Vuelo Niza-París/Ari Berger</t>
  </si>
  <si>
    <t>Vuelo Niza-París/Sandra Vainer</t>
  </si>
  <si>
    <t>Vuelo Niza-París/Tamara Berger</t>
  </si>
  <si>
    <t>Vuelo Niza-París/Michelle Rodal</t>
  </si>
  <si>
    <t>Vuelo Niza-París/Alan Rodal</t>
  </si>
  <si>
    <t>EMD Niza-París/Ari Berger</t>
  </si>
  <si>
    <t>EMD Niza-París/Sandra Vainer</t>
  </si>
  <si>
    <t>EMD Niza-París/Tamara Berger</t>
  </si>
  <si>
    <t>EMD Niza-París/Michelle Rodal</t>
  </si>
  <si>
    <t>EMD Niza-París/Alan Rodal</t>
  </si>
  <si>
    <t>Fee de emisión vuelo de NCE-ORY 5 pasajeros</t>
  </si>
  <si>
    <t>Vuelo Niza-París/Liora Schwartz</t>
  </si>
  <si>
    <t>EMD Niza-París/Liora Schwartz</t>
  </si>
  <si>
    <t>Fee de emisión Vuelo Nápoles-Niza , Liora INZZKX</t>
  </si>
  <si>
    <t>Vuelo Nápoles-Niza/Liora Schwartz</t>
  </si>
  <si>
    <t>Fee de emisión K9BJL6B Easy Jet Liora Napoles a NIza</t>
  </si>
  <si>
    <t>Hospedaje en Roma Ari Berger</t>
  </si>
  <si>
    <t>Hospedaje en Roma Sandra Vainer</t>
  </si>
  <si>
    <t>Hospedaje en Roma Alex Berger</t>
  </si>
  <si>
    <t>Hospedaje en Roma Tamara Berger</t>
  </si>
  <si>
    <t>Compra de Ferry 9 pax Napoles a Capri</t>
  </si>
  <si>
    <t>Traslado en Ferry 6 Pax Capri a Napoles</t>
  </si>
  <si>
    <t>Traslado en Ferry - Alex Berger</t>
  </si>
  <si>
    <t>Cargo por cambio de traslado en Ferry</t>
  </si>
  <si>
    <t>Cargo por cambio de Ferry de Capri a Napoles - Alex Berger</t>
  </si>
  <si>
    <t>Traslado en Málaga para Ruth Cherem</t>
  </si>
  <si>
    <t>Tickets de tren</t>
  </si>
  <si>
    <t>Reembolso por cancelación de vuelo de la aerolínea</t>
  </si>
  <si>
    <t>Reembolso de aerolínea/Liora Perkulis</t>
  </si>
  <si>
    <t>VUELO MEXICO MAD MEXICO</t>
  </si>
  <si>
    <t>VUELO MEX LHR JNB LHR JNB</t>
  </si>
  <si>
    <t>PROMO 2X1 CON BA</t>
  </si>
  <si>
    <t>VUELO MEXICO PARIS MEXICO CON AF PROMO 2X1</t>
  </si>
  <si>
    <t>Hotel Ritz Paris</t>
  </si>
  <si>
    <t>VUELO 2X1 CON AF ACOMPANANE</t>
  </si>
  <si>
    <t>Vuelo MEX-LAX/Lara Kosberg</t>
  </si>
  <si>
    <t>Vuelo LAS-MEX/Lara Kosberg</t>
  </si>
  <si>
    <t>Hotel Indigo Downtown</t>
  </si>
  <si>
    <t>Fee de emisión QQUIAV</t>
  </si>
  <si>
    <t>Hospedaje Brown's Hotel</t>
  </si>
  <si>
    <t>Vuelo MEX-LAX-LAS-MEX/Tamara Berger</t>
  </si>
  <si>
    <t>Asiento Tamara Weitzner</t>
  </si>
  <si>
    <t>Fee de emisión LPFPSH</t>
  </si>
  <si>
    <t>Vuelo LAX-LAS/Lara Kosberg</t>
  </si>
  <si>
    <t>Vuelo MEX-MIA-MEX/Sergio Berger</t>
  </si>
  <si>
    <t>Fee de emisión YPNCHC</t>
  </si>
  <si>
    <t>Vuelo GVA-MAD-LIN-LHR/Sergio Berger</t>
  </si>
  <si>
    <t xml:space="preserve">AC BAQUEIRA </t>
  </si>
  <si>
    <t>Otros cargos GVA-MAD-LIN-LHR/Sergio Berger</t>
  </si>
  <si>
    <t xml:space="preserve">WESTIN VALENCIA </t>
  </si>
  <si>
    <t>Fee de emisión YSZQRB</t>
  </si>
  <si>
    <t xml:space="preserve">ROSEWOOD </t>
  </si>
  <si>
    <t>Vuelo MXP-LHR/Andres Carretero</t>
  </si>
  <si>
    <t>Grand Hotel et de Milan</t>
  </si>
  <si>
    <t>Boleto de avion Mex-LHR-Mex</t>
  </si>
  <si>
    <t>5% Recibo cliente 1508</t>
  </si>
  <si>
    <t>LIVE AQUA CD DE MÉXICO BOSQUES</t>
  </si>
  <si>
    <t>Vuelo LHR-TLV</t>
  </si>
  <si>
    <t>Fee de emisión Vuelo NMDJCP</t>
  </si>
  <si>
    <t xml:space="preserve">a partie </t>
  </si>
  <si>
    <t>Thompson San Antonio Riverwalk by Hyatt</t>
  </si>
  <si>
    <t>Alojamiento en Washington, DC</t>
  </si>
  <si>
    <t>THE RITZ CARLTON VIENNA</t>
  </si>
  <si>
    <t>Hotel Principe Forte dei Marmi</t>
  </si>
  <si>
    <t>Vuelo México Londres París México Jose Sayeg</t>
  </si>
  <si>
    <t>Vuelo México Londres París México Edda Eileen</t>
  </si>
  <si>
    <t>Vuelo México Londres París México Emiliano Sayeg</t>
  </si>
  <si>
    <t>MERCURE FINANCES</t>
  </si>
  <si>
    <t>Fee de emisión Vuelo México Londres París México</t>
  </si>
  <si>
    <t>Hospedaje en París</t>
  </si>
  <si>
    <t>Red Jackal Tour Opera</t>
  </si>
  <si>
    <t>Hospedaje en Londres</t>
  </si>
  <si>
    <t>Tour en Londres</t>
  </si>
  <si>
    <t>Terrawind Global Protection</t>
  </si>
  <si>
    <t>Tour en The London Eye</t>
  </si>
  <si>
    <t>Tour en WB Studios Londres</t>
  </si>
  <si>
    <t>Les Sources De Cheverny</t>
  </si>
  <si>
    <t>Label West</t>
  </si>
  <si>
    <t>IVANO VALENTINI</t>
  </si>
  <si>
    <t>Luna Jets</t>
  </si>
  <si>
    <t>Excedente de pago cliente</t>
  </si>
  <si>
    <t>THE RITZ CARLTON SANTIAGO</t>
  </si>
  <si>
    <t>2 habitaciones EAST Africa 9 noches</t>
  </si>
  <si>
    <t>Globo Aerostatico</t>
  </si>
  <si>
    <t>E LINK KOREA CO</t>
  </si>
  <si>
    <t>Vuelos Business Qatar Airways</t>
  </si>
  <si>
    <t>PARK HYATT BUSAN</t>
  </si>
  <si>
    <t>Visa Kenya</t>
  </si>
  <si>
    <t>J HOTEL SHANGHAI TOWER</t>
  </si>
  <si>
    <t>Corresponde al fee por emisión aereos</t>
  </si>
  <si>
    <t>FOUR SEASONS HANGZHOU</t>
  </si>
  <si>
    <t>Visa Tanzania</t>
  </si>
  <si>
    <t>SOFITEL LEGEND XIAN</t>
  </si>
  <si>
    <t>Primer pago del 30% a proveedor</t>
  </si>
  <si>
    <t>ROSEWOOD BEIJING</t>
  </si>
  <si>
    <t>Hospedaje en Kanazawa</t>
  </si>
  <si>
    <t>Hospedaje en Hakone</t>
  </si>
  <si>
    <t>Pago final a proveedor en Japón</t>
  </si>
  <si>
    <t>Carpeta Mod. Especial Tamaño carta Piel Gris Textura</t>
  </si>
  <si>
    <t>Extras del viaje</t>
  </si>
  <si>
    <t>VARGAS PHOTO AND VIDEO STUDIO</t>
  </si>
  <si>
    <t>Primer fecha de hospedaje en Tokyo</t>
  </si>
  <si>
    <t xml:space="preserve">AMOMOXTLI </t>
  </si>
  <si>
    <t>Segunda fecha de hospedaje en Tokyo</t>
  </si>
  <si>
    <t>PRINCE DE GALLES</t>
  </si>
  <si>
    <t>Vuelo MEX-NRT-MEX/JL Acuña</t>
  </si>
  <si>
    <t>Lone Mountain Ranch</t>
  </si>
  <si>
    <t>Vuelo MEX-NRT-MEX/Veronica Salazar</t>
  </si>
  <si>
    <t>Vuelo MEX-NRT-MEX/María Fernanda Acuña</t>
  </si>
  <si>
    <t>Vuelo MEX-NRT-MEX/Emiliano Molina</t>
  </si>
  <si>
    <t>The Ritz Carlton Maldives</t>
  </si>
  <si>
    <t>Vuelo MEX-NRT-MEX/Jeronimo Molina</t>
  </si>
  <si>
    <t>Vuelo MEX-NRT-MEX/Cristian Molina</t>
  </si>
  <si>
    <t>Vuelo LAX-HND-LAX/Domenico Quadrini</t>
  </si>
  <si>
    <t>The Maybourne Beverly Hills</t>
  </si>
  <si>
    <t>Revisado de vuelo LAX-HND-NRT-SAN/Domenico Quadrini</t>
  </si>
  <si>
    <t>Vuelo LAX-HND-LAX/Veronica Acuña</t>
  </si>
  <si>
    <t>Made USA Travel LLC</t>
  </si>
  <si>
    <t>Vuelo LAX-HND-LAX/Regina Quadrini</t>
  </si>
  <si>
    <t>Vuelo LAX-HND-LAX/Marcelo Quadrini</t>
  </si>
  <si>
    <t>Revisado de vuelo LAX-HND-NRT-SAN/Veronica Acuña</t>
  </si>
  <si>
    <t>The Municipal Hotel And Spa MGallery Liverpool</t>
  </si>
  <si>
    <t>Revisado de vuelo LAX-HND-NRT-SAN/Regina Quadrini</t>
  </si>
  <si>
    <t>The Langham</t>
  </si>
  <si>
    <t>Revisado de vuelo LAX-HND-NRT-SAN/Marcelo Quadrini</t>
  </si>
  <si>
    <t>Hospedaje en Kyoto</t>
  </si>
  <si>
    <t>Shutters on the Beach</t>
  </si>
  <si>
    <t>Vuelos para la familia MEX-LAX, MEX-MIA</t>
  </si>
  <si>
    <t>IC TRAVELIZ</t>
  </si>
  <si>
    <t>Vuelos para Julio y Moises</t>
  </si>
  <si>
    <t xml:space="preserve">Indochina Restort (Hoi An) </t>
  </si>
  <si>
    <t>Vuelos para Liora y Sharon</t>
  </si>
  <si>
    <t>Catedral de Santiago</t>
  </si>
  <si>
    <t>ALOJAMIENTO</t>
  </si>
  <si>
    <t>Comisión Extra Hotel Casa Lecanda, Merida</t>
  </si>
  <si>
    <t>Alojamiento</t>
  </si>
  <si>
    <t>Venicejets</t>
  </si>
  <si>
    <t>Servicios Four Seasons Hotel Hampshire</t>
  </si>
  <si>
    <t>Servicios Rolzo</t>
  </si>
  <si>
    <t>Hotel Hospes Palacio del Bailio</t>
  </si>
  <si>
    <t>Renta de Auto</t>
  </si>
  <si>
    <t>Hotel Alfonso XIII</t>
  </si>
  <si>
    <t>Hotel Palacio de Santa Paula</t>
  </si>
  <si>
    <t>Hotel Four Seasons Madrid</t>
  </si>
  <si>
    <t>Aeromexico/El Al</t>
  </si>
  <si>
    <t>Fee Emisión</t>
  </si>
  <si>
    <t>Servicios Chateau Voltaire Paris</t>
  </si>
  <si>
    <t>Servicios Q Hotels</t>
  </si>
  <si>
    <t>Servicios The Surrey, A Corinthia Hotel</t>
  </si>
  <si>
    <t>Hospedaje en La Reserve</t>
  </si>
  <si>
    <t>Servicios Grand Hotel Fasano</t>
  </si>
  <si>
    <t>hospedaje</t>
  </si>
  <si>
    <t>Hospedaje en Reino Unido</t>
  </si>
  <si>
    <t>Vuelo MTY-MEX-CDG-LHR-MEX/Augusto Fernandez</t>
  </si>
  <si>
    <t>Vuelo MTY-MEX-CDG-LHR-MEX/Lucia Pozas</t>
  </si>
  <si>
    <t>Vuelo INV-LHR/Augusto Fernandez</t>
  </si>
  <si>
    <t>Vuelo INV-LHR/Lucia Pozas</t>
  </si>
  <si>
    <t>Vuelo CDG-MXP/Augusto Fernandez</t>
  </si>
  <si>
    <t>Vuelo CDG-MXP/Lucia Pozas</t>
  </si>
  <si>
    <t>Fee de emisión reserva FZFOGU</t>
  </si>
  <si>
    <t>Vuelo Nápoles-Edimburgo</t>
  </si>
  <si>
    <t>Servicios extras</t>
  </si>
  <si>
    <t>Tour de lancha en Lago di Como</t>
  </si>
  <si>
    <t>Excedente de pago</t>
  </si>
  <si>
    <t>Servicios en África</t>
  </si>
  <si>
    <t>Hospedaje en Sao Paulo</t>
  </si>
  <si>
    <t>Vuelo PTY-GRU-PTY/María Gulias</t>
  </si>
  <si>
    <t>Vuelo CPT-GRU/María Gulias</t>
  </si>
  <si>
    <t>Vuelo GRU-CPT/María Gulias</t>
  </si>
  <si>
    <t>Otros cargos/María Gulias</t>
  </si>
  <si>
    <t>Vuelo PTY-GRU-PTY/Oscar Sobrino</t>
  </si>
  <si>
    <t>Vuelo CPT-GRU/Oscar Sobrino</t>
  </si>
  <si>
    <t>Vuelo GRU-CPT/Oscar Sobrino</t>
  </si>
  <si>
    <t>Otros cargos/Oscar Sobrino</t>
  </si>
  <si>
    <t>Vuelo PTY-GRU-PTY/Rodrigo Sobrino</t>
  </si>
  <si>
    <t>Vuelo CPT-GRU/Rodrigo Sobrino</t>
  </si>
  <si>
    <t>Vuelo GRU-CPT/Rodrigo Sobrino</t>
  </si>
  <si>
    <t>Otros cargos/Rodrigo Sobrino</t>
  </si>
  <si>
    <t>Vuelo PTY-GRU-PTY/Sara Sobrino</t>
  </si>
  <si>
    <t>Vuelo CPT-GRU/Sara Sobrino</t>
  </si>
  <si>
    <t>Vuelo GRU-CPT/Sara Sobrino</t>
  </si>
  <si>
    <t>Otros cargos/Sara Sobrino</t>
  </si>
  <si>
    <t>Vuelo PTY-GRU-PTY/Emilio Sobrino</t>
  </si>
  <si>
    <t>Vuelo CPT-GRU/Emilio Sobrino</t>
  </si>
  <si>
    <t>Vuelo GRU-CPT/Emilio Sobrino</t>
  </si>
  <si>
    <t>Otros cargos/Emilio Gulias</t>
  </si>
  <si>
    <t>Comisión Extra, Operador Triumph África</t>
  </si>
  <si>
    <t>Four Seasons Astir Palace</t>
  </si>
  <si>
    <t>sobre comision</t>
  </si>
  <si>
    <t>Vuelo EWR-LHR</t>
  </si>
  <si>
    <t>Viaje Sudafrica- CPT, Winery y Lodge</t>
  </si>
  <si>
    <t>Vuelo Mex - LHR - JNB - CPT JNB- LLHR- MEX</t>
  </si>
  <si>
    <t>Vuelo JNB- CPT</t>
  </si>
  <si>
    <t>Fee por emisión de boletos</t>
  </si>
  <si>
    <t>VUELOS KEF-JFK</t>
  </si>
  <si>
    <t>VUELO JFK KEF</t>
  </si>
  <si>
    <t>KEF-JFK</t>
  </si>
  <si>
    <t>MEX JFK MEX</t>
  </si>
  <si>
    <t>VLO JFK KEF</t>
  </si>
  <si>
    <t>VLO KEF JFK</t>
  </si>
  <si>
    <t>REVISADO RUTA MEX NYC</t>
  </si>
  <si>
    <t>REVISADO RUTA NYC MEX CON AM</t>
  </si>
  <si>
    <t>REVISADO CON FI RUTA KEF JFK</t>
  </si>
  <si>
    <t>FEE POR EMISIONES DE BOLETOS</t>
  </si>
  <si>
    <t>Banyan Tree Alula</t>
  </si>
  <si>
    <t>Visita full day Abu Dhabi</t>
  </si>
  <si>
    <t>01 noche en address dubai</t>
  </si>
  <si>
    <t>Visa Diego EEUU Passport</t>
  </si>
  <si>
    <t>Noche extra en Dubái</t>
  </si>
  <si>
    <t>Pago diferencia 3.5% comision TC</t>
  </si>
  <si>
    <t>VUELOS EMITIDOS POR DMC</t>
  </si>
  <si>
    <t>SERVICIOS EN JAPON</t>
  </si>
  <si>
    <t>Noches de alojamiento en Tokyo del 29 de May al 03 Junio</t>
  </si>
  <si>
    <t>Alojamiento Hotel Shinmonzen</t>
  </si>
  <si>
    <t>HOSPEDAJE, Y TOURS</t>
  </si>
  <si>
    <t>VUELO PATMOS</t>
  </si>
  <si>
    <t>TE HOJEL SCHUMACHER MARK ALBERT MR</t>
  </si>
  <si>
    <t>TE PACHECO WESTPHAL ERIKA JOANNE MRS</t>
  </si>
  <si>
    <t>TE HOJEL PACHECO EMILIA MSS</t>
  </si>
  <si>
    <t>TE HOJEL PACHECO LORENZO MR</t>
  </si>
  <si>
    <t>TE HOJEL PACHECO MARCO ALBERTO MR</t>
  </si>
  <si>
    <t>ME HOJEL PACHECO EMILIA MSS</t>
  </si>
  <si>
    <t>ME HOJEL PACHECO LORENZO MR</t>
  </si>
  <si>
    <t>ME HOJEL PACHECO MARCO ALBERTO MR</t>
  </si>
  <si>
    <t>TE APARICIO MARTINEZ VERTIZ BARBARA MRS</t>
  </si>
  <si>
    <t>TE PACHECO WESTPHAL LEONARDO ANTONIO MR</t>
  </si>
  <si>
    <t>TE PACHECO APARICIO DANIELA MSS</t>
  </si>
  <si>
    <t>TE PACHECO APARICIO ANA MSS</t>
  </si>
  <si>
    <t>HOJEL PACHECO MARCO ALBERTO MR</t>
  </si>
  <si>
    <t>Hospedaje Simon Valanci</t>
  </si>
  <si>
    <t>Hospedaje en Portofino</t>
  </si>
  <si>
    <t>Hospedaje en Milán - Marc Kosberg</t>
  </si>
  <si>
    <t>Hospedaje en Lisciano - Marc Kosberg</t>
  </si>
  <si>
    <t>Hospedaje en Italia - Marc Kosberg</t>
  </si>
  <si>
    <t>Servicios Italia</t>
  </si>
  <si>
    <t>VUELO MEX - MCO</t>
  </si>
  <si>
    <t>VUELO MCO - PUJ</t>
  </si>
  <si>
    <t>EMISION DE BOLETOS</t>
  </si>
  <si>
    <t>VUELO MÉXICO - LONDRES</t>
  </si>
  <si>
    <t>BULGARI LONDRES MIGUEL BARCIA</t>
  </si>
  <si>
    <t>BULGARI LONDRES LUIS GONZALEZ</t>
  </si>
  <si>
    <t>PENINSULA CHICAGO</t>
  </si>
  <si>
    <t>Hospedaje con Le Collectionist</t>
  </si>
  <si>
    <t>Tren en París de Gare de Lyon a Aviñón</t>
  </si>
  <si>
    <t>Vuelo con Easy Jet de Palermo a Paris</t>
  </si>
  <si>
    <t>Traslado de CDG a 3, rue Alger, 75 001 Paris</t>
  </si>
  <si>
    <t>Traslado de 3, rue d?Alger, 75 001 Paris a la estación de tren Paris Gare de Lyon</t>
  </si>
  <si>
    <t>Traslado de Verdura Resort, a Rocco Forte al Aeropuerto de Palermo PMO</t>
  </si>
  <si>
    <t>Traslado de Aeropuerto de CDG a Hôtel d'Aubusson</t>
  </si>
  <si>
    <t>Traslado del Hôtel d'Aubusson a CDG</t>
  </si>
  <si>
    <t>Renta de auto 28junio al 05julio</t>
  </si>
  <si>
    <t>Private Pontoon Seine Cruise y Louvre Treasure Hunt</t>
  </si>
  <si>
    <t>Hospedaje L'Olivastro</t>
  </si>
  <si>
    <t>Estadia hotel Sicilia</t>
  </si>
  <si>
    <t>LES JARDINS DU MARAIS - PARIS</t>
  </si>
  <si>
    <t>Villa Maia - LYON</t>
  </si>
  <si>
    <t>Hospedaje en Munich</t>
  </si>
  <si>
    <t>Vuelo MEX-TGZ-MEX</t>
  </si>
  <si>
    <t>Ritz Carlton Key Biscayne</t>
  </si>
  <si>
    <t>Servicios con Aeroméxico</t>
  </si>
  <si>
    <t>Hospedaje en Bali</t>
  </si>
  <si>
    <t>Visas a Corea</t>
  </si>
  <si>
    <t>Hospedaje en FS</t>
  </si>
  <si>
    <t>Hospedaje en Indonesia</t>
  </si>
  <si>
    <t>Todas las visitas + alojamiento</t>
  </si>
  <si>
    <t>Corresponde al fee aereos</t>
  </si>
  <si>
    <t>Vuelo TK ECONOMY 18 MAYO</t>
  </si>
  <si>
    <t>BUSINESS VUELTA 26 MAYO</t>
  </si>
  <si>
    <t>Asientos Economy</t>
  </si>
  <si>
    <t>Grand Hotel Fasano</t>
  </si>
  <si>
    <t>Imperiale Palace Hotel</t>
  </si>
  <si>
    <t>Four Seasons Hotel Florence</t>
  </si>
  <si>
    <t>Violino D Oro Venezia</t>
  </si>
  <si>
    <t>Bulgari Hotel Roma</t>
  </si>
  <si>
    <t>Monsieur George Hotel</t>
  </si>
  <si>
    <t>Emile Garcin</t>
  </si>
  <si>
    <t>Rolzo renta de auto</t>
  </si>
  <si>
    <t>Palazzo Albricci Peregrini</t>
  </si>
  <si>
    <t>Traslado con Rolzo en Italia</t>
  </si>
  <si>
    <t>Starhotels Splendid Venice, Venezia</t>
  </si>
  <si>
    <t>RESERVAS - RITZ CARLTON NIKKO</t>
  </si>
  <si>
    <t>RESERVAS - HYATT CENTRIC KANAZAWA</t>
  </si>
  <si>
    <t>RESERVAS - Setouchi Keirin Hotel 10 by Onko Chishin</t>
  </si>
  <si>
    <t>RESERVAS - MITSUI KYOTO</t>
  </si>
  <si>
    <t>RESERVAS - FOUR SEASONS TOKYO 14-18</t>
  </si>
  <si>
    <t>RESERVAS - FOUR SEASONS TOKYO - 27-29</t>
  </si>
  <si>
    <t>RESERVAS BAWAH</t>
  </si>
  <si>
    <t>VUELO TOKYO - SINGAPUR REDONDO</t>
  </si>
  <si>
    <t>FEES VUELOS</t>
  </si>
  <si>
    <t>RESERVAS - HATSUHANA</t>
  </si>
  <si>
    <t>RESERVAS - FOUR SEASONS SINGAPORE</t>
  </si>
  <si>
    <t>RESERVAS FOUR SEASONS SINGAPORE - 26-27 APR</t>
  </si>
  <si>
    <t>JR PASS</t>
  </si>
  <si>
    <t>HOSHINOYA KARUIZAWA</t>
  </si>
  <si>
    <t>TRASLADO 7 DE ABRIL</t>
  </si>
  <si>
    <t>sobrecomision</t>
  </si>
  <si>
    <t>BAWAH</t>
  </si>
  <si>
    <t>PENINSULA HONG KONG</t>
  </si>
  <si>
    <t>MANDAPA RITZ CARLTON</t>
  </si>
  <si>
    <t>VUELOS</t>
  </si>
  <si>
    <t>HYATT INCHEON 31 OCT - 1 NOC</t>
  </si>
  <si>
    <t>TOUR HONG KONG - CHINA A LA CARTA</t>
  </si>
  <si>
    <t>SERVICIOS SINGAPUR</t>
  </si>
  <si>
    <t>VUELO OSAKA - SEUL</t>
  </si>
  <si>
    <t>FEE POR EMISION</t>
  </si>
  <si>
    <t>THE OKURA 20-21</t>
  </si>
  <si>
    <t>HYATT CENTRIC KANAZAWA 21-23</t>
  </si>
  <si>
    <t>THE OKURA TOKYO 17-20</t>
  </si>
  <si>
    <t>FOUR SEASONS SEOUL - 28-.31</t>
  </si>
  <si>
    <t>SERVICIOS TERRESTRES JAPON</t>
  </si>
  <si>
    <t>ACE HOTEL KYOTO 25-28</t>
  </si>
  <si>
    <t>Servicios Terrestres Seul</t>
  </si>
  <si>
    <t>Hospedaje con The Surrey</t>
  </si>
  <si>
    <t>Hospedaje en Nueva York</t>
  </si>
  <si>
    <t>Vuelo EDI-CDG Denise</t>
  </si>
  <si>
    <t>Hospedaje en Edimburgo</t>
  </si>
  <si>
    <t>Noche extra en París</t>
  </si>
  <si>
    <t>Vuelo MEX-JFK/Denise Dryjansky</t>
  </si>
  <si>
    <t>Vuelo EWR-MEX/Denise Dryjansky</t>
  </si>
  <si>
    <t>Fee de emisión KKSXCE</t>
  </si>
  <si>
    <t>Vuelo JFK-MEX/Denise Dryjansky</t>
  </si>
  <si>
    <t>Fee de emisión HOTGDB</t>
  </si>
  <si>
    <t>Vuelo MEX-EWR/Denise Dryjansky</t>
  </si>
  <si>
    <t>Fee de emisión DKASNT</t>
  </si>
  <si>
    <t>Vuelo EWR-SAN/Denise Dryjansky</t>
  </si>
  <si>
    <t>Fee de emisión HJFAWF</t>
  </si>
  <si>
    <t>Vuelo Denise Dryjansky/0573474895344</t>
  </si>
  <si>
    <t>Vuelo Denise Dryjansky/0571829458715</t>
  </si>
  <si>
    <t>Aqua Nera 3 noches</t>
  </si>
  <si>
    <t>Visita Museo de Osma + Aperitivo Privado</t>
  </si>
  <si>
    <t>Transfer Privado Aqua</t>
  </si>
  <si>
    <t>RESERVA AMANSARA</t>
  </si>
  <si>
    <t>Reembolso del Hotel The Shinmonzen</t>
  </si>
  <si>
    <t>Hospedaje en COMO Italia</t>
  </si>
  <si>
    <t>Revisado GVA-MAD-LIN-MXP-MAD-LHR/Sergio Berger</t>
  </si>
  <si>
    <t>Otros cargos Revisado YSZQRB</t>
  </si>
  <si>
    <t>Fee de emisión revisado YSZQRB</t>
  </si>
  <si>
    <t>Revisado MXP-MAD-LHR/Andres Carretero</t>
  </si>
  <si>
    <t>Otros cargos Revisado MXP-MAD-LHR/Andres Carretero</t>
  </si>
  <si>
    <t>Fee de emision YHZPXE</t>
  </si>
  <si>
    <t>Vuelo CDG-MXP/Andres Carretero</t>
  </si>
  <si>
    <t>5% Recibo cliente 1509</t>
  </si>
  <si>
    <t>THE LODGE AT BLUE SKY</t>
  </si>
  <si>
    <t>Crucero de Disney Wish</t>
  </si>
  <si>
    <t>Hospedaje de Disney</t>
  </si>
  <si>
    <t>Entradas Park Hopper</t>
  </si>
  <si>
    <t>VIP Tour Disney</t>
  </si>
  <si>
    <t>EMIRATES</t>
  </si>
  <si>
    <t>TRIUMPH</t>
  </si>
  <si>
    <t>Vuelos MEX-PTY-SXM-PTY-MEX/Marc Kosberg</t>
  </si>
  <si>
    <t>VUELO MAD NRT MAD</t>
  </si>
  <si>
    <t>TRASLADOS EN CDMX</t>
  </si>
  <si>
    <t>Vuelo MEX-JFK-MEX</t>
  </si>
  <si>
    <t>Hospedaje en San Bartolomé</t>
  </si>
  <si>
    <t>Vuelos MEX-PTY-SXM-PTY-MEX/Sofia Valanci</t>
  </si>
  <si>
    <t>Vuelos MEX-PTY-SXM-PTY-MEX/Lara Kosberg</t>
  </si>
  <si>
    <t>Vuelos MEX-PTY-SXM-PTY-MEX/Alan Berdichevsky</t>
  </si>
  <si>
    <t>Vuelos MEX-PTY-SXM-PTY-MEX/Mónica Berger</t>
  </si>
  <si>
    <t>Vuelos MEX-PTY-SXM-PTY-MEX/Liam Berdichevsky</t>
  </si>
  <si>
    <t>Vuelos MEX-PTY-SXM-PTY-MEX/Giulian Berdichevsky</t>
  </si>
  <si>
    <t>Vuelo St Maarten-St Barth/Marc Kosberg</t>
  </si>
  <si>
    <t>Vuelo St Maarten-St Barth/Sofia Valanci</t>
  </si>
  <si>
    <t>Vuelo St Maarten-St Barth/Lara Kosberg</t>
  </si>
  <si>
    <t>Vuelo St Maarten-St Barth/Alan Berdichevsky</t>
  </si>
  <si>
    <t>Vuelo St Maarten-St Barth/Mónica Berger</t>
  </si>
  <si>
    <t>Vuelo St Maarten-St Barth/Liam Berdichevsky</t>
  </si>
  <si>
    <t>Vuelo St Maarten-St Barth/Giulian Berdichevsky</t>
  </si>
  <si>
    <t>Vuelo NLU-CLQ-NLU/Alan Berdichevsky</t>
  </si>
  <si>
    <t>Vuelo NLU-CLQ-NLU/Lara Kosberg</t>
  </si>
  <si>
    <t>Vuelo NLU-CLQ-NLU/Mónica Berger</t>
  </si>
  <si>
    <t>Vuelo NLU-CLQ-NLU/Liam Berdichevsky</t>
  </si>
  <si>
    <t>Vuelo NLU-CLQ-NLU/Giulian Berdichevsky</t>
  </si>
  <si>
    <t>Vuelo NLU-CLQ-NLU/Marc Kosberg</t>
  </si>
  <si>
    <t>Vuelo NLU-CLQ-NLU/Sofia Valanci</t>
  </si>
  <si>
    <t>RENTA DE TRANSPORTACION</t>
  </si>
  <si>
    <t>Hospedaje en Lanai City</t>
  </si>
  <si>
    <t>RECORRIDO POR EGIPTO Y TURQUIA</t>
  </si>
  <si>
    <t>SERVICIOS EN TURQUIA CON ICON</t>
  </si>
  <si>
    <t>VUELO CON AJET Kayseri (ASR) east ?stanbul (SAW)</t>
  </si>
  <si>
    <t>Barco Set Nefru</t>
  </si>
  <si>
    <t>VUELO CON TURKISH CAI IST</t>
  </si>
  <si>
    <t>VUELO IST CAI CON TURKISH 2 PERSONAS E BUSINESS</t>
  </si>
  <si>
    <t>Tramites de visas y Meet &amp; Greet Y TOURS</t>
  </si>
  <si>
    <t>1 NOCHE EXTRA EN IST HOTEL ST REGIS Y TRANSFER IN OUT PARA 4 PAX</t>
  </si>
  <si>
    <t>REEMBOLSO DE SERV NO UTILIZADOS</t>
  </si>
  <si>
    <t>FEE PARA JAIME GOROZPE</t>
  </si>
  <si>
    <t>SOBRECOMISION</t>
  </si>
  <si>
    <t>TE SANCHEZ RODOLFO MR</t>
  </si>
  <si>
    <t>TE RUELAS OMAR MR</t>
  </si>
  <si>
    <t>Vuelo MEX-MIA-SJU-SXM-MIA-MEX/Daniel JavKIN</t>
  </si>
  <si>
    <t>Vuelo MEX-MIA-SJU-SXM-MIA-MEX/Ilana Besquin</t>
  </si>
  <si>
    <t>Vuelo San Juan-St Barth/Daniel Javkin</t>
  </si>
  <si>
    <t>Vuelo San Juan-St Barth/Ilana Besquin</t>
  </si>
  <si>
    <t>Vuelo St Barth-St Maarten/Daniel Javkin</t>
  </si>
  <si>
    <t>Vuelo St Barth-St Maarten/Ilana Besquin</t>
  </si>
  <si>
    <t>Hospedaje en Miami</t>
  </si>
  <si>
    <t>FAIRMONT WHISTLER</t>
  </si>
  <si>
    <t>Diferencia por tipo de cambio a favor</t>
  </si>
  <si>
    <t>Four Seasons Otemachi Monica</t>
  </si>
  <si>
    <t>Four Seasons Otemachi Rodrigo</t>
  </si>
  <si>
    <t>Four Seasons Otemachi Andrea</t>
  </si>
  <si>
    <t>Peninsula Tokyo Monica</t>
  </si>
  <si>
    <t>Peninsula Tokyo Rodrigo</t>
  </si>
  <si>
    <t>Peninsula Tokyo Andrea</t>
  </si>
  <si>
    <t>THE SHINMONZEN MONICA</t>
  </si>
  <si>
    <t>THE SHINMONZEN RODRIGO</t>
  </si>
  <si>
    <t>THE SHINMONZEN ANDREA</t>
  </si>
  <si>
    <t>SERVICIOS TERRESTRES - EXO JAPON</t>
  </si>
  <si>
    <t>Four Seasons Otemachi Rodrigo Extensión</t>
  </si>
  <si>
    <t>Four Seasons Otemachi Javier</t>
  </si>
  <si>
    <t>Peninsula Tokyo Javier</t>
  </si>
  <si>
    <t>THE SHINMONZEN JAVIER</t>
  </si>
  <si>
    <t>HATSUHANA HAKONE JAVIER</t>
  </si>
  <si>
    <t>HYATT KANAZAWA JAVIER</t>
  </si>
  <si>
    <t>FOUR SEASONS HOTEL THE SURF CLUB SURFSIDE</t>
  </si>
  <si>
    <t>Gravity Haus Vail</t>
  </si>
  <si>
    <t>Servicios y hospedaje en Marruecos</t>
  </si>
  <si>
    <t>Revisado del Vuelo CDG-RAK-CDG/Gloria Ines</t>
  </si>
  <si>
    <t>Revisado del vuelo CDG-RAK-CDG/Melissa Losada</t>
  </si>
  <si>
    <t>Revisado del vuelo CDG-RAK-CDG/Gloria Losada</t>
  </si>
  <si>
    <t>EMD del revisado del vlo CDG-RAK-CDG/Gloria Ines</t>
  </si>
  <si>
    <t>EMD del revisado del vuelo CDG-RAK-CDG/Melissa Losada</t>
  </si>
  <si>
    <t>EMD del Revisado del vlo CDG-RAK-CDG/Gloria Losada</t>
  </si>
  <si>
    <t>Vuelo MEX-CDG-MEX/Melissa Losada</t>
  </si>
  <si>
    <t>Vuelo CDG-RAK-CDG/Gloria Ines</t>
  </si>
  <si>
    <t>Vuelo CDG-RAK-CDG/Melissa Losada</t>
  </si>
  <si>
    <t>Vuelo CDG-RAK-CDG/Gloria Losada</t>
  </si>
  <si>
    <t>Revisado vuelo CDG-RAK-CDG/Gloria Losada</t>
  </si>
  <si>
    <t>Revisado vuelo CDG-RAK-CDG/Melissa Losada</t>
  </si>
  <si>
    <t>LOSADA ANGEL MELISSA</t>
  </si>
  <si>
    <t>VUELO MEX - SFO</t>
  </si>
  <si>
    <t>FS SAN FRANCISCO EMBARCADERO</t>
  </si>
  <si>
    <t>Pago de hospedaje</t>
  </si>
  <si>
    <t>Hospedaje en los cabos</t>
  </si>
  <si>
    <t>VUELOS CON BA RUTA MEX LHR JNB LHR MEX</t>
  </si>
  <si>
    <t>PROMO 2X1 CON AF</t>
  </si>
  <si>
    <t>VERSALLES</t>
  </si>
  <si>
    <t>PORTUGAL</t>
  </si>
  <si>
    <t>Round Hill Villa</t>
  </si>
  <si>
    <t>Transporte, Renta de Suburban blindado</t>
  </si>
  <si>
    <t>$ horas extras de servicio de transporte y traslados en la cd mexico.</t>
  </si>
  <si>
    <t>fee por servicio terrestre</t>
  </si>
  <si>
    <t>Hospedaje en vail</t>
  </si>
  <si>
    <t>MEX-DEN-MEX/Enrique Acevedo</t>
  </si>
  <si>
    <t>MEX-DEN-MEX/Florentina Romo</t>
  </si>
  <si>
    <t>MEX-DEN-MEX/Emilio Acevedo</t>
  </si>
  <si>
    <t>MEX-DEN-MEX/Patricio Acevedo</t>
  </si>
  <si>
    <t>Otros cargos/Enrique Acevedo</t>
  </si>
  <si>
    <t>Otros cargos/Florentina Romo</t>
  </si>
  <si>
    <t>Otros cargos/Emilio Acevedo</t>
  </si>
  <si>
    <t>Otros cargos/Patricio Acevedo</t>
  </si>
  <si>
    <t>Vuelo LAX-KOA-LAX/Nicolás Duque</t>
  </si>
  <si>
    <t>Hospedaje en Beverly Hills</t>
  </si>
  <si>
    <t>Vuelo LAX-KOA-LAX/Sharon Valanci</t>
  </si>
  <si>
    <t>Vuelo LAX-KOA-LAX/Elías Duque</t>
  </si>
  <si>
    <t>Fee de emisión Vuelos Los Ángeles Hawái</t>
  </si>
  <si>
    <t>Hospedaje en Hawái</t>
  </si>
  <si>
    <t>Hospedaje en Los Angeles</t>
  </si>
  <si>
    <t>DMC MARRUECOS</t>
  </si>
  <si>
    <t>VUELO MAD-RAK REDONDO</t>
  </si>
  <si>
    <t>FEE DE EMISION</t>
  </si>
  <si>
    <t>VUELO RAK - MAD</t>
  </si>
  <si>
    <t>Ajuste Reserva - AR</t>
  </si>
  <si>
    <t>Hotel Eden</t>
  </si>
  <si>
    <t>HOTEL MILANO</t>
  </si>
  <si>
    <t>Tours</t>
  </si>
  <si>
    <t>Hotel St Regis Florencia</t>
  </si>
  <si>
    <t>TE OCHOA GOMEZ JOSE RAMON</t>
  </si>
  <si>
    <t>TE SHAW DULIN ROBIN JENNIFER</t>
  </si>
  <si>
    <t>ME OCHOA GOMEZ JOSE RAMON</t>
  </si>
  <si>
    <t>ME SHAW DULIN ROBIN JENNIFER</t>
  </si>
  <si>
    <t>Fee Boletos</t>
  </si>
  <si>
    <t>Hotel St Regis Venice</t>
  </si>
  <si>
    <t>Registro de hospedaje para recibir comisión</t>
  </si>
  <si>
    <t>Vuelo AUS-LHR-EDI-LHR-AUS/Jose Nava</t>
  </si>
  <si>
    <t>Vuelo AUS-LHR-EDI-LHR-AUS/Kassandra Foster</t>
  </si>
  <si>
    <t>Vuelo AUS-LHR-EDI-LHR-AUS/Alyssa Lopez</t>
  </si>
  <si>
    <t>Vuelo AUS-LHR-EDI-LHR-AUS/Reagan Nava</t>
  </si>
  <si>
    <t>Vuelo AUS-LHR-EDI-LHR-AUS/Oliver Nava</t>
  </si>
  <si>
    <t>Vuelo EDI-LHR/Jose Alejandro Nava</t>
  </si>
  <si>
    <t>Vuelo EDI-LHR/Kassandra Foster</t>
  </si>
  <si>
    <t>Vuelo EDI-LHR/Alyssa Lopez</t>
  </si>
  <si>
    <t>Vuelo EDI-LHR/Reagan Nava</t>
  </si>
  <si>
    <t>Vuelo EDI-LHR/Oliver Nava</t>
  </si>
  <si>
    <t>Servicio de traslado</t>
  </si>
  <si>
    <t>VUELO MEX PAR MEX SE HACE REVISADO MEX ATH MEX</t>
  </si>
  <si>
    <t>HOTEL EN SABRE GRANDE BRETAGNE EN ATHENAS</t>
  </si>
  <si>
    <t>TRASLADO DE ATH A LEFKADA Y FERRY TICKETS</t>
  </si>
  <si>
    <t>VUELO MEX CDG ATH/ FCO CDG MEX</t>
  </si>
  <si>
    <t>VUELO BDS FCO</t>
  </si>
  <si>
    <t>CARGO POR CAMBIO</t>
  </si>
  <si>
    <t>Traslado Athens Airport - Hotel</t>
  </si>
  <si>
    <t>TRASLADO DE Transfer Corfu Hotel - Port</t>
  </si>
  <si>
    <t>HOTEL URSO MADRID</t>
  </si>
  <si>
    <t>Traslado aeropuerto hotel con Meet &amp; Greet con Rolzo</t>
  </si>
  <si>
    <t>MEET &amp; GREET</t>
  </si>
  <si>
    <t>TRASLADO HOTEL URSO AEROPUERTO</t>
  </si>
  <si>
    <t>Hospedaje/Actividades y tours</t>
  </si>
  <si>
    <t>CARGO POR USO DE TARJETA</t>
  </si>
  <si>
    <t>CRUCERO CRYSTAL EN EL SAPPHIRE ATH- MONTECARLO</t>
  </si>
  <si>
    <t>CRUCERO CRYSTAL EN EL SAPPHIRE ATH MONTECARLO</t>
  </si>
  <si>
    <t>TRASLADO CON ROLZO MAD HTL VILLAMAGNA</t>
  </si>
  <si>
    <t>TRASLADO DE VILLAMAGNA A AEROPUERTO</t>
  </si>
  <si>
    <t>TRASLADO DE APTO NCE HOTEL METROPOLE NICE</t>
  </si>
  <si>
    <t>TRASLADO DEL PUERTO DE PIREO AL AEROPUERTO DE ATH</t>
  </si>
  <si>
    <t>ALOJAMIENTO ROSEWOOD VILLAMAGNA</t>
  </si>
  <si>
    <t>HOSPEDAJE EN ROSEWOOD VILLAMAGNA</t>
  </si>
  <si>
    <t>HOTEL METROPOLE MONTE CARLO</t>
  </si>
  <si>
    <t>servicio de chauffeur de Civitavecchia a Roma</t>
  </si>
  <si>
    <t>RENTA DE YATE CON TOUR</t>
  </si>
  <si>
    <t>TRASLADO EN NAPOLESAL MUELLE</t>
  </si>
  <si>
    <t>chofer a disposición en Mykonos</t>
  </si>
  <si>
    <t>Vuelo MIA-LHR-MIA/Mila Jusidman</t>
  </si>
  <si>
    <t>Revisado del vuelo MIA-LHR-MIA</t>
  </si>
  <si>
    <t>SSS</t>
  </si>
  <si>
    <t>Vuelo 1 - Amsterdam - Munich // Berlin Amsterdam</t>
  </si>
  <si>
    <t>FEE AEREOS Vuelo 1</t>
  </si>
  <si>
    <t>Vuelo Munich - Viena / Viena - Berlin</t>
  </si>
  <si>
    <t>Fee 20 euros por pax vuelos</t>
  </si>
  <si>
    <t>ASIENTOS DE KLM VUELO 1</t>
  </si>
  <si>
    <t>ASIENTOS VUELO MUNICH VIENA</t>
  </si>
  <si>
    <t>ASIENTOS VUELO VIENA BERLIN</t>
  </si>
  <si>
    <t>Hospedaje en Cambodia</t>
  </si>
  <si>
    <t>Vuelo Seoul-Indonesia/Andres Carretero</t>
  </si>
  <si>
    <t>Vuelo Seoul-Indonesia/Sergio Berger</t>
  </si>
  <si>
    <t>Reembolso del vuelo Seoul-Indonesia con GA/Andres Carretero</t>
  </si>
  <si>
    <t>Reembolso del vuelo Seoul-Indonesia con GA/Sergio Berger</t>
  </si>
  <si>
    <t>Vuelo Seoul-Indonesia con Asiana/Andres Carretero</t>
  </si>
  <si>
    <t>Vuelo Seoul-Indonesia con Asiana/Sergio Berger</t>
  </si>
  <si>
    <t>Vuelo CGK-BKK-USM-BKK-NRT/Andres Carretero</t>
  </si>
  <si>
    <t>Vuelo CGK-BKK-USM-BKK-NRT/Sergio Berger</t>
  </si>
  <si>
    <t>Vuelo BKK-PNH-BKK-USM/Andres Carretero</t>
  </si>
  <si>
    <t>Vuelo BKK-PNH-BKK-USM/Sergio Berger</t>
  </si>
  <si>
    <t>Hospedaje en Seoul</t>
  </si>
  <si>
    <t>Hospedaje en Tailandia</t>
  </si>
  <si>
    <t>Vuelo Indonesia-Bangkok/Lina Botero</t>
  </si>
  <si>
    <t>Hospedaje en Tokyo</t>
  </si>
  <si>
    <t>Revisado Jakarta a Bangkok</t>
  </si>
  <si>
    <t>EMD revisado COALQP</t>
  </si>
  <si>
    <t>UP-FRONT</t>
  </si>
  <si>
    <t>MATUETE BRAZIL - VIAJE COMPLETO</t>
  </si>
  <si>
    <t>SERVICIOS EXTRAS BRAZIL</t>
  </si>
  <si>
    <t>4-5 FOUR SEASONS MADRID</t>
  </si>
  <si>
    <t>6-8 HOTEL MARQUES DE RISCAL - MIGUEL BARCIA &amp; MARIA EUGENIA GARCIA MORENO</t>
  </si>
  <si>
    <t>10-14 HOTEL PALACIO SANTA CLARA</t>
  </si>
  <si>
    <t>8-10 MARIA CRISTINA - MIGUEL BARCIA &amp; MARIA EUGENIA GARCIA MORENO</t>
  </si>
  <si>
    <t>FEES EMISION DE BOLETOS</t>
  </si>
  <si>
    <t>FEE DE EMISION BOLETOS</t>
  </si>
  <si>
    <t>VUELO MEX - MAD IB 2X1</t>
  </si>
  <si>
    <t>VILLA MAGNA 17-18 SEPT</t>
  </si>
  <si>
    <t>5-6 ABADIA</t>
  </si>
  <si>
    <t>Hospedaje en Zicatela</t>
  </si>
  <si>
    <t>URSO 2-5</t>
  </si>
  <si>
    <t>URSO 12-16</t>
  </si>
  <si>
    <t>HOSPEDAJE</t>
  </si>
  <si>
    <t>na</t>
  </si>
  <si>
    <t>Vuelos business 6 pax (3 adultos + 3 niños)</t>
  </si>
  <si>
    <t>Fees Vuelos business 6 pax (3 adultos + 3 niños)</t>
  </si>
  <si>
    <t>Hospedaje en L'Auberge</t>
  </si>
  <si>
    <t>Hospedaje en Montenegro</t>
  </si>
  <si>
    <t>Hospedaje en Montecarlo</t>
  </si>
  <si>
    <t>Hospedaje en Monte Carlo</t>
  </si>
  <si>
    <t>Servicios terrestres en Tivat y Kotor</t>
  </si>
  <si>
    <t>TE GALLARDO LARREA GELA LORENA</t>
  </si>
  <si>
    <t>TE AGUILAR ALVAREZ GALLARDO JUAN DANIEL</t>
  </si>
  <si>
    <t>TE AGUILAR ALVAREZ GALLARDO SARA</t>
  </si>
  <si>
    <t>TE AGUILAR ALVAREZ GALLARDO GELA</t>
  </si>
  <si>
    <t>ME GALLARDO LARREA GELA LORENA</t>
  </si>
  <si>
    <t>ME AGUILAR ALVAREZ GALLARDO JUAN DANIEL</t>
  </si>
  <si>
    <t>ME AGUILAR ALVAREZ GALLARDO SARA</t>
  </si>
  <si>
    <t>ME AGUILAR ALVAREZ GALLARDO GELA</t>
  </si>
  <si>
    <t>Fee de emision</t>
  </si>
  <si>
    <t>Traslados diversos en europa</t>
  </si>
  <si>
    <t>KISAWA</t>
  </si>
  <si>
    <t>DELHI</t>
  </si>
  <si>
    <t>TKT UA COMISIONES</t>
  </si>
  <si>
    <t>TKT RW COMISIONES</t>
  </si>
  <si>
    <t>TKT EMIRATES LORENZA COMISIONES</t>
  </si>
  <si>
    <t>TKT EMIRATES</t>
  </si>
  <si>
    <t>Revisado TKT EMIRATES</t>
  </si>
  <si>
    <t>Cargo por cambio TKT EMIRATES</t>
  </si>
  <si>
    <t>TE FLORES ALANIS CLAUDIA ISABEL MRS</t>
  </si>
  <si>
    <t>TE FLORES ALANIS CLAUDIA ISABEL MSS</t>
  </si>
  <si>
    <t>MISINCU HOTEL</t>
  </si>
  <si>
    <t>TE CARBAJALES NAVARI JULIA MS</t>
  </si>
  <si>
    <t>TE CARBAJALES NAVARI JULIA MSS</t>
  </si>
  <si>
    <t>TE UHTHOFF NORIEGA LORENZA MSS</t>
  </si>
  <si>
    <t>TE ZEPEDA DE LA GARZA MARLENE MSS</t>
  </si>
  <si>
    <t>AENA VIP MEET AND GREET</t>
  </si>
  <si>
    <t>FOUR SEASONS SEOUL</t>
  </si>
  <si>
    <t>TE NORIEGA DE UHTHOFF VERONICA PATRICIA MRS</t>
  </si>
  <si>
    <t>TE CARBAJALES NALES LEONARDO MR</t>
  </si>
  <si>
    <t>TE SAINZ ORANTES ALEJANDRO MR</t>
  </si>
  <si>
    <t>TE MONDRAGON HERNANDEZ LUZ CECILIA MRS</t>
  </si>
  <si>
    <t>TE CORDOVA CREEL JUAN ANGEL MR</t>
  </si>
  <si>
    <t>TE AGUILAR PEREZ SOFIA LETICIA MRS</t>
  </si>
  <si>
    <t>ME NORIEGA DE UHTHOFF VERONICA PATRICIA MRS</t>
  </si>
  <si>
    <t>ME CARBAJALES NALES LEONARDO MR</t>
  </si>
  <si>
    <t>ME SAINZ ORANTES ALEJANDRO MR</t>
  </si>
  <si>
    <t>ME MONDRAGON HERNANDEZ LUZ CECILIA MRS</t>
  </si>
  <si>
    <t>ME CORDOVA CREEL JUAN ANGEL MR</t>
  </si>
  <si>
    <t>ME AGUILAR PEREZ SOFIA LETICIA MRS</t>
  </si>
  <si>
    <t>TE SANCHEZ NAVARRO LEBRIJA PAULINA MSS</t>
  </si>
  <si>
    <t>CARBAJALES NALES LEONARDO MR</t>
  </si>
  <si>
    <t>FEE CASH Y TRANSFERS</t>
  </si>
  <si>
    <t>CANDANO GONZALEZ MARINA MSS</t>
  </si>
  <si>
    <t>HONORARIOS PASAPORTE ESPAÑOL</t>
  </si>
  <si>
    <t>SANCHEZ NAVARRO LEBRIJA JUAN ANDRES MR</t>
  </si>
  <si>
    <t>VISA ZIMBABWE</t>
  </si>
  <si>
    <t>QUEEN OF CLUBS</t>
  </si>
  <si>
    <t>NNN</t>
  </si>
  <si>
    <t>Tour con Imperial Tours</t>
  </si>
  <si>
    <t>Servicios extras con Imperial Tours</t>
  </si>
  <si>
    <t>Hospedaje en Shangai</t>
  </si>
  <si>
    <t>Hospedaje en Grecia</t>
  </si>
  <si>
    <t>dd</t>
  </si>
  <si>
    <t>Hotel Unico Madrid</t>
  </si>
  <si>
    <t>Santo Mauro Madrid</t>
  </si>
  <si>
    <t>Santo Mauro</t>
  </si>
  <si>
    <t>Crossing Manzoni</t>
  </si>
  <si>
    <t>Grand Hotel Bellevue London</t>
  </si>
  <si>
    <t>Masseria Calderisi</t>
  </si>
  <si>
    <t>diferencias</t>
  </si>
  <si>
    <t>Traslado Aeropuerto CDG-Airelles Château</t>
  </si>
  <si>
    <t>Traslado Airelles Château-Aeropuerto Orly</t>
  </si>
  <si>
    <t>Hospedaje en Reschio</t>
  </si>
  <si>
    <t>Hospedaje en Milan</t>
  </si>
  <si>
    <t>Hospedaje en Paris</t>
  </si>
  <si>
    <t>pago servicios</t>
  </si>
  <si>
    <t>Ett Hem</t>
  </si>
  <si>
    <t>Canyon Ranch Lenox</t>
  </si>
  <si>
    <t>Hospedaje en España</t>
  </si>
  <si>
    <t>Vuelo Ibiza a París</t>
  </si>
  <si>
    <t>Ferry de Mallorca a Ibiza</t>
  </si>
  <si>
    <t>Reembolso de Ferry de Mallorca a Ibiza</t>
  </si>
  <si>
    <t>Hospedaje en Ibiza</t>
  </si>
  <si>
    <t>Reembolso del Hotel en Ibiza</t>
  </si>
  <si>
    <t>Reembolso de Hotel</t>
  </si>
  <si>
    <t>Boleto de avión Alejandro Nahoul</t>
  </si>
  <si>
    <t>Boleto de avión Veronica Gamboa</t>
  </si>
  <si>
    <t>Fee de emisión LXXJXC/OJXOOG</t>
  </si>
  <si>
    <t>Revisado boleto Alejandro Nahoul</t>
  </si>
  <si>
    <t>Fee de emisión revisado LXXJXC</t>
  </si>
  <si>
    <t>Fee administrativo de Gannet 250USD</t>
  </si>
  <si>
    <t>Fees por emisiones/compras 175USD</t>
  </si>
  <si>
    <t>Reembolso a cliente</t>
  </si>
  <si>
    <t>Hotel Embassy</t>
  </si>
  <si>
    <t>Grand Hotel Bellevue</t>
  </si>
  <si>
    <t>Hotel Arioso</t>
  </si>
  <si>
    <t>Mama Shelter Roma</t>
  </si>
  <si>
    <t>Hilton Molino Stucky Venice</t>
  </si>
  <si>
    <t>HAKONE HATSUHANA 18-19 MAY</t>
  </si>
  <si>
    <t>ACE HOTEL KYOTO - 15-18 MAY</t>
  </si>
  <si>
    <t>HYATT 13-15 MAY</t>
  </si>
  <si>
    <t>THE CELESTINE GINZA 10-13 MAY</t>
  </si>
  <si>
    <t>THE CELESTINE GINZA 19-20 MAY</t>
  </si>
  <si>
    <t>TRENES MEXICO KANKO</t>
  </si>
  <si>
    <t>AJUSTE</t>
  </si>
  <si>
    <t>HOTEL SANDERS KOBEN</t>
  </si>
  <si>
    <t>Vuelo MEX-ORD-MEX Arturo Kam</t>
  </si>
  <si>
    <t>Pago de servicios con proveedor en Islandia</t>
  </si>
  <si>
    <t>Hospedaje en Graduate Princeton</t>
  </si>
  <si>
    <t>Hospedaje en Princeton</t>
  </si>
  <si>
    <t>Vuelo Chicago-Islandia-Chicago/Elias Kam</t>
  </si>
  <si>
    <t>Vuelo Chicago-Islandia-Chicago/Arturo Kam</t>
  </si>
  <si>
    <t>Vuelo MEX-ORD-EWR-MEX/Denise Dryjansky</t>
  </si>
  <si>
    <t>Vuelo Chicago-Islandia-New Jersey/Denise Dryjansky</t>
  </si>
  <si>
    <t>ULTIMATE ICELAND ADVENTURE</t>
  </si>
  <si>
    <t>Cambio de vuelo MEX-DEN-MIA-MEX</t>
  </si>
  <si>
    <t>AEROMEXICO</t>
  </si>
  <si>
    <t>Hospedaje en finca en España</t>
  </si>
  <si>
    <t>Vuelo ICN-CGK</t>
  </si>
  <si>
    <t>Fee emisión ticket GA</t>
  </si>
  <si>
    <t>Fee emisión tkt AF por canje de millas</t>
  </si>
  <si>
    <t>Vuelo CGK-BKK</t>
  </si>
  <si>
    <t>Fee emisión tkt TG</t>
  </si>
  <si>
    <t>Fee emisión tkt AF BKK-CDG por canje de millas</t>
  </si>
  <si>
    <t>Vuelo ICN-CGK con OZ</t>
  </si>
  <si>
    <t>VUELOS ICN-HAN-SAI-BKK-ICN</t>
  </si>
  <si>
    <t>VUELOS HAN SAI BKK</t>
  </si>
  <si>
    <t>VUELOS HAN SAI</t>
  </si>
  <si>
    <t>HOTEL AMANSARA</t>
  </si>
  <si>
    <t>Servicios de Hospedaje con proveedor</t>
  </si>
  <si>
    <t>Estadia Venecia</t>
  </si>
  <si>
    <t>entradas Villa Borghese skip de line</t>
  </si>
  <si>
    <t>Compra de libros</t>
  </si>
  <si>
    <t>Regalo Almudena Rodriguez</t>
  </si>
  <si>
    <t>regalo Veronica Mattei</t>
  </si>
  <si>
    <t>regalo Ilenia</t>
  </si>
  <si>
    <t>Servicios terrestres</t>
  </si>
  <si>
    <t>BILLETE MEX-CPT//JNB-MEX</t>
  </si>
  <si>
    <t>Viaje Africa</t>
  </si>
  <si>
    <t>BILLETE JNB-MEX</t>
  </si>
  <si>
    <t>Reembolso billete KL 0743475060856</t>
  </si>
  <si>
    <t>Reembolso billete KL 0743475060858</t>
  </si>
  <si>
    <t>Fee aereo Martin</t>
  </si>
  <si>
    <t>excedente por reembolso viaje de espana</t>
  </si>
  <si>
    <t>Compra regalos entrega final documentos de viaje</t>
  </si>
  <si>
    <t>Estadia</t>
  </si>
  <si>
    <t>Pago por servicio extra Alejandra y Alberto</t>
  </si>
  <si>
    <t>Estadia en Paris</t>
  </si>
  <si>
    <t>Traslados en Amsterdam y Paris</t>
  </si>
  <si>
    <t>Mensajeria documentos finales familia Aspe</t>
  </si>
  <si>
    <t>Envio por paqueteria de Maletas</t>
  </si>
  <si>
    <t>VUELO MEX PAR MEX</t>
  </si>
  <si>
    <t>VUELO CON AF MEX CDG MEX</t>
  </si>
  <si>
    <t>HOTEL LA RESERVE EDEN AU LAC</t>
  </si>
  <si>
    <t>TE GOROZPE JAIME MR</t>
  </si>
  <si>
    <t>ME GOROZPE JAIME MR</t>
  </si>
  <si>
    <t>VUELO JFK CDG</t>
  </si>
  <si>
    <t>VUELO DE VNX MPM MPM CPT</t>
  </si>
  <si>
    <t>VUELO VNX MPM CPT</t>
  </si>
  <si>
    <t>VUELO CPT WDH</t>
  </si>
  <si>
    <t>MUB JNB</t>
  </si>
  <si>
    <t>VUELO MAD ORY CDG MEX</t>
  </si>
  <si>
    <t>RUTA ICN HAN SAI BKK ICN</t>
  </si>
  <si>
    <t>HOTEL LOWELL EN NYC</t>
  </si>
  <si>
    <t>HOTEL LOWELL NYC</t>
  </si>
  <si>
    <t>HOTEL URSO</t>
  </si>
  <si>
    <t>VUELO DFW ASE</t>
  </si>
  <si>
    <t>HOTEL MANDARIN ORIENTAL PARIS LUTETIA</t>
  </si>
  <si>
    <t>MANDARIN ORIENTAL LUTETIA</t>
  </si>
  <si>
    <t>Four Seasons Punta Mita</t>
  </si>
  <si>
    <t>Hoteles varios</t>
  </si>
  <si>
    <t>Servicios terrestres, transporte, entradas, guia, etc</t>
  </si>
  <si>
    <t>FOUR SEASONS OTEMACHI 13-16 NOV</t>
  </si>
  <si>
    <t>PENINSULA 24-25 NOV</t>
  </si>
  <si>
    <t>SHINMONZEN 20-23</t>
  </si>
  <si>
    <t>LUXURY JAPAN SERVICES &amp; PENDING RYOKANS</t>
  </si>
  <si>
    <t>COMISION BANCARIA</t>
  </si>
  <si>
    <t>MITSUI HOTEL KYOTO 2 ROOMS - 27 MAY-1 JUNE</t>
  </si>
  <si>
    <t>FOUR SEASONS 22-25 MAY - 2 ROOMS</t>
  </si>
  <si>
    <t>PENINSULA TOKYO 01-05 JUNE - 2 ROOMS</t>
  </si>
  <si>
    <t>HYATT CENTRIC 25-27 MAY - 2 ROOMS</t>
  </si>
  <si>
    <t>Luxury Japan - Servicios Terrestres</t>
  </si>
  <si>
    <t>LAQUEREWARE EXPERIENCE</t>
  </si>
  <si>
    <t>Vuelo México - Dallas - México</t>
  </si>
  <si>
    <t>Fee de emisión del vuelo México Dallas</t>
  </si>
  <si>
    <t>Vuelo México - Amsterdam - Florencia</t>
  </si>
  <si>
    <t>Vuelo México - Ámsterdam - Florencia</t>
  </si>
  <si>
    <t>Traslado del Hotel Savoy al Hotel Byron</t>
  </si>
  <si>
    <t>Traslado Hotel Byron al Hotel Splendido Mare</t>
  </si>
  <si>
    <t>Traslado de Splendido Mare a Portrait Milano</t>
  </si>
  <si>
    <t>Hospedaje en NYC</t>
  </si>
  <si>
    <t>Hotel Liautaud Cassis</t>
  </si>
  <si>
    <t>Château de Valmer</t>
  </si>
  <si>
    <t>Hotel Lord Byron</t>
  </si>
  <si>
    <t>Budget</t>
  </si>
  <si>
    <t>Vuelo CDG-CPH-ARN/Serapion Fernandez</t>
  </si>
  <si>
    <t>Vuelo CDG-CPH-ARN/Tomás Fernandez</t>
  </si>
  <si>
    <t>Vuelo ARN-CDG/Serapion Fernandez</t>
  </si>
  <si>
    <t>Vuelo ARN-CDG/Tomas Fernandez</t>
  </si>
  <si>
    <t>EMD del Vuelo CDG-CPH-ARN/Serapion Fernandez</t>
  </si>
  <si>
    <t>EMD del Vuelo CDG-CPH-ARN/Tomas Fernandez</t>
  </si>
  <si>
    <t>Vuelo Francia- Ámsterdam-Estocolmo-París/Serapion Fernandez</t>
  </si>
  <si>
    <t>Vuelo Mykonos-Atenas-Copenhaguen/Serapion Fernandez</t>
  </si>
  <si>
    <t>Vuelo Copenhaguen-Estocolmo/Serapion Fernandez</t>
  </si>
  <si>
    <t>EMD del vuelo Copenhaguen-Estocolmo</t>
  </si>
  <si>
    <t>Vuelo Alicante-Ámsterdam/Serapion Fernandez</t>
  </si>
  <si>
    <t>Vuelo Estocolmo-París/Serapion Fernandez</t>
  </si>
  <si>
    <t>Vuelo CDG-CPH-ARN/Nicole Guillen</t>
  </si>
  <si>
    <t>EMD del Vuelo CDG-CPH-ARN/Nicole Guillen</t>
  </si>
  <si>
    <t>Vuelo México-París/Nicole Guillen</t>
  </si>
  <si>
    <t>Vuelo Estocolmo-Nueva York/Nicole Guillen</t>
  </si>
  <si>
    <t>Vuelo Nueva York-México/Nicole Guillen</t>
  </si>
  <si>
    <t>Hospedaje en Copenhaguen</t>
  </si>
  <si>
    <t>Revisado de vuelo NYC-MEX/Nicole Guillen</t>
  </si>
  <si>
    <t>EMD revisado vuelo NYC-MEX/Nicole Guillen</t>
  </si>
  <si>
    <t>Fee de emisión de revisado Revisado de vuelo NYC-MEX/Nicole Guillen</t>
  </si>
  <si>
    <t>Revisado Mykonos-Atenas-Copenhaguen/Serapión Fernández</t>
  </si>
  <si>
    <t>Fee de emisión Revisado Mykonos-Atenas-Copenhaguen/Serapión Fernández</t>
  </si>
  <si>
    <t>Revisado CDG-CPH-ARN/Nicole Guillen</t>
  </si>
  <si>
    <t>Fee de emisión Revisado CDG-CPH-ARN/Nicole Guillen</t>
  </si>
  <si>
    <t>Revisado CDG-CPH-ARN/Serapion Fernandez</t>
  </si>
  <si>
    <t>Revisado CDG-CPH-ARN/Tomás Fernandez</t>
  </si>
  <si>
    <t>Fee de emisión Revisado CDG-CPH-ARN/Tomás y Serapión</t>
  </si>
  <si>
    <t>Hospedaje en Cartagena</t>
  </si>
  <si>
    <t>Ajuste por tipo de cambio</t>
  </si>
  <si>
    <t>Servicios</t>
  </si>
  <si>
    <t>VUELO CON KLM MEX-ATL-CDG-MEX</t>
  </si>
  <si>
    <t>EMISION DE BOLETO</t>
  </si>
  <si>
    <t>Hospedaje en Casa Monti</t>
  </si>
  <si>
    <t>Hospedaje en Roma</t>
  </si>
  <si>
    <t>Vuelo México-Houston-Aspen-Houston-México</t>
  </si>
  <si>
    <t>Tour de Casa de la Virgen Maria, Efeso y Basilica de San Juan.</t>
  </si>
  <si>
    <t>Hoteles en Londres, Liverpool y Escocia</t>
  </si>
  <si>
    <t>Entradas, guia, transporte, tours.</t>
  </si>
  <si>
    <t>Helicoptero sobre Lago Ness</t>
  </si>
  <si>
    <t>Compra de boleto de avion.</t>
  </si>
  <si>
    <t>Cambio de boleto</t>
  </si>
  <si>
    <t>Compra de boleto</t>
  </si>
  <si>
    <t>Traslados y tours extras del viaje</t>
  </si>
  <si>
    <t>Vuelo Javier Bravo Soler</t>
  </si>
  <si>
    <t>Emision Javier Bravo Soler y Daniela Arenas Novelo.Favor de descontar los $70 dolares del fee de las comisiones.</t>
  </si>
  <si>
    <t>Vuelo Daniela Arenas Novelo</t>
  </si>
  <si>
    <t>VUELO LHR - OSL</t>
  </si>
  <si>
    <t>HOTEL OSLO</t>
  </si>
  <si>
    <t>Renta de Casa</t>
  </si>
  <si>
    <t>Vuelo México-París-Florencia/París-México</t>
  </si>
  <si>
    <t>Hospedaje en Venecia</t>
  </si>
  <si>
    <t>Hospedaje en Venice Simplon</t>
  </si>
  <si>
    <t>Servicios con proveedor de China</t>
  </si>
  <si>
    <t>CHARTER YACHT ALASKA</t>
  </si>
  <si>
    <t>TE AIZA HADDAD CARLOS RICARDO MR</t>
  </si>
  <si>
    <t>TE HOJEL SCHUMACHER GINA CHRISTINE MRS</t>
  </si>
  <si>
    <t>TE AIZA HOJEL CAROLINA MSS</t>
  </si>
  <si>
    <t>TE AIZA HOJEL CHRISTIAN ANDRES MR</t>
  </si>
  <si>
    <t>TE AIZA HOJEL CARLOS RICARDO MR</t>
  </si>
  <si>
    <t>TE ROJAS MARTINEZ PAULA MSS</t>
  </si>
  <si>
    <t>TE SANCHEZ NAVARRO LEBRIJA JUAN ANDRES MR</t>
  </si>
  <si>
    <t>TE SANCHEZ NAVARRO LEBRIJA EDUARDO MR</t>
  </si>
  <si>
    <t>DIFERENCIA A FAVOR</t>
  </si>
  <si>
    <t>MERIDA</t>
  </si>
  <si>
    <t>Hospedaje, tours y transfers</t>
  </si>
  <si>
    <t>Emisión vuelos</t>
  </si>
  <si>
    <t>Hospedaje del 02-04 AGO</t>
  </si>
  <si>
    <t>TE VAINER ZONENSZAIN JULIO DAVID</t>
  </si>
  <si>
    <t>TE LOZOWSKY ROTBERG LIORA</t>
  </si>
  <si>
    <t>TE VAINER LOZOWSKY CAMILA</t>
  </si>
  <si>
    <t>TE VAINER LOZOWSKY SHARON</t>
  </si>
  <si>
    <t>TE VAINER LOZOWSKY MOISES</t>
  </si>
  <si>
    <t>Fee de emisión UCTTSX</t>
  </si>
  <si>
    <t>Reembolso del hotel</t>
  </si>
  <si>
    <t>Hospedaje 02-04 AGO</t>
  </si>
  <si>
    <t>Hospedaje 23 - 26 JUL</t>
  </si>
  <si>
    <t>Servicios Terrestres en Naoshima</t>
  </si>
  <si>
    <t>Servicio extra</t>
  </si>
  <si>
    <t>Traslado Bulgari Hotel - Aeropuerto Narita</t>
  </si>
  <si>
    <t>Hospedaje en FS Tamarindo</t>
  </si>
  <si>
    <t>Hospedaje en Washington</t>
  </si>
  <si>
    <t>Traslado del Aeropuerto de Washington al Hotel St Regis</t>
  </si>
  <si>
    <t>Traslado del Hotel St Regis al Aeropuerto de Washington</t>
  </si>
  <si>
    <t>Vuelo LHR-MAD/Abraham Cherem</t>
  </si>
  <si>
    <t>Vuelo LHR-MAD/Yanina Persovski</t>
  </si>
  <si>
    <t>Vuelo LHR-MAD/Gabriela Cherem</t>
  </si>
  <si>
    <t>Vuelo LHR-MAD/Moisés Cherem</t>
  </si>
  <si>
    <t>Vuelo LHR-MAD/Bella Cherem</t>
  </si>
  <si>
    <t>EMD del Vuelo LHR-MAD/Abraham Cherem</t>
  </si>
  <si>
    <t>EMD del Vuelo LHR-MAD/Yanina Persovski</t>
  </si>
  <si>
    <t>EMD del Vuelo LHR-MAD/Gabriela Cherem</t>
  </si>
  <si>
    <t>EMD del Vuelo LHR-MAD/Moisés Cherem</t>
  </si>
  <si>
    <t>EMD del Vuelo LHR-MAD/Bella Cherem</t>
  </si>
  <si>
    <t>Behind the scenes at the opera house</t>
  </si>
  <si>
    <t>Compra de amenidad (vela) para la familia Cherem en Madrid</t>
  </si>
  <si>
    <t>Viaje Italia terrestre</t>
  </si>
  <si>
    <t>FEE TERRESTRE</t>
  </si>
  <si>
    <t>Billete VALLEJO GARCIA/JORGE ANTONIO</t>
  </si>
  <si>
    <t>Billete FLORES NAVARRO/ALEJANDRA</t>
  </si>
  <si>
    <t>Billete MORENO MORA/VERONICA</t>
  </si>
  <si>
    <t>Billete VALLEJO FLORES/ESTELA</t>
  </si>
  <si>
    <t>Billete VALLEJO FLORES/TOMAS</t>
  </si>
  <si>
    <t>Billete VALLEJO FLORES/VICENTE</t>
  </si>
  <si>
    <t>Seguro de Asistencia</t>
  </si>
  <si>
    <t>VUELOS ALULAH</t>
  </si>
  <si>
    <t>VUELO CON AM CUN JFK</t>
  </si>
  <si>
    <t>VUELO MAD MEX MAD</t>
  </si>
  <si>
    <t>VUELO JNB VNX</t>
  </si>
  <si>
    <t>VUELO MUB JNB</t>
  </si>
  <si>
    <t>VUELO WDH MUB</t>
  </si>
  <si>
    <t>vuelo con ba MAD LHR ABZ LHR MAD</t>
  </si>
  <si>
    <t>VUELO DE WDH JNB MUB</t>
  </si>
  <si>
    <t>VUELO WDH JNB MUB</t>
  </si>
  <si>
    <t>VUELO ORY MAD</t>
  </si>
  <si>
    <t>VUELO KL NBO AMS</t>
  </si>
  <si>
    <t>VUELO MEX CDG MEX</t>
  </si>
  <si>
    <t>REVISADO VUELO CDG MEX</t>
  </si>
  <si>
    <t>REVISADO DE BOLETO</t>
  </si>
  <si>
    <t>VUELO AF MEX CDG MEX</t>
  </si>
  <si>
    <t>VUELO MEX ICN MEX</t>
  </si>
  <si>
    <t>vuelo MEX ICN MEX</t>
  </si>
  <si>
    <t>HOTEL MARBELLA CLUB</t>
  </si>
  <si>
    <t>Vuelo Mex CDG-MAD MAD-CGD-MEX</t>
  </si>
  <si>
    <t>Vuelo mex-cdg-mad-cdg-mex</t>
  </si>
  <si>
    <t>FEE POR DOS EMISIONES</t>
  </si>
  <si>
    <t>Estancia completa Hotel Esencia</t>
  </si>
  <si>
    <t>Hotel Callejon</t>
  </si>
  <si>
    <t>Estancia Hotel Casa Lecanda</t>
  </si>
  <si>
    <t>Estancia completa</t>
  </si>
  <si>
    <t>Vuelo Mex-Oax. Mid-Mex</t>
  </si>
  <si>
    <t>Vuelos para todos los pasajeros MEX OAX MID MEX</t>
  </si>
  <si>
    <t>viaje completo</t>
  </si>
  <si>
    <t>Vuelo México - Orlando - Islandia - Reykjavik - Chicago - México</t>
  </si>
  <si>
    <t>Fee de emisiónde vuelo México - Orlando - Islandia - Reykjavik - Chicago - México</t>
  </si>
  <si>
    <t>Servicios en Islandia</t>
  </si>
  <si>
    <t>VUELO MAD CDG LJU AMS MAD</t>
  </si>
  <si>
    <t>VUELOS EUROPA</t>
  </si>
  <si>
    <t>VUELO SFO</t>
  </si>
  <si>
    <t>VUELO LH</t>
  </si>
  <si>
    <t>Sintra</t>
  </si>
  <si>
    <t>REEMBOLSO EXMAR</t>
  </si>
  <si>
    <t>REEMBOLSO JOSE ARMENDARIZ</t>
  </si>
  <si>
    <t>REEMBOLSO PAUL SANCHE</t>
  </si>
  <si>
    <t>GANANCIA VUELOS</t>
  </si>
  <si>
    <t>VUELO DE IBZ CDG JNB</t>
  </si>
  <si>
    <t>VUELO CPT GRU</t>
  </si>
  <si>
    <t>VUELO DE JNB CPT</t>
  </si>
  <si>
    <t>VUELO PMI IBZ</t>
  </si>
  <si>
    <t>VUELO MAD PMI</t>
  </si>
  <si>
    <t>VUELO DE ATH KGS</t>
  </si>
  <si>
    <t>vuelo de skyexpress de ath KGS</t>
  </si>
  <si>
    <t>VUELO CPT JNB</t>
  </si>
  <si>
    <t>VUELO DE JNB LAD GRU</t>
  </si>
  <si>
    <t>Alaskan Wilderness Lodge</t>
  </si>
  <si>
    <t>TE SANCHEZ GONZALEZ MANUELA</t>
  </si>
  <si>
    <t>Fee de emisión QRLFII</t>
  </si>
  <si>
    <t>Fee de emisión revisado QRLFII</t>
  </si>
  <si>
    <t>Fee de emisión WVQCBI</t>
  </si>
  <si>
    <t>Vuelo SQ Roma Singapur</t>
  </si>
  <si>
    <t>Hotel 01-04 AUG Villa Feltrinelli</t>
  </si>
  <si>
    <t>Hotel 04 - 05 AUG Roma</t>
  </si>
  <si>
    <t>Vuelos business Denpasar - Madrid</t>
  </si>
  <si>
    <t>Fee Emision Vuelos EY</t>
  </si>
  <si>
    <t>FEE Gannet</t>
  </si>
  <si>
    <t>Hotel 06 -09 AUG Bawah Reserve</t>
  </si>
  <si>
    <t>Hotel 09 - 11 AUG Amanjiwo</t>
  </si>
  <si>
    <t>Hotel 11 - 14 AUG Mandapa</t>
  </si>
  <si>
    <t>Vuelo domestico Super Air Jet comprado por Web</t>
  </si>
  <si>
    <t>Vuelo domestico Lion Air comprado por Web</t>
  </si>
  <si>
    <t>Hotel Amanjiwo</t>
  </si>
  <si>
    <t>Hotel Mandapa</t>
  </si>
  <si>
    <t>visas</t>
  </si>
  <si>
    <t>Vuelo México - Manzanillo/Augusto Fernandez</t>
  </si>
  <si>
    <t>Vuelo México - Manzanillo/Lucía Pozas</t>
  </si>
  <si>
    <t>Fee de emisión Vuelo México - Manzanillo</t>
  </si>
  <si>
    <t>Hospedaje NH Collection México City Airport T2</t>
  </si>
  <si>
    <t>VUELO CDG MAD</t>
  </si>
  <si>
    <t>Alojamiento NH Collection Aeropuerto CDMX - Bedsonline</t>
  </si>
  <si>
    <t>UNA NOCHE DE ALOJAMIENTO EN EL JK PLACE PARIS</t>
  </si>
  <si>
    <t>Vuelo MEX-EWR-MEX/Arturo Kam</t>
  </si>
  <si>
    <t>Fee de emisión del Vuelo MEX-EWR-MEX/Denise y Arturo</t>
  </si>
  <si>
    <t>Hospedaje en The Surrey</t>
  </si>
  <si>
    <t>Vuelo EWR-SAN/Alan Kam</t>
  </si>
  <si>
    <t>Fee de emisión Vuelo EWR-SAN/Denise y Alan</t>
  </si>
  <si>
    <t>Vuelo Nueva Orleans-Houston-México/Arturo Kam</t>
  </si>
  <si>
    <t>Fee de emisión VLO Nueva Orleans-Houston-México/Arturo Kam</t>
  </si>
  <si>
    <t>Asiento Nueva Orleans-Houston/Arturo Kam</t>
  </si>
  <si>
    <t>Asiento Houston-México/Aturo Kam</t>
  </si>
  <si>
    <t>Vuelo LGA-MSY/Arturo Kam</t>
  </si>
  <si>
    <t>Rosewood Mandarina</t>
  </si>
  <si>
    <t>DUBAI</t>
  </si>
  <si>
    <t>Vuelo Business</t>
  </si>
  <si>
    <t>7 noches (CAMBIO USD A EUR)</t>
  </si>
  <si>
    <t>fee de emision boletos</t>
  </si>
  <si>
    <t>6 noches extra</t>
  </si>
  <si>
    <t>Vuelo Madrid-México-Madrid/ Sharon Vainer</t>
  </si>
  <si>
    <t>Fee de emisión del vuelo Madrid-México-Madrid/Sharon Vainer</t>
  </si>
  <si>
    <t>Vuelo México-Montreal/Claudio Gónzalez G</t>
  </si>
  <si>
    <t>Vuelo México-Montreal/Fernando Gónzalez</t>
  </si>
  <si>
    <t>Vuelo Montreal-México/Claudio Gónzalez G</t>
  </si>
  <si>
    <t>Vuelo Montreal-México/Fernando Gónzalez</t>
  </si>
  <si>
    <t>Fee de emisión del vuelo México-Montreal-México/Claudio y Fernando Gónzalez</t>
  </si>
  <si>
    <t>Vuelo Newark - Londres/Yulia Terentyeva</t>
  </si>
  <si>
    <t>Revisado del vuelo Newark-Londres</t>
  </si>
  <si>
    <t>Fee de emisión del vuelo y revisado Newark-Londres</t>
  </si>
  <si>
    <t>Vuelo JFK-FCO/Yulia Terentyeva</t>
  </si>
  <si>
    <t>Vuelo Roma-Londres/Yulia Terentyeva</t>
  </si>
  <si>
    <t>EMD Vuelo Roma Londres/Yulia Terentyeva</t>
  </si>
  <si>
    <t>Vuelo JFK-MEX/Camila Vainer</t>
  </si>
  <si>
    <t>Revisado del vuelo JFK-MEX/Camila Vainer</t>
  </si>
  <si>
    <t>Fee de emisión de vuelo y revisado</t>
  </si>
  <si>
    <t>Vuelo JFK-MEX/Liora Lozwosky</t>
  </si>
  <si>
    <t>Vuelo JFK-MEX/Sharon Vainer</t>
  </si>
  <si>
    <t>Otros cargos/Liora Lozowsky</t>
  </si>
  <si>
    <t>Otros cargos/Sharon Vainer</t>
  </si>
  <si>
    <t>GASTOS DE OPERACION</t>
  </si>
  <si>
    <t>Ajuste saldo cliente - AR</t>
  </si>
  <si>
    <t>Vuelo MEX-LAX/David Vainer</t>
  </si>
  <si>
    <t>Vuelo MEX-LAX/Moisés Vainer</t>
  </si>
  <si>
    <t>Vuelo JFK-MEX/David Vainer</t>
  </si>
  <si>
    <t>Vuelo JFK-MEX/Moisés Vainer</t>
  </si>
  <si>
    <t>Vuelo LAX-JFK/David Vainer</t>
  </si>
  <si>
    <t>Vuelo LAX-JFK/Moisés Vainer</t>
  </si>
  <si>
    <t>Vuelo Miami/David Vainer</t>
  </si>
  <si>
    <t>Vuelo México-Newark/Mónica Berger</t>
  </si>
  <si>
    <t>Vuelo México-Newark/Daniella Kosberg</t>
  </si>
  <si>
    <t>Vuelo Newark-México/Mónica Berger</t>
  </si>
  <si>
    <t>Vuelo Newark-México/Daniella Kosberg</t>
  </si>
  <si>
    <t>Vuelo Sao Paulo-México/Marc Kosberg</t>
  </si>
  <si>
    <t>3 noches One Classic Garden View Room</t>
  </si>
  <si>
    <t>2 noches en habitación deluxe room sea view</t>
  </si>
  <si>
    <t>Servicios de traslados, hotelería y actividades.</t>
  </si>
  <si>
    <t>Reembolso noche hotel 26JUL en Milán + traslado Como-Malpensa</t>
  </si>
  <si>
    <t>Cargo operaciones</t>
  </si>
  <si>
    <t>Vuelo MEX-SLC-ASE-LAX-MEX/Marc Kosberg</t>
  </si>
  <si>
    <t>Vuelo MEX-SLC-ASE-LAX-MEX/Sofia Valanci</t>
  </si>
  <si>
    <t>TE KOSBERG BERGER MARC</t>
  </si>
  <si>
    <t>TE VALANCI PENAGOS SOFIA</t>
  </si>
  <si>
    <t>ASE-LAX-MEX/Marc Kosberg</t>
  </si>
  <si>
    <t>ASE-LAX-MEX/Sofia Valanci</t>
  </si>
  <si>
    <t>Vuelo MEX-SFO-SIN-SFO-MEX/Moisés Vainer</t>
  </si>
  <si>
    <t>Fee de emisión del Vuelo MEX-SFO-SIN-SFO-MEX/Moisés Vainer</t>
  </si>
  <si>
    <t>Traslados en Ubud</t>
  </si>
  <si>
    <t>Vuelo de BEY ATH</t>
  </si>
  <si>
    <t>Reembolso Vuelo de BEY ATH</t>
  </si>
  <si>
    <t>BOLETOS DE TREN</t>
  </si>
  <si>
    <t>VUELO AUS - TX - ASTRID ROSALIA CHAVEZ RAMIREZ</t>
  </si>
  <si>
    <t>VUELO AUS - LAX - GERVASIO NEGRETE FRANCO</t>
  </si>
  <si>
    <t>VUELO LAX - NRT - ASTRID ROSALIA CHAVEZ RAMIREZ</t>
  </si>
  <si>
    <t>VUELO LAX - NRT - GERVASIO NEGRETE FRANCO</t>
  </si>
  <si>
    <t>FEE DE EMISIÓN VUELOS</t>
  </si>
  <si>
    <t>RITZ CARLTON NIKKO</t>
  </si>
  <si>
    <t>29-31 FOUR SEASONS AT OTEMACHI</t>
  </si>
  <si>
    <t>HYATT KANAZAWA 31-1</t>
  </si>
  <si>
    <t>4-6 FOUR SEASONS AT OTEMACHI</t>
  </si>
  <si>
    <t>RITZ CARLTON KYOTO - 01-04 JUN</t>
  </si>
  <si>
    <t>VUELO SABRE</t>
  </si>
  <si>
    <t>VUELO BKK LPQ BKK SAI BKK</t>
  </si>
  <si>
    <t>VUELO DE ICN BKK</t>
  </si>
  <si>
    <t>VUELO DE BKK ICN</t>
  </si>
  <si>
    <t>vuelo ICN BKK</t>
  </si>
  <si>
    <t>VUELO ICN BKK</t>
  </si>
  <si>
    <t>VUELO</t>
  </si>
  <si>
    <t>VUELO BKK ICN</t>
  </si>
  <si>
    <t>emision de boletos</t>
  </si>
  <si>
    <t>VUELO DE BKK LPQ BKK SAI BKK</t>
  </si>
  <si>
    <t>Pago de tour</t>
  </si>
  <si>
    <t>Reembolso de Imperial</t>
  </si>
  <si>
    <t>Visa Corea del Sur</t>
  </si>
  <si>
    <t>e-Visa Laos</t>
  </si>
  <si>
    <t>Cargo por emisión de Visas</t>
  </si>
  <si>
    <t>Vuelo MEX-ZLO-MEX/Simon Valanci</t>
  </si>
  <si>
    <t>Vuelo MEX-ZLO-MEX/Rocío Penagos</t>
  </si>
  <si>
    <t>Vuelo MEX-ZLO-MEX/Marc Kosberg</t>
  </si>
  <si>
    <t>Vuelo MEX-ZLO-MEX/Sofia Valanci</t>
  </si>
  <si>
    <t>Vuelo MEX-ZLO-MEX/Jorge Anisz</t>
  </si>
  <si>
    <t>Vuelo MEX-ZLO-MEX/Rebeca Valanci</t>
  </si>
  <si>
    <t>Vuelo MEX-ZLO-MEX/Elian Anisz</t>
  </si>
  <si>
    <t>Vuelo MEX-ZLO-MEX/Simon Anisz</t>
  </si>
  <si>
    <t>Vuelo MEX-ZLO-MEX/Noah Anisz</t>
  </si>
  <si>
    <t>Vuelo MEX-ZLO-MEX/Nicolás Duque</t>
  </si>
  <si>
    <t>Vuelo MEX-ZLO-MEX/Sharon Valanci</t>
  </si>
  <si>
    <t>Vuelo MEX-ZLO-MEX/Elias Duque</t>
  </si>
  <si>
    <t>Revisado MEX-ZLO-MEX/Jorge Anisz</t>
  </si>
  <si>
    <t>EMD Revisado MEX-ZLO-MEX/Jorge Anisz</t>
  </si>
  <si>
    <t>Revisado MEX-ZLO-MEX/Rebeca Valanci</t>
  </si>
  <si>
    <t>EMD Revisado MEX-ZLO-MEX/Rebeca Valanci</t>
  </si>
  <si>
    <t>Revisado MEX-ZLO-MEX/Elian Anisz</t>
  </si>
  <si>
    <t>EMD Revisado MEX-ZLO-MEX/Elian Anisz</t>
  </si>
  <si>
    <t>Revisado MEX-ZLO-MEX/Simon Anisz</t>
  </si>
  <si>
    <t>EMD Revisado MEX-ZLO-MEX/Simon Anisz</t>
  </si>
  <si>
    <t>Revisado MEX-ZLO-MEX/Noah Anisz</t>
  </si>
  <si>
    <t>EMD Revisado MEX-ZLO-MEX/Noah Anisz</t>
  </si>
  <si>
    <t>Revisado MEX-ZLO-MEX/Simon Valanci</t>
  </si>
  <si>
    <t>EMD Revisado MEX-ZLO-MEX/Simon Valanci</t>
  </si>
  <si>
    <t>Revisado MEX-ZLO-MEX/Rocio Penagos</t>
  </si>
  <si>
    <t>EMD Revisado MEX-ZLO-MEX/Rocio Penagos</t>
  </si>
  <si>
    <t>Revisado MEX-ZLO-MEX/Nicolás Duque</t>
  </si>
  <si>
    <t>EMD Revisado MEX-ZLO-MEX/Nicolás Duque</t>
  </si>
  <si>
    <t>Revisado MEX-ZLO-MEX/Sharon Valanci</t>
  </si>
  <si>
    <t>EMD Revisado MEX-ZLO-MEX/Sharon Valanci</t>
  </si>
  <si>
    <t>Revisado MEX-ZLO-MEX/Elias Duque</t>
  </si>
  <si>
    <t>Vuelo MEX-PVR-MEX/Marc Kosberg</t>
  </si>
  <si>
    <t>EMD Vuelo MEX-PVR-MEX/Marc Kosberg</t>
  </si>
  <si>
    <t>Vuelo MEX-PVR-MEX/Sofia Valanci</t>
  </si>
  <si>
    <t>EMD Vuelo MEX-PVR-MEX/Sofia Valanci</t>
  </si>
  <si>
    <t>Revisado PVR-MEX/Marc Kosberg</t>
  </si>
  <si>
    <t>Revisado PVR-MEX/Sofia Valanci</t>
  </si>
  <si>
    <t>Revisado MEX/ZLO/MEX - Simon Valanci</t>
  </si>
  <si>
    <t>Revisado MEX/ZLO/MEX - Rocío Penagos</t>
  </si>
  <si>
    <t>Revisado MEX/ZLO/MEX - Jorge Anisz</t>
  </si>
  <si>
    <t>Revisado MEX/ZLO/MEX - Rebeca Valanci</t>
  </si>
  <si>
    <t>Revisado MEX/ZLO/MEX - Elian Anisz</t>
  </si>
  <si>
    <t>Revisado MEX/ZLO/MEX - Simon Anisz</t>
  </si>
  <si>
    <t>Revisado MEX/ZLO/MEX - Noah Anisz</t>
  </si>
  <si>
    <t>Vuelo CDG-TLV-MXP/Isaac Hans</t>
  </si>
  <si>
    <t>Vuelo CDG-TLV-MXP/Ingrid Neuman</t>
  </si>
  <si>
    <t>Vuelo CDG-TLV-MXP/Lydia Mizrahi</t>
  </si>
  <si>
    <t>Vuelo CDG-TLV-MXP/Alberto Hans</t>
  </si>
  <si>
    <t>Vuelo CDG-TLV-MXP/Raphael Hans</t>
  </si>
  <si>
    <t>Vuelo CDG-TLV-MXP/Andrea Hans</t>
  </si>
  <si>
    <t>Otros Cargos/CDG-TLV-MXP/Andrea Hans</t>
  </si>
  <si>
    <t>Otros Cargos/CDG-TLV-MXP/Lydia Mizrahi</t>
  </si>
  <si>
    <t>Otros Cargos/CDG-TLV-MXP/Alberto Hans</t>
  </si>
  <si>
    <t>Otros Cargos/CDG-TLV-MXP/Raphael Hans</t>
  </si>
  <si>
    <t>Fee de emisión/DDCTYR-CIMFLE</t>
  </si>
  <si>
    <t>Vuelo CDG-TLV-MXP/Arturo Hans</t>
  </si>
  <si>
    <t>Otros Cargos/CDG-TLV-MXP/Arturo Hans</t>
  </si>
  <si>
    <t>Hospedaje Romantic Room 1</t>
  </si>
  <si>
    <t>VUELO KOREA</t>
  </si>
  <si>
    <t>VUELO COPENHAGUE</t>
  </si>
  <si>
    <t>FEE EMISION VUELOS</t>
  </si>
  <si>
    <t>AIR CANADA</t>
  </si>
  <si>
    <t>KLM</t>
  </si>
  <si>
    <t>Hospedaje en Nayarit</t>
  </si>
  <si>
    <t>Tour en Riva y astillero</t>
  </si>
  <si>
    <t>Milan - Lago Como traslado</t>
  </si>
  <si>
    <t>Hospedaje en Suiza</t>
  </si>
  <si>
    <t>Hospedaje en Los Cabos</t>
  </si>
  <si>
    <t>Hospedaje Disney, Parque y VIP Tour Disney, VIP Tour Universal</t>
  </si>
  <si>
    <t>Honorarios para la agencia.</t>
  </si>
  <si>
    <t>PAGO AMANGIRI</t>
  </si>
  <si>
    <t>AA - HERNALDO ZUÑIGA</t>
  </si>
  <si>
    <t>AA - LORENZA AZCARRAGA</t>
  </si>
  <si>
    <t>MASAJES LORENZA POR SALDO A FAVOR</t>
  </si>
  <si>
    <t>TE ZUNIGA GUTIERREZ FRANCISCO HERNALDO MR</t>
  </si>
  <si>
    <t>TE AZCARRAGA ROMANDIA LORENZA MRS</t>
  </si>
  <si>
    <t>Vuelo MEX-CUN-MEX/Sergio Berger</t>
  </si>
  <si>
    <t>Vuelo MEX-CUN-MEX/</t>
  </si>
  <si>
    <t>Pago de Hospedaje</t>
  </si>
  <si>
    <t>VUELO MAD - NRT - BKK - MAD - JUAN ENRIQUE</t>
  </si>
  <si>
    <t>AMAN 19-25 OCT</t>
  </si>
  <si>
    <t>RITZ KYOTO 26-29 OCT</t>
  </si>
  <si>
    <t>LUXURY JAPAN</t>
  </si>
  <si>
    <t>ROSEWOOD HKG OCT 30 - 02 NOV</t>
  </si>
  <si>
    <t>FS BANKOK 06-09 NOV</t>
  </si>
  <si>
    <t>VUELOS CATHAY - JUAN ENRIQUE</t>
  </si>
  <si>
    <t>VUELOS CATHAY - ADRIANA</t>
  </si>
  <si>
    <t>VUELO THAI AIRWAYS - JUAN ENRIQUE</t>
  </si>
  <si>
    <t>VUELO THAI AIRWAYS - ADRIANA</t>
  </si>
  <si>
    <t>TOURS &amp; TRASLADOS HKG</t>
  </si>
  <si>
    <t>SERVICIOS BANGKOK</t>
  </si>
  <si>
    <t>AMANPURI 2-6 NOV</t>
  </si>
  <si>
    <t>VUELO MAD - NRT - BKK - MAD - PABLO BARRIO</t>
  </si>
  <si>
    <t>VUELO MAD - NRT - BKK - MAD - ISABEL ROMER</t>
  </si>
  <si>
    <t>AMAN TOKYO 20-25 OCT</t>
  </si>
  <si>
    <t>SERVICIOS LUXURY JAPAN</t>
  </si>
  <si>
    <t>ROSEWOOD HKG 30 OCT - 02 NOV</t>
  </si>
  <si>
    <t>FS BANGKOK 06-09 NOV</t>
  </si>
  <si>
    <t>VUELO THAI AIRWAYS - PABLO</t>
  </si>
  <si>
    <t>VUELO THAI AIRWAYS - ISABEL</t>
  </si>
  <si>
    <t>VUELOS CATHAY - PABLO</t>
  </si>
  <si>
    <t>VUELOS CATHAY - ISABEL</t>
  </si>
  <si>
    <t>TOUR &amp; TRASLADOS HKG</t>
  </si>
  <si>
    <t>VUELO MAD SCQ MAD</t>
  </si>
  <si>
    <t>FEE POR EMISION DE BOLETO</t>
  </si>
  <si>
    <t>Itinerario Camino de Santiago</t>
  </si>
  <si>
    <t>Estadia hotel Madrid</t>
  </si>
  <si>
    <t>Estadia Madrid</t>
  </si>
  <si>
    <t>VUELO MAD - TOKYO - MARIO</t>
  </si>
  <si>
    <t>VUELO MAD - TOKYO - FANY</t>
  </si>
  <si>
    <t>VUELO BKK - MAD - EMIRATES - MARIO</t>
  </si>
  <si>
    <t>VUELO BKK - MAD - EMIRATES - FANY</t>
  </si>
  <si>
    <t>ROSEWOOD HKG OCT 30-02 NOV</t>
  </si>
  <si>
    <t>ASIENTO FANY</t>
  </si>
  <si>
    <t>VUELOS CATHAY - FANY</t>
  </si>
  <si>
    <t>VUELOS CATHAY - MARIO</t>
  </si>
  <si>
    <t>VUELO THAI AIRWAYS - FANY</t>
  </si>
  <si>
    <t>VUELO THAI AIRWAYS - MARIO</t>
  </si>
  <si>
    <t>RESERVAS ALEXIS BONTE HYATT 29-30 DEC</t>
  </si>
  <si>
    <t>SHINMONZEN 30-02 JAN</t>
  </si>
  <si>
    <t>SKI NISEKO 04-07 JAN</t>
  </si>
  <si>
    <t>HOTEL PITRIZZA</t>
  </si>
  <si>
    <t>COMPRA TKTS FERRY</t>
  </si>
  <si>
    <t>FEE COMISION STRIPE</t>
  </si>
  <si>
    <t>RENTA AUTO</t>
  </si>
  <si>
    <t>Vuelo MEX-LHR-MEX/Camila Vainer</t>
  </si>
  <si>
    <t>Fee de emisión Vuelo MEX-LHR-MEX/Camila Vainer</t>
  </si>
  <si>
    <t>Traslado LHR - At Sloane</t>
  </si>
  <si>
    <t>Vuelo LHR-ATH/Liora Lozowsky</t>
  </si>
  <si>
    <t>Vuelo LHR-ATH/Camila Vainer</t>
  </si>
  <si>
    <t>Vuelo ATH-LHR/Liora Lozowsky</t>
  </si>
  <si>
    <t>Vuelo ATH-LHR/Camila Vainer</t>
  </si>
  <si>
    <t>Otros cargos LHR-ATH-LHR/Liora Lozowsky</t>
  </si>
  <si>
    <t>Otros cargos LHR-ATH-LHR/Camila Vainer</t>
  </si>
  <si>
    <t>Fee de emisión MECFKR</t>
  </si>
  <si>
    <t>At Sloane | 12/19JUN</t>
  </si>
  <si>
    <t>Hospedaje en Vermelho Melides</t>
  </si>
  <si>
    <t>Hospedaje en Cannes Francia</t>
  </si>
  <si>
    <t>Hospedaje en Antibes</t>
  </si>
  <si>
    <t>SERVICIOS LUX JAPAN</t>
  </si>
  <si>
    <t>PENINSULA TOKYO 16-20 JUL</t>
  </si>
  <si>
    <t>HYATT KANAZAWA - 15-16</t>
  </si>
  <si>
    <t>MITSUI KYOTO 11-15 JUL</t>
  </si>
  <si>
    <t>HATSUHANA 5-7 JUL</t>
  </si>
  <si>
    <t>ST REGIS OSAKA 7-9 JUL</t>
  </si>
  <si>
    <t>De L´Europe Amsterdam</t>
  </si>
  <si>
    <t>Highstay Paris</t>
  </si>
  <si>
    <t>Bartolo Auto No Leggio</t>
  </si>
  <si>
    <t>TKT MADRID</t>
  </si>
  <si>
    <t>Vuelo MEX-NRT/Claudio Gonzalez Caraza</t>
  </si>
  <si>
    <t>Vuelo MEX-NRT/Carlota Ortiz</t>
  </si>
  <si>
    <t>Vuelo MEX-NRT/Nicolás González</t>
  </si>
  <si>
    <t>Vuelo MEX-NRT/Claudio González Jr</t>
  </si>
  <si>
    <t>Vuelo HND-JFK-HND/Claudio González Jr</t>
  </si>
  <si>
    <t>Vuelo HND-JFK-HND/Carlota Ortiz</t>
  </si>
  <si>
    <t>Vuelo HND-JFK-HND/Nicolás González</t>
  </si>
  <si>
    <t>Traslado aeropuerto Punta Mita aeropuerto</t>
  </si>
  <si>
    <t>VUELO UNITED AIRLINES</t>
  </si>
  <si>
    <t>FEE TKT EXMAR</t>
  </si>
  <si>
    <t>TE GONZALEZ VARGAS CARLA MRS</t>
  </si>
  <si>
    <t>TE ARNAUD SERNA MAURICIO GABRIEL MR</t>
  </si>
  <si>
    <t>ME ARNAUD SERNA MAURICIO GABRIEL MR</t>
  </si>
  <si>
    <t>TE ARNAUD BAILLERES MAURICIO MR</t>
  </si>
  <si>
    <t>TE SERNA BARRERA LUISA GABRIELA MRS</t>
  </si>
  <si>
    <t>ME ARNAUD BAILLERES MAURICIO MR</t>
  </si>
  <si>
    <t>ME SERNA BARRERA LUISA GABRIELA MRS</t>
  </si>
  <si>
    <t>MACAKIZI</t>
  </si>
  <si>
    <t>PATMOS ATKIS</t>
  </si>
  <si>
    <t>TE SANCHEZ NAVARRO LEBRIJA JERONIMO MR</t>
  </si>
  <si>
    <t>TE SANCHEZ NAVARRO LEBRIJA PAULINA MRS</t>
  </si>
  <si>
    <t>FEE COMISION TKT</t>
  </si>
  <si>
    <t>Diferencia por tipo de cambio</t>
  </si>
  <si>
    <t>SANCHEZ NAVARRO LEBRIJA PAULINA</t>
  </si>
  <si>
    <t>ME CANDANO GONZALEZ MARINA MSS</t>
  </si>
  <si>
    <t>TE CANDANO GONZALEZ MARINA MSS</t>
  </si>
  <si>
    <t>TE GONZALEZ CIMADEVILLA ANA MARIA MRS</t>
  </si>
  <si>
    <t>ME GONZALEZ CIMADEVILLA ANA MARIA MRS</t>
  </si>
  <si>
    <t>TE CARBAJALES NAVARI LEONARDO MR</t>
  </si>
  <si>
    <t>TE CANDANO GONZALEZ DIEGO MR</t>
  </si>
  <si>
    <t>TKT FEE DIEGO</t>
  </si>
  <si>
    <t>TKT FEE REVISADO</t>
  </si>
  <si>
    <t>HOTEL KIMPTON VIRGILIO</t>
  </si>
  <si>
    <t>ESCONDIDO HOTEL</t>
  </si>
  <si>
    <t>BALAM DMC</t>
  </si>
  <si>
    <t>TE SANCHEZ CUADRADO DIEGO MR</t>
  </si>
  <si>
    <t>TE VELASCO GARCIA SARA MRS</t>
  </si>
  <si>
    <t>ME SANCHEZ CUADRADO DIEGO MR</t>
  </si>
  <si>
    <t>ME VELASCO GARCIA SARA MRS</t>
  </si>
  <si>
    <t>FEE COMISION TRANSFERENCIA</t>
  </si>
  <si>
    <t>hotel Portrait Milano</t>
  </si>
  <si>
    <t>FOUR SEASONS HOTEL DES BERGUES GENEVA</t>
  </si>
  <si>
    <t>VUELO GRUPAL 91.77</t>
  </si>
  <si>
    <t>TE ZEPEDA DE LA GARZA MARLENE MS</t>
  </si>
  <si>
    <t>vuelo sabre</t>
  </si>
  <si>
    <t>MARRIOTT HOUSTON IAH AIRPORT</t>
  </si>
  <si>
    <t>CABINA JESUS GUERRA MENDEZ - 61170885</t>
  </si>
  <si>
    <t>CABINA FRANCISCO GUERRA MENDEZ - 61170771</t>
  </si>
  <si>
    <t>CABINA JESUS ANGEL GUERRA GONZALEZ - 61170647</t>
  </si>
  <si>
    <t>TE SANCHEZ CUADRADA DIEGO MR</t>
  </si>
  <si>
    <t>ME SANCHEZ CUADRADA DIEGO MR</t>
  </si>
  <si>
    <t>Fee tkt</t>
  </si>
  <si>
    <t>TE SARA VELASCO</t>
  </si>
  <si>
    <t>TE DIEGO CUADRADO</t>
  </si>
  <si>
    <t>JAPON CHAIN BARRIOS</t>
  </si>
  <si>
    <t>FOUR SEASONS OSAKA</t>
  </si>
  <si>
    <t>Diferencia para cierre de folio - AR</t>
  </si>
  <si>
    <t>TE CEDENO CAMACHO RAFAEL EDUARDO MR</t>
  </si>
  <si>
    <t>TE D ALESSANDRO DANIELA MARGARITA MRS</t>
  </si>
  <si>
    <t>HOTEL CHEVAL BLANC ST BARTHS</t>
  </si>
  <si>
    <t>Ganancia vuelos CASH</t>
  </si>
  <si>
    <t>The Mark NYC</t>
  </si>
  <si>
    <t>Vuelo MEX-CDG-JFK-MEX/Enrique Acevedo</t>
  </si>
  <si>
    <t>Vuelo MEX-CDG-JFK-MEX/Florentina Romo</t>
  </si>
  <si>
    <t>Vuelo MEX-CDG-JFK-MEX/Emilio Acevedo Romo</t>
  </si>
  <si>
    <t>Vuelo MEX-CDG-JFK-MEX/Patricio Romo</t>
  </si>
  <si>
    <t>Fee de emisión IQFBXX</t>
  </si>
  <si>
    <t>Revisado MEX-CDG-MEX/Enrique Acevedo</t>
  </si>
  <si>
    <t>Revisado MEX-CDG-MEX/Florentina Romo</t>
  </si>
  <si>
    <t>Revisado MEX-CDG-MEX/Emilio Acevedo</t>
  </si>
  <si>
    <t>Revisado MEX-CDG-MEX/Patricio Acevedo</t>
  </si>
  <si>
    <t>Vuelo CDG-FCO-ORY/Enrique Acevedo</t>
  </si>
  <si>
    <t>Vuelo CDG-FCO-ORY/Florentina Romo</t>
  </si>
  <si>
    <t>Vuelo CDG-FCO-ORY/Emilio Acevedo</t>
  </si>
  <si>
    <t>Vuelo CDG-FCO-ORY/Patricio Acevedo</t>
  </si>
  <si>
    <t>EMD Vuelo CDG-FCO-ORY/Enrique Acevedo</t>
  </si>
  <si>
    <t>EMD Vuelo CDG-FCO-ORY/Florentina Romo</t>
  </si>
  <si>
    <t>EMD Vuelo CDG-FCO-ORY/Emilio Acevedo</t>
  </si>
  <si>
    <t>EMD Vuelo CDG-FCO-ORY/Patricio Acevedo</t>
  </si>
  <si>
    <t>Fee de emisión DOLBCD</t>
  </si>
  <si>
    <t>LODGE ELEVEN</t>
  </si>
  <si>
    <t>Hotel Milan</t>
  </si>
  <si>
    <t>Estancia Venecia</t>
  </si>
  <si>
    <t>Estancia Hotel La Palma Capri</t>
  </si>
  <si>
    <t>Estancia completa Fougere</t>
  </si>
  <si>
    <t>Itinerario Japón 8 adultos</t>
  </si>
  <si>
    <t>Seguro viaje</t>
  </si>
  <si>
    <t>Fee terrestre</t>
  </si>
  <si>
    <t>GASTOS EXTRAS</t>
  </si>
  <si>
    <t>Vuelo MEX-ZLO-MEX/Alfredo Brener</t>
  </si>
  <si>
    <t>Vuelo MEX-ZLO-MEX/Alejandra Alemán</t>
  </si>
  <si>
    <t>Fee de emisión QWOSAX</t>
  </si>
  <si>
    <t>Vuelo CDG-MAD-ATH/Jaime Gorozpe</t>
  </si>
  <si>
    <t>VUELO MEX CDG MEX CON AF</t>
  </si>
  <si>
    <t>vuelo de KOS ATH</t>
  </si>
  <si>
    <t>FERRY DE PIREO A PATMOS</t>
  </si>
  <si>
    <t>TE GOROZPE ALONSO JAIME</t>
  </si>
  <si>
    <t>Reembolso TE GOROZPE ALONSO JAIME</t>
  </si>
  <si>
    <t>VUELO CON GEORGIAN AIRWAYS</t>
  </si>
  <si>
    <t>VUELO CON AEROLINEA SKY EXPRESS</t>
  </si>
  <si>
    <t>VUELO CON AEGEAN AIRLINES</t>
  </si>
  <si>
    <t>BOLETO DE FERRY DE KOS PATMOS</t>
  </si>
  <si>
    <t>VUELO DE KLM ABZ-AMS-BIQ</t>
  </si>
  <si>
    <t>EMISION CON AEROMEXICO MEX CUN</t>
  </si>
  <si>
    <t>VUELO CUN MEX</t>
  </si>
  <si>
    <t>TE GOROZPE JAIME</t>
  </si>
  <si>
    <t>VUELO MEX CDG</t>
  </si>
  <si>
    <t>Revisado MEX -CDG</t>
  </si>
  <si>
    <t>revisado de fecha</t>
  </si>
  <si>
    <t>CARGO POR CAMBIO DE VUELO</t>
  </si>
  <si>
    <t>CAMBIO DE RUTA MEX PAR</t>
  </si>
  <si>
    <t>GOROZPE ALONSO JAIME</t>
  </si>
  <si>
    <t>GOROZPE JAIME</t>
  </si>
  <si>
    <t>VUELO DE ORY LIN</t>
  </si>
  <si>
    <t>VUELO MIL MAD</t>
  </si>
  <si>
    <t>VUELO MEX PXM</t>
  </si>
  <si>
    <t>VUELO MEX MID</t>
  </si>
  <si>
    <t>Billete MAD-FCO-BRI-MAD</t>
  </si>
  <si>
    <t>Hotel Casa Monti - 28SEP al 01OCT</t>
  </si>
  <si>
    <t>Hotel Sextantio Matera - 01OCT al 02OCT</t>
  </si>
  <si>
    <t>Hotel Borgo Egnazia - 02OCT al 05OCT</t>
  </si>
  <si>
    <t>Fee aereos</t>
  </si>
  <si>
    <t>Alquiler coche Bari - 01 al 05 OCT - Tipo FFAR</t>
  </si>
  <si>
    <t>Honorario</t>
  </si>
  <si>
    <t>Ajuste cambio</t>
  </si>
  <si>
    <t>Ajuste por tipo de cambio Hotel Borgo Egnazia</t>
  </si>
  <si>
    <t>Four Seasons Tamarindo</t>
  </si>
  <si>
    <t>VUELO MEX-NRT-MEX AM</t>
  </si>
  <si>
    <t>FEE TKT MEX-NRT-MEX X5</t>
  </si>
  <si>
    <t>FEE TKT ALEXIS CHAIN</t>
  </si>
  <si>
    <t>TE CASO CASILDA MARIA MSS</t>
  </si>
  <si>
    <t>TE BARRIOS FRANCISCO XAVIER MR</t>
  </si>
  <si>
    <t>FEE TKT XAVIER BARRIOS</t>
  </si>
  <si>
    <t>FEE TKT CASILDA CASO</t>
  </si>
  <si>
    <t>Vuelo MEX-CDG-NCE-CDG-MEX/Monica Berger</t>
  </si>
  <si>
    <t>Vuelo MEX-CDG-NCE-CDG-MEX/Jeannette Kurc</t>
  </si>
  <si>
    <t>Fee de emisión Jeannette Kurc</t>
  </si>
  <si>
    <t>Revisado MEX/CDG/MEX/Jeannette Kurc</t>
  </si>
  <si>
    <t>Revisado MEX/CDG/MEX</t>
  </si>
  <si>
    <t>Vuelo MEX-CDG-MEX/Mónica Berger</t>
  </si>
  <si>
    <t>TE BERGER ALAZRAKI MONICA RAQUEL</t>
  </si>
  <si>
    <t>TE KURC WELCH JEANNETTE</t>
  </si>
  <si>
    <t>Revisado Bastia-Orly/Mónica Berger</t>
  </si>
  <si>
    <t>Revisado Bastia-Orly/Jeannette Kurc</t>
  </si>
  <si>
    <t>Corsica Bike Tour</t>
  </si>
  <si>
    <t>Vuelo MIA-LHR-MIA/Paola Martinez</t>
  </si>
  <si>
    <t>Vuelo MIA-LHR-MIA/Galia Jusidman</t>
  </si>
  <si>
    <t>Vuelo MIA-LHR-MIA/Camille Cortaux</t>
  </si>
  <si>
    <t>Vuelo MIA-LHR-MIA/Luisa Verswyvel</t>
  </si>
  <si>
    <t>Fee de emisión JPGTGQ/KWNTHS</t>
  </si>
  <si>
    <t>10-13 Hotel The Ivens - Capelo Room Lisboa</t>
  </si>
  <si>
    <t>13 - 15 Julio San Lorenzo de Berrocal Hotel &amp; Monte Alentejano - Winery Room</t>
  </si>
  <si>
    <t>15 - 18 Julio Comporta Hotel Spatia - Cabanas (Adults Only)</t>
  </si>
  <si>
    <t>18 -20 Julio The Largo Suite Casa Suite</t>
  </si>
  <si>
    <t>20 - 23 Julio Villa Mabrouka - Suite Midelt</t>
  </si>
  <si>
    <t>Billete DIB SCHEKAIBAN/EMILIO</t>
  </si>
  <si>
    <t>Billete GARCIA MACIAS/RAMON</t>
  </si>
  <si>
    <t>Emisión billete TNG-PAR - Garcia Macias, Ramon + Dib Schekaiban, Emilio</t>
  </si>
  <si>
    <t>Fee emision aereos</t>
  </si>
  <si>
    <t>The Peninsula London</t>
  </si>
  <si>
    <t>Crucero por el Nilo en Egipto</t>
  </si>
  <si>
    <t>Fee de emisión 8 boletos</t>
  </si>
  <si>
    <t>TE CHAVEZ RAMIREZ ASTRID ROSALIA</t>
  </si>
  <si>
    <t>TE NEGRETE CHAVEZ MALAIKA ESTEFANIA</t>
  </si>
  <si>
    <t>TE NEGRETE CHAVEZ KIANA</t>
  </si>
  <si>
    <t>TE NEGRETE FRANCO GERVASIO</t>
  </si>
  <si>
    <t>TE NEGRETE CHAVEZ IKER XAVIER</t>
  </si>
  <si>
    <t>Visita guiada Vaticano</t>
  </si>
  <si>
    <t>Hospedaje Astrid Chavez</t>
  </si>
  <si>
    <t>reservación hotel</t>
  </si>
  <si>
    <t>servicios</t>
  </si>
  <si>
    <t>VUELO MEX-NRT-MEX EXMAR AM</t>
  </si>
  <si>
    <t>TE ALEXIS CHAIN DE BARRIOS</t>
  </si>
  <si>
    <t>TKT FEE</t>
  </si>
  <si>
    <t>BILLETE MEX-IBZ//NCE-MEX</t>
  </si>
  <si>
    <t>BILLETE MEX-IBZ//ROM-MEX</t>
  </si>
  <si>
    <t>FEE EMISION AEREOS</t>
  </si>
  <si>
    <t>BILLETE IBZ-MAH-PMI-NCE</t>
  </si>
  <si>
    <t>BILLETE IBZ-MAH</t>
  </si>
  <si>
    <t>FEE EMISION IBERIA</t>
  </si>
  <si>
    <t>TE COHEN ZAGA RAQUEL</t>
  </si>
  <si>
    <t>Hotel Cala Saona Formentera - 08AGO al 11AGO - 2 DBL room</t>
  </si>
  <si>
    <t>Hotel Meliá Villa Le Blanc Menorca - 11AGO al 15AGO - 2 DBL room</t>
  </si>
  <si>
    <t>Hotel Can Alomar Mallorca - 15AGO al 17AGO - 1SGL room + 1DBL room</t>
  </si>
  <si>
    <t>Hotel La Ponche St Tropez - 17AGO al 20AGO - 1SGL room + 1 DBL room</t>
  </si>
  <si>
    <t>Hotel Juana Antibes - 20AGO al 23AGO - 1 SGL room + 1 DBL room</t>
  </si>
  <si>
    <t>Casa Monti Roma - 23AGO al 26AGO - 1SGL</t>
  </si>
  <si>
    <t>Traslado Aeropuerto Niza - Hotel La Ponche</t>
  </si>
  <si>
    <t>Hotel La Ponche - Hotel Juana</t>
  </si>
  <si>
    <t>Hotel Juana - Aeropuerto Niza</t>
  </si>
  <si>
    <t>Traslados en Baleares y ferry Ibiza - Formentera - Ibiza</t>
  </si>
  <si>
    <t>Navegación privada en Menorca - 12AGO</t>
  </si>
  <si>
    <t>..</t>
  </si>
  <si>
    <t>Picnic navegacion 12AGO</t>
  </si>
  <si>
    <t>Reembolso 1000EUR atención comercial</t>
  </si>
  <si>
    <t>Ajuste Blacklane</t>
  </si>
  <si>
    <t>Ajuste por tipo de cambio Blacklane</t>
  </si>
  <si>
    <t>7-9 JUL HECKFIELD PLACE lake room 9 10 JUL Master Room</t>
  </si>
  <si>
    <t>MEX/ATL/CDG/MEX-Sofia Valanci</t>
  </si>
  <si>
    <t>MEX/ATL/CDG/MEX-Marc Kosberg</t>
  </si>
  <si>
    <t>Revisado MEX/ATL/CDG/MEX - Sofia Valanci</t>
  </si>
  <si>
    <t>Vuelo MEX-MAD/Marc Kosberg</t>
  </si>
  <si>
    <t>Vuelo MEX-MIA-MEX/Sofia Valanci</t>
  </si>
  <si>
    <t>Vuelo MEX-LAX-MEX/Sofia Valanci</t>
  </si>
  <si>
    <t>Revisado MEX-LAX-MEX/Sofia Valanci</t>
  </si>
  <si>
    <t>Vuelo MEX-CDG-LIN-FCO-MEX/Esteban Gonzalez</t>
  </si>
  <si>
    <t>Vuelo MEX-CDG-LIN-FCO-MEX/Roberta Cannizzo</t>
  </si>
  <si>
    <t>Vuelo MEX/CDG/LIN-FCO/MEX/FCO/Claudio Gonzalez</t>
  </si>
  <si>
    <t>Vuelo MEX/CDG/LIN-FCO/MEX/FCO/Laura Caraza</t>
  </si>
  <si>
    <t>Vuelo MEX/CDG/LIN-FCO/MEX/ Alejandra Gonzalez</t>
  </si>
  <si>
    <t>Vuelo MEX/CDG/LIN-FCO/MEX/ Ana Paula</t>
  </si>
  <si>
    <t>Vuelo MEX/CDG/LIN-FCO/MEX/ María Luisa</t>
  </si>
  <si>
    <t>Vuelo MEX/CDG/LIN-FCO/MEX/ Claudio XGL</t>
  </si>
  <si>
    <t>Vuelo MEX/CDG/LIN-FCO/MEX/ Maria Elena JGL</t>
  </si>
  <si>
    <t>MEX/CDG/VCE-FCO/MEX/FCO/Pablo Gonzalez</t>
  </si>
  <si>
    <t>Vulo MEX/CDG/VCE-FCO/MEX/FCO/Ana Cecilia</t>
  </si>
  <si>
    <t>Vuelo MEX/CDG/VCE-FCO/MEX/FCO/Pablo Gonzalez</t>
  </si>
  <si>
    <t>Vuelo MEX/CDG/VCE-FCO/MEX/FCO/Ana Cecilia</t>
  </si>
  <si>
    <t>Revisado MEX-CDG-MAD-CDG-MEX-FCO-MEX/Claudio Xavier</t>
  </si>
  <si>
    <t>Revisado MEX-CDG-MAD-CDG-MEX-FCO-MEX/Laura Caraza</t>
  </si>
  <si>
    <t>Revisado FCO-MEX-FCO/Pablo Gonzalez</t>
  </si>
  <si>
    <t>EMD Revisado FCO-MEX-FCO/Pablo Gonzalez</t>
  </si>
  <si>
    <t>Revisado FCO-MEX-FCO/Ana Cecilia Galindo</t>
  </si>
  <si>
    <t>EMD Revisado FCO-MEX-FCO/Ana Cecilia Galindo</t>
  </si>
  <si>
    <t>Vuelo MAD-LIN/Claudio Gonzalez</t>
  </si>
  <si>
    <t>Vuelo MAD-LIN/Laura Caraza</t>
  </si>
  <si>
    <t>Fee de emisión ENSJZM</t>
  </si>
  <si>
    <t>Revisado MEX-CDG-FCO-MAD-CDG-MEX-FCO/Claudio XGG</t>
  </si>
  <si>
    <t>Revisado MEX-CDG-FCO/MEX-MAD-CDG-MEX/Laura Caraza</t>
  </si>
  <si>
    <t>Revisado MEX/MAD/MEX - E. Patricio González</t>
  </si>
  <si>
    <t>Revisado MEX/MAD/MEX - Roberta Cannizzo</t>
  </si>
  <si>
    <t>Vuelo LAX-LHR-LIN/VCE-LHR-LAX/Guillermo González</t>
  </si>
  <si>
    <t>Revisado LAX-LHR-LIN/VCE-LHR-LAX/Guillermo González</t>
  </si>
  <si>
    <t>Vuelo JFK-FCO-VCE/FCO-JFK/Pablo González</t>
  </si>
  <si>
    <t>Vuelo JFK-FCO-VCE/FCO-JFK/Ana Galindo</t>
  </si>
  <si>
    <t>Fee de emisión HYAQWE</t>
  </si>
  <si>
    <t>Vuelo MEX-FRA-FLR/VCE-FRA/Esteban González</t>
  </si>
  <si>
    <t>Vuelo MEX-FRA-FLR/VCE-FRA/Daniela Cannizzo</t>
  </si>
  <si>
    <t>Fee de emisión FLPMBZ</t>
  </si>
  <si>
    <t>Vuelo LHR-FCO-LHR/Guillermo González</t>
  </si>
  <si>
    <t>Vuelo LHR-FCO-LHR/Alejandra García</t>
  </si>
  <si>
    <t>Fee de emisión KCYXQJ</t>
  </si>
  <si>
    <t>GONZALEZ GUAJARDO PABLO ROBERTO</t>
  </si>
  <si>
    <t>GALINDO OGARRIO ANA CECILIA</t>
  </si>
  <si>
    <t>Revisado FCO-MEX-FCO-MEX-CDG-MEX/Pablo Gonzalez</t>
  </si>
  <si>
    <t>Revisado FCO-MEX-FCO-MEX-CDG-MEX/Ana Cecilia Galindo</t>
  </si>
  <si>
    <t>Vuelo MEX-OAX-MEX/Arturo Kam</t>
  </si>
  <si>
    <t>Vuelo MEX-OAX-MEX/Gavriella Smith</t>
  </si>
  <si>
    <t>Fee de emisión UXDLFJ</t>
  </si>
  <si>
    <t>Hospedaje en Hotel Escondido Oaxaca</t>
  </si>
  <si>
    <t>VATICANO</t>
  </si>
  <si>
    <t>Vuelo TGZ-MEX/Simón Valanci</t>
  </si>
  <si>
    <t>Vuelo TGZ-MEX/Rocio Penagos</t>
  </si>
  <si>
    <t>Vuelo TGZ-MEX/Silvia Santiz</t>
  </si>
  <si>
    <t>VUELO MEX-TGZ/Rocío Penagos</t>
  </si>
  <si>
    <t>Vuelo MEX/TGZ/Silvia Santiz</t>
  </si>
  <si>
    <t>Vuelo TGZ-MEX/Simon Valanci</t>
  </si>
  <si>
    <t>VUELO CUN LGW CUN</t>
  </si>
  <si>
    <t>emision de boleto</t>
  </si>
  <si>
    <t>Villa del 01-05 enero para toda la Familia González ( Four Bedroom Villa )</t>
  </si>
  <si>
    <t>Fee de emision de todos los boletos aereos, 1 ra ronda de vuelos</t>
  </si>
  <si>
    <t>Fee de emisión de boletos aereos ( Jerónimo Gonzalez y familia ) DZAPDF</t>
  </si>
  <si>
    <t>Fee emisión boletos de Claudio Hijo y Familia, PNR = IMTBOC 1447</t>
  </si>
  <si>
    <t>Fee de Emisión Boleto Aereo de Paula Torrado OHBYYR, Novia de Patricio</t>
  </si>
  <si>
    <t>Fee de emisión de boleto de Turista a Business, Claudio y Laura 2426</t>
  </si>
  <si>
    <t>Boletos Aéreos con Lion Air / Denpasar to Sorong</t>
  </si>
  <si>
    <t>Alojamiento Four Seasons Seoul, Familia González Caraza, 2 habitaciones</t>
  </si>
  <si>
    <t>Alojamiento Hotel Mitsui Kyoto, Familia González Caraza, 2 habitaciones</t>
  </si>
  <si>
    <t>Alojamiento Hotel Peninsula Tokio, Familia González Caraza, 3 habitaciones- 1er estancía</t>
  </si>
  <si>
    <t>Alojamiento Hotel Capella Taipei, Familia González Caraza, 2 habitaciones</t>
  </si>
  <si>
    <t>Reembolso de aerolínea</t>
  </si>
  <si>
    <t>Private Charter on SY Vela (5?11 January 2026) Familia Gonzalez Caraza</t>
  </si>
  <si>
    <t>Tour Esencia de Seoul Gangbuk</t>
  </si>
  <si>
    <t>Auto a disposición en Jakarta Indonesia</t>
  </si>
  <si>
    <t>Pago de fotos digitales para visa de Taiwan</t>
  </si>
  <si>
    <t>Compra de 4 tickets de Tren de Kyoto a Tokyo 28 diciembre</t>
  </si>
  <si>
    <t>Gestión de Visa de Taiwan 2 personas</t>
  </si>
  <si>
    <t>Tramite de la K-ETA de entrada para corea para 2 pasajeros</t>
  </si>
  <si>
    <t>Tramite de visas de indonesia, Arrival card y impuestos de Bali</t>
  </si>
  <si>
    <t>Hospedaje Tokyo Segunda Estancia</t>
  </si>
  <si>
    <t>Hospedaje en Forestis</t>
  </si>
  <si>
    <t>Hospedaje en Cayre</t>
  </si>
  <si>
    <t>TE LITTMAN ALAN MR</t>
  </si>
  <si>
    <t>TE LITTMAN AMY BETH MRS</t>
  </si>
  <si>
    <t>TE VIGNEAUX PEPPER EDUARDO RICARDO MR</t>
  </si>
  <si>
    <t>ME VIGNEAUX PEPPER EDUARDO RICARDO MR</t>
  </si>
  <si>
    <t>MAISON ALBAL LE MONUMENTAL PALACE</t>
  </si>
  <si>
    <t>ROLZO 143867-R</t>
  </si>
  <si>
    <t>HOTEL LES LUMIARES</t>
  </si>
  <si>
    <t>AUREA CONVENTO CAPUCHINO EUROSTARS HOTEL</t>
  </si>
  <si>
    <t>Vuelo MEX/CDG/MEX/Alan Becker</t>
  </si>
  <si>
    <t>Hospedaje en Monte-Carlo</t>
  </si>
  <si>
    <t>Vuelo Privado</t>
  </si>
  <si>
    <t>Fee de emisión EOAPSM</t>
  </si>
  <si>
    <t>TE BECKER SCHWARZ ALAN</t>
  </si>
  <si>
    <t>CDG/MEX - Alan Becker</t>
  </si>
  <si>
    <t>CDG/MEX - Alan Becker revisado</t>
  </si>
  <si>
    <t>Revisado</t>
  </si>
  <si>
    <t>JUMERAIH</t>
  </si>
  <si>
    <t>TE TURBIDE FELIPA MRS</t>
  </si>
  <si>
    <t>TE REUTER CALA PHILIPPA MILAZZO MSS</t>
  </si>
  <si>
    <t>ARGENTINA</t>
  </si>
  <si>
    <t>DE DIEGO BRODA MARIANA MRS</t>
  </si>
  <si>
    <t>BRODA AGUSTIN MR</t>
  </si>
  <si>
    <t>TSITIRIDIS ALEXANDER PETER MR</t>
  </si>
  <si>
    <t>FEE TICKET</t>
  </si>
  <si>
    <t>HOTEL LA CONCHA</t>
  </si>
  <si>
    <t>TOUR</t>
  </si>
  <si>
    <t>MOSCHINI ALDO FLAVIO MR</t>
  </si>
  <si>
    <t>BOSCH MOSCHINI ANTHEA DIANA MRS</t>
  </si>
  <si>
    <t>MOSCHINI MAXIMILIAN MR</t>
  </si>
  <si>
    <t>MOSCHINI ALEXANDER MR</t>
  </si>
  <si>
    <t>Crucero, hospedaje y tours</t>
  </si>
  <si>
    <t>Crucero Explora I</t>
  </si>
  <si>
    <t>Servicios terrestres con Privilege</t>
  </si>
  <si>
    <t>Guía turístico a disposición</t>
  </si>
  <si>
    <t>Tour Privado en Londres 2 horas</t>
  </si>
  <si>
    <t>A Journey of Golden Coastlines &amp; Ancient Wonders - Explora II - Juan Pablo Penagos Meneses</t>
  </si>
  <si>
    <t>Fee por emision de vuelo</t>
  </si>
  <si>
    <t>Emision vuelo Atenas a Paris</t>
  </si>
  <si>
    <t>Impuestos bebe</t>
  </si>
  <si>
    <t>ROLZO 120136-R</t>
  </si>
  <si>
    <t>ROLZO 117711-R</t>
  </si>
  <si>
    <t>ROLZO 126364-R</t>
  </si>
  <si>
    <t>ROLZO 126366-R</t>
  </si>
  <si>
    <t>ROLZO 126593-R</t>
  </si>
  <si>
    <t>ROLZO 126594-R</t>
  </si>
  <si>
    <t>ROLZO 133438-R</t>
  </si>
  <si>
    <t>ROLZO 134820-R</t>
  </si>
  <si>
    <t>Reserva Hotel Casa Lucia - Habitación Deluxe</t>
  </si>
  <si>
    <t>VUELO MEX LAP</t>
  </si>
  <si>
    <t>asignacion de asiento</t>
  </si>
  <si>
    <t>VUELO SJD MEX</t>
  </si>
  <si>
    <t>VUELO KOREA-CHINA</t>
  </si>
  <si>
    <t>VUELO CHINA EASTERN</t>
  </si>
  <si>
    <t>CHINA EASTERN AIRLINES</t>
  </si>
  <si>
    <t>TE FENTON VELASCO ANA SOFIA MRS</t>
  </si>
  <si>
    <t>ME FENTON VELASCO ANA SOFIA MRS</t>
  </si>
  <si>
    <t>TE GONZALEZ CIMADEVILLA FERNANDO MR</t>
  </si>
  <si>
    <t>ME GONZALEZ CIMADEVILLA FERNANDO MR</t>
  </si>
  <si>
    <t>TE FERNANDO GONZALEZ CIMADEVILLA</t>
  </si>
  <si>
    <t>TE ANA SOFIA FENTON</t>
  </si>
  <si>
    <t>TE ANA SOFIA FENTON VELASCO</t>
  </si>
  <si>
    <t>ME FERNANDO GONZALEZ CIMADEVILLA</t>
  </si>
  <si>
    <t>ME ANA SOFIA FENTON VELASCO</t>
  </si>
  <si>
    <t>Vuelo MEX/LAX/MEX/Simon Valanci</t>
  </si>
  <si>
    <t>Vuelo MEX/LAX/MEX/Rocio Penagos</t>
  </si>
  <si>
    <t>Billete GOROZPE ALONSO/JAVIER</t>
  </si>
  <si>
    <t>Billete LANDUCCI BILBAO/SIMONA</t>
  </si>
  <si>
    <t>Billete GOROZPE MORANDI/PIA</t>
  </si>
  <si>
    <t>Billete GOROZPE MORANDI/CLARA</t>
  </si>
  <si>
    <t>Billete MORANDI/MARIA LAURA</t>
  </si>
  <si>
    <t>SERVICIOS TERRESTRES + GORA KADAN LUX JAPAN</t>
  </si>
  <si>
    <t>LUX JAPAN</t>
  </si>
  <si>
    <t>Presidente Intercontinental Cozumel</t>
  </si>
  <si>
    <t>MEX-CDG-HAN-SGN-CDG-MEX/Max Gutmann</t>
  </si>
  <si>
    <t>MEX-CDG-HAN-SGN-CDG-MEX/Jeanette Gutmann</t>
  </si>
  <si>
    <t>Boleto en conjunto</t>
  </si>
  <si>
    <t>Traslado CDG-Airelles Chateau de Versailles</t>
  </si>
  <si>
    <t>Traslado Le Bristol - CDG</t>
  </si>
  <si>
    <t>Traslado Airelles Chetau - Aeropuerto de París</t>
  </si>
  <si>
    <t>Traslado CDG - Le Bristol</t>
  </si>
  <si>
    <t>Servicio de Meet &amp; Greet Apto CDG</t>
  </si>
  <si>
    <t>Servicio Meet &amp; Greet Apto CDG</t>
  </si>
  <si>
    <t>Fee emision visas de Vietnam</t>
  </si>
  <si>
    <t>PAQUETE DE VIAJE SELF DRIVE 4PAX</t>
  </si>
  <si>
    <t>TE ALBARRAN MADERO GEORGINA</t>
  </si>
  <si>
    <t>ME ALBARRAN MADERO GEORGINA</t>
  </si>
  <si>
    <t>TE MENDIZABAL GARCIA MARIA DE LA LUZ</t>
  </si>
  <si>
    <t>TE ALBARRAN DE CALZADA ROSA MARIA SANDRA</t>
  </si>
  <si>
    <t>TE REGALADO BARRERA LORENA</t>
  </si>
  <si>
    <t>ME MENDIZABAL GARCIA MARIA DE LA LUZ</t>
  </si>
  <si>
    <t>ME ALBARRAN DE CALZADA ROSA MARIA SANDRA</t>
  </si>
  <si>
    <t>ME REGALADO BARRERA LORENA</t>
  </si>
  <si>
    <t>HILTON NEWARK - LORENA 2-3 NOV</t>
  </si>
  <si>
    <t>HILTON NEWARK - GEORGINA 2-3 NOV</t>
  </si>
  <si>
    <t>INTERCONTINENTAL 25-27 OCT - LORENA</t>
  </si>
  <si>
    <t>INTERCONTINENTAL 25-27 OCT - GEORGINA</t>
  </si>
  <si>
    <t>pago tour auroras extra</t>
  </si>
  <si>
    <t>HOTEL PENINSULA TOKYO</t>
  </si>
  <si>
    <t>HOTEL THE RITZ CARLTON NIKKO</t>
  </si>
  <si>
    <t>PARK HYAT KYOTO</t>
  </si>
  <si>
    <t>The Connaught</t>
  </si>
  <si>
    <t>HOTEL W SOUTH BEACH</t>
  </si>
  <si>
    <t>xenodocheio Milos</t>
  </si>
  <si>
    <t>ALOJAMIENTO EN PARK LANE NYC</t>
  </si>
  <si>
    <t>ALOJAMIENTO EN PARK LANE</t>
  </si>
  <si>
    <t>HOTEL PARK LANE NYC</t>
  </si>
  <si>
    <t>ALOJAMIENTO PARK LANE</t>
  </si>
  <si>
    <t>FOLIO CANCELADO</t>
  </si>
  <si>
    <t>Reserva 2 noches habitación single - Sin desayuno</t>
  </si>
  <si>
    <t>Hotel Sanders</t>
  </si>
  <si>
    <t>Hotel Stockholm Stadshotell</t>
  </si>
  <si>
    <t>VUELOS USA - ORTIZ MONASTERIO PRIETO/PATRICIA</t>
  </si>
  <si>
    <t>VUELOS USA - RIESTRA ORTIZ/JOSE JAIME</t>
  </si>
  <si>
    <t>ALOJAMIENTO PORTRAIT MILANO</t>
  </si>
  <si>
    <t>ALOJAMIENTO HOTEL MILAN</t>
  </si>
  <si>
    <t>HOSPEDAJE HOTEL PORTRAIT MILANO</t>
  </si>
  <si>
    <t>hotel portrait milan</t>
  </si>
  <si>
    <t>ALOJAMIENTO HOTEL PORTRAIT MILAN</t>
  </si>
  <si>
    <t>ALOJAMIENTO MANDARIN ORIENTAL GENEVA</t>
  </si>
  <si>
    <t>ALOJAMIENTO EN EL MANDARIN GENEVA</t>
  </si>
  <si>
    <t>ALOJAMIENTO EN LANESBOROUGH LON</t>
  </si>
  <si>
    <t>HOSPEDAJE LON HOTL.E LANESBOROUGH</t>
  </si>
  <si>
    <t>Hospedaje en Austria</t>
  </si>
  <si>
    <t>Servicios en Perú</t>
  </si>
  <si>
    <t>Hotel Italia</t>
  </si>
  <si>
    <t>The Peninsula IST</t>
  </si>
  <si>
    <t>vuelo MAD NCE</t>
  </si>
  <si>
    <t>Vuelos turkish</t>
  </si>
  <si>
    <t>PLANNING FEE</t>
  </si>
  <si>
    <t>SOF Hotel</t>
  </si>
  <si>
    <t>NCE - MXP</t>
  </si>
  <si>
    <t>Hotel Bodrum</t>
  </si>
  <si>
    <t>Traslados Lily of the Valley</t>
  </si>
  <si>
    <t>Traslado Milano</t>
  </si>
  <si>
    <t>Traslado Aeropuerto Estambul - The Peninsula Estambul</t>
  </si>
  <si>
    <t>Traslado The Peninsula Estambul - Aeropuerto Estambul</t>
  </si>
  <si>
    <t>TRASLADOS VILLA FELTRINELLI - MILANO</t>
  </si>
  <si>
    <t>traslados en madrid</t>
  </si>
  <si>
    <t>extra de rolzo + upgrade coche</t>
  </si>
  <si>
    <t>TE SANCHE RIVAS ALONSO MR</t>
  </si>
  <si>
    <t>ME SANCHE RIVAS ALONSO MR</t>
  </si>
  <si>
    <t>TE SANCHE DEL HOYO PABLO MR</t>
  </si>
  <si>
    <t>TE RIVAS CAPDEVIELLE MARIA GUADALUPE MRS</t>
  </si>
  <si>
    <t>TKT FEE PAUL SANCHEX3</t>
  </si>
  <si>
    <t>TKT RIVAS CAPDEVIELLE/MARIA GUADALUPE</t>
  </si>
  <si>
    <t>TKT SANCHE RIVAS ALONSO</t>
  </si>
  <si>
    <t>TKT SANCHE RIVAS ANDREA</t>
  </si>
  <si>
    <t>TKT SANCHE RIVAS PAUL</t>
  </si>
  <si>
    <t>ME RIVAS CAPDEVIELLE/MARIA GUADALUPE</t>
  </si>
  <si>
    <t>ME SANCHE RIVAS ANDREA</t>
  </si>
  <si>
    <t>ME SANCHE RIVAS PAUL</t>
  </si>
  <si>
    <t>ME RIVAS CAPDEVIELLE MARIA GUADALUPE</t>
  </si>
  <si>
    <t>ME SANCHE RIVAS ALONSO</t>
  </si>
  <si>
    <t>TKT FEE X2</t>
  </si>
  <si>
    <t>DMC Nordic Luxury</t>
  </si>
  <si>
    <t>VUELOS BUSINESS</t>
  </si>
  <si>
    <t>honorarios vuelos</t>
  </si>
  <si>
    <t>regalos</t>
  </si>
  <si>
    <t>traslados madrid</t>
  </si>
  <si>
    <t>Vuelo MAD-VCE-LIN-MAD/Jose Luis Acuña</t>
  </si>
  <si>
    <t>Vuelo MAD-VCE-LIN-MAD/Verónica Acuña</t>
  </si>
  <si>
    <t>EMD MAD-VCE-LIN-MAD/Jose Luis Acuña</t>
  </si>
  <si>
    <t>EMD MAD-VCE-LIN-MAD/Verónica Acuña</t>
  </si>
  <si>
    <t>Fee de emisión OVAZJX</t>
  </si>
  <si>
    <t>Estadia Milan</t>
  </si>
  <si>
    <t>Estadia Portofino</t>
  </si>
  <si>
    <t>Servicios en Italia</t>
  </si>
  <si>
    <t>Servicio de llegada y salida Aeropuerto</t>
  </si>
  <si>
    <t>Estadia Dolomitas</t>
  </si>
  <si>
    <t>Traslado Rosewood Villa Magna - Aeropuerto Adolfo Suárez</t>
  </si>
  <si>
    <t>Traslado Aeropuerto Adolfo Suárez - Rosewood Villa Magna</t>
  </si>
  <si>
    <t>Traslado Rosewood Villa Magna - Chamartín</t>
  </si>
  <si>
    <t>Traslado Chamartín - Rosewood Villa Magna</t>
  </si>
  <si>
    <t>Falsled Kor</t>
  </si>
  <si>
    <t>vuelo mex par mex</t>
  </si>
  <si>
    <t>Vuelo LAX-CUN/Simon Valanci</t>
  </si>
  <si>
    <t>Fee de emisión FYOEQX</t>
  </si>
  <si>
    <t>HISTORIA BARCO</t>
  </si>
  <si>
    <t>Gastos Operación</t>
  </si>
  <si>
    <t>VUELO MAD AMS JNB/CPT AMS MAD</t>
  </si>
  <si>
    <t>EMISION DE BOLETOS CLAVES IXLUCR/IAYWIH</t>
  </si>
  <si>
    <t>SERVICIOS EN SUDAFRICA CON TRIUMPH</t>
  </si>
  <si>
    <t>PAGO DE ASIENTOS EN TURISTA</t>
  </si>
  <si>
    <t>PAGO DE ASIENTOS EN BUSINESS CON KLM</t>
  </si>
  <si>
    <t>TRAMITE DE VISAS SUDAFRICA</t>
  </si>
  <si>
    <t>REEMBOLSO CLIENTE</t>
  </si>
  <si>
    <t>TE ACEVEDO QUINTANA ENRIQUE</t>
  </si>
  <si>
    <t>TE ROMO DE VIVAR DAVILA FLORENTINA</t>
  </si>
  <si>
    <t>TE ACEVEDO ROMO EMILIO</t>
  </si>
  <si>
    <t>TE ACEVEDO ROMO PATRICIO</t>
  </si>
  <si>
    <t>Fee de emisión GPMBXY</t>
  </si>
  <si>
    <t>VUELO MORELIA - MEX</t>
  </si>
  <si>
    <t>LONDON QUEEN OF CLUBS</t>
  </si>
  <si>
    <t>PENINSULA LONDRES</t>
  </si>
  <si>
    <t>LEFAY DOLOMITI</t>
  </si>
  <si>
    <t>LEFAY LAGO DI GARDA</t>
  </si>
  <si>
    <t>HOTELFOUGERE</t>
  </si>
  <si>
    <t>THE DYLAN AMSTERDAM</t>
  </si>
  <si>
    <t>D L'EUROPE AMSTERDAM</t>
  </si>
  <si>
    <t>DE L'EUROPE AMSTERDAM</t>
  </si>
  <si>
    <t>Le Grand Controle</t>
  </si>
  <si>
    <t>Hotel de Pavie</t>
  </si>
  <si>
    <t>Yndo Hotels</t>
  </si>
  <si>
    <t>Villa des Prés</t>
  </si>
  <si>
    <t>La Maison d´Estournel</t>
  </si>
  <si>
    <t>Sixt</t>
  </si>
  <si>
    <t>EDITION Tokyo Toranomon</t>
  </si>
  <si>
    <t>TE ESCUDERO MORALES PABLO MR</t>
  </si>
  <si>
    <t>TE BELTRONES SANCHEZ SYLVANA MRS</t>
  </si>
  <si>
    <t>TE ESCUDERO BELTRONES ROBERTA MSS</t>
  </si>
  <si>
    <t>TE ESCUDERO BELTRONES SYLVANA MSS</t>
  </si>
  <si>
    <t>ROCCO FORTE DE RUSSIE</t>
  </si>
  <si>
    <t>FEE CASH</t>
  </si>
  <si>
    <t>TE CHEDRAUI EGUIA/JOSE ANTONIO</t>
  </si>
  <si>
    <t>TE PROM CROCHE/MARA PAOLA</t>
  </si>
  <si>
    <t>TE CHEDRAUI PROM/PAOLA</t>
  </si>
  <si>
    <t>TE CHEDRAUI PROM/JUAN PABLO</t>
  </si>
  <si>
    <t>TE CHEDRAUI PROM/JOSE ANTONIO</t>
  </si>
  <si>
    <t>FEE TKT CHEDRAUI</t>
  </si>
  <si>
    <t>Viaje por Africa todo incluido</t>
  </si>
  <si>
    <t>TRASLADO CON ROLZO DE HTL MAJESTIC AL PUERTO EN BCN</t>
  </si>
  <si>
    <t>TRASLADO CON ROLZO DE LIVORNO A LUCCA PARA 6 PERSONAS</t>
  </si>
  <si>
    <t>TRASLADO CON ROLZO DE CIVITAVECCHIA A TARQUINIA</t>
  </si>
  <si>
    <t>Traslado Rolzo de Sorrento a Herculano</t>
  </si>
  <si>
    <t>TRASLADO ROLZO DE SORRENTO A HERCULANO</t>
  </si>
  <si>
    <t>TRASLADO ROLZO DE MESSINA A TAORMINA</t>
  </si>
  <si>
    <t>TRASLADO ROLZO DE PUERTO DE BARCELONA A ALEXANDRA HOTEL</t>
  </si>
  <si>
    <t>TRASLADO DEL PUERTO DE BARCELONA A HOTEL MONUMENT</t>
  </si>
  <si>
    <t>VENTA DE 10 BOLETOS A HERCULANO</t>
  </si>
  <si>
    <t>TIEMPO EXTRA DE CHOFER</t>
  </si>
  <si>
    <t>TE GONZALEZ NIEVES BERTHA</t>
  </si>
  <si>
    <t>TE WELLS MISHELE ANDREA</t>
  </si>
  <si>
    <t>Hotel The Margi Atenas</t>
  </si>
  <si>
    <t>Hotel Macakizi Bodrum - 2 noches - 03 a 05AGO</t>
  </si>
  <si>
    <t>The Peninsula Istanbul - 1 noche</t>
  </si>
  <si>
    <t>Traslados Aeropuerto ATH - Hotel The Margi</t>
  </si>
  <si>
    <t>Traslados Hotel The Margi - Sky Spirits Office</t>
  </si>
  <si>
    <t>Traslados Hotel The Margi - Astir Marina Vouliagmenis</t>
  </si>
  <si>
    <t>Traslados Astir Marina Vouliagmenis - Aeropuerto ATH</t>
  </si>
  <si>
    <t>Traslados + visitas privadas Estambul</t>
  </si>
  <si>
    <t>Hospedaje en Florida</t>
  </si>
  <si>
    <t>Hospedaje NYC</t>
  </si>
  <si>
    <t>Hospedaje The fife arms</t>
  </si>
  <si>
    <t>MEX-ORD-MEX/David Vainer</t>
  </si>
  <si>
    <t>MEX-ORD-MEX/Moisés Vainer</t>
  </si>
  <si>
    <t>Hospedaje en Chicago</t>
  </si>
  <si>
    <t>Revisado MEX-ORD-MEX/David Vainer</t>
  </si>
  <si>
    <t>Revisado MEX-ORD-MEX/Moisés Vainer</t>
  </si>
  <si>
    <t>Otros cargos/David Vainer</t>
  </si>
  <si>
    <t>Otros cargos/Moisés Vainer</t>
  </si>
  <si>
    <t>Fee de emisión revisado QBYABU</t>
  </si>
  <si>
    <t>Hotel Bernardus Lodge &amp; Spa Carmel Valley</t>
  </si>
  <si>
    <t>Hospedaje Hotel del Coronado</t>
  </si>
  <si>
    <t>Kimpton Canary Hotel</t>
  </si>
  <si>
    <t>Hotel LErmitage</t>
  </si>
  <si>
    <t>HOSPEDAJE FOUR SEASONS GINEBRA</t>
  </si>
  <si>
    <t>HOTEL FOUR SEASONS GINEBRA</t>
  </si>
  <si>
    <t>HOTEL FAIRMONT MONTREUX</t>
  </si>
  <si>
    <t>HOTEL FAIRMONT MONTREAUX</t>
  </si>
  <si>
    <t>TRASLADO CON ROLZO DE GVA AIRPORT A HRL FOUR SEASONS</t>
  </si>
  <si>
    <t>TRASLADO ROLZO DE HTL FOUR SEASONS A HTL FAIRMONT MONTREAUX</t>
  </si>
  <si>
    <t>TRASLADO DE HOTEL FAIRMOT A GVA AIRPORT</t>
  </si>
  <si>
    <t>RENTA DE AUTO EN MONTREAUX</t>
  </si>
  <si>
    <t>Circuito por Corea</t>
  </si>
  <si>
    <t>PAGO HOTEL</t>
  </si>
  <si>
    <t>TE GARCIA LOPEZ JAVIER</t>
  </si>
  <si>
    <t>TE LOPEZ OTEGUI JAIME GERARDO</t>
  </si>
  <si>
    <t>TE AYALA OTEGUI JORGE</t>
  </si>
  <si>
    <t>TE NORIEGA MENDEZ REYNA EUGENIA</t>
  </si>
  <si>
    <t>TE DE LA VEGA LEOS JOSE MA</t>
  </si>
  <si>
    <t>TE ZEPEDA ESPINOZA VERONICA</t>
  </si>
  <si>
    <t>TE BERROSPE SCHAAR NORMA PATRICIA</t>
  </si>
  <si>
    <t>ME GARCIA LOPEZ JAVIER</t>
  </si>
  <si>
    <t>ME LOPEZ OTEGUI JAIME GERARDO</t>
  </si>
  <si>
    <t>ME AYALA OTEGUI JORGE</t>
  </si>
  <si>
    <t>ME NORIEGA MENDEZ REYNA EUGENIA</t>
  </si>
  <si>
    <t>ME DE LA VEGA LEOS JOSE MA</t>
  </si>
  <si>
    <t>ME ZEPEDA ESPINOZA VERONICA</t>
  </si>
  <si>
    <t>ME BERROSPE SCHAAR NORMA PATRICIA</t>
  </si>
  <si>
    <t>Fee emisión billetes</t>
  </si>
  <si>
    <t>TRASLADOS IN/OUT, 3 TOURS EN ROMA</t>
  </si>
  <si>
    <t>2 VANS DE ST TROPEZ A NIZE AIRPORT</t>
  </si>
  <si>
    <t>fee vuelos varios emision vuelos</t>
  </si>
  <si>
    <t>Hospedaje en hotel</t>
  </si>
  <si>
    <t>Hospedaje en La Refuge de Solaise</t>
  </si>
  <si>
    <t>TKT TREN PARIS</t>
  </si>
  <si>
    <t>tren</t>
  </si>
  <si>
    <t>Casa de Campo</t>
  </si>
  <si>
    <t>Vuelos Cathay Pacific: Auckland - Hong Kong - Madrid</t>
  </si>
  <si>
    <t>Itinerario Australia y Nueva Zelanda</t>
  </si>
  <si>
    <t>Extra cambios viaje</t>
  </si>
  <si>
    <t>GONZALEZ MUNOZ IVAN</t>
  </si>
  <si>
    <t>GONZALEZ MUNOZ HAYDEE</t>
  </si>
  <si>
    <t>GONZALEZ MUNOZ ASTRID</t>
  </si>
  <si>
    <t>MUNOZ DELGADO DE ROBLES MARIA HAYDEE</t>
  </si>
  <si>
    <t>Seguro de Viaje AON</t>
  </si>
  <si>
    <t>Actividad Extra A&amp;K</t>
  </si>
  <si>
    <t>Devolucion Servivuelo / Vuelo Haydee Gonzalez auckland - Madrid</t>
  </si>
  <si>
    <t>Regalos y ajustes por cortesia Gannet en destino</t>
  </si>
  <si>
    <t>TE SCHRECK SCHULER/ALEXIS</t>
  </si>
  <si>
    <t>TE LUENGO SCHRECK/DEBORAH</t>
  </si>
  <si>
    <t>TE LUENGO SCHRECK/TAMARA</t>
  </si>
  <si>
    <t>Hotel Casa Privata</t>
  </si>
  <si>
    <t>Habitacion Extra</t>
  </si>
  <si>
    <t>Hotel D'Inghilterra</t>
  </si>
  <si>
    <t>Servicios porcion Indonesia</t>
  </si>
  <si>
    <t>Servicios porción Singapur</t>
  </si>
  <si>
    <t>Estadia hotel</t>
  </si>
  <si>
    <t>Fee Jaime Gorozpe</t>
  </si>
  <si>
    <t>TE FALZONI CHIARA</t>
  </si>
  <si>
    <t>TE GENIS SITJA VICTORIA</t>
  </si>
  <si>
    <t>FEE DE EMISION CHIARA</t>
  </si>
  <si>
    <t>FEE DE EMISION VICTORIA</t>
  </si>
  <si>
    <t>GRACE HOTEL 6-9 OCT</t>
  </si>
  <si>
    <t>GRACE HOTEL 19-22 OCT</t>
  </si>
  <si>
    <t>HALCYON HOUSE 9-19 OCT</t>
  </si>
  <si>
    <t>BLUE MOUNTAINS</t>
  </si>
  <si>
    <t>Vuelo MEX/TGZ/MEX - Sofia Valanci</t>
  </si>
  <si>
    <t>Vuelo MEX/TGZ/MEX - Emilio Dib</t>
  </si>
  <si>
    <t>Vuelo MEX/TGZ/MEX</t>
  </si>
  <si>
    <t>TE FRANCO DE LA ROSA DANIEL</t>
  </si>
  <si>
    <t>CASA DE CAMPO 25-30 DEC - BECKY</t>
  </si>
  <si>
    <t>Reserva 2 noches hotel Zurich</t>
  </si>
  <si>
    <t>VIAJE MARRUECOS PARTE 1</t>
  </si>
  <si>
    <t>ALFONSO XIII - OCT 17-20</t>
  </si>
  <si>
    <t>CÁDIZ &amp; JERÉZ</t>
  </si>
  <si>
    <t>Boleto de avion FAM egipto</t>
  </si>
  <si>
    <t>Pago Fam Egipto</t>
  </si>
  <si>
    <t>Santa Monica Proper Hotel</t>
  </si>
  <si>
    <t>Vuelo MEX-AMS-CPH-AES-AMS-MEX/Denise Dryjansky</t>
  </si>
  <si>
    <t>Vuelo MEX-AMS-CPH-AES-AMS-MEX/Alan Kam</t>
  </si>
  <si>
    <t>Fee de emisión HIMYHX</t>
  </si>
  <si>
    <t>Hospedaje 01-05 agosto</t>
  </si>
  <si>
    <t>Fee de emisión revisado</t>
  </si>
  <si>
    <t>Vuelo MEX-CDG-CPH/Elías Kam</t>
  </si>
  <si>
    <t>Fee de emisión Elías Kam</t>
  </si>
  <si>
    <t>Revisado Elías Kam</t>
  </si>
  <si>
    <t>Boletos de tren Copenhague - Estocolmo</t>
  </si>
  <si>
    <t>Boletos de tren Estocolmo - Oslo</t>
  </si>
  <si>
    <t>TE DRYJANSKY DE KAM DENISE</t>
  </si>
  <si>
    <t>TE KAM DRYJANSKY ALAN</t>
  </si>
  <si>
    <t>Fee de emisón WPHGIZ</t>
  </si>
  <si>
    <t>MEX/AMS/CPH-AES/AMS/MEX - Denise Dryjansky</t>
  </si>
  <si>
    <t>Boleto en conjunto/Denise Dryjansky</t>
  </si>
  <si>
    <t>MEX/AMS/CPH-AES/AMS/MEX - Alan Kam</t>
  </si>
  <si>
    <t>Boleto en conjunto/Denise</t>
  </si>
  <si>
    <t>Fee de emisión revisados</t>
  </si>
  <si>
    <t>THE INN ABOVE SAUSALITO</t>
  </si>
  <si>
    <t>Hospedaje Fernando Ortega Masseria Calderisi</t>
  </si>
  <si>
    <t>Hospedaje Ibarra CPH</t>
  </si>
  <si>
    <t>Traslado Rafael Puente</t>
  </si>
  <si>
    <t>Traslado Diego Vargas</t>
  </si>
  <si>
    <t>Traslado Yaret Colin</t>
  </si>
  <si>
    <t>Traslado en Italia y tiempo adicional</t>
  </si>
  <si>
    <t>HOTEL RESIDENZA B</t>
  </si>
  <si>
    <t>RELAIS CAPPUCCINA</t>
  </si>
  <si>
    <t>HOTEL SPERONARI SUITES MILAN</t>
  </si>
  <si>
    <t>Grand Universe Lucca, Autograph Collection</t>
  </si>
  <si>
    <t>HOTEL AlmaLusa Baixa/Chiado</t>
  </si>
  <si>
    <t>Pousada do Porto - Rua das Flores</t>
  </si>
  <si>
    <t>HOTEL NH COLLECTION PASEO DEL PRADO</t>
  </si>
  <si>
    <t>RENTA DE AUTO EN LISBOA</t>
  </si>
  <si>
    <t>RENTA DE AUTO EN FLORENCIA</t>
  </si>
  <si>
    <t>TE ROJAS TREJO ELSA MARIA</t>
  </si>
  <si>
    <t>TE VEIGA CORDERO RICARDO</t>
  </si>
  <si>
    <t>Vuelo MEX-ZLO/Sergio Berger</t>
  </si>
  <si>
    <t>VVuelo MEX-ZLO/Andres Carretero</t>
  </si>
  <si>
    <t>TWENTY TWO NEW YORK</t>
  </si>
  <si>
    <t>Boletos para Silverstone Circuit</t>
  </si>
  <si>
    <t>Traslados y Tour</t>
  </si>
  <si>
    <t>LE SERENO</t>
  </si>
  <si>
    <t>TE CEDENO CAMACHO RAFAEL EDUARDO</t>
  </si>
  <si>
    <t>TE D ALESSANDRO DANIELA MARGARITA</t>
  </si>
  <si>
    <t>TE</t>
  </si>
  <si>
    <t>TE RODRIGUEZ CARBAJALES LUISA FERNANDA</t>
  </si>
  <si>
    <t>ME CARBAJALES NAVARI JULIA MSS</t>
  </si>
  <si>
    <t>ME CARBAJALES NAVARI LEONARDO MR</t>
  </si>
  <si>
    <t>DENVER INTERNATIONAL WESTIN</t>
  </si>
  <si>
    <t>DFW HYATT AIRPORT</t>
  </si>
  <si>
    <t>Ajuste para cierre de Reserva, se descuenta de la utilidad</t>
  </si>
  <si>
    <t>avion mas hotel</t>
  </si>
  <si>
    <t>Transporte y Guia dos dias 17-19 Nov. '25</t>
  </si>
  <si>
    <t>pago noche hotel</t>
  </si>
  <si>
    <t>FEE PLANING</t>
  </si>
  <si>
    <t>VUELO SAS</t>
  </si>
  <si>
    <t>ME ASIENTO SAS</t>
  </si>
  <si>
    <t>VIALLO</t>
  </si>
  <si>
    <t>VUELOS F1S</t>
  </si>
  <si>
    <t>VUELO F1S</t>
  </si>
  <si>
    <t>TE UHTHOFF NORIEGA LORENZA</t>
  </si>
  <si>
    <t>TE CARBAJALES NAVARI/LEONARDO MR</t>
  </si>
  <si>
    <t>MARIA CRISTINA</t>
  </si>
  <si>
    <t>ITALIA QUEEN OF CLUBS</t>
  </si>
  <si>
    <t>FOUR SEASONS FIRENZE</t>
  </si>
  <si>
    <t>VUELO MEX YYZ MEX</t>
  </si>
  <si>
    <t>VUELO MEX YYZ MEZ</t>
  </si>
  <si>
    <t>FEE POR EMISION DE BOLETOS</t>
  </si>
  <si>
    <t>PAQUETE HOTELES Y TOURS Y TRASLADOS</t>
  </si>
  <si>
    <t>TE BITAR ROMO JOSE RAUL</t>
  </si>
  <si>
    <t>TE SIMON SAENZ MARIA FERNANDA</t>
  </si>
  <si>
    <t>TE BITAR SIMON RAUL ALEJANDRO</t>
  </si>
  <si>
    <t>ME BITAR SIMON RAUL ALEJANDRO</t>
  </si>
  <si>
    <t>TE BITAR SIMON FERNANDA</t>
  </si>
  <si>
    <t>TE COLOME MENENDEZ OMAR</t>
  </si>
  <si>
    <t>ME BITAR SIMON FERNANDA</t>
  </si>
  <si>
    <t>ME COLOME MENENDEZ OMAR</t>
  </si>
  <si>
    <t>Fee emisión vuelos MAD RAK - TNG MAD</t>
  </si>
  <si>
    <t>ALOJAMIENTO EN 2 HABITACIONES SUPERIORES, PAGA DIRECTO EL CLIENTE</t>
  </si>
  <si>
    <t>BITAR ROMO JOSE RAUL</t>
  </si>
  <si>
    <t>SIMON SAENZ MARIA FERNANDA</t>
  </si>
  <si>
    <t>extras</t>
  </si>
  <si>
    <t>CIRCUITO</t>
  </si>
  <si>
    <t>CHARTER 3 FULL DAYS</t>
  </si>
  <si>
    <t>CHARTER BARCO 3 FULL DAYS</t>
  </si>
  <si>
    <t>CONCIERGE FEE + PLANNING FEE</t>
  </si>
  <si>
    <t>Hotel Capri</t>
  </si>
  <si>
    <t>Hotel Cerdeña</t>
  </si>
  <si>
    <t>TRASLADOS EN BARCO PRIVADO Napoles - Quisisana</t>
  </si>
  <si>
    <t>traslados cerdeña</t>
  </si>
  <si>
    <t>Traslados en Madrid</t>
  </si>
  <si>
    <t>Fouquets New York</t>
  </si>
  <si>
    <t>VueloCDG-HKG-CDG/Sergio Berger</t>
  </si>
  <si>
    <t>Vuelo MEX-CDG-MEX/Sergio Berger</t>
  </si>
  <si>
    <t>Fee por servicios aéreos</t>
  </si>
  <si>
    <t>FOUR SEASONS SEATTLE</t>
  </si>
  <si>
    <t>MARRIOTT ANCHORAGE</t>
  </si>
  <si>
    <t>TE WINTERMANN GALIA</t>
  </si>
  <si>
    <t>TE SANDLER SIMON</t>
  </si>
  <si>
    <t>pago de fee 35 usd cada uno total 70 usd</t>
  </si>
  <si>
    <t>Hospedaje San Juan de los Cabos</t>
  </si>
  <si>
    <t>Hotel 2 noches</t>
  </si>
  <si>
    <t>vuelos MEX PAR MEX</t>
  </si>
  <si>
    <t>TE ALONSO ANA MARIA</t>
  </si>
  <si>
    <t>TE REDO BEATRIZ ELENA</t>
  </si>
  <si>
    <t>VUELO MILAN PARIS</t>
  </si>
  <si>
    <t>boleto de avion ORY MAD</t>
  </si>
  <si>
    <t>BOLETO DE AVION ORY MAD</t>
  </si>
  <si>
    <t>HOTEL MANZONI EN MIL</t>
  </si>
  <si>
    <t>Hotel de lujo/ pago directo</t>
  </si>
  <si>
    <t>Four Seasons Boston</t>
  </si>
  <si>
    <t>Hospedaje Four Seasons Boston</t>
  </si>
  <si>
    <t>FEE X TKT</t>
  </si>
  <si>
    <t>TE SANCHEZ NAVARRO RIVERA TORRES EDUARDO MR</t>
  </si>
  <si>
    <t>TE LEBRIJA HIRSCHFELD PAULINA MRS</t>
  </si>
  <si>
    <t>ME ANA MARIA GONZALEZ CIMADEVILLA</t>
  </si>
  <si>
    <t>TE GALINDO CHAIN PATRICIO MR</t>
  </si>
  <si>
    <t>TE CHAIN FAJER RENATTA MRS</t>
  </si>
  <si>
    <t>TE GALINDO CHAIN ANDRES MR</t>
  </si>
  <si>
    <t>TE GALINDO CHAIN MARIANO MR</t>
  </si>
  <si>
    <t>TE DEL VILLAR STIEGLITZ LUCIA MRS</t>
  </si>
  <si>
    <t>ME SANCHEZ NAVARRO LEBRIJA PAULINA MSS</t>
  </si>
  <si>
    <t>TEJEDA GUEVARA YAZMIN MRS</t>
  </si>
  <si>
    <t>SANCHEZ NAVARRO RIVERA TORRES EDUARDO MR</t>
  </si>
  <si>
    <t>LEBRIJA HIRSCHFELD PAULINA MRS</t>
  </si>
  <si>
    <t>SANCHEZ NAVARRO LEBRIJA JERONIMO MR</t>
  </si>
  <si>
    <t>SANCHEZ NAVARRO LEBRIJA PAULINA MSS</t>
  </si>
  <si>
    <t>SANCHEZ NAVARRO LEBRIJA EDUARDO MR</t>
  </si>
  <si>
    <t>GALINDO CHAIN ANDRES MR</t>
  </si>
  <si>
    <t>GALINDO CHAIN PATRICIO MR</t>
  </si>
  <si>
    <t>MEX/SFO/MEX - Sergio Berger</t>
  </si>
  <si>
    <t>MEX/SFO/MEX - Andrés Carretero</t>
  </si>
  <si>
    <t>Fee de emisión YRIVKK</t>
  </si>
  <si>
    <t>Hospedaje Four Seasons Seul.</t>
  </si>
  <si>
    <t>Hospedaje en Osaka Four Seasons</t>
  </si>
  <si>
    <t>Fee por compra de boletos de avión en Sabre</t>
  </si>
  <si>
    <t>Hospedaje Grand Hyatt Incheon Aeropuerto</t>
  </si>
  <si>
    <t>TE PENAGOS MENESES MAURICIO</t>
  </si>
  <si>
    <t>TE ALLOZA MACOUZET MARIANA</t>
  </si>
  <si>
    <t>Hospedaje en Kioto</t>
  </si>
  <si>
    <t>Hospedaje en Tokio Edition</t>
  </si>
  <si>
    <t>Hospedaje en Nikko -Ritz Carlton</t>
  </si>
  <si>
    <t>Noche extra en Seul - FS</t>
  </si>
  <si>
    <t>Tour y transporte en Seul con Four Seasons</t>
  </si>
  <si>
    <t>Anticipo de servicios terrestres en japon</t>
  </si>
  <si>
    <t>Fee del banco por transferencia al hotel</t>
  </si>
  <si>
    <t>Segundo pago por terrestres en Japon</t>
  </si>
  <si>
    <t>Utilidades del viaje</t>
  </si>
  <si>
    <t>TE CARRETERO MARTINEZ ANDRES</t>
  </si>
  <si>
    <t>TE BERGER ALAZRAKI SERGIO</t>
  </si>
  <si>
    <t>emision tkt</t>
  </si>
  <si>
    <t>HOTEL</t>
  </si>
  <si>
    <t>Hospedaje, transporte y visitas turísticas</t>
  </si>
  <si>
    <t>hotel</t>
  </si>
  <si>
    <t>Vuelo Martin Orbea y Veronica Peyrelongue</t>
  </si>
  <si>
    <t>PENINSULA PARIS</t>
  </si>
  <si>
    <t>LEONARDO MUNICH OLYMPIAPARK</t>
  </si>
  <si>
    <t>MEX/JFK/MEX - Sergio Berger</t>
  </si>
  <si>
    <t>MEX/JFK/MEX - Andres Carretero</t>
  </si>
  <si>
    <t>Fee de emisión FTXAXK</t>
  </si>
  <si>
    <t>Traslado Connaught - Heckfield Place</t>
  </si>
  <si>
    <t>Traslado Heckfield Place a Connaught</t>
  </si>
  <si>
    <t>Traslado The Connaught - Alexandra Palace</t>
  </si>
  <si>
    <t>Traslado CN - LHR</t>
  </si>
  <si>
    <t>Traslado CN - WMB - CN</t>
  </si>
  <si>
    <t>TE FERNANDEZ LATORRE LUCIA</t>
  </si>
  <si>
    <t>TE PIETRINI ZAPATA ANA PATRICIA</t>
  </si>
  <si>
    <t>ME FERNANDEZ LATORRE LUCIA</t>
  </si>
  <si>
    <t>ME PIETRINI ZAPATA ANA PATRICIA</t>
  </si>
  <si>
    <t>TE PIETRINI ZAPATA FRANCISCO JAVIER</t>
  </si>
  <si>
    <t>ME PIETRINI ZAPATA FRANCISCO JAVIER</t>
  </si>
  <si>
    <t>TE PIETRINI Y LEON FRANCISCO JAVIER</t>
  </si>
  <si>
    <t>TE ZAPATA OSCOZ ANA PATRICIA AMELIA</t>
  </si>
  <si>
    <t>RESERVACION HOTEL</t>
  </si>
  <si>
    <t>TERCERA RESERVA</t>
  </si>
  <si>
    <t>SE COMPRARON 5 BOLETOS SE COBRARON 35C/U TOTAL 175 USD</t>
  </si>
  <si>
    <t>TE DE LA ROSA FELDMAN ALEXANDRA</t>
  </si>
  <si>
    <t>Fee de emisión HTMWUB</t>
  </si>
  <si>
    <t>TE VAINER MOISES</t>
  </si>
  <si>
    <t>Revisado de boleto</t>
  </si>
  <si>
    <t>Fee de emisión LTGHCP</t>
  </si>
  <si>
    <t>BOLETO AEREO CARAZA CAMPOS BARRENECHEA LAURA ANTONIA</t>
  </si>
  <si>
    <t>ASIENTO CARAZA CAMPOS BARRENECHEA LAURA ANTONIA</t>
  </si>
  <si>
    <t>Fee de Emisión de Boleto Aereo</t>
  </si>
  <si>
    <t>Fee de Cambio de Boleto Aereo</t>
  </si>
  <si>
    <t>Hospedaje Banyan Tree Veya Valle de Guadalupe</t>
  </si>
  <si>
    <t>CASA MONTI 7-8 SEPT</t>
  </si>
  <si>
    <t>HOTEL SAVOY FLORENCE 8-10 SEPT</t>
  </si>
  <si>
    <t>BORGO SANTO PIETRO 10-11 SEPT</t>
  </si>
  <si>
    <t>CASTELLO DI CASOLE 11-13 SEPT</t>
  </si>
  <si>
    <t>CASTELLO DI VICARELLO 13-15 SEPT</t>
  </si>
  <si>
    <t>CASA MONTI 15-18 SEPT</t>
  </si>
  <si>
    <t>TOURS &amp; TRASLADOS PRIVILEGE ITALIA</t>
  </si>
  <si>
    <t>HOTEL BALMORAL</t>
  </si>
  <si>
    <t>ALOJAMIENTO HOTEL BALMORAL</t>
  </si>
  <si>
    <t>Vuelo con Aeroméxico, Mexico a Tijuana, Business</t>
  </si>
  <si>
    <t>Feee emisión de boleto MMWFZT</t>
  </si>
  <si>
    <t>Cambio de Vuelo Sr David Vainer, Reserva original a cuenta del cliente</t>
  </si>
  <si>
    <t>Cobro al cliente por gestión de cambio de vuelo con AM</t>
  </si>
  <si>
    <t>Vuelo SJD-MEX/Carlos Romano</t>
  </si>
  <si>
    <t>Fee de emisión GNIEQY Vuelo SJD-MEX/Carlos Romano</t>
  </si>
  <si>
    <t>Vuelo MEX-SJD-MEX/David Vainer</t>
  </si>
  <si>
    <t>Vuelo MEX-SJD-MEX/Liora Lozowsky</t>
  </si>
  <si>
    <t>Vuelo MEX-SJD-MEX/Sharon Vainer</t>
  </si>
  <si>
    <t>Vuelo MEX-SJD-MEX/Camila Vainer</t>
  </si>
  <si>
    <t>Vuelo MEX-SJD-MEX/Moisés Vainer</t>
  </si>
  <si>
    <t>Fee por emisión de Boletos AM a San Jose del Cabo 6 pasajeros</t>
  </si>
  <si>
    <t>Vuelo MEX-SJD-MEX/Vainer Batsheva 1395516344616</t>
  </si>
  <si>
    <t>Fee emisión Mexico los Cabos Zonenszain De Vainer/Batsheva</t>
  </si>
  <si>
    <t>ROMANO PENJOS CARLOS ALBERTO, DENVER A LOS CABOS</t>
  </si>
  <si>
    <t>Fee de emisión de Carlos Alberto Penjos</t>
  </si>
  <si>
    <t>Renta de auto Sixt en Tijuana, Sra Liora Vainer</t>
  </si>
  <si>
    <t>TE GUERREIRO PEREZ GASPAR ANDRES MR</t>
  </si>
  <si>
    <t>TE GONZALEZ DE GUERREIRO SARA MARIA MRS</t>
  </si>
  <si>
    <t>ROLZO 151894-R</t>
  </si>
  <si>
    <t>ME GUERREIRO PEREZ GASPAR ANDRES MR</t>
  </si>
  <si>
    <t>ME GONZALEZ DE GUERREIRO SARA MARIA MRS</t>
  </si>
  <si>
    <t>ROLZO 151895-R</t>
  </si>
  <si>
    <t>ROLZO 153942-R</t>
  </si>
  <si>
    <t>ROLZO 153947-R</t>
  </si>
  <si>
    <t>ROLZO 153947-1-R</t>
  </si>
  <si>
    <t>ROLZO 151895-1-R</t>
  </si>
  <si>
    <t>Hotel De Lujo</t>
  </si>
  <si>
    <t>Best Western Premier Hotel de la Cite Royale</t>
  </si>
  <si>
    <t>Hospedaje Hotel Pavillon Faubourg St Germain</t>
  </si>
  <si>
    <t>Hospedaje The Twenty Two Hotel London</t>
  </si>
  <si>
    <t>Hotel The Connaught</t>
  </si>
  <si>
    <t>Tour de Mini Cooper</t>
  </si>
  <si>
    <t>Hospedaje Four Seasons Cairo</t>
  </si>
  <si>
    <t>Reembolso Hospedaje Four Seasons Cairo</t>
  </si>
  <si>
    <t>Utilidad paquete</t>
  </si>
  <si>
    <t>Reservación Hotel</t>
  </si>
  <si>
    <t>ANA GUADALUPE HANK AMAYA REEMBOLSO POR TIPO DE HABITACION</t>
  </si>
  <si>
    <t>ASIBI MARRUECOS</t>
  </si>
  <si>
    <t>VIP SPAIN</t>
  </si>
  <si>
    <t>REEMBOLSO VIP SPAIN</t>
  </si>
  <si>
    <t>REEMBOLSO SARI GONZALEZ DE GUERREIRO</t>
  </si>
  <si>
    <t>TE OCEJO GARRIDO MARIA FERNANDA</t>
  </si>
  <si>
    <t>TE ROMERO DURAN JOSE CARLOS</t>
  </si>
  <si>
    <t>Itinerario Total Triumph Travel</t>
  </si>
  <si>
    <t>Visas Kenia</t>
  </si>
  <si>
    <t>Seguro viaje aon</t>
  </si>
  <si>
    <t>Visas Namibia</t>
  </si>
  <si>
    <t>Visas Uganda</t>
  </si>
  <si>
    <t>Traslados Privados Madrid</t>
  </si>
  <si>
    <t>Regalo vela + libro Marifer</t>
  </si>
  <si>
    <t>ROMERO DURAN JOSE CARLOS</t>
  </si>
  <si>
    <t>OCEJO GARRIDO MARIA FERNANDA</t>
  </si>
  <si>
    <t>Fee emision ET</t>
  </si>
  <si>
    <t>OCEJO GARRIDO MARIA FERNANDA -- reembolso</t>
  </si>
  <si>
    <t>ROMERO DURAN JOSE CARLOS -- reembolso</t>
  </si>
  <si>
    <t>Ramo flores + taxi</t>
  </si>
  <si>
    <t>Extra- 3862 USD</t>
  </si>
  <si>
    <t>INDIA</t>
  </si>
  <si>
    <t>VISAS INDIA</t>
  </si>
  <si>
    <t>SANCHEZ NAVARRO REDO EDUARDO MR</t>
  </si>
  <si>
    <t>BOUFFIER ROY CAROLINA IVONNE MRS</t>
  </si>
  <si>
    <t>CABEZUT ALBIN ALBERTO LUCIO MR</t>
  </si>
  <si>
    <t>SANCHEZ NAVARRO CAROLINA ALEJANDRA MRS</t>
  </si>
  <si>
    <t>AVION PRIVADO</t>
  </si>
  <si>
    <t>SANCHEZ NAVARRO RIVERA TORRES DIEGO MR</t>
  </si>
  <si>
    <t>SENDEROS GOMEZ LUCILA MRS</t>
  </si>
  <si>
    <t>SANCHEZ NAVARRO RIVERA TORRES MONICA MRS</t>
  </si>
  <si>
    <t>FUSTER GARAIZABAL RICARDO MR</t>
  </si>
  <si>
    <t>VISAS INDONESIA</t>
  </si>
  <si>
    <t>ASIENTOS</t>
  </si>
  <si>
    <t>VISAS INDONESIA X2</t>
  </si>
  <si>
    <t>SANCHEZ NAVARRO SENDEROS FERNANDO MR</t>
  </si>
  <si>
    <t>SEOUL</t>
  </si>
  <si>
    <t>ALOJAMIENTO SAMPA Y MONTSE</t>
  </si>
  <si>
    <t>pago de vuelos</t>
  </si>
  <si>
    <t>pago vuelos</t>
  </si>
  <si>
    <t>TE PALLARES HERRERA LASSO CAMILA</t>
  </si>
  <si>
    <t>TE MIJARES MORAN JOSE MANUEL</t>
  </si>
  <si>
    <t>compra de 7 boletos</t>
  </si>
  <si>
    <t>Reembolso pago vuelos</t>
  </si>
  <si>
    <t>PAGO VUELO</t>
  </si>
  <si>
    <t>TE ROMERO DE TERREROS GABRIELA</t>
  </si>
  <si>
    <t>ME ROMERO DE TERREROS GABRIELA</t>
  </si>
  <si>
    <t>Hospedaje The Woodward</t>
  </si>
  <si>
    <t>Hospedaje The Woodward Geneva</t>
  </si>
  <si>
    <t>MANDARIN ORIENTAL RITZ</t>
  </si>
  <si>
    <t>ROSEWOOD SAN MIGUEL</t>
  </si>
  <si>
    <t>MAJESTIC HOTEL BCN</t>
  </si>
  <si>
    <t>Hospedaje Hotel Majestic</t>
  </si>
  <si>
    <t>htl</t>
  </si>
  <si>
    <t>MO MAD</t>
  </si>
  <si>
    <t>FS TAORMINA</t>
  </si>
  <si>
    <t>TE GARCIA ZAPATERO DORIS TERESA</t>
  </si>
  <si>
    <t>Fee de emison Madrid</t>
  </si>
  <si>
    <t>Bután y Calcutta</t>
  </si>
  <si>
    <t>ME GARCIA ZAPATERO DORIS TERESA</t>
  </si>
  <si>
    <t>Fee emisión Madrid - 25SEP</t>
  </si>
  <si>
    <t>COMPRA BOLETOS AVION</t>
  </si>
  <si>
    <t>COMPRA BOLETO</t>
  </si>
  <si>
    <t>RESERVA HOTEL</t>
  </si>
  <si>
    <t>EMISION BOLETOS</t>
  </si>
  <si>
    <t>boleto avión</t>
  </si>
  <si>
    <t>boleto avion</t>
  </si>
  <si>
    <t>HARP ANAYA MICHELLE</t>
  </si>
  <si>
    <t>ANAYA ANSELMI VANESSA ANGELINA</t>
  </si>
  <si>
    <t>Madrid Calcutta Abu Dhabi Madrid</t>
  </si>
  <si>
    <t>ALOJAMIENTO A TRAVES DE HOTELBDEDS</t>
  </si>
  <si>
    <t>4 cargos de emision de 30 euros de martin</t>
  </si>
  <si>
    <t>TRENES RAIL EUROPE</t>
  </si>
  <si>
    <t>DIFERENCIA PARA LLEGAR AL 20% COMISION</t>
  </si>
  <si>
    <t>TE PATINO SANZ JOSE EDUARDO FABRICIANO</t>
  </si>
  <si>
    <t>TE PATINO GUTIERREZ PABLO</t>
  </si>
  <si>
    <t>TE PATINO GUTIERREZ JIMENA</t>
  </si>
  <si>
    <t>TE GUTIERREZ TOMMASI MARIA MARGARITA</t>
  </si>
  <si>
    <t>Villa Des Pres Paris</t>
  </si>
  <si>
    <t>renta coche suiza</t>
  </si>
  <si>
    <t>CASA POLANCO 14-18 SEPT</t>
  </si>
  <si>
    <t>ROSEWOOD 18-21 SEPT</t>
  </si>
  <si>
    <t>TRASLADOS MEX</t>
  </si>
  <si>
    <t>TRASLADOS CANCUN</t>
  </si>
  <si>
    <t>TOUR PRIVADO TEOTIHUACAN</t>
  </si>
  <si>
    <t>Estadia en Londres</t>
  </si>
  <si>
    <t>TOUR JAPON</t>
  </si>
  <si>
    <t>HOTEL HOSPEDAJE</t>
  </si>
  <si>
    <t>Traslados Aeropuerto Suiza - Hotel y viceversa</t>
  </si>
  <si>
    <t>fee</t>
  </si>
  <si>
    <t>Hospedaje Rosewood Vienna</t>
  </si>
  <si>
    <t>Hospedaje The Majestic Barcelona</t>
  </si>
  <si>
    <t>Estadia en Laos</t>
  </si>
  <si>
    <t>Estadia Bangkok</t>
  </si>
  <si>
    <t>2da estadia en Bangkok</t>
  </si>
  <si>
    <t>Hospedaje Four Seasons Osaka</t>
  </si>
  <si>
    <t>Hospedaje Okura Tokyo</t>
  </si>
  <si>
    <t>Hospedaje The Okura Tokyo</t>
  </si>
  <si>
    <t>Hospedaje y servicios Setouchi Islander</t>
  </si>
  <si>
    <t>Hospedaje Mayfair Townhouse</t>
  </si>
  <si>
    <t>Crucero por europa</t>
  </si>
  <si>
    <t>Hospedaje Hotel de la Cité Royal</t>
  </si>
  <si>
    <t>Vuelo Business París - Barcelona SBA</t>
  </si>
  <si>
    <t>Vuelo Business Roma - Milán SBA</t>
  </si>
  <si>
    <t>Cargo por asignación de asiento</t>
  </si>
  <si>
    <t>Fee por emisión de boleto</t>
  </si>
  <si>
    <t>Vuelo Business París - Barcelona ACM</t>
  </si>
  <si>
    <t>Vuelo Business Roma - Milán ACM</t>
  </si>
  <si>
    <t>Vuelo Business Milán - Madrid ACM</t>
  </si>
  <si>
    <t>Revisado vuelo LIN/CDG/MEX - Sergio Berger</t>
  </si>
  <si>
    <t>Fee de emisión revisado LAMVOB</t>
  </si>
  <si>
    <t>TE PENAGOS MALDA ROCIO</t>
  </si>
  <si>
    <t>TE VALANCI PENAGOS REBECA</t>
  </si>
  <si>
    <t>Vuelo Simón Valanci</t>
  </si>
  <si>
    <t>Revisado/Rocio Penagos</t>
  </si>
  <si>
    <t>Revisado/Simon Valanci</t>
  </si>
  <si>
    <t>MEX/MIA/MEX - Simón Valanci</t>
  </si>
  <si>
    <t>Fee de emisión HPDSDY</t>
  </si>
  <si>
    <t>MEX-MIA-MEX/Simon Valanci</t>
  </si>
  <si>
    <t>Revisado MEX-MIA-MEX-TGZ/Simón Valanci</t>
  </si>
  <si>
    <t>Fee de emisión CGUTNC</t>
  </si>
  <si>
    <t>MEX-MIA-MEX-TGZ/Rocío Penagos</t>
  </si>
  <si>
    <t>Fee de emisión FFSZFX</t>
  </si>
  <si>
    <t>Revisado MEX/MIA/MEX - Simón Valanci</t>
  </si>
  <si>
    <t>Fee de emisión revisado HPDSDY</t>
  </si>
  <si>
    <t>Revisado MIA/MEX/TGZ - Simon Valanci</t>
  </si>
  <si>
    <t>Revisado MIA/MEX/TGZ - Rocío Penagos</t>
  </si>
  <si>
    <t>Revisado FFSZFX/Rocío Penagos</t>
  </si>
  <si>
    <t>Vuelo TGZ/MEX/MIA - Rocío Penagos</t>
  </si>
  <si>
    <t>Vuelo TGZ/MEX/MIA - Simón Valanci</t>
  </si>
  <si>
    <t>Crucero por el nilo</t>
  </si>
  <si>
    <t>TE GOMEZ MALPICA JOSE LUIS</t>
  </si>
  <si>
    <t>TE FERRO REYNOLDS DE SOUSA MARIA BENEDITA</t>
  </si>
  <si>
    <t>TE GOMEZ REYNOLDS DE SOUSA CAETANA MARIA</t>
  </si>
  <si>
    <t>TE GOMEZ REYNOLDS DE SOUSA BELTRAN</t>
  </si>
  <si>
    <t>TE GOMEZ REYNOLDS DE SOUSA JOSE MARIA</t>
  </si>
  <si>
    <t>ME GOMEZ MALPICA JOSE LUIS</t>
  </si>
  <si>
    <t>ME FERRO REYNOLDS DE SOUSA MARIA BENEDITA</t>
  </si>
  <si>
    <t>ME GOMEZ REYNOLDS DE SOUSA CAETANA MARIA</t>
  </si>
  <si>
    <t>ME GOMEZ REYNOLDS DE SOUSA BELTRAN</t>
  </si>
  <si>
    <t>ME GOMEZ REYNOLDS DE SOUSA JOSE MARIA</t>
  </si>
  <si>
    <t>Servicios pre y post crucero por el nilo</t>
  </si>
  <si>
    <t>Pago recolección y mensajería DHL a Veracruz</t>
  </si>
  <si>
    <t>Reembolso por cambio en el costo del servicio</t>
  </si>
  <si>
    <t>FEE JAIME GOROZPE</t>
  </si>
  <si>
    <t>Fee por emision vuelos</t>
  </si>
  <si>
    <t>Vuelo SAN-NYC-SAN/Alan Kam</t>
  </si>
  <si>
    <t>Fee de emisión SZJFUY</t>
  </si>
  <si>
    <t>Vuelo SAN-SLC/Denise Dryjansky</t>
  </si>
  <si>
    <t>Fee de emisión SUPHPV</t>
  </si>
  <si>
    <t>Vuelo MEX-LAX/Elías</t>
  </si>
  <si>
    <t>Fee de emisión CWIXOT</t>
  </si>
  <si>
    <t>Vuelo México - Austin - México/Elías</t>
  </si>
  <si>
    <t>Fee de emisión ISJMTP</t>
  </si>
  <si>
    <t>Vuelo San Diego - Austin - San Diego/Denise</t>
  </si>
  <si>
    <t>Fee de emisión OBERBF</t>
  </si>
  <si>
    <t>Vuelo Boston - México/Arturo Kam</t>
  </si>
  <si>
    <t>Fee de emisión HRFUXV</t>
  </si>
  <si>
    <t>BARCO</t>
  </si>
  <si>
    <t>RESERVA REST PUJOL</t>
  </si>
  <si>
    <t>Villa des Pres Paris</t>
  </si>
  <si>
    <t>Hospedaje Peninsula London</t>
  </si>
  <si>
    <t>Hospedaje Villa Magna</t>
  </si>
  <si>
    <t>Hospedaje Carlton Cannes</t>
  </si>
  <si>
    <t>Hospedaje Mandarin Ritz Madrid</t>
  </si>
  <si>
    <t>Hospedaje Mandarin Oriental Ritz Madrid</t>
  </si>
  <si>
    <t>Fee por emision de visas de Vietnam</t>
  </si>
  <si>
    <t>TRASLADO APTO CDG A HTL FOUGERE</t>
  </si>
  <si>
    <t>Circuito Arabia Saudita</t>
  </si>
  <si>
    <t>MEX/BCN/MEX - Sergio Berger</t>
  </si>
  <si>
    <t>Fee de emisión QEEJHH</t>
  </si>
  <si>
    <t>MEX/BCN/MEX - Andrés Carretero</t>
  </si>
  <si>
    <t>Fee de emisión NQPBDF</t>
  </si>
  <si>
    <t>BCN/DXB/RSI-ULH/DOH/BCN-DXB/BCN - Sergio Berger</t>
  </si>
  <si>
    <t>BCN/DXB/RSI-ULH/DOH/BCN-DXB/BCN - Andrés Carretero</t>
  </si>
  <si>
    <t>Emision visa electronica</t>
  </si>
  <si>
    <t>Estadia Vanessa and Richard</t>
  </si>
  <si>
    <t>honorarios</t>
  </si>
  <si>
    <t>Extras servicios de Vanessa</t>
  </si>
  <si>
    <t>Fee por emision visa Arabia Saudita Vanessa Arelle</t>
  </si>
  <si>
    <t>Hospedaje Four Seasons Taormina</t>
  </si>
  <si>
    <t>Hospedaje Sokawa Kyoto</t>
  </si>
  <si>
    <t>Hospedaje Copacabana</t>
  </si>
  <si>
    <t>Hospedaje Nayara Alto Atacama</t>
  </si>
  <si>
    <t>Hospedaje Belmond Cataratas</t>
  </si>
  <si>
    <t>Hospedaje Casa Lucia</t>
  </si>
  <si>
    <t>Hospedaje Ritz Carton Nikko</t>
  </si>
  <si>
    <t>Hospedaje Janu Tokyo</t>
  </si>
  <si>
    <t>Hospedaje FS Kyoto</t>
  </si>
  <si>
    <t>Hospedaje FS Osaka</t>
  </si>
  <si>
    <t>Hospedaje Four Seasons Tokyo</t>
  </si>
  <si>
    <t>Hospedaje Intercontinental Singapur</t>
  </si>
  <si>
    <t>Hospedaje Rosewood Luang Prabang</t>
  </si>
  <si>
    <t>Hotel Hilton Niseko</t>
  </si>
  <si>
    <t>Hospedaje Uluwalu</t>
  </si>
  <si>
    <t>Hotel Sofitel Hanoi</t>
  </si>
  <si>
    <t>Hospedaje de Lujo</t>
  </si>
  <si>
    <t>Hospedaje Park Hyatt Niseko</t>
  </si>
  <si>
    <t>Hospedaje Kimpton St Honore</t>
  </si>
  <si>
    <t>Hospedaje One &amp; Only Mandarina</t>
  </si>
  <si>
    <t>Hospedaje Bless Madrid</t>
  </si>
  <si>
    <t>Hospedaje Singular Santiago</t>
  </si>
  <si>
    <t>Hospedaje The Vines</t>
  </si>
  <si>
    <t>TE MORENO RODRIGO</t>
  </si>
  <si>
    <t>TE PALLARES LORENZA</t>
  </si>
  <si>
    <t>OJEDA HAMUI FRIDA</t>
  </si>
  <si>
    <t>PALLARES LORENZA</t>
  </si>
  <si>
    <t>TE JIMENEZ PONS ORDAX AVECILLA RITA MARIMEN</t>
  </si>
  <si>
    <t>TE PENAFIEL RODRIGO</t>
  </si>
  <si>
    <t>PALACE HOTEL SAN FRANCISCO</t>
  </si>
  <si>
    <t>Vuelo MEX-TGZ/Simon Valanci</t>
  </si>
  <si>
    <t>Vuelo TGZ-MEX/</t>
  </si>
  <si>
    <t>Fee de emisión KJRWEV</t>
  </si>
  <si>
    <t>Vuelo TGZ-MEX/Rocío Penagos</t>
  </si>
  <si>
    <t>Fee de emisión GTFBXX</t>
  </si>
  <si>
    <t>NAOSHIMA</t>
  </si>
  <si>
    <t>DAWE YACHT</t>
  </si>
  <si>
    <t>VUELOS MEX MTY MEX</t>
  </si>
  <si>
    <t>VUELO MEX MTY MEX</t>
  </si>
  <si>
    <t>PAGO DE ASIENTOS</t>
  </si>
  <si>
    <t>COMPRA ASIENTOS</t>
  </si>
  <si>
    <t>EMISIO DE BOLETO</t>
  </si>
  <si>
    <t>VUELO MEXICO MONTERREY MEXICO</t>
  </si>
  <si>
    <t>COMPRA DE ASIENTOS</t>
  </si>
  <si>
    <t>PAGO DE MALETA</t>
  </si>
  <si>
    <t>HOTEL SPLENDIDE ROYAL PARIS</t>
  </si>
  <si>
    <t>TRASLADOS TOURS Y VUELOS</t>
  </si>
  <si>
    <t>hotel de lujo</t>
  </si>
  <si>
    <t>Reservacion hotel Sabre</t>
  </si>
  <si>
    <t>reservacion hotel sabre</t>
  </si>
  <si>
    <t>TE NEME MARTINEZ EMIL</t>
  </si>
  <si>
    <t>TE VEYTIA MONTES DE OCA MELISSA</t>
  </si>
  <si>
    <t>TE NEME GARCIA EMIL</t>
  </si>
  <si>
    <t>ME NEME MARTINEZ EMIL</t>
  </si>
  <si>
    <t>ME VEYTIA MONTES DE OCA MELISSA</t>
  </si>
  <si>
    <t>GRAND HOTEL OSLO - 12-15 SEPT</t>
  </si>
  <si>
    <t>NOBIS STOCKHOLM - 15-18 SEPT</t>
  </si>
  <si>
    <t>NOBIS COPENHAGUE - 18-22 SEPT</t>
  </si>
  <si>
    <t>MAISON ALBAR - 24-25 SEPT</t>
  </si>
  <si>
    <t>KAMP HOTEL - 10-12 SEPT</t>
  </si>
  <si>
    <t>THE BOTREE - 22-24 SEPT</t>
  </si>
  <si>
    <t>GRAN HOTEL NAGARI - 25-29 SEPT</t>
  </si>
  <si>
    <t>NH MADRID LAGASCA - 9-10 SEPT</t>
  </si>
  <si>
    <t>MELIA SERRANO 29-30 SEPT</t>
  </si>
  <si>
    <t>Hospedaje Hamares Fernandes Do Noronha</t>
  </si>
  <si>
    <t>Hospedaje Rosewood Sao Paulo</t>
  </si>
  <si>
    <t>TE REYES GRANDEL KIARA PATRICIA</t>
  </si>
  <si>
    <t>REYES GRANDEL KIARA PATRICIA</t>
  </si>
  <si>
    <t>1 Vista Lago Room 16-19OCT</t>
  </si>
  <si>
    <t>2 Studio room 23-27OCT</t>
  </si>
  <si>
    <t>Paseo en barco</t>
  </si>
  <si>
    <t>24-26 SEPT Venecia Hotel Nolinski - D</t>
  </si>
  <si>
    <t>26-28 SEPT Aman Rosa Alpina - Superior:</t>
  </si>
  <si>
    <t>28-29 SEPT Forestis ? Suite</t>
  </si>
  <si>
    <t>Compra vuelos Air France - PAR VCE // VRN PAR</t>
  </si>
  <si>
    <t>Compra asientos</t>
  </si>
  <si>
    <t>Fee terrestre gestión</t>
  </si>
  <si>
    <t>Sobrecomision hotel refund</t>
  </si>
  <si>
    <t>Reservación hotel</t>
  </si>
  <si>
    <t>Alojamiento Sra. Liora Vainer 1 Hbaitación</t>
  </si>
  <si>
    <t>Vuelo Mexico a Miami, Camila Vainer</t>
  </si>
  <si>
    <t>Vuelo Mexico a Miami, Liora Vainer</t>
  </si>
  <si>
    <t>Fee por emision de vuelo PNR OPQNMP</t>
  </si>
  <si>
    <t>Vuelo Mexico a New York Mexico</t>
  </si>
  <si>
    <t>Fee por emisiond e vuelo PNR KXCJMF</t>
  </si>
  <si>
    <t>Vuelo Mexico a Miami, Sharon Vainer</t>
  </si>
  <si>
    <t>Fee por emisiond e vuelo PNR MZDWVQ</t>
  </si>
  <si>
    <t>Revisado MEX/MIA/MEX/Sharon Vainer</t>
  </si>
  <si>
    <t>Revisado MEX-MIA-MEX/Liora Lozowsky</t>
  </si>
  <si>
    <t>Fee de emisión revisado KXCJMF</t>
  </si>
  <si>
    <t>Trasaldos y Tours por todo Mexico</t>
  </si>
  <si>
    <t>pago del viaje</t>
  </si>
  <si>
    <t>Vuelo clase business</t>
  </si>
  <si>
    <t>Cargo por uso terminal</t>
  </si>
  <si>
    <t>Reserva habitación single - 08SEP al 14SEP</t>
  </si>
  <si>
    <t>Vuelo Business París - Barcelona</t>
  </si>
  <si>
    <t>Vuelo Business Roma - Milán</t>
  </si>
  <si>
    <t>Vuelo Business Milán - Madrid</t>
  </si>
  <si>
    <t>Crucero Ritz Carlton</t>
  </si>
  <si>
    <t>Vuelo Redondo Mexico - Barcelona</t>
  </si>
  <si>
    <t>Fee de emisión de boleto</t>
  </si>
  <si>
    <t>Vuelo Business Barcelona - Dubai - Red Sea - Barcelona</t>
  </si>
  <si>
    <t>Vuelo Business Al-Ula - Doha - Barcelona</t>
  </si>
  <si>
    <t>Emisión de boleto</t>
  </si>
  <si>
    <t>Porcentaje por pago de efectivo</t>
  </si>
  <si>
    <t>RADISSON BLU SPLIT 26-28 SEPT</t>
  </si>
  <si>
    <t>DUBROVNIK PALACE 28-29 SEPT</t>
  </si>
  <si>
    <t>HYATT ZADAR - 24-26 SEPT</t>
  </si>
  <si>
    <t>GRAN HOTEL BRIONI 23-24 SEPT</t>
  </si>
  <si>
    <t>TE GONZALES CARAZA CAMPOS JERONIMO</t>
  </si>
  <si>
    <t>TE LOPEZ PANI FRANCISCA</t>
  </si>
  <si>
    <t>TE I GONZALEZ LOPEZ LORENZO INF</t>
  </si>
  <si>
    <t>ME GONZALES CARAZA CAMPOS JERONIMO</t>
  </si>
  <si>
    <t>ME LOPEZ PANI FRANCISCA</t>
  </si>
  <si>
    <t>FEE DE EMISIÓN</t>
  </si>
  <si>
    <t>TE PALOMINO ROJAS YANID</t>
  </si>
  <si>
    <t>ME PALOMINO ROJAS YANID</t>
  </si>
  <si>
    <t>Fee de Emisión</t>
  </si>
  <si>
    <t>JAVIER SANDOVAL - ROSEWOOD 23-27 SEPT</t>
  </si>
  <si>
    <t>CARLOS SANDOVAL - ROSEWOOD 23-27 SEPT</t>
  </si>
  <si>
    <t>JAPON - ERYCK CASTILLO</t>
  </si>
  <si>
    <t>RYOKAN</t>
  </si>
  <si>
    <t>Hospedaje Tokyo</t>
  </si>
  <si>
    <t>Vuelo con Transavia</t>
  </si>
  <si>
    <t>Cargo emisión billetes</t>
  </si>
  <si>
    <t>TE TERROBA DODERO MARIA JOSE</t>
  </si>
  <si>
    <t>Hospedaje Four Seasons Miami</t>
  </si>
  <si>
    <t>Hospedaje Six Senses Rome</t>
  </si>
  <si>
    <t>Hospedaje Portrait Milano</t>
  </si>
  <si>
    <t>Hospedaje Aman Venice</t>
  </si>
  <si>
    <t>ASIENTO SALOMON FEINER DANIEL PABLO</t>
  </si>
  <si>
    <t>ASIENTO BALZARETTI GONZALEZ MONICA</t>
  </si>
  <si>
    <t>BOLETO TE SALOMON FEINER DANIEL PABLO</t>
  </si>
  <si>
    <t>BOLETO BALZARETTI GONZALEZ MONICA</t>
  </si>
  <si>
    <t>Vuelo Seoul - Osaka, Economy, Daniel Salomon</t>
  </si>
  <si>
    <t>Vuelo Seoul - Osaka, Economy Monica Balzaretti</t>
  </si>
  <si>
    <t>Fee emisión de boleto aereo 2 pasajeros PNR ENPLFQ</t>
  </si>
  <si>
    <t>Servicios Terrestres en Corea y Japón</t>
  </si>
  <si>
    <t>Hospedaje del 09 al 12 de octubre en Seúl</t>
  </si>
  <si>
    <t>Hospedaje del 12 al 14 de octubre en Osaka</t>
  </si>
  <si>
    <t>Hospedaje del 14 al 17 de octubre en Kioto</t>
  </si>
  <si>
    <t>Hakone Kowakien Tenyu del 17 al 19 Salomon Daniel</t>
  </si>
  <si>
    <t>Hospedaje del 19 al 23 de octubre en Tokio, Ginza</t>
  </si>
  <si>
    <t>Fee de Hoteles reservados que aceptaron pagarles tarifas netas</t>
  </si>
  <si>
    <t>Tramite de KETA KOREA Daniel y Monica</t>
  </si>
  <si>
    <t>Fee de emisión NVRDEJ</t>
  </si>
  <si>
    <t>SALOMON FEINER DANIEL PABLO</t>
  </si>
  <si>
    <t>BALZARETTI GONZALEZ MONICA</t>
  </si>
  <si>
    <t>ROSEWOOD HONG KONG 30 OCT- 2 NOV</t>
  </si>
  <si>
    <t>FOUR SEASONS BANGKOK - 6-8 NOV</t>
  </si>
  <si>
    <t>TE CRUZALEGUI DIAZ WILLIANS EDUARDO</t>
  </si>
  <si>
    <t>TE LARA BLANCO NATALIA</t>
  </si>
  <si>
    <t>TOURS &amp; TRASLADOS HONG KONG</t>
  </si>
  <si>
    <t>TOURS Y TRASLADOS BANGKOK</t>
  </si>
  <si>
    <t>TE BOTERO ZEA LINA BEATRIZ</t>
  </si>
  <si>
    <t>Reserva Suite Mansarda - 3 noches</t>
  </si>
  <si>
    <t>Reserva Petit Suite - 3 noches</t>
  </si>
  <si>
    <t>Comisión pago con tarjeta</t>
  </si>
  <si>
    <t>CRUCERO EXPLORA I BARCELONA A ROMA CIVITAVECCHIA</t>
  </si>
  <si>
    <t>ROLZO 134822-R</t>
  </si>
  <si>
    <t>ROLZO 134824-R</t>
  </si>
  <si>
    <t>ROLZO 134824-R-MA</t>
  </si>
  <si>
    <t>ROLZO 134823-R</t>
  </si>
  <si>
    <t>ROLZO 136629-R</t>
  </si>
  <si>
    <t>ROLZO 134821-R</t>
  </si>
  <si>
    <t>ROLZO 143627-R</t>
  </si>
  <si>
    <t>WYNDHAM COSTA DEL SOL</t>
  </si>
  <si>
    <t>Itinerario Nueva Zelanda &amp; Australia</t>
  </si>
  <si>
    <t>MINVIELLE DIAZ FERNANDA</t>
  </si>
  <si>
    <t>SALOMON PEREZ ELIAS</t>
  </si>
  <si>
    <t>Fee emison</t>
  </si>
  <si>
    <t>Itinerario Polinesia Francesa</t>
  </si>
  <si>
    <t>Hospedaje Trois Rois Basel</t>
  </si>
  <si>
    <t>Hospedaje Les Trois Rois</t>
  </si>
  <si>
    <t>Vuelo MEX-CDG-MEX/Denise Dryjansky</t>
  </si>
  <si>
    <t>Vuelo MEX-CDG-MEX/Alan Kam</t>
  </si>
  <si>
    <t>Hospedaje Paris</t>
  </si>
  <si>
    <t>CDG-VCE-CDG/Denise Dryjansky</t>
  </si>
  <si>
    <t>CDG-VCE-CDG/Alan Kam</t>
  </si>
  <si>
    <t>Fee de emisión EBTDFO</t>
  </si>
  <si>
    <t>Estadia en Austria</t>
  </si>
  <si>
    <t>Estadia en Venecia</t>
  </si>
  <si>
    <t>Estadia Paris</t>
  </si>
  <si>
    <t>Helicoptero de Lech a Dolomitas</t>
  </si>
  <si>
    <t>Viaje en helicoptero+bote de Aman Rosa Alpina a Gritti Palace Venice</t>
  </si>
  <si>
    <t>Traslado privado del Aeropuerto de Zurich al Hotel Almhof Schneider</t>
  </si>
  <si>
    <t>Traslado privado del hotel Gritti Palace Venecia al Aeropuerto de Venecia</t>
  </si>
  <si>
    <t>Hospedaje Four Seasons Seul</t>
  </si>
  <si>
    <t>HOTEL FOUR SEASONS DES BERGUES</t>
  </si>
  <si>
    <t>Reserva 6 noches - Habitación superior - Desayuno incl.</t>
  </si>
  <si>
    <t>Traslado ORY-Hotel</t>
  </si>
  <si>
    <t>Traslado Hotel-ORY</t>
  </si>
  <si>
    <t>Traslado Hotel que absorbe Gannet a solicitud de Martin Benedetti</t>
  </si>
  <si>
    <t>Estancia fin de semana Finca Cortesin</t>
  </si>
  <si>
    <t>TE HENKEL MIGUEL EDUARDO</t>
  </si>
  <si>
    <t>TE HENKEL MIGUEL MARINETTE</t>
  </si>
  <si>
    <t>TE HENKEL ROJAS EDUARDO</t>
  </si>
  <si>
    <t>TE MIGUEL CHECA MARINETTE</t>
  </si>
  <si>
    <t>TE HENKEL MIGUEL JUAN PABLO</t>
  </si>
  <si>
    <t>TE HENKEL MIGUEL RODRIGO</t>
  </si>
  <si>
    <t>Grand Hotel Son Net</t>
  </si>
  <si>
    <t>ES UNA RESERVA DE PRUEBA ||| ***NO UTILIZAR***</t>
  </si>
  <si>
    <t>ff</t>
  </si>
  <si>
    <t>Reserva para cancelar</t>
  </si>
  <si>
    <t>CITY TOUR</t>
  </si>
  <si>
    <t>fee gannet</t>
  </si>
  <si>
    <t>Vuelo</t>
  </si>
  <si>
    <t>Fee emision de boletos</t>
  </si>
  <si>
    <t>TE BRAUN BURILLO JAVIER</t>
  </si>
  <si>
    <t>TE APARICIO MARTINEZ VERTIZ CARLA</t>
  </si>
  <si>
    <t>MARRUECO X4</t>
  </si>
  <si>
    <t>GONZALEZ LOBO RAUL MR</t>
  </si>
  <si>
    <t>CHAIN FAJER MARIA FERNANDA MRS</t>
  </si>
  <si>
    <t>GONZALEZ SOLANA MIGUEL ANGEL MR</t>
  </si>
  <si>
    <t>PEREZ GARCIA MONICA MRS</t>
  </si>
  <si>
    <t>RYANAIR</t>
  </si>
  <si>
    <t>Estadia Hotel</t>
  </si>
  <si>
    <t>Traslado Aeropuerto de Dallas al Hotel Rosewood Mansion At Turtle Creek</t>
  </si>
  <si>
    <t>Traslado del hotel Rosewood Mansion at Turtle Creek al Aeropuerto de Dallas</t>
  </si>
  <si>
    <t>VUELO MEX BCN DXB DEL DXB BCN MEX</t>
  </si>
  <si>
    <t>VUELO MEX BCN DXB DEL DXB MEX</t>
  </si>
  <si>
    <t>VUELO MEX IST DEL IST MEX</t>
  </si>
  <si>
    <t>MEX IST DEL IST MEX</t>
  </si>
  <si>
    <t>EMISION DE 3 BOLETOS</t>
  </si>
  <si>
    <t>Saldo de viaje a India</t>
  </si>
  <si>
    <t>Extras de servicios terrestres</t>
  </si>
  <si>
    <t>CAMBIO DE FECHA DEL IST MEX</t>
  </si>
  <si>
    <t>fee por tramite de Visas</t>
  </si>
  <si>
    <t>REVISADO POR CAMBIO DE FECHA DE JULIO SERRANO EC</t>
  </si>
  <si>
    <t>Reserva de 2 habitaciones en el fs Bosforo Istanbul</t>
  </si>
  <si>
    <t>HOSPEDAJE HOTEL FS BOSFORO</t>
  </si>
  <si>
    <t>City tour en Dubai con Chofer a disposición</t>
  </si>
  <si>
    <t>HYATT UNION SQUARE</t>
  </si>
  <si>
    <t>Estancia Hotel una noche</t>
  </si>
  <si>
    <t>Estancia hotel amangiri</t>
  </si>
  <si>
    <t>Viaje Perú - Cusco, Lima, Arequipa y Colca</t>
  </si>
  <si>
    <t>PIETRINI ZAPATA FRANCISCO JAVIER</t>
  </si>
  <si>
    <t>PIETRINI FERNANDEZ IAGO CNN</t>
  </si>
  <si>
    <t>TRIUMPH MAYO 2026</t>
  </si>
  <si>
    <t>HOJEL SCHUMACHER MARK ALBERT MR</t>
  </si>
  <si>
    <t>PACHECO WESTPHAL ERIKA JOANNE MRS</t>
  </si>
  <si>
    <t>LARA HERRERA ANA LETICIA MSS</t>
  </si>
  <si>
    <t>JW Marriott Orlando Bonnet Creek</t>
  </si>
  <si>
    <t>JW Marriot Orlando Bonnet Creek</t>
  </si>
  <si>
    <t>RAMIREZ MAGANA ALEJANDRO MR</t>
  </si>
  <si>
    <t>RAMIREZ MAGANA LORENZO</t>
  </si>
  <si>
    <t>RAMIREZ MAGANA LUCIANA</t>
  </si>
  <si>
    <t>OLVERA MORALES MARIA ARACELI</t>
  </si>
  <si>
    <t>FEE POR REEMISION</t>
  </si>
  <si>
    <t>Fee por reemision de boletos</t>
  </si>
  <si>
    <t>Safari, Vuelos, Hoteles</t>
  </si>
  <si>
    <t>Traslado de aeropuerto extra</t>
  </si>
  <si>
    <t>FIFA PARTIDO INAUGURAL</t>
  </si>
  <si>
    <t>Pago de Hospedaje Lume</t>
  </si>
  <si>
    <t>Pago de Hospedaje Torel Palace Lisbon</t>
  </si>
  <si>
    <t>Pago de Hospedaje Memmo Baleira</t>
  </si>
  <si>
    <t>Hospedaje Crossing Manzoni</t>
  </si>
  <si>
    <t>Hospedaje Lefay Dolomiti</t>
  </si>
  <si>
    <t>Hospedaje Hotel Aubépine</t>
  </si>
  <si>
    <t>GRISI CHECA MONICA DEL CARMEN</t>
  </si>
  <si>
    <t>BARROSO GRISI ALEXIS</t>
  </si>
  <si>
    <t>BARROSO GRISI ALBERTO</t>
  </si>
  <si>
    <t>Hospedaje Alpina Gstaad</t>
  </si>
  <si>
    <t>Pago de Mitad de Reserva</t>
  </si>
  <si>
    <t>ROJAS BLASQUEZ GERARDO</t>
  </si>
  <si>
    <t>ROJAS MINA FERNANDA</t>
  </si>
  <si>
    <t>MINA CABRERA LORENZA XIMENA</t>
  </si>
  <si>
    <t>ROJAS MINA PAULINA</t>
  </si>
  <si>
    <t>ROJAS MINA GERARDO</t>
  </si>
  <si>
    <t>HOSHINOYA FUJI 13-15 NOV</t>
  </si>
  <si>
    <t>ACE KYOTO 15-18 NOV</t>
  </si>
  <si>
    <t>OKURA TOKYO 18-22 NOV</t>
  </si>
  <si>
    <t>CELESTINE GINZA 11-12 NOV</t>
  </si>
  <si>
    <t>SERVICIOS &amp; HATSUHANA LUX JAPAN</t>
  </si>
  <si>
    <t>DE IBARROLA HEGEWISCH ALEJANDRO</t>
  </si>
  <si>
    <t>DE IBARROLA DAVALOS FERNANDO</t>
  </si>
  <si>
    <t>CASARES PUENTE SOFIA</t>
  </si>
  <si>
    <t>DE IBARROLA HEGEWISCH EMILIO</t>
  </si>
  <si>
    <t>GRACE HOTEL SYD 22-26 NOV</t>
  </si>
  <si>
    <t>UNITED PLACES MELBOURNE 26-29 NOV</t>
  </si>
  <si>
    <t>SANCHE PABLO MR</t>
  </si>
  <si>
    <t>CARBAJALES NAVARI LEONARDO MR</t>
  </si>
  <si>
    <t>SANCHE DEL HOYO PABLO MR</t>
  </si>
  <si>
    <t>RIVAS CAPDEVIELLE MARIA GUADALUPE MRS</t>
  </si>
  <si>
    <t>SANCHE RIVAS PAUL MR</t>
  </si>
  <si>
    <t>SANCHE RIVAS ANDREA MSS</t>
  </si>
  <si>
    <t>SANCHE RIVAS ALONSO MR</t>
  </si>
  <si>
    <t>GARCIA CEPEDA RIVERA TORRES RODRIGO MR</t>
  </si>
  <si>
    <t>Estadia New York</t>
  </si>
  <si>
    <t>Hotel Kioto</t>
  </si>
  <si>
    <t>Hotel Chiang Mai</t>
  </si>
  <si>
    <t>DMC para servicios de transporte &amp; tours</t>
  </si>
  <si>
    <t>Hotel Tokio</t>
  </si>
  <si>
    <t>Hotel Singapur</t>
  </si>
  <si>
    <t>Hotel Bali</t>
  </si>
  <si>
    <t>Hotel Bangkok</t>
  </si>
  <si>
    <t>Hotel Krabi</t>
  </si>
  <si>
    <t>Hotel Hong Kong</t>
  </si>
  <si>
    <t>Hotel Siem Reap</t>
  </si>
  <si>
    <t>Val de Neu Vaqueira</t>
  </si>
  <si>
    <t>Estancia 2 Suite (Suite Superior Single + Suite Executive Doble)</t>
  </si>
  <si>
    <t>Fee Jaime G.</t>
  </si>
  <si>
    <t>Visas Arabia</t>
  </si>
  <si>
    <t>Oriunda</t>
  </si>
  <si>
    <t>Four Seasons Praga del 19 al 24 Noviembre - 2 suites</t>
  </si>
  <si>
    <t>VUELO MEX EWR</t>
  </si>
  <si>
    <t>RIESTRA ORTIZ JOSE JAIME</t>
  </si>
  <si>
    <t>ORTIZ MONASTERIO PRIETO PATRICIA</t>
  </si>
  <si>
    <t>Vuelo MEX-JFK/Mónica Berger</t>
  </si>
  <si>
    <t>Vuelo MEX-JFK/Lara Kosberg</t>
  </si>
  <si>
    <t>Vuelo EWR-MEX/Lara Kosberg</t>
  </si>
  <si>
    <t>Vuelo EWR-MEX/Mónica Berger</t>
  </si>
  <si>
    <t>Visa</t>
  </si>
  <si>
    <t>CHEDRAUI EGUIA JOSE ANTONIO MR</t>
  </si>
  <si>
    <t>PROM CROCHE MARA PAOLA MRS</t>
  </si>
  <si>
    <t>CHEDRAUI PROM JOSE ANTONIO MR</t>
  </si>
  <si>
    <t>CHEDRAUI PROM JUAN PABLO MR</t>
  </si>
  <si>
    <t>ABOUMRAD CHEDRAUI ROBERTO MR</t>
  </si>
  <si>
    <t>CHEDRAUI PROM PAOLA MRS</t>
  </si>
  <si>
    <t>FEE TKT REV</t>
  </si>
  <si>
    <t>CANADA</t>
  </si>
  <si>
    <t>PENICHE BERGUERISSE FRANCISCO JAVIER MR</t>
  </si>
  <si>
    <t>LIMON TAMAYO DANIELA MRS</t>
  </si>
  <si>
    <t>GOMEZ ALCHAPAR MANUEL MR</t>
  </si>
  <si>
    <t>FLOREZ ESCOBAR RAQUEL MRS</t>
  </si>
  <si>
    <t>CANDANO GONZALEZ DIEGO MR</t>
  </si>
  <si>
    <t>PENICHE BEGUERISSE FRANCISCO JAVIER MR</t>
  </si>
  <si>
    <t>ARNAUD SERNA MAURICIO GABRIEL MR</t>
  </si>
  <si>
    <t>Paquete egipto</t>
  </si>
  <si>
    <t>RAPHAEL REYNOSO CONSTANZA</t>
  </si>
  <si>
    <t>RAPHAEL REYNOSO EMILIANO</t>
  </si>
  <si>
    <t>Fee por emision de vuelos</t>
  </si>
  <si>
    <t>Ritz Carlton Yatch Collection</t>
  </si>
  <si>
    <t>Pago Hotel</t>
  </si>
  <si>
    <t>Pago Hospedaje</t>
  </si>
  <si>
    <t>boletos de avion en la web</t>
  </si>
  <si>
    <t>boletos avión</t>
  </si>
  <si>
    <t>compra boleto de avión</t>
  </si>
  <si>
    <t>PALLARES HERRERA LASSO CAMILA</t>
  </si>
  <si>
    <t>Reembolso compra boleto de avión</t>
  </si>
  <si>
    <t>Honorarios de itinerario</t>
  </si>
  <si>
    <t>dos emisiones SWISS Intl Air</t>
  </si>
  <si>
    <t>Honorarios por cambios</t>
  </si>
  <si>
    <t>ASIA - REMOTE LANDS</t>
  </si>
  <si>
    <t>CUETARA CANALE JUAN ANTONIO MR</t>
  </si>
  <si>
    <t>CHAIN FAJER SAMANTHA MRS</t>
  </si>
  <si>
    <t>PAULSEN CHAIN ERNESTO MR</t>
  </si>
  <si>
    <t>PAULSEN CHAIN JOSE LUIS MR</t>
  </si>
  <si>
    <t>PAULSEN CHAIN RODRIGO MR</t>
  </si>
  <si>
    <t>VISAS X2</t>
  </si>
  <si>
    <t>VISAS ZIMBABWE</t>
  </si>
  <si>
    <t>ASIENTOS TURKISH</t>
  </si>
  <si>
    <t>TOUCH OF SPICE</t>
  </si>
  <si>
    <t>SANCHEZ NAVARRO BOUFFIER SANTIAGO MR</t>
  </si>
  <si>
    <t>AYUSO FERNANDEZ LORETO MRS</t>
  </si>
  <si>
    <t>Visas</t>
  </si>
  <si>
    <t>Four Seasons Praga</t>
  </si>
  <si>
    <t>Servicios de Guías Turisticos en Praga</t>
  </si>
  <si>
    <t>Estadia Hotel Santa Fe</t>
  </si>
  <si>
    <t>Seaplane Bawah reserve</t>
  </si>
  <si>
    <t>BORGIO MUNIZ EMILIANO</t>
  </si>
  <si>
    <t>NEME VILLARREAL ILEANA</t>
  </si>
  <si>
    <t>HOSPEDAJE PAQUETE GRUPO HOTEL</t>
  </si>
  <si>
    <t>habitaciones adicionales</t>
  </si>
  <si>
    <t>pago total noches adicionales</t>
  </si>
  <si>
    <t>Hospedaje The Surrey</t>
  </si>
  <si>
    <t>Hospedaje The Surrey 2</t>
  </si>
  <si>
    <t>Hospedaje The Surrey Suite 1</t>
  </si>
  <si>
    <t>Hospedaje The Surrey Deluxe King</t>
  </si>
  <si>
    <t>Hospedaje The Surrey Deluxe King 2</t>
  </si>
  <si>
    <t>-</t>
  </si>
  <si>
    <t>Four Seasons Atenas</t>
  </si>
  <si>
    <t>Hospedaje Le Bristol</t>
  </si>
  <si>
    <t>Hospedaje Maison Delano</t>
  </si>
  <si>
    <t>BISSU BALI ISAAC</t>
  </si>
  <si>
    <t>GONZALEZ SARATH GISSELE</t>
  </si>
  <si>
    <t>Fee de emisión KPQUHN</t>
  </si>
  <si>
    <t>ACM</t>
  </si>
  <si>
    <t>Fee ACM</t>
  </si>
  <si>
    <t>Hospedaje Hotel De Russie</t>
  </si>
  <si>
    <t>Hospedaje Peninsula Tokio</t>
  </si>
  <si>
    <t>Hospedaje Hilton Niseko</t>
  </si>
  <si>
    <t>Ritz Carlton Nikko</t>
  </si>
  <si>
    <t>Hospedaje PK HT NK</t>
  </si>
  <si>
    <t>Hospedaje RZ CT KYOTO</t>
  </si>
  <si>
    <t>Hospedaje Pen TOKYO</t>
  </si>
  <si>
    <t>Hospedaje The Peninsula</t>
  </si>
  <si>
    <t>RIVERA HURTADO ANGELICA</t>
  </si>
  <si>
    <t>DEL CARMEN MARCELA GUADALUPE</t>
  </si>
  <si>
    <t>BERNOT KRAUSE PABLO</t>
  </si>
  <si>
    <t>CASTRO RIVERA FERNANDA</t>
  </si>
  <si>
    <t>CASTRO RIVERA REGINA</t>
  </si>
  <si>
    <t>HAU PLASENCIA GELIN</t>
  </si>
  <si>
    <t>FERNANDEZ ORTIZ ROSALBA</t>
  </si>
  <si>
    <t>CASTRO RIVERA ANGELICA SOFIA</t>
  </si>
  <si>
    <t>Renta de equipo de ski y pases de esquiar</t>
  </si>
  <si>
    <t>3noches Singita Kwitonda + traslados / 1 noche Kigali</t>
  </si>
  <si>
    <t>Billetes QR | BRU-MLE</t>
  </si>
  <si>
    <t>4 noches en Kisawa+ traslados</t>
  </si>
  <si>
    <t>Billetes QR | MLE-SEZ</t>
  </si>
  <si>
    <t>Billetes HM | SEZ-JNB</t>
  </si>
  <si>
    <t>Billetes 4Z | JNB-VNX</t>
  </si>
  <si>
    <t>Billetes WB | VNX-KGL</t>
  </si>
  <si>
    <t>Billetes SN | KGL-BRU</t>
  </si>
  <si>
    <t>4 noches Cheval Blanc Seychelles</t>
  </si>
  <si>
    <t>4 noches Singita Lebombo</t>
  </si>
  <si>
    <t>4 noches Maldivas Cheval Blanc</t>
  </si>
  <si>
    <t>Billetes 4Z | MQP-JNB</t>
  </si>
  <si>
    <t>Billetes DE | SEZ-FRA</t>
  </si>
  <si>
    <t>Fee emisión billetes DE</t>
  </si>
  <si>
    <t>Private Jet - Male /Mahe 30DEC25</t>
  </si>
  <si>
    <t>Reembolso billetes JNB-VNX</t>
  </si>
  <si>
    <t>Reembolso billetes KGL-BRU</t>
  </si>
  <si>
    <t>Reembolso billetes VNX-JNB-KGL</t>
  </si>
  <si>
    <t>Reembolso billetes MLE-SEZ</t>
  </si>
  <si>
    <t>Reembolso billetes SEZ-JNB</t>
  </si>
  <si>
    <t>VAINER LOZOWSKY SHARON</t>
  </si>
  <si>
    <t>LOZOWSKY ROTBERG LIORA</t>
  </si>
  <si>
    <t>Fee por emisión de boleto aereo</t>
  </si>
  <si>
    <t>VAINER LOZOWSKY CAMILA</t>
  </si>
  <si>
    <t>MIA-LGA/JFK-HND-DFW-MIA//Miguel A Marcano</t>
  </si>
  <si>
    <t>MIA-LGA/JFK-HND-DFW-MIA//Maryann Labrador</t>
  </si>
  <si>
    <t>Fee de emisión NHXTGW</t>
  </si>
  <si>
    <t>JFK-HND-DFW-MIA/Miguel Marcano</t>
  </si>
  <si>
    <t>JFK-HND-DFW-MIA/Isabella Marcano</t>
  </si>
  <si>
    <t>MIA-LGA/Miguel A Marcano</t>
  </si>
  <si>
    <t>MIA-LGA/Isabella Labrador</t>
  </si>
  <si>
    <t>Revisado MIA-LGA/JFK-HND-DFW-MIA/Miguel Marcano</t>
  </si>
  <si>
    <t>Revisado MIA-LGA/JFK-HND-DFW-MIA/Maryann Labrador</t>
  </si>
  <si>
    <t>Revisado MIA-LGA/Miguel Marcano</t>
  </si>
  <si>
    <t>Revisado MIA-LGA/Isabella Marcano</t>
  </si>
  <si>
    <t>MARCANO CARTEA MIGUEL ANGEL</t>
  </si>
  <si>
    <t>LABRADOR HEREDIA MARYANN GISLELYS</t>
  </si>
  <si>
    <t>MARCANO LABRADOR MIGUEL ANGEL</t>
  </si>
  <si>
    <t>MARCANO LABRADOR ISABELLA</t>
  </si>
  <si>
    <t>GOMEZ LEYVA LOURDES</t>
  </si>
  <si>
    <t>HANK RHON MARISELA</t>
  </si>
  <si>
    <t>VELASCO LINO MARIA DEL ROSARIO</t>
  </si>
  <si>
    <t>Estancia Hotel</t>
  </si>
  <si>
    <t>estancia en toyko</t>
  </si>
  <si>
    <t>estancia en kuala lumpur</t>
  </si>
  <si>
    <t>entancia en sigapore</t>
  </si>
  <si>
    <t>fee por emisión de boleto</t>
  </si>
  <si>
    <t>ARANDA BEZAURY JOSE ALBERTO</t>
  </si>
  <si>
    <t>CARAZA CAMPOS BARRENECHEA LORENZA</t>
  </si>
  <si>
    <t>ARANDA CARAZA CAMPOS LORENZA</t>
  </si>
  <si>
    <t>VAN DE KOPPEL MARCO BELTRAN</t>
  </si>
  <si>
    <t>ARANDA CARAZA CAMPOS MARIA GUADALUPE</t>
  </si>
  <si>
    <t>ARANDA CARAZA CAMPOS LUCILA</t>
  </si>
  <si>
    <t>Fee por emisión</t>
  </si>
  <si>
    <t>Renta de Departamento de Lujo</t>
  </si>
  <si>
    <t>Tour a pie por Venecia</t>
  </si>
  <si>
    <t>Traslado VCE - St Regis Venice</t>
  </si>
  <si>
    <t>Hospedaje St. Regis Venice Deluxe Room 1</t>
  </si>
  <si>
    <t>Hospedaje St. Regis Venice Deluxe Room 2</t>
  </si>
  <si>
    <t>Hospedaje St. Regis Venice Astor Suite</t>
  </si>
  <si>
    <t>Hospedaje Maison Piramydes</t>
  </si>
  <si>
    <t>Reserva 8 noches - Habitación Doble</t>
  </si>
  <si>
    <t>HENKEL ROJAS EDUARDO</t>
  </si>
  <si>
    <t>ROJAS GERARDO</t>
  </si>
  <si>
    <t>Hoteles y Traslados en Namibia</t>
  </si>
  <si>
    <t>Honorario por gastos DMC</t>
  </si>
  <si>
    <t>FERNANDEZ SENDEROS SERAPION VICTOR</t>
  </si>
  <si>
    <t>FERNANDEZ GUILLEN ALEXA</t>
  </si>
  <si>
    <t>FERNANDEZ GUILLEN SERAPION</t>
  </si>
  <si>
    <t>FERNANDEZ GUILLEN TOMAS</t>
  </si>
  <si>
    <t>GUILLEN NICOLE</t>
  </si>
  <si>
    <t>Trenes Madrid - Granada/ Sevilla - Madrid 4 pax.</t>
  </si>
  <si>
    <t>DMC España</t>
  </si>
  <si>
    <t>22-23NOV -27-30NOV 3 habitaciones Premier</t>
  </si>
  <si>
    <t>23-25NOV -2 habitaciones Jr Suites Doble en Palacio de Patos Hospes</t>
  </si>
  <si>
    <t>25-27NOV -2 habitaciones Grand Deluxe Hotel Alfonso XIII</t>
  </si>
  <si>
    <t>TOUR MEXICO</t>
  </si>
  <si>
    <t>DIAZ GENARO</t>
  </si>
  <si>
    <t>LLAMAS MARIA ALEJANDRA</t>
  </si>
  <si>
    <t>Hospedajes en Antibes</t>
  </si>
  <si>
    <t>Hospedaje en St. Tropez</t>
  </si>
  <si>
    <t>Hospedaje Cassis</t>
  </si>
  <si>
    <t>Hospedaje Versailles</t>
  </si>
  <si>
    <t>Hospedaje Connaught</t>
  </si>
  <si>
    <t>Extra Fee de Connaught</t>
  </si>
  <si>
    <t>Billete Paris - Londres</t>
  </si>
  <si>
    <t>Fee emision tren</t>
  </si>
  <si>
    <t>Alquiler auto Antibes - Marsella | 25/04 al 04/05</t>
  </si>
  <si>
    <t>Reembolso de boleto de avión + alquiler auto | Cobro duplicado</t>
  </si>
  <si>
    <t>Reembolso billete Air France 0577339523587</t>
  </si>
  <si>
    <t>MEX/CDG/MEX - Daniella Kosberg</t>
  </si>
  <si>
    <t>MEX/CDG/MEX - Mónica Berger</t>
  </si>
  <si>
    <t>Servicios de traslado</t>
  </si>
  <si>
    <t>Paquete de Tours</t>
  </si>
  <si>
    <t>Hospedaje Francia</t>
  </si>
  <si>
    <t>BRACHET PASCALE</t>
  </si>
  <si>
    <t>TELLAECHE BRACHET AXELLE</t>
  </si>
  <si>
    <t>fee de emision</t>
  </si>
  <si>
    <t>Sao Lourenco Do Barrocal 27-28 Oct</t>
  </si>
  <si>
    <t>LX Boutique Lisboa - 28-30 Oct</t>
  </si>
  <si>
    <t>Hospedaje Hotel Claridges</t>
  </si>
  <si>
    <t>Hospedaje Casa Angelina</t>
  </si>
  <si>
    <t>Hospedaje Hotel La Palma</t>
  </si>
  <si>
    <t>SOBRINO GULIAS SARA</t>
  </si>
  <si>
    <t>SOBRINO GULIAS EMILIO</t>
  </si>
  <si>
    <t>SOBRINO LOPEZ OSCAR</t>
  </si>
  <si>
    <t>GULIAS GONZALEZ MARIA ELENA</t>
  </si>
  <si>
    <t>2 Hours Private Tour of London in a restored classic Mini Cooper</t>
  </si>
  <si>
    <t>Tickets The Devil Wears Prada</t>
  </si>
  <si>
    <t>Alojamiento Familia Sobrino</t>
  </si>
  <si>
    <t>Fee por reservar restaurantes</t>
  </si>
  <si>
    <t>Compra de asientos</t>
  </si>
  <si>
    <t>Compra de asientos Copa Airlines</t>
  </si>
  <si>
    <t>RESERVA HOTEL RITZ CARLTON FT LAUDERDALE</t>
  </si>
  <si>
    <t>HOSPEDAJE HT RITZ CARLTON FT LAUDERDALE</t>
  </si>
  <si>
    <t>Kasbah Tamadot</t>
  </si>
  <si>
    <t>REYES GRANDEL NICOLAS EDWARD</t>
  </si>
  <si>
    <t>REYES GAMAS ADRIAN ALEJANDRO</t>
  </si>
  <si>
    <t>JANU</t>
  </si>
  <si>
    <t>Hospedaje Ritz Carlton Nikko</t>
  </si>
  <si>
    <t>Hospedaje Hilton Kyoto</t>
  </si>
  <si>
    <t>Hospedaje Ac Hotel Tokyo Ginza</t>
  </si>
  <si>
    <t>Hospedaje AC Hotel</t>
  </si>
  <si>
    <t>Hospedaje Ac Hotel Tokyo 3</t>
  </si>
  <si>
    <t>Hospedaje Canopy Hilton Osaka</t>
  </si>
  <si>
    <t>Reserva Total The Inn at Newport Ranch</t>
  </si>
  <si>
    <t>Reserva Total Stanly Ranch</t>
  </si>
  <si>
    <t>Reserva Total Post Ranch Inn</t>
  </si>
  <si>
    <t>Reserva Total Four Seasons Embarcadero</t>
  </si>
  <si>
    <t>Honorarios agencia 24</t>
  </si>
  <si>
    <t>Reserva Total Firefall Ranch</t>
  </si>
  <si>
    <t>Vuelos CDMX-SFO-SFO-CDMX</t>
  </si>
  <si>
    <t>Sobrecomisión Firefall Ranch</t>
  </si>
  <si>
    <t>Cala de Mar Resort &amp; Spa Ixtapa</t>
  </si>
  <si>
    <t>Crowne Plaza Merida by IHG</t>
  </si>
  <si>
    <t>BERGER WEITZNER TAMARA</t>
  </si>
  <si>
    <t>Fee emisión de Boleto de Aeromexico pasajero Tamara Berger</t>
  </si>
  <si>
    <t>Sixty Beverly Hills / Sixty Beverly Hills - Los Angeles</t>
  </si>
  <si>
    <t>Compra de Maleta de 25 kg para Tamara Berger - Aeromexico</t>
  </si>
  <si>
    <t>bendsoline</t>
  </si>
  <si>
    <t>HOTEL ROMA</t>
  </si>
  <si>
    <t>Business Upgrade Ivy Cabahug</t>
  </si>
  <si>
    <t>Hospedaje The Peninsula Bevery Hills</t>
  </si>
  <si>
    <t>Balder Lodge Reserva</t>
  </si>
  <si>
    <t>Segunda Reservación Balder Lodge</t>
  </si>
  <si>
    <t>Segundo Pago por Transferencia para Segunda Reservacion</t>
  </si>
  <si>
    <t>Vuelos Servivuelo 3 Pax</t>
  </si>
  <si>
    <t>Hospedaje Casa Luna</t>
  </si>
  <si>
    <t>Honorario servicio hotel</t>
  </si>
  <si>
    <t>Vuelo MEX-CDG-MEX/Esther Sampson</t>
  </si>
  <si>
    <t>Vuelo MEX-CDG-MEX/Helena Elliot</t>
  </si>
  <si>
    <t>ARNAUD BAILLERES MAURICIO MR</t>
  </si>
  <si>
    <t>SERNA BARRERA LUISA GABRIELA MRS</t>
  </si>
  <si>
    <t>FUSTER SANCHEZ NAVARRO MONICA MRS</t>
  </si>
  <si>
    <t>Viaje Marruecos, Hoteles + guías + tren + traslados</t>
  </si>
  <si>
    <t>Vuelo 06DEC - Rak - Tánger 3 pax</t>
  </si>
  <si>
    <t>EXTRAS DMC</t>
  </si>
  <si>
    <t>Tour Camino de Santiago</t>
  </si>
  <si>
    <t>Pago a Catedral Santiago por Misa con Botafumeiro</t>
  </si>
  <si>
    <t>VALLS MARTINEZ ANDRES</t>
  </si>
  <si>
    <t>COSSIO INARRA DANIELA</t>
  </si>
  <si>
    <t>Excedente de boletos aereos</t>
  </si>
  <si>
    <t>Servicios en Republica Dominicana</t>
  </si>
  <si>
    <t>Fee de planeacion</t>
  </si>
  <si>
    <t>POSIBLE TOUR EN AMS</t>
  </si>
  <si>
    <t>BARRAGAN PEREZ DOMINGO ISRAEL</t>
  </si>
  <si>
    <t>Itinerario completo China</t>
  </si>
  <si>
    <t>Estancia Amanfayun</t>
  </si>
  <si>
    <t>Estancia Amanyangyun</t>
  </si>
  <si>
    <t>Reembolso Imperial Tours (cancelaciones en destino)</t>
  </si>
  <si>
    <t>Reembolso Amanyangyun</t>
  </si>
  <si>
    <t>Comision viaje</t>
  </si>
  <si>
    <t>Reembolso clientes</t>
  </si>
  <si>
    <t>VAINER ZONENSZAIN JULIO DAVID VIAJE A CHICAGO</t>
  </si>
  <si>
    <t>Fee de emisión boleto aereo de David Vainer</t>
  </si>
  <si>
    <t>VAINER ZONENSZAIN JULIO DAVID</t>
  </si>
  <si>
    <t>Fee por cambio de boleto aereo de David Vainer a Chicago</t>
  </si>
  <si>
    <t>Fee por cambio de boleto aereo de David Vainer a Miami</t>
  </si>
  <si>
    <t>vuelo MEX CUN MEX</t>
  </si>
  <si>
    <t>Vuelo CUN MEX</t>
  </si>
  <si>
    <t>PAGO DE ASIENTO</t>
  </si>
  <si>
    <t>VUELO MEX SJD MEX</t>
  </si>
  <si>
    <t>PAGO DE EQUIPAJE</t>
  </si>
  <si>
    <t>Emisión billetes PAR-LIS-PAR</t>
  </si>
  <si>
    <t>Hotel Pousada Lisboa</t>
  </si>
  <si>
    <t>Hospedaje, transporte y tours</t>
  </si>
  <si>
    <t>WIMBLEDON</t>
  </si>
  <si>
    <t>Vuelo MEX-TIJ-MEX/Sharon Vainer</t>
  </si>
  <si>
    <t>Vuelo MEX-TIJ-MEX/Camila Vainer</t>
  </si>
  <si>
    <t>Vuelo MEX-TIJ-MEX/Batsheva Zonenszain</t>
  </si>
  <si>
    <t>Vuelo MEX-TIJ-MEX/David Vainer</t>
  </si>
  <si>
    <t>Vuelo MEX-TIJ-MEX/Liora Lozowsy</t>
  </si>
  <si>
    <t>Fee de emisión de boletos aéreos</t>
  </si>
  <si>
    <t>NAHUM DELAS VIGO ALFONSO</t>
  </si>
  <si>
    <t>DOMECQ PEREZ TRISTAN LEOPOLDO</t>
  </si>
  <si>
    <t>CATUBIG QUINTOS FE</t>
  </si>
  <si>
    <t>site</t>
  </si>
  <si>
    <t>VUELOS MEX DEN'EGE MEX</t>
  </si>
  <si>
    <t>VUELO MEX DEN</t>
  </si>
  <si>
    <t>VUELO CON AA EGE-PHX-MEX</t>
  </si>
  <si>
    <t>VUELO EGE PHX MEX</t>
  </si>
  <si>
    <t>GOROZPE JAVIER</t>
  </si>
  <si>
    <t>Viaje en Saudi y Qatar</t>
  </si>
  <si>
    <t>4 Habitaciones con tarifa especial para Mexicanos</t>
  </si>
  <si>
    <t>Seguro asistencia y cancelacion AON</t>
  </si>
  <si>
    <t>Habitacion para Jessica Zundelevich y Ross Karpman (quinta)</t>
  </si>
  <si>
    <t>BOTERO ZEA LINA BEATRIZ</t>
  </si>
  <si>
    <t>Billete AM 7347597384 - Asumido por Gannet</t>
  </si>
  <si>
    <t>20-23DEC</t>
  </si>
  <si>
    <t>23-26 DEC</t>
  </si>
  <si>
    <t>Fee reemisión billete AS | EWR-LAX</t>
  </si>
  <si>
    <t>VIAJE PERU 7 NOCHES</t>
  </si>
  <si>
    <t>SANDLER CHEJANOVIESKI SIMON</t>
  </si>
  <si>
    <t>WINTERMANN KLEIMAN GALIA</t>
  </si>
  <si>
    <t>SANDLER WINTERMANN DANIEL</t>
  </si>
  <si>
    <t>Fee emisión aereos TG+JL</t>
  </si>
  <si>
    <t>Itinerario Amankora</t>
  </si>
  <si>
    <t>Itinerario Japon</t>
  </si>
  <si>
    <t>Four Seasons Bangkok (22-24dec)</t>
  </si>
  <si>
    <t>Four Seasons Bangkok (30dec-01jan)</t>
  </si>
  <si>
    <t>Primera Estancia Four Seasons Otemachi</t>
  </si>
  <si>
    <t>Segunda estancia Four Seasons Otemachi</t>
  </si>
  <si>
    <t>Traslados Four Seasons Otemachi segunda estancia</t>
  </si>
  <si>
    <t>Honoriario terrestre</t>
  </si>
  <si>
    <t>SERVICIOS + BENESSE HOUSE LUX JAPAN</t>
  </si>
  <si>
    <t>OKURA TOKYO 18-22 APR - ALEJANDRA</t>
  </si>
  <si>
    <t>OKURA TOKYO 18-22 APR - GERALDINE</t>
  </si>
  <si>
    <t>HYATT KANAZAWA 22-23 APR - ALEJANDRA</t>
  </si>
  <si>
    <t>HYATT KANAZAWA 22-23 APR - GERALDINE</t>
  </si>
  <si>
    <t>ACE KYOTO 23-26 APR - ALEJANDRA</t>
  </si>
  <si>
    <t>ACE KYOTO 23-26 APR - GERALDINE</t>
  </si>
  <si>
    <t>ST REGIS OSAKA 29-30 APR - ALEJANDRA</t>
  </si>
  <si>
    <t>ST REGIS OSAKA 29-30 APR - GERALDINE</t>
  </si>
  <si>
    <t>OKURA TOKYO 2-3 MAY - ALEJANDRA</t>
  </si>
  <si>
    <t>OKURA TOKYO 2-3 MAY - GERALDINE</t>
  </si>
  <si>
    <t>HOSHINOYA FUJI 30 APR - 2 MAY - ALEJANDRA</t>
  </si>
  <si>
    <t>HOSHINOYA FUJI 30 APR - 2 MAY - GERALDINE</t>
  </si>
  <si>
    <t>HAIAT CAROL STELLA</t>
  </si>
  <si>
    <t>MOHNBLATT DANIEL JEFF ALEXANDRE</t>
  </si>
  <si>
    <t>MOHNBLATT EMMANUELLE</t>
  </si>
  <si>
    <t>MOHNBLATT NICOLAS</t>
  </si>
  <si>
    <t>HARRIS MOLLY</t>
  </si>
  <si>
    <t>CHEJA ACHAR ALBERTO</t>
  </si>
  <si>
    <t>GOLDBERG BRAVERMAN ARIELA</t>
  </si>
  <si>
    <t>Hospedaje Mandapa Ritz Carlton</t>
  </si>
  <si>
    <t>Tramite VISA Express Vietnam</t>
  </si>
  <si>
    <t>AMAN TOKYO 23-26 MAR</t>
  </si>
  <si>
    <t>PATINA OSAKA 1-2 APR</t>
  </si>
  <si>
    <t>FS SEOUL 2-4 APR</t>
  </si>
  <si>
    <t>SHINMONZEN 29 MAR - 1 APR</t>
  </si>
  <si>
    <t>ROKA + SERVICIOS NAOSHIMA 27-29 MAR</t>
  </si>
  <si>
    <t>ASABA RYOKAN 26-27 MAR</t>
  </si>
  <si>
    <t>Boleto de Avión CDMX-Ginebra de Moises Vainer</t>
  </si>
  <si>
    <t>Fee de Emisión de Boleto Aereo - 35 USD</t>
  </si>
  <si>
    <t>MUWA NISEKO</t>
  </si>
  <si>
    <t>FEE TKTS</t>
  </si>
  <si>
    <t>VUELO MEX-NRT-MEX MAURICIO ARNAUD</t>
  </si>
  <si>
    <t>VUELO MEX-NRT-MEX GABRIELA SERNA</t>
  </si>
  <si>
    <t>VUELO MEX-NRT-MEX MAURICIO JR</t>
  </si>
  <si>
    <t>Fee por emisión de vuelo</t>
  </si>
  <si>
    <t>GUERRA FERNANDEZ HECTOR ENRIQUE</t>
  </si>
  <si>
    <t>MALO FELIX MARIA CHRISTEENA</t>
  </si>
  <si>
    <t>FOUR SEASONS MIAMI</t>
  </si>
  <si>
    <t>CORCUERA DELLAVEDOVA VIVIANA MRS</t>
  </si>
  <si>
    <t>FEE TKT STRIPE</t>
  </si>
  <si>
    <t>Estadia Tenerife</t>
  </si>
  <si>
    <t>Pago Total Hospedaje</t>
  </si>
  <si>
    <t>Circuito por egipto</t>
  </si>
  <si>
    <t>Estadia hotel Al Moudira Luxor</t>
  </si>
  <si>
    <t>Vuelo MIA-SFO/Mila Jusidman</t>
  </si>
  <si>
    <t>Vuelo MIA-SFO/Galia Jusidman</t>
  </si>
  <si>
    <t>Vuelo MIA-SFO/Franco Blanque</t>
  </si>
  <si>
    <t>Fee de emisión WBKWIB</t>
  </si>
  <si>
    <t>PAQUETE EN EGIPTO PARA 4 PERSONAS</t>
  </si>
  <si>
    <t>safari en Botswana y Sudafrica</t>
  </si>
  <si>
    <t>ROMANO MUSSALI EMILIO</t>
  </si>
  <si>
    <t>DRIJANSKI ROTH ALISA</t>
  </si>
  <si>
    <t>ROMANO DRIJANSKI MARGOT ANDREA</t>
  </si>
  <si>
    <t>ROMANO DRIJANSKI LAURA NATALIA</t>
  </si>
  <si>
    <t>EMISION DE BOLETOS POR 140 USD</t>
  </si>
  <si>
    <t>NOCHE ADICIONAL Y VUELOS EN CAIRO</t>
  </si>
  <si>
    <t>fee por bolsa 35 Y ANTIFAZ 30</t>
  </si>
  <si>
    <t>TOUR EN FELUCCA POR EL NILO</t>
  </si>
  <si>
    <t>VUELO CAI - ASW</t>
  </si>
  <si>
    <t>Extras en Sudafrica</t>
  </si>
  <si>
    <t>Lift Tickets</t>
  </si>
  <si>
    <t>Renta Camioneta en Eagle Vail Colorado</t>
  </si>
  <si>
    <t>PAQUETE CON DMC</t>
  </si>
  <si>
    <t>boletos exmar</t>
  </si>
  <si>
    <t>fee por creación de reservación y emisiones desde su origen</t>
  </si>
  <si>
    <t>utilidad</t>
  </si>
  <si>
    <t>alojamiento</t>
  </si>
  <si>
    <t>EXTRAS VUELOS JETSMART</t>
  </si>
  <si>
    <t>SEGURO DE VIAJE SUPER</t>
  </si>
  <si>
    <t>Hospedaje Laura Caraza</t>
  </si>
  <si>
    <t>GUZMAN LAGUNEZ BRAULIO MIGUEL</t>
  </si>
  <si>
    <t>ROMO DE VIVAR FERNEL BRENDA FERNANDA</t>
  </si>
  <si>
    <t>fee de emisionde 2 boletos</t>
  </si>
  <si>
    <t>OBREGON GUTIERREZ DANIELA</t>
  </si>
  <si>
    <t>KRYZDA KENNETH BRYAN</t>
  </si>
  <si>
    <t>fee por creación de reservación y emisiones desde su origen mas revisado</t>
  </si>
  <si>
    <t>MURGUIA GUZMAN SOFIA PATRICIA</t>
  </si>
  <si>
    <t>LARIS RODRIGUEZ ARTURO</t>
  </si>
  <si>
    <t>GARCIA DE ALBA JIMENEZ MARIA DE LOURDES</t>
  </si>
  <si>
    <t>Estancia completa Hotel Pierre</t>
  </si>
  <si>
    <t>FEE DE PLANEACION</t>
  </si>
  <si>
    <t>LAND SERVICES - SINAGPORE &amp; INDONESIA</t>
  </si>
  <si>
    <t>ALILA ULUWATU 2-5 SEP</t>
  </si>
  <si>
    <t>SIX SENSES ULUWATU 2-5 SEP</t>
  </si>
  <si>
    <t>POTATO HEADS SEMINYAK 31 AUG - 2 SEP</t>
  </si>
  <si>
    <t>Reservacion hotel cliente paga directo</t>
  </si>
  <si>
    <t>Reservacion de habitacion de Hotel</t>
  </si>
  <si>
    <t>Crucero Privado</t>
  </si>
  <si>
    <t>Estancia Completa</t>
  </si>
  <si>
    <t>HOTEL MARRIOT AEROPUERTO HOUSTON</t>
  </si>
  <si>
    <t>fee de emisión de boleto</t>
  </si>
  <si>
    <t>2 cabinas - Ocean View Balcony</t>
  </si>
  <si>
    <t>Itinerario Marruecos (Tanger, Fez, Marrakech)</t>
  </si>
  <si>
    <t>Billete IB | MAD-TNG//RAK-MAD</t>
  </si>
  <si>
    <t>PMI-MAD-MEX-LHR/Yulia Terentyeva</t>
  </si>
  <si>
    <t>MEX-MIA-MEX/Denise Dryjansky</t>
  </si>
  <si>
    <t>Africa Luna de Miel</t>
  </si>
  <si>
    <t>VUELO CDG MEX EN AM CLASE D</t>
  </si>
  <si>
    <t>Pago 1 cabinas Ocean View Balcony,</t>
  </si>
  <si>
    <t>Hospedaje Hotel St Regis</t>
  </si>
  <si>
    <t>BANFF</t>
  </si>
  <si>
    <t>MEX-LAX/Mónica Berger</t>
  </si>
  <si>
    <t>VETTA 30 MAY - 1 JUN</t>
  </si>
  <si>
    <t>Hospedaje St. Regis NYC</t>
  </si>
  <si>
    <t>GUIA BERLIN</t>
  </si>
  <si>
    <t>Hospedaje The Mercer</t>
  </si>
  <si>
    <t>Hospedaje Mandapa</t>
  </si>
  <si>
    <t>Hospedaje Rosewood Mandarina</t>
  </si>
  <si>
    <t>Encore Las Vegas</t>
  </si>
  <si>
    <t>Hospedaje Live Aqua CDMX</t>
  </si>
  <si>
    <t>Viaje doce personas con tirumph hoteles, actividades, vuelos privados, y hoteles</t>
  </si>
  <si>
    <t>Seguro de AON asistencia en viaje + cancelación</t>
  </si>
  <si>
    <t>Viaje Egipto</t>
  </si>
  <si>
    <t>Viaje Etiopia</t>
  </si>
  <si>
    <t>visa de Etiopia</t>
  </si>
  <si>
    <t>fee por emision de Visa de Etiopia</t>
  </si>
  <si>
    <t>VUELO DE EGE A IAH</t>
  </si>
  <si>
    <t>VUELO EGE IAH</t>
  </si>
  <si>
    <t>EMISION DE BOLETOS DE AVION</t>
  </si>
  <si>
    <t>HOTEL HOUSTON</t>
  </si>
  <si>
    <t>Trenes y Tours</t>
  </si>
  <si>
    <t>1395516720946 WEITZNER GELRUD/SANDRA</t>
  </si>
  <si>
    <t>1395516720945 BERGER WEITZNER/TAMARA</t>
  </si>
  <si>
    <t>ASIENTO WEITZNER GELRUD/SANDRA</t>
  </si>
  <si>
    <t>ASIENTO BERGER WEITZNER TAMARA</t>
  </si>
  <si>
    <t>Compra de maletas aeromexico</t>
  </si>
  <si>
    <t>FIFA 2026</t>
  </si>
  <si>
    <t>Hospedaje FS Cabo Costa Palmas</t>
  </si>
  <si>
    <t>Circuito por Egipto</t>
  </si>
  <si>
    <t>Estadía Aswan</t>
  </si>
  <si>
    <t>Estadía Atenas</t>
  </si>
  <si>
    <t>Vuelo MEX-CDG-MEX/Elías Kam</t>
  </si>
  <si>
    <t>Vuelo MEX-CDG-MEX/Arturo Kam</t>
  </si>
  <si>
    <t>Fee de emisión FZVSIC/YVCRUS</t>
  </si>
  <si>
    <t>Vuelo CDG-CAI/Denise Dryjansky</t>
  </si>
  <si>
    <t>Vuelo CDG-CAI/Alan Kam</t>
  </si>
  <si>
    <t>Vuelo CDG-CAI/Arturo Kam</t>
  </si>
  <si>
    <t>Vuelo CDG-CAI-CDG/Elías Kam</t>
  </si>
  <si>
    <t>Fee de emisión DGPHGY/CLXWGR/JHCUUZ</t>
  </si>
  <si>
    <t>Vuelo CAI-ATH-CDG/Denise Dryjansky</t>
  </si>
  <si>
    <t>Vuelo CAI-ATH-CDG/Alan Kam</t>
  </si>
  <si>
    <t>Vuelo CAI-ATH-CDG/Elías Kam Okon</t>
  </si>
  <si>
    <t>Vuelo CAI-ATH-CDG/Arturo Kam Dryjansky</t>
  </si>
  <si>
    <t>Fee de emisión GUASMS/JGHLQC</t>
  </si>
  <si>
    <t>Vuelo ASW-CAI/Alan Kam</t>
  </si>
  <si>
    <t>Vuelo ASW-CAI/Arturo Kam</t>
  </si>
  <si>
    <t>Vuelo ASW-CAI/Denise Dryjansky</t>
  </si>
  <si>
    <t>Vuelo ASW-CAI/Elías Kam</t>
  </si>
  <si>
    <t>Fee de emisión SCNOKV/UNTGJN</t>
  </si>
  <si>
    <t>Vuelo CAI-LXR/Alan Kam</t>
  </si>
  <si>
    <t>Vuelo CAI-LXR/Denise Dryjansky</t>
  </si>
  <si>
    <t>Vuelo CAI-LXR/Arturo Kam</t>
  </si>
  <si>
    <t>Vuelo CAI-LXR/Elías Kam</t>
  </si>
  <si>
    <t>Fee de emisión HKRFGI/UHWHMF</t>
  </si>
  <si>
    <t>Revisado CDG-CAI/Arturo Kam</t>
  </si>
  <si>
    <t>Vuelo CDG-CAI-CDG/Elías Kam Okon</t>
  </si>
  <si>
    <t>reembolso</t>
  </si>
  <si>
    <t>Reembolso vuelo Elías Kam Okon</t>
  </si>
  <si>
    <t>Cargo por penalidad de reembolso</t>
  </si>
  <si>
    <t>Fee por trámite de reembolso 647MXN</t>
  </si>
  <si>
    <t>VUELO MEX SJD TLC</t>
  </si>
  <si>
    <t>Cairo-Abu Simbel-Crucero Nilo-Cairo</t>
  </si>
  <si>
    <t>Hospedaje Excursiones Aéreos</t>
  </si>
  <si>
    <t>SIDDIQ ANAS</t>
  </si>
  <si>
    <t>HALLQVIST SOPHIA GABRIELLA</t>
  </si>
  <si>
    <t>HALLQVIST GIULIA SABRINA</t>
  </si>
  <si>
    <t>Hospedaje, Excursiones, Tren, Aéreos Internos</t>
  </si>
  <si>
    <t>VIAJE ANIVERSARIO RUANDA 1-8 FEB</t>
  </si>
  <si>
    <t>ENGELBERT STIG OSCAR ALBERT</t>
  </si>
  <si>
    <t>ENGELBERT GIOVANNA</t>
  </si>
  <si>
    <t>ENGELBERT ADRIAN ROCCO ALBERT</t>
  </si>
  <si>
    <t>ENGELBERT ARKI PETER ALBERT</t>
  </si>
  <si>
    <t>ENGELBERT TALITHA ITALIA</t>
  </si>
  <si>
    <t>ENGELBERT ELVIRA INGRID CHRISTEL</t>
  </si>
  <si>
    <t>CABAHUG ALVERO IVY</t>
  </si>
  <si>
    <t>Fee de emisión KYKCLF</t>
  </si>
  <si>
    <t>Cobro extra por daños en renta de auto viaje de vearano Sr. Ari</t>
  </si>
  <si>
    <t>ROSEWOOD 21-23 DEC</t>
  </si>
  <si>
    <t>AC BAQUEIRA 26-31 DEC</t>
  </si>
  <si>
    <t>WESTIN VALENCIA 23-26 DEC</t>
  </si>
  <si>
    <t>THE OKURA 11-12 ABR - 2 CUARTOS</t>
  </si>
  <si>
    <t>RITZ NIKKO 12-14 ABR</t>
  </si>
  <si>
    <t>FS SEOUL - 6-10 MAY - 2 CUARTOS</t>
  </si>
  <si>
    <t>MITSUI KYOTO - 14-17 MAY - 2 CUARTOS</t>
  </si>
  <si>
    <t>PATINA OSAKA - 19-21 MAY - 2 CUARTOS</t>
  </si>
  <si>
    <t>THE OKURA - 22-27 MAY - 2 CUARTOS</t>
  </si>
  <si>
    <t>VIETNAM 10-14 MAY</t>
  </si>
  <si>
    <t>SERVICIOS LUX JAPAN 14-27 MAY</t>
  </si>
  <si>
    <t>SERVICIOS SEUL 6-10 MAY</t>
  </si>
  <si>
    <t>TOUR EN TESHIMA - SETOUCHI</t>
  </si>
  <si>
    <t>INTERCONTINENTAL TOKYO BAY 28-31 DEC - 2 CUARTOS</t>
  </si>
  <si>
    <t>HYATT PLACE 31 DEC - 3 ENE - 2 CUARTOS</t>
  </si>
  <si>
    <t>MEXICO KANKO TOUR KIOTO</t>
  </si>
  <si>
    <t>Hotel Four Seasons Tamarindo</t>
  </si>
  <si>
    <t>Hotel Indigo</t>
  </si>
  <si>
    <t>COMPRA BOLETOS DE AVION</t>
  </si>
  <si>
    <t>Hospedaje Londres Raddisson Mayfair por plataforma TABLET</t>
  </si>
  <si>
    <t>ESTRADA JIMENEZ SUSANA MARIA</t>
  </si>
  <si>
    <t>ESTRADA JIMENEZ JOSE PABLO</t>
  </si>
  <si>
    <t>ESTRADA RIVERO LUIS ENRIQUE</t>
  </si>
  <si>
    <t>Circuito guía y tour</t>
  </si>
  <si>
    <t>PAGO DE MALETA DE IDA</t>
  </si>
  <si>
    <t>PAGO DE EQUIPAJE DOCUMENTADO</t>
  </si>
  <si>
    <t>ELIAS SLIM JOHANNA</t>
  </si>
  <si>
    <t>MALDONADO SALOMON ARTURO JOSE</t>
  </si>
  <si>
    <t>BAIRRO HOTEL</t>
  </si>
  <si>
    <t>CRUCERO FERNANDO &amp; OLGA - RSV 4636955</t>
  </si>
  <si>
    <t>CRUCERO GABRIEL &amp; EUGENIA - RSV 4636955</t>
  </si>
  <si>
    <t>ROMANDIA CUEVAS TRIANA</t>
  </si>
  <si>
    <t>SINGAPORE</t>
  </si>
  <si>
    <t>COMISION TRANSFERENCIA</t>
  </si>
  <si>
    <t>Tour wild china que incluye traslados, trenes, museos, etc</t>
  </si>
  <si>
    <t>Queen of clubs Italia</t>
  </si>
  <si>
    <t>MUNICPAL HOTEL</t>
  </si>
  <si>
    <t>Planning fee</t>
  </si>
  <si>
    <t>Hospedaje Pen NYC</t>
  </si>
  <si>
    <t>Hospedaje Hotel Nizuc King 1</t>
  </si>
  <si>
    <t>Hospedaje Nizuc King 2</t>
  </si>
  <si>
    <t>Hospedaje Nizuc</t>
  </si>
  <si>
    <t>Hospedaje FS Mad</t>
  </si>
  <si>
    <t>Hospedaje MO Ritz Madrid</t>
  </si>
  <si>
    <t>DMC hotel, crucero y tour</t>
  </si>
  <si>
    <t>hoteles, transporte y tour</t>
  </si>
  <si>
    <t>GARZA LAGUERA GONDA BARBARA</t>
  </si>
  <si>
    <t>BRANIFF GARZA LAGUERA LORENZA</t>
  </si>
  <si>
    <t>BRANIFF GARZA LAGUERA EUGENIA</t>
  </si>
  <si>
    <t>total de vuelos Paris - Cairo Easy Yet</t>
  </si>
  <si>
    <t>GARZA BARBARA</t>
  </si>
  <si>
    <t>BRANIFF BARBARA</t>
  </si>
  <si>
    <t>BRANIFF LORENZA</t>
  </si>
  <si>
    <t>Hospedaje Parador de Cordoba</t>
  </si>
  <si>
    <t>Hospedaje Pen Bev Hills</t>
  </si>
  <si>
    <t>TOURS MEXICO</t>
  </si>
  <si>
    <t>TRASLADOS</t>
  </si>
  <si>
    <t>Hoteles, translado, tour, etc</t>
  </si>
  <si>
    <t>Hospedaje Casa Brera</t>
  </si>
  <si>
    <t>Hospedaje Lefay Dolomites</t>
  </si>
  <si>
    <t>Estadia Los Cabos</t>
  </si>
  <si>
    <t>FUN &amp; ARTS MEXICO</t>
  </si>
  <si>
    <t>Viaje de familiarizacion Triumph Travel</t>
  </si>
  <si>
    <t>Extension Victoria Falls</t>
  </si>
  <si>
    <t>Pago imp boleto con puntos segmento JNB-ATL-MEX</t>
  </si>
  <si>
    <t>Imp Vuelo Mexico CDG JNB compra con puntos</t>
  </si>
  <si>
    <t>Asientos Seg vuelo JNB ATL MEX</t>
  </si>
  <si>
    <t>PAGAN DEL VALLE MARIELLA</t>
  </si>
  <si>
    <t>Pago asientos de Air France</t>
  </si>
  <si>
    <t>asiento PAR JNB</t>
  </si>
  <si>
    <t>RESERVA HOTEL SAN PROPE</t>
  </si>
  <si>
    <t>Reserva hotel St-Tropez</t>
  </si>
  <si>
    <t>CERRILLO ANA CRISTINA</t>
  </si>
  <si>
    <t>LOWENTHAL MADELEINE</t>
  </si>
  <si>
    <t>CERRILLO JOSE LEON</t>
  </si>
  <si>
    <t>EMISION DE DOS BOLETOS</t>
  </si>
  <si>
    <t>EMISION DE BOLETO DE AVION</t>
  </si>
  <si>
    <t>LAX Y BOSTON</t>
  </si>
  <si>
    <t>SASMITO ADITYA MR</t>
  </si>
  <si>
    <t>HANIMAR YUNIKE ENGELIN MRS</t>
  </si>
  <si>
    <t>SASMITO JANESSA ANNAMARIE MSS</t>
  </si>
  <si>
    <t>SASMITO JAZIEL ARELI MR</t>
  </si>
  <si>
    <t>PITOY MARIA MAGDALENA MRS</t>
  </si>
  <si>
    <t>TRANSFERS Y GUIAS</t>
  </si>
  <si>
    <t>THE MAYBOURNE BEVERLY HILLS</t>
  </si>
  <si>
    <t>FOUR SEASONS BOSTON</t>
  </si>
  <si>
    <t>Viaje egipto</t>
  </si>
  <si>
    <t>viaje Egipto</t>
  </si>
  <si>
    <t>AMAN TOKYO 28-31 DEC</t>
  </si>
  <si>
    <t>Hospedaje Sommerro Oslo</t>
  </si>
  <si>
    <t>Hospedaje Hotel Sommerro</t>
  </si>
  <si>
    <t>Hospedaje RW Mandarina</t>
  </si>
  <si>
    <t>Hospedaje FS Seoul</t>
  </si>
  <si>
    <t>Hospedaje en Templeton Garden</t>
  </si>
  <si>
    <t>VALANCI BUZALI SIMON</t>
  </si>
  <si>
    <t>PENAGOS MALDA ROCIO</t>
  </si>
  <si>
    <t>Fee de emisión QNTBAH</t>
  </si>
  <si>
    <t>Circuito Etiopia</t>
  </si>
  <si>
    <t>fee por emision visa de Etiopia</t>
  </si>
  <si>
    <t>Emision de visa de Etiopia</t>
  </si>
  <si>
    <t>El Callejon Hotel Boutique</t>
  </si>
  <si>
    <t>Fee de emisión de vuelos Oaxaca</t>
  </si>
  <si>
    <t>Kimpton Virgilio Cuarto #1: 27-30 marzo</t>
  </si>
  <si>
    <t>Kimpton Virgilio Cuarto #2: 27-30 marzo</t>
  </si>
  <si>
    <t>Kimpton Virgilio Cuarto #1: 2-3 abril</t>
  </si>
  <si>
    <t>Kimpton Virgilio Cuarto #2: 2-3 abril</t>
  </si>
  <si>
    <t>Kimpton Virgilio Cuarto #1: 9-11 abril</t>
  </si>
  <si>
    <t>Kimpton Virgilio Cuarto #2: 9-11 abril</t>
  </si>
  <si>
    <t>FRIEDLANDER ALON</t>
  </si>
  <si>
    <t>SLATER PATRICIA</t>
  </si>
  <si>
    <t>FRIEDLANDER BENJAMIN CHD</t>
  </si>
  <si>
    <t>FRIEDLANDER NARA CHD</t>
  </si>
  <si>
    <t>Fee de emission de vuelos Manzanillo</t>
  </si>
  <si>
    <t>Fee de emission de vuelos Colima</t>
  </si>
  <si>
    <t>FRIEDLANDER BENJAMIN</t>
  </si>
  <si>
    <t>Alojamiento Tokyo - Sr. Bezerra</t>
  </si>
  <si>
    <t>Alojamiento Four Seasons Seoul - Sr. Bezerra</t>
  </si>
  <si>
    <t>Vuelo Viva Aerobus</t>
  </si>
  <si>
    <t>Vuelo MEX-LAX-MEX/Tamara Berger</t>
  </si>
  <si>
    <t>Compra de maletas MEX-LAX-MEX</t>
  </si>
  <si>
    <t>Hospedaje Beverly Hills 17-19 MAR</t>
  </si>
  <si>
    <t>Fee por asesoria para vuelos y hoteles</t>
  </si>
  <si>
    <t>BOTSUANA &amp; SUDAFRICA</t>
  </si>
  <si>
    <t>THE WOODWARD GENEVE</t>
  </si>
  <si>
    <t>PORTRAIT MILANO</t>
  </si>
  <si>
    <t>MEX-LAX-MEX/David Vainer</t>
  </si>
  <si>
    <t>MEX-LAX-MEX/Liora Lozowsky</t>
  </si>
  <si>
    <t>Fee de emisión JDGJKN</t>
  </si>
  <si>
    <t>HOSPEDAJE CON TRASLADOS Y VUELO</t>
  </si>
  <si>
    <t>EXCURSION 1 DIA</t>
  </si>
  <si>
    <t>VUELO SJD EWR MEX</t>
  </si>
  <si>
    <t>VUELO SJD EWR</t>
  </si>
  <si>
    <t>VUELO EWR MEX</t>
  </si>
  <si>
    <t>Hospedaje y traslados</t>
  </si>
  <si>
    <t>CRUZALEGUI DIAZ WILLIANS EDUARDO</t>
  </si>
  <si>
    <t>LARA BLANCO NATALIA</t>
  </si>
  <si>
    <t>The Mark Hotel</t>
  </si>
  <si>
    <t>Hospedaje Sofitel Legend Santa Clara</t>
  </si>
  <si>
    <t>WYNN LAS VEGAS</t>
  </si>
  <si>
    <t>HOTEL, TRASLADOS, EXCURSIONES</t>
  </si>
  <si>
    <t>SOLO HOTEL CON DESAYUNOS EN KYOTO</t>
  </si>
  <si>
    <t>COMPRA VUELO WEB IBERIA</t>
  </si>
  <si>
    <t>SE COBRA FEE DE 80USD POR COMPRA TKT EN IBERIA</t>
  </si>
  <si>
    <t>RIBAUDO BERNALES JUAN ENRIQUE</t>
  </si>
  <si>
    <t>RENDON VENTURA ADRIANA ISABEL</t>
  </si>
  <si>
    <t>CHEVAL BLANC JE - 24-27 SEP</t>
  </si>
  <si>
    <t>RITZ CARLTON MALDIVES 27-30 SEP</t>
  </si>
  <si>
    <t>TRASLADOS ZONA MACO</t>
  </si>
  <si>
    <t>AMOMOXTLI 10-11 ENE</t>
  </si>
  <si>
    <t>Pago de DMC - Turquia (Hoteles/Tours/Transportes)</t>
  </si>
  <si>
    <t>Pago de DMC - Croacia (Hoteles/Tours/Transportes)</t>
  </si>
  <si>
    <t>SOLO HOTEL</t>
  </si>
  <si>
    <t>Trenes y choferes</t>
  </si>
  <si>
    <t>guia personal</t>
  </si>
  <si>
    <t>fee por servicio</t>
  </si>
  <si>
    <t>FORTE DEI MARMI</t>
  </si>
  <si>
    <t>CANCELAR FOLIO</t>
  </si>
  <si>
    <t>Vuelo AMS-GVA/Sergio Berger</t>
  </si>
  <si>
    <t>Vuelo AMS-GVA/Andres Carretero</t>
  </si>
  <si>
    <t>Vuelo GVA-MAD/Sergio Berger</t>
  </si>
  <si>
    <t>Vuelo GVA-MAD/Andres Carretero</t>
  </si>
  <si>
    <t>Reservación hotel (4 habitaciones)</t>
  </si>
  <si>
    <t>Estadia Hotel Madrid</t>
  </si>
  <si>
    <t>compra boletos de tren de Florencia a Roma</t>
  </si>
  <si>
    <t>Fee de emision de tickets de tren</t>
  </si>
  <si>
    <t>LARRINAGA CUBILLAS MONICA</t>
  </si>
  <si>
    <t>LARRINAGA CUBILLAS ELSA</t>
  </si>
  <si>
    <t>LARRINAGA CUBILLAS MARIA BELEN</t>
  </si>
  <si>
    <t>LARRINAGA CUBILLAS LUCIA</t>
  </si>
  <si>
    <t>LARRINAGA CUBILLAS GUADALUPE LORENIA</t>
  </si>
  <si>
    <t>CUBILLAS CORRAL MARIA GUADALUPE CONCEPCION</t>
  </si>
  <si>
    <t>Fee por compra de vuelos</t>
  </si>
  <si>
    <t>Vuelo TGZ-MEX/Simón Valanci Buzali</t>
  </si>
  <si>
    <t>Vuelo TGZ-MEX/Rocio Penagos Malda</t>
  </si>
  <si>
    <t>Fee de emisión OXYMZI/DDJXAI</t>
  </si>
  <si>
    <t>Estadia en Viena</t>
  </si>
  <si>
    <t>Traslado ZHR - Hotel Davos</t>
  </si>
  <si>
    <t>Traslado Hotel Davos - ZHR</t>
  </si>
  <si>
    <t>Traslado AMS - Hotel de L'Europe</t>
  </si>
  <si>
    <t>Traslado Hotel de L'Europe - AMS Flor</t>
  </si>
  <si>
    <t>Traslado Hotel de L'Europe - AMS Enrique</t>
  </si>
  <si>
    <t>Hospedaje Hotel de L'Europe</t>
  </si>
  <si>
    <t>Honorarios reservación traslados</t>
  </si>
  <si>
    <t>Barco por el Nilo</t>
  </si>
  <si>
    <t>VUELO MEX CDG CON AF</t>
  </si>
  <si>
    <t>VUELOS MIA MEX</t>
  </si>
  <si>
    <t>BRESCIA MOREYRA MARIO AUGUSTO MIGUEL</t>
  </si>
  <si>
    <t>MARTINEZ BUENAVENTURA FANY LUCIA</t>
  </si>
  <si>
    <t>GONZALEZ PATRICIO</t>
  </si>
  <si>
    <t>TORRADO PAULA</t>
  </si>
  <si>
    <t>CHECA PATJANE PEDRO ALBERTO MR</t>
  </si>
  <si>
    <t>DE LA ROSA ARIAS LEONOR MRS</t>
  </si>
  <si>
    <t>CHECA DE LA ROSA PIERO MR</t>
  </si>
  <si>
    <t>CHECA DE LA ROSA LUCIANA MRS</t>
  </si>
  <si>
    <t>CHECA DE LA ROSA SOFIA MRS</t>
  </si>
  <si>
    <t>Billete VY | BIO BCN</t>
  </si>
  <si>
    <t>SETOUCHI - TAKAMATSU 9-11 ABR</t>
  </si>
  <si>
    <t>THE OKURA TOKYO 30 MAR - 03 APR - 3 ROOMS</t>
  </si>
  <si>
    <t>HYATT CENTRIC KANAZAWA 3-5 APR - 3 ROOMS</t>
  </si>
  <si>
    <t>DUSIT THANI KYOTO 5-9 APR - 3 ROOMS</t>
  </si>
  <si>
    <t>PATINA OSAKA 11-13 APR - 3 ROOMS</t>
  </si>
  <si>
    <t>GRAND HYATT TOKYO 13-15 ABR</t>
  </si>
  <si>
    <t>Reservaciones y Actividades.</t>
  </si>
  <si>
    <t>Teotihuacan</t>
  </si>
  <si>
    <t>Hotel - The Click Clack Hotel Medellin</t>
  </si>
  <si>
    <t>Hotel Medellin</t>
  </si>
  <si>
    <t>Hotel Tokio - The Royal Park Canvas</t>
  </si>
  <si>
    <t>Hotel Kioto - THE GATE HOTEL KYOTO TAKASEGAWA</t>
  </si>
  <si>
    <t>Hotel Koyasan - Sojiin</t>
  </si>
  <si>
    <t>Hotel Osaka - The Westin Osaka</t>
  </si>
  <si>
    <t>Hotel Hiroshima - Sheraton Grand Hiroshima Hotel</t>
  </si>
  <si>
    <t>Hotel Hakone - Hakone Kowakien TEN-YU</t>
  </si>
  <si>
    <t>Hotel Hakone - Hakone Kowakien TEN-YU 2</t>
  </si>
  <si>
    <t>Hotel Naoshima - Ryokan ROKA</t>
  </si>
  <si>
    <t>Hotel NYC - The Westin New York at Times Square</t>
  </si>
  <si>
    <t>Fee de emision 70 usd</t>
  </si>
  <si>
    <t>BERGER ALAZRAKI/ARI - MEX/JFK/MEX</t>
  </si>
  <si>
    <t>Vuelo MEX-PVR-MEX/Ari Berger Alazraki</t>
  </si>
  <si>
    <t>Vuelo MEX-PVR-MEX/Sandra Vainer Zonenszain</t>
  </si>
  <si>
    <t>Asientos MEX-PVR-MEX/Ari Berger Alazraki</t>
  </si>
  <si>
    <t>Asientos MEX-PVR-MEX/Sandra Vainer Zonenszain</t>
  </si>
  <si>
    <t>Fee de emisión YEURMS</t>
  </si>
  <si>
    <t>FORESTIS</t>
  </si>
  <si>
    <t>Reservacion de Hotel</t>
  </si>
  <si>
    <t>Hospedaje y servicios</t>
  </si>
  <si>
    <t>Reserva de Hotel</t>
  </si>
  <si>
    <t>Hospedaje Habitacion</t>
  </si>
  <si>
    <t>VUELO MEX LHR MAD/BCN MEX</t>
  </si>
  <si>
    <t>Vuelo MEX-DFW-BZN-DFW-MEX/Sergio Berger</t>
  </si>
  <si>
    <t>Vuelo MEX-DFW-BZN-DFW-MEX/Andres Carretero</t>
  </si>
  <si>
    <t>Fee de emisión EFHFFZ</t>
  </si>
  <si>
    <t>Alojamiento Cabaña del 28 marzo al 01 de abril</t>
  </si>
  <si>
    <t>HOTEL OAXACA</t>
  </si>
  <si>
    <t>Comision pago con tarjeta</t>
  </si>
  <si>
    <t>Excursión/Transporte</t>
  </si>
  <si>
    <t>Hotel en la playa all inclusive</t>
  </si>
  <si>
    <t>HOTEL LE Coucou MéribeL</t>
  </si>
  <si>
    <t>ONE &amp; ONLY AESTHESIS</t>
  </si>
  <si>
    <t>Hospedaje Peninsula Chicago</t>
  </si>
  <si>
    <t>Africa con Tirumph 2 paises</t>
  </si>
  <si>
    <t>Seguro asistencia y cancelación</t>
  </si>
  <si>
    <t>LEAL VARGAS GABRIELA</t>
  </si>
  <si>
    <t>PANDAL LEAL NICOLAS</t>
  </si>
  <si>
    <t>PANDAL GONZALEZ OSCAR ARCADIO</t>
  </si>
  <si>
    <t>PANDAL LEAL SANTIAGO</t>
  </si>
  <si>
    <t>PANDAL LEAL OSCAR</t>
  </si>
  <si>
    <t>Extra</t>
  </si>
  <si>
    <t>Compra asientos EBB-NBO-CPT</t>
  </si>
  <si>
    <t>venta de boleto de avion</t>
  </si>
  <si>
    <t>fee por creación de reservación y revisado de origen</t>
  </si>
  <si>
    <t>fee por creación de reservación y revisado de su origen</t>
  </si>
  <si>
    <t>Uzbekistan Tour Gannet</t>
  </si>
  <si>
    <t>Honorario Servicio Aereo</t>
  </si>
  <si>
    <t>comisión pago con tarjeta</t>
  </si>
  <si>
    <t>Servicios en Aspen</t>
  </si>
  <si>
    <t>Vuelos MEX-MAD-MEX/Rocío Penagos</t>
  </si>
  <si>
    <t>Vuelos MEX-MAD-MEX/Mónica Berger</t>
  </si>
  <si>
    <t>Fee de emisión OGMIHF</t>
  </si>
  <si>
    <t>Vuelo MEX-LAX/LAS-MEX//Lara Kosberg</t>
  </si>
  <si>
    <t>Fee de emisión JTBRHN</t>
  </si>
  <si>
    <t>Vuelo MEX-LAX/LAS-MEX//Tamara Berger</t>
  </si>
  <si>
    <t>Fee de emisión WBROOT</t>
  </si>
  <si>
    <t>Vuelo LAX-LAS//Lara Kosberg Berger</t>
  </si>
  <si>
    <t>Vuelo LAX-LAS//Tamara Berger</t>
  </si>
  <si>
    <t>CESPEDES SERRANO IRENE</t>
  </si>
  <si>
    <t>YANEZ CARVAJAL SERGIO</t>
  </si>
  <si>
    <t>VIAJE PARIS 3D 4N SOLO AVION Y HTL</t>
  </si>
  <si>
    <t>VIAJE A ROMA</t>
  </si>
  <si>
    <t>Luna de miel en Portugal, hoteles, desayunos y traslados incluidos</t>
  </si>
  <si>
    <t>Billete AF | CDG - GVA - CDG</t>
  </si>
  <si>
    <t>Reserva 1 noche - Ginebra</t>
  </si>
  <si>
    <t>Viaje completo</t>
  </si>
  <si>
    <t>MANCERA ARRIGUNAGA SARA GABRIELA</t>
  </si>
  <si>
    <t>NICOLAU GUTIERREZ LUIS ALFONSO</t>
  </si>
  <si>
    <t>NICOLAU MANCERA JOAQUIN GABRIEL</t>
  </si>
  <si>
    <t>NICOLAU MANCERA ESTEBAN JAVIER</t>
  </si>
  <si>
    <t>Estancia completa Hotel Cristine Bedfor</t>
  </si>
  <si>
    <t>HOTEL CHATEAU SAINT MARTIN - 3 noches - 2 Junior Suites</t>
  </si>
  <si>
    <t>HOTEL DU COUVENT - 2 noches - Colettine 1</t>
  </si>
  <si>
    <t>HOTEL DU COUVENT - 2 noches - Colettine 2</t>
  </si>
  <si>
    <t>Seguro AON</t>
  </si>
  <si>
    <t>The Shelborne by Proper</t>
  </si>
  <si>
    <t>Vuelos MEX-CDG-FCO//LIN-CDG-MEX/José Sayeg Trabulse</t>
  </si>
  <si>
    <t>Vuelos MEX-CDG-FCO//LIN-CDG-MEX/Julia Sayeg Velasco</t>
  </si>
  <si>
    <t>Vuelos MEX-CDG-FCO//LIN-CDG-MEX/Edda Eileen Velasco Lazcano</t>
  </si>
  <si>
    <t>Fee de emisión KOMIGQ/OIZIWS</t>
  </si>
  <si>
    <t>PAQ COMPLETO A RWANDA</t>
  </si>
  <si>
    <t>visita gorilas</t>
  </si>
  <si>
    <t>BOLETOS AVION RWANDA</t>
  </si>
  <si>
    <t>FEE EMISION BOLETO</t>
  </si>
  <si>
    <t>ORTIZ CABRERA LILIA ISAURA</t>
  </si>
  <si>
    <t>Hospedaje Secrets Bahia Mita</t>
  </si>
  <si>
    <t>HOTEL ALFONSO XIII - 2 NOCHES GRAND DELUXE</t>
  </si>
  <si>
    <t>Seguro de viaje asistencia y cancelacion</t>
  </si>
  <si>
    <t>Alojamiento Palace Madrid - I estancia</t>
  </si>
  <si>
    <t>Alojamiento Palace Madrid - II estancia</t>
  </si>
  <si>
    <t>Alojamiento Palace Madrid - III estancia</t>
  </si>
  <si>
    <t>Traslados Madrid y Sevilla</t>
  </si>
  <si>
    <t>PEYRELONGUE NUNEZ IAN</t>
  </si>
  <si>
    <t>PEYRELONGUE NUNEZ ANDRES</t>
  </si>
  <si>
    <t>PEYRELONGUE NUNEZ PAULA</t>
  </si>
  <si>
    <t>RIEDEL BARBARA JERONIMO</t>
  </si>
  <si>
    <t>PEYRELONGUE DIENER VERONICA</t>
  </si>
  <si>
    <t>ORBEA OYHANARTE MARTIN HORACIO ENRIQUE</t>
  </si>
  <si>
    <t>PEYRELONGUE AUSCHITZKY HERVEJOSEPHMARIE</t>
  </si>
  <si>
    <t>DIENER DE PEYRELONGUE ENRIQUETANOEMI</t>
  </si>
  <si>
    <t>NUNEZ BACHMANN JESSICA</t>
  </si>
  <si>
    <t>DE PEYRELONGUE LOUIS JOSEPH</t>
  </si>
  <si>
    <t>FEE 8 BOLETOS AVION</t>
  </si>
  <si>
    <t>FOUR SEASONS NASHVILLE</t>
  </si>
  <si>
    <t>RECOLECCION EN AEROPUERTO, TRASLADO AL HOTEL, TRASLADO A UNA BODA Y REGRESO, TRASLADO REGRESO AL AEROPUERTO.</t>
  </si>
  <si>
    <t>Tour en Bici por Valle de la Loire, incluye hoteles, bicis, ciertas comidas</t>
  </si>
  <si>
    <t>VALLS AGIS ALBERTO</t>
  </si>
  <si>
    <t>VALLS MARTINEZ ALBERTO</t>
  </si>
  <si>
    <t>Patina Maldvies - DMC Hummingbird</t>
  </si>
  <si>
    <t>Billete EY | MAD MLE MAD</t>
  </si>
  <si>
    <t>Traslado ZRH - Zermatt</t>
  </si>
  <si>
    <t>TRIUMPH AFRICA</t>
  </si>
  <si>
    <t>Hospedaje, tours, guias.</t>
  </si>
  <si>
    <t>Utopia of the Seas - 2 a 6 de noviembre, 2026</t>
  </si>
  <si>
    <t>Vuelo MEX-MIA-MEX/Sergio Berger Alazraki</t>
  </si>
  <si>
    <t>Vuelo MEX-MIA-MEX/Andres Carretero Martínez</t>
  </si>
  <si>
    <t>Fee de emisión LVCFYX</t>
  </si>
  <si>
    <t>Billete IB | MAD DBV MAD</t>
  </si>
  <si>
    <t>DMC Croacia</t>
  </si>
  <si>
    <t>Billete VY | BCN MAH BCN</t>
  </si>
  <si>
    <t>Crucero Salerno - Nápoles</t>
  </si>
  <si>
    <t>Boleto avión Mex-Mad-Mex</t>
  </si>
  <si>
    <t>Somero</t>
  </si>
  <si>
    <t>Sanders</t>
  </si>
  <si>
    <t>Badrutts Palace Hotel</t>
  </si>
  <si>
    <t>Concierge fee</t>
  </si>
  <si>
    <t>Hyatt Regency Miami</t>
  </si>
  <si>
    <t>Fee Vuelos Sr Claudio González y Sra Luara Caraza</t>
  </si>
  <si>
    <t>SOLO HOTEL CON DESAYUNOS</t>
  </si>
  <si>
    <t>COMISION PAGO CON TARJETA</t>
  </si>
  <si>
    <t>TRANSFER ATO-HTL</t>
  </si>
  <si>
    <t>ZESATI GONZALEZ ALEXIA NATALIA</t>
  </si>
  <si>
    <t>GARDUNO ZESATI GILLIAN</t>
  </si>
  <si>
    <t>GARDUNO ZESATI FABIAN</t>
  </si>
  <si>
    <t>GARDUNO ZESATI IAN</t>
  </si>
  <si>
    <t>GARDUNO ZESATI STEFAN</t>
  </si>
  <si>
    <t>Reserva en Rosewood Schloss Fuschl</t>
  </si>
  <si>
    <t>5 noches, dos cuartos dobles Experimental Chalet Val d?Isère</t>
  </si>
  <si>
    <t>Traslado del aeropuerto de Ginebra a Experimental Chalet Val D'isere</t>
  </si>
  <si>
    <t>Seguro y número</t>
  </si>
  <si>
    <t>ALOJAMIENTO HILTON MIDTOWN</t>
  </si>
  <si>
    <t>Gooleta en Croacia Split - Dubrovnik</t>
  </si>
  <si>
    <t>Fee de emisión de boletos de avión</t>
  </si>
  <si>
    <t>Reservacion de habitacion</t>
  </si>
  <si>
    <t>NH COLLECTION COPENHAGUEN 29 JUN - 1 JUL</t>
  </si>
  <si>
    <t>ETT HEM 8-10 JUL</t>
  </si>
  <si>
    <t>HOTEL PARALADA 10-13 JUL</t>
  </si>
  <si>
    <t>Circuito pot marruecos</t>
  </si>
  <si>
    <t>fee emision vuelos</t>
  </si>
  <si>
    <t>AUDIFFRED DOMINGUEZ JORGE EDUARDO</t>
  </si>
  <si>
    <t>CHAVERO BRUNET LAURA ANDREA</t>
  </si>
  <si>
    <t>Etiopia</t>
  </si>
  <si>
    <t>Egipto</t>
  </si>
  <si>
    <t>Visa de Etiopia</t>
  </si>
  <si>
    <t>Fee por emision de Visa Etiopia</t>
  </si>
  <si>
    <t>Hyatt Regency</t>
  </si>
  <si>
    <t>Hyatt Regency cuarto 2</t>
  </si>
  <si>
    <t>Vuelo MEX-TGZ/Simon Valanci Buzali</t>
  </si>
  <si>
    <t>Fee de emisión JGVLAZ</t>
  </si>
  <si>
    <t>Vuelo MEX-TGZ/Rocio Penagos Malda</t>
  </si>
  <si>
    <t>Fee de emisión KTGTTT</t>
  </si>
  <si>
    <t>Vuelo MEX-TGZ/Salomon Ison Valanci</t>
  </si>
  <si>
    <t>Fee de emisión QJBLUT</t>
  </si>
  <si>
    <t>Globo aerostático</t>
  </si>
  <si>
    <t>Reserva hotel Le Burgundy</t>
  </si>
  <si>
    <t>Traslados Aeropuerto - Hotel - Aeropuerto</t>
  </si>
  <si>
    <t>Vuelo MEX-DXB/ULH-DXB-MEX//Claudio X. González Laporte</t>
  </si>
  <si>
    <t>Vuelo MEX-DXB/ULH-DXB-MEX//Valeria González Guajardo</t>
  </si>
  <si>
    <t>Vuelo AUH-RUH//Claudio X. González Laporte</t>
  </si>
  <si>
    <t>Vuelo AUH-RUH//Valeria González Guajardo</t>
  </si>
  <si>
    <t>Asiento AUH-RUH//Claudio X. González Laporte</t>
  </si>
  <si>
    <t>Asiento AUH-RUH//Valeria González Guajardo</t>
  </si>
  <si>
    <t>Vuelo RUH-ULH//CLaudio X. González Guajardo</t>
  </si>
  <si>
    <t>Vuelo RUH-ULH//Valeria González Guajardo</t>
  </si>
  <si>
    <t>Fee de emisión IVVKFG/OILTLA/QBZTVP</t>
  </si>
  <si>
    <t>Vuelo Web</t>
  </si>
  <si>
    <t>Placeholder</t>
  </si>
  <si>
    <t>NH CPH - 29 JUN - 1 JUL</t>
  </si>
  <si>
    <t>ETT HEM - 8- 10 JUL</t>
  </si>
  <si>
    <t>PERALADA 10-13 JUL</t>
  </si>
  <si>
    <t>TRASLADO A DISPOSICION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</si>
</sst>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\ &quot;€&quot;_-;\-* #,##0\ &quot;€&quot;_-;_-* &quot;-&quot;??\ &quot;€&quot;_-;_-@_-"/>
    <numFmt numFmtId="165" formatCode="#,##0.00\ &quot;€&quot;"/>
    <numFmt numFmtId="166" formatCode="#,##0\ &quot;€&quot;"/>
    <numFmt numFmtId="167" formatCode="0.0%"/>
    <numFmt numFmtId="168" formatCode="yyyy\-mm\-dd"/>
    <numFmt numFmtId="169" formatCode="_-[$$-409]* #,##0_ ;_-[$$-409]* \-#,##0\ ;_-[$$-409]* &quot;-&quot;??_ ;_-@_ "/>
    <numFmt numFmtId="170" formatCode="_-[$$-409]* #,##0.00_ ;_-[$$-409]* \-#,##0.00\ ;_-[$$-409]* &quot;-&quot;??_ ;_-@_ "/>
    <numFmt numFmtId="171" formatCode="[$$-409]#,##0.00"/>
    <numFmt numFmtId="172" formatCode="[$$-409]#,##0"/>
    <numFmt numFmtId="173" formatCode="_-* #,##0_-;\-* #,##0_-;_-* &quot;-&quot;??_-;_-@_-"/>
    <numFmt numFmtId="174" formatCode="[$$-409]#,##0.0"/>
  </numFmts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Aptos Narrow"/>
      <family val="2"/>
      <scheme val="minor"/>
    </font>
    <font>
      <b/>
      <sz val="11"/>
      <color theme="1"/>
      <name val="Calibri"/>
    </font>
    <font>
      <sz val="10"/>
      <color theme="1"/>
      <name val="Arial"/>
      <charset val="1"/>
    </font>
    <font>
      <sz val="10"/>
      <color theme="1"/>
      <name val="Calibri"/>
    </font>
    <font>
      <b/>
      <sz val="11"/>
      <color rgb="FF000000"/>
      <name val="&quot;Aptos Narrow&quot;"/>
    </font>
    <font>
      <sz val="11"/>
      <color rgb="FF000000"/>
      <name val="Aptos Narrow"/>
    </font>
    <font>
      <b/>
      <sz val="11"/>
      <color rgb="FF000000"/>
      <name val="Aptos Narrow"/>
    </font>
    <font>
      <sz val="11"/>
      <color rgb="FF242424"/>
      <name val="Aptos Narrow"/>
      <charset val="1"/>
    </font>
    <font>
      <sz val="11"/>
      <color rgb="FF000000"/>
      <name val="Aptos Narrow"/>
      <charset val="1"/>
    </font>
    <font>
      <sz val="11"/>
      <color rgb="FF242424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3E5A1"/>
        <bgColor indexed="64"/>
      </patternFill>
    </fill>
    <fill>
      <patternFill patternType="solid">
        <fgColor rgb="FFD9F2D0"/>
        <bgColor indexed="64"/>
      </patternFill>
    </fill>
    <fill>
      <patternFill patternType="solid">
        <fgColor rgb="FFA6C9EB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B7B7B7"/>
        <bgColor rgb="FFB7B7B7"/>
      </patternFill>
    </fill>
    <fill>
      <patternFill patternType="solid">
        <fgColor rgb="FFF2F2F2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2" tint="-0.249977111117893"/>
        <bgColor indexed="64"/>
      </patternFill>
    </fill>
  </fills>
  <borders count="3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3" borderId="0" xfId="0" applyFill="1"/>
    <xf numFmtId="0" fontId="3" fillId="4" borderId="3" xfId="0" applyFont="1" applyFill="1" applyBorder="1" applyAlignment="1">
      <alignment horizontal="center" wrapText="1"/>
    </xf>
    <xf numFmtId="0" fontId="3" fillId="4" borderId="4" xfId="0" applyFont="1" applyFill="1" applyBorder="1" applyAlignment="1">
      <alignment horizontal="center" wrapText="1"/>
    </xf>
    <xf numFmtId="0" fontId="3" fillId="4" borderId="4" xfId="0" applyFont="1" applyFill="1" applyBorder="1" applyAlignment="1">
      <alignment wrapText="1"/>
    </xf>
    <xf numFmtId="165" fontId="4" fillId="5" borderId="7" xfId="0" applyNumberFormat="1" applyFont="1" applyFill="1" applyBorder="1" applyAlignment="1">
      <alignment wrapText="1"/>
    </xf>
    <xf numFmtId="165" fontId="4" fillId="5" borderId="8" xfId="0" applyNumberFormat="1" applyFont="1" applyFill="1" applyBorder="1" applyAlignment="1">
      <alignment wrapText="1"/>
    </xf>
    <xf numFmtId="165" fontId="3" fillId="5" borderId="4" xfId="0" applyNumberFormat="1" applyFont="1" applyFill="1" applyBorder="1" applyAlignment="1">
      <alignment horizontal="right" wrapText="1"/>
    </xf>
    <xf numFmtId="165" fontId="5" fillId="6" borderId="3" xfId="0" applyNumberFormat="1" applyFont="1" applyFill="1" applyBorder="1" applyAlignment="1">
      <alignment horizontal="center" wrapText="1"/>
    </xf>
    <xf numFmtId="165" fontId="5" fillId="6" borderId="4" xfId="0" applyNumberFormat="1" applyFont="1" applyFill="1" applyBorder="1" applyAlignment="1">
      <alignment horizontal="center" wrapText="1"/>
    </xf>
    <xf numFmtId="9" fontId="5" fillId="6" borderId="4" xfId="2" applyFont="1" applyFill="1" applyBorder="1" applyAlignment="1">
      <alignment horizontal="center" wrapText="1"/>
    </xf>
    <xf numFmtId="164" fontId="2" fillId="7" borderId="0" xfId="0" applyNumberFormat="1" applyFont="1" applyFill="1"/>
    <xf numFmtId="9" fontId="5" fillId="6" borderId="3" xfId="2" applyFont="1" applyFill="1" applyBorder="1" applyAlignment="1">
      <alignment horizontal="center" wrapText="1"/>
    </xf>
    <xf numFmtId="166" fontId="4" fillId="5" borderId="7" xfId="0" applyNumberFormat="1" applyFont="1" applyFill="1" applyBorder="1" applyAlignment="1">
      <alignment wrapText="1"/>
    </xf>
    <xf numFmtId="166" fontId="4" fillId="5" borderId="8" xfId="0" applyNumberFormat="1" applyFont="1" applyFill="1" applyBorder="1" applyAlignment="1">
      <alignment wrapText="1"/>
    </xf>
    <xf numFmtId="166" fontId="3" fillId="5" borderId="4" xfId="0" applyNumberFormat="1" applyFont="1" applyFill="1" applyBorder="1" applyAlignment="1">
      <alignment horizontal="right" wrapText="1"/>
    </xf>
    <xf numFmtId="165" fontId="5" fillId="6" borderId="3" xfId="2" applyNumberFormat="1" applyFont="1" applyFill="1" applyBorder="1" applyAlignment="1">
      <alignment horizontal="center" wrapText="1"/>
    </xf>
    <xf numFmtId="165" fontId="4" fillId="5" borderId="7" xfId="1" applyNumberFormat="1" applyFont="1" applyFill="1" applyBorder="1" applyAlignment="1">
      <alignment wrapText="1"/>
    </xf>
    <xf numFmtId="165" fontId="4" fillId="5" borderId="8" xfId="1" applyNumberFormat="1" applyFont="1" applyFill="1" applyBorder="1" applyAlignment="1">
      <alignment wrapText="1"/>
    </xf>
    <xf numFmtId="165" fontId="3" fillId="5" borderId="11" xfId="1" applyNumberFormat="1" applyFont="1" applyFill="1" applyBorder="1" applyAlignment="1">
      <alignment horizontal="right" wrapText="1"/>
    </xf>
    <xf numFmtId="165" fontId="5" fillId="6" borderId="12" xfId="2" applyNumberFormat="1" applyFont="1" applyFill="1" applyBorder="1" applyAlignment="1">
      <alignment horizontal="center" wrapText="1"/>
    </xf>
    <xf numFmtId="165" fontId="5" fillId="6" borderId="13" xfId="2" applyNumberFormat="1" applyFont="1" applyFill="1" applyBorder="1" applyAlignment="1">
      <alignment horizontal="center" wrapText="1"/>
    </xf>
    <xf numFmtId="165" fontId="5" fillId="6" borderId="14" xfId="0" applyNumberFormat="1" applyFont="1" applyFill="1" applyBorder="1" applyAlignment="1">
      <alignment horizontal="center" wrapText="1"/>
    </xf>
    <xf numFmtId="165" fontId="3" fillId="5" borderId="15" xfId="1" applyNumberFormat="1" applyFont="1" applyFill="1" applyBorder="1" applyAlignment="1">
      <alignment horizontal="right" wrapText="1"/>
    </xf>
    <xf numFmtId="165" fontId="3" fillId="5" borderId="11" xfId="0" applyNumberFormat="1" applyFont="1" applyFill="1" applyBorder="1" applyAlignment="1">
      <alignment horizontal="right" wrapText="1"/>
    </xf>
    <xf numFmtId="165" fontId="5" fillId="6" borderId="14" xfId="2" applyNumberFormat="1" applyFont="1" applyFill="1" applyBorder="1" applyAlignment="1">
      <alignment horizontal="center" wrapText="1"/>
    </xf>
    <xf numFmtId="165" fontId="5" fillId="6" borderId="16" xfId="2" applyNumberFormat="1" applyFont="1" applyFill="1" applyBorder="1" applyAlignment="1">
      <alignment horizontal="center" wrapText="1"/>
    </xf>
    <xf numFmtId="165" fontId="3" fillId="6" borderId="13" xfId="2" applyNumberFormat="1" applyFont="1" applyFill="1" applyBorder="1" applyAlignment="1">
      <alignment horizontal="center" wrapText="1"/>
    </xf>
    <xf numFmtId="165" fontId="3" fillId="5" borderId="17" xfId="0" applyNumberFormat="1" applyFont="1" applyFill="1" applyBorder="1" applyAlignment="1">
      <alignment horizontal="right" wrapText="1"/>
    </xf>
    <xf numFmtId="165" fontId="5" fillId="6" borderId="4" xfId="2" applyNumberFormat="1" applyFont="1" applyFill="1" applyBorder="1" applyAlignment="1">
      <alignment horizontal="center" wrapText="1"/>
    </xf>
    <xf numFmtId="165" fontId="5" fillId="5" borderId="7" xfId="1" applyNumberFormat="1" applyFont="1" applyFill="1" applyBorder="1" applyAlignment="1">
      <alignment wrapText="1"/>
    </xf>
    <xf numFmtId="165" fontId="5" fillId="5" borderId="8" xfId="1" applyNumberFormat="1" applyFont="1" applyFill="1" applyBorder="1" applyAlignment="1">
      <alignment wrapText="1"/>
    </xf>
    <xf numFmtId="165" fontId="5" fillId="6" borderId="3" xfId="2" applyNumberFormat="1" applyFont="1" applyFill="1" applyBorder="1" applyAlignment="1">
      <alignment horizontal="right" wrapText="1"/>
    </xf>
    <xf numFmtId="165" fontId="5" fillId="6" borderId="12" xfId="2" applyNumberFormat="1" applyFont="1" applyFill="1" applyBorder="1" applyAlignment="1">
      <alignment horizontal="right" wrapText="1"/>
    </xf>
    <xf numFmtId="165" fontId="5" fillId="6" borderId="13" xfId="2" applyNumberFormat="1" applyFont="1" applyFill="1" applyBorder="1" applyAlignment="1">
      <alignment horizontal="right" wrapText="1"/>
    </xf>
    <xf numFmtId="165" fontId="5" fillId="5" borderId="7" xfId="1" applyNumberFormat="1" applyFont="1" applyFill="1" applyBorder="1" applyAlignment="1">
      <alignment horizontal="right" wrapText="1"/>
    </xf>
    <xf numFmtId="165" fontId="5" fillId="5" borderId="8" xfId="1" applyNumberFormat="1" applyFont="1" applyFill="1" applyBorder="1" applyAlignment="1">
      <alignment horizontal="right" wrapText="1"/>
    </xf>
    <xf numFmtId="165" fontId="5" fillId="6" borderId="3" xfId="0" applyNumberFormat="1" applyFont="1" applyFill="1" applyBorder="1" applyAlignment="1">
      <alignment horizontal="right" wrapText="1"/>
    </xf>
    <xf numFmtId="165" fontId="5" fillId="6" borderId="12" xfId="0" applyNumberFormat="1" applyFont="1" applyFill="1" applyBorder="1" applyAlignment="1">
      <alignment horizontal="right" wrapText="1"/>
    </xf>
    <xf numFmtId="165" fontId="5" fillId="6" borderId="13" xfId="0" applyNumberFormat="1" applyFont="1" applyFill="1" applyBorder="1" applyAlignment="1">
      <alignment horizontal="right" wrapText="1"/>
    </xf>
    <xf numFmtId="165" fontId="3" fillId="5" borderId="17" xfId="1" applyNumberFormat="1" applyFont="1" applyFill="1" applyBorder="1" applyAlignment="1">
      <alignment horizontal="right" wrapText="1"/>
    </xf>
    <xf numFmtId="165" fontId="5" fillId="6" borderId="4" xfId="0" applyNumberFormat="1" applyFont="1" applyFill="1" applyBorder="1" applyAlignment="1">
      <alignment horizontal="right" wrapText="1"/>
    </xf>
    <xf numFmtId="165" fontId="3" fillId="5" borderId="4" xfId="1" applyNumberFormat="1" applyFont="1" applyFill="1" applyBorder="1" applyAlignment="1">
      <alignment horizontal="right" wrapText="1"/>
    </xf>
    <xf numFmtId="165" fontId="5" fillId="5" borderId="7" xfId="0" applyNumberFormat="1" applyFont="1" applyFill="1" applyBorder="1" applyAlignment="1">
      <alignment horizontal="right" wrapText="1"/>
    </xf>
    <xf numFmtId="165" fontId="5" fillId="5" borderId="8" xfId="0" applyNumberFormat="1" applyFont="1" applyFill="1" applyBorder="1" applyAlignment="1">
      <alignment horizontal="right" wrapText="1"/>
    </xf>
    <xf numFmtId="165" fontId="5" fillId="6" borderId="18" xfId="0" applyNumberFormat="1" applyFont="1" applyFill="1" applyBorder="1" applyAlignment="1">
      <alignment horizontal="center" wrapText="1"/>
    </xf>
    <xf numFmtId="165" fontId="5" fillId="6" borderId="11" xfId="0" applyNumberFormat="1" applyFont="1" applyFill="1" applyBorder="1" applyAlignment="1">
      <alignment horizontal="center" wrapText="1"/>
    </xf>
    <xf numFmtId="165" fontId="5" fillId="7" borderId="18" xfId="0" applyNumberFormat="1" applyFont="1" applyFill="1" applyBorder="1" applyAlignment="1">
      <alignment horizontal="center" wrapText="1"/>
    </xf>
    <xf numFmtId="165" fontId="5" fillId="7" borderId="11" xfId="0" applyNumberFormat="1" applyFont="1" applyFill="1" applyBorder="1" applyAlignment="1">
      <alignment horizontal="center" wrapText="1"/>
    </xf>
    <xf numFmtId="10" fontId="0" fillId="0" borderId="0" xfId="0" applyNumberFormat="1"/>
    <xf numFmtId="0" fontId="0" fillId="7" borderId="0" xfId="0" applyFill="1"/>
    <xf numFmtId="165" fontId="3" fillId="7" borderId="4" xfId="0" applyNumberFormat="1" applyFont="1" applyFill="1" applyBorder="1" applyAlignment="1">
      <alignment horizontal="center" wrapText="1"/>
    </xf>
    <xf numFmtId="10" fontId="5" fillId="6" borderId="4" xfId="0" applyNumberFormat="1" applyFont="1" applyFill="1" applyBorder="1" applyAlignment="1">
      <alignment horizontal="center" wrapText="1"/>
    </xf>
    <xf numFmtId="9" fontId="5" fillId="6" borderId="4" xfId="0" applyNumberFormat="1" applyFont="1" applyFill="1" applyBorder="1" applyAlignment="1">
      <alignment horizontal="center" wrapText="1"/>
    </xf>
    <xf numFmtId="10" fontId="5" fillId="6" borderId="3" xfId="0" applyNumberFormat="1" applyFont="1" applyFill="1" applyBorder="1" applyAlignment="1">
      <alignment horizontal="center" wrapText="1"/>
    </xf>
    <xf numFmtId="165" fontId="0" fillId="0" borderId="0" xfId="0" applyNumberFormat="1"/>
    <xf numFmtId="0" fontId="6" fillId="0" borderId="0" xfId="0" applyFont="1"/>
    <xf numFmtId="3" fontId="6" fillId="0" borderId="0" xfId="0" applyNumberFormat="1" applyFont="1" applyAlignment="1">
      <alignment horizontal="right"/>
    </xf>
    <xf numFmtId="167" fontId="6" fillId="0" borderId="0" xfId="0" applyNumberFormat="1" applyFont="1" applyAlignment="1">
      <alignment horizontal="right"/>
    </xf>
    <xf numFmtId="168" fontId="6" fillId="0" borderId="0" xfId="0" applyNumberFormat="1" applyFont="1" applyAlignment="1">
      <alignment horizontal="right"/>
    </xf>
    <xf numFmtId="14" fontId="6" fillId="0" borderId="0" xfId="0" applyNumberFormat="1" applyFont="1"/>
    <xf numFmtId="14" fontId="0" fillId="0" borderId="0" xfId="0" applyNumberFormat="1"/>
    <xf numFmtId="9" fontId="5" fillId="6" borderId="18" xfId="0" applyNumberFormat="1" applyFont="1" applyFill="1" applyBorder="1" applyAlignment="1">
      <alignment horizontal="center" wrapText="1"/>
    </xf>
    <xf numFmtId="9" fontId="5" fillId="6" borderId="3" xfId="0" applyNumberFormat="1" applyFont="1" applyFill="1" applyBorder="1" applyAlignment="1">
      <alignment horizontal="center" wrapText="1"/>
    </xf>
    <xf numFmtId="0" fontId="2" fillId="0" borderId="0" xfId="0" applyFont="1"/>
    <xf numFmtId="9" fontId="5" fillId="6" borderId="3" xfId="0" applyNumberFormat="1" applyFont="1" applyFill="1" applyBorder="1" applyAlignment="1">
      <alignment horizontal="right" wrapText="1"/>
    </xf>
    <xf numFmtId="9" fontId="5" fillId="6" borderId="13" xfId="0" applyNumberFormat="1" applyFont="1" applyFill="1" applyBorder="1" applyAlignment="1">
      <alignment horizontal="right" wrapText="1"/>
    </xf>
    <xf numFmtId="0" fontId="2" fillId="8" borderId="19" xfId="0" applyFont="1" applyFill="1" applyBorder="1"/>
    <xf numFmtId="167" fontId="2" fillId="8" borderId="20" xfId="0" applyNumberFormat="1" applyFont="1" applyFill="1" applyBorder="1"/>
    <xf numFmtId="1" fontId="0" fillId="0" borderId="0" xfId="0" applyNumberFormat="1"/>
    <xf numFmtId="1" fontId="6" fillId="0" borderId="0" xfId="0" applyNumberFormat="1" applyFont="1" applyAlignment="1">
      <alignment horizontal="right"/>
    </xf>
    <xf numFmtId="171" fontId="0" fillId="0" borderId="0" xfId="0" applyNumberFormat="1"/>
    <xf numFmtId="9" fontId="5" fillId="6" borderId="3" xfId="2" applyFont="1" applyFill="1" applyBorder="1" applyAlignment="1">
      <alignment horizontal="right" wrapText="1"/>
    </xf>
    <xf numFmtId="9" fontId="5" fillId="6" borderId="12" xfId="2" applyFont="1" applyFill="1" applyBorder="1" applyAlignment="1">
      <alignment horizontal="right" wrapText="1"/>
    </xf>
    <xf numFmtId="9" fontId="5" fillId="6" borderId="12" xfId="0" applyNumberFormat="1" applyFont="1" applyFill="1" applyBorder="1" applyAlignment="1">
      <alignment horizontal="right" wrapText="1"/>
    </xf>
    <xf numFmtId="9" fontId="5" fillId="6" borderId="21" xfId="2" applyFont="1" applyFill="1" applyBorder="1" applyAlignment="1">
      <alignment horizontal="right" wrapText="1"/>
    </xf>
    <xf numFmtId="9" fontId="5" fillId="6" borderId="22" xfId="2" applyFont="1" applyFill="1" applyBorder="1" applyAlignment="1">
      <alignment horizontal="right" wrapText="1"/>
    </xf>
    <xf numFmtId="165" fontId="5" fillId="5" borderId="7" xfId="0" applyNumberFormat="1" applyFont="1" applyFill="1" applyBorder="1" applyAlignment="1">
      <alignment wrapText="1"/>
    </xf>
    <xf numFmtId="0" fontId="1" fillId="2" borderId="0" xfId="0" applyFont="1" applyFill="1"/>
    <xf numFmtId="0" fontId="1" fillId="0" borderId="0" xfId="0" applyFont="1"/>
    <xf numFmtId="14" fontId="1" fillId="0" borderId="0" xfId="0" applyNumberFormat="1" applyFont="1"/>
    <xf numFmtId="1" fontId="1" fillId="0" borderId="0" xfId="0" applyNumberFormat="1" applyFont="1"/>
    <xf numFmtId="10" fontId="1" fillId="0" borderId="0" xfId="0" applyNumberFormat="1" applyFont="1"/>
    <xf numFmtId="172" fontId="0" fillId="0" borderId="0" xfId="0" applyNumberFormat="1"/>
    <xf numFmtId="0" fontId="0" fillId="9" borderId="0" xfId="0" applyFill="1"/>
    <xf numFmtId="172" fontId="0" fillId="9" borderId="0" xfId="0" applyNumberFormat="1" applyFill="1"/>
    <xf numFmtId="9" fontId="0" fillId="9" borderId="0" xfId="0" applyNumberFormat="1" applyFill="1"/>
    <xf numFmtId="3" fontId="0" fillId="0" borderId="0" xfId="0" applyNumberFormat="1"/>
    <xf numFmtId="169" fontId="0" fillId="0" borderId="0" xfId="0" applyNumberFormat="1"/>
    <xf numFmtId="172" fontId="0" fillId="5" borderId="0" xfId="0" applyNumberFormat="1" applyFill="1"/>
    <xf numFmtId="172" fontId="4" fillId="5" borderId="7" xfId="0" applyNumberFormat="1" applyFont="1" applyFill="1" applyBorder="1" applyAlignment="1">
      <alignment wrapText="1"/>
    </xf>
    <xf numFmtId="172" fontId="4" fillId="5" borderId="8" xfId="0" applyNumberFormat="1" applyFont="1" applyFill="1" applyBorder="1" applyAlignment="1">
      <alignment wrapText="1"/>
    </xf>
    <xf numFmtId="172" fontId="5" fillId="5" borderId="7" xfId="1" applyNumberFormat="1" applyFont="1" applyFill="1" applyBorder="1" applyAlignment="1">
      <alignment horizontal="right" wrapText="1"/>
    </xf>
    <xf numFmtId="172" fontId="4" fillId="5" borderId="7" xfId="1" applyNumberFormat="1" applyFont="1" applyFill="1" applyBorder="1" applyAlignment="1">
      <alignment wrapText="1"/>
    </xf>
    <xf numFmtId="172" fontId="4" fillId="5" borderId="8" xfId="1" applyNumberFormat="1" applyFont="1" applyFill="1" applyBorder="1" applyAlignment="1">
      <alignment wrapText="1"/>
    </xf>
    <xf numFmtId="172" fontId="5" fillId="5" borderId="7" xfId="1" applyNumberFormat="1" applyFont="1" applyFill="1" applyBorder="1" applyAlignment="1">
      <alignment wrapText="1"/>
    </xf>
    <xf numFmtId="172" fontId="3" fillId="5" borderId="4" xfId="0" applyNumberFormat="1" applyFont="1" applyFill="1" applyBorder="1" applyAlignment="1">
      <alignment horizontal="right" wrapText="1"/>
    </xf>
    <xf numFmtId="172" fontId="3" fillId="5" borderId="4" xfId="1" applyNumberFormat="1" applyFont="1" applyFill="1" applyBorder="1" applyAlignment="1">
      <alignment horizontal="right" wrapText="1"/>
    </xf>
    <xf numFmtId="172" fontId="3" fillId="5" borderId="11" xfId="0" applyNumberFormat="1" applyFont="1" applyFill="1" applyBorder="1" applyAlignment="1">
      <alignment horizontal="right" wrapText="1"/>
    </xf>
    <xf numFmtId="172" fontId="5" fillId="5" borderId="7" xfId="0" applyNumberFormat="1" applyFont="1" applyFill="1" applyBorder="1" applyAlignment="1">
      <alignment wrapText="1"/>
    </xf>
    <xf numFmtId="9" fontId="0" fillId="0" borderId="0" xfId="2" applyFont="1"/>
    <xf numFmtId="164" fontId="0" fillId="0" borderId="0" xfId="1" applyNumberFormat="1" applyFont="1"/>
    <xf numFmtId="173" fontId="0" fillId="0" borderId="0" xfId="3" applyNumberFormat="1" applyFont="1"/>
    <xf numFmtId="169" fontId="0" fillId="0" borderId="0" xfId="1" applyNumberFormat="1" applyFont="1"/>
    <xf numFmtId="167" fontId="0" fillId="0" borderId="0" xfId="0" applyNumberFormat="1"/>
    <xf numFmtId="167" fontId="0" fillId="9" borderId="0" xfId="0" applyNumberFormat="1" applyFill="1"/>
    <xf numFmtId="171" fontId="3" fillId="5" borderId="4" xfId="0" applyNumberFormat="1" applyFont="1" applyFill="1" applyBorder="1" applyAlignment="1">
      <alignment horizontal="right" wrapText="1"/>
    </xf>
    <xf numFmtId="172" fontId="3" fillId="5" borderId="23" xfId="1" applyNumberFormat="1" applyFont="1" applyFill="1" applyBorder="1" applyAlignment="1">
      <alignment horizontal="right" wrapText="1"/>
    </xf>
    <xf numFmtId="167" fontId="0" fillId="2" borderId="0" xfId="0" applyNumberFormat="1" applyFill="1"/>
    <xf numFmtId="0" fontId="7" fillId="0" borderId="0" xfId="0" applyFont="1"/>
    <xf numFmtId="9" fontId="7" fillId="0" borderId="0" xfId="0" applyNumberFormat="1" applyFont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8" fillId="0" borderId="24" xfId="0" applyFont="1" applyBorder="1" applyAlignment="1">
      <alignment readingOrder="1"/>
    </xf>
    <xf numFmtId="9" fontId="0" fillId="0" borderId="0" xfId="0" applyNumberFormat="1"/>
    <xf numFmtId="0" fontId="8" fillId="0" borderId="25" xfId="0" applyFont="1" applyBorder="1" applyAlignment="1">
      <alignment readingOrder="1"/>
    </xf>
    <xf numFmtId="0" fontId="9" fillId="13" borderId="0" xfId="0" applyFont="1" applyFill="1"/>
    <xf numFmtId="0" fontId="10" fillId="13" borderId="0" xfId="0" applyFont="1" applyFill="1"/>
    <xf numFmtId="0" fontId="9" fillId="0" borderId="0" xfId="0" applyFont="1"/>
    <xf numFmtId="0" fontId="11" fillId="14" borderId="0" xfId="0" applyFont="1" applyFill="1"/>
    <xf numFmtId="0" fontId="12" fillId="14" borderId="0" xfId="0" applyFont="1" applyFill="1"/>
    <xf numFmtId="0" fontId="11" fillId="0" borderId="0" xfId="0" applyFont="1"/>
    <xf numFmtId="0" fontId="8" fillId="0" borderId="26" xfId="0" applyFont="1" applyBorder="1" applyAlignment="1">
      <alignment readingOrder="1"/>
    </xf>
    <xf numFmtId="0" fontId="13" fillId="0" borderId="0" xfId="0" applyFont="1"/>
    <xf numFmtId="0" fontId="0" fillId="15" borderId="0" xfId="0" applyFill="1"/>
    <xf numFmtId="0" fontId="0" fillId="2" borderId="0" xfId="0" applyFill="1"/>
    <xf numFmtId="0" fontId="14" fillId="0" borderId="0" xfId="0" applyFont="1"/>
    <xf numFmtId="2" fontId="0" fillId="0" borderId="0" xfId="0" applyNumberFormat="1"/>
    <xf numFmtId="0" fontId="0" fillId="17" borderId="0" xfId="0" applyFill="1"/>
    <xf numFmtId="0" fontId="15" fillId="16" borderId="0" xfId="0" applyFont="1" applyFill="1"/>
    <xf numFmtId="0" fontId="0" fillId="0" borderId="30" xfId="0" pivotButton="1" applyBorder="1"/>
    <xf numFmtId="0" fontId="0" fillId="0" borderId="27" xfId="0" pivotButton="1" applyBorder="1"/>
    <xf numFmtId="0" fontId="0" fillId="0" borderId="31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30" xfId="0" applyBorder="1"/>
    <xf numFmtId="0" fontId="0" fillId="0" borderId="27" xfId="0" applyBorder="1"/>
    <xf numFmtId="172" fontId="0" fillId="0" borderId="28" xfId="0" applyNumberFormat="1" applyBorder="1" applyAlignment="1">
      <alignment horizontal="center"/>
    </xf>
    <xf numFmtId="0" fontId="0" fillId="0" borderId="31" xfId="0" applyBorder="1"/>
    <xf numFmtId="0" fontId="0" fillId="0" borderId="28" xfId="0" applyBorder="1"/>
    <xf numFmtId="167" fontId="0" fillId="0" borderId="32" xfId="0" applyNumberFormat="1" applyBorder="1" applyAlignment="1">
      <alignment horizontal="center"/>
    </xf>
    <xf numFmtId="9" fontId="0" fillId="0" borderId="32" xfId="0" applyNumberFormat="1" applyBorder="1" applyAlignment="1">
      <alignment horizontal="center"/>
    </xf>
    <xf numFmtId="174" fontId="0" fillId="0" borderId="29" xfId="0" applyNumberFormat="1" applyBorder="1" applyAlignment="1">
      <alignment horizontal="center"/>
    </xf>
    <xf numFmtId="167" fontId="0" fillId="9" borderId="31" xfId="0" applyNumberFormat="1" applyFill="1" applyBorder="1" applyAlignment="1">
      <alignment horizontal="center"/>
    </xf>
    <xf numFmtId="9" fontId="0" fillId="9" borderId="31" xfId="0" applyNumberFormat="1" applyFill="1" applyBorder="1" applyAlignment="1">
      <alignment horizontal="center"/>
    </xf>
    <xf numFmtId="174" fontId="0" fillId="9" borderId="28" xfId="0" applyNumberFormat="1" applyFill="1" applyBorder="1" applyAlignment="1">
      <alignment horizontal="center"/>
    </xf>
    <xf numFmtId="0" fontId="0" fillId="0" borderId="33" xfId="0" applyBorder="1" applyAlignment="1">
      <alignment horizontal="right"/>
    </xf>
    <xf numFmtId="0" fontId="0" fillId="0" borderId="34" xfId="0" applyBorder="1" applyAlignment="1">
      <alignment horizontal="right"/>
    </xf>
    <xf numFmtId="0" fontId="0" fillId="0" borderId="33" xfId="0" applyBorder="1"/>
    <xf numFmtId="0" fontId="0" fillId="0" borderId="34" xfId="0" applyBorder="1"/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 wrapText="1"/>
    </xf>
  </cellXfs>
  <cellStyles count="4">
    <cellStyle name="Millares" xfId="3" builtinId="3"/>
    <cellStyle name="Moneda" xfId="1" builtinId="4"/>
    <cellStyle name="Normal" xfId="0" builtinId="0"/>
    <cellStyle name="Porcentaje" xfId="2" builtinId="5"/>
  </cellStyles>
  <dxfs count="108">
    <dxf>
      <numFmt numFmtId="19" formatCode="dd/mm/yyyy"/>
    </dxf>
    <dxf>
      <numFmt numFmtId="173" formatCode="_-* #,##0_-;\-* #,##0_-;_-* &quot;-&quot;??_-;_-@_-"/>
    </dxf>
    <dxf>
      <numFmt numFmtId="19" formatCode="dd/mm/yyyy"/>
    </dxf>
    <dxf>
      <numFmt numFmtId="19" formatCode="dd/mm/yyyy"/>
    </dxf>
    <dxf>
      <numFmt numFmtId="19" formatCode="dd/mm/yyyy"/>
    </dxf>
    <dxf>
      <numFmt numFmtId="175" formatCode="m/d/yyyy"/>
    </dxf>
    <dxf>
      <numFmt numFmtId="175" formatCode="m/d/yyyy"/>
    </dxf>
    <dxf>
      <numFmt numFmtId="175" formatCode="m/d/yyyy"/>
    </dxf>
    <dxf>
      <numFmt numFmtId="175" formatCode="m/d/yyyy"/>
    </dxf>
    <dxf>
      <numFmt numFmtId="175" formatCode="m/d/yyyy"/>
    </dxf>
    <dxf>
      <numFmt numFmtId="175" formatCode="m/d/yyyy"/>
    </dxf>
    <dxf>
      <numFmt numFmtId="175" formatCode="m/d/yyyy"/>
    </dxf>
    <dxf>
      <numFmt numFmtId="175" formatCode="m/d/yyyy"/>
    </dxf>
    <dxf>
      <numFmt numFmtId="19" formatCode="dd/mm/yyyy"/>
    </dxf>
    <dxf>
      <numFmt numFmtId="169" formatCode="_-[$$-409]* #,##0_ ;_-[$$-409]* \-#,##0\ ;_-[$$-409]* &quot;-&quot;??_ ;_-@_ "/>
    </dxf>
    <dxf>
      <numFmt numFmtId="164" formatCode="_-* #,##0\ &quot;€&quot;_-;\-* #,##0\ &quot;€&quot;_-;_-* &quot;-&quot;??\ &quot;€&quot;_-;_-@_-"/>
    </dxf>
    <dxf>
      <numFmt numFmtId="173" formatCode="_-* #,##0_-;\-* #,##0_-;_-* &quot;-&quot;??_-;_-@_-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alignment horizontal="right"/>
    </dxf>
    <dxf>
      <alignment horizontal="righ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7" formatCode="0.0%"/>
    </dxf>
    <dxf>
      <numFmt numFmtId="167" formatCode="0.0%"/>
    </dxf>
    <dxf>
      <numFmt numFmtId="13" formatCode="0%"/>
    </dxf>
    <dxf>
      <numFmt numFmtId="172" formatCode="[$$-409]#,##0"/>
    </dxf>
    <dxf>
      <numFmt numFmtId="174" formatCode="[$$-409]#,##0.0"/>
    </dxf>
    <dxf>
      <numFmt numFmtId="167" formatCode="0.0%"/>
    </dxf>
    <dxf>
      <numFmt numFmtId="167" formatCode="0.0%"/>
    </dxf>
    <dxf>
      <numFmt numFmtId="167" formatCode="0.0%"/>
    </dxf>
    <dxf>
      <numFmt numFmtId="167" formatCode="0.0%"/>
    </dxf>
    <dxf>
      <numFmt numFmtId="167" formatCode="0.0%"/>
    </dxf>
    <dxf>
      <numFmt numFmtId="174" formatCode="[$$-409]#,##0.0"/>
    </dxf>
    <dxf>
      <numFmt numFmtId="174" formatCode="[$$-409]#,##0.0"/>
    </dxf>
    <dxf>
      <numFmt numFmtId="174" formatCode="[$$-409]#,##0.0"/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right style="hair">
          <color indexed="64"/>
        </right>
        <top style="hair">
          <color indexed="64"/>
        </top>
        <bottom style="hair">
          <color indexed="64"/>
        </bottom>
      </border>
    </dxf>
    <dxf>
      <numFmt numFmtId="174" formatCode="[$$-409]#,##0.0"/>
    </dxf>
    <dxf>
      <border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alignment horizontal="center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numFmt numFmtId="174" formatCode="[$$-409]#,##0.0"/>
    </dxf>
    <dxf>
      <numFmt numFmtId="174" formatCode="[$$-409]#,##0.0"/>
    </dxf>
    <dxf>
      <numFmt numFmtId="174" formatCode="[$$-409]#,##0.0"/>
    </dxf>
    <dxf>
      <numFmt numFmtId="167" formatCode="0.0%"/>
    </dxf>
    <dxf>
      <numFmt numFmtId="171" formatCode="[$$-409]#,##0.00"/>
    </dxf>
    <dxf>
      <numFmt numFmtId="171" formatCode="[$$-409]#,##0.00"/>
    </dxf>
    <dxf>
      <numFmt numFmtId="171" formatCode="[$$-409]#,##0.00"/>
    </dxf>
    <dxf>
      <numFmt numFmtId="172" formatCode="[$$-409]#,##0"/>
    </dxf>
    <dxf>
      <numFmt numFmtId="172" formatCode="[$$-409]#,##0"/>
    </dxf>
    <dxf>
      <numFmt numFmtId="172" formatCode="[$$-409]#,##0"/>
    </dxf>
    <dxf>
      <numFmt numFmtId="35" formatCode="_-* #,##0.00_-;\-* #,##0.00_-;_-* &quot;-&quot;??_-;_-@_-"/>
    </dxf>
    <dxf>
      <numFmt numFmtId="169" formatCode="_-[$$-409]* #,##0_ ;_-[$$-409]* \-#,##0\ ;_-[$$-409]* &quot;-&quot;??_ ;_-@_ "/>
    </dxf>
    <dxf>
      <numFmt numFmtId="173" formatCode="_-* #,##0_-;\-* #,##0_-;_-* &quot;-&quot;??_-;_-@_-"/>
    </dxf>
    <dxf>
      <numFmt numFmtId="169" formatCode="_-[$$-409]* #,##0_ ;_-[$$-409]* \-#,##0\ ;_-[$$-409]* &quot;-&quot;??_ ;_-@_ "/>
    </dxf>
    <dxf>
      <numFmt numFmtId="170" formatCode="_-[$$-409]* #,##0.00_ ;_-[$$-409]* \-#,##0.00\ ;_-[$$-409]* &quot;-&quot;??_ ;_-@_ "/>
    </dxf>
    <dxf>
      <numFmt numFmtId="172" formatCode="[$$-409]#,##0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167" formatCode="0.0%"/>
    </dxf>
    <dxf>
      <numFmt numFmtId="167" formatCode="0.0%"/>
    </dxf>
    <dxf>
      <numFmt numFmtId="172" formatCode="[$$-409]#,##0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D9F2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nnet.user" refreshedDate="46048.547248148148" createdVersion="8" refreshedVersion="8" minRefreshableVersion="3" recordCount="986" xr:uid="{EDA0242D-5214-4AAF-8EA8-836B4C1048AD}">
  <cacheSource type="worksheet">
    <worksheetSource ref="A1:X987" sheet="DATA"/>
  </cacheSource>
  <cacheFields count="26">
    <cacheField name="Compañia" numFmtId="0">
      <sharedItems containsBlank="1" count="3">
        <s v="LLC"/>
        <s v="SL"/>
        <m u="1"/>
      </sharedItems>
    </cacheField>
    <cacheField name="folio" numFmtId="0">
      <sharedItems containsSemiMixedTypes="0" containsString="0" containsNumber="1" containsInteger="1" minValue="1" maxValue="1031"/>
    </cacheField>
    <cacheField name="cerrada" numFmtId="0">
      <sharedItems containsSemiMixedTypes="0" containsString="0" containsNumber="1" containsInteger="1" minValue="0" maxValue="1"/>
    </cacheField>
    <cacheField name="fecha" numFmtId="14">
      <sharedItems containsSemiMixedTypes="0" containsNonDate="0" containsDate="1" containsString="0" minDate="2024-09-17T00:00:00" maxDate="2026-01-24T00:00:00"/>
    </cacheField>
    <cacheField name="fecha_inicio" numFmtId="0">
      <sharedItems containsDate="1" containsMixedTypes="1" minDate="2024-07-02T00:00:00" maxDate="2026-09-26T00:00:00"/>
    </cacheField>
    <cacheField name="fecha_fin" numFmtId="0">
      <sharedItems containsDate="1" containsMixedTypes="1" minDate="2024-07-05T00:00:00" maxDate="2026-10-09T00:00:00"/>
    </cacheField>
    <cacheField name="vendedor" numFmtId="0">
      <sharedItems/>
    </cacheField>
    <cacheField name="Semana" numFmtId="0">
      <sharedItems containsSemiMixedTypes="0" containsString="0" containsNumber="1" containsInteger="1" minValue="1" maxValue="53" count="53"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</sharedItems>
    </cacheField>
    <cacheField name="usuarios_invitados" numFmtId="0">
      <sharedItems containsBlank="1"/>
    </cacheField>
    <cacheField name="total_cliente" numFmtId="1">
      <sharedItems containsSemiMixedTypes="0" containsString="0" containsNumber="1" minValue="0" maxValue="22353043.399999999"/>
    </cacheField>
    <cacheField name="moneda" numFmtId="1">
      <sharedItems/>
    </cacheField>
    <cacheField name="Total Venta EUR" numFmtId="1">
      <sharedItems containsSemiMixedTypes="0" containsString="0" containsNumber="1" minValue="0" maxValue="400000"/>
    </cacheField>
    <cacheField name="Total Venta USD" numFmtId="1">
      <sharedItems containsSemiMixedTypes="0" containsString="0" containsNumber="1" minValue="0" maxValue="463999.99999999994"/>
    </cacheField>
    <cacheField name="Rentabilidad" numFmtId="1">
      <sharedItems containsSemiMixedTypes="0" containsString="0" containsNumber="1" minValue="-2831.43" maxValue="2592953.69"/>
    </cacheField>
    <cacheField name="Rentabilidad en EUR" numFmtId="1">
      <sharedItems containsSemiMixedTypes="0" containsString="0" containsNumber="1" minValue="-2435.0297999999998" maxValue="61358.42"/>
    </cacheField>
    <cacheField name="Rentabilidad en USD" numFmtId="1">
      <sharedItems containsSemiMixedTypes="0" containsString="0" containsNumber="1" minValue="-2831.43" maxValue="71347"/>
    </cacheField>
    <cacheField name="% Rentabilidad" numFmtId="0">
      <sharedItems containsMixedTypes="1" containsNumber="1" minValue="-0.31488151898574052" maxValue="3.0142714587737847"/>
    </cacheField>
    <cacheField name="Mes" numFmtId="0">
      <sharedItems containsSemiMixedTypes="0" containsString="0" containsNumber="1" containsInteger="1" minValue="1" maxValue="12"/>
    </cacheField>
    <cacheField name="Año" numFmtId="0">
      <sharedItems containsSemiMixedTypes="0" containsString="0" containsNumber="1" containsInteger="1" minValue="2024" maxValue="2026" count="3">
        <n v="2024"/>
        <n v="2025"/>
        <n v="2026"/>
      </sharedItems>
    </cacheField>
    <cacheField name="Mes Inicio" numFmtId="0">
      <sharedItems containsMixedTypes="1" containsNumber="1" containsInteger="1" minValue="1" maxValue="12"/>
    </cacheField>
    <cacheField name="Año Inicio" numFmtId="0">
      <sharedItems containsMixedTypes="1" containsNumber="1" containsInteger="1" minValue="2024" maxValue="2027"/>
    </cacheField>
    <cacheField name="Fecha 45 dias fin" numFmtId="0">
      <sharedItems containsDate="1" containsMixedTypes="1" minDate="2024-08-19T00:00:00" maxDate="1900-01-06T20:51:04"/>
    </cacheField>
    <cacheField name="mes 45 dias fin" numFmtId="0">
      <sharedItems/>
    </cacheField>
    <cacheField name="Año 45 dias fin" numFmtId="0">
      <sharedItems containsMixedTypes="1" containsNumber="1" containsInteger="1" minValue="2024" maxValue="2027"/>
    </cacheField>
    <cacheField name="Rentabilidad en %" numFmtId="0" formula="'Rentabilidad en EUR'/'Total Venta EUR'" databaseField="0"/>
    <cacheField name="Rentabilidad %" numFmtId="0" formula="'Rentabilidad en USD'/'Total Venta USD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469043171295" createdVersion="8" refreshedVersion="8" minRefreshableVersion="3" recordCount="2351" xr:uid="{893D869C-B636-49C3-8916-84774CDEB039}">
  <cacheSource type="worksheet">
    <worksheetSource ref="A1:X1048576" sheet="DATA"/>
  </cacheSource>
  <cacheFields count="26">
    <cacheField name="Compañia" numFmtId="0">
      <sharedItems containsBlank="1" count="3">
        <s v="LLC"/>
        <s v="SL"/>
        <m/>
      </sharedItems>
    </cacheField>
    <cacheField name="folio" numFmtId="0">
      <sharedItems containsString="0" containsBlank="1" containsNumber="1" containsInteger="1" minValue="1" maxValue="1079"/>
    </cacheField>
    <cacheField name="cerrada" numFmtId="0">
      <sharedItems containsString="0" containsBlank="1" containsNumber="1" containsInteger="1" minValue="0" maxValue="1"/>
    </cacheField>
    <cacheField name="fecha" numFmtId="0">
      <sharedItems containsDate="1" containsString="0" containsBlank="1" containsMixedTypes="1" minDate="2024-09-17T00:00:00" maxDate="1900-01-05T08:51:04"/>
    </cacheField>
    <cacheField name="fecha_inicio" numFmtId="0">
      <sharedItems containsDate="1" containsBlank="1" containsMixedTypes="1" minDate="2024-07-02T00:00:00" maxDate="1900-01-06T17:51:04"/>
    </cacheField>
    <cacheField name="fecha_fin" numFmtId="0">
      <sharedItems containsDate="1" containsBlank="1" containsMixedTypes="1" minDate="2024-07-05T00:00:00" maxDate="1900-01-06T18:51:04"/>
    </cacheField>
    <cacheField name="vendedor" numFmtId="0">
      <sharedItems containsBlank="1"/>
    </cacheField>
    <cacheField name="Semana" numFmtId="0">
      <sharedItems containsString="0" containsBlank="1" containsNumber="1" containsInteger="1" minValue="1" maxValue="53" count="54"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m/>
      </sharedItems>
    </cacheField>
    <cacheField name="usuarios_invitados" numFmtId="0">
      <sharedItems containsBlank="1"/>
    </cacheField>
    <cacheField name="total_cliente" numFmtId="0">
      <sharedItems containsString="0" containsBlank="1" containsNumber="1" minValue="0" maxValue="22353043.399999999"/>
    </cacheField>
    <cacheField name="moneda" numFmtId="0">
      <sharedItems containsBlank="1"/>
    </cacheField>
    <cacheField name="Total Venta EUR" numFmtId="0">
      <sharedItems containsString="0" containsBlank="1" containsNumber="1" minValue="0" maxValue="400000"/>
    </cacheField>
    <cacheField name="Total Venta USD" numFmtId="0">
      <sharedItems containsString="0" containsBlank="1" containsNumber="1" minValue="0" maxValue="463999.99999999994"/>
    </cacheField>
    <cacheField name="Rentabilidad" numFmtId="0">
      <sharedItems containsString="0" containsBlank="1" containsNumber="1" minValue="-995.69" maxValue="2592953.69"/>
    </cacheField>
    <cacheField name="Rentabilidad en EUR" numFmtId="0">
      <sharedItems containsString="0" containsBlank="1" containsNumber="1" minValue="-856.29340000000002" maxValue="61358.42"/>
    </cacheField>
    <cacheField name="Rentabilidad en USD" numFmtId="0">
      <sharedItems containsString="0" containsBlank="1" containsNumber="1" minValue="-995.69" maxValue="71347"/>
    </cacheField>
    <cacheField name="% Rentabilidad" numFmtId="0">
      <sharedItems containsBlank="1" containsMixedTypes="1" containsNumber="1" minValue="-0.31488151898574052" maxValue="3.0142714587737847"/>
    </cacheField>
    <cacheField name="Mes" numFmtId="0">
      <sharedItems containsString="0" containsBlank="1" containsNumber="1" containsInteger="1" minValue="1" maxValue="12"/>
    </cacheField>
    <cacheField name="Año" numFmtId="0">
      <sharedItems containsString="0" containsBlank="1" containsNumber="1" containsInteger="1" minValue="2024" maxValue="2026" count="4">
        <n v="2024"/>
        <n v="2025"/>
        <n v="2026"/>
        <m/>
      </sharedItems>
    </cacheField>
    <cacheField name="Mes Inicio" numFmtId="0">
      <sharedItems containsBlank="1" containsMixedTypes="1" containsNumber="1" containsInteger="1" minValue="1" maxValue="12" count="14">
        <n v="10"/>
        <n v="12"/>
        <n v="11"/>
        <n v="7"/>
        <n v="5"/>
        <n v="3"/>
        <n v="9"/>
        <n v="1"/>
        <n v="2"/>
        <n v="4"/>
        <n v="6"/>
        <n v="8"/>
        <e v="#VALUE!"/>
        <m/>
      </sharedItems>
    </cacheField>
    <cacheField name="Año Inicio" numFmtId="0">
      <sharedItems containsBlank="1" containsMixedTypes="1" containsNumber="1" containsInteger="1" minValue="2024" maxValue="2027" count="6">
        <n v="2024"/>
        <n v="2025"/>
        <n v="2026"/>
        <e v="#VALUE!"/>
        <n v="2027"/>
        <m/>
      </sharedItems>
    </cacheField>
    <cacheField name="Fecha 45 dias fin" numFmtId="0">
      <sharedItems containsDate="1" containsBlank="1" containsMixedTypes="1" minDate="2024-08-19T00:00:00" maxDate="1900-01-07T00:51:04"/>
    </cacheField>
    <cacheField name="mes 45 dias fin" numFmtId="0">
      <sharedItems containsBlank="1"/>
    </cacheField>
    <cacheField name="Año 45 dias fin" numFmtId="0">
      <sharedItems containsBlank="1" containsMixedTypes="1" containsNumber="1" containsInteger="1" minValue="2024" maxValue="2027"/>
    </cacheField>
    <cacheField name="Rentabilidad %" numFmtId="0" formula="'Rentabilidad en USD'/'Total Venta USD'" databaseField="0"/>
    <cacheField name="Rentabilidad%" numFmtId="0" formula="'Rentabilidad en USD'/'Total Venta USD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nnet.user" refreshedDate="46064.544007870369" createdVersion="8" refreshedVersion="8" minRefreshableVersion="3" recordCount="5955" xr:uid="{668E0D3D-03B9-410C-A65D-5D618472560E}">
  <cacheSource type="worksheet">
    <worksheetSource ref="A1:V1048576" sheet="DATA SERV"/>
  </cacheSource>
  <cacheFields count="24">
    <cacheField name="Oficina" numFmtId="0">
      <sharedItems containsBlank="1" count="4">
        <s v="Madrid"/>
        <s v="México"/>
        <e v="#N/A"/>
        <m/>
      </sharedItems>
    </cacheField>
    <cacheField name="Compañía" numFmtId="0">
      <sharedItems containsBlank="1" count="3">
        <s v="SL"/>
        <s v="LLC"/>
        <m/>
      </sharedItems>
    </cacheField>
    <cacheField name="folio" numFmtId="0">
      <sharedItems containsString="0" containsBlank="1" containsNumber="1" containsInteger="1" minValue="1" maxValue="1079"/>
    </cacheField>
    <cacheField name="vendedor" numFmtId="0">
      <sharedItems containsBlank="1" count="48">
        <s v="ConchaD"/>
        <s v="AndreaG"/>
        <s v="MartinB"/>
        <s v="HelenM"/>
        <s v="FernandaS"/>
        <s v="BlancaO"/>
        <s v="ElenaM"/>
        <s v="AnaTeresa"/>
        <s v="AlmudenaG"/>
        <s v="AliciaLT"/>
        <s v="AlejandraL"/>
        <s v="PaulinaA"/>
        <s v="JorgeP"/>
        <s v="IreneC"/>
        <s v="JimenaM"/>
        <s v="marc1989"/>
        <s v="DianaM"/>
        <e v="#N/A"/>
        <s v="LorenzaP"/>
        <s v="LuciaS"/>
        <s v="MinervaH"/>
        <s v="RafaellaP"/>
        <s v="VeronicaN"/>
        <s v="LucianaE"/>
        <s v="MariaM"/>
        <s v="IsraelB"/>
        <s v="FernandoS"/>
        <s v="ClaudiaF"/>
        <s v="EduardoP"/>
        <s v="AndreaM"/>
        <s v="MariellaP"/>
        <s v="PaulinaV"/>
        <s v="JorgeG"/>
        <s v="MartinO"/>
        <s v="ManonR"/>
        <s v="MarujaN"/>
        <s v="MariaJose"/>
        <s v="LuisHdz"/>
        <s v="CatalinaF"/>
        <s v="VivianaS"/>
        <s v="RocioZ"/>
        <s v="SalvadorR"/>
        <s v="CaroleM"/>
        <s v="MariellaG"/>
        <s v="InesGR"/>
        <s v="AliciaL"/>
        <s v="EduardoH"/>
        <m/>
      </sharedItems>
    </cacheField>
    <cacheField name="proveedor" numFmtId="0">
      <sharedItems containsString="0" containsBlank="1" containsNumber="1" containsInteger="1" minValue="0" maxValue="34868"/>
    </cacheField>
    <cacheField name="descripcion" numFmtId="0">
      <sharedItems containsBlank="1"/>
    </cacheField>
    <cacheField name="inicio_estancia" numFmtId="0">
      <sharedItems containsDate="1" containsBlank="1" containsMixedTypes="1" minDate="2024-07-02T00:00:00" maxDate="2027-06-26T00:00:00"/>
    </cacheField>
    <cacheField name="fin_estancia" numFmtId="0">
      <sharedItems containsDate="1" containsBlank="1" containsMixedTypes="1" minDate="2024-07-05T00:00:00" maxDate="2027-07-01T00:00:00"/>
    </cacheField>
    <cacheField name="tipo_servicio" numFmtId="0">
      <sharedItems containsBlank="1"/>
    </cacheField>
    <cacheField name="tipo servicio " numFmtId="0">
      <sharedItems containsBlank="1" count="12">
        <s v="DMC"/>
        <s v="Honorarios"/>
        <s v="Vuelos"/>
        <s v="Otros"/>
        <s v="Hotel"/>
        <s v="Traslados"/>
        <s v="Reembolso"/>
        <s v="Visados"/>
        <s v="Crucero"/>
        <s v="Descuento"/>
        <m/>
        <e v="#N/A" u="1"/>
      </sharedItems>
    </cacheField>
    <cacheField name="moneda" numFmtId="0">
      <sharedItems containsBlank="1"/>
    </cacheField>
    <cacheField name="subtotal" numFmtId="0">
      <sharedItems containsString="0" containsBlank="1" containsNumber="1" minValue="-50112.5" maxValue="21422263"/>
    </cacheField>
    <cacheField name="Subtotal_EUR" numFmtId="0">
      <sharedItems containsString="0" containsBlank="1" containsNumber="1" minValue="-12213.5566" maxValue="400000"/>
    </cacheField>
    <cacheField name="Subtotal_USD" numFmtId="0">
      <sharedItems containsString="0" containsBlank="1" containsNumber="1" minValue="-14201.81" maxValue="463999.99999999994"/>
    </cacheField>
    <cacheField name="monto_comision" numFmtId="0">
      <sharedItems containsString="0" containsBlank="1" containsNumber="1" minValue="-2198" maxValue="2518383.9900000002"/>
    </cacheField>
    <cacheField name="Monto Comision EUR" numFmtId="0">
      <sharedItems containsString="0" containsBlank="1" containsNumber="1" minValue="-1890.28" maxValue="58276.627200000003"/>
    </cacheField>
    <cacheField name="Monto Comision USD" numFmtId="0">
      <sharedItems containsString="0" containsBlank="1" containsNumber="1" minValue="-2198" maxValue="67763.520000000004"/>
    </cacheField>
    <cacheField name="prov_nombre" numFmtId="0">
      <sharedItems containsBlank="1" containsMixedTypes="1" containsNumber="1" containsInteger="1" minValue="0" maxValue="0"/>
    </cacheField>
    <cacheField name="Pais" numFmtId="0">
      <sharedItems containsBlank="1" containsMixedTypes="1" containsNumber="1" containsInteger="1" minValue="0" maxValue="0"/>
    </cacheField>
    <cacheField name="Semana" numFmtId="0">
      <sharedItems containsBlank="1" containsMixedTypes="1" containsNumber="1" containsInteger="1" minValue="1" maxValue="53" count="55">
        <n v="51"/>
        <n v="52"/>
        <n v="16"/>
        <n v="17"/>
        <n v="18"/>
        <n v="29"/>
        <n v="20"/>
        <n v="21"/>
        <n v="30"/>
        <n v="31"/>
        <n v="49"/>
        <n v="34"/>
        <n v="35"/>
        <n v="22"/>
        <n v="23"/>
        <n v="24"/>
        <n v="27"/>
        <n v="46"/>
        <n v="26"/>
        <n v="36"/>
        <n v="28"/>
        <n v="43"/>
        <n v="44"/>
        <n v="40"/>
        <n v="41"/>
        <n v="42"/>
        <n v="39"/>
        <n v="37"/>
        <n v="50"/>
        <n v="3"/>
        <n v="47"/>
        <n v="53"/>
        <n v="48"/>
        <n v="25"/>
        <n v="45"/>
        <n v="2"/>
        <n v="13"/>
        <n v="14"/>
        <n v="15"/>
        <n v="9"/>
        <n v="1"/>
        <n v="6"/>
        <n v="5"/>
        <n v="7"/>
        <n v="8"/>
        <n v="32"/>
        <n v="12"/>
        <n v="10"/>
        <n v="4"/>
        <e v="#VALUE!"/>
        <n v="11"/>
        <n v="38"/>
        <n v="19"/>
        <n v="33"/>
        <m/>
      </sharedItems>
    </cacheField>
    <cacheField name="Año" numFmtId="0">
      <sharedItems containsBlank="1" containsMixedTypes="1" containsNumber="1" containsInteger="1" minValue="2024" maxValue="2027" count="6">
        <n v="2025"/>
        <n v="2026"/>
        <n v="2024"/>
        <e v="#VALUE!"/>
        <n v="2027"/>
        <m/>
      </sharedItems>
    </cacheField>
    <cacheField name="Rentabilidad" numFmtId="0">
      <sharedItems containsBlank="1" containsMixedTypes="1" containsNumber="1" minValue="-5.1658767772511842" maxValue="4606"/>
    </cacheField>
    <cacheField name="Rentabilidad %" numFmtId="0" formula="'Monto Comision USD'/Subtotal_USD" databaseField="0"/>
    <cacheField name="K USD" numFmtId="0" formula="Subtotal_USD/1000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6">
  <r>
    <x v="0"/>
    <n v="1"/>
    <n v="0"/>
    <d v="2024-09-17T00:00:00"/>
    <d v="2024-10-03T00:00:00"/>
    <d v="2024-10-07T00:00:00"/>
    <s v="marc1989"/>
    <x v="0"/>
    <m/>
    <n v="250"/>
    <s v="EUR"/>
    <n v="250"/>
    <n v="290"/>
    <n v="0"/>
    <n v="0"/>
    <n v="0"/>
    <n v="0"/>
    <n v="9"/>
    <x v="0"/>
    <n v="10"/>
    <n v="2024"/>
    <d v="2024-11-21T00:00:00"/>
    <s v="noviembre"/>
    <n v="2024"/>
  </r>
  <r>
    <x v="0"/>
    <n v="2"/>
    <n v="1"/>
    <d v="2024-09-20T00:00:00"/>
    <d v="2024-12-20T00:00:00"/>
    <d v="2024-12-26T00:00:00"/>
    <s v="DianaM"/>
    <x v="0"/>
    <s v="MARC1989"/>
    <n v="11800"/>
    <s v="USD"/>
    <n v="10148"/>
    <n v="11800"/>
    <n v="1269.98"/>
    <n v="1092.1828"/>
    <n v="1269.98"/>
    <n v="0.10762542372881356"/>
    <n v="9"/>
    <x v="0"/>
    <n v="12"/>
    <n v="2024"/>
    <d v="2025-02-09T00:00:00"/>
    <s v="febrero"/>
    <n v="2025"/>
  </r>
  <r>
    <x v="0"/>
    <n v="3"/>
    <n v="1"/>
    <d v="2024-09-23T00:00:00"/>
    <d v="2024-10-03T00:00:00"/>
    <d v="2024-10-07T00:00:00"/>
    <s v="DianaM"/>
    <x v="1"/>
    <s v="MARC1989"/>
    <n v="3400"/>
    <s v="EUR"/>
    <n v="3400"/>
    <n v="3943.9999999999995"/>
    <n v="340"/>
    <n v="340"/>
    <n v="394.4"/>
    <n v="0.1"/>
    <n v="9"/>
    <x v="0"/>
    <n v="10"/>
    <n v="2024"/>
    <d v="2024-11-21T00:00:00"/>
    <s v="noviembre"/>
    <n v="2024"/>
  </r>
  <r>
    <x v="0"/>
    <n v="4"/>
    <n v="1"/>
    <d v="2024-09-23T00:00:00"/>
    <d v="2024-12-15T00:00:00"/>
    <d v="2025-01-02T00:00:00"/>
    <s v="DianaM"/>
    <x v="1"/>
    <s v="MARC1989"/>
    <n v="354545.26"/>
    <s v="MXN"/>
    <n v="17018.172480000001"/>
    <n v="19854.53456"/>
    <n v="74463.899999999994"/>
    <n v="3574.2671999999998"/>
    <n v="4169.9784"/>
    <n v="0.21002649986069477"/>
    <n v="9"/>
    <x v="0"/>
    <n v="12"/>
    <n v="2024"/>
    <d v="2025-02-16T00:00:00"/>
    <s v="febrero"/>
    <n v="2025"/>
  </r>
  <r>
    <x v="0"/>
    <n v="6"/>
    <n v="1"/>
    <d v="2024-09-26T00:00:00"/>
    <d v="2024-10-02T00:00:00"/>
    <d v="2024-10-13T00:00:00"/>
    <s v="DianaM"/>
    <x v="1"/>
    <s v="MARC1989"/>
    <n v="18389.47"/>
    <s v="EUR"/>
    <n v="18389.47"/>
    <n v="21331.785199999998"/>
    <n v="2913.47"/>
    <n v="2913.47"/>
    <n v="3379.6251999999995"/>
    <n v="0.15843142842072119"/>
    <n v="9"/>
    <x v="0"/>
    <n v="10"/>
    <n v="2024"/>
    <d v="2024-11-27T00:00:00"/>
    <s v="noviembre"/>
    <n v="2024"/>
  </r>
  <r>
    <x v="0"/>
    <n v="7"/>
    <n v="1"/>
    <d v="2024-09-30T00:00:00"/>
    <d v="2024-11-05T00:00:00"/>
    <d v="2024-11-18T00:00:00"/>
    <s v="DianaM"/>
    <x v="2"/>
    <s v="MARC1989"/>
    <n v="182190.48"/>
    <s v="EUR"/>
    <n v="182190.48"/>
    <n v="211340.95679999999"/>
    <n v="25479.17"/>
    <n v="25479.17"/>
    <n v="29555.837199999994"/>
    <n v="0.13984907444121117"/>
    <n v="9"/>
    <x v="0"/>
    <n v="11"/>
    <n v="2024"/>
    <d v="2025-01-02T00:00:00"/>
    <s v="enero"/>
    <n v="2025"/>
  </r>
  <r>
    <x v="0"/>
    <n v="8"/>
    <n v="1"/>
    <d v="2024-10-05T00:00:00"/>
    <d v="2024-10-14T00:00:00"/>
    <d v="2024-10-24T00:00:00"/>
    <s v="DianaM"/>
    <x v="2"/>
    <s v="MARC1989"/>
    <n v="6473.42"/>
    <s v="EUR"/>
    <n v="6473.42"/>
    <n v="7509.1671999999999"/>
    <n v="1573.42"/>
    <n v="1573.42"/>
    <n v="1825.1671999999999"/>
    <n v="0.24305853783625966"/>
    <n v="10"/>
    <x v="0"/>
    <n v="10"/>
    <n v="2024"/>
    <d v="2024-12-08T00:00:00"/>
    <s v="diciembre"/>
    <n v="2024"/>
  </r>
  <r>
    <x v="0"/>
    <n v="9"/>
    <n v="1"/>
    <d v="2024-10-08T00:00:00"/>
    <d v="2024-12-27T00:00:00"/>
    <d v="2025-01-04T00:00:00"/>
    <s v="DianaM"/>
    <x v="3"/>
    <s v="MARC1989"/>
    <n v="38649.61"/>
    <s v="USD"/>
    <n v="33238.664599999996"/>
    <n v="38649.61"/>
    <n v="3188.81"/>
    <n v="2742.3766000000001"/>
    <n v="3188.81"/>
    <n v="8.2505619073517181E-2"/>
    <n v="10"/>
    <x v="0"/>
    <n v="12"/>
    <n v="2024"/>
    <d v="2025-02-18T00:00:00"/>
    <s v="febrero"/>
    <n v="2025"/>
  </r>
  <r>
    <x v="0"/>
    <n v="10"/>
    <n v="1"/>
    <d v="2024-10-09T00:00:00"/>
    <d v="2024-12-27T00:00:00"/>
    <d v="2024-12-27T00:00:00"/>
    <s v="DianaM"/>
    <x v="3"/>
    <s v="MARC1989"/>
    <n v="1455.62"/>
    <s v="USD"/>
    <n v="1251.8331999999998"/>
    <n v="1455.62"/>
    <n v="294.64"/>
    <n v="253.39039999999997"/>
    <n v="294.64"/>
    <n v="0.20241546557480661"/>
    <n v="10"/>
    <x v="0"/>
    <n v="12"/>
    <n v="2024"/>
    <d v="2025-02-10T00:00:00"/>
    <s v="febrero"/>
    <n v="2025"/>
  </r>
  <r>
    <x v="0"/>
    <n v="11"/>
    <n v="1"/>
    <d v="2024-10-09T00:00:00"/>
    <d v="2024-12-29T00:00:00"/>
    <d v="2025-01-04T00:00:00"/>
    <s v="DianaM"/>
    <x v="3"/>
    <s v="MARC1989"/>
    <n v="1652.27"/>
    <s v="USD"/>
    <n v="1420.9521999999999"/>
    <n v="1652.27"/>
    <n v="42.61"/>
    <n v="36.644599999999997"/>
    <n v="42.61"/>
    <n v="2.5788763337711147E-2"/>
    <n v="10"/>
    <x v="0"/>
    <n v="12"/>
    <n v="2024"/>
    <d v="2025-02-18T00:00:00"/>
    <s v="febrero"/>
    <n v="2025"/>
  </r>
  <r>
    <x v="0"/>
    <n v="12"/>
    <n v="1"/>
    <d v="2024-10-10T00:00:00"/>
    <d v="2024-12-18T00:00:00"/>
    <d v="2024-12-28T00:00:00"/>
    <s v="DianaM"/>
    <x v="3"/>
    <s v="MARC1989"/>
    <n v="31905.85"/>
    <s v="EUR"/>
    <n v="31905.85"/>
    <n v="37010.785999999993"/>
    <n v="9918.2800000000007"/>
    <n v="9918.2800000000007"/>
    <n v="11505.2048"/>
    <n v="0.31086086093929488"/>
    <n v="10"/>
    <x v="0"/>
    <n v="12"/>
    <n v="2024"/>
    <d v="2025-02-11T00:00:00"/>
    <s v="febrero"/>
    <n v="2025"/>
  </r>
  <r>
    <x v="0"/>
    <n v="13"/>
    <n v="1"/>
    <d v="2024-10-11T00:00:00"/>
    <d v="2024-11-22T00:00:00"/>
    <d v="2024-11-27T00:00:00"/>
    <s v="DianaM"/>
    <x v="3"/>
    <s v="MARC1989"/>
    <n v="6490.08"/>
    <s v="USD"/>
    <n v="5581.4687999999996"/>
    <n v="6490.08"/>
    <n v="1244.92"/>
    <n v="1070.6312"/>
    <n v="1244.92"/>
    <n v="0.19181889899662255"/>
    <n v="10"/>
    <x v="0"/>
    <n v="11"/>
    <n v="2024"/>
    <d v="2025-01-11T00:00:00"/>
    <s v="enero"/>
    <n v="2025"/>
  </r>
  <r>
    <x v="0"/>
    <n v="14"/>
    <n v="1"/>
    <d v="2024-10-18T00:00:00"/>
    <d v="2025-11-03T00:00:00"/>
    <d v="2025-11-30T00:00:00"/>
    <s v="DianaM"/>
    <x v="4"/>
    <s v="ISRAELB,MARC1989"/>
    <n v="53274.47"/>
    <s v="USD"/>
    <n v="45816.044200000004"/>
    <n v="53274.47"/>
    <n v="6880.99"/>
    <n v="5917.6513999999997"/>
    <n v="6880.99"/>
    <n v="0.12916111600922542"/>
    <n v="10"/>
    <x v="0"/>
    <n v="11"/>
    <n v="2025"/>
    <d v="2026-01-14T00:00:00"/>
    <s v="enero"/>
    <n v="2026"/>
  </r>
  <r>
    <x v="0"/>
    <n v="15"/>
    <n v="1"/>
    <d v="2024-10-22T00:00:00"/>
    <d v="2024-10-24T00:00:00"/>
    <d v="2024-11-03T00:00:00"/>
    <s v="DianaM"/>
    <x v="5"/>
    <s v="MARC1989"/>
    <n v="2327"/>
    <s v="USD"/>
    <n v="2001.22"/>
    <n v="2327"/>
    <n v="0"/>
    <n v="0"/>
    <n v="0"/>
    <n v="0"/>
    <n v="10"/>
    <x v="0"/>
    <n v="10"/>
    <n v="2024"/>
    <d v="2024-12-18T00:00:00"/>
    <s v="diciembre"/>
    <n v="2024"/>
  </r>
  <r>
    <x v="0"/>
    <n v="16"/>
    <n v="1"/>
    <d v="2024-10-22T00:00:00"/>
    <d v="2024-11-26T00:00:00"/>
    <d v="2024-11-29T00:00:00"/>
    <s v="DianaM"/>
    <x v="5"/>
    <s v="MARC1989"/>
    <n v="6385.17"/>
    <s v="USD"/>
    <n v="5491.2461999999996"/>
    <n v="6385.17"/>
    <n v="866.04"/>
    <n v="744.7944"/>
    <n v="866.04"/>
    <n v="0.13563303717833669"/>
    <n v="10"/>
    <x v="0"/>
    <n v="11"/>
    <n v="2024"/>
    <d v="2025-01-13T00:00:00"/>
    <s v="enero"/>
    <n v="2025"/>
  </r>
  <r>
    <x v="0"/>
    <n v="17"/>
    <n v="1"/>
    <d v="2024-10-22T00:00:00"/>
    <d v="2024-10-24T00:00:00"/>
    <d v="2024-10-24T00:00:00"/>
    <s v="DianaM"/>
    <x v="5"/>
    <s v="MARC1989"/>
    <n v="1590"/>
    <s v="EUR"/>
    <n v="1590"/>
    <n v="1844.3999999999999"/>
    <n v="280"/>
    <n v="280"/>
    <n v="324.79999999999995"/>
    <n v="0.1761006289308176"/>
    <n v="10"/>
    <x v="0"/>
    <n v="10"/>
    <n v="2024"/>
    <d v="2024-12-08T00:00:00"/>
    <s v="diciembre"/>
    <n v="2024"/>
  </r>
  <r>
    <x v="0"/>
    <n v="18"/>
    <n v="1"/>
    <d v="2024-10-25T00:00:00"/>
    <d v="2024-10-26T00:00:00"/>
    <d v="2024-11-09T00:00:00"/>
    <s v="DianaM"/>
    <x v="5"/>
    <s v="MARC1989"/>
    <n v="14493.36"/>
    <s v="USD"/>
    <n v="12464.2896"/>
    <n v="14493.36"/>
    <n v="2056.36"/>
    <n v="1768.4696000000001"/>
    <n v="2056.36"/>
    <n v="0.14188290361931258"/>
    <n v="10"/>
    <x v="0"/>
    <n v="10"/>
    <n v="2024"/>
    <d v="2024-12-24T00:00:00"/>
    <s v="diciembre"/>
    <n v="2024"/>
  </r>
  <r>
    <x v="0"/>
    <n v="19"/>
    <n v="1"/>
    <d v="2024-10-28T00:00:00"/>
    <d v="2024-11-02T00:00:00"/>
    <d v="2024-11-05T00:00:00"/>
    <s v="DianaM"/>
    <x v="6"/>
    <s v="MARC1989"/>
    <n v="1560"/>
    <s v="USD"/>
    <n v="1341.6"/>
    <n v="1560"/>
    <n v="0"/>
    <n v="0"/>
    <n v="0"/>
    <n v="0"/>
    <n v="10"/>
    <x v="0"/>
    <n v="11"/>
    <n v="2024"/>
    <d v="2024-12-20T00:00:00"/>
    <s v="diciembre"/>
    <n v="2024"/>
  </r>
  <r>
    <x v="0"/>
    <n v="20"/>
    <n v="1"/>
    <d v="2024-10-28T00:00:00"/>
    <d v="2024-11-01T00:00:00"/>
    <d v="2024-11-02T00:00:00"/>
    <s v="DianaM"/>
    <x v="6"/>
    <s v="MARC1989"/>
    <n v="803"/>
    <s v="USD"/>
    <n v="690.58"/>
    <n v="803"/>
    <n v="0"/>
    <n v="0"/>
    <n v="0"/>
    <n v="0"/>
    <n v="10"/>
    <x v="0"/>
    <n v="11"/>
    <n v="2024"/>
    <d v="2024-12-17T00:00:00"/>
    <s v="diciembre"/>
    <n v="2024"/>
  </r>
  <r>
    <x v="0"/>
    <n v="21"/>
    <n v="1"/>
    <d v="2024-10-28T00:00:00"/>
    <d v="2024-10-31T00:00:00"/>
    <d v="2024-11-07T00:00:00"/>
    <s v="DianaM"/>
    <x v="6"/>
    <s v="MARC1989"/>
    <n v="9852.2199999999993"/>
    <s v="USD"/>
    <n v="8472.9092000000001"/>
    <n v="9852.2199999999993"/>
    <n v="1560.93"/>
    <n v="1342.3998000000001"/>
    <n v="1560.93"/>
    <n v="0.15843434271666693"/>
    <n v="10"/>
    <x v="0"/>
    <n v="10"/>
    <n v="2024"/>
    <d v="2024-12-22T00:00:00"/>
    <s v="diciembre"/>
    <n v="2024"/>
  </r>
  <r>
    <x v="0"/>
    <n v="22"/>
    <n v="1"/>
    <d v="2024-10-29T00:00:00"/>
    <d v="2024-07-02T00:00:00"/>
    <d v="2024-07-05T00:00:00"/>
    <s v="DianaM"/>
    <x v="6"/>
    <s v="MARC1989"/>
    <n v="15077.2"/>
    <s v="EUR"/>
    <n v="15077.2"/>
    <n v="17489.552"/>
    <n v="1507.72"/>
    <n v="1507.72"/>
    <n v="1748.9551999999999"/>
    <n v="9.9999999999999992E-2"/>
    <n v="10"/>
    <x v="0"/>
    <n v="7"/>
    <n v="2024"/>
    <d v="2024-08-19T00:00:00"/>
    <s v="agosto"/>
    <n v="2024"/>
  </r>
  <r>
    <x v="0"/>
    <n v="23"/>
    <n v="1"/>
    <d v="2024-11-01T00:00:00"/>
    <d v="2024-12-26T00:00:00"/>
    <d v="2025-01-02T00:00:00"/>
    <s v="DianaM"/>
    <x v="6"/>
    <s v="MARC1989"/>
    <n v="6357.14"/>
    <s v="EUR"/>
    <n v="6357.14"/>
    <n v="7374.2824000000001"/>
    <n v="957.69"/>
    <n v="957.69"/>
    <n v="1110.9204"/>
    <n v="0.15064793287547545"/>
    <n v="11"/>
    <x v="0"/>
    <n v="12"/>
    <n v="2024"/>
    <d v="2025-02-16T00:00:00"/>
    <s v="febrero"/>
    <n v="2025"/>
  </r>
  <r>
    <x v="0"/>
    <n v="24"/>
    <n v="1"/>
    <d v="2024-11-01T00:00:00"/>
    <d v="2024-12-04T00:00:00"/>
    <d v="2024-12-08T00:00:00"/>
    <s v="DianaM"/>
    <x v="6"/>
    <s v="MARC1989"/>
    <n v="653.86"/>
    <s v="USD"/>
    <n v="562.31960000000004"/>
    <n v="653.86"/>
    <n v="35"/>
    <n v="30.099999999999998"/>
    <n v="35"/>
    <n v="5.3528278224696413E-2"/>
    <n v="11"/>
    <x v="0"/>
    <n v="12"/>
    <n v="2024"/>
    <d v="2025-01-22T00:00:00"/>
    <s v="enero"/>
    <n v="2025"/>
  </r>
  <r>
    <x v="0"/>
    <n v="25"/>
    <n v="1"/>
    <d v="2024-11-05T00:00:00"/>
    <d v="2024-12-25T00:00:00"/>
    <d v="2024-12-29T00:00:00"/>
    <s v="DianaM"/>
    <x v="7"/>
    <s v="MARC1989"/>
    <n v="6500"/>
    <s v="EUR"/>
    <n v="6500"/>
    <n v="7539.9999999999991"/>
    <n v="1130"/>
    <n v="1130"/>
    <n v="1310.8"/>
    <n v="0.17384615384615384"/>
    <n v="11"/>
    <x v="0"/>
    <n v="12"/>
    <n v="2024"/>
    <d v="2025-02-12T00:00:00"/>
    <s v="febrero"/>
    <n v="2025"/>
  </r>
  <r>
    <x v="0"/>
    <n v="26"/>
    <n v="1"/>
    <d v="2024-11-06T00:00:00"/>
    <d v="2024-11-27T00:00:00"/>
    <d v="2024-11-30T00:00:00"/>
    <s v="DianaM"/>
    <x v="7"/>
    <s v="MARC1989"/>
    <n v="9724.9699999999993"/>
    <s v="USD"/>
    <n v="8363.4741999999987"/>
    <n v="9724.9699999999993"/>
    <n v="722.22"/>
    <n v="621.10919999999999"/>
    <n v="722.22"/>
    <n v="7.4264496445747397E-2"/>
    <n v="11"/>
    <x v="0"/>
    <n v="11"/>
    <n v="2024"/>
    <d v="2025-01-14T00:00:00"/>
    <s v="enero"/>
    <n v="2025"/>
  </r>
  <r>
    <x v="0"/>
    <n v="27"/>
    <n v="1"/>
    <d v="2024-11-06T00:00:00"/>
    <d v="2024-11-30T00:00:00"/>
    <d v="2024-12-04T00:00:00"/>
    <s v="DianaM"/>
    <x v="7"/>
    <s v="MARC1989"/>
    <n v="8157.25"/>
    <s v="USD"/>
    <n v="7015.2349999999997"/>
    <n v="8157.25"/>
    <n v="7.05"/>
    <n v="6.0629999999999997"/>
    <n v="7.05"/>
    <n v="8.6426185295289469E-4"/>
    <n v="11"/>
    <x v="0"/>
    <n v="11"/>
    <n v="2024"/>
    <d v="2025-01-18T00:00:00"/>
    <s v="enero"/>
    <n v="2025"/>
  </r>
  <r>
    <x v="0"/>
    <n v="28"/>
    <n v="1"/>
    <d v="2024-11-06T00:00:00"/>
    <d v="2025-05-15T00:00:00"/>
    <d v="2025-05-26T00:00:00"/>
    <s v="DianaM"/>
    <x v="7"/>
    <s v="ISRAELB,MARC1989"/>
    <n v="18964.32"/>
    <s v="USD"/>
    <n v="16309.315199999999"/>
    <n v="18964.32"/>
    <n v="2606.1999999999998"/>
    <n v="2241.3319999999999"/>
    <n v="2606.1999999999998"/>
    <n v="0.13742649354155592"/>
    <n v="11"/>
    <x v="0"/>
    <n v="5"/>
    <n v="2025"/>
    <d v="2025-07-10T00:00:00"/>
    <s v="julio"/>
    <n v="2025"/>
  </r>
  <r>
    <x v="0"/>
    <n v="29"/>
    <n v="1"/>
    <d v="2024-11-06T00:00:00"/>
    <d v="2024-11-20T00:00:00"/>
    <d v="2024-11-21T00:00:00"/>
    <s v="DianaM"/>
    <x v="7"/>
    <s v="MARC1989"/>
    <n v="4785.04"/>
    <s v="USD"/>
    <n v="4115.1343999999999"/>
    <n v="4785.04"/>
    <n v="352.89"/>
    <n v="303.48539999999997"/>
    <n v="352.89"/>
    <n v="7.3748599802718473E-2"/>
    <n v="11"/>
    <x v="0"/>
    <n v="11"/>
    <n v="2024"/>
    <d v="2025-01-05T00:00:00"/>
    <s v="enero"/>
    <n v="2025"/>
  </r>
  <r>
    <x v="0"/>
    <n v="30"/>
    <n v="1"/>
    <d v="2024-10-01T00:00:00"/>
    <d v="2024-10-12T00:00:00"/>
    <d v="2024-10-18T00:00:00"/>
    <s v="LorenzaP"/>
    <x v="2"/>
    <m/>
    <n v="8563.26"/>
    <s v="EUR"/>
    <n v="8563.26"/>
    <n v="9933.3815999999988"/>
    <n v="1030"/>
    <n v="1030"/>
    <n v="1194.8"/>
    <n v="0.12028129474055441"/>
    <n v="10"/>
    <x v="0"/>
    <n v="10"/>
    <n v="2024"/>
    <d v="2024-12-02T00:00:00"/>
    <s v="diciembre"/>
    <n v="2024"/>
  </r>
  <r>
    <x v="0"/>
    <n v="31"/>
    <n v="0"/>
    <d v="2024-11-06T00:00:00"/>
    <d v="2024-11-12T00:00:00"/>
    <d v="2024-11-22T00:00:00"/>
    <s v="LuciaS"/>
    <x v="7"/>
    <s v="MARC1989"/>
    <n v="21963.48"/>
    <s v="EUR"/>
    <n v="21963.48"/>
    <n v="25477.636799999997"/>
    <n v="3193.7"/>
    <n v="3193.7"/>
    <n v="3704.6919999999996"/>
    <n v="0.14540956169058819"/>
    <n v="11"/>
    <x v="0"/>
    <n v="11"/>
    <n v="2024"/>
    <d v="2025-01-06T00:00:00"/>
    <s v="enero"/>
    <n v="2025"/>
  </r>
  <r>
    <x v="0"/>
    <n v="32"/>
    <n v="1"/>
    <d v="2024-11-07T00:00:00"/>
    <d v="2024-12-26T00:00:00"/>
    <d v="2025-01-02T00:00:00"/>
    <s v="DianaM"/>
    <x v="7"/>
    <s v="MARC1989"/>
    <n v="15253.98"/>
    <s v="USD"/>
    <n v="13118.4228"/>
    <n v="15253.98"/>
    <n v="1911.88"/>
    <n v="1644.2168000000001"/>
    <n v="1911.88"/>
    <n v="0.12533646956400887"/>
    <n v="11"/>
    <x v="0"/>
    <n v="12"/>
    <n v="2024"/>
    <d v="2025-02-16T00:00:00"/>
    <s v="febrero"/>
    <n v="2025"/>
  </r>
  <r>
    <x v="0"/>
    <n v="33"/>
    <n v="1"/>
    <d v="2024-11-08T00:00:00"/>
    <d v="2025-03-06T00:00:00"/>
    <d v="2025-03-28T00:00:00"/>
    <s v="DianaM"/>
    <x v="7"/>
    <s v="MARC1989"/>
    <n v="59502.97"/>
    <s v="USD"/>
    <n v="51172.554199999999"/>
    <n v="59502.97"/>
    <n v="4507.3500000000004"/>
    <n v="3876.3210000000004"/>
    <n v="4507.3500000000004"/>
    <n v="7.5750000378132398E-2"/>
    <n v="11"/>
    <x v="0"/>
    <n v="3"/>
    <n v="2025"/>
    <d v="2025-05-12T00:00:00"/>
    <s v="mayo"/>
    <n v="2025"/>
  </r>
  <r>
    <x v="0"/>
    <n v="34"/>
    <n v="1"/>
    <d v="2024-11-12T00:00:00"/>
    <d v="2024-11-12T00:00:00"/>
    <d v="2024-11-20T00:00:00"/>
    <s v="DianaM"/>
    <x v="8"/>
    <s v="MARC1989"/>
    <n v="12168"/>
    <s v="USD"/>
    <n v="10464.48"/>
    <n v="12168"/>
    <n v="1822.71"/>
    <n v="1567.5306"/>
    <n v="1822.71"/>
    <n v="0.14979536489151876"/>
    <n v="11"/>
    <x v="0"/>
    <n v="11"/>
    <n v="2024"/>
    <d v="2025-01-04T00:00:00"/>
    <s v="enero"/>
    <n v="2025"/>
  </r>
  <r>
    <x v="0"/>
    <n v="35"/>
    <n v="1"/>
    <d v="2024-11-13T00:00:00"/>
    <d v="2024-11-14T00:00:00"/>
    <d v="2024-11-20T00:00:00"/>
    <s v="DianaM"/>
    <x v="8"/>
    <s v="MARC1989"/>
    <n v="16931.07"/>
    <s v="USD"/>
    <n v="14560.7202"/>
    <n v="16931.07"/>
    <n v="1537.62"/>
    <n v="1322.3531999999998"/>
    <n v="1537.62"/>
    <n v="9.0816469366673216E-2"/>
    <n v="11"/>
    <x v="0"/>
    <n v="11"/>
    <n v="2024"/>
    <d v="2025-01-04T00:00:00"/>
    <s v="enero"/>
    <n v="2025"/>
  </r>
  <r>
    <x v="0"/>
    <n v="36"/>
    <n v="1"/>
    <d v="2024-11-14T00:00:00"/>
    <d v="2024-11-28T00:00:00"/>
    <d v="2024-11-28T00:00:00"/>
    <s v="DianaM"/>
    <x v="8"/>
    <s v="MARC1989"/>
    <n v="3721.4"/>
    <s v="USD"/>
    <n v="3200.404"/>
    <n v="3721.4"/>
    <n v="307.88"/>
    <n v="264.77679999999998"/>
    <n v="307.88"/>
    <n v="8.2732305046487875E-2"/>
    <n v="11"/>
    <x v="0"/>
    <n v="11"/>
    <n v="2024"/>
    <d v="2025-01-12T00:00:00"/>
    <s v="enero"/>
    <n v="2025"/>
  </r>
  <r>
    <x v="0"/>
    <n v="37"/>
    <n v="1"/>
    <d v="2024-11-14T00:00:00"/>
    <d v="2024-11-15T00:00:00"/>
    <d v="2024-11-20T00:00:00"/>
    <s v="DianaM"/>
    <x v="8"/>
    <s v="MARC1989"/>
    <n v="9836.93"/>
    <s v="USD"/>
    <n v="8459.7597999999998"/>
    <n v="9836.93"/>
    <n v="936.17"/>
    <n v="805.10619999999994"/>
    <n v="936.17"/>
    <n v="9.5168919571451654E-2"/>
    <n v="11"/>
    <x v="0"/>
    <n v="11"/>
    <n v="2024"/>
    <d v="2025-01-04T00:00:00"/>
    <s v="enero"/>
    <n v="2025"/>
  </r>
  <r>
    <x v="0"/>
    <n v="38"/>
    <n v="1"/>
    <d v="2024-11-14T00:00:00"/>
    <d v="2024-12-22T00:00:00"/>
    <d v="2024-12-27T00:00:00"/>
    <s v="MinervaH"/>
    <x v="8"/>
    <s v="JAIMEG"/>
    <n v="60452.52"/>
    <s v="MXN"/>
    <n v="2901.7209600000001"/>
    <n v="3385.34112"/>
    <n v="0"/>
    <n v="0"/>
    <n v="0"/>
    <n v="0"/>
    <n v="11"/>
    <x v="0"/>
    <n v="12"/>
    <n v="2024"/>
    <d v="2025-02-10T00:00:00"/>
    <s v="febrero"/>
    <n v="2025"/>
  </r>
  <r>
    <x v="0"/>
    <n v="39"/>
    <n v="1"/>
    <d v="2024-11-14T00:00:00"/>
    <d v="2024-11-24T00:00:00"/>
    <d v="2024-12-09T00:00:00"/>
    <s v="MinervaH"/>
    <x v="8"/>
    <s v="JAIMEG"/>
    <n v="40255.75"/>
    <s v="MXN"/>
    <n v="1932.2760000000001"/>
    <n v="2254.3220000000001"/>
    <n v="0"/>
    <n v="0"/>
    <n v="0"/>
    <n v="0"/>
    <n v="11"/>
    <x v="0"/>
    <n v="11"/>
    <n v="2024"/>
    <d v="2025-01-23T00:00:00"/>
    <s v="enero"/>
    <n v="2025"/>
  </r>
  <r>
    <x v="0"/>
    <n v="40"/>
    <n v="1"/>
    <d v="2024-11-21T00:00:00"/>
    <d v="2024-09-28T00:00:00"/>
    <d v="2024-09-28T00:00:00"/>
    <s v="DianaM"/>
    <x v="9"/>
    <s v="MARC1989"/>
    <n v="600"/>
    <s v="EUR"/>
    <n v="600"/>
    <n v="696"/>
    <n v="60"/>
    <n v="60"/>
    <n v="69.599999999999994"/>
    <n v="0.1"/>
    <n v="11"/>
    <x v="0"/>
    <n v="9"/>
    <n v="2024"/>
    <d v="2024-11-12T00:00:00"/>
    <s v="noviembre"/>
    <n v="2024"/>
  </r>
  <r>
    <x v="0"/>
    <n v="41"/>
    <n v="1"/>
    <d v="2024-11-21T00:00:00"/>
    <d v="2024-10-09T00:00:00"/>
    <d v="2024-10-12T00:00:00"/>
    <s v="DianaM"/>
    <x v="9"/>
    <s v="MARC1989"/>
    <n v="2716.1"/>
    <s v="EUR"/>
    <n v="2716.1"/>
    <n v="3150.6759999999995"/>
    <n v="560.6"/>
    <n v="560.6"/>
    <n v="650.29599999999994"/>
    <n v="0.20639888074813154"/>
    <n v="11"/>
    <x v="0"/>
    <n v="10"/>
    <n v="2024"/>
    <d v="2024-11-26T00:00:00"/>
    <s v="noviembre"/>
    <n v="2024"/>
  </r>
  <r>
    <x v="0"/>
    <n v="43"/>
    <n v="1"/>
    <d v="2024-11-26T00:00:00"/>
    <d v="2025-01-06T00:00:00"/>
    <d v="2025-01-11T00:00:00"/>
    <s v="DianaM"/>
    <x v="10"/>
    <s v="MARC1989"/>
    <n v="27745.96"/>
    <s v="USD"/>
    <n v="23861.525599999997"/>
    <n v="27745.96"/>
    <n v="2759.08"/>
    <n v="2372.8087999999998"/>
    <n v="2759.08"/>
    <n v="9.9440783450996106E-2"/>
    <n v="11"/>
    <x v="0"/>
    <n v="1"/>
    <n v="2025"/>
    <d v="2025-02-25T00:00:00"/>
    <s v="febrero"/>
    <n v="2025"/>
  </r>
  <r>
    <x v="0"/>
    <n v="44"/>
    <n v="1"/>
    <d v="2024-11-28T00:00:00"/>
    <d v="2024-12-25T00:00:00"/>
    <d v="2024-12-29T00:00:00"/>
    <s v="DianaM"/>
    <x v="10"/>
    <s v="MARC1989"/>
    <n v="35772.800000000003"/>
    <s v="USD"/>
    <n v="30764.608000000004"/>
    <n v="35772.800000000003"/>
    <n v="3383.74"/>
    <n v="2910.0164"/>
    <n v="3383.74"/>
    <n v="9.4589744163163056E-2"/>
    <n v="11"/>
    <x v="0"/>
    <n v="12"/>
    <n v="2024"/>
    <d v="2025-02-12T00:00:00"/>
    <s v="febrero"/>
    <n v="2025"/>
  </r>
  <r>
    <x v="0"/>
    <n v="45"/>
    <n v="0"/>
    <d v="2024-11-29T00:00:00"/>
    <d v="2025-02-28T00:00:00"/>
    <d v="2025-03-20T00:00:00"/>
    <s v="DianaM"/>
    <x v="10"/>
    <s v="MARC1989"/>
    <n v="15699.59"/>
    <s v="USD"/>
    <n v="13501.6474"/>
    <n v="15699.59"/>
    <n v="0"/>
    <n v="0"/>
    <n v="0"/>
    <n v="0"/>
    <n v="11"/>
    <x v="0"/>
    <n v="2"/>
    <n v="2025"/>
    <d v="2025-05-04T00:00:00"/>
    <s v="mayo"/>
    <n v="2025"/>
  </r>
  <r>
    <x v="0"/>
    <n v="46"/>
    <n v="1"/>
    <d v="2024-12-02T00:00:00"/>
    <d v="2024-10-03T00:00:00"/>
    <d v="2024-10-07T00:00:00"/>
    <s v="DianaM"/>
    <x v="11"/>
    <s v="MARC1989"/>
    <n v="3400"/>
    <s v="EUR"/>
    <n v="3400"/>
    <n v="3943.9999999999995"/>
    <n v="340"/>
    <n v="340"/>
    <n v="394.4"/>
    <n v="0.1"/>
    <n v="12"/>
    <x v="0"/>
    <n v="10"/>
    <n v="2024"/>
    <d v="2024-11-21T00:00:00"/>
    <s v="noviembre"/>
    <n v="2024"/>
  </r>
  <r>
    <x v="0"/>
    <n v="47"/>
    <n v="1"/>
    <d v="2024-12-04T00:00:00"/>
    <d v="2025-02-09T00:00:00"/>
    <d v="2025-02-17T00:00:00"/>
    <s v="DianaM"/>
    <x v="11"/>
    <s v="MARC1989"/>
    <n v="590274"/>
    <s v="MXN"/>
    <n v="28333.152000000002"/>
    <n v="33055.343999999997"/>
    <n v="140337.99"/>
    <n v="6736.2235199999996"/>
    <n v="7858.9274399999995"/>
    <n v="0.23775058701552157"/>
    <n v="12"/>
    <x v="0"/>
    <n v="2"/>
    <n v="2025"/>
    <d v="2025-04-03T00:00:00"/>
    <s v="abril"/>
    <n v="2025"/>
  </r>
  <r>
    <x v="0"/>
    <n v="48"/>
    <n v="1"/>
    <d v="2024-12-05T00:00:00"/>
    <d v="2024-11-24T00:00:00"/>
    <d v="2024-11-30T00:00:00"/>
    <s v="DianaM"/>
    <x v="11"/>
    <m/>
    <n v="99000"/>
    <s v="USD"/>
    <n v="85140"/>
    <n v="99000"/>
    <n v="9900"/>
    <n v="8514"/>
    <n v="9900"/>
    <n v="0.1"/>
    <n v="12"/>
    <x v="0"/>
    <n v="11"/>
    <n v="2024"/>
    <d v="2025-01-14T00:00:00"/>
    <s v="enero"/>
    <n v="2025"/>
  </r>
  <r>
    <x v="0"/>
    <n v="49"/>
    <n v="1"/>
    <d v="2024-12-06T00:00:00"/>
    <d v="2025-01-19T00:00:00"/>
    <d v="2025-01-23T00:00:00"/>
    <s v="RafaellaP"/>
    <x v="11"/>
    <m/>
    <n v="4997.26"/>
    <s v="USD"/>
    <n v="4297.6436000000003"/>
    <n v="4997.26"/>
    <n v="418"/>
    <n v="359.48"/>
    <n v="418"/>
    <n v="8.3645837919179705E-2"/>
    <n v="12"/>
    <x v="0"/>
    <n v="1"/>
    <n v="2025"/>
    <d v="2025-03-09T00:00:00"/>
    <s v="marzo"/>
    <n v="2025"/>
  </r>
  <r>
    <x v="0"/>
    <n v="50"/>
    <n v="1"/>
    <d v="2024-12-06T00:00:00"/>
    <d v="2025-01-12T00:00:00"/>
    <d v="2025-01-15T00:00:00"/>
    <s v="DianaM"/>
    <x v="11"/>
    <s v="MARC1989"/>
    <n v="8452.59"/>
    <s v="USD"/>
    <n v="7269.2273999999998"/>
    <n v="8452.59"/>
    <n v="576.84"/>
    <n v="496.08240000000001"/>
    <n v="576.84"/>
    <n v="6.8244171313171467E-2"/>
    <n v="12"/>
    <x v="0"/>
    <n v="1"/>
    <n v="2025"/>
    <d v="2025-03-01T00:00:00"/>
    <s v="marzo"/>
    <n v="2025"/>
  </r>
  <r>
    <x v="0"/>
    <n v="51"/>
    <n v="1"/>
    <d v="2024-12-09T00:00:00"/>
    <d v="2025-01-19T00:00:00"/>
    <d v="2025-01-23T00:00:00"/>
    <s v="DianaM"/>
    <x v="12"/>
    <s v="ISRAELB,MARC1989"/>
    <n v="35000"/>
    <s v="USD"/>
    <n v="30100"/>
    <n v="35000"/>
    <n v="6179.2"/>
    <n v="5314.1120000000001"/>
    <n v="6179.2"/>
    <n v="0.17654857142857144"/>
    <n v="12"/>
    <x v="0"/>
    <n v="1"/>
    <n v="2025"/>
    <d v="2025-03-09T00:00:00"/>
    <s v="marzo"/>
    <n v="2025"/>
  </r>
  <r>
    <x v="0"/>
    <n v="52"/>
    <n v="1"/>
    <d v="2024-12-10T00:00:00"/>
    <d v="2024-12-04T00:00:00"/>
    <d v="2024-12-08T00:00:00"/>
    <s v="DianaM"/>
    <x v="12"/>
    <s v="MARC1989"/>
    <n v="13500"/>
    <s v="USD"/>
    <n v="11610"/>
    <n v="13500"/>
    <n v="639.03"/>
    <n v="549.56579999999997"/>
    <n v="639.03"/>
    <n v="4.7335555555555554E-2"/>
    <n v="12"/>
    <x v="0"/>
    <n v="12"/>
    <n v="2024"/>
    <d v="2025-01-22T00:00:00"/>
    <s v="enero"/>
    <n v="2025"/>
  </r>
  <r>
    <x v="0"/>
    <n v="53"/>
    <n v="1"/>
    <d v="2024-12-10T00:00:00"/>
    <d v="2024-12-02T00:00:00"/>
    <d v="2024-12-02T00:00:00"/>
    <s v="DianaM"/>
    <x v="12"/>
    <s v="MARC1989"/>
    <n v="727.63"/>
    <s v="USD"/>
    <n v="625.76179999999999"/>
    <n v="727.63"/>
    <n v="50"/>
    <n v="43"/>
    <n v="50"/>
    <n v="6.8716243145554745E-2"/>
    <n v="12"/>
    <x v="0"/>
    <n v="12"/>
    <n v="2024"/>
    <d v="2025-01-16T00:00:00"/>
    <s v="enero"/>
    <n v="2025"/>
  </r>
  <r>
    <x v="0"/>
    <n v="54"/>
    <n v="1"/>
    <d v="2024-12-11T00:00:00"/>
    <d v="2024-12-25T00:00:00"/>
    <d v="2025-01-04T00:00:00"/>
    <s v="DianaM"/>
    <x v="12"/>
    <s v="MARC1989"/>
    <n v="3567"/>
    <s v="MXN"/>
    <n v="171.21600000000001"/>
    <n v="199.75200000000001"/>
    <n v="0"/>
    <n v="0"/>
    <n v="0"/>
    <n v="0"/>
    <n v="12"/>
    <x v="0"/>
    <n v="12"/>
    <n v="2024"/>
    <d v="2025-02-18T00:00:00"/>
    <s v="febrero"/>
    <n v="2025"/>
  </r>
  <r>
    <x v="0"/>
    <n v="55"/>
    <n v="1"/>
    <d v="2024-12-12T00:00:00"/>
    <d v="2025-05-25T00:00:00"/>
    <d v="2025-05-28T00:00:00"/>
    <s v="DianaM"/>
    <x v="12"/>
    <s v="MARC1989"/>
    <n v="5670.15"/>
    <s v="USD"/>
    <n v="4876.3289999999997"/>
    <n v="5670.15"/>
    <n v="515.46"/>
    <n v="443.29560000000004"/>
    <n v="515.46"/>
    <n v="9.0907647945821554E-2"/>
    <n v="12"/>
    <x v="0"/>
    <n v="5"/>
    <n v="2025"/>
    <d v="2025-07-12T00:00:00"/>
    <s v="julio"/>
    <n v="2025"/>
  </r>
  <r>
    <x v="0"/>
    <n v="56"/>
    <n v="1"/>
    <d v="2024-12-12T00:00:00"/>
    <d v="2024-12-17T00:00:00"/>
    <d v="2025-01-30T00:00:00"/>
    <s v="DianaM"/>
    <x v="12"/>
    <s v="MARC1989"/>
    <n v="114938.52"/>
    <s v="USD"/>
    <n v="98847.127200000003"/>
    <n v="114938.52"/>
    <n v="15368.53"/>
    <n v="13216.935800000001"/>
    <n v="15368.53"/>
    <n v="0.13371087430045211"/>
    <n v="12"/>
    <x v="0"/>
    <n v="12"/>
    <n v="2024"/>
    <d v="2025-03-16T00:00:00"/>
    <s v="marzo"/>
    <n v="2025"/>
  </r>
  <r>
    <x v="0"/>
    <n v="57"/>
    <n v="0"/>
    <d v="2024-12-13T00:00:00"/>
    <d v="2025-12-03T00:00:00"/>
    <d v="2026-01-02T00:00:00"/>
    <s v="VeronicaN"/>
    <x v="12"/>
    <m/>
    <n v="174330.47"/>
    <s v="USD"/>
    <n v="149924.20420000001"/>
    <n v="174330.47"/>
    <n v="14583.55"/>
    <n v="12541.852999999999"/>
    <n v="14583.55"/>
    <n v="8.3654624461231578E-2"/>
    <n v="12"/>
    <x v="0"/>
    <n v="12"/>
    <n v="2025"/>
    <d v="2026-02-16T00:00:00"/>
    <s v="febrero"/>
    <n v="2026"/>
  </r>
  <r>
    <x v="0"/>
    <n v="58"/>
    <n v="1"/>
    <d v="2024-12-16T00:00:00"/>
    <d v="2024-12-25T00:00:00"/>
    <d v="2025-01-04T00:00:00"/>
    <s v="DianaM"/>
    <x v="13"/>
    <s v="MARC1989"/>
    <n v="29795.29"/>
    <s v="USD"/>
    <n v="25623.949400000001"/>
    <n v="29795.29"/>
    <n v="2366.85"/>
    <n v="2035.491"/>
    <n v="2366.85"/>
    <n v="7.9437051963582153E-2"/>
    <n v="12"/>
    <x v="0"/>
    <n v="12"/>
    <n v="2024"/>
    <d v="2025-02-18T00:00:00"/>
    <s v="febrero"/>
    <n v="2025"/>
  </r>
  <r>
    <x v="0"/>
    <n v="59"/>
    <n v="1"/>
    <d v="2024-12-16T00:00:00"/>
    <d v="2024-12-22T00:00:00"/>
    <d v="2024-12-27T00:00:00"/>
    <s v="MinervaH"/>
    <x v="13"/>
    <s v="JAIMEG"/>
    <n v="981.77"/>
    <s v="USD"/>
    <n v="844.32219999999995"/>
    <n v="981.77"/>
    <n v="0"/>
    <n v="0"/>
    <n v="0"/>
    <n v="0"/>
    <n v="12"/>
    <x v="0"/>
    <n v="12"/>
    <n v="2024"/>
    <d v="2025-02-10T00:00:00"/>
    <s v="febrero"/>
    <n v="2025"/>
  </r>
  <r>
    <x v="0"/>
    <n v="60"/>
    <n v="1"/>
    <d v="2024-12-16T00:00:00"/>
    <d v="2024-12-05T00:00:00"/>
    <d v="2024-12-06T00:00:00"/>
    <s v="MinervaH"/>
    <x v="13"/>
    <s v="JAIMEG"/>
    <n v="206.9"/>
    <s v="USD"/>
    <n v="177.934"/>
    <n v="206.9"/>
    <n v="0"/>
    <n v="0"/>
    <n v="0"/>
    <n v="0"/>
    <n v="12"/>
    <x v="0"/>
    <n v="12"/>
    <n v="2024"/>
    <d v="2025-01-20T00:00:00"/>
    <s v="enero"/>
    <n v="2025"/>
  </r>
  <r>
    <x v="0"/>
    <n v="61"/>
    <n v="1"/>
    <d v="2024-12-16T00:00:00"/>
    <d v="2025-03-14T00:00:00"/>
    <d v="2025-03-16T00:00:00"/>
    <s v="LucianaE"/>
    <x v="13"/>
    <m/>
    <n v="4265.6099999999997"/>
    <s v="USD"/>
    <n v="3668.4245999999998"/>
    <n v="4265.6099999999997"/>
    <n v="358.2"/>
    <n v="308.05199999999996"/>
    <n v="358.2"/>
    <n v="8.3973921666537721E-2"/>
    <n v="12"/>
    <x v="0"/>
    <n v="3"/>
    <n v="2025"/>
    <d v="2025-04-30T00:00:00"/>
    <s v="abril"/>
    <n v="2025"/>
  </r>
  <r>
    <x v="0"/>
    <n v="62"/>
    <n v="0"/>
    <d v="2024-12-16T00:00:00"/>
    <d v="2025-03-21T00:00:00"/>
    <d v="2025-04-08T00:00:00"/>
    <s v="LucianaE"/>
    <x v="13"/>
    <m/>
    <n v="13321.75"/>
    <s v="USD"/>
    <n v="11456.705"/>
    <n v="13321.75"/>
    <n v="1122.55"/>
    <n v="965.39299999999992"/>
    <n v="1122.55"/>
    <n v="8.4264454745059766E-2"/>
    <n v="12"/>
    <x v="0"/>
    <n v="3"/>
    <n v="2025"/>
    <d v="2025-05-23T00:00:00"/>
    <s v="mayo"/>
    <n v="2025"/>
  </r>
  <r>
    <x v="0"/>
    <n v="63"/>
    <n v="1"/>
    <d v="2024-12-16T00:00:00"/>
    <d v="2025-01-25T00:00:00"/>
    <d v="2025-01-31T00:00:00"/>
    <s v="MinervaH"/>
    <x v="13"/>
    <s v="JAIMEG"/>
    <n v="2268"/>
    <s v="EUR"/>
    <n v="2268"/>
    <n v="2630.8799999999997"/>
    <n v="0"/>
    <n v="0"/>
    <n v="0"/>
    <n v="0"/>
    <n v="12"/>
    <x v="0"/>
    <n v="1"/>
    <n v="2025"/>
    <d v="2025-03-17T00:00:00"/>
    <s v="marzo"/>
    <n v="2025"/>
  </r>
  <r>
    <x v="0"/>
    <n v="64"/>
    <n v="1"/>
    <d v="2024-12-16T00:00:00"/>
    <d v="2024-12-13T00:00:00"/>
    <d v="2024-12-20T00:00:00"/>
    <s v="MinervaH"/>
    <x v="13"/>
    <s v="JAIMEG"/>
    <n v="1062"/>
    <s v="USD"/>
    <n v="913.31999999999994"/>
    <n v="1062"/>
    <n v="10.62"/>
    <n v="9.1331999999999987"/>
    <n v="10.62"/>
    <n v="9.9999999999999985E-3"/>
    <n v="12"/>
    <x v="0"/>
    <n v="12"/>
    <n v="2024"/>
    <d v="2025-02-03T00:00:00"/>
    <s v="febrero"/>
    <n v="2025"/>
  </r>
  <r>
    <x v="0"/>
    <n v="65"/>
    <n v="1"/>
    <d v="2024-12-17T00:00:00"/>
    <d v="2025-01-31T00:00:00"/>
    <d v="2025-02-06T00:00:00"/>
    <s v="LucianaE"/>
    <x v="13"/>
    <m/>
    <n v="3305.25"/>
    <s v="USD"/>
    <n v="2842.5149999999999"/>
    <n v="3305.25"/>
    <n v="353.18"/>
    <n v="303.73480000000001"/>
    <n v="353.18"/>
    <n v="0.10685424703123819"/>
    <n v="12"/>
    <x v="0"/>
    <n v="1"/>
    <n v="2025"/>
    <d v="2025-03-23T00:00:00"/>
    <s v="marzo"/>
    <n v="2025"/>
  </r>
  <r>
    <x v="0"/>
    <n v="66"/>
    <n v="1"/>
    <d v="2024-12-17T00:00:00"/>
    <d v="2025-01-30T00:00:00"/>
    <d v="2025-02-04T00:00:00"/>
    <s v="LucianaE"/>
    <x v="13"/>
    <m/>
    <n v="3113.15"/>
    <s v="USD"/>
    <n v="2677.3090000000002"/>
    <n v="3113.15"/>
    <n v="336.18"/>
    <n v="289.1148"/>
    <n v="336.18"/>
    <n v="0.10798708703403305"/>
    <n v="12"/>
    <x v="0"/>
    <n v="1"/>
    <n v="2025"/>
    <d v="2025-03-21T00:00:00"/>
    <s v="marzo"/>
    <n v="2025"/>
  </r>
  <r>
    <x v="0"/>
    <n v="67"/>
    <n v="1"/>
    <d v="2024-12-17T00:00:00"/>
    <d v="2025-01-30T00:00:00"/>
    <d v="2025-02-04T00:00:00"/>
    <s v="LucianaE"/>
    <x v="13"/>
    <m/>
    <n v="3113.15"/>
    <s v="USD"/>
    <n v="2677.3090000000002"/>
    <n v="3113.15"/>
    <n v="336.18"/>
    <n v="289.1148"/>
    <n v="336.18"/>
    <n v="0.10798708703403305"/>
    <n v="12"/>
    <x v="0"/>
    <n v="1"/>
    <n v="2025"/>
    <d v="2025-03-21T00:00:00"/>
    <s v="marzo"/>
    <n v="2025"/>
  </r>
  <r>
    <x v="0"/>
    <n v="68"/>
    <n v="1"/>
    <d v="2024-12-17T00:00:00"/>
    <d v="2025-01-30T00:00:00"/>
    <d v="2025-02-04T00:00:00"/>
    <s v="LucianaE"/>
    <x v="13"/>
    <m/>
    <n v="3130.1"/>
    <s v="USD"/>
    <n v="2691.886"/>
    <n v="3130.1"/>
    <n v="311.24"/>
    <n v="267.66640000000001"/>
    <n v="311.24"/>
    <n v="9.9434522858694613E-2"/>
    <n v="12"/>
    <x v="0"/>
    <n v="1"/>
    <n v="2025"/>
    <d v="2025-03-21T00:00:00"/>
    <s v="marzo"/>
    <n v="2025"/>
  </r>
  <r>
    <x v="0"/>
    <n v="69"/>
    <n v="1"/>
    <d v="2024-12-18T00:00:00"/>
    <d v="2024-12-27T00:00:00"/>
    <d v="2025-01-02T00:00:00"/>
    <s v="DianaM"/>
    <x v="13"/>
    <s v="MARC1989"/>
    <n v="1401"/>
    <s v="USD"/>
    <n v="1204.8599999999999"/>
    <n v="1401"/>
    <n v="35"/>
    <n v="30.099999999999998"/>
    <n v="35"/>
    <n v="2.4982155603140613E-2"/>
    <n v="12"/>
    <x v="0"/>
    <n v="12"/>
    <n v="2024"/>
    <d v="2025-02-16T00:00:00"/>
    <s v="febrero"/>
    <n v="2025"/>
  </r>
  <r>
    <x v="0"/>
    <n v="70"/>
    <n v="1"/>
    <d v="2024-12-18T00:00:00"/>
    <d v="2025-03-22T00:00:00"/>
    <d v="2025-03-30T00:00:00"/>
    <s v="MinervaH"/>
    <x v="13"/>
    <s v="JAIMEG"/>
    <n v="10263"/>
    <s v="USD"/>
    <n v="8826.18"/>
    <n v="10263"/>
    <n v="1171.9000000000001"/>
    <n v="1007.8340000000001"/>
    <n v="1171.9000000000001"/>
    <n v="0.11418688492643476"/>
    <n v="12"/>
    <x v="0"/>
    <n v="3"/>
    <n v="2025"/>
    <d v="2025-05-14T00:00:00"/>
    <s v="mayo"/>
    <n v="2025"/>
  </r>
  <r>
    <x v="0"/>
    <n v="71"/>
    <n v="1"/>
    <d v="2024-12-19T00:00:00"/>
    <d v="2025-09-17T00:00:00"/>
    <d v="2025-11-19T00:00:00"/>
    <s v="MinervaH"/>
    <x v="13"/>
    <s v="CONCHAD,JORGEP"/>
    <n v="122753.60000000001"/>
    <s v="USD"/>
    <n v="105568.09600000001"/>
    <n v="122753.60000000001"/>
    <n v="10821.92"/>
    <n v="9306.8511999999992"/>
    <n v="10821.92"/>
    <n v="8.8159695520131379E-2"/>
    <n v="12"/>
    <x v="0"/>
    <n v="9"/>
    <n v="2025"/>
    <d v="2026-01-03T00:00:00"/>
    <s v="enero"/>
    <n v="2026"/>
  </r>
  <r>
    <x v="0"/>
    <n v="72"/>
    <n v="1"/>
    <d v="2024-12-19T00:00:00"/>
    <d v="2024-12-06T00:00:00"/>
    <d v="2024-12-06T00:00:00"/>
    <s v="MinervaH"/>
    <x v="13"/>
    <s v="JAIMEG"/>
    <n v="201"/>
    <s v="USD"/>
    <n v="172.85999999999999"/>
    <n v="201"/>
    <n v="0"/>
    <n v="0"/>
    <n v="0"/>
    <n v="0"/>
    <n v="12"/>
    <x v="0"/>
    <n v="12"/>
    <n v="2024"/>
    <d v="2025-01-20T00:00:00"/>
    <s v="enero"/>
    <n v="2025"/>
  </r>
  <r>
    <x v="0"/>
    <n v="73"/>
    <n v="1"/>
    <d v="2024-12-19T00:00:00"/>
    <d v="2025-04-16T00:00:00"/>
    <d v="2025-04-22T00:00:00"/>
    <s v="MinervaH"/>
    <x v="13"/>
    <s v="JAIMEG"/>
    <n v="11485.71"/>
    <s v="USD"/>
    <n v="9877.7105999999985"/>
    <n v="11485.71"/>
    <n v="901.33"/>
    <n v="775.14380000000006"/>
    <n v="901.33"/>
    <n v="7.847403425648046E-2"/>
    <n v="12"/>
    <x v="0"/>
    <n v="4"/>
    <n v="2025"/>
    <d v="2025-06-06T00:00:00"/>
    <s v="junio"/>
    <n v="2025"/>
  </r>
  <r>
    <x v="0"/>
    <n v="74"/>
    <n v="1"/>
    <d v="2024-12-19T00:00:00"/>
    <d v="2024-12-22T00:00:00"/>
    <d v="2024-12-22T00:00:00"/>
    <s v="MinervaH"/>
    <x v="13"/>
    <s v="JAIMEG"/>
    <n v="260"/>
    <s v="USD"/>
    <n v="223.6"/>
    <n v="260"/>
    <n v="0"/>
    <n v="0"/>
    <n v="0"/>
    <n v="0"/>
    <n v="12"/>
    <x v="0"/>
    <n v="12"/>
    <n v="2024"/>
    <d v="2025-02-05T00:00:00"/>
    <s v="febrero"/>
    <n v="2025"/>
  </r>
  <r>
    <x v="0"/>
    <n v="75"/>
    <n v="1"/>
    <d v="2024-12-19T00:00:00"/>
    <d v="2025-03-22T00:00:00"/>
    <d v="2025-03-30T00:00:00"/>
    <s v="MinervaH"/>
    <x v="13"/>
    <s v="JAIMEG"/>
    <n v="2250"/>
    <s v="USD"/>
    <n v="1935"/>
    <n v="2250"/>
    <n v="0"/>
    <n v="0"/>
    <n v="0"/>
    <n v="0"/>
    <n v="12"/>
    <x v="0"/>
    <n v="3"/>
    <n v="2025"/>
    <d v="2025-05-14T00:00:00"/>
    <s v="mayo"/>
    <n v="2025"/>
  </r>
  <r>
    <x v="0"/>
    <n v="76"/>
    <n v="1"/>
    <d v="2024-12-19T00:00:00"/>
    <d v="2025-01-31T00:00:00"/>
    <d v="2025-02-09T00:00:00"/>
    <s v="LucianaE"/>
    <x v="13"/>
    <m/>
    <n v="4434.01"/>
    <s v="USD"/>
    <n v="3813.2486000000004"/>
    <n v="4434.01"/>
    <n v="647.99"/>
    <n v="557.27139999999997"/>
    <n v="647.99"/>
    <n v="0.14614085218571901"/>
    <n v="12"/>
    <x v="0"/>
    <n v="1"/>
    <n v="2025"/>
    <d v="2025-03-26T00:00:00"/>
    <s v="marzo"/>
    <n v="2025"/>
  </r>
  <r>
    <x v="0"/>
    <n v="77"/>
    <n v="1"/>
    <d v="2024-12-19T00:00:00"/>
    <d v="2025-01-31T00:00:00"/>
    <d v="2025-02-02T00:00:00"/>
    <s v="LucianaE"/>
    <x v="13"/>
    <m/>
    <n v="688"/>
    <s v="USD"/>
    <n v="591.67999999999995"/>
    <n v="688"/>
    <n v="32.81"/>
    <n v="28.216600000000003"/>
    <n v="32.81"/>
    <n v="4.7688953488372106E-2"/>
    <n v="12"/>
    <x v="0"/>
    <n v="1"/>
    <n v="2025"/>
    <d v="2025-03-19T00:00:00"/>
    <s v="marzo"/>
    <n v="2025"/>
  </r>
  <r>
    <x v="0"/>
    <n v="78"/>
    <n v="1"/>
    <d v="2024-12-19T00:00:00"/>
    <d v="2025-01-31T00:00:00"/>
    <d v="2025-02-02T00:00:00"/>
    <s v="LucianaE"/>
    <x v="13"/>
    <m/>
    <n v="688"/>
    <s v="USD"/>
    <n v="591.67999999999995"/>
    <n v="688"/>
    <n v="31.87"/>
    <n v="27.408200000000001"/>
    <n v="31.87"/>
    <n v="4.6322674418604659E-2"/>
    <n v="12"/>
    <x v="0"/>
    <n v="1"/>
    <n v="2025"/>
    <d v="2025-03-19T00:00:00"/>
    <s v="marzo"/>
    <n v="2025"/>
  </r>
  <r>
    <x v="0"/>
    <n v="79"/>
    <n v="1"/>
    <d v="2024-12-19T00:00:00"/>
    <d v="2025-02-02T00:00:00"/>
    <d v="2025-02-07T00:00:00"/>
    <s v="LucianaE"/>
    <x v="13"/>
    <m/>
    <n v="3295.4"/>
    <s v="USD"/>
    <n v="2834.0439999999999"/>
    <n v="3295.4"/>
    <n v="797.16"/>
    <n v="685.55759999999998"/>
    <n v="797.16"/>
    <n v="0.241900831462038"/>
    <n v="12"/>
    <x v="0"/>
    <n v="2"/>
    <n v="2025"/>
    <d v="2025-03-24T00:00:00"/>
    <s v="marzo"/>
    <n v="2025"/>
  </r>
  <r>
    <x v="0"/>
    <n v="81"/>
    <n v="1"/>
    <d v="2024-12-19T00:00:00"/>
    <d v="2025-02-02T00:00:00"/>
    <d v="2025-02-10T00:00:00"/>
    <s v="LucianaE"/>
    <x v="13"/>
    <m/>
    <n v="4988"/>
    <s v="USD"/>
    <n v="4289.68"/>
    <n v="4988"/>
    <n v="578.1"/>
    <n v="497.166"/>
    <n v="578.1"/>
    <n v="0.1158981555733761"/>
    <n v="12"/>
    <x v="0"/>
    <n v="2"/>
    <n v="2025"/>
    <d v="2025-03-27T00:00:00"/>
    <s v="marzo"/>
    <n v="2025"/>
  </r>
  <r>
    <x v="0"/>
    <n v="82"/>
    <n v="1"/>
    <d v="2024-12-19T00:00:00"/>
    <d v="2025-03-04T00:00:00"/>
    <d v="2025-03-16T00:00:00"/>
    <s v="VeronicaN"/>
    <x v="13"/>
    <m/>
    <n v="375390.89"/>
    <s v="USD"/>
    <n v="322836.1654"/>
    <n v="375390.89"/>
    <n v="32216.04"/>
    <n v="27705.794399999999"/>
    <n v="32216.04"/>
    <n v="8.5819983537693198E-2"/>
    <n v="12"/>
    <x v="0"/>
    <n v="3"/>
    <n v="2025"/>
    <d v="2025-04-30T00:00:00"/>
    <s v="abril"/>
    <n v="2025"/>
  </r>
  <r>
    <x v="0"/>
    <n v="83"/>
    <n v="1"/>
    <d v="2024-12-19T00:00:00"/>
    <d v="2024-12-19T00:00:00"/>
    <d v="2024-12-20T00:00:00"/>
    <s v="VeronicaN"/>
    <x v="13"/>
    <m/>
    <n v="229"/>
    <s v="USD"/>
    <n v="196.94"/>
    <n v="229"/>
    <n v="21.53"/>
    <n v="18.515800000000002"/>
    <n v="21.53"/>
    <n v="9.4017467248908304E-2"/>
    <n v="12"/>
    <x v="0"/>
    <n v="12"/>
    <n v="2024"/>
    <d v="2025-02-03T00:00:00"/>
    <s v="febrero"/>
    <n v="2025"/>
  </r>
  <r>
    <x v="0"/>
    <n v="84"/>
    <n v="1"/>
    <d v="2024-12-23T00:00:00"/>
    <d v="2025-01-28T00:00:00"/>
    <d v="2025-01-28T00:00:00"/>
    <s v="DianaM"/>
    <x v="14"/>
    <s v="MARC1989"/>
    <n v="1858.68"/>
    <s v="USD"/>
    <n v="1598.4648"/>
    <n v="1858.68"/>
    <n v="150"/>
    <n v="129"/>
    <n v="150"/>
    <n v="8.0702433985409008E-2"/>
    <n v="12"/>
    <x v="0"/>
    <n v="1"/>
    <n v="2025"/>
    <d v="2025-03-14T00:00:00"/>
    <s v="marzo"/>
    <n v="2025"/>
  </r>
  <r>
    <x v="0"/>
    <n v="85"/>
    <n v="1"/>
    <d v="2024-12-30T00:00:00"/>
    <d v="2024-12-29T00:00:00"/>
    <d v="2024-12-29T00:00:00"/>
    <s v="DianaM"/>
    <x v="15"/>
    <s v="MARC1989"/>
    <n v="126102.05"/>
    <s v="USD"/>
    <n v="108447.76300000001"/>
    <n v="126102.05"/>
    <n v="12919.66"/>
    <n v="11110.9076"/>
    <n v="12919.66"/>
    <n v="0.1024540045145975"/>
    <n v="12"/>
    <x v="0"/>
    <n v="12"/>
    <n v="2024"/>
    <d v="2025-02-12T00:00:00"/>
    <s v="febrero"/>
    <n v="2025"/>
  </r>
  <r>
    <x v="0"/>
    <n v="86"/>
    <n v="1"/>
    <d v="2025-01-02T00:00:00"/>
    <d v="2025-09-22T00:00:00"/>
    <d v="2025-10-08T00:00:00"/>
    <s v="VeronicaN"/>
    <x v="16"/>
    <m/>
    <n v="326596"/>
    <s v="USD"/>
    <n v="280872.56"/>
    <n v="326596"/>
    <n v="45376.02"/>
    <n v="39023.377199999995"/>
    <n v="45376.02"/>
    <n v="0.13893623926808654"/>
    <n v="1"/>
    <x v="1"/>
    <n v="9"/>
    <n v="2025"/>
    <d v="2025-11-22T00:00:00"/>
    <s v="noviembre"/>
    <n v="2025"/>
  </r>
  <r>
    <x v="0"/>
    <n v="87"/>
    <n v="1"/>
    <d v="2025-01-03T00:00:00"/>
    <d v="2025-01-20T00:00:00"/>
    <d v="2025-02-04T00:00:00"/>
    <s v="VeronicaN"/>
    <x v="16"/>
    <m/>
    <n v="4014.82"/>
    <s v="USD"/>
    <n v="3452.7452000000003"/>
    <n v="4014.82"/>
    <n v="384.82"/>
    <n v="330.9452"/>
    <n v="384.82"/>
    <n v="9.5849876208646961E-2"/>
    <n v="1"/>
    <x v="1"/>
    <n v="1"/>
    <n v="2025"/>
    <d v="2025-03-21T00:00:00"/>
    <s v="marzo"/>
    <n v="2025"/>
  </r>
  <r>
    <x v="0"/>
    <n v="88"/>
    <n v="1"/>
    <d v="2025-01-04T00:00:00"/>
    <d v="2025-01-10T00:00:00"/>
    <d v="2025-01-13T00:00:00"/>
    <s v="DianaM"/>
    <x v="16"/>
    <s v="MARC1989"/>
    <n v="800"/>
    <s v="USD"/>
    <n v="688"/>
    <n v="800"/>
    <n v="0"/>
    <n v="0"/>
    <n v="0"/>
    <n v="0"/>
    <n v="1"/>
    <x v="1"/>
    <n v="1"/>
    <n v="2025"/>
    <d v="2025-02-27T00:00:00"/>
    <s v="febrero"/>
    <n v="2025"/>
  </r>
  <r>
    <x v="0"/>
    <n v="89"/>
    <n v="1"/>
    <d v="2025-01-06T00:00:00"/>
    <d v="2025-01-13T00:00:00"/>
    <d v="2025-01-19T00:00:00"/>
    <s v="DianaM"/>
    <x v="17"/>
    <s v="MARC1989"/>
    <n v="835"/>
    <s v="USD"/>
    <n v="718.1"/>
    <n v="835"/>
    <n v="35"/>
    <n v="30.099999999999998"/>
    <n v="35"/>
    <n v="4.1916167664670656E-2"/>
    <n v="1"/>
    <x v="1"/>
    <n v="1"/>
    <n v="2025"/>
    <d v="2025-03-05T00:00:00"/>
    <s v="marzo"/>
    <n v="2025"/>
  </r>
  <r>
    <x v="0"/>
    <n v="90"/>
    <n v="1"/>
    <d v="2025-01-08T00:00:00"/>
    <d v="2025-01-11T00:00:00"/>
    <d v="2025-01-11T00:00:00"/>
    <s v="DianaM"/>
    <x v="17"/>
    <s v="MARC1989"/>
    <n v="99987.5"/>
    <s v="MXN"/>
    <n v="4799.4000000000005"/>
    <n v="5599.3"/>
    <n v="12033.5"/>
    <n v="577.60800000000006"/>
    <n v="673.87599999999998"/>
    <n v="0.12035004375546943"/>
    <n v="1"/>
    <x v="1"/>
    <n v="1"/>
    <n v="2025"/>
    <d v="2025-02-25T00:00:00"/>
    <s v="febrero"/>
    <n v="2025"/>
  </r>
  <r>
    <x v="0"/>
    <n v="91"/>
    <n v="1"/>
    <d v="2025-01-08T00:00:00"/>
    <d v="2025-01-19T00:00:00"/>
    <d v="2025-01-19T00:00:00"/>
    <s v="DianaM"/>
    <x v="17"/>
    <s v="MARC1989"/>
    <n v="9904"/>
    <s v="MXN"/>
    <n v="475.392"/>
    <n v="554.62400000000002"/>
    <n v="0"/>
    <n v="0"/>
    <n v="0"/>
    <n v="0"/>
    <n v="1"/>
    <x v="1"/>
    <n v="1"/>
    <n v="2025"/>
    <d v="2025-03-05T00:00:00"/>
    <s v="marzo"/>
    <n v="2025"/>
  </r>
  <r>
    <x v="0"/>
    <n v="93"/>
    <n v="1"/>
    <d v="2025-01-08T00:00:00"/>
    <d v="2025-01-17T00:00:00"/>
    <d v="2025-01-21T00:00:00"/>
    <s v="MinervaH"/>
    <x v="17"/>
    <s v="JAIMEG"/>
    <n v="4440"/>
    <s v="EUR"/>
    <n v="4440"/>
    <n v="5150.3999999999996"/>
    <n v="374.68"/>
    <n v="374.68"/>
    <n v="434.62879999999996"/>
    <n v="8.4387387387387394E-2"/>
    <n v="1"/>
    <x v="1"/>
    <n v="1"/>
    <n v="2025"/>
    <d v="2025-03-07T00:00:00"/>
    <s v="marzo"/>
    <n v="2025"/>
  </r>
  <r>
    <x v="0"/>
    <n v="94"/>
    <n v="1"/>
    <d v="2025-01-09T00:00:00"/>
    <d v="2025-02-02T00:00:00"/>
    <d v="2025-02-05T00:00:00"/>
    <s v="MinervaH"/>
    <x v="17"/>
    <s v="JAIMEG"/>
    <n v="135027"/>
    <s v="MXN"/>
    <n v="6481.2960000000003"/>
    <n v="7561.5119999999997"/>
    <n v="13836.3"/>
    <n v="664.14239999999995"/>
    <n v="774.83280000000002"/>
    <n v="0.10247061698771355"/>
    <n v="1"/>
    <x v="1"/>
    <n v="2"/>
    <n v="2025"/>
    <d v="2025-03-22T00:00:00"/>
    <s v="marzo"/>
    <n v="2025"/>
  </r>
  <r>
    <x v="0"/>
    <n v="95"/>
    <n v="1"/>
    <d v="2025-01-09T00:00:00"/>
    <d v="2025-02-01T00:00:00"/>
    <d v="2025-02-05T00:00:00"/>
    <s v="MinervaH"/>
    <x v="17"/>
    <s v="JAIMEG"/>
    <n v="23614.400000000001"/>
    <s v="MXN"/>
    <n v="1133.4912000000002"/>
    <n v="1322.4064000000001"/>
    <n v="6236.06"/>
    <n v="299.33088000000004"/>
    <n v="349.21936000000005"/>
    <n v="0.26407869774374959"/>
    <n v="1"/>
    <x v="1"/>
    <n v="2"/>
    <n v="2025"/>
    <d v="2025-03-22T00:00:00"/>
    <s v="marzo"/>
    <n v="2025"/>
  </r>
  <r>
    <x v="0"/>
    <n v="96"/>
    <n v="1"/>
    <d v="2025-01-09T00:00:00"/>
    <d v="2025-06-26T00:00:00"/>
    <d v="2025-07-03T00:00:00"/>
    <s v="DianaM"/>
    <x v="17"/>
    <s v="MARC1989"/>
    <n v="18291.419999999998"/>
    <s v="EUR"/>
    <n v="18291.419999999998"/>
    <n v="21218.047199999997"/>
    <n v="1281.42"/>
    <n v="1281.42"/>
    <n v="1486.4472000000001"/>
    <n v="7.005579665220088E-2"/>
    <n v="1"/>
    <x v="1"/>
    <n v="6"/>
    <n v="2025"/>
    <d v="2025-08-17T00:00:00"/>
    <s v="agosto"/>
    <n v="2025"/>
  </r>
  <r>
    <x v="0"/>
    <n v="97"/>
    <n v="0"/>
    <d v="2025-01-09T00:00:00"/>
    <d v="2025-02-15T00:00:00"/>
    <d v="2025-02-16T00:00:00"/>
    <s v="MinervaH"/>
    <x v="17"/>
    <s v="JAIMEG"/>
    <n v="494.4"/>
    <s v="EUR"/>
    <n v="494.4"/>
    <n v="573.50399999999991"/>
    <n v="0"/>
    <n v="0"/>
    <n v="0"/>
    <n v="0"/>
    <n v="1"/>
    <x v="1"/>
    <n v="2"/>
    <n v="2025"/>
    <d v="2025-04-02T00:00:00"/>
    <s v="abril"/>
    <n v="2025"/>
  </r>
  <r>
    <x v="0"/>
    <n v="98"/>
    <n v="1"/>
    <d v="2025-01-09T00:00:00"/>
    <d v="2025-04-12T00:00:00"/>
    <d v="2025-04-20T00:00:00"/>
    <s v="DianaM"/>
    <x v="17"/>
    <s v="ISRAELB,MARC1989"/>
    <n v="60831.49"/>
    <s v="EUR"/>
    <n v="60831.49"/>
    <n v="70564.528399999996"/>
    <n v="6126.45"/>
    <n v="6126.45"/>
    <n v="7106.6819999999989"/>
    <n v="0.1007118188293596"/>
    <n v="1"/>
    <x v="1"/>
    <n v="4"/>
    <n v="2025"/>
    <d v="2025-06-04T00:00:00"/>
    <s v="junio"/>
    <n v="2025"/>
  </r>
  <r>
    <x v="0"/>
    <n v="99"/>
    <n v="1"/>
    <d v="2025-01-09T00:00:00"/>
    <d v="2025-01-04T00:00:00"/>
    <d v="2025-01-10T00:00:00"/>
    <s v="MinervaH"/>
    <x v="17"/>
    <s v="JAIMEG"/>
    <n v="26938.799999999999"/>
    <s v="EUR"/>
    <n v="26938.799999999999"/>
    <n v="31249.007999999998"/>
    <n v="5387.76"/>
    <n v="5387.76"/>
    <n v="6249.8015999999998"/>
    <n v="0.2"/>
    <n v="1"/>
    <x v="1"/>
    <n v="1"/>
    <n v="2025"/>
    <d v="2025-02-24T00:00:00"/>
    <s v="febrero"/>
    <n v="2025"/>
  </r>
  <r>
    <x v="0"/>
    <n v="100"/>
    <n v="1"/>
    <d v="2025-01-10T00:00:00"/>
    <d v="2025-06-21T00:00:00"/>
    <d v="2025-07-25T00:00:00"/>
    <s v="VeronicaN"/>
    <x v="17"/>
    <m/>
    <n v="13574"/>
    <s v="USD"/>
    <n v="11673.64"/>
    <n v="13574"/>
    <n v="0"/>
    <n v="0"/>
    <n v="0"/>
    <n v="0"/>
    <n v="1"/>
    <x v="1"/>
    <n v="6"/>
    <n v="2025"/>
    <d v="2025-09-08T00:00:00"/>
    <s v="septiembre"/>
    <n v="2025"/>
  </r>
  <r>
    <x v="0"/>
    <n v="101"/>
    <n v="1"/>
    <d v="2024-12-01T00:00:00"/>
    <d v="2025-05-10T00:00:00"/>
    <d v="2025-05-21T00:00:00"/>
    <s v="LucianaE"/>
    <x v="11"/>
    <m/>
    <n v="56880.79"/>
    <s v="USD"/>
    <n v="48917.479399999997"/>
    <n v="56880.79"/>
    <n v="13621.02"/>
    <n v="11714.0772"/>
    <n v="13621.02"/>
    <n v="0.23946608336487593"/>
    <n v="12"/>
    <x v="0"/>
    <n v="5"/>
    <n v="2025"/>
    <d v="2025-07-05T00:00:00"/>
    <s v="julio"/>
    <n v="2025"/>
  </r>
  <r>
    <x v="0"/>
    <n v="102"/>
    <n v="1"/>
    <d v="2025-01-14T00:00:00"/>
    <d v="2025-01-21T00:00:00"/>
    <d v="2025-01-26T00:00:00"/>
    <s v="VeronicaN"/>
    <x v="18"/>
    <m/>
    <n v="72129.210000000006"/>
    <s v="USD"/>
    <n v="62031.120600000002"/>
    <n v="72129.210000000006"/>
    <n v="9079.81"/>
    <n v="7808.6365999999998"/>
    <n v="9079.81"/>
    <n v="0.12588256546827561"/>
    <n v="1"/>
    <x v="1"/>
    <n v="1"/>
    <n v="2025"/>
    <d v="2025-03-12T00:00:00"/>
    <s v="marzo"/>
    <n v="2025"/>
  </r>
  <r>
    <x v="0"/>
    <n v="103"/>
    <n v="1"/>
    <d v="2025-01-14T00:00:00"/>
    <d v="2025-02-11T00:00:00"/>
    <d v="2025-02-23T00:00:00"/>
    <s v="MinervaH"/>
    <x v="18"/>
    <s v="JAIMEG"/>
    <n v="10240"/>
    <s v="USD"/>
    <n v="8806.4"/>
    <n v="10240"/>
    <n v="1228.8"/>
    <n v="1056.768"/>
    <n v="1228.8"/>
    <n v="0.12000000000000001"/>
    <n v="1"/>
    <x v="1"/>
    <n v="2"/>
    <n v="2025"/>
    <d v="2025-04-09T00:00:00"/>
    <s v="abril"/>
    <n v="2025"/>
  </r>
  <r>
    <x v="0"/>
    <n v="104"/>
    <n v="1"/>
    <d v="2025-01-14T00:00:00"/>
    <d v="2025-02-12T00:00:00"/>
    <d v="2025-02-23T00:00:00"/>
    <s v="MinervaH"/>
    <x v="18"/>
    <s v="JAIMEG"/>
    <n v="15213.21"/>
    <s v="USD"/>
    <n v="13083.360599999998"/>
    <n v="15213.21"/>
    <n v="1074.43"/>
    <n v="924.00980000000004"/>
    <n v="1074.43"/>
    <n v="7.0624805678748945E-2"/>
    <n v="1"/>
    <x v="1"/>
    <n v="2"/>
    <n v="2025"/>
    <d v="2025-04-09T00:00:00"/>
    <s v="abril"/>
    <n v="2025"/>
  </r>
  <r>
    <x v="0"/>
    <n v="105"/>
    <n v="1"/>
    <d v="2025-01-14T00:00:00"/>
    <d v="2025-01-17T00:00:00"/>
    <d v="2025-01-18T00:00:00"/>
    <s v="MinervaH"/>
    <x v="18"/>
    <s v="JAIMEG"/>
    <n v="268"/>
    <s v="USD"/>
    <n v="230.48"/>
    <n v="268"/>
    <n v="22.77"/>
    <n v="19.5822"/>
    <n v="22.77"/>
    <n v="8.4962686567164186E-2"/>
    <n v="1"/>
    <x v="1"/>
    <n v="1"/>
    <n v="2025"/>
    <d v="2025-03-04T00:00:00"/>
    <s v="marzo"/>
    <n v="2025"/>
  </r>
  <r>
    <x v="0"/>
    <n v="106"/>
    <n v="1"/>
    <d v="2025-01-14T00:00:00"/>
    <d v="2025-01-17T00:00:00"/>
    <d v="2025-01-18T00:00:00"/>
    <s v="MinervaH"/>
    <x v="18"/>
    <s v="JAIMEG"/>
    <n v="268"/>
    <s v="USD"/>
    <n v="230.48"/>
    <n v="268"/>
    <n v="21.2"/>
    <n v="18.231999999999999"/>
    <n v="21.2"/>
    <n v="7.9104477611940296E-2"/>
    <n v="1"/>
    <x v="1"/>
    <n v="1"/>
    <n v="2025"/>
    <d v="2025-03-04T00:00:00"/>
    <s v="marzo"/>
    <n v="2025"/>
  </r>
  <r>
    <x v="0"/>
    <n v="107"/>
    <n v="1"/>
    <d v="2025-01-14T00:00:00"/>
    <d v="2025-01-17T00:00:00"/>
    <d v="2025-01-18T00:00:00"/>
    <s v="MinervaH"/>
    <x v="18"/>
    <s v="JAIMEG"/>
    <n v="494"/>
    <s v="USD"/>
    <n v="424.84"/>
    <n v="494"/>
    <n v="41.1"/>
    <n v="35.346000000000004"/>
    <n v="41.1"/>
    <n v="8.3198380566801636E-2"/>
    <n v="1"/>
    <x v="1"/>
    <n v="1"/>
    <n v="2025"/>
    <d v="2025-03-04T00:00:00"/>
    <s v="marzo"/>
    <n v="2025"/>
  </r>
  <r>
    <x v="0"/>
    <n v="108"/>
    <n v="1"/>
    <d v="2024-12-27T00:00:00"/>
    <d v="2024-12-21T00:00:00"/>
    <d v="2024-12-30T00:00:00"/>
    <s v="VeronicaN"/>
    <x v="14"/>
    <m/>
    <n v="76619.67"/>
    <s v="USD"/>
    <n v="65892.916199999992"/>
    <n v="76619.67"/>
    <n v="6812.1"/>
    <n v="5858.4059999999999"/>
    <n v="6812.1"/>
    <n v="8.8907978851905795E-2"/>
    <n v="12"/>
    <x v="0"/>
    <n v="12"/>
    <n v="2024"/>
    <d v="2025-02-13T00:00:00"/>
    <s v="febrero"/>
    <n v="2025"/>
  </r>
  <r>
    <x v="0"/>
    <n v="109"/>
    <n v="1"/>
    <d v="2025-01-14T00:00:00"/>
    <d v="2025-02-13T00:00:00"/>
    <d v="2025-02-17T00:00:00"/>
    <s v="VeronicaN"/>
    <x v="18"/>
    <m/>
    <n v="95573"/>
    <s v="MXN"/>
    <n v="4587.5039999999999"/>
    <n v="5352.0879999999997"/>
    <n v="0"/>
    <n v="0"/>
    <n v="0"/>
    <n v="0"/>
    <n v="1"/>
    <x v="1"/>
    <n v="2"/>
    <n v="2025"/>
    <d v="2025-04-03T00:00:00"/>
    <s v="abril"/>
    <n v="2025"/>
  </r>
  <r>
    <x v="0"/>
    <n v="110"/>
    <n v="1"/>
    <d v="2025-01-09T00:00:00"/>
    <d v="2025-02-01T00:00:00"/>
    <d v="2025-02-02T00:00:00"/>
    <s v="VeronicaN"/>
    <x v="17"/>
    <m/>
    <n v="302.2"/>
    <s v="USD"/>
    <n v="259.892"/>
    <n v="302.2"/>
    <n v="0"/>
    <n v="0"/>
    <n v="0"/>
    <n v="0"/>
    <n v="1"/>
    <x v="1"/>
    <n v="2"/>
    <n v="2025"/>
    <d v="2025-03-19T00:00:00"/>
    <s v="marzo"/>
    <n v="2025"/>
  </r>
  <r>
    <x v="0"/>
    <n v="111"/>
    <n v="0"/>
    <d v="2025-01-14T00:00:00"/>
    <d v="2024-12-21T00:00:00"/>
    <d v="2025-01-06T00:00:00"/>
    <s v="VeronicaN"/>
    <x v="18"/>
    <m/>
    <n v="82419"/>
    <s v="GPB"/>
    <n v="94781.849999999991"/>
    <n v="110441.46"/>
    <n v="5580.29"/>
    <n v="6417.3334999999997"/>
    <n v="7477.5886"/>
    <n v="6.7706354117375855E-2"/>
    <n v="1"/>
    <x v="1"/>
    <n v="12"/>
    <n v="2024"/>
    <d v="2025-02-20T00:00:00"/>
    <s v="febrero"/>
    <n v="2025"/>
  </r>
  <r>
    <x v="0"/>
    <n v="112"/>
    <n v="1"/>
    <d v="2025-01-15T00:00:00"/>
    <d v="2025-01-21T00:00:00"/>
    <d v="2025-01-24T00:00:00"/>
    <s v="MinervaH"/>
    <x v="18"/>
    <s v="JAIMEG"/>
    <n v="4392"/>
    <s v="USD"/>
    <n v="3777.12"/>
    <n v="4392"/>
    <n v="572"/>
    <n v="491.92"/>
    <n v="572"/>
    <n v="0.13023679417122042"/>
    <n v="1"/>
    <x v="1"/>
    <n v="1"/>
    <n v="2025"/>
    <d v="2025-03-10T00:00:00"/>
    <s v="marzo"/>
    <n v="2025"/>
  </r>
  <r>
    <x v="0"/>
    <n v="113"/>
    <n v="0"/>
    <d v="2025-01-15T00:00:00"/>
    <d v="2024-12-26T00:00:00"/>
    <d v="2025-01-04T00:00:00"/>
    <s v="MinervaH"/>
    <x v="18"/>
    <s v="JAIMEG"/>
    <n v="20777.39"/>
    <s v="USD"/>
    <n v="17868.555399999997"/>
    <n v="20777.39"/>
    <n v="1832.8"/>
    <n v="1576.2079999999999"/>
    <n v="1832.8"/>
    <n v="8.8211271964380514E-2"/>
    <n v="1"/>
    <x v="1"/>
    <n v="12"/>
    <n v="2024"/>
    <d v="2025-02-18T00:00:00"/>
    <s v="febrero"/>
    <n v="2025"/>
  </r>
  <r>
    <x v="0"/>
    <n v="114"/>
    <n v="1"/>
    <d v="2025-01-15T00:00:00"/>
    <d v="2025-05-19T00:00:00"/>
    <d v="2025-05-23T00:00:00"/>
    <s v="DianaM"/>
    <x v="18"/>
    <s v="MARC1989"/>
    <n v="113312.48"/>
    <s v="MXN"/>
    <n v="5438.9990399999997"/>
    <n v="6345.4988800000001"/>
    <n v="11498.11"/>
    <n v="551.90928000000008"/>
    <n v="643.89416000000006"/>
    <n v="0.10147258271992637"/>
    <n v="1"/>
    <x v="1"/>
    <n v="5"/>
    <n v="2025"/>
    <d v="2025-07-07T00:00:00"/>
    <s v="julio"/>
    <n v="2025"/>
  </r>
  <r>
    <x v="0"/>
    <n v="115"/>
    <n v="0"/>
    <d v="2025-01-15T00:00:00"/>
    <d v="2025-10-04T00:00:00"/>
    <d v="2025-11-05T00:00:00"/>
    <s v="VeronicaN"/>
    <x v="18"/>
    <m/>
    <n v="224855.52"/>
    <s v="USD"/>
    <n v="193375.74719999998"/>
    <n v="224855.52"/>
    <n v="34369.699999999997"/>
    <n v="29557.941999999995"/>
    <n v="34369.699999999997"/>
    <n v="0.15285237382653535"/>
    <n v="1"/>
    <x v="1"/>
    <n v="10"/>
    <n v="2025"/>
    <d v="2025-12-20T00:00:00"/>
    <s v="diciembre"/>
    <n v="2025"/>
  </r>
  <r>
    <x v="0"/>
    <n v="116"/>
    <n v="1"/>
    <d v="2024-10-01T00:00:00"/>
    <d v="2024-11-11T00:00:00"/>
    <d v="2024-11-24T00:00:00"/>
    <s v="LucianaE"/>
    <x v="2"/>
    <m/>
    <n v="18539"/>
    <s v="USD"/>
    <n v="15943.539999999999"/>
    <n v="18539"/>
    <n v="3819"/>
    <n v="3284.34"/>
    <n v="3819"/>
    <n v="0.20599816602837265"/>
    <n v="10"/>
    <x v="0"/>
    <n v="11"/>
    <n v="2024"/>
    <d v="2025-01-08T00:00:00"/>
    <s v="enero"/>
    <n v="2025"/>
  </r>
  <r>
    <x v="0"/>
    <n v="117"/>
    <n v="1"/>
    <d v="2025-01-16T00:00:00"/>
    <d v="2025-01-05T00:00:00"/>
    <d v="2025-01-05T00:00:00"/>
    <s v="DianaM"/>
    <x v="18"/>
    <s v="MARC1989"/>
    <n v="606.17999999999995"/>
    <s v="EUR"/>
    <n v="606.17999999999995"/>
    <n v="703.16879999999992"/>
    <n v="100.07"/>
    <n v="100.07"/>
    <n v="116.08119999999998"/>
    <n v="0.16508297865320531"/>
    <n v="1"/>
    <x v="1"/>
    <n v="1"/>
    <n v="2025"/>
    <d v="2025-02-19T00:00:00"/>
    <s v="febrero"/>
    <n v="2025"/>
  </r>
  <r>
    <x v="0"/>
    <n v="118"/>
    <n v="1"/>
    <d v="2025-01-16T00:00:00"/>
    <d v="2025-04-09T00:00:00"/>
    <d v="2025-04-25T00:00:00"/>
    <s v="VeronicaN"/>
    <x v="18"/>
    <m/>
    <n v="194580"/>
    <s v="USD"/>
    <n v="167338.79999999999"/>
    <n v="194580"/>
    <n v="15459.51"/>
    <n v="13295.178599999999"/>
    <n v="15459.51"/>
    <n v="7.9450662966389141E-2"/>
    <n v="1"/>
    <x v="1"/>
    <n v="4"/>
    <n v="2025"/>
    <d v="2025-06-09T00:00:00"/>
    <s v="junio"/>
    <n v="2025"/>
  </r>
  <r>
    <x v="0"/>
    <n v="119"/>
    <n v="1"/>
    <d v="2025-01-16T00:00:00"/>
    <d v="2025-02-26T00:00:00"/>
    <d v="2025-03-19T00:00:00"/>
    <s v="LucianaE"/>
    <x v="18"/>
    <m/>
    <n v="40906.449999999997"/>
    <s v="EUR"/>
    <n v="40906.449999999997"/>
    <n v="47451.481999999996"/>
    <n v="3604.77"/>
    <n v="3604.77"/>
    <n v="4181.5331999999999"/>
    <n v="8.8122288783309244E-2"/>
    <n v="1"/>
    <x v="1"/>
    <n v="2"/>
    <n v="2025"/>
    <d v="2025-05-03T00:00:00"/>
    <s v="mayo"/>
    <n v="2025"/>
  </r>
  <r>
    <x v="0"/>
    <n v="120"/>
    <n v="0"/>
    <d v="2025-01-17T00:00:00"/>
    <d v="2025-04-15T00:00:00"/>
    <d v="2025-04-29T00:00:00"/>
    <s v="LucianaE"/>
    <x v="18"/>
    <m/>
    <n v="2383.6799999999998"/>
    <s v="USD"/>
    <n v="2049.9647999999997"/>
    <n v="2383.6799999999998"/>
    <n v="174.9"/>
    <n v="150.41400000000002"/>
    <n v="174.9"/>
    <n v="7.3373942811115603E-2"/>
    <n v="1"/>
    <x v="1"/>
    <n v="4"/>
    <n v="2025"/>
    <d v="2025-06-13T00:00:00"/>
    <s v="junio"/>
    <n v="2025"/>
  </r>
  <r>
    <x v="0"/>
    <n v="121"/>
    <n v="0"/>
    <d v="2025-01-17T00:00:00"/>
    <d v="2025-06-05T00:00:00"/>
    <d v="2025-06-16T00:00:00"/>
    <s v="LucianaE"/>
    <x v="18"/>
    <m/>
    <n v="1791.72"/>
    <s v="USD"/>
    <n v="1540.8792000000001"/>
    <n v="1791.72"/>
    <n v="154.26"/>
    <n v="132.6636"/>
    <n v="154.26"/>
    <n v="8.6096041792244324E-2"/>
    <n v="1"/>
    <x v="1"/>
    <n v="6"/>
    <n v="2025"/>
    <d v="2025-07-31T00:00:00"/>
    <s v="julio"/>
    <n v="2025"/>
  </r>
  <r>
    <x v="0"/>
    <n v="122"/>
    <n v="1"/>
    <d v="2025-01-20T00:00:00"/>
    <d v="2025-01-20T00:00:00"/>
    <d v="2025-01-20T00:00:00"/>
    <s v="DianaM"/>
    <x v="19"/>
    <s v="MARC1989"/>
    <n v="11500.66"/>
    <s v="EUR"/>
    <n v="11500.66"/>
    <n v="13340.765599999999"/>
    <n v="1088.32"/>
    <n v="1088.32"/>
    <n v="1262.4511999999997"/>
    <n v="9.4631090737401155E-2"/>
    <n v="1"/>
    <x v="1"/>
    <n v="1"/>
    <n v="2025"/>
    <d v="2025-03-06T00:00:00"/>
    <s v="marzo"/>
    <n v="2025"/>
  </r>
  <r>
    <x v="0"/>
    <n v="123"/>
    <n v="0"/>
    <d v="2025-01-20T00:00:00"/>
    <d v="2025-02-12T00:00:00"/>
    <d v="2025-02-16T00:00:00"/>
    <s v="LuciaS"/>
    <x v="19"/>
    <m/>
    <n v="6934.95"/>
    <s v="MXN"/>
    <n v="332.87759999999997"/>
    <n v="388.35719999999998"/>
    <n v="848.37"/>
    <n v="40.721760000000003"/>
    <n v="47.508720000000004"/>
    <n v="0.12233253303917117"/>
    <n v="1"/>
    <x v="1"/>
    <n v="2"/>
    <n v="2025"/>
    <d v="2025-04-02T00:00:00"/>
    <s v="abril"/>
    <n v="2025"/>
  </r>
  <r>
    <x v="0"/>
    <n v="124"/>
    <n v="1"/>
    <d v="2025-01-20T00:00:00"/>
    <d v="2025-06-24T00:00:00"/>
    <d v="2025-07-07T00:00:00"/>
    <s v="MariaM"/>
    <x v="19"/>
    <s v="MINERVAH"/>
    <n v="57724"/>
    <s v="USD"/>
    <n v="49642.64"/>
    <n v="57724"/>
    <n v="6840"/>
    <n v="5882.4"/>
    <n v="6840"/>
    <n v="0.1184949067978657"/>
    <n v="1"/>
    <x v="1"/>
    <n v="6"/>
    <n v="2025"/>
    <d v="2025-08-21T00:00:00"/>
    <s v="agosto"/>
    <n v="2025"/>
  </r>
  <r>
    <x v="0"/>
    <n v="126"/>
    <n v="0"/>
    <d v="2025-01-21T00:00:00"/>
    <d v="2025-06-01T00:00:00"/>
    <d v="2025-07-03T00:00:00"/>
    <s v="DianaM"/>
    <x v="19"/>
    <m/>
    <n v="155169.46"/>
    <s v="EUR"/>
    <n v="155169.46"/>
    <n v="179996.57359999997"/>
    <n v="11809.71"/>
    <n v="11809.71"/>
    <n v="13699.263599999998"/>
    <n v="7.610846876698546E-2"/>
    <n v="1"/>
    <x v="1"/>
    <n v="6"/>
    <n v="2025"/>
    <d v="2025-08-17T00:00:00"/>
    <s v="agosto"/>
    <n v="2025"/>
  </r>
  <r>
    <x v="0"/>
    <n v="127"/>
    <n v="1"/>
    <d v="2025-01-23T00:00:00"/>
    <d v="2024-12-22T00:00:00"/>
    <d v="2025-01-28T00:00:00"/>
    <s v="DianaM"/>
    <x v="19"/>
    <s v="MARC1989"/>
    <n v="5088"/>
    <s v="USD"/>
    <n v="4375.68"/>
    <n v="5088"/>
    <n v="493.54"/>
    <n v="424.44440000000003"/>
    <n v="493.54"/>
    <n v="9.7000786163522007E-2"/>
    <n v="1"/>
    <x v="1"/>
    <n v="12"/>
    <n v="2024"/>
    <d v="2025-03-14T00:00:00"/>
    <s v="marzo"/>
    <n v="2025"/>
  </r>
  <r>
    <x v="0"/>
    <n v="128"/>
    <n v="1"/>
    <d v="2025-01-23T00:00:00"/>
    <d v="2025-01-31T00:00:00"/>
    <d v="2025-02-08T00:00:00"/>
    <s v="MinervaH"/>
    <x v="19"/>
    <s v="JAIMEG"/>
    <n v="1389.53"/>
    <s v="USD"/>
    <n v="1194.9957999999999"/>
    <n v="1389.53"/>
    <n v="0"/>
    <n v="0"/>
    <n v="0"/>
    <n v="0"/>
    <n v="1"/>
    <x v="1"/>
    <n v="1"/>
    <n v="2025"/>
    <d v="2025-03-25T00:00:00"/>
    <s v="marzo"/>
    <n v="2025"/>
  </r>
  <r>
    <x v="0"/>
    <n v="129"/>
    <n v="1"/>
    <d v="2025-01-23T00:00:00"/>
    <d v="2025-03-19T00:00:00"/>
    <d v="2025-04-06T00:00:00"/>
    <s v="MinervaH"/>
    <x v="19"/>
    <s v="JAIMEG"/>
    <n v="166662"/>
    <s v="USD"/>
    <n v="143329.32"/>
    <n v="166662"/>
    <n v="0"/>
    <n v="0"/>
    <n v="0"/>
    <n v="0"/>
    <n v="1"/>
    <x v="1"/>
    <n v="3"/>
    <n v="2025"/>
    <d v="2025-05-21T00:00:00"/>
    <s v="mayo"/>
    <n v="2025"/>
  </r>
  <r>
    <x v="0"/>
    <n v="130"/>
    <n v="1"/>
    <d v="2025-01-23T00:00:00"/>
    <d v="2025-03-19T00:00:00"/>
    <d v="2025-04-07T00:00:00"/>
    <s v="MinervaH"/>
    <x v="19"/>
    <s v="JAIMEG"/>
    <n v="4389"/>
    <s v="USD"/>
    <n v="3774.54"/>
    <n v="4389"/>
    <n v="0"/>
    <n v="0"/>
    <n v="0"/>
    <n v="0"/>
    <n v="1"/>
    <x v="1"/>
    <n v="3"/>
    <n v="2025"/>
    <d v="2025-05-22T00:00:00"/>
    <s v="mayo"/>
    <n v="2025"/>
  </r>
  <r>
    <x v="0"/>
    <n v="131"/>
    <n v="1"/>
    <d v="2025-01-28T00:00:00"/>
    <d v="2025-03-26T00:00:00"/>
    <d v="2025-06-08T00:00:00"/>
    <s v="DianaM"/>
    <x v="20"/>
    <s v="MARC1989,MARIELLAP"/>
    <n v="11650.31"/>
    <s v="USD"/>
    <n v="10019.266599999999"/>
    <n v="11650.31"/>
    <n v="674.12"/>
    <n v="579.7432"/>
    <n v="674.12"/>
    <n v="5.7862837984568656E-2"/>
    <n v="1"/>
    <x v="1"/>
    <n v="3"/>
    <n v="2025"/>
    <d v="2025-07-23T00:00:00"/>
    <s v="julio"/>
    <n v="2025"/>
  </r>
  <r>
    <x v="0"/>
    <n v="132"/>
    <n v="1"/>
    <d v="2025-01-28T00:00:00"/>
    <d v="2025-02-12T00:00:00"/>
    <d v="2025-02-18T00:00:00"/>
    <s v="DianaM"/>
    <x v="20"/>
    <s v="MARC1989"/>
    <n v="4428.88"/>
    <s v="USD"/>
    <n v="3808.8368"/>
    <n v="4428.88"/>
    <n v="827.2"/>
    <n v="711.39200000000005"/>
    <n v="827.2"/>
    <n v="0.18677408283809904"/>
    <n v="1"/>
    <x v="1"/>
    <n v="2"/>
    <n v="2025"/>
    <d v="2025-04-04T00:00:00"/>
    <s v="abril"/>
    <n v="2025"/>
  </r>
  <r>
    <x v="0"/>
    <n v="133"/>
    <n v="1"/>
    <d v="2025-01-28T00:00:00"/>
    <d v="2025-01-18T00:00:00"/>
    <d v="2025-01-22T00:00:00"/>
    <s v="IsraelB"/>
    <x v="20"/>
    <s v="DIANAM,MARC1989"/>
    <n v="8756.25"/>
    <s v="USD"/>
    <n v="7530.375"/>
    <n v="8756.25"/>
    <n v="765"/>
    <n v="657.9"/>
    <n v="765"/>
    <n v="8.7366167023554597E-2"/>
    <n v="1"/>
    <x v="1"/>
    <n v="1"/>
    <n v="2025"/>
    <d v="2025-03-08T00:00:00"/>
    <s v="marzo"/>
    <n v="2025"/>
  </r>
  <r>
    <x v="0"/>
    <n v="134"/>
    <n v="1"/>
    <d v="2025-01-29T00:00:00"/>
    <d v="2025-05-15T00:00:00"/>
    <d v="2025-05-26T00:00:00"/>
    <s v="DianaM"/>
    <x v="20"/>
    <s v="MARC1989,MARIELLAP"/>
    <n v="31868.5"/>
    <s v="USD"/>
    <n v="27406.91"/>
    <n v="31868.5"/>
    <n v="4484.9799999999996"/>
    <n v="3857.0827999999997"/>
    <n v="4484.9799999999996"/>
    <n v="0.14073395359053609"/>
    <n v="1"/>
    <x v="1"/>
    <n v="5"/>
    <n v="2025"/>
    <d v="2025-07-10T00:00:00"/>
    <s v="julio"/>
    <n v="2025"/>
  </r>
  <r>
    <x v="0"/>
    <n v="135"/>
    <n v="1"/>
    <d v="2025-01-30T00:00:00"/>
    <d v="2025-05-02T00:00:00"/>
    <d v="2025-05-13T00:00:00"/>
    <s v="RafaellaP"/>
    <x v="20"/>
    <m/>
    <n v="97396"/>
    <s v="USD"/>
    <n v="83760.56"/>
    <n v="97396"/>
    <n v="10209.200000000001"/>
    <n v="8779.9120000000003"/>
    <n v="10209.200000000001"/>
    <n v="0.10482155324653991"/>
    <n v="1"/>
    <x v="1"/>
    <n v="5"/>
    <n v="2025"/>
    <d v="2025-06-27T00:00:00"/>
    <s v="junio"/>
    <n v="2025"/>
  </r>
  <r>
    <x v="0"/>
    <n v="136"/>
    <n v="1"/>
    <d v="2025-01-30T00:00:00"/>
    <d v="2025-04-10T00:00:00"/>
    <d v="2025-04-22T00:00:00"/>
    <s v="DianaM"/>
    <x v="20"/>
    <s v="MARC1989,MARIELLAP"/>
    <n v="216317.35"/>
    <s v="USD"/>
    <n v="186032.921"/>
    <n v="216317.35"/>
    <n v="8889.11"/>
    <n v="7644.6346000000003"/>
    <n v="8889.11"/>
    <n v="4.1092912796869968E-2"/>
    <n v="1"/>
    <x v="1"/>
    <n v="4"/>
    <n v="2025"/>
    <d v="2025-06-06T00:00:00"/>
    <s v="junio"/>
    <n v="2025"/>
  </r>
  <r>
    <x v="0"/>
    <n v="137"/>
    <n v="1"/>
    <d v="2025-01-30T00:00:00"/>
    <d v="2025-02-14T00:00:00"/>
    <d v="2025-03-02T00:00:00"/>
    <s v="DianaM"/>
    <x v="20"/>
    <s v="MARC1989"/>
    <n v="44604.11"/>
    <s v="USD"/>
    <n v="38359.534599999999"/>
    <n v="44604.11"/>
    <n v="11801.86"/>
    <n v="10149.5996"/>
    <n v="11801.86"/>
    <n v="0.26459131232525435"/>
    <n v="1"/>
    <x v="1"/>
    <n v="2"/>
    <n v="2025"/>
    <d v="2025-04-16T00:00:00"/>
    <s v="abril"/>
    <n v="2025"/>
  </r>
  <r>
    <x v="0"/>
    <n v="138"/>
    <n v="1"/>
    <d v="2025-01-30T00:00:00"/>
    <d v="2025-11-14T00:00:00"/>
    <d v="2025-11-17T00:00:00"/>
    <s v="IsraelB"/>
    <x v="20"/>
    <s v="DIANAM"/>
    <n v="132324.54"/>
    <s v="MXN"/>
    <n v="6351.5779200000006"/>
    <n v="7410.1742400000003"/>
    <n v="31885.14"/>
    <n v="1530.4867200000001"/>
    <n v="1785.5678399999999"/>
    <n v="0.2409616538247554"/>
    <n v="1"/>
    <x v="1"/>
    <n v="11"/>
    <n v="2025"/>
    <d v="2026-01-01T00:00:00"/>
    <s v="enero"/>
    <n v="2026"/>
  </r>
  <r>
    <x v="0"/>
    <n v="139"/>
    <n v="1"/>
    <d v="2025-01-30T00:00:00"/>
    <d v="2025-02-16T00:00:00"/>
    <d v="2025-02-17T00:00:00"/>
    <s v="IsraelB"/>
    <x v="20"/>
    <s v="DIANAM,MARC1989"/>
    <n v="2232"/>
    <s v="USD"/>
    <n v="1919.52"/>
    <n v="2232"/>
    <n v="190"/>
    <n v="163.4"/>
    <n v="190"/>
    <n v="8.5125448028673834E-2"/>
    <n v="1"/>
    <x v="1"/>
    <n v="2"/>
    <n v="2025"/>
    <d v="2025-04-03T00:00:00"/>
    <s v="abril"/>
    <n v="2025"/>
  </r>
  <r>
    <x v="0"/>
    <n v="140"/>
    <n v="1"/>
    <d v="2025-01-31T00:00:00"/>
    <d v="2024-12-24T00:00:00"/>
    <d v="2024-12-28T00:00:00"/>
    <s v="DianaM"/>
    <x v="20"/>
    <s v="MARC1989"/>
    <n v="23910.84"/>
    <s v="USD"/>
    <n v="20563.322400000001"/>
    <n v="23910.84"/>
    <n v="2173.6799999999998"/>
    <n v="1869.3647999999998"/>
    <n v="2173.6799999999998"/>
    <n v="9.0907722187928142E-2"/>
    <n v="1"/>
    <x v="1"/>
    <n v="12"/>
    <n v="2024"/>
    <d v="2025-02-11T00:00:00"/>
    <s v="febrero"/>
    <n v="2025"/>
  </r>
  <r>
    <x v="0"/>
    <n v="141"/>
    <n v="1"/>
    <d v="2025-01-31T00:00:00"/>
    <d v="2025-02-01T00:00:00"/>
    <d v="2025-02-08T00:00:00"/>
    <s v="MinervaH"/>
    <x v="20"/>
    <s v="JAIMEG"/>
    <n v="3158.37"/>
    <s v="EUR"/>
    <n v="3158.37"/>
    <n v="3663.7091999999998"/>
    <n v="197.17"/>
    <n v="197.17"/>
    <n v="228.71719999999996"/>
    <n v="6.2427771287087958E-2"/>
    <n v="1"/>
    <x v="1"/>
    <n v="2"/>
    <n v="2025"/>
    <d v="2025-03-25T00:00:00"/>
    <s v="marzo"/>
    <n v="2025"/>
  </r>
  <r>
    <x v="0"/>
    <n v="142"/>
    <n v="0"/>
    <d v="2025-02-01T00:00:00"/>
    <d v="2025-05-04T00:00:00"/>
    <d v="2025-05-21T00:00:00"/>
    <s v="marc1989"/>
    <x v="20"/>
    <m/>
    <n v="2425"/>
    <s v="USD"/>
    <n v="2085.5"/>
    <n v="2425"/>
    <n v="35"/>
    <n v="30.099999999999998"/>
    <n v="35"/>
    <n v="1.4432989690721649E-2"/>
    <n v="2"/>
    <x v="1"/>
    <n v="5"/>
    <n v="2025"/>
    <d v="2025-07-05T00:00:00"/>
    <s v="julio"/>
    <n v="2025"/>
  </r>
  <r>
    <x v="0"/>
    <n v="143"/>
    <n v="1"/>
    <d v="2025-02-04T00:00:00"/>
    <d v="2025-01-26T00:00:00"/>
    <d v="2025-01-28T00:00:00"/>
    <s v="DianaM"/>
    <x v="21"/>
    <s v="MARC1989"/>
    <n v="4874.42"/>
    <s v="EUR"/>
    <n v="4874.42"/>
    <n v="5654.3271999999997"/>
    <n v="416.06"/>
    <n v="416.06"/>
    <n v="482.62959999999998"/>
    <n v="8.5355796176775897E-2"/>
    <n v="2"/>
    <x v="1"/>
    <n v="1"/>
    <n v="2025"/>
    <d v="2025-03-14T00:00:00"/>
    <s v="marzo"/>
    <n v="2025"/>
  </r>
  <r>
    <x v="0"/>
    <n v="144"/>
    <n v="1"/>
    <d v="2025-02-04T00:00:00"/>
    <d v="2024-12-28T00:00:00"/>
    <d v="2024-12-28T00:00:00"/>
    <s v="DianaM"/>
    <x v="21"/>
    <s v="MARC1989"/>
    <n v="3993.6"/>
    <s v="USD"/>
    <n v="3434.4960000000001"/>
    <n v="3993.6"/>
    <n v="360.96"/>
    <n v="310.42559999999997"/>
    <n v="360.96"/>
    <n v="9.0384615384615369E-2"/>
    <n v="2"/>
    <x v="1"/>
    <n v="12"/>
    <n v="2024"/>
    <d v="2025-02-11T00:00:00"/>
    <s v="febrero"/>
    <n v="2025"/>
  </r>
  <r>
    <x v="0"/>
    <n v="145"/>
    <n v="1"/>
    <d v="2025-02-04T00:00:00"/>
    <d v="2024-12-10T00:00:00"/>
    <d v="2024-12-10T00:00:00"/>
    <s v="DianaM"/>
    <x v="21"/>
    <s v="MARC1989"/>
    <n v="4101.6000000000004"/>
    <s v="EUR"/>
    <n v="4101.6000000000004"/>
    <n v="4757.8559999999998"/>
    <n v="379.11"/>
    <n v="379.11"/>
    <n v="439.76759999999996"/>
    <n v="9.2429783499122287E-2"/>
    <n v="2"/>
    <x v="1"/>
    <n v="12"/>
    <n v="2024"/>
    <d v="2025-01-24T00:00:00"/>
    <s v="enero"/>
    <n v="2025"/>
  </r>
  <r>
    <x v="0"/>
    <n v="146"/>
    <n v="1"/>
    <d v="2025-02-05T00:00:00"/>
    <d v="2025-01-28T00:00:00"/>
    <d v="2025-02-01T00:00:00"/>
    <s v="LorenzaP"/>
    <x v="21"/>
    <m/>
    <n v="10682.93"/>
    <s v="USD"/>
    <n v="9187.3197999999993"/>
    <n v="10682.93"/>
    <n v="1066.69"/>
    <n v="917.35340000000008"/>
    <n v="1066.69"/>
    <n v="9.9849947533120612E-2"/>
    <n v="2"/>
    <x v="1"/>
    <n v="1"/>
    <n v="2025"/>
    <d v="2025-03-18T00:00:00"/>
    <s v="marzo"/>
    <n v="2025"/>
  </r>
  <r>
    <x v="0"/>
    <n v="147"/>
    <n v="1"/>
    <d v="2025-02-05T00:00:00"/>
    <d v="2025-01-28T00:00:00"/>
    <d v="2025-02-01T00:00:00"/>
    <s v="LorenzaP"/>
    <x v="21"/>
    <m/>
    <n v="10540"/>
    <s v="USD"/>
    <n v="9064.4"/>
    <n v="10540"/>
    <n v="923.76"/>
    <n v="794.43359999999996"/>
    <n v="923.76"/>
    <n v="8.7643263757115744E-2"/>
    <n v="2"/>
    <x v="1"/>
    <n v="1"/>
    <n v="2025"/>
    <d v="2025-03-18T00:00:00"/>
    <s v="marzo"/>
    <n v="2025"/>
  </r>
  <r>
    <x v="0"/>
    <n v="148"/>
    <n v="1"/>
    <d v="2025-02-05T00:00:00"/>
    <d v="2025-01-28T00:00:00"/>
    <d v="2025-02-01T00:00:00"/>
    <s v="LorenzaP"/>
    <x v="21"/>
    <m/>
    <n v="7786"/>
    <s v="USD"/>
    <n v="6695.96"/>
    <n v="7786"/>
    <n v="639.20000000000005"/>
    <n v="549.71199999999999"/>
    <n v="639.20000000000005"/>
    <n v="8.2096069868995633E-2"/>
    <n v="2"/>
    <x v="1"/>
    <n v="1"/>
    <n v="2025"/>
    <d v="2025-03-18T00:00:00"/>
    <s v="marzo"/>
    <n v="2025"/>
  </r>
  <r>
    <x v="0"/>
    <n v="149"/>
    <n v="1"/>
    <d v="2025-02-05T00:00:00"/>
    <d v="2025-06-08T00:00:00"/>
    <d v="2025-06-30T00:00:00"/>
    <s v="DianaM"/>
    <x v="21"/>
    <s v="MARC1989,MARIELLAP"/>
    <n v="46703.1"/>
    <s v="USD"/>
    <n v="40164.665999999997"/>
    <n v="46703.1"/>
    <n v="6451.94"/>
    <n v="5548.6683999999996"/>
    <n v="6451.94"/>
    <n v="0.13814800302335392"/>
    <n v="2"/>
    <x v="1"/>
    <n v="6"/>
    <n v="2025"/>
    <d v="2025-08-14T00:00:00"/>
    <s v="agosto"/>
    <n v="2025"/>
  </r>
  <r>
    <x v="0"/>
    <n v="150"/>
    <n v="1"/>
    <d v="2025-02-05T00:00:00"/>
    <d v="2025-04-08T00:00:00"/>
    <d v="2025-04-20T00:00:00"/>
    <s v="IsraelB"/>
    <x v="21"/>
    <s v="DIANAM,MARC1989"/>
    <n v="79382.05"/>
    <s v="USD"/>
    <n v="68268.562999999995"/>
    <n v="79382.05"/>
    <n v="10771.53"/>
    <n v="9263.515800000001"/>
    <n v="10771.53"/>
    <n v="0.1356922629234191"/>
    <n v="2"/>
    <x v="1"/>
    <n v="4"/>
    <n v="2025"/>
    <d v="2025-06-04T00:00:00"/>
    <s v="junio"/>
    <n v="2025"/>
  </r>
  <r>
    <x v="0"/>
    <n v="151"/>
    <n v="1"/>
    <d v="2025-02-10T00:00:00"/>
    <d v="2025-06-06T00:00:00"/>
    <d v="2025-06-15T00:00:00"/>
    <s v="LucianaE"/>
    <x v="22"/>
    <m/>
    <n v="30644.639999999999"/>
    <s v="EUR"/>
    <n v="30644.639999999999"/>
    <n v="35547.782399999996"/>
    <n v="1686.66"/>
    <n v="1686.66"/>
    <n v="1956.5255999999999"/>
    <n v="5.5039315195087951E-2"/>
    <n v="2"/>
    <x v="1"/>
    <n v="6"/>
    <n v="2025"/>
    <d v="2025-07-30T00:00:00"/>
    <s v="julio"/>
    <n v="2025"/>
  </r>
  <r>
    <x v="0"/>
    <n v="152"/>
    <n v="1"/>
    <d v="2025-02-10T00:00:00"/>
    <d v="2025-02-13T00:00:00"/>
    <d v="2025-02-20T00:00:00"/>
    <s v="DianaM"/>
    <x v="22"/>
    <s v="MARC1989"/>
    <n v="2949"/>
    <s v="USD"/>
    <n v="2536.14"/>
    <n v="2949"/>
    <n v="0"/>
    <n v="0"/>
    <n v="0"/>
    <n v="0"/>
    <n v="2"/>
    <x v="1"/>
    <n v="2"/>
    <n v="2025"/>
    <d v="2025-04-06T00:00:00"/>
    <s v="abril"/>
    <n v="2025"/>
  </r>
  <r>
    <x v="0"/>
    <n v="153"/>
    <n v="0"/>
    <d v="2025-02-10T00:00:00"/>
    <d v="2025-12-19T00:00:00"/>
    <d v="2026-01-05T00:00:00"/>
    <s v="MariaM"/>
    <x v="22"/>
    <m/>
    <n v="51174.21"/>
    <s v="USD"/>
    <n v="44009.820599999999"/>
    <n v="51174.21"/>
    <n v="4777.42"/>
    <n v="4108.5811999999996"/>
    <n v="4777.42"/>
    <n v="9.3356008817722824E-2"/>
    <n v="2"/>
    <x v="1"/>
    <n v="12"/>
    <n v="2025"/>
    <d v="2026-02-19T00:00:00"/>
    <s v="febrero"/>
    <n v="2026"/>
  </r>
  <r>
    <x v="0"/>
    <n v="154"/>
    <n v="1"/>
    <d v="2025-02-11T00:00:00"/>
    <d v="2025-04-11T00:00:00"/>
    <d v="2025-04-20T00:00:00"/>
    <s v="MinervaH"/>
    <x v="22"/>
    <s v="JAIMEG"/>
    <n v="38152.959999999999"/>
    <s v="USD"/>
    <n v="32811.545599999998"/>
    <n v="38152.959999999999"/>
    <n v="4490.6499999999996"/>
    <n v="3861.9589999999998"/>
    <n v="4490.6499999999996"/>
    <n v="0.11770122160901803"/>
    <n v="2"/>
    <x v="1"/>
    <n v="4"/>
    <n v="2025"/>
    <d v="2025-06-04T00:00:00"/>
    <s v="junio"/>
    <n v="2025"/>
  </r>
  <r>
    <x v="0"/>
    <n v="155"/>
    <n v="0"/>
    <d v="2025-02-11T00:00:00"/>
    <d v="2025-03-22T00:00:00"/>
    <d v="2025-03-28T00:00:00"/>
    <s v="RafaellaP"/>
    <x v="22"/>
    <m/>
    <n v="15081"/>
    <s v="USD"/>
    <n v="12969.66"/>
    <n v="15081"/>
    <n v="1906.74"/>
    <n v="1639.7963999999999"/>
    <n v="1906.74"/>
    <n v="0.12643326039387309"/>
    <n v="2"/>
    <x v="1"/>
    <n v="3"/>
    <n v="2025"/>
    <d v="2025-05-12T00:00:00"/>
    <s v="mayo"/>
    <n v="2025"/>
  </r>
  <r>
    <x v="0"/>
    <n v="156"/>
    <n v="1"/>
    <d v="2025-02-11T00:00:00"/>
    <d v="2025-05-29T00:00:00"/>
    <d v="2025-06-13T00:00:00"/>
    <s v="MinervaH"/>
    <x v="22"/>
    <s v="JAIMEG"/>
    <n v="1669499.85"/>
    <s v="MXN"/>
    <n v="80135.992800000007"/>
    <n v="93491.991600000008"/>
    <n v="197007.4"/>
    <n v="9456.3552"/>
    <n v="11032.4144"/>
    <n v="0.11800384408540078"/>
    <n v="2"/>
    <x v="1"/>
    <n v="5"/>
    <n v="2025"/>
    <d v="2025-07-28T00:00:00"/>
    <s v="julio"/>
    <n v="2025"/>
  </r>
  <r>
    <x v="0"/>
    <n v="157"/>
    <n v="1"/>
    <d v="2025-02-12T00:00:00"/>
    <d v="2025-12-19T00:00:00"/>
    <d v="2025-12-29T00:00:00"/>
    <s v="VeronicaN"/>
    <x v="22"/>
    <m/>
    <n v="103134.33"/>
    <s v="USD"/>
    <n v="88695.523799999995"/>
    <n v="103134.33"/>
    <n v="16868.09"/>
    <n v="14506.5574"/>
    <n v="16868.09"/>
    <n v="0.16355456034862495"/>
    <n v="2"/>
    <x v="1"/>
    <n v="12"/>
    <n v="2025"/>
    <d v="2026-02-12T00:00:00"/>
    <s v="febrero"/>
    <n v="2026"/>
  </r>
  <r>
    <x v="0"/>
    <n v="158"/>
    <n v="1"/>
    <d v="2025-02-12T00:00:00"/>
    <d v="2025-06-01T00:00:00"/>
    <d v="2025-06-30T00:00:00"/>
    <s v="DianaM"/>
    <x v="22"/>
    <s v="MARC1989"/>
    <n v="35538.559999999998"/>
    <s v="EUR"/>
    <n v="35538.559999999998"/>
    <n v="41224.729599999991"/>
    <n v="5337.36"/>
    <n v="5337.36"/>
    <n v="6191.3375999999989"/>
    <n v="0.15018503844837833"/>
    <n v="2"/>
    <x v="1"/>
    <n v="6"/>
    <n v="2025"/>
    <d v="2025-08-14T00:00:00"/>
    <s v="agosto"/>
    <n v="2025"/>
  </r>
  <r>
    <x v="0"/>
    <n v="159"/>
    <n v="1"/>
    <d v="2025-02-12T00:00:00"/>
    <d v="2025-02-21T00:00:00"/>
    <d v="2025-03-03T00:00:00"/>
    <s v="FernandoS"/>
    <x v="22"/>
    <m/>
    <n v="5500"/>
    <s v="EUR"/>
    <n v="5500"/>
    <n v="6380"/>
    <n v="2310"/>
    <n v="2310"/>
    <n v="2679.6"/>
    <n v="0.42"/>
    <n v="2"/>
    <x v="1"/>
    <n v="2"/>
    <n v="2025"/>
    <d v="2025-04-17T00:00:00"/>
    <s v="abril"/>
    <n v="2025"/>
  </r>
  <r>
    <x v="0"/>
    <n v="160"/>
    <n v="1"/>
    <d v="2025-02-12T00:00:00"/>
    <d v="2025-04-11T00:00:00"/>
    <d v="2025-04-11T00:00:00"/>
    <s v="LucianaE"/>
    <x v="22"/>
    <m/>
    <n v="3471.84"/>
    <s v="USD"/>
    <n v="2985.7824000000001"/>
    <n v="3471.84"/>
    <n v="135.28"/>
    <n v="116.3408"/>
    <n v="135.28"/>
    <n v="3.8964929259412875E-2"/>
    <n v="2"/>
    <x v="1"/>
    <n v="4"/>
    <n v="2025"/>
    <d v="2025-05-26T00:00:00"/>
    <s v="mayo"/>
    <n v="2025"/>
  </r>
  <r>
    <x v="0"/>
    <n v="161"/>
    <n v="1"/>
    <d v="2025-02-12T00:00:00"/>
    <d v="2025-07-15T00:00:00"/>
    <d v="2025-07-21T00:00:00"/>
    <s v="LucianaE"/>
    <x v="22"/>
    <m/>
    <n v="6759"/>
    <s v="USD"/>
    <n v="5812.74"/>
    <n v="6759"/>
    <n v="227.94"/>
    <n v="196.0284"/>
    <n v="227.94"/>
    <n v="3.3723923657345764E-2"/>
    <n v="2"/>
    <x v="1"/>
    <n v="7"/>
    <n v="2025"/>
    <d v="2025-09-04T00:00:00"/>
    <s v="septiembre"/>
    <n v="2025"/>
  </r>
  <r>
    <x v="0"/>
    <n v="162"/>
    <n v="1"/>
    <d v="2025-02-13T00:00:00"/>
    <d v="2025-05-21T00:00:00"/>
    <d v="2025-05-27T00:00:00"/>
    <s v="LucianaE"/>
    <x v="22"/>
    <m/>
    <n v="5106.96"/>
    <s v="USD"/>
    <n v="4391.9856"/>
    <n v="5106.96"/>
    <n v="408.9"/>
    <n v="351.654"/>
    <n v="408.9"/>
    <n v="8.0067202406128107E-2"/>
    <n v="2"/>
    <x v="1"/>
    <n v="5"/>
    <n v="2025"/>
    <d v="2025-07-11T00:00:00"/>
    <s v="julio"/>
    <n v="2025"/>
  </r>
  <r>
    <x v="0"/>
    <n v="163"/>
    <n v="0"/>
    <d v="2025-02-13T00:00:00"/>
    <d v="2025-06-24T00:00:00"/>
    <d v="2025-07-16T00:00:00"/>
    <s v="DianaM"/>
    <x v="22"/>
    <s v="MARC1989,MARIELLAP"/>
    <n v="51132.62"/>
    <s v="EUR"/>
    <n v="51132.62"/>
    <n v="59313.839200000002"/>
    <n v="5358.78"/>
    <n v="5358.78"/>
    <n v="6216.1847999999991"/>
    <n v="0.10480159240813397"/>
    <n v="2"/>
    <x v="1"/>
    <n v="6"/>
    <n v="2025"/>
    <d v="2025-08-30T00:00:00"/>
    <s v="agosto"/>
    <n v="2025"/>
  </r>
  <r>
    <x v="0"/>
    <n v="164"/>
    <n v="1"/>
    <d v="2025-02-13T00:00:00"/>
    <d v="2025-04-12T00:00:00"/>
    <d v="2025-04-21T00:00:00"/>
    <s v="LucianaE"/>
    <x v="22"/>
    <m/>
    <n v="3445.65"/>
    <s v="EUR"/>
    <n v="3445.65"/>
    <n v="3996.9539999999997"/>
    <n v="291.48"/>
    <n v="291.48"/>
    <n v="338.11680000000001"/>
    <n v="8.4593618040137569E-2"/>
    <n v="2"/>
    <x v="1"/>
    <n v="4"/>
    <n v="2025"/>
    <d v="2025-06-05T00:00:00"/>
    <s v="junio"/>
    <n v="2025"/>
  </r>
  <r>
    <x v="0"/>
    <n v="165"/>
    <n v="1"/>
    <d v="2025-02-13T00:00:00"/>
    <d v="2025-03-14T00:00:00"/>
    <d v="2025-03-30T00:00:00"/>
    <s v="DianaM"/>
    <x v="22"/>
    <s v="MARC1989"/>
    <n v="2277.39"/>
    <s v="USD"/>
    <n v="1958.5554"/>
    <n v="2277.39"/>
    <n v="212.21"/>
    <n v="182.50059999999999"/>
    <n v="212.21"/>
    <n v="9.3181229389783918E-2"/>
    <n v="2"/>
    <x v="1"/>
    <n v="3"/>
    <n v="2025"/>
    <d v="2025-05-14T00:00:00"/>
    <s v="mayo"/>
    <n v="2025"/>
  </r>
  <r>
    <x v="0"/>
    <n v="166"/>
    <n v="0"/>
    <d v="2025-02-13T00:00:00"/>
    <d v="2025-02-28T00:00:00"/>
    <d v="2025-03-02T00:00:00"/>
    <s v="DianaM"/>
    <x v="22"/>
    <s v="MARC1989"/>
    <n v="6814"/>
    <s v="MXN"/>
    <n v="327.072"/>
    <n v="381.584"/>
    <n v="0"/>
    <n v="0"/>
    <n v="0"/>
    <n v="0"/>
    <n v="2"/>
    <x v="1"/>
    <n v="2"/>
    <n v="2025"/>
    <d v="2025-04-16T00:00:00"/>
    <s v="abril"/>
    <n v="2025"/>
  </r>
  <r>
    <x v="0"/>
    <n v="167"/>
    <n v="1"/>
    <d v="2025-02-18T00:00:00"/>
    <d v="2025-03-06T00:00:00"/>
    <d v="2025-03-09T00:00:00"/>
    <s v="ClaudiaF"/>
    <x v="23"/>
    <m/>
    <n v="2611.4299999999998"/>
    <s v="USD"/>
    <n v="2245.8298"/>
    <n v="2611.4299999999998"/>
    <n v="206.41"/>
    <n v="177.51259999999999"/>
    <n v="206.41"/>
    <n v="7.9040985207338502E-2"/>
    <n v="2"/>
    <x v="1"/>
    <n v="3"/>
    <n v="2025"/>
    <d v="2025-04-23T00:00:00"/>
    <s v="abril"/>
    <n v="2025"/>
  </r>
  <r>
    <x v="0"/>
    <n v="168"/>
    <n v="1"/>
    <d v="2025-02-18T00:00:00"/>
    <d v="2025-03-14T00:00:00"/>
    <d v="2025-03-25T00:00:00"/>
    <s v="DianaM"/>
    <x v="23"/>
    <s v="MARC1989"/>
    <n v="7872.54"/>
    <s v="USD"/>
    <n v="6770.3843999999999"/>
    <n v="7872.54"/>
    <n v="935.74"/>
    <n v="804.7364"/>
    <n v="935.74"/>
    <n v="0.11886125697678258"/>
    <n v="2"/>
    <x v="1"/>
    <n v="3"/>
    <n v="2025"/>
    <d v="2025-05-09T00:00:00"/>
    <s v="mayo"/>
    <n v="2025"/>
  </r>
  <r>
    <x v="0"/>
    <n v="169"/>
    <n v="0"/>
    <d v="2025-02-18T00:00:00"/>
    <d v="2025-05-18T00:00:00"/>
    <d v="2026-04-26T00:00:00"/>
    <s v="RafaellaP"/>
    <x v="23"/>
    <m/>
    <n v="24281"/>
    <s v="USD"/>
    <n v="20881.66"/>
    <n v="24281"/>
    <n v="1611"/>
    <n v="1385.46"/>
    <n v="1611"/>
    <n v="6.6348173468967514E-2"/>
    <n v="2"/>
    <x v="1"/>
    <n v="5"/>
    <n v="2025"/>
    <d v="2026-06-10T00:00:00"/>
    <s v="junio"/>
    <n v="2026"/>
  </r>
  <r>
    <x v="0"/>
    <n v="170"/>
    <n v="1"/>
    <d v="2025-02-19T00:00:00"/>
    <d v="2025-06-10T00:00:00"/>
    <d v="2025-07-26T00:00:00"/>
    <s v="ClaudiaF"/>
    <x v="23"/>
    <m/>
    <n v="52766.67"/>
    <s v="EUR"/>
    <n v="52766.67"/>
    <n v="61209.337199999994"/>
    <n v="3592.6"/>
    <n v="3592.6"/>
    <n v="4167.4159999999993"/>
    <n v="6.8084645098885344E-2"/>
    <n v="2"/>
    <x v="1"/>
    <n v="6"/>
    <n v="2025"/>
    <d v="2025-09-09T00:00:00"/>
    <s v="septiembre"/>
    <n v="2025"/>
  </r>
  <r>
    <x v="0"/>
    <n v="171"/>
    <n v="0"/>
    <d v="2025-02-19T00:00:00"/>
    <d v="2025-04-03T00:00:00"/>
    <d v="2025-04-29T00:00:00"/>
    <s v="LucianaE"/>
    <x v="23"/>
    <m/>
    <n v="172307.58"/>
    <s v="USD"/>
    <n v="148184.51879999999"/>
    <n v="172307.58"/>
    <n v="11639.31"/>
    <n v="10009.8066"/>
    <n v="11639.31"/>
    <n v="6.7549610992157172E-2"/>
    <n v="2"/>
    <x v="1"/>
    <n v="4"/>
    <n v="2025"/>
    <d v="2025-06-13T00:00:00"/>
    <s v="junio"/>
    <n v="2025"/>
  </r>
  <r>
    <x v="0"/>
    <n v="172"/>
    <n v="0"/>
    <d v="2025-02-19T00:00:00"/>
    <d v="2025-10-07T00:00:00"/>
    <d v="2025-11-01T00:00:00"/>
    <s v="LucianaE"/>
    <x v="23"/>
    <m/>
    <n v="34174.980000000003"/>
    <s v="USD"/>
    <n v="29390.482800000002"/>
    <n v="34174.980000000003"/>
    <n v="3203.26"/>
    <n v="2754.8036000000002"/>
    <n v="3203.26"/>
    <n v="9.3731144831686805E-2"/>
    <n v="2"/>
    <x v="1"/>
    <n v="10"/>
    <n v="2025"/>
    <d v="2025-12-16T00:00:00"/>
    <s v="diciembre"/>
    <n v="2025"/>
  </r>
  <r>
    <x v="0"/>
    <n v="173"/>
    <n v="1"/>
    <d v="2025-02-19T00:00:00"/>
    <d v="2025-07-17T00:00:00"/>
    <d v="2025-07-31T00:00:00"/>
    <s v="LucianaE"/>
    <x v="23"/>
    <m/>
    <n v="30665.64"/>
    <s v="USD"/>
    <n v="26372.450399999998"/>
    <n v="30665.64"/>
    <n v="2645.16"/>
    <n v="2274.8375999999998"/>
    <n v="2645.16"/>
    <n v="8.6258105162651103E-2"/>
    <n v="2"/>
    <x v="1"/>
    <n v="7"/>
    <n v="2025"/>
    <d v="2025-09-14T00:00:00"/>
    <s v="septiembre"/>
    <n v="2025"/>
  </r>
  <r>
    <x v="0"/>
    <n v="174"/>
    <n v="1"/>
    <d v="2025-02-20T00:00:00"/>
    <d v="2025-02-20T00:00:00"/>
    <d v="2025-02-26T00:00:00"/>
    <s v="DianaM"/>
    <x v="23"/>
    <s v="MARC1989"/>
    <n v="26206.01"/>
    <s v="USD"/>
    <n v="22537.168599999997"/>
    <n v="26206.01"/>
    <n v="2355.34"/>
    <n v="2025.5924"/>
    <n v="2355.34"/>
    <n v="8.9877856262742792E-2"/>
    <n v="2"/>
    <x v="1"/>
    <n v="2"/>
    <n v="2025"/>
    <d v="2025-04-12T00:00:00"/>
    <s v="abril"/>
    <n v="2025"/>
  </r>
  <r>
    <x v="0"/>
    <n v="175"/>
    <n v="1"/>
    <d v="2025-02-20T00:00:00"/>
    <d v="2025-05-22T00:00:00"/>
    <d v="2025-06-02T00:00:00"/>
    <s v="RafaellaP"/>
    <x v="23"/>
    <s v="MARC1989"/>
    <n v="72356.42"/>
    <s v="USD"/>
    <n v="62226.521199999996"/>
    <n v="72356.42"/>
    <n v="8449.42"/>
    <n v="7266.5011999999997"/>
    <n v="8449.42"/>
    <n v="0.11677498693274212"/>
    <n v="2"/>
    <x v="1"/>
    <n v="5"/>
    <n v="2025"/>
    <d v="2025-07-17T00:00:00"/>
    <s v="julio"/>
    <n v="2025"/>
  </r>
  <r>
    <x v="0"/>
    <n v="176"/>
    <n v="1"/>
    <d v="2025-02-20T00:00:00"/>
    <d v="2025-04-17T00:00:00"/>
    <d v="2025-04-20T00:00:00"/>
    <s v="LucianaE"/>
    <x v="23"/>
    <m/>
    <n v="4998.51"/>
    <s v="USD"/>
    <n v="4298.7186000000002"/>
    <n v="4998.51"/>
    <n v="451.2"/>
    <n v="388.03199999999998"/>
    <n v="451.2"/>
    <n v="9.0266899536061734E-2"/>
    <n v="2"/>
    <x v="1"/>
    <n v="4"/>
    <n v="2025"/>
    <d v="2025-06-04T00:00:00"/>
    <s v="junio"/>
    <n v="2025"/>
  </r>
  <r>
    <x v="0"/>
    <n v="177"/>
    <n v="1"/>
    <d v="2025-02-21T00:00:00"/>
    <d v="2025-04-12T00:00:00"/>
    <d v="2025-04-15T00:00:00"/>
    <s v="DianaM"/>
    <x v="23"/>
    <s v="MARC1989"/>
    <n v="18247"/>
    <s v="USD"/>
    <n v="15692.42"/>
    <n v="18247"/>
    <n v="1327.72"/>
    <n v="1141.8392000000001"/>
    <n v="1327.72"/>
    <n v="7.2763741984983837E-2"/>
    <n v="2"/>
    <x v="1"/>
    <n v="4"/>
    <n v="2025"/>
    <d v="2025-05-30T00:00:00"/>
    <s v="mayo"/>
    <n v="2025"/>
  </r>
  <r>
    <x v="0"/>
    <n v="178"/>
    <n v="1"/>
    <d v="2025-02-21T00:00:00"/>
    <d v="2025-03-17T00:00:00"/>
    <d v="2025-06-08T00:00:00"/>
    <s v="DianaM"/>
    <x v="23"/>
    <s v="MARC1989,MARIELLAP"/>
    <n v="11312.07"/>
    <s v="USD"/>
    <n v="9728.3801999999996"/>
    <n v="11312.07"/>
    <n v="963.48"/>
    <n v="828.59280000000001"/>
    <n v="963.48"/>
    <n v="8.5172740267696362E-2"/>
    <n v="2"/>
    <x v="1"/>
    <n v="3"/>
    <n v="2025"/>
    <d v="2025-07-23T00:00:00"/>
    <s v="julio"/>
    <n v="2025"/>
  </r>
  <r>
    <x v="0"/>
    <n v="179"/>
    <n v="1"/>
    <d v="2025-02-24T00:00:00"/>
    <d v="2025-05-02T00:00:00"/>
    <d v="2025-05-04T00:00:00"/>
    <s v="EduardoP"/>
    <x v="24"/>
    <m/>
    <n v="2598.7600000000002"/>
    <s v="USD"/>
    <n v="2234.9336000000003"/>
    <n v="2598.7600000000002"/>
    <n v="296.10000000000002"/>
    <n v="254.64600000000002"/>
    <n v="296.10000000000002"/>
    <n v="0.11393895550185472"/>
    <n v="2"/>
    <x v="1"/>
    <n v="5"/>
    <n v="2025"/>
    <d v="2025-06-18T00:00:00"/>
    <s v="junio"/>
    <n v="2025"/>
  </r>
  <r>
    <x v="0"/>
    <n v="180"/>
    <n v="0"/>
    <d v="2025-02-24T00:00:00"/>
    <d v="2025-04-04T00:00:00"/>
    <d v="2025-04-06T00:00:00"/>
    <s v="EduardoP"/>
    <x v="24"/>
    <m/>
    <n v="2458.9"/>
    <s v="USD"/>
    <n v="2114.654"/>
    <n v="2458.9"/>
    <n v="303.52999999999997"/>
    <n v="261.03579999999999"/>
    <n v="303.52999999999997"/>
    <n v="0.12344137622514133"/>
    <n v="2"/>
    <x v="1"/>
    <n v="4"/>
    <n v="2025"/>
    <d v="2025-05-21T00:00:00"/>
    <s v="mayo"/>
    <n v="2025"/>
  </r>
  <r>
    <x v="0"/>
    <n v="181"/>
    <n v="1"/>
    <d v="2025-02-24T00:00:00"/>
    <d v="2025-07-21T00:00:00"/>
    <d v="2025-07-27T00:00:00"/>
    <s v="AndreaM"/>
    <x v="24"/>
    <m/>
    <n v="19706"/>
    <s v="USD"/>
    <n v="16947.16"/>
    <n v="19706"/>
    <n v="337.24"/>
    <n v="290.02640000000002"/>
    <n v="337.24"/>
    <n v="1.7113569471227039E-2"/>
    <n v="2"/>
    <x v="1"/>
    <n v="7"/>
    <n v="2025"/>
    <d v="2025-09-10T00:00:00"/>
    <s v="septiembre"/>
    <n v="2025"/>
  </r>
  <r>
    <x v="0"/>
    <n v="183"/>
    <n v="1"/>
    <d v="2025-02-26T00:00:00"/>
    <d v="2025-07-09T00:00:00"/>
    <d v="2025-07-18T00:00:00"/>
    <s v="VeronicaN"/>
    <x v="24"/>
    <m/>
    <n v="37718.11"/>
    <s v="USD"/>
    <n v="32437.5746"/>
    <n v="37718.11"/>
    <n v="1242.95"/>
    <n v="1068.9370000000001"/>
    <n v="1242.95"/>
    <n v="3.2953666024092942E-2"/>
    <n v="2"/>
    <x v="1"/>
    <n v="7"/>
    <n v="2025"/>
    <d v="2025-09-01T00:00:00"/>
    <s v="septiembre"/>
    <n v="2025"/>
  </r>
  <r>
    <x v="0"/>
    <n v="185"/>
    <n v="1"/>
    <d v="2025-01-13T00:00:00"/>
    <d v="2025-01-25T00:00:00"/>
    <d v="2025-02-09T00:00:00"/>
    <s v="MinervaH"/>
    <x v="18"/>
    <m/>
    <n v="1196"/>
    <s v="USD"/>
    <n v="1028.56"/>
    <n v="1196"/>
    <n v="0"/>
    <n v="0"/>
    <n v="0"/>
    <n v="0"/>
    <n v="1"/>
    <x v="1"/>
    <n v="1"/>
    <n v="2025"/>
    <d v="2025-03-26T00:00:00"/>
    <s v="marzo"/>
    <n v="2025"/>
  </r>
  <r>
    <x v="0"/>
    <n v="186"/>
    <n v="1"/>
    <d v="2025-02-28T00:00:00"/>
    <d v="2025-02-04T00:00:00"/>
    <d v="2025-02-08T00:00:00"/>
    <s v="VeronicaN"/>
    <x v="24"/>
    <m/>
    <n v="134515"/>
    <s v="MXN"/>
    <n v="6456.72"/>
    <n v="7532.84"/>
    <n v="25731.52"/>
    <n v="1235.1129600000002"/>
    <n v="1440.9651200000001"/>
    <n v="0.19129108277887227"/>
    <n v="2"/>
    <x v="1"/>
    <n v="2"/>
    <n v="2025"/>
    <d v="2025-03-25T00:00:00"/>
    <s v="marzo"/>
    <n v="2025"/>
  </r>
  <r>
    <x v="0"/>
    <n v="187"/>
    <n v="1"/>
    <d v="2025-03-03T00:00:00"/>
    <d v="2025-03-06T00:00:00"/>
    <d v="2025-03-11T00:00:00"/>
    <s v="DianaM"/>
    <x v="25"/>
    <s v="MARC1989"/>
    <n v="3382.8"/>
    <s v="USD"/>
    <n v="2909.2080000000001"/>
    <n v="3382.8"/>
    <n v="209.86"/>
    <n v="180.4796"/>
    <n v="209.86"/>
    <n v="6.2037365496038784E-2"/>
    <n v="3"/>
    <x v="1"/>
    <n v="3"/>
    <n v="2025"/>
    <d v="2025-04-25T00:00:00"/>
    <s v="abril"/>
    <n v="2025"/>
  </r>
  <r>
    <x v="0"/>
    <n v="188"/>
    <n v="1"/>
    <d v="2025-03-05T00:00:00"/>
    <d v="2025-02-01T00:00:00"/>
    <d v="2025-02-08T00:00:00"/>
    <s v="DianaM"/>
    <x v="25"/>
    <s v="MARC1989"/>
    <n v="10019.209999999999"/>
    <s v="USD"/>
    <n v="8616.5205999999998"/>
    <n v="10019.209999999999"/>
    <n v="997.21"/>
    <n v="857.60059999999999"/>
    <n v="997.21"/>
    <n v="9.9529803247960666E-2"/>
    <n v="3"/>
    <x v="1"/>
    <n v="2"/>
    <n v="2025"/>
    <d v="2025-03-25T00:00:00"/>
    <s v="marzo"/>
    <n v="2025"/>
  </r>
  <r>
    <x v="0"/>
    <n v="189"/>
    <n v="1"/>
    <d v="2025-03-06T00:00:00"/>
    <d v="2025-04-13T00:00:00"/>
    <d v="2025-05-04T00:00:00"/>
    <s v="DianaM"/>
    <x v="25"/>
    <s v="MARC1989"/>
    <n v="34063.61"/>
    <s v="USD"/>
    <n v="29294.704600000001"/>
    <n v="34063.61"/>
    <n v="1062.49"/>
    <n v="913.7414"/>
    <n v="1062.49"/>
    <n v="3.1191350535072472E-2"/>
    <n v="3"/>
    <x v="1"/>
    <n v="4"/>
    <n v="2025"/>
    <d v="2025-06-18T00:00:00"/>
    <s v="junio"/>
    <n v="2025"/>
  </r>
  <r>
    <x v="0"/>
    <n v="190"/>
    <n v="1"/>
    <d v="2025-03-06T00:00:00"/>
    <d v="2025-04-10T00:00:00"/>
    <d v="2025-04-20T00:00:00"/>
    <s v="VeronicaN"/>
    <x v="25"/>
    <m/>
    <n v="5626.99"/>
    <s v="USD"/>
    <n v="4839.2114000000001"/>
    <n v="5626.99"/>
    <n v="0"/>
    <n v="0"/>
    <n v="0"/>
    <n v="0"/>
    <n v="3"/>
    <x v="1"/>
    <n v="4"/>
    <n v="2025"/>
    <d v="2025-06-04T00:00:00"/>
    <s v="junio"/>
    <n v="2025"/>
  </r>
  <r>
    <x v="0"/>
    <n v="191"/>
    <n v="0"/>
    <d v="2025-03-06T00:00:00"/>
    <d v="2025-03-14T00:00:00"/>
    <d v="2025-03-15T00:00:00"/>
    <s v="MinervaH"/>
    <x v="25"/>
    <s v="JAIMEG"/>
    <n v="720"/>
    <s v="EUR"/>
    <n v="720"/>
    <n v="835.19999999999993"/>
    <n v="99.74"/>
    <n v="99.74"/>
    <n v="115.69839999999999"/>
    <n v="0.13852777777777778"/>
    <n v="3"/>
    <x v="1"/>
    <n v="3"/>
    <n v="2025"/>
    <d v="2025-04-29T00:00:00"/>
    <s v="abril"/>
    <n v="2025"/>
  </r>
  <r>
    <x v="0"/>
    <n v="192"/>
    <n v="1"/>
    <d v="2025-03-07T00:00:00"/>
    <d v="2024-12-06T00:00:00"/>
    <d v="2024-12-09T00:00:00"/>
    <s v="DianaM"/>
    <x v="25"/>
    <s v="MARC1989"/>
    <n v="5250"/>
    <s v="USD"/>
    <n v="4515"/>
    <n v="5250"/>
    <n v="525"/>
    <n v="451.5"/>
    <n v="525"/>
    <n v="0.1"/>
    <n v="3"/>
    <x v="1"/>
    <n v="12"/>
    <n v="2024"/>
    <d v="2025-01-23T00:00:00"/>
    <s v="enero"/>
    <n v="2025"/>
  </r>
  <r>
    <x v="0"/>
    <n v="193"/>
    <n v="1"/>
    <d v="2025-03-09T00:00:00"/>
    <d v="2025-04-04T00:00:00"/>
    <d v="2025-06-27T00:00:00"/>
    <s v="MinervaH"/>
    <x v="26"/>
    <s v="JAIMEG"/>
    <n v="68627.509999999995"/>
    <s v="USD"/>
    <n v="59019.658599999995"/>
    <n v="68627.509999999995"/>
    <n v="12484.09"/>
    <n v="10736.3174"/>
    <n v="12484.09"/>
    <n v="0.18191086927093816"/>
    <n v="3"/>
    <x v="1"/>
    <n v="4"/>
    <n v="2025"/>
    <d v="2025-08-11T00:00:00"/>
    <s v="agosto"/>
    <n v="2025"/>
  </r>
  <r>
    <x v="0"/>
    <n v="194"/>
    <n v="1"/>
    <d v="2025-03-10T00:00:00"/>
    <d v="2025-05-22T00:00:00"/>
    <d v="2025-05-26T00:00:00"/>
    <s v="LucianaE"/>
    <x v="26"/>
    <m/>
    <n v="8470.11"/>
    <s v="USD"/>
    <n v="7284.2946000000002"/>
    <n v="8470.11"/>
    <n v="750"/>
    <n v="645"/>
    <n v="750"/>
    <n v="8.8546665863843563E-2"/>
    <n v="3"/>
    <x v="1"/>
    <n v="5"/>
    <n v="2025"/>
    <d v="2025-07-10T00:00:00"/>
    <s v="julio"/>
    <n v="2025"/>
  </r>
  <r>
    <x v="0"/>
    <n v="195"/>
    <n v="1"/>
    <d v="2025-03-10T00:00:00"/>
    <d v="2025-07-12T00:00:00"/>
    <d v="2025-07-19T00:00:00"/>
    <s v="VeronicaN"/>
    <x v="26"/>
    <m/>
    <n v="16000"/>
    <s v="EUR"/>
    <n v="16000"/>
    <n v="18560"/>
    <n v="0"/>
    <n v="0"/>
    <n v="0"/>
    <n v="0"/>
    <n v="3"/>
    <x v="1"/>
    <n v="7"/>
    <n v="2025"/>
    <d v="2025-09-02T00:00:00"/>
    <s v="septiembre"/>
    <n v="2025"/>
  </r>
  <r>
    <x v="0"/>
    <n v="196"/>
    <n v="1"/>
    <d v="2025-03-12T00:00:00"/>
    <d v="2025-05-14T00:00:00"/>
    <d v="2025-05-25T00:00:00"/>
    <s v="DianaM"/>
    <x v="26"/>
    <s v="MARC1989"/>
    <n v="14952.34"/>
    <s v="USD"/>
    <n v="12859.0124"/>
    <n v="14952.34"/>
    <n v="1042.05"/>
    <n v="896.1629999999999"/>
    <n v="1042.05"/>
    <n v="6.969143291284173E-2"/>
    <n v="3"/>
    <x v="1"/>
    <n v="5"/>
    <n v="2025"/>
    <d v="2025-07-09T00:00:00"/>
    <s v="julio"/>
    <n v="2025"/>
  </r>
  <r>
    <x v="0"/>
    <n v="197"/>
    <n v="1"/>
    <d v="2025-03-12T00:00:00"/>
    <d v="2025-03-15T00:00:00"/>
    <d v="2025-03-20T00:00:00"/>
    <s v="VeronicaN"/>
    <x v="26"/>
    <m/>
    <n v="8747"/>
    <s v="USD"/>
    <n v="7522.42"/>
    <n v="8747"/>
    <n v="1241.6400000000001"/>
    <n v="1067.8104000000001"/>
    <n v="1241.6400000000001"/>
    <n v="0.14195038298845319"/>
    <n v="3"/>
    <x v="1"/>
    <n v="3"/>
    <n v="2025"/>
    <d v="2025-05-04T00:00:00"/>
    <s v="mayo"/>
    <n v="2025"/>
  </r>
  <r>
    <x v="0"/>
    <n v="198"/>
    <n v="0"/>
    <d v="2025-03-13T00:00:00"/>
    <d v="2025-10-22T00:00:00"/>
    <d v="2025-11-30T00:00:00"/>
    <s v="LucianaE"/>
    <x v="26"/>
    <m/>
    <n v="84947.09"/>
    <s v="USD"/>
    <n v="73054.497399999993"/>
    <n v="84947.09"/>
    <n v="8298.99"/>
    <n v="7137.1313999999993"/>
    <n v="8298.99"/>
    <n v="9.7695989350547505E-2"/>
    <n v="3"/>
    <x v="1"/>
    <n v="10"/>
    <n v="2025"/>
    <d v="2026-01-14T00:00:00"/>
    <s v="enero"/>
    <n v="2026"/>
  </r>
  <r>
    <x v="0"/>
    <n v="199"/>
    <n v="1"/>
    <d v="2025-03-14T00:00:00"/>
    <d v="2025-02-09T00:00:00"/>
    <d v="2025-02-11T00:00:00"/>
    <s v="MinervaH"/>
    <x v="26"/>
    <s v="JAIMEG"/>
    <n v="4395"/>
    <s v="USD"/>
    <n v="3779.7"/>
    <n v="4395"/>
    <n v="439.5"/>
    <n v="377.96999999999997"/>
    <n v="439.5"/>
    <n v="9.9999999999999992E-2"/>
    <n v="3"/>
    <x v="1"/>
    <n v="2"/>
    <n v="2025"/>
    <d v="2025-03-28T00:00:00"/>
    <s v="marzo"/>
    <n v="2025"/>
  </r>
  <r>
    <x v="0"/>
    <n v="200"/>
    <n v="1"/>
    <d v="2025-03-16T00:00:00"/>
    <d v="2025-03-19T00:00:00"/>
    <d v="2025-03-24T00:00:00"/>
    <s v="ClaudiaF"/>
    <x v="27"/>
    <m/>
    <n v="3998.77"/>
    <s v="USD"/>
    <n v="3438.9422"/>
    <n v="3998.77"/>
    <n v="0"/>
    <n v="0"/>
    <n v="0"/>
    <n v="0"/>
    <n v="3"/>
    <x v="1"/>
    <n v="3"/>
    <n v="2025"/>
    <d v="2025-05-08T00:00:00"/>
    <s v="mayo"/>
    <n v="2025"/>
  </r>
  <r>
    <x v="0"/>
    <n v="201"/>
    <n v="1"/>
    <d v="2025-03-17T00:00:00"/>
    <d v="2025-03-19T00:00:00"/>
    <d v="2025-03-24T00:00:00"/>
    <s v="ClaudiaF"/>
    <x v="27"/>
    <m/>
    <n v="3998.77"/>
    <s v="USD"/>
    <n v="3438.9422"/>
    <n v="3998.77"/>
    <n v="1443.6"/>
    <n v="1241.4959999999999"/>
    <n v="1443.6"/>
    <n v="0.36101101088584736"/>
    <n v="3"/>
    <x v="1"/>
    <n v="3"/>
    <n v="2025"/>
    <d v="2025-05-08T00:00:00"/>
    <s v="mayo"/>
    <n v="2025"/>
  </r>
  <r>
    <x v="0"/>
    <n v="202"/>
    <n v="0"/>
    <d v="2025-03-18T00:00:00"/>
    <d v="2025-10-10T00:00:00"/>
    <d v="2026-02-25T00:00:00"/>
    <s v="DianaM"/>
    <x v="27"/>
    <s v="MARC1989"/>
    <n v="31690.94"/>
    <s v="USD"/>
    <n v="27254.2084"/>
    <n v="31690.94"/>
    <n v="4155.63"/>
    <n v="3573.8418000000001"/>
    <n v="4155.63"/>
    <n v="0.13112990652849049"/>
    <n v="3"/>
    <x v="1"/>
    <n v="10"/>
    <n v="2025"/>
    <d v="2026-04-11T00:00:00"/>
    <s v="abril"/>
    <n v="2026"/>
  </r>
  <r>
    <x v="0"/>
    <n v="203"/>
    <n v="1"/>
    <d v="2025-03-18T00:00:00"/>
    <d v="2025-05-21T00:00:00"/>
    <d v="2025-05-26T00:00:00"/>
    <s v="LucianaE"/>
    <x v="27"/>
    <m/>
    <n v="4115.6400000000003"/>
    <s v="USD"/>
    <n v="3539.4504000000002"/>
    <n v="4115.6400000000003"/>
    <n v="226.7"/>
    <n v="194.96199999999999"/>
    <n v="226.7"/>
    <n v="5.5082563100757105E-2"/>
    <n v="3"/>
    <x v="1"/>
    <n v="5"/>
    <n v="2025"/>
    <d v="2025-07-10T00:00:00"/>
    <s v="julio"/>
    <n v="2025"/>
  </r>
  <r>
    <x v="0"/>
    <n v="204"/>
    <n v="1"/>
    <d v="2025-03-19T00:00:00"/>
    <d v="2025-06-14T00:00:00"/>
    <d v="2025-06-14T00:00:00"/>
    <s v="DianaM"/>
    <x v="27"/>
    <s v="MARC1989"/>
    <n v="120965.81"/>
    <s v="EUR"/>
    <n v="120965.81"/>
    <n v="140320.33959999998"/>
    <n v="11107.62"/>
    <n v="11107.62"/>
    <n v="12884.8392"/>
    <n v="9.182445849781852E-2"/>
    <n v="3"/>
    <x v="1"/>
    <n v="6"/>
    <n v="2025"/>
    <d v="2025-07-29T00:00:00"/>
    <s v="julio"/>
    <n v="2025"/>
  </r>
  <r>
    <x v="0"/>
    <n v="205"/>
    <n v="1"/>
    <d v="2025-03-19T00:00:00"/>
    <d v="2025-04-17T00:00:00"/>
    <d v="2025-04-23T00:00:00"/>
    <s v="DianaM"/>
    <x v="27"/>
    <s v="MARC1989,MARIELLAP"/>
    <n v="868193.33"/>
    <s v="MXN"/>
    <n v="41673.279839999996"/>
    <n v="48618.826479999996"/>
    <n v="58255.6"/>
    <n v="2796.2687999999998"/>
    <n v="3262.3136"/>
    <n v="6.7099801377188656E-2"/>
    <n v="3"/>
    <x v="1"/>
    <n v="4"/>
    <n v="2025"/>
    <d v="2025-06-07T00:00:00"/>
    <s v="junio"/>
    <n v="2025"/>
  </r>
  <r>
    <x v="0"/>
    <n v="206"/>
    <n v="1"/>
    <d v="2025-03-20T00:00:00"/>
    <d v="2025-03-19T00:00:00"/>
    <d v="2025-04-07T00:00:00"/>
    <s v="MinervaH"/>
    <x v="27"/>
    <m/>
    <n v="8210"/>
    <s v="USD"/>
    <n v="7060.5999999999995"/>
    <n v="8210"/>
    <n v="0"/>
    <n v="0"/>
    <n v="0"/>
    <n v="0"/>
    <n v="3"/>
    <x v="1"/>
    <n v="3"/>
    <n v="2025"/>
    <d v="2025-05-22T00:00:00"/>
    <s v="mayo"/>
    <n v="2025"/>
  </r>
  <r>
    <x v="0"/>
    <n v="207"/>
    <n v="1"/>
    <d v="2025-03-20T00:00:00"/>
    <d v="2025-06-24T00:00:00"/>
    <d v="2025-07-14T00:00:00"/>
    <s v="MinervaH"/>
    <x v="27"/>
    <m/>
    <n v="4370.66"/>
    <s v="USD"/>
    <n v="3758.7675999999997"/>
    <n v="4370.66"/>
    <n v="0"/>
    <n v="0"/>
    <n v="0"/>
    <n v="0"/>
    <n v="3"/>
    <x v="1"/>
    <n v="6"/>
    <n v="2025"/>
    <d v="2025-08-28T00:00:00"/>
    <s v="agosto"/>
    <n v="2025"/>
  </r>
  <r>
    <x v="0"/>
    <n v="208"/>
    <n v="1"/>
    <d v="2025-03-20T00:00:00"/>
    <d v="2025-06-24T00:00:00"/>
    <d v="2025-07-14T00:00:00"/>
    <s v="MinervaH"/>
    <x v="27"/>
    <m/>
    <n v="4370.66"/>
    <s v="USD"/>
    <n v="3758.7675999999997"/>
    <n v="4370.66"/>
    <n v="0"/>
    <n v="0"/>
    <n v="0"/>
    <n v="0"/>
    <n v="3"/>
    <x v="1"/>
    <n v="6"/>
    <n v="2025"/>
    <d v="2025-08-28T00:00:00"/>
    <s v="agosto"/>
    <n v="2025"/>
  </r>
  <r>
    <x v="0"/>
    <n v="209"/>
    <n v="1"/>
    <d v="2025-03-20T00:00:00"/>
    <d v="2025-04-24T00:00:00"/>
    <d v="2025-04-24T00:00:00"/>
    <s v="VeronicaN"/>
    <x v="27"/>
    <m/>
    <n v="2293.19"/>
    <s v="EUR"/>
    <n v="2293.19"/>
    <n v="2660.1003999999998"/>
    <n v="620.19000000000005"/>
    <n v="620.19000000000005"/>
    <n v="719.42039999999997"/>
    <n v="0.27044858908332936"/>
    <n v="3"/>
    <x v="1"/>
    <n v="4"/>
    <n v="2025"/>
    <d v="2025-06-08T00:00:00"/>
    <s v="junio"/>
    <n v="2025"/>
  </r>
  <r>
    <x v="0"/>
    <n v="210"/>
    <n v="1"/>
    <d v="2025-03-20T00:00:00"/>
    <d v="2025-04-11T00:00:00"/>
    <d v="2025-04-15T00:00:00"/>
    <s v="MariaM"/>
    <x v="27"/>
    <m/>
    <n v="20882.560000000001"/>
    <s v="USD"/>
    <n v="17959.0016"/>
    <n v="20882.560000000001"/>
    <n v="1666.76"/>
    <n v="1433.4135999999999"/>
    <n v="1666.76"/>
    <n v="7.9815884642495935E-2"/>
    <n v="3"/>
    <x v="1"/>
    <n v="4"/>
    <n v="2025"/>
    <d v="2025-05-30T00:00:00"/>
    <s v="mayo"/>
    <n v="2025"/>
  </r>
  <r>
    <x v="0"/>
    <n v="211"/>
    <n v="1"/>
    <d v="2025-03-20T00:00:00"/>
    <d v="2025-03-03T00:00:00"/>
    <d v="2025-03-06T00:00:00"/>
    <s v="MariaM"/>
    <x v="27"/>
    <m/>
    <n v="4088.2"/>
    <s v="USD"/>
    <n v="3515.8519999999999"/>
    <n v="4088.2"/>
    <n v="1068.2"/>
    <n v="918.65200000000004"/>
    <n v="1068.2"/>
    <n v="0.26128858666405758"/>
    <n v="3"/>
    <x v="1"/>
    <n v="3"/>
    <n v="2025"/>
    <d v="2025-04-20T00:00:00"/>
    <s v="abril"/>
    <n v="2025"/>
  </r>
  <r>
    <x v="0"/>
    <n v="212"/>
    <n v="0"/>
    <d v="2025-03-24T00:00:00"/>
    <d v="2025-04-12T00:00:00"/>
    <d v="2025-04-19T00:00:00"/>
    <s v="DianaM"/>
    <x v="28"/>
    <s v="MARC1989"/>
    <n v="17326.09"/>
    <s v="USD"/>
    <n v="14900.437400000001"/>
    <n v="17326.09"/>
    <n v="230.88"/>
    <n v="198.55679999999998"/>
    <n v="230.88"/>
    <n v="1.3325568550088334E-2"/>
    <n v="3"/>
    <x v="1"/>
    <n v="4"/>
    <n v="2025"/>
    <d v="2025-06-03T00:00:00"/>
    <s v="junio"/>
    <n v="2025"/>
  </r>
  <r>
    <x v="0"/>
    <n v="213"/>
    <n v="1"/>
    <d v="2025-03-24T00:00:00"/>
    <d v="2025-04-18T00:00:00"/>
    <d v="2025-04-23T00:00:00"/>
    <s v="DianaM"/>
    <x v="28"/>
    <s v="MARC1989"/>
    <n v="19973.2"/>
    <s v="USD"/>
    <n v="17176.952000000001"/>
    <n v="19973.2"/>
    <n v="1896.09"/>
    <n v="1630.6373999999998"/>
    <n v="1896.09"/>
    <n v="9.4931708489375752E-2"/>
    <n v="3"/>
    <x v="1"/>
    <n v="4"/>
    <n v="2025"/>
    <d v="2025-06-07T00:00:00"/>
    <s v="junio"/>
    <n v="2025"/>
  </r>
  <r>
    <x v="0"/>
    <n v="214"/>
    <n v="1"/>
    <d v="2025-03-24T00:00:00"/>
    <d v="2025-04-20T00:00:00"/>
    <d v="2025-04-26T00:00:00"/>
    <s v="LucianaE"/>
    <x v="28"/>
    <m/>
    <n v="27730.21"/>
    <s v="USD"/>
    <n v="23847.980599999999"/>
    <n v="27730.21"/>
    <n v="5645.2"/>
    <n v="4854.8719999999994"/>
    <n v="5645.2"/>
    <n v="0.20357581136240943"/>
    <n v="3"/>
    <x v="1"/>
    <n v="4"/>
    <n v="2025"/>
    <d v="2025-06-10T00:00:00"/>
    <s v="junio"/>
    <n v="2025"/>
  </r>
  <r>
    <x v="0"/>
    <n v="215"/>
    <n v="0"/>
    <d v="2025-03-24T00:00:00"/>
    <d v="2025-02-20T00:00:00"/>
    <d v="2025-09-13T00:00:00"/>
    <s v="MariaM"/>
    <x v="28"/>
    <m/>
    <n v="33148.04"/>
    <s v="EUR"/>
    <n v="33148.04"/>
    <n v="38451.7264"/>
    <n v="3673.52"/>
    <n v="3673.52"/>
    <n v="4261.2831999999999"/>
    <n v="0.11082163530634088"/>
    <n v="3"/>
    <x v="1"/>
    <n v="2"/>
    <n v="2025"/>
    <d v="2025-10-28T00:00:00"/>
    <s v="octubre"/>
    <n v="2025"/>
  </r>
  <r>
    <x v="0"/>
    <n v="216"/>
    <n v="1"/>
    <d v="2025-03-25T00:00:00"/>
    <d v="2025-03-17T00:00:00"/>
    <d v="2025-03-22T00:00:00"/>
    <s v="DianaM"/>
    <x v="28"/>
    <s v="JAIMEG"/>
    <n v="58328.6"/>
    <s v="USD"/>
    <n v="50162.595999999998"/>
    <n v="58328.6"/>
    <n v="5832.86"/>
    <n v="5016.2595999999994"/>
    <n v="5832.86"/>
    <n v="9.9999999999999992E-2"/>
    <n v="3"/>
    <x v="1"/>
    <n v="3"/>
    <n v="2025"/>
    <d v="2025-05-06T00:00:00"/>
    <s v="mayo"/>
    <n v="2025"/>
  </r>
  <r>
    <x v="0"/>
    <n v="217"/>
    <n v="1"/>
    <d v="2025-03-25T00:00:00"/>
    <d v="2025-03-27T00:00:00"/>
    <d v="2025-03-31T00:00:00"/>
    <s v="MariaM"/>
    <x v="28"/>
    <m/>
    <n v="3574"/>
    <s v="USD"/>
    <n v="3073.64"/>
    <n v="3574"/>
    <n v="266.95999999999998"/>
    <n v="229.58559999999997"/>
    <n v="266.95999999999998"/>
    <n v="7.4695019585898151E-2"/>
    <n v="3"/>
    <x v="1"/>
    <n v="3"/>
    <n v="2025"/>
    <d v="2025-05-15T00:00:00"/>
    <s v="mayo"/>
    <n v="2025"/>
  </r>
  <r>
    <x v="0"/>
    <n v="218"/>
    <n v="1"/>
    <d v="2025-03-26T00:00:00"/>
    <d v="2025-07-27T00:00:00"/>
    <d v="2025-08-05T00:00:00"/>
    <s v="DianaM"/>
    <x v="28"/>
    <s v="MARC1989,MARIELLAP"/>
    <n v="90597.7"/>
    <s v="USD"/>
    <n v="77914.021999999997"/>
    <n v="90597.7"/>
    <n v="12468.3"/>
    <n v="10722.737999999999"/>
    <n v="12468.3"/>
    <n v="0.13762269903099084"/>
    <n v="3"/>
    <x v="1"/>
    <n v="7"/>
    <n v="2025"/>
    <d v="2025-09-19T00:00:00"/>
    <s v="septiembre"/>
    <n v="2025"/>
  </r>
  <r>
    <x v="0"/>
    <n v="219"/>
    <n v="1"/>
    <d v="2025-03-26T00:00:00"/>
    <d v="2025-06-05T00:00:00"/>
    <d v="2025-06-25T00:00:00"/>
    <s v="MinervaH"/>
    <x v="28"/>
    <m/>
    <n v="10185.200000000001"/>
    <s v="EUR"/>
    <n v="10185.200000000001"/>
    <n v="11814.832"/>
    <n v="496.02"/>
    <n v="496.02"/>
    <n v="575.38319999999999"/>
    <n v="4.8700074618073276E-2"/>
    <n v="3"/>
    <x v="1"/>
    <n v="6"/>
    <n v="2025"/>
    <d v="2025-08-09T00:00:00"/>
    <s v="agosto"/>
    <n v="2025"/>
  </r>
  <r>
    <x v="0"/>
    <n v="220"/>
    <n v="1"/>
    <d v="2025-03-06T00:00:00"/>
    <d v="2025-04-30T00:00:00"/>
    <d v="2025-05-05T00:00:00"/>
    <s v="MinervaH"/>
    <x v="25"/>
    <m/>
    <n v="9173.7000000000007"/>
    <s v="EUR"/>
    <n v="9173.7000000000007"/>
    <n v="10641.492"/>
    <n v="924.52"/>
    <n v="924.52"/>
    <n v="1072.4431999999999"/>
    <n v="0.10077940198611246"/>
    <n v="3"/>
    <x v="1"/>
    <n v="4"/>
    <n v="2025"/>
    <d v="2025-06-19T00:00:00"/>
    <s v="junio"/>
    <n v="2025"/>
  </r>
  <r>
    <x v="0"/>
    <n v="221"/>
    <n v="1"/>
    <d v="2025-03-26T00:00:00"/>
    <d v="2025-06-29T00:00:00"/>
    <d v="2025-07-06T00:00:00"/>
    <s v="MariaM"/>
    <x v="28"/>
    <m/>
    <n v="23018"/>
    <s v="USD"/>
    <n v="19795.48"/>
    <n v="23018"/>
    <n v="2035.16"/>
    <n v="1750.2376000000002"/>
    <n v="2035.16"/>
    <n v="8.8416022243461651E-2"/>
    <n v="3"/>
    <x v="1"/>
    <n v="6"/>
    <n v="2025"/>
    <d v="2025-08-20T00:00:00"/>
    <s v="agosto"/>
    <n v="2025"/>
  </r>
  <r>
    <x v="0"/>
    <n v="222"/>
    <n v="0"/>
    <d v="2025-03-11T00:00:00"/>
    <d v="2025-07-15T00:00:00"/>
    <d v="2025-08-25T00:00:00"/>
    <s v="MinervaH"/>
    <x v="26"/>
    <s v="JAIMEG"/>
    <n v="84169.55"/>
    <s v="USD"/>
    <n v="72385.812999999995"/>
    <n v="84169.55"/>
    <n v="12749.55"/>
    <n v="10964.612999999999"/>
    <n v="12749.55"/>
    <n v="0.15147461284989644"/>
    <n v="3"/>
    <x v="1"/>
    <n v="7"/>
    <n v="2025"/>
    <d v="2025-10-09T00:00:00"/>
    <s v="octubre"/>
    <n v="2025"/>
  </r>
  <r>
    <x v="0"/>
    <n v="223"/>
    <n v="1"/>
    <d v="2025-03-26T00:00:00"/>
    <d v="2025-04-21T00:00:00"/>
    <d v="2025-06-12T00:00:00"/>
    <s v="DianaM"/>
    <x v="28"/>
    <s v="MARC1989"/>
    <n v="12539.51"/>
    <s v="USD"/>
    <n v="10783.9786"/>
    <n v="12539.51"/>
    <n v="0"/>
    <n v="0"/>
    <n v="0"/>
    <n v="0"/>
    <n v="3"/>
    <x v="1"/>
    <n v="4"/>
    <n v="2025"/>
    <d v="2025-07-27T00:00:00"/>
    <s v="julio"/>
    <n v="2025"/>
  </r>
  <r>
    <x v="0"/>
    <n v="225"/>
    <n v="1"/>
    <d v="2025-03-31T00:00:00"/>
    <d v="2025-04-17T00:00:00"/>
    <d v="2025-04-26T00:00:00"/>
    <s v="AndreaG"/>
    <x v="29"/>
    <s v="JAIMEG"/>
    <n v="1912.84"/>
    <s v="EUR"/>
    <n v="1912.84"/>
    <n v="2218.8943999999997"/>
    <n v="160.72"/>
    <n v="160.72"/>
    <n v="186.43519999999998"/>
    <n v="8.4021664122456666E-2"/>
    <n v="3"/>
    <x v="1"/>
    <n v="4"/>
    <n v="2025"/>
    <d v="2025-06-10T00:00:00"/>
    <s v="junio"/>
    <n v="2025"/>
  </r>
  <r>
    <x v="0"/>
    <n v="226"/>
    <n v="1"/>
    <d v="2025-03-31T00:00:00"/>
    <d v="2025-06-17T00:00:00"/>
    <d v="2025-07-13T00:00:00"/>
    <s v="DianaM"/>
    <x v="29"/>
    <s v="MARC1989,MARIELLAP"/>
    <n v="30570.31"/>
    <s v="USD"/>
    <n v="26290.4666"/>
    <n v="30570.31"/>
    <n v="3833.87"/>
    <n v="3297.1281999999997"/>
    <n v="3833.87"/>
    <n v="0.12541155127311432"/>
    <n v="3"/>
    <x v="1"/>
    <n v="6"/>
    <n v="2025"/>
    <d v="2025-08-27T00:00:00"/>
    <s v="agosto"/>
    <n v="2025"/>
  </r>
  <r>
    <x v="0"/>
    <n v="227"/>
    <n v="1"/>
    <d v="2025-03-31T00:00:00"/>
    <d v="2025-06-16T00:00:00"/>
    <d v="2025-06-18T00:00:00"/>
    <s v="MariaM"/>
    <x v="29"/>
    <m/>
    <n v="1822.35"/>
    <s v="USD"/>
    <n v="1567.221"/>
    <n v="1822.35"/>
    <n v="195.71"/>
    <n v="168.31059999999999"/>
    <n v="195.71"/>
    <n v="0.10739429857052707"/>
    <n v="3"/>
    <x v="1"/>
    <n v="6"/>
    <n v="2025"/>
    <d v="2025-08-02T00:00:00"/>
    <s v="agosto"/>
    <n v="2025"/>
  </r>
  <r>
    <x v="0"/>
    <n v="228"/>
    <n v="1"/>
    <d v="2025-03-31T00:00:00"/>
    <d v="2025-04-14T00:00:00"/>
    <d v="2025-04-22T00:00:00"/>
    <s v="LucianaE"/>
    <x v="29"/>
    <m/>
    <n v="31520"/>
    <s v="USD"/>
    <n v="27107.200000000001"/>
    <n v="31520"/>
    <n v="4977.6400000000003"/>
    <n v="4280.7704000000003"/>
    <n v="4977.6400000000003"/>
    <n v="0.15792005076142132"/>
    <n v="3"/>
    <x v="1"/>
    <n v="4"/>
    <n v="2025"/>
    <d v="2025-06-06T00:00:00"/>
    <s v="junio"/>
    <n v="2025"/>
  </r>
  <r>
    <x v="0"/>
    <n v="229"/>
    <n v="1"/>
    <d v="2025-04-01T00:00:00"/>
    <d v="2025-09-03T00:00:00"/>
    <d v="2025-09-18T00:00:00"/>
    <s v="LucianaE"/>
    <x v="29"/>
    <m/>
    <n v="20656.189999999999"/>
    <s v="USD"/>
    <n v="17764.323399999997"/>
    <n v="20656.189999999999"/>
    <n v="1679.57"/>
    <n v="1444.4302"/>
    <n v="1679.57"/>
    <n v="8.1310735426039379E-2"/>
    <n v="4"/>
    <x v="1"/>
    <n v="9"/>
    <n v="2025"/>
    <d v="2025-11-02T00:00:00"/>
    <s v="noviembre"/>
    <n v="2025"/>
  </r>
  <r>
    <x v="0"/>
    <n v="230"/>
    <n v="1"/>
    <d v="2025-04-01T00:00:00"/>
    <d v="2025-04-04T00:00:00"/>
    <d v="2025-04-06T00:00:00"/>
    <s v="DianaM"/>
    <x v="29"/>
    <s v="MARC1989"/>
    <n v="707.47"/>
    <s v="USD"/>
    <n v="608.42420000000004"/>
    <n v="707.47"/>
    <n v="64.31"/>
    <n v="55.306600000000003"/>
    <n v="64.31"/>
    <n v="9.0901380977285257E-2"/>
    <n v="4"/>
    <x v="1"/>
    <n v="4"/>
    <n v="2025"/>
    <d v="2025-05-21T00:00:00"/>
    <s v="mayo"/>
    <n v="2025"/>
  </r>
  <r>
    <x v="0"/>
    <n v="232"/>
    <n v="1"/>
    <d v="2025-04-01T00:00:00"/>
    <d v="2025-02-25T00:00:00"/>
    <d v="2025-02-26T00:00:00"/>
    <s v="LorenzaP"/>
    <x v="29"/>
    <m/>
    <n v="51558.95"/>
    <s v="MXN"/>
    <n v="2474.8296"/>
    <n v="2887.3011999999999"/>
    <n v="3552"/>
    <n v="170.49600000000001"/>
    <n v="198.91200000000001"/>
    <n v="6.8892015838181345E-2"/>
    <n v="4"/>
    <x v="1"/>
    <n v="2"/>
    <n v="2025"/>
    <d v="2025-04-12T00:00:00"/>
    <s v="abril"/>
    <n v="2025"/>
  </r>
  <r>
    <x v="0"/>
    <n v="235"/>
    <n v="1"/>
    <d v="2025-04-02T00:00:00"/>
    <d v="2025-02-20T00:00:00"/>
    <d v="2025-02-20T00:00:00"/>
    <s v="DianaM"/>
    <x v="29"/>
    <s v="MARC1989"/>
    <n v="2120.8000000000002"/>
    <s v="USD"/>
    <n v="1823.8880000000001"/>
    <n v="2120.8000000000002"/>
    <n v="181.23"/>
    <n v="155.8578"/>
    <n v="181.23"/>
    <n v="8.5453602414183316E-2"/>
    <n v="4"/>
    <x v="1"/>
    <n v="2"/>
    <n v="2025"/>
    <d v="2025-04-06T00:00:00"/>
    <s v="abril"/>
    <n v="2025"/>
  </r>
  <r>
    <x v="0"/>
    <n v="236"/>
    <n v="1"/>
    <d v="2025-04-02T00:00:00"/>
    <d v="2025-01-02T00:00:00"/>
    <d v="2025-01-17T00:00:00"/>
    <s v="DianaM"/>
    <x v="29"/>
    <m/>
    <n v="13318.8"/>
    <s v="USD"/>
    <n v="11454.168"/>
    <n v="13318.8"/>
    <n v="1138.1500000000001"/>
    <n v="978.80900000000008"/>
    <n v="1138.1500000000001"/>
    <n v="8.5454395290867055E-2"/>
    <n v="4"/>
    <x v="1"/>
    <n v="1"/>
    <n v="2025"/>
    <d v="2025-03-03T00:00:00"/>
    <s v="marzo"/>
    <n v="2025"/>
  </r>
  <r>
    <x v="0"/>
    <n v="237"/>
    <n v="1"/>
    <d v="2025-04-02T00:00:00"/>
    <d v="2025-02-09T00:00:00"/>
    <d v="2025-02-09T00:00:00"/>
    <s v="DianaM"/>
    <x v="29"/>
    <m/>
    <n v="4100"/>
    <s v="EUR"/>
    <n v="4100"/>
    <n v="4756"/>
    <n v="707.65"/>
    <n v="707.65"/>
    <n v="820.87399999999991"/>
    <n v="0.17259756097560974"/>
    <n v="4"/>
    <x v="1"/>
    <n v="2"/>
    <n v="2025"/>
    <d v="2025-03-26T00:00:00"/>
    <s v="marzo"/>
    <n v="2025"/>
  </r>
  <r>
    <x v="0"/>
    <n v="238"/>
    <n v="1"/>
    <d v="2025-04-02T00:00:00"/>
    <d v="2025-07-18T00:00:00"/>
    <d v="2025-08-29T00:00:00"/>
    <s v="DianaM"/>
    <x v="29"/>
    <s v="MARC1989,MARIELLAP"/>
    <n v="133523.04999999999"/>
    <s v="USD"/>
    <n v="114829.82299999999"/>
    <n v="133523.04999999999"/>
    <n v="18763.04"/>
    <n v="16136.214400000001"/>
    <n v="18763.04"/>
    <n v="0.14052285354476252"/>
    <n v="4"/>
    <x v="1"/>
    <n v="7"/>
    <n v="2025"/>
    <d v="2025-10-13T00:00:00"/>
    <s v="octubre"/>
    <n v="2025"/>
  </r>
  <r>
    <x v="0"/>
    <n v="239"/>
    <n v="0"/>
    <d v="2025-04-03T00:00:00"/>
    <d v="2025-04-02T00:00:00"/>
    <d v="2025-12-23T00:00:00"/>
    <s v="VeronicaN"/>
    <x v="29"/>
    <m/>
    <n v="101527.25"/>
    <s v="USD"/>
    <n v="87313.434999999998"/>
    <n v="101527.25"/>
    <n v="2335.31"/>
    <n v="2008.3665999999998"/>
    <n v="2335.31"/>
    <n v="2.3001804934143295E-2"/>
    <n v="4"/>
    <x v="1"/>
    <n v="4"/>
    <n v="2025"/>
    <d v="2026-02-06T00:00:00"/>
    <s v="febrero"/>
    <n v="2026"/>
  </r>
  <r>
    <x v="0"/>
    <n v="241"/>
    <n v="1"/>
    <d v="2025-04-03T00:00:00"/>
    <d v="2025-04-29T00:00:00"/>
    <d v="2025-05-05T00:00:00"/>
    <s v="DianaM"/>
    <x v="29"/>
    <s v="JAIMEG,MARIELLAP"/>
    <n v="50770.04"/>
    <s v="USD"/>
    <n v="43662.234400000001"/>
    <n v="50770.04"/>
    <n v="6228.85"/>
    <n v="5356.8110000000006"/>
    <n v="6228.85"/>
    <n v="0.1226875141323505"/>
    <n v="4"/>
    <x v="1"/>
    <n v="4"/>
    <n v="2025"/>
    <d v="2025-06-19T00:00:00"/>
    <s v="junio"/>
    <n v="2025"/>
  </r>
  <r>
    <x v="0"/>
    <n v="243"/>
    <n v="1"/>
    <d v="2025-04-05T00:00:00"/>
    <d v="2025-05-13T00:00:00"/>
    <d v="2025-05-22T00:00:00"/>
    <s v="ClaudiaF"/>
    <x v="29"/>
    <m/>
    <n v="3693.34"/>
    <s v="EUR"/>
    <n v="3693.34"/>
    <n v="4284.2744000000002"/>
    <n v="312.31"/>
    <n v="312.31"/>
    <n v="362.27959999999996"/>
    <n v="8.456031667812873E-2"/>
    <n v="4"/>
    <x v="1"/>
    <n v="5"/>
    <n v="2025"/>
    <d v="2025-07-06T00:00:00"/>
    <s v="julio"/>
    <n v="2025"/>
  </r>
  <r>
    <x v="0"/>
    <n v="244"/>
    <n v="1"/>
    <d v="2025-04-05T00:00:00"/>
    <d v="2025-06-06T00:00:00"/>
    <d v="2025-06-24T00:00:00"/>
    <s v="ClaudiaF"/>
    <x v="29"/>
    <m/>
    <n v="7141.56"/>
    <s v="EUR"/>
    <n v="7141.56"/>
    <n v="8284.2096000000001"/>
    <n v="543.99"/>
    <n v="543.99"/>
    <n v="631.02839999999992"/>
    <n v="7.6172432913817145E-2"/>
    <n v="4"/>
    <x v="1"/>
    <n v="6"/>
    <n v="2025"/>
    <d v="2025-08-08T00:00:00"/>
    <s v="agosto"/>
    <n v="2025"/>
  </r>
  <r>
    <x v="0"/>
    <n v="245"/>
    <n v="1"/>
    <d v="2025-04-07T00:00:00"/>
    <d v="2025-04-14T00:00:00"/>
    <d v="2025-04-18T00:00:00"/>
    <s v="DianaM"/>
    <x v="30"/>
    <s v="MARC1989,MARIELLAP"/>
    <n v="35407.11"/>
    <s v="EUR"/>
    <n v="35407.11"/>
    <n v="41072.247599999995"/>
    <n v="4281.16"/>
    <n v="4281.16"/>
    <n v="4966.1455999999998"/>
    <n v="0.12091243820803223"/>
    <n v="4"/>
    <x v="1"/>
    <n v="4"/>
    <n v="2025"/>
    <d v="2025-06-02T00:00:00"/>
    <s v="junio"/>
    <n v="2025"/>
  </r>
  <r>
    <x v="0"/>
    <n v="246"/>
    <n v="1"/>
    <d v="2025-04-07T00:00:00"/>
    <d v="2025-01-21T00:00:00"/>
    <d v="2025-02-02T00:00:00"/>
    <s v="VeronicaN"/>
    <x v="30"/>
    <m/>
    <n v="8683"/>
    <s v="USD"/>
    <n v="7467.38"/>
    <n v="8683"/>
    <n v="747.49"/>
    <n v="642.84140000000002"/>
    <n v="747.49"/>
    <n v="8.6086606011747099E-2"/>
    <n v="4"/>
    <x v="1"/>
    <n v="1"/>
    <n v="2025"/>
    <d v="2025-03-19T00:00:00"/>
    <s v="marzo"/>
    <n v="2025"/>
  </r>
  <r>
    <x v="0"/>
    <n v="248"/>
    <n v="1"/>
    <d v="2025-04-08T00:00:00"/>
    <d v="2025-05-26T00:00:00"/>
    <d v="2025-05-29T00:00:00"/>
    <s v="EduardoP"/>
    <x v="30"/>
    <m/>
    <n v="2300"/>
    <s v="USD"/>
    <n v="1978"/>
    <n v="2300"/>
    <n v="185.63"/>
    <n v="159.64179999999999"/>
    <n v="185.63"/>
    <n v="8.0708695652173909E-2"/>
    <n v="4"/>
    <x v="1"/>
    <n v="5"/>
    <n v="2025"/>
    <d v="2025-07-13T00:00:00"/>
    <s v="julio"/>
    <n v="2025"/>
  </r>
  <r>
    <x v="0"/>
    <n v="249"/>
    <n v="1"/>
    <d v="2025-04-08T00:00:00"/>
    <d v="2025-05-09T00:00:00"/>
    <d v="2025-05-11T00:00:00"/>
    <s v="EduardoP"/>
    <x v="30"/>
    <m/>
    <n v="9332.16"/>
    <s v="USD"/>
    <n v="8025.6575999999995"/>
    <n v="9332.16"/>
    <n v="540"/>
    <n v="464.4"/>
    <n v="540"/>
    <n v="5.7864417241024584E-2"/>
    <n v="4"/>
    <x v="1"/>
    <n v="5"/>
    <n v="2025"/>
    <d v="2025-06-25T00:00:00"/>
    <s v="junio"/>
    <n v="2025"/>
  </r>
  <r>
    <x v="0"/>
    <n v="250"/>
    <n v="1"/>
    <d v="2025-04-08T00:00:00"/>
    <d v="2025-05-15T00:00:00"/>
    <d v="2025-06-03T00:00:00"/>
    <s v="DianaM"/>
    <x v="30"/>
    <s v="MARC1989,MARIELLAP"/>
    <n v="16740.849999999999"/>
    <s v="EUR"/>
    <n v="16740.849999999999"/>
    <n v="19419.385999999999"/>
    <n v="532.95000000000005"/>
    <n v="532.95000000000005"/>
    <n v="618.22199999999998"/>
    <n v="3.1835301074915556E-2"/>
    <n v="4"/>
    <x v="1"/>
    <n v="5"/>
    <n v="2025"/>
    <d v="2025-07-18T00:00:00"/>
    <s v="julio"/>
    <n v="2025"/>
  </r>
  <r>
    <x v="0"/>
    <n v="251"/>
    <n v="0"/>
    <d v="2025-04-08T00:00:00"/>
    <d v="2025-05-14T00:00:00"/>
    <d v="2025-05-30T00:00:00"/>
    <s v="ClaudiaF"/>
    <x v="30"/>
    <m/>
    <n v="9187.42"/>
    <s v="EUR"/>
    <n v="9187.42"/>
    <n v="10657.4072"/>
    <n v="719.18"/>
    <n v="719.18"/>
    <n v="834.24879999999985"/>
    <n v="7.8278776849213375E-2"/>
    <n v="4"/>
    <x v="1"/>
    <n v="5"/>
    <n v="2025"/>
    <d v="2025-07-14T00:00:00"/>
    <s v="julio"/>
    <n v="2025"/>
  </r>
  <r>
    <x v="0"/>
    <n v="252"/>
    <n v="1"/>
    <d v="2025-04-09T00:00:00"/>
    <d v="2025-05-10T00:00:00"/>
    <d v="2025-05-20T00:00:00"/>
    <s v="LucianaE"/>
    <x v="30"/>
    <m/>
    <n v="6474.58"/>
    <s v="USD"/>
    <n v="5568.1387999999997"/>
    <n v="6474.58"/>
    <n v="430.02"/>
    <n v="369.81719999999996"/>
    <n v="430.02"/>
    <n v="6.6416663320246247E-2"/>
    <n v="4"/>
    <x v="1"/>
    <n v="5"/>
    <n v="2025"/>
    <d v="2025-07-04T00:00:00"/>
    <s v="julio"/>
    <n v="2025"/>
  </r>
  <r>
    <x v="0"/>
    <n v="253"/>
    <n v="1"/>
    <d v="2025-04-09T00:00:00"/>
    <d v="2025-04-19T00:00:00"/>
    <d v="2025-04-21T00:00:00"/>
    <s v="MinervaH"/>
    <x v="30"/>
    <m/>
    <n v="733.5"/>
    <s v="USD"/>
    <n v="630.80999999999995"/>
    <n v="733.5"/>
    <n v="55.13"/>
    <n v="47.411799999999999"/>
    <n v="55.13"/>
    <n v="7.5160190865712351E-2"/>
    <n v="4"/>
    <x v="1"/>
    <n v="4"/>
    <n v="2025"/>
    <d v="2025-06-05T00:00:00"/>
    <s v="junio"/>
    <n v="2025"/>
  </r>
  <r>
    <x v="0"/>
    <n v="254"/>
    <n v="1"/>
    <d v="2025-04-10T00:00:00"/>
    <d v="2025-04-12T00:00:00"/>
    <d v="2025-04-21T00:00:00"/>
    <s v="DianaM"/>
    <x v="30"/>
    <m/>
    <n v="41437.379999999997"/>
    <s v="USD"/>
    <n v="35636.146799999995"/>
    <n v="41437.379999999997"/>
    <n v="633.53"/>
    <n v="544.83579999999995"/>
    <n v="633.53"/>
    <n v="1.5288852721866104E-2"/>
    <n v="4"/>
    <x v="1"/>
    <n v="4"/>
    <n v="2025"/>
    <d v="2025-06-05T00:00:00"/>
    <s v="junio"/>
    <n v="2025"/>
  </r>
  <r>
    <x v="0"/>
    <n v="255"/>
    <n v="1"/>
    <d v="2025-04-10T00:00:00"/>
    <d v="2025-04-12T00:00:00"/>
    <d v="2025-04-20T00:00:00"/>
    <s v="MinervaH"/>
    <x v="30"/>
    <s v="JAIMEG"/>
    <n v="141358"/>
    <s v="EUR"/>
    <n v="141358"/>
    <n v="163975.28"/>
    <n v="18438"/>
    <n v="18438"/>
    <n v="21388.079999999998"/>
    <n v="0.13043478260869565"/>
    <n v="4"/>
    <x v="1"/>
    <n v="4"/>
    <n v="2025"/>
    <d v="2025-06-04T00:00:00"/>
    <s v="junio"/>
    <n v="2025"/>
  </r>
  <r>
    <x v="0"/>
    <n v="256"/>
    <n v="0"/>
    <d v="2025-04-11T00:00:00"/>
    <d v="2025-04-12T00:00:00"/>
    <d v="2025-04-21T00:00:00"/>
    <s v="DianaM"/>
    <x v="30"/>
    <s v="MARC1989"/>
    <n v="734.63"/>
    <s v="USD"/>
    <n v="631.78179999999998"/>
    <n v="734.63"/>
    <n v="0"/>
    <n v="0"/>
    <n v="0"/>
    <n v="0"/>
    <n v="4"/>
    <x v="1"/>
    <n v="4"/>
    <n v="2025"/>
    <d v="2025-06-05T00:00:00"/>
    <s v="junio"/>
    <n v="2025"/>
  </r>
  <r>
    <x v="0"/>
    <n v="257"/>
    <n v="0"/>
    <d v="2025-04-11T00:00:00"/>
    <d v="2026-02-03T00:00:00"/>
    <d v="2026-02-08T00:00:00"/>
    <s v="VeronicaN"/>
    <x v="30"/>
    <m/>
    <n v="22879.21"/>
    <s v="USD"/>
    <n v="19676.120599999998"/>
    <n v="22879.21"/>
    <n v="2285.2800000000002"/>
    <n v="1965.3408000000002"/>
    <n v="2285.2800000000002"/>
    <n v="9.9884567692678214E-2"/>
    <n v="4"/>
    <x v="1"/>
    <n v="2"/>
    <n v="2026"/>
    <d v="2026-03-25T00:00:00"/>
    <s v="marzo"/>
    <n v="2026"/>
  </r>
  <r>
    <x v="0"/>
    <n v="258"/>
    <n v="1"/>
    <d v="2025-04-14T00:00:00"/>
    <d v="2025-04-22T00:00:00"/>
    <d v="2025-04-26T00:00:00"/>
    <s v="DianaM"/>
    <x v="31"/>
    <m/>
    <n v="2530"/>
    <s v="EUR"/>
    <n v="2530"/>
    <n v="2934.7999999999997"/>
    <n v="253"/>
    <n v="253"/>
    <n v="293.47999999999996"/>
    <n v="0.1"/>
    <n v="4"/>
    <x v="1"/>
    <n v="4"/>
    <n v="2025"/>
    <d v="2025-06-10T00:00:00"/>
    <s v="junio"/>
    <n v="2025"/>
  </r>
  <r>
    <x v="0"/>
    <n v="259"/>
    <n v="1"/>
    <d v="2025-04-15T00:00:00"/>
    <d v="2025-06-16T00:00:00"/>
    <d v="2025-07-20T00:00:00"/>
    <s v="MartinB"/>
    <x v="31"/>
    <s v="JAIMEG"/>
    <n v="1938.9"/>
    <s v="USD"/>
    <n v="1667.454"/>
    <n v="1938.9"/>
    <n v="375"/>
    <n v="322.5"/>
    <n v="375"/>
    <n v="0.19340863376141113"/>
    <n v="4"/>
    <x v="1"/>
    <n v="6"/>
    <n v="2025"/>
    <d v="2025-09-03T00:00:00"/>
    <s v="septiembre"/>
    <n v="2025"/>
  </r>
  <r>
    <x v="0"/>
    <n v="260"/>
    <n v="1"/>
    <d v="2025-04-15T00:00:00"/>
    <d v="2025-04-14T00:00:00"/>
    <d v="2025-04-23T00:00:00"/>
    <s v="MinervaH"/>
    <x v="31"/>
    <m/>
    <n v="42478.42"/>
    <s v="USD"/>
    <n v="36531.441200000001"/>
    <n v="42478.42"/>
    <n v="1959.9"/>
    <n v="1685.5140000000001"/>
    <n v="1959.9"/>
    <n v="4.6138721732117159E-2"/>
    <n v="4"/>
    <x v="1"/>
    <n v="4"/>
    <n v="2025"/>
    <d v="2025-06-07T00:00:00"/>
    <s v="junio"/>
    <n v="2025"/>
  </r>
  <r>
    <x v="0"/>
    <n v="261"/>
    <n v="1"/>
    <d v="2025-04-15T00:00:00"/>
    <d v="2025-10-25T00:00:00"/>
    <d v="2025-11-08T00:00:00"/>
    <s v="DianaM"/>
    <x v="31"/>
    <s v="MARC1989,MARIELLAP"/>
    <n v="226603.09"/>
    <s v="EUR"/>
    <n v="226603.09"/>
    <n v="262859.58439999999"/>
    <n v="22686.6"/>
    <n v="22686.6"/>
    <n v="26316.455999999998"/>
    <n v="0.10011602224841681"/>
    <n v="4"/>
    <x v="1"/>
    <n v="10"/>
    <n v="2025"/>
    <d v="2025-12-23T00:00:00"/>
    <s v="diciembre"/>
    <n v="2025"/>
  </r>
  <r>
    <x v="0"/>
    <n v="262"/>
    <n v="0"/>
    <d v="2025-04-16T00:00:00"/>
    <d v="2025-11-05T00:00:00"/>
    <d v="2026-01-07T00:00:00"/>
    <s v="MariellaP"/>
    <x v="31"/>
    <s v="DIANAM,JAIMEG,MARIELLAP"/>
    <n v="285959.34999999998"/>
    <s v="USD"/>
    <n v="245925.04099999997"/>
    <n v="285959.34999999998"/>
    <n v="30585.73"/>
    <n v="26303.727800000001"/>
    <n v="30585.73"/>
    <n v="0.10695831417997"/>
    <n v="4"/>
    <x v="1"/>
    <n v="11"/>
    <n v="2025"/>
    <d v="2026-02-21T00:00:00"/>
    <s v="febrero"/>
    <n v="2026"/>
  </r>
  <r>
    <x v="0"/>
    <n v="263"/>
    <n v="1"/>
    <d v="2025-04-21T00:00:00"/>
    <d v="2025-03-15T00:00:00"/>
    <d v="2025-04-23T00:00:00"/>
    <s v="MinervaH"/>
    <x v="32"/>
    <m/>
    <n v="465327.21"/>
    <s v="MXN"/>
    <n v="22335.70608"/>
    <n v="26058.323760000003"/>
    <n v="0"/>
    <n v="0"/>
    <n v="0"/>
    <n v="0"/>
    <n v="4"/>
    <x v="1"/>
    <n v="3"/>
    <n v="2025"/>
    <d v="2025-06-07T00:00:00"/>
    <s v="junio"/>
    <n v="2025"/>
  </r>
  <r>
    <x v="0"/>
    <n v="264"/>
    <n v="1"/>
    <d v="2025-04-21T00:00:00"/>
    <d v="2025-06-15T00:00:00"/>
    <d v="2025-06-16T00:00:00"/>
    <s v="MinervaH"/>
    <x v="32"/>
    <m/>
    <n v="953.5"/>
    <s v="CHF"/>
    <n v="1020.245"/>
    <n v="1191.875"/>
    <n v="86.02"/>
    <n v="92.041399999999996"/>
    <n v="107.52499999999999"/>
    <n v="9.0214997378080752E-2"/>
    <n v="4"/>
    <x v="1"/>
    <n v="6"/>
    <n v="2025"/>
    <d v="2025-07-31T00:00:00"/>
    <s v="julio"/>
    <n v="2025"/>
  </r>
  <r>
    <x v="0"/>
    <n v="265"/>
    <n v="1"/>
    <d v="2025-04-21T00:00:00"/>
    <d v="2025-01-22T00:00:00"/>
    <d v="2025-01-22T00:00:00"/>
    <s v="MinervaH"/>
    <x v="32"/>
    <s v="JAIMEG"/>
    <n v="256.52999999999997"/>
    <s v="EUR"/>
    <n v="256.52999999999997"/>
    <n v="297.57479999999993"/>
    <n v="0"/>
    <n v="0"/>
    <n v="0"/>
    <n v="0"/>
    <n v="4"/>
    <x v="1"/>
    <n v="1"/>
    <n v="2025"/>
    <d v="2025-03-08T00:00:00"/>
    <s v="marzo"/>
    <n v="2025"/>
  </r>
  <r>
    <x v="0"/>
    <n v="266"/>
    <n v="1"/>
    <d v="2025-04-21T00:00:00"/>
    <d v="2025-01-20T00:00:00"/>
    <d v="2025-04-21T00:00:00"/>
    <s v="MinervaH"/>
    <x v="32"/>
    <m/>
    <n v="390"/>
    <s v="USD"/>
    <n v="335.4"/>
    <n v="390"/>
    <n v="0"/>
    <n v="0"/>
    <n v="0"/>
    <n v="0"/>
    <n v="4"/>
    <x v="1"/>
    <n v="1"/>
    <n v="2025"/>
    <d v="2025-06-05T00:00:00"/>
    <s v="junio"/>
    <n v="2025"/>
  </r>
  <r>
    <x v="0"/>
    <n v="267"/>
    <n v="1"/>
    <d v="2025-04-21T00:00:00"/>
    <d v="2025-03-26T00:00:00"/>
    <d v="2025-03-27T00:00:00"/>
    <s v="MinervaH"/>
    <x v="32"/>
    <s v="JAIMEG"/>
    <n v="926.6"/>
    <s v="USD"/>
    <n v="796.87599999999998"/>
    <n v="926.6"/>
    <n v="0"/>
    <n v="0"/>
    <n v="0"/>
    <n v="0"/>
    <n v="4"/>
    <x v="1"/>
    <n v="3"/>
    <n v="2025"/>
    <d v="2025-05-11T00:00:00"/>
    <s v="mayo"/>
    <n v="2025"/>
  </r>
  <r>
    <x v="0"/>
    <n v="268"/>
    <n v="1"/>
    <d v="2025-04-21T00:00:00"/>
    <d v="2025-03-31T00:00:00"/>
    <d v="2025-03-31T00:00:00"/>
    <s v="MinervaH"/>
    <x v="32"/>
    <m/>
    <n v="417"/>
    <s v="USD"/>
    <n v="358.62"/>
    <n v="417"/>
    <n v="0"/>
    <n v="0"/>
    <n v="0"/>
    <n v="0"/>
    <n v="4"/>
    <x v="1"/>
    <n v="3"/>
    <n v="2025"/>
    <d v="2025-05-15T00:00:00"/>
    <s v="mayo"/>
    <n v="2025"/>
  </r>
  <r>
    <x v="0"/>
    <n v="269"/>
    <n v="1"/>
    <d v="2025-04-21T00:00:00"/>
    <d v="2025-04-06T00:00:00"/>
    <d v="2025-04-06T00:00:00"/>
    <s v="MinervaH"/>
    <x v="32"/>
    <m/>
    <n v="698"/>
    <s v="USD"/>
    <n v="600.28"/>
    <n v="698"/>
    <n v="0"/>
    <n v="0"/>
    <n v="0"/>
    <n v="0"/>
    <n v="4"/>
    <x v="1"/>
    <n v="4"/>
    <n v="2025"/>
    <d v="2025-05-21T00:00:00"/>
    <s v="mayo"/>
    <n v="2025"/>
  </r>
  <r>
    <x v="0"/>
    <n v="270"/>
    <n v="1"/>
    <d v="2025-04-21T00:00:00"/>
    <d v="2025-03-10T00:00:00"/>
    <d v="2025-03-10T00:00:00"/>
    <s v="MinervaH"/>
    <x v="32"/>
    <m/>
    <n v="396.07"/>
    <s v="USD"/>
    <n v="340.62020000000001"/>
    <n v="396.07"/>
    <n v="0"/>
    <n v="0"/>
    <n v="0"/>
    <n v="0"/>
    <n v="4"/>
    <x v="1"/>
    <n v="3"/>
    <n v="2025"/>
    <d v="2025-04-24T00:00:00"/>
    <s v="abril"/>
    <n v="2025"/>
  </r>
  <r>
    <x v="0"/>
    <n v="271"/>
    <n v="1"/>
    <d v="2025-04-21T00:00:00"/>
    <d v="2025-04-14T00:00:00"/>
    <d v="2025-04-23T00:00:00"/>
    <s v="MinervaH"/>
    <x v="32"/>
    <s v="JAIMEG"/>
    <n v="1019.5"/>
    <s v="USD"/>
    <n v="876.77"/>
    <n v="1019.5"/>
    <n v="27.57"/>
    <n v="23.7102"/>
    <n v="27.57"/>
    <n v="2.7042667974497305E-2"/>
    <n v="4"/>
    <x v="1"/>
    <n v="4"/>
    <n v="2025"/>
    <d v="2025-06-07T00:00:00"/>
    <s v="junio"/>
    <n v="2025"/>
  </r>
  <r>
    <x v="0"/>
    <n v="273"/>
    <n v="1"/>
    <d v="2025-04-21T00:00:00"/>
    <d v="2025-04-30T00:00:00"/>
    <d v="2025-05-05T00:00:00"/>
    <s v="MinervaH"/>
    <x v="32"/>
    <m/>
    <n v="3613.5"/>
    <s v="EUR"/>
    <n v="3613.5"/>
    <n v="4191.66"/>
    <n v="308.79000000000002"/>
    <n v="308.79000000000002"/>
    <n v="358.19639999999998"/>
    <n v="8.5454545454545464E-2"/>
    <n v="4"/>
    <x v="1"/>
    <n v="4"/>
    <n v="2025"/>
    <d v="2025-06-19T00:00:00"/>
    <s v="junio"/>
    <n v="2025"/>
  </r>
  <r>
    <x v="0"/>
    <n v="274"/>
    <n v="1"/>
    <d v="2025-04-21T00:00:00"/>
    <d v="2025-03-21T00:00:00"/>
    <d v="2025-03-21T00:00:00"/>
    <s v="MinervaH"/>
    <x v="32"/>
    <m/>
    <n v="555.49"/>
    <s v="USD"/>
    <n v="477.72140000000002"/>
    <n v="555.49"/>
    <n v="0"/>
    <n v="0"/>
    <n v="0"/>
    <n v="0"/>
    <n v="4"/>
    <x v="1"/>
    <n v="3"/>
    <n v="2025"/>
    <d v="2025-05-05T00:00:00"/>
    <s v="mayo"/>
    <n v="2025"/>
  </r>
  <r>
    <x v="0"/>
    <n v="275"/>
    <n v="0"/>
    <d v="2025-04-22T00:00:00"/>
    <d v="2025-06-02T00:00:00"/>
    <d v="2025-06-04T00:00:00"/>
    <s v="MinervaH"/>
    <x v="32"/>
    <s v="JAIMEG"/>
    <n v="9724.7999999999993"/>
    <s v="EUR"/>
    <n v="9724.7999999999993"/>
    <n v="11280.767999999998"/>
    <n v="960"/>
    <n v="960"/>
    <n v="1113.5999999999999"/>
    <n v="9.8716683119447188E-2"/>
    <n v="4"/>
    <x v="1"/>
    <n v="6"/>
    <n v="2025"/>
    <d v="2025-07-19T00:00:00"/>
    <s v="julio"/>
    <n v="2025"/>
  </r>
  <r>
    <x v="0"/>
    <n v="276"/>
    <n v="1"/>
    <d v="2025-04-22T00:00:00"/>
    <d v="2025-05-01T00:00:00"/>
    <d v="2025-05-05T00:00:00"/>
    <s v="AndreaM"/>
    <x v="32"/>
    <m/>
    <n v="187114.16"/>
    <s v="MXN"/>
    <n v="8981.4796800000004"/>
    <n v="10478.392960000001"/>
    <n v="13501.8"/>
    <n v="648.08640000000003"/>
    <n v="756.10079999999994"/>
    <n v="7.2158087875337715E-2"/>
    <n v="4"/>
    <x v="1"/>
    <n v="5"/>
    <n v="2025"/>
    <d v="2025-06-19T00:00:00"/>
    <s v="junio"/>
    <n v="2025"/>
  </r>
  <r>
    <x v="0"/>
    <n v="278"/>
    <n v="0"/>
    <d v="2025-04-23T00:00:00"/>
    <d v="2025-11-12T00:00:00"/>
    <d v="2025-11-25T00:00:00"/>
    <s v="LucianaE"/>
    <x v="32"/>
    <m/>
    <n v="29028"/>
    <s v="USD"/>
    <n v="24964.079999999998"/>
    <n v="29028"/>
    <n v="3063.02"/>
    <n v="2634.1972000000001"/>
    <n v="3063.02"/>
    <n v="0.10551949841532314"/>
    <n v="4"/>
    <x v="1"/>
    <n v="11"/>
    <n v="2025"/>
    <d v="2026-01-09T00:00:00"/>
    <s v="enero"/>
    <n v="2026"/>
  </r>
  <r>
    <x v="0"/>
    <n v="279"/>
    <n v="1"/>
    <d v="2025-04-23T00:00:00"/>
    <d v="2025-05-22T00:00:00"/>
    <d v="2025-06-05T00:00:00"/>
    <s v="LucianaE"/>
    <x v="32"/>
    <m/>
    <n v="51013.32"/>
    <s v="USD"/>
    <n v="43871.455199999997"/>
    <n v="51013.32"/>
    <n v="4405.49"/>
    <n v="3788.7213999999999"/>
    <n v="4405.49"/>
    <n v="8.6359601766754251E-2"/>
    <n v="4"/>
    <x v="1"/>
    <n v="5"/>
    <n v="2025"/>
    <d v="2025-07-20T00:00:00"/>
    <s v="julio"/>
    <n v="2025"/>
  </r>
  <r>
    <x v="0"/>
    <n v="280"/>
    <n v="1"/>
    <d v="2025-04-24T00:00:00"/>
    <d v="2025-05-05T00:00:00"/>
    <d v="2025-05-06T00:00:00"/>
    <s v="DianaM"/>
    <x v="32"/>
    <s v="MARC1989"/>
    <n v="1143.8699999999999"/>
    <s v="USD"/>
    <n v="983.7281999999999"/>
    <n v="1143.8699999999999"/>
    <n v="94.04"/>
    <n v="80.874400000000009"/>
    <n v="94.04"/>
    <n v="8.2212139491375791E-2"/>
    <n v="4"/>
    <x v="1"/>
    <n v="5"/>
    <n v="2025"/>
    <d v="2025-06-20T00:00:00"/>
    <s v="junio"/>
    <n v="2025"/>
  </r>
  <r>
    <x v="0"/>
    <n v="281"/>
    <n v="1"/>
    <d v="2025-04-24T00:00:00"/>
    <d v="2024-12-28T00:00:00"/>
    <d v="2024-12-28T00:00:00"/>
    <s v="DianaM"/>
    <x v="32"/>
    <m/>
    <n v="4403.08"/>
    <s v="USD"/>
    <n v="3786.6487999999999"/>
    <n v="4403.08"/>
    <n v="400.28"/>
    <n v="344.24079999999998"/>
    <n v="400.28"/>
    <n v="9.0909090909090912E-2"/>
    <n v="4"/>
    <x v="1"/>
    <n v="12"/>
    <n v="2024"/>
    <d v="2025-02-11T00:00:00"/>
    <s v="febrero"/>
    <n v="2025"/>
  </r>
  <r>
    <x v="0"/>
    <n v="282"/>
    <n v="1"/>
    <d v="2025-04-24T00:00:00"/>
    <d v="2025-07-24T00:00:00"/>
    <d v="2025-08-03T00:00:00"/>
    <s v="DianaM"/>
    <x v="32"/>
    <m/>
    <n v="26704.61"/>
    <s v="USD"/>
    <n v="22965.964599999999"/>
    <n v="26704.61"/>
    <n v="1741.22"/>
    <n v="1497.4492"/>
    <n v="1741.22"/>
    <n v="6.5202974317917398E-2"/>
    <n v="4"/>
    <x v="1"/>
    <n v="7"/>
    <n v="2025"/>
    <d v="2025-09-17T00:00:00"/>
    <s v="septiembre"/>
    <n v="2025"/>
  </r>
  <r>
    <x v="0"/>
    <n v="283"/>
    <n v="1"/>
    <d v="2025-04-25T00:00:00"/>
    <d v="2024-12-19T00:00:00"/>
    <d v="2024-12-31T00:00:00"/>
    <s v="DianaM"/>
    <x v="32"/>
    <s v="MARC1989"/>
    <n v="3108"/>
    <s v="USD"/>
    <n v="2672.88"/>
    <n v="3108"/>
    <n v="151.41999999999999"/>
    <n v="130.22119999999998"/>
    <n v="151.41999999999999"/>
    <n v="4.8719433719433713E-2"/>
    <n v="4"/>
    <x v="1"/>
    <n v="12"/>
    <n v="2024"/>
    <d v="2025-02-14T00:00:00"/>
    <s v="febrero"/>
    <n v="2025"/>
  </r>
  <r>
    <x v="0"/>
    <n v="284"/>
    <n v="1"/>
    <d v="2025-04-25T00:00:00"/>
    <d v="2024-12-28T00:00:00"/>
    <d v="2024-12-28T00:00:00"/>
    <s v="DianaM"/>
    <x v="32"/>
    <m/>
    <n v="19328.54"/>
    <s v="USD"/>
    <n v="16622.544399999999"/>
    <n v="19328.54"/>
    <n v="1757.14"/>
    <n v="1511.1404"/>
    <n v="1757.14"/>
    <n v="9.0909090909090912E-2"/>
    <n v="4"/>
    <x v="1"/>
    <n v="12"/>
    <n v="2024"/>
    <d v="2025-02-11T00:00:00"/>
    <s v="febrero"/>
    <n v="2025"/>
  </r>
  <r>
    <x v="0"/>
    <n v="285"/>
    <n v="1"/>
    <d v="2025-04-25T00:00:00"/>
    <d v="2024-12-28T00:00:00"/>
    <d v="2024-12-28T00:00:00"/>
    <s v="DianaM"/>
    <x v="32"/>
    <m/>
    <n v="4276.47"/>
    <s v="USD"/>
    <n v="3677.7642000000001"/>
    <n v="4276.47"/>
    <n v="388.77"/>
    <n v="334.34219999999999"/>
    <n v="388.77"/>
    <n v="9.0909090909090912E-2"/>
    <n v="4"/>
    <x v="1"/>
    <n v="12"/>
    <n v="2024"/>
    <d v="2025-02-11T00:00:00"/>
    <s v="febrero"/>
    <n v="2025"/>
  </r>
  <r>
    <x v="0"/>
    <n v="286"/>
    <n v="1"/>
    <d v="2025-04-25T00:00:00"/>
    <d v="2025-01-11T00:00:00"/>
    <d v="2025-01-11T00:00:00"/>
    <s v="DianaM"/>
    <x v="32"/>
    <m/>
    <n v="2297.91"/>
    <s v="USD"/>
    <n v="1976.2025999999998"/>
    <n v="2297.91"/>
    <n v="208.91"/>
    <n v="179.6626"/>
    <n v="208.91"/>
    <n v="9.0913047073210004E-2"/>
    <n v="4"/>
    <x v="1"/>
    <n v="1"/>
    <n v="2025"/>
    <d v="2025-02-25T00:00:00"/>
    <s v="febrero"/>
    <n v="2025"/>
  </r>
  <r>
    <x v="0"/>
    <n v="287"/>
    <n v="0"/>
    <d v="2025-04-25T00:00:00"/>
    <d v="2025-06-25T00:00:00"/>
    <d v="2025-07-10T00:00:00"/>
    <s v="ClaudiaF"/>
    <x v="32"/>
    <m/>
    <n v="3806.23"/>
    <s v="EUR"/>
    <n v="3806.23"/>
    <n v="4415.2267999999995"/>
    <n v="350.97"/>
    <n v="350.97"/>
    <n v="407.12520000000001"/>
    <n v="9.220935151054982E-2"/>
    <n v="4"/>
    <x v="1"/>
    <n v="6"/>
    <n v="2025"/>
    <d v="2025-08-24T00:00:00"/>
    <s v="agosto"/>
    <n v="2025"/>
  </r>
  <r>
    <x v="0"/>
    <n v="288"/>
    <n v="1"/>
    <d v="2025-04-25T00:00:00"/>
    <d v="2025-06-29T00:00:00"/>
    <d v="2025-07-26T00:00:00"/>
    <s v="DianaM"/>
    <x v="32"/>
    <s v="JAIMEG,MARIELLAP"/>
    <n v="36460.839999999997"/>
    <s v="USD"/>
    <n v="31356.322399999997"/>
    <n v="36460.839999999997"/>
    <n v="4564.99"/>
    <n v="3925.8914"/>
    <n v="4564.99"/>
    <n v="0.12520254607408937"/>
    <n v="4"/>
    <x v="1"/>
    <n v="6"/>
    <n v="2025"/>
    <d v="2025-09-09T00:00:00"/>
    <s v="septiembre"/>
    <n v="2025"/>
  </r>
  <r>
    <x v="0"/>
    <n v="289"/>
    <n v="1"/>
    <d v="2025-04-28T00:00:00"/>
    <d v="2025-05-14T00:00:00"/>
    <d v="2025-05-18T00:00:00"/>
    <s v="DianaM"/>
    <x v="33"/>
    <s v="MARC1989,MARIELLAP"/>
    <n v="2070.1999999999998"/>
    <s v="USD"/>
    <n v="1780.3719999999998"/>
    <n v="2070.1999999999998"/>
    <n v="276.39"/>
    <n v="237.69539999999998"/>
    <n v="276.39"/>
    <n v="0.13350883972563038"/>
    <n v="4"/>
    <x v="1"/>
    <n v="5"/>
    <n v="2025"/>
    <d v="2025-07-02T00:00:00"/>
    <s v="julio"/>
    <n v="2025"/>
  </r>
  <r>
    <x v="0"/>
    <n v="290"/>
    <n v="1"/>
    <d v="2025-04-28T00:00:00"/>
    <d v="2025-05-16T00:00:00"/>
    <d v="2025-05-19T00:00:00"/>
    <s v="DianaM"/>
    <x v="33"/>
    <s v="JAIMEG,MARIELLAP"/>
    <n v="3334.46"/>
    <s v="USD"/>
    <n v="2867.6356000000001"/>
    <n v="3334.46"/>
    <n v="664.46"/>
    <n v="571.43560000000002"/>
    <n v="664.46"/>
    <n v="0.19927064652147575"/>
    <n v="4"/>
    <x v="1"/>
    <n v="5"/>
    <n v="2025"/>
    <d v="2025-07-03T00:00:00"/>
    <s v="julio"/>
    <n v="2025"/>
  </r>
  <r>
    <x v="0"/>
    <n v="291"/>
    <n v="0"/>
    <d v="2025-04-28T00:00:00"/>
    <d v="2025-06-03T00:00:00"/>
    <d v="2025-07-02T00:00:00"/>
    <s v="MinervaH"/>
    <x v="33"/>
    <s v="JAIMEG"/>
    <n v="44219"/>
    <s v="MXN"/>
    <n v="2122.5120000000002"/>
    <n v="2476.2640000000001"/>
    <n v="700"/>
    <n v="33.6"/>
    <n v="39.200000000000003"/>
    <n v="1.5830299192654742E-2"/>
    <n v="4"/>
    <x v="1"/>
    <n v="6"/>
    <n v="2025"/>
    <d v="2025-08-16T00:00:00"/>
    <s v="agosto"/>
    <n v="2025"/>
  </r>
  <r>
    <x v="0"/>
    <n v="292"/>
    <n v="1"/>
    <d v="2025-04-29T00:00:00"/>
    <d v="2025-04-22T00:00:00"/>
    <d v="2025-05-10T00:00:00"/>
    <s v="DianaM"/>
    <x v="33"/>
    <s v="MARC1989"/>
    <n v="12738.93"/>
    <s v="EUR"/>
    <n v="12738.93"/>
    <n v="14777.158799999999"/>
    <n v="1327.97"/>
    <n v="1327.97"/>
    <n v="1540.4451999999999"/>
    <n v="0.10424501900866086"/>
    <n v="4"/>
    <x v="1"/>
    <n v="4"/>
    <n v="2025"/>
    <d v="2025-06-24T00:00:00"/>
    <s v="junio"/>
    <n v="2025"/>
  </r>
  <r>
    <x v="0"/>
    <n v="293"/>
    <n v="1"/>
    <d v="2025-04-29T00:00:00"/>
    <d v="2025-07-14T00:00:00"/>
    <d v="2025-08-08T00:00:00"/>
    <s v="DianaM"/>
    <x v="33"/>
    <m/>
    <n v="1365.96"/>
    <s v="USD"/>
    <n v="1174.7256"/>
    <n v="1365.96"/>
    <n v="44.56"/>
    <n v="38.321600000000004"/>
    <n v="44.56"/>
    <n v="3.2621745878356617E-2"/>
    <n v="4"/>
    <x v="1"/>
    <n v="7"/>
    <n v="2025"/>
    <d v="2025-09-22T00:00:00"/>
    <s v="septiembre"/>
    <n v="2025"/>
  </r>
  <r>
    <x v="0"/>
    <n v="294"/>
    <n v="0"/>
    <d v="2025-04-29T00:00:00"/>
    <d v="2025-06-18T00:00:00"/>
    <d v="2025-06-18T00:00:00"/>
    <s v="MinervaH"/>
    <x v="33"/>
    <s v="JAIMEG"/>
    <n v="1345.52"/>
    <s v="EUR"/>
    <n v="1345.52"/>
    <n v="1560.8031999999998"/>
    <n v="270"/>
    <n v="270"/>
    <n v="313.2"/>
    <n v="0.20066591355015162"/>
    <n v="4"/>
    <x v="1"/>
    <n v="6"/>
    <n v="2025"/>
    <d v="2025-08-02T00:00:00"/>
    <s v="agosto"/>
    <n v="2025"/>
  </r>
  <r>
    <x v="0"/>
    <n v="295"/>
    <n v="0"/>
    <d v="2025-04-29T00:00:00"/>
    <d v="2025-07-16T00:00:00"/>
    <d v="2025-08-29T00:00:00"/>
    <s v="AndreaM"/>
    <x v="33"/>
    <m/>
    <n v="180980.6"/>
    <s v="USD"/>
    <n v="155643.31599999999"/>
    <n v="180980.6"/>
    <n v="17472.91"/>
    <n v="15026.702600000001"/>
    <n v="17472.91"/>
    <n v="9.6545762363479851E-2"/>
    <n v="4"/>
    <x v="1"/>
    <n v="7"/>
    <n v="2025"/>
    <d v="2025-10-13T00:00:00"/>
    <s v="octubre"/>
    <n v="2025"/>
  </r>
  <r>
    <x v="0"/>
    <n v="296"/>
    <n v="0"/>
    <d v="2025-04-29T00:00:00"/>
    <d v="2025-10-28T00:00:00"/>
    <d v="2025-11-14T00:00:00"/>
    <s v="AndreaM"/>
    <x v="33"/>
    <m/>
    <n v="8614.02"/>
    <s v="USD"/>
    <n v="7408.0572000000002"/>
    <n v="8614.02"/>
    <n v="1533.8"/>
    <n v="1319.068"/>
    <n v="1533.8"/>
    <n v="0.17805856034696924"/>
    <n v="4"/>
    <x v="1"/>
    <n v="10"/>
    <n v="2025"/>
    <d v="2025-12-29T00:00:00"/>
    <s v="diciembre"/>
    <n v="2025"/>
  </r>
  <r>
    <x v="0"/>
    <n v="297"/>
    <n v="1"/>
    <d v="2025-04-30T00:00:00"/>
    <d v="2025-05-02T00:00:00"/>
    <d v="2025-05-05T00:00:00"/>
    <s v="LucianaE"/>
    <x v="33"/>
    <m/>
    <n v="3967.34"/>
    <s v="USD"/>
    <n v="3411.9124000000002"/>
    <n v="3967.34"/>
    <n v="192.45"/>
    <n v="165.50699999999998"/>
    <n v="192.45"/>
    <n v="4.8508572494416903E-2"/>
    <n v="4"/>
    <x v="1"/>
    <n v="5"/>
    <n v="2025"/>
    <d v="2025-06-19T00:00:00"/>
    <s v="junio"/>
    <n v="2025"/>
  </r>
  <r>
    <x v="0"/>
    <n v="298"/>
    <n v="1"/>
    <d v="2025-04-30T00:00:00"/>
    <d v="2025-05-14T00:00:00"/>
    <d v="2025-05-18T00:00:00"/>
    <s v="EduardoP"/>
    <x v="33"/>
    <m/>
    <n v="8244"/>
    <s v="USD"/>
    <n v="7089.84"/>
    <n v="8244"/>
    <n v="600"/>
    <n v="516"/>
    <n v="600"/>
    <n v="7.2780203784570591E-2"/>
    <n v="4"/>
    <x v="1"/>
    <n v="5"/>
    <n v="2025"/>
    <d v="2025-07-02T00:00:00"/>
    <s v="julio"/>
    <n v="2025"/>
  </r>
  <r>
    <x v="0"/>
    <n v="299"/>
    <n v="1"/>
    <d v="2025-05-01T00:00:00"/>
    <d v="2025-07-03T00:00:00"/>
    <d v="2025-07-08T00:00:00"/>
    <s v="MariaM"/>
    <x v="33"/>
    <m/>
    <n v="8185"/>
    <s v="EUR"/>
    <n v="8185"/>
    <n v="9494.5999999999985"/>
    <n v="584.38"/>
    <n v="584.38"/>
    <n v="677.88079999999991"/>
    <n v="7.1396456933414787E-2"/>
    <n v="5"/>
    <x v="1"/>
    <n v="7"/>
    <n v="2025"/>
    <d v="2025-08-22T00:00:00"/>
    <s v="agosto"/>
    <n v="2025"/>
  </r>
  <r>
    <x v="0"/>
    <n v="300"/>
    <n v="1"/>
    <d v="2025-05-02T00:00:00"/>
    <d v="2025-03-31T00:00:00"/>
    <d v="2025-04-10T00:00:00"/>
    <s v="DianaM"/>
    <x v="33"/>
    <s v="MARC1989,MARIELLAP"/>
    <n v="48161.65"/>
    <s v="USD"/>
    <n v="41419.019"/>
    <n v="48161.65"/>
    <n v="7107.43"/>
    <n v="6112.3897999999999"/>
    <n v="7107.43"/>
    <n v="0.14757447055904438"/>
    <n v="5"/>
    <x v="1"/>
    <n v="3"/>
    <n v="2025"/>
    <d v="2025-05-25T00:00:00"/>
    <s v="mayo"/>
    <n v="2025"/>
  </r>
  <r>
    <x v="0"/>
    <n v="301"/>
    <n v="1"/>
    <d v="2025-05-02T00:00:00"/>
    <d v="2025-05-03T00:00:00"/>
    <d v="2025-05-07T00:00:00"/>
    <s v="DianaM"/>
    <x v="33"/>
    <s v="MARC1989"/>
    <n v="2408.6799999999998"/>
    <s v="USD"/>
    <n v="2071.4647999999997"/>
    <n v="2408.6799999999998"/>
    <n v="268.68"/>
    <n v="231.06479999999999"/>
    <n v="268.68"/>
    <n v="0.11154657322682965"/>
    <n v="5"/>
    <x v="1"/>
    <n v="5"/>
    <n v="2025"/>
    <d v="2025-06-21T00:00:00"/>
    <s v="junio"/>
    <n v="2025"/>
  </r>
  <r>
    <x v="0"/>
    <n v="302"/>
    <n v="1"/>
    <d v="2025-05-02T00:00:00"/>
    <d v="2025-01-04T00:00:00"/>
    <d v="2025-08-30T00:00:00"/>
    <s v="VeronicaN"/>
    <x v="33"/>
    <m/>
    <n v="201580.06"/>
    <s v="USD"/>
    <n v="173358.85159999999"/>
    <n v="201580.06"/>
    <n v="13334.45"/>
    <n v="11467.627"/>
    <n v="13334.45"/>
    <n v="6.6149647936407999E-2"/>
    <n v="5"/>
    <x v="1"/>
    <n v="1"/>
    <n v="2025"/>
    <d v="2025-10-14T00:00:00"/>
    <s v="octubre"/>
    <n v="2025"/>
  </r>
  <r>
    <x v="0"/>
    <n v="303"/>
    <n v="1"/>
    <d v="2025-05-02T00:00:00"/>
    <d v="2025-12-20T00:00:00"/>
    <d v="2025-12-27T00:00:00"/>
    <s v="VeronicaN"/>
    <x v="33"/>
    <m/>
    <n v="22454.27"/>
    <s v="USD"/>
    <n v="19310.672200000001"/>
    <n v="22454.27"/>
    <n v="5729.39"/>
    <n v="4927.2754000000004"/>
    <n v="5729.39"/>
    <n v="0.25515815032062944"/>
    <n v="5"/>
    <x v="1"/>
    <n v="12"/>
    <n v="2025"/>
    <d v="2026-02-10T00:00:00"/>
    <s v="febrero"/>
    <n v="2026"/>
  </r>
  <r>
    <x v="0"/>
    <n v="304"/>
    <n v="1"/>
    <d v="2025-05-03T00:00:00"/>
    <d v="2025-08-06T00:00:00"/>
    <d v="2025-08-13T00:00:00"/>
    <s v="LuciaS"/>
    <x v="33"/>
    <s v="JORGEP"/>
    <n v="24162"/>
    <s v="EUR"/>
    <n v="24162"/>
    <n v="28027.919999999998"/>
    <n v="1134.67"/>
    <n v="1134.67"/>
    <n v="1316.2172"/>
    <n v="4.6960930386557409E-2"/>
    <n v="5"/>
    <x v="1"/>
    <n v="8"/>
    <n v="2025"/>
    <d v="2025-09-27T00:00:00"/>
    <s v="septiembre"/>
    <n v="2025"/>
  </r>
  <r>
    <x v="0"/>
    <n v="305"/>
    <n v="1"/>
    <d v="2025-05-05T00:00:00"/>
    <d v="2025-05-15T00:00:00"/>
    <d v="2025-05-18T00:00:00"/>
    <s v="DianaM"/>
    <x v="34"/>
    <s v="MARC1989,MARIELLAP"/>
    <n v="16692.39"/>
    <s v="USD"/>
    <n v="14355.455399999999"/>
    <n v="16692.39"/>
    <n v="253.7"/>
    <n v="218.18199999999999"/>
    <n v="253.7"/>
    <n v="1.519854256939839E-2"/>
    <n v="5"/>
    <x v="1"/>
    <n v="5"/>
    <n v="2025"/>
    <d v="2025-07-02T00:00:00"/>
    <s v="julio"/>
    <n v="2025"/>
  </r>
  <r>
    <x v="0"/>
    <n v="306"/>
    <n v="1"/>
    <d v="2025-05-05T00:00:00"/>
    <d v="2025-07-22T00:00:00"/>
    <d v="2025-08-03T00:00:00"/>
    <s v="DianaM"/>
    <x v="34"/>
    <s v="ISRAELB"/>
    <n v="31962.5"/>
    <s v="USD"/>
    <n v="27487.75"/>
    <n v="31962.5"/>
    <n v="3883.16"/>
    <n v="3339.5175999999997"/>
    <n v="3883.16"/>
    <n v="0.12149112240907312"/>
    <n v="5"/>
    <x v="1"/>
    <n v="7"/>
    <n v="2025"/>
    <d v="2025-09-17T00:00:00"/>
    <s v="septiembre"/>
    <n v="2025"/>
  </r>
  <r>
    <x v="0"/>
    <n v="307"/>
    <n v="1"/>
    <d v="2025-05-05T00:00:00"/>
    <d v="2025-04-23T00:00:00"/>
    <d v="2025-04-26T00:00:00"/>
    <s v="DianaM"/>
    <x v="34"/>
    <s v="MARC1989,MARIELLAP"/>
    <n v="8076"/>
    <s v="USD"/>
    <n v="6945.36"/>
    <n v="8076"/>
    <n v="537"/>
    <n v="461.82"/>
    <n v="537"/>
    <n v="6.6493313521545319E-2"/>
    <n v="5"/>
    <x v="1"/>
    <n v="4"/>
    <n v="2025"/>
    <d v="2025-06-10T00:00:00"/>
    <s v="junio"/>
    <n v="2025"/>
  </r>
  <r>
    <x v="0"/>
    <n v="308"/>
    <n v="1"/>
    <d v="2025-05-05T00:00:00"/>
    <d v="2025-04-10T00:00:00"/>
    <d v="2025-04-12T00:00:00"/>
    <s v="DianaM"/>
    <x v="34"/>
    <s v="MARC1989,MARIELLAP"/>
    <n v="1869.15"/>
    <s v="USD"/>
    <n v="1607.4690000000001"/>
    <n v="1869.15"/>
    <n v="121.26"/>
    <n v="104.28360000000001"/>
    <n v="121.26"/>
    <n v="6.4874408153438728E-2"/>
    <n v="5"/>
    <x v="1"/>
    <n v="4"/>
    <n v="2025"/>
    <d v="2025-05-27T00:00:00"/>
    <s v="mayo"/>
    <n v="2025"/>
  </r>
  <r>
    <x v="0"/>
    <n v="309"/>
    <n v="1"/>
    <d v="2025-05-06T00:00:00"/>
    <d v="2025-07-19T00:00:00"/>
    <d v="2025-08-15T00:00:00"/>
    <s v="DianaM"/>
    <x v="34"/>
    <s v="ISRAELB"/>
    <n v="10493.96"/>
    <s v="USD"/>
    <n v="9024.8055999999997"/>
    <n v="10493.96"/>
    <n v="989.34"/>
    <n v="850.83240000000001"/>
    <n v="989.34"/>
    <n v="9.4277088915909732E-2"/>
    <n v="5"/>
    <x v="1"/>
    <n v="7"/>
    <n v="2025"/>
    <d v="2025-09-29T00:00:00"/>
    <s v="septiembre"/>
    <n v="2025"/>
  </r>
  <r>
    <x v="0"/>
    <n v="310"/>
    <n v="1"/>
    <d v="2025-05-07T00:00:00"/>
    <d v="2025-06-12T00:00:00"/>
    <d v="2025-06-30T00:00:00"/>
    <s v="AndreaG"/>
    <x v="34"/>
    <s v="JAIMEG"/>
    <n v="1593327.99"/>
    <s v="MXN"/>
    <n v="76479.743520000004"/>
    <n v="89226.367440000002"/>
    <n v="265427.59000000003"/>
    <n v="12740.524320000002"/>
    <n v="14863.945040000002"/>
    <n v="0.16658691221510522"/>
    <n v="5"/>
    <x v="1"/>
    <n v="6"/>
    <n v="2025"/>
    <d v="2025-08-14T00:00:00"/>
    <s v="agosto"/>
    <n v="2025"/>
  </r>
  <r>
    <x v="0"/>
    <n v="311"/>
    <n v="1"/>
    <d v="2025-05-07T00:00:00"/>
    <d v="2025-05-20T00:00:00"/>
    <d v="2025-05-22T00:00:00"/>
    <s v="VeronicaN"/>
    <x v="34"/>
    <m/>
    <n v="2045"/>
    <s v="USD"/>
    <n v="1758.7"/>
    <n v="2045"/>
    <n v="97.88"/>
    <n v="84.1768"/>
    <n v="97.88"/>
    <n v="4.7863080684596576E-2"/>
    <n v="5"/>
    <x v="1"/>
    <n v="5"/>
    <n v="2025"/>
    <d v="2025-07-06T00:00:00"/>
    <s v="julio"/>
    <n v="2025"/>
  </r>
  <r>
    <x v="0"/>
    <n v="312"/>
    <n v="1"/>
    <d v="2025-05-07T00:00:00"/>
    <d v="2025-01-25T00:00:00"/>
    <d v="2025-02-09T00:00:00"/>
    <s v="MinervaH"/>
    <x v="34"/>
    <m/>
    <n v="1196"/>
    <s v="USD"/>
    <n v="1028.56"/>
    <n v="1196"/>
    <n v="0"/>
    <n v="0"/>
    <n v="0"/>
    <n v="0"/>
    <n v="5"/>
    <x v="1"/>
    <n v="1"/>
    <n v="2025"/>
    <d v="2025-03-26T00:00:00"/>
    <s v="marzo"/>
    <n v="2025"/>
  </r>
  <r>
    <x v="0"/>
    <n v="313"/>
    <n v="1"/>
    <d v="2025-05-07T00:00:00"/>
    <d v="2025-01-18T00:00:00"/>
    <d v="2025-01-19T00:00:00"/>
    <s v="MinervaH"/>
    <x v="34"/>
    <s v="JAIMEG"/>
    <n v="259.64999999999998"/>
    <s v="USD"/>
    <n v="223.29899999999998"/>
    <n v="259.64999999999998"/>
    <n v="0"/>
    <n v="0"/>
    <n v="0"/>
    <n v="0"/>
    <n v="5"/>
    <x v="1"/>
    <n v="1"/>
    <n v="2025"/>
    <d v="2025-03-05T00:00:00"/>
    <s v="marzo"/>
    <n v="2025"/>
  </r>
  <r>
    <x v="0"/>
    <n v="314"/>
    <n v="1"/>
    <d v="2025-05-07T00:00:00"/>
    <d v="2025-02-27T00:00:00"/>
    <d v="2025-03-03T00:00:00"/>
    <s v="MinervaH"/>
    <x v="34"/>
    <s v="JAIMEG"/>
    <n v="1029.26"/>
    <s v="USD"/>
    <n v="885.16359999999997"/>
    <n v="1029.26"/>
    <n v="0"/>
    <n v="0"/>
    <n v="0"/>
    <n v="0"/>
    <n v="5"/>
    <x v="1"/>
    <n v="2"/>
    <n v="2025"/>
    <d v="2025-04-17T00:00:00"/>
    <s v="abril"/>
    <n v="2025"/>
  </r>
  <r>
    <x v="0"/>
    <n v="315"/>
    <n v="1"/>
    <d v="2025-05-07T00:00:00"/>
    <d v="2025-03-23T00:00:00"/>
    <s v="0000-00-00"/>
    <s v="MinervaH"/>
    <x v="34"/>
    <s v="JAIMEG"/>
    <n v="769.8"/>
    <s v="USD"/>
    <n v="662.02799999999991"/>
    <n v="769.8"/>
    <n v="0"/>
    <n v="0"/>
    <n v="0"/>
    <n v="0"/>
    <n v="5"/>
    <x v="1"/>
    <n v="3"/>
    <n v="2025"/>
    <e v="#VALUE!"/>
    <e v="#VALUE!"/>
    <e v="#VALUE!"/>
  </r>
  <r>
    <x v="0"/>
    <n v="316"/>
    <n v="1"/>
    <d v="2025-05-08T00:00:00"/>
    <d v="2025-03-26T00:00:00"/>
    <d v="2025-03-27T00:00:00"/>
    <s v="MinervaH"/>
    <x v="34"/>
    <s v="JAIMEG"/>
    <n v="886.6"/>
    <s v="USD"/>
    <n v="762.476"/>
    <n v="886.6"/>
    <n v="0"/>
    <n v="0"/>
    <n v="0"/>
    <n v="0"/>
    <n v="5"/>
    <x v="1"/>
    <n v="3"/>
    <n v="2025"/>
    <d v="2025-05-11T00:00:00"/>
    <s v="mayo"/>
    <n v="2025"/>
  </r>
  <r>
    <x v="0"/>
    <n v="317"/>
    <n v="1"/>
    <d v="2025-05-08T00:00:00"/>
    <d v="2025-04-06T00:00:00"/>
    <d v="2025-04-06T00:00:00"/>
    <s v="MinervaH"/>
    <x v="34"/>
    <s v="JAIMEG"/>
    <n v="695.8"/>
    <s v="USD"/>
    <n v="598.38799999999992"/>
    <n v="695.8"/>
    <n v="0"/>
    <n v="0"/>
    <n v="0"/>
    <n v="0"/>
    <n v="5"/>
    <x v="1"/>
    <n v="4"/>
    <n v="2025"/>
    <d v="2025-05-21T00:00:00"/>
    <s v="mayo"/>
    <n v="2025"/>
  </r>
  <r>
    <x v="0"/>
    <n v="318"/>
    <n v="1"/>
    <d v="2025-05-08T00:00:00"/>
    <d v="2025-04-03T00:00:00"/>
    <d v="2025-04-03T00:00:00"/>
    <s v="MinervaH"/>
    <x v="34"/>
    <s v="JAIMEG"/>
    <n v="379"/>
    <s v="USD"/>
    <n v="325.94"/>
    <n v="379"/>
    <n v="0"/>
    <n v="0"/>
    <n v="0"/>
    <n v="0"/>
    <n v="5"/>
    <x v="1"/>
    <n v="4"/>
    <n v="2025"/>
    <d v="2025-05-18T00:00:00"/>
    <s v="mayo"/>
    <n v="2025"/>
  </r>
  <r>
    <x v="0"/>
    <n v="319"/>
    <n v="1"/>
    <d v="2025-05-08T00:00:00"/>
    <d v="2025-04-11T00:00:00"/>
    <d v="2025-04-13T00:00:00"/>
    <s v="MinervaH"/>
    <x v="34"/>
    <m/>
    <n v="866.4"/>
    <s v="USD"/>
    <n v="745.10399999999993"/>
    <n v="866.4"/>
    <n v="0"/>
    <n v="0"/>
    <n v="0"/>
    <n v="0"/>
    <n v="5"/>
    <x v="1"/>
    <n v="4"/>
    <n v="2025"/>
    <d v="2025-05-28T00:00:00"/>
    <s v="mayo"/>
    <n v="2025"/>
  </r>
  <r>
    <x v="0"/>
    <n v="320"/>
    <n v="1"/>
    <d v="2025-05-08T00:00:00"/>
    <d v="2025-04-03T00:00:00"/>
    <d v="2025-04-03T00:00:00"/>
    <s v="MinervaH"/>
    <x v="34"/>
    <s v="JAIMEG"/>
    <n v="1916"/>
    <s v="USD"/>
    <n v="1647.76"/>
    <n v="1916"/>
    <n v="0"/>
    <n v="0"/>
    <n v="0"/>
    <n v="0"/>
    <n v="5"/>
    <x v="1"/>
    <n v="4"/>
    <n v="2025"/>
    <d v="2025-05-18T00:00:00"/>
    <s v="mayo"/>
    <n v="2025"/>
  </r>
  <r>
    <x v="0"/>
    <n v="321"/>
    <n v="1"/>
    <d v="2025-05-08T00:00:00"/>
    <d v="2025-04-08T00:00:00"/>
    <d v="2025-04-08T00:00:00"/>
    <s v="MinervaH"/>
    <x v="34"/>
    <s v="JAIMEG"/>
    <n v="261.60000000000002"/>
    <s v="USD"/>
    <n v="224.97600000000003"/>
    <n v="261.60000000000002"/>
    <n v="0"/>
    <n v="0"/>
    <n v="0"/>
    <n v="0"/>
    <n v="5"/>
    <x v="1"/>
    <n v="4"/>
    <n v="2025"/>
    <d v="2025-05-23T00:00:00"/>
    <s v="mayo"/>
    <n v="2025"/>
  </r>
  <r>
    <x v="0"/>
    <n v="322"/>
    <n v="0"/>
    <d v="2025-05-08T00:00:00"/>
    <d v="2025-07-06T00:00:00"/>
    <d v="2025-07-06T00:00:00"/>
    <s v="MinervaH"/>
    <x v="34"/>
    <s v="JAIMEG"/>
    <n v="1436"/>
    <s v="USD"/>
    <n v="1234.96"/>
    <n v="1436"/>
    <n v="35"/>
    <n v="30.099999999999998"/>
    <n v="35"/>
    <n v="2.4373259052924787E-2"/>
    <n v="5"/>
    <x v="1"/>
    <n v="7"/>
    <n v="2025"/>
    <d v="2025-08-20T00:00:00"/>
    <s v="agosto"/>
    <n v="2025"/>
  </r>
  <r>
    <x v="0"/>
    <n v="323"/>
    <n v="0"/>
    <d v="2025-05-08T00:00:00"/>
    <d v="2025-06-09T00:00:00"/>
    <d v="2025-07-14T00:00:00"/>
    <s v="MinervaH"/>
    <x v="34"/>
    <m/>
    <n v="60208.3"/>
    <s v="MXN"/>
    <n v="2889.9984000000004"/>
    <n v="3371.6648"/>
    <n v="678.3"/>
    <n v="32.558399999999999"/>
    <n v="37.9848"/>
    <n v="1.1265888590111328E-2"/>
    <n v="5"/>
    <x v="1"/>
    <n v="6"/>
    <n v="2025"/>
    <d v="2025-08-28T00:00:00"/>
    <s v="agosto"/>
    <n v="2025"/>
  </r>
  <r>
    <x v="0"/>
    <n v="324"/>
    <n v="1"/>
    <d v="2025-05-08T00:00:00"/>
    <d v="2025-06-23T00:00:00"/>
    <d v="2025-07-14T00:00:00"/>
    <s v="MinervaH"/>
    <x v="34"/>
    <s v="JAIMEG"/>
    <n v="54735"/>
    <s v="MXN"/>
    <n v="2627.28"/>
    <n v="3065.16"/>
    <n v="0"/>
    <n v="0"/>
    <n v="0"/>
    <n v="0"/>
    <n v="5"/>
    <x v="1"/>
    <n v="6"/>
    <n v="2025"/>
    <d v="2025-08-28T00:00:00"/>
    <s v="agosto"/>
    <n v="2025"/>
  </r>
  <r>
    <x v="0"/>
    <n v="325"/>
    <n v="1"/>
    <d v="2025-05-08T00:00:00"/>
    <d v="2025-08-12T00:00:00"/>
    <d v="2025-08-21T00:00:00"/>
    <s v="MinervaH"/>
    <x v="34"/>
    <s v="JAIMEG"/>
    <n v="127330"/>
    <s v="MXN"/>
    <n v="6111.84"/>
    <n v="7130.4800000000005"/>
    <n v="0"/>
    <n v="0"/>
    <n v="0"/>
    <n v="0"/>
    <n v="5"/>
    <x v="1"/>
    <n v="8"/>
    <n v="2025"/>
    <d v="2025-10-05T00:00:00"/>
    <s v="octubre"/>
    <n v="2025"/>
  </r>
  <r>
    <x v="0"/>
    <n v="326"/>
    <n v="1"/>
    <d v="2025-05-08T00:00:00"/>
    <d v="2025-02-05T00:00:00"/>
    <d v="2025-02-06T00:00:00"/>
    <s v="MinervaH"/>
    <x v="34"/>
    <s v="JAIMEG"/>
    <n v="525"/>
    <s v="EUR"/>
    <n v="525"/>
    <n v="609"/>
    <n v="79.39"/>
    <n v="79.39"/>
    <n v="92.092399999999998"/>
    <n v="0.15121904761904761"/>
    <n v="5"/>
    <x v="1"/>
    <n v="2"/>
    <n v="2025"/>
    <d v="2025-03-23T00:00:00"/>
    <s v="marzo"/>
    <n v="2025"/>
  </r>
  <r>
    <x v="0"/>
    <n v="327"/>
    <n v="1"/>
    <d v="2025-05-08T00:00:00"/>
    <d v="2025-04-08T00:00:00"/>
    <d v="2025-04-16T00:00:00"/>
    <s v="DianaM"/>
    <x v="34"/>
    <m/>
    <n v="10449.41"/>
    <s v="USD"/>
    <n v="8986.4925999999996"/>
    <n v="10449.41"/>
    <n v="1324.76"/>
    <n v="1139.2936"/>
    <n v="1324.76"/>
    <n v="0.12677844969237498"/>
    <n v="5"/>
    <x v="1"/>
    <n v="4"/>
    <n v="2025"/>
    <d v="2025-05-31T00:00:00"/>
    <s v="mayo"/>
    <n v="2025"/>
  </r>
  <r>
    <x v="0"/>
    <n v="328"/>
    <n v="1"/>
    <d v="2025-05-08T00:00:00"/>
    <d v="2025-05-14T00:00:00"/>
    <d v="2025-05-22T00:00:00"/>
    <s v="MariaM"/>
    <x v="34"/>
    <m/>
    <n v="8827.1"/>
    <s v="USD"/>
    <n v="7591.3060000000005"/>
    <n v="8827.1"/>
    <n v="70"/>
    <n v="60.199999999999996"/>
    <n v="70"/>
    <n v="7.9301242763761583E-3"/>
    <n v="5"/>
    <x v="1"/>
    <n v="5"/>
    <n v="2025"/>
    <d v="2025-07-06T00:00:00"/>
    <s v="julio"/>
    <n v="2025"/>
  </r>
  <r>
    <x v="0"/>
    <n v="329"/>
    <n v="0"/>
    <d v="2025-04-01T00:00:00"/>
    <d v="2025-04-01T00:00:00"/>
    <d v="2025-11-21T00:00:00"/>
    <s v="MariaM"/>
    <x v="29"/>
    <m/>
    <n v="36333.599999999999"/>
    <s v="USD"/>
    <n v="31246.895999999997"/>
    <n v="36333.599999999999"/>
    <n v="3116.88"/>
    <n v="2680.5167999999999"/>
    <n v="3116.88"/>
    <n v="8.5785058458286545E-2"/>
    <n v="4"/>
    <x v="1"/>
    <n v="4"/>
    <n v="2025"/>
    <d v="2026-01-05T00:00:00"/>
    <s v="enero"/>
    <n v="2026"/>
  </r>
  <r>
    <x v="0"/>
    <n v="330"/>
    <n v="1"/>
    <d v="2025-05-09T00:00:00"/>
    <d v="2025-05-17T00:00:00"/>
    <d v="2025-05-26T00:00:00"/>
    <s v="DianaM"/>
    <x v="34"/>
    <s v="MARC1989"/>
    <n v="17786.22"/>
    <s v="USD"/>
    <n v="15296.149200000002"/>
    <n v="17786.22"/>
    <n v="2209.58"/>
    <n v="1900.2387999999999"/>
    <n v="2209.58"/>
    <n v="0.12422988133510098"/>
    <n v="5"/>
    <x v="1"/>
    <n v="5"/>
    <n v="2025"/>
    <d v="2025-07-10T00:00:00"/>
    <s v="julio"/>
    <n v="2025"/>
  </r>
  <r>
    <x v="0"/>
    <n v="331"/>
    <n v="1"/>
    <d v="2025-05-12T00:00:00"/>
    <d v="2025-05-22T00:00:00"/>
    <d v="2025-06-04T00:00:00"/>
    <s v="MinervaH"/>
    <x v="35"/>
    <s v="JAIMEG"/>
    <n v="704.8"/>
    <s v="USD"/>
    <n v="606.12799999999993"/>
    <n v="704.8"/>
    <n v="0"/>
    <n v="0"/>
    <n v="0"/>
    <n v="0"/>
    <n v="5"/>
    <x v="1"/>
    <n v="5"/>
    <n v="2025"/>
    <d v="2025-07-19T00:00:00"/>
    <s v="julio"/>
    <n v="2025"/>
  </r>
  <r>
    <x v="0"/>
    <n v="332"/>
    <n v="1"/>
    <d v="2025-05-12T00:00:00"/>
    <d v="2025-05-29T00:00:00"/>
    <d v="2025-06-06T00:00:00"/>
    <s v="VeronicaN"/>
    <x v="35"/>
    <m/>
    <n v="447940.47"/>
    <s v="MXN"/>
    <n v="21501.14256"/>
    <n v="25084.66632"/>
    <n v="26803.51"/>
    <n v="1286.5684799999999"/>
    <n v="1500.99656"/>
    <n v="5.9837214529868218E-2"/>
    <n v="5"/>
    <x v="1"/>
    <n v="5"/>
    <n v="2025"/>
    <d v="2025-07-21T00:00:00"/>
    <s v="julio"/>
    <n v="2025"/>
  </r>
  <r>
    <x v="0"/>
    <n v="333"/>
    <n v="1"/>
    <d v="2025-05-13T00:00:00"/>
    <d v="2025-05-03T00:00:00"/>
    <d v="2025-05-04T00:00:00"/>
    <s v="MinervaH"/>
    <x v="35"/>
    <s v="JAIMEG"/>
    <n v="1221"/>
    <s v="USD"/>
    <n v="1050.06"/>
    <n v="1221"/>
    <n v="0"/>
    <n v="0"/>
    <n v="0"/>
    <n v="0"/>
    <n v="5"/>
    <x v="1"/>
    <n v="5"/>
    <n v="2025"/>
    <d v="2025-06-18T00:00:00"/>
    <s v="junio"/>
    <n v="2025"/>
  </r>
  <r>
    <x v="0"/>
    <n v="334"/>
    <n v="1"/>
    <d v="2025-05-13T00:00:00"/>
    <d v="2025-05-10T00:00:00"/>
    <d v="2025-05-10T00:00:00"/>
    <s v="MinervaH"/>
    <x v="35"/>
    <s v="JAIMEG"/>
    <n v="1630.2"/>
    <s v="USD"/>
    <n v="1401.972"/>
    <n v="1630.2"/>
    <n v="0"/>
    <n v="0"/>
    <n v="0"/>
    <n v="0"/>
    <n v="5"/>
    <x v="1"/>
    <n v="5"/>
    <n v="2025"/>
    <d v="2025-06-24T00:00:00"/>
    <s v="junio"/>
    <n v="2025"/>
  </r>
  <r>
    <x v="0"/>
    <n v="335"/>
    <n v="1"/>
    <d v="2025-05-13T00:00:00"/>
    <d v="2025-05-05T00:00:00"/>
    <d v="2025-05-05T00:00:00"/>
    <s v="MinervaH"/>
    <x v="35"/>
    <s v="JAIMEG"/>
    <n v="98"/>
    <s v="USD"/>
    <n v="84.28"/>
    <n v="98"/>
    <n v="0"/>
    <n v="0"/>
    <n v="0"/>
    <n v="0"/>
    <n v="5"/>
    <x v="1"/>
    <n v="5"/>
    <n v="2025"/>
    <d v="2025-06-19T00:00:00"/>
    <s v="junio"/>
    <n v="2025"/>
  </r>
  <r>
    <x v="0"/>
    <n v="336"/>
    <n v="1"/>
    <d v="2025-05-13T00:00:00"/>
    <d v="2025-05-01T00:00:00"/>
    <d v="2025-05-02T00:00:00"/>
    <s v="MinervaH"/>
    <x v="35"/>
    <s v="JAIMEG"/>
    <n v="428.8"/>
    <s v="USD"/>
    <n v="368.76800000000003"/>
    <n v="428.8"/>
    <n v="0"/>
    <n v="0"/>
    <n v="0"/>
    <n v="0"/>
    <n v="5"/>
    <x v="1"/>
    <n v="5"/>
    <n v="2025"/>
    <d v="2025-06-16T00:00:00"/>
    <s v="junio"/>
    <n v="2025"/>
  </r>
  <r>
    <x v="0"/>
    <n v="337"/>
    <n v="1"/>
    <d v="2025-05-13T00:00:00"/>
    <d v="2025-07-01T00:00:00"/>
    <d v="2025-07-01T00:00:00"/>
    <s v="MinervaH"/>
    <x v="35"/>
    <s v="JAIMEG"/>
    <n v="1012.3"/>
    <s v="USD"/>
    <n v="870.57799999999997"/>
    <n v="1012.3"/>
    <n v="0"/>
    <n v="0"/>
    <n v="0"/>
    <n v="0"/>
    <n v="5"/>
    <x v="1"/>
    <n v="7"/>
    <n v="2025"/>
    <d v="2025-08-15T00:00:00"/>
    <s v="agosto"/>
    <n v="2025"/>
  </r>
  <r>
    <x v="0"/>
    <n v="338"/>
    <n v="1"/>
    <d v="2025-05-13T00:00:00"/>
    <d v="2025-05-08T00:00:00"/>
    <d v="2025-05-08T00:00:00"/>
    <s v="MinervaH"/>
    <x v="35"/>
    <s v="JAIMEG"/>
    <n v="296.3"/>
    <s v="USD"/>
    <n v="254.81800000000001"/>
    <n v="296.3"/>
    <n v="0"/>
    <n v="0"/>
    <n v="0"/>
    <n v="0"/>
    <n v="5"/>
    <x v="1"/>
    <n v="5"/>
    <n v="2025"/>
    <d v="2025-06-22T00:00:00"/>
    <s v="junio"/>
    <n v="2025"/>
  </r>
  <r>
    <x v="0"/>
    <n v="339"/>
    <n v="1"/>
    <d v="2025-05-13T00:00:00"/>
    <d v="2025-05-09T00:00:00"/>
    <d v="2025-05-09T00:00:00"/>
    <s v="MinervaH"/>
    <x v="35"/>
    <s v="JAIMEG"/>
    <n v="981.6"/>
    <s v="USD"/>
    <n v="844.17600000000004"/>
    <n v="981.6"/>
    <n v="0"/>
    <n v="0"/>
    <n v="0"/>
    <n v="0"/>
    <n v="5"/>
    <x v="1"/>
    <n v="5"/>
    <n v="2025"/>
    <d v="2025-06-23T00:00:00"/>
    <s v="junio"/>
    <n v="2025"/>
  </r>
  <r>
    <x v="0"/>
    <n v="340"/>
    <n v="1"/>
    <d v="2025-05-14T00:00:00"/>
    <d v="2025-08-04T00:00:00"/>
    <d v="2025-08-10T00:00:00"/>
    <s v="DianaM"/>
    <x v="35"/>
    <s v="MARC1989,MARIELLAP"/>
    <n v="175373.05"/>
    <s v="USD"/>
    <n v="150820.82299999997"/>
    <n v="175373.05"/>
    <n v="16038.14"/>
    <n v="13792.8004"/>
    <n v="16038.14"/>
    <n v="9.1451565676710325E-2"/>
    <n v="5"/>
    <x v="1"/>
    <n v="8"/>
    <n v="2025"/>
    <d v="2025-09-24T00:00:00"/>
    <s v="septiembre"/>
    <n v="2025"/>
  </r>
  <r>
    <x v="0"/>
    <n v="341"/>
    <n v="1"/>
    <d v="2025-05-14T00:00:00"/>
    <d v="2025-08-01T00:00:00"/>
    <d v="2025-08-14T00:00:00"/>
    <s v="AndreaG"/>
    <x v="35"/>
    <s v="JAIMEG"/>
    <n v="52130.1"/>
    <s v="USD"/>
    <n v="44831.885999999999"/>
    <n v="52130.1"/>
    <n v="9259.58"/>
    <n v="7963.2388000000001"/>
    <n v="9259.58"/>
    <n v="0.17762444345972864"/>
    <n v="5"/>
    <x v="1"/>
    <n v="8"/>
    <n v="2025"/>
    <d v="2025-09-28T00:00:00"/>
    <s v="septiembre"/>
    <n v="2025"/>
  </r>
  <r>
    <x v="0"/>
    <n v="342"/>
    <n v="0"/>
    <d v="2025-05-14T00:00:00"/>
    <d v="2025-07-01T00:00:00"/>
    <d v="2025-07-07T00:00:00"/>
    <s v="IsraelB"/>
    <x v="35"/>
    <s v="DIANAM,MARC1989"/>
    <n v="16401.41"/>
    <s v="MXN"/>
    <n v="787.26768000000004"/>
    <n v="918.47896000000003"/>
    <n v="1285.69"/>
    <n v="61.713120000000004"/>
    <n v="71.998640000000009"/>
    <n v="7.8388992165917437E-2"/>
    <n v="5"/>
    <x v="1"/>
    <n v="7"/>
    <n v="2025"/>
    <d v="2025-08-21T00:00:00"/>
    <s v="agosto"/>
    <n v="2025"/>
  </r>
  <r>
    <x v="0"/>
    <n v="343"/>
    <n v="1"/>
    <d v="2025-05-14T00:00:00"/>
    <d v="2025-06-10T00:00:00"/>
    <d v="2025-06-10T00:00:00"/>
    <s v="MinervaH"/>
    <x v="35"/>
    <s v="JAIMEG"/>
    <n v="198.6"/>
    <s v="USD"/>
    <n v="170.79599999999999"/>
    <n v="198.6"/>
    <n v="0"/>
    <n v="0"/>
    <n v="0"/>
    <n v="0"/>
    <n v="5"/>
    <x v="1"/>
    <n v="6"/>
    <n v="2025"/>
    <d v="2025-07-25T00:00:00"/>
    <s v="julio"/>
    <n v="2025"/>
  </r>
  <r>
    <x v="0"/>
    <n v="345"/>
    <n v="1"/>
    <d v="2025-05-15T00:00:00"/>
    <d v="2025-02-16T00:00:00"/>
    <d v="2025-02-17T00:00:00"/>
    <s v="MinervaH"/>
    <x v="35"/>
    <s v="JAIMEG"/>
    <n v="900"/>
    <s v="EUR"/>
    <n v="900"/>
    <n v="1044"/>
    <n v="81.75"/>
    <n v="81.75"/>
    <n v="94.83"/>
    <n v="9.0833333333333335E-2"/>
    <n v="5"/>
    <x v="1"/>
    <n v="2"/>
    <n v="2025"/>
    <d v="2025-04-03T00:00:00"/>
    <s v="abril"/>
    <n v="2025"/>
  </r>
  <r>
    <x v="0"/>
    <n v="346"/>
    <n v="1"/>
    <d v="2025-05-15T00:00:00"/>
    <d v="2025-05-22T00:00:00"/>
    <d v="2025-05-28T00:00:00"/>
    <s v="DianaM"/>
    <x v="35"/>
    <s v="MARC1989,MARIELLAP"/>
    <n v="7100"/>
    <s v="USD"/>
    <n v="6106"/>
    <n v="7100"/>
    <n v="805.58"/>
    <n v="692.79880000000003"/>
    <n v="805.58"/>
    <n v="0.11346197183098591"/>
    <n v="5"/>
    <x v="1"/>
    <n v="5"/>
    <n v="2025"/>
    <d v="2025-07-12T00:00:00"/>
    <s v="julio"/>
    <n v="2025"/>
  </r>
  <r>
    <x v="0"/>
    <n v="347"/>
    <n v="1"/>
    <d v="2025-05-15T00:00:00"/>
    <d v="2025-05-17T00:00:00"/>
    <d v="2025-06-07T00:00:00"/>
    <s v="DianaM"/>
    <x v="35"/>
    <m/>
    <n v="9995.19"/>
    <s v="USD"/>
    <n v="8595.8634000000002"/>
    <n v="9995.19"/>
    <n v="2008.11"/>
    <n v="1726.9745999999998"/>
    <n v="2008.11"/>
    <n v="0.20090763657319169"/>
    <n v="5"/>
    <x v="1"/>
    <n v="5"/>
    <n v="2025"/>
    <d v="2025-07-22T00:00:00"/>
    <s v="julio"/>
    <n v="2025"/>
  </r>
  <r>
    <x v="0"/>
    <n v="348"/>
    <n v="1"/>
    <d v="2025-05-16T00:00:00"/>
    <d v="2025-05-22T00:00:00"/>
    <d v="2025-05-25T00:00:00"/>
    <s v="EduardoP"/>
    <x v="35"/>
    <m/>
    <n v="3045"/>
    <s v="USD"/>
    <n v="2618.6999999999998"/>
    <n v="3045"/>
    <n v="429.35"/>
    <n v="369.24099999999999"/>
    <n v="429.35"/>
    <n v="0.14100164203612481"/>
    <n v="5"/>
    <x v="1"/>
    <n v="5"/>
    <n v="2025"/>
    <d v="2025-07-09T00:00:00"/>
    <s v="julio"/>
    <n v="2025"/>
  </r>
  <r>
    <x v="0"/>
    <n v="349"/>
    <n v="1"/>
    <d v="2025-05-16T00:00:00"/>
    <d v="2025-05-17T00:00:00"/>
    <d v="2025-05-25T00:00:00"/>
    <s v="VeronicaN"/>
    <x v="35"/>
    <m/>
    <n v="2457.91"/>
    <s v="USD"/>
    <n v="2113.8026"/>
    <n v="2457.91"/>
    <n v="1.91"/>
    <n v="1.6425999999999998"/>
    <n v="1.91"/>
    <n v="7.7708296886379075E-4"/>
    <n v="5"/>
    <x v="1"/>
    <n v="5"/>
    <n v="2025"/>
    <d v="2025-07-09T00:00:00"/>
    <s v="julio"/>
    <n v="2025"/>
  </r>
  <r>
    <x v="0"/>
    <n v="350"/>
    <n v="1"/>
    <d v="2025-05-16T00:00:00"/>
    <d v="2025-05-16T00:00:00"/>
    <d v="2025-06-16T00:00:00"/>
    <s v="RafaellaP"/>
    <x v="35"/>
    <m/>
    <n v="14729.27"/>
    <s v="USD"/>
    <n v="12667.172200000001"/>
    <n v="14729.27"/>
    <n v="718.64"/>
    <n v="618.03039999999999"/>
    <n v="718.64"/>
    <n v="4.8789926452566891E-2"/>
    <n v="5"/>
    <x v="1"/>
    <n v="5"/>
    <n v="2025"/>
    <d v="2025-07-31T00:00:00"/>
    <s v="julio"/>
    <n v="2025"/>
  </r>
  <r>
    <x v="0"/>
    <n v="351"/>
    <n v="1"/>
    <d v="2025-05-16T00:00:00"/>
    <d v="2025-05-16T00:00:00"/>
    <d v="2025-05-16T00:00:00"/>
    <s v="DianaM"/>
    <x v="35"/>
    <m/>
    <n v="2611.75"/>
    <s v="USD"/>
    <n v="2246.105"/>
    <n v="2611.75"/>
    <n v="35"/>
    <n v="30.099999999999998"/>
    <n v="35"/>
    <n v="1.3400976356848854E-2"/>
    <n v="5"/>
    <x v="1"/>
    <n v="5"/>
    <n v="2025"/>
    <d v="2025-06-30T00:00:00"/>
    <s v="junio"/>
    <n v="2025"/>
  </r>
  <r>
    <x v="0"/>
    <n v="352"/>
    <n v="1"/>
    <d v="2025-05-16T00:00:00"/>
    <d v="2025-06-13T00:00:00"/>
    <d v="2025-06-16T00:00:00"/>
    <s v="DianaM"/>
    <x v="35"/>
    <m/>
    <n v="9109.86"/>
    <s v="USD"/>
    <n v="7834.4796000000006"/>
    <n v="9109.86"/>
    <n v="517.96"/>
    <n v="445.44560000000001"/>
    <n v="517.96"/>
    <n v="5.6857075739912576E-2"/>
    <n v="5"/>
    <x v="1"/>
    <n v="6"/>
    <n v="2025"/>
    <d v="2025-07-31T00:00:00"/>
    <s v="julio"/>
    <n v="2025"/>
  </r>
  <r>
    <x v="0"/>
    <n v="353"/>
    <n v="1"/>
    <d v="2025-05-19T00:00:00"/>
    <d v="2025-05-27T00:00:00"/>
    <d v="2025-05-28T00:00:00"/>
    <s v="DianaM"/>
    <x v="36"/>
    <s v="MARC1989"/>
    <n v="7328.61"/>
    <s v="USD"/>
    <n v="6302.6045999999997"/>
    <n v="7328.61"/>
    <n v="630.08000000000004"/>
    <n v="541.86880000000008"/>
    <n v="630.08000000000004"/>
    <n v="8.5975375958060277E-2"/>
    <n v="5"/>
    <x v="1"/>
    <n v="5"/>
    <n v="2025"/>
    <d v="2025-07-12T00:00:00"/>
    <s v="julio"/>
    <n v="2025"/>
  </r>
  <r>
    <x v="0"/>
    <n v="354"/>
    <n v="1"/>
    <d v="2025-05-19T00:00:00"/>
    <d v="2025-05-22T00:00:00"/>
    <d v="2025-05-22T00:00:00"/>
    <s v="DianaM"/>
    <x v="36"/>
    <m/>
    <n v="3154.96"/>
    <s v="USD"/>
    <n v="2713.2656000000002"/>
    <n v="3154.96"/>
    <n v="70"/>
    <n v="60.199999999999996"/>
    <n v="70"/>
    <n v="2.2187286051170218E-2"/>
    <n v="5"/>
    <x v="1"/>
    <n v="5"/>
    <n v="2025"/>
    <d v="2025-07-06T00:00:00"/>
    <s v="julio"/>
    <n v="2025"/>
  </r>
  <r>
    <x v="0"/>
    <n v="355"/>
    <n v="1"/>
    <d v="2025-05-19T00:00:00"/>
    <d v="2025-06-15T00:00:00"/>
    <d v="2025-07-22T00:00:00"/>
    <s v="VeronicaN"/>
    <x v="36"/>
    <m/>
    <n v="164275.12"/>
    <s v="USD"/>
    <n v="141276.60319999998"/>
    <n v="164275.12"/>
    <n v="34429.94"/>
    <n v="29609.7484"/>
    <n v="34429.94"/>
    <n v="0.20958706345793571"/>
    <n v="5"/>
    <x v="1"/>
    <n v="6"/>
    <n v="2025"/>
    <d v="2025-09-05T00:00:00"/>
    <s v="septiembre"/>
    <n v="2025"/>
  </r>
  <r>
    <x v="0"/>
    <n v="356"/>
    <n v="1"/>
    <d v="2025-05-19T00:00:00"/>
    <d v="2025-05-14T00:00:00"/>
    <d v="2025-05-22T00:00:00"/>
    <s v="DianaM"/>
    <x v="36"/>
    <m/>
    <n v="6906.08"/>
    <s v="USD"/>
    <n v="5939.2287999999999"/>
    <n v="6906.08"/>
    <n v="553.36"/>
    <n v="475.88960000000003"/>
    <n v="553.36"/>
    <n v="8.0126497231425065E-2"/>
    <n v="5"/>
    <x v="1"/>
    <n v="5"/>
    <n v="2025"/>
    <d v="2025-07-06T00:00:00"/>
    <s v="julio"/>
    <n v="2025"/>
  </r>
  <r>
    <x v="0"/>
    <n v="357"/>
    <n v="1"/>
    <d v="2025-05-20T00:00:00"/>
    <d v="2025-05-26T00:00:00"/>
    <d v="2025-05-30T00:00:00"/>
    <s v="DianaM"/>
    <x v="36"/>
    <m/>
    <n v="2597.52"/>
    <s v="USD"/>
    <n v="2233.8672000000001"/>
    <n v="2597.52"/>
    <n v="110.8"/>
    <n v="95.287999999999997"/>
    <n v="110.8"/>
    <n v="4.265607194554806E-2"/>
    <n v="5"/>
    <x v="1"/>
    <n v="5"/>
    <n v="2025"/>
    <d v="2025-07-14T00:00:00"/>
    <s v="julio"/>
    <n v="2025"/>
  </r>
  <r>
    <x v="0"/>
    <n v="358"/>
    <n v="0"/>
    <d v="2025-05-20T00:00:00"/>
    <d v="2025-05-10T00:00:00"/>
    <d v="2025-05-10T00:00:00"/>
    <s v="DianaM"/>
    <x v="36"/>
    <m/>
    <n v="353.7"/>
    <s v="USD"/>
    <n v="304.18199999999996"/>
    <n v="353.7"/>
    <n v="0"/>
    <n v="0"/>
    <n v="0"/>
    <n v="0"/>
    <n v="5"/>
    <x v="1"/>
    <n v="5"/>
    <n v="2025"/>
    <d v="2025-06-24T00:00:00"/>
    <s v="junio"/>
    <n v="2025"/>
  </r>
  <r>
    <x v="0"/>
    <n v="359"/>
    <n v="1"/>
    <d v="2025-05-22T00:00:00"/>
    <d v="2025-07-12T00:00:00"/>
    <d v="2025-07-26T00:00:00"/>
    <s v="MartinB"/>
    <x v="36"/>
    <s v="ANATERESA"/>
    <n v="25630.240000000002"/>
    <s v="EUR"/>
    <n v="25630.240000000002"/>
    <n v="29731.078399999999"/>
    <n v="4047.08"/>
    <n v="4047.08"/>
    <n v="4694.6127999999999"/>
    <n v="0.15790254012447794"/>
    <n v="5"/>
    <x v="1"/>
    <n v="7"/>
    <n v="2025"/>
    <d v="2025-09-09T00:00:00"/>
    <s v="septiembre"/>
    <n v="2025"/>
  </r>
  <r>
    <x v="0"/>
    <n v="360"/>
    <n v="0"/>
    <d v="2025-05-22T00:00:00"/>
    <d v="2025-08-08T00:00:00"/>
    <d v="2025-08-19T00:00:00"/>
    <s v="DianaM"/>
    <x v="36"/>
    <s v="JORGEP"/>
    <n v="2292.54"/>
    <s v="USD"/>
    <n v="1971.5844"/>
    <n v="2292.54"/>
    <n v="0"/>
    <n v="0"/>
    <n v="0"/>
    <n v="0"/>
    <n v="5"/>
    <x v="1"/>
    <n v="8"/>
    <n v="2025"/>
    <d v="2025-10-03T00:00:00"/>
    <s v="octubre"/>
    <n v="2025"/>
  </r>
  <r>
    <x v="0"/>
    <n v="361"/>
    <n v="1"/>
    <d v="2025-05-22T00:00:00"/>
    <d v="2025-06-17T00:00:00"/>
    <d v="2025-07-07T00:00:00"/>
    <s v="DianaM"/>
    <x v="36"/>
    <m/>
    <n v="7124.67"/>
    <s v="USD"/>
    <n v="6127.2161999999998"/>
    <n v="7124.67"/>
    <n v="218"/>
    <n v="187.48"/>
    <n v="218"/>
    <n v="3.0597908394353703E-2"/>
    <n v="5"/>
    <x v="1"/>
    <n v="6"/>
    <n v="2025"/>
    <d v="2025-08-21T00:00:00"/>
    <s v="agosto"/>
    <n v="2025"/>
  </r>
  <r>
    <x v="0"/>
    <n v="362"/>
    <n v="1"/>
    <d v="2025-05-22T00:00:00"/>
    <d v="2025-07-20T00:00:00"/>
    <d v="2025-07-20T00:00:00"/>
    <s v="MinervaH"/>
    <x v="36"/>
    <s v="JAIMEG"/>
    <n v="50"/>
    <s v="USD"/>
    <n v="43"/>
    <n v="50"/>
    <n v="0"/>
    <n v="0"/>
    <n v="0"/>
    <n v="0"/>
    <n v="5"/>
    <x v="1"/>
    <n v="7"/>
    <n v="2025"/>
    <d v="2025-09-03T00:00:00"/>
    <s v="septiembre"/>
    <n v="2025"/>
  </r>
  <r>
    <x v="0"/>
    <n v="363"/>
    <n v="1"/>
    <d v="2025-05-22T00:00:00"/>
    <d v="2025-06-10T00:00:00"/>
    <d v="2025-08-07T00:00:00"/>
    <s v="MinervaH"/>
    <x v="36"/>
    <s v="JAIMEG"/>
    <n v="20818"/>
    <s v="MXN"/>
    <n v="999.26400000000001"/>
    <n v="1165.808"/>
    <n v="0"/>
    <n v="0"/>
    <n v="0"/>
    <n v="0"/>
    <n v="5"/>
    <x v="1"/>
    <n v="6"/>
    <n v="2025"/>
    <d v="2025-09-21T00:00:00"/>
    <s v="septiembre"/>
    <n v="2025"/>
  </r>
  <r>
    <x v="0"/>
    <n v="364"/>
    <n v="0"/>
    <d v="2025-05-23T00:00:00"/>
    <d v="2025-05-26T00:00:00"/>
    <d v="2025-06-06T00:00:00"/>
    <s v="LucianaE"/>
    <x v="36"/>
    <m/>
    <n v="38882.410000000003"/>
    <s v="USD"/>
    <n v="33438.872600000002"/>
    <n v="38882.410000000003"/>
    <n v="4227.7299999999996"/>
    <n v="3635.8477999999996"/>
    <n v="4227.7299999999996"/>
    <n v="0.10873117175607168"/>
    <n v="5"/>
    <x v="1"/>
    <n v="5"/>
    <n v="2025"/>
    <d v="2025-07-21T00:00:00"/>
    <s v="julio"/>
    <n v="2025"/>
  </r>
  <r>
    <x v="0"/>
    <n v="366"/>
    <n v="1"/>
    <d v="2025-05-26T00:00:00"/>
    <d v="2025-06-18T00:00:00"/>
    <d v="2025-06-30T00:00:00"/>
    <s v="LorenzaP"/>
    <x v="37"/>
    <m/>
    <n v="4310.91"/>
    <s v="USD"/>
    <n v="3707.3825999999999"/>
    <n v="4310.91"/>
    <n v="302.24"/>
    <n v="259.9264"/>
    <n v="302.24"/>
    <n v="7.0110487112929748E-2"/>
    <n v="5"/>
    <x v="1"/>
    <n v="6"/>
    <n v="2025"/>
    <d v="2025-08-14T00:00:00"/>
    <s v="agosto"/>
    <n v="2025"/>
  </r>
  <r>
    <x v="0"/>
    <n v="368"/>
    <n v="1"/>
    <d v="2025-05-26T00:00:00"/>
    <d v="2025-03-23T00:00:00"/>
    <d v="2025-03-25T00:00:00"/>
    <s v="DianaM"/>
    <x v="37"/>
    <m/>
    <n v="1680"/>
    <s v="USD"/>
    <n v="1444.8"/>
    <n v="1680"/>
    <n v="168.07"/>
    <n v="144.5402"/>
    <n v="168.07"/>
    <n v="0.10004166666666667"/>
    <n v="5"/>
    <x v="1"/>
    <n v="3"/>
    <n v="2025"/>
    <d v="2025-05-09T00:00:00"/>
    <s v="mayo"/>
    <n v="2025"/>
  </r>
  <r>
    <x v="0"/>
    <n v="369"/>
    <n v="1"/>
    <d v="2025-05-26T00:00:00"/>
    <d v="2025-07-07T00:00:00"/>
    <d v="2025-07-12T00:00:00"/>
    <s v="MinervaH"/>
    <x v="37"/>
    <s v="DIANAM,JAIMEG,MARIELLAP"/>
    <n v="18901.900000000001"/>
    <s v="USD"/>
    <n v="16255.634000000002"/>
    <n v="18901.900000000001"/>
    <n v="2396.27"/>
    <n v="2060.7921999999999"/>
    <n v="2396.27"/>
    <n v="0.12677402800776638"/>
    <n v="5"/>
    <x v="1"/>
    <n v="7"/>
    <n v="2025"/>
    <d v="2025-08-26T00:00:00"/>
    <s v="agosto"/>
    <n v="2025"/>
  </r>
  <r>
    <x v="0"/>
    <n v="370"/>
    <n v="1"/>
    <d v="2025-05-27T00:00:00"/>
    <d v="2025-06-24T00:00:00"/>
    <d v="2025-10-07T00:00:00"/>
    <s v="DianaM"/>
    <x v="37"/>
    <m/>
    <n v="4797.97"/>
    <s v="USD"/>
    <n v="4126.2542000000003"/>
    <n v="4797.97"/>
    <n v="0"/>
    <n v="0"/>
    <n v="0"/>
    <n v="0"/>
    <n v="5"/>
    <x v="1"/>
    <n v="6"/>
    <n v="2025"/>
    <d v="2025-11-21T00:00:00"/>
    <s v="noviembre"/>
    <n v="2025"/>
  </r>
  <r>
    <x v="0"/>
    <n v="371"/>
    <n v="1"/>
    <d v="2025-05-27T00:00:00"/>
    <d v="2025-07-17T00:00:00"/>
    <d v="2025-08-04T00:00:00"/>
    <s v="DianaM"/>
    <x v="37"/>
    <s v="MARC1989,MARIELLAP"/>
    <n v="40753.53"/>
    <s v="USD"/>
    <n v="35048.035799999998"/>
    <n v="40753.53"/>
    <n v="3132.7"/>
    <n v="2694.1219999999998"/>
    <n v="3132.7"/>
    <n v="7.6869414747630455E-2"/>
    <n v="5"/>
    <x v="1"/>
    <n v="7"/>
    <n v="2025"/>
    <d v="2025-09-18T00:00:00"/>
    <s v="septiembre"/>
    <n v="2025"/>
  </r>
  <r>
    <x v="0"/>
    <n v="372"/>
    <n v="1"/>
    <d v="2025-01-13T00:00:00"/>
    <d v="2025-03-12T00:00:00"/>
    <d v="2025-03-25T00:00:00"/>
    <s v="VeronicaN"/>
    <x v="18"/>
    <m/>
    <n v="3168.96"/>
    <s v="USD"/>
    <n v="2725.3056000000001"/>
    <n v="3168.96"/>
    <n v="35"/>
    <n v="30.099999999999998"/>
    <n v="35"/>
    <n v="1.1044632939513277E-2"/>
    <n v="1"/>
    <x v="1"/>
    <n v="3"/>
    <n v="2025"/>
    <d v="2025-05-09T00:00:00"/>
    <s v="mayo"/>
    <n v="2025"/>
  </r>
  <r>
    <x v="0"/>
    <n v="373"/>
    <n v="1"/>
    <d v="2025-01-21T00:00:00"/>
    <d v="2025-01-21T00:00:00"/>
    <d v="2025-01-21T00:00:00"/>
    <s v="VeronicaN"/>
    <x v="19"/>
    <m/>
    <n v="5439.63"/>
    <s v="USD"/>
    <n v="4678.0817999999999"/>
    <n v="5439.63"/>
    <n v="210"/>
    <n v="180.6"/>
    <n v="210"/>
    <n v="3.8605566922750259E-2"/>
    <n v="1"/>
    <x v="1"/>
    <n v="1"/>
    <n v="2025"/>
    <d v="2025-03-07T00:00:00"/>
    <s v="marzo"/>
    <n v="2025"/>
  </r>
  <r>
    <x v="0"/>
    <n v="374"/>
    <n v="1"/>
    <d v="2025-01-24T00:00:00"/>
    <d v="2025-03-15T00:00:00"/>
    <d v="2025-03-20T00:00:00"/>
    <s v="VeronicaN"/>
    <x v="19"/>
    <m/>
    <n v="138570"/>
    <s v="MXN"/>
    <n v="6651.3600000000006"/>
    <n v="7759.92"/>
    <n v="0"/>
    <n v="0"/>
    <n v="0"/>
    <n v="0"/>
    <n v="1"/>
    <x v="1"/>
    <n v="3"/>
    <n v="2025"/>
    <d v="2025-05-04T00:00:00"/>
    <s v="mayo"/>
    <n v="2025"/>
  </r>
  <r>
    <x v="0"/>
    <n v="375"/>
    <n v="1"/>
    <d v="2025-02-05T00:00:00"/>
    <d v="2025-03-20T00:00:00"/>
    <d v="2025-03-31T00:00:00"/>
    <s v="VeronicaN"/>
    <x v="21"/>
    <m/>
    <n v="25529"/>
    <s v="MXN"/>
    <n v="1225.3920000000001"/>
    <n v="1429.624"/>
    <n v="0"/>
    <n v="0"/>
    <n v="0"/>
    <n v="0"/>
    <n v="2"/>
    <x v="1"/>
    <n v="3"/>
    <n v="2025"/>
    <d v="2025-05-15T00:00:00"/>
    <s v="mayo"/>
    <n v="2025"/>
  </r>
  <r>
    <x v="0"/>
    <n v="376"/>
    <n v="1"/>
    <d v="2025-05-28T00:00:00"/>
    <d v="2025-02-21T00:00:00"/>
    <d v="2025-02-26T00:00:00"/>
    <s v="PaulinaV"/>
    <x v="37"/>
    <m/>
    <n v="1750"/>
    <s v="USD"/>
    <n v="1505"/>
    <n v="1750"/>
    <n v="221.14"/>
    <n v="190.18039999999999"/>
    <n v="221.14"/>
    <n v="0.12636571428571428"/>
    <n v="5"/>
    <x v="1"/>
    <n v="2"/>
    <n v="2025"/>
    <d v="2025-04-12T00:00:00"/>
    <s v="abril"/>
    <n v="2025"/>
  </r>
  <r>
    <x v="0"/>
    <n v="377"/>
    <n v="1"/>
    <d v="2025-05-28T00:00:00"/>
    <d v="2025-05-29T00:00:00"/>
    <d v="2025-06-02T00:00:00"/>
    <s v="DianaM"/>
    <x v="37"/>
    <s v="JAIMEG,MARIELLAP"/>
    <n v="28779.599999999999"/>
    <s v="USD"/>
    <n v="24750.455999999998"/>
    <n v="28779.599999999999"/>
    <n v="3058.47"/>
    <n v="2630.2841999999996"/>
    <n v="3058.47"/>
    <n v="0.10627215110703414"/>
    <n v="5"/>
    <x v="1"/>
    <n v="5"/>
    <n v="2025"/>
    <d v="2025-07-17T00:00:00"/>
    <s v="julio"/>
    <n v="2025"/>
  </r>
  <r>
    <x v="0"/>
    <n v="378"/>
    <n v="0"/>
    <d v="2025-05-28T00:00:00"/>
    <d v="2025-09-01T00:00:00"/>
    <d v="2025-09-04T00:00:00"/>
    <s v="DianaM"/>
    <x v="37"/>
    <s v="FERNANDAS,MARIELLAP"/>
    <n v="9222.59"/>
    <s v="USD"/>
    <n v="7931.4273999999996"/>
    <n v="9222.59"/>
    <n v="1806.55"/>
    <n v="1553.633"/>
    <n v="1806.55"/>
    <n v="0.1958831521297163"/>
    <n v="5"/>
    <x v="1"/>
    <n v="9"/>
    <n v="2025"/>
    <d v="2025-10-19T00:00:00"/>
    <s v="octubre"/>
    <n v="2025"/>
  </r>
  <r>
    <x v="0"/>
    <n v="379"/>
    <n v="1"/>
    <d v="2025-05-28T00:00:00"/>
    <d v="2025-06-19T00:00:00"/>
    <d v="2025-06-23T00:00:00"/>
    <s v="DianaM"/>
    <x v="37"/>
    <s v="JAIMEG,MARIELLAP"/>
    <n v="48164.24"/>
    <s v="USD"/>
    <n v="41421.246399999996"/>
    <n v="48164.24"/>
    <n v="7659.78"/>
    <n v="6587.4107999999997"/>
    <n v="7659.78"/>
    <n v="0.1590345866559921"/>
    <n v="5"/>
    <x v="1"/>
    <n v="6"/>
    <n v="2025"/>
    <d v="2025-08-07T00:00:00"/>
    <s v="agosto"/>
    <n v="2025"/>
  </r>
  <r>
    <x v="0"/>
    <n v="380"/>
    <n v="1"/>
    <d v="2025-05-28T00:00:00"/>
    <d v="2025-05-28T00:00:00"/>
    <d v="2025-05-29T00:00:00"/>
    <s v="DianaM"/>
    <x v="37"/>
    <s v="MARC1989,MARIELLAP"/>
    <n v="7136.4"/>
    <s v="USD"/>
    <n v="6137.3039999999992"/>
    <n v="7136.4"/>
    <n v="496.36"/>
    <n v="426.86959999999999"/>
    <n v="496.36"/>
    <n v="6.9553276161650135E-2"/>
    <n v="5"/>
    <x v="1"/>
    <n v="5"/>
    <n v="2025"/>
    <d v="2025-07-13T00:00:00"/>
    <s v="julio"/>
    <n v="2025"/>
  </r>
  <r>
    <x v="0"/>
    <n v="381"/>
    <n v="1"/>
    <d v="2025-05-28T00:00:00"/>
    <d v="2025-06-06T00:00:00"/>
    <d v="2025-06-09T00:00:00"/>
    <s v="AndreaM"/>
    <x v="37"/>
    <m/>
    <n v="14250"/>
    <s v="USD"/>
    <n v="12255"/>
    <n v="14250"/>
    <n v="660.29"/>
    <n v="567.84939999999995"/>
    <n v="660.29"/>
    <n v="4.6336140350877186E-2"/>
    <n v="5"/>
    <x v="1"/>
    <n v="6"/>
    <n v="2025"/>
    <d v="2025-07-24T00:00:00"/>
    <s v="julio"/>
    <n v="2025"/>
  </r>
  <r>
    <x v="0"/>
    <n v="382"/>
    <n v="1"/>
    <d v="2025-05-29T00:00:00"/>
    <d v="2025-05-31T00:00:00"/>
    <d v="2025-06-03T00:00:00"/>
    <s v="LucianaE"/>
    <x v="37"/>
    <m/>
    <n v="18693.84"/>
    <s v="USD"/>
    <n v="16076.7024"/>
    <n v="18693.84"/>
    <n v="2012.5"/>
    <n v="1730.75"/>
    <n v="2012.5"/>
    <n v="0.10765578393738258"/>
    <n v="5"/>
    <x v="1"/>
    <n v="5"/>
    <n v="2025"/>
    <d v="2025-07-18T00:00:00"/>
    <s v="julio"/>
    <n v="2025"/>
  </r>
  <r>
    <x v="0"/>
    <n v="383"/>
    <n v="1"/>
    <d v="2025-05-29T00:00:00"/>
    <d v="2025-07-27T00:00:00"/>
    <d v="2025-07-28T00:00:00"/>
    <s v="DianaM"/>
    <x v="37"/>
    <m/>
    <n v="1646.17"/>
    <s v="USD"/>
    <n v="1415.7062000000001"/>
    <n v="1646.17"/>
    <n v="70"/>
    <n v="60.199999999999996"/>
    <n v="70"/>
    <n v="4.2522947204723688E-2"/>
    <n v="5"/>
    <x v="1"/>
    <n v="7"/>
    <n v="2025"/>
    <d v="2025-09-11T00:00:00"/>
    <s v="septiembre"/>
    <n v="2025"/>
  </r>
  <r>
    <x v="0"/>
    <n v="384"/>
    <n v="1"/>
    <d v="2025-05-29T00:00:00"/>
    <d v="2025-06-26T00:00:00"/>
    <d v="2025-06-28T00:00:00"/>
    <s v="DianaM"/>
    <x v="37"/>
    <s v="JAIMEG,MARIELLAP"/>
    <n v="4324.59"/>
    <s v="USD"/>
    <n v="3719.1474000000003"/>
    <n v="4324.59"/>
    <n v="380.53"/>
    <n v="327.25579999999997"/>
    <n v="380.53"/>
    <n v="8.799215648188613E-2"/>
    <n v="5"/>
    <x v="1"/>
    <n v="6"/>
    <n v="2025"/>
    <d v="2025-08-12T00:00:00"/>
    <s v="agosto"/>
    <n v="2025"/>
  </r>
  <r>
    <x v="0"/>
    <n v="385"/>
    <n v="1"/>
    <d v="2025-05-29T00:00:00"/>
    <d v="2025-05-07T00:00:00"/>
    <d v="2025-05-12T00:00:00"/>
    <s v="DianaM"/>
    <x v="37"/>
    <m/>
    <n v="3000"/>
    <s v="USD"/>
    <n v="2580"/>
    <n v="3000"/>
    <n v="800"/>
    <n v="688"/>
    <n v="800"/>
    <n v="0.26666666666666666"/>
    <n v="5"/>
    <x v="1"/>
    <n v="5"/>
    <n v="2025"/>
    <d v="2025-06-26T00:00:00"/>
    <s v="junio"/>
    <n v="2025"/>
  </r>
  <r>
    <x v="0"/>
    <n v="386"/>
    <n v="1"/>
    <d v="2025-05-30T00:00:00"/>
    <d v="2025-03-12T00:00:00"/>
    <d v="2025-03-14T00:00:00"/>
    <s v="PaulinaV"/>
    <x v="37"/>
    <m/>
    <n v="740"/>
    <s v="USD"/>
    <n v="636.4"/>
    <n v="740"/>
    <n v="79.05"/>
    <n v="67.98299999999999"/>
    <n v="79.05"/>
    <n v="0.10682432432432432"/>
    <n v="5"/>
    <x v="1"/>
    <n v="3"/>
    <n v="2025"/>
    <d v="2025-04-28T00:00:00"/>
    <s v="abril"/>
    <n v="2025"/>
  </r>
  <r>
    <x v="0"/>
    <n v="387"/>
    <n v="1"/>
    <d v="2025-05-30T00:00:00"/>
    <d v="2025-06-19T00:00:00"/>
    <d v="2025-06-24T00:00:00"/>
    <s v="DianaM"/>
    <x v="37"/>
    <s v="JAIMEG,MARIELLAP"/>
    <n v="25787.64"/>
    <s v="USD"/>
    <n v="22177.3704"/>
    <n v="25787.64"/>
    <n v="2377.84"/>
    <n v="2044.9424000000001"/>
    <n v="2377.84"/>
    <n v="9.2208515397298865E-2"/>
    <n v="5"/>
    <x v="1"/>
    <n v="6"/>
    <n v="2025"/>
    <d v="2025-08-08T00:00:00"/>
    <s v="agosto"/>
    <n v="2025"/>
  </r>
  <r>
    <x v="0"/>
    <n v="388"/>
    <n v="1"/>
    <d v="2025-05-30T00:00:00"/>
    <d v="2025-10-19T00:00:00"/>
    <d v="2025-11-09T00:00:00"/>
    <s v="LucianaE"/>
    <x v="37"/>
    <m/>
    <n v="75930.67"/>
    <s v="USD"/>
    <n v="65300.376199999999"/>
    <n v="75930.67"/>
    <n v="5374.12"/>
    <n v="4621.7431999999999"/>
    <n v="5374.12"/>
    <n v="7.0776670349412166E-2"/>
    <n v="5"/>
    <x v="1"/>
    <n v="10"/>
    <n v="2025"/>
    <d v="2025-12-24T00:00:00"/>
    <s v="diciembre"/>
    <n v="2025"/>
  </r>
  <r>
    <x v="0"/>
    <n v="389"/>
    <n v="1"/>
    <d v="2025-05-30T00:00:00"/>
    <d v="2025-10-19T00:00:00"/>
    <d v="2025-11-09T00:00:00"/>
    <s v="LucianaE"/>
    <x v="37"/>
    <m/>
    <n v="73352.77"/>
    <s v="USD"/>
    <n v="63083.3822"/>
    <n v="73352.77"/>
    <n v="5053.91"/>
    <n v="4346.3625999999995"/>
    <n v="5053.91"/>
    <n v="6.8898693259981852E-2"/>
    <n v="5"/>
    <x v="1"/>
    <n v="10"/>
    <n v="2025"/>
    <d v="2025-12-24T00:00:00"/>
    <s v="diciembre"/>
    <n v="2025"/>
  </r>
  <r>
    <x v="0"/>
    <n v="390"/>
    <n v="0"/>
    <d v="2025-05-30T00:00:00"/>
    <d v="2025-09-24T00:00:00"/>
    <d v="2025-10-04T00:00:00"/>
    <s v="MinervaH"/>
    <x v="37"/>
    <s v="JAIMEG"/>
    <n v="1089882.92"/>
    <s v="MXN"/>
    <n v="52314.380160000001"/>
    <n v="61033.443520000001"/>
    <n v="207150.77"/>
    <n v="9943.2369600000002"/>
    <n v="11600.44312"/>
    <n v="0.1900669936179934"/>
    <n v="5"/>
    <x v="1"/>
    <n v="9"/>
    <n v="2025"/>
    <d v="2025-11-18T00:00:00"/>
    <s v="noviembre"/>
    <n v="2025"/>
  </r>
  <r>
    <x v="0"/>
    <n v="391"/>
    <n v="1"/>
    <d v="2025-05-30T00:00:00"/>
    <d v="2025-10-18T00:00:00"/>
    <d v="2025-11-09T00:00:00"/>
    <s v="LucianaE"/>
    <x v="37"/>
    <m/>
    <n v="75993.070000000007"/>
    <s v="USD"/>
    <n v="65354.040200000003"/>
    <n v="75993.070000000007"/>
    <n v="5358.14"/>
    <n v="4608.0003999999999"/>
    <n v="5358.14"/>
    <n v="7.0508271346321441E-2"/>
    <n v="5"/>
    <x v="1"/>
    <n v="10"/>
    <n v="2025"/>
    <d v="2025-12-24T00:00:00"/>
    <s v="diciembre"/>
    <n v="2025"/>
  </r>
  <r>
    <x v="0"/>
    <n v="392"/>
    <n v="0"/>
    <d v="2025-05-30T00:00:00"/>
    <d v="2025-12-26T00:00:00"/>
    <d v="2026-01-07T00:00:00"/>
    <s v="LucianaE"/>
    <x v="37"/>
    <m/>
    <n v="59116.68"/>
    <s v="USD"/>
    <n v="50840.344799999999"/>
    <n v="59116.68"/>
    <n v="8245.48"/>
    <n v="7091.1127999999999"/>
    <n v="8245.48"/>
    <n v="0.13947806270582178"/>
    <n v="5"/>
    <x v="1"/>
    <n v="12"/>
    <n v="2025"/>
    <d v="2026-02-21T00:00:00"/>
    <s v="febrero"/>
    <n v="2026"/>
  </r>
  <r>
    <x v="0"/>
    <n v="393"/>
    <n v="1"/>
    <d v="2025-05-30T00:00:00"/>
    <d v="2025-07-19T00:00:00"/>
    <d v="2025-07-23T00:00:00"/>
    <s v="VeronicaN"/>
    <x v="37"/>
    <m/>
    <n v="28530.04"/>
    <s v="EUR"/>
    <n v="28530.04"/>
    <n v="33094.846400000002"/>
    <n v="2477.38"/>
    <n v="2477.38"/>
    <n v="2873.7608"/>
    <n v="8.6834087859673531E-2"/>
    <n v="5"/>
    <x v="1"/>
    <n v="7"/>
    <n v="2025"/>
    <d v="2025-09-06T00:00:00"/>
    <s v="septiembre"/>
    <n v="2025"/>
  </r>
  <r>
    <x v="0"/>
    <n v="394"/>
    <n v="1"/>
    <d v="2025-06-02T00:00:00"/>
    <d v="2025-06-11T00:00:00"/>
    <d v="2025-06-26T00:00:00"/>
    <s v="DianaM"/>
    <x v="38"/>
    <s v="MARC1989,MARIELLAP"/>
    <n v="33063.32"/>
    <s v="USD"/>
    <n v="28434.4552"/>
    <n v="33063.32"/>
    <n v="2466.89"/>
    <n v="2121.5254"/>
    <n v="2466.89"/>
    <n v="7.4611079589103568E-2"/>
    <n v="6"/>
    <x v="1"/>
    <n v="6"/>
    <n v="2025"/>
    <d v="2025-08-10T00:00:00"/>
    <s v="agosto"/>
    <n v="2025"/>
  </r>
  <r>
    <x v="0"/>
    <n v="395"/>
    <n v="1"/>
    <d v="2025-06-02T00:00:00"/>
    <d v="2025-04-01T00:00:00"/>
    <d v="2025-04-30T00:00:00"/>
    <s v="DianaM"/>
    <x v="38"/>
    <m/>
    <n v="15971.66"/>
    <s v="USD"/>
    <n v="13735.6276"/>
    <n v="15971.66"/>
    <n v="798.59"/>
    <n v="686.78740000000005"/>
    <n v="798.59"/>
    <n v="5.0000438276296896E-2"/>
    <n v="6"/>
    <x v="1"/>
    <n v="4"/>
    <n v="2025"/>
    <d v="2025-06-14T00:00:00"/>
    <s v="junio"/>
    <n v="2025"/>
  </r>
  <r>
    <x v="0"/>
    <n v="396"/>
    <n v="1"/>
    <d v="2025-06-02T00:00:00"/>
    <d v="2025-07-21T00:00:00"/>
    <d v="2025-07-23T00:00:00"/>
    <s v="DianaM"/>
    <x v="38"/>
    <m/>
    <n v="8265.9699999999993"/>
    <s v="USD"/>
    <n v="7108.734199999999"/>
    <n v="8265.9699999999993"/>
    <n v="719.01"/>
    <n v="618.34860000000003"/>
    <n v="719.01"/>
    <n v="8.6984346664698772E-2"/>
    <n v="6"/>
    <x v="1"/>
    <n v="7"/>
    <n v="2025"/>
    <d v="2025-09-06T00:00:00"/>
    <s v="septiembre"/>
    <n v="2025"/>
  </r>
  <r>
    <x v="0"/>
    <n v="397"/>
    <n v="1"/>
    <d v="2025-06-02T00:00:00"/>
    <d v="2025-07-05T00:00:00"/>
    <d v="2025-07-20T00:00:00"/>
    <s v="LucianaE"/>
    <x v="38"/>
    <m/>
    <n v="43524.38"/>
    <s v="USD"/>
    <n v="37430.966799999995"/>
    <n v="43524.38"/>
    <n v="4606.21"/>
    <n v="3961.3406"/>
    <n v="4606.21"/>
    <n v="0.10583057127982065"/>
    <n v="6"/>
    <x v="1"/>
    <n v="7"/>
    <n v="2025"/>
    <d v="2025-09-03T00:00:00"/>
    <s v="septiembre"/>
    <n v="2025"/>
  </r>
  <r>
    <x v="0"/>
    <n v="398"/>
    <n v="1"/>
    <d v="2025-06-02T00:00:00"/>
    <d v="2025-07-20T00:00:00"/>
    <d v="2025-08-06T00:00:00"/>
    <s v="ClaudiaF"/>
    <x v="38"/>
    <m/>
    <n v="12669.04"/>
    <s v="EUR"/>
    <n v="12669.04"/>
    <n v="14696.0864"/>
    <n v="906.8"/>
    <n v="906.8"/>
    <n v="1051.8879999999999"/>
    <n v="7.1576062590377798E-2"/>
    <n v="6"/>
    <x v="1"/>
    <n v="7"/>
    <n v="2025"/>
    <d v="2025-09-20T00:00:00"/>
    <s v="septiembre"/>
    <n v="2025"/>
  </r>
  <r>
    <x v="0"/>
    <n v="399"/>
    <n v="1"/>
    <d v="2025-06-03T00:00:00"/>
    <d v="2025-02-26T00:00:00"/>
    <d v="2025-03-02T00:00:00"/>
    <s v="PaulinaV"/>
    <x v="38"/>
    <m/>
    <n v="5235"/>
    <s v="USD"/>
    <n v="4502.1000000000004"/>
    <n v="5235"/>
    <n v="419.32"/>
    <n v="360.61520000000002"/>
    <n v="419.32"/>
    <n v="8.0099331423113651E-2"/>
    <n v="6"/>
    <x v="1"/>
    <n v="2"/>
    <n v="2025"/>
    <d v="2025-04-16T00:00:00"/>
    <s v="abril"/>
    <n v="2025"/>
  </r>
  <r>
    <x v="0"/>
    <n v="400"/>
    <n v="1"/>
    <d v="2025-06-03T00:00:00"/>
    <d v="2025-03-14T00:00:00"/>
    <d v="2025-03-16T00:00:00"/>
    <s v="PaulinaV"/>
    <x v="38"/>
    <m/>
    <n v="1740"/>
    <s v="USD"/>
    <n v="1496.3999999999999"/>
    <n v="1740"/>
    <n v="169.26"/>
    <n v="145.56359999999998"/>
    <n v="169.26"/>
    <n v="9.7275862068965518E-2"/>
    <n v="6"/>
    <x v="1"/>
    <n v="3"/>
    <n v="2025"/>
    <d v="2025-04-30T00:00:00"/>
    <s v="abril"/>
    <n v="2025"/>
  </r>
  <r>
    <x v="0"/>
    <n v="401"/>
    <n v="1"/>
    <d v="2025-06-03T00:00:00"/>
    <d v="2025-03-12T00:00:00"/>
    <d v="2025-03-17T00:00:00"/>
    <s v="PaulinaV"/>
    <x v="38"/>
    <m/>
    <n v="4326"/>
    <s v="USD"/>
    <n v="3720.36"/>
    <n v="4326"/>
    <n v="424.79"/>
    <n v="365.31940000000003"/>
    <n v="424.79"/>
    <n v="9.8194637078132224E-2"/>
    <n v="6"/>
    <x v="1"/>
    <n v="3"/>
    <n v="2025"/>
    <d v="2025-05-01T00:00:00"/>
    <s v="mayo"/>
    <n v="2025"/>
  </r>
  <r>
    <x v="0"/>
    <n v="402"/>
    <n v="1"/>
    <d v="2025-06-03T00:00:00"/>
    <d v="2025-06-26T00:00:00"/>
    <d v="2025-08-07T00:00:00"/>
    <s v="VeronicaN"/>
    <x v="38"/>
    <m/>
    <n v="46687"/>
    <s v="MXN"/>
    <n v="2240.9760000000001"/>
    <n v="2614.4720000000002"/>
    <n v="0"/>
    <n v="0"/>
    <n v="0"/>
    <n v="0"/>
    <n v="6"/>
    <x v="1"/>
    <n v="6"/>
    <n v="2025"/>
    <d v="2025-09-21T00:00:00"/>
    <s v="septiembre"/>
    <n v="2025"/>
  </r>
  <r>
    <x v="0"/>
    <n v="403"/>
    <n v="0"/>
    <d v="2025-06-04T00:00:00"/>
    <d v="2025-01-13T00:00:00"/>
    <d v="2026-01-25T00:00:00"/>
    <s v="DianaM"/>
    <x v="38"/>
    <m/>
    <n v="9550.64"/>
    <s v="USD"/>
    <n v="8213.5504000000001"/>
    <n v="9550.64"/>
    <n v="0"/>
    <n v="0"/>
    <n v="0"/>
    <n v="0"/>
    <n v="6"/>
    <x v="1"/>
    <n v="1"/>
    <n v="2025"/>
    <d v="2026-03-11T00:00:00"/>
    <s v="marzo"/>
    <n v="2026"/>
  </r>
  <r>
    <x v="0"/>
    <n v="404"/>
    <n v="1"/>
    <d v="2025-06-04T00:00:00"/>
    <d v="2025-06-06T00:00:00"/>
    <d v="2025-06-09T00:00:00"/>
    <s v="MinervaH"/>
    <x v="38"/>
    <s v="JAIMEG"/>
    <n v="10352"/>
    <s v="MXN"/>
    <n v="496.89600000000002"/>
    <n v="579.71199999999999"/>
    <n v="1552"/>
    <n v="74.495999999999995"/>
    <n v="86.912000000000006"/>
    <n v="0.14992272024729519"/>
    <n v="6"/>
    <x v="1"/>
    <n v="6"/>
    <n v="2025"/>
    <d v="2025-07-24T00:00:00"/>
    <s v="julio"/>
    <n v="2025"/>
  </r>
  <r>
    <x v="0"/>
    <n v="405"/>
    <n v="1"/>
    <d v="2025-06-05T00:00:00"/>
    <d v="2025-08-04T00:00:00"/>
    <d v="2025-08-11T00:00:00"/>
    <s v="VeronicaN"/>
    <x v="38"/>
    <m/>
    <n v="13313"/>
    <s v="MXN"/>
    <n v="639.024"/>
    <n v="745.52800000000002"/>
    <n v="2430"/>
    <n v="116.64"/>
    <n v="136.08000000000001"/>
    <n v="0.18252835574250734"/>
    <n v="6"/>
    <x v="1"/>
    <n v="8"/>
    <n v="2025"/>
    <d v="2025-09-25T00:00:00"/>
    <s v="septiembre"/>
    <n v="2025"/>
  </r>
  <r>
    <x v="0"/>
    <n v="406"/>
    <n v="0"/>
    <d v="2025-06-05T00:00:00"/>
    <d v="2025-06-17T00:00:00"/>
    <d v="2025-12-30T00:00:00"/>
    <s v="VeronicaN"/>
    <x v="38"/>
    <m/>
    <n v="29857.7"/>
    <s v="USD"/>
    <n v="25677.621999999999"/>
    <n v="29857.7"/>
    <n v="2574.3200000000002"/>
    <n v="2213.9151999999999"/>
    <n v="2574.3200000000002"/>
    <n v="8.6219635135995065E-2"/>
    <n v="6"/>
    <x v="1"/>
    <n v="6"/>
    <n v="2025"/>
    <d v="2026-02-13T00:00:00"/>
    <s v="febrero"/>
    <n v="2026"/>
  </r>
  <r>
    <x v="0"/>
    <n v="407"/>
    <n v="1"/>
    <d v="2025-06-05T00:00:00"/>
    <d v="2025-06-06T00:00:00"/>
    <s v="0000-00-00"/>
    <s v="VeronicaN"/>
    <x v="38"/>
    <m/>
    <n v="13395.02"/>
    <s v="USD"/>
    <n v="11519.717200000001"/>
    <n v="13395.02"/>
    <n v="145.6"/>
    <n v="125.21599999999999"/>
    <n v="145.6"/>
    <n v="1.0869711280759564E-2"/>
    <n v="6"/>
    <x v="1"/>
    <n v="6"/>
    <n v="2025"/>
    <e v="#VALUE!"/>
    <e v="#VALUE!"/>
    <e v="#VALUE!"/>
  </r>
  <r>
    <x v="0"/>
    <n v="408"/>
    <n v="1"/>
    <d v="2025-06-09T00:00:00"/>
    <d v="2025-08-04T00:00:00"/>
    <n v="45883"/>
    <s v="VeronicaN"/>
    <x v="39"/>
    <m/>
    <n v="163648.45000000001"/>
    <s v="MXN"/>
    <n v="7855.1256000000003"/>
    <n v="9164.3132000000005"/>
    <n v="11347.66"/>
    <n v="544.68768"/>
    <n v="635.46896000000004"/>
    <n v="6.9341689456881503E-2"/>
    <n v="6"/>
    <x v="1"/>
    <n v="8"/>
    <n v="2025"/>
    <n v="45928"/>
    <s v="septiembre"/>
    <n v="2025"/>
  </r>
  <r>
    <x v="0"/>
    <n v="409"/>
    <n v="0"/>
    <d v="2025-06-09T00:00:00"/>
    <d v="2025-07-16T00:00:00"/>
    <d v="2025-07-28T00:00:00"/>
    <s v="MinervaH"/>
    <x v="39"/>
    <s v="JAIMEG"/>
    <n v="6108.88"/>
    <s v="USD"/>
    <n v="5253.6368000000002"/>
    <n v="6108.88"/>
    <n v="426.49"/>
    <n v="366.78140000000002"/>
    <n v="426.49"/>
    <n v="6.9814761462002856E-2"/>
    <n v="6"/>
    <x v="1"/>
    <n v="7"/>
    <n v="2025"/>
    <d v="2025-09-11T00:00:00"/>
    <s v="septiembre"/>
    <n v="2025"/>
  </r>
  <r>
    <x v="0"/>
    <n v="410"/>
    <n v="1"/>
    <d v="2025-06-09T00:00:00"/>
    <d v="2025-07-26T00:00:00"/>
    <d v="2025-08-30T00:00:00"/>
    <s v="VeronicaN"/>
    <x v="39"/>
    <m/>
    <n v="25052.36"/>
    <s v="USD"/>
    <n v="21545.029600000002"/>
    <n v="25052.36"/>
    <n v="2733.41"/>
    <n v="2350.7325999999998"/>
    <n v="2733.41"/>
    <n v="0.10910788444681457"/>
    <n v="6"/>
    <x v="1"/>
    <n v="7"/>
    <n v="2025"/>
    <d v="2025-10-14T00:00:00"/>
    <s v="octubre"/>
    <n v="2025"/>
  </r>
  <r>
    <x v="0"/>
    <n v="411"/>
    <n v="0"/>
    <d v="2025-05-26T00:00:00"/>
    <d v="2025-06-17T00:00:00"/>
    <d v="2025-06-30T00:00:00"/>
    <s v="LorenzaP"/>
    <x v="37"/>
    <m/>
    <n v="4767.8999999999996"/>
    <s v="USD"/>
    <n v="4100.3939999999993"/>
    <n v="4767.8999999999996"/>
    <n v="271.16000000000003"/>
    <n v="233.19760000000002"/>
    <n v="271.16000000000003"/>
    <n v="5.687199815432372E-2"/>
    <n v="5"/>
    <x v="1"/>
    <n v="6"/>
    <n v="2025"/>
    <d v="2025-08-14T00:00:00"/>
    <s v="agosto"/>
    <n v="2025"/>
  </r>
  <r>
    <x v="0"/>
    <n v="412"/>
    <n v="1"/>
    <d v="2025-06-10T00:00:00"/>
    <d v="2025-05-06T00:00:00"/>
    <d v="2025-05-08T00:00:00"/>
    <s v="DianaM"/>
    <x v="39"/>
    <s v="MARC1989"/>
    <n v="2286.5"/>
    <s v="USD"/>
    <n v="1966.3899999999999"/>
    <n v="2286.5"/>
    <n v="228.65"/>
    <n v="196.63900000000001"/>
    <n v="228.65"/>
    <n v="0.1"/>
    <n v="6"/>
    <x v="1"/>
    <n v="5"/>
    <n v="2025"/>
    <d v="2025-06-22T00:00:00"/>
    <s v="junio"/>
    <n v="2025"/>
  </r>
  <r>
    <x v="0"/>
    <n v="413"/>
    <n v="1"/>
    <d v="2025-06-10T00:00:00"/>
    <d v="2025-07-26T00:00:00"/>
    <d v="2025-07-28T00:00:00"/>
    <s v="LuciaS"/>
    <x v="39"/>
    <m/>
    <n v="23160"/>
    <s v="MXN"/>
    <n v="1111.68"/>
    <n v="1296.96"/>
    <n v="2316"/>
    <n v="111.16800000000001"/>
    <n v="129.696"/>
    <n v="0.1"/>
    <n v="6"/>
    <x v="1"/>
    <n v="7"/>
    <n v="2025"/>
    <d v="2025-09-11T00:00:00"/>
    <s v="septiembre"/>
    <n v="2025"/>
  </r>
  <r>
    <x v="0"/>
    <n v="414"/>
    <n v="1"/>
    <d v="2025-06-10T00:00:00"/>
    <d v="2025-06-09T00:00:00"/>
    <d v="2025-07-04T00:00:00"/>
    <s v="VeronicaN"/>
    <x v="39"/>
    <m/>
    <n v="9783.3799999999992"/>
    <s v="USD"/>
    <n v="8413.7067999999999"/>
    <n v="9783.3799999999992"/>
    <n v="1341.6"/>
    <n v="1153.7759999999998"/>
    <n v="1341.6"/>
    <n v="0.13713052135356082"/>
    <n v="6"/>
    <x v="1"/>
    <n v="6"/>
    <n v="2025"/>
    <d v="2025-08-18T00:00:00"/>
    <s v="agosto"/>
    <n v="2025"/>
  </r>
  <r>
    <x v="0"/>
    <n v="416"/>
    <n v="1"/>
    <d v="2025-06-10T00:00:00"/>
    <d v="2025-08-10T00:00:00"/>
    <d v="2025-08-21T00:00:00"/>
    <s v="LucianaE"/>
    <x v="39"/>
    <m/>
    <n v="472374.18"/>
    <s v="MXN"/>
    <n v="22673.960640000001"/>
    <n v="26452.95408"/>
    <n v="33456.1"/>
    <n v="1605.8927999999999"/>
    <n v="1873.5416"/>
    <n v="7.082542064428668E-2"/>
    <n v="6"/>
    <x v="1"/>
    <n v="8"/>
    <n v="2025"/>
    <d v="2025-10-05T00:00:00"/>
    <s v="octubre"/>
    <n v="2025"/>
  </r>
  <r>
    <x v="0"/>
    <n v="417"/>
    <n v="1"/>
    <d v="2025-06-11T00:00:00"/>
    <d v="2025-08-04T00:00:00"/>
    <d v="2025-08-20T00:00:00"/>
    <s v="VeronicaN"/>
    <x v="39"/>
    <m/>
    <n v="9035.74"/>
    <s v="USD"/>
    <n v="7770.7363999999998"/>
    <n v="9035.74"/>
    <n v="1072.8399999999999"/>
    <n v="922.64239999999995"/>
    <n v="1072.8399999999999"/>
    <n v="0.11873294273628944"/>
    <n v="6"/>
    <x v="1"/>
    <n v="8"/>
    <n v="2025"/>
    <d v="2025-10-04T00:00:00"/>
    <s v="octubre"/>
    <n v="2025"/>
  </r>
  <r>
    <x v="0"/>
    <n v="418"/>
    <n v="1"/>
    <d v="2025-06-11T00:00:00"/>
    <d v="2025-08-08T00:00:00"/>
    <d v="2025-08-23T00:00:00"/>
    <s v="VeronicaN"/>
    <x v="39"/>
    <m/>
    <n v="22353043.399999999"/>
    <s v="JPY"/>
    <n v="122941.73869999999"/>
    <n v="143059.47776000001"/>
    <n v="2592953.69"/>
    <n v="14261.245294999999"/>
    <n v="16594.903616"/>
    <n v="0.11600002932933956"/>
    <n v="6"/>
    <x v="1"/>
    <n v="8"/>
    <n v="2025"/>
    <d v="2025-10-07T00:00:00"/>
    <s v="octubre"/>
    <n v="2025"/>
  </r>
  <r>
    <x v="0"/>
    <n v="419"/>
    <n v="1"/>
    <d v="2025-06-12T00:00:00"/>
    <d v="2025-06-20T00:00:00"/>
    <d v="2025-06-22T00:00:00"/>
    <s v="VeronicaN"/>
    <x v="39"/>
    <m/>
    <n v="8822"/>
    <s v="USD"/>
    <n v="7586.92"/>
    <n v="8822"/>
    <n v="869.55"/>
    <n v="747.81299999999999"/>
    <n v="869.55"/>
    <n v="9.8566084788029917E-2"/>
    <n v="6"/>
    <x v="1"/>
    <n v="6"/>
    <n v="2025"/>
    <d v="2025-08-06T00:00:00"/>
    <s v="agosto"/>
    <n v="2025"/>
  </r>
  <r>
    <x v="0"/>
    <n v="420"/>
    <n v="1"/>
    <d v="2025-06-12T00:00:00"/>
    <d v="2025-10-08T00:00:00"/>
    <d v="2025-10-12T00:00:00"/>
    <s v="EduardoP"/>
    <x v="39"/>
    <m/>
    <n v="3600"/>
    <s v="USD"/>
    <n v="3096"/>
    <n v="3600"/>
    <n v="338.4"/>
    <n v="291.024"/>
    <n v="338.4"/>
    <n v="9.4E-2"/>
    <n v="6"/>
    <x v="1"/>
    <n v="10"/>
    <n v="2025"/>
    <d v="2025-11-26T00:00:00"/>
    <s v="noviembre"/>
    <n v="2025"/>
  </r>
  <r>
    <x v="0"/>
    <n v="421"/>
    <n v="1"/>
    <d v="2025-06-13T00:00:00"/>
    <d v="2025-07-23T00:00:00"/>
    <d v="2025-11-27T00:00:00"/>
    <s v="DianaM"/>
    <x v="39"/>
    <s v="MARC1989"/>
    <n v="17962.830000000002"/>
    <s v="USD"/>
    <n v="15448.033800000001"/>
    <n v="17962.830000000002"/>
    <n v="785.34"/>
    <n v="675.39240000000007"/>
    <n v="785.34"/>
    <n v="4.3720282383121145E-2"/>
    <n v="6"/>
    <x v="1"/>
    <n v="7"/>
    <n v="2025"/>
    <d v="2026-01-11T00:00:00"/>
    <s v="enero"/>
    <n v="2026"/>
  </r>
  <r>
    <x v="0"/>
    <n v="422"/>
    <n v="1"/>
    <d v="2025-06-13T00:00:00"/>
    <d v="2025-07-02T00:00:00"/>
    <d v="2025-07-05T00:00:00"/>
    <s v="DianaM"/>
    <x v="39"/>
    <s v="MARC1989,MARIELLAP"/>
    <n v="1788.96"/>
    <s v="EUR"/>
    <n v="1788.96"/>
    <n v="2075.1936000000001"/>
    <n v="176.72"/>
    <n v="176.72"/>
    <n v="204.99519999999998"/>
    <n v="9.878365083624005E-2"/>
    <n v="6"/>
    <x v="1"/>
    <n v="7"/>
    <n v="2025"/>
    <d v="2025-08-19T00:00:00"/>
    <s v="agosto"/>
    <n v="2025"/>
  </r>
  <r>
    <x v="0"/>
    <n v="423"/>
    <n v="1"/>
    <d v="2025-06-13T00:00:00"/>
    <d v="2025-07-09T00:00:00"/>
    <d v="2025-07-11T00:00:00"/>
    <s v="VeronicaN"/>
    <x v="39"/>
    <m/>
    <n v="3657.6"/>
    <s v="USD"/>
    <n v="3145.5360000000001"/>
    <n v="3657.6"/>
    <n v="478.7"/>
    <n v="411.68199999999996"/>
    <n v="478.7"/>
    <n v="0.13087817147856518"/>
    <n v="6"/>
    <x v="1"/>
    <n v="7"/>
    <n v="2025"/>
    <d v="2025-08-25T00:00:00"/>
    <s v="agosto"/>
    <n v="2025"/>
  </r>
  <r>
    <x v="0"/>
    <n v="424"/>
    <n v="0"/>
    <d v="2025-06-14T00:00:00"/>
    <d v="2025-08-28T00:00:00"/>
    <d v="2025-09-07T00:00:00"/>
    <s v="MariaM"/>
    <x v="39"/>
    <m/>
    <n v="130395.5"/>
    <s v="EUR"/>
    <n v="130395.5"/>
    <n v="151258.78"/>
    <n v="11853.67"/>
    <n v="11853.67"/>
    <n v="13750.2572"/>
    <n v="9.090551437741333E-2"/>
    <n v="6"/>
    <x v="1"/>
    <n v="8"/>
    <n v="2025"/>
    <d v="2025-10-22T00:00:00"/>
    <s v="octubre"/>
    <n v="2025"/>
  </r>
  <r>
    <x v="0"/>
    <n v="425"/>
    <n v="1"/>
    <d v="2025-06-15T00:00:00"/>
    <d v="2025-10-13T00:00:00"/>
    <d v="2025-10-25T00:00:00"/>
    <s v="AndreaG"/>
    <x v="40"/>
    <s v="MARC1989"/>
    <n v="73552.55"/>
    <s v="USD"/>
    <n v="63255.192999999999"/>
    <n v="73552.55"/>
    <n v="12202.77"/>
    <n v="10494.3822"/>
    <n v="12202.77"/>
    <n v="0.16590546486831523"/>
    <n v="6"/>
    <x v="1"/>
    <n v="10"/>
    <n v="2025"/>
    <d v="2025-12-09T00:00:00"/>
    <s v="diciembre"/>
    <n v="2025"/>
  </r>
  <r>
    <x v="0"/>
    <n v="426"/>
    <n v="1"/>
    <d v="2025-06-16T00:00:00"/>
    <d v="2025-06-20T00:00:00"/>
    <d v="2025-06-22T00:00:00"/>
    <s v="DianaM"/>
    <x v="40"/>
    <m/>
    <n v="23777.56"/>
    <s v="MXN"/>
    <n v="1141.3228800000002"/>
    <n v="1331.5433600000001"/>
    <n v="2348.1"/>
    <n v="112.7088"/>
    <n v="131.49359999999999"/>
    <n v="9.8752773623534101E-2"/>
    <n v="6"/>
    <x v="1"/>
    <n v="6"/>
    <n v="2025"/>
    <d v="2025-08-06T00:00:00"/>
    <s v="agosto"/>
    <n v="2025"/>
  </r>
  <r>
    <x v="0"/>
    <n v="427"/>
    <n v="1"/>
    <d v="2025-06-16T00:00:00"/>
    <d v="2025-01-10T00:00:00"/>
    <d v="2026-01-15T00:00:00"/>
    <s v="MinervaH"/>
    <x v="40"/>
    <s v="JAIMEG"/>
    <n v="14634.54"/>
    <s v="USD"/>
    <n v="12585.704400000001"/>
    <n v="14634.54"/>
    <n v="9.18"/>
    <n v="7.8948"/>
    <n v="9.18"/>
    <n v="6.2728312608390836E-4"/>
    <n v="6"/>
    <x v="1"/>
    <n v="1"/>
    <n v="2025"/>
    <d v="2026-03-01T00:00:00"/>
    <s v="marzo"/>
    <n v="2026"/>
  </r>
  <r>
    <x v="0"/>
    <n v="428"/>
    <n v="0"/>
    <d v="2025-06-17T00:00:00"/>
    <d v="2025-09-28T00:00:00"/>
    <d v="2025-10-05T00:00:00"/>
    <s v="MartinB"/>
    <x v="40"/>
    <s v="JAIMEG"/>
    <n v="9708.82"/>
    <s v="EUR"/>
    <n v="9708.82"/>
    <n v="11262.231199999998"/>
    <n v="986.63"/>
    <n v="986.63"/>
    <n v="1144.4907999999998"/>
    <n v="0.10162203027762386"/>
    <n v="6"/>
    <x v="1"/>
    <n v="9"/>
    <n v="2025"/>
    <d v="2025-11-19T00:00:00"/>
    <s v="noviembre"/>
    <n v="2025"/>
  </r>
  <r>
    <x v="0"/>
    <n v="429"/>
    <n v="1"/>
    <d v="2025-06-17T00:00:00"/>
    <d v="2025-07-17T00:00:00"/>
    <d v="2025-07-20T00:00:00"/>
    <s v="ClaudiaF"/>
    <x v="40"/>
    <m/>
    <n v="18950.68"/>
    <s v="USD"/>
    <n v="16297.584800000001"/>
    <n v="18950.68"/>
    <n v="930"/>
    <n v="799.8"/>
    <n v="930"/>
    <n v="4.9074756156507311E-2"/>
    <n v="6"/>
    <x v="1"/>
    <n v="7"/>
    <n v="2025"/>
    <d v="2025-09-03T00:00:00"/>
    <s v="septiembre"/>
    <n v="2025"/>
  </r>
  <r>
    <x v="0"/>
    <n v="430"/>
    <n v="1"/>
    <d v="2025-06-17T00:00:00"/>
    <d v="2025-08-06T00:00:00"/>
    <d v="2025-08-23T00:00:00"/>
    <s v="VeronicaN"/>
    <x v="40"/>
    <m/>
    <n v="39624.06"/>
    <s v="USD"/>
    <n v="34076.691599999998"/>
    <n v="39624.06"/>
    <n v="2027.06"/>
    <n v="1743.2716"/>
    <n v="2027.06"/>
    <n v="5.1157301901925245E-2"/>
    <n v="6"/>
    <x v="1"/>
    <n v="8"/>
    <n v="2025"/>
    <d v="2025-10-07T00:00:00"/>
    <s v="octubre"/>
    <n v="2025"/>
  </r>
  <r>
    <x v="0"/>
    <n v="431"/>
    <n v="1"/>
    <d v="2025-06-17T00:00:00"/>
    <d v="2025-09-03T00:00:00"/>
    <d v="2025-09-13T00:00:00"/>
    <s v="DianaM"/>
    <x v="40"/>
    <m/>
    <n v="23702.83"/>
    <s v="USD"/>
    <n v="20384.433800000003"/>
    <n v="23702.83"/>
    <n v="2056.1"/>
    <n v="1768.2459999999999"/>
    <n v="2056.1"/>
    <n v="8.6744916113392356E-2"/>
    <n v="6"/>
    <x v="1"/>
    <n v="9"/>
    <n v="2025"/>
    <d v="2025-10-28T00:00:00"/>
    <s v="octubre"/>
    <n v="2025"/>
  </r>
  <r>
    <x v="0"/>
    <n v="432"/>
    <n v="1"/>
    <d v="2025-06-17T00:00:00"/>
    <d v="2025-07-09T00:00:00"/>
    <d v="2025-07-15T00:00:00"/>
    <s v="DianaM"/>
    <x v="40"/>
    <m/>
    <n v="26949.24"/>
    <s v="USD"/>
    <n v="23176.346400000002"/>
    <n v="26949.24"/>
    <n v="3536"/>
    <n v="3040.96"/>
    <n v="3536"/>
    <n v="0.13120963708067462"/>
    <n v="6"/>
    <x v="1"/>
    <n v="7"/>
    <n v="2025"/>
    <d v="2025-08-29T00:00:00"/>
    <s v="agosto"/>
    <n v="2025"/>
  </r>
  <r>
    <x v="0"/>
    <n v="433"/>
    <n v="1"/>
    <d v="2025-06-18T00:00:00"/>
    <d v="2025-07-10T00:00:00"/>
    <d v="2025-07-23T00:00:00"/>
    <s v="AndreaG"/>
    <x v="40"/>
    <s v="JAIMEG"/>
    <n v="13377.54"/>
    <s v="EUR"/>
    <n v="13377.54"/>
    <n v="15517.946400000001"/>
    <n v="2007.08"/>
    <n v="2007.08"/>
    <n v="2328.2127999999998"/>
    <n v="0.15003356371948803"/>
    <n v="6"/>
    <x v="1"/>
    <n v="7"/>
    <n v="2025"/>
    <d v="2025-09-06T00:00:00"/>
    <s v="septiembre"/>
    <n v="2025"/>
  </r>
  <r>
    <x v="0"/>
    <n v="434"/>
    <n v="1"/>
    <d v="2025-06-18T00:00:00"/>
    <d v="2025-06-18T00:00:00"/>
    <d v="2025-06-19T00:00:00"/>
    <s v="JorgeG"/>
    <x v="40"/>
    <m/>
    <n v="1445"/>
    <s v="GPB"/>
    <n v="1661.7499999999998"/>
    <n v="1936.3000000000002"/>
    <n v="113.2"/>
    <n v="130.18"/>
    <n v="151.68800000000002"/>
    <n v="7.8339100346020776E-2"/>
    <n v="6"/>
    <x v="1"/>
    <n v="6"/>
    <n v="2025"/>
    <d v="2025-08-03T00:00:00"/>
    <s v="agosto"/>
    <n v="2025"/>
  </r>
  <r>
    <x v="0"/>
    <n v="435"/>
    <n v="0"/>
    <d v="2025-06-18T00:00:00"/>
    <d v="2025-07-10T00:00:00"/>
    <d v="2025-07-28T00:00:00"/>
    <s v="MartinO"/>
    <x v="40"/>
    <s v="JORGEP"/>
    <n v="73341.97"/>
    <s v="USD"/>
    <n v="63074.0942"/>
    <n v="73341.97"/>
    <n v="9967.5499999999993"/>
    <n v="8572.0929999999989"/>
    <n v="9967.5499999999993"/>
    <n v="0.1359051304457734"/>
    <n v="6"/>
    <x v="1"/>
    <n v="7"/>
    <n v="2025"/>
    <d v="2025-09-11T00:00:00"/>
    <s v="septiembre"/>
    <n v="2025"/>
  </r>
  <r>
    <x v="0"/>
    <n v="436"/>
    <n v="1"/>
    <d v="2025-06-19T00:00:00"/>
    <d v="2025-08-06T00:00:00"/>
    <d v="2025-08-23T00:00:00"/>
    <s v="VeronicaN"/>
    <x v="40"/>
    <m/>
    <n v="254934"/>
    <s v="MXN"/>
    <n v="12236.832"/>
    <n v="14276.304"/>
    <n v="600"/>
    <n v="28.8"/>
    <n v="33.6"/>
    <n v="2.3535503306738215E-3"/>
    <n v="6"/>
    <x v="1"/>
    <n v="8"/>
    <n v="2025"/>
    <d v="2025-10-07T00:00:00"/>
    <s v="octubre"/>
    <n v="2025"/>
  </r>
  <r>
    <x v="0"/>
    <n v="437"/>
    <n v="1"/>
    <d v="2025-06-19T00:00:00"/>
    <d v="2025-08-07T00:00:00"/>
    <d v="2025-08-26T00:00:00"/>
    <s v="MartinB"/>
    <x v="40"/>
    <s v="MARC1989"/>
    <n v="40897.86"/>
    <s v="EUR"/>
    <n v="40897.86"/>
    <n v="47441.517599999999"/>
    <n v="5838.8"/>
    <n v="5838.8"/>
    <n v="6773.0079999999998"/>
    <n v="0.14276541608778553"/>
    <n v="6"/>
    <x v="1"/>
    <n v="8"/>
    <n v="2025"/>
    <d v="2025-10-10T00:00:00"/>
    <s v="octubre"/>
    <n v="2025"/>
  </r>
  <r>
    <x v="0"/>
    <n v="438"/>
    <n v="1"/>
    <d v="2025-06-19T00:00:00"/>
    <d v="2025-07-07T00:00:00"/>
    <d v="2025-07-10T00:00:00"/>
    <s v="AndreaG"/>
    <x v="40"/>
    <s v="JAIMEG"/>
    <n v="12177.42"/>
    <s v="USD"/>
    <n v="10472.581200000001"/>
    <n v="12177.42"/>
    <n v="894.79"/>
    <n v="769.51939999999991"/>
    <n v="894.79"/>
    <n v="7.3479439815658798E-2"/>
    <n v="6"/>
    <x v="1"/>
    <n v="7"/>
    <n v="2025"/>
    <d v="2025-08-24T00:00:00"/>
    <s v="agosto"/>
    <n v="2025"/>
  </r>
  <r>
    <x v="0"/>
    <n v="439"/>
    <n v="0"/>
    <d v="2025-06-19T00:00:00"/>
    <d v="2025-09-08T00:00:00"/>
    <d v="2025-12-17T00:00:00"/>
    <s v="DianaM"/>
    <x v="40"/>
    <s v="ISRAELB"/>
    <n v="7923.54"/>
    <s v="USD"/>
    <n v="6814.2443999999996"/>
    <n v="7923.54"/>
    <n v="0"/>
    <n v="0"/>
    <n v="0"/>
    <n v="0"/>
    <n v="6"/>
    <x v="1"/>
    <n v="9"/>
    <n v="2025"/>
    <d v="2026-01-31T00:00:00"/>
    <s v="enero"/>
    <n v="2026"/>
  </r>
  <r>
    <x v="0"/>
    <n v="440"/>
    <n v="1"/>
    <d v="2025-06-19T00:00:00"/>
    <d v="2025-10-21T00:00:00"/>
    <d v="2025-11-08T00:00:00"/>
    <s v="DianaM"/>
    <x v="40"/>
    <s v="JORGEP,MARC1989,MARIELLAP"/>
    <n v="2048584.48"/>
    <s v="MXN"/>
    <n v="98332.055040000007"/>
    <n v="114720.73088"/>
    <n v="90785.03"/>
    <n v="4357.6814400000003"/>
    <n v="5083.9616800000003"/>
    <n v="4.4315980564296767E-2"/>
    <n v="6"/>
    <x v="1"/>
    <n v="10"/>
    <n v="2025"/>
    <d v="2025-12-23T00:00:00"/>
    <s v="diciembre"/>
    <n v="2025"/>
  </r>
  <r>
    <x v="0"/>
    <n v="441"/>
    <n v="1"/>
    <d v="2025-06-19T00:00:00"/>
    <d v="2025-06-20T00:00:00"/>
    <d v="2025-06-22T00:00:00"/>
    <s v="DianaM"/>
    <x v="40"/>
    <m/>
    <n v="2363.8000000000002"/>
    <s v="USD"/>
    <n v="2032.8680000000002"/>
    <n v="2363.8000000000002"/>
    <n v="347.66"/>
    <n v="298.98760000000004"/>
    <n v="347.66"/>
    <n v="0.14707674084101871"/>
    <n v="6"/>
    <x v="1"/>
    <n v="6"/>
    <n v="2025"/>
    <d v="2025-08-06T00:00:00"/>
    <s v="agosto"/>
    <n v="2025"/>
  </r>
  <r>
    <x v="0"/>
    <n v="442"/>
    <n v="1"/>
    <d v="2025-06-20T00:00:00"/>
    <d v="2025-06-30T00:00:00"/>
    <d v="2025-06-30T00:00:00"/>
    <s v="VeronicaN"/>
    <x v="40"/>
    <m/>
    <n v="672.41"/>
    <s v="EUR"/>
    <n v="672.41"/>
    <n v="779.99559999999985"/>
    <n v="82.41"/>
    <n v="82.41"/>
    <n v="95.59559999999999"/>
    <n v="0.12255915289778557"/>
    <n v="6"/>
    <x v="1"/>
    <n v="6"/>
    <n v="2025"/>
    <d v="2025-08-14T00:00:00"/>
    <s v="agosto"/>
    <n v="2025"/>
  </r>
  <r>
    <x v="0"/>
    <n v="443"/>
    <n v="1"/>
    <d v="2025-06-20T00:00:00"/>
    <d v="2025-06-23T00:00:00"/>
    <d v="2025-06-23T00:00:00"/>
    <s v="DianaM"/>
    <x v="40"/>
    <m/>
    <n v="41650.400000000001"/>
    <s v="MXN"/>
    <n v="1999.2192"/>
    <n v="2332.4223999999999"/>
    <n v="2668.4"/>
    <n v="128.08320000000001"/>
    <n v="149.43040000000002"/>
    <n v="6.4066611605170659E-2"/>
    <n v="6"/>
    <x v="1"/>
    <n v="6"/>
    <n v="2025"/>
    <d v="2025-08-07T00:00:00"/>
    <s v="agosto"/>
    <n v="2025"/>
  </r>
  <r>
    <x v="0"/>
    <n v="444"/>
    <n v="1"/>
    <d v="2025-06-23T00:00:00"/>
    <d v="2025-07-02T00:00:00"/>
    <d v="2025-07-07T00:00:00"/>
    <s v="MinervaH"/>
    <x v="41"/>
    <s v="JAIMEG"/>
    <n v="113849"/>
    <s v="MXN"/>
    <n v="5464.7520000000004"/>
    <n v="6375.5439999999999"/>
    <n v="650"/>
    <n v="31.2"/>
    <n v="36.4"/>
    <n v="5.7093167265412957E-3"/>
    <n v="6"/>
    <x v="1"/>
    <n v="7"/>
    <n v="2025"/>
    <d v="2025-08-21T00:00:00"/>
    <s v="agosto"/>
    <n v="2025"/>
  </r>
  <r>
    <x v="0"/>
    <n v="445"/>
    <n v="0"/>
    <d v="2025-06-23T00:00:00"/>
    <d v="2025-10-26T00:00:00"/>
    <d v="2026-12-22T00:00:00"/>
    <s v="IsraelB"/>
    <x v="41"/>
    <s v="DIANAM"/>
    <n v="137437.91"/>
    <s v="USD"/>
    <n v="118196.6026"/>
    <n v="137437.91"/>
    <n v="27007.08"/>
    <n v="23226.088800000001"/>
    <n v="27007.08"/>
    <n v="0.19650386127088226"/>
    <n v="6"/>
    <x v="1"/>
    <n v="10"/>
    <n v="2025"/>
    <d v="2027-02-05T00:00:00"/>
    <s v="febrero"/>
    <n v="2027"/>
  </r>
  <r>
    <x v="0"/>
    <n v="446"/>
    <n v="1"/>
    <d v="2025-06-23T00:00:00"/>
    <d v="2025-05-13T00:00:00"/>
    <d v="2025-05-25T00:00:00"/>
    <s v="DianaM"/>
    <x v="41"/>
    <s v="MARC1989"/>
    <n v="20159.509999999998"/>
    <s v="USD"/>
    <n v="17337.178599999999"/>
    <n v="20159.509999999998"/>
    <n v="1970.49"/>
    <n v="1694.6214"/>
    <n v="1970.49"/>
    <n v="9.7744935268763974E-2"/>
    <n v="6"/>
    <x v="1"/>
    <n v="5"/>
    <n v="2025"/>
    <d v="2025-07-09T00:00:00"/>
    <s v="julio"/>
    <n v="2025"/>
  </r>
  <r>
    <x v="0"/>
    <n v="447"/>
    <n v="1"/>
    <d v="2025-06-23T00:00:00"/>
    <s v="0000-00-00"/>
    <d v="2025-07-10T00:00:00"/>
    <s v="ManonR"/>
    <x v="41"/>
    <m/>
    <n v="11123.36"/>
    <s v="USD"/>
    <n v="9566.0896000000012"/>
    <n v="11123.36"/>
    <n v="535.41999999999996"/>
    <n v="460.46119999999996"/>
    <n v="535.41999999999996"/>
    <n v="4.8134736266739538E-2"/>
    <n v="6"/>
    <x v="1"/>
    <e v="#VALUE!"/>
    <e v="#VALUE!"/>
    <d v="2025-08-24T00:00:00"/>
    <s v="agosto"/>
    <n v="2025"/>
  </r>
  <r>
    <x v="0"/>
    <n v="448"/>
    <n v="1"/>
    <d v="2025-06-23T00:00:00"/>
    <d v="2025-07-06T00:00:00"/>
    <d v="2025-08-02T00:00:00"/>
    <s v="DianaM"/>
    <x v="41"/>
    <m/>
    <n v="57613.7"/>
    <s v="USD"/>
    <n v="49547.781999999999"/>
    <n v="57613.7"/>
    <n v="4736.95"/>
    <n v="4073.7769999999996"/>
    <n v="4736.95"/>
    <n v="8.2219159679034662E-2"/>
    <n v="6"/>
    <x v="1"/>
    <n v="7"/>
    <n v="2025"/>
    <d v="2025-09-16T00:00:00"/>
    <s v="septiembre"/>
    <n v="2025"/>
  </r>
  <r>
    <x v="0"/>
    <n v="449"/>
    <n v="0"/>
    <d v="2025-06-24T00:00:00"/>
    <n v="45973"/>
    <d v="2025-12-17T00:00:00"/>
    <s v="VeronicaN"/>
    <x v="41"/>
    <m/>
    <n v="175520.27"/>
    <s v="USD"/>
    <n v="150947.43219999998"/>
    <n v="175520.27"/>
    <n v="25356.27"/>
    <n v="21806.392199999998"/>
    <n v="25356.27"/>
    <n v="0.14446348561337105"/>
    <n v="6"/>
    <x v="1"/>
    <n v="11"/>
    <n v="2025"/>
    <d v="2026-01-31T00:00:00"/>
    <s v="enero"/>
    <n v="2026"/>
  </r>
  <r>
    <x v="0"/>
    <n v="451"/>
    <n v="1"/>
    <d v="2025-06-24T00:00:00"/>
    <d v="2025-07-13T00:00:00"/>
    <d v="2025-08-06T00:00:00"/>
    <s v="ManonR"/>
    <x v="41"/>
    <m/>
    <n v="1494.49"/>
    <s v="USD"/>
    <n v="1285.2614000000001"/>
    <n v="1494.49"/>
    <n v="29.45"/>
    <n v="25.326999999999998"/>
    <n v="29.45"/>
    <n v="1.9705719007822062E-2"/>
    <n v="6"/>
    <x v="1"/>
    <n v="7"/>
    <n v="2025"/>
    <d v="2025-09-20T00:00:00"/>
    <s v="septiembre"/>
    <n v="2025"/>
  </r>
  <r>
    <x v="0"/>
    <n v="452"/>
    <n v="0"/>
    <d v="2025-06-24T00:00:00"/>
    <d v="2025-12-18T00:00:00"/>
    <d v="2025-12-29T00:00:00"/>
    <s v="ManonR"/>
    <x v="41"/>
    <m/>
    <n v="60881.79"/>
    <s v="USD"/>
    <n v="52358.339399999997"/>
    <n v="60881.79"/>
    <n v="6129"/>
    <n v="5270.94"/>
    <n v="6129"/>
    <n v="0.10067049605473163"/>
    <n v="6"/>
    <x v="1"/>
    <n v="12"/>
    <n v="2025"/>
    <d v="2026-02-12T00:00:00"/>
    <s v="febrero"/>
    <n v="2026"/>
  </r>
  <r>
    <x v="0"/>
    <n v="453"/>
    <n v="0"/>
    <d v="2025-06-25T00:00:00"/>
    <d v="2025-12-22T00:00:00"/>
    <d v="2025-12-28T00:00:00"/>
    <s v="MarujaN"/>
    <x v="41"/>
    <m/>
    <n v="82243"/>
    <s v="USD"/>
    <n v="70728.98"/>
    <n v="82243"/>
    <n v="20093"/>
    <n v="17279.98"/>
    <n v="20093"/>
    <n v="0.2443125858735698"/>
    <n v="6"/>
    <x v="1"/>
    <n v="12"/>
    <n v="2025"/>
    <d v="2026-02-11T00:00:00"/>
    <s v="febrero"/>
    <n v="2026"/>
  </r>
  <r>
    <x v="0"/>
    <n v="454"/>
    <n v="1"/>
    <d v="2025-06-25T00:00:00"/>
    <d v="2025-08-02T00:00:00"/>
    <d v="2025-08-09T00:00:00"/>
    <s v="DianaM"/>
    <x v="41"/>
    <s v="ISRAELB"/>
    <n v="44002.8"/>
    <s v="USD"/>
    <n v="37842.408000000003"/>
    <n v="44002.8"/>
    <n v="8077.64"/>
    <n v="6946.7704000000003"/>
    <n v="8077.64"/>
    <n v="0.18357104547892406"/>
    <n v="6"/>
    <x v="1"/>
    <n v="8"/>
    <n v="2025"/>
    <d v="2025-09-23T00:00:00"/>
    <s v="septiembre"/>
    <n v="2025"/>
  </r>
  <r>
    <x v="0"/>
    <n v="455"/>
    <n v="0"/>
    <d v="2025-06-25T00:00:00"/>
    <d v="2026-04-25T00:00:00"/>
    <d v="2026-05-04T00:00:00"/>
    <s v="IsraelB"/>
    <x v="41"/>
    <s v="DIANAM,MARC1989,MARIELLAP"/>
    <n v="12575"/>
    <s v="USD"/>
    <n v="10814.5"/>
    <n v="12575"/>
    <n v="2068"/>
    <n v="1778.48"/>
    <n v="2068"/>
    <n v="0.16445328031809145"/>
    <n v="6"/>
    <x v="1"/>
    <n v="4"/>
    <n v="2026"/>
    <d v="2026-06-18T00:00:00"/>
    <s v="junio"/>
    <n v="2026"/>
  </r>
  <r>
    <x v="0"/>
    <n v="456"/>
    <n v="1"/>
    <d v="2025-06-25T00:00:00"/>
    <d v="2025-03-05T00:00:00"/>
    <d v="2025-03-07T00:00:00"/>
    <s v="ManonR"/>
    <x v="41"/>
    <m/>
    <n v="1205"/>
    <s v="USD"/>
    <n v="1036.3"/>
    <n v="1205"/>
    <n v="180.75"/>
    <n v="155.44499999999999"/>
    <n v="180.75"/>
    <n v="0.15"/>
    <n v="6"/>
    <x v="1"/>
    <n v="3"/>
    <n v="2025"/>
    <d v="2025-04-21T00:00:00"/>
    <s v="abril"/>
    <n v="2025"/>
  </r>
  <r>
    <x v="0"/>
    <n v="457"/>
    <n v="1"/>
    <d v="2025-06-26T00:00:00"/>
    <d v="2025-04-07T00:00:00"/>
    <d v="2025-04-11T00:00:00"/>
    <s v="VeronicaN"/>
    <x v="41"/>
    <m/>
    <n v="780"/>
    <s v="USD"/>
    <n v="670.8"/>
    <n v="780"/>
    <n v="117"/>
    <n v="100.62"/>
    <n v="117"/>
    <n v="0.15000000000000002"/>
    <n v="6"/>
    <x v="1"/>
    <n v="4"/>
    <n v="2025"/>
    <d v="2025-05-26T00:00:00"/>
    <s v="mayo"/>
    <n v="2025"/>
  </r>
  <r>
    <x v="0"/>
    <n v="458"/>
    <n v="1"/>
    <d v="2025-06-26T00:00:00"/>
    <d v="2025-05-18T00:00:00"/>
    <d v="2025-06-18T00:00:00"/>
    <s v="VeronicaN"/>
    <x v="41"/>
    <m/>
    <n v="1465"/>
    <s v="USD"/>
    <n v="1259.9000000000001"/>
    <n v="1465"/>
    <n v="150.75"/>
    <n v="129.64500000000001"/>
    <n v="150.75"/>
    <n v="0.10290102389078498"/>
    <n v="6"/>
    <x v="1"/>
    <n v="5"/>
    <n v="2025"/>
    <d v="2025-08-02T00:00:00"/>
    <s v="agosto"/>
    <n v="2025"/>
  </r>
  <r>
    <x v="0"/>
    <n v="459"/>
    <n v="1"/>
    <d v="2025-06-26T00:00:00"/>
    <d v="2025-05-27T00:00:00"/>
    <d v="2025-05-27T00:00:00"/>
    <s v="VeronicaN"/>
    <x v="41"/>
    <m/>
    <n v="305"/>
    <s v="USD"/>
    <n v="262.3"/>
    <n v="305"/>
    <n v="45.75"/>
    <n v="39.344999999999999"/>
    <n v="45.75"/>
    <n v="0.15"/>
    <n v="6"/>
    <x v="1"/>
    <n v="5"/>
    <n v="2025"/>
    <d v="2025-07-11T00:00:00"/>
    <s v="julio"/>
    <n v="2025"/>
  </r>
  <r>
    <x v="0"/>
    <n v="460"/>
    <n v="1"/>
    <d v="2025-06-26T00:00:00"/>
    <d v="2025-07-02T00:00:00"/>
    <d v="2025-07-06T00:00:00"/>
    <s v="IsraelB"/>
    <x v="41"/>
    <s v="DIANAM"/>
    <n v="2832"/>
    <s v="USD"/>
    <n v="2435.52"/>
    <n v="2832"/>
    <n v="219.96"/>
    <n v="189.16560000000001"/>
    <n v="219.96"/>
    <n v="7.7669491525423739E-2"/>
    <n v="6"/>
    <x v="1"/>
    <n v="7"/>
    <n v="2025"/>
    <d v="2025-08-20T00:00:00"/>
    <s v="agosto"/>
    <n v="2025"/>
  </r>
  <r>
    <x v="0"/>
    <n v="461"/>
    <n v="1"/>
    <d v="2025-06-26T00:00:00"/>
    <d v="2025-07-24T00:00:00"/>
    <d v="2025-08-01T00:00:00"/>
    <s v="MinervaH"/>
    <x v="41"/>
    <s v="JAIMEG"/>
    <n v="10222"/>
    <s v="MXN"/>
    <n v="490.65600000000001"/>
    <n v="572.43200000000002"/>
    <n v="0"/>
    <n v="0"/>
    <n v="0"/>
    <n v="0"/>
    <n v="6"/>
    <x v="1"/>
    <n v="7"/>
    <n v="2025"/>
    <d v="2025-09-15T00:00:00"/>
    <s v="septiembre"/>
    <n v="2025"/>
  </r>
  <r>
    <x v="0"/>
    <n v="462"/>
    <n v="0"/>
    <d v="2025-06-26T00:00:00"/>
    <d v="2025-09-02T00:00:00"/>
    <d v="2025-11-14T00:00:00"/>
    <s v="VeronicaN"/>
    <x v="41"/>
    <m/>
    <n v="28332.89"/>
    <s v="USD"/>
    <n v="24366.285400000001"/>
    <n v="28332.89"/>
    <n v="1092.5"/>
    <n v="939.55"/>
    <n v="1092.5"/>
    <n v="3.8559426871032212E-2"/>
    <n v="6"/>
    <x v="1"/>
    <n v="9"/>
    <n v="2025"/>
    <d v="2025-12-29T00:00:00"/>
    <s v="diciembre"/>
    <n v="2025"/>
  </r>
  <r>
    <x v="0"/>
    <n v="463"/>
    <n v="1"/>
    <d v="2025-06-28T00:00:00"/>
    <d v="2025-07-09T00:00:00"/>
    <d v="2025-07-12T00:00:00"/>
    <s v="marc1989"/>
    <x v="41"/>
    <s v="DIANAM"/>
    <n v="34866"/>
    <s v="MXN"/>
    <n v="1673.568"/>
    <n v="1952.4960000000001"/>
    <n v="0"/>
    <n v="0"/>
    <n v="0"/>
    <n v="0"/>
    <n v="6"/>
    <x v="1"/>
    <n v="7"/>
    <n v="2025"/>
    <d v="2025-08-26T00:00:00"/>
    <s v="agosto"/>
    <n v="2025"/>
  </r>
  <r>
    <x v="0"/>
    <n v="464"/>
    <n v="0"/>
    <d v="2025-06-30T00:00:00"/>
    <d v="2025-06-30T00:00:00"/>
    <d v="2025-06-30T00:00:00"/>
    <s v="MartinB"/>
    <x v="42"/>
    <s v="JAIMEG"/>
    <n v="2267.5"/>
    <s v="USD"/>
    <n v="1950.05"/>
    <n v="2267.5"/>
    <n v="0"/>
    <n v="0"/>
    <n v="0"/>
    <n v="0"/>
    <n v="6"/>
    <x v="1"/>
    <n v="6"/>
    <n v="2025"/>
    <d v="2025-08-14T00:00:00"/>
    <s v="agosto"/>
    <n v="2025"/>
  </r>
  <r>
    <x v="0"/>
    <n v="465"/>
    <n v="1"/>
    <d v="2025-06-30T00:00:00"/>
    <d v="2025-07-31T00:00:00"/>
    <d v="2025-08-05T00:00:00"/>
    <s v="ClaudiaF"/>
    <x v="42"/>
    <m/>
    <n v="9065"/>
    <s v="EUR"/>
    <n v="9065"/>
    <n v="10515.4"/>
    <n v="774.64"/>
    <n v="774.64"/>
    <n v="898.58239999999989"/>
    <n v="8.545394373965802E-2"/>
    <n v="6"/>
    <x v="1"/>
    <n v="7"/>
    <n v="2025"/>
    <d v="2025-09-19T00:00:00"/>
    <s v="septiembre"/>
    <n v="2025"/>
  </r>
  <r>
    <x v="0"/>
    <n v="466"/>
    <n v="1"/>
    <d v="2025-06-30T00:00:00"/>
    <d v="2025-10-20T00:00:00"/>
    <d v="2025-10-30T00:00:00"/>
    <s v="LucianaE"/>
    <x v="42"/>
    <m/>
    <n v="7936.29"/>
    <s v="USD"/>
    <n v="6825.2093999999997"/>
    <n v="7936.29"/>
    <n v="1962.44"/>
    <n v="1687.6984"/>
    <n v="1962.44"/>
    <n v="0.24727423015035993"/>
    <n v="6"/>
    <x v="1"/>
    <n v="10"/>
    <n v="2025"/>
    <d v="2025-12-14T00:00:00"/>
    <s v="diciembre"/>
    <n v="2025"/>
  </r>
  <r>
    <x v="0"/>
    <n v="467"/>
    <n v="1"/>
    <d v="2025-06-30T00:00:00"/>
    <d v="2025-05-28T00:00:00"/>
    <d v="2025-06-02T00:00:00"/>
    <s v="AndreaM"/>
    <x v="42"/>
    <m/>
    <n v="80360.45"/>
    <s v="MXN"/>
    <n v="3857.3015999999998"/>
    <n v="4500.1851999999999"/>
    <n v="5800.4"/>
    <n v="278.41919999999999"/>
    <n v="324.82239999999996"/>
    <n v="7.2179784956405799E-2"/>
    <n v="6"/>
    <x v="1"/>
    <n v="5"/>
    <n v="2025"/>
    <d v="2025-07-17T00:00:00"/>
    <s v="julio"/>
    <n v="2025"/>
  </r>
  <r>
    <x v="0"/>
    <n v="468"/>
    <n v="0"/>
    <d v="2025-06-30T00:00:00"/>
    <d v="2025-10-15T00:00:00"/>
    <d v="2025-11-05T00:00:00"/>
    <s v="DianaM"/>
    <x v="42"/>
    <s v="MARIELLAP"/>
    <n v="31335.84"/>
    <s v="USD"/>
    <n v="26948.822400000001"/>
    <n v="31335.84"/>
    <n v="2275.2800000000002"/>
    <n v="1956.7408"/>
    <n v="2275.2800000000002"/>
    <n v="7.260951038810512E-2"/>
    <n v="6"/>
    <x v="1"/>
    <n v="10"/>
    <n v="2025"/>
    <d v="2025-12-20T00:00:00"/>
    <s v="diciembre"/>
    <n v="2025"/>
  </r>
  <r>
    <x v="0"/>
    <n v="469"/>
    <n v="1"/>
    <d v="2025-07-01T00:00:00"/>
    <d v="2025-04-19T00:00:00"/>
    <d v="2025-04-20T00:00:00"/>
    <s v="VeronicaN"/>
    <x v="42"/>
    <m/>
    <n v="670.22"/>
    <s v="USD"/>
    <n v="576.38919999999996"/>
    <n v="670.22"/>
    <n v="67.02"/>
    <n v="57.637199999999993"/>
    <n v="67.02"/>
    <n v="9.9997015905225139E-2"/>
    <n v="7"/>
    <x v="1"/>
    <n v="4"/>
    <n v="2025"/>
    <d v="2025-06-04T00:00:00"/>
    <s v="junio"/>
    <n v="2025"/>
  </r>
  <r>
    <x v="0"/>
    <n v="470"/>
    <n v="1"/>
    <d v="2025-07-01T00:00:00"/>
    <d v="2025-07-09T00:00:00"/>
    <d v="2025-11-03T00:00:00"/>
    <s v="LucianaE"/>
    <x v="42"/>
    <m/>
    <n v="16761.98"/>
    <s v="USD"/>
    <n v="14415.302799999999"/>
    <n v="16761.98"/>
    <n v="1972.45"/>
    <n v="1696.307"/>
    <n v="1972.45"/>
    <n v="0.11767404566763592"/>
    <n v="7"/>
    <x v="1"/>
    <n v="7"/>
    <n v="2025"/>
    <d v="2025-12-18T00:00:00"/>
    <s v="diciembre"/>
    <n v="2025"/>
  </r>
  <r>
    <x v="0"/>
    <n v="471"/>
    <n v="1"/>
    <d v="2025-07-01T00:00:00"/>
    <d v="2025-04-20T00:00:00"/>
    <d v="2025-05-09T00:00:00"/>
    <s v="VeronicaN"/>
    <x v="42"/>
    <m/>
    <n v="62621"/>
    <s v="USD"/>
    <n v="53854.06"/>
    <n v="62621"/>
    <n v="5743.25"/>
    <n v="4939.1949999999997"/>
    <n v="5743.25"/>
    <n v="9.171444084252886E-2"/>
    <n v="7"/>
    <x v="1"/>
    <n v="4"/>
    <n v="2025"/>
    <d v="2025-06-23T00:00:00"/>
    <s v="junio"/>
    <n v="2025"/>
  </r>
  <r>
    <x v="0"/>
    <n v="472"/>
    <n v="1"/>
    <d v="2025-07-02T00:00:00"/>
    <d v="2025-02-24T00:00:00"/>
    <d v="2025-04-24T00:00:00"/>
    <s v="ManonR"/>
    <x v="42"/>
    <m/>
    <n v="5320.72"/>
    <s v="USD"/>
    <n v="4575.8191999999999"/>
    <n v="5320.72"/>
    <n v="384.01"/>
    <n v="330.24860000000001"/>
    <n v="384.01"/>
    <n v="7.2172563111759319E-2"/>
    <n v="7"/>
    <x v="1"/>
    <n v="2"/>
    <n v="2025"/>
    <d v="2025-06-08T00:00:00"/>
    <s v="junio"/>
    <n v="2025"/>
  </r>
  <r>
    <x v="0"/>
    <n v="473"/>
    <n v="1"/>
    <d v="2025-07-02T00:00:00"/>
    <d v="2025-07-01T00:00:00"/>
    <d v="2025-07-02T00:00:00"/>
    <s v="JorgeG"/>
    <x v="42"/>
    <m/>
    <n v="570"/>
    <s v="EUR"/>
    <n v="570"/>
    <n v="661.19999999999993"/>
    <n v="85.5"/>
    <n v="85.5"/>
    <n v="99.179999999999993"/>
    <n v="0.15"/>
    <n v="7"/>
    <x v="1"/>
    <n v="7"/>
    <n v="2025"/>
    <d v="2025-08-16T00:00:00"/>
    <s v="agosto"/>
    <n v="2025"/>
  </r>
  <r>
    <x v="0"/>
    <n v="474"/>
    <n v="1"/>
    <d v="2025-07-03T00:00:00"/>
    <d v="2025-08-27T00:00:00"/>
    <d v="2025-09-09T00:00:00"/>
    <s v="ClaudiaF"/>
    <x v="42"/>
    <m/>
    <n v="5334.66"/>
    <s v="USD"/>
    <n v="4587.8076000000001"/>
    <n v="5334.66"/>
    <n v="0"/>
    <n v="0"/>
    <n v="0"/>
    <n v="0"/>
    <n v="7"/>
    <x v="1"/>
    <n v="8"/>
    <n v="2025"/>
    <d v="2025-10-24T00:00:00"/>
    <s v="octubre"/>
    <n v="2025"/>
  </r>
  <r>
    <x v="0"/>
    <n v="477"/>
    <n v="1"/>
    <d v="2025-07-04T00:00:00"/>
    <d v="2025-07-16T00:00:00"/>
    <d v="2025-07-18T00:00:00"/>
    <s v="MartinB"/>
    <x v="42"/>
    <s v="JAIMEG"/>
    <n v="1437.5"/>
    <s v="EUR"/>
    <n v="1437.5"/>
    <n v="1667.4999999999998"/>
    <n v="810.5"/>
    <n v="810.5"/>
    <n v="940.18"/>
    <n v="0.5638260869565217"/>
    <n v="7"/>
    <x v="1"/>
    <n v="7"/>
    <n v="2025"/>
    <d v="2025-09-01T00:00:00"/>
    <s v="septiembre"/>
    <n v="2025"/>
  </r>
  <r>
    <x v="0"/>
    <n v="478"/>
    <n v="1"/>
    <d v="2025-07-04T00:00:00"/>
    <d v="2025-07-13T00:00:00"/>
    <d v="2025-07-17T00:00:00"/>
    <s v="EduardoP"/>
    <x v="42"/>
    <m/>
    <n v="8311"/>
    <s v="USD"/>
    <n v="7147.46"/>
    <n v="8311"/>
    <n v="696.84"/>
    <n v="599.28240000000005"/>
    <n v="696.84"/>
    <n v="8.3845505955961991E-2"/>
    <n v="7"/>
    <x v="1"/>
    <n v="7"/>
    <n v="2025"/>
    <d v="2025-08-31T00:00:00"/>
    <s v="agosto"/>
    <n v="2025"/>
  </r>
  <r>
    <x v="0"/>
    <n v="479"/>
    <n v="1"/>
    <d v="2025-07-04T00:00:00"/>
    <d v="2025-07-17T00:00:00"/>
    <d v="2025-07-19T00:00:00"/>
    <s v="EduardoP"/>
    <x v="42"/>
    <m/>
    <n v="3878"/>
    <s v="USD"/>
    <n v="3335.08"/>
    <n v="3878"/>
    <n v="341.94"/>
    <n v="294.0684"/>
    <n v="341.94"/>
    <n v="8.817431665807117E-2"/>
    <n v="7"/>
    <x v="1"/>
    <n v="7"/>
    <n v="2025"/>
    <d v="2025-09-02T00:00:00"/>
    <s v="septiembre"/>
    <n v="2025"/>
  </r>
  <r>
    <x v="0"/>
    <n v="480"/>
    <n v="1"/>
    <d v="2025-07-04T00:00:00"/>
    <d v="2025-07-25T00:00:00"/>
    <d v="2025-07-27T00:00:00"/>
    <s v="EduardoP"/>
    <x v="42"/>
    <m/>
    <n v="4998"/>
    <s v="USD"/>
    <n v="4298.28"/>
    <n v="4998"/>
    <n v="390.33"/>
    <n v="335.68379999999996"/>
    <n v="390.33"/>
    <n v="7.8097238895558224E-2"/>
    <n v="7"/>
    <x v="1"/>
    <n v="7"/>
    <n v="2025"/>
    <d v="2025-09-10T00:00:00"/>
    <s v="septiembre"/>
    <n v="2025"/>
  </r>
  <r>
    <x v="0"/>
    <n v="481"/>
    <n v="1"/>
    <d v="2025-07-04T00:00:00"/>
    <d v="2025-07-22T00:00:00"/>
    <d v="2025-08-03T00:00:00"/>
    <s v="LucianaE"/>
    <x v="42"/>
    <m/>
    <n v="5122.76"/>
    <s v="USD"/>
    <n v="4405.5735999999997"/>
    <n v="5122.76"/>
    <n v="158.63999999999999"/>
    <n v="136.43039999999999"/>
    <n v="158.63999999999999"/>
    <n v="3.0967681484199924E-2"/>
    <n v="7"/>
    <x v="1"/>
    <n v="7"/>
    <n v="2025"/>
    <d v="2025-09-17T00:00:00"/>
    <s v="septiembre"/>
    <n v="2025"/>
  </r>
  <r>
    <x v="0"/>
    <n v="482"/>
    <n v="0"/>
    <d v="2025-07-04T00:00:00"/>
    <d v="2025-07-05T00:00:00"/>
    <d v="2025-08-16T00:00:00"/>
    <s v="MinervaH"/>
    <x v="42"/>
    <m/>
    <n v="13118.4"/>
    <s v="EUR"/>
    <n v="13118.4"/>
    <n v="15217.343999999999"/>
    <n v="1497.81"/>
    <n v="1497.81"/>
    <n v="1737.4595999999999"/>
    <n v="0.11417627149652397"/>
    <n v="7"/>
    <x v="1"/>
    <n v="7"/>
    <n v="2025"/>
    <d v="2025-09-30T00:00:00"/>
    <s v="septiembre"/>
    <n v="2025"/>
  </r>
  <r>
    <x v="0"/>
    <n v="483"/>
    <n v="1"/>
    <d v="2025-07-04T00:00:00"/>
    <d v="2025-07-07T00:00:00"/>
    <d v="2025-07-11T00:00:00"/>
    <s v="MinervaH"/>
    <x v="42"/>
    <m/>
    <n v="11170"/>
    <s v="GPB"/>
    <n v="12845.499999999998"/>
    <n v="14967.800000000001"/>
    <n v="930.84"/>
    <n v="1070.4659999999999"/>
    <n v="1247.3256000000001"/>
    <n v="8.3333930170098477E-2"/>
    <n v="7"/>
    <x v="1"/>
    <n v="7"/>
    <n v="2025"/>
    <d v="2025-08-25T00:00:00"/>
    <s v="agosto"/>
    <n v="2025"/>
  </r>
  <r>
    <x v="0"/>
    <n v="484"/>
    <n v="1"/>
    <d v="2025-07-04T00:00:00"/>
    <d v="2025-06-17T00:00:00"/>
    <d v="2025-06-27T00:00:00"/>
    <s v="DianaM"/>
    <x v="42"/>
    <s v="MARC1989,MARIELLAP"/>
    <n v="6901.05"/>
    <s v="USD"/>
    <n v="5934.9030000000002"/>
    <n v="6901.05"/>
    <n v="843.22"/>
    <n v="725.16920000000005"/>
    <n v="843.22"/>
    <n v="0.12218720339658458"/>
    <n v="7"/>
    <x v="1"/>
    <n v="6"/>
    <n v="2025"/>
    <d v="2025-08-11T00:00:00"/>
    <s v="agosto"/>
    <n v="2025"/>
  </r>
  <r>
    <x v="0"/>
    <n v="485"/>
    <n v="1"/>
    <d v="2025-07-04T00:00:00"/>
    <d v="2025-08-05T00:00:00"/>
    <d v="2025-08-12T00:00:00"/>
    <s v="DianaM"/>
    <x v="42"/>
    <s v="MARC1989,MARIELLAP"/>
    <n v="13303.2"/>
    <s v="USD"/>
    <n v="11440.752"/>
    <n v="13303.2"/>
    <n v="1721.2"/>
    <n v="1480.232"/>
    <n v="1721.2"/>
    <n v="0.12938240423356787"/>
    <n v="7"/>
    <x v="1"/>
    <n v="8"/>
    <n v="2025"/>
    <d v="2025-09-26T00:00:00"/>
    <s v="septiembre"/>
    <n v="2025"/>
  </r>
  <r>
    <x v="0"/>
    <n v="486"/>
    <n v="0"/>
    <d v="2025-07-07T00:00:00"/>
    <d v="2025-07-23T00:00:00"/>
    <d v="2025-08-07T00:00:00"/>
    <s v="RafaellaP"/>
    <x v="43"/>
    <m/>
    <n v="32878"/>
    <s v="EUR"/>
    <n v="32878"/>
    <n v="38138.479999999996"/>
    <n v="2830.39"/>
    <n v="2830.39"/>
    <n v="3283.2523999999999"/>
    <n v="8.6087657400085157E-2"/>
    <n v="7"/>
    <x v="1"/>
    <n v="7"/>
    <n v="2025"/>
    <d v="2025-09-21T00:00:00"/>
    <s v="septiembre"/>
    <n v="2025"/>
  </r>
  <r>
    <x v="0"/>
    <n v="487"/>
    <n v="1"/>
    <d v="2025-07-07T00:00:00"/>
    <d v="2025-07-07T00:00:00"/>
    <d v="2025-07-14T00:00:00"/>
    <s v="VeronicaN"/>
    <x v="43"/>
    <m/>
    <n v="9628.11"/>
    <s v="USD"/>
    <n v="8280.1746000000003"/>
    <n v="9628.11"/>
    <n v="637.58000000000004"/>
    <n v="548.31880000000001"/>
    <n v="637.58000000000004"/>
    <n v="6.6220680902066967E-2"/>
    <n v="7"/>
    <x v="1"/>
    <n v="7"/>
    <n v="2025"/>
    <d v="2025-08-28T00:00:00"/>
    <s v="agosto"/>
    <n v="2025"/>
  </r>
  <r>
    <x v="0"/>
    <n v="488"/>
    <n v="0"/>
    <d v="2025-07-08T00:00:00"/>
    <d v="2025-12-21T00:00:00"/>
    <d v="2025-12-27T00:00:00"/>
    <s v="RafaellaP"/>
    <x v="43"/>
    <m/>
    <n v="73954.7"/>
    <s v="EUR"/>
    <n v="73954.7"/>
    <n v="85787.45199999999"/>
    <n v="12875"/>
    <n v="12875"/>
    <n v="14934.999999999998"/>
    <n v="0.17409305967031169"/>
    <n v="7"/>
    <x v="1"/>
    <n v="12"/>
    <n v="2025"/>
    <d v="2026-02-10T00:00:00"/>
    <s v="febrero"/>
    <n v="2026"/>
  </r>
  <r>
    <x v="0"/>
    <n v="489"/>
    <n v="1"/>
    <d v="2025-07-08T00:00:00"/>
    <d v="2025-09-01T00:00:00"/>
    <d v="2025-09-25T00:00:00"/>
    <s v="DianaM"/>
    <x v="43"/>
    <s v="MARC1989,MARIELLAP"/>
    <n v="75742.37"/>
    <s v="USD"/>
    <n v="65138.438199999997"/>
    <n v="75742.37"/>
    <n v="7862.64"/>
    <n v="6761.8703999999998"/>
    <n v="7862.64"/>
    <n v="0.10380768386307426"/>
    <n v="7"/>
    <x v="1"/>
    <n v="9"/>
    <n v="2025"/>
    <d v="2025-11-09T00:00:00"/>
    <s v="noviembre"/>
    <n v="2025"/>
  </r>
  <r>
    <x v="0"/>
    <n v="490"/>
    <n v="0"/>
    <d v="2025-07-09T00:00:00"/>
    <d v="2025-07-27T00:00:00"/>
    <d v="2025-07-29T00:00:00"/>
    <s v="EduardoP"/>
    <x v="43"/>
    <m/>
    <n v="2648"/>
    <s v="USD"/>
    <n v="2277.2799999999997"/>
    <n v="2648"/>
    <n v="264.8"/>
    <n v="227.72800000000001"/>
    <n v="264.8"/>
    <n v="0.10000000000000002"/>
    <n v="7"/>
    <x v="1"/>
    <n v="7"/>
    <n v="2025"/>
    <d v="2025-09-12T00:00:00"/>
    <s v="septiembre"/>
    <n v="2025"/>
  </r>
  <r>
    <x v="0"/>
    <n v="491"/>
    <n v="1"/>
    <d v="2025-07-09T00:00:00"/>
    <d v="2025-07-29T00:00:00"/>
    <d v="2025-08-01T00:00:00"/>
    <s v="EduardoP"/>
    <x v="43"/>
    <m/>
    <n v="5691"/>
    <s v="USD"/>
    <n v="4894.26"/>
    <n v="5691"/>
    <n v="464.61"/>
    <n v="399.56459999999998"/>
    <n v="464.61"/>
    <n v="8.163943068002108E-2"/>
    <n v="7"/>
    <x v="1"/>
    <n v="7"/>
    <n v="2025"/>
    <d v="2025-09-15T00:00:00"/>
    <s v="septiembre"/>
    <n v="2025"/>
  </r>
  <r>
    <x v="0"/>
    <n v="492"/>
    <n v="1"/>
    <d v="2025-07-09T00:00:00"/>
    <d v="2025-07-10T00:00:00"/>
    <d v="2025-07-15T00:00:00"/>
    <s v="MinervaH"/>
    <x v="43"/>
    <s v="JAIMEG"/>
    <n v="85053.78"/>
    <s v="MXN"/>
    <n v="4082.5814399999999"/>
    <n v="4763.0116799999996"/>
    <n v="746.78"/>
    <n v="35.845439999999996"/>
    <n v="41.819679999999998"/>
    <n v="8.7800918430668215E-3"/>
    <n v="7"/>
    <x v="1"/>
    <n v="7"/>
    <n v="2025"/>
    <d v="2025-08-29T00:00:00"/>
    <s v="agosto"/>
    <n v="2025"/>
  </r>
  <r>
    <x v="0"/>
    <n v="493"/>
    <n v="1"/>
    <d v="2025-07-09T00:00:00"/>
    <d v="2025-07-12T00:00:00"/>
    <d v="2025-07-12T00:00:00"/>
    <s v="DianaM"/>
    <x v="43"/>
    <m/>
    <n v="645.15"/>
    <s v="USD"/>
    <n v="554.82899999999995"/>
    <n v="645.15"/>
    <n v="35"/>
    <n v="30.099999999999998"/>
    <n v="35"/>
    <n v="5.4250949391614352E-2"/>
    <n v="7"/>
    <x v="1"/>
    <n v="7"/>
    <n v="2025"/>
    <d v="2025-08-26T00:00:00"/>
    <s v="agosto"/>
    <n v="2025"/>
  </r>
  <r>
    <x v="0"/>
    <n v="494"/>
    <n v="0"/>
    <d v="2025-07-09T00:00:00"/>
    <d v="2025-10-05T00:00:00"/>
    <d v="2025-10-12T00:00:00"/>
    <s v="MarujaN"/>
    <x v="43"/>
    <s v="JORGEP"/>
    <n v="27414.18"/>
    <s v="USD"/>
    <n v="23576.194800000001"/>
    <n v="27414.18"/>
    <n v="4504.18"/>
    <n v="3873.5948000000003"/>
    <n v="4504.18"/>
    <n v="0.16430110256808703"/>
    <n v="7"/>
    <x v="1"/>
    <n v="10"/>
    <n v="2025"/>
    <d v="2025-11-26T00:00:00"/>
    <s v="noviembre"/>
    <n v="2025"/>
  </r>
  <r>
    <x v="0"/>
    <n v="495"/>
    <n v="0"/>
    <d v="2025-07-10T00:00:00"/>
    <d v="2025-12-25T00:00:00"/>
    <d v="2026-01-04T00:00:00"/>
    <s v="MinervaH"/>
    <x v="43"/>
    <m/>
    <n v="74886.64"/>
    <s v="USD"/>
    <n v="64402.510399999999"/>
    <n v="74886.64"/>
    <n v="9800"/>
    <n v="8428"/>
    <n v="9800"/>
    <n v="0.13086446394176585"/>
    <n v="7"/>
    <x v="1"/>
    <n v="12"/>
    <n v="2025"/>
    <d v="2026-02-18T00:00:00"/>
    <s v="febrero"/>
    <n v="2026"/>
  </r>
  <r>
    <x v="0"/>
    <n v="496"/>
    <n v="1"/>
    <d v="2025-07-10T00:00:00"/>
    <d v="2025-07-26T00:00:00"/>
    <d v="2025-07-31T00:00:00"/>
    <s v="DianaM"/>
    <x v="43"/>
    <s v="MARC1989"/>
    <n v="11461.99"/>
    <s v="USD"/>
    <n v="9857.3114000000005"/>
    <n v="11461.99"/>
    <n v="852.27"/>
    <n v="732.95219999999995"/>
    <n v="852.27"/>
    <n v="7.4356198181991073E-2"/>
    <n v="7"/>
    <x v="1"/>
    <n v="7"/>
    <n v="2025"/>
    <d v="2025-09-14T00:00:00"/>
    <s v="septiembre"/>
    <n v="2025"/>
  </r>
  <r>
    <x v="0"/>
    <n v="497"/>
    <n v="1"/>
    <d v="2025-07-10T00:00:00"/>
    <d v="2025-07-12T00:00:00"/>
    <d v="2025-07-12T00:00:00"/>
    <s v="LucianaE"/>
    <x v="43"/>
    <m/>
    <n v="5102.3"/>
    <s v="MXN"/>
    <n v="244.91040000000001"/>
    <n v="285.72880000000004"/>
    <n v="664.3"/>
    <n v="31.886399999999998"/>
    <n v="37.200800000000001"/>
    <n v="0.13019618603374947"/>
    <n v="7"/>
    <x v="1"/>
    <n v="7"/>
    <n v="2025"/>
    <d v="2025-08-26T00:00:00"/>
    <s v="agosto"/>
    <n v="2025"/>
  </r>
  <r>
    <x v="0"/>
    <n v="498"/>
    <n v="0"/>
    <d v="2025-07-10T00:00:00"/>
    <d v="2025-07-12T00:00:00"/>
    <d v="2025-07-17T00:00:00"/>
    <s v="VeronicaN"/>
    <x v="43"/>
    <m/>
    <n v="25884.35"/>
    <s v="GPB"/>
    <n v="29767.002499999995"/>
    <n v="34685.029000000002"/>
    <n v="2038.35"/>
    <n v="2344.1024999999995"/>
    <n v="2731.3890000000001"/>
    <n v="7.8748355666647993E-2"/>
    <n v="7"/>
    <x v="1"/>
    <n v="7"/>
    <n v="2025"/>
    <d v="2025-08-31T00:00:00"/>
    <s v="agosto"/>
    <n v="2025"/>
  </r>
  <r>
    <x v="0"/>
    <n v="499"/>
    <n v="1"/>
    <d v="2025-07-10T00:00:00"/>
    <d v="2025-04-06T00:00:00"/>
    <d v="2025-07-29T00:00:00"/>
    <s v="VeronicaN"/>
    <x v="43"/>
    <m/>
    <n v="19682.599999999999"/>
    <s v="USD"/>
    <n v="16927.036"/>
    <n v="19682.599999999999"/>
    <n v="971.32"/>
    <n v="835.33519999999999"/>
    <n v="971.32"/>
    <n v="4.9349171349313603E-2"/>
    <n v="7"/>
    <x v="1"/>
    <n v="4"/>
    <n v="2025"/>
    <d v="2025-09-12T00:00:00"/>
    <s v="septiembre"/>
    <n v="2025"/>
  </r>
  <r>
    <x v="0"/>
    <n v="500"/>
    <n v="0"/>
    <d v="2025-07-11T00:00:00"/>
    <d v="2025-10-07T00:00:00"/>
    <d v="2025-10-16T00:00:00"/>
    <s v="ClaudiaF"/>
    <x v="43"/>
    <m/>
    <n v="11054.87"/>
    <s v="EUR"/>
    <n v="11054.87"/>
    <n v="12823.6492"/>
    <n v="938.08"/>
    <n v="938.08"/>
    <n v="1088.1728000000001"/>
    <n v="8.4856719255857374E-2"/>
    <n v="7"/>
    <x v="1"/>
    <n v="10"/>
    <n v="2025"/>
    <d v="2025-11-30T00:00:00"/>
    <s v="noviembre"/>
    <n v="2025"/>
  </r>
  <r>
    <x v="0"/>
    <n v="501"/>
    <n v="0"/>
    <d v="2025-07-11T00:00:00"/>
    <d v="2026-03-30T00:00:00"/>
    <d v="2026-04-04T00:00:00"/>
    <s v="EduardoP"/>
    <x v="43"/>
    <m/>
    <n v="11490"/>
    <s v="USD"/>
    <n v="9881.4"/>
    <n v="11490"/>
    <n v="1149"/>
    <n v="988.14"/>
    <n v="1149"/>
    <n v="0.1"/>
    <n v="7"/>
    <x v="1"/>
    <n v="3"/>
    <n v="2026"/>
    <d v="2026-05-19T00:00:00"/>
    <s v="mayo"/>
    <n v="2026"/>
  </r>
  <r>
    <x v="0"/>
    <n v="502"/>
    <n v="1"/>
    <d v="2025-07-13T00:00:00"/>
    <d v="2025-10-26T00:00:00"/>
    <d v="2025-11-05T00:00:00"/>
    <s v="VeronicaN"/>
    <x v="44"/>
    <m/>
    <n v="16384.55"/>
    <s v="USD"/>
    <n v="14090.713"/>
    <n v="16384.55"/>
    <n v="2038.08"/>
    <n v="1752.7487999999998"/>
    <n v="2038.08"/>
    <n v="0.12439035554836721"/>
    <n v="7"/>
    <x v="1"/>
    <n v="10"/>
    <n v="2025"/>
    <d v="2025-12-20T00:00:00"/>
    <s v="diciembre"/>
    <n v="2025"/>
  </r>
  <r>
    <x v="0"/>
    <n v="503"/>
    <n v="1"/>
    <d v="2025-07-14T00:00:00"/>
    <d v="2025-04-09T00:00:00"/>
    <d v="2025-07-24T00:00:00"/>
    <s v="VeronicaN"/>
    <x v="44"/>
    <m/>
    <n v="73991"/>
    <s v="USD"/>
    <n v="63632.26"/>
    <n v="73991"/>
    <n v="2634.65"/>
    <n v="2265.799"/>
    <n v="2634.65"/>
    <n v="3.5607709045694748E-2"/>
    <n v="7"/>
    <x v="1"/>
    <n v="4"/>
    <n v="2025"/>
    <d v="2025-09-07T00:00:00"/>
    <s v="septiembre"/>
    <n v="2025"/>
  </r>
  <r>
    <x v="0"/>
    <n v="504"/>
    <n v="0"/>
    <d v="2025-07-14T00:00:00"/>
    <d v="2026-01-04T00:00:00"/>
    <d v="2026-01-12T00:00:00"/>
    <s v="MarujaN"/>
    <x v="44"/>
    <m/>
    <n v="22527.7"/>
    <s v="USD"/>
    <n v="19373.822"/>
    <n v="22527.7"/>
    <n v="4642.7"/>
    <n v="3992.7219999999998"/>
    <n v="4642.7"/>
    <n v="0.20608850437461435"/>
    <n v="7"/>
    <x v="1"/>
    <n v="1"/>
    <n v="2026"/>
    <d v="2026-02-26T00:00:00"/>
    <s v="febrero"/>
    <n v="2026"/>
  </r>
  <r>
    <x v="0"/>
    <n v="505"/>
    <n v="1"/>
    <d v="2025-07-14T00:00:00"/>
    <d v="2025-07-14T00:00:00"/>
    <d v="2025-07-28T00:00:00"/>
    <s v="MinervaH"/>
    <x v="44"/>
    <m/>
    <n v="8631.9599999999991"/>
    <s v="EUR"/>
    <n v="8631.9599999999991"/>
    <n v="10013.073599999998"/>
    <n v="1263.75"/>
    <n v="1263.75"/>
    <n v="1465.9499999999998"/>
    <n v="0.14640359779239015"/>
    <n v="7"/>
    <x v="1"/>
    <n v="7"/>
    <n v="2025"/>
    <d v="2025-09-11T00:00:00"/>
    <s v="septiembre"/>
    <n v="2025"/>
  </r>
  <r>
    <x v="0"/>
    <n v="506"/>
    <n v="1"/>
    <d v="2025-07-14T00:00:00"/>
    <d v="2025-07-03T00:00:00"/>
    <d v="2025-08-27T00:00:00"/>
    <s v="MartinB"/>
    <x v="44"/>
    <s v="JAIMEG"/>
    <n v="25058.9"/>
    <s v="USD"/>
    <n v="21550.654000000002"/>
    <n v="25058.9"/>
    <n v="2583.17"/>
    <n v="2221.5262000000002"/>
    <n v="2583.17"/>
    <n v="0.10308393425090487"/>
    <n v="7"/>
    <x v="1"/>
    <n v="7"/>
    <n v="2025"/>
    <d v="2025-10-11T00:00:00"/>
    <s v="octubre"/>
    <n v="2025"/>
  </r>
  <r>
    <x v="0"/>
    <n v="507"/>
    <n v="1"/>
    <d v="2025-07-15T00:00:00"/>
    <d v="2025-06-13T00:00:00"/>
    <d v="2025-07-17T00:00:00"/>
    <s v="DianaM"/>
    <x v="44"/>
    <s v="MARC1989,MARIELLAP"/>
    <n v="10798.04"/>
    <s v="USD"/>
    <n v="9286.3144000000011"/>
    <n v="10798.04"/>
    <n v="850.21"/>
    <n v="731.18060000000003"/>
    <n v="850.21"/>
    <n v="7.8737437534960042E-2"/>
    <n v="7"/>
    <x v="1"/>
    <n v="6"/>
    <n v="2025"/>
    <d v="2025-08-31T00:00:00"/>
    <s v="agosto"/>
    <n v="2025"/>
  </r>
  <r>
    <x v="0"/>
    <n v="508"/>
    <n v="1"/>
    <d v="2025-07-15T00:00:00"/>
    <d v="2025-04-12T00:00:00"/>
    <d v="2025-04-15T00:00:00"/>
    <s v="MarujaN"/>
    <x v="44"/>
    <m/>
    <n v="7119"/>
    <s v="GPB"/>
    <n v="8186.8499999999995"/>
    <n v="9539.4600000000009"/>
    <n v="528.02"/>
    <n v="607.22299999999996"/>
    <n v="707.54679999999996"/>
    <n v="7.4170529568759663E-2"/>
    <n v="7"/>
    <x v="1"/>
    <n v="4"/>
    <n v="2025"/>
    <d v="2025-05-30T00:00:00"/>
    <s v="mayo"/>
    <n v="2025"/>
  </r>
  <r>
    <x v="0"/>
    <n v="509"/>
    <n v="1"/>
    <d v="2025-07-15T00:00:00"/>
    <d v="2025-08-14T00:00:00"/>
    <d v="2025-08-17T00:00:00"/>
    <s v="DianaM"/>
    <x v="44"/>
    <s v="MARC1989"/>
    <n v="5915.36"/>
    <s v="USD"/>
    <n v="5087.2095999999992"/>
    <n v="5915.36"/>
    <n v="347.32"/>
    <n v="298.6952"/>
    <n v="347.32"/>
    <n v="5.871493873576588E-2"/>
    <n v="7"/>
    <x v="1"/>
    <n v="8"/>
    <n v="2025"/>
    <d v="2025-10-01T00:00:00"/>
    <s v="octubre"/>
    <n v="2025"/>
  </r>
  <r>
    <x v="0"/>
    <n v="510"/>
    <n v="1"/>
    <d v="2025-07-15T00:00:00"/>
    <d v="2025-07-08T00:00:00"/>
    <d v="2025-07-22T00:00:00"/>
    <s v="LuciaS"/>
    <x v="44"/>
    <m/>
    <n v="19967.13"/>
    <s v="USD"/>
    <n v="17171.731800000001"/>
    <n v="19967.13"/>
    <n v="1743.85"/>
    <n v="1499.7109999999998"/>
    <n v="1743.85"/>
    <n v="8.7336036776442069E-2"/>
    <n v="7"/>
    <x v="1"/>
    <n v="7"/>
    <n v="2025"/>
    <d v="2025-09-05T00:00:00"/>
    <s v="septiembre"/>
    <n v="2025"/>
  </r>
  <r>
    <x v="0"/>
    <n v="511"/>
    <n v="0"/>
    <d v="2025-07-15T00:00:00"/>
    <d v="2025-08-23T00:00:00"/>
    <d v="2025-08-29T00:00:00"/>
    <s v="MinervaH"/>
    <x v="44"/>
    <m/>
    <n v="25252.01"/>
    <s v="CHF"/>
    <n v="27019.650699999998"/>
    <n v="31565.012499999997"/>
    <n v="2439.34"/>
    <n v="2610.0938000000001"/>
    <n v="3049.1750000000002"/>
    <n v="9.659983502303382E-2"/>
    <n v="7"/>
    <x v="1"/>
    <n v="8"/>
    <n v="2025"/>
    <d v="2025-10-13T00:00:00"/>
    <s v="octubre"/>
    <n v="2025"/>
  </r>
  <r>
    <x v="0"/>
    <n v="512"/>
    <n v="1"/>
    <d v="2025-07-15T00:00:00"/>
    <d v="2025-08-12T00:00:00"/>
    <d v="2025-08-21T00:00:00"/>
    <s v="MariaM"/>
    <x v="44"/>
    <m/>
    <n v="16537"/>
    <s v="USD"/>
    <n v="14221.82"/>
    <n v="16537"/>
    <n v="2157"/>
    <n v="1855.02"/>
    <n v="2157"/>
    <n v="0.13043478260869565"/>
    <n v="7"/>
    <x v="1"/>
    <n v="8"/>
    <n v="2025"/>
    <d v="2025-10-05T00:00:00"/>
    <s v="octubre"/>
    <n v="2025"/>
  </r>
  <r>
    <x v="0"/>
    <n v="513"/>
    <n v="1"/>
    <d v="2025-07-15T00:00:00"/>
    <d v="2025-07-29T00:00:00"/>
    <d v="2025-09-08T00:00:00"/>
    <s v="MariaJose"/>
    <x v="44"/>
    <s v="MARTINB"/>
    <n v="71421.67"/>
    <s v="USD"/>
    <n v="61422.636200000001"/>
    <n v="71421.67"/>
    <n v="5493.19"/>
    <n v="4724.1433999999999"/>
    <n v="5493.19"/>
    <n v="7.6912091246256212E-2"/>
    <n v="7"/>
    <x v="1"/>
    <n v="7"/>
    <n v="2025"/>
    <d v="2025-10-23T00:00:00"/>
    <s v="octubre"/>
    <n v="2025"/>
  </r>
  <r>
    <x v="0"/>
    <n v="514"/>
    <n v="1"/>
    <d v="2025-07-16T00:00:00"/>
    <d v="2025-06-10T00:00:00"/>
    <d v="2025-07-11T00:00:00"/>
    <s v="MarujaN"/>
    <x v="44"/>
    <m/>
    <n v="60840"/>
    <s v="MXN"/>
    <n v="2920.32"/>
    <n v="3407.04"/>
    <n v="6385.84"/>
    <n v="306.52032000000003"/>
    <n v="357.60704000000004"/>
    <n v="0.1049612097304405"/>
    <n v="7"/>
    <x v="1"/>
    <n v="6"/>
    <n v="2025"/>
    <d v="2025-08-25T00:00:00"/>
    <s v="agosto"/>
    <n v="2025"/>
  </r>
  <r>
    <x v="0"/>
    <n v="515"/>
    <n v="0"/>
    <d v="2025-07-16T00:00:00"/>
    <d v="2024-12-27T00:00:00"/>
    <d v="2025-01-02T00:00:00"/>
    <s v="PaulinaV"/>
    <x v="44"/>
    <m/>
    <n v="11020.8"/>
    <s v="EUR"/>
    <n v="11020.8"/>
    <n v="12784.127999999999"/>
    <n v="881.66"/>
    <n v="881.66"/>
    <n v="1022.7255999999999"/>
    <n v="7.9999637049941924E-2"/>
    <n v="7"/>
    <x v="1"/>
    <n v="12"/>
    <n v="2024"/>
    <d v="2025-02-16T00:00:00"/>
    <s v="febrero"/>
    <n v="2025"/>
  </r>
  <r>
    <x v="0"/>
    <n v="516"/>
    <n v="0"/>
    <d v="2025-07-16T00:00:00"/>
    <d v="2024-12-27T00:00:00"/>
    <d v="2025-01-02T00:00:00"/>
    <s v="PaulinaV"/>
    <x v="44"/>
    <m/>
    <n v="7872"/>
    <s v="EUR"/>
    <n v="7872"/>
    <n v="9131.5199999999986"/>
    <n v="629.76"/>
    <n v="629.76"/>
    <n v="730.52159999999992"/>
    <n v="0.08"/>
    <n v="7"/>
    <x v="1"/>
    <n v="12"/>
    <n v="2024"/>
    <d v="2025-02-16T00:00:00"/>
    <s v="febrero"/>
    <n v="2025"/>
  </r>
  <r>
    <x v="0"/>
    <n v="518"/>
    <n v="1"/>
    <d v="2025-07-17T00:00:00"/>
    <d v="2025-07-17T00:00:00"/>
    <d v="2025-07-19T00:00:00"/>
    <s v="ClaudiaF"/>
    <x v="44"/>
    <m/>
    <n v="1497.6"/>
    <s v="USD"/>
    <n v="1287.9359999999999"/>
    <n v="1497.6"/>
    <n v="117"/>
    <n v="100.62"/>
    <n v="117"/>
    <n v="7.8125000000000014E-2"/>
    <n v="7"/>
    <x v="1"/>
    <n v="7"/>
    <n v="2025"/>
    <d v="2025-09-02T00:00:00"/>
    <s v="septiembre"/>
    <n v="2025"/>
  </r>
  <r>
    <x v="0"/>
    <n v="519"/>
    <n v="1"/>
    <d v="2025-07-18T00:00:00"/>
    <d v="2025-06-13T00:00:00"/>
    <d v="2025-09-03T00:00:00"/>
    <s v="VeronicaN"/>
    <x v="44"/>
    <m/>
    <n v="1648.65"/>
    <s v="USD"/>
    <n v="1417.8390000000002"/>
    <n v="1648.65"/>
    <n v="0"/>
    <n v="0"/>
    <n v="0"/>
    <n v="0"/>
    <n v="7"/>
    <x v="1"/>
    <n v="6"/>
    <n v="2025"/>
    <d v="2025-10-18T00:00:00"/>
    <s v="octubre"/>
    <n v="2025"/>
  </r>
  <r>
    <x v="0"/>
    <n v="520"/>
    <n v="0"/>
    <d v="2025-07-21T00:00:00"/>
    <d v="2025-10-30T00:00:00"/>
    <d v="2025-11-19T00:00:00"/>
    <s v="ConchaD"/>
    <x v="45"/>
    <s v="JAIMEG,MARTINB"/>
    <n v="86125"/>
    <s v="EUR"/>
    <n v="86125"/>
    <n v="99905"/>
    <n v="10602.33"/>
    <n v="10602.33"/>
    <n v="12298.702799999999"/>
    <n v="0.12310397677793904"/>
    <n v="7"/>
    <x v="1"/>
    <n v="10"/>
    <n v="2025"/>
    <d v="2026-01-03T00:00:00"/>
    <s v="enero"/>
    <n v="2026"/>
  </r>
  <r>
    <x v="0"/>
    <n v="521"/>
    <n v="1"/>
    <d v="2025-07-22T00:00:00"/>
    <d v="2025-07-07T00:00:00"/>
    <d v="2025-07-18T00:00:00"/>
    <s v="VeronicaN"/>
    <x v="45"/>
    <m/>
    <n v="194772"/>
    <s v="MXN"/>
    <n v="9349.0560000000005"/>
    <n v="10907.232"/>
    <n v="0"/>
    <n v="0"/>
    <n v="0"/>
    <n v="0"/>
    <n v="7"/>
    <x v="1"/>
    <n v="7"/>
    <n v="2025"/>
    <d v="2025-09-01T00:00:00"/>
    <s v="septiembre"/>
    <n v="2025"/>
  </r>
  <r>
    <x v="0"/>
    <n v="522"/>
    <n v="1"/>
    <d v="2025-07-22T00:00:00"/>
    <d v="2025-07-22T00:00:00"/>
    <d v="2025-07-27T00:00:00"/>
    <s v="MariaM"/>
    <x v="45"/>
    <m/>
    <n v="23340"/>
    <s v="EUR"/>
    <n v="23340"/>
    <n v="27074.399999999998"/>
    <n v="2145"/>
    <n v="2145"/>
    <n v="2488.1999999999998"/>
    <n v="9.1902313624678669E-2"/>
    <n v="7"/>
    <x v="1"/>
    <n v="7"/>
    <n v="2025"/>
    <d v="2025-09-10T00:00:00"/>
    <s v="septiembre"/>
    <n v="2025"/>
  </r>
  <r>
    <x v="0"/>
    <n v="523"/>
    <n v="1"/>
    <d v="2025-07-22T00:00:00"/>
    <d v="2025-07-04T00:00:00"/>
    <d v="2025-07-06T00:00:00"/>
    <s v="MariaM"/>
    <x v="45"/>
    <m/>
    <n v="2100"/>
    <s v="EUR"/>
    <n v="2100"/>
    <n v="2436"/>
    <n v="358.91"/>
    <n v="358.91"/>
    <n v="416.3356"/>
    <n v="0.17090952380952382"/>
    <n v="7"/>
    <x v="1"/>
    <n v="7"/>
    <n v="2025"/>
    <d v="2025-08-20T00:00:00"/>
    <s v="agosto"/>
    <n v="2025"/>
  </r>
  <r>
    <x v="0"/>
    <n v="524"/>
    <n v="1"/>
    <d v="2025-07-22T00:00:00"/>
    <d v="2025-07-26T00:00:00"/>
    <d v="2025-08-07T00:00:00"/>
    <s v="MariellaP"/>
    <x v="45"/>
    <s v="JAIMEG"/>
    <n v="274863.65000000002"/>
    <s v="USD"/>
    <n v="236382.73900000003"/>
    <n v="274863.65000000002"/>
    <n v="36309.410000000003"/>
    <n v="31226.092600000004"/>
    <n v="36309.410000000003"/>
    <n v="0.13209971562263689"/>
    <n v="7"/>
    <x v="1"/>
    <n v="7"/>
    <n v="2025"/>
    <d v="2025-09-21T00:00:00"/>
    <s v="septiembre"/>
    <n v="2025"/>
  </r>
  <r>
    <x v="0"/>
    <n v="525"/>
    <n v="0"/>
    <d v="2025-07-23T00:00:00"/>
    <d v="2025-10-05T00:00:00"/>
    <d v="2025-10-22T00:00:00"/>
    <s v="LucianaE"/>
    <x v="45"/>
    <m/>
    <n v="24593.55"/>
    <s v="USD"/>
    <n v="21150.452999999998"/>
    <n v="24593.55"/>
    <n v="1043.73"/>
    <n v="897.6078"/>
    <n v="1043.73"/>
    <n v="4.2439176125447529E-2"/>
    <n v="7"/>
    <x v="1"/>
    <n v="10"/>
    <n v="2025"/>
    <d v="2025-12-06T00:00:00"/>
    <s v="diciembre"/>
    <n v="2025"/>
  </r>
  <r>
    <x v="0"/>
    <n v="526"/>
    <n v="1"/>
    <d v="2025-07-23T00:00:00"/>
    <d v="2025-07-30T00:00:00"/>
    <d v="2025-08-02T00:00:00"/>
    <s v="DianaM"/>
    <x v="45"/>
    <m/>
    <n v="1318.98"/>
    <s v="USD"/>
    <n v="1134.3227999999999"/>
    <n v="1318.98"/>
    <n v="0"/>
    <n v="0"/>
    <n v="0"/>
    <n v="0"/>
    <n v="7"/>
    <x v="1"/>
    <n v="7"/>
    <n v="2025"/>
    <d v="2025-09-16T00:00:00"/>
    <s v="septiembre"/>
    <n v="2025"/>
  </r>
  <r>
    <x v="0"/>
    <n v="527"/>
    <n v="1"/>
    <d v="2025-07-24T00:00:00"/>
    <d v="2025-08-13T00:00:00"/>
    <d v="2025-08-13T00:00:00"/>
    <s v="DianaM"/>
    <x v="45"/>
    <m/>
    <n v="5116.8500000000004"/>
    <s v="USD"/>
    <n v="4400.491"/>
    <n v="5116.8500000000004"/>
    <n v="50"/>
    <n v="43"/>
    <n v="50"/>
    <n v="9.771636846888223E-3"/>
    <n v="7"/>
    <x v="1"/>
    <n v="8"/>
    <n v="2025"/>
    <d v="2025-09-27T00:00:00"/>
    <s v="septiembre"/>
    <n v="2025"/>
  </r>
  <r>
    <x v="0"/>
    <n v="528"/>
    <n v="0"/>
    <d v="2025-07-27T00:00:00"/>
    <d v="2025-12-25T00:00:00"/>
    <d v="2025-12-30T00:00:00"/>
    <s v="LucianaE"/>
    <x v="46"/>
    <m/>
    <n v="6395"/>
    <s v="USD"/>
    <n v="5499.7"/>
    <n v="6395"/>
    <n v="465"/>
    <n v="399.9"/>
    <n v="465"/>
    <n v="7.2713057075840498E-2"/>
    <n v="7"/>
    <x v="1"/>
    <n v="12"/>
    <n v="2025"/>
    <d v="2026-02-13T00:00:00"/>
    <s v="febrero"/>
    <n v="2026"/>
  </r>
  <r>
    <x v="0"/>
    <n v="529"/>
    <n v="0"/>
    <d v="2025-07-28T00:00:00"/>
    <d v="2025-07-28T00:00:00"/>
    <d v="2025-07-30T00:00:00"/>
    <s v="MartinB"/>
    <x v="46"/>
    <s v="JAIMEG"/>
    <n v="2802"/>
    <s v="CHF"/>
    <n v="2998.1400000000003"/>
    <n v="3502.5"/>
    <n v="216"/>
    <n v="231.12"/>
    <n v="270"/>
    <n v="7.7087794432548179E-2"/>
    <n v="7"/>
    <x v="1"/>
    <n v="7"/>
    <n v="2025"/>
    <d v="2025-09-13T00:00:00"/>
    <s v="septiembre"/>
    <n v="2025"/>
  </r>
  <r>
    <x v="0"/>
    <n v="530"/>
    <n v="1"/>
    <d v="2025-07-28T00:00:00"/>
    <d v="2025-10-05T00:00:00"/>
    <d v="2025-10-20T00:00:00"/>
    <s v="LucianaE"/>
    <x v="46"/>
    <m/>
    <n v="48859.88"/>
    <s v="USD"/>
    <n v="42019.496799999994"/>
    <n v="48859.88"/>
    <n v="5210.03"/>
    <n v="4480.6257999999998"/>
    <n v="5210.03"/>
    <n v="0.10663206704560062"/>
    <n v="7"/>
    <x v="1"/>
    <n v="10"/>
    <n v="2025"/>
    <d v="2025-12-04T00:00:00"/>
    <s v="diciembre"/>
    <n v="2025"/>
  </r>
  <r>
    <x v="0"/>
    <n v="531"/>
    <n v="1"/>
    <d v="2025-07-28T00:00:00"/>
    <d v="2025-07-26T00:00:00"/>
    <d v="2025-09-27T00:00:00"/>
    <s v="DianaM"/>
    <x v="46"/>
    <m/>
    <n v="33581.879999999997"/>
    <s v="USD"/>
    <n v="28880.416799999999"/>
    <n v="33581.879999999997"/>
    <n v="2970.88"/>
    <n v="2554.9567999999999"/>
    <n v="2970.88"/>
    <n v="8.846675647700486E-2"/>
    <n v="7"/>
    <x v="1"/>
    <n v="7"/>
    <n v="2025"/>
    <d v="2025-11-11T00:00:00"/>
    <s v="noviembre"/>
    <n v="2025"/>
  </r>
  <r>
    <x v="0"/>
    <n v="532"/>
    <n v="1"/>
    <d v="2025-07-29T00:00:00"/>
    <d v="2025-09-03T00:00:00"/>
    <d v="2025-09-12T00:00:00"/>
    <s v="MariellaP"/>
    <x v="46"/>
    <m/>
    <n v="0"/>
    <s v="USD"/>
    <n v="0"/>
    <n v="0"/>
    <n v="-2831.43"/>
    <n v="-2435.0297999999998"/>
    <n v="-2831.43"/>
    <e v="#DIV/0!"/>
    <n v="7"/>
    <x v="1"/>
    <n v="9"/>
    <n v="2025"/>
    <d v="2025-10-27T00:00:00"/>
    <s v="octubre"/>
    <n v="2025"/>
  </r>
  <r>
    <x v="0"/>
    <n v="533"/>
    <n v="1"/>
    <d v="2025-07-29T00:00:00"/>
    <d v="2025-06-22T00:00:00"/>
    <d v="2025-06-27T00:00:00"/>
    <s v="JorgeG"/>
    <x v="46"/>
    <m/>
    <n v="2722.85"/>
    <s v="USD"/>
    <n v="2341.6509999999998"/>
    <n v="2722.85"/>
    <n v="196.08"/>
    <n v="168.62880000000001"/>
    <n v="196.08"/>
    <n v="7.2012780726077461E-2"/>
    <n v="7"/>
    <x v="1"/>
    <n v="6"/>
    <n v="2025"/>
    <d v="2025-08-11T00:00:00"/>
    <s v="agosto"/>
    <n v="2025"/>
  </r>
  <r>
    <x v="0"/>
    <n v="534"/>
    <n v="1"/>
    <d v="2025-07-29T00:00:00"/>
    <d v="2025-07-31T00:00:00"/>
    <d v="2025-08-12T00:00:00"/>
    <s v="DianaM"/>
    <x v="46"/>
    <m/>
    <n v="46069.59"/>
    <s v="USD"/>
    <n v="39619.847399999999"/>
    <n v="46069.59"/>
    <n v="3897.57"/>
    <n v="3351.9102000000003"/>
    <n v="3897.57"/>
    <n v="8.4601794806509034E-2"/>
    <n v="7"/>
    <x v="1"/>
    <n v="7"/>
    <n v="2025"/>
    <d v="2025-09-26T00:00:00"/>
    <s v="septiembre"/>
    <n v="2025"/>
  </r>
  <r>
    <x v="0"/>
    <n v="535"/>
    <n v="1"/>
    <d v="2025-07-29T00:00:00"/>
    <d v="2025-06-04T00:00:00"/>
    <d v="2025-07-06T00:00:00"/>
    <s v="VeronicaN"/>
    <x v="46"/>
    <m/>
    <n v="2861.4"/>
    <s v="USD"/>
    <n v="2460.8040000000001"/>
    <n v="2861.4"/>
    <n v="251"/>
    <n v="215.85999999999999"/>
    <n v="251"/>
    <n v="8.771929824561403E-2"/>
    <n v="7"/>
    <x v="1"/>
    <n v="6"/>
    <n v="2025"/>
    <d v="2025-08-20T00:00:00"/>
    <s v="agosto"/>
    <n v="2025"/>
  </r>
  <r>
    <x v="0"/>
    <n v="536"/>
    <n v="1"/>
    <d v="2025-07-30T00:00:00"/>
    <d v="2025-06-14T00:00:00"/>
    <d v="2025-08-02T00:00:00"/>
    <s v="DianaM"/>
    <x v="46"/>
    <s v="MARC1989,MARIELLAP"/>
    <n v="81706.59"/>
    <s v="USD"/>
    <n v="70267.667399999991"/>
    <n v="81706.59"/>
    <n v="10031.5"/>
    <n v="8627.09"/>
    <n v="10031.5"/>
    <n v="0.12277467460091042"/>
    <n v="7"/>
    <x v="1"/>
    <n v="6"/>
    <n v="2025"/>
    <d v="2025-09-16T00:00:00"/>
    <s v="septiembre"/>
    <n v="2025"/>
  </r>
  <r>
    <x v="0"/>
    <n v="537"/>
    <n v="0"/>
    <d v="2025-07-30T00:00:00"/>
    <d v="2025-09-15T00:00:00"/>
    <d v="2025-09-30T00:00:00"/>
    <s v="MinervaH"/>
    <x v="46"/>
    <m/>
    <n v="6322.25"/>
    <s v="EUR"/>
    <n v="6322.25"/>
    <n v="7333.8099999999995"/>
    <n v="600.9"/>
    <n v="600.9"/>
    <n v="697.04399999999987"/>
    <n v="9.5045276602475387E-2"/>
    <n v="7"/>
    <x v="1"/>
    <n v="9"/>
    <n v="2025"/>
    <d v="2025-11-14T00:00:00"/>
    <s v="noviembre"/>
    <n v="2025"/>
  </r>
  <r>
    <x v="0"/>
    <n v="538"/>
    <n v="1"/>
    <d v="2025-07-30T00:00:00"/>
    <d v="2025-11-21T00:00:00"/>
    <d v="2025-11-24T00:00:00"/>
    <s v="DianaM"/>
    <x v="46"/>
    <m/>
    <n v="1044.98"/>
    <s v="USD"/>
    <n v="898.68280000000004"/>
    <n v="1044.98"/>
    <n v="70"/>
    <n v="60.199999999999996"/>
    <n v="70"/>
    <n v="6.6986927979482858E-2"/>
    <n v="7"/>
    <x v="1"/>
    <n v="11"/>
    <n v="2025"/>
    <d v="2026-01-08T00:00:00"/>
    <s v="enero"/>
    <n v="2026"/>
  </r>
  <r>
    <x v="0"/>
    <n v="539"/>
    <n v="1"/>
    <d v="2025-07-30T00:00:00"/>
    <d v="2025-05-15T00:00:00"/>
    <d v="2025-05-21T00:00:00"/>
    <s v="VeronicaN"/>
    <x v="46"/>
    <m/>
    <n v="7198.65"/>
    <s v="USD"/>
    <n v="6190.8389999999999"/>
    <n v="7198.65"/>
    <n v="587.97"/>
    <n v="505.6542"/>
    <n v="587.97"/>
    <n v="8.1677814590235667E-2"/>
    <n v="7"/>
    <x v="1"/>
    <n v="5"/>
    <n v="2025"/>
    <d v="2025-07-05T00:00:00"/>
    <s v="julio"/>
    <n v="2025"/>
  </r>
  <r>
    <x v="0"/>
    <n v="540"/>
    <n v="0"/>
    <d v="2025-07-31T00:00:00"/>
    <d v="2025-07-31T00:00:00"/>
    <d v="2025-08-04T00:00:00"/>
    <s v="DianaM"/>
    <x v="46"/>
    <m/>
    <n v="42853.67"/>
    <s v="USD"/>
    <n v="36854.156199999998"/>
    <n v="42853.67"/>
    <n v="8705.64"/>
    <n v="7486.8503999999994"/>
    <n v="8705.64"/>
    <n v="0.20314806176460498"/>
    <n v="7"/>
    <x v="1"/>
    <n v="7"/>
    <n v="2025"/>
    <d v="2025-09-18T00:00:00"/>
    <s v="septiembre"/>
    <n v="2025"/>
  </r>
  <r>
    <x v="0"/>
    <n v="541"/>
    <n v="1"/>
    <d v="2025-07-31T00:00:00"/>
    <d v="2025-03-21T00:00:00"/>
    <d v="2025-03-24T00:00:00"/>
    <s v="VeronicaN"/>
    <x v="46"/>
    <m/>
    <n v="14819.43"/>
    <s v="USD"/>
    <n v="12744.709800000001"/>
    <n v="14819.43"/>
    <n v="769.17"/>
    <n v="661.48619999999994"/>
    <n v="769.17"/>
    <n v="5.1902805978367585E-2"/>
    <n v="7"/>
    <x v="1"/>
    <n v="3"/>
    <n v="2025"/>
    <d v="2025-05-08T00:00:00"/>
    <s v="mayo"/>
    <n v="2025"/>
  </r>
  <r>
    <x v="0"/>
    <n v="542"/>
    <n v="1"/>
    <d v="2025-07-31T00:00:00"/>
    <d v="2025-02-11T00:00:00"/>
    <d v="2025-05-18T00:00:00"/>
    <s v="VeronicaN"/>
    <x v="46"/>
    <m/>
    <n v="3185.04"/>
    <s v="USD"/>
    <n v="2739.1343999999999"/>
    <n v="3185.04"/>
    <n v="76.14"/>
    <n v="65.480400000000003"/>
    <n v="76.14"/>
    <n v="2.3905508251073772E-2"/>
    <n v="7"/>
    <x v="1"/>
    <n v="2"/>
    <n v="2025"/>
    <d v="2025-07-02T00:00:00"/>
    <s v="julio"/>
    <n v="2025"/>
  </r>
  <r>
    <x v="0"/>
    <n v="544"/>
    <n v="0"/>
    <d v="2025-08-01T00:00:00"/>
    <d v="2025-11-17T00:00:00"/>
    <d v="2025-11-19T00:00:00"/>
    <s v="MartinO"/>
    <x v="46"/>
    <s v="JORGEP"/>
    <n v="38204.58"/>
    <s v="MXN"/>
    <n v="1833.8198400000001"/>
    <n v="2139.4564800000003"/>
    <n v="9704.58"/>
    <n v="465.81984"/>
    <n v="543.45648000000006"/>
    <n v="0.25401614152020513"/>
    <n v="8"/>
    <x v="1"/>
    <n v="11"/>
    <n v="2025"/>
    <d v="2026-01-03T00:00:00"/>
    <s v="enero"/>
    <n v="2026"/>
  </r>
  <r>
    <x v="0"/>
    <n v="545"/>
    <n v="1"/>
    <d v="2025-08-03T00:00:00"/>
    <d v="2025-02-07T00:00:00"/>
    <d v="2025-04-20T00:00:00"/>
    <s v="VeronicaN"/>
    <x v="47"/>
    <m/>
    <n v="4522.3100000000004"/>
    <s v="USD"/>
    <n v="3889.1866000000005"/>
    <n v="4522.3100000000004"/>
    <n v="0"/>
    <n v="0"/>
    <n v="0"/>
    <n v="0"/>
    <n v="8"/>
    <x v="1"/>
    <n v="2"/>
    <n v="2025"/>
    <d v="2025-06-04T00:00:00"/>
    <s v="junio"/>
    <n v="2025"/>
  </r>
  <r>
    <x v="0"/>
    <n v="546"/>
    <n v="1"/>
    <d v="2025-08-04T00:00:00"/>
    <d v="2025-06-27T00:00:00"/>
    <d v="2025-08-06T00:00:00"/>
    <s v="VeronicaN"/>
    <x v="47"/>
    <m/>
    <n v="75606"/>
    <s v="MXN"/>
    <n v="3629.0880000000002"/>
    <n v="4233.9359999999997"/>
    <n v="2150"/>
    <n v="103.2"/>
    <n v="120.4"/>
    <n v="2.8436896542602438E-2"/>
    <n v="8"/>
    <x v="1"/>
    <n v="6"/>
    <n v="2025"/>
    <d v="2025-09-20T00:00:00"/>
    <s v="septiembre"/>
    <n v="2025"/>
  </r>
  <r>
    <x v="0"/>
    <n v="547"/>
    <n v="1"/>
    <d v="2025-08-04T00:00:00"/>
    <d v="2025-06-29T00:00:00"/>
    <d v="2025-08-16T00:00:00"/>
    <s v="VeronicaN"/>
    <x v="47"/>
    <m/>
    <n v="4307.1499999999996"/>
    <s v="USD"/>
    <n v="3704.1489999999994"/>
    <n v="4307.1499999999996"/>
    <n v="742.03"/>
    <n v="638.14580000000001"/>
    <n v="742.03"/>
    <n v="0.17227865293755734"/>
    <n v="8"/>
    <x v="1"/>
    <n v="6"/>
    <n v="2025"/>
    <d v="2025-09-30T00:00:00"/>
    <s v="septiembre"/>
    <n v="2025"/>
  </r>
  <r>
    <x v="0"/>
    <n v="548"/>
    <n v="0"/>
    <d v="2025-08-04T00:00:00"/>
    <d v="2025-07-20T00:00:00"/>
    <d v="2025-07-27T00:00:00"/>
    <s v="VeronicaN"/>
    <x v="47"/>
    <m/>
    <n v="62135"/>
    <s v="EUR"/>
    <n v="62135"/>
    <n v="72076.599999999991"/>
    <n v="6080.3"/>
    <n v="6080.3"/>
    <n v="7053.1480000000001"/>
    <n v="9.7856280679166338E-2"/>
    <n v="8"/>
    <x v="1"/>
    <n v="7"/>
    <n v="2025"/>
    <d v="2025-09-10T00:00:00"/>
    <s v="septiembre"/>
    <n v="2025"/>
  </r>
  <r>
    <x v="0"/>
    <n v="549"/>
    <n v="0"/>
    <d v="2025-08-04T00:00:00"/>
    <d v="2025-07-17T00:00:00"/>
    <d v="2025-07-20T00:00:00"/>
    <s v="VeronicaN"/>
    <x v="47"/>
    <m/>
    <n v="32910"/>
    <s v="CHF"/>
    <n v="35213.700000000004"/>
    <n v="41137.5"/>
    <n v="3291"/>
    <n v="3521.3700000000003"/>
    <n v="4113.75"/>
    <n v="9.9999999999999992E-2"/>
    <n v="8"/>
    <x v="1"/>
    <n v="7"/>
    <n v="2025"/>
    <d v="2025-09-03T00:00:00"/>
    <s v="septiembre"/>
    <n v="2025"/>
  </r>
  <r>
    <x v="0"/>
    <n v="550"/>
    <n v="1"/>
    <d v="2025-08-04T00:00:00"/>
    <d v="2025-07-05T00:00:00"/>
    <d v="2025-08-08T00:00:00"/>
    <s v="VeronicaN"/>
    <x v="47"/>
    <m/>
    <n v="43995.07"/>
    <s v="USD"/>
    <n v="37835.760199999997"/>
    <n v="43995.07"/>
    <n v="3348.9"/>
    <n v="2880.0540000000001"/>
    <n v="3348.9"/>
    <n v="7.6119892524321484E-2"/>
    <n v="8"/>
    <x v="1"/>
    <n v="7"/>
    <n v="2025"/>
    <d v="2025-09-22T00:00:00"/>
    <s v="septiembre"/>
    <n v="2025"/>
  </r>
  <r>
    <x v="0"/>
    <n v="551"/>
    <n v="0"/>
    <d v="2025-08-04T00:00:00"/>
    <d v="2025-08-18T00:00:00"/>
    <d v="2025-08-23T00:00:00"/>
    <s v="MinervaH"/>
    <x v="47"/>
    <m/>
    <n v="51806.6"/>
    <s v="MXN"/>
    <n v="2486.7168000000001"/>
    <n v="2901.1696000000002"/>
    <n v="1328.6"/>
    <n v="63.772799999999997"/>
    <n v="74.401600000000002"/>
    <n v="2.5645381090440213E-2"/>
    <n v="8"/>
    <x v="1"/>
    <n v="8"/>
    <n v="2025"/>
    <d v="2025-10-07T00:00:00"/>
    <s v="octubre"/>
    <n v="2025"/>
  </r>
  <r>
    <x v="0"/>
    <n v="552"/>
    <n v="0"/>
    <d v="2025-08-05T00:00:00"/>
    <d v="2025-08-07T00:00:00"/>
    <d v="2026-01-04T00:00:00"/>
    <s v="MariaJose"/>
    <x v="47"/>
    <s v="JORGEP,MARTINB"/>
    <n v="39016.080000000002"/>
    <s v="USD"/>
    <n v="33553.828800000003"/>
    <n v="39016.080000000002"/>
    <n v="4288"/>
    <n v="3687.68"/>
    <n v="4288"/>
    <n v="0.10990340392986685"/>
    <n v="8"/>
    <x v="1"/>
    <n v="8"/>
    <n v="2025"/>
    <d v="2026-02-18T00:00:00"/>
    <s v="febrero"/>
    <n v="2026"/>
  </r>
  <r>
    <x v="0"/>
    <n v="553"/>
    <n v="0"/>
    <d v="2025-08-05T00:00:00"/>
    <d v="2025-09-03T00:00:00"/>
    <d v="2025-09-10T00:00:00"/>
    <s v="RafaellaP"/>
    <x v="47"/>
    <m/>
    <n v="77583"/>
    <s v="EUR"/>
    <n v="77583"/>
    <n v="89996.28"/>
    <n v="7809.64"/>
    <n v="7809.64"/>
    <n v="9059.1823999999997"/>
    <n v="0.10066174290759575"/>
    <n v="8"/>
    <x v="1"/>
    <n v="9"/>
    <n v="2025"/>
    <d v="2025-10-25T00:00:00"/>
    <s v="octubre"/>
    <n v="2025"/>
  </r>
  <r>
    <x v="0"/>
    <n v="554"/>
    <n v="1"/>
    <d v="2025-08-05T00:00:00"/>
    <d v="2025-08-02T00:00:00"/>
    <d v="2025-08-03T00:00:00"/>
    <s v="ClaudiaF"/>
    <x v="47"/>
    <m/>
    <n v="1613.45"/>
    <s v="USD"/>
    <n v="1387.567"/>
    <n v="1613.45"/>
    <n v="137.9"/>
    <n v="118.59400000000001"/>
    <n v="137.9"/>
    <n v="8.5469026000185938E-2"/>
    <n v="8"/>
    <x v="1"/>
    <n v="8"/>
    <n v="2025"/>
    <d v="2025-09-17T00:00:00"/>
    <s v="septiembre"/>
    <n v="2025"/>
  </r>
  <r>
    <x v="0"/>
    <n v="555"/>
    <n v="1"/>
    <d v="2025-08-05T00:00:00"/>
    <d v="2025-08-09T00:00:00"/>
    <d v="2025-08-15T00:00:00"/>
    <s v="DianaM"/>
    <x v="47"/>
    <m/>
    <n v="5682"/>
    <s v="USD"/>
    <n v="4886.5199999999995"/>
    <n v="5682"/>
    <n v="534.11"/>
    <n v="459.33460000000002"/>
    <n v="534.11"/>
    <n v="9.400035198873638E-2"/>
    <n v="8"/>
    <x v="1"/>
    <n v="8"/>
    <n v="2025"/>
    <d v="2025-09-29T00:00:00"/>
    <s v="septiembre"/>
    <n v="2025"/>
  </r>
  <r>
    <x v="0"/>
    <n v="556"/>
    <n v="1"/>
    <d v="2025-08-05T00:00:00"/>
    <d v="2025-08-05T00:00:00"/>
    <d v="2025-08-05T00:00:00"/>
    <s v="DianaM"/>
    <x v="47"/>
    <m/>
    <n v="13220.5"/>
    <s v="USD"/>
    <n v="11369.63"/>
    <n v="13220.5"/>
    <n v="609.14"/>
    <n v="523.86040000000003"/>
    <n v="609.14"/>
    <n v="4.6075413184070199E-2"/>
    <n v="8"/>
    <x v="1"/>
    <n v="8"/>
    <n v="2025"/>
    <d v="2025-09-19T00:00:00"/>
    <s v="septiembre"/>
    <n v="2025"/>
  </r>
  <r>
    <x v="0"/>
    <n v="557"/>
    <n v="1"/>
    <d v="2025-08-05T00:00:00"/>
    <d v="2025-05-02T00:00:00"/>
    <d v="2025-07-17T00:00:00"/>
    <s v="VeronicaN"/>
    <x v="47"/>
    <m/>
    <n v="8329.19"/>
    <s v="USD"/>
    <n v="7163.1034"/>
    <n v="8329.19"/>
    <n v="761.59"/>
    <n v="654.9674"/>
    <n v="761.59"/>
    <n v="9.1436262109520855E-2"/>
    <n v="8"/>
    <x v="1"/>
    <n v="5"/>
    <n v="2025"/>
    <d v="2025-08-31T00:00:00"/>
    <s v="agosto"/>
    <n v="2025"/>
  </r>
  <r>
    <x v="0"/>
    <n v="558"/>
    <n v="1"/>
    <d v="2025-08-06T00:00:00"/>
    <d v="2025-07-23T00:00:00"/>
    <d v="2025-08-12T00:00:00"/>
    <s v="DianaM"/>
    <x v="47"/>
    <s v="MARC1989,MARIELLAP"/>
    <n v="16034.17"/>
    <s v="USD"/>
    <n v="13789.386199999999"/>
    <n v="16034.17"/>
    <n v="1559.84"/>
    <n v="1341.4623999999999"/>
    <n v="1559.84"/>
    <n v="9.7282241612755754E-2"/>
    <n v="8"/>
    <x v="1"/>
    <n v="7"/>
    <n v="2025"/>
    <d v="2025-09-26T00:00:00"/>
    <s v="septiembre"/>
    <n v="2025"/>
  </r>
  <r>
    <x v="0"/>
    <n v="559"/>
    <n v="0"/>
    <d v="2025-08-06T00:00:00"/>
    <d v="2025-09-12T00:00:00"/>
    <d v="2025-09-16T00:00:00"/>
    <s v="LuisHdz"/>
    <x v="47"/>
    <s v="MARC1989"/>
    <n v="1725.06"/>
    <s v="USD"/>
    <n v="1483.5516"/>
    <n v="1725.06"/>
    <n v="70"/>
    <n v="60.199999999999996"/>
    <n v="70"/>
    <n v="4.0578298725841414E-2"/>
    <n v="8"/>
    <x v="1"/>
    <n v="9"/>
    <n v="2025"/>
    <d v="2025-10-31T00:00:00"/>
    <s v="octubre"/>
    <n v="2025"/>
  </r>
  <r>
    <x v="0"/>
    <n v="560"/>
    <n v="0"/>
    <d v="2025-08-06T00:00:00"/>
    <d v="2025-08-16T00:00:00"/>
    <d v="2025-08-18T00:00:00"/>
    <s v="LuisHdz"/>
    <x v="47"/>
    <s v="MARC1989"/>
    <n v="1725"/>
    <s v="GPB"/>
    <n v="1983.7499999999998"/>
    <n v="2311.5"/>
    <n v="138"/>
    <n v="158.69999999999999"/>
    <n v="184.92000000000002"/>
    <n v="0.08"/>
    <n v="8"/>
    <x v="1"/>
    <n v="8"/>
    <n v="2025"/>
    <d v="2025-10-02T00:00:00"/>
    <s v="octubre"/>
    <n v="2025"/>
  </r>
  <r>
    <x v="0"/>
    <n v="561"/>
    <n v="0"/>
    <d v="2025-08-06T00:00:00"/>
    <d v="2025-10-01T00:00:00"/>
    <d v="2025-10-16T00:00:00"/>
    <s v="MinervaH"/>
    <x v="47"/>
    <s v="MARIAM"/>
    <n v="145386.9"/>
    <s v="MXN"/>
    <n v="6978.5712000000003"/>
    <n v="8141.6664000000001"/>
    <n v="5006.95"/>
    <n v="240.33359999999999"/>
    <n v="280.38920000000002"/>
    <n v="3.4438797443235941E-2"/>
    <n v="8"/>
    <x v="1"/>
    <n v="10"/>
    <n v="2025"/>
    <d v="2025-11-30T00:00:00"/>
    <s v="noviembre"/>
    <n v="2025"/>
  </r>
  <r>
    <x v="0"/>
    <n v="562"/>
    <n v="1"/>
    <d v="2025-08-08T00:00:00"/>
    <d v="2025-08-22T00:00:00"/>
    <d v="2025-08-23T00:00:00"/>
    <s v="LuisHdz"/>
    <x v="47"/>
    <s v="MARC1989"/>
    <n v="2837.24"/>
    <s v="USD"/>
    <n v="2440.0263999999997"/>
    <n v="2837.24"/>
    <n v="345.45"/>
    <n v="297.08699999999999"/>
    <n v="345.45"/>
    <n v="0.12175564985690319"/>
    <n v="8"/>
    <x v="1"/>
    <n v="8"/>
    <n v="2025"/>
    <d v="2025-10-07T00:00:00"/>
    <s v="octubre"/>
    <n v="2025"/>
  </r>
  <r>
    <x v="0"/>
    <n v="563"/>
    <n v="0"/>
    <d v="2025-08-08T00:00:00"/>
    <d v="2025-09-26T00:00:00"/>
    <d v="2025-09-28T00:00:00"/>
    <s v="LuisHdz"/>
    <x v="47"/>
    <s v="MARC1989"/>
    <n v="8838.56"/>
    <s v="USD"/>
    <n v="7601.1615999999995"/>
    <n v="8838.56"/>
    <n v="759"/>
    <n v="652.74"/>
    <n v="759"/>
    <n v="8.5873716985572321E-2"/>
    <n v="8"/>
    <x v="1"/>
    <n v="9"/>
    <n v="2025"/>
    <d v="2025-11-12T00:00:00"/>
    <s v="noviembre"/>
    <n v="2025"/>
  </r>
  <r>
    <x v="0"/>
    <n v="564"/>
    <n v="0"/>
    <d v="2025-08-08T00:00:00"/>
    <d v="2025-10-06T00:00:00"/>
    <d v="2026-02-14T00:00:00"/>
    <s v="VeronicaN"/>
    <x v="47"/>
    <m/>
    <n v="100779.49"/>
    <s v="USD"/>
    <n v="86670.361400000009"/>
    <n v="100779.49"/>
    <n v="4325.25"/>
    <n v="3719.7150000000001"/>
    <n v="4325.25"/>
    <n v="4.2917958802927064E-2"/>
    <n v="8"/>
    <x v="1"/>
    <n v="10"/>
    <n v="2025"/>
    <d v="2026-03-31T00:00:00"/>
    <s v="marzo"/>
    <n v="2026"/>
  </r>
  <r>
    <x v="0"/>
    <n v="565"/>
    <n v="1"/>
    <d v="2025-08-11T00:00:00"/>
    <d v="2025-10-24T00:00:00"/>
    <d v="2025-10-28T00:00:00"/>
    <s v="DianaM"/>
    <x v="48"/>
    <m/>
    <n v="1896.82"/>
    <s v="USD"/>
    <n v="1631.2651999999998"/>
    <n v="1896.82"/>
    <n v="70"/>
    <n v="60.199999999999996"/>
    <n v="70"/>
    <n v="3.6903870688837111E-2"/>
    <n v="8"/>
    <x v="1"/>
    <n v="10"/>
    <n v="2025"/>
    <d v="2025-12-12T00:00:00"/>
    <s v="diciembre"/>
    <n v="2025"/>
  </r>
  <r>
    <x v="0"/>
    <n v="566"/>
    <n v="0"/>
    <d v="2025-08-11T00:00:00"/>
    <d v="2025-10-07T00:00:00"/>
    <d v="2025-10-24T00:00:00"/>
    <s v="AndreaM"/>
    <x v="48"/>
    <s v="MARC1989"/>
    <n v="519094.96"/>
    <s v="MXN"/>
    <n v="24916.558080000003"/>
    <n v="29069.317760000002"/>
    <n v="91497.33"/>
    <n v="4391.8718399999998"/>
    <n v="5123.8504800000001"/>
    <n v="0.17626318313705067"/>
    <n v="8"/>
    <x v="1"/>
    <n v="10"/>
    <n v="2025"/>
    <d v="2025-12-08T00:00:00"/>
    <s v="diciembre"/>
    <n v="2025"/>
  </r>
  <r>
    <x v="0"/>
    <n v="567"/>
    <n v="0"/>
    <d v="2025-08-12T00:00:00"/>
    <d v="2025-08-22T00:00:00"/>
    <d v="2025-08-25T00:00:00"/>
    <s v="JorgeP"/>
    <x v="48"/>
    <s v="MARC1989"/>
    <n v="1717.76"/>
    <s v="USD"/>
    <n v="1477.2736"/>
    <n v="1717.76"/>
    <n v="70"/>
    <n v="60.199999999999996"/>
    <n v="70"/>
    <n v="4.0750745156482859E-2"/>
    <n v="8"/>
    <x v="1"/>
    <n v="8"/>
    <n v="2025"/>
    <d v="2025-10-09T00:00:00"/>
    <s v="octubre"/>
    <n v="2025"/>
  </r>
  <r>
    <x v="0"/>
    <n v="568"/>
    <n v="1"/>
    <d v="2025-08-12T00:00:00"/>
    <d v="2025-04-10T00:00:00"/>
    <d v="2025-04-12T00:00:00"/>
    <s v="MarujaN"/>
    <x v="48"/>
    <m/>
    <n v="2700"/>
    <s v="GPB"/>
    <n v="3104.9999999999995"/>
    <n v="3618"/>
    <n v="178.74"/>
    <n v="205.55099999999999"/>
    <n v="239.51160000000002"/>
    <n v="6.6200000000000009E-2"/>
    <n v="8"/>
    <x v="1"/>
    <n v="4"/>
    <n v="2025"/>
    <d v="2025-05-27T00:00:00"/>
    <s v="mayo"/>
    <n v="2025"/>
  </r>
  <r>
    <x v="0"/>
    <n v="569"/>
    <n v="0"/>
    <d v="2025-08-12T00:00:00"/>
    <d v="2025-08-31T00:00:00"/>
    <d v="2025-09-04T00:00:00"/>
    <s v="MartinO"/>
    <x v="48"/>
    <m/>
    <n v="123600"/>
    <s v="MXN"/>
    <n v="5932.8"/>
    <n v="6921.6"/>
    <n v="13200"/>
    <n v="633.6"/>
    <n v="739.2"/>
    <n v="0.10679611650485436"/>
    <n v="8"/>
    <x v="1"/>
    <n v="8"/>
    <n v="2025"/>
    <d v="2025-10-19T00:00:00"/>
    <s v="octubre"/>
    <n v="2025"/>
  </r>
  <r>
    <x v="0"/>
    <n v="570"/>
    <n v="0"/>
    <d v="2025-08-12T00:00:00"/>
    <d v="2025-04-15T00:00:00"/>
    <d v="2025-04-18T00:00:00"/>
    <s v="MarujaN"/>
    <x v="48"/>
    <m/>
    <n v="2504"/>
    <s v="GPB"/>
    <n v="2879.6"/>
    <n v="3355.36"/>
    <n v="226.46"/>
    <n v="260.42899999999997"/>
    <n v="303.45640000000003"/>
    <n v="9.0439297124600637E-2"/>
    <n v="8"/>
    <x v="1"/>
    <n v="4"/>
    <n v="2025"/>
    <d v="2025-06-02T00:00:00"/>
    <s v="junio"/>
    <n v="2025"/>
  </r>
  <r>
    <x v="0"/>
    <n v="571"/>
    <n v="0"/>
    <d v="2025-08-12T00:00:00"/>
    <d v="2025-08-15T00:00:00"/>
    <d v="2025-08-20T00:00:00"/>
    <s v="MartinO"/>
    <x v="48"/>
    <m/>
    <n v="11942"/>
    <s v="MXN"/>
    <n v="573.21600000000001"/>
    <n v="668.75200000000007"/>
    <n v="84"/>
    <n v="4.032"/>
    <n v="4.7039999999999997"/>
    <n v="7.0339976553341153E-3"/>
    <n v="8"/>
    <x v="1"/>
    <n v="8"/>
    <n v="2025"/>
    <d v="2025-10-04T00:00:00"/>
    <s v="octubre"/>
    <n v="2025"/>
  </r>
  <r>
    <x v="0"/>
    <n v="572"/>
    <n v="1"/>
    <d v="2025-08-13T00:00:00"/>
    <d v="2025-05-26T00:00:00"/>
    <d v="2025-06-15T00:00:00"/>
    <s v="VeronicaN"/>
    <x v="48"/>
    <m/>
    <n v="10105.09"/>
    <s v="USD"/>
    <n v="8690.3773999999994"/>
    <n v="10105.09"/>
    <n v="819.34"/>
    <n v="704.63239999999996"/>
    <n v="819.34"/>
    <n v="8.1081910205648838E-2"/>
    <n v="8"/>
    <x v="1"/>
    <n v="5"/>
    <n v="2025"/>
    <d v="2025-07-30T00:00:00"/>
    <s v="julio"/>
    <n v="2025"/>
  </r>
  <r>
    <x v="0"/>
    <n v="573"/>
    <n v="1"/>
    <d v="2025-08-13T00:00:00"/>
    <d v="2025-05-30T00:00:00"/>
    <d v="2025-06-02T00:00:00"/>
    <s v="VeronicaN"/>
    <x v="48"/>
    <m/>
    <n v="6668"/>
    <s v="USD"/>
    <n v="5734.48"/>
    <n v="6668"/>
    <n v="669.28"/>
    <n v="575.58079999999995"/>
    <n v="669.28"/>
    <n v="0.10037192561487703"/>
    <n v="8"/>
    <x v="1"/>
    <n v="5"/>
    <n v="2025"/>
    <d v="2025-07-17T00:00:00"/>
    <s v="julio"/>
    <n v="2025"/>
  </r>
  <r>
    <x v="0"/>
    <n v="574"/>
    <n v="0"/>
    <d v="2025-08-13T00:00:00"/>
    <d v="2025-12-05T00:00:00"/>
    <d v="2025-12-10T00:00:00"/>
    <s v="DianaM"/>
    <x v="48"/>
    <s v="LUISHDZ"/>
    <n v="3854.09"/>
    <s v="USD"/>
    <n v="3314.5174000000002"/>
    <n v="3854.09"/>
    <n v="70"/>
    <n v="60.199999999999996"/>
    <n v="70"/>
    <n v="1.8162523449115092E-2"/>
    <n v="8"/>
    <x v="1"/>
    <n v="12"/>
    <n v="2025"/>
    <d v="2026-01-24T00:00:00"/>
    <s v="enero"/>
    <n v="2026"/>
  </r>
  <r>
    <x v="0"/>
    <n v="575"/>
    <n v="1"/>
    <d v="2025-08-13T00:00:00"/>
    <d v="2025-07-26T00:00:00"/>
    <d v="2025-08-18T00:00:00"/>
    <s v="DianaM"/>
    <x v="48"/>
    <m/>
    <n v="21032.86"/>
    <s v="USD"/>
    <n v="18088.259600000001"/>
    <n v="21032.86"/>
    <n v="2150.3000000000002"/>
    <n v="1849.258"/>
    <n v="2150.3000000000002"/>
    <n v="0.1022352642484189"/>
    <n v="8"/>
    <x v="1"/>
    <n v="7"/>
    <n v="2025"/>
    <d v="2025-10-02T00:00:00"/>
    <s v="octubre"/>
    <n v="2025"/>
  </r>
  <r>
    <x v="0"/>
    <n v="576"/>
    <n v="1"/>
    <d v="2025-08-13T00:00:00"/>
    <d v="2025-09-02T00:00:00"/>
    <d v="2025-09-05T00:00:00"/>
    <s v="DianaM"/>
    <x v="48"/>
    <s v="LUISHDZ"/>
    <n v="10684"/>
    <s v="USD"/>
    <n v="9188.24"/>
    <n v="10684"/>
    <n v="608.79"/>
    <n v="523.55939999999998"/>
    <n v="608.79"/>
    <n v="5.6981467615125424E-2"/>
    <n v="8"/>
    <x v="1"/>
    <n v="9"/>
    <n v="2025"/>
    <d v="2025-10-20T00:00:00"/>
    <s v="octubre"/>
    <n v="2025"/>
  </r>
  <r>
    <x v="0"/>
    <n v="577"/>
    <n v="0"/>
    <d v="2025-08-13T00:00:00"/>
    <d v="2025-08-01T00:00:00"/>
    <d v="2025-08-09T00:00:00"/>
    <s v="CatalinaF"/>
    <x v="48"/>
    <m/>
    <n v="22553.15"/>
    <s v="USD"/>
    <n v="19395.709000000003"/>
    <n v="22553.15"/>
    <n v="2083.59"/>
    <n v="1791.8874000000001"/>
    <n v="2083.59"/>
    <n v="9.238576429456638E-2"/>
    <n v="8"/>
    <x v="1"/>
    <n v="8"/>
    <n v="2025"/>
    <d v="2025-09-23T00:00:00"/>
    <s v="septiembre"/>
    <n v="2025"/>
  </r>
  <r>
    <x v="0"/>
    <n v="578"/>
    <n v="1"/>
    <d v="2025-08-13T00:00:00"/>
    <d v="2025-08-19T00:00:00"/>
    <d v="2025-09-16T00:00:00"/>
    <s v="DianaM"/>
    <x v="48"/>
    <s v="MARC1989"/>
    <n v="4612.22"/>
    <s v="USD"/>
    <n v="3966.5092"/>
    <n v="4612.22"/>
    <n v="50"/>
    <n v="43"/>
    <n v="50"/>
    <n v="1.0840766485553596E-2"/>
    <n v="8"/>
    <x v="1"/>
    <n v="8"/>
    <n v="2025"/>
    <d v="2025-10-31T00:00:00"/>
    <s v="octubre"/>
    <n v="2025"/>
  </r>
  <r>
    <x v="0"/>
    <n v="579"/>
    <n v="0"/>
    <d v="2025-08-14T00:00:00"/>
    <d v="2025-09-12T00:00:00"/>
    <d v="2026-02-19T00:00:00"/>
    <s v="DianaM"/>
    <x v="48"/>
    <s v="ISRAELB"/>
    <n v="3274.53"/>
    <s v="USD"/>
    <n v="2816.0958000000001"/>
    <n v="3274.53"/>
    <n v="70"/>
    <n v="60.199999999999996"/>
    <n v="70"/>
    <n v="2.137711366211334E-2"/>
    <n v="8"/>
    <x v="1"/>
    <n v="9"/>
    <n v="2025"/>
    <d v="2026-04-05T00:00:00"/>
    <s v="abril"/>
    <n v="2026"/>
  </r>
  <r>
    <x v="0"/>
    <n v="580"/>
    <n v="1"/>
    <d v="2025-08-14T00:00:00"/>
    <d v="2025-11-09T00:00:00"/>
    <d v="2025-11-15T00:00:00"/>
    <s v="DianaM"/>
    <x v="48"/>
    <s v="ISRAELB"/>
    <n v="799.1"/>
    <s v="USD"/>
    <n v="687.226"/>
    <n v="799.1"/>
    <n v="70"/>
    <n v="60.199999999999996"/>
    <n v="70"/>
    <n v="8.7598548366912776E-2"/>
    <n v="8"/>
    <x v="1"/>
    <n v="11"/>
    <n v="2025"/>
    <d v="2025-12-30T00:00:00"/>
    <s v="diciembre"/>
    <n v="2025"/>
  </r>
  <r>
    <x v="0"/>
    <n v="581"/>
    <n v="1"/>
    <d v="2025-08-14T00:00:00"/>
    <d v="2025-08-15T00:00:00"/>
    <d v="2025-08-17T00:00:00"/>
    <s v="LuisHdz"/>
    <x v="48"/>
    <s v="MARC1989"/>
    <n v="1917.44"/>
    <s v="USD"/>
    <n v="1648.9983999999999"/>
    <n v="1917.44"/>
    <n v="211.22"/>
    <n v="181.64920000000001"/>
    <n v="211.22"/>
    <n v="0.11015729305740989"/>
    <n v="8"/>
    <x v="1"/>
    <n v="8"/>
    <n v="2025"/>
    <d v="2025-10-01T00:00:00"/>
    <s v="octubre"/>
    <n v="2025"/>
  </r>
  <r>
    <x v="0"/>
    <n v="582"/>
    <n v="0"/>
    <d v="2025-08-14T00:00:00"/>
    <d v="2025-09-07T00:00:00"/>
    <d v="2025-09-18T00:00:00"/>
    <s v="LucianaE"/>
    <x v="48"/>
    <m/>
    <n v="26761.16"/>
    <s v="EUR"/>
    <n v="26761.16"/>
    <n v="31042.945599999999"/>
    <n v="3460.67"/>
    <n v="3460.67"/>
    <n v="4014.3771999999999"/>
    <n v="0.1293168905981654"/>
    <n v="8"/>
    <x v="1"/>
    <n v="9"/>
    <n v="2025"/>
    <d v="2025-11-02T00:00:00"/>
    <s v="noviembre"/>
    <n v="2025"/>
  </r>
  <r>
    <x v="0"/>
    <n v="583"/>
    <n v="1"/>
    <d v="2025-08-15T00:00:00"/>
    <d v="2025-08-05T00:00:00"/>
    <d v="2025-08-10T00:00:00"/>
    <s v="MariellaP"/>
    <x v="48"/>
    <s v="JAIMEG"/>
    <n v="13550"/>
    <s v="EUR"/>
    <n v="13550"/>
    <n v="15717.999999999998"/>
    <n v="350.2"/>
    <n v="350.2"/>
    <n v="406.23199999999997"/>
    <n v="2.5845018450184502E-2"/>
    <n v="8"/>
    <x v="1"/>
    <n v="8"/>
    <n v="2025"/>
    <d v="2025-09-24T00:00:00"/>
    <s v="septiembre"/>
    <n v="2025"/>
  </r>
  <r>
    <x v="0"/>
    <n v="585"/>
    <n v="0"/>
    <d v="2025-08-15T00:00:00"/>
    <d v="2025-08-30T00:00:00"/>
    <d v="2026-01-02T00:00:00"/>
    <s v="IsraelB"/>
    <x v="48"/>
    <s v="DIANAM"/>
    <n v="164566.65"/>
    <s v="MXN"/>
    <n v="7899.1992"/>
    <n v="9215.732399999999"/>
    <n v="3200.75"/>
    <n v="153.636"/>
    <n v="179.24199999999999"/>
    <n v="1.9449566482637886E-2"/>
    <n v="8"/>
    <x v="1"/>
    <n v="8"/>
    <n v="2025"/>
    <d v="2026-02-16T00:00:00"/>
    <s v="febrero"/>
    <n v="2026"/>
  </r>
  <r>
    <x v="0"/>
    <n v="586"/>
    <n v="1"/>
    <d v="2025-08-15T00:00:00"/>
    <d v="2025-08-25T00:00:00"/>
    <d v="2025-09-26T00:00:00"/>
    <s v="VeronicaN"/>
    <x v="48"/>
    <m/>
    <n v="3217.4"/>
    <s v="USD"/>
    <n v="2766.9639999999999"/>
    <n v="3217.4"/>
    <n v="151.5"/>
    <n v="130.29"/>
    <n v="151.5"/>
    <n v="4.7087710573755201E-2"/>
    <n v="8"/>
    <x v="1"/>
    <n v="8"/>
    <n v="2025"/>
    <d v="2025-11-10T00:00:00"/>
    <s v="noviembre"/>
    <n v="2025"/>
  </r>
  <r>
    <x v="0"/>
    <n v="587"/>
    <n v="1"/>
    <d v="2025-08-15T00:00:00"/>
    <d v="2025-08-22T00:00:00"/>
    <d v="2025-08-23T00:00:00"/>
    <s v="MariellaP"/>
    <x v="48"/>
    <m/>
    <n v="1971.8"/>
    <s v="USD"/>
    <n v="1695.748"/>
    <n v="1971.8"/>
    <n v="149.93"/>
    <n v="128.93979999999999"/>
    <n v="149.93"/>
    <n v="7.6037123440511195E-2"/>
    <n v="8"/>
    <x v="1"/>
    <n v="8"/>
    <n v="2025"/>
    <d v="2025-10-07T00:00:00"/>
    <s v="octubre"/>
    <n v="2025"/>
  </r>
  <r>
    <x v="0"/>
    <n v="588"/>
    <n v="1"/>
    <d v="2025-08-15T00:00:00"/>
    <d v="2025-09-11T00:00:00"/>
    <d v="2025-09-15T00:00:00"/>
    <s v="LuisHdz"/>
    <x v="48"/>
    <s v="MARC1989"/>
    <n v="1299"/>
    <s v="EUR"/>
    <n v="1299"/>
    <n v="1506.84"/>
    <n v="105.71"/>
    <n v="105.71"/>
    <n v="122.62359999999998"/>
    <n v="8.1377983063895293E-2"/>
    <n v="8"/>
    <x v="1"/>
    <n v="9"/>
    <n v="2025"/>
    <d v="2025-10-30T00:00:00"/>
    <s v="octubre"/>
    <n v="2025"/>
  </r>
  <r>
    <x v="0"/>
    <n v="589"/>
    <n v="1"/>
    <d v="2025-08-15T00:00:00"/>
    <d v="2025-08-18T00:00:00"/>
    <d v="2025-08-20T00:00:00"/>
    <s v="LuisHdz"/>
    <x v="48"/>
    <s v="JORGEP,MARC1989"/>
    <n v="1500"/>
    <s v="GPB"/>
    <n v="1724.9999999999998"/>
    <n v="2010.0000000000002"/>
    <n v="117.5"/>
    <n v="135.125"/>
    <n v="157.45000000000002"/>
    <n v="7.8333333333333338E-2"/>
    <n v="8"/>
    <x v="1"/>
    <n v="8"/>
    <n v="2025"/>
    <d v="2025-10-04T00:00:00"/>
    <s v="octubre"/>
    <n v="2025"/>
  </r>
  <r>
    <x v="0"/>
    <n v="590"/>
    <n v="1"/>
    <d v="2025-08-18T00:00:00"/>
    <d v="2025-07-04T00:00:00"/>
    <d v="2025-07-08T00:00:00"/>
    <s v="LorenzaP"/>
    <x v="49"/>
    <m/>
    <n v="3097.62"/>
    <s v="USD"/>
    <n v="2663.9531999999999"/>
    <n v="3097.62"/>
    <n v="169.76"/>
    <n v="145.99359999999999"/>
    <n v="169.76"/>
    <n v="5.480336516422285E-2"/>
    <n v="8"/>
    <x v="1"/>
    <n v="7"/>
    <n v="2025"/>
    <d v="2025-08-22T00:00:00"/>
    <s v="agosto"/>
    <n v="2025"/>
  </r>
  <r>
    <x v="0"/>
    <n v="591"/>
    <n v="0"/>
    <d v="2025-08-18T00:00:00"/>
    <d v="2025-07-07T00:00:00"/>
    <d v="2025-07-10T00:00:00"/>
    <s v="LorenzaP"/>
    <x v="49"/>
    <m/>
    <n v="4711.78"/>
    <s v="USD"/>
    <n v="4052.1307999999999"/>
    <n v="4711.78"/>
    <n v="463.4"/>
    <n v="398.524"/>
    <n v="463.4"/>
    <n v="9.8349243810194872E-2"/>
    <n v="8"/>
    <x v="1"/>
    <n v="7"/>
    <n v="2025"/>
    <d v="2025-08-24T00:00:00"/>
    <s v="agosto"/>
    <n v="2025"/>
  </r>
  <r>
    <x v="0"/>
    <n v="592"/>
    <n v="0"/>
    <d v="2025-08-18T00:00:00"/>
    <d v="2025-08-31T00:00:00"/>
    <d v="2025-09-03T00:00:00"/>
    <s v="LorenzaP"/>
    <x v="49"/>
    <m/>
    <n v="2528.67"/>
    <s v="USD"/>
    <n v="2174.6561999999999"/>
    <n v="2528.67"/>
    <n v="303.44"/>
    <n v="260.95839999999998"/>
    <n v="303.44"/>
    <n v="0.11999984181407618"/>
    <n v="8"/>
    <x v="1"/>
    <n v="8"/>
    <n v="2025"/>
    <d v="2025-10-18T00:00:00"/>
    <s v="octubre"/>
    <n v="2025"/>
  </r>
  <r>
    <x v="0"/>
    <n v="593"/>
    <n v="1"/>
    <d v="2025-08-18T00:00:00"/>
    <d v="2025-07-30T00:00:00"/>
    <d v="2025-07-31T00:00:00"/>
    <s v="VeronicaN"/>
    <x v="49"/>
    <m/>
    <n v="1877"/>
    <s v="USD"/>
    <n v="1614.22"/>
    <n v="1877"/>
    <n v="128.72999999999999"/>
    <n v="110.70779999999999"/>
    <n v="128.72999999999999"/>
    <n v="6.858284496537026E-2"/>
    <n v="8"/>
    <x v="1"/>
    <n v="7"/>
    <n v="2025"/>
    <d v="2025-09-14T00:00:00"/>
    <s v="septiembre"/>
    <n v="2025"/>
  </r>
  <r>
    <x v="0"/>
    <n v="594"/>
    <n v="0"/>
    <d v="2025-08-18T00:00:00"/>
    <d v="2025-08-24T00:00:00"/>
    <d v="2025-09-04T00:00:00"/>
    <s v="LuciaS"/>
    <x v="49"/>
    <s v="JORGEP"/>
    <n v="11502.66"/>
    <s v="GPB"/>
    <n v="13228.058999999999"/>
    <n v="15413.564400000001"/>
    <n v="3102.21"/>
    <n v="3567.5414999999998"/>
    <n v="4156.9614000000001"/>
    <n v="0.26969500967602278"/>
    <n v="8"/>
    <x v="1"/>
    <n v="8"/>
    <n v="2025"/>
    <d v="2025-10-19T00:00:00"/>
    <s v="octubre"/>
    <n v="2025"/>
  </r>
  <r>
    <x v="0"/>
    <n v="595"/>
    <n v="1"/>
    <d v="2025-08-18T00:00:00"/>
    <d v="2025-09-07T00:00:00"/>
    <d v="2025-09-26T00:00:00"/>
    <s v="VeronicaN"/>
    <x v="49"/>
    <m/>
    <n v="17817.63"/>
    <s v="EUR"/>
    <n v="17817.63"/>
    <n v="20668.450799999999"/>
    <n v="2721.63"/>
    <n v="2721.63"/>
    <n v="3157.0907999999999"/>
    <n v="0.15274927136774083"/>
    <n v="8"/>
    <x v="1"/>
    <n v="9"/>
    <n v="2025"/>
    <d v="2025-11-10T00:00:00"/>
    <s v="noviembre"/>
    <n v="2025"/>
  </r>
  <r>
    <x v="0"/>
    <n v="596"/>
    <n v="0"/>
    <d v="2025-08-19T00:00:00"/>
    <d v="2025-09-15T00:00:00"/>
    <d v="2025-11-14T00:00:00"/>
    <s v="AndreaG"/>
    <x v="49"/>
    <s v="JORGEP,MARTINB"/>
    <n v="268000.69"/>
    <s v="USD"/>
    <n v="230480.59340000001"/>
    <n v="268000.69"/>
    <n v="71347"/>
    <n v="61358.42"/>
    <n v="71347"/>
    <n v="0.26621946383794753"/>
    <n v="8"/>
    <x v="1"/>
    <n v="9"/>
    <n v="2025"/>
    <d v="2025-12-29T00:00:00"/>
    <s v="diciembre"/>
    <n v="2025"/>
  </r>
  <r>
    <x v="0"/>
    <n v="597"/>
    <n v="0"/>
    <d v="2025-08-19T00:00:00"/>
    <d v="2026-02-01T00:00:00"/>
    <d v="2026-11-14T00:00:00"/>
    <s v="VeronicaN"/>
    <x v="49"/>
    <m/>
    <n v="406684.93"/>
    <s v="USD"/>
    <n v="349749.03979999997"/>
    <n v="406684.93"/>
    <n v="35288"/>
    <n v="30347.68"/>
    <n v="35288"/>
    <n v="8.6769873671001294E-2"/>
    <n v="8"/>
    <x v="1"/>
    <n v="2"/>
    <n v="2026"/>
    <d v="2026-12-29T00:00:00"/>
    <s v="diciembre"/>
    <n v="2026"/>
  </r>
  <r>
    <x v="0"/>
    <n v="598"/>
    <n v="1"/>
    <d v="2025-08-19T00:00:00"/>
    <d v="2025-08-07T00:00:00"/>
    <d v="2025-08-10T00:00:00"/>
    <s v="MariaJose"/>
    <x v="49"/>
    <m/>
    <n v="2856"/>
    <s v="EUR"/>
    <n v="2856"/>
    <n v="3312.9599999999996"/>
    <n v="402.69"/>
    <n v="402.69"/>
    <n v="467.12039999999996"/>
    <n v="0.14099789915966388"/>
    <n v="8"/>
    <x v="1"/>
    <n v="8"/>
    <n v="2025"/>
    <d v="2025-09-24T00:00:00"/>
    <s v="septiembre"/>
    <n v="2025"/>
  </r>
  <r>
    <x v="0"/>
    <n v="600"/>
    <n v="0"/>
    <d v="2025-08-20T00:00:00"/>
    <d v="2025-10-09T00:00:00"/>
    <d v="2025-10-15T00:00:00"/>
    <s v="MinervaH"/>
    <x v="49"/>
    <s v="MARIAM"/>
    <n v="1796.16"/>
    <s v="USD"/>
    <n v="1544.6976"/>
    <n v="1796.16"/>
    <n v="191.06"/>
    <n v="164.3116"/>
    <n v="191.06"/>
    <n v="0.10637137003385"/>
    <n v="8"/>
    <x v="1"/>
    <n v="10"/>
    <n v="2025"/>
    <d v="2025-11-29T00:00:00"/>
    <s v="noviembre"/>
    <n v="2025"/>
  </r>
  <r>
    <x v="0"/>
    <n v="601"/>
    <n v="0"/>
    <d v="2025-08-21T00:00:00"/>
    <d v="2025-08-27T00:00:00"/>
    <d v="2025-09-01T00:00:00"/>
    <s v="LuisHdz"/>
    <x v="49"/>
    <s v="MARC1989"/>
    <n v="6150"/>
    <s v="CHF"/>
    <n v="6580.5"/>
    <n v="7687.5"/>
    <n v="817.44"/>
    <n v="874.66080000000011"/>
    <n v="1021.8000000000001"/>
    <n v="0.13291707317073173"/>
    <n v="8"/>
    <x v="1"/>
    <n v="8"/>
    <n v="2025"/>
    <d v="2025-10-16T00:00:00"/>
    <s v="octubre"/>
    <n v="2025"/>
  </r>
  <r>
    <x v="0"/>
    <n v="602"/>
    <n v="1"/>
    <d v="2025-08-21T00:00:00"/>
    <d v="2025-09-10T00:00:00"/>
    <d v="2025-09-14T00:00:00"/>
    <s v="VivianaS"/>
    <x v="49"/>
    <m/>
    <n v="4020"/>
    <s v="EUR"/>
    <n v="4020"/>
    <n v="4663.2"/>
    <n v="515.35"/>
    <n v="515.35"/>
    <n v="597.80600000000004"/>
    <n v="0.12819651741293533"/>
    <n v="8"/>
    <x v="1"/>
    <n v="9"/>
    <n v="2025"/>
    <d v="2025-10-29T00:00:00"/>
    <s v="octubre"/>
    <n v="2025"/>
  </r>
  <r>
    <x v="0"/>
    <n v="603"/>
    <n v="1"/>
    <d v="2025-08-21T00:00:00"/>
    <d v="2025-08-24T00:00:00"/>
    <d v="2025-08-27T00:00:00"/>
    <s v="VivianaS"/>
    <x v="49"/>
    <m/>
    <n v="5322"/>
    <s v="USD"/>
    <n v="4576.92"/>
    <n v="5322"/>
    <n v="750.4"/>
    <n v="645.34399999999994"/>
    <n v="750.4"/>
    <n v="0.14099962420142803"/>
    <n v="8"/>
    <x v="1"/>
    <n v="8"/>
    <n v="2025"/>
    <d v="2025-10-11T00:00:00"/>
    <s v="octubre"/>
    <n v="2025"/>
  </r>
  <r>
    <x v="0"/>
    <n v="604"/>
    <n v="1"/>
    <d v="2025-08-21T00:00:00"/>
    <d v="2025-08-09T00:00:00"/>
    <d v="2025-08-26T00:00:00"/>
    <s v="VivianaS"/>
    <x v="49"/>
    <m/>
    <n v="2020.5"/>
    <s v="EUR"/>
    <n v="2020.5"/>
    <n v="2343.7799999999997"/>
    <n v="175.19"/>
    <n v="175.19"/>
    <n v="203.22039999999998"/>
    <n v="8.6706260826528089E-2"/>
    <n v="8"/>
    <x v="1"/>
    <n v="8"/>
    <n v="2025"/>
    <d v="2025-10-10T00:00:00"/>
    <s v="octubre"/>
    <n v="2025"/>
  </r>
  <r>
    <x v="0"/>
    <n v="605"/>
    <n v="1"/>
    <d v="2025-08-21T00:00:00"/>
    <d v="2025-09-25T00:00:00"/>
    <d v="2025-09-29T00:00:00"/>
    <s v="VivianaS"/>
    <x v="49"/>
    <m/>
    <n v="4226"/>
    <s v="USD"/>
    <n v="3634.36"/>
    <n v="4226"/>
    <n v="388.4"/>
    <n v="334.024"/>
    <n v="388.4"/>
    <n v="9.1907240889730235E-2"/>
    <n v="8"/>
    <x v="1"/>
    <n v="9"/>
    <n v="2025"/>
    <d v="2025-11-13T00:00:00"/>
    <s v="noviembre"/>
    <n v="2025"/>
  </r>
  <r>
    <x v="0"/>
    <n v="607"/>
    <n v="1"/>
    <d v="2025-08-21T00:00:00"/>
    <d v="2025-07-31T00:00:00"/>
    <d v="2025-08-03T00:00:00"/>
    <s v="VivianaS"/>
    <x v="49"/>
    <m/>
    <n v="9570"/>
    <s v="EUR"/>
    <n v="9570"/>
    <n v="11101.199999999999"/>
    <n v="1023.93"/>
    <n v="1023.93"/>
    <n v="1187.7587999999998"/>
    <n v="0.10699373040752351"/>
    <n v="8"/>
    <x v="1"/>
    <n v="7"/>
    <n v="2025"/>
    <d v="2025-09-17T00:00:00"/>
    <s v="septiembre"/>
    <n v="2025"/>
  </r>
  <r>
    <x v="0"/>
    <n v="608"/>
    <n v="0"/>
    <d v="2025-08-21T00:00:00"/>
    <d v="2025-09-07T00:00:00"/>
    <d v="2025-09-10T00:00:00"/>
    <s v="VivianaS"/>
    <x v="49"/>
    <m/>
    <n v="7395"/>
    <s v="EUR"/>
    <n v="7395"/>
    <n v="8578.1999999999989"/>
    <n v="739.5"/>
    <n v="739.5"/>
    <n v="857.81999999999994"/>
    <n v="0.1"/>
    <n v="8"/>
    <x v="1"/>
    <n v="9"/>
    <n v="2025"/>
    <d v="2025-10-25T00:00:00"/>
    <s v="octubre"/>
    <n v="2025"/>
  </r>
  <r>
    <x v="0"/>
    <n v="609"/>
    <n v="0"/>
    <d v="2025-08-22T00:00:00"/>
    <d v="2025-08-20T00:00:00"/>
    <d v="2025-10-24T00:00:00"/>
    <s v="RocioZ"/>
    <x v="49"/>
    <s v="JORGEP,MARTINB"/>
    <n v="35119.279999999999"/>
    <s v="USD"/>
    <n v="30202.5808"/>
    <n v="35119.279999999999"/>
    <n v="2669"/>
    <n v="2295.34"/>
    <n v="2669"/>
    <n v="7.5998141191960661E-2"/>
    <n v="8"/>
    <x v="1"/>
    <n v="8"/>
    <n v="2025"/>
    <d v="2025-12-08T00:00:00"/>
    <s v="diciembre"/>
    <n v="2025"/>
  </r>
  <r>
    <x v="0"/>
    <n v="610"/>
    <n v="0"/>
    <d v="2025-08-22T00:00:00"/>
    <d v="2025-09-28T00:00:00"/>
    <d v="2025-10-04T00:00:00"/>
    <s v="VivianaS"/>
    <x v="49"/>
    <m/>
    <n v="8958"/>
    <s v="USD"/>
    <n v="7703.88"/>
    <n v="8958"/>
    <n v="679.84"/>
    <n v="584.66240000000005"/>
    <n v="679.84"/>
    <n v="7.5891940165215457E-2"/>
    <n v="8"/>
    <x v="1"/>
    <n v="9"/>
    <n v="2025"/>
    <d v="2025-11-18T00:00:00"/>
    <s v="noviembre"/>
    <n v="2025"/>
  </r>
  <r>
    <x v="0"/>
    <n v="613"/>
    <n v="0"/>
    <d v="2025-08-25T00:00:00"/>
    <d v="2025-10-22T00:00:00"/>
    <d v="2025-11-02T00:00:00"/>
    <s v="RocioZ"/>
    <x v="50"/>
    <m/>
    <n v="18638.25"/>
    <s v="USD"/>
    <n v="16028.895"/>
    <n v="18638.25"/>
    <n v="3727.65"/>
    <n v="3205.779"/>
    <n v="3727.65"/>
    <n v="0.19999999999999998"/>
    <n v="8"/>
    <x v="1"/>
    <n v="10"/>
    <n v="2025"/>
    <d v="2025-12-17T00:00:00"/>
    <s v="diciembre"/>
    <n v="2025"/>
  </r>
  <r>
    <x v="0"/>
    <n v="614"/>
    <n v="0"/>
    <d v="2025-08-25T00:00:00"/>
    <d v="2025-09-18T00:00:00"/>
    <d v="2025-09-26T00:00:00"/>
    <s v="MariaJose"/>
    <x v="50"/>
    <s v="MARTINB"/>
    <n v="12500"/>
    <s v="USD"/>
    <n v="10750"/>
    <n v="12500"/>
    <n v="2175.4899999999998"/>
    <n v="1870.9213999999997"/>
    <n v="2175.4899999999998"/>
    <n v="0.17403919999999998"/>
    <n v="8"/>
    <x v="1"/>
    <n v="9"/>
    <n v="2025"/>
    <d v="2025-11-10T00:00:00"/>
    <s v="noviembre"/>
    <n v="2025"/>
  </r>
  <r>
    <x v="0"/>
    <n v="615"/>
    <n v="1"/>
    <d v="2025-08-25T00:00:00"/>
    <d v="2025-09-30T00:00:00"/>
    <d v="2025-10-05T00:00:00"/>
    <s v="ClaudiaF"/>
    <x v="50"/>
    <m/>
    <n v="7230"/>
    <s v="EUR"/>
    <n v="7230"/>
    <n v="8386.7999999999993"/>
    <n v="679.72"/>
    <n v="679.72"/>
    <n v="788.47519999999997"/>
    <n v="9.4013831258644542E-2"/>
    <n v="8"/>
    <x v="1"/>
    <n v="9"/>
    <n v="2025"/>
    <d v="2025-11-19T00:00:00"/>
    <s v="noviembre"/>
    <n v="2025"/>
  </r>
  <r>
    <x v="0"/>
    <n v="616"/>
    <n v="1"/>
    <d v="2025-08-25T00:00:00"/>
    <d v="2025-08-01T00:00:00"/>
    <d v="2025-08-10T00:00:00"/>
    <s v="VivianaS"/>
    <x v="50"/>
    <m/>
    <n v="4752"/>
    <s v="CHF"/>
    <n v="5084.6400000000003"/>
    <n v="5940"/>
    <n v="445.99"/>
    <n v="477.20930000000004"/>
    <n v="557.48749999999995"/>
    <n v="9.385311447811448E-2"/>
    <n v="8"/>
    <x v="1"/>
    <n v="8"/>
    <n v="2025"/>
    <d v="2025-09-24T00:00:00"/>
    <s v="septiembre"/>
    <n v="2025"/>
  </r>
  <r>
    <x v="0"/>
    <n v="617"/>
    <n v="1"/>
    <d v="2025-08-25T00:00:00"/>
    <d v="2025-09-14T00:00:00"/>
    <d v="2025-09-25T00:00:00"/>
    <s v="LucianaE"/>
    <x v="50"/>
    <m/>
    <n v="7061.39"/>
    <s v="USD"/>
    <n v="6072.7954"/>
    <n v="7061.39"/>
    <n v="706.69"/>
    <n v="607.75340000000006"/>
    <n v="706.69"/>
    <n v="0.10007802996293932"/>
    <n v="8"/>
    <x v="1"/>
    <n v="9"/>
    <n v="2025"/>
    <d v="2025-11-09T00:00:00"/>
    <s v="noviembre"/>
    <n v="2025"/>
  </r>
  <r>
    <x v="0"/>
    <n v="618"/>
    <n v="0"/>
    <d v="2025-08-25T00:00:00"/>
    <d v="2025-08-28T00:00:00"/>
    <d v="2025-09-01T00:00:00"/>
    <s v="MinervaH"/>
    <x v="50"/>
    <m/>
    <n v="1920"/>
    <s v="EUR"/>
    <n v="1920"/>
    <n v="2227.1999999999998"/>
    <n v="192"/>
    <n v="192"/>
    <n v="222.71999999999997"/>
    <n v="0.1"/>
    <n v="8"/>
    <x v="1"/>
    <n v="8"/>
    <n v="2025"/>
    <d v="2025-10-16T00:00:00"/>
    <s v="octubre"/>
    <n v="2025"/>
  </r>
  <r>
    <x v="0"/>
    <n v="621"/>
    <n v="1"/>
    <d v="2025-08-26T00:00:00"/>
    <d v="2025-08-27T00:00:00"/>
    <d v="2025-08-28T00:00:00"/>
    <s v="AndreaG"/>
    <x v="50"/>
    <s v="JAIMEG"/>
    <n v="69666"/>
    <s v="MXN"/>
    <n v="3343.9679999999998"/>
    <n v="3901.2960000000003"/>
    <n v="11167.33"/>
    <n v="536.03183999999999"/>
    <n v="625.37048000000004"/>
    <n v="0.16029813682427582"/>
    <n v="8"/>
    <x v="1"/>
    <n v="8"/>
    <n v="2025"/>
    <d v="2025-10-12T00:00:00"/>
    <s v="octubre"/>
    <n v="2025"/>
  </r>
  <r>
    <x v="0"/>
    <n v="622"/>
    <n v="1"/>
    <d v="2025-08-26T00:00:00"/>
    <d v="2025-09-28T00:00:00"/>
    <d v="2025-10-01T00:00:00"/>
    <s v="VivianaS"/>
    <x v="50"/>
    <m/>
    <n v="3010"/>
    <s v="EUR"/>
    <n v="3010"/>
    <n v="3491.6"/>
    <n v="376.76"/>
    <n v="376.76"/>
    <n v="437.04159999999996"/>
    <n v="0.12516943521594684"/>
    <n v="8"/>
    <x v="1"/>
    <n v="9"/>
    <n v="2025"/>
    <d v="2025-11-15T00:00:00"/>
    <s v="noviembre"/>
    <n v="2025"/>
  </r>
  <r>
    <x v="0"/>
    <n v="624"/>
    <n v="1"/>
    <d v="2025-08-26T00:00:00"/>
    <d v="2025-07-05T00:00:00"/>
    <d v="2025-07-13T00:00:00"/>
    <s v="MariellaP"/>
    <x v="50"/>
    <s v="MARC1989"/>
    <n v="7360.8"/>
    <s v="USD"/>
    <n v="6330.2880000000005"/>
    <n v="7360.8"/>
    <n v="909.87"/>
    <n v="782.48820000000001"/>
    <n v="909.87"/>
    <n v="0.12361020541245515"/>
    <n v="8"/>
    <x v="1"/>
    <n v="7"/>
    <n v="2025"/>
    <d v="2025-08-27T00:00:00"/>
    <s v="agosto"/>
    <n v="2025"/>
  </r>
  <r>
    <x v="0"/>
    <n v="625"/>
    <n v="0"/>
    <d v="2025-08-26T00:00:00"/>
    <d v="2025-10-30T00:00:00"/>
    <d v="2025-11-03T00:00:00"/>
    <s v="VivianaS"/>
    <x v="50"/>
    <m/>
    <n v="379735"/>
    <s v="JPY"/>
    <n v="2088.5425"/>
    <n v="2430.3040000000001"/>
    <n v="37973.5"/>
    <n v="208.85424999999998"/>
    <n v="243.03040000000001"/>
    <n v="9.9999999999999992E-2"/>
    <n v="8"/>
    <x v="1"/>
    <n v="10"/>
    <n v="2025"/>
    <d v="2025-12-18T00:00:00"/>
    <s v="diciembre"/>
    <n v="2025"/>
  </r>
  <r>
    <x v="0"/>
    <n v="626"/>
    <n v="0"/>
    <d v="2025-08-26T00:00:00"/>
    <d v="2025-10-25T00:00:00"/>
    <d v="2025-11-01T00:00:00"/>
    <s v="VivianaS"/>
    <x v="50"/>
    <m/>
    <n v="3851364.86"/>
    <s v="JPY"/>
    <n v="21182.506729999997"/>
    <n v="24648.735103999999"/>
    <n v="308462.8"/>
    <n v="1696.5453999999997"/>
    <n v="1974.16192"/>
    <n v="8.0091814515854509E-2"/>
    <n v="8"/>
    <x v="1"/>
    <n v="10"/>
    <n v="2025"/>
    <d v="2025-12-16T00:00:00"/>
    <s v="diciembre"/>
    <n v="2025"/>
  </r>
  <r>
    <x v="0"/>
    <n v="627"/>
    <n v="0"/>
    <d v="2025-08-26T00:00:00"/>
    <d v="2025-09-28T00:00:00"/>
    <d v="2025-10-01T00:00:00"/>
    <s v="VivianaS"/>
    <x v="50"/>
    <m/>
    <n v="1230.3"/>
    <s v="GPB"/>
    <n v="1414.8449999999998"/>
    <n v="1648.6020000000001"/>
    <n v="123.03"/>
    <n v="141.4845"/>
    <n v="164.86020000000002"/>
    <n v="0.1"/>
    <n v="8"/>
    <x v="1"/>
    <n v="9"/>
    <n v="2025"/>
    <d v="2025-11-15T00:00:00"/>
    <s v="noviembre"/>
    <n v="2025"/>
  </r>
  <r>
    <x v="0"/>
    <n v="628"/>
    <n v="0"/>
    <d v="2025-08-26T00:00:00"/>
    <d v="2025-09-02T00:00:00"/>
    <d v="2026-01-10T00:00:00"/>
    <s v="MariellaP"/>
    <x v="50"/>
    <s v="DIANAM,LUISHDZ"/>
    <n v="37236.660000000003"/>
    <s v="USD"/>
    <n v="32023.527600000001"/>
    <n v="37236.660000000003"/>
    <n v="5122.91"/>
    <n v="4405.7025999999996"/>
    <n v="5122.91"/>
    <n v="0.13757705444043583"/>
    <n v="8"/>
    <x v="1"/>
    <n v="9"/>
    <n v="2025"/>
    <d v="2026-02-24T00:00:00"/>
    <s v="febrero"/>
    <n v="2026"/>
  </r>
  <r>
    <x v="0"/>
    <n v="629"/>
    <n v="1"/>
    <d v="2025-08-26T00:00:00"/>
    <d v="2025-08-28T00:00:00"/>
    <d v="2025-12-26T00:00:00"/>
    <s v="DianaM"/>
    <x v="50"/>
    <m/>
    <n v="9146.83"/>
    <s v="USD"/>
    <n v="7866.2737999999999"/>
    <n v="9146.83"/>
    <n v="252.16"/>
    <n v="216.85759999999999"/>
    <n v="252.16"/>
    <n v="2.7568020833447216E-2"/>
    <n v="8"/>
    <x v="1"/>
    <n v="8"/>
    <n v="2025"/>
    <d v="2026-02-09T00:00:00"/>
    <s v="febrero"/>
    <n v="2026"/>
  </r>
  <r>
    <x v="0"/>
    <n v="630"/>
    <n v="1"/>
    <d v="2025-08-26T00:00:00"/>
    <d v="2025-01-03T00:00:00"/>
    <d v="2026-01-13T00:00:00"/>
    <s v="MariellaP"/>
    <x v="50"/>
    <s v="JAIMEG"/>
    <n v="43656.639999999999"/>
    <s v="USD"/>
    <n v="37544.710399999996"/>
    <n v="43656.639999999999"/>
    <n v="4801.4399999999996"/>
    <n v="4129.2383999999993"/>
    <n v="4801.4399999999996"/>
    <n v="0.10998189507941976"/>
    <n v="8"/>
    <x v="1"/>
    <n v="1"/>
    <n v="2025"/>
    <d v="2026-02-27T00:00:00"/>
    <s v="febrero"/>
    <n v="2026"/>
  </r>
  <r>
    <x v="0"/>
    <n v="631"/>
    <n v="1"/>
    <d v="2025-08-26T00:00:00"/>
    <d v="2025-08-28T00:00:00"/>
    <d v="2025-09-16T00:00:00"/>
    <s v="DianaM"/>
    <x v="50"/>
    <m/>
    <n v="10037.469999999999"/>
    <s v="USD"/>
    <n v="8632.2241999999987"/>
    <n v="10037.469999999999"/>
    <n v="1052.1099999999999"/>
    <n v="904.81459999999993"/>
    <n v="1052.1099999999999"/>
    <n v="0.10481824603211766"/>
    <n v="8"/>
    <x v="1"/>
    <n v="8"/>
    <n v="2025"/>
    <d v="2025-10-31T00:00:00"/>
    <s v="octubre"/>
    <n v="2025"/>
  </r>
  <r>
    <x v="0"/>
    <n v="633"/>
    <n v="1"/>
    <d v="2025-08-27T00:00:00"/>
    <d v="2025-09-30T00:00:00"/>
    <d v="2025-10-03T00:00:00"/>
    <s v="ClaudiaF"/>
    <x v="50"/>
    <m/>
    <n v="3630"/>
    <s v="EUR"/>
    <n v="3630"/>
    <n v="4210.7999999999993"/>
    <n v="341.22"/>
    <n v="341.22"/>
    <n v="395.8152"/>
    <n v="9.4000000000000014E-2"/>
    <n v="8"/>
    <x v="1"/>
    <n v="9"/>
    <n v="2025"/>
    <d v="2025-11-17T00:00:00"/>
    <s v="noviembre"/>
    <n v="2025"/>
  </r>
  <r>
    <x v="0"/>
    <n v="634"/>
    <n v="1"/>
    <d v="2025-08-27T00:00:00"/>
    <d v="2025-09-30T00:00:00"/>
    <d v="2025-10-04T00:00:00"/>
    <s v="ClaudiaF"/>
    <x v="50"/>
    <m/>
    <n v="3528"/>
    <s v="EUR"/>
    <n v="3528"/>
    <n v="4092.4799999999996"/>
    <n v="331.63"/>
    <n v="331.63"/>
    <n v="384.69079999999997"/>
    <n v="9.3999433106575964E-2"/>
    <n v="8"/>
    <x v="1"/>
    <n v="9"/>
    <n v="2025"/>
    <d v="2025-11-18T00:00:00"/>
    <s v="noviembre"/>
    <n v="2025"/>
  </r>
  <r>
    <x v="0"/>
    <n v="635"/>
    <n v="1"/>
    <d v="2025-08-27T00:00:00"/>
    <d v="2025-08-30T00:00:00"/>
    <d v="2025-09-04T00:00:00"/>
    <s v="VivianaS"/>
    <x v="50"/>
    <m/>
    <n v="5000"/>
    <s v="GPB"/>
    <n v="5750"/>
    <n v="6700"/>
    <n v="391.67"/>
    <n v="450.4205"/>
    <n v="524.83780000000002"/>
    <n v="7.8334000000000001E-2"/>
    <n v="8"/>
    <x v="1"/>
    <n v="8"/>
    <n v="2025"/>
    <d v="2025-10-19T00:00:00"/>
    <s v="octubre"/>
    <n v="2025"/>
  </r>
  <r>
    <x v="0"/>
    <n v="636"/>
    <n v="1"/>
    <d v="2025-08-27T00:00:00"/>
    <d v="2025-09-07T00:00:00"/>
    <d v="2025-09-08T00:00:00"/>
    <s v="VivianaS"/>
    <x v="50"/>
    <m/>
    <n v="1221"/>
    <s v="EUR"/>
    <n v="1221"/>
    <n v="1416.36"/>
    <n v="358.14"/>
    <n v="358.14"/>
    <n v="415.44239999999996"/>
    <n v="0.29331695331695329"/>
    <n v="8"/>
    <x v="1"/>
    <n v="9"/>
    <n v="2025"/>
    <d v="2025-10-23T00:00:00"/>
    <s v="octubre"/>
    <n v="2025"/>
  </r>
  <r>
    <x v="0"/>
    <n v="637"/>
    <n v="1"/>
    <d v="2025-08-27T00:00:00"/>
    <d v="2025-09-14T00:00:00"/>
    <d v="2025-09-15T00:00:00"/>
    <s v="VivianaS"/>
    <x v="50"/>
    <m/>
    <n v="1158.04"/>
    <s v="EUR"/>
    <n v="1158.04"/>
    <n v="1343.3263999999999"/>
    <n v="98.28"/>
    <n v="98.28"/>
    <n v="114.00479999999999"/>
    <n v="8.4867534800179611E-2"/>
    <n v="8"/>
    <x v="1"/>
    <n v="9"/>
    <n v="2025"/>
    <d v="2025-10-30T00:00:00"/>
    <s v="octubre"/>
    <n v="2025"/>
  </r>
  <r>
    <x v="0"/>
    <n v="638"/>
    <n v="0"/>
    <d v="2025-08-27T00:00:00"/>
    <d v="2025-07-31T00:00:00"/>
    <d v="2025-08-03T00:00:00"/>
    <s v="VivianaS"/>
    <x v="50"/>
    <m/>
    <n v="9570"/>
    <s v="EUR"/>
    <n v="9570"/>
    <n v="11101.199999999999"/>
    <n v="890.35"/>
    <n v="890.35"/>
    <n v="1032.806"/>
    <n v="9.3035527690700101E-2"/>
    <n v="8"/>
    <x v="1"/>
    <n v="7"/>
    <n v="2025"/>
    <d v="2025-09-17T00:00:00"/>
    <s v="septiembre"/>
    <n v="2025"/>
  </r>
  <r>
    <x v="0"/>
    <n v="640"/>
    <n v="0"/>
    <d v="2025-08-28T00:00:00"/>
    <d v="2025-09-01T00:00:00"/>
    <d v="2025-09-01T00:00:00"/>
    <s v="MinervaH"/>
    <x v="50"/>
    <m/>
    <n v="200"/>
    <s v="EUR"/>
    <n v="200"/>
    <n v="231.99999999999997"/>
    <n v="69.400000000000006"/>
    <n v="69.400000000000006"/>
    <n v="80.504000000000005"/>
    <n v="0.34700000000000003"/>
    <n v="8"/>
    <x v="1"/>
    <n v="9"/>
    <n v="2025"/>
    <d v="2025-10-16T00:00:00"/>
    <s v="octubre"/>
    <n v="2025"/>
  </r>
  <r>
    <x v="0"/>
    <n v="641"/>
    <n v="1"/>
    <d v="2025-08-28T00:00:00"/>
    <d v="2025-12-15T00:00:00"/>
    <d v="2026-01-08T00:00:00"/>
    <s v="MariellaP"/>
    <x v="50"/>
    <s v="JORGEP,LUISHDZ,MARC1989"/>
    <n v="55137.02"/>
    <s v="USD"/>
    <n v="47417.837199999994"/>
    <n v="55137.02"/>
    <n v="5425.09"/>
    <n v="4665.5774000000001"/>
    <n v="5425.09"/>
    <n v="9.8392876510192254E-2"/>
    <n v="8"/>
    <x v="1"/>
    <n v="12"/>
    <n v="2025"/>
    <d v="2026-02-22T00:00:00"/>
    <s v="febrero"/>
    <n v="2026"/>
  </r>
  <r>
    <x v="0"/>
    <n v="642"/>
    <n v="1"/>
    <d v="2025-08-28T00:00:00"/>
    <d v="2025-09-07T00:00:00"/>
    <d v="2025-09-10T00:00:00"/>
    <s v="VivianaS"/>
    <x v="50"/>
    <m/>
    <n v="7395"/>
    <s v="EUR"/>
    <n v="7395"/>
    <n v="8578.1999999999989"/>
    <n v="720.46"/>
    <n v="720.46"/>
    <n v="835.73360000000002"/>
    <n v="9.7425287356321846E-2"/>
    <n v="8"/>
    <x v="1"/>
    <n v="9"/>
    <n v="2025"/>
    <d v="2025-10-25T00:00:00"/>
    <s v="octubre"/>
    <n v="2025"/>
  </r>
  <r>
    <x v="0"/>
    <n v="643"/>
    <n v="0"/>
    <d v="2025-08-28T00:00:00"/>
    <d v="2025-11-03T00:00:00"/>
    <d v="2025-11-08T00:00:00"/>
    <s v="VivianaS"/>
    <x v="50"/>
    <m/>
    <n v="1320000"/>
    <s v="JPY"/>
    <n v="7260"/>
    <n v="8448"/>
    <n v="120000"/>
    <n v="660"/>
    <n v="768"/>
    <n v="9.0909090909090912E-2"/>
    <n v="8"/>
    <x v="1"/>
    <n v="11"/>
    <n v="2025"/>
    <d v="2025-12-23T00:00:00"/>
    <s v="diciembre"/>
    <n v="2025"/>
  </r>
  <r>
    <x v="0"/>
    <n v="644"/>
    <n v="0"/>
    <d v="2025-08-28T00:00:00"/>
    <d v="2025-05-25T00:00:00"/>
    <d v="2025-08-29T00:00:00"/>
    <s v="VivianaS"/>
    <x v="50"/>
    <m/>
    <n v="3017.44"/>
    <s v="USD"/>
    <n v="2594.9983999999999"/>
    <n v="3017.44"/>
    <n v="286.61"/>
    <n v="246.4846"/>
    <n v="286.61"/>
    <n v="9.4984490163847496E-2"/>
    <n v="8"/>
    <x v="1"/>
    <n v="5"/>
    <n v="2025"/>
    <d v="2025-10-13T00:00:00"/>
    <s v="octubre"/>
    <n v="2025"/>
  </r>
  <r>
    <x v="0"/>
    <n v="645"/>
    <n v="0"/>
    <d v="2025-08-28T00:00:00"/>
    <d v="2025-05-12T00:00:00"/>
    <d v="2025-05-16T00:00:00"/>
    <s v="VivianaS"/>
    <x v="50"/>
    <m/>
    <n v="2566.4"/>
    <s v="USD"/>
    <n v="2207.1040000000003"/>
    <n v="2566.4"/>
    <n v="256.64"/>
    <n v="220.71039999999999"/>
    <n v="256.64"/>
    <n v="9.9999999999999978E-2"/>
    <n v="8"/>
    <x v="1"/>
    <n v="5"/>
    <n v="2025"/>
    <d v="2025-06-30T00:00:00"/>
    <s v="junio"/>
    <n v="2025"/>
  </r>
  <r>
    <x v="0"/>
    <n v="646"/>
    <n v="0"/>
    <d v="2025-08-28T00:00:00"/>
    <d v="2025-05-23T00:00:00"/>
    <d v="2025-08-25T00:00:00"/>
    <s v="VivianaS"/>
    <x v="50"/>
    <m/>
    <n v="1515.02"/>
    <s v="USD"/>
    <n v="1302.9171999999999"/>
    <n v="1515.02"/>
    <n v="201.72"/>
    <n v="173.47919999999999"/>
    <n v="201.72"/>
    <n v="0.13314675713851962"/>
    <n v="8"/>
    <x v="1"/>
    <n v="5"/>
    <n v="2025"/>
    <d v="2025-10-09T00:00:00"/>
    <s v="octubre"/>
    <n v="2025"/>
  </r>
  <r>
    <x v="0"/>
    <n v="647"/>
    <n v="0"/>
    <d v="2025-08-28T00:00:00"/>
    <d v="2025-05-19T00:00:00"/>
    <d v="2025-05-23T00:00:00"/>
    <s v="VivianaS"/>
    <x v="50"/>
    <m/>
    <n v="1200"/>
    <s v="USD"/>
    <n v="1032"/>
    <n v="1200"/>
    <n v="120"/>
    <n v="103.2"/>
    <n v="120"/>
    <n v="0.1"/>
    <n v="8"/>
    <x v="1"/>
    <n v="5"/>
    <n v="2025"/>
    <d v="2025-07-07T00:00:00"/>
    <s v="julio"/>
    <n v="2025"/>
  </r>
  <r>
    <x v="0"/>
    <n v="648"/>
    <n v="0"/>
    <d v="2025-08-28T00:00:00"/>
    <d v="2026-03-13T00:00:00"/>
    <d v="2026-03-26T00:00:00"/>
    <s v="VivianaS"/>
    <x v="50"/>
    <m/>
    <n v="3120143"/>
    <s v="JPY"/>
    <n v="17160.786499999998"/>
    <n v="19968.915199999999"/>
    <n v="265258.40000000002"/>
    <n v="1458.9212"/>
    <n v="1697.6537600000001"/>
    <n v="8.501482143606881E-2"/>
    <n v="8"/>
    <x v="1"/>
    <n v="3"/>
    <n v="2026"/>
    <d v="2026-05-10T00:00:00"/>
    <s v="mayo"/>
    <n v="2026"/>
  </r>
  <r>
    <x v="0"/>
    <n v="649"/>
    <n v="0"/>
    <d v="2025-08-28T00:00:00"/>
    <d v="2025-12-18T00:00:00"/>
    <d v="2026-01-24T00:00:00"/>
    <s v="VivianaS"/>
    <x v="50"/>
    <s v="JORGEP"/>
    <n v="12413.13"/>
    <s v="USD"/>
    <n v="10675.291799999999"/>
    <n v="12413.13"/>
    <n v="964.92"/>
    <n v="829.83119999999997"/>
    <n v="964.92"/>
    <n v="7.7733818948162156E-2"/>
    <n v="8"/>
    <x v="1"/>
    <n v="12"/>
    <n v="2025"/>
    <d v="2026-03-10T00:00:00"/>
    <s v="marzo"/>
    <n v="2026"/>
  </r>
  <r>
    <x v="0"/>
    <n v="650"/>
    <n v="1"/>
    <d v="2025-08-28T00:00:00"/>
    <d v="2025-08-27T00:00:00"/>
    <d v="2025-08-30T00:00:00"/>
    <s v="VivianaS"/>
    <x v="50"/>
    <m/>
    <n v="1928.28"/>
    <s v="EUR"/>
    <n v="1928.28"/>
    <n v="2236.8047999999999"/>
    <n v="174.84"/>
    <n v="174.84"/>
    <n v="202.81439999999998"/>
    <n v="9.0671479245752695E-2"/>
    <n v="8"/>
    <x v="1"/>
    <n v="8"/>
    <n v="2025"/>
    <d v="2025-10-14T00:00:00"/>
    <s v="octubre"/>
    <n v="2025"/>
  </r>
  <r>
    <x v="0"/>
    <n v="651"/>
    <n v="1"/>
    <d v="2025-08-28T00:00:00"/>
    <d v="2025-10-23T00:00:00"/>
    <d v="2025-10-26T00:00:00"/>
    <s v="VivianaS"/>
    <x v="50"/>
    <m/>
    <n v="4760"/>
    <s v="USD"/>
    <n v="4093.6"/>
    <n v="4760"/>
    <n v="493.5"/>
    <n v="424.40999999999997"/>
    <n v="493.5"/>
    <n v="0.10367647058823529"/>
    <n v="8"/>
    <x v="1"/>
    <n v="10"/>
    <n v="2025"/>
    <d v="2025-12-10T00:00:00"/>
    <s v="diciembre"/>
    <n v="2025"/>
  </r>
  <r>
    <x v="0"/>
    <n v="652"/>
    <n v="1"/>
    <d v="2025-08-28T00:00:00"/>
    <d v="2025-09-21T00:00:00"/>
    <d v="2025-09-24T00:00:00"/>
    <s v="VivianaS"/>
    <x v="50"/>
    <m/>
    <n v="1990"/>
    <s v="EUR"/>
    <n v="1990"/>
    <n v="2308.3999999999996"/>
    <n v="187.06"/>
    <n v="187.06"/>
    <n v="216.9896"/>
    <n v="9.4E-2"/>
    <n v="8"/>
    <x v="1"/>
    <n v="9"/>
    <n v="2025"/>
    <d v="2025-11-08T00:00:00"/>
    <s v="noviembre"/>
    <n v="2025"/>
  </r>
  <r>
    <x v="0"/>
    <n v="653"/>
    <n v="0"/>
    <d v="2025-08-28T00:00:00"/>
    <d v="2026-05-11T00:00:00"/>
    <d v="2026-05-12T00:00:00"/>
    <s v="VivianaS"/>
    <x v="50"/>
    <m/>
    <n v="260"/>
    <s v="USD"/>
    <n v="223.6"/>
    <n v="260"/>
    <n v="26"/>
    <n v="22.36"/>
    <n v="26"/>
    <n v="0.1"/>
    <n v="8"/>
    <x v="1"/>
    <n v="5"/>
    <n v="2026"/>
    <d v="2026-06-26T00:00:00"/>
    <s v="junio"/>
    <n v="2026"/>
  </r>
  <r>
    <x v="0"/>
    <n v="654"/>
    <n v="0"/>
    <d v="2025-08-28T00:00:00"/>
    <d v="2026-05-16T00:00:00"/>
    <d v="2026-05-19T00:00:00"/>
    <s v="VivianaS"/>
    <x v="50"/>
    <m/>
    <n v="1980"/>
    <s v="USD"/>
    <n v="1702.8"/>
    <n v="1980"/>
    <n v="193.5"/>
    <n v="166.41"/>
    <n v="193.5"/>
    <n v="9.7727272727272732E-2"/>
    <n v="8"/>
    <x v="1"/>
    <n v="5"/>
    <n v="2026"/>
    <d v="2026-07-03T00:00:00"/>
    <s v="julio"/>
    <n v="2026"/>
  </r>
  <r>
    <x v="0"/>
    <n v="655"/>
    <n v="0"/>
    <d v="2025-08-29T00:00:00"/>
    <d v="2025-09-21T00:00:00"/>
    <d v="2025-09-30T00:00:00"/>
    <s v="MinervaH"/>
    <x v="50"/>
    <s v="JORGEP"/>
    <n v="5384.78"/>
    <s v="USD"/>
    <n v="4630.9107999999997"/>
    <n v="5384.78"/>
    <n v="0"/>
    <n v="0"/>
    <n v="0"/>
    <n v="0"/>
    <n v="8"/>
    <x v="1"/>
    <n v="9"/>
    <n v="2025"/>
    <d v="2025-11-14T00:00:00"/>
    <s v="noviembre"/>
    <n v="2025"/>
  </r>
  <r>
    <x v="0"/>
    <n v="656"/>
    <n v="0"/>
    <d v="2025-09-01T00:00:00"/>
    <d v="2025-09-29T00:00:00"/>
    <d v="2025-09-29T00:00:00"/>
    <s v="MinervaH"/>
    <x v="51"/>
    <m/>
    <n v="691.98"/>
    <s v="USD"/>
    <n v="595.1028"/>
    <n v="691.98"/>
    <n v="0"/>
    <n v="0"/>
    <n v="0"/>
    <n v="0"/>
    <n v="9"/>
    <x v="1"/>
    <n v="9"/>
    <n v="2025"/>
    <d v="2025-11-13T00:00:00"/>
    <s v="noviembre"/>
    <n v="2025"/>
  </r>
  <r>
    <x v="0"/>
    <n v="657"/>
    <n v="1"/>
    <d v="2025-09-02T00:00:00"/>
    <d v="2025-06-18T00:00:00"/>
    <d v="2025-06-21T00:00:00"/>
    <s v="ManonR"/>
    <x v="51"/>
    <m/>
    <n v="2724.75"/>
    <s v="USD"/>
    <n v="2343.2849999999999"/>
    <n v="2724.75"/>
    <n v="217.52"/>
    <n v="187.06720000000001"/>
    <n v="217.52"/>
    <n v="7.9831177172217646E-2"/>
    <n v="9"/>
    <x v="1"/>
    <n v="6"/>
    <n v="2025"/>
    <d v="2025-08-05T00:00:00"/>
    <s v="agosto"/>
    <n v="2025"/>
  </r>
  <r>
    <x v="0"/>
    <n v="658"/>
    <n v="1"/>
    <d v="2025-09-02T00:00:00"/>
    <d v="2025-09-04T00:00:00"/>
    <d v="2025-09-11T00:00:00"/>
    <s v="DianaM"/>
    <x v="51"/>
    <s v="MARC1989"/>
    <n v="2482.65"/>
    <s v="USD"/>
    <n v="2135.0790000000002"/>
    <n v="2482.65"/>
    <n v="140"/>
    <n v="120.39999999999999"/>
    <n v="140"/>
    <n v="5.639135601071435E-2"/>
    <n v="9"/>
    <x v="1"/>
    <n v="9"/>
    <n v="2025"/>
    <d v="2025-10-26T00:00:00"/>
    <s v="octubre"/>
    <n v="2025"/>
  </r>
  <r>
    <x v="0"/>
    <n v="660"/>
    <n v="1"/>
    <d v="2025-09-02T00:00:00"/>
    <d v="2025-08-09T00:00:00"/>
    <d v="2025-08-15T00:00:00"/>
    <s v="ManonR"/>
    <x v="51"/>
    <m/>
    <n v="20000"/>
    <s v="USD"/>
    <n v="17200"/>
    <n v="20000"/>
    <n v="1500"/>
    <n v="1290"/>
    <n v="1500"/>
    <n v="7.4999999999999997E-2"/>
    <n v="9"/>
    <x v="1"/>
    <n v="8"/>
    <n v="2025"/>
    <d v="2025-09-29T00:00:00"/>
    <s v="septiembre"/>
    <n v="2025"/>
  </r>
  <r>
    <x v="0"/>
    <n v="661"/>
    <n v="0"/>
    <d v="2025-09-02T00:00:00"/>
    <d v="2025-09-19T00:00:00"/>
    <d v="2025-09-21T00:00:00"/>
    <s v="MinervaH"/>
    <x v="51"/>
    <m/>
    <n v="11434"/>
    <s v="MXN"/>
    <n v="548.83199999999999"/>
    <n v="640.30399999999997"/>
    <n v="490"/>
    <n v="23.52"/>
    <n v="27.44"/>
    <n v="4.2854644044079064E-2"/>
    <n v="9"/>
    <x v="1"/>
    <n v="9"/>
    <n v="2025"/>
    <d v="2025-11-05T00:00:00"/>
    <s v="noviembre"/>
    <n v="2025"/>
  </r>
  <r>
    <x v="0"/>
    <n v="662"/>
    <n v="0"/>
    <d v="2025-09-03T00:00:00"/>
    <d v="2025-09-19T00:00:00"/>
    <d v="2025-09-21T00:00:00"/>
    <s v="MinervaH"/>
    <x v="51"/>
    <m/>
    <n v="13936"/>
    <s v="MXN"/>
    <n v="668.928"/>
    <n v="780.41600000000005"/>
    <n v="1330"/>
    <n v="63.84"/>
    <n v="74.48"/>
    <n v="9.543628013777268E-2"/>
    <n v="9"/>
    <x v="1"/>
    <n v="9"/>
    <n v="2025"/>
    <d v="2025-11-05T00:00:00"/>
    <s v="noviembre"/>
    <n v="2025"/>
  </r>
  <r>
    <x v="0"/>
    <n v="663"/>
    <n v="1"/>
    <d v="2025-09-03T00:00:00"/>
    <d v="2025-12-20T00:00:00"/>
    <d v="2025-12-27T00:00:00"/>
    <s v="VivianaS"/>
    <x v="51"/>
    <m/>
    <n v="400000"/>
    <s v="EUR"/>
    <n v="400000"/>
    <n v="463999.99999999994"/>
    <n v="36364"/>
    <n v="36364"/>
    <n v="42182.239999999998"/>
    <n v="9.0910000000000005E-2"/>
    <n v="9"/>
    <x v="1"/>
    <n v="12"/>
    <n v="2025"/>
    <d v="2026-02-10T00:00:00"/>
    <s v="febrero"/>
    <n v="2026"/>
  </r>
  <r>
    <x v="0"/>
    <n v="664"/>
    <n v="1"/>
    <d v="2025-09-03T00:00:00"/>
    <d v="2025-07-23T00:00:00"/>
    <d v="2025-07-24T00:00:00"/>
    <s v="VeronicaN"/>
    <x v="51"/>
    <m/>
    <n v="940"/>
    <s v="USD"/>
    <n v="808.4"/>
    <n v="940"/>
    <n v="80.25"/>
    <n v="69.015000000000001"/>
    <n v="80.25"/>
    <n v="8.537234042553192E-2"/>
    <n v="9"/>
    <x v="1"/>
    <n v="7"/>
    <n v="2025"/>
    <d v="2025-09-07T00:00:00"/>
    <s v="septiembre"/>
    <n v="2025"/>
  </r>
  <r>
    <x v="0"/>
    <n v="665"/>
    <n v="0"/>
    <d v="2025-09-03T00:00:00"/>
    <d v="2025-06-07T00:00:00"/>
    <d v="2025-06-12T00:00:00"/>
    <s v="ManonR"/>
    <x v="51"/>
    <m/>
    <n v="5733.7"/>
    <s v="USD"/>
    <n v="4930.982"/>
    <n v="5733.7"/>
    <n v="484.18"/>
    <n v="416.39479999999998"/>
    <n v="484.18"/>
    <n v="8.44445994732895E-2"/>
    <n v="9"/>
    <x v="1"/>
    <n v="6"/>
    <n v="2025"/>
    <d v="2025-07-27T00:00:00"/>
    <s v="julio"/>
    <n v="2025"/>
  </r>
  <r>
    <x v="0"/>
    <n v="666"/>
    <n v="1"/>
    <d v="2025-09-04T00:00:00"/>
    <d v="2025-09-10T00:00:00"/>
    <d v="2025-09-12T00:00:00"/>
    <s v="MariaJose"/>
    <x v="51"/>
    <m/>
    <n v="2955"/>
    <s v="EUR"/>
    <n v="2955"/>
    <n v="3427.7999999999997"/>
    <n v="590"/>
    <n v="590"/>
    <n v="684.4"/>
    <n v="0.19966159052453469"/>
    <n v="9"/>
    <x v="1"/>
    <n v="9"/>
    <n v="2025"/>
    <d v="2025-10-27T00:00:00"/>
    <s v="octubre"/>
    <n v="2025"/>
  </r>
  <r>
    <x v="0"/>
    <n v="667"/>
    <n v="0"/>
    <d v="2025-09-04T00:00:00"/>
    <d v="2025-10-21T00:00:00"/>
    <d v="2025-10-25T00:00:00"/>
    <s v="VivianaS"/>
    <x v="51"/>
    <m/>
    <n v="8228"/>
    <s v="USD"/>
    <n v="7076.08"/>
    <n v="8228"/>
    <n v="822.8"/>
    <n v="707.60799999999995"/>
    <n v="822.8"/>
    <n v="9.9999999999999992E-2"/>
    <n v="9"/>
    <x v="1"/>
    <n v="10"/>
    <n v="2025"/>
    <d v="2025-12-09T00:00:00"/>
    <s v="diciembre"/>
    <n v="2025"/>
  </r>
  <r>
    <x v="0"/>
    <n v="668"/>
    <n v="1"/>
    <d v="2025-09-04T00:00:00"/>
    <d v="2025-04-25T00:00:00"/>
    <d v="2025-04-29T00:00:00"/>
    <s v="PaulinaV"/>
    <x v="51"/>
    <m/>
    <n v="4700"/>
    <s v="EUR"/>
    <n v="4700"/>
    <n v="5452"/>
    <n v="364.25"/>
    <n v="364.25"/>
    <n v="422.53"/>
    <n v="7.7499999999999999E-2"/>
    <n v="9"/>
    <x v="1"/>
    <n v="4"/>
    <n v="2025"/>
    <d v="2025-06-13T00:00:00"/>
    <s v="junio"/>
    <n v="2025"/>
  </r>
  <r>
    <x v="0"/>
    <n v="669"/>
    <n v="1"/>
    <d v="2025-09-04T00:00:00"/>
    <d v="2025-07-16T00:00:00"/>
    <d v="2025-07-17T00:00:00"/>
    <s v="PaulinaV"/>
    <x v="51"/>
    <m/>
    <n v="2004.02"/>
    <s v="USD"/>
    <n v="1723.4572000000001"/>
    <n v="2004.02"/>
    <n v="283.58999999999997"/>
    <n v="243.88739999999999"/>
    <n v="283.58999999999997"/>
    <n v="0.14151056376682866"/>
    <n v="9"/>
    <x v="1"/>
    <n v="7"/>
    <n v="2025"/>
    <d v="2025-08-31T00:00:00"/>
    <s v="agosto"/>
    <n v="2025"/>
  </r>
  <r>
    <x v="0"/>
    <n v="670"/>
    <n v="1"/>
    <d v="2025-09-05T00:00:00"/>
    <d v="2025-09-11T00:00:00"/>
    <d v="2025-09-15T00:00:00"/>
    <s v="VivianaS"/>
    <x v="51"/>
    <m/>
    <n v="4956.01"/>
    <s v="USD"/>
    <n v="4262.1686"/>
    <n v="4956.01"/>
    <n v="394.28"/>
    <n v="339.08079999999995"/>
    <n v="394.28"/>
    <n v="7.9555933099408588E-2"/>
    <n v="9"/>
    <x v="1"/>
    <n v="9"/>
    <n v="2025"/>
    <d v="2025-10-30T00:00:00"/>
    <s v="octubre"/>
    <n v="2025"/>
  </r>
  <r>
    <x v="0"/>
    <n v="671"/>
    <n v="0"/>
    <d v="2025-09-05T00:00:00"/>
    <d v="2026-05-01T00:00:00"/>
    <d v="2026-05-05T00:00:00"/>
    <s v="VivianaS"/>
    <x v="51"/>
    <m/>
    <n v="5985"/>
    <s v="USD"/>
    <n v="5147.1000000000004"/>
    <n v="5985"/>
    <n v="598.5"/>
    <n v="514.71"/>
    <n v="598.5"/>
    <n v="0.1"/>
    <n v="9"/>
    <x v="1"/>
    <n v="5"/>
    <n v="2026"/>
    <d v="2026-06-19T00:00:00"/>
    <s v="junio"/>
    <n v="2026"/>
  </r>
  <r>
    <x v="0"/>
    <n v="672"/>
    <n v="0"/>
    <d v="2025-09-05T00:00:00"/>
    <d v="2025-09-04T00:00:00"/>
    <d v="2025-09-30T00:00:00"/>
    <s v="LucianaE"/>
    <x v="51"/>
    <m/>
    <n v="20193.97"/>
    <s v="EUR"/>
    <n v="20193.97"/>
    <n v="23425.0052"/>
    <n v="1683.75"/>
    <n v="1683.75"/>
    <n v="1953.1499999999999"/>
    <n v="8.3378850221130368E-2"/>
    <n v="9"/>
    <x v="1"/>
    <n v="9"/>
    <n v="2025"/>
    <d v="2025-11-14T00:00:00"/>
    <s v="noviembre"/>
    <n v="2025"/>
  </r>
  <r>
    <x v="0"/>
    <n v="673"/>
    <n v="0"/>
    <d v="2025-09-05T00:00:00"/>
    <d v="2026-05-30T00:00:00"/>
    <d v="2026-06-03T00:00:00"/>
    <s v="VivianaS"/>
    <x v="51"/>
    <m/>
    <n v="1876.62"/>
    <s v="USD"/>
    <n v="1613.8932"/>
    <n v="1876.62"/>
    <n v="178.84"/>
    <n v="153.80240000000001"/>
    <n v="178.84"/>
    <n v="9.5298995001651912E-2"/>
    <n v="9"/>
    <x v="1"/>
    <n v="5"/>
    <n v="2026"/>
    <d v="2026-07-18T00:00:00"/>
    <s v="julio"/>
    <n v="2026"/>
  </r>
  <r>
    <x v="0"/>
    <n v="674"/>
    <n v="0"/>
    <d v="2025-09-05T00:00:00"/>
    <d v="2026-05-29T00:00:00"/>
    <d v="2026-06-06T00:00:00"/>
    <s v="VivianaS"/>
    <x v="51"/>
    <m/>
    <n v="3108.73"/>
    <s v="USD"/>
    <n v="2673.5077999999999"/>
    <n v="3108.73"/>
    <n v="268.75"/>
    <n v="231.125"/>
    <n v="268.75"/>
    <n v="8.6450093768194736E-2"/>
    <n v="9"/>
    <x v="1"/>
    <n v="5"/>
    <n v="2026"/>
    <d v="2026-07-21T00:00:00"/>
    <s v="julio"/>
    <n v="2026"/>
  </r>
  <r>
    <x v="0"/>
    <n v="675"/>
    <n v="0"/>
    <d v="2025-09-08T00:00:00"/>
    <d v="2025-09-16T00:00:00"/>
    <d v="2026-02-06T00:00:00"/>
    <s v="MartinB"/>
    <x v="52"/>
    <s v="PAULAG"/>
    <n v="1816.94"/>
    <s v="USD"/>
    <n v="1562.5684000000001"/>
    <n v="1816.94"/>
    <n v="0"/>
    <n v="0"/>
    <n v="0"/>
    <n v="0"/>
    <n v="9"/>
    <x v="1"/>
    <n v="9"/>
    <n v="2025"/>
    <d v="2026-03-23T00:00:00"/>
    <s v="marzo"/>
    <n v="2026"/>
  </r>
  <r>
    <x v="0"/>
    <n v="676"/>
    <n v="1"/>
    <d v="2025-09-08T00:00:00"/>
    <d v="2025-10-16T00:00:00"/>
    <d v="2025-10-27T00:00:00"/>
    <s v="AndreaG"/>
    <x v="52"/>
    <s v="MARC1989"/>
    <n v="19036.89"/>
    <s v="EUR"/>
    <n v="19036.89"/>
    <n v="22082.792399999998"/>
    <n v="1304.33"/>
    <n v="1304.33"/>
    <n v="1513.0227999999997"/>
    <n v="6.8515918303882622E-2"/>
    <n v="9"/>
    <x v="1"/>
    <n v="10"/>
    <n v="2025"/>
    <d v="2025-12-11T00:00:00"/>
    <s v="diciembre"/>
    <n v="2025"/>
  </r>
  <r>
    <x v="0"/>
    <n v="677"/>
    <n v="1"/>
    <d v="2025-09-08T00:00:00"/>
    <d v="2025-09-24T00:00:00"/>
    <d v="2025-09-29T00:00:00"/>
    <s v="AndreaG"/>
    <x v="52"/>
    <s v="JAIMEG,MARTINB"/>
    <n v="10350.17"/>
    <s v="EUR"/>
    <n v="10350.17"/>
    <n v="12006.197199999999"/>
    <n v="2045.75"/>
    <n v="2045.75"/>
    <n v="2373.0699999999997"/>
    <n v="0.19765375834406584"/>
    <n v="9"/>
    <x v="1"/>
    <n v="9"/>
    <n v="2025"/>
    <d v="2025-11-13T00:00:00"/>
    <s v="noviembre"/>
    <n v="2025"/>
  </r>
  <r>
    <x v="0"/>
    <n v="678"/>
    <n v="1"/>
    <d v="2025-09-08T00:00:00"/>
    <d v="2025-08-16T00:00:00"/>
    <d v="2025-08-18T00:00:00"/>
    <s v="DianaM"/>
    <x v="52"/>
    <m/>
    <n v="2313.5"/>
    <s v="USD"/>
    <n v="1989.61"/>
    <n v="2313.5"/>
    <n v="142.11000000000001"/>
    <n v="122.2146"/>
    <n v="142.11000000000001"/>
    <n v="6.1426410200994166E-2"/>
    <n v="9"/>
    <x v="1"/>
    <n v="8"/>
    <n v="2025"/>
    <d v="2025-10-02T00:00:00"/>
    <s v="octubre"/>
    <n v="2025"/>
  </r>
  <r>
    <x v="0"/>
    <n v="679"/>
    <n v="1"/>
    <d v="2025-09-08T00:00:00"/>
    <d v="2025-09-11T00:00:00"/>
    <d v="2025-09-16T00:00:00"/>
    <s v="VivianaS"/>
    <x v="52"/>
    <m/>
    <n v="11383"/>
    <s v="USD"/>
    <n v="9789.3799999999992"/>
    <n v="11383"/>
    <n v="907.57"/>
    <n v="780.51020000000005"/>
    <n v="907.57"/>
    <n v="7.9730299569533522E-2"/>
    <n v="9"/>
    <x v="1"/>
    <n v="9"/>
    <n v="2025"/>
    <d v="2025-10-31T00:00:00"/>
    <s v="octubre"/>
    <n v="2025"/>
  </r>
  <r>
    <x v="0"/>
    <n v="680"/>
    <n v="0"/>
    <d v="2025-09-08T00:00:00"/>
    <d v="2025-11-12T00:00:00"/>
    <d v="2026-03-22T00:00:00"/>
    <s v="IsraelB"/>
    <x v="52"/>
    <s v="DIANAM"/>
    <n v="10346.19"/>
    <s v="USD"/>
    <n v="8897.7234000000008"/>
    <n v="10346.19"/>
    <n v="497.8"/>
    <n v="428.108"/>
    <n v="497.8"/>
    <n v="4.8114330009404425E-2"/>
    <n v="9"/>
    <x v="1"/>
    <n v="11"/>
    <n v="2025"/>
    <d v="2026-05-06T00:00:00"/>
    <s v="mayo"/>
    <n v="2026"/>
  </r>
  <r>
    <x v="0"/>
    <n v="681"/>
    <n v="1"/>
    <d v="2025-09-08T00:00:00"/>
    <d v="2025-10-17T00:00:00"/>
    <d v="2025-10-28T00:00:00"/>
    <s v="MariaM"/>
    <x v="52"/>
    <m/>
    <n v="7045.5"/>
    <s v="EUR"/>
    <n v="7045.5"/>
    <n v="8172.78"/>
    <n v="1609.26"/>
    <n v="1609.26"/>
    <n v="1866.7415999999998"/>
    <n v="0.22840962316372151"/>
    <n v="9"/>
    <x v="1"/>
    <n v="10"/>
    <n v="2025"/>
    <d v="2025-12-12T00:00:00"/>
    <s v="diciembre"/>
    <n v="2025"/>
  </r>
  <r>
    <x v="0"/>
    <n v="683"/>
    <n v="1"/>
    <d v="2025-09-09T00:00:00"/>
    <d v="2025-09-08T00:00:00"/>
    <d v="2025-09-14T00:00:00"/>
    <s v="MartinB"/>
    <x v="52"/>
    <s v="JAIMEG"/>
    <n v="3081"/>
    <s v="GPB"/>
    <n v="3543.1499999999996"/>
    <n v="4128.54"/>
    <n v="256.75"/>
    <n v="295.26249999999999"/>
    <n v="344.04500000000002"/>
    <n v="8.3333333333333343E-2"/>
    <n v="9"/>
    <x v="1"/>
    <n v="9"/>
    <n v="2025"/>
    <d v="2025-10-29T00:00:00"/>
    <s v="octubre"/>
    <n v="2025"/>
  </r>
  <r>
    <x v="0"/>
    <n v="684"/>
    <n v="1"/>
    <d v="2025-09-09T00:00:00"/>
    <d v="2025-08-18T00:00:00"/>
    <d v="2025-08-20T00:00:00"/>
    <s v="DianaM"/>
    <x v="52"/>
    <m/>
    <n v="194.6"/>
    <s v="USD"/>
    <n v="167.35599999999999"/>
    <n v="194.6"/>
    <n v="19.46"/>
    <n v="16.735600000000002"/>
    <n v="19.46"/>
    <n v="0.10000000000000002"/>
    <n v="9"/>
    <x v="1"/>
    <n v="8"/>
    <n v="2025"/>
    <d v="2025-10-04T00:00:00"/>
    <s v="octubre"/>
    <n v="2025"/>
  </r>
  <r>
    <x v="0"/>
    <n v="686"/>
    <n v="1"/>
    <d v="2025-09-09T00:00:00"/>
    <d v="2025-09-23T00:00:00"/>
    <d v="2025-09-29T00:00:00"/>
    <s v="LucianaE"/>
    <x v="52"/>
    <m/>
    <n v="2417.65"/>
    <s v="EUR"/>
    <n v="2417.65"/>
    <n v="2804.4739999999997"/>
    <n v="233.7"/>
    <n v="233.7"/>
    <n v="271.09199999999998"/>
    <n v="9.6664115980394177E-2"/>
    <n v="9"/>
    <x v="1"/>
    <n v="9"/>
    <n v="2025"/>
    <d v="2025-11-13T00:00:00"/>
    <s v="noviembre"/>
    <n v="2025"/>
  </r>
  <r>
    <x v="0"/>
    <n v="687"/>
    <n v="0"/>
    <d v="2025-09-09T00:00:00"/>
    <d v="2025-09-03T00:00:00"/>
    <d v="2025-11-09T00:00:00"/>
    <s v="LuisHdz"/>
    <x v="52"/>
    <s v="MARC1989"/>
    <n v="1975.2"/>
    <s v="USD"/>
    <n v="1698.672"/>
    <n v="1975.2"/>
    <n v="70"/>
    <n v="60.199999999999996"/>
    <n v="70"/>
    <n v="3.5439449169704332E-2"/>
    <n v="9"/>
    <x v="1"/>
    <n v="9"/>
    <n v="2025"/>
    <d v="2025-12-24T00:00:00"/>
    <s v="diciembre"/>
    <n v="2025"/>
  </r>
  <r>
    <x v="0"/>
    <n v="688"/>
    <n v="1"/>
    <d v="2025-09-09T00:00:00"/>
    <d v="2025-09-23T00:00:00"/>
    <d v="2025-09-27T00:00:00"/>
    <s v="LucianaE"/>
    <x v="52"/>
    <m/>
    <n v="10324.98"/>
    <s v="EUR"/>
    <n v="10324.98"/>
    <n v="11976.976799999999"/>
    <n v="1549.08"/>
    <n v="1549.08"/>
    <n v="1796.9327999999998"/>
    <n v="0.15003225187845401"/>
    <n v="9"/>
    <x v="1"/>
    <n v="9"/>
    <n v="2025"/>
    <d v="2025-11-11T00:00:00"/>
    <s v="noviembre"/>
    <n v="2025"/>
  </r>
  <r>
    <x v="0"/>
    <n v="689"/>
    <n v="1"/>
    <d v="2025-09-10T00:00:00"/>
    <d v="2025-09-13T00:00:00"/>
    <d v="2025-09-23T00:00:00"/>
    <s v="VeronicaN"/>
    <x v="52"/>
    <m/>
    <n v="13114.49"/>
    <s v="USD"/>
    <n v="11278.4614"/>
    <n v="13114.49"/>
    <n v="1889.54"/>
    <n v="1625.0044"/>
    <n v="1889.54"/>
    <n v="0.14408032641757323"/>
    <n v="9"/>
    <x v="1"/>
    <n v="9"/>
    <n v="2025"/>
    <d v="2025-11-07T00:00:00"/>
    <s v="noviembre"/>
    <n v="2025"/>
  </r>
  <r>
    <x v="0"/>
    <n v="690"/>
    <n v="1"/>
    <d v="2025-09-10T00:00:00"/>
    <d v="2025-09-13T00:00:00"/>
    <d v="2025-09-19T00:00:00"/>
    <s v="DianaM"/>
    <x v="52"/>
    <s v="ISRAELB,MARC1989"/>
    <n v="26950.49"/>
    <s v="USD"/>
    <n v="23177.421399999999"/>
    <n v="26950.49"/>
    <n v="2864.48"/>
    <n v="2463.4528"/>
    <n v="2864.48"/>
    <n v="0.10628675025945726"/>
    <n v="9"/>
    <x v="1"/>
    <n v="9"/>
    <n v="2025"/>
    <d v="2025-11-03T00:00:00"/>
    <s v="noviembre"/>
    <n v="2025"/>
  </r>
  <r>
    <x v="0"/>
    <n v="691"/>
    <n v="1"/>
    <d v="2025-09-11T00:00:00"/>
    <d v="2025-09-23T00:00:00"/>
    <d v="2025-09-30T00:00:00"/>
    <s v="MartinB"/>
    <x v="52"/>
    <s v="JAIMEG,JORGEP"/>
    <n v="1114.08"/>
    <s v="USD"/>
    <n v="958.10879999999997"/>
    <n v="1114.08"/>
    <n v="97.1"/>
    <n v="83.506"/>
    <n v="97.1"/>
    <n v="8.7157116185552205E-2"/>
    <n v="9"/>
    <x v="1"/>
    <n v="9"/>
    <n v="2025"/>
    <d v="2025-11-14T00:00:00"/>
    <s v="noviembre"/>
    <n v="2025"/>
  </r>
  <r>
    <x v="0"/>
    <n v="692"/>
    <n v="1"/>
    <d v="2025-09-11T00:00:00"/>
    <d v="2025-09-12T00:00:00"/>
    <d v="2025-09-17T00:00:00"/>
    <s v="LuisHdz"/>
    <x v="52"/>
    <s v="MARC1989"/>
    <n v="3288.3"/>
    <s v="USD"/>
    <n v="2827.9380000000001"/>
    <n v="3288.3"/>
    <n v="320.5"/>
    <n v="275.63"/>
    <n v="320.5"/>
    <n v="9.7466776145728795E-2"/>
    <n v="9"/>
    <x v="1"/>
    <n v="9"/>
    <n v="2025"/>
    <d v="2025-11-01T00:00:00"/>
    <s v="noviembre"/>
    <n v="2025"/>
  </r>
  <r>
    <x v="0"/>
    <n v="693"/>
    <n v="0"/>
    <d v="2025-09-11T00:00:00"/>
    <d v="2025-09-18T00:00:00"/>
    <d v="2025-09-22T00:00:00"/>
    <s v="VivianaS"/>
    <x v="52"/>
    <m/>
    <n v="6460"/>
    <s v="EUR"/>
    <n v="6460"/>
    <n v="7493.5999999999995"/>
    <n v="638"/>
    <n v="638"/>
    <n v="740.07999999999993"/>
    <n v="9.876160990712074E-2"/>
    <n v="9"/>
    <x v="1"/>
    <n v="9"/>
    <n v="2025"/>
    <d v="2025-11-06T00:00:00"/>
    <s v="noviembre"/>
    <n v="2025"/>
  </r>
  <r>
    <x v="0"/>
    <n v="694"/>
    <n v="0"/>
    <d v="2025-09-11T00:00:00"/>
    <d v="2025-09-07T00:00:00"/>
    <d v="2025-09-10T00:00:00"/>
    <s v="VivianaS"/>
    <x v="52"/>
    <m/>
    <n v="6975"/>
    <s v="EUR"/>
    <n v="6975"/>
    <n v="8090.9999999999991"/>
    <n v="972.65"/>
    <n v="972.65"/>
    <n v="1128.2739999999999"/>
    <n v="0.13944802867383513"/>
    <n v="9"/>
    <x v="1"/>
    <n v="9"/>
    <n v="2025"/>
    <d v="2025-10-25T00:00:00"/>
    <s v="octubre"/>
    <n v="2025"/>
  </r>
  <r>
    <x v="0"/>
    <n v="695"/>
    <n v="0"/>
    <d v="2025-09-11T00:00:00"/>
    <d v="2025-10-07T00:00:00"/>
    <d v="2025-10-23T00:00:00"/>
    <s v="IsraelB"/>
    <x v="52"/>
    <s v="DIANAM"/>
    <n v="45323.49"/>
    <s v="USD"/>
    <n v="38978.201399999998"/>
    <n v="45323.49"/>
    <n v="7087.35"/>
    <n v="6095.1210000000001"/>
    <n v="7087.35"/>
    <n v="0.15637255648230092"/>
    <n v="9"/>
    <x v="1"/>
    <n v="10"/>
    <n v="2025"/>
    <d v="2025-12-07T00:00:00"/>
    <s v="diciembre"/>
    <n v="2025"/>
  </r>
  <r>
    <x v="0"/>
    <n v="696"/>
    <n v="1"/>
    <d v="2025-09-12T00:00:00"/>
    <d v="2025-10-30T00:00:00"/>
    <d v="2025-11-09T00:00:00"/>
    <s v="LucianaE"/>
    <x v="52"/>
    <m/>
    <n v="25152.21"/>
    <s v="USD"/>
    <n v="21630.900599999997"/>
    <n v="25152.21"/>
    <n v="1775.52"/>
    <n v="1526.9472000000001"/>
    <n v="1775.52"/>
    <n v="7.0591013672357233E-2"/>
    <n v="9"/>
    <x v="1"/>
    <n v="10"/>
    <n v="2025"/>
    <d v="2025-12-24T00:00:00"/>
    <s v="diciembre"/>
    <n v="2025"/>
  </r>
  <r>
    <x v="0"/>
    <n v="697"/>
    <n v="0"/>
    <d v="2025-09-13T00:00:00"/>
    <d v="2025-09-14T00:00:00"/>
    <d v="2025-10-10T00:00:00"/>
    <s v="MartinB"/>
    <x v="52"/>
    <s v="JAIMEG"/>
    <n v="4907.4799999999996"/>
    <s v="USD"/>
    <n v="4220.4327999999996"/>
    <n v="4907.4799999999996"/>
    <n v="429.48"/>
    <n v="369.3528"/>
    <n v="429.48"/>
    <n v="8.7515384678083258E-2"/>
    <n v="9"/>
    <x v="1"/>
    <n v="9"/>
    <n v="2025"/>
    <d v="2025-11-24T00:00:00"/>
    <s v="noviembre"/>
    <n v="2025"/>
  </r>
  <r>
    <x v="0"/>
    <n v="698"/>
    <n v="0"/>
    <d v="2025-09-13T00:00:00"/>
    <d v="2026-07-20T00:00:00"/>
    <d v="2026-07-27T00:00:00"/>
    <s v="IsraelB"/>
    <x v="52"/>
    <m/>
    <n v="4878"/>
    <s v="USD"/>
    <n v="4195.08"/>
    <n v="4878"/>
    <n v="0"/>
    <n v="0"/>
    <n v="0"/>
    <n v="0"/>
    <n v="9"/>
    <x v="1"/>
    <n v="7"/>
    <n v="2026"/>
    <d v="2026-09-10T00:00:00"/>
    <s v="septiembre"/>
    <n v="2026"/>
  </r>
  <r>
    <x v="0"/>
    <n v="699"/>
    <n v="1"/>
    <d v="2025-09-15T00:00:00"/>
    <d v="2025-06-11T00:00:00"/>
    <d v="2025-07-07T00:00:00"/>
    <s v="VeronicaN"/>
    <x v="0"/>
    <m/>
    <n v="1825"/>
    <s v="USD"/>
    <n v="1569.5"/>
    <n v="1825"/>
    <n v="273.75"/>
    <n v="235.42499999999998"/>
    <n v="273.75"/>
    <n v="0.15"/>
    <n v="9"/>
    <x v="1"/>
    <n v="6"/>
    <n v="2025"/>
    <d v="2025-08-21T00:00:00"/>
    <s v="agosto"/>
    <n v="2025"/>
  </r>
  <r>
    <x v="0"/>
    <n v="700"/>
    <n v="1"/>
    <d v="2025-09-15T00:00:00"/>
    <d v="2025-07-06T00:00:00"/>
    <d v="2025-07-06T00:00:00"/>
    <s v="VeronicaN"/>
    <x v="0"/>
    <m/>
    <n v="260"/>
    <s v="USD"/>
    <n v="223.6"/>
    <n v="260"/>
    <n v="39"/>
    <n v="33.54"/>
    <n v="39"/>
    <n v="0.15"/>
    <n v="9"/>
    <x v="1"/>
    <n v="7"/>
    <n v="2025"/>
    <d v="2025-08-20T00:00:00"/>
    <s v="agosto"/>
    <n v="2025"/>
  </r>
  <r>
    <x v="0"/>
    <n v="701"/>
    <n v="1"/>
    <d v="2025-09-16T00:00:00"/>
    <d v="2025-08-16T00:00:00"/>
    <d v="2025-08-20T00:00:00"/>
    <s v="VeronicaN"/>
    <x v="0"/>
    <m/>
    <n v="3915"/>
    <s v="USD"/>
    <n v="3366.9"/>
    <n v="3915"/>
    <n v="544.02"/>
    <n v="467.85719999999998"/>
    <n v="544.02"/>
    <n v="0.13895785440613026"/>
    <n v="9"/>
    <x v="1"/>
    <n v="8"/>
    <n v="2025"/>
    <d v="2025-10-04T00:00:00"/>
    <s v="octubre"/>
    <n v="2025"/>
  </r>
  <r>
    <x v="0"/>
    <n v="702"/>
    <n v="0"/>
    <d v="2025-09-16T00:00:00"/>
    <d v="2025-11-01T00:00:00"/>
    <d v="2025-11-02T00:00:00"/>
    <s v="VeronicaN"/>
    <x v="0"/>
    <m/>
    <n v="796.16"/>
    <s v="USD"/>
    <n v="684.69759999999997"/>
    <n v="796.16"/>
    <n v="79.61"/>
    <n v="68.464600000000004"/>
    <n v="79.61"/>
    <n v="9.9992463826366576E-2"/>
    <n v="9"/>
    <x v="1"/>
    <n v="11"/>
    <n v="2025"/>
    <d v="2025-12-17T00:00:00"/>
    <s v="diciembre"/>
    <n v="2025"/>
  </r>
  <r>
    <x v="0"/>
    <n v="703"/>
    <n v="0"/>
    <d v="2025-09-17T00:00:00"/>
    <d v="2026-05-19T00:00:00"/>
    <d v="2026-06-18T00:00:00"/>
    <s v="ConchaD"/>
    <x v="0"/>
    <s v="MARC1989,MARTINB"/>
    <n v="129987.86"/>
    <s v="USD"/>
    <n v="111789.55959999999"/>
    <n v="129987.86"/>
    <n v="16192.88"/>
    <n v="13925.8768"/>
    <n v="16192.88"/>
    <n v="0.12457224851613066"/>
    <n v="9"/>
    <x v="1"/>
    <n v="5"/>
    <n v="2026"/>
    <d v="2026-08-02T00:00:00"/>
    <s v="agosto"/>
    <n v="2026"/>
  </r>
  <r>
    <x v="0"/>
    <n v="704"/>
    <n v="1"/>
    <d v="2025-09-17T00:00:00"/>
    <d v="2025-08-07T00:00:00"/>
    <d v="2025-08-10T00:00:00"/>
    <s v="VivianaS"/>
    <x v="0"/>
    <m/>
    <n v="9825.94"/>
    <s v="USD"/>
    <n v="8450.3083999999999"/>
    <n v="9825.94"/>
    <n v="455.5"/>
    <n v="391.73"/>
    <n v="455.5"/>
    <n v="4.6356887992395644E-2"/>
    <n v="9"/>
    <x v="1"/>
    <n v="8"/>
    <n v="2025"/>
    <d v="2025-09-24T00:00:00"/>
    <s v="septiembre"/>
    <n v="2025"/>
  </r>
  <r>
    <x v="0"/>
    <n v="706"/>
    <n v="0"/>
    <d v="2025-09-17T00:00:00"/>
    <d v="2025-10-20T00:00:00"/>
    <d v="2025-10-28T00:00:00"/>
    <s v="DianaM"/>
    <x v="0"/>
    <s v="MARC1989"/>
    <n v="31844.09"/>
    <s v="USD"/>
    <n v="27385.917399999998"/>
    <n v="31844.09"/>
    <n v="1233.4100000000001"/>
    <n v="1060.7326"/>
    <n v="1233.4100000000001"/>
    <n v="3.8732775846318741E-2"/>
    <n v="9"/>
    <x v="1"/>
    <n v="10"/>
    <n v="2025"/>
    <d v="2025-12-12T00:00:00"/>
    <s v="diciembre"/>
    <n v="2025"/>
  </r>
  <r>
    <x v="0"/>
    <n v="707"/>
    <n v="0"/>
    <d v="2025-09-17T00:00:00"/>
    <d v="2026-01-11T00:00:00"/>
    <d v="2026-01-24T00:00:00"/>
    <s v="MariellaP"/>
    <x v="0"/>
    <s v="MARC1989"/>
    <n v="50003.81"/>
    <s v="USD"/>
    <n v="43003.276599999997"/>
    <n v="50003.81"/>
    <n v="5543.85"/>
    <n v="4767.7110000000002"/>
    <n v="5543.85"/>
    <n v="0.11086855181635161"/>
    <n v="9"/>
    <x v="1"/>
    <n v="1"/>
    <n v="2026"/>
    <d v="2026-03-10T00:00:00"/>
    <s v="marzo"/>
    <n v="2026"/>
  </r>
  <r>
    <x v="0"/>
    <n v="708"/>
    <n v="0"/>
    <d v="2025-09-17T00:00:00"/>
    <d v="2026-01-24T00:00:00"/>
    <d v="2026-01-28T00:00:00"/>
    <s v="VivianaS"/>
    <x v="0"/>
    <m/>
    <n v="1986.98"/>
    <s v="USD"/>
    <n v="1708.8027999999999"/>
    <n v="1986.98"/>
    <n v="180.64"/>
    <n v="155.35039999999998"/>
    <n v="180.64"/>
    <n v="9.0911836052703088E-2"/>
    <n v="9"/>
    <x v="1"/>
    <n v="1"/>
    <n v="2026"/>
    <d v="2026-03-14T00:00:00"/>
    <s v="marzo"/>
    <n v="2026"/>
  </r>
  <r>
    <x v="0"/>
    <n v="709"/>
    <n v="1"/>
    <d v="2025-09-17T00:00:00"/>
    <d v="2025-07-27T00:00:00"/>
    <d v="2025-07-28T00:00:00"/>
    <s v="MinervaH"/>
    <x v="0"/>
    <m/>
    <n v="3780"/>
    <s v="CHF"/>
    <n v="4044.6000000000004"/>
    <n v="4725"/>
    <n v="351.93"/>
    <n v="376.56510000000003"/>
    <n v="439.91250000000002"/>
    <n v="9.3103174603174604E-2"/>
    <n v="9"/>
    <x v="1"/>
    <n v="7"/>
    <n v="2025"/>
    <d v="2025-09-11T00:00:00"/>
    <s v="septiembre"/>
    <n v="2025"/>
  </r>
  <r>
    <x v="0"/>
    <n v="710"/>
    <n v="0"/>
    <d v="2025-09-18T00:00:00"/>
    <d v="2025-09-19T00:00:00"/>
    <d v="2025-09-29T00:00:00"/>
    <s v="MartinB"/>
    <x v="0"/>
    <s v="JAIMEG"/>
    <n v="6025"/>
    <s v="EUR"/>
    <n v="6025"/>
    <n v="6988.9999999999991"/>
    <n v="503.63"/>
    <n v="503.63"/>
    <n v="584.21079999999995"/>
    <n v="8.3590041493775927E-2"/>
    <n v="9"/>
    <x v="1"/>
    <n v="9"/>
    <n v="2025"/>
    <d v="2025-11-13T00:00:00"/>
    <s v="noviembre"/>
    <n v="2025"/>
  </r>
  <r>
    <x v="0"/>
    <n v="711"/>
    <n v="1"/>
    <d v="2025-09-18T00:00:00"/>
    <d v="2025-09-19T00:00:00"/>
    <d v="2025-09-21T00:00:00"/>
    <s v="FernandaS"/>
    <x v="0"/>
    <s v="JAIMEG,MARTINB"/>
    <n v="8104.1"/>
    <s v="EUR"/>
    <n v="8104.1"/>
    <n v="9400.7559999999994"/>
    <n v="829.99"/>
    <n v="829.99"/>
    <n v="962.78839999999991"/>
    <n v="0.10241606100615737"/>
    <n v="9"/>
    <x v="1"/>
    <n v="9"/>
    <n v="2025"/>
    <d v="2025-11-05T00:00:00"/>
    <s v="noviembre"/>
    <n v="2025"/>
  </r>
  <r>
    <x v="0"/>
    <n v="712"/>
    <n v="1"/>
    <d v="2025-09-18T00:00:00"/>
    <d v="2025-08-04T00:00:00"/>
    <d v="2025-08-08T00:00:00"/>
    <s v="EduardoP"/>
    <x v="0"/>
    <m/>
    <n v="12080"/>
    <s v="EUR"/>
    <n v="12080"/>
    <n v="14012.8"/>
    <n v="1032.28"/>
    <n v="1032.28"/>
    <n v="1197.4448"/>
    <n v="8.5453642384105952E-2"/>
    <n v="9"/>
    <x v="1"/>
    <n v="8"/>
    <n v="2025"/>
    <d v="2025-09-22T00:00:00"/>
    <s v="septiembre"/>
    <n v="2025"/>
  </r>
  <r>
    <x v="0"/>
    <n v="713"/>
    <n v="0"/>
    <d v="2025-09-18T00:00:00"/>
    <d v="2025-10-01T00:00:00"/>
    <d v="2025-10-31T00:00:00"/>
    <s v="ManonR"/>
    <x v="0"/>
    <m/>
    <n v="6000"/>
    <s v="GPB"/>
    <n v="6899.9999999999991"/>
    <n v="8040.0000000000009"/>
    <n v="0"/>
    <n v="0"/>
    <n v="0"/>
    <n v="0"/>
    <n v="9"/>
    <x v="1"/>
    <n v="10"/>
    <n v="2025"/>
    <d v="2025-12-15T00:00:00"/>
    <s v="diciembre"/>
    <n v="2025"/>
  </r>
  <r>
    <x v="0"/>
    <n v="714"/>
    <n v="1"/>
    <d v="2025-09-18T00:00:00"/>
    <d v="2025-04-06T00:00:00"/>
    <d v="2025-04-10T00:00:00"/>
    <s v="MarujaN"/>
    <x v="0"/>
    <m/>
    <n v="35813"/>
    <s v="USD"/>
    <n v="30799.18"/>
    <n v="35813"/>
    <n v="1271.1199999999999"/>
    <n v="1093.1632"/>
    <n v="1271.1199999999999"/>
    <n v="3.5493256638650765E-2"/>
    <n v="9"/>
    <x v="1"/>
    <n v="4"/>
    <n v="2025"/>
    <d v="2025-05-25T00:00:00"/>
    <s v="mayo"/>
    <n v="2025"/>
  </r>
  <r>
    <x v="0"/>
    <n v="715"/>
    <n v="1"/>
    <d v="2025-09-18T00:00:00"/>
    <d v="2025-08-28T00:00:00"/>
    <d v="2025-08-31T00:00:00"/>
    <s v="PaulinaV"/>
    <x v="0"/>
    <m/>
    <n v="30166.35"/>
    <s v="MXN"/>
    <n v="1447.9848"/>
    <n v="1689.3155999999999"/>
    <n v="3744.43"/>
    <n v="179.73264"/>
    <n v="209.68807999999999"/>
    <n v="0.12412605436189662"/>
    <n v="9"/>
    <x v="1"/>
    <n v="8"/>
    <n v="2025"/>
    <d v="2025-10-15T00:00:00"/>
    <s v="octubre"/>
    <n v="2025"/>
  </r>
  <r>
    <x v="0"/>
    <n v="716"/>
    <n v="1"/>
    <d v="2025-09-18T00:00:00"/>
    <d v="2025-06-22T00:00:00"/>
    <d v="2025-06-23T00:00:00"/>
    <s v="LorenzaP"/>
    <x v="0"/>
    <m/>
    <n v="384.51"/>
    <s v="USD"/>
    <n v="330.67859999999996"/>
    <n v="384.51"/>
    <n v="27.75"/>
    <n v="23.864999999999998"/>
    <n v="27.75"/>
    <n v="7.2169774518218002E-2"/>
    <n v="9"/>
    <x v="1"/>
    <n v="6"/>
    <n v="2025"/>
    <d v="2025-08-07T00:00:00"/>
    <s v="agosto"/>
    <n v="2025"/>
  </r>
  <r>
    <x v="0"/>
    <n v="721"/>
    <n v="1"/>
    <d v="2025-09-22T00:00:00"/>
    <d v="2025-10-23T00:00:00"/>
    <d v="2025-10-27T00:00:00"/>
    <s v="ManonR"/>
    <x v="1"/>
    <m/>
    <n v="63818.35"/>
    <s v="MXN"/>
    <n v="3063.2808"/>
    <n v="3573.8276000000001"/>
    <n v="14265.49"/>
    <n v="684.74351999999999"/>
    <n v="798.86743999999999"/>
    <n v="0.2235327300063383"/>
    <n v="9"/>
    <x v="1"/>
    <n v="10"/>
    <n v="2025"/>
    <d v="2025-12-11T00:00:00"/>
    <s v="diciembre"/>
    <n v="2025"/>
  </r>
  <r>
    <x v="0"/>
    <n v="722"/>
    <n v="1"/>
    <d v="2025-09-22T00:00:00"/>
    <d v="2025-08-02T00:00:00"/>
    <d v="2025-08-03T00:00:00"/>
    <s v="DianaM"/>
    <x v="1"/>
    <m/>
    <n v="1349"/>
    <s v="USD"/>
    <n v="1160.1399999999999"/>
    <n v="1349"/>
    <n v="136.41"/>
    <n v="117.31259999999999"/>
    <n v="136.41"/>
    <n v="0.10111934766493699"/>
    <n v="9"/>
    <x v="1"/>
    <n v="8"/>
    <n v="2025"/>
    <d v="2025-09-17T00:00:00"/>
    <s v="septiembre"/>
    <n v="2025"/>
  </r>
  <r>
    <x v="0"/>
    <n v="724"/>
    <n v="0"/>
    <d v="2025-09-22T00:00:00"/>
    <d v="2025-01-01T00:00:00"/>
    <d v="2026-01-01T00:00:00"/>
    <s v="MariaM"/>
    <x v="1"/>
    <m/>
    <n v="1960.46"/>
    <s v="USD"/>
    <n v="1685.9956"/>
    <n v="1960.46"/>
    <n v="70"/>
    <n v="60.199999999999996"/>
    <n v="70"/>
    <n v="3.5705905756812172E-2"/>
    <n v="9"/>
    <x v="1"/>
    <n v="1"/>
    <n v="2025"/>
    <d v="2026-02-15T00:00:00"/>
    <s v="febrero"/>
    <n v="2026"/>
  </r>
  <r>
    <x v="0"/>
    <n v="725"/>
    <n v="1"/>
    <d v="2025-09-23T00:00:00"/>
    <d v="2025-10-07T00:00:00"/>
    <d v="2025-10-15T00:00:00"/>
    <s v="VeronicaN"/>
    <x v="1"/>
    <m/>
    <n v="28105.18"/>
    <s v="USD"/>
    <n v="24170.4548"/>
    <n v="28105.18"/>
    <n v="5023.9799999999996"/>
    <n v="4320.6227999999992"/>
    <n v="5023.9799999999996"/>
    <n v="0.17875637160124927"/>
    <n v="9"/>
    <x v="1"/>
    <n v="10"/>
    <n v="2025"/>
    <d v="2025-11-29T00:00:00"/>
    <s v="noviembre"/>
    <n v="2025"/>
  </r>
  <r>
    <x v="0"/>
    <n v="727"/>
    <n v="0"/>
    <d v="2025-09-23T00:00:00"/>
    <d v="2025-11-14T00:00:00"/>
    <d v="2025-11-30T00:00:00"/>
    <s v="MinervaH"/>
    <x v="1"/>
    <m/>
    <n v="99136.08"/>
    <s v="USD"/>
    <n v="85257.0288"/>
    <n v="99136.08"/>
    <n v="1436.95"/>
    <n v="1235.777"/>
    <n v="1436.95"/>
    <n v="1.4494722809294053E-2"/>
    <n v="9"/>
    <x v="1"/>
    <n v="11"/>
    <n v="2025"/>
    <d v="2026-01-14T00:00:00"/>
    <s v="enero"/>
    <n v="2026"/>
  </r>
  <r>
    <x v="0"/>
    <n v="728"/>
    <n v="1"/>
    <d v="2025-09-24T00:00:00"/>
    <d v="2025-09-14T00:00:00"/>
    <d v="2025-09-16T00:00:00"/>
    <s v="VeronicaN"/>
    <x v="1"/>
    <m/>
    <n v="6075"/>
    <s v="USD"/>
    <n v="5224.5"/>
    <n v="6075"/>
    <n v="498"/>
    <n v="428.28"/>
    <n v="498"/>
    <n v="8.1975308641975303E-2"/>
    <n v="9"/>
    <x v="1"/>
    <n v="9"/>
    <n v="2025"/>
    <d v="2025-10-31T00:00:00"/>
    <s v="octubre"/>
    <n v="2025"/>
  </r>
  <r>
    <x v="0"/>
    <n v="729"/>
    <n v="0"/>
    <d v="2025-09-24T00:00:00"/>
    <d v="2025-07-19T00:00:00"/>
    <d v="2025-08-19T00:00:00"/>
    <s v="VeronicaN"/>
    <x v="1"/>
    <m/>
    <n v="17512"/>
    <s v="USD"/>
    <n v="15060.32"/>
    <n v="17512"/>
    <n v="1751.2"/>
    <n v="1506.0319999999999"/>
    <n v="1751.2"/>
    <n v="9.9999999999999992E-2"/>
    <n v="9"/>
    <x v="1"/>
    <n v="7"/>
    <n v="2025"/>
    <d v="2025-10-03T00:00:00"/>
    <s v="octubre"/>
    <n v="2025"/>
  </r>
  <r>
    <x v="0"/>
    <n v="730"/>
    <n v="1"/>
    <d v="2025-09-24T00:00:00"/>
    <d v="2025-07-23T00:00:00"/>
    <d v="2025-07-24T00:00:00"/>
    <s v="MariaM"/>
    <x v="1"/>
    <m/>
    <n v="9701.2199999999993"/>
    <s v="USD"/>
    <n v="8343.0491999999995"/>
    <n v="9701.2199999999993"/>
    <n v="1015.2"/>
    <n v="873.072"/>
    <n v="1015.2"/>
    <n v="0.10464663207307948"/>
    <n v="9"/>
    <x v="1"/>
    <n v="7"/>
    <n v="2025"/>
    <d v="2025-09-07T00:00:00"/>
    <s v="septiembre"/>
    <n v="2025"/>
  </r>
  <r>
    <x v="0"/>
    <n v="731"/>
    <n v="0"/>
    <d v="2025-09-25T00:00:00"/>
    <d v="2025-12-31T00:00:00"/>
    <d v="2026-01-15T00:00:00"/>
    <s v="PaulinaA"/>
    <x v="1"/>
    <m/>
    <n v="18000"/>
    <s v="USD"/>
    <n v="15480"/>
    <n v="18000"/>
    <n v="1350"/>
    <n v="1161"/>
    <n v="1350"/>
    <n v="7.4999999999999997E-2"/>
    <n v="9"/>
    <x v="1"/>
    <n v="12"/>
    <n v="2025"/>
    <d v="2026-03-01T00:00:00"/>
    <s v="marzo"/>
    <n v="2026"/>
  </r>
  <r>
    <x v="0"/>
    <n v="732"/>
    <n v="0"/>
    <d v="2025-09-25T00:00:00"/>
    <d v="2025-12-04T00:00:00"/>
    <d v="2025-12-07T00:00:00"/>
    <s v="CatalinaF"/>
    <x v="1"/>
    <s v="LUISHDZ"/>
    <n v="2563.04"/>
    <s v="USD"/>
    <n v="2204.2143999999998"/>
    <n v="2563.04"/>
    <n v="110.36"/>
    <n v="94.909599999999998"/>
    <n v="110.36"/>
    <n v="4.3058243336038457E-2"/>
    <n v="9"/>
    <x v="1"/>
    <n v="12"/>
    <n v="2025"/>
    <d v="2026-01-21T00:00:00"/>
    <s v="enero"/>
    <n v="2026"/>
  </r>
  <r>
    <x v="0"/>
    <n v="733"/>
    <n v="0"/>
    <d v="2025-09-26T00:00:00"/>
    <d v="2026-02-09T00:00:00"/>
    <d v="2026-05-27T00:00:00"/>
    <s v="VeronicaN"/>
    <x v="1"/>
    <m/>
    <n v="113590.32"/>
    <s v="USD"/>
    <n v="97687.675199999998"/>
    <n v="113590.32"/>
    <n v="11825.8"/>
    <n v="10170.188"/>
    <n v="11825.8"/>
    <n v="0.10410922339157069"/>
    <n v="9"/>
    <x v="1"/>
    <n v="2"/>
    <n v="2026"/>
    <d v="2026-07-11T00:00:00"/>
    <s v="julio"/>
    <n v="2026"/>
  </r>
  <r>
    <x v="0"/>
    <n v="734"/>
    <n v="1"/>
    <d v="2025-09-26T00:00:00"/>
    <d v="2025-10-10T00:00:00"/>
    <d v="2025-10-16T00:00:00"/>
    <s v="ClaudiaF"/>
    <x v="1"/>
    <m/>
    <n v="9616.31"/>
    <s v="USD"/>
    <n v="8270.0265999999992"/>
    <n v="9616.31"/>
    <n v="635.54999999999995"/>
    <n v="546.57299999999998"/>
    <n v="635.54999999999995"/>
    <n v="6.6090839417614455E-2"/>
    <n v="9"/>
    <x v="1"/>
    <n v="10"/>
    <n v="2025"/>
    <d v="2025-11-30T00:00:00"/>
    <s v="noviembre"/>
    <n v="2025"/>
  </r>
  <r>
    <x v="0"/>
    <n v="735"/>
    <n v="0"/>
    <d v="2025-09-26T00:00:00"/>
    <d v="2025-10-21T00:00:00"/>
    <d v="2026-04-28T00:00:00"/>
    <s v="MariaM"/>
    <x v="1"/>
    <m/>
    <n v="73881.8"/>
    <s v="USD"/>
    <n v="63538.347999999998"/>
    <n v="73881.8"/>
    <n v="8788"/>
    <n v="7557.68"/>
    <n v="8788"/>
    <n v="0.11894675007918054"/>
    <n v="9"/>
    <x v="1"/>
    <n v="10"/>
    <n v="2025"/>
    <d v="2026-06-12T00:00:00"/>
    <s v="junio"/>
    <n v="2026"/>
  </r>
  <r>
    <x v="0"/>
    <n v="736"/>
    <n v="0"/>
    <d v="2025-09-26T00:00:00"/>
    <d v="2026-06-11T00:00:00"/>
    <d v="2026-07-11T00:00:00"/>
    <s v="ManonR"/>
    <x v="1"/>
    <m/>
    <n v="13900"/>
    <s v="USD"/>
    <n v="11954"/>
    <n v="13900"/>
    <n v="1390"/>
    <n v="1195.4000000000001"/>
    <n v="1390"/>
    <n v="0.1"/>
    <n v="9"/>
    <x v="1"/>
    <n v="6"/>
    <n v="2026"/>
    <d v="2026-08-25T00:00:00"/>
    <s v="agosto"/>
    <n v="2026"/>
  </r>
  <r>
    <x v="0"/>
    <n v="737"/>
    <n v="1"/>
    <d v="2025-09-27T00:00:00"/>
    <d v="2025-08-24T00:00:00"/>
    <d v="2025-08-30T00:00:00"/>
    <s v="PaulinaV"/>
    <x v="1"/>
    <m/>
    <n v="5070"/>
    <s v="EUR"/>
    <n v="5070"/>
    <n v="5881.2"/>
    <n v="451.32"/>
    <n v="451.32"/>
    <n v="523.53120000000001"/>
    <n v="8.9017751479289933E-2"/>
    <n v="9"/>
    <x v="1"/>
    <n v="8"/>
    <n v="2025"/>
    <d v="2025-10-14T00:00:00"/>
    <s v="octubre"/>
    <n v="2025"/>
  </r>
  <r>
    <x v="0"/>
    <n v="738"/>
    <n v="1"/>
    <d v="2025-09-27T00:00:00"/>
    <d v="2025-07-10T00:00:00"/>
    <d v="2025-07-19T00:00:00"/>
    <s v="PaulinaV"/>
    <x v="1"/>
    <m/>
    <n v="2253.0500000000002"/>
    <s v="EUR"/>
    <n v="2253.0500000000002"/>
    <n v="2613.538"/>
    <n v="218.69"/>
    <n v="218.69"/>
    <n v="253.68039999999999"/>
    <n v="9.7063979938305844E-2"/>
    <n v="9"/>
    <x v="1"/>
    <n v="7"/>
    <n v="2025"/>
    <d v="2025-09-02T00:00:00"/>
    <s v="septiembre"/>
    <n v="2025"/>
  </r>
  <r>
    <x v="0"/>
    <n v="739"/>
    <n v="0"/>
    <d v="2025-09-29T00:00:00"/>
    <d v="2026-01-08T00:00:00"/>
    <d v="2026-01-18T00:00:00"/>
    <s v="VivianaS"/>
    <x v="2"/>
    <m/>
    <n v="9199.69"/>
    <s v="EUR"/>
    <n v="9199.69"/>
    <n v="10671.6404"/>
    <n v="621.16999999999996"/>
    <n v="621.16999999999996"/>
    <n v="720.55719999999985"/>
    <n v="6.7520753416691212E-2"/>
    <n v="9"/>
    <x v="1"/>
    <n v="1"/>
    <n v="2026"/>
    <d v="2026-03-04T00:00:00"/>
    <s v="marzo"/>
    <n v="2026"/>
  </r>
  <r>
    <x v="0"/>
    <n v="740"/>
    <n v="1"/>
    <d v="2025-09-29T00:00:00"/>
    <d v="2025-07-08T00:00:00"/>
    <d v="2025-07-31T00:00:00"/>
    <s v="DianaM"/>
    <x v="2"/>
    <m/>
    <n v="20705.8"/>
    <s v="USD"/>
    <n v="17806.987999999998"/>
    <n v="20705.8"/>
    <n v="2070.58"/>
    <n v="1780.6987999999999"/>
    <n v="2070.58"/>
    <n v="0.1"/>
    <n v="9"/>
    <x v="1"/>
    <n v="7"/>
    <n v="2025"/>
    <d v="2025-09-14T00:00:00"/>
    <s v="septiembre"/>
    <n v="2025"/>
  </r>
  <r>
    <x v="0"/>
    <n v="741"/>
    <n v="0"/>
    <d v="2025-09-29T00:00:00"/>
    <d v="2026-02-10T00:00:00"/>
    <d v="2026-02-17T00:00:00"/>
    <s v="LuisHdz"/>
    <x v="2"/>
    <s v="MARC1989"/>
    <n v="24500"/>
    <s v="CHF"/>
    <n v="26215"/>
    <n v="30625"/>
    <n v="2440.7600000000002"/>
    <n v="2611.6132000000002"/>
    <n v="3050.9500000000003"/>
    <n v="9.9622857142857152E-2"/>
    <n v="9"/>
    <x v="1"/>
    <n v="2"/>
    <n v="2026"/>
    <d v="2026-04-03T00:00:00"/>
    <s v="abril"/>
    <n v="2026"/>
  </r>
  <r>
    <x v="0"/>
    <n v="742"/>
    <n v="0"/>
    <d v="2025-09-30T00:00:00"/>
    <d v="2025-10-03T00:00:00"/>
    <d v="2025-10-05T00:00:00"/>
    <s v="FernandaS"/>
    <x v="2"/>
    <s v="MARTINB"/>
    <n v="15206.6"/>
    <s v="EUR"/>
    <n v="15206.6"/>
    <n v="17639.655999999999"/>
    <n v="1273.3399999999999"/>
    <n v="1273.3399999999999"/>
    <n v="1477.0743999999997"/>
    <n v="8.3736009364354949E-2"/>
    <n v="9"/>
    <x v="1"/>
    <n v="10"/>
    <n v="2025"/>
    <d v="2025-11-19T00:00:00"/>
    <s v="noviembre"/>
    <n v="2025"/>
  </r>
  <r>
    <x v="0"/>
    <n v="743"/>
    <n v="0"/>
    <d v="2025-09-30T00:00:00"/>
    <d v="2025-11-11T00:00:00"/>
    <d v="2025-11-29T00:00:00"/>
    <s v="LucianaE"/>
    <x v="2"/>
    <m/>
    <n v="47401.39"/>
    <s v="USD"/>
    <n v="40765.195399999997"/>
    <n v="47401.39"/>
    <n v="4243.67"/>
    <n v="3649.5562"/>
    <n v="4243.67"/>
    <n v="8.9526277604939433E-2"/>
    <n v="9"/>
    <x v="1"/>
    <n v="11"/>
    <n v="2025"/>
    <d v="2026-01-13T00:00:00"/>
    <s v="enero"/>
    <n v="2026"/>
  </r>
  <r>
    <x v="0"/>
    <n v="744"/>
    <n v="0"/>
    <d v="2025-09-30T00:00:00"/>
    <d v="2025-11-05T00:00:00"/>
    <d v="2025-12-30T00:00:00"/>
    <s v="VeronicaN"/>
    <x v="2"/>
    <m/>
    <n v="22168.98"/>
    <s v="USD"/>
    <n v="19065.322799999998"/>
    <n v="22168.98"/>
    <n v="351.33"/>
    <n v="302.1438"/>
    <n v="351.33"/>
    <n v="1.584781979143831E-2"/>
    <n v="9"/>
    <x v="1"/>
    <n v="11"/>
    <n v="2025"/>
    <d v="2026-02-13T00:00:00"/>
    <s v="febrero"/>
    <n v="2026"/>
  </r>
  <r>
    <x v="0"/>
    <n v="745"/>
    <n v="1"/>
    <d v="2025-09-30T00:00:00"/>
    <d v="2025-11-06T00:00:00"/>
    <d v="2025-11-09T00:00:00"/>
    <s v="MariellaP"/>
    <x v="2"/>
    <s v="JAIMEG"/>
    <n v="11714.05"/>
    <s v="USD"/>
    <n v="10074.082999999999"/>
    <n v="11714.05"/>
    <n v="958.24"/>
    <n v="824.08640000000003"/>
    <n v="958.24"/>
    <n v="8.1802621638118342E-2"/>
    <n v="9"/>
    <x v="1"/>
    <n v="11"/>
    <n v="2025"/>
    <d v="2025-12-24T00:00:00"/>
    <s v="diciembre"/>
    <n v="2025"/>
  </r>
  <r>
    <x v="0"/>
    <n v="746"/>
    <n v="0"/>
    <d v="2025-09-30T00:00:00"/>
    <d v="2026-03-25T00:00:00"/>
    <d v="2026-04-18T00:00:00"/>
    <s v="PaulinaA"/>
    <x v="2"/>
    <m/>
    <n v="14720.13"/>
    <s v="USD"/>
    <n v="12659.311799999999"/>
    <n v="14720.13"/>
    <n v="1377.61"/>
    <n v="1184.7446"/>
    <n v="1377.61"/>
    <n v="9.3586809355623898E-2"/>
    <n v="9"/>
    <x v="1"/>
    <n v="3"/>
    <n v="2026"/>
    <d v="2026-06-02T00:00:00"/>
    <s v="junio"/>
    <n v="2026"/>
  </r>
  <r>
    <x v="0"/>
    <n v="747"/>
    <n v="0"/>
    <d v="2025-10-01T00:00:00"/>
    <d v="2026-02-21T00:00:00"/>
    <d v="2026-02-28T00:00:00"/>
    <s v="FernandaS"/>
    <x v="2"/>
    <s v="JAIMEG"/>
    <n v="10332"/>
    <s v="EUR"/>
    <n v="10332"/>
    <n v="11985.119999999999"/>
    <n v="1033.2"/>
    <n v="1033.2"/>
    <n v="1198.5119999999999"/>
    <n v="0.1"/>
    <n v="10"/>
    <x v="1"/>
    <n v="2"/>
    <n v="2026"/>
    <d v="2026-04-14T00:00:00"/>
    <s v="abril"/>
    <n v="2026"/>
  </r>
  <r>
    <x v="0"/>
    <n v="748"/>
    <n v="1"/>
    <d v="2025-10-01T00:00:00"/>
    <d v="2025-10-28T00:00:00"/>
    <d v="2025-11-02T00:00:00"/>
    <s v="AndreaG"/>
    <x v="2"/>
    <s v="JAIMEG"/>
    <n v="63360"/>
    <s v="USD"/>
    <n v="54489.599999999999"/>
    <n v="63360"/>
    <n v="9125.2000000000007"/>
    <n v="7847.6720000000005"/>
    <n v="9125.2000000000007"/>
    <n v="0.14402146464646465"/>
    <n v="10"/>
    <x v="1"/>
    <n v="10"/>
    <n v="2025"/>
    <d v="2025-12-17T00:00:00"/>
    <s v="diciembre"/>
    <n v="2025"/>
  </r>
  <r>
    <x v="0"/>
    <n v="749"/>
    <n v="1"/>
    <d v="2025-10-01T00:00:00"/>
    <d v="2025-10-04T00:00:00"/>
    <d v="2025-10-10T00:00:00"/>
    <s v="MariellaP"/>
    <x v="2"/>
    <s v="MARC1989"/>
    <n v="13873.49"/>
    <s v="USD"/>
    <n v="11931.2014"/>
    <n v="13873.49"/>
    <n v="1105.1600000000001"/>
    <n v="950.43760000000009"/>
    <n v="1105.1600000000001"/>
    <n v="7.9659840458312953E-2"/>
    <n v="10"/>
    <x v="1"/>
    <n v="10"/>
    <n v="2025"/>
    <d v="2025-11-24T00:00:00"/>
    <s v="noviembre"/>
    <n v="2025"/>
  </r>
  <r>
    <x v="0"/>
    <n v="750"/>
    <n v="0"/>
    <d v="2025-10-06T00:00:00"/>
    <d v="2025-10-30T00:00:00"/>
    <d v="2025-11-12T00:00:00"/>
    <s v="ClaudiaF"/>
    <x v="3"/>
    <s v="JORGEP"/>
    <n v="59139"/>
    <s v="USD"/>
    <n v="50859.54"/>
    <n v="59139"/>
    <n v="5977"/>
    <n v="5140.22"/>
    <n v="5977"/>
    <n v="0.10106697779806896"/>
    <n v="10"/>
    <x v="1"/>
    <n v="10"/>
    <n v="2025"/>
    <d v="2025-12-27T00:00:00"/>
    <s v="diciembre"/>
    <n v="2025"/>
  </r>
  <r>
    <x v="0"/>
    <n v="751"/>
    <n v="1"/>
    <d v="2025-10-06T00:00:00"/>
    <d v="2025-11-19T00:00:00"/>
    <d v="2025-11-24T00:00:00"/>
    <s v="AndreaG"/>
    <x v="3"/>
    <s v="JAIMEG"/>
    <n v="27327"/>
    <s v="EUR"/>
    <n v="27327"/>
    <n v="31699.319999999996"/>
    <n v="2504.46"/>
    <n v="2504.46"/>
    <n v="2905.1735999999996"/>
    <n v="9.164782083653529E-2"/>
    <n v="10"/>
    <x v="1"/>
    <n v="11"/>
    <n v="2025"/>
    <d v="2026-01-08T00:00:00"/>
    <s v="enero"/>
    <n v="2026"/>
  </r>
  <r>
    <x v="0"/>
    <n v="752"/>
    <n v="1"/>
    <d v="2025-10-06T00:00:00"/>
    <d v="2025-10-22T00:00:00"/>
    <d v="2025-11-12T00:00:00"/>
    <s v="MinervaH"/>
    <x v="3"/>
    <m/>
    <n v="60434.3"/>
    <s v="MXN"/>
    <n v="2900.8464000000004"/>
    <n v="3384.3208000000004"/>
    <n v="8966.7800000000007"/>
    <n v="430.40544000000006"/>
    <n v="502.13968000000006"/>
    <n v="0.14837236470017853"/>
    <n v="10"/>
    <x v="1"/>
    <n v="10"/>
    <n v="2025"/>
    <d v="2025-12-27T00:00:00"/>
    <s v="diciembre"/>
    <n v="2025"/>
  </r>
  <r>
    <x v="0"/>
    <n v="753"/>
    <n v="1"/>
    <d v="2025-10-07T00:00:00"/>
    <d v="2025-10-26T00:00:00"/>
    <d v="2025-10-30T00:00:00"/>
    <s v="DianaM"/>
    <x v="3"/>
    <m/>
    <n v="9702.5400000000009"/>
    <s v="USD"/>
    <n v="8344.1844000000001"/>
    <n v="9702.5400000000009"/>
    <n v="858.29"/>
    <n v="738.12939999999992"/>
    <n v="858.29"/>
    <n v="8.846034131268718E-2"/>
    <n v="10"/>
    <x v="1"/>
    <n v="10"/>
    <n v="2025"/>
    <d v="2025-12-14T00:00:00"/>
    <s v="diciembre"/>
    <n v="2025"/>
  </r>
  <r>
    <x v="0"/>
    <n v="754"/>
    <n v="1"/>
    <d v="2025-10-07T00:00:00"/>
    <d v="2025-12-14T00:00:00"/>
    <d v="2026-01-03T00:00:00"/>
    <s v="VeronicaN"/>
    <x v="3"/>
    <m/>
    <n v="78626"/>
    <s v="USD"/>
    <n v="67618.36"/>
    <n v="78626"/>
    <n v="3783.16"/>
    <n v="3253.5175999999997"/>
    <n v="3783.16"/>
    <n v="4.8115890417927909E-2"/>
    <n v="10"/>
    <x v="1"/>
    <n v="12"/>
    <n v="2025"/>
    <d v="2026-02-17T00:00:00"/>
    <s v="febrero"/>
    <n v="2026"/>
  </r>
  <r>
    <x v="0"/>
    <n v="755"/>
    <n v="1"/>
    <d v="2025-10-07T00:00:00"/>
    <d v="2025-11-07T00:00:00"/>
    <d v="2025-11-30T00:00:00"/>
    <s v="VeronicaN"/>
    <x v="3"/>
    <m/>
    <n v="31647.17"/>
    <s v="USD"/>
    <n v="27216.566199999997"/>
    <n v="31647.17"/>
    <n v="5208.53"/>
    <n v="4479.3357999999998"/>
    <n v="5208.53"/>
    <n v="0.16458122479829951"/>
    <n v="10"/>
    <x v="1"/>
    <n v="11"/>
    <n v="2025"/>
    <d v="2026-01-14T00:00:00"/>
    <s v="enero"/>
    <n v="2026"/>
  </r>
  <r>
    <x v="0"/>
    <n v="756"/>
    <n v="1"/>
    <d v="2025-10-08T00:00:00"/>
    <d v="2025-10-17T00:00:00"/>
    <d v="2025-10-24T00:00:00"/>
    <s v="MariellaP"/>
    <x v="3"/>
    <s v="JAIMEG"/>
    <n v="33091"/>
    <s v="USD"/>
    <n v="28458.26"/>
    <n v="33091"/>
    <n v="5674.52"/>
    <n v="4880.0871999999999"/>
    <n v="5674.52"/>
    <n v="0.17148227614759301"/>
    <n v="10"/>
    <x v="1"/>
    <n v="10"/>
    <n v="2025"/>
    <d v="2025-12-08T00:00:00"/>
    <s v="diciembre"/>
    <n v="2025"/>
  </r>
  <r>
    <x v="0"/>
    <n v="757"/>
    <n v="1"/>
    <d v="2025-10-08T00:00:00"/>
    <d v="2025-09-11T00:00:00"/>
    <d v="2025-09-16T00:00:00"/>
    <s v="PaulinaV"/>
    <x v="3"/>
    <m/>
    <n v="1067.6400000000001"/>
    <s v="USD"/>
    <n v="918.17040000000009"/>
    <n v="1067.6400000000001"/>
    <n v="106.76"/>
    <n v="91.813600000000008"/>
    <n v="106.76"/>
    <n v="9.9996253418755385E-2"/>
    <n v="10"/>
    <x v="1"/>
    <n v="9"/>
    <n v="2025"/>
    <d v="2025-10-31T00:00:00"/>
    <s v="octubre"/>
    <n v="2025"/>
  </r>
  <r>
    <x v="0"/>
    <n v="758"/>
    <n v="1"/>
    <d v="2025-10-08T00:00:00"/>
    <d v="2025-08-30T00:00:00"/>
    <d v="2025-09-01T00:00:00"/>
    <s v="PaulinaV"/>
    <x v="3"/>
    <m/>
    <n v="1002.1"/>
    <s v="EUR"/>
    <n v="1002.1"/>
    <n v="1162.4359999999999"/>
    <n v="102.1"/>
    <n v="102.1"/>
    <n v="118.43599999999998"/>
    <n v="0.10188603931743338"/>
    <n v="10"/>
    <x v="1"/>
    <n v="8"/>
    <n v="2025"/>
    <d v="2025-10-16T00:00:00"/>
    <s v="octubre"/>
    <n v="2025"/>
  </r>
  <r>
    <x v="0"/>
    <n v="759"/>
    <n v="0"/>
    <d v="2025-10-08T00:00:00"/>
    <d v="2025-08-25T00:00:00"/>
    <d v="2025-10-22T00:00:00"/>
    <s v="LorenzaP"/>
    <x v="3"/>
    <s v="JORGEP"/>
    <n v="66948.31"/>
    <s v="USD"/>
    <n v="57575.546599999994"/>
    <n v="66948.31"/>
    <n v="9532.4500000000007"/>
    <n v="8197.9070000000011"/>
    <n v="9532.4500000000007"/>
    <n v="0.14238522227073397"/>
    <n v="10"/>
    <x v="1"/>
    <n v="8"/>
    <n v="2025"/>
    <d v="2025-12-06T00:00:00"/>
    <s v="diciembre"/>
    <n v="2025"/>
  </r>
  <r>
    <x v="0"/>
    <n v="760"/>
    <n v="0"/>
    <d v="2025-10-08T00:00:00"/>
    <d v="2025-10-11T00:00:00"/>
    <d v="2025-10-18T00:00:00"/>
    <s v="LorenzaP"/>
    <x v="3"/>
    <m/>
    <n v="33200"/>
    <s v="USD"/>
    <n v="28552"/>
    <n v="33200"/>
    <n v="7190"/>
    <n v="6183.4"/>
    <n v="7190"/>
    <n v="0.21656626506024096"/>
    <n v="10"/>
    <x v="1"/>
    <n v="10"/>
    <n v="2025"/>
    <d v="2025-12-02T00:00:00"/>
    <s v="diciembre"/>
    <n v="2025"/>
  </r>
  <r>
    <x v="0"/>
    <n v="761"/>
    <n v="1"/>
    <d v="2025-10-08T00:00:00"/>
    <d v="2025-12-06T00:00:00"/>
    <d v="2026-01-07T00:00:00"/>
    <s v="VeronicaN"/>
    <x v="3"/>
    <m/>
    <n v="161501.70000000001"/>
    <s v="USD"/>
    <n v="138891.462"/>
    <n v="161501.70000000001"/>
    <n v="21386.21"/>
    <n v="18392.140599999999"/>
    <n v="21386.21"/>
    <n v="0.13242095903634449"/>
    <n v="10"/>
    <x v="1"/>
    <n v="12"/>
    <n v="2025"/>
    <d v="2026-02-21T00:00:00"/>
    <s v="febrero"/>
    <n v="2026"/>
  </r>
  <r>
    <x v="0"/>
    <n v="762"/>
    <n v="1"/>
    <d v="2025-10-09T00:00:00"/>
    <d v="2025-11-12T00:00:00"/>
    <d v="2025-12-05T00:00:00"/>
    <s v="VeronicaN"/>
    <x v="3"/>
    <m/>
    <n v="85590.5"/>
    <s v="USD"/>
    <n v="73607.83"/>
    <n v="85590.5"/>
    <n v="13578.83"/>
    <n v="11677.793799999999"/>
    <n v="13578.83"/>
    <n v="0.15864879864003598"/>
    <n v="10"/>
    <x v="1"/>
    <n v="11"/>
    <n v="2025"/>
    <d v="2026-01-19T00:00:00"/>
    <s v="enero"/>
    <n v="2026"/>
  </r>
  <r>
    <x v="0"/>
    <n v="763"/>
    <n v="0"/>
    <d v="2025-10-09T00:00:00"/>
    <d v="2025-12-05T00:00:00"/>
    <d v="2025-12-08T00:00:00"/>
    <s v="FernandaS"/>
    <x v="3"/>
    <s v="JAIMEG,MARTINB"/>
    <n v="6892.52"/>
    <s v="EUR"/>
    <n v="6892.52"/>
    <n v="7995.3231999999998"/>
    <n v="877.57"/>
    <n v="877.57"/>
    <n v="1017.9811999999999"/>
    <n v="0.12732208248942331"/>
    <n v="10"/>
    <x v="1"/>
    <n v="12"/>
    <n v="2025"/>
    <d v="2026-01-22T00:00:00"/>
    <s v="enero"/>
    <n v="2026"/>
  </r>
  <r>
    <x v="0"/>
    <n v="764"/>
    <n v="0"/>
    <d v="2025-10-09T00:00:00"/>
    <d v="2026-04-25T00:00:00"/>
    <d v="2026-05-17T00:00:00"/>
    <s v="MariellaP"/>
    <x v="3"/>
    <s v="JAIMEG"/>
    <n v="12874.88"/>
    <s v="USD"/>
    <n v="11072.396799999999"/>
    <n v="12874.88"/>
    <n v="784"/>
    <n v="674.24"/>
    <n v="784"/>
    <n v="6.0893771437093014E-2"/>
    <n v="10"/>
    <x v="1"/>
    <n v="4"/>
    <n v="2026"/>
    <d v="2026-07-01T00:00:00"/>
    <s v="julio"/>
    <n v="2026"/>
  </r>
  <r>
    <x v="0"/>
    <n v="765"/>
    <n v="0"/>
    <d v="2025-10-09T00:00:00"/>
    <d v="2025-12-08T00:00:00"/>
    <d v="2025-12-11T00:00:00"/>
    <s v="LorenzaP"/>
    <x v="3"/>
    <m/>
    <n v="418305.1"/>
    <s v="USD"/>
    <n v="359742.386"/>
    <n v="418305.1"/>
    <n v="41830.51"/>
    <n v="35974.238600000004"/>
    <n v="41830.51"/>
    <n v="0.1"/>
    <n v="10"/>
    <x v="1"/>
    <n v="12"/>
    <n v="2025"/>
    <d v="2026-01-25T00:00:00"/>
    <s v="enero"/>
    <n v="2026"/>
  </r>
  <r>
    <x v="0"/>
    <n v="766"/>
    <n v="0"/>
    <d v="2025-10-10T00:00:00"/>
    <d v="2025-10-14T00:00:00"/>
    <d v="2025-10-19T00:00:00"/>
    <s v="LuisHdz"/>
    <x v="3"/>
    <s v="MARC1989"/>
    <n v="17247.439999999999"/>
    <s v="USD"/>
    <n v="14832.798399999998"/>
    <n v="17247.439999999999"/>
    <n v="1410"/>
    <n v="1212.5999999999999"/>
    <n v="1410"/>
    <n v="8.1751262796101926E-2"/>
    <n v="10"/>
    <x v="1"/>
    <n v="10"/>
    <n v="2025"/>
    <d v="2025-12-03T00:00:00"/>
    <s v="diciembre"/>
    <n v="2025"/>
  </r>
  <r>
    <x v="0"/>
    <n v="767"/>
    <n v="0"/>
    <d v="2025-10-10T00:00:00"/>
    <d v="2025-10-23T00:00:00"/>
    <d v="2025-11-08T00:00:00"/>
    <s v="LuisHdz"/>
    <x v="3"/>
    <s v="MARC1989"/>
    <n v="65660.42"/>
    <s v="USD"/>
    <n v="56467.961199999998"/>
    <n v="65660.42"/>
    <n v="5293.14"/>
    <n v="4552.1004000000003"/>
    <n v="5293.14"/>
    <n v="8.0613861440423332E-2"/>
    <n v="10"/>
    <x v="1"/>
    <n v="10"/>
    <n v="2025"/>
    <d v="2025-12-23T00:00:00"/>
    <s v="diciembre"/>
    <n v="2025"/>
  </r>
  <r>
    <x v="0"/>
    <n v="769"/>
    <n v="0"/>
    <d v="2025-10-13T00:00:00"/>
    <d v="2025-10-11T00:00:00"/>
    <d v="2025-10-12T00:00:00"/>
    <s v="AndreaG"/>
    <x v="4"/>
    <m/>
    <n v="1823"/>
    <s v="EUR"/>
    <n v="1823"/>
    <n v="2114.6799999999998"/>
    <n v="160"/>
    <n v="160"/>
    <n v="185.6"/>
    <n v="8.7767416346681296E-2"/>
    <n v="10"/>
    <x v="1"/>
    <n v="10"/>
    <n v="2025"/>
    <d v="2025-11-26T00:00:00"/>
    <s v="noviembre"/>
    <n v="2025"/>
  </r>
  <r>
    <x v="0"/>
    <n v="770"/>
    <n v="0"/>
    <d v="2025-10-13T00:00:00"/>
    <d v="2025-11-22T00:00:00"/>
    <d v="2025-11-25T00:00:00"/>
    <s v="LuisHdz"/>
    <x v="4"/>
    <s v="MARC1989"/>
    <n v="5943.6"/>
    <s v="EUR"/>
    <n v="5943.6"/>
    <n v="6894.576"/>
    <n v="585"/>
    <n v="585"/>
    <n v="678.59999999999991"/>
    <n v="9.8425196850393692E-2"/>
    <n v="10"/>
    <x v="1"/>
    <n v="11"/>
    <n v="2025"/>
    <d v="2026-01-09T00:00:00"/>
    <s v="enero"/>
    <n v="2026"/>
  </r>
  <r>
    <x v="0"/>
    <n v="772"/>
    <n v="0"/>
    <d v="2025-10-13T00:00:00"/>
    <d v="2025-12-26T00:00:00"/>
    <d v="2026-01-05T00:00:00"/>
    <s v="DianaM"/>
    <x v="4"/>
    <s v="MARC1989"/>
    <n v="16582"/>
    <s v="USD"/>
    <n v="14260.52"/>
    <n v="16582"/>
    <n v="1109.2"/>
    <n v="953.91200000000003"/>
    <n v="1109.2"/>
    <n v="6.6891810396815826E-2"/>
    <n v="10"/>
    <x v="1"/>
    <n v="12"/>
    <n v="2025"/>
    <d v="2026-02-19T00:00:00"/>
    <s v="febrero"/>
    <n v="2026"/>
  </r>
  <r>
    <x v="0"/>
    <n v="773"/>
    <n v="0"/>
    <d v="2025-10-13T00:00:00"/>
    <d v="2025-10-01T00:00:00"/>
    <d v="2025-10-07T00:00:00"/>
    <s v="VivianaS"/>
    <x v="4"/>
    <m/>
    <n v="14646"/>
    <s v="EUR"/>
    <n v="14646"/>
    <n v="16989.36"/>
    <n v="1489.57"/>
    <n v="1489.57"/>
    <n v="1727.9011999999998"/>
    <n v="0.10170490236241977"/>
    <n v="10"/>
    <x v="1"/>
    <n v="10"/>
    <n v="2025"/>
    <d v="2025-11-21T00:00:00"/>
    <s v="noviembre"/>
    <n v="2025"/>
  </r>
  <r>
    <x v="0"/>
    <n v="774"/>
    <n v="0"/>
    <d v="2025-10-13T00:00:00"/>
    <d v="2025-12-23T00:00:00"/>
    <d v="2026-01-14T00:00:00"/>
    <s v="VivianaS"/>
    <x v="4"/>
    <m/>
    <n v="959220"/>
    <s v="JPY"/>
    <n v="5275.71"/>
    <n v="6139.0080000000007"/>
    <n v="79276"/>
    <n v="436.01799999999997"/>
    <n v="507.3664"/>
    <n v="8.2646316799065908E-2"/>
    <n v="10"/>
    <x v="1"/>
    <n v="12"/>
    <n v="2025"/>
    <d v="2026-02-28T00:00:00"/>
    <s v="febrero"/>
    <n v="2026"/>
  </r>
  <r>
    <x v="0"/>
    <n v="775"/>
    <n v="0"/>
    <d v="2025-10-13T00:00:00"/>
    <d v="2025-12-24T00:00:00"/>
    <d v="2026-01-15T00:00:00"/>
    <s v="VivianaS"/>
    <x v="4"/>
    <m/>
    <n v="3689941"/>
    <s v="JPY"/>
    <n v="20294.675499999998"/>
    <n v="23615.6224"/>
    <n v="409648"/>
    <n v="2253.0639999999999"/>
    <n v="2621.7472000000002"/>
    <n v="0.11101749323363165"/>
    <n v="10"/>
    <x v="1"/>
    <n v="12"/>
    <n v="2025"/>
    <d v="2026-03-01T00:00:00"/>
    <s v="marzo"/>
    <n v="2026"/>
  </r>
  <r>
    <x v="0"/>
    <n v="776"/>
    <n v="0"/>
    <d v="2025-10-13T00:00:00"/>
    <d v="2025-12-24T00:00:00"/>
    <d v="2026-01-14T00:00:00"/>
    <s v="VivianaS"/>
    <x v="4"/>
    <m/>
    <n v="3424575"/>
    <s v="JPY"/>
    <n v="18835.162499999999"/>
    <n v="21917.280000000002"/>
    <n v="255574.34"/>
    <n v="1405.65887"/>
    <n v="1635.675776"/>
    <n v="7.4629505851091016E-2"/>
    <n v="10"/>
    <x v="1"/>
    <n v="12"/>
    <n v="2025"/>
    <d v="2026-02-28T00:00:00"/>
    <s v="febrero"/>
    <n v="2026"/>
  </r>
  <r>
    <x v="0"/>
    <n v="777"/>
    <n v="0"/>
    <d v="2025-10-14T00:00:00"/>
    <d v="2025-11-05T00:00:00"/>
    <d v="2025-12-17T00:00:00"/>
    <s v="AndreaG"/>
    <x v="4"/>
    <s v="JAIMEG,MARTINB"/>
    <n v="224728"/>
    <s v="EUR"/>
    <n v="224728"/>
    <n v="260684.47999999998"/>
    <n v="47381.96"/>
    <n v="47381.96"/>
    <n v="54963.073599999996"/>
    <n v="0.2108413726816418"/>
    <n v="10"/>
    <x v="1"/>
    <n v="11"/>
    <n v="2025"/>
    <d v="2026-01-31T00:00:00"/>
    <s v="enero"/>
    <n v="2026"/>
  </r>
  <r>
    <x v="0"/>
    <n v="778"/>
    <n v="0"/>
    <d v="2025-10-14T00:00:00"/>
    <d v="2025-12-15T00:00:00"/>
    <d v="2025-12-21T00:00:00"/>
    <s v="IsraelB"/>
    <x v="4"/>
    <m/>
    <n v="5460.56"/>
    <s v="USD"/>
    <n v="4696.0816000000004"/>
    <n v="5460.56"/>
    <n v="299.88"/>
    <n v="257.89679999999998"/>
    <n v="299.88"/>
    <n v="5.4917444364680539E-2"/>
    <n v="10"/>
    <x v="1"/>
    <n v="12"/>
    <n v="2025"/>
    <d v="2026-02-04T00:00:00"/>
    <s v="febrero"/>
    <n v="2026"/>
  </r>
  <r>
    <x v="0"/>
    <n v="779"/>
    <n v="0"/>
    <d v="2025-10-14T00:00:00"/>
    <d v="2026-03-27T00:00:00"/>
    <d v="2026-04-05T00:00:00"/>
    <s v="DianaM"/>
    <x v="4"/>
    <s v="MARC1989"/>
    <n v="88656.24"/>
    <s v="USD"/>
    <n v="76244.366399999999"/>
    <n v="88656.24"/>
    <n v="6725.46"/>
    <n v="5783.8955999999998"/>
    <n v="6725.46"/>
    <n v="7.5859973308139386E-2"/>
    <n v="10"/>
    <x v="1"/>
    <n v="3"/>
    <n v="2026"/>
    <d v="2026-05-20T00:00:00"/>
    <s v="mayo"/>
    <n v="2026"/>
  </r>
  <r>
    <x v="0"/>
    <n v="780"/>
    <n v="0"/>
    <d v="2025-10-14T00:00:00"/>
    <d v="2025-11-12T00:00:00"/>
    <d v="2025-11-18T00:00:00"/>
    <s v="MariaM"/>
    <x v="4"/>
    <m/>
    <n v="7927.78"/>
    <s v="USD"/>
    <n v="6817.8908000000001"/>
    <n v="7927.78"/>
    <n v="521.4"/>
    <n v="448.404"/>
    <n v="521.4"/>
    <n v="6.5768727184659509E-2"/>
    <n v="10"/>
    <x v="1"/>
    <n v="11"/>
    <n v="2025"/>
    <d v="2026-01-02T00:00:00"/>
    <s v="enero"/>
    <n v="2026"/>
  </r>
  <r>
    <x v="0"/>
    <n v="781"/>
    <n v="0"/>
    <d v="2025-10-15T00:00:00"/>
    <d v="2025-09-25T00:00:00"/>
    <d v="2025-10-09T00:00:00"/>
    <s v="RafaellaP"/>
    <x v="4"/>
    <m/>
    <n v="8424"/>
    <s v="USD"/>
    <n v="7244.64"/>
    <n v="8424"/>
    <n v="649.57000000000005"/>
    <n v="558.63020000000006"/>
    <n v="649.57000000000005"/>
    <n v="7.7109449192782537E-2"/>
    <n v="10"/>
    <x v="1"/>
    <n v="9"/>
    <n v="2025"/>
    <d v="2025-11-23T00:00:00"/>
    <s v="noviembre"/>
    <n v="2025"/>
  </r>
  <r>
    <x v="0"/>
    <n v="782"/>
    <n v="0"/>
    <d v="2025-10-15T00:00:00"/>
    <d v="2025-12-24T00:00:00"/>
    <d v="2026-01-28T00:00:00"/>
    <s v="LuisHdz"/>
    <x v="4"/>
    <s v="MARC1989"/>
    <n v="36398.239999999998"/>
    <s v="USD"/>
    <n v="31302.486399999998"/>
    <n v="36398.239999999998"/>
    <n v="3459.46"/>
    <n v="2975.1356000000001"/>
    <n v="3459.46"/>
    <n v="9.5044705458285902E-2"/>
    <n v="10"/>
    <x v="1"/>
    <n v="12"/>
    <n v="2025"/>
    <d v="2026-03-14T00:00:00"/>
    <s v="marzo"/>
    <n v="2026"/>
  </r>
  <r>
    <x v="0"/>
    <n v="783"/>
    <n v="0"/>
    <d v="2025-10-16T00:00:00"/>
    <d v="2025-11-07T00:00:00"/>
    <d v="2025-11-15T00:00:00"/>
    <s v="MartinB"/>
    <x v="4"/>
    <s v="JAIMEG"/>
    <n v="3925"/>
    <s v="GBP"/>
    <n v="4513.75"/>
    <n v="5259.5"/>
    <n v="327.08"/>
    <n v="376.14199999999994"/>
    <n v="438.28719999999998"/>
    <n v="8.3332484076433108E-2"/>
    <n v="10"/>
    <x v="1"/>
    <n v="11"/>
    <n v="2025"/>
    <d v="2025-12-30T00:00:00"/>
    <s v="diciembre"/>
    <n v="2025"/>
  </r>
  <r>
    <x v="0"/>
    <n v="784"/>
    <n v="1"/>
    <d v="2025-10-16T00:00:00"/>
    <d v="2025-10-23T00:00:00"/>
    <d v="2025-10-26T00:00:00"/>
    <s v="FernandaS"/>
    <x v="4"/>
    <s v="MARTINB"/>
    <n v="1483.59"/>
    <s v="EUR"/>
    <n v="1483.59"/>
    <n v="1720.9643999999998"/>
    <n v="70"/>
    <n v="70"/>
    <n v="81.199999999999989"/>
    <n v="4.718284701298877E-2"/>
    <n v="10"/>
    <x v="1"/>
    <n v="10"/>
    <n v="2025"/>
    <d v="2025-12-10T00:00:00"/>
    <s v="diciembre"/>
    <n v="2025"/>
  </r>
  <r>
    <x v="0"/>
    <n v="785"/>
    <n v="0"/>
    <d v="2025-10-16T00:00:00"/>
    <d v="2025-10-17T00:00:00"/>
    <d v="2025-10-21T00:00:00"/>
    <s v="LuisHdz"/>
    <x v="4"/>
    <s v="MARC1989"/>
    <n v="17118"/>
    <s v="USD"/>
    <n v="14721.48"/>
    <n v="17118"/>
    <n v="4559"/>
    <n v="3920.74"/>
    <n v="4559"/>
    <n v="0.26632784203762122"/>
    <n v="10"/>
    <x v="1"/>
    <n v="10"/>
    <n v="2025"/>
    <d v="2025-12-05T00:00:00"/>
    <s v="diciembre"/>
    <n v="2025"/>
  </r>
  <r>
    <x v="0"/>
    <n v="786"/>
    <n v="0"/>
    <d v="2025-10-17T00:00:00"/>
    <d v="2025-11-21T00:00:00"/>
    <d v="2025-11-30T00:00:00"/>
    <s v="AndreaG"/>
    <x v="4"/>
    <s v="JAIMEG,MARTINB"/>
    <n v="59243"/>
    <s v="EUR"/>
    <n v="59243"/>
    <n v="68721.87999999999"/>
    <n v="8067.82"/>
    <n v="8067.82"/>
    <n v="9358.6711999999989"/>
    <n v="0.13618182738888981"/>
    <n v="10"/>
    <x v="1"/>
    <n v="11"/>
    <n v="2025"/>
    <d v="2026-01-14T00:00:00"/>
    <s v="enero"/>
    <n v="2026"/>
  </r>
  <r>
    <x v="0"/>
    <n v="787"/>
    <n v="0"/>
    <d v="2025-10-17T00:00:00"/>
    <d v="2025-11-03T00:00:00"/>
    <d v="2025-11-09T00:00:00"/>
    <s v="ClaudiaF"/>
    <x v="4"/>
    <m/>
    <n v="9224.8799999999992"/>
    <s v="USD"/>
    <n v="7933.3967999999995"/>
    <n v="9224.8799999999992"/>
    <n v="0"/>
    <n v="0"/>
    <n v="0"/>
    <n v="0"/>
    <n v="10"/>
    <x v="1"/>
    <n v="11"/>
    <n v="2025"/>
    <d v="2025-12-24T00:00:00"/>
    <s v="diciembre"/>
    <n v="2025"/>
  </r>
  <r>
    <x v="0"/>
    <n v="788"/>
    <n v="0"/>
    <d v="2025-10-17T00:00:00"/>
    <d v="2025-11-15T00:00:00"/>
    <s v="0000-00-00"/>
    <s v="ManonR"/>
    <x v="4"/>
    <m/>
    <n v="1750"/>
    <s v="USD"/>
    <n v="1505"/>
    <n v="1750"/>
    <n v="350"/>
    <n v="301"/>
    <n v="350"/>
    <n v="0.2"/>
    <n v="10"/>
    <x v="1"/>
    <n v="11"/>
    <n v="2025"/>
    <e v="#VALUE!"/>
    <e v="#VALUE!"/>
    <e v="#VALUE!"/>
  </r>
  <r>
    <x v="0"/>
    <n v="789"/>
    <n v="0"/>
    <d v="2025-10-18T00:00:00"/>
    <d v="2026-04-04T00:00:00"/>
    <d v="2026-05-16T00:00:00"/>
    <s v="MartinB"/>
    <x v="4"/>
    <s v="CAROLEM,CONCHAD,JAIMEG"/>
    <n v="62668.97"/>
    <s v="EUR"/>
    <n v="62668.97"/>
    <n v="72696.0052"/>
    <n v="5291.07"/>
    <n v="5291.07"/>
    <n v="6137.6411999999991"/>
    <n v="8.4428864875232504E-2"/>
    <n v="10"/>
    <x v="1"/>
    <n v="4"/>
    <n v="2026"/>
    <d v="2026-06-30T00:00:00"/>
    <s v="junio"/>
    <n v="2026"/>
  </r>
  <r>
    <x v="0"/>
    <n v="790"/>
    <n v="1"/>
    <d v="2025-10-20T00:00:00"/>
    <d v="2025-12-22T00:00:00"/>
    <d v="2025-12-31T00:00:00"/>
    <s v="DianaM"/>
    <x v="5"/>
    <s v="MARC1989"/>
    <n v="16376.31"/>
    <s v="USD"/>
    <n v="14083.6266"/>
    <n v="16376.31"/>
    <n v="729.01"/>
    <n v="626.94859999999994"/>
    <n v="729.01"/>
    <n v="4.4516133365819284E-2"/>
    <n v="10"/>
    <x v="1"/>
    <n v="12"/>
    <n v="2025"/>
    <d v="2026-02-14T00:00:00"/>
    <s v="febrero"/>
    <n v="2026"/>
  </r>
  <r>
    <x v="0"/>
    <n v="791"/>
    <n v="0"/>
    <d v="2025-10-21T00:00:00"/>
    <d v="2025-10-27T00:00:00"/>
    <d v="2025-11-01T00:00:00"/>
    <s v="LucianaE"/>
    <x v="5"/>
    <m/>
    <n v="2042.72"/>
    <s v="EUR"/>
    <n v="2042.72"/>
    <n v="2369.5551999999998"/>
    <n v="181.55"/>
    <n v="181.55"/>
    <n v="210.59799999999998"/>
    <n v="8.8876595911333914E-2"/>
    <n v="10"/>
    <x v="1"/>
    <n v="10"/>
    <n v="2025"/>
    <d v="2025-12-16T00:00:00"/>
    <s v="diciembre"/>
    <n v="2025"/>
  </r>
  <r>
    <x v="0"/>
    <n v="792"/>
    <n v="1"/>
    <d v="2025-10-21T00:00:00"/>
    <d v="2025-10-22T00:00:00"/>
    <d v="2025-10-23T00:00:00"/>
    <s v="LuisHdz"/>
    <x v="5"/>
    <s v="MARC1989"/>
    <n v="930"/>
    <s v="GBP"/>
    <n v="1069.5"/>
    <n v="1246.2"/>
    <n v="72.849999999999994"/>
    <n v="83.777499999999989"/>
    <n v="97.619"/>
    <n v="7.8333333333333324E-2"/>
    <n v="10"/>
    <x v="1"/>
    <n v="10"/>
    <n v="2025"/>
    <d v="2025-12-07T00:00:00"/>
    <s v="diciembre"/>
    <n v="2025"/>
  </r>
  <r>
    <x v="0"/>
    <n v="793"/>
    <n v="0"/>
    <d v="2025-10-22T00:00:00"/>
    <d v="2026-04-28T00:00:00"/>
    <d v="2026-05-05T00:00:00"/>
    <s v="VivianaS"/>
    <x v="5"/>
    <m/>
    <n v="4474"/>
    <s v="EUR"/>
    <n v="4474"/>
    <n v="5189.8399999999992"/>
    <n v="0"/>
    <n v="0"/>
    <n v="0"/>
    <n v="0"/>
    <n v="10"/>
    <x v="1"/>
    <n v="4"/>
    <n v="2026"/>
    <d v="2026-06-19T00:00:00"/>
    <s v="junio"/>
    <n v="2026"/>
  </r>
  <r>
    <x v="0"/>
    <n v="794"/>
    <n v="0"/>
    <d v="2025-10-23T00:00:00"/>
    <d v="2026-01-05T00:00:00"/>
    <n v="46033"/>
    <s v="IsraelB"/>
    <x v="5"/>
    <m/>
    <n v="17199.310000000001"/>
    <s v="USD"/>
    <n v="14791.4066"/>
    <n v="17199.310000000001"/>
    <n v="2407.71"/>
    <n v="2070.6306"/>
    <n v="2407.71"/>
    <n v="0.13998875536286048"/>
    <n v="10"/>
    <x v="1"/>
    <n v="1"/>
    <n v="2026"/>
    <n v="46078"/>
    <s v="febrero"/>
    <n v="2026"/>
  </r>
  <r>
    <x v="0"/>
    <n v="795"/>
    <n v="0"/>
    <d v="2025-10-23T00:00:00"/>
    <d v="2025-10-28T00:00:00"/>
    <d v="2025-10-31T00:00:00"/>
    <s v="MinervaH"/>
    <x v="5"/>
    <m/>
    <n v="11980.26"/>
    <s v="USD"/>
    <n v="10303.0236"/>
    <n v="11980.26"/>
    <n v="0"/>
    <n v="0"/>
    <n v="0"/>
    <n v="0"/>
    <n v="10"/>
    <x v="1"/>
    <n v="10"/>
    <n v="2025"/>
    <d v="2025-12-15T00:00:00"/>
    <s v="diciembre"/>
    <n v="2025"/>
  </r>
  <r>
    <x v="0"/>
    <n v="796"/>
    <n v="0"/>
    <d v="2025-10-24T00:00:00"/>
    <d v="2027-02-23T00:00:00"/>
    <d v="2027-02-25T00:00:00"/>
    <s v="AndreaG"/>
    <x v="5"/>
    <s v="MARC1989"/>
    <n v="40526"/>
    <s v="EUR"/>
    <n v="40526"/>
    <n v="47010.159999999996"/>
    <n v="8201"/>
    <n v="8201"/>
    <n v="9513.16"/>
    <n v="0.20236391452400929"/>
    <n v="10"/>
    <x v="1"/>
    <n v="2"/>
    <n v="2027"/>
    <d v="2027-04-11T00:00:00"/>
    <s v="abril"/>
    <n v="2027"/>
  </r>
  <r>
    <x v="0"/>
    <n v="797"/>
    <n v="1"/>
    <d v="2025-10-24T00:00:00"/>
    <d v="2025-11-11T00:00:00"/>
    <d v="2025-12-26T00:00:00"/>
    <s v="SalvadorR"/>
    <x v="5"/>
    <m/>
    <n v="2383.44"/>
    <s v="USD"/>
    <n v="2049.7584000000002"/>
    <n v="2383.44"/>
    <n v="28"/>
    <n v="24.08"/>
    <n v="28"/>
    <n v="1.1747725975900377E-2"/>
    <n v="10"/>
    <x v="1"/>
    <n v="11"/>
    <n v="2025"/>
    <d v="2026-02-09T00:00:00"/>
    <s v="febrero"/>
    <n v="2026"/>
  </r>
  <r>
    <x v="0"/>
    <n v="798"/>
    <n v="0"/>
    <d v="2025-10-27T00:00:00"/>
    <d v="2025-12-03T00:00:00"/>
    <d v="2025-12-05T00:00:00"/>
    <s v="RafaellaP"/>
    <x v="6"/>
    <m/>
    <n v="5300"/>
    <s v="USD"/>
    <n v="4558"/>
    <n v="5300"/>
    <n v="576"/>
    <n v="495.36"/>
    <n v="576"/>
    <n v="0.10867924528301887"/>
    <n v="10"/>
    <x v="1"/>
    <n v="12"/>
    <n v="2025"/>
    <d v="2026-01-19T00:00:00"/>
    <s v="enero"/>
    <n v="2026"/>
  </r>
  <r>
    <x v="0"/>
    <n v="799"/>
    <n v="0"/>
    <d v="2025-10-27T00:00:00"/>
    <d v="2025-12-27T00:00:00"/>
    <d v="2026-01-15T00:00:00"/>
    <s v="VivianaS"/>
    <x v="6"/>
    <m/>
    <n v="2233369"/>
    <s v="JPY"/>
    <n v="12283.529499999999"/>
    <n v="14293.561600000001"/>
    <n v="194335"/>
    <n v="1068.8425"/>
    <n v="1243.7440000000001"/>
    <n v="8.7014282010720131E-2"/>
    <n v="10"/>
    <x v="1"/>
    <n v="12"/>
    <n v="2025"/>
    <d v="2026-03-01T00:00:00"/>
    <s v="marzo"/>
    <n v="2026"/>
  </r>
  <r>
    <x v="0"/>
    <n v="800"/>
    <n v="0"/>
    <d v="2025-10-28T00:00:00"/>
    <d v="2025-11-06T00:00:00"/>
    <d v="2025-11-15T00:00:00"/>
    <s v="FernandaS"/>
    <x v="6"/>
    <s v="JAIMEG"/>
    <n v="21430.04"/>
    <s v="USD"/>
    <n v="18429.8344"/>
    <n v="21430.04"/>
    <n v="3464.77"/>
    <n v="2979.7021999999997"/>
    <n v="3464.77"/>
    <n v="0.16167818632163075"/>
    <n v="10"/>
    <x v="1"/>
    <n v="11"/>
    <n v="2025"/>
    <d v="2025-12-30T00:00:00"/>
    <s v="diciembre"/>
    <n v="2025"/>
  </r>
  <r>
    <x v="0"/>
    <n v="802"/>
    <n v="1"/>
    <d v="2025-10-28T00:00:00"/>
    <d v="2025-10-24T00:00:00"/>
    <d v="2025-10-26T00:00:00"/>
    <s v="ClaudiaF"/>
    <x v="6"/>
    <m/>
    <n v="858.4"/>
    <s v="USD"/>
    <n v="738.22399999999993"/>
    <n v="858.4"/>
    <n v="66.03"/>
    <n v="56.785800000000002"/>
    <n v="66.03"/>
    <n v="7.6922180801491158E-2"/>
    <n v="10"/>
    <x v="1"/>
    <n v="10"/>
    <n v="2025"/>
    <d v="2025-12-10T00:00:00"/>
    <s v="diciembre"/>
    <n v="2025"/>
  </r>
  <r>
    <x v="0"/>
    <n v="803"/>
    <n v="1"/>
    <d v="2025-10-28T00:00:00"/>
    <d v="2025-10-25T00:00:00"/>
    <d v="2025-10-28T00:00:00"/>
    <s v="ClaudiaF"/>
    <x v="6"/>
    <m/>
    <n v="10075"/>
    <s v="MXN"/>
    <n v="483.6"/>
    <n v="564.20000000000005"/>
    <n v="782.73"/>
    <n v="37.571040000000004"/>
    <n v="43.832880000000003"/>
    <n v="7.7690322580645163E-2"/>
    <n v="10"/>
    <x v="1"/>
    <n v="10"/>
    <n v="2025"/>
    <d v="2025-12-12T00:00:00"/>
    <s v="diciembre"/>
    <n v="2025"/>
  </r>
  <r>
    <x v="0"/>
    <n v="804"/>
    <n v="1"/>
    <d v="2025-10-28T00:00:00"/>
    <d v="2025-11-06T00:00:00"/>
    <d v="2025-11-09T00:00:00"/>
    <s v="IsraelB"/>
    <x v="6"/>
    <m/>
    <n v="2095.48"/>
    <s v="USD"/>
    <n v="1802.1127999999999"/>
    <n v="2095.48"/>
    <n v="422.7"/>
    <n v="363.52199999999999"/>
    <n v="422.7"/>
    <n v="0.20171989233970261"/>
    <n v="10"/>
    <x v="1"/>
    <n v="11"/>
    <n v="2025"/>
    <d v="2025-12-24T00:00:00"/>
    <s v="diciembre"/>
    <n v="2025"/>
  </r>
  <r>
    <x v="0"/>
    <n v="805"/>
    <n v="0"/>
    <d v="2025-10-28T00:00:00"/>
    <d v="2025-09-26T00:00:00"/>
    <d v="2025-09-30T00:00:00"/>
    <s v="MariaJose"/>
    <x v="6"/>
    <m/>
    <n v="1238.3"/>
    <s v="USD"/>
    <n v="1064.9379999999999"/>
    <n v="1238.3"/>
    <n v="173.36"/>
    <n v="149.08960000000002"/>
    <n v="173.36"/>
    <n v="0.13999838488250024"/>
    <n v="10"/>
    <x v="1"/>
    <n v="9"/>
    <n v="2025"/>
    <d v="2025-11-14T00:00:00"/>
    <s v="noviembre"/>
    <n v="2025"/>
  </r>
  <r>
    <x v="0"/>
    <n v="806"/>
    <n v="1"/>
    <d v="2025-10-28T00:00:00"/>
    <d v="2025-11-12T00:00:00"/>
    <d v="2025-11-17T00:00:00"/>
    <s v="MariaJose"/>
    <x v="6"/>
    <m/>
    <n v="14262"/>
    <s v="USD"/>
    <n v="12265.32"/>
    <n v="14262"/>
    <n v="1038"/>
    <n v="892.68"/>
    <n v="1038"/>
    <n v="7.2780816154816991E-2"/>
    <n v="10"/>
    <x v="1"/>
    <n v="11"/>
    <n v="2025"/>
    <d v="2026-01-01T00:00:00"/>
    <s v="enero"/>
    <n v="2026"/>
  </r>
  <r>
    <x v="0"/>
    <n v="807"/>
    <n v="0"/>
    <d v="2025-10-28T00:00:00"/>
    <d v="2025-12-14T00:00:00"/>
    <d v="2025-12-26T00:00:00"/>
    <s v="LuisHdz"/>
    <x v="6"/>
    <s v="MARC1989"/>
    <n v="146203.39000000001"/>
    <s v="USD"/>
    <n v="125734.91540000001"/>
    <n v="146203.39000000001"/>
    <n v="16490"/>
    <n v="14181.4"/>
    <n v="16490"/>
    <n v="0.112788082410401"/>
    <n v="10"/>
    <x v="1"/>
    <n v="12"/>
    <n v="2025"/>
    <d v="2026-02-09T00:00:00"/>
    <s v="febrero"/>
    <n v="2026"/>
  </r>
  <r>
    <x v="0"/>
    <n v="808"/>
    <n v="0"/>
    <d v="2025-10-29T00:00:00"/>
    <d v="2025-12-17T00:00:00"/>
    <d v="2025-12-21T00:00:00"/>
    <s v="FernandaS"/>
    <x v="6"/>
    <s v="MARC1989"/>
    <n v="37860.379999999997"/>
    <s v="EUR"/>
    <n v="37860.379999999997"/>
    <n v="43918.040799999995"/>
    <n v="4710.32"/>
    <n v="4710.32"/>
    <n v="5463.971199999999"/>
    <n v="0.12441290869241144"/>
    <n v="10"/>
    <x v="1"/>
    <n v="12"/>
    <n v="2025"/>
    <d v="2026-02-04T00:00:00"/>
    <s v="febrero"/>
    <n v="2026"/>
  </r>
  <r>
    <x v="0"/>
    <n v="809"/>
    <n v="0"/>
    <d v="2025-10-29T00:00:00"/>
    <d v="2026-02-12T00:00:00"/>
    <d v="2026-02-15T00:00:00"/>
    <s v="VivianaS"/>
    <x v="6"/>
    <m/>
    <n v="174190.5"/>
    <s v="MXN"/>
    <n v="8361.1440000000002"/>
    <n v="9754.6679999999997"/>
    <n v="17419.05"/>
    <n v="836.11439999999993"/>
    <n v="975.46680000000003"/>
    <n v="9.9999999999999992E-2"/>
    <n v="10"/>
    <x v="1"/>
    <n v="2"/>
    <n v="2026"/>
    <d v="2026-04-01T00:00:00"/>
    <s v="abril"/>
    <n v="2026"/>
  </r>
  <r>
    <x v="0"/>
    <n v="810"/>
    <n v="0"/>
    <d v="2025-10-29T00:00:00"/>
    <d v="2026-02-07T00:00:00"/>
    <d v="2026-03-07T00:00:00"/>
    <s v="DianaM"/>
    <x v="6"/>
    <s v="MARC1989"/>
    <n v="4646"/>
    <s v="USD"/>
    <n v="3995.56"/>
    <n v="4646"/>
    <n v="598.54"/>
    <n v="514.74439999999993"/>
    <n v="598.54"/>
    <n v="0.12882910030133446"/>
    <n v="10"/>
    <x v="1"/>
    <n v="2"/>
    <n v="2026"/>
    <d v="2026-04-21T00:00:00"/>
    <s v="abril"/>
    <n v="2026"/>
  </r>
  <r>
    <x v="0"/>
    <n v="811"/>
    <n v="0"/>
    <d v="2025-10-31T00:00:00"/>
    <d v="2025-11-14T00:00:00"/>
    <d v="2026-02-28T00:00:00"/>
    <s v="VeronicaN"/>
    <x v="6"/>
    <m/>
    <n v="3506.65"/>
    <s v="USD"/>
    <n v="3015.7190000000001"/>
    <n v="3506.65"/>
    <n v="157.32"/>
    <n v="135.29519999999999"/>
    <n v="157.32"/>
    <n v="4.4863331099482408E-2"/>
    <n v="10"/>
    <x v="1"/>
    <n v="11"/>
    <n v="2025"/>
    <d v="2026-04-14T00:00:00"/>
    <s v="abril"/>
    <n v="2026"/>
  </r>
  <r>
    <x v="0"/>
    <n v="812"/>
    <n v="1"/>
    <d v="2025-10-31T00:00:00"/>
    <d v="2025-12-03T00:00:00"/>
    <d v="2025-12-18T00:00:00"/>
    <s v="AndreaG"/>
    <x v="6"/>
    <s v="MARC1989"/>
    <n v="31825"/>
    <s v="USD"/>
    <n v="27369.5"/>
    <n v="31825"/>
    <n v="5923.03"/>
    <n v="5093.8058000000001"/>
    <n v="5923.03"/>
    <n v="0.18611249018067558"/>
    <n v="10"/>
    <x v="1"/>
    <n v="12"/>
    <n v="2025"/>
    <d v="2026-02-01T00:00:00"/>
    <s v="febrero"/>
    <n v="2026"/>
  </r>
  <r>
    <x v="0"/>
    <n v="813"/>
    <n v="1"/>
    <d v="2025-10-31T00:00:00"/>
    <d v="2025-12-14T00:00:00"/>
    <d v="2026-01-02T00:00:00"/>
    <s v="VeronicaN"/>
    <x v="6"/>
    <m/>
    <n v="90178.33"/>
    <s v="EUR"/>
    <n v="90178.33"/>
    <n v="104606.86279999999"/>
    <n v="12104.35"/>
    <n v="12104.35"/>
    <n v="14041.046"/>
    <n v="0.13422681480129428"/>
    <n v="10"/>
    <x v="1"/>
    <n v="12"/>
    <n v="2025"/>
    <d v="2026-02-16T00:00:00"/>
    <s v="febrero"/>
    <n v="2026"/>
  </r>
  <r>
    <x v="0"/>
    <n v="814"/>
    <n v="0"/>
    <d v="2025-10-31T00:00:00"/>
    <d v="2026-04-28T00:00:00"/>
    <d v="2026-05-04T00:00:00"/>
    <s v="MartinO"/>
    <x v="6"/>
    <m/>
    <n v="11644.64"/>
    <s v="EUR"/>
    <n v="11644.64"/>
    <n v="13507.782399999998"/>
    <n v="1542"/>
    <n v="1542"/>
    <n v="1788.7199999999998"/>
    <n v="0.13242144025062175"/>
    <n v="10"/>
    <x v="1"/>
    <n v="4"/>
    <n v="2026"/>
    <d v="2026-06-18T00:00:00"/>
    <s v="junio"/>
    <n v="2026"/>
  </r>
  <r>
    <x v="0"/>
    <n v="815"/>
    <n v="1"/>
    <d v="2025-11-03T00:00:00"/>
    <d v="2025-12-16T00:00:00"/>
    <d v="2025-12-21T00:00:00"/>
    <s v="MariellaP"/>
    <x v="7"/>
    <s v="MARC1989"/>
    <n v="253098.2"/>
    <s v="MXN"/>
    <n v="12148.713600000001"/>
    <n v="14173.4992"/>
    <n v="23619.99"/>
    <n v="1133.7595200000001"/>
    <n v="1322.7194400000001"/>
    <n v="9.3323421502009896E-2"/>
    <n v="11"/>
    <x v="1"/>
    <n v="12"/>
    <n v="2025"/>
    <d v="2026-02-04T00:00:00"/>
    <s v="febrero"/>
    <n v="2026"/>
  </r>
  <r>
    <x v="0"/>
    <n v="817"/>
    <n v="0"/>
    <d v="2025-11-04T00:00:00"/>
    <d v="2025-11-26T00:00:00"/>
    <d v="2025-12-07T00:00:00"/>
    <s v="IsraelB"/>
    <x v="7"/>
    <m/>
    <n v="871.27"/>
    <s v="USD"/>
    <n v="749.29219999999998"/>
    <n v="871.27"/>
    <n v="26.6"/>
    <n v="22.876000000000001"/>
    <n v="26.6"/>
    <n v="3.0530145649454249E-2"/>
    <n v="11"/>
    <x v="1"/>
    <n v="11"/>
    <n v="2025"/>
    <d v="2026-01-21T00:00:00"/>
    <s v="enero"/>
    <n v="2026"/>
  </r>
  <r>
    <x v="0"/>
    <n v="818"/>
    <n v="1"/>
    <d v="2025-11-04T00:00:00"/>
    <d v="2025-11-12T00:00:00"/>
    <d v="2025-11-20T00:00:00"/>
    <s v="ConchaD"/>
    <x v="7"/>
    <m/>
    <n v="18497"/>
    <s v="USD"/>
    <n v="15907.42"/>
    <n v="18497"/>
    <n v="6876.92"/>
    <n v="5914.1512000000002"/>
    <n v="6876.92"/>
    <n v="0.37178569497756392"/>
    <n v="11"/>
    <x v="1"/>
    <n v="11"/>
    <n v="2025"/>
    <d v="2026-01-04T00:00:00"/>
    <s v="enero"/>
    <n v="2026"/>
  </r>
  <r>
    <x v="0"/>
    <n v="819"/>
    <n v="0"/>
    <d v="2025-11-04T00:00:00"/>
    <d v="2025-11-09T00:00:00"/>
    <d v="2026-04-15T00:00:00"/>
    <s v="IsraelB"/>
    <x v="7"/>
    <m/>
    <n v="3310.97"/>
    <s v="USD"/>
    <n v="2847.4341999999997"/>
    <n v="3310.97"/>
    <n v="180.32"/>
    <n v="155.0752"/>
    <n v="180.32"/>
    <n v="5.446138140786537E-2"/>
    <n v="11"/>
    <x v="1"/>
    <n v="11"/>
    <n v="2025"/>
    <d v="2026-05-30T00:00:00"/>
    <s v="mayo"/>
    <n v="2026"/>
  </r>
  <r>
    <x v="0"/>
    <n v="820"/>
    <n v="0"/>
    <d v="2025-11-04T00:00:00"/>
    <d v="2025-12-10T00:00:00"/>
    <d v="2026-01-06T00:00:00"/>
    <s v="MinervaH"/>
    <x v="7"/>
    <m/>
    <n v="22963"/>
    <s v="MXN"/>
    <n v="1102.2239999999999"/>
    <n v="1285.9280000000001"/>
    <n v="0"/>
    <n v="0"/>
    <n v="0"/>
    <n v="0"/>
    <n v="11"/>
    <x v="1"/>
    <n v="12"/>
    <n v="2025"/>
    <d v="2026-02-20T00:00:00"/>
    <s v="febrero"/>
    <n v="2026"/>
  </r>
  <r>
    <x v="0"/>
    <n v="821"/>
    <n v="0"/>
    <d v="2025-11-05T00:00:00"/>
    <d v="2025-11-11T00:00:00"/>
    <d v="2025-11-12T00:00:00"/>
    <s v="AndreaG"/>
    <x v="7"/>
    <s v="MARTINB"/>
    <n v="1702"/>
    <s v="EUR"/>
    <n v="1702"/>
    <n v="1974.32"/>
    <n v="162.63999999999999"/>
    <n v="162.63999999999999"/>
    <n v="188.66239999999996"/>
    <n v="9.5558166862514685E-2"/>
    <n v="11"/>
    <x v="1"/>
    <n v="11"/>
    <n v="2025"/>
    <d v="2025-12-27T00:00:00"/>
    <s v="diciembre"/>
    <n v="2025"/>
  </r>
  <r>
    <x v="0"/>
    <n v="822"/>
    <n v="1"/>
    <d v="2025-11-05T00:00:00"/>
    <d v="2025-11-12T00:00:00"/>
    <d v="2025-11-16T00:00:00"/>
    <s v="LorenzaP"/>
    <x v="7"/>
    <m/>
    <n v="10649.6"/>
    <s v="USD"/>
    <n v="9158.6560000000009"/>
    <n v="10649.6"/>
    <n v="1619.6"/>
    <n v="1392.856"/>
    <n v="1619.6"/>
    <n v="0.15208082932692307"/>
    <n v="11"/>
    <x v="1"/>
    <n v="11"/>
    <n v="2025"/>
    <d v="2025-12-31T00:00:00"/>
    <s v="diciembre"/>
    <n v="2025"/>
  </r>
  <r>
    <x v="0"/>
    <n v="823"/>
    <n v="0"/>
    <d v="2025-11-05T00:00:00"/>
    <d v="2026-07-07T00:00:00"/>
    <d v="2026-07-14T00:00:00"/>
    <s v="VeronicaN"/>
    <x v="7"/>
    <m/>
    <n v="42367.85"/>
    <s v="GBP"/>
    <n v="48723.027499999997"/>
    <n v="56772.919000000002"/>
    <n v="5367.85"/>
    <n v="6173.0275000000001"/>
    <n v="7192.9190000000008"/>
    <n v="0.12669630391912737"/>
    <n v="11"/>
    <x v="1"/>
    <n v="7"/>
    <n v="2026"/>
    <d v="2026-08-28T00:00:00"/>
    <s v="agosto"/>
    <n v="2026"/>
  </r>
  <r>
    <x v="0"/>
    <n v="824"/>
    <n v="1"/>
    <d v="2025-11-05T00:00:00"/>
    <d v="2025-11-20T00:00:00"/>
    <d v="2025-11-26T00:00:00"/>
    <s v="IsraelB"/>
    <x v="7"/>
    <s v="DIANAM"/>
    <n v="110875.75"/>
    <s v="MXN"/>
    <n v="5322.0360000000001"/>
    <n v="6209.0420000000004"/>
    <n v="3298.75"/>
    <n v="158.34"/>
    <n v="184.73"/>
    <n v="2.9751771690383153E-2"/>
    <n v="11"/>
    <x v="1"/>
    <n v="11"/>
    <n v="2025"/>
    <d v="2026-01-10T00:00:00"/>
    <s v="enero"/>
    <n v="2026"/>
  </r>
  <r>
    <x v="0"/>
    <n v="825"/>
    <n v="0"/>
    <d v="2025-11-06T00:00:00"/>
    <d v="2026-05-22T00:00:00"/>
    <d v="2026-05-25T00:00:00"/>
    <s v="MariellaP"/>
    <x v="7"/>
    <s v="MARC1989"/>
    <n v="10000"/>
    <s v="MXN"/>
    <n v="480"/>
    <n v="560"/>
    <n v="1000"/>
    <n v="48"/>
    <n v="56"/>
    <n v="0.1"/>
    <n v="11"/>
    <x v="1"/>
    <n v="5"/>
    <n v="2026"/>
    <d v="2026-07-09T00:00:00"/>
    <s v="julio"/>
    <n v="2026"/>
  </r>
  <r>
    <x v="0"/>
    <n v="826"/>
    <n v="0"/>
    <d v="2025-11-07T00:00:00"/>
    <d v="2026-03-10T00:00:00"/>
    <d v="2026-04-18T00:00:00"/>
    <s v="MartinB"/>
    <x v="7"/>
    <s v="JAIMEG"/>
    <n v="10010"/>
    <s v="EUR"/>
    <n v="10010"/>
    <n v="11611.599999999999"/>
    <n v="399.63"/>
    <n v="399.63"/>
    <n v="463.57079999999996"/>
    <n v="3.9923076923076922E-2"/>
    <n v="11"/>
    <x v="1"/>
    <n v="3"/>
    <n v="2026"/>
    <d v="2026-06-02T00:00:00"/>
    <s v="junio"/>
    <n v="2026"/>
  </r>
  <r>
    <x v="0"/>
    <n v="827"/>
    <n v="0"/>
    <d v="2025-11-07T00:00:00"/>
    <d v="2025-11-08T00:00:00"/>
    <d v="2025-11-15T00:00:00"/>
    <s v="manonr"/>
    <x v="7"/>
    <m/>
    <n v="7090.71"/>
    <s v="USD"/>
    <n v="6098.0105999999996"/>
    <n v="7090.71"/>
    <n v="1590.71"/>
    <n v="1368.0106000000001"/>
    <n v="1590.71"/>
    <n v="0.22433719613409661"/>
    <n v="11"/>
    <x v="1"/>
    <n v="11"/>
    <n v="2025"/>
    <d v="2025-12-30T00:00:00"/>
    <s v="diciembre"/>
    <n v="2025"/>
  </r>
  <r>
    <x v="0"/>
    <n v="828"/>
    <n v="0"/>
    <d v="2025-11-07T00:00:00"/>
    <d v="2025-12-20T00:00:00"/>
    <d v="2025-12-27T00:00:00"/>
    <s v="MinervaH"/>
    <x v="7"/>
    <m/>
    <n v="124392"/>
    <s v="MXN"/>
    <n v="5970.8159999999998"/>
    <n v="6965.9520000000002"/>
    <n v="0"/>
    <n v="0"/>
    <n v="0"/>
    <n v="0"/>
    <n v="11"/>
    <x v="1"/>
    <n v="12"/>
    <n v="2025"/>
    <d v="2026-02-10T00:00:00"/>
    <s v="febrero"/>
    <n v="2026"/>
  </r>
  <r>
    <x v="0"/>
    <n v="829"/>
    <n v="1"/>
    <d v="2025-11-08T00:00:00"/>
    <d v="2025-10-24T00:00:00"/>
    <d v="2025-11-03T00:00:00"/>
    <s v="PaulinaA"/>
    <x v="7"/>
    <m/>
    <n v="6388.26"/>
    <s v="USD"/>
    <n v="5493.9036000000006"/>
    <n v="6388.26"/>
    <n v="0"/>
    <n v="0"/>
    <n v="0"/>
    <n v="0"/>
    <n v="11"/>
    <x v="1"/>
    <n v="10"/>
    <n v="2025"/>
    <d v="2025-12-18T00:00:00"/>
    <s v="diciembre"/>
    <n v="2025"/>
  </r>
  <r>
    <x v="0"/>
    <n v="830"/>
    <n v="0"/>
    <d v="2025-11-10T00:00:00"/>
    <d v="2025-12-24T00:00:00"/>
    <d v="2026-01-02T00:00:00"/>
    <s v="AndreaG"/>
    <x v="8"/>
    <s v="JORGEP,MARC1989"/>
    <n v="117747"/>
    <s v="USD"/>
    <n v="101262.42"/>
    <n v="117747"/>
    <n v="13125"/>
    <n v="11287.5"/>
    <n v="13125"/>
    <n v="0.11146780809702159"/>
    <n v="11"/>
    <x v="1"/>
    <n v="12"/>
    <n v="2025"/>
    <d v="2026-02-16T00:00:00"/>
    <s v="febrero"/>
    <n v="2026"/>
  </r>
  <r>
    <x v="0"/>
    <n v="831"/>
    <n v="0"/>
    <d v="2025-11-10T00:00:00"/>
    <d v="2025-12-19T00:00:00"/>
    <d v="2026-01-05T00:00:00"/>
    <s v="MartinB"/>
    <x v="8"/>
    <s v="JAIMEG"/>
    <n v="3162.11"/>
    <s v="USD"/>
    <n v="2719.4146000000001"/>
    <n v="3162.11"/>
    <n v="-995.69"/>
    <n v="-856.29340000000002"/>
    <n v="-995.69"/>
    <n v="-0.31488151898574052"/>
    <n v="11"/>
    <x v="1"/>
    <n v="12"/>
    <n v="2025"/>
    <d v="2026-02-19T00:00:00"/>
    <s v="febrero"/>
    <n v="2026"/>
  </r>
  <r>
    <x v="0"/>
    <n v="832"/>
    <n v="0"/>
    <d v="2025-11-10T00:00:00"/>
    <d v="2025-12-17T00:00:00"/>
    <d v="2025-12-26T00:00:00"/>
    <s v="AndreaG"/>
    <x v="8"/>
    <s v="JAIMEG,MARTINB"/>
    <n v="52769.41"/>
    <s v="USD"/>
    <n v="45381.692600000002"/>
    <n v="52769.41"/>
    <n v="5048.3500000000004"/>
    <n v="4341.5810000000001"/>
    <n v="5048.3500000000004"/>
    <n v="9.5668115296343087E-2"/>
    <n v="11"/>
    <x v="1"/>
    <n v="12"/>
    <n v="2025"/>
    <d v="2026-02-09T00:00:00"/>
    <s v="febrero"/>
    <n v="2026"/>
  </r>
  <r>
    <x v="0"/>
    <n v="833"/>
    <n v="0"/>
    <d v="2025-11-10T00:00:00"/>
    <d v="2025-11-22T00:00:00"/>
    <d v="2025-11-30T00:00:00"/>
    <s v="RafaellaP"/>
    <x v="8"/>
    <m/>
    <n v="9930"/>
    <s v="USD"/>
    <n v="8539.7999999999993"/>
    <n v="9930"/>
    <n v="1392"/>
    <n v="1197.1199999999999"/>
    <n v="1392"/>
    <n v="0.14018126888217522"/>
    <n v="11"/>
    <x v="1"/>
    <n v="11"/>
    <n v="2025"/>
    <d v="2026-01-14T00:00:00"/>
    <s v="enero"/>
    <n v="2026"/>
  </r>
  <r>
    <x v="0"/>
    <n v="834"/>
    <n v="0"/>
    <d v="2025-11-11T00:00:00"/>
    <d v="2025-12-17T00:00:00"/>
    <d v="2026-01-20T00:00:00"/>
    <s v="ConchaD"/>
    <x v="8"/>
    <s v="MARC1989,MARTINB"/>
    <n v="88498.62"/>
    <s v="USD"/>
    <n v="76108.81319999999"/>
    <n v="88498.62"/>
    <n v="8394.68"/>
    <n v="7219.4247999999998"/>
    <n v="8394.68"/>
    <n v="9.4856620363119801E-2"/>
    <n v="11"/>
    <x v="1"/>
    <n v="12"/>
    <n v="2025"/>
    <d v="2026-03-06T00:00:00"/>
    <s v="marzo"/>
    <n v="2026"/>
  </r>
  <r>
    <x v="0"/>
    <n v="835"/>
    <n v="0"/>
    <d v="2025-11-11T00:00:00"/>
    <d v="2026-04-18T00:00:00"/>
    <d v="2026-05-03T00:00:00"/>
    <s v="LucianaE"/>
    <x v="8"/>
    <m/>
    <n v="68976.97"/>
    <s v="USD"/>
    <n v="59320.194199999998"/>
    <n v="68976.97"/>
    <n v="7424.28"/>
    <n v="6384.8807999999999"/>
    <n v="7424.28"/>
    <n v="0.10763418572894692"/>
    <n v="11"/>
    <x v="1"/>
    <n v="4"/>
    <n v="2026"/>
    <d v="2026-06-17T00:00:00"/>
    <s v="junio"/>
    <n v="2026"/>
  </r>
  <r>
    <x v="0"/>
    <n v="836"/>
    <n v="1"/>
    <d v="2025-11-12T00:00:00"/>
    <d v="2025-12-04T00:00:00"/>
    <d v="2025-12-26T00:00:00"/>
    <s v="CaroleM"/>
    <x v="8"/>
    <s v="MARTINB"/>
    <n v="27115.5"/>
    <s v="USD"/>
    <n v="23319.329999999998"/>
    <n v="27115.5"/>
    <n v="100"/>
    <n v="86"/>
    <n v="100"/>
    <n v="3.687927569102543E-3"/>
    <n v="11"/>
    <x v="1"/>
    <n v="12"/>
    <n v="2025"/>
    <d v="2026-02-09T00:00:00"/>
    <s v="febrero"/>
    <n v="2026"/>
  </r>
  <r>
    <x v="0"/>
    <n v="837"/>
    <n v="0"/>
    <d v="2025-11-12T00:00:00"/>
    <d v="2026-01-11T00:00:00"/>
    <d v="2026-01-18T00:00:00"/>
    <s v="VivianaS"/>
    <x v="8"/>
    <m/>
    <n v="6537.37"/>
    <s v="USD"/>
    <n v="5622.1381999999994"/>
    <n v="6537.37"/>
    <n v="369.14"/>
    <n v="317.46039999999999"/>
    <n v="369.14"/>
    <n v="5.6466132404927372E-2"/>
    <n v="11"/>
    <x v="1"/>
    <n v="1"/>
    <n v="2026"/>
    <d v="2026-03-04T00:00:00"/>
    <s v="marzo"/>
    <n v="2026"/>
  </r>
  <r>
    <x v="0"/>
    <n v="838"/>
    <n v="0"/>
    <d v="2025-11-12T00:00:00"/>
    <d v="2026-03-23T00:00:00"/>
    <d v="2026-04-04T00:00:00"/>
    <s v="LucianaE"/>
    <x v="8"/>
    <m/>
    <n v="36173.800000000003"/>
    <s v="USD"/>
    <n v="31109.468000000001"/>
    <n v="36173.800000000003"/>
    <n v="3299.52"/>
    <n v="2837.5871999999999"/>
    <n v="3299.52"/>
    <n v="9.1212977348246516E-2"/>
    <n v="11"/>
    <x v="1"/>
    <n v="3"/>
    <n v="2026"/>
    <d v="2026-05-19T00:00:00"/>
    <s v="mayo"/>
    <n v="2026"/>
  </r>
  <r>
    <x v="0"/>
    <n v="839"/>
    <n v="0"/>
    <d v="2025-11-12T00:00:00"/>
    <d v="2025-12-18T00:00:00"/>
    <d v="2025-12-18T00:00:00"/>
    <s v="IsraelB"/>
    <x v="8"/>
    <m/>
    <n v="41196.300000000003"/>
    <s v="MXN"/>
    <n v="1977.4224000000002"/>
    <n v="2306.9928"/>
    <n v="664.3"/>
    <n v="31.886399999999998"/>
    <n v="37.200800000000001"/>
    <n v="1.6125234547762782E-2"/>
    <n v="11"/>
    <x v="1"/>
    <n v="12"/>
    <n v="2025"/>
    <d v="2026-02-01T00:00:00"/>
    <s v="febrero"/>
    <n v="2026"/>
  </r>
  <r>
    <x v="0"/>
    <n v="840"/>
    <n v="0"/>
    <d v="2025-11-13T00:00:00"/>
    <d v="2025-11-19T00:00:00"/>
    <d v="2025-11-26T00:00:00"/>
    <s v="MartinB"/>
    <x v="8"/>
    <s v="JAIMEG"/>
    <n v="6083.58"/>
    <s v="USD"/>
    <n v="5231.8787999999995"/>
    <n v="6083.58"/>
    <n v="0"/>
    <n v="0"/>
    <n v="0"/>
    <n v="0"/>
    <n v="11"/>
    <x v="1"/>
    <n v="11"/>
    <n v="2025"/>
    <d v="2026-01-10T00:00:00"/>
    <s v="enero"/>
    <n v="2026"/>
  </r>
  <r>
    <x v="0"/>
    <n v="841"/>
    <n v="1"/>
    <d v="2025-11-13T00:00:00"/>
    <d v="2025-12-26T00:00:00"/>
    <d v="2026-01-06T00:00:00"/>
    <s v="VeronicaN"/>
    <x v="8"/>
    <m/>
    <n v="56571.9"/>
    <s v="USD"/>
    <n v="48651.834000000003"/>
    <n v="56571.9"/>
    <n v="5286.72"/>
    <n v="4546.5792000000001"/>
    <n v="5286.72"/>
    <n v="9.3451342450934116E-2"/>
    <n v="11"/>
    <x v="1"/>
    <n v="12"/>
    <n v="2025"/>
    <d v="2026-02-20T00:00:00"/>
    <s v="febrero"/>
    <n v="2026"/>
  </r>
  <r>
    <x v="0"/>
    <n v="842"/>
    <n v="0"/>
    <d v="2025-11-14T00:00:00"/>
    <d v="2026-02-13T00:00:00"/>
    <d v="2026-02-20T00:00:00"/>
    <s v="VivianaS"/>
    <x v="8"/>
    <m/>
    <n v="1210.2"/>
    <s v="USD"/>
    <n v="1040.7719999999999"/>
    <n v="1210.2"/>
    <n v="1"/>
    <n v="0.86"/>
    <n v="1"/>
    <n v="8.2630970087588837E-4"/>
    <n v="11"/>
    <x v="1"/>
    <n v="2"/>
    <n v="2026"/>
    <d v="2026-04-06T00:00:00"/>
    <s v="abril"/>
    <n v="2026"/>
  </r>
  <r>
    <x v="0"/>
    <n v="843"/>
    <n v="0"/>
    <d v="2025-11-17T00:00:00"/>
    <d v="2025-11-23T00:00:00"/>
    <d v="2026-01-17T00:00:00"/>
    <s v="VeronicaN"/>
    <x v="9"/>
    <m/>
    <n v="4699.7"/>
    <s v="USD"/>
    <n v="4041.7419999999997"/>
    <n v="4699.7"/>
    <n v="378.45"/>
    <n v="325.46699999999998"/>
    <n v="378.45"/>
    <n v="8.0526416579781684E-2"/>
    <n v="11"/>
    <x v="1"/>
    <n v="11"/>
    <n v="2025"/>
    <d v="2026-03-03T00:00:00"/>
    <s v="marzo"/>
    <n v="2026"/>
  </r>
  <r>
    <x v="0"/>
    <n v="844"/>
    <n v="0"/>
    <d v="2025-11-18T00:00:00"/>
    <d v="2025-12-25T00:00:00"/>
    <d v="2025-12-30T00:00:00"/>
    <s v="MariellaP"/>
    <x v="9"/>
    <s v="MARC1989"/>
    <n v="12165.93"/>
    <s v="EUR"/>
    <n v="12165.93"/>
    <n v="14112.478799999999"/>
    <n v="1216.5899999999999"/>
    <n v="1216.5899999999999"/>
    <n v="1411.2443999999998"/>
    <n v="9.9999753409726985E-2"/>
    <n v="11"/>
    <x v="1"/>
    <n v="12"/>
    <n v="2025"/>
    <d v="2026-02-13T00:00:00"/>
    <s v="febrero"/>
    <n v="2026"/>
  </r>
  <r>
    <x v="0"/>
    <n v="845"/>
    <n v="0"/>
    <d v="2025-11-18T00:00:00"/>
    <d v="2026-04-02T00:00:00"/>
    <d v="2026-04-11T00:00:00"/>
    <s v="LorenzaP"/>
    <x v="9"/>
    <m/>
    <n v="8685.09"/>
    <s v="USD"/>
    <n v="7469.1773999999996"/>
    <n v="8685.09"/>
    <n v="1025.07"/>
    <n v="881.5601999999999"/>
    <n v="1025.07"/>
    <n v="0.11802641077985374"/>
    <n v="11"/>
    <x v="1"/>
    <n v="4"/>
    <n v="2026"/>
    <d v="2026-05-26T00:00:00"/>
    <s v="mayo"/>
    <n v="2026"/>
  </r>
  <r>
    <x v="0"/>
    <n v="846"/>
    <n v="0"/>
    <d v="2025-11-18T00:00:00"/>
    <d v="2026-03-27T00:00:00"/>
    <d v="2026-04-04T00:00:00"/>
    <s v="MariellaP"/>
    <x v="9"/>
    <m/>
    <n v="106061.2"/>
    <s v="USD"/>
    <n v="91212.631999999998"/>
    <n v="106061.2"/>
    <n v="581.70000000000005"/>
    <n v="500.26200000000006"/>
    <n v="581.70000000000005"/>
    <n v="5.4845692864119965E-3"/>
    <n v="11"/>
    <x v="1"/>
    <n v="3"/>
    <n v="2026"/>
    <d v="2026-05-19T00:00:00"/>
    <s v="mayo"/>
    <n v="2026"/>
  </r>
  <r>
    <x v="0"/>
    <n v="847"/>
    <n v="1"/>
    <d v="2025-11-19T00:00:00"/>
    <d v="2025-11-21T00:00:00"/>
    <d v="2025-11-21T00:00:00"/>
    <s v="DianaM"/>
    <x v="9"/>
    <m/>
    <n v="1300.47"/>
    <s v="USD"/>
    <n v="1118.4041999999999"/>
    <n v="1300.47"/>
    <n v="221.94"/>
    <n v="190.86840000000001"/>
    <n v="221.94"/>
    <n v="0.17066137627165565"/>
    <n v="11"/>
    <x v="1"/>
    <n v="11"/>
    <n v="2025"/>
    <d v="2026-01-05T00:00:00"/>
    <s v="enero"/>
    <n v="2026"/>
  </r>
  <r>
    <x v="0"/>
    <n v="848"/>
    <n v="0"/>
    <d v="2025-11-19T00:00:00"/>
    <d v="2025-12-18T00:00:00"/>
    <d v="2026-01-07T00:00:00"/>
    <s v="MinervaH"/>
    <x v="9"/>
    <m/>
    <n v="85720.99"/>
    <s v="USD"/>
    <n v="73720.051399999997"/>
    <n v="85720.99"/>
    <n v="13764.13"/>
    <n v="11837.1518"/>
    <n v="13764.13"/>
    <n v="0.16056895749804104"/>
    <n v="11"/>
    <x v="1"/>
    <n v="12"/>
    <n v="2025"/>
    <d v="2026-02-21T00:00:00"/>
    <s v="febrero"/>
    <n v="2026"/>
  </r>
  <r>
    <x v="0"/>
    <n v="849"/>
    <n v="0"/>
    <d v="2025-11-19T00:00:00"/>
    <d v="2025-12-22T00:00:00"/>
    <d v="2025-12-27T00:00:00"/>
    <s v="LuciaS"/>
    <x v="9"/>
    <m/>
    <n v="4046.02"/>
    <s v="USD"/>
    <n v="3479.5771999999997"/>
    <n v="4046.02"/>
    <n v="483.8"/>
    <n v="416.06799999999998"/>
    <n v="483.8"/>
    <n v="0.11957429770490507"/>
    <n v="11"/>
    <x v="1"/>
    <n v="12"/>
    <n v="2025"/>
    <d v="2026-02-10T00:00:00"/>
    <s v="febrero"/>
    <n v="2026"/>
  </r>
  <r>
    <x v="0"/>
    <n v="850"/>
    <n v="0"/>
    <d v="2025-11-19T00:00:00"/>
    <d v="2025-12-25T00:00:00"/>
    <d v="2026-01-07T00:00:00"/>
    <s v="MariaJose"/>
    <x v="9"/>
    <s v="EDUARDOH"/>
    <n v="179895.07"/>
    <s v="USD"/>
    <n v="154709.76019999999"/>
    <n v="179895.07"/>
    <n v="20312.3"/>
    <n v="17468.577999999998"/>
    <n v="20312.3"/>
    <n v="0.11291193249487047"/>
    <n v="11"/>
    <x v="1"/>
    <n v="12"/>
    <n v="2025"/>
    <d v="2026-02-21T00:00:00"/>
    <s v="febrero"/>
    <n v="2026"/>
  </r>
  <r>
    <x v="0"/>
    <n v="851"/>
    <n v="0"/>
    <d v="2025-11-20T00:00:00"/>
    <d v="2025-11-26T00:00:00"/>
    <d v="2025-11-28T00:00:00"/>
    <s v="IsraelB"/>
    <x v="9"/>
    <m/>
    <n v="430"/>
    <s v="USD"/>
    <n v="369.8"/>
    <n v="430"/>
    <n v="71.42"/>
    <n v="61.421199999999999"/>
    <n v="71.42"/>
    <n v="0.16609302325581393"/>
    <n v="11"/>
    <x v="1"/>
    <n v="11"/>
    <n v="2025"/>
    <d v="2026-01-12T00:00:00"/>
    <s v="enero"/>
    <n v="2026"/>
  </r>
  <r>
    <x v="0"/>
    <n v="852"/>
    <n v="0"/>
    <d v="2025-11-21T00:00:00"/>
    <d v="2026-04-04T00:00:00"/>
    <d v="2026-04-11T00:00:00"/>
    <s v="MariellaP"/>
    <x v="9"/>
    <s v="JAIMEG"/>
    <n v="11149.92"/>
    <s v="USD"/>
    <n v="9588.9311999999991"/>
    <n v="11149.92"/>
    <n v="1115"/>
    <n v="958.9"/>
    <n v="1115"/>
    <n v="0.10000071749393719"/>
    <n v="11"/>
    <x v="1"/>
    <n v="4"/>
    <n v="2026"/>
    <d v="2026-05-26T00:00:00"/>
    <s v="mayo"/>
    <n v="2026"/>
  </r>
  <r>
    <x v="0"/>
    <n v="854"/>
    <n v="0"/>
    <d v="2025-11-24T00:00:00"/>
    <d v="2025-11-20T00:00:00"/>
    <d v="2025-11-21T00:00:00"/>
    <s v="MariaM"/>
    <x v="10"/>
    <m/>
    <n v="2588.88"/>
    <s v="USD"/>
    <n v="2226.4367999999999"/>
    <n v="2588.88"/>
    <n v="0"/>
    <n v="0"/>
    <n v="0"/>
    <n v="0"/>
    <n v="11"/>
    <x v="1"/>
    <n v="11"/>
    <n v="2025"/>
    <d v="2026-01-05T00:00:00"/>
    <s v="enero"/>
    <n v="2026"/>
  </r>
  <r>
    <x v="0"/>
    <n v="855"/>
    <n v="0"/>
    <d v="2025-11-24T00:00:00"/>
    <d v="2026-08-24T00:00:00"/>
    <d v="2026-09-06T00:00:00"/>
    <s v="LucianaE"/>
    <x v="10"/>
    <m/>
    <n v="9496"/>
    <s v="USD"/>
    <n v="8166.5599999999995"/>
    <n v="9496"/>
    <n v="1721.91"/>
    <n v="1480.8425999999999"/>
    <n v="1721.91"/>
    <n v="0.18133003369839934"/>
    <n v="11"/>
    <x v="1"/>
    <n v="8"/>
    <n v="2026"/>
    <d v="2026-10-21T00:00:00"/>
    <s v="octubre"/>
    <n v="2026"/>
  </r>
  <r>
    <x v="0"/>
    <n v="856"/>
    <n v="1"/>
    <d v="2025-11-24T00:00:00"/>
    <d v="2025-11-21T00:00:00"/>
    <d v="2025-11-24T00:00:00"/>
    <s v="MariellaG"/>
    <x v="10"/>
    <m/>
    <n v="8775"/>
    <s v="EUR"/>
    <n v="8775"/>
    <n v="10179"/>
    <n v="797.73"/>
    <n v="797.73"/>
    <n v="925.36680000000001"/>
    <n v="9.0909401709401705E-2"/>
    <n v="11"/>
    <x v="1"/>
    <n v="11"/>
    <n v="2025"/>
    <d v="2026-01-08T00:00:00"/>
    <s v="enero"/>
    <n v="2026"/>
  </r>
  <r>
    <x v="0"/>
    <n v="857"/>
    <n v="1"/>
    <d v="2025-11-24T00:00:00"/>
    <d v="2025-11-23T00:00:00"/>
    <d v="2025-11-26T00:00:00"/>
    <s v="MariellaG"/>
    <x v="10"/>
    <m/>
    <n v="9081"/>
    <s v="EUR"/>
    <n v="9081"/>
    <n v="10533.96"/>
    <n v="825.55"/>
    <n v="825.55"/>
    <n v="957.63799999999992"/>
    <n v="9.0909591454685607E-2"/>
    <n v="11"/>
    <x v="1"/>
    <n v="11"/>
    <n v="2025"/>
    <d v="2026-01-10T00:00:00"/>
    <s v="enero"/>
    <n v="2026"/>
  </r>
  <r>
    <x v="0"/>
    <n v="858"/>
    <n v="0"/>
    <d v="2025-11-24T00:00:00"/>
    <d v="2025-11-14T00:00:00"/>
    <d v="2025-11-17T00:00:00"/>
    <s v="MariaM"/>
    <x v="10"/>
    <m/>
    <n v="6523.9"/>
    <s v="USD"/>
    <n v="5610.5539999999992"/>
    <n v="6523.9"/>
    <n v="782.87"/>
    <n v="673.26819999999998"/>
    <n v="782.87"/>
    <n v="0.12000030656509145"/>
    <n v="11"/>
    <x v="1"/>
    <n v="11"/>
    <n v="2025"/>
    <d v="2026-01-01T00:00:00"/>
    <s v="enero"/>
    <n v="2026"/>
  </r>
  <r>
    <x v="0"/>
    <n v="859"/>
    <n v="0"/>
    <d v="2025-11-24T00:00:00"/>
    <d v="2026-11-25T00:00:00"/>
    <d v="2026-11-29T00:00:00"/>
    <s v="MariellaG"/>
    <x v="10"/>
    <m/>
    <n v="72800"/>
    <s v="USD"/>
    <n v="62608"/>
    <n v="72800"/>
    <n v="1820"/>
    <n v="1565.2"/>
    <n v="1820"/>
    <n v="2.5000000000000001E-2"/>
    <n v="11"/>
    <x v="1"/>
    <n v="11"/>
    <n v="2026"/>
    <d v="2027-01-13T00:00:00"/>
    <s v="enero"/>
    <n v="2027"/>
  </r>
  <r>
    <x v="0"/>
    <n v="860"/>
    <n v="0"/>
    <d v="2025-11-24T00:00:00"/>
    <d v="2025-12-12T00:00:00"/>
    <d v="2025-12-15T00:00:00"/>
    <s v="MariaM"/>
    <x v="10"/>
    <m/>
    <n v="10493"/>
    <s v="GBP"/>
    <n v="12066.949999999999"/>
    <n v="14060.62"/>
    <n v="1049.3"/>
    <n v="1206.6949999999999"/>
    <n v="1406.0620000000001"/>
    <n v="0.1"/>
    <n v="11"/>
    <x v="1"/>
    <n v="12"/>
    <n v="2025"/>
    <d v="2026-01-29T00:00:00"/>
    <s v="enero"/>
    <n v="2026"/>
  </r>
  <r>
    <x v="0"/>
    <n v="861"/>
    <n v="0"/>
    <d v="2025-11-24T00:00:00"/>
    <d v="2025-09-30T00:00:00"/>
    <d v="2025-10-02T00:00:00"/>
    <s v="MariaM"/>
    <x v="10"/>
    <m/>
    <n v="275.92"/>
    <s v="EUR"/>
    <n v="275.92"/>
    <n v="320.06720000000001"/>
    <n v="27.59"/>
    <n v="27.59"/>
    <n v="32.004399999999997"/>
    <n v="9.9992751522180331E-2"/>
    <n v="11"/>
    <x v="1"/>
    <n v="9"/>
    <n v="2025"/>
    <d v="2025-11-16T00:00:00"/>
    <s v="noviembre"/>
    <n v="2025"/>
  </r>
  <r>
    <x v="0"/>
    <n v="862"/>
    <n v="0"/>
    <d v="2025-11-24T00:00:00"/>
    <d v="2025-12-17T00:00:00"/>
    <d v="2025-12-18T00:00:00"/>
    <s v="MinervaH"/>
    <x v="10"/>
    <m/>
    <n v="263.72000000000003"/>
    <s v="USD"/>
    <n v="226.79920000000001"/>
    <n v="263.72000000000003"/>
    <n v="0"/>
    <n v="0"/>
    <n v="0"/>
    <n v="0"/>
    <n v="11"/>
    <x v="1"/>
    <n v="12"/>
    <n v="2025"/>
    <d v="2026-02-01T00:00:00"/>
    <s v="febrero"/>
    <n v="2026"/>
  </r>
  <r>
    <x v="0"/>
    <n v="863"/>
    <n v="1"/>
    <d v="2025-11-25T00:00:00"/>
    <d v="2025-12-29T00:00:00"/>
    <d v="2026-01-03T00:00:00"/>
    <s v="VeronicaN"/>
    <x v="10"/>
    <m/>
    <n v="14492.61"/>
    <s v="EUR"/>
    <n v="14492.61"/>
    <n v="16811.427599999999"/>
    <n v="1992.61"/>
    <n v="1992.61"/>
    <n v="2311.4275999999995"/>
    <n v="0.13749145254029466"/>
    <n v="11"/>
    <x v="1"/>
    <n v="12"/>
    <n v="2025"/>
    <d v="2026-02-17T00:00:00"/>
    <s v="febrero"/>
    <n v="2026"/>
  </r>
  <r>
    <x v="0"/>
    <n v="864"/>
    <n v="1"/>
    <d v="2025-11-26T00:00:00"/>
    <d v="2025-12-15T00:00:00"/>
    <d v="2025-12-15T00:00:00"/>
    <s v="LuisHdz"/>
    <x v="10"/>
    <s v="ISRAELB,MARC1989"/>
    <n v="287.76"/>
    <s v="USD"/>
    <n v="247.47359999999998"/>
    <n v="287.76"/>
    <n v="36.450000000000003"/>
    <n v="31.347000000000001"/>
    <n v="36.450000000000003"/>
    <n v="0.12666805671392828"/>
    <n v="11"/>
    <x v="1"/>
    <n v="12"/>
    <n v="2025"/>
    <d v="2026-01-29T00:00:00"/>
    <s v="enero"/>
    <n v="2026"/>
  </r>
  <r>
    <x v="0"/>
    <n v="866"/>
    <n v="0"/>
    <d v="2025-11-27T00:00:00"/>
    <d v="2026-11-02T00:00:00"/>
    <d v="2026-11-06T00:00:00"/>
    <s v="InesGR"/>
    <x v="10"/>
    <m/>
    <n v="83104"/>
    <s v="MXN"/>
    <n v="3988.9920000000002"/>
    <n v="4653.8240000000005"/>
    <n v="9972.48"/>
    <n v="478.67903999999999"/>
    <n v="558.45888000000002"/>
    <n v="0.12"/>
    <n v="11"/>
    <x v="1"/>
    <n v="11"/>
    <n v="2026"/>
    <d v="2026-12-21T00:00:00"/>
    <s v="diciembre"/>
    <n v="2026"/>
  </r>
  <r>
    <x v="0"/>
    <n v="867"/>
    <n v="0"/>
    <d v="2025-11-27T00:00:00"/>
    <d v="2026-05-27T00:00:00"/>
    <d v="2026-06-02T00:00:00"/>
    <s v="MartinB"/>
    <x v="10"/>
    <s v="ANDREAG,JAIMEG"/>
    <n v="16067.26"/>
    <s v="EUR"/>
    <n v="16067.26"/>
    <n v="18638.0216"/>
    <n v="3410.67"/>
    <n v="3410.67"/>
    <n v="3956.3771999999999"/>
    <n v="0.21227452596148938"/>
    <n v="11"/>
    <x v="1"/>
    <n v="5"/>
    <n v="2026"/>
    <d v="2026-07-17T00:00:00"/>
    <s v="julio"/>
    <n v="2026"/>
  </r>
  <r>
    <x v="0"/>
    <n v="868"/>
    <n v="1"/>
    <d v="2025-11-27T00:00:00"/>
    <d v="2025-12-26T00:00:00"/>
    <d v="2026-01-09T00:00:00"/>
    <s v="DianaM"/>
    <x v="10"/>
    <m/>
    <n v="7904.33"/>
    <s v="USD"/>
    <n v="6797.7237999999998"/>
    <n v="7904.33"/>
    <n v="165.25"/>
    <n v="142.11500000000001"/>
    <n v="165.25"/>
    <n v="2.0906262769899538E-2"/>
    <n v="11"/>
    <x v="1"/>
    <n v="12"/>
    <n v="2025"/>
    <d v="2026-02-23T00:00:00"/>
    <s v="febrero"/>
    <n v="2026"/>
  </r>
  <r>
    <x v="0"/>
    <n v="869"/>
    <n v="1"/>
    <d v="2025-11-28T00:00:00"/>
    <d v="2025-12-02T00:00:00"/>
    <d v="2025-12-05T00:00:00"/>
    <s v="DianaM"/>
    <x v="10"/>
    <m/>
    <n v="1335.81"/>
    <s v="USD"/>
    <n v="1148.7965999999999"/>
    <n v="1335.81"/>
    <n v="56.2"/>
    <n v="48.332000000000001"/>
    <n v="56.2"/>
    <n v="4.2071851535772309E-2"/>
    <n v="11"/>
    <x v="1"/>
    <n v="12"/>
    <n v="2025"/>
    <d v="2026-01-19T00:00:00"/>
    <s v="enero"/>
    <n v="2026"/>
  </r>
  <r>
    <x v="0"/>
    <n v="870"/>
    <n v="0"/>
    <d v="2025-12-01T00:00:00"/>
    <d v="2026-04-26T00:00:00"/>
    <d v="2026-05-02T00:00:00"/>
    <s v="ManonR"/>
    <x v="11"/>
    <m/>
    <n v="19002"/>
    <s v="USD"/>
    <n v="16341.72"/>
    <n v="19002"/>
    <n v="2850.3"/>
    <n v="2451.2580000000003"/>
    <n v="2850.3"/>
    <n v="0.15000000000000002"/>
    <n v="12"/>
    <x v="1"/>
    <n v="4"/>
    <n v="2026"/>
    <d v="2026-06-16T00:00:00"/>
    <s v="junio"/>
    <n v="2026"/>
  </r>
  <r>
    <x v="0"/>
    <n v="871"/>
    <n v="0"/>
    <d v="2025-12-01T00:00:00"/>
    <d v="2025-12-02T00:00:00"/>
    <d v="2025-12-02T00:00:00"/>
    <s v="MinervaH"/>
    <x v="11"/>
    <m/>
    <n v="104592"/>
    <s v="MXN"/>
    <n v="5020.4160000000002"/>
    <n v="5857.152"/>
    <n v="800"/>
    <n v="38.4"/>
    <n v="44.800000000000004"/>
    <n v="7.6487685482637289E-3"/>
    <n v="12"/>
    <x v="1"/>
    <n v="12"/>
    <n v="2025"/>
    <d v="2026-01-16T00:00:00"/>
    <s v="enero"/>
    <n v="2026"/>
  </r>
  <r>
    <x v="0"/>
    <n v="872"/>
    <n v="0"/>
    <d v="2025-12-02T00:00:00"/>
    <d v="2026-11-02T00:00:00"/>
    <d v="2026-11-06T00:00:00"/>
    <s v="InesGR"/>
    <x v="11"/>
    <m/>
    <n v="41552"/>
    <s v="MXN"/>
    <n v="1994.4960000000001"/>
    <n v="2326.9120000000003"/>
    <n v="4986.24"/>
    <n v="239.33951999999999"/>
    <n v="279.22944000000001"/>
    <n v="0.12"/>
    <n v="12"/>
    <x v="1"/>
    <n v="11"/>
    <n v="2026"/>
    <d v="2026-12-21T00:00:00"/>
    <s v="diciembre"/>
    <n v="2026"/>
  </r>
  <r>
    <x v="0"/>
    <n v="873"/>
    <n v="0"/>
    <d v="2025-12-02T00:00:00"/>
    <d v="2025-10-27T00:00:00"/>
    <d v="2025-12-31T00:00:00"/>
    <s v="LuisHdz"/>
    <x v="11"/>
    <s v="MARC1989"/>
    <n v="4827"/>
    <s v="USD"/>
    <n v="4151.22"/>
    <n v="4827"/>
    <n v="536.09"/>
    <n v="461.03740000000005"/>
    <n v="536.09"/>
    <n v="0.11106070022788482"/>
    <n v="12"/>
    <x v="1"/>
    <n v="10"/>
    <n v="2025"/>
    <d v="2026-02-14T00:00:00"/>
    <s v="febrero"/>
    <n v="2026"/>
  </r>
  <r>
    <x v="0"/>
    <n v="874"/>
    <n v="0"/>
    <d v="2025-12-02T00:00:00"/>
    <d v="2026-07-27T00:00:00"/>
    <d v="2026-08-02T00:00:00"/>
    <s v="ManonR"/>
    <x v="11"/>
    <m/>
    <n v="18040"/>
    <s v="USD"/>
    <n v="15514.4"/>
    <n v="18040"/>
    <n v="2962"/>
    <n v="2547.3200000000002"/>
    <n v="2962"/>
    <n v="0.16419068736141909"/>
    <n v="12"/>
    <x v="1"/>
    <n v="7"/>
    <n v="2026"/>
    <d v="2026-09-16T00:00:00"/>
    <s v="septiembre"/>
    <n v="2026"/>
  </r>
  <r>
    <x v="0"/>
    <n v="875"/>
    <n v="0"/>
    <d v="2025-12-02T00:00:00"/>
    <d v="2026-01-03T00:00:00"/>
    <d v="2026-01-07T00:00:00"/>
    <s v="DianaM"/>
    <x v="11"/>
    <s v="MARIELLAP"/>
    <n v="6617.34"/>
    <s v="USD"/>
    <n v="5690.9124000000002"/>
    <n v="6617.34"/>
    <n v="284.42"/>
    <n v="244.60120000000001"/>
    <n v="284.42"/>
    <n v="4.2981016541389742E-2"/>
    <n v="12"/>
    <x v="1"/>
    <n v="1"/>
    <n v="2026"/>
    <d v="2026-02-21T00:00:00"/>
    <s v="febrero"/>
    <n v="2026"/>
  </r>
  <r>
    <x v="0"/>
    <n v="876"/>
    <n v="1"/>
    <d v="2025-12-02T00:00:00"/>
    <d v="2025-05-30T00:00:00"/>
    <d v="2025-06-01T00:00:00"/>
    <s v="LucianaE"/>
    <x v="11"/>
    <m/>
    <n v="508.64"/>
    <s v="USD"/>
    <n v="437.43039999999996"/>
    <n v="508.64"/>
    <n v="39.79"/>
    <n v="34.2194"/>
    <n v="39.79"/>
    <n v="7.8228216420257957E-2"/>
    <n v="12"/>
    <x v="1"/>
    <n v="5"/>
    <n v="2025"/>
    <d v="2025-07-16T00:00:00"/>
    <s v="julio"/>
    <n v="2025"/>
  </r>
  <r>
    <x v="0"/>
    <n v="877"/>
    <n v="1"/>
    <d v="2025-12-02T00:00:00"/>
    <d v="2025-11-17T00:00:00"/>
    <d v="2025-11-26T00:00:00"/>
    <s v="VivianaS"/>
    <x v="11"/>
    <m/>
    <n v="10000"/>
    <s v="USD"/>
    <n v="8600"/>
    <n v="10000"/>
    <n v="1057.5"/>
    <n v="909.44999999999993"/>
    <n v="1057.5"/>
    <n v="0.10575"/>
    <n v="12"/>
    <x v="1"/>
    <n v="11"/>
    <n v="2025"/>
    <d v="2026-01-10T00:00:00"/>
    <s v="enero"/>
    <n v="2026"/>
  </r>
  <r>
    <x v="0"/>
    <n v="878"/>
    <n v="0"/>
    <d v="2025-12-03T00:00:00"/>
    <d v="2025-12-04T00:00:00"/>
    <d v="2025-12-05T00:00:00"/>
    <s v="RafaellaP"/>
    <x v="11"/>
    <m/>
    <n v="1100"/>
    <s v="EUR"/>
    <n v="1100"/>
    <n v="1276"/>
    <n v="280"/>
    <n v="280"/>
    <n v="324.79999999999995"/>
    <n v="0.25454545454545452"/>
    <n v="12"/>
    <x v="1"/>
    <n v="12"/>
    <n v="2025"/>
    <d v="2026-01-19T00:00:00"/>
    <s v="enero"/>
    <n v="2026"/>
  </r>
  <r>
    <x v="0"/>
    <n v="879"/>
    <n v="1"/>
    <d v="2025-12-03T00:00:00"/>
    <d v="2025-10-20T00:00:00"/>
    <d v="2025-10-24T00:00:00"/>
    <s v="LuisHdz"/>
    <x v="11"/>
    <s v="MARC1989"/>
    <n v="5281.02"/>
    <s v="USD"/>
    <n v="4541.6772000000001"/>
    <n v="5281.02"/>
    <n v="647.19000000000005"/>
    <n v="556.58339999999998"/>
    <n v="647.19000000000005"/>
    <n v="0.12255018916800163"/>
    <n v="12"/>
    <x v="1"/>
    <n v="10"/>
    <n v="2025"/>
    <d v="2025-12-08T00:00:00"/>
    <s v="diciembre"/>
    <n v="2025"/>
  </r>
  <r>
    <x v="0"/>
    <n v="880"/>
    <n v="1"/>
    <d v="2025-12-03T00:00:00"/>
    <d v="2025-10-25T00:00:00"/>
    <d v="2025-10-29T00:00:00"/>
    <s v="VivianaS"/>
    <x v="11"/>
    <m/>
    <n v="7141.22"/>
    <s v="USD"/>
    <n v="6141.4492"/>
    <n v="7141.22"/>
    <n v="419.24"/>
    <n v="360.54640000000001"/>
    <n v="419.24"/>
    <n v="5.8707055657156622E-2"/>
    <n v="12"/>
    <x v="1"/>
    <n v="10"/>
    <n v="2025"/>
    <d v="2025-12-13T00:00:00"/>
    <s v="diciembre"/>
    <n v="2025"/>
  </r>
  <r>
    <x v="0"/>
    <n v="881"/>
    <n v="0"/>
    <d v="2025-12-03T00:00:00"/>
    <d v="2026-01-28T00:00:00"/>
    <d v="2026-02-01T00:00:00"/>
    <s v="LuisHdz"/>
    <x v="11"/>
    <s v="MARC1989"/>
    <n v="81600"/>
    <s v="MXN"/>
    <n v="3916.8"/>
    <n v="4569.6000000000004"/>
    <n v="6000"/>
    <n v="288"/>
    <n v="336"/>
    <n v="7.3529411764705885E-2"/>
    <n v="12"/>
    <x v="1"/>
    <n v="1"/>
    <n v="2026"/>
    <d v="2026-03-18T00:00:00"/>
    <s v="marzo"/>
    <n v="2026"/>
  </r>
  <r>
    <x v="0"/>
    <n v="882"/>
    <n v="0"/>
    <d v="2025-12-03T00:00:00"/>
    <d v="2026-01-10T00:00:00"/>
    <d v="2026-01-14T00:00:00"/>
    <s v="VivianaS"/>
    <x v="11"/>
    <m/>
    <n v="427120"/>
    <s v="JPY"/>
    <n v="2349.16"/>
    <n v="2733.5680000000002"/>
    <n v="30976"/>
    <n v="170.36799999999999"/>
    <n v="198.24640000000002"/>
    <n v="7.2522944371605169E-2"/>
    <n v="12"/>
    <x v="1"/>
    <n v="1"/>
    <n v="2026"/>
    <d v="2026-02-28T00:00:00"/>
    <s v="febrero"/>
    <n v="2026"/>
  </r>
  <r>
    <x v="0"/>
    <n v="883"/>
    <n v="0"/>
    <d v="2025-12-03T00:00:00"/>
    <d v="2026-02-12T00:00:00"/>
    <d v="2026-02-17T00:00:00"/>
    <s v="ClaudiaF"/>
    <x v="11"/>
    <m/>
    <n v="4849.3900000000003"/>
    <s v="USD"/>
    <n v="4170.4754000000003"/>
    <n v="4849.3900000000003"/>
    <n v="264.5"/>
    <n v="227.47"/>
    <n v="264.5"/>
    <n v="5.4542942514419337E-2"/>
    <n v="12"/>
    <x v="1"/>
    <n v="2"/>
    <n v="2026"/>
    <d v="2026-04-03T00:00:00"/>
    <s v="abril"/>
    <n v="2026"/>
  </r>
  <r>
    <x v="0"/>
    <n v="884"/>
    <n v="0"/>
    <d v="2025-12-03T00:00:00"/>
    <d v="2025-10-11T00:00:00"/>
    <d v="2025-10-13T00:00:00"/>
    <s v="VivianaS"/>
    <x v="11"/>
    <m/>
    <n v="759.07"/>
    <s v="USD"/>
    <n v="652.80020000000002"/>
    <n v="759.07"/>
    <n v="63.52"/>
    <n v="54.627200000000002"/>
    <n v="63.52"/>
    <n v="8.3681346911352053E-2"/>
    <n v="12"/>
    <x v="1"/>
    <n v="10"/>
    <n v="2025"/>
    <d v="2025-11-27T00:00:00"/>
    <s v="noviembre"/>
    <n v="2025"/>
  </r>
  <r>
    <x v="0"/>
    <n v="886"/>
    <n v="0"/>
    <d v="2025-12-04T00:00:00"/>
    <d v="2026-07-23T00:00:00"/>
    <d v="2026-08-07T00:00:00"/>
    <s v="AndreaG"/>
    <x v="11"/>
    <s v="MARC1989,MARTINB"/>
    <n v="335788"/>
    <s v="USD"/>
    <n v="288777.68"/>
    <n v="335788"/>
    <n v="50539"/>
    <n v="43463.54"/>
    <n v="50539"/>
    <n v="0.15050865426995605"/>
    <n v="12"/>
    <x v="1"/>
    <n v="7"/>
    <n v="2026"/>
    <d v="2026-09-21T00:00:00"/>
    <s v="septiembre"/>
    <n v="2026"/>
  </r>
  <r>
    <x v="0"/>
    <n v="887"/>
    <n v="0"/>
    <d v="2025-12-04T00:00:00"/>
    <d v="2025-03-15T00:00:00"/>
    <d v="2026-03-29T00:00:00"/>
    <s v="MariellaP"/>
    <x v="11"/>
    <s v="JORGEP,MARC1989"/>
    <n v="425831.56"/>
    <s v="MXN"/>
    <n v="20439.91488"/>
    <n v="23846.567360000001"/>
    <n v="84654"/>
    <n v="4063.3920000000003"/>
    <n v="4740.6239999999998"/>
    <n v="0.19879691397227581"/>
    <n v="12"/>
    <x v="1"/>
    <n v="3"/>
    <n v="2025"/>
    <d v="2026-05-13T00:00:00"/>
    <s v="mayo"/>
    <n v="2026"/>
  </r>
  <r>
    <x v="0"/>
    <n v="888"/>
    <n v="0"/>
    <d v="2025-12-04T00:00:00"/>
    <d v="2025-12-22T00:00:00"/>
    <d v="2025-12-22T00:00:00"/>
    <s v="MinervaH"/>
    <x v="11"/>
    <m/>
    <n v="24249"/>
    <s v="MXN"/>
    <n v="1163.952"/>
    <n v="1357.944"/>
    <n v="2100"/>
    <n v="100.8"/>
    <n v="117.60000000000001"/>
    <n v="8.6601509340591368E-2"/>
    <n v="12"/>
    <x v="1"/>
    <n v="12"/>
    <n v="2025"/>
    <d v="2026-02-05T00:00:00"/>
    <s v="febrero"/>
    <n v="2026"/>
  </r>
  <r>
    <x v="0"/>
    <n v="889"/>
    <n v="0"/>
    <d v="2025-12-04T00:00:00"/>
    <d v="2025-12-22T00:00:00"/>
    <d v="2025-12-28T00:00:00"/>
    <s v="MariaM"/>
    <x v="11"/>
    <m/>
    <n v="13350.88"/>
    <s v="USD"/>
    <n v="11481.756799999999"/>
    <n v="13350.88"/>
    <n v="2236.17"/>
    <n v="1923.1061999999999"/>
    <n v="2236.17"/>
    <n v="0.16749233009359682"/>
    <n v="12"/>
    <x v="1"/>
    <n v="12"/>
    <n v="2025"/>
    <d v="2026-02-11T00:00:00"/>
    <s v="febrero"/>
    <n v="2026"/>
  </r>
  <r>
    <x v="0"/>
    <n v="890"/>
    <n v="0"/>
    <d v="2025-12-04T00:00:00"/>
    <d v="2025-12-26T00:00:00"/>
    <d v="2026-01-03T00:00:00"/>
    <s v="IsraelB"/>
    <x v="11"/>
    <m/>
    <n v="40428"/>
    <s v="MXN"/>
    <n v="1940.5440000000001"/>
    <n v="2263.9679999999998"/>
    <n v="0"/>
    <n v="0"/>
    <n v="0"/>
    <n v="0"/>
    <n v="12"/>
    <x v="1"/>
    <n v="12"/>
    <n v="2025"/>
    <d v="2026-02-17T00:00:00"/>
    <s v="febrero"/>
    <n v="2026"/>
  </r>
  <r>
    <x v="0"/>
    <n v="891"/>
    <n v="0"/>
    <d v="2025-12-05T00:00:00"/>
    <d v="2026-06-11T00:00:00"/>
    <d v="2026-07-23T00:00:00"/>
    <s v="ManonR"/>
    <x v="11"/>
    <m/>
    <n v="5550906"/>
    <s v="MXN"/>
    <n v="266443.48800000001"/>
    <n v="310850.73600000003"/>
    <n v="236410"/>
    <n v="11347.68"/>
    <n v="13238.960000000001"/>
    <n v="4.2589443957436857E-2"/>
    <n v="12"/>
    <x v="1"/>
    <n v="6"/>
    <n v="2026"/>
    <d v="2026-09-06T00:00:00"/>
    <s v="septiembre"/>
    <n v="2026"/>
  </r>
  <r>
    <x v="0"/>
    <n v="892"/>
    <n v="0"/>
    <d v="2025-12-05T00:00:00"/>
    <d v="2025-10-09T00:00:00"/>
    <d v="2025-10-12T00:00:00"/>
    <s v="VivianaS"/>
    <x v="11"/>
    <m/>
    <n v="4772.49"/>
    <s v="USD"/>
    <n v="4104.3413999999993"/>
    <n v="4772.49"/>
    <n v="387.25"/>
    <n v="333.03499999999997"/>
    <n v="387.25"/>
    <n v="8.1142129161087817E-2"/>
    <n v="12"/>
    <x v="1"/>
    <n v="10"/>
    <n v="2025"/>
    <d v="2025-11-26T00:00:00"/>
    <s v="noviembre"/>
    <n v="2025"/>
  </r>
  <r>
    <x v="0"/>
    <n v="893"/>
    <n v="1"/>
    <d v="2025-12-05T00:00:00"/>
    <d v="2025-12-19T00:00:00"/>
    <d v="2026-01-17T00:00:00"/>
    <s v="MariellaP"/>
    <x v="11"/>
    <s v="DIANAM,MARC1989"/>
    <n v="119275.69"/>
    <s v="USD"/>
    <n v="102577.0934"/>
    <n v="119275.69"/>
    <n v="14130.8"/>
    <n v="12152.487999999999"/>
    <n v="14130.8"/>
    <n v="0.11847175229084819"/>
    <n v="12"/>
    <x v="1"/>
    <n v="12"/>
    <n v="2025"/>
    <d v="2026-03-03T00:00:00"/>
    <s v="marzo"/>
    <n v="2026"/>
  </r>
  <r>
    <x v="0"/>
    <n v="894"/>
    <n v="0"/>
    <d v="2025-12-05T00:00:00"/>
    <d v="2025-12-05T00:00:00"/>
    <d v="2025-12-07T00:00:00"/>
    <s v="MinervaH"/>
    <x v="11"/>
    <m/>
    <n v="6855.53"/>
    <s v="MXN"/>
    <n v="329.06543999999997"/>
    <n v="383.90967999999998"/>
    <n v="800"/>
    <n v="38.4"/>
    <n v="44.800000000000004"/>
    <n v="0.11669411409475271"/>
    <n v="12"/>
    <x v="1"/>
    <n v="12"/>
    <n v="2025"/>
    <d v="2026-01-21T00:00:00"/>
    <s v="enero"/>
    <n v="2026"/>
  </r>
  <r>
    <x v="0"/>
    <n v="895"/>
    <n v="0"/>
    <d v="2025-12-08T00:00:00"/>
    <d v="2026-04-01T00:00:00"/>
    <d v="2026-04-09T00:00:00"/>
    <s v="MartinO"/>
    <x v="12"/>
    <m/>
    <n v="351300"/>
    <s v="MXN"/>
    <n v="16862.400000000001"/>
    <n v="19672.8"/>
    <n v="52695"/>
    <n v="2529.36"/>
    <n v="2950.92"/>
    <n v="0.15"/>
    <n v="12"/>
    <x v="1"/>
    <n v="4"/>
    <n v="2026"/>
    <d v="2026-05-24T00:00:00"/>
    <s v="mayo"/>
    <n v="2026"/>
  </r>
  <r>
    <x v="0"/>
    <n v="896"/>
    <n v="0"/>
    <d v="2025-12-08T00:00:00"/>
    <d v="2025-12-18T00:00:00"/>
    <d v="2025-12-26T00:00:00"/>
    <s v="RocioZ"/>
    <x v="12"/>
    <m/>
    <n v="12935.9"/>
    <s v="USD"/>
    <n v="11124.874"/>
    <n v="12935.9"/>
    <n v="1771.95"/>
    <n v="1523.877"/>
    <n v="1771.95"/>
    <n v="0.13697925927071175"/>
    <n v="12"/>
    <x v="1"/>
    <n v="12"/>
    <n v="2025"/>
    <d v="2026-02-09T00:00:00"/>
    <s v="febrero"/>
    <n v="2026"/>
  </r>
  <r>
    <x v="0"/>
    <n v="897"/>
    <n v="0"/>
    <d v="2025-12-08T00:00:00"/>
    <d v="2025-12-15T00:00:00"/>
    <d v="2025-12-26T00:00:00"/>
    <s v="RocioZ"/>
    <x v="12"/>
    <m/>
    <n v="21206"/>
    <s v="USD"/>
    <n v="18237.16"/>
    <n v="21206"/>
    <n v="0"/>
    <n v="0"/>
    <n v="0"/>
    <n v="0"/>
    <n v="12"/>
    <x v="1"/>
    <n v="12"/>
    <n v="2025"/>
    <d v="2026-02-09T00:00:00"/>
    <s v="febrero"/>
    <n v="2026"/>
  </r>
  <r>
    <x v="0"/>
    <n v="898"/>
    <n v="0"/>
    <d v="2025-12-08T00:00:00"/>
    <d v="2026-02-01T00:00:00"/>
    <d v="2026-02-08T00:00:00"/>
    <s v="LucianaE"/>
    <x v="12"/>
    <m/>
    <n v="45935"/>
    <s v="USD"/>
    <n v="39504.1"/>
    <n v="45935"/>
    <n v="6244"/>
    <n v="5369.84"/>
    <n v="6244"/>
    <n v="0.13593120714052467"/>
    <n v="12"/>
    <x v="1"/>
    <n v="2"/>
    <n v="2026"/>
    <d v="2026-03-25T00:00:00"/>
    <s v="marzo"/>
    <n v="2026"/>
  </r>
  <r>
    <x v="0"/>
    <n v="899"/>
    <n v="0"/>
    <d v="2025-12-08T00:00:00"/>
    <d v="2025-12-15T00:00:00"/>
    <d v="2026-02-06T00:00:00"/>
    <s v="DianaM"/>
    <x v="12"/>
    <m/>
    <n v="55787"/>
    <s v="USD"/>
    <n v="47976.82"/>
    <n v="55787"/>
    <n v="565.35"/>
    <n v="486.20100000000002"/>
    <n v="565.35"/>
    <n v="1.0134081416817538E-2"/>
    <n v="12"/>
    <x v="1"/>
    <n v="12"/>
    <n v="2025"/>
    <d v="2026-03-23T00:00:00"/>
    <s v="marzo"/>
    <n v="2026"/>
  </r>
  <r>
    <x v="0"/>
    <n v="900"/>
    <n v="0"/>
    <d v="2025-12-09T00:00:00"/>
    <d v="2025-12-09T00:00:00"/>
    <d v="2026-01-09T00:00:00"/>
    <s v="IsraelB"/>
    <x v="12"/>
    <m/>
    <n v="13767.72"/>
    <s v="MXN"/>
    <n v="660.85055999999997"/>
    <n v="770.99231999999995"/>
    <n v="0"/>
    <n v="0"/>
    <n v="0"/>
    <n v="0"/>
    <n v="12"/>
    <x v="1"/>
    <n v="12"/>
    <n v="2025"/>
    <d v="2026-02-23T00:00:00"/>
    <s v="febrero"/>
    <n v="2026"/>
  </r>
  <r>
    <x v="0"/>
    <n v="901"/>
    <n v="0"/>
    <d v="2025-12-09T00:00:00"/>
    <d v="2025-12-21T00:00:00"/>
    <d v="2025-12-31T00:00:00"/>
    <s v="LucianaE"/>
    <x v="12"/>
    <m/>
    <n v="10351"/>
    <s v="EUR"/>
    <n v="10351"/>
    <n v="12007.16"/>
    <n v="1118.67"/>
    <n v="1118.67"/>
    <n v="1297.6572000000001"/>
    <n v="0.10807361607574148"/>
    <n v="12"/>
    <x v="1"/>
    <n v="12"/>
    <n v="2025"/>
    <d v="2026-02-14T00:00:00"/>
    <s v="febrero"/>
    <n v="2026"/>
  </r>
  <r>
    <x v="0"/>
    <n v="902"/>
    <n v="0"/>
    <d v="2025-12-09T00:00:00"/>
    <d v="2026-04-11T00:00:00"/>
    <d v="2026-04-14T00:00:00"/>
    <s v="LucianaE"/>
    <x v="12"/>
    <m/>
    <n v="4077.73"/>
    <s v="USD"/>
    <n v="3506.8478"/>
    <n v="4077.73"/>
    <n v="320.56"/>
    <n v="275.6816"/>
    <n v="320.56"/>
    <n v="7.8612365212998414E-2"/>
    <n v="12"/>
    <x v="1"/>
    <n v="4"/>
    <n v="2026"/>
    <d v="2026-05-29T00:00:00"/>
    <s v="mayo"/>
    <n v="2026"/>
  </r>
  <r>
    <x v="0"/>
    <n v="903"/>
    <n v="0"/>
    <d v="2025-12-09T00:00:00"/>
    <d v="2026-05-06T00:00:00"/>
    <d v="2026-05-27T00:00:00"/>
    <s v="LucianaE"/>
    <x v="12"/>
    <m/>
    <n v="56995.839999999997"/>
    <s v="USD"/>
    <n v="49016.422399999996"/>
    <n v="56995.839999999997"/>
    <n v="6277.34"/>
    <n v="5398.5123999999996"/>
    <n v="6277.34"/>
    <n v="0.11013680998472872"/>
    <n v="12"/>
    <x v="1"/>
    <n v="5"/>
    <n v="2026"/>
    <d v="2026-07-11T00:00:00"/>
    <s v="julio"/>
    <n v="2026"/>
  </r>
  <r>
    <x v="0"/>
    <n v="904"/>
    <n v="0"/>
    <d v="2025-12-09T00:00:00"/>
    <d v="2025-12-28T00:00:00"/>
    <d v="2026-01-03T00:00:00"/>
    <s v="LucianaE"/>
    <x v="12"/>
    <m/>
    <n v="8208"/>
    <s v="USD"/>
    <n v="7058.88"/>
    <n v="8208"/>
    <n v="642.1"/>
    <n v="552.20600000000002"/>
    <n v="642.1"/>
    <n v="7.82285575048733E-2"/>
    <n v="12"/>
    <x v="1"/>
    <n v="12"/>
    <n v="2025"/>
    <d v="2026-02-17T00:00:00"/>
    <s v="febrero"/>
    <n v="2026"/>
  </r>
  <r>
    <x v="0"/>
    <n v="905"/>
    <n v="0"/>
    <d v="2025-12-09T00:00:00"/>
    <d v="2026-01-03T00:00:00"/>
    <d v="2026-01-09T00:00:00"/>
    <s v="MariaM"/>
    <x v="12"/>
    <m/>
    <n v="11144"/>
    <s v="USD"/>
    <n v="9583.84"/>
    <n v="11144"/>
    <n v="0"/>
    <n v="0"/>
    <n v="0"/>
    <n v="0"/>
    <n v="12"/>
    <x v="1"/>
    <n v="1"/>
    <n v="2026"/>
    <d v="2026-02-23T00:00:00"/>
    <s v="febrero"/>
    <n v="2026"/>
  </r>
  <r>
    <x v="0"/>
    <n v="907"/>
    <n v="0"/>
    <d v="2025-12-10T00:00:00"/>
    <d v="2026-04-16T00:00:00"/>
    <d v="2026-04-19T00:00:00"/>
    <s v="ClaudiaF"/>
    <x v="12"/>
    <m/>
    <n v="23996"/>
    <s v="MXN"/>
    <n v="1151.808"/>
    <n v="1343.7760000000001"/>
    <n v="10"/>
    <n v="0.48"/>
    <n v="0.56000000000000005"/>
    <n v="4.167361226871145E-4"/>
    <n v="12"/>
    <x v="1"/>
    <n v="4"/>
    <n v="2026"/>
    <d v="2026-06-03T00:00:00"/>
    <s v="junio"/>
    <n v="2026"/>
  </r>
  <r>
    <x v="0"/>
    <n v="908"/>
    <n v="0"/>
    <d v="2025-12-10T00:00:00"/>
    <d v="2026-01-01T00:00:00"/>
    <d v="2026-01-07T00:00:00"/>
    <s v="LuciaS"/>
    <x v="12"/>
    <m/>
    <n v="2490"/>
    <s v="USD"/>
    <n v="2141.4"/>
    <n v="2490"/>
    <n v="253.92"/>
    <n v="218.37119999999999"/>
    <n v="253.92"/>
    <n v="0.10197590361445782"/>
    <n v="12"/>
    <x v="1"/>
    <n v="1"/>
    <n v="2026"/>
    <d v="2026-02-21T00:00:00"/>
    <s v="febrero"/>
    <n v="2026"/>
  </r>
  <r>
    <x v="0"/>
    <n v="909"/>
    <n v="0"/>
    <d v="2025-12-10T00:00:00"/>
    <d v="2026-01-08T00:00:00"/>
    <d v="2026-03-24T00:00:00"/>
    <s v="MinervaH"/>
    <x v="12"/>
    <m/>
    <n v="31627"/>
    <s v="MXN"/>
    <n v="1518.096"/>
    <n v="1771.1120000000001"/>
    <n v="35"/>
    <n v="1.68"/>
    <n v="1.96"/>
    <n v="1.1066493818572738E-3"/>
    <n v="12"/>
    <x v="1"/>
    <n v="1"/>
    <n v="2026"/>
    <d v="2026-05-08T00:00:00"/>
    <s v="mayo"/>
    <n v="2026"/>
  </r>
  <r>
    <x v="0"/>
    <n v="910"/>
    <n v="0"/>
    <d v="2025-12-10T00:00:00"/>
    <d v="2026-01-23T00:00:00"/>
    <d v="2026-01-26T00:00:00"/>
    <s v="VivianaS"/>
    <x v="12"/>
    <m/>
    <n v="767.06"/>
    <s v="USD"/>
    <n v="659.6715999999999"/>
    <n v="767.06"/>
    <n v="0"/>
    <n v="0"/>
    <n v="0"/>
    <n v="0"/>
    <n v="12"/>
    <x v="1"/>
    <n v="1"/>
    <n v="2026"/>
    <d v="2026-03-12T00:00:00"/>
    <s v="marzo"/>
    <n v="2026"/>
  </r>
  <r>
    <x v="0"/>
    <n v="911"/>
    <n v="1"/>
    <d v="2025-12-11T00:00:00"/>
    <d v="2025-10-15T00:00:00"/>
    <d v="2025-10-21T00:00:00"/>
    <s v="VeronicaN"/>
    <x v="12"/>
    <m/>
    <n v="13252"/>
    <s v="USD"/>
    <n v="11396.72"/>
    <n v="13252"/>
    <n v="1042.77"/>
    <n v="896.78219999999999"/>
    <n v="1042.77"/>
    <n v="7.8687745246000612E-2"/>
    <n v="12"/>
    <x v="1"/>
    <n v="10"/>
    <n v="2025"/>
    <d v="2025-12-05T00:00:00"/>
    <s v="diciembre"/>
    <n v="2025"/>
  </r>
  <r>
    <x v="0"/>
    <n v="912"/>
    <n v="1"/>
    <d v="2025-12-11T00:00:00"/>
    <d v="2025-07-09T00:00:00"/>
    <d v="2025-07-11T00:00:00"/>
    <s v="VeronicaN"/>
    <x v="12"/>
    <m/>
    <n v="2058"/>
    <s v="USD"/>
    <n v="1769.8799999999999"/>
    <n v="2058"/>
    <n v="170.37"/>
    <n v="146.51820000000001"/>
    <n v="170.37"/>
    <n v="8.2784256559766775E-2"/>
    <n v="12"/>
    <x v="1"/>
    <n v="7"/>
    <n v="2025"/>
    <d v="2025-08-25T00:00:00"/>
    <s v="agosto"/>
    <n v="2025"/>
  </r>
  <r>
    <x v="0"/>
    <n v="913"/>
    <n v="0"/>
    <d v="2025-12-11T00:00:00"/>
    <d v="2026-09-05T00:00:00"/>
    <d v="2026-09-13T00:00:00"/>
    <s v="LucianaE"/>
    <x v="12"/>
    <m/>
    <n v="299292.08"/>
    <s v="MXN"/>
    <n v="14366.019840000001"/>
    <n v="16760.356480000002"/>
    <n v="35510.400000000001"/>
    <n v="1704.4992000000002"/>
    <n v="1988.5824000000002"/>
    <n v="0.11864797758764616"/>
    <n v="12"/>
    <x v="1"/>
    <n v="9"/>
    <n v="2026"/>
    <d v="2026-10-28T00:00:00"/>
    <s v="octubre"/>
    <n v="2026"/>
  </r>
  <r>
    <x v="0"/>
    <n v="914"/>
    <n v="0"/>
    <d v="2025-12-12T00:00:00"/>
    <d v="2026-03-29T00:00:00"/>
    <d v="2026-04-15T00:00:00"/>
    <s v="MartinB"/>
    <x v="12"/>
    <s v="JAIMEG"/>
    <n v="7590.6"/>
    <s v="USD"/>
    <n v="6527.9160000000002"/>
    <n v="7590.6"/>
    <n v="70"/>
    <n v="60.199999999999996"/>
    <n v="70"/>
    <n v="9.2219323900613916E-3"/>
    <n v="12"/>
    <x v="1"/>
    <n v="3"/>
    <n v="2026"/>
    <d v="2026-05-30T00:00:00"/>
    <s v="mayo"/>
    <n v="2026"/>
  </r>
  <r>
    <x v="0"/>
    <n v="915"/>
    <n v="1"/>
    <d v="2025-12-12T00:00:00"/>
    <d v="2025-12-19T00:00:00"/>
    <d v="2025-12-21T00:00:00"/>
    <s v="VeronicaN"/>
    <x v="12"/>
    <m/>
    <n v="32419.9"/>
    <s v="USD"/>
    <n v="27881.114000000001"/>
    <n v="32419.9"/>
    <n v="4118.49"/>
    <n v="3541.9013999999997"/>
    <n v="4118.49"/>
    <n v="0.12703586377502704"/>
    <n v="12"/>
    <x v="1"/>
    <n v="12"/>
    <n v="2025"/>
    <d v="2026-02-04T00:00:00"/>
    <s v="febrero"/>
    <n v="2026"/>
  </r>
  <r>
    <x v="0"/>
    <n v="916"/>
    <n v="0"/>
    <d v="2025-12-15T00:00:00"/>
    <d v="2026-10-07T00:00:00"/>
    <d v="2026-10-15T00:00:00"/>
    <s v="MarujaN"/>
    <x v="13"/>
    <m/>
    <n v="21125"/>
    <s v="USD"/>
    <n v="18167.5"/>
    <n v="21125"/>
    <n v="4225"/>
    <n v="3633.5"/>
    <n v="4225"/>
    <n v="0.2"/>
    <n v="12"/>
    <x v="1"/>
    <n v="10"/>
    <n v="2026"/>
    <d v="2026-11-29T00:00:00"/>
    <s v="noviembre"/>
    <n v="2026"/>
  </r>
  <r>
    <x v="0"/>
    <n v="917"/>
    <n v="0"/>
    <d v="2025-12-16T00:00:00"/>
    <d v="2026-03-30T00:00:00"/>
    <d v="2026-04-10T00:00:00"/>
    <s v="VeronicaN"/>
    <x v="13"/>
    <m/>
    <n v="26973.49"/>
    <s v="EUR"/>
    <n v="26973.49"/>
    <n v="31289.2484"/>
    <n v="2661.05"/>
    <n v="2661.05"/>
    <n v="3086.8180000000002"/>
    <n v="9.8654271286363018E-2"/>
    <n v="12"/>
    <x v="1"/>
    <n v="3"/>
    <n v="2026"/>
    <d v="2026-05-25T00:00:00"/>
    <s v="mayo"/>
    <n v="2026"/>
  </r>
  <r>
    <x v="0"/>
    <n v="918"/>
    <n v="0"/>
    <d v="2025-12-16T00:00:00"/>
    <d v="2025-12-20T00:00:00"/>
    <d v="2025-12-28T00:00:00"/>
    <s v="ClaudiaF"/>
    <x v="13"/>
    <m/>
    <n v="400"/>
    <s v="USD"/>
    <n v="344"/>
    <n v="400"/>
    <n v="400"/>
    <n v="344"/>
    <n v="400"/>
    <n v="1"/>
    <n v="12"/>
    <x v="1"/>
    <n v="12"/>
    <n v="2025"/>
    <d v="2026-02-11T00:00:00"/>
    <s v="febrero"/>
    <n v="2026"/>
  </r>
  <r>
    <x v="0"/>
    <n v="919"/>
    <n v="0"/>
    <d v="2025-12-16T00:00:00"/>
    <d v="2025-12-21T00:00:00"/>
    <d v="2025-12-28T00:00:00"/>
    <s v="VivianaS"/>
    <x v="13"/>
    <m/>
    <n v="16765"/>
    <s v="USD"/>
    <n v="14417.9"/>
    <n v="16765"/>
    <n v="1425"/>
    <n v="1225.5"/>
    <n v="1425"/>
    <n v="8.499850879809126E-2"/>
    <n v="12"/>
    <x v="1"/>
    <n v="12"/>
    <n v="2025"/>
    <d v="2026-02-11T00:00:00"/>
    <s v="febrero"/>
    <n v="2026"/>
  </r>
  <r>
    <x v="0"/>
    <n v="920"/>
    <n v="1"/>
    <d v="2025-12-16T00:00:00"/>
    <d v="2025-10-24T00:00:00"/>
    <d v="2025-10-27T00:00:00"/>
    <s v="VivianaS"/>
    <x v="13"/>
    <m/>
    <n v="5067.5200000000004"/>
    <s v="USD"/>
    <n v="4358.0672000000004"/>
    <n v="5067.5200000000004"/>
    <n v="361.9"/>
    <n v="311.23399999999998"/>
    <n v="361.9"/>
    <n v="7.1415603687799936E-2"/>
    <n v="12"/>
    <x v="1"/>
    <n v="10"/>
    <n v="2025"/>
    <d v="2025-12-11T00:00:00"/>
    <s v="diciembre"/>
    <n v="2025"/>
  </r>
  <r>
    <x v="0"/>
    <n v="921"/>
    <n v="1"/>
    <d v="2025-12-16T00:00:00"/>
    <d v="2025-10-24T00:00:00"/>
    <d v="2025-10-27T00:00:00"/>
    <s v="VivianaS"/>
    <x v="13"/>
    <m/>
    <n v="2533.7600000000002"/>
    <s v="USD"/>
    <n v="2179.0336000000002"/>
    <n v="2533.7600000000002"/>
    <n v="180.95"/>
    <n v="155.61699999999999"/>
    <n v="180.95"/>
    <n v="7.1415603687799936E-2"/>
    <n v="12"/>
    <x v="1"/>
    <n v="10"/>
    <n v="2025"/>
    <d v="2025-12-11T00:00:00"/>
    <s v="diciembre"/>
    <n v="2025"/>
  </r>
  <r>
    <x v="0"/>
    <n v="922"/>
    <n v="0"/>
    <d v="2025-12-16T00:00:00"/>
    <d v="2025-11-09T00:00:00"/>
    <d v="2025-11-11T00:00:00"/>
    <s v="VivianaS"/>
    <x v="13"/>
    <m/>
    <n v="2403.5"/>
    <s v="EUR"/>
    <n v="2403.5"/>
    <n v="2788.06"/>
    <n v="216.35"/>
    <n v="216.35"/>
    <n v="250.96599999999998"/>
    <n v="9.0014562096941961E-2"/>
    <n v="12"/>
    <x v="1"/>
    <n v="11"/>
    <n v="2025"/>
    <d v="2025-12-26T00:00:00"/>
    <s v="diciembre"/>
    <n v="2025"/>
  </r>
  <r>
    <x v="0"/>
    <n v="923"/>
    <n v="0"/>
    <d v="2025-12-16T00:00:00"/>
    <d v="2025-11-12T00:00:00"/>
    <d v="2025-11-13T00:00:00"/>
    <s v="VivianaS"/>
    <x v="13"/>
    <m/>
    <n v="1039.5"/>
    <s v="EUR"/>
    <n v="1039.5"/>
    <n v="1205.82"/>
    <n v="93.56"/>
    <n v="93.56"/>
    <n v="108.5296"/>
    <n v="9.0004810004810004E-2"/>
    <n v="12"/>
    <x v="1"/>
    <n v="11"/>
    <n v="2025"/>
    <d v="2025-12-28T00:00:00"/>
    <s v="diciembre"/>
    <n v="2025"/>
  </r>
  <r>
    <x v="0"/>
    <n v="924"/>
    <n v="0"/>
    <d v="2025-12-16T00:00:00"/>
    <d v="2026-04-08T00:00:00"/>
    <d v="2026-04-24T00:00:00"/>
    <s v="LorenzaP"/>
    <x v="13"/>
    <s v="JORGEP"/>
    <n v="56868.29"/>
    <s v="USD"/>
    <n v="48906.729399999997"/>
    <n v="56868.29"/>
    <n v="1866.97"/>
    <n v="1605.5942"/>
    <n v="1866.97"/>
    <n v="3.2829719339195887E-2"/>
    <n v="12"/>
    <x v="1"/>
    <n v="4"/>
    <n v="2026"/>
    <d v="2026-06-08T00:00:00"/>
    <s v="junio"/>
    <n v="2026"/>
  </r>
  <r>
    <x v="0"/>
    <n v="925"/>
    <n v="0"/>
    <d v="2025-12-16T00:00:00"/>
    <d v="2025-11-11T00:00:00"/>
    <d v="2025-11-12T00:00:00"/>
    <s v="VivianaS"/>
    <x v="13"/>
    <m/>
    <n v="136"/>
    <s v="EUR"/>
    <n v="136"/>
    <n v="157.76"/>
    <n v="12.3"/>
    <n v="12.3"/>
    <n v="14.268000000000001"/>
    <n v="9.0441176470588247E-2"/>
    <n v="12"/>
    <x v="1"/>
    <n v="11"/>
    <n v="2025"/>
    <d v="2025-12-27T00:00:00"/>
    <s v="diciembre"/>
    <n v="2025"/>
  </r>
  <r>
    <x v="0"/>
    <n v="926"/>
    <n v="0"/>
    <d v="2025-12-17T00:00:00"/>
    <d v="2025-12-14T00:00:00"/>
    <d v="2025-12-17T00:00:00"/>
    <s v="LuisHdz"/>
    <x v="13"/>
    <s v="MARC1989"/>
    <n v="1383.74"/>
    <s v="USD"/>
    <n v="1190.0164"/>
    <n v="1383.74"/>
    <n v="0"/>
    <n v="0"/>
    <n v="0"/>
    <n v="0"/>
    <n v="12"/>
    <x v="1"/>
    <n v="12"/>
    <n v="2025"/>
    <d v="2026-01-31T00:00:00"/>
    <s v="enero"/>
    <n v="2026"/>
  </r>
  <r>
    <x v="0"/>
    <n v="927"/>
    <n v="1"/>
    <d v="2025-12-17T00:00:00"/>
    <d v="2025-12-21T00:00:00"/>
    <d v="2025-12-24T00:00:00"/>
    <s v="ManonR"/>
    <x v="13"/>
    <m/>
    <n v="3200"/>
    <s v="USD"/>
    <n v="2752"/>
    <n v="3200"/>
    <n v="456.05"/>
    <n v="392.20300000000003"/>
    <n v="456.05"/>
    <n v="0.14251562500000001"/>
    <n v="12"/>
    <x v="1"/>
    <n v="12"/>
    <n v="2025"/>
    <d v="2026-02-07T00:00:00"/>
    <s v="febrero"/>
    <n v="2026"/>
  </r>
  <r>
    <x v="0"/>
    <n v="928"/>
    <n v="0"/>
    <d v="2025-12-18T00:00:00"/>
    <d v="2026-07-01T00:00:00"/>
    <d v="2026-07-16T00:00:00"/>
    <s v="MarujaN"/>
    <x v="13"/>
    <m/>
    <n v="31181"/>
    <s v="USD"/>
    <n v="26815.66"/>
    <n v="31181"/>
    <n v="3000"/>
    <n v="2580"/>
    <n v="3000"/>
    <n v="9.6212437061030762E-2"/>
    <n v="12"/>
    <x v="1"/>
    <n v="7"/>
    <n v="2026"/>
    <d v="2026-08-30T00:00:00"/>
    <s v="agosto"/>
    <n v="2026"/>
  </r>
  <r>
    <x v="0"/>
    <n v="929"/>
    <n v="0"/>
    <d v="2025-12-18T00:00:00"/>
    <d v="2026-02-13T00:00:00"/>
    <d v="2026-02-22T00:00:00"/>
    <s v="VivianaS"/>
    <x v="13"/>
    <m/>
    <n v="12187.2"/>
    <s v="EUR"/>
    <n v="12187.2"/>
    <n v="14137.152"/>
    <n v="798.1"/>
    <n v="798.1"/>
    <n v="925.79599999999994"/>
    <n v="6.5486740186425099E-2"/>
    <n v="12"/>
    <x v="1"/>
    <n v="2"/>
    <n v="2026"/>
    <d v="2026-04-08T00:00:00"/>
    <s v="abril"/>
    <n v="2026"/>
  </r>
  <r>
    <x v="0"/>
    <n v="930"/>
    <n v="1"/>
    <d v="2025-12-18T00:00:00"/>
    <d v="2025-09-12T00:00:00"/>
    <d v="2025-09-16T00:00:00"/>
    <s v="MariellaP"/>
    <x v="13"/>
    <s v="MARC1989"/>
    <n v="3485"/>
    <s v="USD"/>
    <n v="2997.1"/>
    <n v="3485"/>
    <n v="348.5"/>
    <n v="299.70999999999998"/>
    <n v="348.5"/>
    <n v="9.9999999999999992E-2"/>
    <n v="12"/>
    <x v="1"/>
    <n v="9"/>
    <n v="2025"/>
    <d v="2025-10-31T00:00:00"/>
    <s v="octubre"/>
    <n v="2025"/>
  </r>
  <r>
    <x v="0"/>
    <n v="931"/>
    <n v="0"/>
    <d v="2025-12-18T00:00:00"/>
    <d v="2026-03-15T00:00:00"/>
    <d v="2026-03-30T00:00:00"/>
    <s v="MariellaP"/>
    <x v="13"/>
    <s v="JORGEP,MARC1989"/>
    <n v="20200"/>
    <s v="USD"/>
    <n v="17372"/>
    <n v="20200"/>
    <n v="3958"/>
    <n v="3403.88"/>
    <n v="3958"/>
    <n v="0.19594059405940595"/>
    <n v="12"/>
    <x v="1"/>
    <n v="3"/>
    <n v="2026"/>
    <d v="2026-05-14T00:00:00"/>
    <s v="mayo"/>
    <n v="2026"/>
  </r>
  <r>
    <x v="0"/>
    <n v="932"/>
    <n v="0"/>
    <d v="2025-12-18T00:00:00"/>
    <d v="2026-03-15T00:00:00"/>
    <d v="2026-03-29T00:00:00"/>
    <s v="MariellaP"/>
    <x v="13"/>
    <s v="JORGEP,MARC1989"/>
    <n v="358904.88"/>
    <s v="MXN"/>
    <n v="17227.434240000002"/>
    <n v="20098.673279999999"/>
    <n v="69345.8"/>
    <n v="3328.5984000000003"/>
    <n v="3883.3648000000003"/>
    <n v="0.19321498219806874"/>
    <n v="12"/>
    <x v="1"/>
    <n v="3"/>
    <n v="2026"/>
    <d v="2026-05-13T00:00:00"/>
    <s v="mayo"/>
    <n v="2026"/>
  </r>
  <r>
    <x v="0"/>
    <n v="933"/>
    <n v="0"/>
    <d v="2025-12-18T00:00:00"/>
    <d v="2025-12-26T00:00:00"/>
    <d v="2025-12-29T00:00:00"/>
    <s v="ManonR"/>
    <x v="13"/>
    <m/>
    <n v="2660"/>
    <s v="USD"/>
    <n v="2287.6"/>
    <n v="2660"/>
    <n v="441.54"/>
    <n v="379.7244"/>
    <n v="441.54"/>
    <n v="0.16599248120300752"/>
    <n v="12"/>
    <x v="1"/>
    <n v="12"/>
    <n v="2025"/>
    <d v="2026-02-12T00:00:00"/>
    <s v="febrero"/>
    <n v="2026"/>
  </r>
  <r>
    <x v="0"/>
    <n v="934"/>
    <n v="0"/>
    <d v="2025-12-18T00:00:00"/>
    <d v="2026-02-05T00:00:00"/>
    <d v="2026-02-21T00:00:00"/>
    <s v="MariellaP"/>
    <x v="13"/>
    <s v="JORGEP,MARC1989"/>
    <n v="3565.57"/>
    <s v="USD"/>
    <n v="3066.3902000000003"/>
    <n v="3565.57"/>
    <n v="0"/>
    <n v="0"/>
    <n v="0"/>
    <n v="0"/>
    <n v="12"/>
    <x v="1"/>
    <n v="2"/>
    <n v="2026"/>
    <d v="2026-04-07T00:00:00"/>
    <s v="abril"/>
    <n v="2026"/>
  </r>
  <r>
    <x v="0"/>
    <n v="936"/>
    <n v="0"/>
    <d v="2025-12-19T00:00:00"/>
    <d v="2026-09-16T00:00:00"/>
    <d v="2026-09-20T00:00:00"/>
    <s v="MartinO"/>
    <x v="13"/>
    <m/>
    <n v="5421"/>
    <s v="EUR"/>
    <n v="5421"/>
    <n v="6288.36"/>
    <n v="769"/>
    <n v="769"/>
    <n v="892.04"/>
    <n v="0.14185574617229293"/>
    <n v="12"/>
    <x v="1"/>
    <n v="9"/>
    <n v="2026"/>
    <d v="2026-11-04T00:00:00"/>
    <s v="noviembre"/>
    <n v="2026"/>
  </r>
  <r>
    <x v="0"/>
    <n v="937"/>
    <n v="0"/>
    <d v="2025-12-19T00:00:00"/>
    <d v="2026-02-19T00:00:00"/>
    <d v="2026-03-11T00:00:00"/>
    <s v="MinervaH"/>
    <x v="13"/>
    <m/>
    <n v="15093.21"/>
    <s v="USD"/>
    <n v="12980.160599999999"/>
    <n v="15093.21"/>
    <n v="536.88"/>
    <n v="461.71679999999998"/>
    <n v="536.88"/>
    <n v="3.5570962041871809E-2"/>
    <n v="12"/>
    <x v="1"/>
    <n v="2"/>
    <n v="2026"/>
    <d v="2026-04-25T00:00:00"/>
    <s v="abril"/>
    <n v="2026"/>
  </r>
  <r>
    <x v="0"/>
    <n v="938"/>
    <n v="0"/>
    <d v="2025-12-19T00:00:00"/>
    <d v="2026-01-19T00:00:00"/>
    <d v="2026-02-21T00:00:00"/>
    <s v="VeronicaN"/>
    <x v="13"/>
    <m/>
    <n v="102113.75"/>
    <s v="USD"/>
    <n v="87817.824999999997"/>
    <n v="102113.75"/>
    <n v="10846.85"/>
    <n v="9328.2910000000011"/>
    <n v="10846.85"/>
    <n v="0.10622320696282334"/>
    <n v="12"/>
    <x v="1"/>
    <n v="1"/>
    <n v="2026"/>
    <d v="2026-04-07T00:00:00"/>
    <s v="abril"/>
    <n v="2026"/>
  </r>
  <r>
    <x v="0"/>
    <n v="939"/>
    <n v="0"/>
    <d v="2025-12-22T00:00:00"/>
    <d v="2026-03-18T00:00:00"/>
    <d v="2026-03-29T00:00:00"/>
    <s v="MariellaP"/>
    <x v="14"/>
    <s v="JORGEP,MARC1989"/>
    <n v="348413"/>
    <s v="MXN"/>
    <n v="16723.824000000001"/>
    <n v="19511.128000000001"/>
    <n v="68965.72"/>
    <n v="3310.3545600000002"/>
    <n v="3862.08032"/>
    <n v="0.19794244187214599"/>
    <n v="12"/>
    <x v="1"/>
    <n v="3"/>
    <n v="2026"/>
    <d v="2026-05-13T00:00:00"/>
    <s v="mayo"/>
    <n v="2026"/>
  </r>
  <r>
    <x v="0"/>
    <n v="940"/>
    <n v="0"/>
    <d v="2025-12-23T00:00:00"/>
    <d v="2026-03-15T00:00:00"/>
    <d v="2026-03-29T00:00:00"/>
    <s v="MariellaP"/>
    <x v="14"/>
    <s v="JORGEP,MARC1989"/>
    <n v="23650"/>
    <s v="USD"/>
    <n v="20339"/>
    <n v="23650"/>
    <n v="71287.520000000004"/>
    <n v="61307.267200000002"/>
    <n v="71287.520000000004"/>
    <n v="3.0142714587737847"/>
    <n v="12"/>
    <x v="1"/>
    <n v="3"/>
    <n v="2026"/>
    <d v="2026-05-13T00:00:00"/>
    <s v="mayo"/>
    <n v="2026"/>
  </r>
  <r>
    <x v="0"/>
    <n v="941"/>
    <n v="0"/>
    <d v="2025-12-23T00:00:00"/>
    <d v="2025-12-28T00:00:00"/>
    <d v="2026-01-02T00:00:00"/>
    <s v="LucianaE"/>
    <x v="14"/>
    <m/>
    <n v="20200"/>
    <s v="USD"/>
    <n v="17372"/>
    <n v="20200"/>
    <n v="1912.92"/>
    <n v="1645.1112000000001"/>
    <n v="1912.92"/>
    <n v="9.4699009900990103E-2"/>
    <n v="12"/>
    <x v="1"/>
    <n v="12"/>
    <n v="2025"/>
    <d v="2026-02-16T00:00:00"/>
    <s v="febrero"/>
    <n v="2026"/>
  </r>
  <r>
    <x v="0"/>
    <n v="942"/>
    <n v="0"/>
    <d v="2025-12-23T00:00:00"/>
    <d v="2025-12-20T00:00:00"/>
    <d v="2025-12-23T00:00:00"/>
    <s v="VivianaS"/>
    <x v="14"/>
    <m/>
    <n v="1155.8900000000001"/>
    <s v="USD"/>
    <n v="994.06540000000007"/>
    <n v="1155.8900000000001"/>
    <n v="103.2"/>
    <n v="88.751999999999995"/>
    <n v="103.2"/>
    <n v="8.9281852079350105E-2"/>
    <n v="12"/>
    <x v="1"/>
    <n v="12"/>
    <n v="2025"/>
    <d v="2026-02-06T00:00:00"/>
    <s v="febrero"/>
    <n v="2026"/>
  </r>
  <r>
    <x v="0"/>
    <n v="943"/>
    <n v="0"/>
    <d v="2025-12-24T00:00:00"/>
    <d v="2025-12-20T00:00:00"/>
    <d v="2025-12-23T00:00:00"/>
    <s v="VivianaS"/>
    <x v="14"/>
    <m/>
    <n v="1080"/>
    <s v="USD"/>
    <n v="928.8"/>
    <n v="1080"/>
    <n v="97.2"/>
    <n v="83.591999999999999"/>
    <n v="97.2"/>
    <n v="0.09"/>
    <n v="12"/>
    <x v="1"/>
    <n v="12"/>
    <n v="2025"/>
    <d v="2026-02-06T00:00:00"/>
    <s v="febrero"/>
    <n v="2026"/>
  </r>
  <r>
    <x v="0"/>
    <n v="944"/>
    <n v="0"/>
    <d v="2025-12-24T00:00:00"/>
    <d v="2025-11-13T00:00:00"/>
    <d v="2025-11-15T00:00:00"/>
    <s v="VivianaS"/>
    <x v="14"/>
    <m/>
    <n v="84200"/>
    <s v="MXN"/>
    <n v="4041.6"/>
    <n v="4715.2"/>
    <n v="5520"/>
    <n v="264.95999999999998"/>
    <n v="309.12"/>
    <n v="6.5558194774346795E-2"/>
    <n v="12"/>
    <x v="1"/>
    <n v="11"/>
    <n v="2025"/>
    <d v="2025-12-30T00:00:00"/>
    <s v="diciembre"/>
    <n v="2025"/>
  </r>
  <r>
    <x v="0"/>
    <n v="945"/>
    <n v="1"/>
    <d v="2025-12-26T00:00:00"/>
    <d v="2025-12-18T00:00:00"/>
    <d v="2025-12-21T00:00:00"/>
    <s v="VivianaS"/>
    <x v="14"/>
    <m/>
    <n v="2308"/>
    <s v="GBP"/>
    <n v="2654.2"/>
    <n v="3092.7200000000003"/>
    <n v="268.89999999999998"/>
    <n v="309.23499999999996"/>
    <n v="360.32599999999996"/>
    <n v="0.11650779896013864"/>
    <n v="12"/>
    <x v="1"/>
    <n v="12"/>
    <n v="2025"/>
    <d v="2026-02-04T00:00:00"/>
    <s v="febrero"/>
    <n v="2026"/>
  </r>
  <r>
    <x v="0"/>
    <n v="946"/>
    <n v="1"/>
    <d v="2025-12-26T00:00:00"/>
    <d v="2025-12-18T00:00:00"/>
    <d v="2025-12-21T00:00:00"/>
    <s v="VivianaS"/>
    <x v="14"/>
    <m/>
    <n v="2464"/>
    <s v="GBP"/>
    <n v="2833.6"/>
    <n v="3301.76"/>
    <n v="230.8"/>
    <n v="265.42"/>
    <n v="309.27200000000005"/>
    <n v="9.3668831168831179E-2"/>
    <n v="12"/>
    <x v="1"/>
    <n v="12"/>
    <n v="2025"/>
    <d v="2026-02-04T00:00:00"/>
    <s v="febrero"/>
    <n v="2026"/>
  </r>
  <r>
    <x v="0"/>
    <n v="947"/>
    <n v="1"/>
    <d v="2025-12-26T00:00:00"/>
    <d v="2025-12-27T00:00:00"/>
    <d v="2025-12-28T00:00:00"/>
    <s v="ClaudiaF"/>
    <x v="14"/>
    <m/>
    <n v="142.08000000000001"/>
    <s v="USD"/>
    <n v="122.18880000000001"/>
    <n v="142.08000000000001"/>
    <n v="9.51"/>
    <n v="8.1785999999999994"/>
    <n v="9.51"/>
    <n v="6.6934121621621614E-2"/>
    <n v="12"/>
    <x v="1"/>
    <n v="12"/>
    <n v="2025"/>
    <d v="2026-02-11T00:00:00"/>
    <s v="febrero"/>
    <n v="2026"/>
  </r>
  <r>
    <x v="0"/>
    <n v="948"/>
    <n v="1"/>
    <d v="2025-12-29T00:00:00"/>
    <d v="2025-10-16T00:00:00"/>
    <d v="2025-10-20T00:00:00"/>
    <s v="VivianaS"/>
    <x v="15"/>
    <m/>
    <n v="3052"/>
    <s v="USD"/>
    <n v="2624.72"/>
    <n v="3052"/>
    <n v="277.32"/>
    <n v="238.49519999999998"/>
    <n v="277.32"/>
    <n v="9.0865006553079941E-2"/>
    <n v="12"/>
    <x v="1"/>
    <n v="10"/>
    <n v="2025"/>
    <d v="2025-12-04T00:00:00"/>
    <s v="diciembre"/>
    <n v="2025"/>
  </r>
  <r>
    <x v="0"/>
    <n v="949"/>
    <n v="0"/>
    <d v="2025-12-29T00:00:00"/>
    <d v="2025-12-06T00:00:00"/>
    <d v="2025-12-10T00:00:00"/>
    <s v="PaulinaV"/>
    <x v="15"/>
    <m/>
    <n v="1685.86"/>
    <s v="USD"/>
    <n v="1449.8395999999998"/>
    <n v="1685.86"/>
    <n v="296.58"/>
    <n v="255.05879999999999"/>
    <n v="296.58"/>
    <n v="0.17592208131161546"/>
    <n v="12"/>
    <x v="1"/>
    <n v="12"/>
    <n v="2025"/>
    <d v="2026-01-24T00:00:00"/>
    <s v="enero"/>
    <n v="2026"/>
  </r>
  <r>
    <x v="0"/>
    <n v="950"/>
    <n v="1"/>
    <d v="2025-12-29T00:00:00"/>
    <d v="2026-01-04T00:00:00"/>
    <d v="2026-01-04T00:00:00"/>
    <s v="DianaM"/>
    <x v="15"/>
    <m/>
    <n v="652.66"/>
    <s v="USD"/>
    <n v="561.2876"/>
    <n v="652.66"/>
    <n v="70"/>
    <n v="60.199999999999996"/>
    <n v="70"/>
    <n v="0.10725339380381821"/>
    <n v="12"/>
    <x v="1"/>
    <n v="1"/>
    <n v="2026"/>
    <d v="2026-02-18T00:00:00"/>
    <s v="febrero"/>
    <n v="2026"/>
  </r>
  <r>
    <x v="0"/>
    <n v="951"/>
    <n v="0"/>
    <d v="2025-12-30T00:00:00"/>
    <d v="2026-03-13T00:00:00"/>
    <d v="2026-03-19T00:00:00"/>
    <s v="MariellaP"/>
    <x v="15"/>
    <s v="JORGEP,MARC1989"/>
    <n v="192999.25"/>
    <s v="MXN"/>
    <n v="9263.9639999999999"/>
    <n v="10807.958000000001"/>
    <n v="16535.2"/>
    <n v="793.68960000000004"/>
    <n v="925.97120000000007"/>
    <n v="8.5674944332685229E-2"/>
    <n v="12"/>
    <x v="1"/>
    <n v="3"/>
    <n v="2026"/>
    <d v="2026-05-03T00:00:00"/>
    <s v="mayo"/>
    <n v="2026"/>
  </r>
  <r>
    <x v="0"/>
    <n v="952"/>
    <n v="0"/>
    <d v="2026-01-02T00:00:00"/>
    <d v="2026-03-27T00:00:00"/>
    <d v="2026-04-11T00:00:00"/>
    <s v="ClaudiaF"/>
    <x v="16"/>
    <s v="JORGEP"/>
    <n v="17426.28"/>
    <s v="USD"/>
    <n v="14986.600799999998"/>
    <n v="17426.28"/>
    <n v="1942.8"/>
    <n v="1670.808"/>
    <n v="1942.8"/>
    <n v="0.1114867889188054"/>
    <n v="1"/>
    <x v="2"/>
    <n v="3"/>
    <n v="2026"/>
    <d v="2026-05-26T00:00:00"/>
    <s v="mayo"/>
    <n v="2026"/>
  </r>
  <r>
    <x v="0"/>
    <n v="953"/>
    <n v="0"/>
    <d v="2026-01-06T00:00:00"/>
    <d v="2026-01-07T00:00:00"/>
    <d v="2026-01-18T00:00:00"/>
    <s v="IsraelB"/>
    <x v="17"/>
    <s v="DIANAM"/>
    <n v="10472.799999999999"/>
    <s v="USD"/>
    <n v="9006.6079999999984"/>
    <n v="10472.799999999999"/>
    <n v="1047.28"/>
    <n v="900.66079999999999"/>
    <n v="1047.28"/>
    <n v="0.10000000000000002"/>
    <n v="1"/>
    <x v="2"/>
    <n v="1"/>
    <n v="2026"/>
    <d v="2026-03-04T00:00:00"/>
    <s v="marzo"/>
    <n v="2026"/>
  </r>
  <r>
    <x v="0"/>
    <n v="954"/>
    <n v="0"/>
    <d v="2026-01-06T00:00:00"/>
    <d v="2026-03-17T00:00:00"/>
    <d v="2026-03-22T00:00:00"/>
    <s v="IsraelB"/>
    <x v="17"/>
    <s v="DIANAM"/>
    <n v="2328.56"/>
    <s v="USD"/>
    <n v="2002.5616"/>
    <n v="2328.56"/>
    <n v="254.85"/>
    <n v="219.17099999999999"/>
    <n v="254.85"/>
    <n v="0.10944532243103033"/>
    <n v="1"/>
    <x v="2"/>
    <n v="3"/>
    <n v="2026"/>
    <d v="2026-05-06T00:00:00"/>
    <s v="mayo"/>
    <n v="2026"/>
  </r>
  <r>
    <x v="0"/>
    <n v="955"/>
    <n v="0"/>
    <d v="2026-01-06T00:00:00"/>
    <d v="2026-09-15T00:00:00"/>
    <d v="2026-09-24T00:00:00"/>
    <s v="LucianaE"/>
    <x v="17"/>
    <m/>
    <n v="127190"/>
    <s v="USD"/>
    <n v="109383.4"/>
    <n v="127190"/>
    <n v="21365"/>
    <n v="18373.900000000001"/>
    <n v="21365"/>
    <n v="0.16797704222030035"/>
    <n v="1"/>
    <x v="2"/>
    <n v="9"/>
    <n v="2026"/>
    <d v="2026-11-08T00:00:00"/>
    <s v="noviembre"/>
    <n v="2026"/>
  </r>
  <r>
    <x v="0"/>
    <n v="956"/>
    <n v="0"/>
    <d v="2026-01-07T00:00:00"/>
    <d v="2025-12-18T00:00:00"/>
    <d v="2026-01-02T00:00:00"/>
    <s v="VeronicaN"/>
    <x v="17"/>
    <m/>
    <n v="63072"/>
    <s v="USD"/>
    <n v="54241.919999999998"/>
    <n v="63072"/>
    <n v="7081.45"/>
    <n v="6090.0469999999996"/>
    <n v="7081.45"/>
    <n v="0.11227565322171486"/>
    <n v="1"/>
    <x v="2"/>
    <n v="12"/>
    <n v="2025"/>
    <d v="2026-02-16T00:00:00"/>
    <s v="febrero"/>
    <n v="2026"/>
  </r>
  <r>
    <x v="0"/>
    <n v="957"/>
    <n v="0"/>
    <d v="2026-01-07T00:00:00"/>
    <d v="2026-01-23T00:00:00"/>
    <d v="2026-01-25T00:00:00"/>
    <s v="IsraelB"/>
    <x v="17"/>
    <s v="DIANAM"/>
    <n v="5954.36"/>
    <s v="USD"/>
    <n v="5120.7495999999992"/>
    <n v="5954.36"/>
    <n v="117.48"/>
    <n v="101.03280000000001"/>
    <n v="117.48"/>
    <n v="1.9730080142954076E-2"/>
    <n v="1"/>
    <x v="2"/>
    <n v="1"/>
    <n v="2026"/>
    <d v="2026-03-11T00:00:00"/>
    <s v="marzo"/>
    <n v="2026"/>
  </r>
  <r>
    <x v="0"/>
    <n v="959"/>
    <n v="0"/>
    <d v="2026-01-07T00:00:00"/>
    <n v="46029"/>
    <n v="46033"/>
    <s v="MinervaH"/>
    <x v="17"/>
    <m/>
    <n v="30999.200000000001"/>
    <s v="MXN"/>
    <n v="1487.9616000000001"/>
    <n v="1735.9552000000001"/>
    <n v="1459.2"/>
    <n v="70.041600000000003"/>
    <n v="81.71520000000001"/>
    <n v="4.7072182507935691E-2"/>
    <n v="1"/>
    <x v="2"/>
    <n v="1"/>
    <n v="2026"/>
    <d v="2026-02-25T00:00:00"/>
    <s v="febrero"/>
    <n v="2026"/>
  </r>
  <r>
    <x v="0"/>
    <n v="960"/>
    <n v="0"/>
    <d v="2026-01-07T00:00:00"/>
    <d v="2026-01-13T00:00:00"/>
    <d v="2026-01-16T00:00:00"/>
    <s v="DianaM"/>
    <x v="17"/>
    <m/>
    <n v="2640"/>
    <s v="USD"/>
    <n v="2270.4"/>
    <n v="2640"/>
    <n v="0"/>
    <n v="0"/>
    <n v="0"/>
    <n v="0"/>
    <n v="1"/>
    <x v="2"/>
    <n v="1"/>
    <n v="2026"/>
    <d v="2026-03-02T00:00:00"/>
    <s v="marzo"/>
    <n v="2026"/>
  </r>
  <r>
    <x v="0"/>
    <n v="961"/>
    <n v="0"/>
    <d v="2026-01-08T00:00:00"/>
    <d v="2026-09-15T00:00:00"/>
    <d v="2026-09-21T00:00:00"/>
    <s v="LucianaE"/>
    <x v="17"/>
    <m/>
    <n v="1869.4"/>
    <s v="USD"/>
    <n v="1607.684"/>
    <n v="1869.4"/>
    <n v="70"/>
    <n v="60.199999999999996"/>
    <n v="70"/>
    <n v="3.7445169573125062E-2"/>
    <n v="1"/>
    <x v="2"/>
    <n v="9"/>
    <n v="2026"/>
    <d v="2026-11-05T00:00:00"/>
    <s v="noviembre"/>
    <n v="2026"/>
  </r>
  <r>
    <x v="0"/>
    <n v="962"/>
    <n v="0"/>
    <d v="2026-01-08T00:00:00"/>
    <d v="2026-01-06T00:00:00"/>
    <d v="2026-01-12T00:00:00"/>
    <s v="MariellaG"/>
    <x v="17"/>
    <m/>
    <n v="1707"/>
    <s v="USD"/>
    <n v="1468.02"/>
    <n v="1707"/>
    <n v="170.7"/>
    <n v="146.80199999999999"/>
    <n v="170.7"/>
    <n v="9.9999999999999992E-2"/>
    <n v="1"/>
    <x v="2"/>
    <n v="1"/>
    <n v="2026"/>
    <d v="2026-02-26T00:00:00"/>
    <s v="febrero"/>
    <n v="2026"/>
  </r>
  <r>
    <x v="0"/>
    <n v="963"/>
    <n v="0"/>
    <d v="2026-01-08T00:00:00"/>
    <d v="2026-01-22T00:00:00"/>
    <d v="2026-01-25T00:00:00"/>
    <s v="CatalinaF"/>
    <x v="17"/>
    <m/>
    <n v="2595"/>
    <s v="USD"/>
    <n v="2231.6999999999998"/>
    <n v="2595"/>
    <n v="359.25"/>
    <n v="308.95499999999998"/>
    <n v="359.25"/>
    <n v="0.1384393063583815"/>
    <n v="1"/>
    <x v="2"/>
    <n v="1"/>
    <n v="2026"/>
    <d v="2026-03-11T00:00:00"/>
    <s v="marzo"/>
    <n v="2026"/>
  </r>
  <r>
    <x v="0"/>
    <n v="964"/>
    <n v="0"/>
    <d v="2026-01-09T00:00:00"/>
    <d v="2026-06-06T00:00:00"/>
    <d v="2026-06-16T00:00:00"/>
    <s v="ManonR"/>
    <x v="17"/>
    <m/>
    <n v="223460"/>
    <s v="USD"/>
    <n v="192175.6"/>
    <n v="223460"/>
    <n v="33580"/>
    <n v="28878.799999999999"/>
    <n v="33580"/>
    <n v="0.1502729795041618"/>
    <n v="1"/>
    <x v="2"/>
    <n v="6"/>
    <n v="2026"/>
    <d v="2026-07-31T00:00:00"/>
    <s v="julio"/>
    <n v="2026"/>
  </r>
  <r>
    <x v="0"/>
    <n v="965"/>
    <n v="0"/>
    <d v="2026-01-09T00:00:00"/>
    <d v="2025-12-17T00:00:00"/>
    <d v="2025-12-19T00:00:00"/>
    <s v="ManonR"/>
    <x v="17"/>
    <m/>
    <n v="2685"/>
    <s v="USD"/>
    <n v="2309.1"/>
    <n v="2685"/>
    <n v="268.5"/>
    <n v="230.91"/>
    <n v="268.5"/>
    <n v="0.1"/>
    <n v="1"/>
    <x v="2"/>
    <n v="12"/>
    <n v="2025"/>
    <d v="2026-02-02T00:00:00"/>
    <s v="febrero"/>
    <n v="2026"/>
  </r>
  <r>
    <x v="0"/>
    <n v="966"/>
    <n v="0"/>
    <d v="2026-01-09T00:00:00"/>
    <d v="2025-12-02T00:00:00"/>
    <d v="2025-12-04T00:00:00"/>
    <s v="ManonR"/>
    <x v="17"/>
    <m/>
    <n v="4363"/>
    <s v="USD"/>
    <n v="3752.18"/>
    <n v="4363"/>
    <n v="378"/>
    <n v="325.08"/>
    <n v="378"/>
    <n v="8.6637634655053863E-2"/>
    <n v="1"/>
    <x v="2"/>
    <n v="12"/>
    <n v="2025"/>
    <d v="2026-01-18T00:00:00"/>
    <s v="enero"/>
    <n v="2026"/>
  </r>
  <r>
    <x v="0"/>
    <n v="968"/>
    <n v="0"/>
    <d v="2026-01-09T00:00:00"/>
    <d v="2026-09-14T00:00:00"/>
    <d v="2026-10-01T00:00:00"/>
    <s v="LucianaE"/>
    <x v="17"/>
    <m/>
    <n v="59396.79"/>
    <s v="USD"/>
    <n v="51081.239399999999"/>
    <n v="59396.79"/>
    <n v="1932.88"/>
    <n v="1662.2768000000001"/>
    <n v="1932.88"/>
    <n v="3.2541825913487921E-2"/>
    <n v="1"/>
    <x v="2"/>
    <n v="9"/>
    <n v="2026"/>
    <d v="2026-11-15T00:00:00"/>
    <s v="noviembre"/>
    <n v="2026"/>
  </r>
  <r>
    <x v="0"/>
    <n v="969"/>
    <n v="0"/>
    <d v="2026-01-09T00:00:00"/>
    <d v="2026-02-04T00:00:00"/>
    <d v="2026-02-05T00:00:00"/>
    <s v="ManonR"/>
    <x v="17"/>
    <m/>
    <n v="4321.53"/>
    <s v="USD"/>
    <n v="3716.5157999999997"/>
    <n v="4321.53"/>
    <n v="501.53"/>
    <n v="431.31579999999997"/>
    <n v="501.53"/>
    <n v="0.11605380501813016"/>
    <n v="1"/>
    <x v="2"/>
    <n v="2"/>
    <n v="2026"/>
    <d v="2026-03-22T00:00:00"/>
    <s v="marzo"/>
    <n v="2026"/>
  </r>
  <r>
    <x v="0"/>
    <n v="970"/>
    <n v="0"/>
    <d v="2026-01-09T00:00:00"/>
    <d v="2025-12-10T00:00:00"/>
    <d v="2025-12-14T00:00:00"/>
    <s v="PaulinaV"/>
    <x v="17"/>
    <m/>
    <n v="2320"/>
    <s v="EUR"/>
    <n v="2320"/>
    <n v="2691.2"/>
    <n v="232"/>
    <n v="232"/>
    <n v="269.12"/>
    <n v="0.1"/>
    <n v="1"/>
    <x v="2"/>
    <n v="12"/>
    <n v="2025"/>
    <d v="2026-01-28T00:00:00"/>
    <s v="enero"/>
    <n v="2026"/>
  </r>
  <r>
    <x v="0"/>
    <n v="971"/>
    <n v="1"/>
    <d v="2026-01-09T00:00:00"/>
    <d v="2025-11-29T00:00:00"/>
    <d v="2025-12-01T00:00:00"/>
    <s v="PaulinaV"/>
    <x v="17"/>
    <m/>
    <n v="90124.479999999996"/>
    <s v="MXN"/>
    <n v="4325.9750400000003"/>
    <n v="5046.9708799999999"/>
    <n v="9221.82"/>
    <n v="442.64735999999999"/>
    <n v="516.42192"/>
    <n v="0.10232314239150117"/>
    <n v="1"/>
    <x v="2"/>
    <n v="11"/>
    <n v="2025"/>
    <d v="2026-01-15T00:00:00"/>
    <s v="enero"/>
    <n v="2026"/>
  </r>
  <r>
    <x v="0"/>
    <n v="972"/>
    <n v="0"/>
    <d v="2026-01-09T00:00:00"/>
    <n v="46043"/>
    <n v="46045"/>
    <s v="PaulinaV"/>
    <x v="17"/>
    <m/>
    <n v="1650"/>
    <s v="GBP"/>
    <n v="1897.4999999999998"/>
    <n v="2211"/>
    <n v="165"/>
    <n v="189.74999999999997"/>
    <n v="221.10000000000002"/>
    <n v="9.9999999999999992E-2"/>
    <n v="1"/>
    <x v="2"/>
    <n v="1"/>
    <n v="2026"/>
    <d v="2026-03-09T00:00:00"/>
    <s v="marzo"/>
    <n v="2026"/>
  </r>
  <r>
    <x v="0"/>
    <n v="973"/>
    <n v="0"/>
    <d v="2026-01-09T00:00:00"/>
    <d v="2026-01-18T00:00:00"/>
    <d v="2026-01-21T00:00:00"/>
    <s v="PaulinaV"/>
    <x v="17"/>
    <m/>
    <n v="2422.38"/>
    <s v="EUR"/>
    <n v="2422.38"/>
    <n v="2809.9607999999998"/>
    <n v="242.24"/>
    <n v="242.24"/>
    <n v="280.9984"/>
    <n v="0.10000082563429355"/>
    <n v="1"/>
    <x v="2"/>
    <n v="1"/>
    <n v="2026"/>
    <d v="2026-03-07T00:00:00"/>
    <s v="marzo"/>
    <n v="2026"/>
  </r>
  <r>
    <x v="0"/>
    <n v="974"/>
    <n v="0"/>
    <d v="2026-01-12T00:00:00"/>
    <d v="2026-07-18T00:00:00"/>
    <d v="2026-08-01T00:00:00"/>
    <s v="DianaM"/>
    <x v="18"/>
    <s v="MARC1989"/>
    <n v="95200"/>
    <s v="EUR"/>
    <n v="95200"/>
    <n v="110431.99999999999"/>
    <n v="0"/>
    <n v="0"/>
    <n v="0"/>
    <n v="0"/>
    <n v="1"/>
    <x v="2"/>
    <n v="7"/>
    <n v="2026"/>
    <d v="2026-09-15T00:00:00"/>
    <s v="septiembre"/>
    <n v="2026"/>
  </r>
  <r>
    <x v="0"/>
    <n v="975"/>
    <n v="0"/>
    <d v="2026-01-12T00:00:00"/>
    <d v="2026-01-10T00:00:00"/>
    <d v="2026-01-11T00:00:00"/>
    <s v="LucianaE"/>
    <x v="18"/>
    <m/>
    <n v="11920.39"/>
    <s v="MXN"/>
    <n v="572.17872"/>
    <n v="667.54183999999998"/>
    <n v="1065.71"/>
    <n v="51.15408"/>
    <n v="59.679760000000002"/>
    <n v="8.9402276267806668E-2"/>
    <n v="1"/>
    <x v="2"/>
    <n v="1"/>
    <n v="2026"/>
    <d v="2026-02-25T00:00:00"/>
    <s v="febrero"/>
    <n v="2026"/>
  </r>
  <r>
    <x v="0"/>
    <n v="976"/>
    <n v="0"/>
    <d v="2026-01-12T00:00:00"/>
    <d v="2026-06-06T00:00:00"/>
    <d v="2026-06-26T00:00:00"/>
    <s v="PaulinaV"/>
    <x v="18"/>
    <m/>
    <n v="38202"/>
    <s v="EUR"/>
    <n v="38202"/>
    <n v="44314.32"/>
    <n v="0"/>
    <n v="0"/>
    <n v="0"/>
    <n v="0"/>
    <n v="1"/>
    <x v="2"/>
    <n v="6"/>
    <n v="2026"/>
    <d v="2026-08-10T00:00:00"/>
    <s v="agosto"/>
    <n v="2026"/>
  </r>
  <r>
    <x v="0"/>
    <n v="978"/>
    <n v="0"/>
    <d v="2026-01-13T00:00:00"/>
    <d v="2026-02-05T00:00:00"/>
    <d v="2026-02-08T00:00:00"/>
    <s v="MarujaN"/>
    <x v="18"/>
    <m/>
    <n v="66000"/>
    <s v="MXN"/>
    <n v="3168"/>
    <n v="3696"/>
    <n v="19362.259999999998"/>
    <n v="929.38847999999996"/>
    <n v="1084.28656"/>
    <n v="0.29336757575757577"/>
    <n v="1"/>
    <x v="2"/>
    <n v="2"/>
    <n v="2026"/>
    <d v="2026-03-25T00:00:00"/>
    <s v="marzo"/>
    <n v="2026"/>
  </r>
  <r>
    <x v="0"/>
    <n v="979"/>
    <n v="0"/>
    <d v="2026-01-14T00:00:00"/>
    <d v="2025-12-09T00:00:00"/>
    <d v="2025-12-12T00:00:00"/>
    <s v="VeronicaN"/>
    <x v="18"/>
    <m/>
    <n v="2523"/>
    <s v="USD"/>
    <n v="2169.7799999999997"/>
    <n v="2523"/>
    <n v="252.3"/>
    <n v="216.97800000000001"/>
    <n v="252.3"/>
    <n v="0.10000000000000002"/>
    <n v="1"/>
    <x v="2"/>
    <n v="12"/>
    <n v="2025"/>
    <d v="2026-01-26T00:00:00"/>
    <s v="enero"/>
    <n v="2026"/>
  </r>
  <r>
    <x v="0"/>
    <n v="980"/>
    <n v="0"/>
    <d v="2026-01-14T00:00:00"/>
    <d v="2025-12-30T00:00:00"/>
    <d v="2026-01-02T00:00:00"/>
    <s v="VeronicaN"/>
    <x v="18"/>
    <m/>
    <n v="6766"/>
    <s v="USD"/>
    <n v="5818.76"/>
    <n v="6766"/>
    <n v="676.6"/>
    <n v="581.87599999999998"/>
    <n v="676.6"/>
    <n v="9.9999999999999992E-2"/>
    <n v="1"/>
    <x v="2"/>
    <n v="12"/>
    <n v="2025"/>
    <d v="2026-02-16T00:00:00"/>
    <s v="febrero"/>
    <n v="2026"/>
  </r>
  <r>
    <x v="0"/>
    <n v="982"/>
    <n v="0"/>
    <d v="2026-01-14T00:00:00"/>
    <d v="2026-02-02T00:00:00"/>
    <d v="2026-02-13T00:00:00"/>
    <s v="DianaM"/>
    <x v="18"/>
    <s v="MARC1989"/>
    <n v="2633"/>
    <s v="USD"/>
    <n v="2264.38"/>
    <n v="2633"/>
    <n v="70"/>
    <n v="60.199999999999996"/>
    <n v="70"/>
    <n v="2.6585643752373714E-2"/>
    <n v="1"/>
    <x v="2"/>
    <n v="2"/>
    <n v="2026"/>
    <d v="2026-03-30T00:00:00"/>
    <s v="marzo"/>
    <n v="2026"/>
  </r>
  <r>
    <x v="0"/>
    <n v="983"/>
    <n v="0"/>
    <d v="2026-01-14T00:00:00"/>
    <d v="2026-01-30T00:00:00"/>
    <d v="2026-02-02T00:00:00"/>
    <s v="MartinO"/>
    <x v="18"/>
    <m/>
    <n v="35"/>
    <s v="MXN"/>
    <n v="1.68"/>
    <n v="1.96"/>
    <n v="35"/>
    <n v="1.68"/>
    <n v="1.96"/>
    <n v="1"/>
    <n v="1"/>
    <x v="2"/>
    <n v="1"/>
    <n v="2026"/>
    <d v="2026-03-19T00:00:00"/>
    <s v="marzo"/>
    <n v="2026"/>
  </r>
  <r>
    <x v="0"/>
    <n v="984"/>
    <n v="0"/>
    <d v="2026-01-14T00:00:00"/>
    <d v="2026-04-12T00:00:00"/>
    <d v="2026-04-16T00:00:00"/>
    <s v="MariellaP"/>
    <x v="18"/>
    <s v="JAIMEG,JORGEP"/>
    <n v="6240"/>
    <s v="EUR"/>
    <n v="6240"/>
    <n v="7238.4"/>
    <n v="624"/>
    <n v="624"/>
    <n v="723.83999999999992"/>
    <n v="0.1"/>
    <n v="1"/>
    <x v="2"/>
    <n v="4"/>
    <n v="2026"/>
    <d v="2026-05-31T00:00:00"/>
    <s v="mayo"/>
    <n v="2026"/>
  </r>
  <r>
    <x v="0"/>
    <n v="985"/>
    <n v="0"/>
    <d v="2026-01-14T00:00:00"/>
    <d v="2026-01-20T00:00:00"/>
    <d v="2026-01-20T00:00:00"/>
    <s v="DianaM"/>
    <x v="18"/>
    <s v="MARC1989"/>
    <n v="1332.19"/>
    <s v="USD"/>
    <n v="1145.6834000000001"/>
    <n v="1332.19"/>
    <n v="105"/>
    <n v="90.3"/>
    <n v="105"/>
    <n v="7.8817586080063645E-2"/>
    <n v="1"/>
    <x v="2"/>
    <n v="1"/>
    <n v="2026"/>
    <d v="2026-03-06T00:00:00"/>
    <s v="marzo"/>
    <n v="2026"/>
  </r>
  <r>
    <x v="0"/>
    <n v="986"/>
    <n v="0"/>
    <d v="2026-01-14T00:00:00"/>
    <d v="2026-01-16T00:00:00"/>
    <d v="2026-01-18T00:00:00"/>
    <s v="MariellaP"/>
    <x v="18"/>
    <s v="JAIMEG"/>
    <n v="5224"/>
    <s v="EUR"/>
    <n v="5224"/>
    <n v="6059.8399999999992"/>
    <n v="522.4"/>
    <n v="522.4"/>
    <n v="605.98399999999992"/>
    <n v="9.9999999999999992E-2"/>
    <n v="1"/>
    <x v="2"/>
    <n v="1"/>
    <n v="2026"/>
    <d v="2026-03-04T00:00:00"/>
    <s v="marzo"/>
    <n v="2026"/>
  </r>
  <r>
    <x v="0"/>
    <n v="987"/>
    <n v="1"/>
    <d v="2026-01-14T00:00:00"/>
    <d v="2025-09-04T00:00:00"/>
    <d v="2025-09-06T00:00:00"/>
    <s v="DianaM"/>
    <x v="18"/>
    <s v="MARC1989"/>
    <n v="5251"/>
    <s v="USD"/>
    <n v="4515.8599999999997"/>
    <n v="5251"/>
    <n v="493.59"/>
    <n v="424.48739999999998"/>
    <n v="493.59"/>
    <n v="9.3999238240335181E-2"/>
    <n v="1"/>
    <x v="2"/>
    <n v="9"/>
    <n v="2025"/>
    <d v="2025-10-21T00:00:00"/>
    <s v="octubre"/>
    <n v="2025"/>
  </r>
  <r>
    <x v="0"/>
    <n v="988"/>
    <n v="0"/>
    <d v="2026-01-15T00:00:00"/>
    <d v="2026-01-18T00:00:00"/>
    <d v="2026-01-23T00:00:00"/>
    <s v="LuisHdz"/>
    <x v="18"/>
    <s v="MARC1989"/>
    <n v="3311.26"/>
    <s v="USD"/>
    <n v="2847.6836000000003"/>
    <n v="3311.26"/>
    <n v="107.85"/>
    <n v="92.750999999999991"/>
    <n v="107.85"/>
    <n v="3.2570683063244801E-2"/>
    <n v="1"/>
    <x v="2"/>
    <n v="1"/>
    <n v="2026"/>
    <d v="2026-03-09T00:00:00"/>
    <s v="marzo"/>
    <n v="2026"/>
  </r>
  <r>
    <x v="0"/>
    <n v="989"/>
    <n v="0"/>
    <d v="2026-01-15T00:00:00"/>
    <d v="2026-01-28T00:00:00"/>
    <d v="2026-02-01T00:00:00"/>
    <s v="MariellaP"/>
    <x v="18"/>
    <s v="JAIMEG,JORGEP"/>
    <n v="7025.53"/>
    <s v="USD"/>
    <n v="6041.9557999999997"/>
    <n v="7025.53"/>
    <n v="1305.53"/>
    <n v="1122.7557999999999"/>
    <n v="1305.53"/>
    <n v="0.18582654974073129"/>
    <n v="1"/>
    <x v="2"/>
    <n v="1"/>
    <n v="2026"/>
    <d v="2026-03-18T00:00:00"/>
    <s v="marzo"/>
    <n v="2026"/>
  </r>
  <r>
    <x v="0"/>
    <n v="990"/>
    <n v="0"/>
    <d v="2026-01-15T00:00:00"/>
    <d v="2026-01-30T00:00:00"/>
    <d v="2026-02-08T00:00:00"/>
    <s v="MinervaH"/>
    <x v="18"/>
    <m/>
    <n v="96922.5"/>
    <s v="MXN"/>
    <n v="4652.28"/>
    <n v="5427.66"/>
    <n v="3805.5"/>
    <n v="182.66400000000002"/>
    <n v="213.108"/>
    <n v="3.9263328948386605E-2"/>
    <n v="1"/>
    <x v="2"/>
    <n v="1"/>
    <n v="2026"/>
    <d v="2026-03-25T00:00:00"/>
    <s v="marzo"/>
    <n v="2026"/>
  </r>
  <r>
    <x v="0"/>
    <n v="991"/>
    <n v="0"/>
    <d v="2026-01-15T00:00:00"/>
    <d v="2026-09-14T00:00:00"/>
    <d v="2026-09-24T00:00:00"/>
    <s v="LucianaE"/>
    <x v="18"/>
    <m/>
    <n v="1921.6"/>
    <s v="USD"/>
    <n v="1652.5759999999998"/>
    <n v="1921.6"/>
    <n v="70"/>
    <n v="60.199999999999996"/>
    <n v="70"/>
    <n v="3.6427976686094925E-2"/>
    <n v="1"/>
    <x v="2"/>
    <n v="9"/>
    <n v="2026"/>
    <d v="2026-11-08T00:00:00"/>
    <s v="noviembre"/>
    <n v="2026"/>
  </r>
  <r>
    <x v="0"/>
    <n v="992"/>
    <n v="0"/>
    <d v="2026-01-15T00:00:00"/>
    <d v="2026-01-15T00:00:00"/>
    <d v="2026-01-15T00:00:00"/>
    <s v="VivianaS"/>
    <x v="18"/>
    <m/>
    <n v="967.5"/>
    <s v="USD"/>
    <n v="832.05"/>
    <n v="967.5"/>
    <n v="0"/>
    <n v="0"/>
    <n v="0"/>
    <n v="0"/>
    <n v="1"/>
    <x v="2"/>
    <n v="1"/>
    <n v="2026"/>
    <d v="2026-03-01T00:00:00"/>
    <s v="marzo"/>
    <n v="2026"/>
  </r>
  <r>
    <x v="0"/>
    <n v="993"/>
    <n v="0"/>
    <d v="2026-01-16T00:00:00"/>
    <d v="2026-06-03T00:00:00"/>
    <d v="2026-06-22T00:00:00"/>
    <s v="MartinB"/>
    <x v="18"/>
    <s v="JAIMEG"/>
    <n v="6793.9"/>
    <s v="USD"/>
    <n v="5842.7539999999999"/>
    <n v="6793.9"/>
    <n v="574.34"/>
    <n v="493.93240000000003"/>
    <n v="574.34"/>
    <n v="8.4537599905797858E-2"/>
    <n v="1"/>
    <x v="2"/>
    <n v="6"/>
    <n v="2026"/>
    <d v="2026-08-06T00:00:00"/>
    <s v="agosto"/>
    <n v="2026"/>
  </r>
  <r>
    <x v="0"/>
    <n v="994"/>
    <n v="0"/>
    <d v="2026-01-16T00:00:00"/>
    <d v="2026-06-02T00:00:00"/>
    <d v="2026-07-11T00:00:00"/>
    <s v="AliciaL"/>
    <x v="18"/>
    <s v="MARTINB"/>
    <n v="271228.55"/>
    <s v="MXN"/>
    <n v="13018.9704"/>
    <n v="15188.7988"/>
    <n v="10681"/>
    <n v="512.68799999999999"/>
    <n v="598.13599999999997"/>
    <n v="3.938007263615869E-2"/>
    <n v="1"/>
    <x v="2"/>
    <n v="6"/>
    <n v="2026"/>
    <d v="2026-08-25T00:00:00"/>
    <s v="agosto"/>
    <n v="2026"/>
  </r>
  <r>
    <x v="0"/>
    <n v="995"/>
    <n v="0"/>
    <d v="2026-01-16T00:00:00"/>
    <d v="2026-03-30T00:00:00"/>
    <d v="2026-04-13T00:00:00"/>
    <s v="LucianaE"/>
    <x v="18"/>
    <m/>
    <n v="74233"/>
    <s v="USD"/>
    <n v="63840.38"/>
    <n v="74233"/>
    <n v="6872.72"/>
    <n v="5910.5392000000002"/>
    <n v="6872.72"/>
    <n v="9.2583082995433302E-2"/>
    <n v="1"/>
    <x v="2"/>
    <n v="3"/>
    <n v="2026"/>
    <d v="2026-05-28T00:00:00"/>
    <s v="mayo"/>
    <n v="2026"/>
  </r>
  <r>
    <x v="0"/>
    <n v="996"/>
    <n v="0"/>
    <d v="2026-01-16T00:00:00"/>
    <d v="2026-02-26T00:00:00"/>
    <d v="2026-03-01T00:00:00"/>
    <s v="MariaM"/>
    <x v="18"/>
    <m/>
    <n v="6160"/>
    <s v="USD"/>
    <n v="5297.6"/>
    <n v="6160"/>
    <n v="6160"/>
    <n v="5297.6"/>
    <n v="6160"/>
    <n v="1"/>
    <n v="1"/>
    <x v="2"/>
    <n v="2"/>
    <n v="2026"/>
    <d v="2026-04-15T00:00:00"/>
    <s v="abril"/>
    <n v="2026"/>
  </r>
  <r>
    <x v="0"/>
    <n v="997"/>
    <n v="0"/>
    <d v="2026-01-16T00:00:00"/>
    <d v="2026-02-26T00:00:00"/>
    <d v="2026-03-02T00:00:00"/>
    <s v="MariaJose"/>
    <x v="18"/>
    <m/>
    <n v="8610"/>
    <s v="USD"/>
    <n v="7404.5999999999995"/>
    <n v="8610"/>
    <n v="861"/>
    <n v="740.46"/>
    <n v="861"/>
    <n v="0.1"/>
    <n v="1"/>
    <x v="2"/>
    <n v="2"/>
    <n v="2026"/>
    <d v="2026-04-16T00:00:00"/>
    <s v="abril"/>
    <n v="2026"/>
  </r>
  <r>
    <x v="0"/>
    <n v="998"/>
    <n v="0"/>
    <d v="2026-01-16T00:00:00"/>
    <d v="2025-11-18T00:00:00"/>
    <d v="2025-11-20T00:00:00"/>
    <s v="PaulinaA"/>
    <x v="18"/>
    <m/>
    <n v="494.88"/>
    <s v="USD"/>
    <n v="425.59679999999997"/>
    <n v="494.88"/>
    <n v="54.44"/>
    <n v="46.818399999999997"/>
    <n v="54.44"/>
    <n v="0.11000646621403168"/>
    <n v="1"/>
    <x v="2"/>
    <n v="11"/>
    <n v="2025"/>
    <d v="2026-01-04T00:00:00"/>
    <s v="enero"/>
    <n v="2026"/>
  </r>
  <r>
    <x v="0"/>
    <n v="999"/>
    <n v="0"/>
    <d v="2026-01-16T00:00:00"/>
    <d v="2026-01-28T00:00:00"/>
    <d v="2026-02-01T00:00:00"/>
    <s v="PaulinaA"/>
    <x v="18"/>
    <m/>
    <n v="1436"/>
    <s v="USD"/>
    <n v="1234.96"/>
    <n v="1436"/>
    <n v="157.05000000000001"/>
    <n v="135.06300000000002"/>
    <n v="157.05000000000001"/>
    <n v="0.10936629526462396"/>
    <n v="1"/>
    <x v="2"/>
    <n v="1"/>
    <n v="2026"/>
    <d v="2026-03-18T00:00:00"/>
    <s v="marzo"/>
    <n v="2026"/>
  </r>
  <r>
    <x v="0"/>
    <n v="1000"/>
    <n v="0"/>
    <d v="2026-01-16T00:00:00"/>
    <d v="2026-04-08T00:00:00"/>
    <d v="2026-04-22T00:00:00"/>
    <s v="PaulinaA"/>
    <x v="18"/>
    <m/>
    <n v="7147.49"/>
    <s v="USD"/>
    <n v="6146.8413999999993"/>
    <n v="7147.49"/>
    <n v="664.09"/>
    <n v="571.11739999999998"/>
    <n v="664.09"/>
    <n v="9.2912337058184066E-2"/>
    <n v="1"/>
    <x v="2"/>
    <n v="4"/>
    <n v="2026"/>
    <d v="2026-06-06T00:00:00"/>
    <s v="junio"/>
    <n v="2026"/>
  </r>
  <r>
    <x v="0"/>
    <n v="1001"/>
    <n v="0"/>
    <d v="2026-01-16T00:00:00"/>
    <d v="2026-06-26T00:00:00"/>
    <d v="2026-07-01T00:00:00"/>
    <s v="PaulinaA"/>
    <x v="18"/>
    <m/>
    <n v="3372.84"/>
    <s v="USD"/>
    <n v="2900.6424000000002"/>
    <n v="3372.84"/>
    <n v="337.28"/>
    <n v="290.06079999999997"/>
    <n v="337.28"/>
    <n v="9.9998814055810514E-2"/>
    <n v="1"/>
    <x v="2"/>
    <n v="6"/>
    <n v="2026"/>
    <d v="2026-08-15T00:00:00"/>
    <s v="agosto"/>
    <n v="2026"/>
  </r>
  <r>
    <x v="0"/>
    <n v="1002"/>
    <n v="0"/>
    <d v="2026-01-17T00:00:00"/>
    <d v="2026-02-18T00:00:00"/>
    <d v="2026-02-21T00:00:00"/>
    <s v="IsraelB"/>
    <x v="18"/>
    <s v="DIANAM,MARC1989"/>
    <n v="72750"/>
    <s v="MXN"/>
    <n v="3492"/>
    <n v="4074"/>
    <n v="70"/>
    <n v="3.36"/>
    <n v="3.92"/>
    <n v="9.6219931271477655E-4"/>
    <n v="1"/>
    <x v="2"/>
    <n v="2"/>
    <n v="2026"/>
    <d v="2026-04-07T00:00:00"/>
    <s v="abril"/>
    <n v="2026"/>
  </r>
  <r>
    <x v="0"/>
    <n v="1003"/>
    <n v="0"/>
    <d v="2026-01-19T00:00:00"/>
    <d v="2026-02-21T00:00:00"/>
    <d v="2026-02-28T00:00:00"/>
    <s v="MartinB"/>
    <x v="19"/>
    <m/>
    <n v="305.62"/>
    <s v="USD"/>
    <n v="262.83319999999998"/>
    <n v="305.62"/>
    <n v="0"/>
    <n v="0"/>
    <n v="0"/>
    <n v="0"/>
    <n v="1"/>
    <x v="2"/>
    <n v="2"/>
    <n v="2026"/>
    <d v="2026-04-14T00:00:00"/>
    <s v="abril"/>
    <n v="2026"/>
  </r>
  <r>
    <x v="0"/>
    <n v="1004"/>
    <n v="0"/>
    <d v="2026-01-19T00:00:00"/>
    <d v="2026-02-05T00:00:00"/>
    <d v="2026-02-08T00:00:00"/>
    <s v="IsraelB"/>
    <x v="19"/>
    <s v="DIANAM,MARC1989"/>
    <n v="16078.2"/>
    <s v="MXN"/>
    <n v="771.75360000000001"/>
    <n v="900.37920000000008"/>
    <n v="1250.2"/>
    <n v="60.009600000000006"/>
    <n v="70.011200000000002"/>
    <n v="7.7757460412235205E-2"/>
    <n v="1"/>
    <x v="2"/>
    <n v="2"/>
    <n v="2026"/>
    <d v="2026-03-25T00:00:00"/>
    <s v="marzo"/>
    <n v="2026"/>
  </r>
  <r>
    <x v="0"/>
    <n v="1005"/>
    <n v="0"/>
    <d v="2026-01-19T00:00:00"/>
    <d v="2026-04-30T00:00:00"/>
    <d v="2026-05-12T00:00:00"/>
    <s v="MariellaG"/>
    <x v="19"/>
    <m/>
    <n v="10503"/>
    <s v="EUR"/>
    <n v="10503"/>
    <n v="12183.48"/>
    <n v="1050.3"/>
    <n v="1050.3"/>
    <n v="1218.348"/>
    <n v="9.9999999999999992E-2"/>
    <n v="1"/>
    <x v="2"/>
    <n v="4"/>
    <n v="2026"/>
    <d v="2026-06-26T00:00:00"/>
    <s v="junio"/>
    <n v="2026"/>
  </r>
  <r>
    <x v="0"/>
    <n v="1006"/>
    <n v="0"/>
    <d v="2026-01-19T00:00:00"/>
    <d v="2025-12-28T00:00:00"/>
    <d v="2026-01-03T00:00:00"/>
    <s v="VivianaS"/>
    <x v="19"/>
    <m/>
    <n v="12022.15"/>
    <s v="USD"/>
    <n v="10339.048999999999"/>
    <n v="12022.15"/>
    <n v="652.21"/>
    <n v="560.90060000000005"/>
    <n v="652.21"/>
    <n v="5.4250695591054852E-2"/>
    <n v="1"/>
    <x v="2"/>
    <n v="12"/>
    <n v="2025"/>
    <d v="2026-02-17T00:00:00"/>
    <s v="febrero"/>
    <n v="2026"/>
  </r>
  <r>
    <x v="0"/>
    <n v="1007"/>
    <n v="0"/>
    <d v="2026-01-19T00:00:00"/>
    <d v="2025-12-01T00:00:00"/>
    <d v="2025-12-02T00:00:00"/>
    <s v="MariellaG"/>
    <x v="19"/>
    <m/>
    <n v="219"/>
    <s v="USD"/>
    <n v="188.34"/>
    <n v="219"/>
    <n v="21.9"/>
    <n v="18.834"/>
    <n v="21.9"/>
    <n v="9.9999999999999992E-2"/>
    <n v="1"/>
    <x v="2"/>
    <n v="12"/>
    <n v="2025"/>
    <d v="2026-01-16T00:00:00"/>
    <s v="enero"/>
    <n v="2026"/>
  </r>
  <r>
    <x v="0"/>
    <n v="1008"/>
    <n v="0"/>
    <d v="2026-01-19T00:00:00"/>
    <d v="2025-12-01T00:00:00"/>
    <d v="2025-12-02T00:00:00"/>
    <s v="MariellaG"/>
    <x v="19"/>
    <m/>
    <n v="219"/>
    <s v="USD"/>
    <n v="188.34"/>
    <n v="219"/>
    <n v="21.9"/>
    <n v="18.834"/>
    <n v="21.9"/>
    <n v="9.9999999999999992E-2"/>
    <n v="1"/>
    <x v="2"/>
    <n v="12"/>
    <n v="2025"/>
    <d v="2026-01-16T00:00:00"/>
    <s v="enero"/>
    <n v="2026"/>
  </r>
  <r>
    <x v="0"/>
    <n v="1009"/>
    <n v="0"/>
    <d v="2026-01-19T00:00:00"/>
    <d v="2026-04-22T00:00:00"/>
    <d v="2026-05-06T00:00:00"/>
    <s v="MinervaH"/>
    <x v="19"/>
    <m/>
    <n v="19238"/>
    <s v="MXN"/>
    <n v="923.42399999999998"/>
    <n v="1077.328"/>
    <n v="0"/>
    <n v="0"/>
    <n v="0"/>
    <n v="0"/>
    <n v="1"/>
    <x v="2"/>
    <n v="4"/>
    <n v="2026"/>
    <d v="2026-06-20T00:00:00"/>
    <s v="junio"/>
    <n v="2026"/>
  </r>
  <r>
    <x v="0"/>
    <n v="1010"/>
    <n v="0"/>
    <d v="2026-01-20T00:00:00"/>
    <d v="2026-01-03T00:00:00"/>
    <d v="2026-01-05T00:00:00"/>
    <s v="VeronicaN"/>
    <x v="19"/>
    <m/>
    <n v="9639"/>
    <s v="USD"/>
    <n v="8289.5399999999991"/>
    <n v="9639"/>
    <n v="963.9"/>
    <n v="828.95399999999995"/>
    <n v="963.9"/>
    <n v="0.1"/>
    <n v="1"/>
    <x v="2"/>
    <n v="1"/>
    <n v="2026"/>
    <d v="2026-02-19T00:00:00"/>
    <s v="febrero"/>
    <n v="2026"/>
  </r>
  <r>
    <x v="0"/>
    <n v="1011"/>
    <n v="0"/>
    <d v="2026-01-20T00:00:00"/>
    <d v="2026-03-28T00:00:00"/>
    <d v="2026-04-05T00:00:00"/>
    <s v="IsraelB"/>
    <x v="19"/>
    <s v="DIANAM,MARC1989"/>
    <n v="100903.8"/>
    <s v="MXN"/>
    <n v="4843.3824000000004"/>
    <n v="5650.6127999999999"/>
    <n v="1970.2"/>
    <n v="94.569600000000008"/>
    <n v="110.33120000000001"/>
    <n v="1.9525528275446513E-2"/>
    <n v="1"/>
    <x v="2"/>
    <n v="3"/>
    <n v="2026"/>
    <d v="2026-05-20T00:00:00"/>
    <s v="mayo"/>
    <n v="2026"/>
  </r>
  <r>
    <x v="0"/>
    <n v="1012"/>
    <n v="0"/>
    <d v="2026-01-20T00:00:00"/>
    <d v="2026-01-31T00:00:00"/>
    <d v="2026-02-04T00:00:00"/>
    <s v="MartinO"/>
    <x v="19"/>
    <m/>
    <n v="223670"/>
    <s v="MXN"/>
    <n v="10736.16"/>
    <n v="12525.52"/>
    <n v="36950"/>
    <n v="1773.6000000000001"/>
    <n v="2069.1999999999998"/>
    <n v="0.16519873027227613"/>
    <n v="1"/>
    <x v="2"/>
    <n v="1"/>
    <n v="2026"/>
    <d v="2026-03-21T00:00:00"/>
    <s v="marzo"/>
    <n v="2026"/>
  </r>
  <r>
    <x v="0"/>
    <n v="1014"/>
    <n v="1"/>
    <d v="2026-01-20T00:00:00"/>
    <d v="2025-02-11T00:00:00"/>
    <d v="2025-02-15T00:00:00"/>
    <s v="MinervaH"/>
    <x v="19"/>
    <m/>
    <n v="3300.7"/>
    <s v="USD"/>
    <n v="2838.6019999999999"/>
    <n v="3300.7"/>
    <n v="337.27"/>
    <n v="290.05219999999997"/>
    <n v="337.27"/>
    <n v="0.1021813554700518"/>
    <n v="1"/>
    <x v="2"/>
    <n v="2"/>
    <n v="2025"/>
    <d v="2025-04-01T00:00:00"/>
    <s v="abril"/>
    <n v="2025"/>
  </r>
  <r>
    <x v="0"/>
    <n v="1015"/>
    <n v="0"/>
    <d v="2026-01-20T00:00:00"/>
    <d v="2026-04-05T00:00:00"/>
    <d v="2026-04-12T00:00:00"/>
    <s v="VeronicaN"/>
    <x v="19"/>
    <m/>
    <n v="55900"/>
    <s v="USD"/>
    <n v="48074"/>
    <n v="55900"/>
    <n v="8385"/>
    <n v="7211.0999999999995"/>
    <n v="8385"/>
    <n v="0.15"/>
    <n v="1"/>
    <x v="2"/>
    <n v="4"/>
    <n v="2026"/>
    <d v="2026-05-27T00:00:00"/>
    <s v="mayo"/>
    <n v="2026"/>
  </r>
  <r>
    <x v="0"/>
    <n v="1016"/>
    <n v="0"/>
    <d v="2026-01-21T00:00:00"/>
    <d v="2025-11-03T00:00:00"/>
    <d v="2025-11-07T00:00:00"/>
    <s v="VivianaS"/>
    <x v="19"/>
    <m/>
    <n v="2644"/>
    <s v="USD"/>
    <n v="2273.84"/>
    <n v="2644"/>
    <n v="225.03"/>
    <n v="193.5258"/>
    <n v="225.03"/>
    <n v="8.5109682299546144E-2"/>
    <n v="1"/>
    <x v="2"/>
    <n v="11"/>
    <n v="2025"/>
    <d v="2025-12-22T00:00:00"/>
    <s v="diciembre"/>
    <n v="2025"/>
  </r>
  <r>
    <x v="0"/>
    <n v="1017"/>
    <n v="0"/>
    <d v="2026-01-21T00:00:00"/>
    <d v="2026-02-11T00:00:00"/>
    <d v="2026-02-16T00:00:00"/>
    <s v="MartinB"/>
    <x v="19"/>
    <m/>
    <n v="0"/>
    <s v="EUR"/>
    <n v="0"/>
    <n v="0"/>
    <n v="0"/>
    <n v="0"/>
    <n v="0"/>
    <e v="#DIV/0!"/>
    <n v="1"/>
    <x v="2"/>
    <n v="2"/>
    <n v="2026"/>
    <n v="46114"/>
    <s v="abril"/>
    <n v="2026"/>
  </r>
  <r>
    <x v="0"/>
    <n v="1018"/>
    <n v="0"/>
    <d v="2026-01-21T00:00:00"/>
    <d v="2026-01-29T00:00:00"/>
    <d v="2026-02-02T00:00:00"/>
    <s v="MarujaN"/>
    <x v="19"/>
    <m/>
    <n v="5312"/>
    <s v="USD"/>
    <n v="4568.32"/>
    <n v="5312"/>
    <n v="531.20000000000005"/>
    <n v="456.83200000000005"/>
    <n v="531.20000000000005"/>
    <n v="0.10000000000000002"/>
    <n v="1"/>
    <x v="2"/>
    <n v="1"/>
    <n v="2026"/>
    <n v="46100"/>
    <s v="marzo"/>
    <n v="2026"/>
  </r>
  <r>
    <x v="0"/>
    <n v="1019"/>
    <n v="0"/>
    <d v="2026-01-21T00:00:00"/>
    <d v="2026-09-25T00:00:00"/>
    <d v="2026-10-08T00:00:00"/>
    <s v="AndreaG"/>
    <x v="19"/>
    <s v="JAIMEG,MARTINB"/>
    <n v="68072.5"/>
    <s v="USD"/>
    <n v="58542.35"/>
    <n v="68072.5"/>
    <n v="13175"/>
    <n v="11330.5"/>
    <n v="13175"/>
    <n v="0.19354364831613355"/>
    <n v="1"/>
    <x v="2"/>
    <n v="9"/>
    <n v="2026"/>
    <n v="46348"/>
    <s v="noviembre"/>
    <n v="2026"/>
  </r>
  <r>
    <x v="0"/>
    <n v="1020"/>
    <n v="0"/>
    <d v="2026-01-07T00:00:00"/>
    <d v="2025-05-21T00:00:00"/>
    <d v="2026-07-20T00:00:00"/>
    <s v="EduardoH"/>
    <x v="17"/>
    <m/>
    <n v="57230.37"/>
    <s v="USD"/>
    <n v="49218.118200000004"/>
    <n v="57230.37"/>
    <n v="5668.19"/>
    <n v="4874.6433999999999"/>
    <n v="5668.19"/>
    <n v="9.9041645196422792E-2"/>
    <n v="1"/>
    <x v="2"/>
    <n v="5"/>
    <n v="2025"/>
    <n v="46268"/>
    <s v="septiembre"/>
    <n v="2026"/>
  </r>
  <r>
    <x v="0"/>
    <n v="1021"/>
    <n v="0"/>
    <d v="2026-01-22T00:00:00"/>
    <d v="2026-02-17T00:00:00"/>
    <d v="2026-02-26T00:00:00"/>
    <s v="JorgeP"/>
    <x v="19"/>
    <m/>
    <n v="0"/>
    <s v="USD"/>
    <n v="0"/>
    <n v="0"/>
    <n v="0"/>
    <n v="0"/>
    <n v="0"/>
    <e v="#DIV/0!"/>
    <n v="1"/>
    <x v="2"/>
    <n v="2"/>
    <n v="2026"/>
    <n v="46124"/>
    <s v="abril"/>
    <n v="2026"/>
  </r>
  <r>
    <x v="0"/>
    <n v="1022"/>
    <n v="0"/>
    <d v="2026-01-22T00:00:00"/>
    <d v="2026-05-06T00:00:00"/>
    <d v="2026-05-12T00:00:00"/>
    <s v="ManonR"/>
    <x v="19"/>
    <m/>
    <n v="10000"/>
    <s v="USD"/>
    <n v="8600"/>
    <n v="10000"/>
    <n v="1000"/>
    <n v="860"/>
    <n v="1000"/>
    <n v="0.1"/>
    <n v="1"/>
    <x v="2"/>
    <n v="5"/>
    <n v="2026"/>
    <n v="46199"/>
    <s v="junio"/>
    <n v="2026"/>
  </r>
  <r>
    <x v="0"/>
    <n v="1023"/>
    <n v="0"/>
    <d v="2026-01-22T00:00:00"/>
    <d v="2026-01-23T00:00:00"/>
    <d v="2026-01-26T00:00:00"/>
    <s v="LuisHdz"/>
    <x v="19"/>
    <s v="MARC1989"/>
    <n v="100"/>
    <s v="USD"/>
    <n v="86"/>
    <n v="100"/>
    <n v="100"/>
    <n v="86"/>
    <n v="100"/>
    <n v="1"/>
    <n v="1"/>
    <x v="2"/>
    <n v="1"/>
    <n v="2026"/>
    <n v="46093"/>
    <s v="marzo"/>
    <n v="2026"/>
  </r>
  <r>
    <x v="0"/>
    <n v="1024"/>
    <n v="0"/>
    <d v="2026-01-22T00:00:00"/>
    <d v="2026-02-27T00:00:00"/>
    <d v="2026-03-05T00:00:00"/>
    <s v="DianaM"/>
    <x v="19"/>
    <s v="MARC1989"/>
    <n v="12996"/>
    <s v="USD"/>
    <n v="11176.56"/>
    <n v="12996"/>
    <n v="1104"/>
    <n v="949.43999999999994"/>
    <n v="1104"/>
    <n v="8.4949215143120954E-2"/>
    <n v="1"/>
    <x v="2"/>
    <n v="2"/>
    <n v="2026"/>
    <n v="46131"/>
    <s v="abril"/>
    <n v="2026"/>
  </r>
  <r>
    <x v="0"/>
    <n v="1025"/>
    <n v="0"/>
    <d v="2026-01-22T00:00:00"/>
    <d v="2026-05-01T00:00:00"/>
    <d v="2026-05-11T00:00:00"/>
    <s v="DianaM"/>
    <x v="19"/>
    <s v="MANONR"/>
    <n v="0"/>
    <s v="USD"/>
    <n v="0"/>
    <n v="0"/>
    <n v="0"/>
    <n v="0"/>
    <n v="0"/>
    <e v="#DIV/0!"/>
    <n v="1"/>
    <x v="2"/>
    <n v="5"/>
    <n v="2026"/>
    <n v="46198"/>
    <s v="junio"/>
    <n v="2026"/>
  </r>
  <r>
    <x v="0"/>
    <n v="1026"/>
    <n v="0"/>
    <d v="2026-01-22T00:00:00"/>
    <d v="2026-05-25T00:00:00"/>
    <d v="2026-05-31T00:00:00"/>
    <s v="DianaM"/>
    <x v="19"/>
    <s v="MARC1989"/>
    <n v="2441.48"/>
    <s v="USD"/>
    <n v="2099.6727999999998"/>
    <n v="2441.48"/>
    <n v="35"/>
    <n v="30.099999999999998"/>
    <n v="35"/>
    <n v="1.4335566951193538E-2"/>
    <n v="1"/>
    <x v="2"/>
    <n v="5"/>
    <n v="2026"/>
    <n v="46218"/>
    <s v="julio"/>
    <n v="2026"/>
  </r>
  <r>
    <x v="0"/>
    <n v="1027"/>
    <n v="0"/>
    <d v="2026-01-23T00:00:00"/>
    <d v="2026-08-16T00:00:00"/>
    <d v="2026-08-23T00:00:00"/>
    <s v="IreneC"/>
    <x v="19"/>
    <s v="MARTINB"/>
    <n v="2219.84"/>
    <s v="EUR"/>
    <n v="2219.84"/>
    <n v="2575.0144"/>
    <n v="10.4"/>
    <n v="10.4"/>
    <n v="12.064"/>
    <n v="4.6850223439527175E-3"/>
    <n v="1"/>
    <x v="2"/>
    <n v="8"/>
    <n v="2026"/>
    <n v="46302"/>
    <s v="octubre"/>
    <n v="2026"/>
  </r>
  <r>
    <x v="0"/>
    <n v="1028"/>
    <n v="0"/>
    <d v="2026-01-23T00:00:00"/>
    <d v="2026-02-10T00:00:00"/>
    <d v="2026-02-19T00:00:00"/>
    <s v="JorgeP"/>
    <x v="19"/>
    <s v="MARIAM,MARTINO"/>
    <n v="7500"/>
    <s v="USD"/>
    <n v="6450"/>
    <n v="7500"/>
    <n v="1200"/>
    <n v="1032"/>
    <n v="1200"/>
    <n v="0.16"/>
    <n v="1"/>
    <x v="2"/>
    <n v="2"/>
    <n v="2026"/>
    <n v="46117"/>
    <s v="abril"/>
    <n v="2026"/>
  </r>
  <r>
    <x v="0"/>
    <n v="1029"/>
    <n v="0"/>
    <d v="2026-01-23T00:00:00"/>
    <d v="2026-03-21T00:00:00"/>
    <d v="2026-03-29T00:00:00"/>
    <s v="InesGR"/>
    <x v="19"/>
    <m/>
    <n v="7880"/>
    <s v="EUR"/>
    <n v="7880"/>
    <n v="9140.7999999999993"/>
    <n v="746"/>
    <n v="746"/>
    <n v="865.3599999999999"/>
    <n v="9.467005076142132E-2"/>
    <n v="1"/>
    <x v="2"/>
    <n v="3"/>
    <n v="2026"/>
    <n v="46155"/>
    <s v="mayo"/>
    <n v="2026"/>
  </r>
  <r>
    <x v="0"/>
    <n v="1030"/>
    <n v="0"/>
    <d v="2026-01-23T00:00:00"/>
    <d v="2026-02-01T00:00:00"/>
    <d v="2026-02-08T00:00:00"/>
    <s v="MartinB"/>
    <x v="19"/>
    <m/>
    <n v="989.2"/>
    <s v="EUR"/>
    <n v="989.2"/>
    <n v="1147.472"/>
    <n v="60"/>
    <n v="60"/>
    <n v="69.599999999999994"/>
    <n v="6.0655074807925591E-2"/>
    <n v="1"/>
    <x v="2"/>
    <n v="2"/>
    <n v="2026"/>
    <n v="46106"/>
    <s v="marzo"/>
    <n v="2026"/>
  </r>
  <r>
    <x v="0"/>
    <n v="1031"/>
    <n v="0"/>
    <d v="2026-01-23T00:00:00"/>
    <d v="2026-03-27T00:00:00"/>
    <d v="2026-04-10T00:00:00"/>
    <s v="MariaM"/>
    <x v="19"/>
    <m/>
    <n v="38888"/>
    <s v="EUR"/>
    <n v="38888"/>
    <n v="45110.079999999994"/>
    <n v="5833.2"/>
    <n v="5833.2"/>
    <n v="6766.5119999999997"/>
    <n v="0.15"/>
    <n v="1"/>
    <x v="2"/>
    <n v="3"/>
    <n v="2026"/>
    <n v="46167"/>
    <s v="mayo"/>
    <n v="2026"/>
  </r>
  <r>
    <x v="1"/>
    <n v="1"/>
    <n v="0"/>
    <d v="2025-04-07T00:00:00"/>
    <d v="2025-12-18T00:00:00"/>
    <d v="2026-01-29T00:00:00"/>
    <s v="ConchaD"/>
    <x v="30"/>
    <s v="JAIMEG"/>
    <n v="116549.72"/>
    <s v="USD"/>
    <n v="100232.7592"/>
    <n v="116549.72"/>
    <n v="15021.82"/>
    <n v="12918.7652"/>
    <n v="15021.82"/>
    <n v="0.1288876541273544"/>
    <n v="4"/>
    <x v="1"/>
    <n v="12"/>
    <n v="2025"/>
    <n v="46096"/>
    <s v="marzo"/>
    <n v="2026"/>
  </r>
  <r>
    <x v="1"/>
    <n v="2"/>
    <n v="1"/>
    <d v="2025-04-09T00:00:00"/>
    <d v="2025-04-19T00:00:00"/>
    <d v="2025-04-26T00:00:00"/>
    <s v="AndreaG"/>
    <x v="30"/>
    <m/>
    <n v="14793.67"/>
    <s v="EUR"/>
    <n v="14793.67"/>
    <n v="17160.657199999998"/>
    <n v="2259.2600000000002"/>
    <n v="2259.2600000000002"/>
    <n v="2620.7416000000003"/>
    <n v="0.15271802061287024"/>
    <n v="4"/>
    <x v="1"/>
    <n v="4"/>
    <n v="2025"/>
    <n v="45818"/>
    <s v="junio"/>
    <n v="2025"/>
  </r>
  <r>
    <x v="1"/>
    <n v="3"/>
    <n v="1"/>
    <d v="2025-04-14T00:00:00"/>
    <d v="2025-05-02T00:00:00"/>
    <d v="2025-05-03T00:00:00"/>
    <s v="AndreaG"/>
    <x v="31"/>
    <m/>
    <n v="1164"/>
    <s v="EUR"/>
    <n v="1164"/>
    <n v="1350.24"/>
    <n v="213.6"/>
    <n v="213.6"/>
    <n v="247.77599999999998"/>
    <n v="0.18350515463917524"/>
    <n v="4"/>
    <x v="1"/>
    <n v="5"/>
    <n v="2025"/>
    <n v="45825"/>
    <s v="junio"/>
    <n v="2025"/>
  </r>
  <r>
    <x v="1"/>
    <n v="4"/>
    <n v="1"/>
    <d v="2025-04-25T00:00:00"/>
    <d v="2025-07-18T00:00:00"/>
    <d v="2025-07-28T00:00:00"/>
    <s v="AndreaG"/>
    <x v="32"/>
    <m/>
    <n v="9663"/>
    <s v="EUR"/>
    <n v="9663"/>
    <n v="11209.08"/>
    <n v="1435.45"/>
    <n v="1435.45"/>
    <n v="1665.1219999999998"/>
    <n v="0.1485511745834627"/>
    <n v="4"/>
    <x v="1"/>
    <n v="7"/>
    <n v="2025"/>
    <n v="45911"/>
    <s v="septiembre"/>
    <n v="2025"/>
  </r>
  <r>
    <x v="1"/>
    <n v="5"/>
    <n v="1"/>
    <d v="2025-04-30T00:00:00"/>
    <d v="2025-05-11T00:00:00"/>
    <d v="2025-05-19T00:00:00"/>
    <s v="MartinB"/>
    <x v="33"/>
    <m/>
    <n v="1490.21"/>
    <s v="EUR"/>
    <n v="1490.21"/>
    <n v="1728.6435999999999"/>
    <n v="0"/>
    <n v="0"/>
    <n v="0"/>
    <n v="0"/>
    <n v="4"/>
    <x v="1"/>
    <n v="5"/>
    <n v="2025"/>
    <n v="45841"/>
    <s v="julio"/>
    <n v="2025"/>
  </r>
  <r>
    <x v="1"/>
    <n v="6"/>
    <n v="1"/>
    <d v="2025-04-30T00:00:00"/>
    <d v="2025-05-01T00:00:00"/>
    <d v="2025-05-03T00:00:00"/>
    <s v="AndreaG"/>
    <x v="33"/>
    <s v="TATIANAP"/>
    <n v="5280"/>
    <s v="EUR"/>
    <n v="5280"/>
    <n v="6124.7999999999993"/>
    <n v="526.01"/>
    <n v="526.01"/>
    <n v="610.1715999999999"/>
    <n v="9.9623106060606065E-2"/>
    <n v="4"/>
    <x v="1"/>
    <n v="5"/>
    <n v="2025"/>
    <n v="45825"/>
    <s v="junio"/>
    <n v="2025"/>
  </r>
  <r>
    <x v="1"/>
    <n v="7"/>
    <n v="1"/>
    <d v="2025-04-30T00:00:00"/>
    <d v="2025-07-21T00:00:00"/>
    <d v="2025-07-30T00:00:00"/>
    <s v="ConchaD"/>
    <x v="33"/>
    <s v="MARCKB"/>
    <n v="74562.81"/>
    <s v="USD"/>
    <n v="64124.016599999995"/>
    <n v="74562.81"/>
    <n v="23031.99"/>
    <n v="19807.511399999999"/>
    <n v="23031.99"/>
    <n v="0.30889380376088293"/>
    <n v="4"/>
    <x v="1"/>
    <n v="7"/>
    <n v="2025"/>
    <n v="45913"/>
    <s v="septiembre"/>
    <n v="2025"/>
  </r>
  <r>
    <x v="1"/>
    <n v="8"/>
    <n v="0"/>
    <d v="2025-04-30T00:00:00"/>
    <d v="2025-12-05T00:00:00"/>
    <d v="2025-12-09T00:00:00"/>
    <s v="AndreaG"/>
    <x v="33"/>
    <m/>
    <n v="12119"/>
    <s v="EUR"/>
    <n v="12119"/>
    <n v="14058.039999999999"/>
    <n v="3230.32"/>
    <n v="3230.32"/>
    <n v="3747.1711999999998"/>
    <n v="0.26655004538328247"/>
    <n v="4"/>
    <x v="1"/>
    <n v="12"/>
    <n v="2025"/>
    <n v="46045"/>
    <s v="enero"/>
    <n v="2026"/>
  </r>
  <r>
    <x v="1"/>
    <n v="9"/>
    <n v="1"/>
    <d v="2025-05-05T00:00:00"/>
    <d v="2025-08-20T00:00:00"/>
    <d v="2025-09-30T00:00:00"/>
    <s v="AndreaG"/>
    <x v="34"/>
    <s v="JAIMEG,MARTINB"/>
    <n v="25100.01"/>
    <s v="EUR"/>
    <n v="25100.01"/>
    <n v="29116.011599999994"/>
    <n v="4011.19"/>
    <n v="4011.19"/>
    <n v="4652.9803999999995"/>
    <n v="0.15980830286521799"/>
    <n v="5"/>
    <x v="1"/>
    <n v="8"/>
    <n v="2025"/>
    <n v="45975"/>
    <s v="noviembre"/>
    <n v="2025"/>
  </r>
  <r>
    <x v="1"/>
    <n v="10"/>
    <n v="1"/>
    <d v="2025-05-13T00:00:00"/>
    <d v="2025-05-15T00:00:00"/>
    <d v="2025-07-24T00:00:00"/>
    <s v="MartinB"/>
    <x v="35"/>
    <m/>
    <n v="426.46"/>
    <s v="EUR"/>
    <n v="426.46"/>
    <n v="494.69359999999995"/>
    <n v="0"/>
    <n v="0"/>
    <n v="0"/>
    <n v="0"/>
    <n v="5"/>
    <x v="1"/>
    <n v="5"/>
    <n v="2025"/>
    <n v="45907"/>
    <s v="septiembre"/>
    <n v="2025"/>
  </r>
  <r>
    <x v="1"/>
    <n v="11"/>
    <n v="1"/>
    <d v="2025-05-22T00:00:00"/>
    <d v="2025-05-28T00:00:00"/>
    <d v="2025-05-29T00:00:00"/>
    <s v="MartinB"/>
    <x v="36"/>
    <m/>
    <n v="577.36"/>
    <s v="EUR"/>
    <n v="577.36"/>
    <n v="669.73759999999993"/>
    <n v="80"/>
    <n v="80"/>
    <n v="92.8"/>
    <n v="0.13856172925038104"/>
    <n v="5"/>
    <x v="1"/>
    <n v="5"/>
    <n v="2025"/>
    <n v="45851"/>
    <s v="julio"/>
    <n v="2025"/>
  </r>
  <r>
    <x v="1"/>
    <n v="12"/>
    <n v="0"/>
    <d v="2025-05-16T00:00:00"/>
    <d v="2025-05-24T00:00:00"/>
    <d v="2025-10-10T00:00:00"/>
    <s v="MartinB"/>
    <x v="35"/>
    <s v="MARCKB"/>
    <n v="6817.36"/>
    <s v="EUR"/>
    <n v="6817.36"/>
    <n v="7908.1375999999991"/>
    <n v="200"/>
    <n v="200"/>
    <n v="231.99999999999997"/>
    <n v="2.9336869403992164E-2"/>
    <n v="5"/>
    <x v="1"/>
    <n v="5"/>
    <n v="2025"/>
    <n v="45985"/>
    <s v="noviembre"/>
    <n v="2025"/>
  </r>
  <r>
    <x v="1"/>
    <n v="13"/>
    <n v="1"/>
    <d v="2025-06-02T00:00:00"/>
    <d v="2025-07-22T00:00:00"/>
    <d v="2025-07-27T00:00:00"/>
    <s v="AndreaG"/>
    <x v="38"/>
    <s v="TATIANAP"/>
    <n v="27952"/>
    <s v="EUR"/>
    <n v="27952"/>
    <n v="32424.319999999996"/>
    <n v="7571.21"/>
    <n v="7571.21"/>
    <n v="8782.6035999999986"/>
    <n v="0.2708646966227819"/>
    <n v="6"/>
    <x v="1"/>
    <n v="7"/>
    <n v="2025"/>
    <n v="45910"/>
    <s v="septiembre"/>
    <n v="2025"/>
  </r>
  <r>
    <x v="1"/>
    <n v="14"/>
    <n v="0"/>
    <d v="2025-06-02T00:00:00"/>
    <d v="2025-06-06T00:00:00"/>
    <d v="2025-06-08T00:00:00"/>
    <s v="MartinB"/>
    <x v="38"/>
    <m/>
    <n v="427.8"/>
    <s v="EUR"/>
    <n v="427.8"/>
    <n v="496.24799999999999"/>
    <n v="0"/>
    <n v="0"/>
    <n v="0"/>
    <n v="0"/>
    <n v="6"/>
    <x v="1"/>
    <n v="6"/>
    <n v="2025"/>
    <n v="45861"/>
    <s v="julio"/>
    <n v="202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51">
  <r>
    <x v="0"/>
    <n v="1"/>
    <n v="0"/>
    <d v="2024-09-17T00:00:00"/>
    <d v="2024-10-03T00:00:00"/>
    <d v="2024-10-07T00:00:00"/>
    <s v="marc1989"/>
    <x v="0"/>
    <m/>
    <n v="250"/>
    <s v="EUR"/>
    <n v="250"/>
    <n v="290"/>
    <n v="0"/>
    <n v="0"/>
    <n v="0"/>
    <n v="0"/>
    <n v="9"/>
    <x v="0"/>
    <x v="0"/>
    <x v="0"/>
    <d v="2024-11-21T00:00:00"/>
    <s v="noviembre"/>
    <n v="2024"/>
  </r>
  <r>
    <x v="0"/>
    <n v="2"/>
    <n v="1"/>
    <d v="2024-09-20T00:00:00"/>
    <d v="2024-12-20T00:00:00"/>
    <d v="2024-12-26T00:00:00"/>
    <s v="DianaM"/>
    <x v="0"/>
    <s v="MARC1989"/>
    <n v="11800"/>
    <s v="USD"/>
    <n v="10148"/>
    <n v="11800"/>
    <n v="1269.98"/>
    <n v="1092.1828"/>
    <n v="1269.98"/>
    <n v="0.10762542372881356"/>
    <n v="9"/>
    <x v="0"/>
    <x v="1"/>
    <x v="0"/>
    <d v="2025-02-09T00:00:00"/>
    <s v="febrero"/>
    <n v="2025"/>
  </r>
  <r>
    <x v="0"/>
    <n v="3"/>
    <n v="1"/>
    <d v="2024-09-23T00:00:00"/>
    <d v="2024-10-03T00:00:00"/>
    <d v="2024-10-07T00:00:00"/>
    <s v="DianaM"/>
    <x v="1"/>
    <s v="MARC1989"/>
    <n v="3400"/>
    <s v="EUR"/>
    <n v="3400"/>
    <n v="3943.9999999999995"/>
    <n v="340"/>
    <n v="340"/>
    <n v="394.4"/>
    <n v="0.1"/>
    <n v="9"/>
    <x v="0"/>
    <x v="0"/>
    <x v="0"/>
    <d v="2024-11-21T00:00:00"/>
    <s v="noviembre"/>
    <n v="2024"/>
  </r>
  <r>
    <x v="0"/>
    <n v="4"/>
    <n v="1"/>
    <d v="2024-09-23T00:00:00"/>
    <d v="2024-12-15T00:00:00"/>
    <d v="2025-01-02T00:00:00"/>
    <s v="DianaM"/>
    <x v="1"/>
    <s v="MARC1989"/>
    <n v="354545.26"/>
    <s v="MXN"/>
    <n v="17018.172480000001"/>
    <n v="19854.53456"/>
    <n v="74463.899999999994"/>
    <n v="3574.2671999999998"/>
    <n v="4169.9784"/>
    <n v="0.21002649986069477"/>
    <n v="9"/>
    <x v="0"/>
    <x v="1"/>
    <x v="0"/>
    <d v="2025-02-16T00:00:00"/>
    <s v="febrero"/>
    <n v="2025"/>
  </r>
  <r>
    <x v="0"/>
    <n v="6"/>
    <n v="1"/>
    <d v="2024-09-26T00:00:00"/>
    <d v="2024-10-02T00:00:00"/>
    <d v="2024-10-13T00:00:00"/>
    <s v="DianaM"/>
    <x v="1"/>
    <s v="MARC1989"/>
    <n v="18389.47"/>
    <s v="EUR"/>
    <n v="18389.47"/>
    <n v="21331.785199999998"/>
    <n v="2913.47"/>
    <n v="2913.47"/>
    <n v="3379.6251999999995"/>
    <n v="0.15843142842072119"/>
    <n v="9"/>
    <x v="0"/>
    <x v="0"/>
    <x v="0"/>
    <d v="2024-11-27T00:00:00"/>
    <s v="noviembre"/>
    <n v="2024"/>
  </r>
  <r>
    <x v="0"/>
    <n v="7"/>
    <n v="1"/>
    <d v="2024-09-30T00:00:00"/>
    <d v="2024-11-05T00:00:00"/>
    <d v="2024-11-18T00:00:00"/>
    <s v="DianaM"/>
    <x v="2"/>
    <s v="MARC1989"/>
    <n v="182190.48"/>
    <s v="EUR"/>
    <n v="182190.48"/>
    <n v="211340.95679999999"/>
    <n v="25479.17"/>
    <n v="25479.17"/>
    <n v="29555.837199999994"/>
    <n v="0.13984907444121117"/>
    <n v="9"/>
    <x v="0"/>
    <x v="2"/>
    <x v="0"/>
    <d v="2025-01-02T00:00:00"/>
    <s v="enero"/>
    <n v="2025"/>
  </r>
  <r>
    <x v="0"/>
    <n v="8"/>
    <n v="1"/>
    <d v="2024-10-05T00:00:00"/>
    <d v="2024-10-14T00:00:00"/>
    <d v="2024-10-24T00:00:00"/>
    <s v="DianaM"/>
    <x v="2"/>
    <s v="MARC1989"/>
    <n v="6473.42"/>
    <s v="EUR"/>
    <n v="6473.42"/>
    <n v="7509.1671999999999"/>
    <n v="1573.42"/>
    <n v="1573.42"/>
    <n v="1825.1671999999999"/>
    <n v="0.24305853783625966"/>
    <n v="10"/>
    <x v="0"/>
    <x v="0"/>
    <x v="0"/>
    <d v="2024-12-08T00:00:00"/>
    <s v="diciembre"/>
    <n v="2024"/>
  </r>
  <r>
    <x v="0"/>
    <n v="9"/>
    <n v="1"/>
    <d v="2024-10-08T00:00:00"/>
    <d v="2024-12-27T00:00:00"/>
    <d v="2025-01-04T00:00:00"/>
    <s v="DianaM"/>
    <x v="3"/>
    <s v="MARC1989"/>
    <n v="38649.61"/>
    <s v="USD"/>
    <n v="33238.664599999996"/>
    <n v="38649.61"/>
    <n v="3188.81"/>
    <n v="2742.3766000000001"/>
    <n v="3188.81"/>
    <n v="8.2505619073517181E-2"/>
    <n v="10"/>
    <x v="0"/>
    <x v="1"/>
    <x v="0"/>
    <d v="2025-02-18T00:00:00"/>
    <s v="febrero"/>
    <n v="2025"/>
  </r>
  <r>
    <x v="0"/>
    <n v="10"/>
    <n v="1"/>
    <d v="2024-10-09T00:00:00"/>
    <d v="2024-12-27T00:00:00"/>
    <d v="2024-12-27T00:00:00"/>
    <s v="DianaM"/>
    <x v="3"/>
    <s v="MARC1989"/>
    <n v="1455.62"/>
    <s v="USD"/>
    <n v="1251.8331999999998"/>
    <n v="1455.62"/>
    <n v="294.64"/>
    <n v="253.39039999999997"/>
    <n v="294.64"/>
    <n v="0.20241546557480661"/>
    <n v="10"/>
    <x v="0"/>
    <x v="1"/>
    <x v="0"/>
    <d v="2025-02-10T00:00:00"/>
    <s v="febrero"/>
    <n v="2025"/>
  </r>
  <r>
    <x v="0"/>
    <n v="11"/>
    <n v="1"/>
    <d v="2024-10-09T00:00:00"/>
    <d v="2024-12-29T00:00:00"/>
    <d v="2025-01-04T00:00:00"/>
    <s v="DianaM"/>
    <x v="3"/>
    <s v="MARC1989"/>
    <n v="1652.27"/>
    <s v="USD"/>
    <n v="1420.9521999999999"/>
    <n v="1652.27"/>
    <n v="42.61"/>
    <n v="36.644599999999997"/>
    <n v="42.61"/>
    <n v="2.5788763337711147E-2"/>
    <n v="10"/>
    <x v="0"/>
    <x v="1"/>
    <x v="0"/>
    <d v="2025-02-18T00:00:00"/>
    <s v="febrero"/>
    <n v="2025"/>
  </r>
  <r>
    <x v="0"/>
    <n v="12"/>
    <n v="1"/>
    <d v="2024-10-10T00:00:00"/>
    <d v="2024-12-18T00:00:00"/>
    <d v="2024-12-28T00:00:00"/>
    <s v="DianaM"/>
    <x v="3"/>
    <s v="MARC1989"/>
    <n v="31905.85"/>
    <s v="EUR"/>
    <n v="31905.85"/>
    <n v="37010.785999999993"/>
    <n v="9918.2800000000007"/>
    <n v="9918.2800000000007"/>
    <n v="11505.2048"/>
    <n v="0.31086086093929488"/>
    <n v="10"/>
    <x v="0"/>
    <x v="1"/>
    <x v="0"/>
    <d v="2025-02-11T00:00:00"/>
    <s v="febrero"/>
    <n v="2025"/>
  </r>
  <r>
    <x v="0"/>
    <n v="13"/>
    <n v="1"/>
    <d v="2024-10-11T00:00:00"/>
    <d v="2024-11-22T00:00:00"/>
    <d v="2024-11-27T00:00:00"/>
    <s v="DianaM"/>
    <x v="3"/>
    <s v="MARC1989"/>
    <n v="6490.08"/>
    <s v="USD"/>
    <n v="5581.4687999999996"/>
    <n v="6490.08"/>
    <n v="1244.92"/>
    <n v="1070.6312"/>
    <n v="1244.92"/>
    <n v="0.19181889899662255"/>
    <n v="10"/>
    <x v="0"/>
    <x v="2"/>
    <x v="0"/>
    <d v="2025-01-11T00:00:00"/>
    <s v="enero"/>
    <n v="2025"/>
  </r>
  <r>
    <x v="0"/>
    <n v="14"/>
    <n v="1"/>
    <d v="2024-10-18T00:00:00"/>
    <d v="2025-11-03T00:00:00"/>
    <d v="2025-11-30T00:00:00"/>
    <s v="DianaM"/>
    <x v="4"/>
    <s v="ISRAELB,MARC1989"/>
    <n v="53274.47"/>
    <s v="USD"/>
    <n v="45816.044200000004"/>
    <n v="53274.47"/>
    <n v="6880.99"/>
    <n v="5917.6513999999997"/>
    <n v="6880.99"/>
    <n v="0.12916111600922542"/>
    <n v="10"/>
    <x v="0"/>
    <x v="2"/>
    <x v="1"/>
    <d v="2026-01-14T00:00:00"/>
    <s v="enero"/>
    <n v="2026"/>
  </r>
  <r>
    <x v="0"/>
    <n v="15"/>
    <n v="1"/>
    <d v="2024-10-22T00:00:00"/>
    <d v="2024-10-24T00:00:00"/>
    <d v="2024-11-03T00:00:00"/>
    <s v="DianaM"/>
    <x v="5"/>
    <s v="MARC1989"/>
    <n v="2327"/>
    <s v="USD"/>
    <n v="2001.22"/>
    <n v="2327"/>
    <n v="0"/>
    <n v="0"/>
    <n v="0"/>
    <n v="0"/>
    <n v="10"/>
    <x v="0"/>
    <x v="0"/>
    <x v="0"/>
    <d v="2024-12-18T00:00:00"/>
    <s v="diciembre"/>
    <n v="2024"/>
  </r>
  <r>
    <x v="0"/>
    <n v="16"/>
    <n v="1"/>
    <d v="2024-10-22T00:00:00"/>
    <d v="2024-11-26T00:00:00"/>
    <d v="2024-11-29T00:00:00"/>
    <s v="DianaM"/>
    <x v="5"/>
    <s v="MARC1989"/>
    <n v="6385.17"/>
    <s v="USD"/>
    <n v="5491.2461999999996"/>
    <n v="6385.17"/>
    <n v="866.04"/>
    <n v="744.7944"/>
    <n v="866.04"/>
    <n v="0.13563303717833669"/>
    <n v="10"/>
    <x v="0"/>
    <x v="2"/>
    <x v="0"/>
    <d v="2025-01-13T00:00:00"/>
    <s v="enero"/>
    <n v="2025"/>
  </r>
  <r>
    <x v="0"/>
    <n v="17"/>
    <n v="1"/>
    <d v="2024-10-22T00:00:00"/>
    <d v="2024-10-24T00:00:00"/>
    <d v="2024-10-24T00:00:00"/>
    <s v="DianaM"/>
    <x v="5"/>
    <s v="MARC1989"/>
    <n v="1590"/>
    <s v="EUR"/>
    <n v="1590"/>
    <n v="1844.3999999999999"/>
    <n v="280"/>
    <n v="280"/>
    <n v="324.79999999999995"/>
    <n v="0.1761006289308176"/>
    <n v="10"/>
    <x v="0"/>
    <x v="0"/>
    <x v="0"/>
    <d v="2024-12-08T00:00:00"/>
    <s v="diciembre"/>
    <n v="2024"/>
  </r>
  <r>
    <x v="0"/>
    <n v="18"/>
    <n v="1"/>
    <d v="2024-10-25T00:00:00"/>
    <d v="2024-10-26T00:00:00"/>
    <d v="2024-11-09T00:00:00"/>
    <s v="DianaM"/>
    <x v="5"/>
    <s v="MARC1989"/>
    <n v="14493.36"/>
    <s v="USD"/>
    <n v="12464.2896"/>
    <n v="14493.36"/>
    <n v="2056.36"/>
    <n v="1768.4696000000001"/>
    <n v="2056.36"/>
    <n v="0.14188290361931258"/>
    <n v="10"/>
    <x v="0"/>
    <x v="0"/>
    <x v="0"/>
    <d v="2024-12-24T00:00:00"/>
    <s v="diciembre"/>
    <n v="2024"/>
  </r>
  <r>
    <x v="0"/>
    <n v="19"/>
    <n v="1"/>
    <d v="2024-10-28T00:00:00"/>
    <d v="2024-11-02T00:00:00"/>
    <d v="2024-11-05T00:00:00"/>
    <s v="DianaM"/>
    <x v="6"/>
    <s v="MARC1989"/>
    <n v="1560"/>
    <s v="USD"/>
    <n v="1341.6"/>
    <n v="1560"/>
    <n v="0"/>
    <n v="0"/>
    <n v="0"/>
    <n v="0"/>
    <n v="10"/>
    <x v="0"/>
    <x v="2"/>
    <x v="0"/>
    <d v="2024-12-20T00:00:00"/>
    <s v="diciembre"/>
    <n v="2024"/>
  </r>
  <r>
    <x v="0"/>
    <n v="20"/>
    <n v="1"/>
    <d v="2024-10-28T00:00:00"/>
    <d v="2024-11-01T00:00:00"/>
    <d v="2024-11-02T00:00:00"/>
    <s v="DianaM"/>
    <x v="6"/>
    <s v="MARC1989"/>
    <n v="803"/>
    <s v="USD"/>
    <n v="690.58"/>
    <n v="803"/>
    <n v="0"/>
    <n v="0"/>
    <n v="0"/>
    <n v="0"/>
    <n v="10"/>
    <x v="0"/>
    <x v="2"/>
    <x v="0"/>
    <d v="2024-12-17T00:00:00"/>
    <s v="diciembre"/>
    <n v="2024"/>
  </r>
  <r>
    <x v="0"/>
    <n v="21"/>
    <n v="1"/>
    <d v="2024-10-28T00:00:00"/>
    <d v="2024-10-31T00:00:00"/>
    <d v="2024-11-07T00:00:00"/>
    <s v="DianaM"/>
    <x v="6"/>
    <s v="MARC1989"/>
    <n v="9852.2199999999993"/>
    <s v="USD"/>
    <n v="8472.9092000000001"/>
    <n v="9852.2199999999993"/>
    <n v="1560.93"/>
    <n v="1342.3998000000001"/>
    <n v="1560.93"/>
    <n v="0.15843434271666693"/>
    <n v="10"/>
    <x v="0"/>
    <x v="0"/>
    <x v="0"/>
    <d v="2024-12-22T00:00:00"/>
    <s v="diciembre"/>
    <n v="2024"/>
  </r>
  <r>
    <x v="0"/>
    <n v="22"/>
    <n v="1"/>
    <d v="2024-10-29T00:00:00"/>
    <d v="2024-07-02T00:00:00"/>
    <d v="2024-07-05T00:00:00"/>
    <s v="DianaM"/>
    <x v="6"/>
    <s v="MARC1989"/>
    <n v="15077.2"/>
    <s v="EUR"/>
    <n v="15077.2"/>
    <n v="17489.552"/>
    <n v="1507.72"/>
    <n v="1507.72"/>
    <n v="1748.9551999999999"/>
    <n v="9.9999999999999992E-2"/>
    <n v="10"/>
    <x v="0"/>
    <x v="3"/>
    <x v="0"/>
    <d v="2024-08-19T00:00:00"/>
    <s v="agosto"/>
    <n v="2024"/>
  </r>
  <r>
    <x v="0"/>
    <n v="23"/>
    <n v="1"/>
    <d v="2024-11-01T00:00:00"/>
    <d v="2024-12-26T00:00:00"/>
    <d v="2025-01-02T00:00:00"/>
    <s v="DianaM"/>
    <x v="6"/>
    <s v="MARC1989"/>
    <n v="6357.14"/>
    <s v="EUR"/>
    <n v="6357.14"/>
    <n v="7374.2824000000001"/>
    <n v="957.69"/>
    <n v="957.69"/>
    <n v="1110.9204"/>
    <n v="0.15064793287547545"/>
    <n v="11"/>
    <x v="0"/>
    <x v="1"/>
    <x v="0"/>
    <d v="2025-02-16T00:00:00"/>
    <s v="febrero"/>
    <n v="2025"/>
  </r>
  <r>
    <x v="0"/>
    <n v="24"/>
    <n v="1"/>
    <d v="2024-11-01T00:00:00"/>
    <d v="2024-12-04T00:00:00"/>
    <d v="2024-12-08T00:00:00"/>
    <s v="DianaM"/>
    <x v="6"/>
    <s v="MARC1989"/>
    <n v="653.86"/>
    <s v="USD"/>
    <n v="562.31960000000004"/>
    <n v="653.86"/>
    <n v="35"/>
    <n v="30.099999999999998"/>
    <n v="35"/>
    <n v="5.3528278224696413E-2"/>
    <n v="11"/>
    <x v="0"/>
    <x v="1"/>
    <x v="0"/>
    <d v="2025-01-22T00:00:00"/>
    <s v="enero"/>
    <n v="2025"/>
  </r>
  <r>
    <x v="0"/>
    <n v="25"/>
    <n v="1"/>
    <d v="2024-11-05T00:00:00"/>
    <d v="2024-12-25T00:00:00"/>
    <d v="2024-12-29T00:00:00"/>
    <s v="DianaM"/>
    <x v="7"/>
    <s v="MARC1989"/>
    <n v="6500"/>
    <s v="EUR"/>
    <n v="6500"/>
    <n v="7539.9999999999991"/>
    <n v="1130"/>
    <n v="1130"/>
    <n v="1310.8"/>
    <n v="0.17384615384615384"/>
    <n v="11"/>
    <x v="0"/>
    <x v="1"/>
    <x v="0"/>
    <d v="2025-02-12T00:00:00"/>
    <s v="febrero"/>
    <n v="2025"/>
  </r>
  <r>
    <x v="0"/>
    <n v="26"/>
    <n v="1"/>
    <d v="2024-11-06T00:00:00"/>
    <d v="2024-11-27T00:00:00"/>
    <d v="2024-11-30T00:00:00"/>
    <s v="DianaM"/>
    <x v="7"/>
    <s v="MARC1989"/>
    <n v="9724.9699999999993"/>
    <s v="USD"/>
    <n v="8363.4741999999987"/>
    <n v="9724.9699999999993"/>
    <n v="722.22"/>
    <n v="621.10919999999999"/>
    <n v="722.22"/>
    <n v="7.4264496445747397E-2"/>
    <n v="11"/>
    <x v="0"/>
    <x v="2"/>
    <x v="0"/>
    <d v="2025-01-14T00:00:00"/>
    <s v="enero"/>
    <n v="2025"/>
  </r>
  <r>
    <x v="0"/>
    <n v="27"/>
    <n v="1"/>
    <d v="2024-11-06T00:00:00"/>
    <d v="2024-11-30T00:00:00"/>
    <d v="2024-12-04T00:00:00"/>
    <s v="DianaM"/>
    <x v="7"/>
    <s v="MARC1989"/>
    <n v="8157.25"/>
    <s v="USD"/>
    <n v="7015.2349999999997"/>
    <n v="8157.25"/>
    <n v="7.05"/>
    <n v="6.0629999999999997"/>
    <n v="7.05"/>
    <n v="8.6426185295289469E-4"/>
    <n v="11"/>
    <x v="0"/>
    <x v="2"/>
    <x v="0"/>
    <d v="2025-01-18T00:00:00"/>
    <s v="enero"/>
    <n v="2025"/>
  </r>
  <r>
    <x v="0"/>
    <n v="28"/>
    <n v="1"/>
    <d v="2024-11-06T00:00:00"/>
    <d v="2025-05-15T00:00:00"/>
    <d v="2025-05-26T00:00:00"/>
    <s v="DianaM"/>
    <x v="7"/>
    <s v="ISRAELB,MARC1989"/>
    <n v="18964.32"/>
    <s v="USD"/>
    <n v="16309.315199999999"/>
    <n v="18964.32"/>
    <n v="2606.1999999999998"/>
    <n v="2241.3319999999999"/>
    <n v="2606.1999999999998"/>
    <n v="0.13742649354155592"/>
    <n v="11"/>
    <x v="0"/>
    <x v="4"/>
    <x v="1"/>
    <d v="2025-07-10T00:00:00"/>
    <s v="julio"/>
    <n v="2025"/>
  </r>
  <r>
    <x v="0"/>
    <n v="29"/>
    <n v="1"/>
    <d v="2024-11-06T00:00:00"/>
    <d v="2024-11-20T00:00:00"/>
    <d v="2024-11-21T00:00:00"/>
    <s v="DianaM"/>
    <x v="7"/>
    <s v="MARC1989"/>
    <n v="4785.04"/>
    <s v="USD"/>
    <n v="4115.1343999999999"/>
    <n v="4785.04"/>
    <n v="352.89"/>
    <n v="303.48539999999997"/>
    <n v="352.89"/>
    <n v="7.3748599802718473E-2"/>
    <n v="11"/>
    <x v="0"/>
    <x v="2"/>
    <x v="0"/>
    <d v="2025-01-05T00:00:00"/>
    <s v="enero"/>
    <n v="2025"/>
  </r>
  <r>
    <x v="0"/>
    <n v="30"/>
    <n v="1"/>
    <d v="2024-10-01T00:00:00"/>
    <d v="2024-10-12T00:00:00"/>
    <d v="2024-10-18T00:00:00"/>
    <s v="LorenzaP"/>
    <x v="2"/>
    <m/>
    <n v="8563.26"/>
    <s v="EUR"/>
    <n v="8563.26"/>
    <n v="9933.3815999999988"/>
    <n v="1030"/>
    <n v="1030"/>
    <n v="1194.8"/>
    <n v="0.12028129474055441"/>
    <n v="10"/>
    <x v="0"/>
    <x v="0"/>
    <x v="0"/>
    <d v="2024-12-02T00:00:00"/>
    <s v="diciembre"/>
    <n v="2024"/>
  </r>
  <r>
    <x v="0"/>
    <n v="31"/>
    <n v="0"/>
    <d v="2024-11-06T00:00:00"/>
    <d v="2024-11-12T00:00:00"/>
    <d v="2024-11-22T00:00:00"/>
    <s v="LuciaS"/>
    <x v="7"/>
    <s v="MARC1989"/>
    <n v="21963.48"/>
    <s v="EUR"/>
    <n v="21963.48"/>
    <n v="25477.636799999997"/>
    <n v="3193.7"/>
    <n v="3193.7"/>
    <n v="3704.6919999999996"/>
    <n v="0.14540956169058819"/>
    <n v="11"/>
    <x v="0"/>
    <x v="2"/>
    <x v="0"/>
    <d v="2025-01-06T00:00:00"/>
    <s v="enero"/>
    <n v="2025"/>
  </r>
  <r>
    <x v="0"/>
    <n v="32"/>
    <n v="1"/>
    <d v="2024-11-07T00:00:00"/>
    <d v="2024-12-26T00:00:00"/>
    <d v="2025-01-02T00:00:00"/>
    <s v="DianaM"/>
    <x v="7"/>
    <s v="MARC1989"/>
    <n v="15253.98"/>
    <s v="USD"/>
    <n v="13118.4228"/>
    <n v="15253.98"/>
    <n v="1911.88"/>
    <n v="1644.2168000000001"/>
    <n v="1911.88"/>
    <n v="0.12533646956400887"/>
    <n v="11"/>
    <x v="0"/>
    <x v="1"/>
    <x v="0"/>
    <d v="2025-02-16T00:00:00"/>
    <s v="febrero"/>
    <n v="2025"/>
  </r>
  <r>
    <x v="0"/>
    <n v="33"/>
    <n v="1"/>
    <d v="2024-11-08T00:00:00"/>
    <d v="2025-03-06T00:00:00"/>
    <d v="2025-03-28T00:00:00"/>
    <s v="DianaM"/>
    <x v="7"/>
    <s v="MARC1989"/>
    <n v="59502.97"/>
    <s v="USD"/>
    <n v="51172.554199999999"/>
    <n v="59502.97"/>
    <n v="4507.3500000000004"/>
    <n v="3876.3210000000004"/>
    <n v="4507.3500000000004"/>
    <n v="7.5750000378132398E-2"/>
    <n v="11"/>
    <x v="0"/>
    <x v="5"/>
    <x v="1"/>
    <d v="2025-05-12T00:00:00"/>
    <s v="mayo"/>
    <n v="2025"/>
  </r>
  <r>
    <x v="0"/>
    <n v="34"/>
    <n v="1"/>
    <d v="2024-11-12T00:00:00"/>
    <d v="2024-11-12T00:00:00"/>
    <d v="2024-11-20T00:00:00"/>
    <s v="DianaM"/>
    <x v="8"/>
    <s v="MARC1989"/>
    <n v="12168"/>
    <s v="USD"/>
    <n v="10464.48"/>
    <n v="12168"/>
    <n v="1822.71"/>
    <n v="1567.5306"/>
    <n v="1822.71"/>
    <n v="0.14979536489151876"/>
    <n v="11"/>
    <x v="0"/>
    <x v="2"/>
    <x v="0"/>
    <d v="2025-01-04T00:00:00"/>
    <s v="enero"/>
    <n v="2025"/>
  </r>
  <r>
    <x v="0"/>
    <n v="35"/>
    <n v="1"/>
    <d v="2024-11-13T00:00:00"/>
    <d v="2024-11-14T00:00:00"/>
    <d v="2024-11-20T00:00:00"/>
    <s v="DianaM"/>
    <x v="8"/>
    <s v="MARC1989"/>
    <n v="16931.07"/>
    <s v="USD"/>
    <n v="14560.7202"/>
    <n v="16931.07"/>
    <n v="1537.62"/>
    <n v="1322.3531999999998"/>
    <n v="1537.62"/>
    <n v="9.0816469366673216E-2"/>
    <n v="11"/>
    <x v="0"/>
    <x v="2"/>
    <x v="0"/>
    <d v="2025-01-04T00:00:00"/>
    <s v="enero"/>
    <n v="2025"/>
  </r>
  <r>
    <x v="0"/>
    <n v="36"/>
    <n v="1"/>
    <d v="2024-11-14T00:00:00"/>
    <d v="2024-11-28T00:00:00"/>
    <d v="2024-11-28T00:00:00"/>
    <s v="DianaM"/>
    <x v="8"/>
    <s v="MARC1989"/>
    <n v="3721.4"/>
    <s v="USD"/>
    <n v="3200.404"/>
    <n v="3721.4"/>
    <n v="307.88"/>
    <n v="264.77679999999998"/>
    <n v="307.88"/>
    <n v="8.2732305046487875E-2"/>
    <n v="11"/>
    <x v="0"/>
    <x v="2"/>
    <x v="0"/>
    <d v="2025-01-12T00:00:00"/>
    <s v="enero"/>
    <n v="2025"/>
  </r>
  <r>
    <x v="0"/>
    <n v="37"/>
    <n v="1"/>
    <d v="2024-11-14T00:00:00"/>
    <d v="2024-11-15T00:00:00"/>
    <d v="2024-11-20T00:00:00"/>
    <s v="DianaM"/>
    <x v="8"/>
    <s v="MARC1989"/>
    <n v="9836.93"/>
    <s v="USD"/>
    <n v="8459.7597999999998"/>
    <n v="9836.93"/>
    <n v="936.17"/>
    <n v="805.10619999999994"/>
    <n v="936.17"/>
    <n v="9.5168919571451654E-2"/>
    <n v="11"/>
    <x v="0"/>
    <x v="2"/>
    <x v="0"/>
    <d v="2025-01-04T00:00:00"/>
    <s v="enero"/>
    <n v="2025"/>
  </r>
  <r>
    <x v="0"/>
    <n v="38"/>
    <n v="1"/>
    <d v="2024-11-14T00:00:00"/>
    <d v="2024-12-22T00:00:00"/>
    <d v="2024-12-27T00:00:00"/>
    <s v="MinervaH"/>
    <x v="8"/>
    <s v="JAIMEG"/>
    <n v="60452.52"/>
    <s v="MXN"/>
    <n v="2901.7209600000001"/>
    <n v="3385.34112"/>
    <n v="0"/>
    <n v="0"/>
    <n v="0"/>
    <n v="0"/>
    <n v="11"/>
    <x v="0"/>
    <x v="1"/>
    <x v="0"/>
    <d v="2025-02-10T00:00:00"/>
    <s v="febrero"/>
    <n v="2025"/>
  </r>
  <r>
    <x v="0"/>
    <n v="39"/>
    <n v="1"/>
    <d v="2024-11-14T00:00:00"/>
    <d v="2024-11-24T00:00:00"/>
    <d v="2024-12-09T00:00:00"/>
    <s v="MinervaH"/>
    <x v="8"/>
    <s v="JAIMEG"/>
    <n v="40255.75"/>
    <s v="MXN"/>
    <n v="1932.2760000000001"/>
    <n v="2254.3220000000001"/>
    <n v="0"/>
    <n v="0"/>
    <n v="0"/>
    <n v="0"/>
    <n v="11"/>
    <x v="0"/>
    <x v="2"/>
    <x v="0"/>
    <d v="2025-01-23T00:00:00"/>
    <s v="enero"/>
    <n v="2025"/>
  </r>
  <r>
    <x v="0"/>
    <n v="40"/>
    <n v="1"/>
    <d v="2024-11-21T00:00:00"/>
    <d v="2024-09-28T00:00:00"/>
    <d v="2024-09-28T00:00:00"/>
    <s v="DianaM"/>
    <x v="9"/>
    <s v="MARC1989"/>
    <n v="600"/>
    <s v="EUR"/>
    <n v="600"/>
    <n v="696"/>
    <n v="60"/>
    <n v="60"/>
    <n v="69.599999999999994"/>
    <n v="0.1"/>
    <n v="11"/>
    <x v="0"/>
    <x v="6"/>
    <x v="0"/>
    <d v="2024-11-12T00:00:00"/>
    <s v="noviembre"/>
    <n v="2024"/>
  </r>
  <r>
    <x v="0"/>
    <n v="41"/>
    <n v="1"/>
    <d v="2024-11-21T00:00:00"/>
    <d v="2024-10-09T00:00:00"/>
    <d v="2024-10-12T00:00:00"/>
    <s v="DianaM"/>
    <x v="9"/>
    <s v="MARC1989"/>
    <n v="2716.1"/>
    <s v="EUR"/>
    <n v="2716.1"/>
    <n v="3150.6759999999995"/>
    <n v="560.6"/>
    <n v="560.6"/>
    <n v="650.29599999999994"/>
    <n v="0.20639888074813154"/>
    <n v="11"/>
    <x v="0"/>
    <x v="0"/>
    <x v="0"/>
    <d v="2024-11-26T00:00:00"/>
    <s v="noviembre"/>
    <n v="2024"/>
  </r>
  <r>
    <x v="0"/>
    <n v="43"/>
    <n v="1"/>
    <d v="2024-11-26T00:00:00"/>
    <d v="2025-01-06T00:00:00"/>
    <d v="2025-01-11T00:00:00"/>
    <s v="DianaM"/>
    <x v="10"/>
    <s v="MARC1989"/>
    <n v="27745.96"/>
    <s v="USD"/>
    <n v="23861.525599999997"/>
    <n v="27745.96"/>
    <n v="2759.08"/>
    <n v="2372.8087999999998"/>
    <n v="2759.08"/>
    <n v="9.9440783450996106E-2"/>
    <n v="11"/>
    <x v="0"/>
    <x v="7"/>
    <x v="1"/>
    <d v="2025-02-25T00:00:00"/>
    <s v="febrero"/>
    <n v="2025"/>
  </r>
  <r>
    <x v="0"/>
    <n v="44"/>
    <n v="1"/>
    <d v="2024-11-28T00:00:00"/>
    <d v="2024-12-25T00:00:00"/>
    <d v="2024-12-29T00:00:00"/>
    <s v="DianaM"/>
    <x v="10"/>
    <s v="MARC1989"/>
    <n v="35772.800000000003"/>
    <s v="USD"/>
    <n v="30764.608000000004"/>
    <n v="35772.800000000003"/>
    <n v="3383.74"/>
    <n v="2910.0164"/>
    <n v="3383.74"/>
    <n v="9.4589744163163056E-2"/>
    <n v="11"/>
    <x v="0"/>
    <x v="1"/>
    <x v="0"/>
    <d v="2025-02-12T00:00:00"/>
    <s v="febrero"/>
    <n v="2025"/>
  </r>
  <r>
    <x v="0"/>
    <n v="45"/>
    <n v="0"/>
    <d v="2024-11-29T00:00:00"/>
    <d v="2025-02-28T00:00:00"/>
    <d v="2025-03-20T00:00:00"/>
    <s v="DianaM"/>
    <x v="10"/>
    <s v="JORGEP,MARC1989"/>
    <n v="15699.59"/>
    <s v="USD"/>
    <n v="13501.6474"/>
    <n v="15699.59"/>
    <n v="0"/>
    <n v="0"/>
    <n v="0"/>
    <n v="0"/>
    <n v="11"/>
    <x v="0"/>
    <x v="8"/>
    <x v="1"/>
    <d v="2025-05-04T00:00:00"/>
    <s v="mayo"/>
    <n v="2025"/>
  </r>
  <r>
    <x v="0"/>
    <n v="46"/>
    <n v="1"/>
    <d v="2024-12-02T00:00:00"/>
    <d v="2024-10-03T00:00:00"/>
    <d v="2024-10-07T00:00:00"/>
    <s v="DianaM"/>
    <x v="11"/>
    <s v="MARC1989"/>
    <n v="3400"/>
    <s v="EUR"/>
    <n v="3400"/>
    <n v="3943.9999999999995"/>
    <n v="340"/>
    <n v="340"/>
    <n v="394.4"/>
    <n v="0.1"/>
    <n v="12"/>
    <x v="0"/>
    <x v="0"/>
    <x v="0"/>
    <d v="2024-11-21T00:00:00"/>
    <s v="noviembre"/>
    <n v="2024"/>
  </r>
  <r>
    <x v="0"/>
    <n v="47"/>
    <n v="1"/>
    <d v="2024-12-04T00:00:00"/>
    <d v="2025-02-09T00:00:00"/>
    <d v="2025-02-17T00:00:00"/>
    <s v="DianaM"/>
    <x v="11"/>
    <s v="MARC1989"/>
    <n v="590274"/>
    <s v="MXN"/>
    <n v="28333.152000000002"/>
    <n v="33055.343999999997"/>
    <n v="140337.99"/>
    <n v="6736.2235199999996"/>
    <n v="7858.9274399999995"/>
    <n v="0.23775058701552157"/>
    <n v="12"/>
    <x v="0"/>
    <x v="8"/>
    <x v="1"/>
    <d v="2025-04-03T00:00:00"/>
    <s v="abril"/>
    <n v="2025"/>
  </r>
  <r>
    <x v="0"/>
    <n v="48"/>
    <n v="1"/>
    <d v="2024-12-05T00:00:00"/>
    <d v="2024-11-24T00:00:00"/>
    <d v="2024-11-30T00:00:00"/>
    <s v="DianaM"/>
    <x v="11"/>
    <m/>
    <n v="99000"/>
    <s v="USD"/>
    <n v="85140"/>
    <n v="99000"/>
    <n v="9900"/>
    <n v="8514"/>
    <n v="9900"/>
    <n v="0.1"/>
    <n v="12"/>
    <x v="0"/>
    <x v="2"/>
    <x v="0"/>
    <d v="2025-01-14T00:00:00"/>
    <s v="enero"/>
    <n v="2025"/>
  </r>
  <r>
    <x v="0"/>
    <n v="49"/>
    <n v="1"/>
    <d v="2024-12-06T00:00:00"/>
    <d v="2025-01-19T00:00:00"/>
    <d v="2025-01-23T00:00:00"/>
    <s v="RafaellaP"/>
    <x v="11"/>
    <m/>
    <n v="4997.26"/>
    <s v="USD"/>
    <n v="4297.6436000000003"/>
    <n v="4997.26"/>
    <n v="418"/>
    <n v="359.48"/>
    <n v="418"/>
    <n v="8.3645837919179705E-2"/>
    <n v="12"/>
    <x v="0"/>
    <x v="7"/>
    <x v="1"/>
    <d v="2025-03-09T00:00:00"/>
    <s v="marzo"/>
    <n v="2025"/>
  </r>
  <r>
    <x v="0"/>
    <n v="50"/>
    <n v="1"/>
    <d v="2024-12-06T00:00:00"/>
    <d v="2025-01-12T00:00:00"/>
    <d v="2025-01-15T00:00:00"/>
    <s v="DianaM"/>
    <x v="11"/>
    <s v="MARC1989"/>
    <n v="8452.59"/>
    <s v="USD"/>
    <n v="7269.2273999999998"/>
    <n v="8452.59"/>
    <n v="576.84"/>
    <n v="496.08240000000001"/>
    <n v="576.84"/>
    <n v="6.8244171313171467E-2"/>
    <n v="12"/>
    <x v="0"/>
    <x v="7"/>
    <x v="1"/>
    <d v="2025-03-01T00:00:00"/>
    <s v="marzo"/>
    <n v="2025"/>
  </r>
  <r>
    <x v="0"/>
    <n v="51"/>
    <n v="1"/>
    <d v="2024-12-09T00:00:00"/>
    <d v="2025-01-19T00:00:00"/>
    <d v="2025-01-23T00:00:00"/>
    <s v="DianaM"/>
    <x v="12"/>
    <s v="ISRAELB,MARC1989"/>
    <n v="35000"/>
    <s v="USD"/>
    <n v="30100"/>
    <n v="35000"/>
    <n v="6179.2"/>
    <n v="5314.1120000000001"/>
    <n v="6179.2"/>
    <n v="0.17654857142857144"/>
    <n v="12"/>
    <x v="0"/>
    <x v="7"/>
    <x v="1"/>
    <d v="2025-03-09T00:00:00"/>
    <s v="marzo"/>
    <n v="2025"/>
  </r>
  <r>
    <x v="0"/>
    <n v="52"/>
    <n v="1"/>
    <d v="2024-12-10T00:00:00"/>
    <d v="2024-12-04T00:00:00"/>
    <d v="2024-12-08T00:00:00"/>
    <s v="DianaM"/>
    <x v="12"/>
    <s v="MARC1989"/>
    <n v="13500"/>
    <s v="USD"/>
    <n v="11610"/>
    <n v="13500"/>
    <n v="639.03"/>
    <n v="549.56579999999997"/>
    <n v="639.03"/>
    <n v="4.7335555555555554E-2"/>
    <n v="12"/>
    <x v="0"/>
    <x v="1"/>
    <x v="0"/>
    <d v="2025-01-22T00:00:00"/>
    <s v="enero"/>
    <n v="2025"/>
  </r>
  <r>
    <x v="0"/>
    <n v="53"/>
    <n v="1"/>
    <d v="2024-12-10T00:00:00"/>
    <d v="2024-12-02T00:00:00"/>
    <d v="2024-12-02T00:00:00"/>
    <s v="DianaM"/>
    <x v="12"/>
    <s v="MARC1989"/>
    <n v="727.63"/>
    <s v="USD"/>
    <n v="625.76179999999999"/>
    <n v="727.63"/>
    <n v="50"/>
    <n v="43"/>
    <n v="50"/>
    <n v="6.8716243145554745E-2"/>
    <n v="12"/>
    <x v="0"/>
    <x v="1"/>
    <x v="0"/>
    <d v="2025-01-16T00:00:00"/>
    <s v="enero"/>
    <n v="2025"/>
  </r>
  <r>
    <x v="0"/>
    <n v="54"/>
    <n v="1"/>
    <d v="2024-12-11T00:00:00"/>
    <d v="2024-12-25T00:00:00"/>
    <d v="2025-01-04T00:00:00"/>
    <s v="DianaM"/>
    <x v="12"/>
    <s v="MARC1989"/>
    <n v="3567"/>
    <s v="MXN"/>
    <n v="171.21600000000001"/>
    <n v="199.75200000000001"/>
    <n v="0"/>
    <n v="0"/>
    <n v="0"/>
    <n v="0"/>
    <n v="12"/>
    <x v="0"/>
    <x v="1"/>
    <x v="0"/>
    <d v="2025-02-18T00:00:00"/>
    <s v="febrero"/>
    <n v="2025"/>
  </r>
  <r>
    <x v="0"/>
    <n v="55"/>
    <n v="1"/>
    <d v="2024-12-12T00:00:00"/>
    <d v="2025-05-25T00:00:00"/>
    <d v="2025-05-28T00:00:00"/>
    <s v="DianaM"/>
    <x v="12"/>
    <s v="MARC1989"/>
    <n v="5670.15"/>
    <s v="USD"/>
    <n v="4876.3289999999997"/>
    <n v="5670.15"/>
    <n v="515.46"/>
    <n v="443.29560000000004"/>
    <n v="515.46"/>
    <n v="9.0907647945821554E-2"/>
    <n v="12"/>
    <x v="0"/>
    <x v="4"/>
    <x v="1"/>
    <d v="2025-07-12T00:00:00"/>
    <s v="julio"/>
    <n v="2025"/>
  </r>
  <r>
    <x v="0"/>
    <n v="56"/>
    <n v="1"/>
    <d v="2024-12-12T00:00:00"/>
    <d v="2024-12-17T00:00:00"/>
    <d v="2025-01-30T00:00:00"/>
    <s v="DianaM"/>
    <x v="12"/>
    <s v="MARC1989"/>
    <n v="114938.52"/>
    <s v="USD"/>
    <n v="98847.127200000003"/>
    <n v="114938.52"/>
    <n v="15368.53"/>
    <n v="13216.935800000001"/>
    <n v="15368.53"/>
    <n v="0.13371087430045211"/>
    <n v="12"/>
    <x v="0"/>
    <x v="1"/>
    <x v="0"/>
    <d v="2025-03-16T00:00:00"/>
    <s v="marzo"/>
    <n v="2025"/>
  </r>
  <r>
    <x v="0"/>
    <n v="57"/>
    <n v="0"/>
    <d v="2024-12-13T00:00:00"/>
    <d v="2025-12-03T00:00:00"/>
    <d v="2026-01-02T00:00:00"/>
    <s v="VeronicaN"/>
    <x v="12"/>
    <m/>
    <n v="174330.47"/>
    <s v="USD"/>
    <n v="149924.20420000001"/>
    <n v="174330.47"/>
    <n v="14583.55"/>
    <n v="12541.852999999999"/>
    <n v="14583.55"/>
    <n v="8.3654624461231578E-2"/>
    <n v="12"/>
    <x v="0"/>
    <x v="1"/>
    <x v="1"/>
    <d v="2026-02-16T00:00:00"/>
    <s v="febrero"/>
    <n v="2026"/>
  </r>
  <r>
    <x v="0"/>
    <n v="58"/>
    <n v="1"/>
    <d v="2024-12-16T00:00:00"/>
    <d v="2024-12-25T00:00:00"/>
    <d v="2025-01-04T00:00:00"/>
    <s v="DianaM"/>
    <x v="13"/>
    <s v="MARC1989"/>
    <n v="29795.29"/>
    <s v="USD"/>
    <n v="25623.949400000001"/>
    <n v="29795.29"/>
    <n v="2366.85"/>
    <n v="2035.491"/>
    <n v="2366.85"/>
    <n v="7.9437051963582153E-2"/>
    <n v="12"/>
    <x v="0"/>
    <x v="1"/>
    <x v="0"/>
    <d v="2025-02-18T00:00:00"/>
    <s v="febrero"/>
    <n v="2025"/>
  </r>
  <r>
    <x v="0"/>
    <n v="59"/>
    <n v="1"/>
    <d v="2024-12-16T00:00:00"/>
    <d v="2024-12-22T00:00:00"/>
    <d v="2024-12-27T00:00:00"/>
    <s v="MinervaH"/>
    <x v="13"/>
    <s v="JAIMEG"/>
    <n v="981.77"/>
    <s v="USD"/>
    <n v="844.32219999999995"/>
    <n v="981.77"/>
    <n v="0"/>
    <n v="0"/>
    <n v="0"/>
    <n v="0"/>
    <n v="12"/>
    <x v="0"/>
    <x v="1"/>
    <x v="0"/>
    <d v="2025-02-10T00:00:00"/>
    <s v="febrero"/>
    <n v="2025"/>
  </r>
  <r>
    <x v="0"/>
    <n v="60"/>
    <n v="1"/>
    <d v="2024-12-16T00:00:00"/>
    <d v="2024-12-05T00:00:00"/>
    <d v="2024-12-06T00:00:00"/>
    <s v="MinervaH"/>
    <x v="13"/>
    <s v="JAIMEG"/>
    <n v="206.9"/>
    <s v="USD"/>
    <n v="177.934"/>
    <n v="206.9"/>
    <n v="0"/>
    <n v="0"/>
    <n v="0"/>
    <n v="0"/>
    <n v="12"/>
    <x v="0"/>
    <x v="1"/>
    <x v="0"/>
    <d v="2025-01-20T00:00:00"/>
    <s v="enero"/>
    <n v="2025"/>
  </r>
  <r>
    <x v="0"/>
    <n v="61"/>
    <n v="1"/>
    <d v="2024-12-16T00:00:00"/>
    <d v="2025-03-14T00:00:00"/>
    <d v="2025-03-16T00:00:00"/>
    <s v="LucianaE"/>
    <x v="13"/>
    <m/>
    <n v="4265.6099999999997"/>
    <s v="USD"/>
    <n v="3668.4245999999998"/>
    <n v="4265.6099999999997"/>
    <n v="358.2"/>
    <n v="308.05199999999996"/>
    <n v="358.2"/>
    <n v="8.3973921666537721E-2"/>
    <n v="12"/>
    <x v="0"/>
    <x v="5"/>
    <x v="1"/>
    <d v="2025-04-30T00:00:00"/>
    <s v="abril"/>
    <n v="2025"/>
  </r>
  <r>
    <x v="0"/>
    <n v="62"/>
    <n v="0"/>
    <d v="2024-12-16T00:00:00"/>
    <d v="2025-03-21T00:00:00"/>
    <d v="2025-04-08T00:00:00"/>
    <s v="LucianaE"/>
    <x v="13"/>
    <m/>
    <n v="13321.75"/>
    <s v="USD"/>
    <n v="11456.705"/>
    <n v="13321.75"/>
    <n v="1122.55"/>
    <n v="965.39299999999992"/>
    <n v="1122.55"/>
    <n v="8.4264454745059766E-2"/>
    <n v="12"/>
    <x v="0"/>
    <x v="5"/>
    <x v="1"/>
    <d v="2025-05-23T00:00:00"/>
    <s v="mayo"/>
    <n v="2025"/>
  </r>
  <r>
    <x v="0"/>
    <n v="63"/>
    <n v="1"/>
    <d v="2024-12-16T00:00:00"/>
    <d v="2025-01-25T00:00:00"/>
    <d v="2025-01-31T00:00:00"/>
    <s v="MinervaH"/>
    <x v="13"/>
    <s v="JAIMEG"/>
    <n v="2268"/>
    <s v="EUR"/>
    <n v="2268"/>
    <n v="2630.8799999999997"/>
    <n v="0"/>
    <n v="0"/>
    <n v="0"/>
    <n v="0"/>
    <n v="12"/>
    <x v="0"/>
    <x v="7"/>
    <x v="1"/>
    <d v="2025-03-17T00:00:00"/>
    <s v="marzo"/>
    <n v="2025"/>
  </r>
  <r>
    <x v="0"/>
    <n v="64"/>
    <n v="1"/>
    <d v="2024-12-16T00:00:00"/>
    <d v="2024-12-13T00:00:00"/>
    <d v="2024-12-20T00:00:00"/>
    <s v="MinervaH"/>
    <x v="13"/>
    <s v="JAIMEG"/>
    <n v="1062"/>
    <s v="USD"/>
    <n v="913.31999999999994"/>
    <n v="1062"/>
    <n v="10.62"/>
    <n v="9.1331999999999987"/>
    <n v="10.62"/>
    <n v="9.9999999999999985E-3"/>
    <n v="12"/>
    <x v="0"/>
    <x v="1"/>
    <x v="0"/>
    <d v="2025-02-03T00:00:00"/>
    <s v="febrero"/>
    <n v="2025"/>
  </r>
  <r>
    <x v="0"/>
    <n v="65"/>
    <n v="1"/>
    <d v="2024-12-17T00:00:00"/>
    <d v="2025-01-31T00:00:00"/>
    <d v="2025-02-06T00:00:00"/>
    <s v="LucianaE"/>
    <x v="13"/>
    <m/>
    <n v="3305.25"/>
    <s v="USD"/>
    <n v="2842.5149999999999"/>
    <n v="3305.25"/>
    <n v="353.18"/>
    <n v="303.73480000000001"/>
    <n v="353.18"/>
    <n v="0.10685424703123819"/>
    <n v="12"/>
    <x v="0"/>
    <x v="7"/>
    <x v="1"/>
    <d v="2025-03-23T00:00:00"/>
    <s v="marzo"/>
    <n v="2025"/>
  </r>
  <r>
    <x v="0"/>
    <n v="66"/>
    <n v="1"/>
    <d v="2024-12-17T00:00:00"/>
    <d v="2025-01-30T00:00:00"/>
    <d v="2025-02-04T00:00:00"/>
    <s v="LucianaE"/>
    <x v="13"/>
    <m/>
    <n v="3113.15"/>
    <s v="USD"/>
    <n v="2677.3090000000002"/>
    <n v="3113.15"/>
    <n v="336.18"/>
    <n v="289.1148"/>
    <n v="336.18"/>
    <n v="0.10798708703403305"/>
    <n v="12"/>
    <x v="0"/>
    <x v="7"/>
    <x v="1"/>
    <d v="2025-03-21T00:00:00"/>
    <s v="marzo"/>
    <n v="2025"/>
  </r>
  <r>
    <x v="0"/>
    <n v="67"/>
    <n v="1"/>
    <d v="2024-12-17T00:00:00"/>
    <d v="2025-01-30T00:00:00"/>
    <d v="2025-02-04T00:00:00"/>
    <s v="LucianaE"/>
    <x v="13"/>
    <m/>
    <n v="3113.15"/>
    <s v="USD"/>
    <n v="2677.3090000000002"/>
    <n v="3113.15"/>
    <n v="336.18"/>
    <n v="289.1148"/>
    <n v="336.18"/>
    <n v="0.10798708703403305"/>
    <n v="12"/>
    <x v="0"/>
    <x v="7"/>
    <x v="1"/>
    <d v="2025-03-21T00:00:00"/>
    <s v="marzo"/>
    <n v="2025"/>
  </r>
  <r>
    <x v="0"/>
    <n v="68"/>
    <n v="1"/>
    <d v="2024-12-17T00:00:00"/>
    <d v="2025-01-30T00:00:00"/>
    <d v="2025-02-04T00:00:00"/>
    <s v="LucianaE"/>
    <x v="13"/>
    <m/>
    <n v="3130.1"/>
    <s v="USD"/>
    <n v="2691.886"/>
    <n v="3130.1"/>
    <n v="311.24"/>
    <n v="267.66640000000001"/>
    <n v="311.24"/>
    <n v="9.9434522858694613E-2"/>
    <n v="12"/>
    <x v="0"/>
    <x v="7"/>
    <x v="1"/>
    <d v="2025-03-21T00:00:00"/>
    <s v="marzo"/>
    <n v="2025"/>
  </r>
  <r>
    <x v="0"/>
    <n v="69"/>
    <n v="1"/>
    <d v="2024-12-18T00:00:00"/>
    <d v="2024-12-27T00:00:00"/>
    <d v="2025-01-02T00:00:00"/>
    <s v="DianaM"/>
    <x v="13"/>
    <s v="MARC1989"/>
    <n v="1401"/>
    <s v="USD"/>
    <n v="1204.8599999999999"/>
    <n v="1401"/>
    <n v="35"/>
    <n v="30.099999999999998"/>
    <n v="35"/>
    <n v="2.4982155603140613E-2"/>
    <n v="12"/>
    <x v="0"/>
    <x v="1"/>
    <x v="0"/>
    <d v="2025-02-16T00:00:00"/>
    <s v="febrero"/>
    <n v="2025"/>
  </r>
  <r>
    <x v="0"/>
    <n v="70"/>
    <n v="1"/>
    <d v="2024-12-18T00:00:00"/>
    <d v="2025-03-22T00:00:00"/>
    <d v="2025-03-30T00:00:00"/>
    <s v="MinervaH"/>
    <x v="13"/>
    <s v="JAIMEG"/>
    <n v="10263"/>
    <s v="USD"/>
    <n v="8826.18"/>
    <n v="10263"/>
    <n v="1171.9000000000001"/>
    <n v="1007.8340000000001"/>
    <n v="1171.9000000000001"/>
    <n v="0.11418688492643476"/>
    <n v="12"/>
    <x v="0"/>
    <x v="5"/>
    <x v="1"/>
    <d v="2025-05-14T00:00:00"/>
    <s v="mayo"/>
    <n v="2025"/>
  </r>
  <r>
    <x v="0"/>
    <n v="71"/>
    <n v="1"/>
    <d v="2024-12-19T00:00:00"/>
    <d v="2025-09-17T00:00:00"/>
    <d v="2025-11-19T00:00:00"/>
    <s v="MinervaH"/>
    <x v="13"/>
    <s v="CONCHAD,JORGEP"/>
    <n v="122753.60000000001"/>
    <s v="USD"/>
    <n v="105568.09600000001"/>
    <n v="122753.60000000001"/>
    <n v="10821.92"/>
    <n v="9306.8511999999992"/>
    <n v="10821.92"/>
    <n v="8.8159695520131379E-2"/>
    <n v="12"/>
    <x v="0"/>
    <x v="6"/>
    <x v="1"/>
    <d v="2026-01-03T00:00:00"/>
    <s v="enero"/>
    <n v="2026"/>
  </r>
  <r>
    <x v="0"/>
    <n v="72"/>
    <n v="1"/>
    <d v="2024-12-19T00:00:00"/>
    <d v="2024-12-06T00:00:00"/>
    <d v="2024-12-06T00:00:00"/>
    <s v="MinervaH"/>
    <x v="13"/>
    <s v="JAIMEG"/>
    <n v="201"/>
    <s v="USD"/>
    <n v="172.85999999999999"/>
    <n v="201"/>
    <n v="0"/>
    <n v="0"/>
    <n v="0"/>
    <n v="0"/>
    <n v="12"/>
    <x v="0"/>
    <x v="1"/>
    <x v="0"/>
    <d v="2025-01-20T00:00:00"/>
    <s v="enero"/>
    <n v="2025"/>
  </r>
  <r>
    <x v="0"/>
    <n v="73"/>
    <n v="1"/>
    <d v="2024-12-19T00:00:00"/>
    <d v="2025-04-16T00:00:00"/>
    <d v="2025-04-22T00:00:00"/>
    <s v="MinervaH"/>
    <x v="13"/>
    <s v="JAIMEG"/>
    <n v="11485.71"/>
    <s v="USD"/>
    <n v="9877.7105999999985"/>
    <n v="11485.71"/>
    <n v="901.33"/>
    <n v="775.14380000000006"/>
    <n v="901.33"/>
    <n v="7.847403425648046E-2"/>
    <n v="12"/>
    <x v="0"/>
    <x v="9"/>
    <x v="1"/>
    <d v="2025-06-06T00:00:00"/>
    <s v="junio"/>
    <n v="2025"/>
  </r>
  <r>
    <x v="0"/>
    <n v="74"/>
    <n v="1"/>
    <d v="2024-12-19T00:00:00"/>
    <d v="2024-12-22T00:00:00"/>
    <d v="2024-12-22T00:00:00"/>
    <s v="MinervaH"/>
    <x v="13"/>
    <s v="JAIMEG"/>
    <n v="260"/>
    <s v="USD"/>
    <n v="223.6"/>
    <n v="260"/>
    <n v="0"/>
    <n v="0"/>
    <n v="0"/>
    <n v="0"/>
    <n v="12"/>
    <x v="0"/>
    <x v="1"/>
    <x v="0"/>
    <d v="2025-02-05T00:00:00"/>
    <s v="febrero"/>
    <n v="2025"/>
  </r>
  <r>
    <x v="0"/>
    <n v="75"/>
    <n v="1"/>
    <d v="2024-12-19T00:00:00"/>
    <d v="2025-03-22T00:00:00"/>
    <d v="2025-03-30T00:00:00"/>
    <s v="MinervaH"/>
    <x v="13"/>
    <s v="JAIMEG"/>
    <n v="2250"/>
    <s v="USD"/>
    <n v="1935"/>
    <n v="2250"/>
    <n v="0"/>
    <n v="0"/>
    <n v="0"/>
    <n v="0"/>
    <n v="12"/>
    <x v="0"/>
    <x v="5"/>
    <x v="1"/>
    <d v="2025-05-14T00:00:00"/>
    <s v="mayo"/>
    <n v="2025"/>
  </r>
  <r>
    <x v="0"/>
    <n v="76"/>
    <n v="1"/>
    <d v="2024-12-19T00:00:00"/>
    <d v="2025-01-31T00:00:00"/>
    <d v="2025-02-09T00:00:00"/>
    <s v="LucianaE"/>
    <x v="13"/>
    <m/>
    <n v="4434.01"/>
    <s v="USD"/>
    <n v="3813.2486000000004"/>
    <n v="4434.01"/>
    <n v="647.99"/>
    <n v="557.27139999999997"/>
    <n v="647.99"/>
    <n v="0.14614085218571901"/>
    <n v="12"/>
    <x v="0"/>
    <x v="7"/>
    <x v="1"/>
    <d v="2025-03-26T00:00:00"/>
    <s v="marzo"/>
    <n v="2025"/>
  </r>
  <r>
    <x v="0"/>
    <n v="77"/>
    <n v="1"/>
    <d v="2024-12-19T00:00:00"/>
    <d v="2025-01-31T00:00:00"/>
    <d v="2025-02-02T00:00:00"/>
    <s v="LucianaE"/>
    <x v="13"/>
    <m/>
    <n v="688"/>
    <s v="USD"/>
    <n v="591.67999999999995"/>
    <n v="688"/>
    <n v="32.81"/>
    <n v="28.216600000000003"/>
    <n v="32.81"/>
    <n v="4.7688953488372106E-2"/>
    <n v="12"/>
    <x v="0"/>
    <x v="7"/>
    <x v="1"/>
    <d v="2025-03-19T00:00:00"/>
    <s v="marzo"/>
    <n v="2025"/>
  </r>
  <r>
    <x v="0"/>
    <n v="78"/>
    <n v="1"/>
    <d v="2024-12-19T00:00:00"/>
    <d v="2025-01-31T00:00:00"/>
    <d v="2025-02-02T00:00:00"/>
    <s v="LucianaE"/>
    <x v="13"/>
    <m/>
    <n v="688"/>
    <s v="USD"/>
    <n v="591.67999999999995"/>
    <n v="688"/>
    <n v="31.87"/>
    <n v="27.408200000000001"/>
    <n v="31.87"/>
    <n v="4.6322674418604659E-2"/>
    <n v="12"/>
    <x v="0"/>
    <x v="7"/>
    <x v="1"/>
    <d v="2025-03-19T00:00:00"/>
    <s v="marzo"/>
    <n v="2025"/>
  </r>
  <r>
    <x v="0"/>
    <n v="79"/>
    <n v="1"/>
    <d v="2024-12-19T00:00:00"/>
    <d v="2025-02-02T00:00:00"/>
    <d v="2025-02-07T00:00:00"/>
    <s v="LucianaE"/>
    <x v="13"/>
    <m/>
    <n v="3295.4"/>
    <s v="USD"/>
    <n v="2834.0439999999999"/>
    <n v="3295.4"/>
    <n v="797.16"/>
    <n v="685.55759999999998"/>
    <n v="797.16"/>
    <n v="0.241900831462038"/>
    <n v="12"/>
    <x v="0"/>
    <x v="8"/>
    <x v="1"/>
    <d v="2025-03-24T00:00:00"/>
    <s v="marzo"/>
    <n v="2025"/>
  </r>
  <r>
    <x v="0"/>
    <n v="81"/>
    <n v="1"/>
    <d v="2024-12-19T00:00:00"/>
    <d v="2025-02-02T00:00:00"/>
    <d v="2025-02-10T00:00:00"/>
    <s v="LucianaE"/>
    <x v="13"/>
    <m/>
    <n v="4988"/>
    <s v="USD"/>
    <n v="4289.68"/>
    <n v="4988"/>
    <n v="578.1"/>
    <n v="497.166"/>
    <n v="578.1"/>
    <n v="0.1158981555733761"/>
    <n v="12"/>
    <x v="0"/>
    <x v="8"/>
    <x v="1"/>
    <d v="2025-03-27T00:00:00"/>
    <s v="marzo"/>
    <n v="2025"/>
  </r>
  <r>
    <x v="0"/>
    <n v="82"/>
    <n v="1"/>
    <d v="2024-12-19T00:00:00"/>
    <d v="2025-03-04T00:00:00"/>
    <d v="2025-03-16T00:00:00"/>
    <s v="VeronicaN"/>
    <x v="13"/>
    <m/>
    <n v="375390.89"/>
    <s v="USD"/>
    <n v="322836.1654"/>
    <n v="375390.89"/>
    <n v="32216.04"/>
    <n v="27705.794399999999"/>
    <n v="32216.04"/>
    <n v="8.5819983537693198E-2"/>
    <n v="12"/>
    <x v="0"/>
    <x v="5"/>
    <x v="1"/>
    <d v="2025-04-30T00:00:00"/>
    <s v="abril"/>
    <n v="2025"/>
  </r>
  <r>
    <x v="0"/>
    <n v="83"/>
    <n v="1"/>
    <d v="2024-12-19T00:00:00"/>
    <d v="2024-12-19T00:00:00"/>
    <d v="2024-12-20T00:00:00"/>
    <s v="VeronicaN"/>
    <x v="13"/>
    <m/>
    <n v="229"/>
    <s v="USD"/>
    <n v="196.94"/>
    <n v="229"/>
    <n v="21.53"/>
    <n v="18.515800000000002"/>
    <n v="21.53"/>
    <n v="9.4017467248908304E-2"/>
    <n v="12"/>
    <x v="0"/>
    <x v="1"/>
    <x v="0"/>
    <d v="2025-02-03T00:00:00"/>
    <s v="febrero"/>
    <n v="2025"/>
  </r>
  <r>
    <x v="0"/>
    <n v="84"/>
    <n v="1"/>
    <d v="2024-12-23T00:00:00"/>
    <d v="2025-01-28T00:00:00"/>
    <d v="2025-01-28T00:00:00"/>
    <s v="DianaM"/>
    <x v="14"/>
    <s v="MARC1989"/>
    <n v="1858.68"/>
    <s v="USD"/>
    <n v="1598.4648"/>
    <n v="1858.68"/>
    <n v="150"/>
    <n v="129"/>
    <n v="150"/>
    <n v="8.0702433985409008E-2"/>
    <n v="12"/>
    <x v="0"/>
    <x v="7"/>
    <x v="1"/>
    <d v="2025-03-14T00:00:00"/>
    <s v="marzo"/>
    <n v="2025"/>
  </r>
  <r>
    <x v="0"/>
    <n v="85"/>
    <n v="1"/>
    <d v="2024-12-30T00:00:00"/>
    <d v="2024-12-29T00:00:00"/>
    <d v="2024-12-29T00:00:00"/>
    <s v="DianaM"/>
    <x v="15"/>
    <s v="MARC1989"/>
    <n v="126102.05"/>
    <s v="USD"/>
    <n v="108447.76300000001"/>
    <n v="126102.05"/>
    <n v="12919.66"/>
    <n v="11110.9076"/>
    <n v="12919.66"/>
    <n v="0.1024540045145975"/>
    <n v="12"/>
    <x v="0"/>
    <x v="1"/>
    <x v="0"/>
    <d v="2025-02-12T00:00:00"/>
    <s v="febrero"/>
    <n v="2025"/>
  </r>
  <r>
    <x v="0"/>
    <n v="86"/>
    <n v="1"/>
    <d v="2025-01-02T00:00:00"/>
    <d v="2025-09-22T00:00:00"/>
    <d v="2025-10-08T00:00:00"/>
    <s v="VeronicaN"/>
    <x v="16"/>
    <m/>
    <n v="326596"/>
    <s v="USD"/>
    <n v="280872.56"/>
    <n v="326596"/>
    <n v="45376.02"/>
    <n v="39023.377199999995"/>
    <n v="45376.02"/>
    <n v="0.13893623926808654"/>
    <n v="1"/>
    <x v="1"/>
    <x v="6"/>
    <x v="1"/>
    <d v="2025-11-22T00:00:00"/>
    <s v="noviembre"/>
    <n v="2025"/>
  </r>
  <r>
    <x v="0"/>
    <n v="87"/>
    <n v="1"/>
    <d v="2025-01-03T00:00:00"/>
    <d v="2025-01-20T00:00:00"/>
    <d v="2025-02-04T00:00:00"/>
    <s v="VeronicaN"/>
    <x v="16"/>
    <m/>
    <n v="4014.82"/>
    <s v="USD"/>
    <n v="3452.7452000000003"/>
    <n v="4014.82"/>
    <n v="384.82"/>
    <n v="330.9452"/>
    <n v="384.82"/>
    <n v="9.5849876208646961E-2"/>
    <n v="1"/>
    <x v="1"/>
    <x v="7"/>
    <x v="1"/>
    <d v="2025-03-21T00:00:00"/>
    <s v="marzo"/>
    <n v="2025"/>
  </r>
  <r>
    <x v="0"/>
    <n v="88"/>
    <n v="1"/>
    <d v="2025-01-04T00:00:00"/>
    <d v="2025-01-10T00:00:00"/>
    <d v="2025-01-13T00:00:00"/>
    <s v="DianaM"/>
    <x v="16"/>
    <s v="MARC1989"/>
    <n v="800"/>
    <s v="USD"/>
    <n v="688"/>
    <n v="800"/>
    <n v="0"/>
    <n v="0"/>
    <n v="0"/>
    <n v="0"/>
    <n v="1"/>
    <x v="1"/>
    <x v="7"/>
    <x v="1"/>
    <d v="2025-02-27T00:00:00"/>
    <s v="febrero"/>
    <n v="2025"/>
  </r>
  <r>
    <x v="0"/>
    <n v="89"/>
    <n v="1"/>
    <d v="2025-01-06T00:00:00"/>
    <d v="2025-01-13T00:00:00"/>
    <d v="2025-01-19T00:00:00"/>
    <s v="DianaM"/>
    <x v="17"/>
    <s v="MARC1989"/>
    <n v="835"/>
    <s v="USD"/>
    <n v="718.1"/>
    <n v="835"/>
    <n v="35"/>
    <n v="30.099999999999998"/>
    <n v="35"/>
    <n v="4.1916167664670656E-2"/>
    <n v="1"/>
    <x v="1"/>
    <x v="7"/>
    <x v="1"/>
    <d v="2025-03-05T00:00:00"/>
    <s v="marzo"/>
    <n v="2025"/>
  </r>
  <r>
    <x v="0"/>
    <n v="90"/>
    <n v="1"/>
    <d v="2025-01-08T00:00:00"/>
    <d v="2025-01-11T00:00:00"/>
    <d v="2025-01-11T00:00:00"/>
    <s v="DianaM"/>
    <x v="17"/>
    <s v="MARC1989"/>
    <n v="99987.5"/>
    <s v="MXN"/>
    <n v="4799.4000000000005"/>
    <n v="5599.3"/>
    <n v="12033.5"/>
    <n v="577.60800000000006"/>
    <n v="673.87599999999998"/>
    <n v="0.12035004375546943"/>
    <n v="1"/>
    <x v="1"/>
    <x v="7"/>
    <x v="1"/>
    <d v="2025-02-25T00:00:00"/>
    <s v="febrero"/>
    <n v="2025"/>
  </r>
  <r>
    <x v="0"/>
    <n v="91"/>
    <n v="1"/>
    <d v="2025-01-08T00:00:00"/>
    <d v="2025-01-19T00:00:00"/>
    <d v="2025-01-19T00:00:00"/>
    <s v="DianaM"/>
    <x v="17"/>
    <s v="MARC1989"/>
    <n v="9904"/>
    <s v="MXN"/>
    <n v="475.392"/>
    <n v="554.62400000000002"/>
    <n v="0"/>
    <n v="0"/>
    <n v="0"/>
    <n v="0"/>
    <n v="1"/>
    <x v="1"/>
    <x v="7"/>
    <x v="1"/>
    <d v="2025-03-05T00:00:00"/>
    <s v="marzo"/>
    <n v="2025"/>
  </r>
  <r>
    <x v="0"/>
    <n v="93"/>
    <n v="1"/>
    <d v="2025-01-08T00:00:00"/>
    <d v="2025-01-17T00:00:00"/>
    <d v="2025-01-21T00:00:00"/>
    <s v="MinervaH"/>
    <x v="17"/>
    <s v="JAIMEG"/>
    <n v="4440"/>
    <s v="EUR"/>
    <n v="4440"/>
    <n v="5150.3999999999996"/>
    <n v="374.68"/>
    <n v="374.68"/>
    <n v="434.62879999999996"/>
    <n v="8.4387387387387394E-2"/>
    <n v="1"/>
    <x v="1"/>
    <x v="7"/>
    <x v="1"/>
    <d v="2025-03-07T00:00:00"/>
    <s v="marzo"/>
    <n v="2025"/>
  </r>
  <r>
    <x v="0"/>
    <n v="94"/>
    <n v="1"/>
    <d v="2025-01-09T00:00:00"/>
    <d v="2025-02-02T00:00:00"/>
    <d v="2025-02-05T00:00:00"/>
    <s v="MinervaH"/>
    <x v="17"/>
    <s v="JAIMEG"/>
    <n v="135027"/>
    <s v="MXN"/>
    <n v="6481.2960000000003"/>
    <n v="7561.5119999999997"/>
    <n v="13836.3"/>
    <n v="664.14239999999995"/>
    <n v="774.83280000000002"/>
    <n v="0.10247061698771355"/>
    <n v="1"/>
    <x v="1"/>
    <x v="8"/>
    <x v="1"/>
    <d v="2025-03-22T00:00:00"/>
    <s v="marzo"/>
    <n v="2025"/>
  </r>
  <r>
    <x v="0"/>
    <n v="95"/>
    <n v="1"/>
    <d v="2025-01-09T00:00:00"/>
    <d v="2025-02-01T00:00:00"/>
    <d v="2025-02-05T00:00:00"/>
    <s v="MinervaH"/>
    <x v="17"/>
    <s v="JAIMEG"/>
    <n v="23614.400000000001"/>
    <s v="MXN"/>
    <n v="1133.4912000000002"/>
    <n v="1322.4064000000001"/>
    <n v="6236.06"/>
    <n v="299.33088000000004"/>
    <n v="349.21936000000005"/>
    <n v="0.26407869774374959"/>
    <n v="1"/>
    <x v="1"/>
    <x v="8"/>
    <x v="1"/>
    <d v="2025-03-22T00:00:00"/>
    <s v="marzo"/>
    <n v="2025"/>
  </r>
  <r>
    <x v="0"/>
    <n v="96"/>
    <n v="1"/>
    <d v="2025-01-09T00:00:00"/>
    <d v="2025-06-26T00:00:00"/>
    <d v="2025-07-03T00:00:00"/>
    <s v="DianaM"/>
    <x v="17"/>
    <s v="MARC1989"/>
    <n v="18291.419999999998"/>
    <s v="EUR"/>
    <n v="18291.419999999998"/>
    <n v="21218.047199999997"/>
    <n v="1281.42"/>
    <n v="1281.42"/>
    <n v="1486.4472000000001"/>
    <n v="7.005579665220088E-2"/>
    <n v="1"/>
    <x v="1"/>
    <x v="10"/>
    <x v="1"/>
    <d v="2025-08-17T00:00:00"/>
    <s v="agosto"/>
    <n v="2025"/>
  </r>
  <r>
    <x v="0"/>
    <n v="97"/>
    <n v="0"/>
    <d v="2025-01-09T00:00:00"/>
    <d v="2025-02-15T00:00:00"/>
    <d v="2025-02-16T00:00:00"/>
    <s v="MinervaH"/>
    <x v="17"/>
    <s v="JAIMEG"/>
    <n v="494.4"/>
    <s v="EUR"/>
    <n v="494.4"/>
    <n v="573.50399999999991"/>
    <n v="0"/>
    <n v="0"/>
    <n v="0"/>
    <n v="0"/>
    <n v="1"/>
    <x v="1"/>
    <x v="8"/>
    <x v="1"/>
    <d v="2025-04-02T00:00:00"/>
    <s v="abril"/>
    <n v="2025"/>
  </r>
  <r>
    <x v="0"/>
    <n v="98"/>
    <n v="1"/>
    <d v="2025-01-09T00:00:00"/>
    <d v="2025-04-12T00:00:00"/>
    <d v="2025-04-20T00:00:00"/>
    <s v="DianaM"/>
    <x v="17"/>
    <s v="ISRAELB,MARC1989"/>
    <n v="60831.49"/>
    <s v="EUR"/>
    <n v="60831.49"/>
    <n v="70564.528399999996"/>
    <n v="6126.45"/>
    <n v="6126.45"/>
    <n v="7106.6819999999989"/>
    <n v="0.1007118188293596"/>
    <n v="1"/>
    <x v="1"/>
    <x v="9"/>
    <x v="1"/>
    <d v="2025-06-04T00:00:00"/>
    <s v="junio"/>
    <n v="2025"/>
  </r>
  <r>
    <x v="0"/>
    <n v="99"/>
    <n v="1"/>
    <d v="2025-01-09T00:00:00"/>
    <d v="2025-01-04T00:00:00"/>
    <d v="2025-01-10T00:00:00"/>
    <s v="MinervaH"/>
    <x v="17"/>
    <s v="JAIMEG"/>
    <n v="26938.799999999999"/>
    <s v="EUR"/>
    <n v="26938.799999999999"/>
    <n v="31249.007999999998"/>
    <n v="5387.76"/>
    <n v="5387.76"/>
    <n v="6249.8015999999998"/>
    <n v="0.2"/>
    <n v="1"/>
    <x v="1"/>
    <x v="7"/>
    <x v="1"/>
    <d v="2025-02-24T00:00:00"/>
    <s v="febrero"/>
    <n v="2025"/>
  </r>
  <r>
    <x v="0"/>
    <n v="100"/>
    <n v="1"/>
    <d v="2025-01-10T00:00:00"/>
    <d v="2025-06-21T00:00:00"/>
    <d v="2025-07-25T00:00:00"/>
    <s v="VeronicaN"/>
    <x v="17"/>
    <m/>
    <n v="13574"/>
    <s v="USD"/>
    <n v="11673.64"/>
    <n v="13574"/>
    <n v="0"/>
    <n v="0"/>
    <n v="0"/>
    <n v="0"/>
    <n v="1"/>
    <x v="1"/>
    <x v="10"/>
    <x v="1"/>
    <d v="2025-09-08T00:00:00"/>
    <s v="septiembre"/>
    <n v="2025"/>
  </r>
  <r>
    <x v="0"/>
    <n v="101"/>
    <n v="1"/>
    <d v="2024-12-01T00:00:00"/>
    <d v="2025-05-10T00:00:00"/>
    <d v="2025-05-21T00:00:00"/>
    <s v="LucianaE"/>
    <x v="11"/>
    <m/>
    <n v="56880.79"/>
    <s v="USD"/>
    <n v="48917.479399999997"/>
    <n v="56880.79"/>
    <n v="13621.02"/>
    <n v="11714.0772"/>
    <n v="13621.02"/>
    <n v="0.23946608336487593"/>
    <n v="12"/>
    <x v="0"/>
    <x v="4"/>
    <x v="1"/>
    <d v="2025-07-05T00:00:00"/>
    <s v="julio"/>
    <n v="2025"/>
  </r>
  <r>
    <x v="0"/>
    <n v="102"/>
    <n v="1"/>
    <d v="2025-01-14T00:00:00"/>
    <d v="2025-01-21T00:00:00"/>
    <d v="2025-01-26T00:00:00"/>
    <s v="VeronicaN"/>
    <x v="18"/>
    <m/>
    <n v="72129.210000000006"/>
    <s v="USD"/>
    <n v="62031.120600000002"/>
    <n v="72129.210000000006"/>
    <n v="9079.81"/>
    <n v="7808.6365999999998"/>
    <n v="9079.81"/>
    <n v="0.12588256546827561"/>
    <n v="1"/>
    <x v="1"/>
    <x v="7"/>
    <x v="1"/>
    <d v="2025-03-12T00:00:00"/>
    <s v="marzo"/>
    <n v="2025"/>
  </r>
  <r>
    <x v="0"/>
    <n v="103"/>
    <n v="1"/>
    <d v="2025-01-14T00:00:00"/>
    <d v="2025-02-11T00:00:00"/>
    <d v="2025-02-23T00:00:00"/>
    <s v="MinervaH"/>
    <x v="18"/>
    <s v="JAIMEG"/>
    <n v="10240"/>
    <s v="USD"/>
    <n v="8806.4"/>
    <n v="10240"/>
    <n v="1228.8"/>
    <n v="1056.768"/>
    <n v="1228.8"/>
    <n v="0.12000000000000001"/>
    <n v="1"/>
    <x v="1"/>
    <x v="8"/>
    <x v="1"/>
    <d v="2025-04-09T00:00:00"/>
    <s v="abril"/>
    <n v="2025"/>
  </r>
  <r>
    <x v="0"/>
    <n v="104"/>
    <n v="1"/>
    <d v="2025-01-14T00:00:00"/>
    <d v="2025-02-12T00:00:00"/>
    <d v="2025-02-23T00:00:00"/>
    <s v="MinervaH"/>
    <x v="18"/>
    <s v="JAIMEG"/>
    <n v="15213.21"/>
    <s v="USD"/>
    <n v="13083.360599999998"/>
    <n v="15213.21"/>
    <n v="1074.43"/>
    <n v="924.00980000000004"/>
    <n v="1074.43"/>
    <n v="7.0624805678748945E-2"/>
    <n v="1"/>
    <x v="1"/>
    <x v="8"/>
    <x v="1"/>
    <d v="2025-04-09T00:00:00"/>
    <s v="abril"/>
    <n v="2025"/>
  </r>
  <r>
    <x v="0"/>
    <n v="105"/>
    <n v="1"/>
    <d v="2025-01-14T00:00:00"/>
    <d v="2025-01-17T00:00:00"/>
    <d v="2025-01-18T00:00:00"/>
    <s v="MinervaH"/>
    <x v="18"/>
    <s v="JAIMEG"/>
    <n v="268"/>
    <s v="USD"/>
    <n v="230.48"/>
    <n v="268"/>
    <n v="22.77"/>
    <n v="19.5822"/>
    <n v="22.77"/>
    <n v="8.4962686567164186E-2"/>
    <n v="1"/>
    <x v="1"/>
    <x v="7"/>
    <x v="1"/>
    <d v="2025-03-04T00:00:00"/>
    <s v="marzo"/>
    <n v="2025"/>
  </r>
  <r>
    <x v="0"/>
    <n v="106"/>
    <n v="1"/>
    <d v="2025-01-14T00:00:00"/>
    <d v="2025-01-17T00:00:00"/>
    <d v="2025-01-18T00:00:00"/>
    <s v="MinervaH"/>
    <x v="18"/>
    <s v="JAIMEG"/>
    <n v="268"/>
    <s v="USD"/>
    <n v="230.48"/>
    <n v="268"/>
    <n v="21.2"/>
    <n v="18.231999999999999"/>
    <n v="21.2"/>
    <n v="7.9104477611940296E-2"/>
    <n v="1"/>
    <x v="1"/>
    <x v="7"/>
    <x v="1"/>
    <d v="2025-03-04T00:00:00"/>
    <s v="marzo"/>
    <n v="2025"/>
  </r>
  <r>
    <x v="0"/>
    <n v="107"/>
    <n v="1"/>
    <d v="2025-01-14T00:00:00"/>
    <d v="2025-01-17T00:00:00"/>
    <d v="2025-01-18T00:00:00"/>
    <s v="MinervaH"/>
    <x v="18"/>
    <s v="JAIMEG"/>
    <n v="494"/>
    <s v="USD"/>
    <n v="424.84"/>
    <n v="494"/>
    <n v="41.1"/>
    <n v="35.346000000000004"/>
    <n v="41.1"/>
    <n v="8.3198380566801636E-2"/>
    <n v="1"/>
    <x v="1"/>
    <x v="7"/>
    <x v="1"/>
    <d v="2025-03-04T00:00:00"/>
    <s v="marzo"/>
    <n v="2025"/>
  </r>
  <r>
    <x v="0"/>
    <n v="108"/>
    <n v="1"/>
    <d v="2024-12-27T00:00:00"/>
    <d v="2024-12-21T00:00:00"/>
    <d v="2024-12-30T00:00:00"/>
    <s v="VeronicaN"/>
    <x v="14"/>
    <m/>
    <n v="76619.67"/>
    <s v="USD"/>
    <n v="65892.916199999992"/>
    <n v="76619.67"/>
    <n v="6812.1"/>
    <n v="5858.4059999999999"/>
    <n v="6812.1"/>
    <n v="8.8907978851905795E-2"/>
    <n v="12"/>
    <x v="0"/>
    <x v="1"/>
    <x v="0"/>
    <d v="2025-02-13T00:00:00"/>
    <s v="febrero"/>
    <n v="2025"/>
  </r>
  <r>
    <x v="0"/>
    <n v="109"/>
    <n v="1"/>
    <d v="2025-01-14T00:00:00"/>
    <d v="2025-02-13T00:00:00"/>
    <d v="2025-02-17T00:00:00"/>
    <s v="VeronicaN"/>
    <x v="18"/>
    <m/>
    <n v="95573"/>
    <s v="MXN"/>
    <n v="4587.5039999999999"/>
    <n v="5352.0879999999997"/>
    <n v="0"/>
    <n v="0"/>
    <n v="0"/>
    <n v="0"/>
    <n v="1"/>
    <x v="1"/>
    <x v="8"/>
    <x v="1"/>
    <d v="2025-04-03T00:00:00"/>
    <s v="abril"/>
    <n v="2025"/>
  </r>
  <r>
    <x v="0"/>
    <n v="110"/>
    <n v="1"/>
    <d v="2025-01-09T00:00:00"/>
    <d v="2025-02-01T00:00:00"/>
    <d v="2025-02-02T00:00:00"/>
    <s v="VeronicaN"/>
    <x v="17"/>
    <m/>
    <n v="302.2"/>
    <s v="USD"/>
    <n v="259.892"/>
    <n v="302.2"/>
    <n v="0"/>
    <n v="0"/>
    <n v="0"/>
    <n v="0"/>
    <n v="1"/>
    <x v="1"/>
    <x v="8"/>
    <x v="1"/>
    <d v="2025-03-19T00:00:00"/>
    <s v="marzo"/>
    <n v="2025"/>
  </r>
  <r>
    <x v="0"/>
    <n v="111"/>
    <n v="0"/>
    <d v="2025-01-14T00:00:00"/>
    <d v="2024-12-21T00:00:00"/>
    <d v="2025-01-06T00:00:00"/>
    <s v="VeronicaN"/>
    <x v="18"/>
    <m/>
    <n v="82419"/>
    <s v="GPB"/>
    <n v="94781.849999999991"/>
    <n v="110441.46"/>
    <n v="5580.29"/>
    <n v="6417.3334999999997"/>
    <n v="7477.5886"/>
    <n v="6.7706354117375855E-2"/>
    <n v="1"/>
    <x v="1"/>
    <x v="1"/>
    <x v="0"/>
    <d v="2025-02-20T00:00:00"/>
    <s v="febrero"/>
    <n v="2025"/>
  </r>
  <r>
    <x v="0"/>
    <n v="112"/>
    <n v="1"/>
    <d v="2025-01-15T00:00:00"/>
    <d v="2025-01-21T00:00:00"/>
    <d v="2025-01-24T00:00:00"/>
    <s v="MinervaH"/>
    <x v="18"/>
    <s v="JAIMEG"/>
    <n v="4392"/>
    <s v="USD"/>
    <n v="3777.12"/>
    <n v="4392"/>
    <n v="572"/>
    <n v="491.92"/>
    <n v="572"/>
    <n v="0.13023679417122042"/>
    <n v="1"/>
    <x v="1"/>
    <x v="7"/>
    <x v="1"/>
    <d v="2025-03-10T00:00:00"/>
    <s v="marzo"/>
    <n v="2025"/>
  </r>
  <r>
    <x v="0"/>
    <n v="113"/>
    <n v="0"/>
    <d v="2025-01-15T00:00:00"/>
    <d v="2024-12-26T00:00:00"/>
    <d v="2025-01-04T00:00:00"/>
    <s v="MinervaH"/>
    <x v="18"/>
    <s v="JAIMEG"/>
    <n v="20777.39"/>
    <s v="USD"/>
    <n v="17868.555399999997"/>
    <n v="20777.39"/>
    <n v="1832.8"/>
    <n v="1576.2079999999999"/>
    <n v="1832.8"/>
    <n v="8.8211271964380514E-2"/>
    <n v="1"/>
    <x v="1"/>
    <x v="1"/>
    <x v="0"/>
    <d v="2025-02-18T00:00:00"/>
    <s v="febrero"/>
    <n v="2025"/>
  </r>
  <r>
    <x v="0"/>
    <n v="114"/>
    <n v="1"/>
    <d v="2025-01-15T00:00:00"/>
    <d v="2025-05-19T00:00:00"/>
    <d v="2025-05-23T00:00:00"/>
    <s v="DianaM"/>
    <x v="18"/>
    <s v="MARC1989"/>
    <n v="113312.48"/>
    <s v="MXN"/>
    <n v="5438.9990399999997"/>
    <n v="6345.4988800000001"/>
    <n v="11498.11"/>
    <n v="551.90928000000008"/>
    <n v="643.89416000000006"/>
    <n v="0.10147258271992637"/>
    <n v="1"/>
    <x v="1"/>
    <x v="4"/>
    <x v="1"/>
    <d v="2025-07-07T00:00:00"/>
    <s v="julio"/>
    <n v="2025"/>
  </r>
  <r>
    <x v="0"/>
    <n v="115"/>
    <n v="0"/>
    <d v="2025-01-15T00:00:00"/>
    <d v="2025-10-04T00:00:00"/>
    <d v="2025-11-05T00:00:00"/>
    <s v="VeronicaN"/>
    <x v="18"/>
    <m/>
    <n v="224855.52"/>
    <s v="USD"/>
    <n v="193375.74719999998"/>
    <n v="224855.52"/>
    <n v="34369.699999999997"/>
    <n v="29557.941999999995"/>
    <n v="34369.699999999997"/>
    <n v="0.15285237382653535"/>
    <n v="1"/>
    <x v="1"/>
    <x v="0"/>
    <x v="1"/>
    <d v="2025-12-20T00:00:00"/>
    <s v="diciembre"/>
    <n v="2025"/>
  </r>
  <r>
    <x v="0"/>
    <n v="116"/>
    <n v="1"/>
    <d v="2024-10-01T00:00:00"/>
    <d v="2024-11-11T00:00:00"/>
    <d v="2024-11-24T00:00:00"/>
    <s v="LucianaE"/>
    <x v="2"/>
    <m/>
    <n v="18539"/>
    <s v="USD"/>
    <n v="15943.539999999999"/>
    <n v="18539"/>
    <n v="3819"/>
    <n v="3284.34"/>
    <n v="3819"/>
    <n v="0.20599816602837265"/>
    <n v="10"/>
    <x v="0"/>
    <x v="2"/>
    <x v="0"/>
    <d v="2025-01-08T00:00:00"/>
    <s v="enero"/>
    <n v="2025"/>
  </r>
  <r>
    <x v="0"/>
    <n v="117"/>
    <n v="1"/>
    <d v="2025-01-16T00:00:00"/>
    <d v="2025-01-05T00:00:00"/>
    <d v="2025-01-05T00:00:00"/>
    <s v="DianaM"/>
    <x v="18"/>
    <s v="MARC1989"/>
    <n v="606.17999999999995"/>
    <s v="EUR"/>
    <n v="606.17999999999995"/>
    <n v="703.16879999999992"/>
    <n v="100.07"/>
    <n v="100.07"/>
    <n v="116.08119999999998"/>
    <n v="0.16508297865320531"/>
    <n v="1"/>
    <x v="1"/>
    <x v="7"/>
    <x v="1"/>
    <d v="2025-02-19T00:00:00"/>
    <s v="febrero"/>
    <n v="2025"/>
  </r>
  <r>
    <x v="0"/>
    <n v="118"/>
    <n v="1"/>
    <d v="2025-01-16T00:00:00"/>
    <d v="2025-04-09T00:00:00"/>
    <d v="2025-04-25T00:00:00"/>
    <s v="VeronicaN"/>
    <x v="18"/>
    <m/>
    <n v="194580"/>
    <s v="USD"/>
    <n v="167338.79999999999"/>
    <n v="194580"/>
    <n v="15459.51"/>
    <n v="13295.178599999999"/>
    <n v="15459.51"/>
    <n v="7.9450662966389141E-2"/>
    <n v="1"/>
    <x v="1"/>
    <x v="9"/>
    <x v="1"/>
    <d v="2025-06-09T00:00:00"/>
    <s v="junio"/>
    <n v="2025"/>
  </r>
  <r>
    <x v="0"/>
    <n v="119"/>
    <n v="1"/>
    <d v="2025-01-16T00:00:00"/>
    <d v="2025-02-26T00:00:00"/>
    <d v="2025-03-19T00:00:00"/>
    <s v="LucianaE"/>
    <x v="18"/>
    <m/>
    <n v="40906.449999999997"/>
    <s v="EUR"/>
    <n v="40906.449999999997"/>
    <n v="47451.481999999996"/>
    <n v="3604.77"/>
    <n v="3604.77"/>
    <n v="4181.5331999999999"/>
    <n v="8.8122288783309244E-2"/>
    <n v="1"/>
    <x v="1"/>
    <x v="8"/>
    <x v="1"/>
    <d v="2025-05-03T00:00:00"/>
    <s v="mayo"/>
    <n v="2025"/>
  </r>
  <r>
    <x v="0"/>
    <n v="120"/>
    <n v="0"/>
    <d v="2025-01-17T00:00:00"/>
    <d v="2025-04-15T00:00:00"/>
    <d v="2025-04-29T00:00:00"/>
    <s v="LucianaE"/>
    <x v="18"/>
    <m/>
    <n v="2383.6799999999998"/>
    <s v="USD"/>
    <n v="2049.9647999999997"/>
    <n v="2383.6799999999998"/>
    <n v="174.9"/>
    <n v="150.41400000000002"/>
    <n v="174.9"/>
    <n v="7.3373942811115603E-2"/>
    <n v="1"/>
    <x v="1"/>
    <x v="9"/>
    <x v="1"/>
    <d v="2025-06-13T00:00:00"/>
    <s v="junio"/>
    <n v="2025"/>
  </r>
  <r>
    <x v="0"/>
    <n v="121"/>
    <n v="0"/>
    <d v="2025-01-17T00:00:00"/>
    <d v="2025-06-05T00:00:00"/>
    <d v="2025-06-16T00:00:00"/>
    <s v="LucianaE"/>
    <x v="18"/>
    <m/>
    <n v="1791.72"/>
    <s v="USD"/>
    <n v="1540.8792000000001"/>
    <n v="1791.72"/>
    <n v="154.26"/>
    <n v="132.6636"/>
    <n v="154.26"/>
    <n v="8.6096041792244324E-2"/>
    <n v="1"/>
    <x v="1"/>
    <x v="10"/>
    <x v="1"/>
    <d v="2025-07-31T00:00:00"/>
    <s v="julio"/>
    <n v="2025"/>
  </r>
  <r>
    <x v="0"/>
    <n v="122"/>
    <n v="1"/>
    <d v="2025-01-20T00:00:00"/>
    <d v="2025-01-20T00:00:00"/>
    <d v="2025-01-20T00:00:00"/>
    <s v="DianaM"/>
    <x v="19"/>
    <s v="MARC1989"/>
    <n v="11500.66"/>
    <s v="EUR"/>
    <n v="11500.66"/>
    <n v="13340.765599999999"/>
    <n v="1088.32"/>
    <n v="1088.32"/>
    <n v="1262.4511999999997"/>
    <n v="9.4631090737401155E-2"/>
    <n v="1"/>
    <x v="1"/>
    <x v="7"/>
    <x v="1"/>
    <d v="2025-03-06T00:00:00"/>
    <s v="marzo"/>
    <n v="2025"/>
  </r>
  <r>
    <x v="0"/>
    <n v="123"/>
    <n v="0"/>
    <d v="2025-01-20T00:00:00"/>
    <d v="2025-02-12T00:00:00"/>
    <d v="2025-02-16T00:00:00"/>
    <s v="LuciaS"/>
    <x v="19"/>
    <m/>
    <n v="6934.95"/>
    <s v="MXN"/>
    <n v="332.87759999999997"/>
    <n v="388.35719999999998"/>
    <n v="848.37"/>
    <n v="40.721760000000003"/>
    <n v="47.508720000000004"/>
    <n v="0.12233253303917117"/>
    <n v="1"/>
    <x v="1"/>
    <x v="8"/>
    <x v="1"/>
    <d v="2025-04-02T00:00:00"/>
    <s v="abril"/>
    <n v="2025"/>
  </r>
  <r>
    <x v="0"/>
    <n v="124"/>
    <n v="1"/>
    <d v="2025-01-20T00:00:00"/>
    <d v="2025-06-24T00:00:00"/>
    <d v="2025-07-07T00:00:00"/>
    <s v="MariaM"/>
    <x v="19"/>
    <s v="MINERVAH"/>
    <n v="57724"/>
    <s v="USD"/>
    <n v="49642.64"/>
    <n v="57724"/>
    <n v="6840"/>
    <n v="5882.4"/>
    <n v="6840"/>
    <n v="0.1184949067978657"/>
    <n v="1"/>
    <x v="1"/>
    <x v="10"/>
    <x v="1"/>
    <d v="2025-08-21T00:00:00"/>
    <s v="agosto"/>
    <n v="2025"/>
  </r>
  <r>
    <x v="0"/>
    <n v="126"/>
    <n v="0"/>
    <d v="2025-01-21T00:00:00"/>
    <d v="2025-06-01T00:00:00"/>
    <d v="2025-07-03T00:00:00"/>
    <s v="DianaM"/>
    <x v="19"/>
    <s v="JORGEP,MARC1989"/>
    <n v="155169.46"/>
    <s v="EUR"/>
    <n v="155169.46"/>
    <n v="179996.57359999997"/>
    <n v="11809.71"/>
    <n v="11809.71"/>
    <n v="13699.263599999998"/>
    <n v="7.610846876698546E-2"/>
    <n v="1"/>
    <x v="1"/>
    <x v="10"/>
    <x v="1"/>
    <d v="2025-08-17T00:00:00"/>
    <s v="agosto"/>
    <n v="2025"/>
  </r>
  <r>
    <x v="0"/>
    <n v="127"/>
    <n v="1"/>
    <d v="2025-01-23T00:00:00"/>
    <d v="2024-12-22T00:00:00"/>
    <d v="2025-01-28T00:00:00"/>
    <s v="DianaM"/>
    <x v="19"/>
    <s v="MARC1989"/>
    <n v="5088"/>
    <s v="USD"/>
    <n v="4375.68"/>
    <n v="5088"/>
    <n v="493.54"/>
    <n v="424.44440000000003"/>
    <n v="493.54"/>
    <n v="9.7000786163522007E-2"/>
    <n v="1"/>
    <x v="1"/>
    <x v="1"/>
    <x v="0"/>
    <d v="2025-03-14T00:00:00"/>
    <s v="marzo"/>
    <n v="2025"/>
  </r>
  <r>
    <x v="0"/>
    <n v="128"/>
    <n v="1"/>
    <d v="2025-01-23T00:00:00"/>
    <d v="2025-01-31T00:00:00"/>
    <d v="2025-02-08T00:00:00"/>
    <s v="MinervaH"/>
    <x v="19"/>
    <s v="JAIMEG"/>
    <n v="1389.53"/>
    <s v="USD"/>
    <n v="1194.9957999999999"/>
    <n v="1389.53"/>
    <n v="0"/>
    <n v="0"/>
    <n v="0"/>
    <n v="0"/>
    <n v="1"/>
    <x v="1"/>
    <x v="7"/>
    <x v="1"/>
    <d v="2025-03-25T00:00:00"/>
    <s v="marzo"/>
    <n v="2025"/>
  </r>
  <r>
    <x v="0"/>
    <n v="129"/>
    <n v="1"/>
    <d v="2025-01-23T00:00:00"/>
    <d v="2025-03-19T00:00:00"/>
    <d v="2025-04-06T00:00:00"/>
    <s v="MinervaH"/>
    <x v="19"/>
    <s v="JAIMEG"/>
    <n v="166662"/>
    <s v="USD"/>
    <n v="143329.32"/>
    <n v="166662"/>
    <n v="0"/>
    <n v="0"/>
    <n v="0"/>
    <n v="0"/>
    <n v="1"/>
    <x v="1"/>
    <x v="5"/>
    <x v="1"/>
    <d v="2025-05-21T00:00:00"/>
    <s v="mayo"/>
    <n v="2025"/>
  </r>
  <r>
    <x v="0"/>
    <n v="130"/>
    <n v="1"/>
    <d v="2025-01-23T00:00:00"/>
    <d v="2025-03-19T00:00:00"/>
    <d v="2025-04-07T00:00:00"/>
    <s v="MinervaH"/>
    <x v="19"/>
    <s v="JAIMEG"/>
    <n v="4389"/>
    <s v="USD"/>
    <n v="3774.54"/>
    <n v="4389"/>
    <n v="0"/>
    <n v="0"/>
    <n v="0"/>
    <n v="0"/>
    <n v="1"/>
    <x v="1"/>
    <x v="5"/>
    <x v="1"/>
    <d v="2025-05-22T00:00:00"/>
    <s v="mayo"/>
    <n v="2025"/>
  </r>
  <r>
    <x v="0"/>
    <n v="131"/>
    <n v="1"/>
    <d v="2025-01-28T00:00:00"/>
    <d v="2025-03-26T00:00:00"/>
    <d v="2025-06-08T00:00:00"/>
    <s v="MariellaP"/>
    <x v="20"/>
    <s v="MARC1989,MARIELLAP"/>
    <n v="11650.31"/>
    <s v="USD"/>
    <n v="10019.266599999999"/>
    <n v="11650.31"/>
    <n v="674.12"/>
    <n v="579.7432"/>
    <n v="674.12"/>
    <n v="5.7862837984568656E-2"/>
    <n v="1"/>
    <x v="1"/>
    <x v="5"/>
    <x v="1"/>
    <d v="2025-07-23T00:00:00"/>
    <s v="julio"/>
    <n v="2025"/>
  </r>
  <r>
    <x v="0"/>
    <n v="132"/>
    <n v="1"/>
    <d v="2025-01-28T00:00:00"/>
    <d v="2025-02-12T00:00:00"/>
    <d v="2025-02-18T00:00:00"/>
    <s v="DianaM"/>
    <x v="20"/>
    <s v="MARC1989"/>
    <n v="4428.88"/>
    <s v="USD"/>
    <n v="3808.8368"/>
    <n v="4428.88"/>
    <n v="827.2"/>
    <n v="711.39200000000005"/>
    <n v="827.2"/>
    <n v="0.18677408283809904"/>
    <n v="1"/>
    <x v="1"/>
    <x v="8"/>
    <x v="1"/>
    <d v="2025-04-04T00:00:00"/>
    <s v="abril"/>
    <n v="2025"/>
  </r>
  <r>
    <x v="0"/>
    <n v="133"/>
    <n v="1"/>
    <d v="2025-01-28T00:00:00"/>
    <d v="2025-01-18T00:00:00"/>
    <d v="2025-01-22T00:00:00"/>
    <s v="IsraelB"/>
    <x v="20"/>
    <s v="DIANAM,MARC1989"/>
    <n v="8756.25"/>
    <s v="USD"/>
    <n v="7530.375"/>
    <n v="8756.25"/>
    <n v="765"/>
    <n v="657.9"/>
    <n v="765"/>
    <n v="8.7366167023554597E-2"/>
    <n v="1"/>
    <x v="1"/>
    <x v="7"/>
    <x v="1"/>
    <d v="2025-03-08T00:00:00"/>
    <s v="marzo"/>
    <n v="2025"/>
  </r>
  <r>
    <x v="0"/>
    <n v="134"/>
    <n v="1"/>
    <d v="2025-01-29T00:00:00"/>
    <d v="2025-05-15T00:00:00"/>
    <d v="2025-05-26T00:00:00"/>
    <s v="MariellaP"/>
    <x v="20"/>
    <s v="MARC1989,MARIELLAP"/>
    <n v="31868.5"/>
    <s v="USD"/>
    <n v="27406.91"/>
    <n v="31868.5"/>
    <n v="4484.9799999999996"/>
    <n v="3857.0827999999997"/>
    <n v="4484.9799999999996"/>
    <n v="0.14073395359053609"/>
    <n v="1"/>
    <x v="1"/>
    <x v="4"/>
    <x v="1"/>
    <d v="2025-07-10T00:00:00"/>
    <s v="julio"/>
    <n v="2025"/>
  </r>
  <r>
    <x v="0"/>
    <n v="135"/>
    <n v="1"/>
    <d v="2025-01-30T00:00:00"/>
    <d v="2025-05-02T00:00:00"/>
    <d v="2025-05-13T00:00:00"/>
    <s v="RafaellaP"/>
    <x v="20"/>
    <m/>
    <n v="97396"/>
    <s v="USD"/>
    <n v="83760.56"/>
    <n v="97396"/>
    <n v="10209.200000000001"/>
    <n v="8779.9120000000003"/>
    <n v="10209.200000000001"/>
    <n v="0.10482155324653991"/>
    <n v="1"/>
    <x v="1"/>
    <x v="4"/>
    <x v="1"/>
    <d v="2025-06-27T00:00:00"/>
    <s v="junio"/>
    <n v="2025"/>
  </r>
  <r>
    <x v="0"/>
    <n v="136"/>
    <n v="1"/>
    <d v="2025-01-30T00:00:00"/>
    <d v="2025-04-10T00:00:00"/>
    <d v="2025-04-22T00:00:00"/>
    <s v="MariellaP"/>
    <x v="20"/>
    <s v="MARC1989,MARIELLAP"/>
    <n v="216317.35"/>
    <s v="USD"/>
    <n v="186032.921"/>
    <n v="216317.35"/>
    <n v="8889.11"/>
    <n v="7644.6346000000003"/>
    <n v="8889.11"/>
    <n v="4.1092912796869968E-2"/>
    <n v="1"/>
    <x v="1"/>
    <x v="9"/>
    <x v="1"/>
    <d v="2025-06-06T00:00:00"/>
    <s v="junio"/>
    <n v="2025"/>
  </r>
  <r>
    <x v="0"/>
    <n v="137"/>
    <n v="1"/>
    <d v="2025-01-30T00:00:00"/>
    <d v="2025-02-14T00:00:00"/>
    <d v="2025-03-02T00:00:00"/>
    <s v="DianaM"/>
    <x v="20"/>
    <s v="MARC1989"/>
    <n v="44604.11"/>
    <s v="USD"/>
    <n v="38359.534599999999"/>
    <n v="44604.11"/>
    <n v="11801.86"/>
    <n v="10149.5996"/>
    <n v="11801.86"/>
    <n v="0.26459131232525435"/>
    <n v="1"/>
    <x v="1"/>
    <x v="8"/>
    <x v="1"/>
    <d v="2025-04-16T00:00:00"/>
    <s v="abril"/>
    <n v="2025"/>
  </r>
  <r>
    <x v="0"/>
    <n v="138"/>
    <n v="1"/>
    <d v="2025-01-30T00:00:00"/>
    <d v="2025-11-14T00:00:00"/>
    <d v="2025-11-17T00:00:00"/>
    <s v="IsraelB"/>
    <x v="20"/>
    <s v="DIANAM"/>
    <n v="132324.54"/>
    <s v="MXN"/>
    <n v="6351.5779200000006"/>
    <n v="7410.1742400000003"/>
    <n v="31885.14"/>
    <n v="1530.4867200000001"/>
    <n v="1785.5678399999999"/>
    <n v="0.2409616538247554"/>
    <n v="1"/>
    <x v="1"/>
    <x v="2"/>
    <x v="1"/>
    <d v="2026-01-01T00:00:00"/>
    <s v="enero"/>
    <n v="2026"/>
  </r>
  <r>
    <x v="0"/>
    <n v="139"/>
    <n v="1"/>
    <d v="2025-01-30T00:00:00"/>
    <d v="2025-02-16T00:00:00"/>
    <d v="2025-02-17T00:00:00"/>
    <s v="IsraelB"/>
    <x v="20"/>
    <s v="DIANAM,MARC1989"/>
    <n v="2232"/>
    <s v="USD"/>
    <n v="1919.52"/>
    <n v="2232"/>
    <n v="190"/>
    <n v="163.4"/>
    <n v="190"/>
    <n v="8.5125448028673834E-2"/>
    <n v="1"/>
    <x v="1"/>
    <x v="8"/>
    <x v="1"/>
    <d v="2025-04-03T00:00:00"/>
    <s v="abril"/>
    <n v="2025"/>
  </r>
  <r>
    <x v="0"/>
    <n v="140"/>
    <n v="1"/>
    <d v="2025-01-31T00:00:00"/>
    <d v="2024-12-24T00:00:00"/>
    <d v="2024-12-28T00:00:00"/>
    <s v="DianaM"/>
    <x v="20"/>
    <s v="MARC1989"/>
    <n v="23910.84"/>
    <s v="USD"/>
    <n v="20563.322400000001"/>
    <n v="23910.84"/>
    <n v="2173.6799999999998"/>
    <n v="1869.3647999999998"/>
    <n v="2173.6799999999998"/>
    <n v="9.0907722187928142E-2"/>
    <n v="1"/>
    <x v="1"/>
    <x v="1"/>
    <x v="0"/>
    <d v="2025-02-11T00:00:00"/>
    <s v="febrero"/>
    <n v="2025"/>
  </r>
  <r>
    <x v="0"/>
    <n v="141"/>
    <n v="1"/>
    <d v="2025-01-31T00:00:00"/>
    <d v="2025-02-01T00:00:00"/>
    <d v="2025-02-08T00:00:00"/>
    <s v="MinervaH"/>
    <x v="20"/>
    <s v="JAIMEG"/>
    <n v="3158.37"/>
    <s v="EUR"/>
    <n v="3158.37"/>
    <n v="3663.7091999999998"/>
    <n v="197.17"/>
    <n v="197.17"/>
    <n v="228.71719999999996"/>
    <n v="6.2427771287087958E-2"/>
    <n v="1"/>
    <x v="1"/>
    <x v="8"/>
    <x v="1"/>
    <d v="2025-03-25T00:00:00"/>
    <s v="marzo"/>
    <n v="2025"/>
  </r>
  <r>
    <x v="0"/>
    <n v="142"/>
    <n v="0"/>
    <d v="2025-02-01T00:00:00"/>
    <d v="2025-05-04T00:00:00"/>
    <d v="2025-05-21T00:00:00"/>
    <s v="marc1989"/>
    <x v="20"/>
    <m/>
    <n v="2425"/>
    <s v="USD"/>
    <n v="2085.5"/>
    <n v="2425"/>
    <n v="35"/>
    <n v="30.099999999999998"/>
    <n v="35"/>
    <n v="1.4432989690721649E-2"/>
    <n v="2"/>
    <x v="1"/>
    <x v="4"/>
    <x v="1"/>
    <d v="2025-07-05T00:00:00"/>
    <s v="julio"/>
    <n v="2025"/>
  </r>
  <r>
    <x v="0"/>
    <n v="143"/>
    <n v="1"/>
    <d v="2025-02-04T00:00:00"/>
    <d v="2025-01-26T00:00:00"/>
    <d v="2025-01-28T00:00:00"/>
    <s v="DianaM"/>
    <x v="21"/>
    <s v="MARC1989"/>
    <n v="4874.42"/>
    <s v="EUR"/>
    <n v="4874.42"/>
    <n v="5654.3271999999997"/>
    <n v="416.06"/>
    <n v="416.06"/>
    <n v="482.62959999999998"/>
    <n v="8.5355796176775897E-2"/>
    <n v="2"/>
    <x v="1"/>
    <x v="7"/>
    <x v="1"/>
    <d v="2025-03-14T00:00:00"/>
    <s v="marzo"/>
    <n v="2025"/>
  </r>
  <r>
    <x v="0"/>
    <n v="144"/>
    <n v="1"/>
    <d v="2025-02-04T00:00:00"/>
    <d v="2024-12-28T00:00:00"/>
    <d v="2024-12-28T00:00:00"/>
    <s v="DianaM"/>
    <x v="21"/>
    <s v="MARC1989"/>
    <n v="3993.6"/>
    <s v="USD"/>
    <n v="3434.4960000000001"/>
    <n v="3993.6"/>
    <n v="360.96"/>
    <n v="310.42559999999997"/>
    <n v="360.96"/>
    <n v="9.0384615384615369E-2"/>
    <n v="2"/>
    <x v="1"/>
    <x v="1"/>
    <x v="0"/>
    <d v="2025-02-11T00:00:00"/>
    <s v="febrero"/>
    <n v="2025"/>
  </r>
  <r>
    <x v="0"/>
    <n v="145"/>
    <n v="1"/>
    <d v="2025-02-04T00:00:00"/>
    <d v="2024-12-10T00:00:00"/>
    <d v="2024-12-10T00:00:00"/>
    <s v="DianaM"/>
    <x v="21"/>
    <s v="MARC1989"/>
    <n v="4101.6000000000004"/>
    <s v="EUR"/>
    <n v="4101.6000000000004"/>
    <n v="4757.8559999999998"/>
    <n v="379.11"/>
    <n v="379.11"/>
    <n v="439.76759999999996"/>
    <n v="9.2429783499122287E-2"/>
    <n v="2"/>
    <x v="1"/>
    <x v="1"/>
    <x v="0"/>
    <d v="2025-01-24T00:00:00"/>
    <s v="enero"/>
    <n v="2025"/>
  </r>
  <r>
    <x v="0"/>
    <n v="146"/>
    <n v="1"/>
    <d v="2025-02-05T00:00:00"/>
    <d v="2025-01-28T00:00:00"/>
    <d v="2025-02-01T00:00:00"/>
    <s v="LorenzaP"/>
    <x v="21"/>
    <m/>
    <n v="10682.93"/>
    <s v="USD"/>
    <n v="9187.3197999999993"/>
    <n v="10682.93"/>
    <n v="1066.69"/>
    <n v="917.35340000000008"/>
    <n v="1066.69"/>
    <n v="9.9849947533120612E-2"/>
    <n v="2"/>
    <x v="1"/>
    <x v="7"/>
    <x v="1"/>
    <d v="2025-03-18T00:00:00"/>
    <s v="marzo"/>
    <n v="2025"/>
  </r>
  <r>
    <x v="0"/>
    <n v="147"/>
    <n v="1"/>
    <d v="2025-02-05T00:00:00"/>
    <d v="2025-01-28T00:00:00"/>
    <d v="2025-02-01T00:00:00"/>
    <s v="LorenzaP"/>
    <x v="21"/>
    <m/>
    <n v="10540"/>
    <s v="USD"/>
    <n v="9064.4"/>
    <n v="10540"/>
    <n v="923.76"/>
    <n v="794.43359999999996"/>
    <n v="923.76"/>
    <n v="8.7643263757115744E-2"/>
    <n v="2"/>
    <x v="1"/>
    <x v="7"/>
    <x v="1"/>
    <d v="2025-03-18T00:00:00"/>
    <s v="marzo"/>
    <n v="2025"/>
  </r>
  <r>
    <x v="0"/>
    <n v="148"/>
    <n v="1"/>
    <d v="2025-02-05T00:00:00"/>
    <d v="2025-01-28T00:00:00"/>
    <d v="2025-02-01T00:00:00"/>
    <s v="LorenzaP"/>
    <x v="21"/>
    <m/>
    <n v="7786"/>
    <s v="USD"/>
    <n v="6695.96"/>
    <n v="7786"/>
    <n v="639.20000000000005"/>
    <n v="549.71199999999999"/>
    <n v="639.20000000000005"/>
    <n v="8.2096069868995633E-2"/>
    <n v="2"/>
    <x v="1"/>
    <x v="7"/>
    <x v="1"/>
    <d v="2025-03-18T00:00:00"/>
    <s v="marzo"/>
    <n v="2025"/>
  </r>
  <r>
    <x v="0"/>
    <n v="149"/>
    <n v="1"/>
    <d v="2025-02-05T00:00:00"/>
    <d v="2025-06-08T00:00:00"/>
    <d v="2025-06-30T00:00:00"/>
    <s v="MariellaP"/>
    <x v="21"/>
    <s v="MARC1989,MARIELLAP"/>
    <n v="46703.1"/>
    <s v="USD"/>
    <n v="40164.665999999997"/>
    <n v="46703.1"/>
    <n v="6451.94"/>
    <n v="5548.6683999999996"/>
    <n v="6451.94"/>
    <n v="0.13814800302335392"/>
    <n v="2"/>
    <x v="1"/>
    <x v="10"/>
    <x v="1"/>
    <d v="2025-08-14T00:00:00"/>
    <s v="agosto"/>
    <n v="2025"/>
  </r>
  <r>
    <x v="0"/>
    <n v="150"/>
    <n v="1"/>
    <d v="2025-02-05T00:00:00"/>
    <d v="2025-04-08T00:00:00"/>
    <d v="2025-04-20T00:00:00"/>
    <s v="IsraelB"/>
    <x v="21"/>
    <s v="DIANAM,MARC1989"/>
    <n v="79382.05"/>
    <s v="USD"/>
    <n v="68268.562999999995"/>
    <n v="79382.05"/>
    <n v="10771.53"/>
    <n v="9263.515800000001"/>
    <n v="10771.53"/>
    <n v="0.1356922629234191"/>
    <n v="2"/>
    <x v="1"/>
    <x v="9"/>
    <x v="1"/>
    <d v="2025-06-04T00:00:00"/>
    <s v="junio"/>
    <n v="2025"/>
  </r>
  <r>
    <x v="0"/>
    <n v="151"/>
    <n v="1"/>
    <d v="2025-02-10T00:00:00"/>
    <d v="2025-06-06T00:00:00"/>
    <d v="2025-06-15T00:00:00"/>
    <s v="LucianaE"/>
    <x v="22"/>
    <m/>
    <n v="30644.639999999999"/>
    <s v="EUR"/>
    <n v="30644.639999999999"/>
    <n v="35547.782399999996"/>
    <n v="1686.66"/>
    <n v="1686.66"/>
    <n v="1956.5255999999999"/>
    <n v="5.5039315195087951E-2"/>
    <n v="2"/>
    <x v="1"/>
    <x v="10"/>
    <x v="1"/>
    <d v="2025-07-30T00:00:00"/>
    <s v="julio"/>
    <n v="2025"/>
  </r>
  <r>
    <x v="0"/>
    <n v="152"/>
    <n v="1"/>
    <d v="2025-02-10T00:00:00"/>
    <d v="2025-02-13T00:00:00"/>
    <d v="2025-02-20T00:00:00"/>
    <s v="DianaM"/>
    <x v="22"/>
    <s v="MARC1989"/>
    <n v="2949"/>
    <s v="USD"/>
    <n v="2536.14"/>
    <n v="2949"/>
    <n v="0"/>
    <n v="0"/>
    <n v="0"/>
    <n v="0"/>
    <n v="2"/>
    <x v="1"/>
    <x v="8"/>
    <x v="1"/>
    <d v="2025-04-06T00:00:00"/>
    <s v="abril"/>
    <n v="2025"/>
  </r>
  <r>
    <x v="0"/>
    <n v="153"/>
    <n v="1"/>
    <d v="2025-02-10T00:00:00"/>
    <d v="2025-12-19T00:00:00"/>
    <d v="2026-01-05T00:00:00"/>
    <s v="MariaM"/>
    <x v="22"/>
    <m/>
    <n v="51174.21"/>
    <s v="USD"/>
    <n v="44009.820599999999"/>
    <n v="51174.21"/>
    <n v="4777.42"/>
    <n v="4108.5811999999996"/>
    <n v="4777.42"/>
    <n v="9.3356008817722824E-2"/>
    <n v="2"/>
    <x v="1"/>
    <x v="1"/>
    <x v="1"/>
    <d v="2026-02-19T00:00:00"/>
    <s v="febrero"/>
    <n v="2026"/>
  </r>
  <r>
    <x v="0"/>
    <n v="154"/>
    <n v="1"/>
    <d v="2025-02-11T00:00:00"/>
    <d v="2025-04-11T00:00:00"/>
    <d v="2025-04-20T00:00:00"/>
    <s v="MinervaH"/>
    <x v="22"/>
    <s v="JAIMEG"/>
    <n v="38152.959999999999"/>
    <s v="USD"/>
    <n v="32811.545599999998"/>
    <n v="38152.959999999999"/>
    <n v="4490.6499999999996"/>
    <n v="3861.9589999999998"/>
    <n v="4490.6499999999996"/>
    <n v="0.11770122160901803"/>
    <n v="2"/>
    <x v="1"/>
    <x v="9"/>
    <x v="1"/>
    <d v="2025-06-04T00:00:00"/>
    <s v="junio"/>
    <n v="2025"/>
  </r>
  <r>
    <x v="0"/>
    <n v="155"/>
    <n v="0"/>
    <d v="2025-02-11T00:00:00"/>
    <d v="2025-03-22T00:00:00"/>
    <d v="2025-03-28T00:00:00"/>
    <s v="RafaellaP"/>
    <x v="22"/>
    <m/>
    <n v="15081"/>
    <s v="USD"/>
    <n v="12969.66"/>
    <n v="15081"/>
    <n v="1906.74"/>
    <n v="1639.7963999999999"/>
    <n v="1906.74"/>
    <n v="0.12643326039387309"/>
    <n v="2"/>
    <x v="1"/>
    <x v="5"/>
    <x v="1"/>
    <d v="2025-05-12T00:00:00"/>
    <s v="mayo"/>
    <n v="2025"/>
  </r>
  <r>
    <x v="0"/>
    <n v="156"/>
    <n v="1"/>
    <d v="2025-02-11T00:00:00"/>
    <d v="2025-05-29T00:00:00"/>
    <d v="2025-06-13T00:00:00"/>
    <s v="MinervaH"/>
    <x v="22"/>
    <s v="JAIMEG"/>
    <n v="1669499.85"/>
    <s v="MXN"/>
    <n v="80135.992800000007"/>
    <n v="93491.991600000008"/>
    <n v="197007.4"/>
    <n v="9456.3552"/>
    <n v="11032.4144"/>
    <n v="0.11800384408540078"/>
    <n v="2"/>
    <x v="1"/>
    <x v="4"/>
    <x v="1"/>
    <d v="2025-07-28T00:00:00"/>
    <s v="julio"/>
    <n v="2025"/>
  </r>
  <r>
    <x v="0"/>
    <n v="157"/>
    <n v="1"/>
    <d v="2025-02-12T00:00:00"/>
    <d v="2025-12-19T00:00:00"/>
    <d v="2025-12-29T00:00:00"/>
    <s v="VeronicaN"/>
    <x v="22"/>
    <m/>
    <n v="103134.33"/>
    <s v="USD"/>
    <n v="88695.523799999995"/>
    <n v="103134.33"/>
    <n v="16868.09"/>
    <n v="14506.5574"/>
    <n v="16868.09"/>
    <n v="0.16355456034862495"/>
    <n v="2"/>
    <x v="1"/>
    <x v="1"/>
    <x v="1"/>
    <d v="2026-02-12T00:00:00"/>
    <s v="febrero"/>
    <n v="2026"/>
  </r>
  <r>
    <x v="0"/>
    <n v="158"/>
    <n v="1"/>
    <d v="2025-02-12T00:00:00"/>
    <d v="2025-06-01T00:00:00"/>
    <d v="2025-06-30T00:00:00"/>
    <s v="DianaM"/>
    <x v="22"/>
    <s v="MARC1989"/>
    <n v="35538.559999999998"/>
    <s v="EUR"/>
    <n v="35538.559999999998"/>
    <n v="41224.729599999991"/>
    <n v="5337.36"/>
    <n v="5337.36"/>
    <n v="6191.3375999999989"/>
    <n v="0.15018503844837833"/>
    <n v="2"/>
    <x v="1"/>
    <x v="10"/>
    <x v="1"/>
    <d v="2025-08-14T00:00:00"/>
    <s v="agosto"/>
    <n v="2025"/>
  </r>
  <r>
    <x v="0"/>
    <n v="159"/>
    <n v="1"/>
    <d v="2025-02-12T00:00:00"/>
    <d v="2025-02-21T00:00:00"/>
    <d v="2025-03-03T00:00:00"/>
    <s v="FernandoS"/>
    <x v="22"/>
    <m/>
    <n v="5500"/>
    <s v="EUR"/>
    <n v="5500"/>
    <n v="6380"/>
    <n v="2310"/>
    <n v="2310"/>
    <n v="2679.6"/>
    <n v="0.42"/>
    <n v="2"/>
    <x v="1"/>
    <x v="8"/>
    <x v="1"/>
    <d v="2025-04-17T00:00:00"/>
    <s v="abril"/>
    <n v="2025"/>
  </r>
  <r>
    <x v="0"/>
    <n v="160"/>
    <n v="1"/>
    <d v="2025-02-12T00:00:00"/>
    <d v="2025-04-11T00:00:00"/>
    <d v="2025-04-11T00:00:00"/>
    <s v="LucianaE"/>
    <x v="22"/>
    <m/>
    <n v="3471.84"/>
    <s v="USD"/>
    <n v="2985.7824000000001"/>
    <n v="3471.84"/>
    <n v="135.28"/>
    <n v="116.3408"/>
    <n v="135.28"/>
    <n v="3.8964929259412875E-2"/>
    <n v="2"/>
    <x v="1"/>
    <x v="9"/>
    <x v="1"/>
    <d v="2025-05-26T00:00:00"/>
    <s v="mayo"/>
    <n v="2025"/>
  </r>
  <r>
    <x v="0"/>
    <n v="161"/>
    <n v="1"/>
    <d v="2025-02-12T00:00:00"/>
    <d v="2025-07-15T00:00:00"/>
    <d v="2025-07-21T00:00:00"/>
    <s v="LucianaE"/>
    <x v="22"/>
    <m/>
    <n v="6759"/>
    <s v="USD"/>
    <n v="5812.74"/>
    <n v="6759"/>
    <n v="227.94"/>
    <n v="196.0284"/>
    <n v="227.94"/>
    <n v="3.3723923657345764E-2"/>
    <n v="2"/>
    <x v="1"/>
    <x v="3"/>
    <x v="1"/>
    <d v="2025-09-04T00:00:00"/>
    <s v="septiembre"/>
    <n v="2025"/>
  </r>
  <r>
    <x v="0"/>
    <n v="162"/>
    <n v="1"/>
    <d v="2025-02-13T00:00:00"/>
    <d v="2025-05-21T00:00:00"/>
    <d v="2025-05-27T00:00:00"/>
    <s v="LucianaE"/>
    <x v="22"/>
    <m/>
    <n v="5106.96"/>
    <s v="USD"/>
    <n v="4391.9856"/>
    <n v="5106.96"/>
    <n v="408.9"/>
    <n v="351.654"/>
    <n v="408.9"/>
    <n v="8.0067202406128107E-2"/>
    <n v="2"/>
    <x v="1"/>
    <x v="4"/>
    <x v="1"/>
    <d v="2025-07-11T00:00:00"/>
    <s v="julio"/>
    <n v="2025"/>
  </r>
  <r>
    <x v="0"/>
    <n v="163"/>
    <n v="0"/>
    <d v="2025-02-13T00:00:00"/>
    <d v="2025-06-24T00:00:00"/>
    <d v="2025-07-16T00:00:00"/>
    <s v="MariellaP"/>
    <x v="22"/>
    <s v="JORGEP,MARC1989"/>
    <n v="51132.62"/>
    <s v="EUR"/>
    <n v="51132.62"/>
    <n v="59313.839200000002"/>
    <n v="5358.78"/>
    <n v="5358.78"/>
    <n v="6216.1847999999991"/>
    <n v="0.10480159240813397"/>
    <n v="2"/>
    <x v="1"/>
    <x v="10"/>
    <x v="1"/>
    <d v="2025-08-30T00:00:00"/>
    <s v="agosto"/>
    <n v="2025"/>
  </r>
  <r>
    <x v="0"/>
    <n v="164"/>
    <n v="1"/>
    <d v="2025-02-13T00:00:00"/>
    <d v="2025-04-12T00:00:00"/>
    <d v="2025-04-21T00:00:00"/>
    <s v="LucianaE"/>
    <x v="22"/>
    <m/>
    <n v="3445.65"/>
    <s v="EUR"/>
    <n v="3445.65"/>
    <n v="3996.9539999999997"/>
    <n v="291.48"/>
    <n v="291.48"/>
    <n v="338.11680000000001"/>
    <n v="8.4593618040137569E-2"/>
    <n v="2"/>
    <x v="1"/>
    <x v="9"/>
    <x v="1"/>
    <d v="2025-06-05T00:00:00"/>
    <s v="junio"/>
    <n v="2025"/>
  </r>
  <r>
    <x v="0"/>
    <n v="165"/>
    <n v="1"/>
    <d v="2025-02-13T00:00:00"/>
    <d v="2025-03-14T00:00:00"/>
    <d v="2025-03-30T00:00:00"/>
    <s v="DianaM"/>
    <x v="22"/>
    <s v="MARC1989"/>
    <n v="2277.39"/>
    <s v="USD"/>
    <n v="1958.5554"/>
    <n v="2277.39"/>
    <n v="212.21"/>
    <n v="182.50059999999999"/>
    <n v="212.21"/>
    <n v="9.3181229389783918E-2"/>
    <n v="2"/>
    <x v="1"/>
    <x v="5"/>
    <x v="1"/>
    <d v="2025-05-14T00:00:00"/>
    <s v="mayo"/>
    <n v="2025"/>
  </r>
  <r>
    <x v="0"/>
    <n v="166"/>
    <n v="0"/>
    <d v="2025-02-13T00:00:00"/>
    <d v="2025-02-28T00:00:00"/>
    <d v="2025-03-02T00:00:00"/>
    <s v="DianaM"/>
    <x v="22"/>
    <s v="JORGEP,MARC1989"/>
    <n v="6814"/>
    <s v="MXN"/>
    <n v="327.072"/>
    <n v="381.584"/>
    <n v="0"/>
    <n v="0"/>
    <n v="0"/>
    <n v="0"/>
    <n v="2"/>
    <x v="1"/>
    <x v="8"/>
    <x v="1"/>
    <d v="2025-04-16T00:00:00"/>
    <s v="abril"/>
    <n v="2025"/>
  </r>
  <r>
    <x v="0"/>
    <n v="167"/>
    <n v="1"/>
    <d v="2025-02-18T00:00:00"/>
    <d v="2025-03-06T00:00:00"/>
    <d v="2025-03-09T00:00:00"/>
    <s v="ClaudiaF"/>
    <x v="23"/>
    <m/>
    <n v="2611.4299999999998"/>
    <s v="USD"/>
    <n v="2245.8298"/>
    <n v="2611.4299999999998"/>
    <n v="206.41"/>
    <n v="177.51259999999999"/>
    <n v="206.41"/>
    <n v="7.9040985207338502E-2"/>
    <n v="2"/>
    <x v="1"/>
    <x v="5"/>
    <x v="1"/>
    <d v="2025-04-23T00:00:00"/>
    <s v="abril"/>
    <n v="2025"/>
  </r>
  <r>
    <x v="0"/>
    <n v="168"/>
    <n v="1"/>
    <d v="2025-02-18T00:00:00"/>
    <d v="2025-03-14T00:00:00"/>
    <d v="2025-03-25T00:00:00"/>
    <s v="DianaM"/>
    <x v="23"/>
    <s v="MARC1989"/>
    <n v="7872.54"/>
    <s v="USD"/>
    <n v="6770.3843999999999"/>
    <n v="7872.54"/>
    <n v="935.74"/>
    <n v="804.7364"/>
    <n v="935.74"/>
    <n v="0.11886125697678258"/>
    <n v="2"/>
    <x v="1"/>
    <x v="5"/>
    <x v="1"/>
    <d v="2025-05-09T00:00:00"/>
    <s v="mayo"/>
    <n v="2025"/>
  </r>
  <r>
    <x v="0"/>
    <n v="169"/>
    <n v="0"/>
    <d v="2025-02-18T00:00:00"/>
    <d v="2025-05-18T00:00:00"/>
    <d v="2026-04-26T00:00:00"/>
    <s v="RafaellaP"/>
    <x v="23"/>
    <m/>
    <n v="24281"/>
    <s v="USD"/>
    <n v="20881.66"/>
    <n v="24281"/>
    <n v="1611"/>
    <n v="1385.46"/>
    <n v="1611"/>
    <n v="6.6348173468967514E-2"/>
    <n v="2"/>
    <x v="1"/>
    <x v="4"/>
    <x v="1"/>
    <d v="2026-06-10T00:00:00"/>
    <s v="junio"/>
    <n v="2026"/>
  </r>
  <r>
    <x v="0"/>
    <n v="170"/>
    <n v="1"/>
    <d v="2025-02-19T00:00:00"/>
    <d v="2025-06-10T00:00:00"/>
    <d v="2025-07-26T00:00:00"/>
    <s v="ClaudiaF"/>
    <x v="23"/>
    <m/>
    <n v="52766.67"/>
    <s v="EUR"/>
    <n v="52766.67"/>
    <n v="61209.337199999994"/>
    <n v="3592.6"/>
    <n v="3592.6"/>
    <n v="4167.4159999999993"/>
    <n v="6.8084645098885344E-2"/>
    <n v="2"/>
    <x v="1"/>
    <x v="10"/>
    <x v="1"/>
    <d v="2025-09-09T00:00:00"/>
    <s v="septiembre"/>
    <n v="2025"/>
  </r>
  <r>
    <x v="0"/>
    <n v="171"/>
    <n v="0"/>
    <d v="2025-02-19T00:00:00"/>
    <d v="2025-04-03T00:00:00"/>
    <d v="2025-04-29T00:00:00"/>
    <s v="LucianaE"/>
    <x v="23"/>
    <m/>
    <n v="172307.58"/>
    <s v="USD"/>
    <n v="148184.51879999999"/>
    <n v="172307.58"/>
    <n v="11639.31"/>
    <n v="10009.8066"/>
    <n v="11639.31"/>
    <n v="6.7549610992157172E-2"/>
    <n v="2"/>
    <x v="1"/>
    <x v="9"/>
    <x v="1"/>
    <d v="2025-06-13T00:00:00"/>
    <s v="junio"/>
    <n v="2025"/>
  </r>
  <r>
    <x v="0"/>
    <n v="172"/>
    <n v="1"/>
    <d v="2025-02-19T00:00:00"/>
    <d v="2025-10-07T00:00:00"/>
    <d v="2025-11-01T00:00:00"/>
    <s v="LucianaE"/>
    <x v="23"/>
    <m/>
    <n v="34174.980000000003"/>
    <s v="USD"/>
    <n v="29390.482800000002"/>
    <n v="34174.980000000003"/>
    <n v="3200.57"/>
    <n v="2752.4902000000002"/>
    <n v="3200.57"/>
    <n v="9.3652432276478292E-2"/>
    <n v="2"/>
    <x v="1"/>
    <x v="0"/>
    <x v="1"/>
    <d v="2025-12-16T00:00:00"/>
    <s v="diciembre"/>
    <n v="2025"/>
  </r>
  <r>
    <x v="0"/>
    <n v="173"/>
    <n v="1"/>
    <d v="2025-02-19T00:00:00"/>
    <d v="2025-07-17T00:00:00"/>
    <d v="2025-07-31T00:00:00"/>
    <s v="LucianaE"/>
    <x v="23"/>
    <m/>
    <n v="30665.64"/>
    <s v="USD"/>
    <n v="26372.450399999998"/>
    <n v="30665.64"/>
    <n v="2645.16"/>
    <n v="2274.8375999999998"/>
    <n v="2645.16"/>
    <n v="8.6258105162651103E-2"/>
    <n v="2"/>
    <x v="1"/>
    <x v="3"/>
    <x v="1"/>
    <d v="2025-09-14T00:00:00"/>
    <s v="septiembre"/>
    <n v="2025"/>
  </r>
  <r>
    <x v="0"/>
    <n v="174"/>
    <n v="1"/>
    <d v="2025-02-20T00:00:00"/>
    <d v="2025-02-20T00:00:00"/>
    <d v="2025-02-26T00:00:00"/>
    <s v="DianaM"/>
    <x v="23"/>
    <s v="MARC1989"/>
    <n v="26206.01"/>
    <s v="USD"/>
    <n v="22537.168599999997"/>
    <n v="26206.01"/>
    <n v="2355.34"/>
    <n v="2025.5924"/>
    <n v="2355.34"/>
    <n v="8.9877856262742792E-2"/>
    <n v="2"/>
    <x v="1"/>
    <x v="8"/>
    <x v="1"/>
    <d v="2025-04-12T00:00:00"/>
    <s v="abril"/>
    <n v="2025"/>
  </r>
  <r>
    <x v="0"/>
    <n v="175"/>
    <n v="1"/>
    <d v="2025-02-20T00:00:00"/>
    <d v="2025-05-22T00:00:00"/>
    <d v="2025-06-02T00:00:00"/>
    <s v="RafaellaP"/>
    <x v="23"/>
    <s v="MARC1989"/>
    <n v="72356.42"/>
    <s v="USD"/>
    <n v="62226.521199999996"/>
    <n v="72356.42"/>
    <n v="8449.42"/>
    <n v="7266.5011999999997"/>
    <n v="8449.42"/>
    <n v="0.11677498693274212"/>
    <n v="2"/>
    <x v="1"/>
    <x v="4"/>
    <x v="1"/>
    <d v="2025-07-17T00:00:00"/>
    <s v="julio"/>
    <n v="2025"/>
  </r>
  <r>
    <x v="0"/>
    <n v="176"/>
    <n v="1"/>
    <d v="2025-02-20T00:00:00"/>
    <d v="2025-04-17T00:00:00"/>
    <d v="2025-04-20T00:00:00"/>
    <s v="LucianaE"/>
    <x v="23"/>
    <m/>
    <n v="4998.51"/>
    <s v="USD"/>
    <n v="4298.7186000000002"/>
    <n v="4998.51"/>
    <n v="451.2"/>
    <n v="388.03199999999998"/>
    <n v="451.2"/>
    <n v="9.0266899536061734E-2"/>
    <n v="2"/>
    <x v="1"/>
    <x v="9"/>
    <x v="1"/>
    <d v="2025-06-04T00:00:00"/>
    <s v="junio"/>
    <n v="2025"/>
  </r>
  <r>
    <x v="0"/>
    <n v="177"/>
    <n v="1"/>
    <d v="2025-02-21T00:00:00"/>
    <d v="2025-04-12T00:00:00"/>
    <d v="2025-04-15T00:00:00"/>
    <s v="DianaM"/>
    <x v="23"/>
    <s v="MARC1989"/>
    <n v="18247"/>
    <s v="USD"/>
    <n v="15692.42"/>
    <n v="18247"/>
    <n v="1327.72"/>
    <n v="1141.8392000000001"/>
    <n v="1327.72"/>
    <n v="7.2763741984983837E-2"/>
    <n v="2"/>
    <x v="1"/>
    <x v="9"/>
    <x v="1"/>
    <d v="2025-05-30T00:00:00"/>
    <s v="mayo"/>
    <n v="2025"/>
  </r>
  <r>
    <x v="0"/>
    <n v="178"/>
    <n v="1"/>
    <d v="2025-02-21T00:00:00"/>
    <d v="2025-03-17T00:00:00"/>
    <d v="2025-06-08T00:00:00"/>
    <s v="DianaM"/>
    <x v="23"/>
    <s v="MARC1989,MARIELLAP"/>
    <n v="11312.07"/>
    <s v="USD"/>
    <n v="9728.3801999999996"/>
    <n v="11312.07"/>
    <n v="963.48"/>
    <n v="828.59280000000001"/>
    <n v="963.48"/>
    <n v="8.5172740267696362E-2"/>
    <n v="2"/>
    <x v="1"/>
    <x v="5"/>
    <x v="1"/>
    <d v="2025-07-23T00:00:00"/>
    <s v="julio"/>
    <n v="2025"/>
  </r>
  <r>
    <x v="0"/>
    <n v="179"/>
    <n v="1"/>
    <d v="2025-02-24T00:00:00"/>
    <d v="2025-05-02T00:00:00"/>
    <d v="2025-05-04T00:00:00"/>
    <s v="EduardoP"/>
    <x v="24"/>
    <m/>
    <n v="2598.7600000000002"/>
    <s v="USD"/>
    <n v="2234.9336000000003"/>
    <n v="2598.7600000000002"/>
    <n v="296.10000000000002"/>
    <n v="254.64600000000002"/>
    <n v="296.10000000000002"/>
    <n v="0.11393895550185472"/>
    <n v="2"/>
    <x v="1"/>
    <x v="4"/>
    <x v="1"/>
    <d v="2025-06-18T00:00:00"/>
    <s v="junio"/>
    <n v="2025"/>
  </r>
  <r>
    <x v="0"/>
    <n v="180"/>
    <n v="0"/>
    <d v="2025-02-24T00:00:00"/>
    <d v="2025-04-04T00:00:00"/>
    <d v="2025-04-06T00:00:00"/>
    <s v="EduardoP"/>
    <x v="24"/>
    <m/>
    <n v="2458.9"/>
    <s v="USD"/>
    <n v="2114.654"/>
    <n v="2458.9"/>
    <n v="303.52999999999997"/>
    <n v="261.03579999999999"/>
    <n v="303.52999999999997"/>
    <n v="0.12344137622514133"/>
    <n v="2"/>
    <x v="1"/>
    <x v="9"/>
    <x v="1"/>
    <d v="2025-05-21T00:00:00"/>
    <s v="mayo"/>
    <n v="2025"/>
  </r>
  <r>
    <x v="0"/>
    <n v="181"/>
    <n v="1"/>
    <d v="2025-02-24T00:00:00"/>
    <d v="2025-07-21T00:00:00"/>
    <d v="2025-07-27T00:00:00"/>
    <s v="AndreaM"/>
    <x v="24"/>
    <m/>
    <n v="19706"/>
    <s v="USD"/>
    <n v="16947.16"/>
    <n v="19706"/>
    <n v="337.24"/>
    <n v="290.02640000000002"/>
    <n v="337.24"/>
    <n v="1.7113569471227039E-2"/>
    <n v="2"/>
    <x v="1"/>
    <x v="3"/>
    <x v="1"/>
    <d v="2025-09-10T00:00:00"/>
    <s v="septiembre"/>
    <n v="2025"/>
  </r>
  <r>
    <x v="0"/>
    <n v="183"/>
    <n v="1"/>
    <d v="2025-02-26T00:00:00"/>
    <d v="2025-07-09T00:00:00"/>
    <d v="2025-07-18T00:00:00"/>
    <s v="VeronicaN"/>
    <x v="24"/>
    <m/>
    <n v="37718.11"/>
    <s v="USD"/>
    <n v="32437.5746"/>
    <n v="37718.11"/>
    <n v="1242.95"/>
    <n v="1068.9370000000001"/>
    <n v="1242.95"/>
    <n v="3.2953666024092942E-2"/>
    <n v="2"/>
    <x v="1"/>
    <x v="3"/>
    <x v="1"/>
    <d v="2025-09-01T00:00:00"/>
    <s v="septiembre"/>
    <n v="2025"/>
  </r>
  <r>
    <x v="0"/>
    <n v="185"/>
    <n v="1"/>
    <d v="2025-01-13T00:00:00"/>
    <d v="2025-01-25T00:00:00"/>
    <d v="2025-02-09T00:00:00"/>
    <s v="MinervaH"/>
    <x v="18"/>
    <m/>
    <n v="1196"/>
    <s v="USD"/>
    <n v="1028.56"/>
    <n v="1196"/>
    <n v="0"/>
    <n v="0"/>
    <n v="0"/>
    <n v="0"/>
    <n v="1"/>
    <x v="1"/>
    <x v="7"/>
    <x v="1"/>
    <d v="2025-03-26T00:00:00"/>
    <s v="marzo"/>
    <n v="2025"/>
  </r>
  <r>
    <x v="0"/>
    <n v="186"/>
    <n v="1"/>
    <d v="2025-02-28T00:00:00"/>
    <d v="2025-02-04T00:00:00"/>
    <d v="2025-02-08T00:00:00"/>
    <s v="VeronicaN"/>
    <x v="24"/>
    <m/>
    <n v="134515"/>
    <s v="MXN"/>
    <n v="6456.72"/>
    <n v="7532.84"/>
    <n v="25731.52"/>
    <n v="1235.1129600000002"/>
    <n v="1440.9651200000001"/>
    <n v="0.19129108277887227"/>
    <n v="2"/>
    <x v="1"/>
    <x v="8"/>
    <x v="1"/>
    <d v="2025-03-25T00:00:00"/>
    <s v="marzo"/>
    <n v="2025"/>
  </r>
  <r>
    <x v="0"/>
    <n v="187"/>
    <n v="1"/>
    <d v="2025-03-03T00:00:00"/>
    <d v="2025-03-06T00:00:00"/>
    <d v="2025-03-11T00:00:00"/>
    <s v="DianaM"/>
    <x v="25"/>
    <s v="MARC1989"/>
    <n v="3382.8"/>
    <s v="USD"/>
    <n v="2909.2080000000001"/>
    <n v="3382.8"/>
    <n v="209.86"/>
    <n v="180.4796"/>
    <n v="209.86"/>
    <n v="6.2037365496038784E-2"/>
    <n v="3"/>
    <x v="1"/>
    <x v="5"/>
    <x v="1"/>
    <d v="2025-04-25T00:00:00"/>
    <s v="abril"/>
    <n v="2025"/>
  </r>
  <r>
    <x v="0"/>
    <n v="188"/>
    <n v="1"/>
    <d v="2025-03-05T00:00:00"/>
    <d v="2025-02-01T00:00:00"/>
    <d v="2025-02-08T00:00:00"/>
    <s v="DianaM"/>
    <x v="25"/>
    <s v="MARC1989"/>
    <n v="10019.209999999999"/>
    <s v="USD"/>
    <n v="8616.5205999999998"/>
    <n v="10019.209999999999"/>
    <n v="997.21"/>
    <n v="857.60059999999999"/>
    <n v="997.21"/>
    <n v="9.9529803247960666E-2"/>
    <n v="3"/>
    <x v="1"/>
    <x v="8"/>
    <x v="1"/>
    <d v="2025-03-25T00:00:00"/>
    <s v="marzo"/>
    <n v="2025"/>
  </r>
  <r>
    <x v="0"/>
    <n v="189"/>
    <n v="1"/>
    <d v="2025-03-06T00:00:00"/>
    <d v="2025-04-13T00:00:00"/>
    <d v="2025-05-04T00:00:00"/>
    <s v="DianaM"/>
    <x v="25"/>
    <s v="MARC1989"/>
    <n v="34063.61"/>
    <s v="USD"/>
    <n v="29294.704600000001"/>
    <n v="34063.61"/>
    <n v="1062.49"/>
    <n v="913.7414"/>
    <n v="1062.49"/>
    <n v="3.1191350535072472E-2"/>
    <n v="3"/>
    <x v="1"/>
    <x v="9"/>
    <x v="1"/>
    <d v="2025-06-18T00:00:00"/>
    <s v="junio"/>
    <n v="2025"/>
  </r>
  <r>
    <x v="0"/>
    <n v="190"/>
    <n v="1"/>
    <d v="2025-03-06T00:00:00"/>
    <d v="2025-04-10T00:00:00"/>
    <d v="2025-04-20T00:00:00"/>
    <s v="VeronicaN"/>
    <x v="25"/>
    <m/>
    <n v="5626.99"/>
    <s v="USD"/>
    <n v="4839.2114000000001"/>
    <n v="5626.99"/>
    <n v="0"/>
    <n v="0"/>
    <n v="0"/>
    <n v="0"/>
    <n v="3"/>
    <x v="1"/>
    <x v="9"/>
    <x v="1"/>
    <d v="2025-06-04T00:00:00"/>
    <s v="junio"/>
    <n v="2025"/>
  </r>
  <r>
    <x v="0"/>
    <n v="191"/>
    <n v="0"/>
    <d v="2025-03-06T00:00:00"/>
    <d v="2025-03-14T00:00:00"/>
    <d v="2025-03-15T00:00:00"/>
    <s v="MinervaH"/>
    <x v="25"/>
    <s v="JAIMEG"/>
    <n v="720"/>
    <s v="EUR"/>
    <n v="720"/>
    <n v="835.19999999999993"/>
    <n v="99.74"/>
    <n v="99.74"/>
    <n v="115.69839999999999"/>
    <n v="0.13852777777777778"/>
    <n v="3"/>
    <x v="1"/>
    <x v="5"/>
    <x v="1"/>
    <d v="2025-04-29T00:00:00"/>
    <s v="abril"/>
    <n v="2025"/>
  </r>
  <r>
    <x v="0"/>
    <n v="192"/>
    <n v="1"/>
    <d v="2025-03-07T00:00:00"/>
    <d v="2024-12-06T00:00:00"/>
    <d v="2024-12-09T00:00:00"/>
    <s v="DianaM"/>
    <x v="25"/>
    <s v="MARC1989"/>
    <n v="5250"/>
    <s v="USD"/>
    <n v="4515"/>
    <n v="5250"/>
    <n v="525"/>
    <n v="451.5"/>
    <n v="525"/>
    <n v="0.1"/>
    <n v="3"/>
    <x v="1"/>
    <x v="1"/>
    <x v="0"/>
    <d v="2025-01-23T00:00:00"/>
    <s v="enero"/>
    <n v="2025"/>
  </r>
  <r>
    <x v="0"/>
    <n v="193"/>
    <n v="1"/>
    <d v="2025-03-09T00:00:00"/>
    <d v="2025-04-04T00:00:00"/>
    <d v="2025-06-27T00:00:00"/>
    <s v="MinervaH"/>
    <x v="26"/>
    <s v="JAIMEG"/>
    <n v="68627.509999999995"/>
    <s v="USD"/>
    <n v="59019.658599999995"/>
    <n v="68627.509999999995"/>
    <n v="12484.09"/>
    <n v="10736.3174"/>
    <n v="12484.09"/>
    <n v="0.18191086927093816"/>
    <n v="3"/>
    <x v="1"/>
    <x v="9"/>
    <x v="1"/>
    <d v="2025-08-11T00:00:00"/>
    <s v="agosto"/>
    <n v="2025"/>
  </r>
  <r>
    <x v="0"/>
    <n v="194"/>
    <n v="1"/>
    <d v="2025-03-10T00:00:00"/>
    <d v="2025-05-22T00:00:00"/>
    <d v="2025-05-26T00:00:00"/>
    <s v="LucianaE"/>
    <x v="26"/>
    <m/>
    <n v="8470.11"/>
    <s v="USD"/>
    <n v="7284.2946000000002"/>
    <n v="8470.11"/>
    <n v="750"/>
    <n v="645"/>
    <n v="750"/>
    <n v="8.8546665863843563E-2"/>
    <n v="3"/>
    <x v="1"/>
    <x v="4"/>
    <x v="1"/>
    <d v="2025-07-10T00:00:00"/>
    <s v="julio"/>
    <n v="2025"/>
  </r>
  <r>
    <x v="0"/>
    <n v="195"/>
    <n v="1"/>
    <d v="2025-03-10T00:00:00"/>
    <d v="2025-07-12T00:00:00"/>
    <d v="2025-07-19T00:00:00"/>
    <s v="VeronicaN"/>
    <x v="26"/>
    <m/>
    <n v="16000"/>
    <s v="EUR"/>
    <n v="16000"/>
    <n v="18560"/>
    <n v="0"/>
    <n v="0"/>
    <n v="0"/>
    <n v="0"/>
    <n v="3"/>
    <x v="1"/>
    <x v="3"/>
    <x v="1"/>
    <d v="2025-09-02T00:00:00"/>
    <s v="septiembre"/>
    <n v="2025"/>
  </r>
  <r>
    <x v="0"/>
    <n v="196"/>
    <n v="1"/>
    <d v="2025-03-12T00:00:00"/>
    <d v="2025-05-14T00:00:00"/>
    <d v="2025-05-25T00:00:00"/>
    <s v="DianaM"/>
    <x v="26"/>
    <s v="MARC1989"/>
    <n v="14952.34"/>
    <s v="USD"/>
    <n v="12859.0124"/>
    <n v="14952.34"/>
    <n v="1042.05"/>
    <n v="896.1629999999999"/>
    <n v="1042.05"/>
    <n v="6.969143291284173E-2"/>
    <n v="3"/>
    <x v="1"/>
    <x v="4"/>
    <x v="1"/>
    <d v="2025-07-09T00:00:00"/>
    <s v="julio"/>
    <n v="2025"/>
  </r>
  <r>
    <x v="0"/>
    <n v="197"/>
    <n v="1"/>
    <d v="2025-03-12T00:00:00"/>
    <d v="2025-03-15T00:00:00"/>
    <d v="2025-03-20T00:00:00"/>
    <s v="VeronicaN"/>
    <x v="26"/>
    <m/>
    <n v="8747"/>
    <s v="USD"/>
    <n v="7522.42"/>
    <n v="8747"/>
    <n v="1241.6400000000001"/>
    <n v="1067.8104000000001"/>
    <n v="1241.6400000000001"/>
    <n v="0.14195038298845319"/>
    <n v="3"/>
    <x v="1"/>
    <x v="5"/>
    <x v="1"/>
    <d v="2025-05-04T00:00:00"/>
    <s v="mayo"/>
    <n v="2025"/>
  </r>
  <r>
    <x v="0"/>
    <n v="198"/>
    <n v="0"/>
    <d v="2025-03-13T00:00:00"/>
    <d v="2025-10-22T00:00:00"/>
    <d v="2025-11-30T00:00:00"/>
    <s v="LucianaE"/>
    <x v="26"/>
    <m/>
    <n v="84947.09"/>
    <s v="USD"/>
    <n v="73054.497399999993"/>
    <n v="84947.09"/>
    <n v="8298.99"/>
    <n v="7137.1313999999993"/>
    <n v="8298.99"/>
    <n v="9.7695989350547505E-2"/>
    <n v="3"/>
    <x v="1"/>
    <x v="0"/>
    <x v="1"/>
    <d v="2026-01-14T00:00:00"/>
    <s v="enero"/>
    <n v="2026"/>
  </r>
  <r>
    <x v="0"/>
    <n v="199"/>
    <n v="1"/>
    <d v="2025-03-14T00:00:00"/>
    <d v="2025-02-09T00:00:00"/>
    <d v="2025-02-11T00:00:00"/>
    <s v="MinervaH"/>
    <x v="26"/>
    <s v="JAIMEG"/>
    <n v="4395"/>
    <s v="USD"/>
    <n v="3779.7"/>
    <n v="4395"/>
    <n v="439.5"/>
    <n v="377.96999999999997"/>
    <n v="439.5"/>
    <n v="9.9999999999999992E-2"/>
    <n v="3"/>
    <x v="1"/>
    <x v="8"/>
    <x v="1"/>
    <d v="2025-03-28T00:00:00"/>
    <s v="marzo"/>
    <n v="2025"/>
  </r>
  <r>
    <x v="0"/>
    <n v="200"/>
    <n v="1"/>
    <d v="2025-03-16T00:00:00"/>
    <d v="2025-03-19T00:00:00"/>
    <d v="2025-03-24T00:00:00"/>
    <s v="ClaudiaF"/>
    <x v="27"/>
    <m/>
    <n v="3998.77"/>
    <s v="USD"/>
    <n v="3438.9422"/>
    <n v="3998.77"/>
    <n v="0"/>
    <n v="0"/>
    <n v="0"/>
    <n v="0"/>
    <n v="3"/>
    <x v="1"/>
    <x v="5"/>
    <x v="1"/>
    <d v="2025-05-08T00:00:00"/>
    <s v="mayo"/>
    <n v="2025"/>
  </r>
  <r>
    <x v="0"/>
    <n v="201"/>
    <n v="1"/>
    <d v="2025-03-17T00:00:00"/>
    <d v="2025-03-19T00:00:00"/>
    <d v="2025-03-24T00:00:00"/>
    <s v="ClaudiaF"/>
    <x v="27"/>
    <m/>
    <n v="3998.77"/>
    <s v="USD"/>
    <n v="3438.9422"/>
    <n v="3998.77"/>
    <n v="1443.6"/>
    <n v="1241.4959999999999"/>
    <n v="1443.6"/>
    <n v="0.36101101088584736"/>
    <n v="3"/>
    <x v="1"/>
    <x v="5"/>
    <x v="1"/>
    <d v="2025-05-08T00:00:00"/>
    <s v="mayo"/>
    <n v="2025"/>
  </r>
  <r>
    <x v="0"/>
    <n v="202"/>
    <n v="0"/>
    <d v="2025-03-18T00:00:00"/>
    <d v="2025-10-10T00:00:00"/>
    <d v="2026-02-25T00:00:00"/>
    <s v="DianaM"/>
    <x v="27"/>
    <s v="MARC1989"/>
    <n v="31690.94"/>
    <s v="USD"/>
    <n v="27254.2084"/>
    <n v="31690.94"/>
    <n v="4155.63"/>
    <n v="3573.8418000000001"/>
    <n v="4155.63"/>
    <n v="0.13112990652849049"/>
    <n v="3"/>
    <x v="1"/>
    <x v="0"/>
    <x v="1"/>
    <d v="2026-04-11T00:00:00"/>
    <s v="abril"/>
    <n v="2026"/>
  </r>
  <r>
    <x v="0"/>
    <n v="203"/>
    <n v="1"/>
    <d v="2025-03-18T00:00:00"/>
    <d v="2025-05-21T00:00:00"/>
    <d v="2025-05-26T00:00:00"/>
    <s v="LucianaE"/>
    <x v="27"/>
    <m/>
    <n v="4115.6400000000003"/>
    <s v="USD"/>
    <n v="3539.4504000000002"/>
    <n v="4115.6400000000003"/>
    <n v="226.7"/>
    <n v="194.96199999999999"/>
    <n v="226.7"/>
    <n v="5.5082563100757105E-2"/>
    <n v="3"/>
    <x v="1"/>
    <x v="4"/>
    <x v="1"/>
    <d v="2025-07-10T00:00:00"/>
    <s v="julio"/>
    <n v="2025"/>
  </r>
  <r>
    <x v="0"/>
    <n v="204"/>
    <n v="1"/>
    <d v="2025-03-19T00:00:00"/>
    <d v="2025-06-14T00:00:00"/>
    <d v="2025-06-14T00:00:00"/>
    <s v="DianaM"/>
    <x v="27"/>
    <s v="MARC1989"/>
    <n v="120965.81"/>
    <s v="EUR"/>
    <n v="120965.81"/>
    <n v="140320.33959999998"/>
    <n v="11107.62"/>
    <n v="11107.62"/>
    <n v="12884.8392"/>
    <n v="9.182445849781852E-2"/>
    <n v="3"/>
    <x v="1"/>
    <x v="10"/>
    <x v="1"/>
    <d v="2025-07-29T00:00:00"/>
    <s v="julio"/>
    <n v="2025"/>
  </r>
  <r>
    <x v="0"/>
    <n v="205"/>
    <n v="1"/>
    <d v="2025-03-19T00:00:00"/>
    <d v="2025-04-17T00:00:00"/>
    <d v="2025-04-23T00:00:00"/>
    <s v="DianaM"/>
    <x v="27"/>
    <s v="MARC1989,MARIELLAP"/>
    <n v="868193.33"/>
    <s v="MXN"/>
    <n v="41673.279839999996"/>
    <n v="48618.826479999996"/>
    <n v="58255.6"/>
    <n v="2796.2687999999998"/>
    <n v="3262.3136"/>
    <n v="6.7099801377188656E-2"/>
    <n v="3"/>
    <x v="1"/>
    <x v="9"/>
    <x v="1"/>
    <d v="2025-06-07T00:00:00"/>
    <s v="junio"/>
    <n v="2025"/>
  </r>
  <r>
    <x v="0"/>
    <n v="206"/>
    <n v="1"/>
    <d v="2025-03-20T00:00:00"/>
    <d v="2025-03-19T00:00:00"/>
    <d v="2025-04-07T00:00:00"/>
    <s v="MinervaH"/>
    <x v="27"/>
    <m/>
    <n v="8210"/>
    <s v="USD"/>
    <n v="7060.5999999999995"/>
    <n v="8210"/>
    <n v="0"/>
    <n v="0"/>
    <n v="0"/>
    <n v="0"/>
    <n v="3"/>
    <x v="1"/>
    <x v="5"/>
    <x v="1"/>
    <d v="2025-05-22T00:00:00"/>
    <s v="mayo"/>
    <n v="2025"/>
  </r>
  <r>
    <x v="0"/>
    <n v="207"/>
    <n v="1"/>
    <d v="2025-03-20T00:00:00"/>
    <d v="2025-06-24T00:00:00"/>
    <d v="2025-07-14T00:00:00"/>
    <s v="MinervaH"/>
    <x v="27"/>
    <m/>
    <n v="4370.66"/>
    <s v="USD"/>
    <n v="3758.7675999999997"/>
    <n v="4370.66"/>
    <n v="0"/>
    <n v="0"/>
    <n v="0"/>
    <n v="0"/>
    <n v="3"/>
    <x v="1"/>
    <x v="10"/>
    <x v="1"/>
    <d v="2025-08-28T00:00:00"/>
    <s v="agosto"/>
    <n v="2025"/>
  </r>
  <r>
    <x v="0"/>
    <n v="208"/>
    <n v="1"/>
    <d v="2025-03-20T00:00:00"/>
    <d v="2025-06-24T00:00:00"/>
    <d v="2025-07-14T00:00:00"/>
    <s v="MinervaH"/>
    <x v="27"/>
    <m/>
    <n v="4370.66"/>
    <s v="USD"/>
    <n v="3758.7675999999997"/>
    <n v="4370.66"/>
    <n v="0"/>
    <n v="0"/>
    <n v="0"/>
    <n v="0"/>
    <n v="3"/>
    <x v="1"/>
    <x v="10"/>
    <x v="1"/>
    <d v="2025-08-28T00:00:00"/>
    <s v="agosto"/>
    <n v="2025"/>
  </r>
  <r>
    <x v="0"/>
    <n v="209"/>
    <n v="1"/>
    <d v="2025-03-20T00:00:00"/>
    <d v="2025-04-24T00:00:00"/>
    <d v="2025-04-24T00:00:00"/>
    <s v="VeronicaN"/>
    <x v="27"/>
    <m/>
    <n v="2293.19"/>
    <s v="EUR"/>
    <n v="2293.19"/>
    <n v="2660.1003999999998"/>
    <n v="620.19000000000005"/>
    <n v="620.19000000000005"/>
    <n v="719.42039999999997"/>
    <n v="0.27044858908332936"/>
    <n v="3"/>
    <x v="1"/>
    <x v="9"/>
    <x v="1"/>
    <d v="2025-06-08T00:00:00"/>
    <s v="junio"/>
    <n v="2025"/>
  </r>
  <r>
    <x v="0"/>
    <n v="210"/>
    <n v="1"/>
    <d v="2025-03-20T00:00:00"/>
    <d v="2025-04-11T00:00:00"/>
    <d v="2025-04-15T00:00:00"/>
    <s v="MariaM"/>
    <x v="27"/>
    <m/>
    <n v="20882.560000000001"/>
    <s v="USD"/>
    <n v="17959.0016"/>
    <n v="20882.560000000001"/>
    <n v="1666.76"/>
    <n v="1433.4135999999999"/>
    <n v="1666.76"/>
    <n v="7.9815884642495935E-2"/>
    <n v="3"/>
    <x v="1"/>
    <x v="9"/>
    <x v="1"/>
    <d v="2025-05-30T00:00:00"/>
    <s v="mayo"/>
    <n v="2025"/>
  </r>
  <r>
    <x v="0"/>
    <n v="211"/>
    <n v="1"/>
    <d v="2025-03-20T00:00:00"/>
    <d v="2025-03-03T00:00:00"/>
    <d v="2025-03-06T00:00:00"/>
    <s v="MariaM"/>
    <x v="27"/>
    <m/>
    <n v="4088.2"/>
    <s v="USD"/>
    <n v="3515.8519999999999"/>
    <n v="4088.2"/>
    <n v="1068.2"/>
    <n v="918.65200000000004"/>
    <n v="1068.2"/>
    <n v="0.26128858666405758"/>
    <n v="3"/>
    <x v="1"/>
    <x v="5"/>
    <x v="1"/>
    <d v="2025-04-20T00:00:00"/>
    <s v="abril"/>
    <n v="2025"/>
  </r>
  <r>
    <x v="0"/>
    <n v="212"/>
    <n v="0"/>
    <d v="2025-03-24T00:00:00"/>
    <d v="2025-04-12T00:00:00"/>
    <d v="2025-04-19T00:00:00"/>
    <s v="DianaM"/>
    <x v="28"/>
    <s v="MARC1989"/>
    <n v="17326.09"/>
    <s v="USD"/>
    <n v="14900.437400000001"/>
    <n v="17326.09"/>
    <n v="230.88"/>
    <n v="198.55679999999998"/>
    <n v="230.88"/>
    <n v="1.3325568550088334E-2"/>
    <n v="3"/>
    <x v="1"/>
    <x v="9"/>
    <x v="1"/>
    <d v="2025-06-03T00:00:00"/>
    <s v="junio"/>
    <n v="2025"/>
  </r>
  <r>
    <x v="0"/>
    <n v="213"/>
    <n v="1"/>
    <d v="2025-03-24T00:00:00"/>
    <d v="2025-04-18T00:00:00"/>
    <d v="2025-04-23T00:00:00"/>
    <s v="DianaM"/>
    <x v="28"/>
    <s v="MARC1989"/>
    <n v="19973.2"/>
    <s v="USD"/>
    <n v="17176.952000000001"/>
    <n v="19973.2"/>
    <n v="1896.09"/>
    <n v="1630.6373999999998"/>
    <n v="1896.09"/>
    <n v="9.4931708489375752E-2"/>
    <n v="3"/>
    <x v="1"/>
    <x v="9"/>
    <x v="1"/>
    <d v="2025-06-07T00:00:00"/>
    <s v="junio"/>
    <n v="2025"/>
  </r>
  <r>
    <x v="0"/>
    <n v="214"/>
    <n v="1"/>
    <d v="2025-03-24T00:00:00"/>
    <d v="2025-04-20T00:00:00"/>
    <d v="2025-04-26T00:00:00"/>
    <s v="LucianaE"/>
    <x v="28"/>
    <m/>
    <n v="27730.21"/>
    <s v="USD"/>
    <n v="23847.980599999999"/>
    <n v="27730.21"/>
    <n v="5645.2"/>
    <n v="4854.8719999999994"/>
    <n v="5645.2"/>
    <n v="0.20357581136240943"/>
    <n v="3"/>
    <x v="1"/>
    <x v="9"/>
    <x v="1"/>
    <d v="2025-06-10T00:00:00"/>
    <s v="junio"/>
    <n v="2025"/>
  </r>
  <r>
    <x v="0"/>
    <n v="215"/>
    <n v="1"/>
    <d v="2025-03-24T00:00:00"/>
    <d v="2025-02-20T00:00:00"/>
    <d v="2025-09-13T00:00:00"/>
    <s v="MariaM"/>
    <x v="28"/>
    <m/>
    <n v="33148.04"/>
    <s v="EUR"/>
    <n v="33148.04"/>
    <n v="38451.7264"/>
    <n v="3673.52"/>
    <n v="3673.52"/>
    <n v="4261.2831999999999"/>
    <n v="0.11082163530634088"/>
    <n v="3"/>
    <x v="1"/>
    <x v="8"/>
    <x v="1"/>
    <d v="2025-10-28T00:00:00"/>
    <s v="octubre"/>
    <n v="2025"/>
  </r>
  <r>
    <x v="0"/>
    <n v="216"/>
    <n v="1"/>
    <d v="2025-03-25T00:00:00"/>
    <d v="2025-03-17T00:00:00"/>
    <d v="2025-03-22T00:00:00"/>
    <s v="DianaM"/>
    <x v="28"/>
    <s v="JAIMEG"/>
    <n v="58328.6"/>
    <s v="USD"/>
    <n v="50162.595999999998"/>
    <n v="58328.6"/>
    <n v="5832.86"/>
    <n v="5016.2595999999994"/>
    <n v="5832.86"/>
    <n v="9.9999999999999992E-2"/>
    <n v="3"/>
    <x v="1"/>
    <x v="5"/>
    <x v="1"/>
    <d v="2025-05-06T00:00:00"/>
    <s v="mayo"/>
    <n v="2025"/>
  </r>
  <r>
    <x v="0"/>
    <n v="217"/>
    <n v="1"/>
    <d v="2025-03-25T00:00:00"/>
    <d v="2025-03-27T00:00:00"/>
    <d v="2025-03-31T00:00:00"/>
    <s v="MariaM"/>
    <x v="28"/>
    <m/>
    <n v="3574"/>
    <s v="USD"/>
    <n v="3073.64"/>
    <n v="3574"/>
    <n v="266.95999999999998"/>
    <n v="229.58559999999997"/>
    <n v="266.95999999999998"/>
    <n v="7.4695019585898151E-2"/>
    <n v="3"/>
    <x v="1"/>
    <x v="5"/>
    <x v="1"/>
    <d v="2025-05-15T00:00:00"/>
    <s v="mayo"/>
    <n v="2025"/>
  </r>
  <r>
    <x v="0"/>
    <n v="218"/>
    <n v="1"/>
    <d v="2025-03-26T00:00:00"/>
    <d v="2025-07-27T00:00:00"/>
    <d v="2025-08-05T00:00:00"/>
    <s v="DianaM"/>
    <x v="28"/>
    <s v="MARC1989,MARIELLAP"/>
    <n v="90597.7"/>
    <s v="USD"/>
    <n v="77914.021999999997"/>
    <n v="90597.7"/>
    <n v="12468.3"/>
    <n v="10722.737999999999"/>
    <n v="12468.3"/>
    <n v="0.13762269903099084"/>
    <n v="3"/>
    <x v="1"/>
    <x v="3"/>
    <x v="1"/>
    <d v="2025-09-19T00:00:00"/>
    <s v="septiembre"/>
    <n v="2025"/>
  </r>
  <r>
    <x v="0"/>
    <n v="219"/>
    <n v="1"/>
    <d v="2025-03-26T00:00:00"/>
    <d v="2025-06-05T00:00:00"/>
    <d v="2025-06-25T00:00:00"/>
    <s v="MinervaH"/>
    <x v="28"/>
    <m/>
    <n v="10185.200000000001"/>
    <s v="EUR"/>
    <n v="10185.200000000001"/>
    <n v="11814.832"/>
    <n v="496.02"/>
    <n v="496.02"/>
    <n v="575.38319999999999"/>
    <n v="4.8700074618073276E-2"/>
    <n v="3"/>
    <x v="1"/>
    <x v="10"/>
    <x v="1"/>
    <d v="2025-08-09T00:00:00"/>
    <s v="agosto"/>
    <n v="2025"/>
  </r>
  <r>
    <x v="0"/>
    <n v="220"/>
    <n v="1"/>
    <d v="2025-03-06T00:00:00"/>
    <d v="2025-04-30T00:00:00"/>
    <d v="2025-05-05T00:00:00"/>
    <s v="MinervaH"/>
    <x v="25"/>
    <m/>
    <n v="9173.7000000000007"/>
    <s v="EUR"/>
    <n v="9173.7000000000007"/>
    <n v="10641.492"/>
    <n v="924.52"/>
    <n v="924.52"/>
    <n v="1072.4431999999999"/>
    <n v="0.10077940198611246"/>
    <n v="3"/>
    <x v="1"/>
    <x v="9"/>
    <x v="1"/>
    <d v="2025-06-19T00:00:00"/>
    <s v="junio"/>
    <n v="2025"/>
  </r>
  <r>
    <x v="0"/>
    <n v="221"/>
    <n v="1"/>
    <d v="2025-03-26T00:00:00"/>
    <d v="2025-06-29T00:00:00"/>
    <d v="2025-07-06T00:00:00"/>
    <s v="MariaM"/>
    <x v="28"/>
    <m/>
    <n v="23018"/>
    <s v="USD"/>
    <n v="19795.48"/>
    <n v="23018"/>
    <n v="2035.16"/>
    <n v="1750.2376000000002"/>
    <n v="2035.16"/>
    <n v="8.8416022243461651E-2"/>
    <n v="3"/>
    <x v="1"/>
    <x v="10"/>
    <x v="1"/>
    <d v="2025-08-20T00:00:00"/>
    <s v="agosto"/>
    <n v="2025"/>
  </r>
  <r>
    <x v="0"/>
    <n v="222"/>
    <n v="0"/>
    <d v="2025-03-11T00:00:00"/>
    <d v="2025-07-15T00:00:00"/>
    <d v="2025-08-25T00:00:00"/>
    <s v="MinervaH"/>
    <x v="26"/>
    <s v="JAIMEG"/>
    <n v="84169.55"/>
    <s v="USD"/>
    <n v="72385.812999999995"/>
    <n v="84169.55"/>
    <n v="12749.55"/>
    <n v="10964.612999999999"/>
    <n v="12749.55"/>
    <n v="0.15147461284989644"/>
    <n v="3"/>
    <x v="1"/>
    <x v="3"/>
    <x v="1"/>
    <d v="2025-10-09T00:00:00"/>
    <s v="octubre"/>
    <n v="2025"/>
  </r>
  <r>
    <x v="0"/>
    <n v="223"/>
    <n v="1"/>
    <d v="2025-03-26T00:00:00"/>
    <d v="2025-04-21T00:00:00"/>
    <d v="2025-06-12T00:00:00"/>
    <s v="DianaM"/>
    <x v="28"/>
    <s v="MARC1989"/>
    <n v="12539.51"/>
    <s v="USD"/>
    <n v="10783.9786"/>
    <n v="12539.51"/>
    <n v="0"/>
    <n v="0"/>
    <n v="0"/>
    <n v="0"/>
    <n v="3"/>
    <x v="1"/>
    <x v="9"/>
    <x v="1"/>
    <d v="2025-07-27T00:00:00"/>
    <s v="julio"/>
    <n v="2025"/>
  </r>
  <r>
    <x v="0"/>
    <n v="225"/>
    <n v="1"/>
    <d v="2025-03-31T00:00:00"/>
    <d v="2025-04-17T00:00:00"/>
    <d v="2025-04-26T00:00:00"/>
    <s v="AndreaG"/>
    <x v="29"/>
    <s v="JAIMEG"/>
    <n v="1912.84"/>
    <s v="EUR"/>
    <n v="1912.84"/>
    <n v="2218.8943999999997"/>
    <n v="160.72"/>
    <n v="160.72"/>
    <n v="186.43519999999998"/>
    <n v="8.4021664122456666E-2"/>
    <n v="3"/>
    <x v="1"/>
    <x v="9"/>
    <x v="1"/>
    <d v="2025-06-10T00:00:00"/>
    <s v="junio"/>
    <n v="2025"/>
  </r>
  <r>
    <x v="0"/>
    <n v="226"/>
    <n v="1"/>
    <d v="2025-03-31T00:00:00"/>
    <d v="2025-06-17T00:00:00"/>
    <d v="2025-07-13T00:00:00"/>
    <s v="DianaM"/>
    <x v="29"/>
    <s v="MARC1989,MARIELLAP"/>
    <n v="30570.31"/>
    <s v="USD"/>
    <n v="26290.4666"/>
    <n v="30570.31"/>
    <n v="3833.87"/>
    <n v="3297.1281999999997"/>
    <n v="3833.87"/>
    <n v="0.12541155127311432"/>
    <n v="3"/>
    <x v="1"/>
    <x v="10"/>
    <x v="1"/>
    <d v="2025-08-27T00:00:00"/>
    <s v="agosto"/>
    <n v="2025"/>
  </r>
  <r>
    <x v="0"/>
    <n v="227"/>
    <n v="1"/>
    <d v="2025-03-31T00:00:00"/>
    <d v="2025-06-16T00:00:00"/>
    <d v="2025-06-18T00:00:00"/>
    <s v="MariaM"/>
    <x v="29"/>
    <m/>
    <n v="1822.35"/>
    <s v="USD"/>
    <n v="1567.221"/>
    <n v="1822.35"/>
    <n v="195.71"/>
    <n v="168.31059999999999"/>
    <n v="195.71"/>
    <n v="0.10739429857052707"/>
    <n v="3"/>
    <x v="1"/>
    <x v="10"/>
    <x v="1"/>
    <d v="2025-08-02T00:00:00"/>
    <s v="agosto"/>
    <n v="2025"/>
  </r>
  <r>
    <x v="0"/>
    <n v="228"/>
    <n v="1"/>
    <d v="2025-03-31T00:00:00"/>
    <d v="2025-04-14T00:00:00"/>
    <d v="2025-04-22T00:00:00"/>
    <s v="LucianaE"/>
    <x v="29"/>
    <m/>
    <n v="31520"/>
    <s v="USD"/>
    <n v="27107.200000000001"/>
    <n v="31520"/>
    <n v="4977.6400000000003"/>
    <n v="4280.7704000000003"/>
    <n v="4977.6400000000003"/>
    <n v="0.15792005076142132"/>
    <n v="3"/>
    <x v="1"/>
    <x v="9"/>
    <x v="1"/>
    <d v="2025-06-06T00:00:00"/>
    <s v="junio"/>
    <n v="2025"/>
  </r>
  <r>
    <x v="0"/>
    <n v="229"/>
    <n v="1"/>
    <d v="2025-04-01T00:00:00"/>
    <d v="2025-09-03T00:00:00"/>
    <d v="2025-09-18T00:00:00"/>
    <s v="LucianaE"/>
    <x v="29"/>
    <m/>
    <n v="20656.189999999999"/>
    <s v="USD"/>
    <n v="17764.323399999997"/>
    <n v="20656.189999999999"/>
    <n v="1679.57"/>
    <n v="1444.4302"/>
    <n v="1679.57"/>
    <n v="8.1310735426039379E-2"/>
    <n v="4"/>
    <x v="1"/>
    <x v="6"/>
    <x v="1"/>
    <d v="2025-11-02T00:00:00"/>
    <s v="noviembre"/>
    <n v="2025"/>
  </r>
  <r>
    <x v="0"/>
    <n v="230"/>
    <n v="1"/>
    <d v="2025-04-01T00:00:00"/>
    <d v="2025-04-04T00:00:00"/>
    <d v="2025-04-06T00:00:00"/>
    <s v="DianaM"/>
    <x v="29"/>
    <s v="MARC1989"/>
    <n v="707.47"/>
    <s v="USD"/>
    <n v="608.42420000000004"/>
    <n v="707.47"/>
    <n v="64.31"/>
    <n v="55.306600000000003"/>
    <n v="64.31"/>
    <n v="9.0901380977285257E-2"/>
    <n v="4"/>
    <x v="1"/>
    <x v="9"/>
    <x v="1"/>
    <d v="2025-05-21T00:00:00"/>
    <s v="mayo"/>
    <n v="2025"/>
  </r>
  <r>
    <x v="0"/>
    <n v="232"/>
    <n v="1"/>
    <d v="2025-04-01T00:00:00"/>
    <d v="2025-02-25T00:00:00"/>
    <d v="2025-02-26T00:00:00"/>
    <s v="LorenzaP"/>
    <x v="29"/>
    <m/>
    <n v="51558.95"/>
    <s v="MXN"/>
    <n v="2474.8296"/>
    <n v="2887.3011999999999"/>
    <n v="3552"/>
    <n v="170.49600000000001"/>
    <n v="198.91200000000001"/>
    <n v="6.8892015838181345E-2"/>
    <n v="4"/>
    <x v="1"/>
    <x v="8"/>
    <x v="1"/>
    <d v="2025-04-12T00:00:00"/>
    <s v="abril"/>
    <n v="2025"/>
  </r>
  <r>
    <x v="0"/>
    <n v="235"/>
    <n v="1"/>
    <d v="2025-04-02T00:00:00"/>
    <d v="2025-02-20T00:00:00"/>
    <d v="2025-02-20T00:00:00"/>
    <s v="DianaM"/>
    <x v="29"/>
    <s v="MARC1989"/>
    <n v="2120.8000000000002"/>
    <s v="USD"/>
    <n v="1823.8880000000001"/>
    <n v="2120.8000000000002"/>
    <n v="181.23"/>
    <n v="155.8578"/>
    <n v="181.23"/>
    <n v="8.5453602414183316E-2"/>
    <n v="4"/>
    <x v="1"/>
    <x v="8"/>
    <x v="1"/>
    <d v="2025-04-06T00:00:00"/>
    <s v="abril"/>
    <n v="2025"/>
  </r>
  <r>
    <x v="0"/>
    <n v="236"/>
    <n v="1"/>
    <d v="2025-04-02T00:00:00"/>
    <d v="2025-01-02T00:00:00"/>
    <d v="2025-01-17T00:00:00"/>
    <s v="DianaM"/>
    <x v="29"/>
    <m/>
    <n v="13318.8"/>
    <s v="USD"/>
    <n v="11454.168"/>
    <n v="13318.8"/>
    <n v="1138.1500000000001"/>
    <n v="978.80900000000008"/>
    <n v="1138.1500000000001"/>
    <n v="8.5454395290867055E-2"/>
    <n v="4"/>
    <x v="1"/>
    <x v="7"/>
    <x v="1"/>
    <d v="2025-03-03T00:00:00"/>
    <s v="marzo"/>
    <n v="2025"/>
  </r>
  <r>
    <x v="0"/>
    <n v="237"/>
    <n v="1"/>
    <d v="2025-04-02T00:00:00"/>
    <d v="2025-02-09T00:00:00"/>
    <d v="2025-02-09T00:00:00"/>
    <s v="DianaM"/>
    <x v="29"/>
    <m/>
    <n v="4100"/>
    <s v="EUR"/>
    <n v="4100"/>
    <n v="4756"/>
    <n v="707.65"/>
    <n v="707.65"/>
    <n v="820.87399999999991"/>
    <n v="0.17259756097560974"/>
    <n v="4"/>
    <x v="1"/>
    <x v="8"/>
    <x v="1"/>
    <d v="2025-03-26T00:00:00"/>
    <s v="marzo"/>
    <n v="2025"/>
  </r>
  <r>
    <x v="0"/>
    <n v="238"/>
    <n v="1"/>
    <d v="2025-04-02T00:00:00"/>
    <d v="2025-07-18T00:00:00"/>
    <d v="2025-08-29T00:00:00"/>
    <s v="DianaM"/>
    <x v="29"/>
    <s v="MARC1989,MARIELLAP"/>
    <n v="133523.04999999999"/>
    <s v="USD"/>
    <n v="114829.82299999999"/>
    <n v="133523.04999999999"/>
    <n v="18763.04"/>
    <n v="16136.214400000001"/>
    <n v="18763.04"/>
    <n v="0.14052285354476252"/>
    <n v="4"/>
    <x v="1"/>
    <x v="3"/>
    <x v="1"/>
    <d v="2025-10-13T00:00:00"/>
    <s v="octubre"/>
    <n v="2025"/>
  </r>
  <r>
    <x v="0"/>
    <n v="239"/>
    <n v="0"/>
    <d v="2025-04-03T00:00:00"/>
    <d v="2025-04-02T00:00:00"/>
    <d v="2025-12-23T00:00:00"/>
    <s v="VeronicaN"/>
    <x v="29"/>
    <m/>
    <n v="101527.25"/>
    <s v="USD"/>
    <n v="87313.434999999998"/>
    <n v="101527.25"/>
    <n v="2335.31"/>
    <n v="2008.3665999999998"/>
    <n v="2335.31"/>
    <n v="2.3001804934143295E-2"/>
    <n v="4"/>
    <x v="1"/>
    <x v="9"/>
    <x v="1"/>
    <d v="2026-02-06T00:00:00"/>
    <s v="febrero"/>
    <n v="2026"/>
  </r>
  <r>
    <x v="0"/>
    <n v="241"/>
    <n v="1"/>
    <d v="2025-04-03T00:00:00"/>
    <d v="2025-04-29T00:00:00"/>
    <d v="2025-05-05T00:00:00"/>
    <s v="DianaM"/>
    <x v="29"/>
    <s v="JAIMEG,MARIELLAP"/>
    <n v="50770.04"/>
    <s v="USD"/>
    <n v="43662.234400000001"/>
    <n v="50770.04"/>
    <n v="6228.85"/>
    <n v="5356.8110000000006"/>
    <n v="6228.85"/>
    <n v="0.1226875141323505"/>
    <n v="4"/>
    <x v="1"/>
    <x v="9"/>
    <x v="1"/>
    <d v="2025-06-19T00:00:00"/>
    <s v="junio"/>
    <n v="2025"/>
  </r>
  <r>
    <x v="0"/>
    <n v="243"/>
    <n v="1"/>
    <d v="2025-04-05T00:00:00"/>
    <d v="2025-05-13T00:00:00"/>
    <d v="2025-05-22T00:00:00"/>
    <s v="ClaudiaF"/>
    <x v="29"/>
    <m/>
    <n v="3693.34"/>
    <s v="EUR"/>
    <n v="3693.34"/>
    <n v="4284.2744000000002"/>
    <n v="312.31"/>
    <n v="312.31"/>
    <n v="362.27959999999996"/>
    <n v="8.456031667812873E-2"/>
    <n v="4"/>
    <x v="1"/>
    <x v="4"/>
    <x v="1"/>
    <d v="2025-07-06T00:00:00"/>
    <s v="julio"/>
    <n v="2025"/>
  </r>
  <r>
    <x v="0"/>
    <n v="244"/>
    <n v="1"/>
    <d v="2025-04-05T00:00:00"/>
    <d v="2025-06-06T00:00:00"/>
    <d v="2025-06-24T00:00:00"/>
    <s v="ClaudiaF"/>
    <x v="29"/>
    <m/>
    <n v="7141.56"/>
    <s v="EUR"/>
    <n v="7141.56"/>
    <n v="8284.2096000000001"/>
    <n v="543.99"/>
    <n v="543.99"/>
    <n v="631.02839999999992"/>
    <n v="7.6172432913817145E-2"/>
    <n v="4"/>
    <x v="1"/>
    <x v="10"/>
    <x v="1"/>
    <d v="2025-08-08T00:00:00"/>
    <s v="agosto"/>
    <n v="2025"/>
  </r>
  <r>
    <x v="0"/>
    <n v="245"/>
    <n v="1"/>
    <d v="2025-04-07T00:00:00"/>
    <d v="2025-04-14T00:00:00"/>
    <d v="2025-04-18T00:00:00"/>
    <s v="DianaM"/>
    <x v="30"/>
    <s v="MARC1989,MARIELLAP"/>
    <n v="35407.11"/>
    <s v="EUR"/>
    <n v="35407.11"/>
    <n v="41072.247599999995"/>
    <n v="4281.16"/>
    <n v="4281.16"/>
    <n v="4966.1455999999998"/>
    <n v="0.12091243820803223"/>
    <n v="4"/>
    <x v="1"/>
    <x v="9"/>
    <x v="1"/>
    <d v="2025-06-02T00:00:00"/>
    <s v="junio"/>
    <n v="2025"/>
  </r>
  <r>
    <x v="0"/>
    <n v="246"/>
    <n v="1"/>
    <d v="2025-04-07T00:00:00"/>
    <d v="2025-01-21T00:00:00"/>
    <d v="2025-02-02T00:00:00"/>
    <s v="VeronicaN"/>
    <x v="30"/>
    <m/>
    <n v="8683"/>
    <s v="USD"/>
    <n v="7467.38"/>
    <n v="8683"/>
    <n v="747.49"/>
    <n v="642.84140000000002"/>
    <n v="747.49"/>
    <n v="8.6086606011747099E-2"/>
    <n v="4"/>
    <x v="1"/>
    <x v="7"/>
    <x v="1"/>
    <d v="2025-03-19T00:00:00"/>
    <s v="marzo"/>
    <n v="2025"/>
  </r>
  <r>
    <x v="0"/>
    <n v="248"/>
    <n v="1"/>
    <d v="2025-04-08T00:00:00"/>
    <d v="2025-05-26T00:00:00"/>
    <d v="2025-05-29T00:00:00"/>
    <s v="EduardoP"/>
    <x v="30"/>
    <m/>
    <n v="2300"/>
    <s v="USD"/>
    <n v="1978"/>
    <n v="2300"/>
    <n v="185.63"/>
    <n v="159.64179999999999"/>
    <n v="185.63"/>
    <n v="8.0708695652173909E-2"/>
    <n v="4"/>
    <x v="1"/>
    <x v="4"/>
    <x v="1"/>
    <d v="2025-07-13T00:00:00"/>
    <s v="julio"/>
    <n v="2025"/>
  </r>
  <r>
    <x v="0"/>
    <n v="249"/>
    <n v="1"/>
    <d v="2025-04-08T00:00:00"/>
    <d v="2025-05-09T00:00:00"/>
    <d v="2025-05-11T00:00:00"/>
    <s v="EduardoP"/>
    <x v="30"/>
    <m/>
    <n v="9332.16"/>
    <s v="USD"/>
    <n v="8025.6575999999995"/>
    <n v="9332.16"/>
    <n v="540"/>
    <n v="464.4"/>
    <n v="540"/>
    <n v="5.7864417241024584E-2"/>
    <n v="4"/>
    <x v="1"/>
    <x v="4"/>
    <x v="1"/>
    <d v="2025-06-25T00:00:00"/>
    <s v="junio"/>
    <n v="2025"/>
  </r>
  <r>
    <x v="0"/>
    <n v="250"/>
    <n v="1"/>
    <d v="2025-04-08T00:00:00"/>
    <d v="2025-05-15T00:00:00"/>
    <d v="2025-06-03T00:00:00"/>
    <s v="DianaM"/>
    <x v="30"/>
    <s v="MARC1989,MARIELLAP"/>
    <n v="16740.849999999999"/>
    <s v="EUR"/>
    <n v="16740.849999999999"/>
    <n v="19419.385999999999"/>
    <n v="532.95000000000005"/>
    <n v="532.95000000000005"/>
    <n v="618.22199999999998"/>
    <n v="3.1835301074915556E-2"/>
    <n v="4"/>
    <x v="1"/>
    <x v="4"/>
    <x v="1"/>
    <d v="2025-07-18T00:00:00"/>
    <s v="julio"/>
    <n v="2025"/>
  </r>
  <r>
    <x v="0"/>
    <n v="251"/>
    <n v="1"/>
    <d v="2025-04-08T00:00:00"/>
    <d v="2025-05-14T00:00:00"/>
    <d v="2025-05-30T00:00:00"/>
    <s v="ClaudiaF"/>
    <x v="30"/>
    <m/>
    <n v="9187.42"/>
    <s v="EUR"/>
    <n v="9187.42"/>
    <n v="10657.4072"/>
    <n v="714.98"/>
    <n v="714.98"/>
    <n v="829.3768"/>
    <n v="7.7821630011472215E-2"/>
    <n v="4"/>
    <x v="1"/>
    <x v="4"/>
    <x v="1"/>
    <d v="2025-07-14T00:00:00"/>
    <s v="julio"/>
    <n v="2025"/>
  </r>
  <r>
    <x v="0"/>
    <n v="252"/>
    <n v="1"/>
    <d v="2025-04-09T00:00:00"/>
    <d v="2025-05-10T00:00:00"/>
    <d v="2025-05-20T00:00:00"/>
    <s v="LucianaE"/>
    <x v="30"/>
    <m/>
    <n v="6474.58"/>
    <s v="USD"/>
    <n v="5568.1387999999997"/>
    <n v="6474.58"/>
    <n v="430.02"/>
    <n v="369.81719999999996"/>
    <n v="430.02"/>
    <n v="6.6416663320246247E-2"/>
    <n v="4"/>
    <x v="1"/>
    <x v="4"/>
    <x v="1"/>
    <d v="2025-07-04T00:00:00"/>
    <s v="julio"/>
    <n v="2025"/>
  </r>
  <r>
    <x v="0"/>
    <n v="253"/>
    <n v="1"/>
    <d v="2025-04-09T00:00:00"/>
    <d v="2025-04-19T00:00:00"/>
    <d v="2025-04-21T00:00:00"/>
    <s v="MinervaH"/>
    <x v="30"/>
    <m/>
    <n v="733.5"/>
    <s v="USD"/>
    <n v="630.80999999999995"/>
    <n v="733.5"/>
    <n v="55.13"/>
    <n v="47.411799999999999"/>
    <n v="55.13"/>
    <n v="7.5160190865712351E-2"/>
    <n v="4"/>
    <x v="1"/>
    <x v="9"/>
    <x v="1"/>
    <d v="2025-06-05T00:00:00"/>
    <s v="junio"/>
    <n v="2025"/>
  </r>
  <r>
    <x v="0"/>
    <n v="254"/>
    <n v="1"/>
    <d v="2025-04-10T00:00:00"/>
    <d v="2025-04-12T00:00:00"/>
    <d v="2025-04-21T00:00:00"/>
    <s v="DianaM"/>
    <x v="30"/>
    <m/>
    <n v="41437.379999999997"/>
    <s v="USD"/>
    <n v="35636.146799999995"/>
    <n v="41437.379999999997"/>
    <n v="633.53"/>
    <n v="544.83579999999995"/>
    <n v="633.53"/>
    <n v="1.5288852721866104E-2"/>
    <n v="4"/>
    <x v="1"/>
    <x v="9"/>
    <x v="1"/>
    <d v="2025-06-05T00:00:00"/>
    <s v="junio"/>
    <n v="2025"/>
  </r>
  <r>
    <x v="0"/>
    <n v="255"/>
    <n v="1"/>
    <d v="2025-04-10T00:00:00"/>
    <d v="2025-04-12T00:00:00"/>
    <d v="2025-04-20T00:00:00"/>
    <s v="MinervaH"/>
    <x v="30"/>
    <s v="JAIMEG"/>
    <n v="141358"/>
    <s v="EUR"/>
    <n v="141358"/>
    <n v="163975.28"/>
    <n v="18438"/>
    <n v="18438"/>
    <n v="21388.079999999998"/>
    <n v="0.13043478260869565"/>
    <n v="4"/>
    <x v="1"/>
    <x v="9"/>
    <x v="1"/>
    <d v="2025-06-04T00:00:00"/>
    <s v="junio"/>
    <n v="2025"/>
  </r>
  <r>
    <x v="0"/>
    <n v="256"/>
    <n v="0"/>
    <d v="2025-04-11T00:00:00"/>
    <d v="2025-04-12T00:00:00"/>
    <d v="2025-04-21T00:00:00"/>
    <s v="DianaM"/>
    <x v="30"/>
    <s v="JORGEP,MARC1989"/>
    <n v="734.63"/>
    <s v="USD"/>
    <n v="631.78179999999998"/>
    <n v="734.63"/>
    <n v="0"/>
    <n v="0"/>
    <n v="0"/>
    <n v="0"/>
    <n v="4"/>
    <x v="1"/>
    <x v="9"/>
    <x v="1"/>
    <d v="2025-06-05T00:00:00"/>
    <s v="junio"/>
    <n v="2025"/>
  </r>
  <r>
    <x v="0"/>
    <n v="257"/>
    <n v="0"/>
    <d v="2025-04-11T00:00:00"/>
    <d v="2026-02-03T00:00:00"/>
    <d v="2026-02-08T00:00:00"/>
    <s v="VeronicaN"/>
    <x v="30"/>
    <m/>
    <n v="22879.21"/>
    <s v="USD"/>
    <n v="19676.120599999998"/>
    <n v="22879.21"/>
    <n v="2285.2800000000002"/>
    <n v="1965.3408000000002"/>
    <n v="2285.2800000000002"/>
    <n v="9.9884567692678214E-2"/>
    <n v="4"/>
    <x v="1"/>
    <x v="8"/>
    <x v="2"/>
    <d v="2026-03-25T00:00:00"/>
    <s v="marzo"/>
    <n v="2026"/>
  </r>
  <r>
    <x v="0"/>
    <n v="258"/>
    <n v="1"/>
    <d v="2025-04-14T00:00:00"/>
    <d v="2025-04-22T00:00:00"/>
    <d v="2025-04-26T00:00:00"/>
    <s v="DianaM"/>
    <x v="31"/>
    <m/>
    <n v="2530"/>
    <s v="EUR"/>
    <n v="2530"/>
    <n v="2934.7999999999997"/>
    <n v="253"/>
    <n v="253"/>
    <n v="293.47999999999996"/>
    <n v="0.1"/>
    <n v="4"/>
    <x v="1"/>
    <x v="9"/>
    <x v="1"/>
    <d v="2025-06-10T00:00:00"/>
    <s v="junio"/>
    <n v="2025"/>
  </r>
  <r>
    <x v="0"/>
    <n v="259"/>
    <n v="1"/>
    <d v="2025-04-15T00:00:00"/>
    <d v="2025-06-16T00:00:00"/>
    <d v="2025-07-20T00:00:00"/>
    <s v="MartinB"/>
    <x v="31"/>
    <s v="JAIMEG"/>
    <n v="1938.9"/>
    <s v="USD"/>
    <n v="1667.454"/>
    <n v="1938.9"/>
    <n v="375"/>
    <n v="322.5"/>
    <n v="375"/>
    <n v="0.19340863376141113"/>
    <n v="4"/>
    <x v="1"/>
    <x v="10"/>
    <x v="1"/>
    <d v="2025-09-03T00:00:00"/>
    <s v="septiembre"/>
    <n v="2025"/>
  </r>
  <r>
    <x v="0"/>
    <n v="260"/>
    <n v="1"/>
    <d v="2025-04-15T00:00:00"/>
    <d v="2025-04-14T00:00:00"/>
    <d v="2025-04-23T00:00:00"/>
    <s v="MinervaH"/>
    <x v="31"/>
    <m/>
    <n v="42478.42"/>
    <s v="USD"/>
    <n v="36531.441200000001"/>
    <n v="42478.42"/>
    <n v="1959.9"/>
    <n v="1685.5140000000001"/>
    <n v="1959.9"/>
    <n v="4.6138721732117159E-2"/>
    <n v="4"/>
    <x v="1"/>
    <x v="9"/>
    <x v="1"/>
    <d v="2025-06-07T00:00:00"/>
    <s v="junio"/>
    <n v="2025"/>
  </r>
  <r>
    <x v="0"/>
    <n v="261"/>
    <n v="1"/>
    <d v="2025-04-15T00:00:00"/>
    <d v="2025-10-25T00:00:00"/>
    <d v="2025-11-08T00:00:00"/>
    <s v="DianaM"/>
    <x v="31"/>
    <s v="MARC1989,MARIELLAP"/>
    <n v="226603.09"/>
    <s v="EUR"/>
    <n v="226603.09"/>
    <n v="262859.58439999999"/>
    <n v="22686.6"/>
    <n v="22686.6"/>
    <n v="26316.455999999998"/>
    <n v="0.10011602224841681"/>
    <n v="4"/>
    <x v="1"/>
    <x v="0"/>
    <x v="1"/>
    <d v="2025-12-23T00:00:00"/>
    <s v="diciembre"/>
    <n v="2025"/>
  </r>
  <r>
    <x v="0"/>
    <n v="262"/>
    <n v="0"/>
    <d v="2025-04-16T00:00:00"/>
    <d v="2025-11-05T00:00:00"/>
    <d v="2026-01-07T00:00:00"/>
    <s v="MariellaP"/>
    <x v="31"/>
    <s v="DIANAM,JAIMEG,MARIELLAP"/>
    <n v="285959.34999999998"/>
    <s v="USD"/>
    <n v="245925.04099999997"/>
    <n v="285959.34999999998"/>
    <n v="30585.73"/>
    <n v="26303.727800000001"/>
    <n v="30585.73"/>
    <n v="0.10695831417997"/>
    <n v="4"/>
    <x v="1"/>
    <x v="2"/>
    <x v="1"/>
    <d v="2026-02-21T00:00:00"/>
    <s v="febrero"/>
    <n v="2026"/>
  </r>
  <r>
    <x v="0"/>
    <n v="263"/>
    <n v="1"/>
    <d v="2025-04-21T00:00:00"/>
    <d v="2025-03-15T00:00:00"/>
    <d v="2025-04-23T00:00:00"/>
    <s v="MinervaH"/>
    <x v="32"/>
    <m/>
    <n v="465327.21"/>
    <s v="MXN"/>
    <n v="22335.70608"/>
    <n v="26058.323760000003"/>
    <n v="0"/>
    <n v="0"/>
    <n v="0"/>
    <n v="0"/>
    <n v="4"/>
    <x v="1"/>
    <x v="5"/>
    <x v="1"/>
    <d v="2025-06-07T00:00:00"/>
    <s v="junio"/>
    <n v="2025"/>
  </r>
  <r>
    <x v="0"/>
    <n v="264"/>
    <n v="1"/>
    <d v="2025-04-21T00:00:00"/>
    <d v="2025-06-15T00:00:00"/>
    <d v="2025-06-16T00:00:00"/>
    <s v="MinervaH"/>
    <x v="32"/>
    <m/>
    <n v="953.5"/>
    <s v="CHF"/>
    <n v="1020.245"/>
    <n v="1191.875"/>
    <n v="86.02"/>
    <n v="92.041399999999996"/>
    <n v="107.52499999999999"/>
    <n v="9.0214997378080752E-2"/>
    <n v="4"/>
    <x v="1"/>
    <x v="10"/>
    <x v="1"/>
    <d v="2025-07-31T00:00:00"/>
    <s v="julio"/>
    <n v="2025"/>
  </r>
  <r>
    <x v="0"/>
    <n v="265"/>
    <n v="1"/>
    <d v="2025-04-21T00:00:00"/>
    <d v="2025-01-22T00:00:00"/>
    <d v="2025-01-22T00:00:00"/>
    <s v="MinervaH"/>
    <x v="32"/>
    <s v="JAIMEG"/>
    <n v="256.52999999999997"/>
    <s v="EUR"/>
    <n v="256.52999999999997"/>
    <n v="297.57479999999993"/>
    <n v="0"/>
    <n v="0"/>
    <n v="0"/>
    <n v="0"/>
    <n v="4"/>
    <x v="1"/>
    <x v="7"/>
    <x v="1"/>
    <d v="2025-03-08T00:00:00"/>
    <s v="marzo"/>
    <n v="2025"/>
  </r>
  <r>
    <x v="0"/>
    <n v="266"/>
    <n v="1"/>
    <d v="2025-04-21T00:00:00"/>
    <d v="2025-01-20T00:00:00"/>
    <d v="2025-04-21T00:00:00"/>
    <s v="MinervaH"/>
    <x v="32"/>
    <m/>
    <n v="390"/>
    <s v="USD"/>
    <n v="335.4"/>
    <n v="390"/>
    <n v="0"/>
    <n v="0"/>
    <n v="0"/>
    <n v="0"/>
    <n v="4"/>
    <x v="1"/>
    <x v="7"/>
    <x v="1"/>
    <d v="2025-06-05T00:00:00"/>
    <s v="junio"/>
    <n v="2025"/>
  </r>
  <r>
    <x v="0"/>
    <n v="267"/>
    <n v="1"/>
    <d v="2025-04-21T00:00:00"/>
    <d v="2025-03-26T00:00:00"/>
    <d v="2025-03-27T00:00:00"/>
    <s v="MinervaH"/>
    <x v="32"/>
    <s v="JAIMEG"/>
    <n v="926.6"/>
    <s v="USD"/>
    <n v="796.87599999999998"/>
    <n v="926.6"/>
    <n v="0"/>
    <n v="0"/>
    <n v="0"/>
    <n v="0"/>
    <n v="4"/>
    <x v="1"/>
    <x v="5"/>
    <x v="1"/>
    <d v="2025-05-11T00:00:00"/>
    <s v="mayo"/>
    <n v="2025"/>
  </r>
  <r>
    <x v="0"/>
    <n v="268"/>
    <n v="1"/>
    <d v="2025-04-21T00:00:00"/>
    <d v="2025-03-31T00:00:00"/>
    <d v="2025-03-31T00:00:00"/>
    <s v="MinervaH"/>
    <x v="32"/>
    <m/>
    <n v="417"/>
    <s v="USD"/>
    <n v="358.62"/>
    <n v="417"/>
    <n v="0"/>
    <n v="0"/>
    <n v="0"/>
    <n v="0"/>
    <n v="4"/>
    <x v="1"/>
    <x v="5"/>
    <x v="1"/>
    <d v="2025-05-15T00:00:00"/>
    <s v="mayo"/>
    <n v="2025"/>
  </r>
  <r>
    <x v="0"/>
    <n v="269"/>
    <n v="1"/>
    <d v="2025-04-21T00:00:00"/>
    <d v="2025-04-06T00:00:00"/>
    <d v="2025-04-06T00:00:00"/>
    <s v="MinervaH"/>
    <x v="32"/>
    <m/>
    <n v="698"/>
    <s v="USD"/>
    <n v="600.28"/>
    <n v="698"/>
    <n v="0"/>
    <n v="0"/>
    <n v="0"/>
    <n v="0"/>
    <n v="4"/>
    <x v="1"/>
    <x v="9"/>
    <x v="1"/>
    <d v="2025-05-21T00:00:00"/>
    <s v="mayo"/>
    <n v="2025"/>
  </r>
  <r>
    <x v="0"/>
    <n v="270"/>
    <n v="1"/>
    <d v="2025-04-21T00:00:00"/>
    <d v="2025-03-10T00:00:00"/>
    <d v="2025-03-10T00:00:00"/>
    <s v="MinervaH"/>
    <x v="32"/>
    <m/>
    <n v="396.07"/>
    <s v="USD"/>
    <n v="340.62020000000001"/>
    <n v="396.07"/>
    <n v="0"/>
    <n v="0"/>
    <n v="0"/>
    <n v="0"/>
    <n v="4"/>
    <x v="1"/>
    <x v="5"/>
    <x v="1"/>
    <d v="2025-04-24T00:00:00"/>
    <s v="abril"/>
    <n v="2025"/>
  </r>
  <r>
    <x v="0"/>
    <n v="271"/>
    <n v="1"/>
    <d v="2025-04-21T00:00:00"/>
    <d v="2025-04-14T00:00:00"/>
    <d v="2025-04-23T00:00:00"/>
    <s v="MinervaH"/>
    <x v="32"/>
    <s v="JAIMEG"/>
    <n v="1019.5"/>
    <s v="USD"/>
    <n v="876.77"/>
    <n v="1019.5"/>
    <n v="27.57"/>
    <n v="23.7102"/>
    <n v="27.57"/>
    <n v="2.7042667974497305E-2"/>
    <n v="4"/>
    <x v="1"/>
    <x v="9"/>
    <x v="1"/>
    <d v="2025-06-07T00:00:00"/>
    <s v="junio"/>
    <n v="2025"/>
  </r>
  <r>
    <x v="0"/>
    <n v="273"/>
    <n v="1"/>
    <d v="2025-04-21T00:00:00"/>
    <d v="2025-04-30T00:00:00"/>
    <d v="2025-05-05T00:00:00"/>
    <s v="MinervaH"/>
    <x v="32"/>
    <m/>
    <n v="3613.5"/>
    <s v="EUR"/>
    <n v="3613.5"/>
    <n v="4191.66"/>
    <n v="308.79000000000002"/>
    <n v="308.79000000000002"/>
    <n v="358.19639999999998"/>
    <n v="8.5454545454545464E-2"/>
    <n v="4"/>
    <x v="1"/>
    <x v="9"/>
    <x v="1"/>
    <d v="2025-06-19T00:00:00"/>
    <s v="junio"/>
    <n v="2025"/>
  </r>
  <r>
    <x v="0"/>
    <n v="274"/>
    <n v="1"/>
    <d v="2025-04-21T00:00:00"/>
    <d v="2025-03-21T00:00:00"/>
    <d v="2025-03-21T00:00:00"/>
    <s v="MinervaH"/>
    <x v="32"/>
    <m/>
    <n v="555.49"/>
    <s v="USD"/>
    <n v="477.72140000000002"/>
    <n v="555.49"/>
    <n v="0"/>
    <n v="0"/>
    <n v="0"/>
    <n v="0"/>
    <n v="4"/>
    <x v="1"/>
    <x v="5"/>
    <x v="1"/>
    <d v="2025-05-05T00:00:00"/>
    <s v="mayo"/>
    <n v="2025"/>
  </r>
  <r>
    <x v="0"/>
    <n v="275"/>
    <n v="1"/>
    <d v="2025-04-22T00:00:00"/>
    <d v="2025-06-02T00:00:00"/>
    <d v="2025-06-04T00:00:00"/>
    <s v="MinervaH"/>
    <x v="32"/>
    <s v="JAIMEG"/>
    <n v="9724.7999999999993"/>
    <s v="EUR"/>
    <n v="9724.7999999999993"/>
    <n v="11280.767999999998"/>
    <n v="1309.08"/>
    <n v="1309.08"/>
    <n v="1518.5327999999997"/>
    <n v="0.13461253701875617"/>
    <n v="4"/>
    <x v="1"/>
    <x v="10"/>
    <x v="1"/>
    <d v="2025-07-19T00:00:00"/>
    <s v="julio"/>
    <n v="2025"/>
  </r>
  <r>
    <x v="0"/>
    <n v="276"/>
    <n v="1"/>
    <d v="2025-04-22T00:00:00"/>
    <d v="2025-05-01T00:00:00"/>
    <d v="2025-05-05T00:00:00"/>
    <s v="AndreaM"/>
    <x v="32"/>
    <m/>
    <n v="187114.16"/>
    <s v="MXN"/>
    <n v="8981.4796800000004"/>
    <n v="10478.392960000001"/>
    <n v="13501.8"/>
    <n v="648.08640000000003"/>
    <n v="756.10079999999994"/>
    <n v="7.2158087875337715E-2"/>
    <n v="4"/>
    <x v="1"/>
    <x v="4"/>
    <x v="1"/>
    <d v="2025-06-19T00:00:00"/>
    <s v="junio"/>
    <n v="2025"/>
  </r>
  <r>
    <x v="0"/>
    <n v="278"/>
    <n v="0"/>
    <d v="2025-04-23T00:00:00"/>
    <d v="2025-11-12T00:00:00"/>
    <d v="2025-11-25T00:00:00"/>
    <s v="LucianaE"/>
    <x v="32"/>
    <m/>
    <n v="29618.04"/>
    <s v="USD"/>
    <n v="25471.5144"/>
    <n v="29618.04"/>
    <n v="3653.06"/>
    <n v="3141.6315999999997"/>
    <n v="3653.06"/>
    <n v="0.12333901905730425"/>
    <n v="4"/>
    <x v="1"/>
    <x v="2"/>
    <x v="1"/>
    <d v="2026-01-09T00:00:00"/>
    <s v="enero"/>
    <n v="2026"/>
  </r>
  <r>
    <x v="0"/>
    <n v="279"/>
    <n v="1"/>
    <d v="2025-04-23T00:00:00"/>
    <d v="2025-05-22T00:00:00"/>
    <d v="2025-06-05T00:00:00"/>
    <s v="LucianaE"/>
    <x v="32"/>
    <m/>
    <n v="51013.32"/>
    <s v="USD"/>
    <n v="43871.455199999997"/>
    <n v="51013.32"/>
    <n v="4405.49"/>
    <n v="3788.7213999999999"/>
    <n v="4405.49"/>
    <n v="8.6359601766754251E-2"/>
    <n v="4"/>
    <x v="1"/>
    <x v="4"/>
    <x v="1"/>
    <d v="2025-07-20T00:00:00"/>
    <s v="julio"/>
    <n v="2025"/>
  </r>
  <r>
    <x v="0"/>
    <n v="280"/>
    <n v="1"/>
    <d v="2025-04-24T00:00:00"/>
    <d v="2025-05-05T00:00:00"/>
    <d v="2025-05-06T00:00:00"/>
    <s v="DianaM"/>
    <x v="32"/>
    <s v="MARC1989"/>
    <n v="1143.8699999999999"/>
    <s v="USD"/>
    <n v="983.7281999999999"/>
    <n v="1143.8699999999999"/>
    <n v="94.04"/>
    <n v="80.874400000000009"/>
    <n v="94.04"/>
    <n v="8.2212139491375791E-2"/>
    <n v="4"/>
    <x v="1"/>
    <x v="4"/>
    <x v="1"/>
    <d v="2025-06-20T00:00:00"/>
    <s v="junio"/>
    <n v="2025"/>
  </r>
  <r>
    <x v="0"/>
    <n v="281"/>
    <n v="1"/>
    <d v="2025-04-24T00:00:00"/>
    <d v="2024-12-28T00:00:00"/>
    <d v="2024-12-28T00:00:00"/>
    <s v="DianaM"/>
    <x v="32"/>
    <m/>
    <n v="4403.08"/>
    <s v="USD"/>
    <n v="3786.6487999999999"/>
    <n v="4403.08"/>
    <n v="400.28"/>
    <n v="344.24079999999998"/>
    <n v="400.28"/>
    <n v="9.0909090909090912E-2"/>
    <n v="4"/>
    <x v="1"/>
    <x v="1"/>
    <x v="0"/>
    <d v="2025-02-11T00:00:00"/>
    <s v="febrero"/>
    <n v="2025"/>
  </r>
  <r>
    <x v="0"/>
    <n v="282"/>
    <n v="1"/>
    <d v="2025-04-24T00:00:00"/>
    <d v="2025-07-24T00:00:00"/>
    <d v="2025-08-03T00:00:00"/>
    <s v="DianaM"/>
    <x v="32"/>
    <m/>
    <n v="26704.61"/>
    <s v="USD"/>
    <n v="22965.964599999999"/>
    <n v="26704.61"/>
    <n v="1741.22"/>
    <n v="1497.4492"/>
    <n v="1741.22"/>
    <n v="6.5202974317917398E-2"/>
    <n v="4"/>
    <x v="1"/>
    <x v="3"/>
    <x v="1"/>
    <d v="2025-09-17T00:00:00"/>
    <s v="septiembre"/>
    <n v="2025"/>
  </r>
  <r>
    <x v="0"/>
    <n v="283"/>
    <n v="1"/>
    <d v="2025-04-25T00:00:00"/>
    <d v="2024-12-19T00:00:00"/>
    <d v="2024-12-31T00:00:00"/>
    <s v="DianaM"/>
    <x v="32"/>
    <s v="MARC1989"/>
    <n v="3108"/>
    <s v="USD"/>
    <n v="2672.88"/>
    <n v="3108"/>
    <n v="151.41999999999999"/>
    <n v="130.22119999999998"/>
    <n v="151.41999999999999"/>
    <n v="4.8719433719433713E-2"/>
    <n v="4"/>
    <x v="1"/>
    <x v="1"/>
    <x v="0"/>
    <d v="2025-02-14T00:00:00"/>
    <s v="febrero"/>
    <n v="2025"/>
  </r>
  <r>
    <x v="0"/>
    <n v="284"/>
    <n v="1"/>
    <d v="2025-04-25T00:00:00"/>
    <d v="2024-12-28T00:00:00"/>
    <d v="2024-12-28T00:00:00"/>
    <s v="DianaM"/>
    <x v="32"/>
    <m/>
    <n v="19328.54"/>
    <s v="USD"/>
    <n v="16622.544399999999"/>
    <n v="19328.54"/>
    <n v="1757.14"/>
    <n v="1511.1404"/>
    <n v="1757.14"/>
    <n v="9.0909090909090912E-2"/>
    <n v="4"/>
    <x v="1"/>
    <x v="1"/>
    <x v="0"/>
    <d v="2025-02-11T00:00:00"/>
    <s v="febrero"/>
    <n v="2025"/>
  </r>
  <r>
    <x v="0"/>
    <n v="285"/>
    <n v="1"/>
    <d v="2025-04-25T00:00:00"/>
    <d v="2024-12-28T00:00:00"/>
    <d v="2024-12-28T00:00:00"/>
    <s v="DianaM"/>
    <x v="32"/>
    <m/>
    <n v="4276.47"/>
    <s v="USD"/>
    <n v="3677.7642000000001"/>
    <n v="4276.47"/>
    <n v="388.77"/>
    <n v="334.34219999999999"/>
    <n v="388.77"/>
    <n v="9.0909090909090912E-2"/>
    <n v="4"/>
    <x v="1"/>
    <x v="1"/>
    <x v="0"/>
    <d v="2025-02-11T00:00:00"/>
    <s v="febrero"/>
    <n v="2025"/>
  </r>
  <r>
    <x v="0"/>
    <n v="286"/>
    <n v="1"/>
    <d v="2025-04-25T00:00:00"/>
    <d v="2025-01-11T00:00:00"/>
    <d v="2025-01-11T00:00:00"/>
    <s v="DianaM"/>
    <x v="32"/>
    <m/>
    <n v="2297.91"/>
    <s v="USD"/>
    <n v="1976.2025999999998"/>
    <n v="2297.91"/>
    <n v="208.91"/>
    <n v="179.6626"/>
    <n v="208.91"/>
    <n v="9.0913047073210004E-2"/>
    <n v="4"/>
    <x v="1"/>
    <x v="7"/>
    <x v="1"/>
    <d v="2025-02-25T00:00:00"/>
    <s v="febrero"/>
    <n v="2025"/>
  </r>
  <r>
    <x v="0"/>
    <n v="287"/>
    <n v="0"/>
    <d v="2025-04-25T00:00:00"/>
    <d v="2025-06-25T00:00:00"/>
    <d v="2025-07-10T00:00:00"/>
    <s v="ClaudiaF"/>
    <x v="32"/>
    <m/>
    <n v="3806.23"/>
    <s v="EUR"/>
    <n v="3806.23"/>
    <n v="4415.2267999999995"/>
    <n v="350.97"/>
    <n v="350.97"/>
    <n v="407.12520000000001"/>
    <n v="9.220935151054982E-2"/>
    <n v="4"/>
    <x v="1"/>
    <x v="10"/>
    <x v="1"/>
    <d v="2025-08-24T00:00:00"/>
    <s v="agosto"/>
    <n v="2025"/>
  </r>
  <r>
    <x v="0"/>
    <n v="288"/>
    <n v="1"/>
    <d v="2025-04-25T00:00:00"/>
    <d v="2025-06-29T00:00:00"/>
    <d v="2025-07-26T00:00:00"/>
    <s v="DianaM"/>
    <x v="32"/>
    <s v="JAIMEG,MARIELLAP"/>
    <n v="36460.839999999997"/>
    <s v="USD"/>
    <n v="31356.322399999997"/>
    <n v="36460.839999999997"/>
    <n v="4564.99"/>
    <n v="3925.8914"/>
    <n v="4564.99"/>
    <n v="0.12520254607408937"/>
    <n v="4"/>
    <x v="1"/>
    <x v="10"/>
    <x v="1"/>
    <d v="2025-09-09T00:00:00"/>
    <s v="septiembre"/>
    <n v="2025"/>
  </r>
  <r>
    <x v="0"/>
    <n v="289"/>
    <n v="1"/>
    <d v="2025-04-28T00:00:00"/>
    <d v="2025-05-14T00:00:00"/>
    <d v="2025-05-18T00:00:00"/>
    <s v="DianaM"/>
    <x v="33"/>
    <s v="MARC1989,MARIELLAP"/>
    <n v="2070.1999999999998"/>
    <s v="USD"/>
    <n v="1780.3719999999998"/>
    <n v="2070.1999999999998"/>
    <n v="276.39"/>
    <n v="237.69539999999998"/>
    <n v="276.39"/>
    <n v="0.13350883972563038"/>
    <n v="4"/>
    <x v="1"/>
    <x v="4"/>
    <x v="1"/>
    <d v="2025-07-02T00:00:00"/>
    <s v="julio"/>
    <n v="2025"/>
  </r>
  <r>
    <x v="0"/>
    <n v="290"/>
    <n v="1"/>
    <d v="2025-04-28T00:00:00"/>
    <d v="2025-05-16T00:00:00"/>
    <d v="2025-05-19T00:00:00"/>
    <s v="DianaM"/>
    <x v="33"/>
    <s v="JAIMEG,MARIELLAP"/>
    <n v="3334.46"/>
    <s v="USD"/>
    <n v="2867.6356000000001"/>
    <n v="3334.46"/>
    <n v="664.46"/>
    <n v="571.43560000000002"/>
    <n v="664.46"/>
    <n v="0.19927064652147575"/>
    <n v="4"/>
    <x v="1"/>
    <x v="4"/>
    <x v="1"/>
    <d v="2025-07-03T00:00:00"/>
    <s v="julio"/>
    <n v="2025"/>
  </r>
  <r>
    <x v="0"/>
    <n v="291"/>
    <n v="1"/>
    <d v="2025-04-28T00:00:00"/>
    <d v="2025-06-03T00:00:00"/>
    <d v="2025-07-02T00:00:00"/>
    <s v="MinervaH"/>
    <x v="33"/>
    <s v="JAIMEG"/>
    <n v="44219"/>
    <s v="MXN"/>
    <n v="2122.5120000000002"/>
    <n v="2476.2640000000001"/>
    <n v="700"/>
    <n v="33.6"/>
    <n v="39.200000000000003"/>
    <n v="1.5830299192654742E-2"/>
    <n v="4"/>
    <x v="1"/>
    <x v="10"/>
    <x v="1"/>
    <d v="2025-08-16T00:00:00"/>
    <s v="agosto"/>
    <n v="2025"/>
  </r>
  <r>
    <x v="0"/>
    <n v="292"/>
    <n v="1"/>
    <d v="2025-04-29T00:00:00"/>
    <d v="2025-04-22T00:00:00"/>
    <d v="2025-05-10T00:00:00"/>
    <s v="DianaM"/>
    <x v="33"/>
    <s v="MARC1989"/>
    <n v="12738.93"/>
    <s v="EUR"/>
    <n v="12738.93"/>
    <n v="14777.158799999999"/>
    <n v="1327.97"/>
    <n v="1327.97"/>
    <n v="1540.4451999999999"/>
    <n v="0.10424501900866086"/>
    <n v="4"/>
    <x v="1"/>
    <x v="9"/>
    <x v="1"/>
    <d v="2025-06-24T00:00:00"/>
    <s v="junio"/>
    <n v="2025"/>
  </r>
  <r>
    <x v="0"/>
    <n v="293"/>
    <n v="1"/>
    <d v="2025-04-29T00:00:00"/>
    <d v="2025-07-14T00:00:00"/>
    <d v="2025-08-08T00:00:00"/>
    <s v="DianaM"/>
    <x v="33"/>
    <m/>
    <n v="1365.96"/>
    <s v="USD"/>
    <n v="1174.7256"/>
    <n v="1365.96"/>
    <n v="44.56"/>
    <n v="38.321600000000004"/>
    <n v="44.56"/>
    <n v="3.2621745878356617E-2"/>
    <n v="4"/>
    <x v="1"/>
    <x v="3"/>
    <x v="1"/>
    <d v="2025-09-22T00:00:00"/>
    <s v="septiembre"/>
    <n v="2025"/>
  </r>
  <r>
    <x v="0"/>
    <n v="294"/>
    <n v="1"/>
    <d v="2025-04-29T00:00:00"/>
    <d v="2025-06-18T00:00:00"/>
    <d v="2025-06-18T00:00:00"/>
    <s v="MinervaH"/>
    <x v="33"/>
    <s v="JAIMEG"/>
    <n v="1345.52"/>
    <s v="EUR"/>
    <n v="1345.52"/>
    <n v="1560.8031999999998"/>
    <n v="265.52"/>
    <n v="265.52"/>
    <n v="308.00319999999994"/>
    <n v="0.19733634579939352"/>
    <n v="4"/>
    <x v="1"/>
    <x v="10"/>
    <x v="1"/>
    <d v="2025-08-02T00:00:00"/>
    <s v="agosto"/>
    <n v="2025"/>
  </r>
  <r>
    <x v="0"/>
    <n v="295"/>
    <n v="0"/>
    <d v="2025-04-29T00:00:00"/>
    <d v="2025-07-16T00:00:00"/>
    <d v="2025-08-29T00:00:00"/>
    <s v="AndreaM"/>
    <x v="33"/>
    <m/>
    <n v="180980.6"/>
    <s v="USD"/>
    <n v="155643.31599999999"/>
    <n v="180980.6"/>
    <n v="17472.91"/>
    <n v="15026.702600000001"/>
    <n v="17472.91"/>
    <n v="9.6545762363479851E-2"/>
    <n v="4"/>
    <x v="1"/>
    <x v="3"/>
    <x v="1"/>
    <d v="2025-10-13T00:00:00"/>
    <s v="octubre"/>
    <n v="2025"/>
  </r>
  <r>
    <x v="0"/>
    <n v="296"/>
    <n v="0"/>
    <d v="2025-04-29T00:00:00"/>
    <d v="2025-10-28T00:00:00"/>
    <d v="2025-11-14T00:00:00"/>
    <s v="AndreaM"/>
    <x v="33"/>
    <m/>
    <n v="8614.02"/>
    <s v="USD"/>
    <n v="7408.0572000000002"/>
    <n v="8614.02"/>
    <n v="1533.8"/>
    <n v="1319.068"/>
    <n v="1533.8"/>
    <n v="0.17805856034696924"/>
    <n v="4"/>
    <x v="1"/>
    <x v="0"/>
    <x v="1"/>
    <d v="2025-12-29T00:00:00"/>
    <s v="diciembre"/>
    <n v="2025"/>
  </r>
  <r>
    <x v="0"/>
    <n v="297"/>
    <n v="1"/>
    <d v="2025-04-30T00:00:00"/>
    <d v="2025-05-02T00:00:00"/>
    <d v="2025-05-05T00:00:00"/>
    <s v="LucianaE"/>
    <x v="33"/>
    <m/>
    <n v="3967.34"/>
    <s v="USD"/>
    <n v="3411.9124000000002"/>
    <n v="3967.34"/>
    <n v="192.45"/>
    <n v="165.50699999999998"/>
    <n v="192.45"/>
    <n v="4.8508572494416903E-2"/>
    <n v="4"/>
    <x v="1"/>
    <x v="4"/>
    <x v="1"/>
    <d v="2025-06-19T00:00:00"/>
    <s v="junio"/>
    <n v="2025"/>
  </r>
  <r>
    <x v="0"/>
    <n v="298"/>
    <n v="1"/>
    <d v="2025-04-30T00:00:00"/>
    <d v="2025-05-14T00:00:00"/>
    <d v="2025-05-18T00:00:00"/>
    <s v="EduardoP"/>
    <x v="33"/>
    <m/>
    <n v="8244"/>
    <s v="USD"/>
    <n v="7089.84"/>
    <n v="8244"/>
    <n v="600"/>
    <n v="516"/>
    <n v="600"/>
    <n v="7.2780203784570591E-2"/>
    <n v="4"/>
    <x v="1"/>
    <x v="4"/>
    <x v="1"/>
    <d v="2025-07-02T00:00:00"/>
    <s v="julio"/>
    <n v="2025"/>
  </r>
  <r>
    <x v="0"/>
    <n v="299"/>
    <n v="1"/>
    <d v="2025-05-01T00:00:00"/>
    <d v="2025-07-03T00:00:00"/>
    <d v="2025-07-08T00:00:00"/>
    <s v="MariaM"/>
    <x v="33"/>
    <m/>
    <n v="8185"/>
    <s v="EUR"/>
    <n v="8185"/>
    <n v="9494.5999999999985"/>
    <n v="584.38"/>
    <n v="584.38"/>
    <n v="677.88079999999991"/>
    <n v="7.1396456933414787E-2"/>
    <n v="5"/>
    <x v="1"/>
    <x v="3"/>
    <x v="1"/>
    <d v="2025-08-22T00:00:00"/>
    <s v="agosto"/>
    <n v="2025"/>
  </r>
  <r>
    <x v="0"/>
    <n v="300"/>
    <n v="1"/>
    <d v="2025-05-02T00:00:00"/>
    <d v="2025-03-31T00:00:00"/>
    <d v="2025-04-10T00:00:00"/>
    <s v="DianaM"/>
    <x v="33"/>
    <s v="MARC1989,MARIELLAP"/>
    <n v="48161.65"/>
    <s v="USD"/>
    <n v="41419.019"/>
    <n v="48161.65"/>
    <n v="7107.43"/>
    <n v="6112.3897999999999"/>
    <n v="7107.43"/>
    <n v="0.14757447055904438"/>
    <n v="5"/>
    <x v="1"/>
    <x v="5"/>
    <x v="1"/>
    <d v="2025-05-25T00:00:00"/>
    <s v="mayo"/>
    <n v="2025"/>
  </r>
  <r>
    <x v="0"/>
    <n v="301"/>
    <n v="1"/>
    <d v="2025-05-02T00:00:00"/>
    <d v="2025-05-03T00:00:00"/>
    <d v="2025-05-07T00:00:00"/>
    <s v="DianaM"/>
    <x v="33"/>
    <s v="MARC1989"/>
    <n v="2408.6799999999998"/>
    <s v="USD"/>
    <n v="2071.4647999999997"/>
    <n v="2408.6799999999998"/>
    <n v="268.68"/>
    <n v="231.06479999999999"/>
    <n v="268.68"/>
    <n v="0.11154657322682965"/>
    <n v="5"/>
    <x v="1"/>
    <x v="4"/>
    <x v="1"/>
    <d v="2025-06-21T00:00:00"/>
    <s v="junio"/>
    <n v="2025"/>
  </r>
  <r>
    <x v="0"/>
    <n v="302"/>
    <n v="1"/>
    <d v="2025-05-02T00:00:00"/>
    <d v="2025-01-04T00:00:00"/>
    <d v="2025-08-30T00:00:00"/>
    <s v="VeronicaN"/>
    <x v="33"/>
    <m/>
    <n v="201580.06"/>
    <s v="USD"/>
    <n v="173358.85159999999"/>
    <n v="201580.06"/>
    <n v="13334.45"/>
    <n v="11467.627"/>
    <n v="13334.45"/>
    <n v="6.6149647936407999E-2"/>
    <n v="5"/>
    <x v="1"/>
    <x v="7"/>
    <x v="1"/>
    <d v="2025-10-14T00:00:00"/>
    <s v="octubre"/>
    <n v="2025"/>
  </r>
  <r>
    <x v="0"/>
    <n v="303"/>
    <n v="1"/>
    <d v="2025-05-02T00:00:00"/>
    <d v="2025-12-20T00:00:00"/>
    <d v="2025-12-27T00:00:00"/>
    <s v="VeronicaN"/>
    <x v="33"/>
    <m/>
    <n v="22454.27"/>
    <s v="USD"/>
    <n v="19310.672200000001"/>
    <n v="22454.27"/>
    <n v="5729.39"/>
    <n v="4927.2754000000004"/>
    <n v="5729.39"/>
    <n v="0.25515815032062944"/>
    <n v="5"/>
    <x v="1"/>
    <x v="1"/>
    <x v="1"/>
    <d v="2026-02-10T00:00:00"/>
    <s v="febrero"/>
    <n v="2026"/>
  </r>
  <r>
    <x v="0"/>
    <n v="304"/>
    <n v="1"/>
    <d v="2025-05-03T00:00:00"/>
    <d v="2025-08-06T00:00:00"/>
    <d v="2025-08-13T00:00:00"/>
    <s v="LuciaS"/>
    <x v="33"/>
    <s v="JORGEP"/>
    <n v="24162"/>
    <s v="EUR"/>
    <n v="24162"/>
    <n v="28027.919999999998"/>
    <n v="1134.67"/>
    <n v="1134.67"/>
    <n v="1316.2172"/>
    <n v="4.6960930386557409E-2"/>
    <n v="5"/>
    <x v="1"/>
    <x v="11"/>
    <x v="1"/>
    <d v="2025-09-27T00:00:00"/>
    <s v="septiembre"/>
    <n v="2025"/>
  </r>
  <r>
    <x v="0"/>
    <n v="305"/>
    <n v="1"/>
    <d v="2025-05-05T00:00:00"/>
    <d v="2025-05-15T00:00:00"/>
    <d v="2025-05-18T00:00:00"/>
    <s v="DianaM"/>
    <x v="34"/>
    <s v="MARC1989,MARIELLAP"/>
    <n v="16692.39"/>
    <s v="USD"/>
    <n v="14355.455399999999"/>
    <n v="16692.39"/>
    <n v="253.7"/>
    <n v="218.18199999999999"/>
    <n v="253.7"/>
    <n v="1.519854256939839E-2"/>
    <n v="5"/>
    <x v="1"/>
    <x v="4"/>
    <x v="1"/>
    <d v="2025-07-02T00:00:00"/>
    <s v="julio"/>
    <n v="2025"/>
  </r>
  <r>
    <x v="0"/>
    <n v="306"/>
    <n v="1"/>
    <d v="2025-05-05T00:00:00"/>
    <d v="2025-07-22T00:00:00"/>
    <d v="2025-08-03T00:00:00"/>
    <s v="DianaM"/>
    <x v="34"/>
    <s v="ISRAELB"/>
    <n v="31962.5"/>
    <s v="USD"/>
    <n v="27487.75"/>
    <n v="31962.5"/>
    <n v="3883.16"/>
    <n v="3339.5175999999997"/>
    <n v="3883.16"/>
    <n v="0.12149112240907312"/>
    <n v="5"/>
    <x v="1"/>
    <x v="3"/>
    <x v="1"/>
    <d v="2025-09-17T00:00:00"/>
    <s v="septiembre"/>
    <n v="2025"/>
  </r>
  <r>
    <x v="0"/>
    <n v="307"/>
    <n v="1"/>
    <d v="2025-05-05T00:00:00"/>
    <d v="2025-04-23T00:00:00"/>
    <d v="2025-04-26T00:00:00"/>
    <s v="DianaM"/>
    <x v="34"/>
    <s v="MARC1989,MARIELLAP"/>
    <n v="8076"/>
    <s v="USD"/>
    <n v="6945.36"/>
    <n v="8076"/>
    <n v="537"/>
    <n v="461.82"/>
    <n v="537"/>
    <n v="6.6493313521545319E-2"/>
    <n v="5"/>
    <x v="1"/>
    <x v="9"/>
    <x v="1"/>
    <d v="2025-06-10T00:00:00"/>
    <s v="junio"/>
    <n v="2025"/>
  </r>
  <r>
    <x v="0"/>
    <n v="308"/>
    <n v="1"/>
    <d v="2025-05-05T00:00:00"/>
    <d v="2025-04-10T00:00:00"/>
    <d v="2025-04-12T00:00:00"/>
    <s v="DianaM"/>
    <x v="34"/>
    <s v="MARC1989,MARIELLAP"/>
    <n v="1869.15"/>
    <s v="USD"/>
    <n v="1607.4690000000001"/>
    <n v="1869.15"/>
    <n v="121.26"/>
    <n v="104.28360000000001"/>
    <n v="121.26"/>
    <n v="6.4874408153438728E-2"/>
    <n v="5"/>
    <x v="1"/>
    <x v="9"/>
    <x v="1"/>
    <d v="2025-05-27T00:00:00"/>
    <s v="mayo"/>
    <n v="2025"/>
  </r>
  <r>
    <x v="0"/>
    <n v="309"/>
    <n v="1"/>
    <d v="2025-05-06T00:00:00"/>
    <d v="2025-07-19T00:00:00"/>
    <d v="2025-08-15T00:00:00"/>
    <s v="DianaM"/>
    <x v="34"/>
    <s v="ISRAELB"/>
    <n v="10493.96"/>
    <s v="USD"/>
    <n v="9024.8055999999997"/>
    <n v="10493.96"/>
    <n v="989.34"/>
    <n v="850.83240000000001"/>
    <n v="989.34"/>
    <n v="9.4277088915909732E-2"/>
    <n v="5"/>
    <x v="1"/>
    <x v="3"/>
    <x v="1"/>
    <d v="2025-09-29T00:00:00"/>
    <s v="septiembre"/>
    <n v="2025"/>
  </r>
  <r>
    <x v="0"/>
    <n v="310"/>
    <n v="1"/>
    <d v="2025-05-07T00:00:00"/>
    <d v="2025-06-12T00:00:00"/>
    <d v="2025-06-30T00:00:00"/>
    <s v="AndreaG"/>
    <x v="34"/>
    <s v="JAIMEG"/>
    <n v="1593327.99"/>
    <s v="MXN"/>
    <n v="76479.743520000004"/>
    <n v="89226.367440000002"/>
    <n v="265427.59000000003"/>
    <n v="12740.524320000002"/>
    <n v="14863.945040000002"/>
    <n v="0.16658691221510522"/>
    <n v="5"/>
    <x v="1"/>
    <x v="10"/>
    <x v="1"/>
    <d v="2025-08-14T00:00:00"/>
    <s v="agosto"/>
    <n v="2025"/>
  </r>
  <r>
    <x v="0"/>
    <n v="311"/>
    <n v="1"/>
    <d v="2025-05-07T00:00:00"/>
    <d v="2025-05-20T00:00:00"/>
    <d v="2025-05-22T00:00:00"/>
    <s v="VeronicaN"/>
    <x v="34"/>
    <m/>
    <n v="2045"/>
    <s v="USD"/>
    <n v="1758.7"/>
    <n v="2045"/>
    <n v="97.88"/>
    <n v="84.1768"/>
    <n v="97.88"/>
    <n v="4.7863080684596576E-2"/>
    <n v="5"/>
    <x v="1"/>
    <x v="4"/>
    <x v="1"/>
    <d v="2025-07-06T00:00:00"/>
    <s v="julio"/>
    <n v="2025"/>
  </r>
  <r>
    <x v="0"/>
    <n v="312"/>
    <n v="1"/>
    <d v="2025-05-07T00:00:00"/>
    <d v="2025-01-25T00:00:00"/>
    <d v="2025-02-09T00:00:00"/>
    <s v="MinervaH"/>
    <x v="34"/>
    <m/>
    <n v="1196"/>
    <s v="USD"/>
    <n v="1028.56"/>
    <n v="1196"/>
    <n v="0"/>
    <n v="0"/>
    <n v="0"/>
    <n v="0"/>
    <n v="5"/>
    <x v="1"/>
    <x v="7"/>
    <x v="1"/>
    <d v="2025-03-26T00:00:00"/>
    <s v="marzo"/>
    <n v="2025"/>
  </r>
  <r>
    <x v="0"/>
    <n v="313"/>
    <n v="1"/>
    <d v="2025-05-07T00:00:00"/>
    <d v="2025-01-18T00:00:00"/>
    <d v="2025-01-19T00:00:00"/>
    <s v="MinervaH"/>
    <x v="34"/>
    <s v="JAIMEG"/>
    <n v="259.64999999999998"/>
    <s v="USD"/>
    <n v="223.29899999999998"/>
    <n v="259.64999999999998"/>
    <n v="0"/>
    <n v="0"/>
    <n v="0"/>
    <n v="0"/>
    <n v="5"/>
    <x v="1"/>
    <x v="7"/>
    <x v="1"/>
    <d v="2025-03-05T00:00:00"/>
    <s v="marzo"/>
    <n v="2025"/>
  </r>
  <r>
    <x v="0"/>
    <n v="314"/>
    <n v="1"/>
    <d v="2025-05-07T00:00:00"/>
    <d v="2025-02-27T00:00:00"/>
    <d v="2025-03-03T00:00:00"/>
    <s v="MinervaH"/>
    <x v="34"/>
    <s v="JAIMEG"/>
    <n v="1029.26"/>
    <s v="USD"/>
    <n v="885.16359999999997"/>
    <n v="1029.26"/>
    <n v="0"/>
    <n v="0"/>
    <n v="0"/>
    <n v="0"/>
    <n v="5"/>
    <x v="1"/>
    <x v="8"/>
    <x v="1"/>
    <d v="2025-04-17T00:00:00"/>
    <s v="abril"/>
    <n v="2025"/>
  </r>
  <r>
    <x v="0"/>
    <n v="315"/>
    <n v="1"/>
    <d v="2025-05-07T00:00:00"/>
    <d v="2025-03-23T00:00:00"/>
    <s v="0000-00-00"/>
    <s v="MinervaH"/>
    <x v="34"/>
    <s v="JAIMEG"/>
    <n v="769.8"/>
    <s v="USD"/>
    <n v="662.02799999999991"/>
    <n v="769.8"/>
    <n v="0"/>
    <n v="0"/>
    <n v="0"/>
    <n v="0"/>
    <n v="5"/>
    <x v="1"/>
    <x v="5"/>
    <x v="1"/>
    <e v="#VALUE!"/>
    <e v="#VALUE!"/>
    <e v="#VALUE!"/>
  </r>
  <r>
    <x v="0"/>
    <n v="316"/>
    <n v="1"/>
    <d v="2025-05-08T00:00:00"/>
    <d v="2025-03-26T00:00:00"/>
    <d v="2025-03-27T00:00:00"/>
    <s v="MinervaH"/>
    <x v="34"/>
    <s v="JAIMEG"/>
    <n v="886.6"/>
    <s v="USD"/>
    <n v="762.476"/>
    <n v="886.6"/>
    <n v="0"/>
    <n v="0"/>
    <n v="0"/>
    <n v="0"/>
    <n v="5"/>
    <x v="1"/>
    <x v="5"/>
    <x v="1"/>
    <d v="2025-05-11T00:00:00"/>
    <s v="mayo"/>
    <n v="2025"/>
  </r>
  <r>
    <x v="0"/>
    <n v="317"/>
    <n v="1"/>
    <d v="2025-05-08T00:00:00"/>
    <d v="2025-04-06T00:00:00"/>
    <d v="2025-04-06T00:00:00"/>
    <s v="MinervaH"/>
    <x v="34"/>
    <s v="JAIMEG"/>
    <n v="695.8"/>
    <s v="USD"/>
    <n v="598.38799999999992"/>
    <n v="695.8"/>
    <n v="0"/>
    <n v="0"/>
    <n v="0"/>
    <n v="0"/>
    <n v="5"/>
    <x v="1"/>
    <x v="9"/>
    <x v="1"/>
    <d v="2025-05-21T00:00:00"/>
    <s v="mayo"/>
    <n v="2025"/>
  </r>
  <r>
    <x v="0"/>
    <n v="318"/>
    <n v="1"/>
    <d v="2025-05-08T00:00:00"/>
    <d v="2025-04-03T00:00:00"/>
    <d v="2025-04-03T00:00:00"/>
    <s v="MinervaH"/>
    <x v="34"/>
    <s v="JAIMEG"/>
    <n v="379"/>
    <s v="USD"/>
    <n v="325.94"/>
    <n v="379"/>
    <n v="0"/>
    <n v="0"/>
    <n v="0"/>
    <n v="0"/>
    <n v="5"/>
    <x v="1"/>
    <x v="9"/>
    <x v="1"/>
    <d v="2025-05-18T00:00:00"/>
    <s v="mayo"/>
    <n v="2025"/>
  </r>
  <r>
    <x v="0"/>
    <n v="319"/>
    <n v="1"/>
    <d v="2025-05-08T00:00:00"/>
    <d v="2025-04-11T00:00:00"/>
    <d v="2025-04-13T00:00:00"/>
    <s v="MinervaH"/>
    <x v="34"/>
    <m/>
    <n v="866.4"/>
    <s v="USD"/>
    <n v="745.10399999999993"/>
    <n v="866.4"/>
    <n v="0"/>
    <n v="0"/>
    <n v="0"/>
    <n v="0"/>
    <n v="5"/>
    <x v="1"/>
    <x v="9"/>
    <x v="1"/>
    <d v="2025-05-28T00:00:00"/>
    <s v="mayo"/>
    <n v="2025"/>
  </r>
  <r>
    <x v="0"/>
    <n v="320"/>
    <n v="1"/>
    <d v="2025-05-08T00:00:00"/>
    <d v="2025-04-03T00:00:00"/>
    <d v="2025-04-03T00:00:00"/>
    <s v="MinervaH"/>
    <x v="34"/>
    <s v="JAIMEG"/>
    <n v="1916"/>
    <s v="USD"/>
    <n v="1647.76"/>
    <n v="1916"/>
    <n v="0"/>
    <n v="0"/>
    <n v="0"/>
    <n v="0"/>
    <n v="5"/>
    <x v="1"/>
    <x v="9"/>
    <x v="1"/>
    <d v="2025-05-18T00:00:00"/>
    <s v="mayo"/>
    <n v="2025"/>
  </r>
  <r>
    <x v="0"/>
    <n v="321"/>
    <n v="1"/>
    <d v="2025-05-08T00:00:00"/>
    <d v="2025-04-08T00:00:00"/>
    <d v="2025-04-08T00:00:00"/>
    <s v="MinervaH"/>
    <x v="34"/>
    <s v="JAIMEG"/>
    <n v="261.60000000000002"/>
    <s v="USD"/>
    <n v="224.97600000000003"/>
    <n v="261.60000000000002"/>
    <n v="0"/>
    <n v="0"/>
    <n v="0"/>
    <n v="0"/>
    <n v="5"/>
    <x v="1"/>
    <x v="9"/>
    <x v="1"/>
    <d v="2025-05-23T00:00:00"/>
    <s v="mayo"/>
    <n v="2025"/>
  </r>
  <r>
    <x v="0"/>
    <n v="322"/>
    <n v="1"/>
    <d v="2025-05-08T00:00:00"/>
    <d v="2025-07-06T00:00:00"/>
    <d v="2025-07-06T00:00:00"/>
    <s v="MinervaH"/>
    <x v="34"/>
    <s v="JAIMEG"/>
    <n v="1401"/>
    <s v="USD"/>
    <n v="1204.8599999999999"/>
    <n v="1401"/>
    <n v="0"/>
    <n v="0"/>
    <n v="0"/>
    <n v="0"/>
    <n v="5"/>
    <x v="1"/>
    <x v="3"/>
    <x v="1"/>
    <d v="2025-08-20T00:00:00"/>
    <s v="agosto"/>
    <n v="2025"/>
  </r>
  <r>
    <x v="0"/>
    <n v="323"/>
    <n v="1"/>
    <d v="2025-05-08T00:00:00"/>
    <d v="2025-06-09T00:00:00"/>
    <d v="2025-07-14T00:00:00"/>
    <s v="MinervaH"/>
    <x v="34"/>
    <m/>
    <n v="60208.3"/>
    <s v="MXN"/>
    <n v="2889.9984000000004"/>
    <n v="3371.6648"/>
    <n v="678.3"/>
    <n v="32.558399999999999"/>
    <n v="37.9848"/>
    <n v="1.1265888590111328E-2"/>
    <n v="5"/>
    <x v="1"/>
    <x v="10"/>
    <x v="1"/>
    <d v="2025-08-28T00:00:00"/>
    <s v="agosto"/>
    <n v="2025"/>
  </r>
  <r>
    <x v="0"/>
    <n v="324"/>
    <n v="1"/>
    <d v="2025-05-08T00:00:00"/>
    <d v="2025-06-23T00:00:00"/>
    <d v="2025-07-14T00:00:00"/>
    <s v="MinervaH"/>
    <x v="34"/>
    <s v="JAIMEG"/>
    <n v="54735"/>
    <s v="MXN"/>
    <n v="2627.28"/>
    <n v="3065.16"/>
    <n v="0"/>
    <n v="0"/>
    <n v="0"/>
    <n v="0"/>
    <n v="5"/>
    <x v="1"/>
    <x v="10"/>
    <x v="1"/>
    <d v="2025-08-28T00:00:00"/>
    <s v="agosto"/>
    <n v="2025"/>
  </r>
  <r>
    <x v="0"/>
    <n v="325"/>
    <n v="1"/>
    <d v="2025-05-08T00:00:00"/>
    <d v="2025-08-12T00:00:00"/>
    <d v="2025-08-21T00:00:00"/>
    <s v="MinervaH"/>
    <x v="34"/>
    <s v="JAIMEG"/>
    <n v="127330"/>
    <s v="MXN"/>
    <n v="6111.84"/>
    <n v="7130.4800000000005"/>
    <n v="0"/>
    <n v="0"/>
    <n v="0"/>
    <n v="0"/>
    <n v="5"/>
    <x v="1"/>
    <x v="11"/>
    <x v="1"/>
    <d v="2025-10-05T00:00:00"/>
    <s v="octubre"/>
    <n v="2025"/>
  </r>
  <r>
    <x v="0"/>
    <n v="326"/>
    <n v="1"/>
    <d v="2025-05-08T00:00:00"/>
    <d v="2025-02-05T00:00:00"/>
    <d v="2025-02-06T00:00:00"/>
    <s v="MinervaH"/>
    <x v="34"/>
    <s v="JAIMEG"/>
    <n v="525"/>
    <s v="EUR"/>
    <n v="525"/>
    <n v="609"/>
    <n v="79.39"/>
    <n v="79.39"/>
    <n v="92.092399999999998"/>
    <n v="0.15121904761904761"/>
    <n v="5"/>
    <x v="1"/>
    <x v="8"/>
    <x v="1"/>
    <d v="2025-03-23T00:00:00"/>
    <s v="marzo"/>
    <n v="2025"/>
  </r>
  <r>
    <x v="0"/>
    <n v="327"/>
    <n v="1"/>
    <d v="2025-05-08T00:00:00"/>
    <d v="2025-04-08T00:00:00"/>
    <d v="2025-04-16T00:00:00"/>
    <s v="DianaM"/>
    <x v="34"/>
    <m/>
    <n v="10449.41"/>
    <s v="USD"/>
    <n v="8986.4925999999996"/>
    <n v="10449.41"/>
    <n v="1324.76"/>
    <n v="1139.2936"/>
    <n v="1324.76"/>
    <n v="0.12677844969237498"/>
    <n v="5"/>
    <x v="1"/>
    <x v="9"/>
    <x v="1"/>
    <d v="2025-05-31T00:00:00"/>
    <s v="mayo"/>
    <n v="2025"/>
  </r>
  <r>
    <x v="0"/>
    <n v="328"/>
    <n v="1"/>
    <d v="2025-05-08T00:00:00"/>
    <d v="2025-05-14T00:00:00"/>
    <d v="2025-05-22T00:00:00"/>
    <s v="MariaM"/>
    <x v="34"/>
    <m/>
    <n v="8827.1"/>
    <s v="USD"/>
    <n v="7591.3060000000005"/>
    <n v="8827.1"/>
    <n v="70"/>
    <n v="60.199999999999996"/>
    <n v="70"/>
    <n v="7.9301242763761583E-3"/>
    <n v="5"/>
    <x v="1"/>
    <x v="4"/>
    <x v="1"/>
    <d v="2025-07-06T00:00:00"/>
    <s v="julio"/>
    <n v="2025"/>
  </r>
  <r>
    <x v="0"/>
    <n v="329"/>
    <n v="1"/>
    <d v="2025-04-01T00:00:00"/>
    <d v="2025-04-01T00:00:00"/>
    <d v="2025-11-21T00:00:00"/>
    <s v="MariaM"/>
    <x v="29"/>
    <m/>
    <n v="36333.599999999999"/>
    <s v="USD"/>
    <n v="31246.895999999997"/>
    <n v="36333.599999999999"/>
    <n v="3225.61"/>
    <n v="2774.0246000000002"/>
    <n v="3225.61"/>
    <n v="8.8777605301979451E-2"/>
    <n v="4"/>
    <x v="1"/>
    <x v="9"/>
    <x v="1"/>
    <d v="2026-01-05T00:00:00"/>
    <s v="enero"/>
    <n v="2026"/>
  </r>
  <r>
    <x v="0"/>
    <n v="330"/>
    <n v="1"/>
    <d v="2025-05-09T00:00:00"/>
    <d v="2025-05-17T00:00:00"/>
    <d v="2025-05-26T00:00:00"/>
    <s v="DianaM"/>
    <x v="34"/>
    <s v="MARC1989"/>
    <n v="17786.22"/>
    <s v="USD"/>
    <n v="15296.149200000002"/>
    <n v="17786.22"/>
    <n v="2209.58"/>
    <n v="1900.2387999999999"/>
    <n v="2209.58"/>
    <n v="0.12422988133510098"/>
    <n v="5"/>
    <x v="1"/>
    <x v="4"/>
    <x v="1"/>
    <d v="2025-07-10T00:00:00"/>
    <s v="julio"/>
    <n v="2025"/>
  </r>
  <r>
    <x v="0"/>
    <n v="331"/>
    <n v="1"/>
    <d v="2025-05-12T00:00:00"/>
    <d v="2025-05-22T00:00:00"/>
    <d v="2025-06-04T00:00:00"/>
    <s v="MinervaH"/>
    <x v="35"/>
    <s v="JAIMEG"/>
    <n v="704.8"/>
    <s v="USD"/>
    <n v="606.12799999999993"/>
    <n v="704.8"/>
    <n v="0"/>
    <n v="0"/>
    <n v="0"/>
    <n v="0"/>
    <n v="5"/>
    <x v="1"/>
    <x v="4"/>
    <x v="1"/>
    <d v="2025-07-19T00:00:00"/>
    <s v="julio"/>
    <n v="2025"/>
  </r>
  <r>
    <x v="0"/>
    <n v="332"/>
    <n v="1"/>
    <d v="2025-05-12T00:00:00"/>
    <d v="2025-05-29T00:00:00"/>
    <d v="2025-06-06T00:00:00"/>
    <s v="VeronicaN"/>
    <x v="35"/>
    <m/>
    <n v="447940.47"/>
    <s v="MXN"/>
    <n v="21501.14256"/>
    <n v="25084.66632"/>
    <n v="26803.51"/>
    <n v="1286.5684799999999"/>
    <n v="1500.99656"/>
    <n v="5.9837214529868218E-2"/>
    <n v="5"/>
    <x v="1"/>
    <x v="4"/>
    <x v="1"/>
    <d v="2025-07-21T00:00:00"/>
    <s v="julio"/>
    <n v="2025"/>
  </r>
  <r>
    <x v="0"/>
    <n v="333"/>
    <n v="1"/>
    <d v="2025-05-13T00:00:00"/>
    <d v="2025-05-03T00:00:00"/>
    <d v="2025-05-04T00:00:00"/>
    <s v="MinervaH"/>
    <x v="35"/>
    <s v="JAIMEG"/>
    <n v="1221"/>
    <s v="USD"/>
    <n v="1050.06"/>
    <n v="1221"/>
    <n v="0"/>
    <n v="0"/>
    <n v="0"/>
    <n v="0"/>
    <n v="5"/>
    <x v="1"/>
    <x v="4"/>
    <x v="1"/>
    <d v="2025-06-18T00:00:00"/>
    <s v="junio"/>
    <n v="2025"/>
  </r>
  <r>
    <x v="0"/>
    <n v="334"/>
    <n v="1"/>
    <d v="2025-05-13T00:00:00"/>
    <d v="2025-05-10T00:00:00"/>
    <d v="2025-05-10T00:00:00"/>
    <s v="MinervaH"/>
    <x v="35"/>
    <s v="JAIMEG"/>
    <n v="1630.2"/>
    <s v="USD"/>
    <n v="1401.972"/>
    <n v="1630.2"/>
    <n v="0"/>
    <n v="0"/>
    <n v="0"/>
    <n v="0"/>
    <n v="5"/>
    <x v="1"/>
    <x v="4"/>
    <x v="1"/>
    <d v="2025-06-24T00:00:00"/>
    <s v="junio"/>
    <n v="2025"/>
  </r>
  <r>
    <x v="0"/>
    <n v="335"/>
    <n v="1"/>
    <d v="2025-05-13T00:00:00"/>
    <d v="2025-05-05T00:00:00"/>
    <d v="2025-05-05T00:00:00"/>
    <s v="MinervaH"/>
    <x v="35"/>
    <s v="JAIMEG"/>
    <n v="98"/>
    <s v="USD"/>
    <n v="84.28"/>
    <n v="98"/>
    <n v="0"/>
    <n v="0"/>
    <n v="0"/>
    <n v="0"/>
    <n v="5"/>
    <x v="1"/>
    <x v="4"/>
    <x v="1"/>
    <d v="2025-06-19T00:00:00"/>
    <s v="junio"/>
    <n v="2025"/>
  </r>
  <r>
    <x v="0"/>
    <n v="336"/>
    <n v="1"/>
    <d v="2025-05-13T00:00:00"/>
    <d v="2025-05-01T00:00:00"/>
    <d v="2025-05-02T00:00:00"/>
    <s v="MinervaH"/>
    <x v="35"/>
    <s v="JAIMEG"/>
    <n v="428.8"/>
    <s v="USD"/>
    <n v="368.76800000000003"/>
    <n v="428.8"/>
    <n v="0"/>
    <n v="0"/>
    <n v="0"/>
    <n v="0"/>
    <n v="5"/>
    <x v="1"/>
    <x v="4"/>
    <x v="1"/>
    <d v="2025-06-16T00:00:00"/>
    <s v="junio"/>
    <n v="2025"/>
  </r>
  <r>
    <x v="0"/>
    <n v="337"/>
    <n v="1"/>
    <d v="2025-05-13T00:00:00"/>
    <d v="2025-07-01T00:00:00"/>
    <d v="2025-07-01T00:00:00"/>
    <s v="MinervaH"/>
    <x v="35"/>
    <s v="JAIMEG"/>
    <n v="1012.3"/>
    <s v="USD"/>
    <n v="870.57799999999997"/>
    <n v="1012.3"/>
    <n v="0"/>
    <n v="0"/>
    <n v="0"/>
    <n v="0"/>
    <n v="5"/>
    <x v="1"/>
    <x v="3"/>
    <x v="1"/>
    <d v="2025-08-15T00:00:00"/>
    <s v="agosto"/>
    <n v="2025"/>
  </r>
  <r>
    <x v="0"/>
    <n v="338"/>
    <n v="1"/>
    <d v="2025-05-13T00:00:00"/>
    <d v="2025-05-08T00:00:00"/>
    <d v="2025-05-08T00:00:00"/>
    <s v="MinervaH"/>
    <x v="35"/>
    <s v="JAIMEG"/>
    <n v="296.3"/>
    <s v="USD"/>
    <n v="254.81800000000001"/>
    <n v="296.3"/>
    <n v="0"/>
    <n v="0"/>
    <n v="0"/>
    <n v="0"/>
    <n v="5"/>
    <x v="1"/>
    <x v="4"/>
    <x v="1"/>
    <d v="2025-06-22T00:00:00"/>
    <s v="junio"/>
    <n v="2025"/>
  </r>
  <r>
    <x v="0"/>
    <n v="339"/>
    <n v="1"/>
    <d v="2025-05-13T00:00:00"/>
    <d v="2025-05-09T00:00:00"/>
    <d v="2025-05-09T00:00:00"/>
    <s v="MinervaH"/>
    <x v="35"/>
    <s v="JAIMEG"/>
    <n v="981.6"/>
    <s v="USD"/>
    <n v="844.17600000000004"/>
    <n v="981.6"/>
    <n v="0"/>
    <n v="0"/>
    <n v="0"/>
    <n v="0"/>
    <n v="5"/>
    <x v="1"/>
    <x v="4"/>
    <x v="1"/>
    <d v="2025-06-23T00:00:00"/>
    <s v="junio"/>
    <n v="2025"/>
  </r>
  <r>
    <x v="0"/>
    <n v="340"/>
    <n v="1"/>
    <d v="2025-05-14T00:00:00"/>
    <d v="2025-08-04T00:00:00"/>
    <d v="2025-08-10T00:00:00"/>
    <s v="DianaM"/>
    <x v="35"/>
    <s v="MARC1989,MARIELLAP"/>
    <n v="175373.05"/>
    <s v="USD"/>
    <n v="150820.82299999997"/>
    <n v="175373.05"/>
    <n v="16038.14"/>
    <n v="13792.8004"/>
    <n v="16038.14"/>
    <n v="9.1451565676710325E-2"/>
    <n v="5"/>
    <x v="1"/>
    <x v="11"/>
    <x v="1"/>
    <d v="2025-09-24T00:00:00"/>
    <s v="septiembre"/>
    <n v="2025"/>
  </r>
  <r>
    <x v="0"/>
    <n v="341"/>
    <n v="1"/>
    <d v="2025-05-14T00:00:00"/>
    <d v="2025-08-01T00:00:00"/>
    <d v="2025-08-14T00:00:00"/>
    <s v="AndreaG"/>
    <x v="35"/>
    <s v="JAIMEG"/>
    <n v="52130.1"/>
    <s v="USD"/>
    <n v="44831.885999999999"/>
    <n v="52130.1"/>
    <n v="9259.58"/>
    <n v="7963.2388000000001"/>
    <n v="9259.58"/>
    <n v="0.17762444345972864"/>
    <n v="5"/>
    <x v="1"/>
    <x v="11"/>
    <x v="1"/>
    <d v="2025-09-28T00:00:00"/>
    <s v="septiembre"/>
    <n v="2025"/>
  </r>
  <r>
    <x v="0"/>
    <n v="342"/>
    <n v="0"/>
    <d v="2025-05-14T00:00:00"/>
    <d v="2025-07-01T00:00:00"/>
    <d v="2025-07-07T00:00:00"/>
    <s v="IsraelB"/>
    <x v="35"/>
    <s v="DIANAM,MARC1989"/>
    <n v="16401.41"/>
    <s v="MXN"/>
    <n v="787.26768000000004"/>
    <n v="918.47896000000003"/>
    <n v="1285.69"/>
    <n v="61.713120000000004"/>
    <n v="71.998640000000009"/>
    <n v="7.8388992165917437E-2"/>
    <n v="5"/>
    <x v="1"/>
    <x v="3"/>
    <x v="1"/>
    <d v="2025-08-21T00:00:00"/>
    <s v="agosto"/>
    <n v="2025"/>
  </r>
  <r>
    <x v="0"/>
    <n v="343"/>
    <n v="1"/>
    <d v="2025-05-14T00:00:00"/>
    <d v="2025-06-10T00:00:00"/>
    <d v="2025-06-10T00:00:00"/>
    <s v="MinervaH"/>
    <x v="35"/>
    <s v="JAIMEG"/>
    <n v="198.6"/>
    <s v="USD"/>
    <n v="170.79599999999999"/>
    <n v="198.6"/>
    <n v="0"/>
    <n v="0"/>
    <n v="0"/>
    <n v="0"/>
    <n v="5"/>
    <x v="1"/>
    <x v="10"/>
    <x v="1"/>
    <d v="2025-07-25T00:00:00"/>
    <s v="julio"/>
    <n v="2025"/>
  </r>
  <r>
    <x v="0"/>
    <n v="345"/>
    <n v="1"/>
    <d v="2025-05-15T00:00:00"/>
    <d v="2025-02-16T00:00:00"/>
    <d v="2025-02-17T00:00:00"/>
    <s v="MinervaH"/>
    <x v="35"/>
    <s v="JAIMEG"/>
    <n v="900"/>
    <s v="EUR"/>
    <n v="900"/>
    <n v="1044"/>
    <n v="81.75"/>
    <n v="81.75"/>
    <n v="94.83"/>
    <n v="9.0833333333333335E-2"/>
    <n v="5"/>
    <x v="1"/>
    <x v="8"/>
    <x v="1"/>
    <d v="2025-04-03T00:00:00"/>
    <s v="abril"/>
    <n v="2025"/>
  </r>
  <r>
    <x v="0"/>
    <n v="346"/>
    <n v="1"/>
    <d v="2025-05-15T00:00:00"/>
    <d v="2025-05-22T00:00:00"/>
    <d v="2025-05-28T00:00:00"/>
    <s v="DianaM"/>
    <x v="35"/>
    <s v="MARC1989,MARIELLAP"/>
    <n v="7100"/>
    <s v="USD"/>
    <n v="6106"/>
    <n v="7100"/>
    <n v="805.58"/>
    <n v="692.79880000000003"/>
    <n v="805.58"/>
    <n v="0.11346197183098591"/>
    <n v="5"/>
    <x v="1"/>
    <x v="4"/>
    <x v="1"/>
    <d v="2025-07-12T00:00:00"/>
    <s v="julio"/>
    <n v="2025"/>
  </r>
  <r>
    <x v="0"/>
    <n v="347"/>
    <n v="1"/>
    <d v="2025-05-15T00:00:00"/>
    <d v="2025-05-17T00:00:00"/>
    <d v="2025-06-07T00:00:00"/>
    <s v="DianaM"/>
    <x v="35"/>
    <m/>
    <n v="9995.19"/>
    <s v="USD"/>
    <n v="8595.8634000000002"/>
    <n v="9995.19"/>
    <n v="2008.11"/>
    <n v="1726.9745999999998"/>
    <n v="2008.11"/>
    <n v="0.20090763657319169"/>
    <n v="5"/>
    <x v="1"/>
    <x v="4"/>
    <x v="1"/>
    <d v="2025-07-22T00:00:00"/>
    <s v="julio"/>
    <n v="2025"/>
  </r>
  <r>
    <x v="0"/>
    <n v="348"/>
    <n v="1"/>
    <d v="2025-05-16T00:00:00"/>
    <d v="2025-05-22T00:00:00"/>
    <d v="2025-05-25T00:00:00"/>
    <s v="EduardoP"/>
    <x v="35"/>
    <m/>
    <n v="3045"/>
    <s v="USD"/>
    <n v="2618.6999999999998"/>
    <n v="3045"/>
    <n v="429.35"/>
    <n v="369.24099999999999"/>
    <n v="429.35"/>
    <n v="0.14100164203612481"/>
    <n v="5"/>
    <x v="1"/>
    <x v="4"/>
    <x v="1"/>
    <d v="2025-07-09T00:00:00"/>
    <s v="julio"/>
    <n v="2025"/>
  </r>
  <r>
    <x v="0"/>
    <n v="349"/>
    <n v="1"/>
    <d v="2025-05-16T00:00:00"/>
    <d v="2025-05-17T00:00:00"/>
    <d v="2025-05-25T00:00:00"/>
    <s v="VeronicaN"/>
    <x v="35"/>
    <m/>
    <n v="2457.91"/>
    <s v="USD"/>
    <n v="2113.8026"/>
    <n v="2457.91"/>
    <n v="1.91"/>
    <n v="1.6425999999999998"/>
    <n v="1.91"/>
    <n v="7.7708296886379075E-4"/>
    <n v="5"/>
    <x v="1"/>
    <x v="4"/>
    <x v="1"/>
    <d v="2025-07-09T00:00:00"/>
    <s v="julio"/>
    <n v="2025"/>
  </r>
  <r>
    <x v="0"/>
    <n v="350"/>
    <n v="1"/>
    <d v="2025-05-16T00:00:00"/>
    <d v="2025-05-16T00:00:00"/>
    <d v="2025-06-16T00:00:00"/>
    <s v="RafaellaP"/>
    <x v="35"/>
    <m/>
    <n v="14729.27"/>
    <s v="USD"/>
    <n v="12667.172200000001"/>
    <n v="14729.27"/>
    <n v="718.64"/>
    <n v="618.03039999999999"/>
    <n v="718.64"/>
    <n v="4.8789926452566891E-2"/>
    <n v="5"/>
    <x v="1"/>
    <x v="4"/>
    <x v="1"/>
    <d v="2025-07-31T00:00:00"/>
    <s v="julio"/>
    <n v="2025"/>
  </r>
  <r>
    <x v="0"/>
    <n v="351"/>
    <n v="1"/>
    <d v="2025-05-16T00:00:00"/>
    <d v="2025-05-16T00:00:00"/>
    <d v="2025-05-16T00:00:00"/>
    <s v="DianaM"/>
    <x v="35"/>
    <m/>
    <n v="2611.75"/>
    <s v="USD"/>
    <n v="2246.105"/>
    <n v="2611.75"/>
    <n v="35"/>
    <n v="30.099999999999998"/>
    <n v="35"/>
    <n v="1.3400976356848854E-2"/>
    <n v="5"/>
    <x v="1"/>
    <x v="4"/>
    <x v="1"/>
    <d v="2025-06-30T00:00:00"/>
    <s v="junio"/>
    <n v="2025"/>
  </r>
  <r>
    <x v="0"/>
    <n v="352"/>
    <n v="1"/>
    <d v="2025-05-16T00:00:00"/>
    <d v="2025-06-13T00:00:00"/>
    <d v="2025-06-16T00:00:00"/>
    <s v="DianaM"/>
    <x v="35"/>
    <m/>
    <n v="9109.86"/>
    <s v="USD"/>
    <n v="7834.4796000000006"/>
    <n v="9109.86"/>
    <n v="517.96"/>
    <n v="445.44560000000001"/>
    <n v="517.96"/>
    <n v="5.6857075739912576E-2"/>
    <n v="5"/>
    <x v="1"/>
    <x v="10"/>
    <x v="1"/>
    <d v="2025-07-31T00:00:00"/>
    <s v="julio"/>
    <n v="2025"/>
  </r>
  <r>
    <x v="0"/>
    <n v="353"/>
    <n v="1"/>
    <d v="2025-05-19T00:00:00"/>
    <d v="2025-05-27T00:00:00"/>
    <d v="2025-05-28T00:00:00"/>
    <s v="DianaM"/>
    <x v="36"/>
    <s v="MARC1989"/>
    <n v="7328.61"/>
    <s v="USD"/>
    <n v="6302.6045999999997"/>
    <n v="7328.61"/>
    <n v="630.08000000000004"/>
    <n v="541.86880000000008"/>
    <n v="630.08000000000004"/>
    <n v="8.5975375958060277E-2"/>
    <n v="5"/>
    <x v="1"/>
    <x v="4"/>
    <x v="1"/>
    <d v="2025-07-12T00:00:00"/>
    <s v="julio"/>
    <n v="2025"/>
  </r>
  <r>
    <x v="0"/>
    <n v="354"/>
    <n v="1"/>
    <d v="2025-05-19T00:00:00"/>
    <d v="2025-05-22T00:00:00"/>
    <d v="2025-05-22T00:00:00"/>
    <s v="DianaM"/>
    <x v="36"/>
    <m/>
    <n v="3154.96"/>
    <s v="USD"/>
    <n v="2713.2656000000002"/>
    <n v="3154.96"/>
    <n v="70"/>
    <n v="60.199999999999996"/>
    <n v="70"/>
    <n v="2.2187286051170218E-2"/>
    <n v="5"/>
    <x v="1"/>
    <x v="4"/>
    <x v="1"/>
    <d v="2025-07-06T00:00:00"/>
    <s v="julio"/>
    <n v="2025"/>
  </r>
  <r>
    <x v="0"/>
    <n v="355"/>
    <n v="1"/>
    <d v="2025-05-19T00:00:00"/>
    <d v="2025-06-15T00:00:00"/>
    <d v="2025-07-22T00:00:00"/>
    <s v="VeronicaN"/>
    <x v="36"/>
    <m/>
    <n v="164275.12"/>
    <s v="USD"/>
    <n v="141276.60319999998"/>
    <n v="164275.12"/>
    <n v="34429.94"/>
    <n v="29609.7484"/>
    <n v="34429.94"/>
    <n v="0.20958706345793571"/>
    <n v="5"/>
    <x v="1"/>
    <x v="10"/>
    <x v="1"/>
    <d v="2025-09-05T00:00:00"/>
    <s v="septiembre"/>
    <n v="2025"/>
  </r>
  <r>
    <x v="0"/>
    <n v="356"/>
    <n v="1"/>
    <d v="2025-05-19T00:00:00"/>
    <d v="2025-05-14T00:00:00"/>
    <d v="2025-05-22T00:00:00"/>
    <s v="DianaM"/>
    <x v="36"/>
    <m/>
    <n v="6906.08"/>
    <s v="USD"/>
    <n v="5939.2287999999999"/>
    <n v="6906.08"/>
    <n v="553.36"/>
    <n v="475.88960000000003"/>
    <n v="553.36"/>
    <n v="8.0126497231425065E-2"/>
    <n v="5"/>
    <x v="1"/>
    <x v="4"/>
    <x v="1"/>
    <d v="2025-07-06T00:00:00"/>
    <s v="julio"/>
    <n v="2025"/>
  </r>
  <r>
    <x v="0"/>
    <n v="357"/>
    <n v="1"/>
    <d v="2025-05-20T00:00:00"/>
    <d v="2025-05-26T00:00:00"/>
    <d v="2025-05-30T00:00:00"/>
    <s v="DianaM"/>
    <x v="36"/>
    <m/>
    <n v="2597.52"/>
    <s v="USD"/>
    <n v="2233.8672000000001"/>
    <n v="2597.52"/>
    <n v="110.8"/>
    <n v="95.287999999999997"/>
    <n v="110.8"/>
    <n v="4.265607194554806E-2"/>
    <n v="5"/>
    <x v="1"/>
    <x v="4"/>
    <x v="1"/>
    <d v="2025-07-14T00:00:00"/>
    <s v="julio"/>
    <n v="2025"/>
  </r>
  <r>
    <x v="0"/>
    <n v="358"/>
    <n v="0"/>
    <d v="2025-05-20T00:00:00"/>
    <d v="2025-05-10T00:00:00"/>
    <d v="2025-05-10T00:00:00"/>
    <s v="DianaM"/>
    <x v="36"/>
    <s v="JORGEP,MARC1989"/>
    <n v="353.7"/>
    <s v="USD"/>
    <n v="304.18199999999996"/>
    <n v="353.7"/>
    <n v="0"/>
    <n v="0"/>
    <n v="0"/>
    <n v="0"/>
    <n v="5"/>
    <x v="1"/>
    <x v="4"/>
    <x v="1"/>
    <d v="2025-06-24T00:00:00"/>
    <s v="junio"/>
    <n v="2025"/>
  </r>
  <r>
    <x v="0"/>
    <n v="359"/>
    <n v="1"/>
    <d v="2025-05-22T00:00:00"/>
    <d v="2025-07-12T00:00:00"/>
    <d v="2025-07-26T00:00:00"/>
    <s v="MartinB"/>
    <x v="36"/>
    <s v="ANATERESA"/>
    <n v="25630.240000000002"/>
    <s v="EUR"/>
    <n v="25630.240000000002"/>
    <n v="29731.078399999999"/>
    <n v="4047.08"/>
    <n v="4047.08"/>
    <n v="4694.6127999999999"/>
    <n v="0.15790254012447794"/>
    <n v="5"/>
    <x v="1"/>
    <x v="3"/>
    <x v="1"/>
    <d v="2025-09-09T00:00:00"/>
    <s v="septiembre"/>
    <n v="2025"/>
  </r>
  <r>
    <x v="0"/>
    <n v="360"/>
    <n v="0"/>
    <d v="2025-05-22T00:00:00"/>
    <d v="2025-08-08T00:00:00"/>
    <d v="2025-08-19T00:00:00"/>
    <s v="DianaM"/>
    <x v="36"/>
    <s v="JORGEP"/>
    <n v="2292.54"/>
    <s v="USD"/>
    <n v="1971.5844"/>
    <n v="2292.54"/>
    <n v="0"/>
    <n v="0"/>
    <n v="0"/>
    <n v="0"/>
    <n v="5"/>
    <x v="1"/>
    <x v="11"/>
    <x v="1"/>
    <d v="2025-10-03T00:00:00"/>
    <s v="octubre"/>
    <n v="2025"/>
  </r>
  <r>
    <x v="0"/>
    <n v="361"/>
    <n v="1"/>
    <d v="2025-05-22T00:00:00"/>
    <d v="2025-06-17T00:00:00"/>
    <d v="2025-07-07T00:00:00"/>
    <s v="DianaM"/>
    <x v="36"/>
    <m/>
    <n v="7124.67"/>
    <s v="USD"/>
    <n v="6127.2161999999998"/>
    <n v="7124.67"/>
    <n v="218"/>
    <n v="187.48"/>
    <n v="218"/>
    <n v="3.0597908394353703E-2"/>
    <n v="5"/>
    <x v="1"/>
    <x v="10"/>
    <x v="1"/>
    <d v="2025-08-21T00:00:00"/>
    <s v="agosto"/>
    <n v="2025"/>
  </r>
  <r>
    <x v="0"/>
    <n v="362"/>
    <n v="1"/>
    <d v="2025-05-22T00:00:00"/>
    <d v="2025-07-20T00:00:00"/>
    <d v="2025-07-20T00:00:00"/>
    <s v="MinervaH"/>
    <x v="36"/>
    <s v="JAIMEG"/>
    <n v="50"/>
    <s v="USD"/>
    <n v="43"/>
    <n v="50"/>
    <n v="0"/>
    <n v="0"/>
    <n v="0"/>
    <n v="0"/>
    <n v="5"/>
    <x v="1"/>
    <x v="3"/>
    <x v="1"/>
    <d v="2025-09-03T00:00:00"/>
    <s v="septiembre"/>
    <n v="2025"/>
  </r>
  <r>
    <x v="0"/>
    <n v="363"/>
    <n v="1"/>
    <d v="2025-05-22T00:00:00"/>
    <d v="2025-06-10T00:00:00"/>
    <d v="2025-08-07T00:00:00"/>
    <s v="MinervaH"/>
    <x v="36"/>
    <s v="JAIMEG"/>
    <n v="20818"/>
    <s v="MXN"/>
    <n v="999.26400000000001"/>
    <n v="1165.808"/>
    <n v="0"/>
    <n v="0"/>
    <n v="0"/>
    <n v="0"/>
    <n v="5"/>
    <x v="1"/>
    <x v="10"/>
    <x v="1"/>
    <d v="2025-09-21T00:00:00"/>
    <s v="septiembre"/>
    <n v="2025"/>
  </r>
  <r>
    <x v="0"/>
    <n v="364"/>
    <n v="0"/>
    <d v="2025-05-23T00:00:00"/>
    <d v="2025-05-26T00:00:00"/>
    <d v="2025-06-06T00:00:00"/>
    <s v="LucianaE"/>
    <x v="36"/>
    <m/>
    <n v="38882.410000000003"/>
    <s v="USD"/>
    <n v="33438.872600000002"/>
    <n v="38882.410000000003"/>
    <n v="4227.7299999999996"/>
    <n v="3635.8477999999996"/>
    <n v="4227.7299999999996"/>
    <n v="0.10873117175607168"/>
    <n v="5"/>
    <x v="1"/>
    <x v="4"/>
    <x v="1"/>
    <d v="2025-07-21T00:00:00"/>
    <s v="julio"/>
    <n v="2025"/>
  </r>
  <r>
    <x v="0"/>
    <n v="366"/>
    <n v="1"/>
    <d v="2025-05-26T00:00:00"/>
    <d v="2025-06-18T00:00:00"/>
    <d v="2025-06-30T00:00:00"/>
    <s v="LorenzaP"/>
    <x v="37"/>
    <m/>
    <n v="4310.91"/>
    <s v="USD"/>
    <n v="3707.3825999999999"/>
    <n v="4310.91"/>
    <n v="302.24"/>
    <n v="259.9264"/>
    <n v="302.24"/>
    <n v="7.0110487112929748E-2"/>
    <n v="5"/>
    <x v="1"/>
    <x v="10"/>
    <x v="1"/>
    <d v="2025-08-14T00:00:00"/>
    <s v="agosto"/>
    <n v="2025"/>
  </r>
  <r>
    <x v="0"/>
    <n v="368"/>
    <n v="1"/>
    <d v="2025-05-26T00:00:00"/>
    <d v="2025-03-23T00:00:00"/>
    <d v="2025-03-25T00:00:00"/>
    <s v="DianaM"/>
    <x v="37"/>
    <m/>
    <n v="1680"/>
    <s v="USD"/>
    <n v="1444.8"/>
    <n v="1680"/>
    <n v="168.07"/>
    <n v="144.5402"/>
    <n v="168.07"/>
    <n v="0.10004166666666667"/>
    <n v="5"/>
    <x v="1"/>
    <x v="5"/>
    <x v="1"/>
    <d v="2025-05-09T00:00:00"/>
    <s v="mayo"/>
    <n v="2025"/>
  </r>
  <r>
    <x v="0"/>
    <n v="369"/>
    <n v="1"/>
    <d v="2025-05-26T00:00:00"/>
    <d v="2025-07-07T00:00:00"/>
    <d v="2025-07-12T00:00:00"/>
    <s v="MinervaH"/>
    <x v="37"/>
    <s v="DIANAM,JAIMEG,MARIELLAP"/>
    <n v="18901.900000000001"/>
    <s v="USD"/>
    <n v="16255.634000000002"/>
    <n v="18901.900000000001"/>
    <n v="2396.27"/>
    <n v="2060.7921999999999"/>
    <n v="2396.27"/>
    <n v="0.12677402800776638"/>
    <n v="5"/>
    <x v="1"/>
    <x v="3"/>
    <x v="1"/>
    <d v="2025-08-26T00:00:00"/>
    <s v="agosto"/>
    <n v="2025"/>
  </r>
  <r>
    <x v="0"/>
    <n v="370"/>
    <n v="1"/>
    <d v="2025-05-27T00:00:00"/>
    <d v="2025-06-24T00:00:00"/>
    <d v="2025-10-07T00:00:00"/>
    <s v="DianaM"/>
    <x v="37"/>
    <m/>
    <n v="4797.97"/>
    <s v="USD"/>
    <n v="4126.2542000000003"/>
    <n v="4797.97"/>
    <n v="0"/>
    <n v="0"/>
    <n v="0"/>
    <n v="0"/>
    <n v="5"/>
    <x v="1"/>
    <x v="10"/>
    <x v="1"/>
    <d v="2025-11-21T00:00:00"/>
    <s v="noviembre"/>
    <n v="2025"/>
  </r>
  <r>
    <x v="0"/>
    <n v="371"/>
    <n v="1"/>
    <d v="2025-05-27T00:00:00"/>
    <d v="2025-07-17T00:00:00"/>
    <d v="2025-08-04T00:00:00"/>
    <s v="DianaM"/>
    <x v="37"/>
    <s v="MARC1989,MARIELLAP"/>
    <n v="40753.53"/>
    <s v="USD"/>
    <n v="35048.035799999998"/>
    <n v="40753.53"/>
    <n v="3132.7"/>
    <n v="2694.1219999999998"/>
    <n v="3132.7"/>
    <n v="7.6869414747630455E-2"/>
    <n v="5"/>
    <x v="1"/>
    <x v="3"/>
    <x v="1"/>
    <d v="2025-09-18T00:00:00"/>
    <s v="septiembre"/>
    <n v="2025"/>
  </r>
  <r>
    <x v="0"/>
    <n v="372"/>
    <n v="1"/>
    <d v="2025-01-13T00:00:00"/>
    <d v="2025-03-12T00:00:00"/>
    <d v="2025-03-25T00:00:00"/>
    <s v="VeronicaN"/>
    <x v="18"/>
    <m/>
    <n v="3168.96"/>
    <s v="USD"/>
    <n v="2725.3056000000001"/>
    <n v="3168.96"/>
    <n v="35"/>
    <n v="30.099999999999998"/>
    <n v="35"/>
    <n v="1.1044632939513277E-2"/>
    <n v="1"/>
    <x v="1"/>
    <x v="5"/>
    <x v="1"/>
    <d v="2025-05-09T00:00:00"/>
    <s v="mayo"/>
    <n v="2025"/>
  </r>
  <r>
    <x v="0"/>
    <n v="373"/>
    <n v="1"/>
    <d v="2025-01-21T00:00:00"/>
    <d v="2025-01-21T00:00:00"/>
    <d v="2025-01-21T00:00:00"/>
    <s v="VeronicaN"/>
    <x v="19"/>
    <m/>
    <n v="5439.63"/>
    <s v="USD"/>
    <n v="4678.0817999999999"/>
    <n v="5439.63"/>
    <n v="210"/>
    <n v="180.6"/>
    <n v="210"/>
    <n v="3.8605566922750259E-2"/>
    <n v="1"/>
    <x v="1"/>
    <x v="7"/>
    <x v="1"/>
    <d v="2025-03-07T00:00:00"/>
    <s v="marzo"/>
    <n v="2025"/>
  </r>
  <r>
    <x v="0"/>
    <n v="374"/>
    <n v="1"/>
    <d v="2025-01-24T00:00:00"/>
    <d v="2025-03-15T00:00:00"/>
    <d v="2025-03-20T00:00:00"/>
    <s v="VeronicaN"/>
    <x v="19"/>
    <m/>
    <n v="138570"/>
    <s v="MXN"/>
    <n v="6651.3600000000006"/>
    <n v="7759.92"/>
    <n v="0"/>
    <n v="0"/>
    <n v="0"/>
    <n v="0"/>
    <n v="1"/>
    <x v="1"/>
    <x v="5"/>
    <x v="1"/>
    <d v="2025-05-04T00:00:00"/>
    <s v="mayo"/>
    <n v="2025"/>
  </r>
  <r>
    <x v="0"/>
    <n v="375"/>
    <n v="1"/>
    <d v="2025-02-05T00:00:00"/>
    <d v="2025-03-20T00:00:00"/>
    <d v="2025-03-31T00:00:00"/>
    <s v="VeronicaN"/>
    <x v="21"/>
    <m/>
    <n v="25529"/>
    <s v="MXN"/>
    <n v="1225.3920000000001"/>
    <n v="1429.624"/>
    <n v="0"/>
    <n v="0"/>
    <n v="0"/>
    <n v="0"/>
    <n v="2"/>
    <x v="1"/>
    <x v="5"/>
    <x v="1"/>
    <d v="2025-05-15T00:00:00"/>
    <s v="mayo"/>
    <n v="2025"/>
  </r>
  <r>
    <x v="0"/>
    <n v="376"/>
    <n v="1"/>
    <d v="2025-05-28T00:00:00"/>
    <d v="2025-02-21T00:00:00"/>
    <d v="2025-02-26T00:00:00"/>
    <s v="PaulinaV"/>
    <x v="37"/>
    <m/>
    <n v="1750"/>
    <s v="USD"/>
    <n v="1505"/>
    <n v="1750"/>
    <n v="221.14"/>
    <n v="190.18039999999999"/>
    <n v="221.14"/>
    <n v="0.12636571428571428"/>
    <n v="5"/>
    <x v="1"/>
    <x v="8"/>
    <x v="1"/>
    <d v="2025-04-12T00:00:00"/>
    <s v="abril"/>
    <n v="2025"/>
  </r>
  <r>
    <x v="0"/>
    <n v="377"/>
    <n v="1"/>
    <d v="2025-05-28T00:00:00"/>
    <d v="2025-05-29T00:00:00"/>
    <d v="2025-06-02T00:00:00"/>
    <s v="DianaM"/>
    <x v="37"/>
    <s v="JAIMEG,MARIELLAP"/>
    <n v="28779.599999999999"/>
    <s v="USD"/>
    <n v="24750.455999999998"/>
    <n v="28779.599999999999"/>
    <n v="3058.47"/>
    <n v="2630.2841999999996"/>
    <n v="3058.47"/>
    <n v="0.10627215110703414"/>
    <n v="5"/>
    <x v="1"/>
    <x v="4"/>
    <x v="1"/>
    <d v="2025-07-17T00:00:00"/>
    <s v="julio"/>
    <n v="2025"/>
  </r>
  <r>
    <x v="0"/>
    <n v="378"/>
    <n v="0"/>
    <d v="2025-05-28T00:00:00"/>
    <d v="2025-09-01T00:00:00"/>
    <d v="2025-09-04T00:00:00"/>
    <s v="DianaM"/>
    <x v="37"/>
    <s v="FERNANDAS,MARIELLAP"/>
    <n v="9222.59"/>
    <s v="USD"/>
    <n v="7931.4273999999996"/>
    <n v="9222.59"/>
    <n v="1806.55"/>
    <n v="1553.633"/>
    <n v="1806.55"/>
    <n v="0.1958831521297163"/>
    <n v="5"/>
    <x v="1"/>
    <x v="6"/>
    <x v="1"/>
    <d v="2025-10-19T00:00:00"/>
    <s v="octubre"/>
    <n v="2025"/>
  </r>
  <r>
    <x v="0"/>
    <n v="379"/>
    <n v="1"/>
    <d v="2025-05-28T00:00:00"/>
    <d v="2025-06-19T00:00:00"/>
    <d v="2025-06-23T00:00:00"/>
    <s v="DianaM"/>
    <x v="37"/>
    <s v="JAIMEG,MARIELLAP"/>
    <n v="48164.24"/>
    <s v="USD"/>
    <n v="41421.246399999996"/>
    <n v="48164.24"/>
    <n v="7659.78"/>
    <n v="6587.4107999999997"/>
    <n v="7659.78"/>
    <n v="0.1590345866559921"/>
    <n v="5"/>
    <x v="1"/>
    <x v="10"/>
    <x v="1"/>
    <d v="2025-08-07T00:00:00"/>
    <s v="agosto"/>
    <n v="2025"/>
  </r>
  <r>
    <x v="0"/>
    <n v="380"/>
    <n v="1"/>
    <d v="2025-05-28T00:00:00"/>
    <d v="2025-05-28T00:00:00"/>
    <d v="2025-05-29T00:00:00"/>
    <s v="DianaM"/>
    <x v="37"/>
    <s v="MARC1989,MARIELLAP"/>
    <n v="7136.4"/>
    <s v="USD"/>
    <n v="6137.3039999999992"/>
    <n v="7136.4"/>
    <n v="496.36"/>
    <n v="426.86959999999999"/>
    <n v="496.36"/>
    <n v="6.9553276161650135E-2"/>
    <n v="5"/>
    <x v="1"/>
    <x v="4"/>
    <x v="1"/>
    <d v="2025-07-13T00:00:00"/>
    <s v="julio"/>
    <n v="2025"/>
  </r>
  <r>
    <x v="0"/>
    <n v="381"/>
    <n v="1"/>
    <d v="2025-05-28T00:00:00"/>
    <d v="2025-06-06T00:00:00"/>
    <d v="2025-06-09T00:00:00"/>
    <s v="AndreaM"/>
    <x v="37"/>
    <m/>
    <n v="14250"/>
    <s v="USD"/>
    <n v="12255"/>
    <n v="14250"/>
    <n v="660.29"/>
    <n v="567.84939999999995"/>
    <n v="660.29"/>
    <n v="4.6336140350877186E-2"/>
    <n v="5"/>
    <x v="1"/>
    <x v="10"/>
    <x v="1"/>
    <d v="2025-07-24T00:00:00"/>
    <s v="julio"/>
    <n v="2025"/>
  </r>
  <r>
    <x v="0"/>
    <n v="382"/>
    <n v="1"/>
    <d v="2025-05-29T00:00:00"/>
    <d v="2025-05-31T00:00:00"/>
    <d v="2025-06-03T00:00:00"/>
    <s v="LucianaE"/>
    <x v="37"/>
    <m/>
    <n v="18693.84"/>
    <s v="USD"/>
    <n v="16076.7024"/>
    <n v="18693.84"/>
    <n v="2012.5"/>
    <n v="1730.75"/>
    <n v="2012.5"/>
    <n v="0.10765578393738258"/>
    <n v="5"/>
    <x v="1"/>
    <x v="4"/>
    <x v="1"/>
    <d v="2025-07-18T00:00:00"/>
    <s v="julio"/>
    <n v="2025"/>
  </r>
  <r>
    <x v="0"/>
    <n v="383"/>
    <n v="1"/>
    <d v="2025-05-29T00:00:00"/>
    <d v="2025-07-27T00:00:00"/>
    <d v="2025-07-28T00:00:00"/>
    <s v="DianaM"/>
    <x v="37"/>
    <m/>
    <n v="1646.17"/>
    <s v="USD"/>
    <n v="1415.7062000000001"/>
    <n v="1646.17"/>
    <n v="70"/>
    <n v="60.199999999999996"/>
    <n v="70"/>
    <n v="4.2522947204723688E-2"/>
    <n v="5"/>
    <x v="1"/>
    <x v="3"/>
    <x v="1"/>
    <d v="2025-09-11T00:00:00"/>
    <s v="septiembre"/>
    <n v="2025"/>
  </r>
  <r>
    <x v="0"/>
    <n v="384"/>
    <n v="1"/>
    <d v="2025-05-29T00:00:00"/>
    <d v="2025-06-26T00:00:00"/>
    <d v="2025-06-28T00:00:00"/>
    <s v="DianaM"/>
    <x v="37"/>
    <s v="JAIMEG,MARIELLAP"/>
    <n v="4324.59"/>
    <s v="USD"/>
    <n v="3719.1474000000003"/>
    <n v="4324.59"/>
    <n v="380.53"/>
    <n v="327.25579999999997"/>
    <n v="380.53"/>
    <n v="8.799215648188613E-2"/>
    <n v="5"/>
    <x v="1"/>
    <x v="10"/>
    <x v="1"/>
    <d v="2025-08-12T00:00:00"/>
    <s v="agosto"/>
    <n v="2025"/>
  </r>
  <r>
    <x v="0"/>
    <n v="385"/>
    <n v="1"/>
    <d v="2025-05-29T00:00:00"/>
    <d v="2025-05-07T00:00:00"/>
    <d v="2025-05-12T00:00:00"/>
    <s v="DianaM"/>
    <x v="37"/>
    <m/>
    <n v="3000"/>
    <s v="USD"/>
    <n v="2580"/>
    <n v="3000"/>
    <n v="800"/>
    <n v="688"/>
    <n v="800"/>
    <n v="0.26666666666666666"/>
    <n v="5"/>
    <x v="1"/>
    <x v="4"/>
    <x v="1"/>
    <d v="2025-06-26T00:00:00"/>
    <s v="junio"/>
    <n v="2025"/>
  </r>
  <r>
    <x v="0"/>
    <n v="386"/>
    <n v="1"/>
    <d v="2025-05-30T00:00:00"/>
    <d v="2025-03-12T00:00:00"/>
    <d v="2025-03-14T00:00:00"/>
    <s v="PaulinaV"/>
    <x v="37"/>
    <m/>
    <n v="740"/>
    <s v="USD"/>
    <n v="636.4"/>
    <n v="740"/>
    <n v="79.05"/>
    <n v="67.98299999999999"/>
    <n v="79.05"/>
    <n v="0.10682432432432432"/>
    <n v="5"/>
    <x v="1"/>
    <x v="5"/>
    <x v="1"/>
    <d v="2025-04-28T00:00:00"/>
    <s v="abril"/>
    <n v="2025"/>
  </r>
  <r>
    <x v="0"/>
    <n v="387"/>
    <n v="1"/>
    <d v="2025-05-30T00:00:00"/>
    <d v="2025-06-19T00:00:00"/>
    <d v="2025-06-24T00:00:00"/>
    <s v="DianaM"/>
    <x v="37"/>
    <s v="JAIMEG,MARIELLAP"/>
    <n v="25787.64"/>
    <s v="USD"/>
    <n v="22177.3704"/>
    <n v="25787.64"/>
    <n v="2377.84"/>
    <n v="2044.9424000000001"/>
    <n v="2377.84"/>
    <n v="9.2208515397298865E-2"/>
    <n v="5"/>
    <x v="1"/>
    <x v="10"/>
    <x v="1"/>
    <d v="2025-08-08T00:00:00"/>
    <s v="agosto"/>
    <n v="2025"/>
  </r>
  <r>
    <x v="0"/>
    <n v="388"/>
    <n v="1"/>
    <d v="2025-05-30T00:00:00"/>
    <d v="2025-10-19T00:00:00"/>
    <d v="2025-11-09T00:00:00"/>
    <s v="LucianaE"/>
    <x v="37"/>
    <m/>
    <n v="75930.67"/>
    <s v="USD"/>
    <n v="65300.376199999999"/>
    <n v="75930.67"/>
    <n v="5374.12"/>
    <n v="4621.7431999999999"/>
    <n v="5374.12"/>
    <n v="7.0776670349412166E-2"/>
    <n v="5"/>
    <x v="1"/>
    <x v="0"/>
    <x v="1"/>
    <d v="2025-12-24T00:00:00"/>
    <s v="diciembre"/>
    <n v="2025"/>
  </r>
  <r>
    <x v="0"/>
    <n v="389"/>
    <n v="1"/>
    <d v="2025-05-30T00:00:00"/>
    <d v="2025-10-19T00:00:00"/>
    <d v="2025-11-09T00:00:00"/>
    <s v="LucianaE"/>
    <x v="37"/>
    <m/>
    <n v="73352.77"/>
    <s v="USD"/>
    <n v="63083.3822"/>
    <n v="73352.77"/>
    <n v="5053.91"/>
    <n v="4346.3625999999995"/>
    <n v="5053.91"/>
    <n v="6.8898693259981852E-2"/>
    <n v="5"/>
    <x v="1"/>
    <x v="0"/>
    <x v="1"/>
    <d v="2025-12-24T00:00:00"/>
    <s v="diciembre"/>
    <n v="2025"/>
  </r>
  <r>
    <x v="0"/>
    <n v="390"/>
    <n v="1"/>
    <d v="2025-05-30T00:00:00"/>
    <d v="2025-09-24T00:00:00"/>
    <d v="2025-10-04T00:00:00"/>
    <s v="MinervaH"/>
    <x v="37"/>
    <s v="JAIMEG"/>
    <n v="1089882.92"/>
    <s v="MXN"/>
    <n v="52314.380160000001"/>
    <n v="61033.443520000001"/>
    <n v="207150.67"/>
    <n v="9943.2321600000014"/>
    <n v="11600.437520000001"/>
    <n v="0.19006690186501871"/>
    <n v="5"/>
    <x v="1"/>
    <x v="6"/>
    <x v="1"/>
    <d v="2025-11-18T00:00:00"/>
    <s v="noviembre"/>
    <n v="2025"/>
  </r>
  <r>
    <x v="0"/>
    <n v="391"/>
    <n v="1"/>
    <d v="2025-05-30T00:00:00"/>
    <d v="2025-10-18T00:00:00"/>
    <d v="2025-11-09T00:00:00"/>
    <s v="LucianaE"/>
    <x v="37"/>
    <m/>
    <n v="75993.070000000007"/>
    <s v="USD"/>
    <n v="65354.040200000003"/>
    <n v="75993.070000000007"/>
    <n v="5358.14"/>
    <n v="4608.0003999999999"/>
    <n v="5358.14"/>
    <n v="7.0508271346321441E-2"/>
    <n v="5"/>
    <x v="1"/>
    <x v="0"/>
    <x v="1"/>
    <d v="2025-12-24T00:00:00"/>
    <s v="diciembre"/>
    <n v="2025"/>
  </r>
  <r>
    <x v="0"/>
    <n v="392"/>
    <n v="0"/>
    <d v="2025-05-30T00:00:00"/>
    <d v="2025-12-26T00:00:00"/>
    <d v="2026-01-07T00:00:00"/>
    <s v="LucianaE"/>
    <x v="37"/>
    <m/>
    <n v="59116.68"/>
    <s v="USD"/>
    <n v="50840.344799999999"/>
    <n v="59116.68"/>
    <n v="8231.14"/>
    <n v="7078.7803999999996"/>
    <n v="8231.14"/>
    <n v="0.1392354915736134"/>
    <n v="5"/>
    <x v="1"/>
    <x v="1"/>
    <x v="1"/>
    <d v="2026-02-21T00:00:00"/>
    <s v="febrero"/>
    <n v="2026"/>
  </r>
  <r>
    <x v="0"/>
    <n v="393"/>
    <n v="1"/>
    <d v="2025-05-30T00:00:00"/>
    <d v="2025-07-19T00:00:00"/>
    <d v="2025-07-23T00:00:00"/>
    <s v="VeronicaN"/>
    <x v="37"/>
    <m/>
    <n v="28530.04"/>
    <s v="EUR"/>
    <n v="28530.04"/>
    <n v="33094.846400000002"/>
    <n v="2477.38"/>
    <n v="2477.38"/>
    <n v="2873.7608"/>
    <n v="8.6834087859673531E-2"/>
    <n v="5"/>
    <x v="1"/>
    <x v="3"/>
    <x v="1"/>
    <d v="2025-09-06T00:00:00"/>
    <s v="septiembre"/>
    <n v="2025"/>
  </r>
  <r>
    <x v="0"/>
    <n v="394"/>
    <n v="1"/>
    <d v="2025-06-02T00:00:00"/>
    <d v="2025-06-11T00:00:00"/>
    <d v="2025-06-26T00:00:00"/>
    <s v="DianaM"/>
    <x v="38"/>
    <s v="MARC1989,MARIELLAP"/>
    <n v="33063.32"/>
    <s v="USD"/>
    <n v="28434.4552"/>
    <n v="33063.32"/>
    <n v="2466.89"/>
    <n v="2121.5254"/>
    <n v="2466.89"/>
    <n v="7.4611079589103568E-2"/>
    <n v="6"/>
    <x v="1"/>
    <x v="10"/>
    <x v="1"/>
    <d v="2025-08-10T00:00:00"/>
    <s v="agosto"/>
    <n v="2025"/>
  </r>
  <r>
    <x v="0"/>
    <n v="395"/>
    <n v="1"/>
    <d v="2025-06-02T00:00:00"/>
    <d v="2025-04-01T00:00:00"/>
    <d v="2025-04-30T00:00:00"/>
    <s v="DianaM"/>
    <x v="38"/>
    <m/>
    <n v="15971.66"/>
    <s v="USD"/>
    <n v="13735.6276"/>
    <n v="15971.66"/>
    <n v="798.59"/>
    <n v="686.78740000000005"/>
    <n v="798.59"/>
    <n v="5.0000438276296896E-2"/>
    <n v="6"/>
    <x v="1"/>
    <x v="9"/>
    <x v="1"/>
    <d v="2025-06-14T00:00:00"/>
    <s v="junio"/>
    <n v="2025"/>
  </r>
  <r>
    <x v="0"/>
    <n v="396"/>
    <n v="1"/>
    <d v="2025-06-02T00:00:00"/>
    <d v="2025-07-21T00:00:00"/>
    <d v="2025-07-23T00:00:00"/>
    <s v="DianaM"/>
    <x v="38"/>
    <m/>
    <n v="8265.9699999999993"/>
    <s v="USD"/>
    <n v="7108.734199999999"/>
    <n v="8265.9699999999993"/>
    <n v="719.01"/>
    <n v="618.34860000000003"/>
    <n v="719.01"/>
    <n v="8.6984346664698772E-2"/>
    <n v="6"/>
    <x v="1"/>
    <x v="3"/>
    <x v="1"/>
    <d v="2025-09-06T00:00:00"/>
    <s v="septiembre"/>
    <n v="2025"/>
  </r>
  <r>
    <x v="0"/>
    <n v="397"/>
    <n v="1"/>
    <d v="2025-06-02T00:00:00"/>
    <d v="2025-07-05T00:00:00"/>
    <d v="2025-07-20T00:00:00"/>
    <s v="LucianaE"/>
    <x v="38"/>
    <m/>
    <n v="43524.38"/>
    <s v="USD"/>
    <n v="37430.966799999995"/>
    <n v="43524.38"/>
    <n v="4606.21"/>
    <n v="3961.3406"/>
    <n v="4606.21"/>
    <n v="0.10583057127982065"/>
    <n v="6"/>
    <x v="1"/>
    <x v="3"/>
    <x v="1"/>
    <d v="2025-09-03T00:00:00"/>
    <s v="septiembre"/>
    <n v="2025"/>
  </r>
  <r>
    <x v="0"/>
    <n v="398"/>
    <n v="1"/>
    <d v="2025-06-02T00:00:00"/>
    <d v="2025-07-20T00:00:00"/>
    <d v="2025-08-06T00:00:00"/>
    <s v="ClaudiaF"/>
    <x v="38"/>
    <m/>
    <n v="12669.04"/>
    <s v="EUR"/>
    <n v="12669.04"/>
    <n v="14696.0864"/>
    <n v="906.8"/>
    <n v="906.8"/>
    <n v="1051.8879999999999"/>
    <n v="7.1576062590377798E-2"/>
    <n v="6"/>
    <x v="1"/>
    <x v="3"/>
    <x v="1"/>
    <d v="2025-09-20T00:00:00"/>
    <s v="septiembre"/>
    <n v="2025"/>
  </r>
  <r>
    <x v="0"/>
    <n v="399"/>
    <n v="1"/>
    <d v="2025-06-03T00:00:00"/>
    <d v="2025-02-26T00:00:00"/>
    <d v="2025-03-02T00:00:00"/>
    <s v="PaulinaV"/>
    <x v="38"/>
    <m/>
    <n v="5235"/>
    <s v="USD"/>
    <n v="4502.1000000000004"/>
    <n v="5235"/>
    <n v="419.32"/>
    <n v="360.61520000000002"/>
    <n v="419.32"/>
    <n v="8.0099331423113651E-2"/>
    <n v="6"/>
    <x v="1"/>
    <x v="8"/>
    <x v="1"/>
    <d v="2025-04-16T00:00:00"/>
    <s v="abril"/>
    <n v="2025"/>
  </r>
  <r>
    <x v="0"/>
    <n v="400"/>
    <n v="1"/>
    <d v="2025-06-03T00:00:00"/>
    <d v="2025-03-14T00:00:00"/>
    <d v="2025-03-16T00:00:00"/>
    <s v="PaulinaV"/>
    <x v="38"/>
    <m/>
    <n v="1740"/>
    <s v="USD"/>
    <n v="1496.3999999999999"/>
    <n v="1740"/>
    <n v="169.26"/>
    <n v="145.56359999999998"/>
    <n v="169.26"/>
    <n v="9.7275862068965518E-2"/>
    <n v="6"/>
    <x v="1"/>
    <x v="5"/>
    <x v="1"/>
    <d v="2025-04-30T00:00:00"/>
    <s v="abril"/>
    <n v="2025"/>
  </r>
  <r>
    <x v="0"/>
    <n v="401"/>
    <n v="1"/>
    <d v="2025-06-03T00:00:00"/>
    <d v="2025-03-12T00:00:00"/>
    <d v="2025-03-17T00:00:00"/>
    <s v="PaulinaV"/>
    <x v="38"/>
    <m/>
    <n v="4326"/>
    <s v="USD"/>
    <n v="3720.36"/>
    <n v="4326"/>
    <n v="424.79"/>
    <n v="365.31940000000003"/>
    <n v="424.79"/>
    <n v="9.8194637078132224E-2"/>
    <n v="6"/>
    <x v="1"/>
    <x v="5"/>
    <x v="1"/>
    <d v="2025-05-01T00:00:00"/>
    <s v="mayo"/>
    <n v="2025"/>
  </r>
  <r>
    <x v="0"/>
    <n v="402"/>
    <n v="1"/>
    <d v="2025-06-03T00:00:00"/>
    <d v="2025-06-26T00:00:00"/>
    <d v="2025-08-07T00:00:00"/>
    <s v="VeronicaN"/>
    <x v="38"/>
    <m/>
    <n v="46687"/>
    <s v="MXN"/>
    <n v="2240.9760000000001"/>
    <n v="2614.4720000000002"/>
    <n v="0"/>
    <n v="0"/>
    <n v="0"/>
    <n v="0"/>
    <n v="6"/>
    <x v="1"/>
    <x v="10"/>
    <x v="1"/>
    <d v="2025-09-21T00:00:00"/>
    <s v="septiembre"/>
    <n v="2025"/>
  </r>
  <r>
    <x v="0"/>
    <n v="403"/>
    <n v="0"/>
    <d v="2025-06-04T00:00:00"/>
    <d v="2025-01-13T00:00:00"/>
    <d v="2026-01-25T00:00:00"/>
    <s v="DianaM"/>
    <x v="38"/>
    <m/>
    <n v="9550.64"/>
    <s v="USD"/>
    <n v="8213.5504000000001"/>
    <n v="9550.64"/>
    <n v="0"/>
    <n v="0"/>
    <n v="0"/>
    <n v="0"/>
    <n v="6"/>
    <x v="1"/>
    <x v="7"/>
    <x v="1"/>
    <d v="2026-03-11T00:00:00"/>
    <s v="marzo"/>
    <n v="2026"/>
  </r>
  <r>
    <x v="0"/>
    <n v="404"/>
    <n v="1"/>
    <d v="2025-06-04T00:00:00"/>
    <d v="2025-06-06T00:00:00"/>
    <d v="2025-06-09T00:00:00"/>
    <s v="MinervaH"/>
    <x v="38"/>
    <s v="JAIMEG"/>
    <n v="10352"/>
    <s v="MXN"/>
    <n v="496.89600000000002"/>
    <n v="579.71199999999999"/>
    <n v="1552"/>
    <n v="74.495999999999995"/>
    <n v="86.912000000000006"/>
    <n v="0.14992272024729519"/>
    <n v="6"/>
    <x v="1"/>
    <x v="10"/>
    <x v="1"/>
    <d v="2025-07-24T00:00:00"/>
    <s v="julio"/>
    <n v="2025"/>
  </r>
  <r>
    <x v="0"/>
    <n v="405"/>
    <n v="1"/>
    <d v="2025-06-05T00:00:00"/>
    <d v="2025-08-04T00:00:00"/>
    <d v="2025-08-11T00:00:00"/>
    <s v="VeronicaN"/>
    <x v="38"/>
    <m/>
    <n v="13313"/>
    <s v="MXN"/>
    <n v="639.024"/>
    <n v="745.52800000000002"/>
    <n v="2430"/>
    <n v="116.64"/>
    <n v="136.08000000000001"/>
    <n v="0.18252835574250734"/>
    <n v="6"/>
    <x v="1"/>
    <x v="11"/>
    <x v="1"/>
    <d v="2025-09-25T00:00:00"/>
    <s v="septiembre"/>
    <n v="2025"/>
  </r>
  <r>
    <x v="0"/>
    <n v="406"/>
    <n v="0"/>
    <d v="2025-06-05T00:00:00"/>
    <d v="2025-06-17T00:00:00"/>
    <d v="2025-12-30T00:00:00"/>
    <s v="VeronicaN"/>
    <x v="38"/>
    <m/>
    <n v="29857.7"/>
    <s v="USD"/>
    <n v="25677.621999999999"/>
    <n v="29857.7"/>
    <n v="2574.3200000000002"/>
    <n v="2213.9151999999999"/>
    <n v="2574.3200000000002"/>
    <n v="8.6219635135995065E-2"/>
    <n v="6"/>
    <x v="1"/>
    <x v="10"/>
    <x v="1"/>
    <d v="2026-02-13T00:00:00"/>
    <s v="febrero"/>
    <n v="2026"/>
  </r>
  <r>
    <x v="0"/>
    <n v="407"/>
    <n v="1"/>
    <d v="2025-06-05T00:00:00"/>
    <d v="2025-06-06T00:00:00"/>
    <s v="0000-00-00"/>
    <s v="VeronicaN"/>
    <x v="38"/>
    <m/>
    <n v="13395.02"/>
    <s v="USD"/>
    <n v="11519.717200000001"/>
    <n v="13395.02"/>
    <n v="145.6"/>
    <n v="125.21599999999999"/>
    <n v="145.6"/>
    <n v="1.0869711280759564E-2"/>
    <n v="6"/>
    <x v="1"/>
    <x v="10"/>
    <x v="1"/>
    <e v="#VALUE!"/>
    <e v="#VALUE!"/>
    <e v="#VALUE!"/>
  </r>
  <r>
    <x v="0"/>
    <n v="408"/>
    <n v="1"/>
    <d v="2025-06-09T00:00:00"/>
    <d v="2025-08-04T00:00:00"/>
    <d v="2025-08-14T00:00:00"/>
    <s v="VeronicaN"/>
    <x v="39"/>
    <m/>
    <n v="163648.45000000001"/>
    <s v="MXN"/>
    <n v="7855.1256000000003"/>
    <n v="9164.3132000000005"/>
    <n v="11347.66"/>
    <n v="544.68768"/>
    <n v="635.46896000000004"/>
    <n v="6.9341689456881503E-2"/>
    <n v="6"/>
    <x v="1"/>
    <x v="11"/>
    <x v="1"/>
    <d v="2025-09-28T00:00:00"/>
    <s v="septiembre"/>
    <n v="2025"/>
  </r>
  <r>
    <x v="0"/>
    <n v="409"/>
    <n v="0"/>
    <d v="2025-06-09T00:00:00"/>
    <d v="2025-07-16T00:00:00"/>
    <d v="2025-07-28T00:00:00"/>
    <s v="MinervaH"/>
    <x v="39"/>
    <s v="JAIMEG"/>
    <n v="6108.88"/>
    <s v="USD"/>
    <n v="5253.6368000000002"/>
    <n v="6108.88"/>
    <n v="426.49"/>
    <n v="366.78140000000002"/>
    <n v="426.49"/>
    <n v="6.9814761462002856E-2"/>
    <n v="6"/>
    <x v="1"/>
    <x v="3"/>
    <x v="1"/>
    <d v="2025-09-11T00:00:00"/>
    <s v="septiembre"/>
    <n v="2025"/>
  </r>
  <r>
    <x v="0"/>
    <n v="410"/>
    <n v="1"/>
    <d v="2025-06-09T00:00:00"/>
    <d v="2025-07-26T00:00:00"/>
    <d v="2025-08-30T00:00:00"/>
    <s v="VeronicaN"/>
    <x v="39"/>
    <m/>
    <n v="25052.36"/>
    <s v="USD"/>
    <n v="21545.029600000002"/>
    <n v="25052.36"/>
    <n v="2733.41"/>
    <n v="2350.7325999999998"/>
    <n v="2733.41"/>
    <n v="0.10910788444681457"/>
    <n v="6"/>
    <x v="1"/>
    <x v="3"/>
    <x v="1"/>
    <d v="2025-10-14T00:00:00"/>
    <s v="octubre"/>
    <n v="2025"/>
  </r>
  <r>
    <x v="0"/>
    <n v="411"/>
    <n v="0"/>
    <d v="2025-05-26T00:00:00"/>
    <d v="2025-06-17T00:00:00"/>
    <d v="2025-06-30T00:00:00"/>
    <s v="LorenzaP"/>
    <x v="37"/>
    <m/>
    <n v="4767.8999999999996"/>
    <s v="USD"/>
    <n v="4100.3939999999993"/>
    <n v="4767.8999999999996"/>
    <n v="271.16000000000003"/>
    <n v="233.19760000000002"/>
    <n v="271.16000000000003"/>
    <n v="5.687199815432372E-2"/>
    <n v="5"/>
    <x v="1"/>
    <x v="10"/>
    <x v="1"/>
    <d v="2025-08-14T00:00:00"/>
    <s v="agosto"/>
    <n v="2025"/>
  </r>
  <r>
    <x v="0"/>
    <n v="412"/>
    <n v="1"/>
    <d v="2025-06-10T00:00:00"/>
    <d v="2025-05-06T00:00:00"/>
    <d v="2025-05-08T00:00:00"/>
    <s v="DianaM"/>
    <x v="39"/>
    <s v="MARC1989"/>
    <n v="2286.5"/>
    <s v="USD"/>
    <n v="1966.3899999999999"/>
    <n v="2286.5"/>
    <n v="228.65"/>
    <n v="196.63900000000001"/>
    <n v="228.65"/>
    <n v="0.1"/>
    <n v="6"/>
    <x v="1"/>
    <x v="4"/>
    <x v="1"/>
    <d v="2025-06-22T00:00:00"/>
    <s v="junio"/>
    <n v="2025"/>
  </r>
  <r>
    <x v="0"/>
    <n v="413"/>
    <n v="1"/>
    <d v="2025-06-10T00:00:00"/>
    <d v="2025-07-26T00:00:00"/>
    <d v="2025-07-28T00:00:00"/>
    <s v="LuciaS"/>
    <x v="39"/>
    <m/>
    <n v="23160"/>
    <s v="MXN"/>
    <n v="1111.68"/>
    <n v="1296.96"/>
    <n v="2316"/>
    <n v="111.16800000000001"/>
    <n v="129.696"/>
    <n v="0.1"/>
    <n v="6"/>
    <x v="1"/>
    <x v="3"/>
    <x v="1"/>
    <d v="2025-09-11T00:00:00"/>
    <s v="septiembre"/>
    <n v="2025"/>
  </r>
  <r>
    <x v="0"/>
    <n v="414"/>
    <n v="1"/>
    <d v="2025-06-10T00:00:00"/>
    <d v="2025-06-09T00:00:00"/>
    <d v="2025-07-04T00:00:00"/>
    <s v="VeronicaN"/>
    <x v="39"/>
    <m/>
    <n v="9783.3799999999992"/>
    <s v="USD"/>
    <n v="8413.7067999999999"/>
    <n v="9783.3799999999992"/>
    <n v="1341.6"/>
    <n v="1153.7759999999998"/>
    <n v="1341.6"/>
    <n v="0.13713052135356082"/>
    <n v="6"/>
    <x v="1"/>
    <x v="10"/>
    <x v="1"/>
    <d v="2025-08-18T00:00:00"/>
    <s v="agosto"/>
    <n v="2025"/>
  </r>
  <r>
    <x v="0"/>
    <n v="416"/>
    <n v="1"/>
    <d v="2025-06-10T00:00:00"/>
    <d v="2025-08-10T00:00:00"/>
    <d v="2025-08-21T00:00:00"/>
    <s v="LucianaE"/>
    <x v="39"/>
    <m/>
    <n v="472374.18"/>
    <s v="MXN"/>
    <n v="22673.960640000001"/>
    <n v="26452.95408"/>
    <n v="33456.1"/>
    <n v="1605.8927999999999"/>
    <n v="1873.5416"/>
    <n v="7.082542064428668E-2"/>
    <n v="6"/>
    <x v="1"/>
    <x v="11"/>
    <x v="1"/>
    <d v="2025-10-05T00:00:00"/>
    <s v="octubre"/>
    <n v="2025"/>
  </r>
  <r>
    <x v="0"/>
    <n v="417"/>
    <n v="1"/>
    <d v="2025-06-11T00:00:00"/>
    <d v="2025-08-04T00:00:00"/>
    <d v="2025-08-20T00:00:00"/>
    <s v="VeronicaN"/>
    <x v="39"/>
    <m/>
    <n v="9035.74"/>
    <s v="USD"/>
    <n v="7770.7363999999998"/>
    <n v="9035.74"/>
    <n v="1072.8399999999999"/>
    <n v="922.64239999999995"/>
    <n v="1072.8399999999999"/>
    <n v="0.11873294273628944"/>
    <n v="6"/>
    <x v="1"/>
    <x v="11"/>
    <x v="1"/>
    <d v="2025-10-04T00:00:00"/>
    <s v="octubre"/>
    <n v="2025"/>
  </r>
  <r>
    <x v="0"/>
    <n v="418"/>
    <n v="1"/>
    <d v="2025-06-11T00:00:00"/>
    <d v="2025-08-08T00:00:00"/>
    <d v="2025-08-23T00:00:00"/>
    <s v="VeronicaN"/>
    <x v="39"/>
    <m/>
    <n v="22353043.399999999"/>
    <s v="JPY"/>
    <n v="122941.73869999999"/>
    <n v="143059.47776000001"/>
    <n v="2592953.69"/>
    <n v="14261.245294999999"/>
    <n v="16594.903616"/>
    <n v="0.11600002932933956"/>
    <n v="6"/>
    <x v="1"/>
    <x v="11"/>
    <x v="1"/>
    <d v="2025-10-07T00:00:00"/>
    <s v="octubre"/>
    <n v="2025"/>
  </r>
  <r>
    <x v="0"/>
    <n v="419"/>
    <n v="1"/>
    <d v="2025-06-12T00:00:00"/>
    <d v="2025-06-20T00:00:00"/>
    <d v="2025-06-22T00:00:00"/>
    <s v="VeronicaN"/>
    <x v="39"/>
    <m/>
    <n v="8822"/>
    <s v="USD"/>
    <n v="7586.92"/>
    <n v="8822"/>
    <n v="869.55"/>
    <n v="747.81299999999999"/>
    <n v="869.55"/>
    <n v="9.8566084788029917E-2"/>
    <n v="6"/>
    <x v="1"/>
    <x v="10"/>
    <x v="1"/>
    <d v="2025-08-06T00:00:00"/>
    <s v="agosto"/>
    <n v="2025"/>
  </r>
  <r>
    <x v="0"/>
    <n v="420"/>
    <n v="1"/>
    <d v="2025-06-12T00:00:00"/>
    <d v="2025-10-08T00:00:00"/>
    <d v="2025-10-12T00:00:00"/>
    <s v="EduardoP"/>
    <x v="39"/>
    <m/>
    <n v="3600"/>
    <s v="USD"/>
    <n v="3096"/>
    <n v="3600"/>
    <n v="338.4"/>
    <n v="291.024"/>
    <n v="338.4"/>
    <n v="9.4E-2"/>
    <n v="6"/>
    <x v="1"/>
    <x v="0"/>
    <x v="1"/>
    <d v="2025-11-26T00:00:00"/>
    <s v="noviembre"/>
    <n v="2025"/>
  </r>
  <r>
    <x v="0"/>
    <n v="421"/>
    <n v="1"/>
    <d v="2025-06-13T00:00:00"/>
    <d v="2025-07-23T00:00:00"/>
    <d v="2025-11-27T00:00:00"/>
    <s v="DianaM"/>
    <x v="39"/>
    <s v="MARC1989"/>
    <n v="17962.830000000002"/>
    <s v="USD"/>
    <n v="15448.033800000001"/>
    <n v="17962.830000000002"/>
    <n v="785.34"/>
    <n v="675.39240000000007"/>
    <n v="785.34"/>
    <n v="4.3720282383121145E-2"/>
    <n v="6"/>
    <x v="1"/>
    <x v="3"/>
    <x v="1"/>
    <d v="2026-01-11T00:00:00"/>
    <s v="enero"/>
    <n v="2026"/>
  </r>
  <r>
    <x v="0"/>
    <n v="422"/>
    <n v="1"/>
    <d v="2025-06-13T00:00:00"/>
    <d v="2025-07-02T00:00:00"/>
    <d v="2025-07-05T00:00:00"/>
    <s v="DianaM"/>
    <x v="39"/>
    <s v="MARC1989,MARIELLAP"/>
    <n v="1788.96"/>
    <s v="EUR"/>
    <n v="1788.96"/>
    <n v="2075.1936000000001"/>
    <n v="176.72"/>
    <n v="176.72"/>
    <n v="204.99519999999998"/>
    <n v="9.878365083624005E-2"/>
    <n v="6"/>
    <x v="1"/>
    <x v="3"/>
    <x v="1"/>
    <d v="2025-08-19T00:00:00"/>
    <s v="agosto"/>
    <n v="2025"/>
  </r>
  <r>
    <x v="0"/>
    <n v="423"/>
    <n v="1"/>
    <d v="2025-06-13T00:00:00"/>
    <d v="2025-07-09T00:00:00"/>
    <d v="2025-07-11T00:00:00"/>
    <s v="VeronicaN"/>
    <x v="39"/>
    <m/>
    <n v="3657.6"/>
    <s v="USD"/>
    <n v="3145.5360000000001"/>
    <n v="3657.6"/>
    <n v="478.7"/>
    <n v="411.68199999999996"/>
    <n v="478.7"/>
    <n v="0.13087817147856518"/>
    <n v="6"/>
    <x v="1"/>
    <x v="3"/>
    <x v="1"/>
    <d v="2025-08-25T00:00:00"/>
    <s v="agosto"/>
    <n v="2025"/>
  </r>
  <r>
    <x v="0"/>
    <n v="424"/>
    <n v="1"/>
    <d v="2025-06-14T00:00:00"/>
    <d v="2025-08-28T00:00:00"/>
    <d v="2025-09-07T00:00:00"/>
    <s v="MariaM"/>
    <x v="39"/>
    <m/>
    <n v="130395.5"/>
    <s v="EUR"/>
    <n v="130395.5"/>
    <n v="151258.78"/>
    <n v="11095.16"/>
    <n v="11095.16"/>
    <n v="12870.3856"/>
    <n v="8.5088519159020062E-2"/>
    <n v="6"/>
    <x v="1"/>
    <x v="11"/>
    <x v="1"/>
    <d v="2025-10-22T00:00:00"/>
    <s v="octubre"/>
    <n v="2025"/>
  </r>
  <r>
    <x v="0"/>
    <n v="425"/>
    <n v="1"/>
    <d v="2025-06-15T00:00:00"/>
    <d v="2025-10-13T00:00:00"/>
    <d v="2025-10-25T00:00:00"/>
    <s v="AndreaG"/>
    <x v="40"/>
    <s v="MARC1989"/>
    <n v="73552.55"/>
    <s v="USD"/>
    <n v="63255.192999999999"/>
    <n v="73552.55"/>
    <n v="12202.77"/>
    <n v="10494.3822"/>
    <n v="12202.77"/>
    <n v="0.16590546486831523"/>
    <n v="6"/>
    <x v="1"/>
    <x v="0"/>
    <x v="1"/>
    <d v="2025-12-09T00:00:00"/>
    <s v="diciembre"/>
    <n v="2025"/>
  </r>
  <r>
    <x v="0"/>
    <n v="426"/>
    <n v="1"/>
    <d v="2025-06-16T00:00:00"/>
    <d v="2025-06-20T00:00:00"/>
    <d v="2025-06-22T00:00:00"/>
    <s v="DianaM"/>
    <x v="40"/>
    <m/>
    <n v="23777.56"/>
    <s v="MXN"/>
    <n v="1141.3228800000002"/>
    <n v="1331.5433600000001"/>
    <n v="2348.1"/>
    <n v="112.7088"/>
    <n v="131.49359999999999"/>
    <n v="9.8752773623534101E-2"/>
    <n v="6"/>
    <x v="1"/>
    <x v="10"/>
    <x v="1"/>
    <d v="2025-08-06T00:00:00"/>
    <s v="agosto"/>
    <n v="2025"/>
  </r>
  <r>
    <x v="0"/>
    <n v="427"/>
    <n v="1"/>
    <d v="2025-06-16T00:00:00"/>
    <d v="2025-01-10T00:00:00"/>
    <d v="2026-01-15T00:00:00"/>
    <s v="MinervaH"/>
    <x v="40"/>
    <s v="JAIMEG"/>
    <n v="14634.54"/>
    <s v="USD"/>
    <n v="12585.704400000001"/>
    <n v="14634.54"/>
    <n v="9.18"/>
    <n v="7.8948"/>
    <n v="9.18"/>
    <n v="6.2728312608390836E-4"/>
    <n v="6"/>
    <x v="1"/>
    <x v="7"/>
    <x v="1"/>
    <d v="2026-03-01T00:00:00"/>
    <s v="marzo"/>
    <n v="2026"/>
  </r>
  <r>
    <x v="0"/>
    <n v="428"/>
    <n v="0"/>
    <d v="2025-06-17T00:00:00"/>
    <d v="2025-09-28T00:00:00"/>
    <d v="2025-10-05T00:00:00"/>
    <s v="MartinB"/>
    <x v="40"/>
    <s v="JAIMEG"/>
    <n v="9708.82"/>
    <s v="EUR"/>
    <n v="9708.82"/>
    <n v="11262.231199999998"/>
    <n v="986.63"/>
    <n v="986.63"/>
    <n v="1144.4907999999998"/>
    <n v="0.10162203027762386"/>
    <n v="6"/>
    <x v="1"/>
    <x v="6"/>
    <x v="1"/>
    <d v="2025-11-19T00:00:00"/>
    <s v="noviembre"/>
    <n v="2025"/>
  </r>
  <r>
    <x v="0"/>
    <n v="429"/>
    <n v="1"/>
    <d v="2025-06-17T00:00:00"/>
    <d v="2025-07-17T00:00:00"/>
    <d v="2025-07-20T00:00:00"/>
    <s v="ClaudiaF"/>
    <x v="40"/>
    <m/>
    <n v="18950.68"/>
    <s v="USD"/>
    <n v="16297.584800000001"/>
    <n v="18950.68"/>
    <n v="930"/>
    <n v="799.8"/>
    <n v="930"/>
    <n v="4.9074756156507311E-2"/>
    <n v="6"/>
    <x v="1"/>
    <x v="3"/>
    <x v="1"/>
    <d v="2025-09-03T00:00:00"/>
    <s v="septiembre"/>
    <n v="2025"/>
  </r>
  <r>
    <x v="0"/>
    <n v="430"/>
    <n v="1"/>
    <d v="2025-06-17T00:00:00"/>
    <d v="2025-08-06T00:00:00"/>
    <d v="2025-08-23T00:00:00"/>
    <s v="VeronicaN"/>
    <x v="40"/>
    <m/>
    <n v="39624.06"/>
    <s v="USD"/>
    <n v="34076.691599999998"/>
    <n v="39624.06"/>
    <n v="2027.06"/>
    <n v="1743.2716"/>
    <n v="2027.06"/>
    <n v="5.1157301901925245E-2"/>
    <n v="6"/>
    <x v="1"/>
    <x v="11"/>
    <x v="1"/>
    <d v="2025-10-07T00:00:00"/>
    <s v="octubre"/>
    <n v="2025"/>
  </r>
  <r>
    <x v="0"/>
    <n v="431"/>
    <n v="1"/>
    <d v="2025-06-17T00:00:00"/>
    <d v="2025-09-03T00:00:00"/>
    <d v="2025-09-13T00:00:00"/>
    <s v="DianaM"/>
    <x v="40"/>
    <m/>
    <n v="23702.83"/>
    <s v="USD"/>
    <n v="20384.433800000003"/>
    <n v="23702.83"/>
    <n v="2056.1"/>
    <n v="1768.2459999999999"/>
    <n v="2056.1"/>
    <n v="8.6744916113392356E-2"/>
    <n v="6"/>
    <x v="1"/>
    <x v="6"/>
    <x v="1"/>
    <d v="2025-10-28T00:00:00"/>
    <s v="octubre"/>
    <n v="2025"/>
  </r>
  <r>
    <x v="0"/>
    <n v="432"/>
    <n v="1"/>
    <d v="2025-06-17T00:00:00"/>
    <d v="2025-07-09T00:00:00"/>
    <d v="2025-07-15T00:00:00"/>
    <s v="DianaM"/>
    <x v="40"/>
    <m/>
    <n v="26949.24"/>
    <s v="USD"/>
    <n v="23176.346400000002"/>
    <n v="26949.24"/>
    <n v="3536"/>
    <n v="3040.96"/>
    <n v="3536"/>
    <n v="0.13120963708067462"/>
    <n v="6"/>
    <x v="1"/>
    <x v="3"/>
    <x v="1"/>
    <d v="2025-08-29T00:00:00"/>
    <s v="agosto"/>
    <n v="2025"/>
  </r>
  <r>
    <x v="0"/>
    <n v="433"/>
    <n v="1"/>
    <d v="2025-06-18T00:00:00"/>
    <d v="2025-07-10T00:00:00"/>
    <d v="2025-07-23T00:00:00"/>
    <s v="AndreaG"/>
    <x v="40"/>
    <s v="JAIMEG"/>
    <n v="13377.54"/>
    <s v="EUR"/>
    <n v="13377.54"/>
    <n v="15517.946400000001"/>
    <n v="2007.08"/>
    <n v="2007.08"/>
    <n v="2328.2127999999998"/>
    <n v="0.15003356371948803"/>
    <n v="6"/>
    <x v="1"/>
    <x v="3"/>
    <x v="1"/>
    <d v="2025-09-06T00:00:00"/>
    <s v="septiembre"/>
    <n v="2025"/>
  </r>
  <r>
    <x v="0"/>
    <n v="434"/>
    <n v="1"/>
    <d v="2025-06-18T00:00:00"/>
    <d v="2025-06-18T00:00:00"/>
    <d v="2025-06-19T00:00:00"/>
    <s v="JorgeG"/>
    <x v="40"/>
    <m/>
    <n v="1445"/>
    <s v="GPB"/>
    <n v="1661.7499999999998"/>
    <n v="1936.3000000000002"/>
    <n v="113.2"/>
    <n v="130.18"/>
    <n v="151.68800000000002"/>
    <n v="7.8339100346020776E-2"/>
    <n v="6"/>
    <x v="1"/>
    <x v="10"/>
    <x v="1"/>
    <d v="2025-08-03T00:00:00"/>
    <s v="agosto"/>
    <n v="2025"/>
  </r>
  <r>
    <x v="0"/>
    <n v="435"/>
    <n v="0"/>
    <d v="2025-06-18T00:00:00"/>
    <d v="2025-07-10T00:00:00"/>
    <d v="2025-07-28T00:00:00"/>
    <s v="MartinO"/>
    <x v="40"/>
    <s v="JORGEP"/>
    <n v="73341.97"/>
    <s v="USD"/>
    <n v="63074.0942"/>
    <n v="73341.97"/>
    <n v="9967.5499999999993"/>
    <n v="8572.0929999999989"/>
    <n v="9967.5499999999993"/>
    <n v="0.1359051304457734"/>
    <n v="6"/>
    <x v="1"/>
    <x v="3"/>
    <x v="1"/>
    <d v="2025-09-11T00:00:00"/>
    <s v="septiembre"/>
    <n v="2025"/>
  </r>
  <r>
    <x v="0"/>
    <n v="436"/>
    <n v="1"/>
    <d v="2025-06-19T00:00:00"/>
    <d v="2025-08-06T00:00:00"/>
    <d v="2025-08-23T00:00:00"/>
    <s v="VeronicaN"/>
    <x v="40"/>
    <m/>
    <n v="254934"/>
    <s v="MXN"/>
    <n v="12236.832"/>
    <n v="14276.304"/>
    <n v="600"/>
    <n v="28.8"/>
    <n v="33.6"/>
    <n v="2.3535503306738215E-3"/>
    <n v="6"/>
    <x v="1"/>
    <x v="11"/>
    <x v="1"/>
    <d v="2025-10-07T00:00:00"/>
    <s v="octubre"/>
    <n v="2025"/>
  </r>
  <r>
    <x v="0"/>
    <n v="437"/>
    <n v="1"/>
    <d v="2025-06-19T00:00:00"/>
    <d v="2025-08-07T00:00:00"/>
    <d v="2025-08-26T00:00:00"/>
    <s v="MartinB"/>
    <x v="40"/>
    <s v="MARC1989"/>
    <n v="40897.86"/>
    <s v="EUR"/>
    <n v="40897.86"/>
    <n v="47441.517599999999"/>
    <n v="5838.8"/>
    <n v="5838.8"/>
    <n v="6773.0079999999998"/>
    <n v="0.14276541608778553"/>
    <n v="6"/>
    <x v="1"/>
    <x v="11"/>
    <x v="1"/>
    <d v="2025-10-10T00:00:00"/>
    <s v="octubre"/>
    <n v="2025"/>
  </r>
  <r>
    <x v="0"/>
    <n v="438"/>
    <n v="1"/>
    <d v="2025-06-19T00:00:00"/>
    <d v="2025-07-07T00:00:00"/>
    <d v="2025-07-10T00:00:00"/>
    <s v="AndreaG"/>
    <x v="40"/>
    <s v="JAIMEG"/>
    <n v="12177.42"/>
    <s v="USD"/>
    <n v="10472.581200000001"/>
    <n v="12177.42"/>
    <n v="894.79"/>
    <n v="769.51939999999991"/>
    <n v="894.79"/>
    <n v="7.3479439815658798E-2"/>
    <n v="6"/>
    <x v="1"/>
    <x v="3"/>
    <x v="1"/>
    <d v="2025-08-24T00:00:00"/>
    <s v="agosto"/>
    <n v="2025"/>
  </r>
  <r>
    <x v="0"/>
    <n v="439"/>
    <n v="0"/>
    <d v="2025-06-19T00:00:00"/>
    <d v="2025-09-08T00:00:00"/>
    <d v="2025-12-17T00:00:00"/>
    <s v="DianaM"/>
    <x v="40"/>
    <s v="ISRAELB,JORGEP"/>
    <n v="7923.54"/>
    <s v="USD"/>
    <n v="6814.2443999999996"/>
    <n v="7923.54"/>
    <n v="0"/>
    <n v="0"/>
    <n v="0"/>
    <n v="0"/>
    <n v="6"/>
    <x v="1"/>
    <x v="6"/>
    <x v="1"/>
    <d v="2026-01-31T00:00:00"/>
    <s v="enero"/>
    <n v="2026"/>
  </r>
  <r>
    <x v="0"/>
    <n v="440"/>
    <n v="1"/>
    <d v="2025-06-19T00:00:00"/>
    <d v="2025-10-21T00:00:00"/>
    <d v="2025-11-08T00:00:00"/>
    <s v="DianaM"/>
    <x v="40"/>
    <s v="JORGEP,MARC1989,MARIELLAP"/>
    <n v="2048584.48"/>
    <s v="MXN"/>
    <n v="98332.055040000007"/>
    <n v="114720.73088"/>
    <n v="90785.03"/>
    <n v="4357.6814400000003"/>
    <n v="5083.9616800000003"/>
    <n v="4.4315980564296767E-2"/>
    <n v="6"/>
    <x v="1"/>
    <x v="0"/>
    <x v="1"/>
    <d v="2025-12-23T00:00:00"/>
    <s v="diciembre"/>
    <n v="2025"/>
  </r>
  <r>
    <x v="0"/>
    <n v="441"/>
    <n v="1"/>
    <d v="2025-06-19T00:00:00"/>
    <d v="2025-06-20T00:00:00"/>
    <d v="2025-06-22T00:00:00"/>
    <s v="DianaM"/>
    <x v="40"/>
    <m/>
    <n v="2363.8000000000002"/>
    <s v="USD"/>
    <n v="2032.8680000000002"/>
    <n v="2363.8000000000002"/>
    <n v="347.66"/>
    <n v="298.98760000000004"/>
    <n v="347.66"/>
    <n v="0.14707674084101871"/>
    <n v="6"/>
    <x v="1"/>
    <x v="10"/>
    <x v="1"/>
    <d v="2025-08-06T00:00:00"/>
    <s v="agosto"/>
    <n v="2025"/>
  </r>
  <r>
    <x v="0"/>
    <n v="442"/>
    <n v="1"/>
    <d v="2025-06-20T00:00:00"/>
    <d v="2025-06-30T00:00:00"/>
    <d v="2025-06-30T00:00:00"/>
    <s v="VeronicaN"/>
    <x v="40"/>
    <m/>
    <n v="672.41"/>
    <s v="EUR"/>
    <n v="672.41"/>
    <n v="779.99559999999985"/>
    <n v="82.41"/>
    <n v="82.41"/>
    <n v="95.59559999999999"/>
    <n v="0.12255915289778557"/>
    <n v="6"/>
    <x v="1"/>
    <x v="10"/>
    <x v="1"/>
    <d v="2025-08-14T00:00:00"/>
    <s v="agosto"/>
    <n v="2025"/>
  </r>
  <r>
    <x v="0"/>
    <n v="443"/>
    <n v="1"/>
    <d v="2025-06-20T00:00:00"/>
    <d v="2025-06-23T00:00:00"/>
    <d v="2025-06-23T00:00:00"/>
    <s v="DianaM"/>
    <x v="40"/>
    <m/>
    <n v="41650.400000000001"/>
    <s v="MXN"/>
    <n v="1999.2192"/>
    <n v="2332.4223999999999"/>
    <n v="2668.4"/>
    <n v="128.08320000000001"/>
    <n v="149.43040000000002"/>
    <n v="6.4066611605170659E-2"/>
    <n v="6"/>
    <x v="1"/>
    <x v="10"/>
    <x v="1"/>
    <d v="2025-08-07T00:00:00"/>
    <s v="agosto"/>
    <n v="2025"/>
  </r>
  <r>
    <x v="0"/>
    <n v="444"/>
    <n v="1"/>
    <d v="2025-06-23T00:00:00"/>
    <d v="2025-07-02T00:00:00"/>
    <d v="2025-07-07T00:00:00"/>
    <s v="MinervaH"/>
    <x v="41"/>
    <s v="JAIMEG"/>
    <n v="113849"/>
    <s v="MXN"/>
    <n v="5464.7520000000004"/>
    <n v="6375.5439999999999"/>
    <n v="650"/>
    <n v="31.2"/>
    <n v="36.4"/>
    <n v="5.7093167265412957E-3"/>
    <n v="6"/>
    <x v="1"/>
    <x v="3"/>
    <x v="1"/>
    <d v="2025-08-21T00:00:00"/>
    <s v="agosto"/>
    <n v="2025"/>
  </r>
  <r>
    <x v="0"/>
    <n v="445"/>
    <n v="0"/>
    <d v="2025-06-23T00:00:00"/>
    <d v="2025-10-26T00:00:00"/>
    <d v="2026-12-20T00:00:00"/>
    <s v="IsraelB"/>
    <x v="41"/>
    <s v="DIANAM"/>
    <n v="139465.91"/>
    <s v="USD"/>
    <n v="119940.6826"/>
    <n v="139465.91"/>
    <n v="27209.88"/>
    <n v="23400.496800000001"/>
    <n v="27209.88"/>
    <n v="0.19510058049311119"/>
    <n v="6"/>
    <x v="1"/>
    <x v="0"/>
    <x v="1"/>
    <d v="2027-02-03T00:00:00"/>
    <s v="febrero"/>
    <n v="2027"/>
  </r>
  <r>
    <x v="0"/>
    <n v="446"/>
    <n v="1"/>
    <d v="2025-06-23T00:00:00"/>
    <d v="2025-05-13T00:00:00"/>
    <d v="2025-05-25T00:00:00"/>
    <s v="DianaM"/>
    <x v="41"/>
    <s v="MARC1989"/>
    <n v="20159.509999999998"/>
    <s v="USD"/>
    <n v="17337.178599999999"/>
    <n v="20159.509999999998"/>
    <n v="1970.49"/>
    <n v="1694.6214"/>
    <n v="1970.49"/>
    <n v="9.7744935268763974E-2"/>
    <n v="6"/>
    <x v="1"/>
    <x v="4"/>
    <x v="1"/>
    <d v="2025-07-09T00:00:00"/>
    <s v="julio"/>
    <n v="2025"/>
  </r>
  <r>
    <x v="0"/>
    <n v="447"/>
    <n v="1"/>
    <d v="2025-06-23T00:00:00"/>
    <s v="0000-00-00"/>
    <d v="2025-07-10T00:00:00"/>
    <s v="ManonR"/>
    <x v="41"/>
    <m/>
    <n v="11123.36"/>
    <s v="USD"/>
    <n v="9566.0896000000012"/>
    <n v="11123.36"/>
    <n v="535.41999999999996"/>
    <n v="460.46119999999996"/>
    <n v="535.41999999999996"/>
    <n v="4.8134736266739538E-2"/>
    <n v="6"/>
    <x v="1"/>
    <x v="12"/>
    <x v="3"/>
    <d v="2025-08-24T00:00:00"/>
    <s v="agosto"/>
    <n v="2025"/>
  </r>
  <r>
    <x v="0"/>
    <n v="448"/>
    <n v="1"/>
    <d v="2025-06-23T00:00:00"/>
    <d v="2025-07-06T00:00:00"/>
    <d v="2025-08-02T00:00:00"/>
    <s v="DianaM"/>
    <x v="41"/>
    <m/>
    <n v="57613.7"/>
    <s v="USD"/>
    <n v="49547.781999999999"/>
    <n v="57613.7"/>
    <n v="4736.95"/>
    <n v="4073.7769999999996"/>
    <n v="4736.95"/>
    <n v="8.2219159679034662E-2"/>
    <n v="6"/>
    <x v="1"/>
    <x v="3"/>
    <x v="1"/>
    <d v="2025-09-16T00:00:00"/>
    <s v="septiembre"/>
    <n v="2025"/>
  </r>
  <r>
    <x v="0"/>
    <n v="449"/>
    <n v="1"/>
    <d v="2025-06-24T00:00:00"/>
    <d v="2025-11-12T00:00:00"/>
    <d v="2025-12-17T00:00:00"/>
    <s v="VeronicaN"/>
    <x v="41"/>
    <m/>
    <n v="175520.27"/>
    <s v="USD"/>
    <n v="150947.43219999998"/>
    <n v="175520.27"/>
    <n v="25356.27"/>
    <n v="21806.392199999998"/>
    <n v="25356.27"/>
    <n v="0.14446348561337105"/>
    <n v="6"/>
    <x v="1"/>
    <x v="2"/>
    <x v="1"/>
    <d v="2026-01-31T00:00:00"/>
    <s v="enero"/>
    <n v="2026"/>
  </r>
  <r>
    <x v="0"/>
    <n v="451"/>
    <n v="1"/>
    <d v="2025-06-24T00:00:00"/>
    <d v="2025-07-13T00:00:00"/>
    <d v="2025-08-06T00:00:00"/>
    <s v="ManonR"/>
    <x v="41"/>
    <m/>
    <n v="1494.49"/>
    <s v="USD"/>
    <n v="1285.2614000000001"/>
    <n v="1494.49"/>
    <n v="29.45"/>
    <n v="25.326999999999998"/>
    <n v="29.45"/>
    <n v="1.9705719007822062E-2"/>
    <n v="6"/>
    <x v="1"/>
    <x v="3"/>
    <x v="1"/>
    <d v="2025-09-20T00:00:00"/>
    <s v="septiembre"/>
    <n v="2025"/>
  </r>
  <r>
    <x v="0"/>
    <n v="452"/>
    <n v="0"/>
    <d v="2025-06-24T00:00:00"/>
    <d v="2025-12-18T00:00:00"/>
    <d v="2025-12-29T00:00:00"/>
    <s v="ManonR"/>
    <x v="41"/>
    <m/>
    <n v="60889.46"/>
    <s v="USD"/>
    <n v="52364.935599999997"/>
    <n v="60889.46"/>
    <n v="6138.42"/>
    <n v="5279.0411999999997"/>
    <n v="6138.42"/>
    <n v="0.10081252157598376"/>
    <n v="6"/>
    <x v="1"/>
    <x v="1"/>
    <x v="1"/>
    <d v="2026-02-12T00:00:00"/>
    <s v="febrero"/>
    <n v="2026"/>
  </r>
  <r>
    <x v="0"/>
    <n v="453"/>
    <n v="0"/>
    <d v="2025-06-25T00:00:00"/>
    <d v="2025-12-22T00:00:00"/>
    <d v="2025-12-28T00:00:00"/>
    <s v="MarujaN"/>
    <x v="41"/>
    <m/>
    <n v="82243"/>
    <s v="USD"/>
    <n v="70728.98"/>
    <n v="82243"/>
    <n v="20093"/>
    <n v="17279.98"/>
    <n v="20093"/>
    <n v="0.2443125858735698"/>
    <n v="6"/>
    <x v="1"/>
    <x v="1"/>
    <x v="1"/>
    <d v="2026-02-11T00:00:00"/>
    <s v="febrero"/>
    <n v="2026"/>
  </r>
  <r>
    <x v="0"/>
    <n v="454"/>
    <n v="1"/>
    <d v="2025-06-25T00:00:00"/>
    <d v="2025-08-02T00:00:00"/>
    <d v="2025-08-09T00:00:00"/>
    <s v="DianaM"/>
    <x v="41"/>
    <s v="ISRAELB"/>
    <n v="44002.8"/>
    <s v="USD"/>
    <n v="37842.408000000003"/>
    <n v="44002.8"/>
    <n v="8077.64"/>
    <n v="6946.7704000000003"/>
    <n v="8077.64"/>
    <n v="0.18357104547892406"/>
    <n v="6"/>
    <x v="1"/>
    <x v="11"/>
    <x v="1"/>
    <d v="2025-09-23T00:00:00"/>
    <s v="septiembre"/>
    <n v="2025"/>
  </r>
  <r>
    <x v="0"/>
    <n v="455"/>
    <n v="0"/>
    <d v="2025-06-25T00:00:00"/>
    <d v="2026-04-25T00:00:00"/>
    <d v="2026-05-04T00:00:00"/>
    <s v="IsraelB"/>
    <x v="41"/>
    <s v="DIANAM,MARC1989,MARIELLAP"/>
    <n v="12575"/>
    <s v="USD"/>
    <n v="10814.5"/>
    <n v="12575"/>
    <n v="2068"/>
    <n v="1778.48"/>
    <n v="2068"/>
    <n v="0.16445328031809145"/>
    <n v="6"/>
    <x v="1"/>
    <x v="9"/>
    <x v="2"/>
    <d v="2026-06-18T00:00:00"/>
    <s v="junio"/>
    <n v="2026"/>
  </r>
  <r>
    <x v="0"/>
    <n v="456"/>
    <n v="1"/>
    <d v="2025-06-25T00:00:00"/>
    <d v="2025-03-05T00:00:00"/>
    <d v="2025-03-07T00:00:00"/>
    <s v="ManonR"/>
    <x v="41"/>
    <m/>
    <n v="1205"/>
    <s v="USD"/>
    <n v="1036.3"/>
    <n v="1205"/>
    <n v="180.75"/>
    <n v="155.44499999999999"/>
    <n v="180.75"/>
    <n v="0.15"/>
    <n v="6"/>
    <x v="1"/>
    <x v="5"/>
    <x v="1"/>
    <d v="2025-04-21T00:00:00"/>
    <s v="abril"/>
    <n v="2025"/>
  </r>
  <r>
    <x v="0"/>
    <n v="457"/>
    <n v="1"/>
    <d v="2025-06-26T00:00:00"/>
    <d v="2025-04-07T00:00:00"/>
    <d v="2025-04-11T00:00:00"/>
    <s v="VeronicaN"/>
    <x v="41"/>
    <m/>
    <n v="780"/>
    <s v="USD"/>
    <n v="670.8"/>
    <n v="780"/>
    <n v="117"/>
    <n v="100.62"/>
    <n v="117"/>
    <n v="0.15000000000000002"/>
    <n v="6"/>
    <x v="1"/>
    <x v="9"/>
    <x v="1"/>
    <d v="2025-05-26T00:00:00"/>
    <s v="mayo"/>
    <n v="2025"/>
  </r>
  <r>
    <x v="0"/>
    <n v="458"/>
    <n v="1"/>
    <d v="2025-06-26T00:00:00"/>
    <d v="2025-05-18T00:00:00"/>
    <d v="2025-06-18T00:00:00"/>
    <s v="VeronicaN"/>
    <x v="41"/>
    <m/>
    <n v="1465"/>
    <s v="USD"/>
    <n v="1259.9000000000001"/>
    <n v="1465"/>
    <n v="150.75"/>
    <n v="129.64500000000001"/>
    <n v="150.75"/>
    <n v="0.10290102389078498"/>
    <n v="6"/>
    <x v="1"/>
    <x v="4"/>
    <x v="1"/>
    <d v="2025-08-02T00:00:00"/>
    <s v="agosto"/>
    <n v="2025"/>
  </r>
  <r>
    <x v="0"/>
    <n v="459"/>
    <n v="1"/>
    <d v="2025-06-26T00:00:00"/>
    <d v="2025-05-27T00:00:00"/>
    <d v="2025-05-27T00:00:00"/>
    <s v="VeronicaN"/>
    <x v="41"/>
    <m/>
    <n v="305"/>
    <s v="USD"/>
    <n v="262.3"/>
    <n v="305"/>
    <n v="45.75"/>
    <n v="39.344999999999999"/>
    <n v="45.75"/>
    <n v="0.15"/>
    <n v="6"/>
    <x v="1"/>
    <x v="4"/>
    <x v="1"/>
    <d v="2025-07-11T00:00:00"/>
    <s v="julio"/>
    <n v="2025"/>
  </r>
  <r>
    <x v="0"/>
    <n v="460"/>
    <n v="1"/>
    <d v="2025-06-26T00:00:00"/>
    <d v="2025-07-02T00:00:00"/>
    <d v="2025-07-06T00:00:00"/>
    <s v="IsraelB"/>
    <x v="41"/>
    <s v="DIANAM"/>
    <n v="2832"/>
    <s v="USD"/>
    <n v="2435.52"/>
    <n v="2832"/>
    <n v="219.96"/>
    <n v="189.16560000000001"/>
    <n v="219.96"/>
    <n v="7.7669491525423739E-2"/>
    <n v="6"/>
    <x v="1"/>
    <x v="3"/>
    <x v="1"/>
    <d v="2025-08-20T00:00:00"/>
    <s v="agosto"/>
    <n v="2025"/>
  </r>
  <r>
    <x v="0"/>
    <n v="461"/>
    <n v="1"/>
    <d v="2025-06-26T00:00:00"/>
    <d v="2025-07-24T00:00:00"/>
    <d v="2025-08-01T00:00:00"/>
    <s v="MinervaH"/>
    <x v="41"/>
    <s v="JAIMEG"/>
    <n v="10222"/>
    <s v="MXN"/>
    <n v="490.65600000000001"/>
    <n v="572.43200000000002"/>
    <n v="0"/>
    <n v="0"/>
    <n v="0"/>
    <n v="0"/>
    <n v="6"/>
    <x v="1"/>
    <x v="3"/>
    <x v="1"/>
    <d v="2025-09-15T00:00:00"/>
    <s v="septiembre"/>
    <n v="2025"/>
  </r>
  <r>
    <x v="0"/>
    <n v="462"/>
    <n v="0"/>
    <d v="2025-06-26T00:00:00"/>
    <d v="2025-09-02T00:00:00"/>
    <d v="2025-11-14T00:00:00"/>
    <s v="VeronicaN"/>
    <x v="41"/>
    <m/>
    <n v="28332.89"/>
    <s v="USD"/>
    <n v="24366.285400000001"/>
    <n v="28332.89"/>
    <n v="1092.5"/>
    <n v="939.55"/>
    <n v="1092.5"/>
    <n v="3.8559426871032212E-2"/>
    <n v="6"/>
    <x v="1"/>
    <x v="6"/>
    <x v="1"/>
    <d v="2025-12-29T00:00:00"/>
    <s v="diciembre"/>
    <n v="2025"/>
  </r>
  <r>
    <x v="0"/>
    <n v="463"/>
    <n v="1"/>
    <d v="2025-06-28T00:00:00"/>
    <d v="2025-07-09T00:00:00"/>
    <d v="2025-07-12T00:00:00"/>
    <s v="marc1989"/>
    <x v="41"/>
    <s v="DIANAM"/>
    <n v="34866"/>
    <s v="MXN"/>
    <n v="1673.568"/>
    <n v="1952.4960000000001"/>
    <n v="0"/>
    <n v="0"/>
    <n v="0"/>
    <n v="0"/>
    <n v="6"/>
    <x v="1"/>
    <x v="3"/>
    <x v="1"/>
    <d v="2025-08-26T00:00:00"/>
    <s v="agosto"/>
    <n v="2025"/>
  </r>
  <r>
    <x v="0"/>
    <n v="464"/>
    <n v="0"/>
    <d v="2025-06-30T00:00:00"/>
    <d v="2025-06-30T00:00:00"/>
    <d v="2025-06-30T00:00:00"/>
    <s v="MartinB"/>
    <x v="42"/>
    <s v="JAIMEG"/>
    <n v="2267.5"/>
    <s v="USD"/>
    <n v="1950.05"/>
    <n v="2267.5"/>
    <n v="0"/>
    <n v="0"/>
    <n v="0"/>
    <n v="0"/>
    <n v="6"/>
    <x v="1"/>
    <x v="10"/>
    <x v="1"/>
    <d v="2025-08-14T00:00:00"/>
    <s v="agosto"/>
    <n v="2025"/>
  </r>
  <r>
    <x v="0"/>
    <n v="465"/>
    <n v="1"/>
    <d v="2025-06-30T00:00:00"/>
    <d v="2025-07-31T00:00:00"/>
    <d v="2025-08-05T00:00:00"/>
    <s v="ClaudiaF"/>
    <x v="42"/>
    <m/>
    <n v="9065"/>
    <s v="EUR"/>
    <n v="9065"/>
    <n v="10515.4"/>
    <n v="774.64"/>
    <n v="774.64"/>
    <n v="898.58239999999989"/>
    <n v="8.545394373965802E-2"/>
    <n v="6"/>
    <x v="1"/>
    <x v="3"/>
    <x v="1"/>
    <d v="2025-09-19T00:00:00"/>
    <s v="septiembre"/>
    <n v="2025"/>
  </r>
  <r>
    <x v="0"/>
    <n v="466"/>
    <n v="1"/>
    <d v="2025-06-30T00:00:00"/>
    <d v="2025-10-20T00:00:00"/>
    <d v="2025-10-30T00:00:00"/>
    <s v="LucianaE"/>
    <x v="42"/>
    <m/>
    <n v="7936.29"/>
    <s v="USD"/>
    <n v="6825.2093999999997"/>
    <n v="7936.29"/>
    <n v="1962.44"/>
    <n v="1687.6984"/>
    <n v="1962.44"/>
    <n v="0.24727423015035993"/>
    <n v="6"/>
    <x v="1"/>
    <x v="0"/>
    <x v="1"/>
    <d v="2025-12-14T00:00:00"/>
    <s v="diciembre"/>
    <n v="2025"/>
  </r>
  <r>
    <x v="0"/>
    <n v="467"/>
    <n v="1"/>
    <d v="2025-06-30T00:00:00"/>
    <d v="2025-05-28T00:00:00"/>
    <d v="2025-06-02T00:00:00"/>
    <s v="AndreaM"/>
    <x v="42"/>
    <m/>
    <n v="80360.45"/>
    <s v="MXN"/>
    <n v="3857.3015999999998"/>
    <n v="4500.1851999999999"/>
    <n v="5800.4"/>
    <n v="278.41919999999999"/>
    <n v="324.82239999999996"/>
    <n v="7.2179784956405799E-2"/>
    <n v="6"/>
    <x v="1"/>
    <x v="4"/>
    <x v="1"/>
    <d v="2025-07-17T00:00:00"/>
    <s v="julio"/>
    <n v="2025"/>
  </r>
  <r>
    <x v="0"/>
    <n v="468"/>
    <n v="1"/>
    <d v="2025-06-30T00:00:00"/>
    <d v="2025-10-15T00:00:00"/>
    <d v="2025-11-05T00:00:00"/>
    <s v="DianaM"/>
    <x v="42"/>
    <s v="MARIELLAP"/>
    <n v="31335.84"/>
    <s v="USD"/>
    <n v="26948.822400000001"/>
    <n v="31335.84"/>
    <n v="1750.38"/>
    <n v="1505.3268"/>
    <n v="1750.38"/>
    <n v="5.5858722791538376E-2"/>
    <n v="6"/>
    <x v="1"/>
    <x v="0"/>
    <x v="1"/>
    <d v="2025-12-20T00:00:00"/>
    <s v="diciembre"/>
    <n v="2025"/>
  </r>
  <r>
    <x v="0"/>
    <n v="469"/>
    <n v="1"/>
    <d v="2025-07-01T00:00:00"/>
    <d v="2025-04-19T00:00:00"/>
    <d v="2025-04-20T00:00:00"/>
    <s v="VeronicaN"/>
    <x v="42"/>
    <m/>
    <n v="670.22"/>
    <s v="USD"/>
    <n v="576.38919999999996"/>
    <n v="670.22"/>
    <n v="67.02"/>
    <n v="57.637199999999993"/>
    <n v="67.02"/>
    <n v="9.9997015905225139E-2"/>
    <n v="7"/>
    <x v="1"/>
    <x v="9"/>
    <x v="1"/>
    <d v="2025-06-04T00:00:00"/>
    <s v="junio"/>
    <n v="2025"/>
  </r>
  <r>
    <x v="0"/>
    <n v="470"/>
    <n v="1"/>
    <d v="2025-07-01T00:00:00"/>
    <d v="2025-07-09T00:00:00"/>
    <d v="2025-11-03T00:00:00"/>
    <s v="LucianaE"/>
    <x v="42"/>
    <m/>
    <n v="16761.98"/>
    <s v="USD"/>
    <n v="14415.302799999999"/>
    <n v="16761.98"/>
    <n v="1972.45"/>
    <n v="1696.307"/>
    <n v="1972.45"/>
    <n v="0.11767404566763592"/>
    <n v="7"/>
    <x v="1"/>
    <x v="3"/>
    <x v="1"/>
    <d v="2025-12-18T00:00:00"/>
    <s v="diciembre"/>
    <n v="2025"/>
  </r>
  <r>
    <x v="0"/>
    <n v="471"/>
    <n v="1"/>
    <d v="2025-07-01T00:00:00"/>
    <d v="2025-04-20T00:00:00"/>
    <d v="2025-05-09T00:00:00"/>
    <s v="VeronicaN"/>
    <x v="42"/>
    <m/>
    <n v="62621"/>
    <s v="USD"/>
    <n v="53854.06"/>
    <n v="62621"/>
    <n v="5743.25"/>
    <n v="4939.1949999999997"/>
    <n v="5743.25"/>
    <n v="9.171444084252886E-2"/>
    <n v="7"/>
    <x v="1"/>
    <x v="9"/>
    <x v="1"/>
    <d v="2025-06-23T00:00:00"/>
    <s v="junio"/>
    <n v="2025"/>
  </r>
  <r>
    <x v="0"/>
    <n v="472"/>
    <n v="1"/>
    <d v="2025-07-02T00:00:00"/>
    <d v="2025-02-24T00:00:00"/>
    <d v="2025-04-24T00:00:00"/>
    <s v="ManonR"/>
    <x v="42"/>
    <m/>
    <n v="5320.72"/>
    <s v="USD"/>
    <n v="4575.8191999999999"/>
    <n v="5320.72"/>
    <n v="384.01"/>
    <n v="330.24860000000001"/>
    <n v="384.01"/>
    <n v="7.2172563111759319E-2"/>
    <n v="7"/>
    <x v="1"/>
    <x v="8"/>
    <x v="1"/>
    <d v="2025-06-08T00:00:00"/>
    <s v="junio"/>
    <n v="2025"/>
  </r>
  <r>
    <x v="0"/>
    <n v="473"/>
    <n v="1"/>
    <d v="2025-07-02T00:00:00"/>
    <d v="2025-07-01T00:00:00"/>
    <d v="2025-07-02T00:00:00"/>
    <s v="JorgeG"/>
    <x v="42"/>
    <m/>
    <n v="570"/>
    <s v="EUR"/>
    <n v="570"/>
    <n v="661.19999999999993"/>
    <n v="85.5"/>
    <n v="85.5"/>
    <n v="99.179999999999993"/>
    <n v="0.15"/>
    <n v="7"/>
    <x v="1"/>
    <x v="3"/>
    <x v="1"/>
    <d v="2025-08-16T00:00:00"/>
    <s v="agosto"/>
    <n v="2025"/>
  </r>
  <r>
    <x v="0"/>
    <n v="474"/>
    <n v="1"/>
    <d v="2025-07-03T00:00:00"/>
    <d v="2025-08-27T00:00:00"/>
    <d v="2025-09-09T00:00:00"/>
    <s v="ClaudiaF"/>
    <x v="42"/>
    <m/>
    <n v="5334.66"/>
    <s v="USD"/>
    <n v="4587.8076000000001"/>
    <n v="5334.66"/>
    <n v="0"/>
    <n v="0"/>
    <n v="0"/>
    <n v="0"/>
    <n v="7"/>
    <x v="1"/>
    <x v="11"/>
    <x v="1"/>
    <d v="2025-10-24T00:00:00"/>
    <s v="octubre"/>
    <n v="2025"/>
  </r>
  <r>
    <x v="0"/>
    <n v="477"/>
    <n v="1"/>
    <d v="2025-07-04T00:00:00"/>
    <d v="2025-07-16T00:00:00"/>
    <d v="2025-07-18T00:00:00"/>
    <s v="MartinB"/>
    <x v="42"/>
    <s v="JAIMEG"/>
    <n v="1437.5"/>
    <s v="EUR"/>
    <n v="1437.5"/>
    <n v="1667.4999999999998"/>
    <n v="810.5"/>
    <n v="810.5"/>
    <n v="940.18"/>
    <n v="0.5638260869565217"/>
    <n v="7"/>
    <x v="1"/>
    <x v="3"/>
    <x v="1"/>
    <d v="2025-09-01T00:00:00"/>
    <s v="septiembre"/>
    <n v="2025"/>
  </r>
  <r>
    <x v="0"/>
    <n v="478"/>
    <n v="1"/>
    <d v="2025-07-04T00:00:00"/>
    <d v="2025-07-13T00:00:00"/>
    <d v="2025-07-17T00:00:00"/>
    <s v="EduardoP"/>
    <x v="42"/>
    <m/>
    <n v="8311"/>
    <s v="USD"/>
    <n v="7147.46"/>
    <n v="8311"/>
    <n v="696.84"/>
    <n v="599.28240000000005"/>
    <n v="696.84"/>
    <n v="8.3845505955961991E-2"/>
    <n v="7"/>
    <x v="1"/>
    <x v="3"/>
    <x v="1"/>
    <d v="2025-08-31T00:00:00"/>
    <s v="agosto"/>
    <n v="2025"/>
  </r>
  <r>
    <x v="0"/>
    <n v="479"/>
    <n v="1"/>
    <d v="2025-07-04T00:00:00"/>
    <d v="2025-07-17T00:00:00"/>
    <d v="2025-07-19T00:00:00"/>
    <s v="EduardoP"/>
    <x v="42"/>
    <m/>
    <n v="3878"/>
    <s v="USD"/>
    <n v="3335.08"/>
    <n v="3878"/>
    <n v="341.94"/>
    <n v="294.0684"/>
    <n v="341.94"/>
    <n v="8.817431665807117E-2"/>
    <n v="7"/>
    <x v="1"/>
    <x v="3"/>
    <x v="1"/>
    <d v="2025-09-02T00:00:00"/>
    <s v="septiembre"/>
    <n v="2025"/>
  </r>
  <r>
    <x v="0"/>
    <n v="480"/>
    <n v="1"/>
    <d v="2025-07-04T00:00:00"/>
    <d v="2025-07-25T00:00:00"/>
    <d v="2025-07-27T00:00:00"/>
    <s v="EduardoP"/>
    <x v="42"/>
    <m/>
    <n v="4998"/>
    <s v="USD"/>
    <n v="4298.28"/>
    <n v="4998"/>
    <n v="390.33"/>
    <n v="335.68379999999996"/>
    <n v="390.33"/>
    <n v="7.8097238895558224E-2"/>
    <n v="7"/>
    <x v="1"/>
    <x v="3"/>
    <x v="1"/>
    <d v="2025-09-10T00:00:00"/>
    <s v="septiembre"/>
    <n v="2025"/>
  </r>
  <r>
    <x v="0"/>
    <n v="481"/>
    <n v="1"/>
    <d v="2025-07-04T00:00:00"/>
    <d v="2025-07-22T00:00:00"/>
    <d v="2025-08-03T00:00:00"/>
    <s v="LucianaE"/>
    <x v="42"/>
    <m/>
    <n v="5122.76"/>
    <s v="USD"/>
    <n v="4405.5735999999997"/>
    <n v="5122.76"/>
    <n v="158.63999999999999"/>
    <n v="136.43039999999999"/>
    <n v="158.63999999999999"/>
    <n v="3.0967681484199924E-2"/>
    <n v="7"/>
    <x v="1"/>
    <x v="3"/>
    <x v="1"/>
    <d v="2025-09-17T00:00:00"/>
    <s v="septiembre"/>
    <n v="2025"/>
  </r>
  <r>
    <x v="0"/>
    <n v="482"/>
    <n v="0"/>
    <d v="2025-07-04T00:00:00"/>
    <d v="2025-07-05T00:00:00"/>
    <d v="2025-08-16T00:00:00"/>
    <s v="MinervaH"/>
    <x v="42"/>
    <m/>
    <n v="13118.4"/>
    <s v="EUR"/>
    <n v="13118.4"/>
    <n v="15217.343999999999"/>
    <n v="1497.81"/>
    <n v="1497.81"/>
    <n v="1737.4595999999999"/>
    <n v="0.11417627149652397"/>
    <n v="7"/>
    <x v="1"/>
    <x v="3"/>
    <x v="1"/>
    <d v="2025-09-30T00:00:00"/>
    <s v="septiembre"/>
    <n v="2025"/>
  </r>
  <r>
    <x v="0"/>
    <n v="483"/>
    <n v="1"/>
    <d v="2025-07-04T00:00:00"/>
    <d v="2025-07-07T00:00:00"/>
    <d v="2025-07-11T00:00:00"/>
    <s v="MinervaH"/>
    <x v="42"/>
    <m/>
    <n v="11170"/>
    <s v="GPB"/>
    <n v="12845.499999999998"/>
    <n v="14967.800000000001"/>
    <n v="930.84"/>
    <n v="1070.4659999999999"/>
    <n v="1247.3256000000001"/>
    <n v="8.3333930170098477E-2"/>
    <n v="7"/>
    <x v="1"/>
    <x v="3"/>
    <x v="1"/>
    <d v="2025-08-25T00:00:00"/>
    <s v="agosto"/>
    <n v="2025"/>
  </r>
  <r>
    <x v="0"/>
    <n v="484"/>
    <n v="1"/>
    <d v="2025-07-04T00:00:00"/>
    <d v="2025-06-17T00:00:00"/>
    <d v="2025-06-27T00:00:00"/>
    <s v="DianaM"/>
    <x v="42"/>
    <s v="MARC1989,MARIELLAP"/>
    <n v="6901.05"/>
    <s v="USD"/>
    <n v="5934.9030000000002"/>
    <n v="6901.05"/>
    <n v="843.22"/>
    <n v="725.16920000000005"/>
    <n v="843.22"/>
    <n v="0.12218720339658458"/>
    <n v="7"/>
    <x v="1"/>
    <x v="10"/>
    <x v="1"/>
    <d v="2025-08-11T00:00:00"/>
    <s v="agosto"/>
    <n v="2025"/>
  </r>
  <r>
    <x v="0"/>
    <n v="485"/>
    <n v="1"/>
    <d v="2025-07-04T00:00:00"/>
    <d v="2025-08-05T00:00:00"/>
    <d v="2025-08-12T00:00:00"/>
    <s v="DianaM"/>
    <x v="42"/>
    <s v="MARC1989,MARIELLAP"/>
    <n v="13303.2"/>
    <s v="USD"/>
    <n v="11440.752"/>
    <n v="13303.2"/>
    <n v="1721.2"/>
    <n v="1480.232"/>
    <n v="1721.2"/>
    <n v="0.12938240423356787"/>
    <n v="7"/>
    <x v="1"/>
    <x v="11"/>
    <x v="1"/>
    <d v="2025-09-26T00:00:00"/>
    <s v="septiembre"/>
    <n v="2025"/>
  </r>
  <r>
    <x v="0"/>
    <n v="486"/>
    <n v="0"/>
    <d v="2025-07-07T00:00:00"/>
    <d v="2025-07-23T00:00:00"/>
    <d v="2025-08-07T00:00:00"/>
    <s v="RafaellaP"/>
    <x v="43"/>
    <m/>
    <n v="32878"/>
    <s v="EUR"/>
    <n v="32878"/>
    <n v="38138.479999999996"/>
    <n v="2830.39"/>
    <n v="2830.39"/>
    <n v="3283.2523999999999"/>
    <n v="8.6087657400085157E-2"/>
    <n v="7"/>
    <x v="1"/>
    <x v="3"/>
    <x v="1"/>
    <d v="2025-09-21T00:00:00"/>
    <s v="septiembre"/>
    <n v="2025"/>
  </r>
  <r>
    <x v="0"/>
    <n v="487"/>
    <n v="1"/>
    <d v="2025-07-07T00:00:00"/>
    <d v="2025-07-07T00:00:00"/>
    <d v="2025-07-14T00:00:00"/>
    <s v="VeronicaN"/>
    <x v="43"/>
    <m/>
    <n v="9628.11"/>
    <s v="USD"/>
    <n v="8280.1746000000003"/>
    <n v="9628.11"/>
    <n v="637.58000000000004"/>
    <n v="548.31880000000001"/>
    <n v="637.58000000000004"/>
    <n v="6.6220680902066967E-2"/>
    <n v="7"/>
    <x v="1"/>
    <x v="3"/>
    <x v="1"/>
    <d v="2025-08-28T00:00:00"/>
    <s v="agosto"/>
    <n v="2025"/>
  </r>
  <r>
    <x v="0"/>
    <n v="488"/>
    <n v="0"/>
    <d v="2025-07-08T00:00:00"/>
    <d v="2025-12-21T00:00:00"/>
    <d v="2025-12-27T00:00:00"/>
    <s v="RafaellaP"/>
    <x v="43"/>
    <m/>
    <n v="73676"/>
    <s v="EUR"/>
    <n v="73676"/>
    <n v="85464.159999999989"/>
    <n v="12596.3"/>
    <n v="12596.3"/>
    <n v="14611.707999999999"/>
    <n v="0.17096883652749878"/>
    <n v="7"/>
    <x v="1"/>
    <x v="1"/>
    <x v="1"/>
    <d v="2026-02-10T00:00:00"/>
    <s v="febrero"/>
    <n v="2026"/>
  </r>
  <r>
    <x v="0"/>
    <n v="489"/>
    <n v="1"/>
    <d v="2025-07-08T00:00:00"/>
    <d v="2025-09-01T00:00:00"/>
    <d v="2025-09-25T00:00:00"/>
    <s v="DianaM"/>
    <x v="43"/>
    <s v="MARC1989,MARIELLAP"/>
    <n v="75742.37"/>
    <s v="USD"/>
    <n v="65138.438199999997"/>
    <n v="75742.37"/>
    <n v="7862.64"/>
    <n v="6761.8703999999998"/>
    <n v="7862.64"/>
    <n v="0.10380768386307426"/>
    <n v="7"/>
    <x v="1"/>
    <x v="6"/>
    <x v="1"/>
    <d v="2025-11-09T00:00:00"/>
    <s v="noviembre"/>
    <n v="2025"/>
  </r>
  <r>
    <x v="0"/>
    <n v="490"/>
    <n v="0"/>
    <d v="2025-07-09T00:00:00"/>
    <d v="2025-07-27T00:00:00"/>
    <d v="2025-07-29T00:00:00"/>
    <s v="EduardoP"/>
    <x v="43"/>
    <m/>
    <n v="2648"/>
    <s v="USD"/>
    <n v="2277.2799999999997"/>
    <n v="2648"/>
    <n v="264.8"/>
    <n v="227.72800000000001"/>
    <n v="264.8"/>
    <n v="0.10000000000000002"/>
    <n v="7"/>
    <x v="1"/>
    <x v="3"/>
    <x v="1"/>
    <d v="2025-09-12T00:00:00"/>
    <s v="septiembre"/>
    <n v="2025"/>
  </r>
  <r>
    <x v="0"/>
    <n v="491"/>
    <n v="1"/>
    <d v="2025-07-09T00:00:00"/>
    <d v="2025-07-29T00:00:00"/>
    <d v="2025-08-01T00:00:00"/>
    <s v="EduardoP"/>
    <x v="43"/>
    <m/>
    <n v="5691"/>
    <s v="USD"/>
    <n v="4894.26"/>
    <n v="5691"/>
    <n v="464.61"/>
    <n v="399.56459999999998"/>
    <n v="464.61"/>
    <n v="8.163943068002108E-2"/>
    <n v="7"/>
    <x v="1"/>
    <x v="3"/>
    <x v="1"/>
    <d v="2025-09-15T00:00:00"/>
    <s v="septiembre"/>
    <n v="2025"/>
  </r>
  <r>
    <x v="0"/>
    <n v="492"/>
    <n v="1"/>
    <d v="2025-07-09T00:00:00"/>
    <d v="2025-07-10T00:00:00"/>
    <d v="2025-07-15T00:00:00"/>
    <s v="MinervaH"/>
    <x v="43"/>
    <s v="JAIMEG"/>
    <n v="85053.78"/>
    <s v="MXN"/>
    <n v="4082.5814399999999"/>
    <n v="4763.0116799999996"/>
    <n v="746.78"/>
    <n v="35.845439999999996"/>
    <n v="41.819679999999998"/>
    <n v="8.7800918430668215E-3"/>
    <n v="7"/>
    <x v="1"/>
    <x v="3"/>
    <x v="1"/>
    <d v="2025-08-29T00:00:00"/>
    <s v="agosto"/>
    <n v="2025"/>
  </r>
  <r>
    <x v="0"/>
    <n v="493"/>
    <n v="1"/>
    <d v="2025-07-09T00:00:00"/>
    <d v="2025-07-12T00:00:00"/>
    <d v="2025-07-12T00:00:00"/>
    <s v="DianaM"/>
    <x v="43"/>
    <m/>
    <n v="645.15"/>
    <s v="USD"/>
    <n v="554.82899999999995"/>
    <n v="645.15"/>
    <n v="35"/>
    <n v="30.099999999999998"/>
    <n v="35"/>
    <n v="5.4250949391614352E-2"/>
    <n v="7"/>
    <x v="1"/>
    <x v="3"/>
    <x v="1"/>
    <d v="2025-08-26T00:00:00"/>
    <s v="agosto"/>
    <n v="2025"/>
  </r>
  <r>
    <x v="0"/>
    <n v="494"/>
    <n v="0"/>
    <d v="2025-07-09T00:00:00"/>
    <d v="2025-10-05T00:00:00"/>
    <d v="2025-10-12T00:00:00"/>
    <s v="MarujaN"/>
    <x v="43"/>
    <s v="JORGEP"/>
    <n v="27414.18"/>
    <s v="USD"/>
    <n v="23576.194800000001"/>
    <n v="27414.18"/>
    <n v="4504.18"/>
    <n v="3873.5948000000003"/>
    <n v="4504.18"/>
    <n v="0.16430110256808703"/>
    <n v="7"/>
    <x v="1"/>
    <x v="0"/>
    <x v="1"/>
    <d v="2025-11-26T00:00:00"/>
    <s v="noviembre"/>
    <n v="2025"/>
  </r>
  <r>
    <x v="0"/>
    <n v="495"/>
    <n v="0"/>
    <d v="2025-07-10T00:00:00"/>
    <d v="2025-12-25T00:00:00"/>
    <d v="2026-01-04T00:00:00"/>
    <s v="MinervaH"/>
    <x v="43"/>
    <m/>
    <n v="74886.64"/>
    <s v="USD"/>
    <n v="64402.510399999999"/>
    <n v="74886.64"/>
    <n v="9800"/>
    <n v="8428"/>
    <n v="9800"/>
    <n v="0.13086446394176585"/>
    <n v="7"/>
    <x v="1"/>
    <x v="1"/>
    <x v="1"/>
    <d v="2026-02-18T00:00:00"/>
    <s v="febrero"/>
    <n v="2026"/>
  </r>
  <r>
    <x v="0"/>
    <n v="496"/>
    <n v="1"/>
    <d v="2025-07-10T00:00:00"/>
    <d v="2025-07-26T00:00:00"/>
    <d v="2025-07-31T00:00:00"/>
    <s v="DianaM"/>
    <x v="43"/>
    <s v="MARC1989"/>
    <n v="11461.99"/>
    <s v="USD"/>
    <n v="9857.3114000000005"/>
    <n v="11461.99"/>
    <n v="852.27"/>
    <n v="732.95219999999995"/>
    <n v="852.27"/>
    <n v="7.4356198181991073E-2"/>
    <n v="7"/>
    <x v="1"/>
    <x v="3"/>
    <x v="1"/>
    <d v="2025-09-14T00:00:00"/>
    <s v="septiembre"/>
    <n v="2025"/>
  </r>
  <r>
    <x v="0"/>
    <n v="497"/>
    <n v="1"/>
    <d v="2025-07-10T00:00:00"/>
    <d v="2025-07-12T00:00:00"/>
    <d v="2025-07-12T00:00:00"/>
    <s v="LucianaE"/>
    <x v="43"/>
    <m/>
    <n v="5102.3"/>
    <s v="MXN"/>
    <n v="244.91040000000001"/>
    <n v="285.72880000000004"/>
    <n v="664.3"/>
    <n v="31.886399999999998"/>
    <n v="37.200800000000001"/>
    <n v="0.13019618603374947"/>
    <n v="7"/>
    <x v="1"/>
    <x v="3"/>
    <x v="1"/>
    <d v="2025-08-26T00:00:00"/>
    <s v="agosto"/>
    <n v="2025"/>
  </r>
  <r>
    <x v="0"/>
    <n v="498"/>
    <n v="0"/>
    <d v="2025-07-10T00:00:00"/>
    <d v="2025-07-12T00:00:00"/>
    <d v="2025-07-17T00:00:00"/>
    <s v="VeronicaN"/>
    <x v="43"/>
    <m/>
    <n v="25884.35"/>
    <s v="GPB"/>
    <n v="29767.002499999995"/>
    <n v="34685.029000000002"/>
    <n v="2038.35"/>
    <n v="2344.1024999999995"/>
    <n v="2731.3890000000001"/>
    <n v="7.8748355666647993E-2"/>
    <n v="7"/>
    <x v="1"/>
    <x v="3"/>
    <x v="1"/>
    <d v="2025-08-31T00:00:00"/>
    <s v="agosto"/>
    <n v="2025"/>
  </r>
  <r>
    <x v="0"/>
    <n v="499"/>
    <n v="1"/>
    <d v="2025-07-10T00:00:00"/>
    <d v="2025-04-06T00:00:00"/>
    <d v="2025-07-29T00:00:00"/>
    <s v="VeronicaN"/>
    <x v="43"/>
    <m/>
    <n v="19682.599999999999"/>
    <s v="USD"/>
    <n v="16927.036"/>
    <n v="19682.599999999999"/>
    <n v="971.32"/>
    <n v="835.33519999999999"/>
    <n v="971.32"/>
    <n v="4.9349171349313603E-2"/>
    <n v="7"/>
    <x v="1"/>
    <x v="9"/>
    <x v="1"/>
    <d v="2025-09-12T00:00:00"/>
    <s v="septiembre"/>
    <n v="2025"/>
  </r>
  <r>
    <x v="0"/>
    <n v="500"/>
    <n v="0"/>
    <d v="2025-07-11T00:00:00"/>
    <d v="2025-10-07T00:00:00"/>
    <d v="2025-10-16T00:00:00"/>
    <s v="ClaudiaF"/>
    <x v="43"/>
    <m/>
    <n v="11054.87"/>
    <s v="EUR"/>
    <n v="11054.87"/>
    <n v="12823.6492"/>
    <n v="938.08"/>
    <n v="938.08"/>
    <n v="1088.1728000000001"/>
    <n v="8.4856719255857374E-2"/>
    <n v="7"/>
    <x v="1"/>
    <x v="0"/>
    <x v="1"/>
    <d v="2025-11-30T00:00:00"/>
    <s v="noviembre"/>
    <n v="2025"/>
  </r>
  <r>
    <x v="0"/>
    <n v="501"/>
    <n v="0"/>
    <d v="2025-07-11T00:00:00"/>
    <d v="2026-03-30T00:00:00"/>
    <d v="2026-04-04T00:00:00"/>
    <s v="EduardoP"/>
    <x v="43"/>
    <m/>
    <n v="11490"/>
    <s v="USD"/>
    <n v="9881.4"/>
    <n v="11490"/>
    <n v="1149"/>
    <n v="988.14"/>
    <n v="1149"/>
    <n v="0.1"/>
    <n v="7"/>
    <x v="1"/>
    <x v="5"/>
    <x v="2"/>
    <d v="2026-05-19T00:00:00"/>
    <s v="mayo"/>
    <n v="2026"/>
  </r>
  <r>
    <x v="0"/>
    <n v="502"/>
    <n v="1"/>
    <d v="2025-07-13T00:00:00"/>
    <d v="2025-10-26T00:00:00"/>
    <d v="2025-11-05T00:00:00"/>
    <s v="VeronicaN"/>
    <x v="44"/>
    <m/>
    <n v="16384.55"/>
    <s v="USD"/>
    <n v="14090.713"/>
    <n v="16384.55"/>
    <n v="2038.08"/>
    <n v="1752.7487999999998"/>
    <n v="2038.08"/>
    <n v="0.12439035554836721"/>
    <n v="7"/>
    <x v="1"/>
    <x v="0"/>
    <x v="1"/>
    <d v="2025-12-20T00:00:00"/>
    <s v="diciembre"/>
    <n v="2025"/>
  </r>
  <r>
    <x v="0"/>
    <n v="503"/>
    <n v="1"/>
    <d v="2025-07-14T00:00:00"/>
    <d v="2025-04-09T00:00:00"/>
    <d v="2025-07-24T00:00:00"/>
    <s v="VeronicaN"/>
    <x v="44"/>
    <m/>
    <n v="73991"/>
    <s v="USD"/>
    <n v="63632.26"/>
    <n v="73991"/>
    <n v="2634.65"/>
    <n v="2265.799"/>
    <n v="2634.65"/>
    <n v="3.5607709045694748E-2"/>
    <n v="7"/>
    <x v="1"/>
    <x v="9"/>
    <x v="1"/>
    <d v="2025-09-07T00:00:00"/>
    <s v="septiembre"/>
    <n v="2025"/>
  </r>
  <r>
    <x v="0"/>
    <n v="504"/>
    <n v="0"/>
    <d v="2025-07-14T00:00:00"/>
    <d v="2026-01-04T00:00:00"/>
    <d v="2026-01-12T00:00:00"/>
    <s v="MarujaN"/>
    <x v="44"/>
    <m/>
    <n v="22527.7"/>
    <s v="USD"/>
    <n v="19373.822"/>
    <n v="22527.7"/>
    <n v="4642.7"/>
    <n v="3992.7219999999998"/>
    <n v="4642.7"/>
    <n v="0.20608850437461435"/>
    <n v="7"/>
    <x v="1"/>
    <x v="7"/>
    <x v="2"/>
    <d v="2026-02-26T00:00:00"/>
    <s v="febrero"/>
    <n v="2026"/>
  </r>
  <r>
    <x v="0"/>
    <n v="505"/>
    <n v="1"/>
    <d v="2025-07-14T00:00:00"/>
    <d v="2025-07-14T00:00:00"/>
    <d v="2025-07-28T00:00:00"/>
    <s v="MinervaH"/>
    <x v="44"/>
    <m/>
    <n v="8631.9599999999991"/>
    <s v="EUR"/>
    <n v="8631.9599999999991"/>
    <n v="10013.073599999998"/>
    <n v="1263.75"/>
    <n v="1263.75"/>
    <n v="1465.9499999999998"/>
    <n v="0.14640359779239015"/>
    <n v="7"/>
    <x v="1"/>
    <x v="3"/>
    <x v="1"/>
    <d v="2025-09-11T00:00:00"/>
    <s v="septiembre"/>
    <n v="2025"/>
  </r>
  <r>
    <x v="0"/>
    <n v="506"/>
    <n v="1"/>
    <d v="2025-07-14T00:00:00"/>
    <d v="2025-07-03T00:00:00"/>
    <d v="2025-08-27T00:00:00"/>
    <s v="MartinB"/>
    <x v="44"/>
    <s v="JAIMEG"/>
    <n v="25058.9"/>
    <s v="USD"/>
    <n v="21550.654000000002"/>
    <n v="25058.9"/>
    <n v="2583.17"/>
    <n v="2221.5262000000002"/>
    <n v="2583.17"/>
    <n v="0.10308393425090487"/>
    <n v="7"/>
    <x v="1"/>
    <x v="3"/>
    <x v="1"/>
    <d v="2025-10-11T00:00:00"/>
    <s v="octubre"/>
    <n v="2025"/>
  </r>
  <r>
    <x v="0"/>
    <n v="507"/>
    <n v="1"/>
    <d v="2025-07-15T00:00:00"/>
    <d v="2025-06-13T00:00:00"/>
    <d v="2025-07-17T00:00:00"/>
    <s v="DianaM"/>
    <x v="44"/>
    <s v="MARC1989,MARIELLAP"/>
    <n v="10798.04"/>
    <s v="USD"/>
    <n v="9286.3144000000011"/>
    <n v="10798.04"/>
    <n v="850.21"/>
    <n v="731.18060000000003"/>
    <n v="850.21"/>
    <n v="7.8737437534960042E-2"/>
    <n v="7"/>
    <x v="1"/>
    <x v="10"/>
    <x v="1"/>
    <d v="2025-08-31T00:00:00"/>
    <s v="agosto"/>
    <n v="2025"/>
  </r>
  <r>
    <x v="0"/>
    <n v="508"/>
    <n v="1"/>
    <d v="2025-07-15T00:00:00"/>
    <d v="2025-04-12T00:00:00"/>
    <d v="2025-04-15T00:00:00"/>
    <s v="MarujaN"/>
    <x v="44"/>
    <m/>
    <n v="7119"/>
    <s v="GPB"/>
    <n v="8186.8499999999995"/>
    <n v="9539.4600000000009"/>
    <n v="528.02"/>
    <n v="607.22299999999996"/>
    <n v="707.54679999999996"/>
    <n v="7.4170529568759663E-2"/>
    <n v="7"/>
    <x v="1"/>
    <x v="9"/>
    <x v="1"/>
    <d v="2025-05-30T00:00:00"/>
    <s v="mayo"/>
    <n v="2025"/>
  </r>
  <r>
    <x v="0"/>
    <n v="509"/>
    <n v="1"/>
    <d v="2025-07-15T00:00:00"/>
    <d v="2025-08-14T00:00:00"/>
    <d v="2025-08-17T00:00:00"/>
    <s v="DianaM"/>
    <x v="44"/>
    <s v="MARC1989"/>
    <n v="5915.36"/>
    <s v="USD"/>
    <n v="5087.2095999999992"/>
    <n v="5915.36"/>
    <n v="347.32"/>
    <n v="298.6952"/>
    <n v="347.32"/>
    <n v="5.871493873576588E-2"/>
    <n v="7"/>
    <x v="1"/>
    <x v="11"/>
    <x v="1"/>
    <d v="2025-10-01T00:00:00"/>
    <s v="octubre"/>
    <n v="2025"/>
  </r>
  <r>
    <x v="0"/>
    <n v="510"/>
    <n v="1"/>
    <d v="2025-07-15T00:00:00"/>
    <d v="2025-07-08T00:00:00"/>
    <d v="2025-07-22T00:00:00"/>
    <s v="LuciaS"/>
    <x v="44"/>
    <m/>
    <n v="19967.13"/>
    <s v="USD"/>
    <n v="17171.731800000001"/>
    <n v="19967.13"/>
    <n v="1743.85"/>
    <n v="1499.7109999999998"/>
    <n v="1743.85"/>
    <n v="8.7336036776442069E-2"/>
    <n v="7"/>
    <x v="1"/>
    <x v="3"/>
    <x v="1"/>
    <d v="2025-09-05T00:00:00"/>
    <s v="septiembre"/>
    <n v="2025"/>
  </r>
  <r>
    <x v="0"/>
    <n v="511"/>
    <n v="1"/>
    <d v="2025-07-15T00:00:00"/>
    <d v="2025-08-23T00:00:00"/>
    <d v="2025-08-29T00:00:00"/>
    <s v="MinervaH"/>
    <x v="44"/>
    <m/>
    <n v="25252.01"/>
    <s v="CHF"/>
    <n v="27019.650699999998"/>
    <n v="31565.012499999997"/>
    <n v="2439.34"/>
    <n v="2610.0938000000001"/>
    <n v="3049.1750000000002"/>
    <n v="9.659983502303382E-2"/>
    <n v="7"/>
    <x v="1"/>
    <x v="11"/>
    <x v="1"/>
    <d v="2025-10-13T00:00:00"/>
    <s v="octubre"/>
    <n v="2025"/>
  </r>
  <r>
    <x v="0"/>
    <n v="512"/>
    <n v="1"/>
    <d v="2025-07-15T00:00:00"/>
    <d v="2025-08-12T00:00:00"/>
    <d v="2025-08-21T00:00:00"/>
    <s v="MariaM"/>
    <x v="44"/>
    <m/>
    <n v="16537"/>
    <s v="USD"/>
    <n v="14221.82"/>
    <n v="16537"/>
    <n v="2157"/>
    <n v="1855.02"/>
    <n v="2157"/>
    <n v="0.13043478260869565"/>
    <n v="7"/>
    <x v="1"/>
    <x v="11"/>
    <x v="1"/>
    <d v="2025-10-05T00:00:00"/>
    <s v="octubre"/>
    <n v="2025"/>
  </r>
  <r>
    <x v="0"/>
    <n v="513"/>
    <n v="1"/>
    <d v="2025-07-15T00:00:00"/>
    <d v="2025-07-29T00:00:00"/>
    <d v="2025-09-08T00:00:00"/>
    <s v="MariaJose"/>
    <x v="44"/>
    <s v="MARTINB"/>
    <n v="71421.67"/>
    <s v="USD"/>
    <n v="61422.636200000001"/>
    <n v="71421.67"/>
    <n v="5493.19"/>
    <n v="4724.1433999999999"/>
    <n v="5493.19"/>
    <n v="7.6912091246256212E-2"/>
    <n v="7"/>
    <x v="1"/>
    <x v="3"/>
    <x v="1"/>
    <d v="2025-10-23T00:00:00"/>
    <s v="octubre"/>
    <n v="2025"/>
  </r>
  <r>
    <x v="0"/>
    <n v="514"/>
    <n v="1"/>
    <d v="2025-07-16T00:00:00"/>
    <d v="2025-06-10T00:00:00"/>
    <d v="2025-07-11T00:00:00"/>
    <s v="MarujaN"/>
    <x v="44"/>
    <m/>
    <n v="60840"/>
    <s v="MXN"/>
    <n v="2920.32"/>
    <n v="3407.04"/>
    <n v="6385.84"/>
    <n v="306.52032000000003"/>
    <n v="357.60704000000004"/>
    <n v="0.1049612097304405"/>
    <n v="7"/>
    <x v="1"/>
    <x v="10"/>
    <x v="1"/>
    <d v="2025-08-25T00:00:00"/>
    <s v="agosto"/>
    <n v="2025"/>
  </r>
  <r>
    <x v="0"/>
    <n v="515"/>
    <n v="0"/>
    <d v="2025-07-16T00:00:00"/>
    <d v="2024-12-27T00:00:00"/>
    <d v="2025-01-02T00:00:00"/>
    <s v="PaulinaV"/>
    <x v="44"/>
    <m/>
    <n v="11020.8"/>
    <s v="EUR"/>
    <n v="11020.8"/>
    <n v="12784.127999999999"/>
    <n v="881.66"/>
    <n v="881.66"/>
    <n v="1022.7255999999999"/>
    <n v="7.9999637049941924E-2"/>
    <n v="7"/>
    <x v="1"/>
    <x v="1"/>
    <x v="0"/>
    <d v="2025-02-16T00:00:00"/>
    <s v="febrero"/>
    <n v="2025"/>
  </r>
  <r>
    <x v="0"/>
    <n v="516"/>
    <n v="0"/>
    <d v="2025-07-16T00:00:00"/>
    <d v="2024-12-27T00:00:00"/>
    <d v="2025-01-02T00:00:00"/>
    <s v="PaulinaV"/>
    <x v="44"/>
    <m/>
    <n v="7872"/>
    <s v="EUR"/>
    <n v="7872"/>
    <n v="9131.5199999999986"/>
    <n v="629.76"/>
    <n v="629.76"/>
    <n v="730.52159999999992"/>
    <n v="0.08"/>
    <n v="7"/>
    <x v="1"/>
    <x v="1"/>
    <x v="0"/>
    <d v="2025-02-16T00:00:00"/>
    <s v="febrero"/>
    <n v="2025"/>
  </r>
  <r>
    <x v="0"/>
    <n v="518"/>
    <n v="1"/>
    <d v="2025-07-17T00:00:00"/>
    <d v="2025-07-17T00:00:00"/>
    <d v="2025-07-19T00:00:00"/>
    <s v="ClaudiaF"/>
    <x v="44"/>
    <m/>
    <n v="1497.6"/>
    <s v="USD"/>
    <n v="1287.9359999999999"/>
    <n v="1497.6"/>
    <n v="117"/>
    <n v="100.62"/>
    <n v="117"/>
    <n v="7.8125000000000014E-2"/>
    <n v="7"/>
    <x v="1"/>
    <x v="3"/>
    <x v="1"/>
    <d v="2025-09-02T00:00:00"/>
    <s v="septiembre"/>
    <n v="2025"/>
  </r>
  <r>
    <x v="0"/>
    <n v="519"/>
    <n v="1"/>
    <d v="2025-07-18T00:00:00"/>
    <d v="2025-06-13T00:00:00"/>
    <d v="2025-09-03T00:00:00"/>
    <s v="VeronicaN"/>
    <x v="44"/>
    <m/>
    <n v="1648.65"/>
    <s v="USD"/>
    <n v="1417.8390000000002"/>
    <n v="1648.65"/>
    <n v="0"/>
    <n v="0"/>
    <n v="0"/>
    <n v="0"/>
    <n v="7"/>
    <x v="1"/>
    <x v="10"/>
    <x v="1"/>
    <d v="2025-10-18T00:00:00"/>
    <s v="octubre"/>
    <n v="2025"/>
  </r>
  <r>
    <x v="0"/>
    <n v="520"/>
    <n v="1"/>
    <d v="2025-07-21T00:00:00"/>
    <d v="2025-10-30T00:00:00"/>
    <d v="2025-11-19T00:00:00"/>
    <s v="ConchaD"/>
    <x v="45"/>
    <s v="JAIMEG,MARTINB"/>
    <n v="86125"/>
    <s v="EUR"/>
    <n v="86125"/>
    <n v="99905"/>
    <n v="11445.58"/>
    <n v="11445.58"/>
    <n v="13276.872799999999"/>
    <n v="0.13289497822931784"/>
    <n v="7"/>
    <x v="1"/>
    <x v="0"/>
    <x v="1"/>
    <d v="2026-01-03T00:00:00"/>
    <s v="enero"/>
    <n v="2026"/>
  </r>
  <r>
    <x v="0"/>
    <n v="521"/>
    <n v="1"/>
    <d v="2025-07-22T00:00:00"/>
    <d v="2025-07-07T00:00:00"/>
    <d v="2025-07-18T00:00:00"/>
    <s v="VeronicaN"/>
    <x v="45"/>
    <m/>
    <n v="194772"/>
    <s v="MXN"/>
    <n v="9349.0560000000005"/>
    <n v="10907.232"/>
    <n v="0"/>
    <n v="0"/>
    <n v="0"/>
    <n v="0"/>
    <n v="7"/>
    <x v="1"/>
    <x v="3"/>
    <x v="1"/>
    <d v="2025-09-01T00:00:00"/>
    <s v="septiembre"/>
    <n v="2025"/>
  </r>
  <r>
    <x v="0"/>
    <n v="522"/>
    <n v="1"/>
    <d v="2025-07-22T00:00:00"/>
    <d v="2025-07-22T00:00:00"/>
    <d v="2025-07-27T00:00:00"/>
    <s v="MariaM"/>
    <x v="45"/>
    <m/>
    <n v="23340"/>
    <s v="EUR"/>
    <n v="23340"/>
    <n v="27074.399999999998"/>
    <n v="2145"/>
    <n v="2145"/>
    <n v="2488.1999999999998"/>
    <n v="9.1902313624678669E-2"/>
    <n v="7"/>
    <x v="1"/>
    <x v="3"/>
    <x v="1"/>
    <d v="2025-09-10T00:00:00"/>
    <s v="septiembre"/>
    <n v="2025"/>
  </r>
  <r>
    <x v="0"/>
    <n v="523"/>
    <n v="1"/>
    <d v="2025-07-22T00:00:00"/>
    <d v="2025-07-04T00:00:00"/>
    <d v="2025-07-06T00:00:00"/>
    <s v="MariaM"/>
    <x v="45"/>
    <m/>
    <n v="2100"/>
    <s v="EUR"/>
    <n v="2100"/>
    <n v="2436"/>
    <n v="358.91"/>
    <n v="358.91"/>
    <n v="416.3356"/>
    <n v="0.17090952380952382"/>
    <n v="7"/>
    <x v="1"/>
    <x v="3"/>
    <x v="1"/>
    <d v="2025-08-20T00:00:00"/>
    <s v="agosto"/>
    <n v="2025"/>
  </r>
  <r>
    <x v="0"/>
    <n v="524"/>
    <n v="1"/>
    <d v="2025-07-22T00:00:00"/>
    <d v="2025-07-26T00:00:00"/>
    <d v="2025-08-07T00:00:00"/>
    <s v="MariellaP"/>
    <x v="45"/>
    <s v="JAIMEG"/>
    <n v="274863.65000000002"/>
    <s v="USD"/>
    <n v="236382.73900000003"/>
    <n v="274863.65000000002"/>
    <n v="36309.410000000003"/>
    <n v="31226.092600000004"/>
    <n v="36309.410000000003"/>
    <n v="0.13209971562263689"/>
    <n v="7"/>
    <x v="1"/>
    <x v="3"/>
    <x v="1"/>
    <d v="2025-09-21T00:00:00"/>
    <s v="septiembre"/>
    <n v="2025"/>
  </r>
  <r>
    <x v="0"/>
    <n v="525"/>
    <n v="0"/>
    <d v="2025-07-23T00:00:00"/>
    <d v="2025-10-05T00:00:00"/>
    <d v="2025-10-22T00:00:00"/>
    <s v="LucianaE"/>
    <x v="45"/>
    <m/>
    <n v="24593.55"/>
    <s v="USD"/>
    <n v="21150.452999999998"/>
    <n v="24593.55"/>
    <n v="1043.73"/>
    <n v="897.6078"/>
    <n v="1043.73"/>
    <n v="4.2439176125447529E-2"/>
    <n v="7"/>
    <x v="1"/>
    <x v="0"/>
    <x v="1"/>
    <d v="2025-12-06T00:00:00"/>
    <s v="diciembre"/>
    <n v="2025"/>
  </r>
  <r>
    <x v="0"/>
    <n v="526"/>
    <n v="1"/>
    <d v="2025-07-23T00:00:00"/>
    <d v="2025-07-30T00:00:00"/>
    <d v="2025-08-02T00:00:00"/>
    <s v="DianaM"/>
    <x v="45"/>
    <m/>
    <n v="1318.98"/>
    <s v="USD"/>
    <n v="1134.3227999999999"/>
    <n v="1318.98"/>
    <n v="0"/>
    <n v="0"/>
    <n v="0"/>
    <n v="0"/>
    <n v="7"/>
    <x v="1"/>
    <x v="3"/>
    <x v="1"/>
    <d v="2025-09-16T00:00:00"/>
    <s v="septiembre"/>
    <n v="2025"/>
  </r>
  <r>
    <x v="0"/>
    <n v="527"/>
    <n v="1"/>
    <d v="2025-07-24T00:00:00"/>
    <d v="2025-08-13T00:00:00"/>
    <d v="2025-08-13T00:00:00"/>
    <s v="DianaM"/>
    <x v="45"/>
    <m/>
    <n v="5116.8500000000004"/>
    <s v="USD"/>
    <n v="4400.491"/>
    <n v="5116.8500000000004"/>
    <n v="50"/>
    <n v="43"/>
    <n v="50"/>
    <n v="9.771636846888223E-3"/>
    <n v="7"/>
    <x v="1"/>
    <x v="11"/>
    <x v="1"/>
    <d v="2025-09-27T00:00:00"/>
    <s v="septiembre"/>
    <n v="2025"/>
  </r>
  <r>
    <x v="0"/>
    <n v="528"/>
    <n v="0"/>
    <d v="2025-07-27T00:00:00"/>
    <d v="2025-12-25T00:00:00"/>
    <d v="2025-12-30T00:00:00"/>
    <s v="LucianaE"/>
    <x v="46"/>
    <m/>
    <n v="6395"/>
    <s v="USD"/>
    <n v="5499.7"/>
    <n v="6395"/>
    <n v="465"/>
    <n v="399.9"/>
    <n v="465"/>
    <n v="7.2713057075840498E-2"/>
    <n v="7"/>
    <x v="1"/>
    <x v="1"/>
    <x v="1"/>
    <d v="2026-02-13T00:00:00"/>
    <s v="febrero"/>
    <n v="2026"/>
  </r>
  <r>
    <x v="0"/>
    <n v="529"/>
    <n v="0"/>
    <d v="2025-07-28T00:00:00"/>
    <d v="2025-07-28T00:00:00"/>
    <d v="2025-07-30T00:00:00"/>
    <s v="MartinB"/>
    <x v="46"/>
    <s v="JAIMEG"/>
    <n v="2802"/>
    <s v="CHF"/>
    <n v="2998.1400000000003"/>
    <n v="3502.5"/>
    <n v="216"/>
    <n v="231.12"/>
    <n v="270"/>
    <n v="7.7087794432548179E-2"/>
    <n v="7"/>
    <x v="1"/>
    <x v="3"/>
    <x v="1"/>
    <d v="2025-09-13T00:00:00"/>
    <s v="septiembre"/>
    <n v="2025"/>
  </r>
  <r>
    <x v="0"/>
    <n v="530"/>
    <n v="1"/>
    <d v="2025-07-28T00:00:00"/>
    <d v="2025-10-05T00:00:00"/>
    <d v="2025-10-20T00:00:00"/>
    <s v="LucianaE"/>
    <x v="46"/>
    <m/>
    <n v="48859.88"/>
    <s v="USD"/>
    <n v="42019.496799999994"/>
    <n v="48859.88"/>
    <n v="5210.03"/>
    <n v="4480.6257999999998"/>
    <n v="5210.03"/>
    <n v="0.10663206704560062"/>
    <n v="7"/>
    <x v="1"/>
    <x v="0"/>
    <x v="1"/>
    <d v="2025-12-04T00:00:00"/>
    <s v="diciembre"/>
    <n v="2025"/>
  </r>
  <r>
    <x v="0"/>
    <n v="531"/>
    <n v="1"/>
    <d v="2025-07-28T00:00:00"/>
    <d v="2025-07-26T00:00:00"/>
    <d v="2025-09-27T00:00:00"/>
    <s v="DianaM"/>
    <x v="46"/>
    <m/>
    <n v="33581.879999999997"/>
    <s v="USD"/>
    <n v="28880.416799999999"/>
    <n v="33581.879999999997"/>
    <n v="2970.88"/>
    <n v="2554.9567999999999"/>
    <n v="2970.88"/>
    <n v="8.846675647700486E-2"/>
    <n v="7"/>
    <x v="1"/>
    <x v="3"/>
    <x v="1"/>
    <d v="2025-11-11T00:00:00"/>
    <s v="noviembre"/>
    <n v="2025"/>
  </r>
  <r>
    <x v="0"/>
    <n v="532"/>
    <n v="1"/>
    <d v="2025-07-29T00:00:00"/>
    <d v="2025-09-03T00:00:00"/>
    <d v="2025-09-12T00:00:00"/>
    <s v="MariellaP"/>
    <x v="46"/>
    <m/>
    <n v="2831.43"/>
    <s v="USD"/>
    <n v="2435.0297999999998"/>
    <n v="2831.43"/>
    <n v="0"/>
    <n v="0"/>
    <n v="0"/>
    <n v="0"/>
    <n v="7"/>
    <x v="1"/>
    <x v="6"/>
    <x v="1"/>
    <d v="2025-10-27T00:00:00"/>
    <s v="octubre"/>
    <n v="2025"/>
  </r>
  <r>
    <x v="0"/>
    <n v="533"/>
    <n v="1"/>
    <d v="2025-07-29T00:00:00"/>
    <d v="2025-06-22T00:00:00"/>
    <d v="2025-06-27T00:00:00"/>
    <s v="JorgeG"/>
    <x v="46"/>
    <m/>
    <n v="2722.85"/>
    <s v="USD"/>
    <n v="2341.6509999999998"/>
    <n v="2722.85"/>
    <n v="196.08"/>
    <n v="168.62880000000001"/>
    <n v="196.08"/>
    <n v="7.2012780726077461E-2"/>
    <n v="7"/>
    <x v="1"/>
    <x v="10"/>
    <x v="1"/>
    <d v="2025-08-11T00:00:00"/>
    <s v="agosto"/>
    <n v="2025"/>
  </r>
  <r>
    <x v="0"/>
    <n v="534"/>
    <n v="1"/>
    <d v="2025-07-29T00:00:00"/>
    <d v="2025-07-31T00:00:00"/>
    <d v="2025-08-12T00:00:00"/>
    <s v="DianaM"/>
    <x v="46"/>
    <m/>
    <n v="46069.59"/>
    <s v="USD"/>
    <n v="39619.847399999999"/>
    <n v="46069.59"/>
    <n v="3897.57"/>
    <n v="3351.9102000000003"/>
    <n v="3897.57"/>
    <n v="8.4601794806509034E-2"/>
    <n v="7"/>
    <x v="1"/>
    <x v="3"/>
    <x v="1"/>
    <d v="2025-09-26T00:00:00"/>
    <s v="septiembre"/>
    <n v="2025"/>
  </r>
  <r>
    <x v="0"/>
    <n v="535"/>
    <n v="1"/>
    <d v="2025-07-29T00:00:00"/>
    <d v="2025-06-04T00:00:00"/>
    <d v="2025-07-06T00:00:00"/>
    <s v="VeronicaN"/>
    <x v="46"/>
    <m/>
    <n v="2861.4"/>
    <s v="USD"/>
    <n v="2460.8040000000001"/>
    <n v="2861.4"/>
    <n v="251"/>
    <n v="215.85999999999999"/>
    <n v="251"/>
    <n v="8.771929824561403E-2"/>
    <n v="7"/>
    <x v="1"/>
    <x v="10"/>
    <x v="1"/>
    <d v="2025-08-20T00:00:00"/>
    <s v="agosto"/>
    <n v="2025"/>
  </r>
  <r>
    <x v="0"/>
    <n v="536"/>
    <n v="1"/>
    <d v="2025-07-30T00:00:00"/>
    <d v="2025-06-14T00:00:00"/>
    <d v="2025-08-02T00:00:00"/>
    <s v="DianaM"/>
    <x v="46"/>
    <s v="MARC1989,MARIELLAP"/>
    <n v="81706.59"/>
    <s v="USD"/>
    <n v="70267.667399999991"/>
    <n v="81706.59"/>
    <n v="10031.5"/>
    <n v="8627.09"/>
    <n v="10031.5"/>
    <n v="0.12277467460091042"/>
    <n v="7"/>
    <x v="1"/>
    <x v="10"/>
    <x v="1"/>
    <d v="2025-09-16T00:00:00"/>
    <s v="septiembre"/>
    <n v="2025"/>
  </r>
  <r>
    <x v="0"/>
    <n v="537"/>
    <n v="0"/>
    <d v="2025-07-30T00:00:00"/>
    <d v="2025-09-15T00:00:00"/>
    <d v="2025-09-30T00:00:00"/>
    <s v="MinervaH"/>
    <x v="46"/>
    <m/>
    <n v="6322.25"/>
    <s v="EUR"/>
    <n v="6322.25"/>
    <n v="7333.8099999999995"/>
    <n v="613.95000000000005"/>
    <n v="613.95000000000005"/>
    <n v="712.18200000000002"/>
    <n v="9.7109415160741827E-2"/>
    <n v="7"/>
    <x v="1"/>
    <x v="6"/>
    <x v="1"/>
    <d v="2025-11-14T00:00:00"/>
    <s v="noviembre"/>
    <n v="2025"/>
  </r>
  <r>
    <x v="0"/>
    <n v="538"/>
    <n v="1"/>
    <d v="2025-07-30T00:00:00"/>
    <d v="2025-11-21T00:00:00"/>
    <d v="2025-11-24T00:00:00"/>
    <s v="DianaM"/>
    <x v="46"/>
    <m/>
    <n v="1044.98"/>
    <s v="USD"/>
    <n v="898.68280000000004"/>
    <n v="1044.98"/>
    <n v="70"/>
    <n v="60.199999999999996"/>
    <n v="70"/>
    <n v="6.6986927979482858E-2"/>
    <n v="7"/>
    <x v="1"/>
    <x v="2"/>
    <x v="1"/>
    <d v="2026-01-08T00:00:00"/>
    <s v="enero"/>
    <n v="2026"/>
  </r>
  <r>
    <x v="0"/>
    <n v="539"/>
    <n v="1"/>
    <d v="2025-07-30T00:00:00"/>
    <d v="2025-05-15T00:00:00"/>
    <d v="2025-05-21T00:00:00"/>
    <s v="VeronicaN"/>
    <x v="46"/>
    <m/>
    <n v="7198.65"/>
    <s v="USD"/>
    <n v="6190.8389999999999"/>
    <n v="7198.65"/>
    <n v="587.97"/>
    <n v="505.6542"/>
    <n v="587.97"/>
    <n v="8.1677814590235667E-2"/>
    <n v="7"/>
    <x v="1"/>
    <x v="4"/>
    <x v="1"/>
    <d v="2025-07-05T00:00:00"/>
    <s v="julio"/>
    <n v="2025"/>
  </r>
  <r>
    <x v="0"/>
    <n v="540"/>
    <n v="0"/>
    <d v="2025-07-31T00:00:00"/>
    <d v="2025-07-31T00:00:00"/>
    <d v="2025-08-04T00:00:00"/>
    <s v="DianaM"/>
    <x v="46"/>
    <m/>
    <n v="42853.67"/>
    <s v="USD"/>
    <n v="36854.156199999998"/>
    <n v="42853.67"/>
    <n v="8705.64"/>
    <n v="7486.8503999999994"/>
    <n v="8705.64"/>
    <n v="0.20314806176460498"/>
    <n v="7"/>
    <x v="1"/>
    <x v="3"/>
    <x v="1"/>
    <d v="2025-09-18T00:00:00"/>
    <s v="septiembre"/>
    <n v="2025"/>
  </r>
  <r>
    <x v="0"/>
    <n v="541"/>
    <n v="1"/>
    <d v="2025-07-31T00:00:00"/>
    <d v="2025-03-21T00:00:00"/>
    <d v="2025-03-24T00:00:00"/>
    <s v="VeronicaN"/>
    <x v="46"/>
    <m/>
    <n v="14819.43"/>
    <s v="USD"/>
    <n v="12744.709800000001"/>
    <n v="14819.43"/>
    <n v="769.17"/>
    <n v="661.48619999999994"/>
    <n v="769.17"/>
    <n v="5.1902805978367585E-2"/>
    <n v="7"/>
    <x v="1"/>
    <x v="5"/>
    <x v="1"/>
    <d v="2025-05-08T00:00:00"/>
    <s v="mayo"/>
    <n v="2025"/>
  </r>
  <r>
    <x v="0"/>
    <n v="542"/>
    <n v="1"/>
    <d v="2025-07-31T00:00:00"/>
    <d v="2025-02-11T00:00:00"/>
    <d v="2025-05-18T00:00:00"/>
    <s v="VeronicaN"/>
    <x v="46"/>
    <m/>
    <n v="3185.04"/>
    <s v="USD"/>
    <n v="2739.1343999999999"/>
    <n v="3185.04"/>
    <n v="76.14"/>
    <n v="65.480400000000003"/>
    <n v="76.14"/>
    <n v="2.3905508251073772E-2"/>
    <n v="7"/>
    <x v="1"/>
    <x v="8"/>
    <x v="1"/>
    <d v="2025-07-02T00:00:00"/>
    <s v="julio"/>
    <n v="2025"/>
  </r>
  <r>
    <x v="0"/>
    <n v="544"/>
    <n v="0"/>
    <d v="2025-08-01T00:00:00"/>
    <d v="2025-11-17T00:00:00"/>
    <d v="2025-11-19T00:00:00"/>
    <s v="MartinO"/>
    <x v="46"/>
    <s v="JORGEP"/>
    <n v="38204.58"/>
    <s v="MXN"/>
    <n v="1833.8198400000001"/>
    <n v="2139.4564800000003"/>
    <n v="9704.58"/>
    <n v="465.81984"/>
    <n v="543.45648000000006"/>
    <n v="0.25401614152020513"/>
    <n v="8"/>
    <x v="1"/>
    <x v="2"/>
    <x v="1"/>
    <d v="2026-01-03T00:00:00"/>
    <s v="enero"/>
    <n v="2026"/>
  </r>
  <r>
    <x v="0"/>
    <n v="545"/>
    <n v="1"/>
    <d v="2025-08-03T00:00:00"/>
    <d v="2025-02-07T00:00:00"/>
    <d v="2025-04-20T00:00:00"/>
    <s v="VeronicaN"/>
    <x v="47"/>
    <m/>
    <n v="4522.3100000000004"/>
    <s v="USD"/>
    <n v="3889.1866000000005"/>
    <n v="4522.3100000000004"/>
    <n v="0"/>
    <n v="0"/>
    <n v="0"/>
    <n v="0"/>
    <n v="8"/>
    <x v="1"/>
    <x v="8"/>
    <x v="1"/>
    <d v="2025-06-04T00:00:00"/>
    <s v="junio"/>
    <n v="2025"/>
  </r>
  <r>
    <x v="0"/>
    <n v="546"/>
    <n v="1"/>
    <d v="2025-08-04T00:00:00"/>
    <d v="2025-06-27T00:00:00"/>
    <d v="2025-08-06T00:00:00"/>
    <s v="VeronicaN"/>
    <x v="47"/>
    <m/>
    <n v="75606"/>
    <s v="MXN"/>
    <n v="3629.0880000000002"/>
    <n v="4233.9359999999997"/>
    <n v="2150"/>
    <n v="103.2"/>
    <n v="120.4"/>
    <n v="2.8436896542602438E-2"/>
    <n v="8"/>
    <x v="1"/>
    <x v="10"/>
    <x v="1"/>
    <d v="2025-09-20T00:00:00"/>
    <s v="septiembre"/>
    <n v="2025"/>
  </r>
  <r>
    <x v="0"/>
    <n v="547"/>
    <n v="1"/>
    <d v="2025-08-04T00:00:00"/>
    <d v="2025-06-29T00:00:00"/>
    <d v="2025-08-16T00:00:00"/>
    <s v="VeronicaN"/>
    <x v="47"/>
    <m/>
    <n v="4307.1499999999996"/>
    <s v="USD"/>
    <n v="3704.1489999999994"/>
    <n v="4307.1499999999996"/>
    <n v="742.03"/>
    <n v="638.14580000000001"/>
    <n v="742.03"/>
    <n v="0.17227865293755734"/>
    <n v="8"/>
    <x v="1"/>
    <x v="10"/>
    <x v="1"/>
    <d v="2025-09-30T00:00:00"/>
    <s v="septiembre"/>
    <n v="2025"/>
  </r>
  <r>
    <x v="0"/>
    <n v="548"/>
    <n v="0"/>
    <d v="2025-08-04T00:00:00"/>
    <d v="2025-07-20T00:00:00"/>
    <d v="2025-07-27T00:00:00"/>
    <s v="VeronicaN"/>
    <x v="47"/>
    <m/>
    <n v="62135"/>
    <s v="EUR"/>
    <n v="62135"/>
    <n v="72076.599999999991"/>
    <n v="6080.3"/>
    <n v="6080.3"/>
    <n v="7053.1480000000001"/>
    <n v="9.7856280679166338E-2"/>
    <n v="8"/>
    <x v="1"/>
    <x v="3"/>
    <x v="1"/>
    <d v="2025-09-10T00:00:00"/>
    <s v="septiembre"/>
    <n v="2025"/>
  </r>
  <r>
    <x v="0"/>
    <n v="549"/>
    <n v="0"/>
    <d v="2025-08-04T00:00:00"/>
    <d v="2025-07-17T00:00:00"/>
    <d v="2025-07-20T00:00:00"/>
    <s v="VeronicaN"/>
    <x v="47"/>
    <m/>
    <n v="32910"/>
    <s v="CHF"/>
    <n v="35213.700000000004"/>
    <n v="41137.5"/>
    <n v="3291"/>
    <n v="3521.3700000000003"/>
    <n v="4113.75"/>
    <n v="9.9999999999999992E-2"/>
    <n v="8"/>
    <x v="1"/>
    <x v="3"/>
    <x v="1"/>
    <d v="2025-09-03T00:00:00"/>
    <s v="septiembre"/>
    <n v="2025"/>
  </r>
  <r>
    <x v="0"/>
    <n v="550"/>
    <n v="1"/>
    <d v="2025-08-04T00:00:00"/>
    <d v="2025-07-05T00:00:00"/>
    <d v="2025-08-08T00:00:00"/>
    <s v="VeronicaN"/>
    <x v="47"/>
    <m/>
    <n v="43995.07"/>
    <s v="USD"/>
    <n v="37835.760199999997"/>
    <n v="43995.07"/>
    <n v="3348.9"/>
    <n v="2880.0540000000001"/>
    <n v="3348.9"/>
    <n v="7.6119892524321484E-2"/>
    <n v="8"/>
    <x v="1"/>
    <x v="3"/>
    <x v="1"/>
    <d v="2025-09-22T00:00:00"/>
    <s v="septiembre"/>
    <n v="2025"/>
  </r>
  <r>
    <x v="0"/>
    <n v="551"/>
    <n v="1"/>
    <d v="2025-08-04T00:00:00"/>
    <d v="2025-08-18T00:00:00"/>
    <d v="2025-08-23T00:00:00"/>
    <s v="MinervaH"/>
    <x v="47"/>
    <m/>
    <n v="51817.1"/>
    <s v="MXN"/>
    <n v="2487.2208000000001"/>
    <n v="2901.7575999999999"/>
    <n v="1339.1"/>
    <n v="64.276799999999994"/>
    <n v="74.989599999999996"/>
    <n v="2.584282022729948E-2"/>
    <n v="8"/>
    <x v="1"/>
    <x v="11"/>
    <x v="1"/>
    <d v="2025-10-07T00:00:00"/>
    <s v="octubre"/>
    <n v="2025"/>
  </r>
  <r>
    <x v="0"/>
    <n v="552"/>
    <n v="0"/>
    <d v="2025-08-05T00:00:00"/>
    <d v="2025-08-07T00:00:00"/>
    <d v="2026-01-04T00:00:00"/>
    <s v="MariaJose"/>
    <x v="47"/>
    <s v="JORGEP,MARTINB"/>
    <n v="39520.410000000003"/>
    <s v="USD"/>
    <n v="33987.552600000003"/>
    <n v="39520.410000000003"/>
    <n v="4339.53"/>
    <n v="3731.9957999999997"/>
    <n v="4339.53"/>
    <n v="0.10980478188358873"/>
    <n v="8"/>
    <x v="1"/>
    <x v="11"/>
    <x v="1"/>
    <d v="2026-02-18T00:00:00"/>
    <s v="febrero"/>
    <n v="2026"/>
  </r>
  <r>
    <x v="0"/>
    <n v="553"/>
    <n v="0"/>
    <d v="2025-08-05T00:00:00"/>
    <d v="2025-09-03T00:00:00"/>
    <d v="2025-09-10T00:00:00"/>
    <s v="RafaellaP"/>
    <x v="47"/>
    <m/>
    <n v="77583"/>
    <s v="EUR"/>
    <n v="77583"/>
    <n v="89996.28"/>
    <n v="7809.64"/>
    <n v="7809.64"/>
    <n v="9059.1823999999997"/>
    <n v="0.10066174290759575"/>
    <n v="8"/>
    <x v="1"/>
    <x v="6"/>
    <x v="1"/>
    <d v="2025-10-25T00:00:00"/>
    <s v="octubre"/>
    <n v="2025"/>
  </r>
  <r>
    <x v="0"/>
    <n v="554"/>
    <n v="1"/>
    <d v="2025-08-05T00:00:00"/>
    <d v="2025-08-02T00:00:00"/>
    <d v="2025-08-03T00:00:00"/>
    <s v="ClaudiaF"/>
    <x v="47"/>
    <m/>
    <n v="1613.45"/>
    <s v="USD"/>
    <n v="1387.567"/>
    <n v="1613.45"/>
    <n v="137.9"/>
    <n v="118.59400000000001"/>
    <n v="137.9"/>
    <n v="8.5469026000185938E-2"/>
    <n v="8"/>
    <x v="1"/>
    <x v="11"/>
    <x v="1"/>
    <d v="2025-09-17T00:00:00"/>
    <s v="septiembre"/>
    <n v="2025"/>
  </r>
  <r>
    <x v="0"/>
    <n v="555"/>
    <n v="1"/>
    <d v="2025-08-05T00:00:00"/>
    <d v="2025-08-09T00:00:00"/>
    <d v="2025-08-15T00:00:00"/>
    <s v="DianaM"/>
    <x v="47"/>
    <m/>
    <n v="5682"/>
    <s v="USD"/>
    <n v="4886.5199999999995"/>
    <n v="5682"/>
    <n v="534.11"/>
    <n v="459.33460000000002"/>
    <n v="534.11"/>
    <n v="9.400035198873638E-2"/>
    <n v="8"/>
    <x v="1"/>
    <x v="11"/>
    <x v="1"/>
    <d v="2025-09-29T00:00:00"/>
    <s v="septiembre"/>
    <n v="2025"/>
  </r>
  <r>
    <x v="0"/>
    <n v="556"/>
    <n v="1"/>
    <d v="2025-08-05T00:00:00"/>
    <d v="2025-08-05T00:00:00"/>
    <d v="2025-08-05T00:00:00"/>
    <s v="DianaM"/>
    <x v="47"/>
    <m/>
    <n v="13220.5"/>
    <s v="USD"/>
    <n v="11369.63"/>
    <n v="13220.5"/>
    <n v="609.14"/>
    <n v="523.86040000000003"/>
    <n v="609.14"/>
    <n v="4.6075413184070199E-2"/>
    <n v="8"/>
    <x v="1"/>
    <x v="11"/>
    <x v="1"/>
    <d v="2025-09-19T00:00:00"/>
    <s v="septiembre"/>
    <n v="2025"/>
  </r>
  <r>
    <x v="0"/>
    <n v="557"/>
    <n v="1"/>
    <d v="2025-08-05T00:00:00"/>
    <d v="2025-05-02T00:00:00"/>
    <d v="2025-07-17T00:00:00"/>
    <s v="VeronicaN"/>
    <x v="47"/>
    <m/>
    <n v="8329.19"/>
    <s v="USD"/>
    <n v="7163.1034"/>
    <n v="8329.19"/>
    <n v="761.59"/>
    <n v="654.9674"/>
    <n v="761.59"/>
    <n v="9.1436262109520855E-2"/>
    <n v="8"/>
    <x v="1"/>
    <x v="4"/>
    <x v="1"/>
    <d v="2025-08-31T00:00:00"/>
    <s v="agosto"/>
    <n v="2025"/>
  </r>
  <r>
    <x v="0"/>
    <n v="558"/>
    <n v="1"/>
    <d v="2025-08-06T00:00:00"/>
    <d v="2025-07-23T00:00:00"/>
    <d v="2025-08-12T00:00:00"/>
    <s v="DianaM"/>
    <x v="47"/>
    <s v="MARC1989,MARIELLAP"/>
    <n v="16034.17"/>
    <s v="USD"/>
    <n v="13789.386199999999"/>
    <n v="16034.17"/>
    <n v="1559.84"/>
    <n v="1341.4623999999999"/>
    <n v="1559.84"/>
    <n v="9.7282241612755754E-2"/>
    <n v="8"/>
    <x v="1"/>
    <x v="3"/>
    <x v="1"/>
    <d v="2025-09-26T00:00:00"/>
    <s v="septiembre"/>
    <n v="2025"/>
  </r>
  <r>
    <x v="0"/>
    <n v="559"/>
    <n v="0"/>
    <d v="2025-08-06T00:00:00"/>
    <d v="2025-09-12T00:00:00"/>
    <d v="2025-09-16T00:00:00"/>
    <s v="LuisHdz"/>
    <x v="47"/>
    <s v="MARC1989"/>
    <n v="1725.06"/>
    <s v="USD"/>
    <n v="1483.5516"/>
    <n v="1725.06"/>
    <n v="70"/>
    <n v="60.199999999999996"/>
    <n v="70"/>
    <n v="4.0578298725841414E-2"/>
    <n v="8"/>
    <x v="1"/>
    <x v="6"/>
    <x v="1"/>
    <d v="2025-10-31T00:00:00"/>
    <s v="octubre"/>
    <n v="2025"/>
  </r>
  <r>
    <x v="0"/>
    <n v="560"/>
    <n v="0"/>
    <d v="2025-08-06T00:00:00"/>
    <d v="2025-08-16T00:00:00"/>
    <d v="2025-08-18T00:00:00"/>
    <s v="LuisHdz"/>
    <x v="47"/>
    <s v="MARC1989"/>
    <n v="1725"/>
    <s v="GPB"/>
    <n v="1983.7499999999998"/>
    <n v="2311.5"/>
    <n v="138"/>
    <n v="158.69999999999999"/>
    <n v="184.92000000000002"/>
    <n v="0.08"/>
    <n v="8"/>
    <x v="1"/>
    <x v="11"/>
    <x v="1"/>
    <d v="2025-10-02T00:00:00"/>
    <s v="octubre"/>
    <n v="2025"/>
  </r>
  <r>
    <x v="0"/>
    <n v="561"/>
    <n v="0"/>
    <d v="2025-08-06T00:00:00"/>
    <d v="2025-10-01T00:00:00"/>
    <d v="2025-10-16T00:00:00"/>
    <s v="MinervaH"/>
    <x v="47"/>
    <s v="MARIAM"/>
    <n v="145386.9"/>
    <s v="MXN"/>
    <n v="6978.5712000000003"/>
    <n v="8141.6664000000001"/>
    <n v="5006.95"/>
    <n v="240.33359999999999"/>
    <n v="280.38920000000002"/>
    <n v="3.4438797443235941E-2"/>
    <n v="8"/>
    <x v="1"/>
    <x v="0"/>
    <x v="1"/>
    <d v="2025-11-30T00:00:00"/>
    <s v="noviembre"/>
    <n v="2025"/>
  </r>
  <r>
    <x v="0"/>
    <n v="562"/>
    <n v="1"/>
    <d v="2025-08-08T00:00:00"/>
    <d v="2025-08-22T00:00:00"/>
    <d v="2025-08-23T00:00:00"/>
    <s v="LuisHdz"/>
    <x v="47"/>
    <s v="MARC1989"/>
    <n v="2837.24"/>
    <s v="USD"/>
    <n v="2440.0263999999997"/>
    <n v="2837.24"/>
    <n v="345.45"/>
    <n v="297.08699999999999"/>
    <n v="345.45"/>
    <n v="0.12175564985690319"/>
    <n v="8"/>
    <x v="1"/>
    <x v="11"/>
    <x v="1"/>
    <d v="2025-10-07T00:00:00"/>
    <s v="octubre"/>
    <n v="2025"/>
  </r>
  <r>
    <x v="0"/>
    <n v="563"/>
    <n v="0"/>
    <d v="2025-08-08T00:00:00"/>
    <d v="2025-09-26T00:00:00"/>
    <d v="2025-09-28T00:00:00"/>
    <s v="LuisHdz"/>
    <x v="47"/>
    <s v="MARC1989"/>
    <n v="8838.56"/>
    <s v="USD"/>
    <n v="7601.1615999999995"/>
    <n v="8838.56"/>
    <n v="759"/>
    <n v="652.74"/>
    <n v="759"/>
    <n v="8.5873716985572321E-2"/>
    <n v="8"/>
    <x v="1"/>
    <x v="6"/>
    <x v="1"/>
    <d v="2025-11-12T00:00:00"/>
    <s v="noviembre"/>
    <n v="2025"/>
  </r>
  <r>
    <x v="0"/>
    <n v="564"/>
    <n v="0"/>
    <d v="2025-08-08T00:00:00"/>
    <d v="2025-10-06T00:00:00"/>
    <d v="2026-02-14T00:00:00"/>
    <s v="VeronicaN"/>
    <x v="47"/>
    <m/>
    <n v="100779.49"/>
    <s v="USD"/>
    <n v="86670.361400000009"/>
    <n v="100779.49"/>
    <n v="4325.25"/>
    <n v="3719.7150000000001"/>
    <n v="4325.25"/>
    <n v="4.2917958802927064E-2"/>
    <n v="8"/>
    <x v="1"/>
    <x v="0"/>
    <x v="1"/>
    <d v="2026-03-31T00:00:00"/>
    <s v="marzo"/>
    <n v="2026"/>
  </r>
  <r>
    <x v="0"/>
    <n v="565"/>
    <n v="1"/>
    <d v="2025-08-11T00:00:00"/>
    <d v="2025-10-24T00:00:00"/>
    <d v="2025-10-28T00:00:00"/>
    <s v="DianaM"/>
    <x v="48"/>
    <m/>
    <n v="1896.82"/>
    <s v="USD"/>
    <n v="1631.2651999999998"/>
    <n v="1896.82"/>
    <n v="70"/>
    <n v="60.199999999999996"/>
    <n v="70"/>
    <n v="3.6903870688837111E-2"/>
    <n v="8"/>
    <x v="1"/>
    <x v="0"/>
    <x v="1"/>
    <d v="2025-12-12T00:00:00"/>
    <s v="diciembre"/>
    <n v="2025"/>
  </r>
  <r>
    <x v="0"/>
    <n v="566"/>
    <n v="0"/>
    <d v="2025-08-11T00:00:00"/>
    <d v="2025-10-07T00:00:00"/>
    <d v="2025-10-24T00:00:00"/>
    <s v="AndreaM"/>
    <x v="48"/>
    <s v="MARC1989"/>
    <n v="519094.96"/>
    <s v="MXN"/>
    <n v="24916.558080000003"/>
    <n v="29069.317760000002"/>
    <n v="82183.8"/>
    <n v="3944.8224"/>
    <n v="4602.2928000000002"/>
    <n v="0.15832132140138674"/>
    <n v="8"/>
    <x v="1"/>
    <x v="0"/>
    <x v="1"/>
    <d v="2025-12-08T00:00:00"/>
    <s v="diciembre"/>
    <n v="2025"/>
  </r>
  <r>
    <x v="0"/>
    <n v="567"/>
    <n v="0"/>
    <d v="2025-08-12T00:00:00"/>
    <d v="2025-08-22T00:00:00"/>
    <d v="2025-08-25T00:00:00"/>
    <s v="JorgeP"/>
    <x v="48"/>
    <s v="MARC1989"/>
    <n v="1717.76"/>
    <s v="USD"/>
    <n v="1477.2736"/>
    <n v="1717.76"/>
    <n v="70"/>
    <n v="60.199999999999996"/>
    <n v="70"/>
    <n v="4.0750745156482859E-2"/>
    <n v="8"/>
    <x v="1"/>
    <x v="11"/>
    <x v="1"/>
    <d v="2025-10-09T00:00:00"/>
    <s v="octubre"/>
    <n v="2025"/>
  </r>
  <r>
    <x v="0"/>
    <n v="568"/>
    <n v="1"/>
    <d v="2025-08-12T00:00:00"/>
    <d v="2025-04-10T00:00:00"/>
    <d v="2025-04-12T00:00:00"/>
    <s v="MarujaN"/>
    <x v="48"/>
    <m/>
    <n v="2700"/>
    <s v="GPB"/>
    <n v="3104.9999999999995"/>
    <n v="3618"/>
    <n v="178.74"/>
    <n v="205.55099999999999"/>
    <n v="239.51160000000002"/>
    <n v="6.6200000000000009E-2"/>
    <n v="8"/>
    <x v="1"/>
    <x v="9"/>
    <x v="1"/>
    <d v="2025-05-27T00:00:00"/>
    <s v="mayo"/>
    <n v="2025"/>
  </r>
  <r>
    <x v="0"/>
    <n v="569"/>
    <n v="0"/>
    <d v="2025-08-12T00:00:00"/>
    <d v="2025-08-31T00:00:00"/>
    <d v="2025-09-04T00:00:00"/>
    <s v="MartinO"/>
    <x v="48"/>
    <m/>
    <n v="123600"/>
    <s v="MXN"/>
    <n v="5932.8"/>
    <n v="6921.6"/>
    <n v="13200"/>
    <n v="633.6"/>
    <n v="739.2"/>
    <n v="0.10679611650485436"/>
    <n v="8"/>
    <x v="1"/>
    <x v="11"/>
    <x v="1"/>
    <d v="2025-10-19T00:00:00"/>
    <s v="octubre"/>
    <n v="2025"/>
  </r>
  <r>
    <x v="0"/>
    <n v="570"/>
    <n v="0"/>
    <d v="2025-08-12T00:00:00"/>
    <d v="2025-04-15T00:00:00"/>
    <d v="2025-04-18T00:00:00"/>
    <s v="MarujaN"/>
    <x v="48"/>
    <m/>
    <n v="2504"/>
    <s v="GPB"/>
    <n v="2879.6"/>
    <n v="3355.36"/>
    <n v="226.46"/>
    <n v="260.42899999999997"/>
    <n v="303.45640000000003"/>
    <n v="9.0439297124600637E-2"/>
    <n v="8"/>
    <x v="1"/>
    <x v="9"/>
    <x v="1"/>
    <d v="2025-06-02T00:00:00"/>
    <s v="junio"/>
    <n v="2025"/>
  </r>
  <r>
    <x v="0"/>
    <n v="571"/>
    <n v="0"/>
    <d v="2025-08-12T00:00:00"/>
    <d v="2025-08-15T00:00:00"/>
    <d v="2025-08-20T00:00:00"/>
    <s v="MartinO"/>
    <x v="48"/>
    <m/>
    <n v="11942"/>
    <s v="MXN"/>
    <n v="573.21600000000001"/>
    <n v="668.75200000000007"/>
    <n v="84"/>
    <n v="4.032"/>
    <n v="4.7039999999999997"/>
    <n v="7.0339976553341153E-3"/>
    <n v="8"/>
    <x v="1"/>
    <x v="11"/>
    <x v="1"/>
    <d v="2025-10-04T00:00:00"/>
    <s v="octubre"/>
    <n v="2025"/>
  </r>
  <r>
    <x v="0"/>
    <n v="572"/>
    <n v="1"/>
    <d v="2025-08-13T00:00:00"/>
    <d v="2025-05-26T00:00:00"/>
    <d v="2025-06-15T00:00:00"/>
    <s v="VeronicaN"/>
    <x v="48"/>
    <m/>
    <n v="10105.09"/>
    <s v="USD"/>
    <n v="8690.3773999999994"/>
    <n v="10105.09"/>
    <n v="819.34"/>
    <n v="704.63239999999996"/>
    <n v="819.34"/>
    <n v="8.1081910205648838E-2"/>
    <n v="8"/>
    <x v="1"/>
    <x v="4"/>
    <x v="1"/>
    <d v="2025-07-30T00:00:00"/>
    <s v="julio"/>
    <n v="2025"/>
  </r>
  <r>
    <x v="0"/>
    <n v="573"/>
    <n v="1"/>
    <d v="2025-08-13T00:00:00"/>
    <d v="2025-05-30T00:00:00"/>
    <d v="2025-06-02T00:00:00"/>
    <s v="VeronicaN"/>
    <x v="48"/>
    <m/>
    <n v="6668"/>
    <s v="USD"/>
    <n v="5734.48"/>
    <n v="6668"/>
    <n v="669.28"/>
    <n v="575.58079999999995"/>
    <n v="669.28"/>
    <n v="0.10037192561487703"/>
    <n v="8"/>
    <x v="1"/>
    <x v="4"/>
    <x v="1"/>
    <d v="2025-07-17T00:00:00"/>
    <s v="julio"/>
    <n v="2025"/>
  </r>
  <r>
    <x v="0"/>
    <n v="574"/>
    <n v="0"/>
    <d v="2025-08-13T00:00:00"/>
    <d v="2025-12-05T00:00:00"/>
    <d v="2025-12-10T00:00:00"/>
    <s v="DianaM"/>
    <x v="48"/>
    <s v="LUISHDZ"/>
    <n v="3854.09"/>
    <s v="USD"/>
    <n v="3314.5174000000002"/>
    <n v="3854.09"/>
    <n v="70"/>
    <n v="60.199999999999996"/>
    <n v="70"/>
    <n v="1.8162523449115092E-2"/>
    <n v="8"/>
    <x v="1"/>
    <x v="1"/>
    <x v="1"/>
    <d v="2026-01-24T00:00:00"/>
    <s v="enero"/>
    <n v="2026"/>
  </r>
  <r>
    <x v="0"/>
    <n v="575"/>
    <n v="1"/>
    <d v="2025-08-13T00:00:00"/>
    <d v="2025-07-26T00:00:00"/>
    <d v="2025-08-18T00:00:00"/>
    <s v="DianaM"/>
    <x v="48"/>
    <m/>
    <n v="21032.86"/>
    <s v="USD"/>
    <n v="18088.259600000001"/>
    <n v="21032.86"/>
    <n v="2150.3000000000002"/>
    <n v="1849.258"/>
    <n v="2150.3000000000002"/>
    <n v="0.1022352642484189"/>
    <n v="8"/>
    <x v="1"/>
    <x v="3"/>
    <x v="1"/>
    <d v="2025-10-02T00:00:00"/>
    <s v="octubre"/>
    <n v="2025"/>
  </r>
  <r>
    <x v="0"/>
    <n v="576"/>
    <n v="1"/>
    <d v="2025-08-13T00:00:00"/>
    <d v="2025-09-02T00:00:00"/>
    <d v="2025-09-05T00:00:00"/>
    <s v="DianaM"/>
    <x v="48"/>
    <s v="LUISHDZ"/>
    <n v="10684"/>
    <s v="USD"/>
    <n v="9188.24"/>
    <n v="10684"/>
    <n v="608.79"/>
    <n v="523.55939999999998"/>
    <n v="608.79"/>
    <n v="5.6981467615125424E-2"/>
    <n v="8"/>
    <x v="1"/>
    <x v="6"/>
    <x v="1"/>
    <d v="2025-10-20T00:00:00"/>
    <s v="octubre"/>
    <n v="2025"/>
  </r>
  <r>
    <x v="0"/>
    <n v="577"/>
    <n v="0"/>
    <d v="2025-08-13T00:00:00"/>
    <d v="2025-08-01T00:00:00"/>
    <d v="2025-08-09T00:00:00"/>
    <s v="CatalinaF"/>
    <x v="48"/>
    <m/>
    <n v="22553.15"/>
    <s v="USD"/>
    <n v="19395.709000000003"/>
    <n v="22553.15"/>
    <n v="2083.59"/>
    <n v="1791.8874000000001"/>
    <n v="2083.59"/>
    <n v="9.238576429456638E-2"/>
    <n v="8"/>
    <x v="1"/>
    <x v="11"/>
    <x v="1"/>
    <d v="2025-09-23T00:00:00"/>
    <s v="septiembre"/>
    <n v="2025"/>
  </r>
  <r>
    <x v="0"/>
    <n v="578"/>
    <n v="1"/>
    <d v="2025-08-13T00:00:00"/>
    <d v="2025-08-19T00:00:00"/>
    <d v="2025-09-16T00:00:00"/>
    <s v="DianaM"/>
    <x v="48"/>
    <s v="MARC1989"/>
    <n v="4612.22"/>
    <s v="USD"/>
    <n v="3966.5092"/>
    <n v="4612.22"/>
    <n v="50"/>
    <n v="43"/>
    <n v="50"/>
    <n v="1.0840766485553596E-2"/>
    <n v="8"/>
    <x v="1"/>
    <x v="11"/>
    <x v="1"/>
    <d v="2025-10-31T00:00:00"/>
    <s v="octubre"/>
    <n v="2025"/>
  </r>
  <r>
    <x v="0"/>
    <n v="579"/>
    <n v="0"/>
    <d v="2025-08-14T00:00:00"/>
    <d v="2025-09-12T00:00:00"/>
    <d v="2026-02-19T00:00:00"/>
    <s v="DianaM"/>
    <x v="48"/>
    <s v="ISRAELB"/>
    <n v="3274.53"/>
    <s v="USD"/>
    <n v="2816.0958000000001"/>
    <n v="3274.53"/>
    <n v="70"/>
    <n v="60.199999999999996"/>
    <n v="70"/>
    <n v="2.137711366211334E-2"/>
    <n v="8"/>
    <x v="1"/>
    <x v="6"/>
    <x v="1"/>
    <d v="2026-04-05T00:00:00"/>
    <s v="abril"/>
    <n v="2026"/>
  </r>
  <r>
    <x v="0"/>
    <n v="580"/>
    <n v="1"/>
    <d v="2025-08-14T00:00:00"/>
    <d v="2025-11-09T00:00:00"/>
    <d v="2025-11-15T00:00:00"/>
    <s v="DianaM"/>
    <x v="48"/>
    <s v="ISRAELB"/>
    <n v="799.1"/>
    <s v="USD"/>
    <n v="687.226"/>
    <n v="799.1"/>
    <n v="70"/>
    <n v="60.199999999999996"/>
    <n v="70"/>
    <n v="8.7598548366912776E-2"/>
    <n v="8"/>
    <x v="1"/>
    <x v="2"/>
    <x v="1"/>
    <d v="2025-12-30T00:00:00"/>
    <s v="diciembre"/>
    <n v="2025"/>
  </r>
  <r>
    <x v="0"/>
    <n v="581"/>
    <n v="1"/>
    <d v="2025-08-14T00:00:00"/>
    <d v="2025-08-15T00:00:00"/>
    <d v="2025-08-17T00:00:00"/>
    <s v="LuisHdz"/>
    <x v="48"/>
    <s v="MARC1989"/>
    <n v="1917.44"/>
    <s v="USD"/>
    <n v="1648.9983999999999"/>
    <n v="1917.44"/>
    <n v="211.22"/>
    <n v="181.64920000000001"/>
    <n v="211.22"/>
    <n v="0.11015729305740989"/>
    <n v="8"/>
    <x v="1"/>
    <x v="11"/>
    <x v="1"/>
    <d v="2025-10-01T00:00:00"/>
    <s v="octubre"/>
    <n v="2025"/>
  </r>
  <r>
    <x v="0"/>
    <n v="582"/>
    <n v="0"/>
    <d v="2025-08-14T00:00:00"/>
    <d v="2025-09-07T00:00:00"/>
    <d v="2025-09-18T00:00:00"/>
    <s v="LucianaE"/>
    <x v="48"/>
    <m/>
    <n v="26761.16"/>
    <s v="EUR"/>
    <n v="26761.16"/>
    <n v="31042.945599999999"/>
    <n v="3460.67"/>
    <n v="3460.67"/>
    <n v="4014.3771999999999"/>
    <n v="0.1293168905981654"/>
    <n v="8"/>
    <x v="1"/>
    <x v="6"/>
    <x v="1"/>
    <d v="2025-11-02T00:00:00"/>
    <s v="noviembre"/>
    <n v="2025"/>
  </r>
  <r>
    <x v="0"/>
    <n v="583"/>
    <n v="1"/>
    <d v="2025-08-15T00:00:00"/>
    <d v="2025-08-05T00:00:00"/>
    <d v="2025-08-10T00:00:00"/>
    <s v="MariellaP"/>
    <x v="48"/>
    <s v="JAIMEG"/>
    <n v="13550"/>
    <s v="EUR"/>
    <n v="13550"/>
    <n v="15717.999999999998"/>
    <n v="350.2"/>
    <n v="350.2"/>
    <n v="406.23199999999997"/>
    <n v="2.5845018450184502E-2"/>
    <n v="8"/>
    <x v="1"/>
    <x v="11"/>
    <x v="1"/>
    <d v="2025-09-24T00:00:00"/>
    <s v="septiembre"/>
    <n v="2025"/>
  </r>
  <r>
    <x v="0"/>
    <n v="585"/>
    <n v="0"/>
    <d v="2025-08-15T00:00:00"/>
    <d v="2025-08-30T00:00:00"/>
    <d v="2026-01-02T00:00:00"/>
    <s v="IsraelB"/>
    <x v="48"/>
    <s v="DIANAM"/>
    <n v="172403.15"/>
    <s v="MXN"/>
    <n v="8275.3511999999992"/>
    <n v="9654.5763999999999"/>
    <n v="11037.25"/>
    <n v="529.78800000000001"/>
    <n v="618.08600000000001"/>
    <n v="6.4020001954720671E-2"/>
    <n v="8"/>
    <x v="1"/>
    <x v="11"/>
    <x v="1"/>
    <d v="2026-02-16T00:00:00"/>
    <s v="febrero"/>
    <n v="2026"/>
  </r>
  <r>
    <x v="0"/>
    <n v="586"/>
    <n v="1"/>
    <d v="2025-08-15T00:00:00"/>
    <d v="2025-08-25T00:00:00"/>
    <d v="2025-09-26T00:00:00"/>
    <s v="VeronicaN"/>
    <x v="48"/>
    <m/>
    <n v="3217.4"/>
    <s v="USD"/>
    <n v="2766.9639999999999"/>
    <n v="3217.4"/>
    <n v="151.5"/>
    <n v="130.29"/>
    <n v="151.5"/>
    <n v="4.7087710573755201E-2"/>
    <n v="8"/>
    <x v="1"/>
    <x v="11"/>
    <x v="1"/>
    <d v="2025-11-10T00:00:00"/>
    <s v="noviembre"/>
    <n v="2025"/>
  </r>
  <r>
    <x v="0"/>
    <n v="587"/>
    <n v="1"/>
    <d v="2025-08-15T00:00:00"/>
    <d v="2025-08-22T00:00:00"/>
    <d v="2025-08-23T00:00:00"/>
    <s v="MariellaP"/>
    <x v="48"/>
    <m/>
    <n v="1971.8"/>
    <s v="USD"/>
    <n v="1695.748"/>
    <n v="1971.8"/>
    <n v="149.93"/>
    <n v="128.93979999999999"/>
    <n v="149.93"/>
    <n v="7.6037123440511195E-2"/>
    <n v="8"/>
    <x v="1"/>
    <x v="11"/>
    <x v="1"/>
    <d v="2025-10-07T00:00:00"/>
    <s v="octubre"/>
    <n v="2025"/>
  </r>
  <r>
    <x v="0"/>
    <n v="588"/>
    <n v="1"/>
    <d v="2025-08-15T00:00:00"/>
    <d v="2025-09-11T00:00:00"/>
    <d v="2025-09-15T00:00:00"/>
    <s v="LuisHdz"/>
    <x v="48"/>
    <s v="MARC1989"/>
    <n v="1299"/>
    <s v="EUR"/>
    <n v="1299"/>
    <n v="1506.84"/>
    <n v="105.71"/>
    <n v="105.71"/>
    <n v="122.62359999999998"/>
    <n v="8.1377983063895293E-2"/>
    <n v="8"/>
    <x v="1"/>
    <x v="6"/>
    <x v="1"/>
    <d v="2025-10-30T00:00:00"/>
    <s v="octubre"/>
    <n v="2025"/>
  </r>
  <r>
    <x v="0"/>
    <n v="589"/>
    <n v="1"/>
    <d v="2025-08-15T00:00:00"/>
    <d v="2025-08-18T00:00:00"/>
    <d v="2025-08-20T00:00:00"/>
    <s v="LuisHdz"/>
    <x v="48"/>
    <s v="JORGEP,MARC1989"/>
    <n v="1500"/>
    <s v="GPB"/>
    <n v="1724.9999999999998"/>
    <n v="2010.0000000000002"/>
    <n v="117.5"/>
    <n v="135.125"/>
    <n v="157.45000000000002"/>
    <n v="7.8333333333333338E-2"/>
    <n v="8"/>
    <x v="1"/>
    <x v="11"/>
    <x v="1"/>
    <d v="2025-10-04T00:00:00"/>
    <s v="octubre"/>
    <n v="2025"/>
  </r>
  <r>
    <x v="0"/>
    <n v="590"/>
    <n v="1"/>
    <d v="2025-08-18T00:00:00"/>
    <d v="2025-07-04T00:00:00"/>
    <d v="2025-07-08T00:00:00"/>
    <s v="LorenzaP"/>
    <x v="49"/>
    <m/>
    <n v="3097.62"/>
    <s v="USD"/>
    <n v="2663.9531999999999"/>
    <n v="3097.62"/>
    <n v="169.76"/>
    <n v="145.99359999999999"/>
    <n v="169.76"/>
    <n v="5.480336516422285E-2"/>
    <n v="8"/>
    <x v="1"/>
    <x v="3"/>
    <x v="1"/>
    <d v="2025-08-22T00:00:00"/>
    <s v="agosto"/>
    <n v="2025"/>
  </r>
  <r>
    <x v="0"/>
    <n v="591"/>
    <n v="0"/>
    <d v="2025-08-18T00:00:00"/>
    <d v="2025-07-07T00:00:00"/>
    <d v="2025-07-10T00:00:00"/>
    <s v="LorenzaP"/>
    <x v="49"/>
    <m/>
    <n v="4711.78"/>
    <s v="USD"/>
    <n v="4052.1307999999999"/>
    <n v="4711.78"/>
    <n v="463.4"/>
    <n v="398.524"/>
    <n v="463.4"/>
    <n v="9.8349243810194872E-2"/>
    <n v="8"/>
    <x v="1"/>
    <x v="3"/>
    <x v="1"/>
    <d v="2025-08-24T00:00:00"/>
    <s v="agosto"/>
    <n v="2025"/>
  </r>
  <r>
    <x v="0"/>
    <n v="592"/>
    <n v="0"/>
    <d v="2025-08-18T00:00:00"/>
    <d v="2025-08-31T00:00:00"/>
    <d v="2025-09-03T00:00:00"/>
    <s v="LorenzaP"/>
    <x v="49"/>
    <m/>
    <n v="2528.67"/>
    <s v="USD"/>
    <n v="2174.6561999999999"/>
    <n v="2528.67"/>
    <n v="303.44"/>
    <n v="260.95839999999998"/>
    <n v="303.44"/>
    <n v="0.11999984181407618"/>
    <n v="8"/>
    <x v="1"/>
    <x v="11"/>
    <x v="1"/>
    <d v="2025-10-18T00:00:00"/>
    <s v="octubre"/>
    <n v="2025"/>
  </r>
  <r>
    <x v="0"/>
    <n v="593"/>
    <n v="1"/>
    <d v="2025-08-18T00:00:00"/>
    <d v="2025-07-30T00:00:00"/>
    <d v="2025-07-31T00:00:00"/>
    <s v="VeronicaN"/>
    <x v="49"/>
    <m/>
    <n v="1877"/>
    <s v="USD"/>
    <n v="1614.22"/>
    <n v="1877"/>
    <n v="128.72999999999999"/>
    <n v="110.70779999999999"/>
    <n v="128.72999999999999"/>
    <n v="6.858284496537026E-2"/>
    <n v="8"/>
    <x v="1"/>
    <x v="3"/>
    <x v="1"/>
    <d v="2025-09-14T00:00:00"/>
    <s v="septiembre"/>
    <n v="2025"/>
  </r>
  <r>
    <x v="0"/>
    <n v="594"/>
    <n v="0"/>
    <d v="2025-08-18T00:00:00"/>
    <d v="2025-08-24T00:00:00"/>
    <d v="2025-09-04T00:00:00"/>
    <s v="LuciaS"/>
    <x v="49"/>
    <s v="JORGEP"/>
    <n v="11502.66"/>
    <s v="GPB"/>
    <n v="13228.058999999999"/>
    <n v="15413.564400000001"/>
    <n v="3102.21"/>
    <n v="3567.5414999999998"/>
    <n v="4156.9614000000001"/>
    <n v="0.26969500967602278"/>
    <n v="8"/>
    <x v="1"/>
    <x v="11"/>
    <x v="1"/>
    <d v="2025-10-19T00:00:00"/>
    <s v="octubre"/>
    <n v="2025"/>
  </r>
  <r>
    <x v="0"/>
    <n v="595"/>
    <n v="1"/>
    <d v="2025-08-18T00:00:00"/>
    <d v="2025-09-07T00:00:00"/>
    <d v="2025-09-26T00:00:00"/>
    <s v="VeronicaN"/>
    <x v="49"/>
    <m/>
    <n v="17817.63"/>
    <s v="EUR"/>
    <n v="17817.63"/>
    <n v="20668.450799999999"/>
    <n v="2721.63"/>
    <n v="2721.63"/>
    <n v="3157.0907999999999"/>
    <n v="0.15274927136774083"/>
    <n v="8"/>
    <x v="1"/>
    <x v="6"/>
    <x v="1"/>
    <d v="2025-11-10T00:00:00"/>
    <s v="noviembre"/>
    <n v="2025"/>
  </r>
  <r>
    <x v="0"/>
    <n v="596"/>
    <n v="0"/>
    <d v="2025-08-19T00:00:00"/>
    <d v="2025-09-15T00:00:00"/>
    <d v="2025-11-14T00:00:00"/>
    <s v="AndreaG"/>
    <x v="49"/>
    <s v="JORGEP,MARTINB"/>
    <n v="268000.69"/>
    <s v="USD"/>
    <n v="230480.59340000001"/>
    <n v="268000.69"/>
    <n v="71347"/>
    <n v="61358.42"/>
    <n v="71347"/>
    <n v="0.26621946383794753"/>
    <n v="8"/>
    <x v="1"/>
    <x v="6"/>
    <x v="1"/>
    <d v="2025-12-29T00:00:00"/>
    <s v="diciembre"/>
    <n v="2025"/>
  </r>
  <r>
    <x v="0"/>
    <n v="597"/>
    <n v="0"/>
    <d v="2025-08-19T00:00:00"/>
    <d v="2026-02-01T00:00:00"/>
    <d v="2026-11-14T00:00:00"/>
    <s v="VeronicaN"/>
    <x v="49"/>
    <m/>
    <n v="406684.93"/>
    <s v="USD"/>
    <n v="349749.03979999997"/>
    <n v="406684.93"/>
    <n v="35288"/>
    <n v="30347.68"/>
    <n v="35288"/>
    <n v="8.6769873671001294E-2"/>
    <n v="8"/>
    <x v="1"/>
    <x v="8"/>
    <x v="2"/>
    <d v="2026-12-29T00:00:00"/>
    <s v="diciembre"/>
    <n v="2026"/>
  </r>
  <r>
    <x v="0"/>
    <n v="598"/>
    <n v="1"/>
    <d v="2025-08-19T00:00:00"/>
    <d v="2025-08-07T00:00:00"/>
    <d v="2025-08-10T00:00:00"/>
    <s v="MariaJose"/>
    <x v="49"/>
    <m/>
    <n v="2856"/>
    <s v="EUR"/>
    <n v="2856"/>
    <n v="3312.9599999999996"/>
    <n v="402.69"/>
    <n v="402.69"/>
    <n v="467.12039999999996"/>
    <n v="0.14099789915966388"/>
    <n v="8"/>
    <x v="1"/>
    <x v="11"/>
    <x v="1"/>
    <d v="2025-09-24T00:00:00"/>
    <s v="septiembre"/>
    <n v="2025"/>
  </r>
  <r>
    <x v="0"/>
    <n v="600"/>
    <n v="0"/>
    <d v="2025-08-20T00:00:00"/>
    <d v="2025-10-09T00:00:00"/>
    <d v="2025-10-15T00:00:00"/>
    <s v="MinervaH"/>
    <x v="49"/>
    <s v="MARIAM"/>
    <n v="1796.16"/>
    <s v="USD"/>
    <n v="1544.6976"/>
    <n v="1796.16"/>
    <n v="191.06"/>
    <n v="164.3116"/>
    <n v="191.06"/>
    <n v="0.10637137003385"/>
    <n v="8"/>
    <x v="1"/>
    <x v="0"/>
    <x v="1"/>
    <d v="2025-11-29T00:00:00"/>
    <s v="noviembre"/>
    <n v="2025"/>
  </r>
  <r>
    <x v="0"/>
    <n v="601"/>
    <n v="0"/>
    <d v="2025-08-21T00:00:00"/>
    <d v="2025-08-27T00:00:00"/>
    <d v="2025-09-01T00:00:00"/>
    <s v="LuisHdz"/>
    <x v="49"/>
    <s v="MARC1989"/>
    <n v="6150"/>
    <s v="CHF"/>
    <n v="6580.5"/>
    <n v="7687.5"/>
    <n v="817.44"/>
    <n v="874.66080000000011"/>
    <n v="1021.8000000000001"/>
    <n v="0.13291707317073173"/>
    <n v="8"/>
    <x v="1"/>
    <x v="11"/>
    <x v="1"/>
    <d v="2025-10-16T00:00:00"/>
    <s v="octubre"/>
    <n v="2025"/>
  </r>
  <r>
    <x v="0"/>
    <n v="602"/>
    <n v="1"/>
    <d v="2025-08-21T00:00:00"/>
    <d v="2025-09-10T00:00:00"/>
    <d v="2025-09-14T00:00:00"/>
    <s v="VivianaS"/>
    <x v="49"/>
    <m/>
    <n v="4020"/>
    <s v="EUR"/>
    <n v="4020"/>
    <n v="4663.2"/>
    <n v="515.35"/>
    <n v="515.35"/>
    <n v="597.80600000000004"/>
    <n v="0.12819651741293533"/>
    <n v="8"/>
    <x v="1"/>
    <x v="6"/>
    <x v="1"/>
    <d v="2025-10-29T00:00:00"/>
    <s v="octubre"/>
    <n v="2025"/>
  </r>
  <r>
    <x v="0"/>
    <n v="603"/>
    <n v="1"/>
    <d v="2025-08-21T00:00:00"/>
    <d v="2025-08-24T00:00:00"/>
    <d v="2025-08-27T00:00:00"/>
    <s v="VivianaS"/>
    <x v="49"/>
    <m/>
    <n v="5322"/>
    <s v="USD"/>
    <n v="4576.92"/>
    <n v="5322"/>
    <n v="750.4"/>
    <n v="645.34399999999994"/>
    <n v="750.4"/>
    <n v="0.14099962420142803"/>
    <n v="8"/>
    <x v="1"/>
    <x v="11"/>
    <x v="1"/>
    <d v="2025-10-11T00:00:00"/>
    <s v="octubre"/>
    <n v="2025"/>
  </r>
  <r>
    <x v="0"/>
    <n v="604"/>
    <n v="1"/>
    <d v="2025-08-21T00:00:00"/>
    <d v="2025-08-09T00:00:00"/>
    <d v="2025-08-26T00:00:00"/>
    <s v="VivianaS"/>
    <x v="49"/>
    <m/>
    <n v="2020.5"/>
    <s v="EUR"/>
    <n v="2020.5"/>
    <n v="2343.7799999999997"/>
    <n v="175.19"/>
    <n v="175.19"/>
    <n v="203.22039999999998"/>
    <n v="8.6706260826528089E-2"/>
    <n v="8"/>
    <x v="1"/>
    <x v="11"/>
    <x v="1"/>
    <d v="2025-10-10T00:00:00"/>
    <s v="octubre"/>
    <n v="2025"/>
  </r>
  <r>
    <x v="0"/>
    <n v="605"/>
    <n v="1"/>
    <d v="2025-08-21T00:00:00"/>
    <d v="2025-09-25T00:00:00"/>
    <d v="2025-09-29T00:00:00"/>
    <s v="VivianaS"/>
    <x v="49"/>
    <m/>
    <n v="4226"/>
    <s v="USD"/>
    <n v="3634.36"/>
    <n v="4226"/>
    <n v="388.4"/>
    <n v="334.024"/>
    <n v="388.4"/>
    <n v="9.1907240889730235E-2"/>
    <n v="8"/>
    <x v="1"/>
    <x v="6"/>
    <x v="1"/>
    <d v="2025-11-13T00:00:00"/>
    <s v="noviembre"/>
    <n v="2025"/>
  </r>
  <r>
    <x v="0"/>
    <n v="607"/>
    <n v="1"/>
    <d v="2025-08-21T00:00:00"/>
    <d v="2025-07-31T00:00:00"/>
    <d v="2025-08-03T00:00:00"/>
    <s v="VivianaS"/>
    <x v="49"/>
    <m/>
    <n v="9570"/>
    <s v="EUR"/>
    <n v="9570"/>
    <n v="11101.199999999999"/>
    <n v="1023.93"/>
    <n v="1023.93"/>
    <n v="1187.7587999999998"/>
    <n v="0.10699373040752351"/>
    <n v="8"/>
    <x v="1"/>
    <x v="3"/>
    <x v="1"/>
    <d v="2025-09-17T00:00:00"/>
    <s v="septiembre"/>
    <n v="2025"/>
  </r>
  <r>
    <x v="0"/>
    <n v="608"/>
    <n v="0"/>
    <d v="2025-08-21T00:00:00"/>
    <d v="2025-09-07T00:00:00"/>
    <d v="2025-09-10T00:00:00"/>
    <s v="VivianaS"/>
    <x v="49"/>
    <m/>
    <n v="7395"/>
    <s v="EUR"/>
    <n v="7395"/>
    <n v="8578.1999999999989"/>
    <n v="739.5"/>
    <n v="739.5"/>
    <n v="857.81999999999994"/>
    <n v="0.1"/>
    <n v="8"/>
    <x v="1"/>
    <x v="6"/>
    <x v="1"/>
    <d v="2025-10-25T00:00:00"/>
    <s v="octubre"/>
    <n v="2025"/>
  </r>
  <r>
    <x v="0"/>
    <n v="609"/>
    <n v="0"/>
    <d v="2025-08-22T00:00:00"/>
    <d v="2025-08-20T00:00:00"/>
    <d v="2025-10-24T00:00:00"/>
    <s v="RocioZ"/>
    <x v="49"/>
    <s v="JORGEP,MARTINB"/>
    <n v="35119.279999999999"/>
    <s v="USD"/>
    <n v="30202.5808"/>
    <n v="35119.279999999999"/>
    <n v="2669"/>
    <n v="2295.34"/>
    <n v="2669"/>
    <n v="7.5998141191960661E-2"/>
    <n v="8"/>
    <x v="1"/>
    <x v="11"/>
    <x v="1"/>
    <d v="2025-12-08T00:00:00"/>
    <s v="diciembre"/>
    <n v="2025"/>
  </r>
  <r>
    <x v="0"/>
    <n v="610"/>
    <n v="0"/>
    <d v="2025-08-22T00:00:00"/>
    <d v="2025-09-28T00:00:00"/>
    <d v="2025-10-04T00:00:00"/>
    <s v="VivianaS"/>
    <x v="49"/>
    <m/>
    <n v="8958"/>
    <s v="USD"/>
    <n v="7703.88"/>
    <n v="8958"/>
    <n v="679.84"/>
    <n v="584.66240000000005"/>
    <n v="679.84"/>
    <n v="7.5891940165215457E-2"/>
    <n v="8"/>
    <x v="1"/>
    <x v="6"/>
    <x v="1"/>
    <d v="2025-11-18T00:00:00"/>
    <s v="noviembre"/>
    <n v="2025"/>
  </r>
  <r>
    <x v="0"/>
    <n v="613"/>
    <n v="0"/>
    <d v="2025-08-25T00:00:00"/>
    <d v="2025-10-22T00:00:00"/>
    <d v="2025-11-02T00:00:00"/>
    <s v="RocioZ"/>
    <x v="50"/>
    <m/>
    <n v="18638.25"/>
    <s v="USD"/>
    <n v="16028.895"/>
    <n v="18638.25"/>
    <n v="3727.65"/>
    <n v="3205.779"/>
    <n v="3727.65"/>
    <n v="0.19999999999999998"/>
    <n v="8"/>
    <x v="1"/>
    <x v="0"/>
    <x v="1"/>
    <d v="2025-12-17T00:00:00"/>
    <s v="diciembre"/>
    <n v="2025"/>
  </r>
  <r>
    <x v="0"/>
    <n v="614"/>
    <n v="0"/>
    <d v="2025-08-25T00:00:00"/>
    <d v="2025-09-18T00:00:00"/>
    <d v="2025-09-26T00:00:00"/>
    <s v="MariaJose"/>
    <x v="50"/>
    <s v="MARTINB"/>
    <n v="12500"/>
    <s v="USD"/>
    <n v="10750"/>
    <n v="12500"/>
    <n v="2175.4899999999998"/>
    <n v="1870.9213999999997"/>
    <n v="2175.4899999999998"/>
    <n v="0.17403919999999998"/>
    <n v="8"/>
    <x v="1"/>
    <x v="6"/>
    <x v="1"/>
    <d v="2025-11-10T00:00:00"/>
    <s v="noviembre"/>
    <n v="2025"/>
  </r>
  <r>
    <x v="0"/>
    <n v="615"/>
    <n v="1"/>
    <d v="2025-08-25T00:00:00"/>
    <d v="2025-09-30T00:00:00"/>
    <d v="2025-10-05T00:00:00"/>
    <s v="ClaudiaF"/>
    <x v="50"/>
    <m/>
    <n v="7230"/>
    <s v="EUR"/>
    <n v="7230"/>
    <n v="8386.7999999999993"/>
    <n v="679.72"/>
    <n v="679.72"/>
    <n v="788.47519999999997"/>
    <n v="9.4013831258644542E-2"/>
    <n v="8"/>
    <x v="1"/>
    <x v="6"/>
    <x v="1"/>
    <d v="2025-11-19T00:00:00"/>
    <s v="noviembre"/>
    <n v="2025"/>
  </r>
  <r>
    <x v="0"/>
    <n v="616"/>
    <n v="1"/>
    <d v="2025-08-25T00:00:00"/>
    <d v="2025-08-01T00:00:00"/>
    <d v="2025-08-10T00:00:00"/>
    <s v="VivianaS"/>
    <x v="50"/>
    <m/>
    <n v="4752"/>
    <s v="CHF"/>
    <n v="5084.6400000000003"/>
    <n v="5940"/>
    <n v="445.99"/>
    <n v="477.20930000000004"/>
    <n v="557.48749999999995"/>
    <n v="9.385311447811448E-2"/>
    <n v="8"/>
    <x v="1"/>
    <x v="11"/>
    <x v="1"/>
    <d v="2025-09-24T00:00:00"/>
    <s v="septiembre"/>
    <n v="2025"/>
  </r>
  <r>
    <x v="0"/>
    <n v="617"/>
    <n v="1"/>
    <d v="2025-08-25T00:00:00"/>
    <d v="2025-09-14T00:00:00"/>
    <d v="2025-09-25T00:00:00"/>
    <s v="LucianaE"/>
    <x v="50"/>
    <m/>
    <n v="7061.39"/>
    <s v="USD"/>
    <n v="6072.7954"/>
    <n v="7061.39"/>
    <n v="706.69"/>
    <n v="607.75340000000006"/>
    <n v="706.69"/>
    <n v="0.10007802996293932"/>
    <n v="8"/>
    <x v="1"/>
    <x v="6"/>
    <x v="1"/>
    <d v="2025-11-09T00:00:00"/>
    <s v="noviembre"/>
    <n v="2025"/>
  </r>
  <r>
    <x v="0"/>
    <n v="618"/>
    <n v="0"/>
    <d v="2025-08-25T00:00:00"/>
    <d v="2025-08-28T00:00:00"/>
    <d v="2025-09-01T00:00:00"/>
    <s v="MinervaH"/>
    <x v="50"/>
    <m/>
    <n v="1920"/>
    <s v="EUR"/>
    <n v="1920"/>
    <n v="2227.1999999999998"/>
    <n v="192"/>
    <n v="192"/>
    <n v="222.71999999999997"/>
    <n v="0.1"/>
    <n v="8"/>
    <x v="1"/>
    <x v="11"/>
    <x v="1"/>
    <d v="2025-10-16T00:00:00"/>
    <s v="octubre"/>
    <n v="2025"/>
  </r>
  <r>
    <x v="0"/>
    <n v="621"/>
    <n v="1"/>
    <d v="2025-08-26T00:00:00"/>
    <d v="2025-08-27T00:00:00"/>
    <d v="2025-08-28T00:00:00"/>
    <s v="AndreaG"/>
    <x v="50"/>
    <s v="JAIMEG"/>
    <n v="69666"/>
    <s v="MXN"/>
    <n v="3343.9679999999998"/>
    <n v="3901.2960000000003"/>
    <n v="11167.33"/>
    <n v="536.03183999999999"/>
    <n v="625.37048000000004"/>
    <n v="0.16029813682427582"/>
    <n v="8"/>
    <x v="1"/>
    <x v="11"/>
    <x v="1"/>
    <d v="2025-10-12T00:00:00"/>
    <s v="octubre"/>
    <n v="2025"/>
  </r>
  <r>
    <x v="0"/>
    <n v="622"/>
    <n v="1"/>
    <d v="2025-08-26T00:00:00"/>
    <d v="2025-09-28T00:00:00"/>
    <d v="2025-10-01T00:00:00"/>
    <s v="VivianaS"/>
    <x v="50"/>
    <m/>
    <n v="3010"/>
    <s v="EUR"/>
    <n v="3010"/>
    <n v="3491.6"/>
    <n v="376.76"/>
    <n v="376.76"/>
    <n v="437.04159999999996"/>
    <n v="0.12516943521594684"/>
    <n v="8"/>
    <x v="1"/>
    <x v="6"/>
    <x v="1"/>
    <d v="2025-11-15T00:00:00"/>
    <s v="noviembre"/>
    <n v="2025"/>
  </r>
  <r>
    <x v="0"/>
    <n v="624"/>
    <n v="1"/>
    <d v="2025-08-26T00:00:00"/>
    <d v="2025-07-05T00:00:00"/>
    <d v="2025-07-13T00:00:00"/>
    <s v="MariellaP"/>
    <x v="50"/>
    <s v="MARC1989"/>
    <n v="7360.8"/>
    <s v="USD"/>
    <n v="6330.2880000000005"/>
    <n v="7360.8"/>
    <n v="909.87"/>
    <n v="782.48820000000001"/>
    <n v="909.87"/>
    <n v="0.12361020541245515"/>
    <n v="8"/>
    <x v="1"/>
    <x v="3"/>
    <x v="1"/>
    <d v="2025-08-27T00:00:00"/>
    <s v="agosto"/>
    <n v="2025"/>
  </r>
  <r>
    <x v="0"/>
    <n v="625"/>
    <n v="0"/>
    <d v="2025-08-26T00:00:00"/>
    <d v="2025-10-30T00:00:00"/>
    <d v="2025-11-03T00:00:00"/>
    <s v="VivianaS"/>
    <x v="50"/>
    <m/>
    <n v="379735"/>
    <s v="JPY"/>
    <n v="2088.5425"/>
    <n v="2430.3040000000001"/>
    <n v="37973.5"/>
    <n v="208.85424999999998"/>
    <n v="243.03040000000001"/>
    <n v="9.9999999999999992E-2"/>
    <n v="8"/>
    <x v="1"/>
    <x v="0"/>
    <x v="1"/>
    <d v="2025-12-18T00:00:00"/>
    <s v="diciembre"/>
    <n v="2025"/>
  </r>
  <r>
    <x v="0"/>
    <n v="626"/>
    <n v="0"/>
    <d v="2025-08-26T00:00:00"/>
    <d v="2025-10-25T00:00:00"/>
    <d v="2025-11-01T00:00:00"/>
    <s v="VivianaS"/>
    <x v="50"/>
    <m/>
    <n v="3851364.86"/>
    <s v="JPY"/>
    <n v="21182.506729999997"/>
    <n v="24648.735103999999"/>
    <n v="308462.8"/>
    <n v="1696.5453999999997"/>
    <n v="1974.16192"/>
    <n v="8.0091814515854509E-2"/>
    <n v="8"/>
    <x v="1"/>
    <x v="0"/>
    <x v="1"/>
    <d v="2025-12-16T00:00:00"/>
    <s v="diciembre"/>
    <n v="2025"/>
  </r>
  <r>
    <x v="0"/>
    <n v="627"/>
    <n v="0"/>
    <d v="2025-08-26T00:00:00"/>
    <d v="2025-09-28T00:00:00"/>
    <d v="2025-10-01T00:00:00"/>
    <s v="VivianaS"/>
    <x v="50"/>
    <m/>
    <n v="1230.3"/>
    <s v="GPB"/>
    <n v="1414.8449999999998"/>
    <n v="1648.6020000000001"/>
    <n v="123.03"/>
    <n v="141.4845"/>
    <n v="164.86020000000002"/>
    <n v="0.1"/>
    <n v="8"/>
    <x v="1"/>
    <x v="6"/>
    <x v="1"/>
    <d v="2025-11-15T00:00:00"/>
    <s v="noviembre"/>
    <n v="2025"/>
  </r>
  <r>
    <x v="0"/>
    <n v="628"/>
    <n v="0"/>
    <d v="2025-08-26T00:00:00"/>
    <d v="2025-09-02T00:00:00"/>
    <d v="2026-01-10T00:00:00"/>
    <s v="MariellaP"/>
    <x v="50"/>
    <s v="DIANAM,LUISHDZ"/>
    <n v="37236.660000000003"/>
    <s v="USD"/>
    <n v="32023.527600000001"/>
    <n v="37236.660000000003"/>
    <n v="5122.91"/>
    <n v="4405.7025999999996"/>
    <n v="5122.91"/>
    <n v="0.13757705444043583"/>
    <n v="8"/>
    <x v="1"/>
    <x v="6"/>
    <x v="1"/>
    <d v="2026-02-24T00:00:00"/>
    <s v="febrero"/>
    <n v="2026"/>
  </r>
  <r>
    <x v="0"/>
    <n v="629"/>
    <n v="1"/>
    <d v="2025-08-26T00:00:00"/>
    <d v="2025-08-28T00:00:00"/>
    <d v="2025-12-26T00:00:00"/>
    <s v="DianaM"/>
    <x v="50"/>
    <m/>
    <n v="9146.83"/>
    <s v="USD"/>
    <n v="7866.2737999999999"/>
    <n v="9146.83"/>
    <n v="252.16"/>
    <n v="216.85759999999999"/>
    <n v="252.16"/>
    <n v="2.7568020833447216E-2"/>
    <n v="8"/>
    <x v="1"/>
    <x v="11"/>
    <x v="1"/>
    <d v="2026-02-09T00:00:00"/>
    <s v="febrero"/>
    <n v="2026"/>
  </r>
  <r>
    <x v="0"/>
    <n v="630"/>
    <n v="1"/>
    <d v="2025-08-26T00:00:00"/>
    <d v="2025-01-03T00:00:00"/>
    <d v="2026-01-13T00:00:00"/>
    <s v="MariellaP"/>
    <x v="50"/>
    <s v="JAIMEG"/>
    <n v="43656.639999999999"/>
    <s v="USD"/>
    <n v="37544.710399999996"/>
    <n v="43656.639999999999"/>
    <n v="4801.4399999999996"/>
    <n v="4129.2383999999993"/>
    <n v="4801.4399999999996"/>
    <n v="0.10998189507941976"/>
    <n v="8"/>
    <x v="1"/>
    <x v="7"/>
    <x v="1"/>
    <d v="2026-02-27T00:00:00"/>
    <s v="febrero"/>
    <n v="2026"/>
  </r>
  <r>
    <x v="0"/>
    <n v="631"/>
    <n v="1"/>
    <d v="2025-08-26T00:00:00"/>
    <d v="2025-08-28T00:00:00"/>
    <d v="2025-09-16T00:00:00"/>
    <s v="DianaM"/>
    <x v="50"/>
    <m/>
    <n v="10037.469999999999"/>
    <s v="USD"/>
    <n v="8632.2241999999987"/>
    <n v="10037.469999999999"/>
    <n v="1052.1099999999999"/>
    <n v="904.81459999999993"/>
    <n v="1052.1099999999999"/>
    <n v="0.10481824603211766"/>
    <n v="8"/>
    <x v="1"/>
    <x v="11"/>
    <x v="1"/>
    <d v="2025-10-31T00:00:00"/>
    <s v="octubre"/>
    <n v="2025"/>
  </r>
  <r>
    <x v="0"/>
    <n v="633"/>
    <n v="1"/>
    <d v="2025-08-27T00:00:00"/>
    <d v="2025-09-30T00:00:00"/>
    <d v="2025-10-03T00:00:00"/>
    <s v="ClaudiaF"/>
    <x v="50"/>
    <m/>
    <n v="3630"/>
    <s v="EUR"/>
    <n v="3630"/>
    <n v="4210.7999999999993"/>
    <n v="341.22"/>
    <n v="341.22"/>
    <n v="395.8152"/>
    <n v="9.4000000000000014E-2"/>
    <n v="8"/>
    <x v="1"/>
    <x v="6"/>
    <x v="1"/>
    <d v="2025-11-17T00:00:00"/>
    <s v="noviembre"/>
    <n v="2025"/>
  </r>
  <r>
    <x v="0"/>
    <n v="634"/>
    <n v="1"/>
    <d v="2025-08-27T00:00:00"/>
    <d v="2025-09-30T00:00:00"/>
    <d v="2025-10-04T00:00:00"/>
    <s v="ClaudiaF"/>
    <x v="50"/>
    <m/>
    <n v="3528"/>
    <s v="EUR"/>
    <n v="3528"/>
    <n v="4092.4799999999996"/>
    <n v="331.63"/>
    <n v="331.63"/>
    <n v="384.69079999999997"/>
    <n v="9.3999433106575964E-2"/>
    <n v="8"/>
    <x v="1"/>
    <x v="6"/>
    <x v="1"/>
    <d v="2025-11-18T00:00:00"/>
    <s v="noviembre"/>
    <n v="2025"/>
  </r>
  <r>
    <x v="0"/>
    <n v="635"/>
    <n v="1"/>
    <d v="2025-08-27T00:00:00"/>
    <d v="2025-08-30T00:00:00"/>
    <d v="2025-09-04T00:00:00"/>
    <s v="VivianaS"/>
    <x v="50"/>
    <m/>
    <n v="5000"/>
    <s v="GPB"/>
    <n v="5750"/>
    <n v="6700"/>
    <n v="391.67"/>
    <n v="450.4205"/>
    <n v="524.83780000000002"/>
    <n v="7.8334000000000001E-2"/>
    <n v="8"/>
    <x v="1"/>
    <x v="11"/>
    <x v="1"/>
    <d v="2025-10-19T00:00:00"/>
    <s v="octubre"/>
    <n v="2025"/>
  </r>
  <r>
    <x v="0"/>
    <n v="636"/>
    <n v="1"/>
    <d v="2025-08-27T00:00:00"/>
    <d v="2025-09-07T00:00:00"/>
    <d v="2025-09-08T00:00:00"/>
    <s v="VivianaS"/>
    <x v="50"/>
    <m/>
    <n v="1221"/>
    <s v="EUR"/>
    <n v="1221"/>
    <n v="1416.36"/>
    <n v="358.14"/>
    <n v="358.14"/>
    <n v="415.44239999999996"/>
    <n v="0.29331695331695329"/>
    <n v="8"/>
    <x v="1"/>
    <x v="6"/>
    <x v="1"/>
    <d v="2025-10-23T00:00:00"/>
    <s v="octubre"/>
    <n v="2025"/>
  </r>
  <r>
    <x v="0"/>
    <n v="637"/>
    <n v="1"/>
    <d v="2025-08-27T00:00:00"/>
    <d v="2025-09-14T00:00:00"/>
    <d v="2025-09-15T00:00:00"/>
    <s v="VivianaS"/>
    <x v="50"/>
    <m/>
    <n v="1158.04"/>
    <s v="EUR"/>
    <n v="1158.04"/>
    <n v="1343.3263999999999"/>
    <n v="98.28"/>
    <n v="98.28"/>
    <n v="114.00479999999999"/>
    <n v="8.4867534800179611E-2"/>
    <n v="8"/>
    <x v="1"/>
    <x v="6"/>
    <x v="1"/>
    <d v="2025-10-30T00:00:00"/>
    <s v="octubre"/>
    <n v="2025"/>
  </r>
  <r>
    <x v="0"/>
    <n v="638"/>
    <n v="0"/>
    <d v="2025-08-27T00:00:00"/>
    <d v="2025-07-31T00:00:00"/>
    <d v="2025-08-03T00:00:00"/>
    <s v="VivianaS"/>
    <x v="50"/>
    <m/>
    <n v="9570"/>
    <s v="EUR"/>
    <n v="9570"/>
    <n v="11101.199999999999"/>
    <n v="890.35"/>
    <n v="890.35"/>
    <n v="1032.806"/>
    <n v="9.3035527690700101E-2"/>
    <n v="8"/>
    <x v="1"/>
    <x v="3"/>
    <x v="1"/>
    <d v="2025-09-17T00:00:00"/>
    <s v="septiembre"/>
    <n v="2025"/>
  </r>
  <r>
    <x v="0"/>
    <n v="640"/>
    <n v="1"/>
    <d v="2025-08-28T00:00:00"/>
    <d v="2025-09-01T00:00:00"/>
    <d v="2025-09-01T00:00:00"/>
    <s v="MinervaH"/>
    <x v="50"/>
    <m/>
    <n v="200"/>
    <s v="EUR"/>
    <n v="200"/>
    <n v="231.99999999999997"/>
    <n v="30"/>
    <n v="30"/>
    <n v="34.799999999999997"/>
    <n v="0.15"/>
    <n v="8"/>
    <x v="1"/>
    <x v="6"/>
    <x v="1"/>
    <d v="2025-10-16T00:00:00"/>
    <s v="octubre"/>
    <n v="2025"/>
  </r>
  <r>
    <x v="0"/>
    <n v="641"/>
    <n v="1"/>
    <d v="2025-08-28T00:00:00"/>
    <d v="2025-12-15T00:00:00"/>
    <d v="2026-01-08T00:00:00"/>
    <s v="MariellaP"/>
    <x v="50"/>
    <s v="JORGEP,LUISHDZ,MARC1989"/>
    <n v="55137.02"/>
    <s v="USD"/>
    <n v="47417.837199999994"/>
    <n v="55137.02"/>
    <n v="5425.09"/>
    <n v="4665.5774000000001"/>
    <n v="5425.09"/>
    <n v="9.8392876510192254E-2"/>
    <n v="8"/>
    <x v="1"/>
    <x v="1"/>
    <x v="1"/>
    <d v="2026-02-22T00:00:00"/>
    <s v="febrero"/>
    <n v="2026"/>
  </r>
  <r>
    <x v="0"/>
    <n v="642"/>
    <n v="1"/>
    <d v="2025-08-28T00:00:00"/>
    <d v="2025-09-07T00:00:00"/>
    <d v="2025-09-10T00:00:00"/>
    <s v="VivianaS"/>
    <x v="50"/>
    <m/>
    <n v="7395"/>
    <s v="EUR"/>
    <n v="7395"/>
    <n v="8578.1999999999989"/>
    <n v="720.46"/>
    <n v="720.46"/>
    <n v="835.73360000000002"/>
    <n v="9.7425287356321846E-2"/>
    <n v="8"/>
    <x v="1"/>
    <x v="6"/>
    <x v="1"/>
    <d v="2025-10-25T00:00:00"/>
    <s v="octubre"/>
    <n v="2025"/>
  </r>
  <r>
    <x v="0"/>
    <n v="643"/>
    <n v="0"/>
    <d v="2025-08-28T00:00:00"/>
    <d v="2025-11-03T00:00:00"/>
    <d v="2025-11-08T00:00:00"/>
    <s v="VivianaS"/>
    <x v="50"/>
    <m/>
    <n v="1320000"/>
    <s v="JPY"/>
    <n v="7260"/>
    <n v="8448"/>
    <n v="104282"/>
    <n v="573.55099999999993"/>
    <n v="667.40480000000002"/>
    <n v="7.9001515151515142E-2"/>
    <n v="8"/>
    <x v="1"/>
    <x v="2"/>
    <x v="1"/>
    <d v="2025-12-23T00:00:00"/>
    <s v="diciembre"/>
    <n v="2025"/>
  </r>
  <r>
    <x v="0"/>
    <n v="644"/>
    <n v="0"/>
    <d v="2025-08-28T00:00:00"/>
    <d v="2025-05-25T00:00:00"/>
    <d v="2025-08-29T00:00:00"/>
    <s v="VivianaS"/>
    <x v="50"/>
    <m/>
    <n v="3017.44"/>
    <s v="USD"/>
    <n v="2594.9983999999999"/>
    <n v="3017.44"/>
    <n v="286.61"/>
    <n v="246.4846"/>
    <n v="286.61"/>
    <n v="9.4984490163847496E-2"/>
    <n v="8"/>
    <x v="1"/>
    <x v="4"/>
    <x v="1"/>
    <d v="2025-10-13T00:00:00"/>
    <s v="octubre"/>
    <n v="2025"/>
  </r>
  <r>
    <x v="0"/>
    <n v="645"/>
    <n v="0"/>
    <d v="2025-08-28T00:00:00"/>
    <d v="2025-05-12T00:00:00"/>
    <d v="2025-05-16T00:00:00"/>
    <s v="VivianaS"/>
    <x v="50"/>
    <m/>
    <n v="2566.4"/>
    <s v="USD"/>
    <n v="2207.1040000000003"/>
    <n v="2566.4"/>
    <n v="256.64"/>
    <n v="220.71039999999999"/>
    <n v="256.64"/>
    <n v="9.9999999999999978E-2"/>
    <n v="8"/>
    <x v="1"/>
    <x v="4"/>
    <x v="1"/>
    <d v="2025-06-30T00:00:00"/>
    <s v="junio"/>
    <n v="2025"/>
  </r>
  <r>
    <x v="0"/>
    <n v="646"/>
    <n v="0"/>
    <d v="2025-08-28T00:00:00"/>
    <d v="2025-05-23T00:00:00"/>
    <d v="2025-08-25T00:00:00"/>
    <s v="VivianaS"/>
    <x v="50"/>
    <m/>
    <n v="1515.02"/>
    <s v="USD"/>
    <n v="1302.9171999999999"/>
    <n v="1515.02"/>
    <n v="201.72"/>
    <n v="173.47919999999999"/>
    <n v="201.72"/>
    <n v="0.13314675713851962"/>
    <n v="8"/>
    <x v="1"/>
    <x v="4"/>
    <x v="1"/>
    <d v="2025-10-09T00:00:00"/>
    <s v="octubre"/>
    <n v="2025"/>
  </r>
  <r>
    <x v="0"/>
    <n v="647"/>
    <n v="0"/>
    <d v="2025-08-28T00:00:00"/>
    <d v="2025-05-19T00:00:00"/>
    <d v="2025-05-23T00:00:00"/>
    <s v="VivianaS"/>
    <x v="50"/>
    <m/>
    <n v="1200"/>
    <s v="USD"/>
    <n v="1032"/>
    <n v="1200"/>
    <n v="120"/>
    <n v="103.2"/>
    <n v="120"/>
    <n v="0.1"/>
    <n v="8"/>
    <x v="1"/>
    <x v="4"/>
    <x v="1"/>
    <d v="2025-07-07T00:00:00"/>
    <s v="julio"/>
    <n v="2025"/>
  </r>
  <r>
    <x v="0"/>
    <n v="648"/>
    <n v="0"/>
    <d v="2025-08-28T00:00:00"/>
    <d v="2026-03-13T00:00:00"/>
    <d v="2026-03-26T00:00:00"/>
    <s v="VivianaS"/>
    <x v="50"/>
    <m/>
    <n v="3120143"/>
    <s v="JPY"/>
    <n v="17160.786499999998"/>
    <n v="19968.915199999999"/>
    <n v="265258.40000000002"/>
    <n v="1458.9212"/>
    <n v="1697.6537600000001"/>
    <n v="8.501482143606881E-2"/>
    <n v="8"/>
    <x v="1"/>
    <x v="5"/>
    <x v="2"/>
    <d v="2026-05-10T00:00:00"/>
    <s v="mayo"/>
    <n v="2026"/>
  </r>
  <r>
    <x v="0"/>
    <n v="649"/>
    <n v="0"/>
    <d v="2025-08-28T00:00:00"/>
    <d v="2025-12-18T00:00:00"/>
    <d v="2026-01-24T00:00:00"/>
    <s v="VivianaS"/>
    <x v="50"/>
    <s v="JORGEP"/>
    <n v="12413.13"/>
    <s v="USD"/>
    <n v="10675.291799999999"/>
    <n v="12413.13"/>
    <n v="950.18"/>
    <n v="817.15479999999991"/>
    <n v="950.18"/>
    <n v="7.6546366629528573E-2"/>
    <n v="8"/>
    <x v="1"/>
    <x v="1"/>
    <x v="1"/>
    <d v="2026-03-10T00:00:00"/>
    <s v="marzo"/>
    <n v="2026"/>
  </r>
  <r>
    <x v="0"/>
    <n v="650"/>
    <n v="1"/>
    <d v="2025-08-28T00:00:00"/>
    <d v="2025-08-27T00:00:00"/>
    <d v="2025-08-30T00:00:00"/>
    <s v="VivianaS"/>
    <x v="50"/>
    <m/>
    <n v="1928.28"/>
    <s v="EUR"/>
    <n v="1928.28"/>
    <n v="2236.8047999999999"/>
    <n v="174.84"/>
    <n v="174.84"/>
    <n v="202.81439999999998"/>
    <n v="9.0671479245752695E-2"/>
    <n v="8"/>
    <x v="1"/>
    <x v="11"/>
    <x v="1"/>
    <d v="2025-10-14T00:00:00"/>
    <s v="octubre"/>
    <n v="2025"/>
  </r>
  <r>
    <x v="0"/>
    <n v="651"/>
    <n v="1"/>
    <d v="2025-08-28T00:00:00"/>
    <d v="2025-10-23T00:00:00"/>
    <d v="2025-10-26T00:00:00"/>
    <s v="VivianaS"/>
    <x v="50"/>
    <m/>
    <n v="4760"/>
    <s v="USD"/>
    <n v="4093.6"/>
    <n v="4760"/>
    <n v="493.5"/>
    <n v="424.40999999999997"/>
    <n v="493.5"/>
    <n v="0.10367647058823529"/>
    <n v="8"/>
    <x v="1"/>
    <x v="0"/>
    <x v="1"/>
    <d v="2025-12-10T00:00:00"/>
    <s v="diciembre"/>
    <n v="2025"/>
  </r>
  <r>
    <x v="0"/>
    <n v="652"/>
    <n v="1"/>
    <d v="2025-08-28T00:00:00"/>
    <d v="2025-09-21T00:00:00"/>
    <d v="2025-09-24T00:00:00"/>
    <s v="VivianaS"/>
    <x v="50"/>
    <m/>
    <n v="1990"/>
    <s v="EUR"/>
    <n v="1990"/>
    <n v="2308.3999999999996"/>
    <n v="187.06"/>
    <n v="187.06"/>
    <n v="216.9896"/>
    <n v="9.4E-2"/>
    <n v="8"/>
    <x v="1"/>
    <x v="6"/>
    <x v="1"/>
    <d v="2025-11-08T00:00:00"/>
    <s v="noviembre"/>
    <n v="2025"/>
  </r>
  <r>
    <x v="0"/>
    <n v="653"/>
    <n v="0"/>
    <d v="2025-08-28T00:00:00"/>
    <d v="2026-05-11T00:00:00"/>
    <d v="2026-05-12T00:00:00"/>
    <s v="VivianaS"/>
    <x v="50"/>
    <m/>
    <n v="260"/>
    <s v="USD"/>
    <n v="223.6"/>
    <n v="260"/>
    <n v="26"/>
    <n v="22.36"/>
    <n v="26"/>
    <n v="0.1"/>
    <n v="8"/>
    <x v="1"/>
    <x v="4"/>
    <x v="2"/>
    <d v="2026-06-26T00:00:00"/>
    <s v="junio"/>
    <n v="2026"/>
  </r>
  <r>
    <x v="0"/>
    <n v="654"/>
    <n v="0"/>
    <d v="2025-08-28T00:00:00"/>
    <d v="2026-05-16T00:00:00"/>
    <d v="2026-05-19T00:00:00"/>
    <s v="VivianaS"/>
    <x v="50"/>
    <m/>
    <n v="1980"/>
    <s v="USD"/>
    <n v="1702.8"/>
    <n v="1980"/>
    <n v="193.5"/>
    <n v="166.41"/>
    <n v="193.5"/>
    <n v="9.7727272727272732E-2"/>
    <n v="8"/>
    <x v="1"/>
    <x v="4"/>
    <x v="2"/>
    <d v="2026-07-03T00:00:00"/>
    <s v="julio"/>
    <n v="2026"/>
  </r>
  <r>
    <x v="0"/>
    <n v="655"/>
    <n v="1"/>
    <d v="2025-08-29T00:00:00"/>
    <d v="2025-09-21T00:00:00"/>
    <d v="2025-09-30T00:00:00"/>
    <s v="MinervaH"/>
    <x v="50"/>
    <s v="JORGEP"/>
    <n v="5384.78"/>
    <s v="USD"/>
    <n v="4630.9107999999997"/>
    <n v="5384.78"/>
    <n v="0"/>
    <n v="0"/>
    <n v="0"/>
    <n v="0"/>
    <n v="8"/>
    <x v="1"/>
    <x v="6"/>
    <x v="1"/>
    <d v="2025-11-14T00:00:00"/>
    <s v="noviembre"/>
    <n v="2025"/>
  </r>
  <r>
    <x v="0"/>
    <n v="656"/>
    <n v="1"/>
    <d v="2025-09-01T00:00:00"/>
    <d v="2025-09-29T00:00:00"/>
    <d v="2025-09-29T00:00:00"/>
    <s v="MinervaH"/>
    <x v="51"/>
    <m/>
    <n v="691.98"/>
    <s v="USD"/>
    <n v="595.1028"/>
    <n v="691.98"/>
    <n v="0"/>
    <n v="0"/>
    <n v="0"/>
    <n v="0"/>
    <n v="9"/>
    <x v="1"/>
    <x v="6"/>
    <x v="1"/>
    <d v="2025-11-13T00:00:00"/>
    <s v="noviembre"/>
    <n v="2025"/>
  </r>
  <r>
    <x v="0"/>
    <n v="657"/>
    <n v="1"/>
    <d v="2025-09-02T00:00:00"/>
    <d v="2025-06-18T00:00:00"/>
    <d v="2025-06-21T00:00:00"/>
    <s v="ManonR"/>
    <x v="51"/>
    <m/>
    <n v="2724.75"/>
    <s v="USD"/>
    <n v="2343.2849999999999"/>
    <n v="2724.75"/>
    <n v="217.52"/>
    <n v="187.06720000000001"/>
    <n v="217.52"/>
    <n v="7.9831177172217646E-2"/>
    <n v="9"/>
    <x v="1"/>
    <x v="10"/>
    <x v="1"/>
    <d v="2025-08-05T00:00:00"/>
    <s v="agosto"/>
    <n v="2025"/>
  </r>
  <r>
    <x v="0"/>
    <n v="658"/>
    <n v="1"/>
    <d v="2025-09-02T00:00:00"/>
    <d v="2025-09-04T00:00:00"/>
    <d v="2025-09-11T00:00:00"/>
    <s v="DianaM"/>
    <x v="51"/>
    <s v="MARC1989"/>
    <n v="2482.65"/>
    <s v="USD"/>
    <n v="2135.0790000000002"/>
    <n v="2482.65"/>
    <n v="140"/>
    <n v="120.39999999999999"/>
    <n v="140"/>
    <n v="5.639135601071435E-2"/>
    <n v="9"/>
    <x v="1"/>
    <x v="6"/>
    <x v="1"/>
    <d v="2025-10-26T00:00:00"/>
    <s v="octubre"/>
    <n v="2025"/>
  </r>
  <r>
    <x v="0"/>
    <n v="660"/>
    <n v="1"/>
    <d v="2025-09-02T00:00:00"/>
    <d v="2025-08-09T00:00:00"/>
    <d v="2025-08-15T00:00:00"/>
    <s v="ManonR"/>
    <x v="51"/>
    <m/>
    <n v="20000"/>
    <s v="USD"/>
    <n v="17200"/>
    <n v="20000"/>
    <n v="1500"/>
    <n v="1290"/>
    <n v="1500"/>
    <n v="7.4999999999999997E-2"/>
    <n v="9"/>
    <x v="1"/>
    <x v="11"/>
    <x v="1"/>
    <d v="2025-09-29T00:00:00"/>
    <s v="septiembre"/>
    <n v="2025"/>
  </r>
  <r>
    <x v="0"/>
    <n v="661"/>
    <n v="1"/>
    <d v="2025-09-02T00:00:00"/>
    <d v="2025-09-19T00:00:00"/>
    <d v="2025-09-21T00:00:00"/>
    <s v="MinervaH"/>
    <x v="51"/>
    <m/>
    <n v="11434"/>
    <s v="MXN"/>
    <n v="548.83199999999999"/>
    <n v="640.30399999999997"/>
    <n v="490"/>
    <n v="23.52"/>
    <n v="27.44"/>
    <n v="4.2854644044079064E-2"/>
    <n v="9"/>
    <x v="1"/>
    <x v="6"/>
    <x v="1"/>
    <d v="2025-11-05T00:00:00"/>
    <s v="noviembre"/>
    <n v="2025"/>
  </r>
  <r>
    <x v="0"/>
    <n v="662"/>
    <n v="1"/>
    <d v="2025-09-03T00:00:00"/>
    <d v="2025-09-19T00:00:00"/>
    <d v="2025-09-21T00:00:00"/>
    <s v="MinervaH"/>
    <x v="51"/>
    <m/>
    <n v="13936"/>
    <s v="MXN"/>
    <n v="668.928"/>
    <n v="780.41600000000005"/>
    <n v="1330"/>
    <n v="63.84"/>
    <n v="74.48"/>
    <n v="9.543628013777268E-2"/>
    <n v="9"/>
    <x v="1"/>
    <x v="6"/>
    <x v="1"/>
    <d v="2025-11-05T00:00:00"/>
    <s v="noviembre"/>
    <n v="2025"/>
  </r>
  <r>
    <x v="0"/>
    <n v="663"/>
    <n v="1"/>
    <d v="2025-09-03T00:00:00"/>
    <d v="2025-12-20T00:00:00"/>
    <d v="2025-12-27T00:00:00"/>
    <s v="VivianaS"/>
    <x v="51"/>
    <m/>
    <n v="400000"/>
    <s v="EUR"/>
    <n v="400000"/>
    <n v="463999.99999999994"/>
    <n v="36364"/>
    <n v="36364"/>
    <n v="42182.239999999998"/>
    <n v="9.0910000000000005E-2"/>
    <n v="9"/>
    <x v="1"/>
    <x v="1"/>
    <x v="1"/>
    <d v="2026-02-10T00:00:00"/>
    <s v="febrero"/>
    <n v="2026"/>
  </r>
  <r>
    <x v="0"/>
    <n v="664"/>
    <n v="1"/>
    <d v="2025-09-03T00:00:00"/>
    <d v="2025-07-23T00:00:00"/>
    <d v="2025-07-24T00:00:00"/>
    <s v="VeronicaN"/>
    <x v="51"/>
    <m/>
    <n v="940"/>
    <s v="USD"/>
    <n v="808.4"/>
    <n v="940"/>
    <n v="80.25"/>
    <n v="69.015000000000001"/>
    <n v="80.25"/>
    <n v="8.537234042553192E-2"/>
    <n v="9"/>
    <x v="1"/>
    <x v="3"/>
    <x v="1"/>
    <d v="2025-09-07T00:00:00"/>
    <s v="septiembre"/>
    <n v="2025"/>
  </r>
  <r>
    <x v="0"/>
    <n v="665"/>
    <n v="0"/>
    <d v="2025-09-03T00:00:00"/>
    <d v="2025-06-07T00:00:00"/>
    <d v="2025-06-12T00:00:00"/>
    <s v="ManonR"/>
    <x v="51"/>
    <m/>
    <n v="5733.7"/>
    <s v="USD"/>
    <n v="4930.982"/>
    <n v="5733.7"/>
    <n v="484.18"/>
    <n v="416.39479999999998"/>
    <n v="484.18"/>
    <n v="8.44445994732895E-2"/>
    <n v="9"/>
    <x v="1"/>
    <x v="10"/>
    <x v="1"/>
    <d v="2025-07-27T00:00:00"/>
    <s v="julio"/>
    <n v="2025"/>
  </r>
  <r>
    <x v="0"/>
    <n v="666"/>
    <n v="1"/>
    <d v="2025-09-04T00:00:00"/>
    <d v="2025-09-10T00:00:00"/>
    <d v="2025-09-12T00:00:00"/>
    <s v="MariaJose"/>
    <x v="51"/>
    <m/>
    <n v="2955"/>
    <s v="EUR"/>
    <n v="2955"/>
    <n v="3427.7999999999997"/>
    <n v="590"/>
    <n v="590"/>
    <n v="684.4"/>
    <n v="0.19966159052453469"/>
    <n v="9"/>
    <x v="1"/>
    <x v="6"/>
    <x v="1"/>
    <d v="2025-10-27T00:00:00"/>
    <s v="octubre"/>
    <n v="2025"/>
  </r>
  <r>
    <x v="0"/>
    <n v="667"/>
    <n v="0"/>
    <d v="2025-09-04T00:00:00"/>
    <d v="2025-10-21T00:00:00"/>
    <d v="2025-10-25T00:00:00"/>
    <s v="VivianaS"/>
    <x v="51"/>
    <m/>
    <n v="8228"/>
    <s v="USD"/>
    <n v="7076.08"/>
    <n v="8228"/>
    <n v="822.8"/>
    <n v="707.60799999999995"/>
    <n v="822.8"/>
    <n v="9.9999999999999992E-2"/>
    <n v="9"/>
    <x v="1"/>
    <x v="0"/>
    <x v="1"/>
    <d v="2025-12-09T00:00:00"/>
    <s v="diciembre"/>
    <n v="2025"/>
  </r>
  <r>
    <x v="0"/>
    <n v="668"/>
    <n v="1"/>
    <d v="2025-09-04T00:00:00"/>
    <d v="2025-04-25T00:00:00"/>
    <d v="2025-04-29T00:00:00"/>
    <s v="PaulinaV"/>
    <x v="51"/>
    <m/>
    <n v="4700"/>
    <s v="EUR"/>
    <n v="4700"/>
    <n v="5452"/>
    <n v="364.25"/>
    <n v="364.25"/>
    <n v="422.53"/>
    <n v="7.7499999999999999E-2"/>
    <n v="9"/>
    <x v="1"/>
    <x v="9"/>
    <x v="1"/>
    <d v="2025-06-13T00:00:00"/>
    <s v="junio"/>
    <n v="2025"/>
  </r>
  <r>
    <x v="0"/>
    <n v="669"/>
    <n v="1"/>
    <d v="2025-09-04T00:00:00"/>
    <d v="2025-07-16T00:00:00"/>
    <d v="2025-07-17T00:00:00"/>
    <s v="PaulinaV"/>
    <x v="51"/>
    <m/>
    <n v="2004.02"/>
    <s v="USD"/>
    <n v="1723.4572000000001"/>
    <n v="2004.02"/>
    <n v="283.58999999999997"/>
    <n v="243.88739999999999"/>
    <n v="283.58999999999997"/>
    <n v="0.14151056376682866"/>
    <n v="9"/>
    <x v="1"/>
    <x v="3"/>
    <x v="1"/>
    <d v="2025-08-31T00:00:00"/>
    <s v="agosto"/>
    <n v="2025"/>
  </r>
  <r>
    <x v="0"/>
    <n v="670"/>
    <n v="1"/>
    <d v="2025-09-05T00:00:00"/>
    <d v="2025-09-11T00:00:00"/>
    <d v="2025-09-15T00:00:00"/>
    <s v="VivianaS"/>
    <x v="51"/>
    <m/>
    <n v="4956.01"/>
    <s v="USD"/>
    <n v="4262.1686"/>
    <n v="4956.01"/>
    <n v="394.28"/>
    <n v="339.08079999999995"/>
    <n v="394.28"/>
    <n v="7.9555933099408588E-2"/>
    <n v="9"/>
    <x v="1"/>
    <x v="6"/>
    <x v="1"/>
    <d v="2025-10-30T00:00:00"/>
    <s v="octubre"/>
    <n v="2025"/>
  </r>
  <r>
    <x v="0"/>
    <n v="671"/>
    <n v="0"/>
    <d v="2025-09-05T00:00:00"/>
    <d v="2026-05-01T00:00:00"/>
    <d v="2026-05-05T00:00:00"/>
    <s v="VivianaS"/>
    <x v="51"/>
    <m/>
    <n v="5985"/>
    <s v="USD"/>
    <n v="5147.1000000000004"/>
    <n v="5985"/>
    <n v="598.5"/>
    <n v="514.71"/>
    <n v="598.5"/>
    <n v="0.1"/>
    <n v="9"/>
    <x v="1"/>
    <x v="4"/>
    <x v="2"/>
    <d v="2026-06-19T00:00:00"/>
    <s v="junio"/>
    <n v="2026"/>
  </r>
  <r>
    <x v="0"/>
    <n v="672"/>
    <n v="0"/>
    <d v="2025-09-05T00:00:00"/>
    <d v="2025-09-04T00:00:00"/>
    <d v="2025-09-30T00:00:00"/>
    <s v="LucianaE"/>
    <x v="51"/>
    <m/>
    <n v="20193.97"/>
    <s v="EUR"/>
    <n v="20193.97"/>
    <n v="23425.0052"/>
    <n v="1683.75"/>
    <n v="1683.75"/>
    <n v="1953.1499999999999"/>
    <n v="8.3378850221130368E-2"/>
    <n v="9"/>
    <x v="1"/>
    <x v="6"/>
    <x v="1"/>
    <d v="2025-11-14T00:00:00"/>
    <s v="noviembre"/>
    <n v="2025"/>
  </r>
  <r>
    <x v="0"/>
    <n v="673"/>
    <n v="0"/>
    <d v="2025-09-05T00:00:00"/>
    <d v="2026-05-30T00:00:00"/>
    <d v="2026-06-03T00:00:00"/>
    <s v="VivianaS"/>
    <x v="51"/>
    <m/>
    <n v="1876.62"/>
    <s v="USD"/>
    <n v="1613.8932"/>
    <n v="1876.62"/>
    <n v="178.84"/>
    <n v="153.80240000000001"/>
    <n v="178.84"/>
    <n v="9.5298995001651912E-2"/>
    <n v="9"/>
    <x v="1"/>
    <x v="4"/>
    <x v="2"/>
    <d v="2026-07-18T00:00:00"/>
    <s v="julio"/>
    <n v="2026"/>
  </r>
  <r>
    <x v="0"/>
    <n v="674"/>
    <n v="0"/>
    <d v="2025-09-05T00:00:00"/>
    <d v="2026-05-29T00:00:00"/>
    <d v="2026-06-06T00:00:00"/>
    <s v="VivianaS"/>
    <x v="51"/>
    <m/>
    <n v="3108.73"/>
    <s v="USD"/>
    <n v="2673.5077999999999"/>
    <n v="3108.73"/>
    <n v="268.75"/>
    <n v="231.125"/>
    <n v="268.75"/>
    <n v="8.6450093768194736E-2"/>
    <n v="9"/>
    <x v="1"/>
    <x v="4"/>
    <x v="2"/>
    <d v="2026-07-21T00:00:00"/>
    <s v="julio"/>
    <n v="2026"/>
  </r>
  <r>
    <x v="0"/>
    <n v="675"/>
    <n v="0"/>
    <d v="2025-09-08T00:00:00"/>
    <d v="2025-09-16T00:00:00"/>
    <d v="2026-02-06T00:00:00"/>
    <s v="MartinB"/>
    <x v="52"/>
    <s v="PAULAG"/>
    <n v="1816.94"/>
    <s v="USD"/>
    <n v="1562.5684000000001"/>
    <n v="1816.94"/>
    <n v="0"/>
    <n v="0"/>
    <n v="0"/>
    <n v="0"/>
    <n v="9"/>
    <x v="1"/>
    <x v="6"/>
    <x v="1"/>
    <d v="2026-03-23T00:00:00"/>
    <s v="marzo"/>
    <n v="2026"/>
  </r>
  <r>
    <x v="0"/>
    <n v="676"/>
    <n v="1"/>
    <d v="2025-09-08T00:00:00"/>
    <d v="2025-10-16T00:00:00"/>
    <d v="2025-10-27T00:00:00"/>
    <s v="AndreaG"/>
    <x v="52"/>
    <s v="MARC1989"/>
    <n v="19036.89"/>
    <s v="EUR"/>
    <n v="19036.89"/>
    <n v="22082.792399999998"/>
    <n v="1304.33"/>
    <n v="1304.33"/>
    <n v="1513.0227999999997"/>
    <n v="6.8515918303882622E-2"/>
    <n v="9"/>
    <x v="1"/>
    <x v="0"/>
    <x v="1"/>
    <d v="2025-12-11T00:00:00"/>
    <s v="diciembre"/>
    <n v="2025"/>
  </r>
  <r>
    <x v="0"/>
    <n v="677"/>
    <n v="1"/>
    <d v="2025-09-08T00:00:00"/>
    <d v="2025-09-24T00:00:00"/>
    <d v="2025-09-29T00:00:00"/>
    <s v="AndreaG"/>
    <x v="52"/>
    <s v="JAIMEG,MARTINB"/>
    <n v="10350.17"/>
    <s v="EUR"/>
    <n v="10350.17"/>
    <n v="12006.197199999999"/>
    <n v="2045.75"/>
    <n v="2045.75"/>
    <n v="2373.0699999999997"/>
    <n v="0.19765375834406584"/>
    <n v="9"/>
    <x v="1"/>
    <x v="6"/>
    <x v="1"/>
    <d v="2025-11-13T00:00:00"/>
    <s v="noviembre"/>
    <n v="2025"/>
  </r>
  <r>
    <x v="0"/>
    <n v="678"/>
    <n v="1"/>
    <d v="2025-09-08T00:00:00"/>
    <d v="2025-08-16T00:00:00"/>
    <d v="2025-08-18T00:00:00"/>
    <s v="DianaM"/>
    <x v="52"/>
    <m/>
    <n v="2313.5"/>
    <s v="USD"/>
    <n v="1989.61"/>
    <n v="2313.5"/>
    <n v="142.11000000000001"/>
    <n v="122.2146"/>
    <n v="142.11000000000001"/>
    <n v="6.1426410200994166E-2"/>
    <n v="9"/>
    <x v="1"/>
    <x v="11"/>
    <x v="1"/>
    <d v="2025-10-02T00:00:00"/>
    <s v="octubre"/>
    <n v="2025"/>
  </r>
  <r>
    <x v="0"/>
    <n v="679"/>
    <n v="1"/>
    <d v="2025-09-08T00:00:00"/>
    <d v="2025-09-11T00:00:00"/>
    <d v="2025-09-16T00:00:00"/>
    <s v="VivianaS"/>
    <x v="52"/>
    <m/>
    <n v="11383"/>
    <s v="USD"/>
    <n v="9789.3799999999992"/>
    <n v="11383"/>
    <n v="907.57"/>
    <n v="780.51020000000005"/>
    <n v="907.57"/>
    <n v="7.9730299569533522E-2"/>
    <n v="9"/>
    <x v="1"/>
    <x v="6"/>
    <x v="1"/>
    <d v="2025-10-31T00:00:00"/>
    <s v="octubre"/>
    <n v="2025"/>
  </r>
  <r>
    <x v="0"/>
    <n v="680"/>
    <n v="0"/>
    <d v="2025-09-08T00:00:00"/>
    <d v="2025-11-12T00:00:00"/>
    <d v="2026-03-22T00:00:00"/>
    <s v="IsraelB"/>
    <x v="52"/>
    <s v="DIANAM"/>
    <n v="10346.19"/>
    <s v="USD"/>
    <n v="8897.7234000000008"/>
    <n v="10346.19"/>
    <n v="497.8"/>
    <n v="428.108"/>
    <n v="497.8"/>
    <n v="4.8114330009404425E-2"/>
    <n v="9"/>
    <x v="1"/>
    <x v="2"/>
    <x v="1"/>
    <d v="2026-05-06T00:00:00"/>
    <s v="mayo"/>
    <n v="2026"/>
  </r>
  <r>
    <x v="0"/>
    <n v="681"/>
    <n v="1"/>
    <d v="2025-09-08T00:00:00"/>
    <d v="2025-10-17T00:00:00"/>
    <d v="2025-10-28T00:00:00"/>
    <s v="MariaM"/>
    <x v="52"/>
    <m/>
    <n v="7045.5"/>
    <s v="EUR"/>
    <n v="7045.5"/>
    <n v="8172.78"/>
    <n v="1609.26"/>
    <n v="1609.26"/>
    <n v="1866.7415999999998"/>
    <n v="0.22840962316372151"/>
    <n v="9"/>
    <x v="1"/>
    <x v="0"/>
    <x v="1"/>
    <d v="2025-12-12T00:00:00"/>
    <s v="diciembre"/>
    <n v="2025"/>
  </r>
  <r>
    <x v="0"/>
    <n v="683"/>
    <n v="1"/>
    <d v="2025-09-09T00:00:00"/>
    <d v="2025-09-08T00:00:00"/>
    <d v="2025-09-14T00:00:00"/>
    <s v="MartinB"/>
    <x v="52"/>
    <s v="JAIMEG"/>
    <n v="3081"/>
    <s v="GPB"/>
    <n v="3543.1499999999996"/>
    <n v="4128.54"/>
    <n v="256.75"/>
    <n v="295.26249999999999"/>
    <n v="344.04500000000002"/>
    <n v="8.3333333333333343E-2"/>
    <n v="9"/>
    <x v="1"/>
    <x v="6"/>
    <x v="1"/>
    <d v="2025-10-29T00:00:00"/>
    <s v="octubre"/>
    <n v="2025"/>
  </r>
  <r>
    <x v="0"/>
    <n v="684"/>
    <n v="1"/>
    <d v="2025-09-09T00:00:00"/>
    <d v="2025-08-18T00:00:00"/>
    <d v="2025-08-20T00:00:00"/>
    <s v="DianaM"/>
    <x v="52"/>
    <m/>
    <n v="194.6"/>
    <s v="USD"/>
    <n v="167.35599999999999"/>
    <n v="194.6"/>
    <n v="19.46"/>
    <n v="16.735600000000002"/>
    <n v="19.46"/>
    <n v="0.10000000000000002"/>
    <n v="9"/>
    <x v="1"/>
    <x v="11"/>
    <x v="1"/>
    <d v="2025-10-04T00:00:00"/>
    <s v="octubre"/>
    <n v="2025"/>
  </r>
  <r>
    <x v="0"/>
    <n v="686"/>
    <n v="1"/>
    <d v="2025-09-09T00:00:00"/>
    <d v="2025-09-23T00:00:00"/>
    <d v="2025-09-29T00:00:00"/>
    <s v="LucianaE"/>
    <x v="52"/>
    <m/>
    <n v="2417.65"/>
    <s v="EUR"/>
    <n v="2417.65"/>
    <n v="2804.4739999999997"/>
    <n v="233.7"/>
    <n v="233.7"/>
    <n v="271.09199999999998"/>
    <n v="9.6664115980394177E-2"/>
    <n v="9"/>
    <x v="1"/>
    <x v="6"/>
    <x v="1"/>
    <d v="2025-11-13T00:00:00"/>
    <s v="noviembre"/>
    <n v="2025"/>
  </r>
  <r>
    <x v="0"/>
    <n v="687"/>
    <n v="0"/>
    <d v="2025-09-09T00:00:00"/>
    <d v="2025-09-03T00:00:00"/>
    <d v="2025-11-09T00:00:00"/>
    <s v="LuisHdz"/>
    <x v="52"/>
    <s v="MARC1989"/>
    <n v="1975.2"/>
    <s v="USD"/>
    <n v="1698.672"/>
    <n v="1975.2"/>
    <n v="70"/>
    <n v="60.199999999999996"/>
    <n v="70"/>
    <n v="3.5439449169704332E-2"/>
    <n v="9"/>
    <x v="1"/>
    <x v="6"/>
    <x v="1"/>
    <d v="2025-12-24T00:00:00"/>
    <s v="diciembre"/>
    <n v="2025"/>
  </r>
  <r>
    <x v="0"/>
    <n v="688"/>
    <n v="1"/>
    <d v="2025-09-09T00:00:00"/>
    <d v="2025-09-23T00:00:00"/>
    <d v="2025-09-27T00:00:00"/>
    <s v="LucianaE"/>
    <x v="52"/>
    <m/>
    <n v="10324.98"/>
    <s v="EUR"/>
    <n v="10324.98"/>
    <n v="11976.976799999999"/>
    <n v="1549.08"/>
    <n v="1549.08"/>
    <n v="1796.9327999999998"/>
    <n v="0.15003225187845401"/>
    <n v="9"/>
    <x v="1"/>
    <x v="6"/>
    <x v="1"/>
    <d v="2025-11-11T00:00:00"/>
    <s v="noviembre"/>
    <n v="2025"/>
  </r>
  <r>
    <x v="0"/>
    <n v="689"/>
    <n v="1"/>
    <d v="2025-09-10T00:00:00"/>
    <d v="2025-09-13T00:00:00"/>
    <d v="2025-09-23T00:00:00"/>
    <s v="VeronicaN"/>
    <x v="52"/>
    <m/>
    <n v="13114.49"/>
    <s v="USD"/>
    <n v="11278.4614"/>
    <n v="13114.49"/>
    <n v="1889.54"/>
    <n v="1625.0044"/>
    <n v="1889.54"/>
    <n v="0.14408032641757323"/>
    <n v="9"/>
    <x v="1"/>
    <x v="6"/>
    <x v="1"/>
    <d v="2025-11-07T00:00:00"/>
    <s v="noviembre"/>
    <n v="2025"/>
  </r>
  <r>
    <x v="0"/>
    <n v="690"/>
    <n v="1"/>
    <d v="2025-09-10T00:00:00"/>
    <d v="2025-09-13T00:00:00"/>
    <d v="2025-09-19T00:00:00"/>
    <s v="DianaM"/>
    <x v="52"/>
    <s v="ISRAELB,MARC1989"/>
    <n v="26950.49"/>
    <s v="USD"/>
    <n v="23177.421399999999"/>
    <n v="26950.49"/>
    <n v="2864.48"/>
    <n v="2463.4528"/>
    <n v="2864.48"/>
    <n v="0.10628675025945726"/>
    <n v="9"/>
    <x v="1"/>
    <x v="6"/>
    <x v="1"/>
    <d v="2025-11-03T00:00:00"/>
    <s v="noviembre"/>
    <n v="2025"/>
  </r>
  <r>
    <x v="0"/>
    <n v="691"/>
    <n v="1"/>
    <d v="2025-09-11T00:00:00"/>
    <d v="2025-09-23T00:00:00"/>
    <d v="2025-09-30T00:00:00"/>
    <s v="MartinB"/>
    <x v="52"/>
    <s v="JAIMEG,JORGEP"/>
    <n v="1114.08"/>
    <s v="USD"/>
    <n v="958.10879999999997"/>
    <n v="1114.08"/>
    <n v="97.1"/>
    <n v="83.506"/>
    <n v="97.1"/>
    <n v="8.7157116185552205E-2"/>
    <n v="9"/>
    <x v="1"/>
    <x v="6"/>
    <x v="1"/>
    <d v="2025-11-14T00:00:00"/>
    <s v="noviembre"/>
    <n v="2025"/>
  </r>
  <r>
    <x v="0"/>
    <n v="692"/>
    <n v="1"/>
    <d v="2025-09-11T00:00:00"/>
    <d v="2025-09-12T00:00:00"/>
    <d v="2025-09-17T00:00:00"/>
    <s v="LuisHdz"/>
    <x v="52"/>
    <s v="MARC1989"/>
    <n v="3288.3"/>
    <s v="USD"/>
    <n v="2827.9380000000001"/>
    <n v="3288.3"/>
    <n v="320.5"/>
    <n v="275.63"/>
    <n v="320.5"/>
    <n v="9.7466776145728795E-2"/>
    <n v="9"/>
    <x v="1"/>
    <x v="6"/>
    <x v="1"/>
    <d v="2025-11-01T00:00:00"/>
    <s v="noviembre"/>
    <n v="2025"/>
  </r>
  <r>
    <x v="0"/>
    <n v="693"/>
    <n v="0"/>
    <d v="2025-09-11T00:00:00"/>
    <d v="2025-09-18T00:00:00"/>
    <d v="2025-09-22T00:00:00"/>
    <s v="VivianaS"/>
    <x v="52"/>
    <m/>
    <n v="6460"/>
    <s v="EUR"/>
    <n v="6460"/>
    <n v="7493.5999999999995"/>
    <n v="638"/>
    <n v="638"/>
    <n v="740.07999999999993"/>
    <n v="9.876160990712074E-2"/>
    <n v="9"/>
    <x v="1"/>
    <x v="6"/>
    <x v="1"/>
    <d v="2025-11-06T00:00:00"/>
    <s v="noviembre"/>
    <n v="2025"/>
  </r>
  <r>
    <x v="0"/>
    <n v="694"/>
    <n v="0"/>
    <d v="2025-09-11T00:00:00"/>
    <d v="2025-09-07T00:00:00"/>
    <d v="2025-09-10T00:00:00"/>
    <s v="VivianaS"/>
    <x v="52"/>
    <m/>
    <n v="6975"/>
    <s v="EUR"/>
    <n v="6975"/>
    <n v="8090.9999999999991"/>
    <n v="972.65"/>
    <n v="972.65"/>
    <n v="1128.2739999999999"/>
    <n v="0.13944802867383513"/>
    <n v="9"/>
    <x v="1"/>
    <x v="6"/>
    <x v="1"/>
    <d v="2025-10-25T00:00:00"/>
    <s v="octubre"/>
    <n v="2025"/>
  </r>
  <r>
    <x v="0"/>
    <n v="695"/>
    <n v="1"/>
    <d v="2025-09-11T00:00:00"/>
    <d v="2025-10-07T00:00:00"/>
    <d v="2025-10-23T00:00:00"/>
    <s v="IsraelB"/>
    <x v="52"/>
    <s v="DIANAM"/>
    <n v="48030.94"/>
    <s v="USD"/>
    <n v="41306.608400000005"/>
    <n v="48030.94"/>
    <n v="6391.37"/>
    <n v="5496.5781999999999"/>
    <n v="6391.37"/>
    <n v="0.13306776840095152"/>
    <n v="9"/>
    <x v="1"/>
    <x v="0"/>
    <x v="1"/>
    <d v="2025-12-07T00:00:00"/>
    <s v="diciembre"/>
    <n v="2025"/>
  </r>
  <r>
    <x v="0"/>
    <n v="696"/>
    <n v="1"/>
    <d v="2025-09-12T00:00:00"/>
    <d v="2025-10-30T00:00:00"/>
    <d v="2025-11-09T00:00:00"/>
    <s v="LucianaE"/>
    <x v="52"/>
    <m/>
    <n v="25152.21"/>
    <s v="USD"/>
    <n v="21630.900599999997"/>
    <n v="25152.21"/>
    <n v="1775.52"/>
    <n v="1526.9472000000001"/>
    <n v="1775.52"/>
    <n v="7.0591013672357233E-2"/>
    <n v="9"/>
    <x v="1"/>
    <x v="0"/>
    <x v="1"/>
    <d v="2025-12-24T00:00:00"/>
    <s v="diciembre"/>
    <n v="2025"/>
  </r>
  <r>
    <x v="0"/>
    <n v="697"/>
    <n v="0"/>
    <d v="2025-09-13T00:00:00"/>
    <d v="2025-09-14T00:00:00"/>
    <d v="2025-10-10T00:00:00"/>
    <s v="MartinB"/>
    <x v="52"/>
    <s v="JAIMEG"/>
    <n v="5020.5600000000004"/>
    <s v="USD"/>
    <n v="4317.6815999999999"/>
    <n v="5020.5600000000004"/>
    <n v="542.55999999999995"/>
    <n v="466.60159999999996"/>
    <n v="542.55999999999995"/>
    <n v="0.10806762592220788"/>
    <n v="9"/>
    <x v="1"/>
    <x v="6"/>
    <x v="1"/>
    <d v="2025-11-24T00:00:00"/>
    <s v="noviembre"/>
    <n v="2025"/>
  </r>
  <r>
    <x v="0"/>
    <n v="698"/>
    <n v="0"/>
    <d v="2025-09-13T00:00:00"/>
    <d v="2026-07-20T00:00:00"/>
    <d v="2026-07-27T00:00:00"/>
    <s v="IsraelB"/>
    <x v="52"/>
    <m/>
    <n v="4878"/>
    <s v="USD"/>
    <n v="4195.08"/>
    <n v="4878"/>
    <n v="0"/>
    <n v="0"/>
    <n v="0"/>
    <n v="0"/>
    <n v="9"/>
    <x v="1"/>
    <x v="3"/>
    <x v="2"/>
    <d v="2026-09-10T00:00:00"/>
    <s v="septiembre"/>
    <n v="2026"/>
  </r>
  <r>
    <x v="0"/>
    <n v="699"/>
    <n v="1"/>
    <d v="2025-09-15T00:00:00"/>
    <d v="2025-06-11T00:00:00"/>
    <d v="2025-07-07T00:00:00"/>
    <s v="VeronicaN"/>
    <x v="0"/>
    <m/>
    <n v="1825"/>
    <s v="USD"/>
    <n v="1569.5"/>
    <n v="1825"/>
    <n v="273.75"/>
    <n v="235.42499999999998"/>
    <n v="273.75"/>
    <n v="0.15"/>
    <n v="9"/>
    <x v="1"/>
    <x v="10"/>
    <x v="1"/>
    <d v="2025-08-21T00:00:00"/>
    <s v="agosto"/>
    <n v="2025"/>
  </r>
  <r>
    <x v="0"/>
    <n v="700"/>
    <n v="1"/>
    <d v="2025-09-15T00:00:00"/>
    <d v="2025-07-06T00:00:00"/>
    <d v="2025-07-06T00:00:00"/>
    <s v="VeronicaN"/>
    <x v="0"/>
    <m/>
    <n v="260"/>
    <s v="USD"/>
    <n v="223.6"/>
    <n v="260"/>
    <n v="39"/>
    <n v="33.54"/>
    <n v="39"/>
    <n v="0.15"/>
    <n v="9"/>
    <x v="1"/>
    <x v="3"/>
    <x v="1"/>
    <d v="2025-08-20T00:00:00"/>
    <s v="agosto"/>
    <n v="2025"/>
  </r>
  <r>
    <x v="0"/>
    <n v="701"/>
    <n v="1"/>
    <d v="2025-09-16T00:00:00"/>
    <d v="2025-08-16T00:00:00"/>
    <d v="2025-08-20T00:00:00"/>
    <s v="VeronicaN"/>
    <x v="0"/>
    <m/>
    <n v="3915"/>
    <s v="USD"/>
    <n v="3366.9"/>
    <n v="3915"/>
    <n v="544.02"/>
    <n v="467.85719999999998"/>
    <n v="544.02"/>
    <n v="0.13895785440613026"/>
    <n v="9"/>
    <x v="1"/>
    <x v="11"/>
    <x v="1"/>
    <d v="2025-10-04T00:00:00"/>
    <s v="octubre"/>
    <n v="2025"/>
  </r>
  <r>
    <x v="0"/>
    <n v="702"/>
    <n v="0"/>
    <d v="2025-09-16T00:00:00"/>
    <d v="2025-11-01T00:00:00"/>
    <d v="2025-11-02T00:00:00"/>
    <s v="VeronicaN"/>
    <x v="0"/>
    <m/>
    <n v="796.16"/>
    <s v="USD"/>
    <n v="684.69759999999997"/>
    <n v="796.16"/>
    <n v="79.61"/>
    <n v="68.464600000000004"/>
    <n v="79.61"/>
    <n v="9.9992463826366576E-2"/>
    <n v="9"/>
    <x v="1"/>
    <x v="2"/>
    <x v="1"/>
    <d v="2025-12-17T00:00:00"/>
    <s v="diciembre"/>
    <n v="2025"/>
  </r>
  <r>
    <x v="0"/>
    <n v="703"/>
    <n v="0"/>
    <d v="2025-09-17T00:00:00"/>
    <d v="2026-05-19T00:00:00"/>
    <d v="2026-06-18T00:00:00"/>
    <s v="ConchaD"/>
    <x v="0"/>
    <s v="MARC1989,MARTINB"/>
    <n v="129987.86"/>
    <s v="USD"/>
    <n v="111789.55959999999"/>
    <n v="129987.86"/>
    <n v="16192.88"/>
    <n v="13925.8768"/>
    <n v="16192.88"/>
    <n v="0.12457224851613066"/>
    <n v="9"/>
    <x v="1"/>
    <x v="4"/>
    <x v="2"/>
    <d v="2026-08-02T00:00:00"/>
    <s v="agosto"/>
    <n v="2026"/>
  </r>
  <r>
    <x v="0"/>
    <n v="704"/>
    <n v="1"/>
    <d v="2025-09-17T00:00:00"/>
    <d v="2025-08-07T00:00:00"/>
    <d v="2025-08-10T00:00:00"/>
    <s v="VivianaS"/>
    <x v="0"/>
    <m/>
    <n v="9825.94"/>
    <s v="USD"/>
    <n v="8450.3083999999999"/>
    <n v="9825.94"/>
    <n v="455.5"/>
    <n v="391.73"/>
    <n v="455.5"/>
    <n v="4.6356887992395644E-2"/>
    <n v="9"/>
    <x v="1"/>
    <x v="11"/>
    <x v="1"/>
    <d v="2025-09-24T00:00:00"/>
    <s v="septiembre"/>
    <n v="2025"/>
  </r>
  <r>
    <x v="0"/>
    <n v="706"/>
    <n v="0"/>
    <d v="2025-09-17T00:00:00"/>
    <d v="2025-10-20T00:00:00"/>
    <d v="2025-10-28T00:00:00"/>
    <s v="DianaM"/>
    <x v="0"/>
    <s v="JORGEP,MARC1989"/>
    <n v="31844.09"/>
    <s v="USD"/>
    <n v="27385.917399999998"/>
    <n v="31844.09"/>
    <n v="1233.4100000000001"/>
    <n v="1060.7326"/>
    <n v="1233.4100000000001"/>
    <n v="3.8732775846318741E-2"/>
    <n v="9"/>
    <x v="1"/>
    <x v="0"/>
    <x v="1"/>
    <d v="2025-12-12T00:00:00"/>
    <s v="diciembre"/>
    <n v="2025"/>
  </r>
  <r>
    <x v="0"/>
    <n v="707"/>
    <n v="0"/>
    <d v="2025-09-17T00:00:00"/>
    <d v="2026-01-11T00:00:00"/>
    <d v="2026-01-24T00:00:00"/>
    <s v="MariellaP"/>
    <x v="0"/>
    <s v="MARC1989"/>
    <n v="50003.81"/>
    <s v="USD"/>
    <n v="43003.276599999997"/>
    <n v="50003.81"/>
    <n v="5543.85"/>
    <n v="4767.7110000000002"/>
    <n v="5543.85"/>
    <n v="0.11086855181635161"/>
    <n v="9"/>
    <x v="1"/>
    <x v="7"/>
    <x v="2"/>
    <d v="2026-03-10T00:00:00"/>
    <s v="marzo"/>
    <n v="2026"/>
  </r>
  <r>
    <x v="0"/>
    <n v="708"/>
    <n v="0"/>
    <d v="2025-09-17T00:00:00"/>
    <d v="2026-01-24T00:00:00"/>
    <d v="2026-01-28T00:00:00"/>
    <s v="VivianaS"/>
    <x v="0"/>
    <m/>
    <n v="1986.98"/>
    <s v="USD"/>
    <n v="1708.8027999999999"/>
    <n v="1986.98"/>
    <n v="180.64"/>
    <n v="155.35039999999998"/>
    <n v="180.64"/>
    <n v="9.0911836052703088E-2"/>
    <n v="9"/>
    <x v="1"/>
    <x v="7"/>
    <x v="2"/>
    <d v="2026-03-14T00:00:00"/>
    <s v="marzo"/>
    <n v="2026"/>
  </r>
  <r>
    <x v="0"/>
    <n v="709"/>
    <n v="1"/>
    <d v="2025-09-17T00:00:00"/>
    <d v="2025-07-27T00:00:00"/>
    <d v="2025-07-28T00:00:00"/>
    <s v="MinervaH"/>
    <x v="0"/>
    <m/>
    <n v="3780"/>
    <s v="CHF"/>
    <n v="4044.6000000000004"/>
    <n v="4725"/>
    <n v="351.93"/>
    <n v="376.56510000000003"/>
    <n v="439.91250000000002"/>
    <n v="9.3103174603174604E-2"/>
    <n v="9"/>
    <x v="1"/>
    <x v="3"/>
    <x v="1"/>
    <d v="2025-09-11T00:00:00"/>
    <s v="septiembre"/>
    <n v="2025"/>
  </r>
  <r>
    <x v="0"/>
    <n v="710"/>
    <n v="0"/>
    <d v="2025-09-18T00:00:00"/>
    <d v="2025-09-19T00:00:00"/>
    <d v="2025-09-29T00:00:00"/>
    <s v="MartinB"/>
    <x v="0"/>
    <s v="JAIMEG"/>
    <n v="6025"/>
    <s v="EUR"/>
    <n v="6025"/>
    <n v="6988.9999999999991"/>
    <n v="503.63"/>
    <n v="503.63"/>
    <n v="584.21079999999995"/>
    <n v="8.3590041493775927E-2"/>
    <n v="9"/>
    <x v="1"/>
    <x v="6"/>
    <x v="1"/>
    <d v="2025-11-13T00:00:00"/>
    <s v="noviembre"/>
    <n v="2025"/>
  </r>
  <r>
    <x v="0"/>
    <n v="711"/>
    <n v="1"/>
    <d v="2025-09-18T00:00:00"/>
    <d v="2025-09-19T00:00:00"/>
    <d v="2025-09-21T00:00:00"/>
    <s v="FernandaS"/>
    <x v="0"/>
    <s v="JAIMEG,MARTINB"/>
    <n v="8104.1"/>
    <s v="EUR"/>
    <n v="8104.1"/>
    <n v="9400.7559999999994"/>
    <n v="829.99"/>
    <n v="829.99"/>
    <n v="962.78839999999991"/>
    <n v="0.10241606100615737"/>
    <n v="9"/>
    <x v="1"/>
    <x v="6"/>
    <x v="1"/>
    <d v="2025-11-05T00:00:00"/>
    <s v="noviembre"/>
    <n v="2025"/>
  </r>
  <r>
    <x v="0"/>
    <n v="712"/>
    <n v="1"/>
    <d v="2025-09-18T00:00:00"/>
    <d v="2025-08-04T00:00:00"/>
    <d v="2025-08-08T00:00:00"/>
    <s v="EduardoP"/>
    <x v="0"/>
    <m/>
    <n v="12080"/>
    <s v="EUR"/>
    <n v="12080"/>
    <n v="14012.8"/>
    <n v="1032.28"/>
    <n v="1032.28"/>
    <n v="1197.4448"/>
    <n v="8.5453642384105952E-2"/>
    <n v="9"/>
    <x v="1"/>
    <x v="11"/>
    <x v="1"/>
    <d v="2025-09-22T00:00:00"/>
    <s v="septiembre"/>
    <n v="2025"/>
  </r>
  <r>
    <x v="0"/>
    <n v="713"/>
    <n v="0"/>
    <d v="2025-09-18T00:00:00"/>
    <d v="2025-10-01T00:00:00"/>
    <d v="2025-10-31T00:00:00"/>
    <s v="ManonR"/>
    <x v="0"/>
    <m/>
    <n v="6000"/>
    <s v="GPB"/>
    <n v="6899.9999999999991"/>
    <n v="8040.0000000000009"/>
    <n v="0"/>
    <n v="0"/>
    <n v="0"/>
    <n v="0"/>
    <n v="9"/>
    <x v="1"/>
    <x v="0"/>
    <x v="1"/>
    <d v="2025-12-15T00:00:00"/>
    <s v="diciembre"/>
    <n v="2025"/>
  </r>
  <r>
    <x v="0"/>
    <n v="714"/>
    <n v="1"/>
    <d v="2025-09-18T00:00:00"/>
    <d v="2025-04-06T00:00:00"/>
    <d v="2025-04-10T00:00:00"/>
    <s v="MarujaN"/>
    <x v="0"/>
    <m/>
    <n v="35813"/>
    <s v="USD"/>
    <n v="30799.18"/>
    <n v="35813"/>
    <n v="1271.1199999999999"/>
    <n v="1093.1632"/>
    <n v="1271.1199999999999"/>
    <n v="3.5493256638650765E-2"/>
    <n v="9"/>
    <x v="1"/>
    <x v="9"/>
    <x v="1"/>
    <d v="2025-05-25T00:00:00"/>
    <s v="mayo"/>
    <n v="2025"/>
  </r>
  <r>
    <x v="0"/>
    <n v="715"/>
    <n v="1"/>
    <d v="2025-09-18T00:00:00"/>
    <d v="2025-08-28T00:00:00"/>
    <d v="2025-08-31T00:00:00"/>
    <s v="PaulinaV"/>
    <x v="0"/>
    <m/>
    <n v="30166.35"/>
    <s v="MXN"/>
    <n v="1447.9848"/>
    <n v="1689.3155999999999"/>
    <n v="3744.43"/>
    <n v="179.73264"/>
    <n v="209.68807999999999"/>
    <n v="0.12412605436189662"/>
    <n v="9"/>
    <x v="1"/>
    <x v="11"/>
    <x v="1"/>
    <d v="2025-10-15T00:00:00"/>
    <s v="octubre"/>
    <n v="2025"/>
  </r>
  <r>
    <x v="0"/>
    <n v="716"/>
    <n v="1"/>
    <d v="2025-09-18T00:00:00"/>
    <d v="2025-06-22T00:00:00"/>
    <d v="2025-06-23T00:00:00"/>
    <s v="LorenzaP"/>
    <x v="0"/>
    <m/>
    <n v="384.51"/>
    <s v="USD"/>
    <n v="330.67859999999996"/>
    <n v="384.51"/>
    <n v="27.75"/>
    <n v="23.864999999999998"/>
    <n v="27.75"/>
    <n v="7.2169774518218002E-2"/>
    <n v="9"/>
    <x v="1"/>
    <x v="10"/>
    <x v="1"/>
    <d v="2025-08-07T00:00:00"/>
    <s v="agosto"/>
    <n v="2025"/>
  </r>
  <r>
    <x v="0"/>
    <n v="721"/>
    <n v="1"/>
    <d v="2025-09-22T00:00:00"/>
    <d v="2025-10-23T00:00:00"/>
    <d v="2025-10-27T00:00:00"/>
    <s v="ManonR"/>
    <x v="1"/>
    <m/>
    <n v="63818.35"/>
    <s v="MXN"/>
    <n v="3063.2808"/>
    <n v="3573.8276000000001"/>
    <n v="14265.49"/>
    <n v="684.74351999999999"/>
    <n v="798.86743999999999"/>
    <n v="0.2235327300063383"/>
    <n v="9"/>
    <x v="1"/>
    <x v="0"/>
    <x v="1"/>
    <d v="2025-12-11T00:00:00"/>
    <s v="diciembre"/>
    <n v="2025"/>
  </r>
  <r>
    <x v="0"/>
    <n v="722"/>
    <n v="1"/>
    <d v="2025-09-22T00:00:00"/>
    <d v="2025-08-02T00:00:00"/>
    <d v="2025-08-03T00:00:00"/>
    <s v="DianaM"/>
    <x v="1"/>
    <m/>
    <n v="1349"/>
    <s v="USD"/>
    <n v="1160.1399999999999"/>
    <n v="1349"/>
    <n v="136.41"/>
    <n v="117.31259999999999"/>
    <n v="136.41"/>
    <n v="0.10111934766493699"/>
    <n v="9"/>
    <x v="1"/>
    <x v="11"/>
    <x v="1"/>
    <d v="2025-09-17T00:00:00"/>
    <s v="septiembre"/>
    <n v="2025"/>
  </r>
  <r>
    <x v="0"/>
    <n v="724"/>
    <n v="0"/>
    <d v="2025-09-22T00:00:00"/>
    <d v="2025-01-01T00:00:00"/>
    <d v="2026-01-01T00:00:00"/>
    <s v="MariaM"/>
    <x v="1"/>
    <m/>
    <n v="1960.46"/>
    <s v="USD"/>
    <n v="1685.9956"/>
    <n v="1960.46"/>
    <n v="70"/>
    <n v="60.199999999999996"/>
    <n v="70"/>
    <n v="3.5705905756812172E-2"/>
    <n v="9"/>
    <x v="1"/>
    <x v="7"/>
    <x v="1"/>
    <d v="2026-02-15T00:00:00"/>
    <s v="febrero"/>
    <n v="2026"/>
  </r>
  <r>
    <x v="0"/>
    <n v="725"/>
    <n v="1"/>
    <d v="2025-09-23T00:00:00"/>
    <d v="2025-10-07T00:00:00"/>
    <d v="2025-10-15T00:00:00"/>
    <s v="VeronicaN"/>
    <x v="1"/>
    <m/>
    <n v="28105.18"/>
    <s v="USD"/>
    <n v="24170.4548"/>
    <n v="28105.18"/>
    <n v="5023.9799999999996"/>
    <n v="4320.6227999999992"/>
    <n v="5023.9799999999996"/>
    <n v="0.17875637160124927"/>
    <n v="9"/>
    <x v="1"/>
    <x v="0"/>
    <x v="1"/>
    <d v="2025-11-29T00:00:00"/>
    <s v="noviembre"/>
    <n v="2025"/>
  </r>
  <r>
    <x v="0"/>
    <n v="727"/>
    <n v="0"/>
    <d v="2025-09-23T00:00:00"/>
    <d v="2025-11-14T00:00:00"/>
    <d v="2025-11-30T00:00:00"/>
    <s v="MinervaH"/>
    <x v="1"/>
    <m/>
    <n v="99136.08"/>
    <s v="USD"/>
    <n v="85257.0288"/>
    <n v="99136.08"/>
    <n v="1436.95"/>
    <n v="1235.777"/>
    <n v="1436.95"/>
    <n v="1.4494722809294053E-2"/>
    <n v="9"/>
    <x v="1"/>
    <x v="2"/>
    <x v="1"/>
    <d v="2026-01-14T00:00:00"/>
    <s v="enero"/>
    <n v="2026"/>
  </r>
  <r>
    <x v="0"/>
    <n v="728"/>
    <n v="1"/>
    <d v="2025-09-24T00:00:00"/>
    <d v="2025-09-14T00:00:00"/>
    <d v="2025-09-16T00:00:00"/>
    <s v="VeronicaN"/>
    <x v="1"/>
    <m/>
    <n v="6075"/>
    <s v="USD"/>
    <n v="5224.5"/>
    <n v="6075"/>
    <n v="498"/>
    <n v="428.28"/>
    <n v="498"/>
    <n v="8.1975308641975303E-2"/>
    <n v="9"/>
    <x v="1"/>
    <x v="6"/>
    <x v="1"/>
    <d v="2025-10-31T00:00:00"/>
    <s v="octubre"/>
    <n v="2025"/>
  </r>
  <r>
    <x v="0"/>
    <n v="729"/>
    <n v="0"/>
    <d v="2025-09-24T00:00:00"/>
    <d v="2025-07-19T00:00:00"/>
    <d v="2025-08-19T00:00:00"/>
    <s v="VeronicaN"/>
    <x v="1"/>
    <m/>
    <n v="17512"/>
    <s v="USD"/>
    <n v="15060.32"/>
    <n v="17512"/>
    <n v="1751.2"/>
    <n v="1506.0319999999999"/>
    <n v="1751.2"/>
    <n v="9.9999999999999992E-2"/>
    <n v="9"/>
    <x v="1"/>
    <x v="3"/>
    <x v="1"/>
    <d v="2025-10-03T00:00:00"/>
    <s v="octubre"/>
    <n v="2025"/>
  </r>
  <r>
    <x v="0"/>
    <n v="730"/>
    <n v="1"/>
    <d v="2025-09-24T00:00:00"/>
    <d v="2025-07-23T00:00:00"/>
    <d v="2025-07-24T00:00:00"/>
    <s v="MariaM"/>
    <x v="1"/>
    <m/>
    <n v="9701.2199999999993"/>
    <s v="USD"/>
    <n v="8343.0491999999995"/>
    <n v="9701.2199999999993"/>
    <n v="1015.2"/>
    <n v="873.072"/>
    <n v="1015.2"/>
    <n v="0.10464663207307948"/>
    <n v="9"/>
    <x v="1"/>
    <x v="3"/>
    <x v="1"/>
    <d v="2025-09-07T00:00:00"/>
    <s v="septiembre"/>
    <n v="2025"/>
  </r>
  <r>
    <x v="0"/>
    <n v="731"/>
    <n v="0"/>
    <d v="2025-09-25T00:00:00"/>
    <d v="2025-12-31T00:00:00"/>
    <d v="2026-01-15T00:00:00"/>
    <s v="PaulinaA"/>
    <x v="1"/>
    <m/>
    <n v="18000"/>
    <s v="USD"/>
    <n v="15480"/>
    <n v="18000"/>
    <n v="1350"/>
    <n v="1161"/>
    <n v="1350"/>
    <n v="7.4999999999999997E-2"/>
    <n v="9"/>
    <x v="1"/>
    <x v="1"/>
    <x v="1"/>
    <d v="2026-03-01T00:00:00"/>
    <s v="marzo"/>
    <n v="2026"/>
  </r>
  <r>
    <x v="0"/>
    <n v="732"/>
    <n v="0"/>
    <d v="2025-09-25T00:00:00"/>
    <d v="2025-12-04T00:00:00"/>
    <d v="2025-12-07T00:00:00"/>
    <s v="CatalinaF"/>
    <x v="1"/>
    <s v="LUISHDZ"/>
    <n v="2563.04"/>
    <s v="USD"/>
    <n v="2204.2143999999998"/>
    <n v="2563.04"/>
    <n v="110.36"/>
    <n v="94.909599999999998"/>
    <n v="110.36"/>
    <n v="4.3058243336038457E-2"/>
    <n v="9"/>
    <x v="1"/>
    <x v="1"/>
    <x v="1"/>
    <d v="2026-01-21T00:00:00"/>
    <s v="enero"/>
    <n v="2026"/>
  </r>
  <r>
    <x v="0"/>
    <n v="733"/>
    <n v="0"/>
    <d v="2025-09-26T00:00:00"/>
    <d v="2026-02-09T00:00:00"/>
    <d v="2026-05-27T00:00:00"/>
    <s v="VeronicaN"/>
    <x v="1"/>
    <m/>
    <n v="113590.32"/>
    <s v="USD"/>
    <n v="97687.675199999998"/>
    <n v="113590.32"/>
    <n v="11825.8"/>
    <n v="10170.188"/>
    <n v="11825.8"/>
    <n v="0.10410922339157069"/>
    <n v="9"/>
    <x v="1"/>
    <x v="8"/>
    <x v="2"/>
    <d v="2026-07-11T00:00:00"/>
    <s v="julio"/>
    <n v="2026"/>
  </r>
  <r>
    <x v="0"/>
    <n v="734"/>
    <n v="1"/>
    <d v="2025-09-26T00:00:00"/>
    <d v="2025-10-10T00:00:00"/>
    <d v="2025-10-16T00:00:00"/>
    <s v="ClaudiaF"/>
    <x v="1"/>
    <m/>
    <n v="9616.31"/>
    <s v="USD"/>
    <n v="8270.0265999999992"/>
    <n v="9616.31"/>
    <n v="635.54999999999995"/>
    <n v="546.57299999999998"/>
    <n v="635.54999999999995"/>
    <n v="6.6090839417614455E-2"/>
    <n v="9"/>
    <x v="1"/>
    <x v="0"/>
    <x v="1"/>
    <d v="2025-11-30T00:00:00"/>
    <s v="noviembre"/>
    <n v="2025"/>
  </r>
  <r>
    <x v="0"/>
    <n v="735"/>
    <n v="0"/>
    <d v="2025-09-26T00:00:00"/>
    <d v="2025-10-21T00:00:00"/>
    <d v="2026-04-28T00:00:00"/>
    <s v="MariaM"/>
    <x v="1"/>
    <m/>
    <n v="73881.8"/>
    <s v="USD"/>
    <n v="63538.347999999998"/>
    <n v="73881.8"/>
    <n v="8788"/>
    <n v="7557.68"/>
    <n v="8788"/>
    <n v="0.11894675007918054"/>
    <n v="9"/>
    <x v="1"/>
    <x v="0"/>
    <x v="1"/>
    <d v="2026-06-12T00:00:00"/>
    <s v="junio"/>
    <n v="2026"/>
  </r>
  <r>
    <x v="0"/>
    <n v="736"/>
    <n v="0"/>
    <d v="2025-09-26T00:00:00"/>
    <d v="2026-06-11T00:00:00"/>
    <d v="2026-07-11T00:00:00"/>
    <s v="ManonR"/>
    <x v="1"/>
    <m/>
    <n v="13900"/>
    <s v="USD"/>
    <n v="11954"/>
    <n v="13900"/>
    <n v="1390"/>
    <n v="1195.4000000000001"/>
    <n v="1390"/>
    <n v="0.1"/>
    <n v="9"/>
    <x v="1"/>
    <x v="10"/>
    <x v="2"/>
    <d v="2026-08-25T00:00:00"/>
    <s v="agosto"/>
    <n v="2026"/>
  </r>
  <r>
    <x v="0"/>
    <n v="737"/>
    <n v="1"/>
    <d v="2025-09-27T00:00:00"/>
    <d v="2025-08-24T00:00:00"/>
    <d v="2025-08-30T00:00:00"/>
    <s v="PaulinaV"/>
    <x v="1"/>
    <m/>
    <n v="5070"/>
    <s v="EUR"/>
    <n v="5070"/>
    <n v="5881.2"/>
    <n v="451.32"/>
    <n v="451.32"/>
    <n v="523.53120000000001"/>
    <n v="8.9017751479289933E-2"/>
    <n v="9"/>
    <x v="1"/>
    <x v="11"/>
    <x v="1"/>
    <d v="2025-10-14T00:00:00"/>
    <s v="octubre"/>
    <n v="2025"/>
  </r>
  <r>
    <x v="0"/>
    <n v="738"/>
    <n v="1"/>
    <d v="2025-09-27T00:00:00"/>
    <d v="2025-07-10T00:00:00"/>
    <d v="2025-07-19T00:00:00"/>
    <s v="PaulinaV"/>
    <x v="1"/>
    <m/>
    <n v="2253.0500000000002"/>
    <s v="EUR"/>
    <n v="2253.0500000000002"/>
    <n v="2613.538"/>
    <n v="218.69"/>
    <n v="218.69"/>
    <n v="253.68039999999999"/>
    <n v="9.7063979938305844E-2"/>
    <n v="9"/>
    <x v="1"/>
    <x v="3"/>
    <x v="1"/>
    <d v="2025-09-02T00:00:00"/>
    <s v="septiembre"/>
    <n v="2025"/>
  </r>
  <r>
    <x v="0"/>
    <n v="739"/>
    <n v="0"/>
    <d v="2025-09-29T00:00:00"/>
    <d v="2026-01-08T00:00:00"/>
    <d v="2026-01-18T00:00:00"/>
    <s v="VivianaS"/>
    <x v="2"/>
    <m/>
    <n v="9199.69"/>
    <s v="EUR"/>
    <n v="9199.69"/>
    <n v="10671.6404"/>
    <n v="621.16999999999996"/>
    <n v="621.16999999999996"/>
    <n v="720.55719999999985"/>
    <n v="6.7520753416691212E-2"/>
    <n v="9"/>
    <x v="1"/>
    <x v="7"/>
    <x v="2"/>
    <d v="2026-03-04T00:00:00"/>
    <s v="marzo"/>
    <n v="2026"/>
  </r>
  <r>
    <x v="0"/>
    <n v="740"/>
    <n v="1"/>
    <d v="2025-09-29T00:00:00"/>
    <d v="2025-07-08T00:00:00"/>
    <d v="2025-07-31T00:00:00"/>
    <s v="DianaM"/>
    <x v="2"/>
    <m/>
    <n v="20705.8"/>
    <s v="USD"/>
    <n v="17806.987999999998"/>
    <n v="20705.8"/>
    <n v="2070.58"/>
    <n v="1780.6987999999999"/>
    <n v="2070.58"/>
    <n v="0.1"/>
    <n v="9"/>
    <x v="1"/>
    <x v="3"/>
    <x v="1"/>
    <d v="2025-09-14T00:00:00"/>
    <s v="septiembre"/>
    <n v="2025"/>
  </r>
  <r>
    <x v="0"/>
    <n v="741"/>
    <n v="0"/>
    <d v="2025-09-29T00:00:00"/>
    <d v="2026-02-10T00:00:00"/>
    <d v="2026-02-17T00:00:00"/>
    <s v="LuisHdz"/>
    <x v="2"/>
    <s v="MARC1989"/>
    <n v="24500"/>
    <s v="CHF"/>
    <n v="26215"/>
    <n v="30625"/>
    <n v="2440.7600000000002"/>
    <n v="2611.6132000000002"/>
    <n v="3050.9500000000003"/>
    <n v="9.9622857142857152E-2"/>
    <n v="9"/>
    <x v="1"/>
    <x v="8"/>
    <x v="2"/>
    <d v="2026-04-03T00:00:00"/>
    <s v="abril"/>
    <n v="2026"/>
  </r>
  <r>
    <x v="0"/>
    <n v="742"/>
    <n v="0"/>
    <d v="2025-09-30T00:00:00"/>
    <d v="2025-10-03T00:00:00"/>
    <d v="2025-10-05T00:00:00"/>
    <s v="FernandaS"/>
    <x v="2"/>
    <s v="MARTINB"/>
    <n v="15206.6"/>
    <s v="EUR"/>
    <n v="15206.6"/>
    <n v="17639.655999999999"/>
    <n v="1273.3399999999999"/>
    <n v="1273.3399999999999"/>
    <n v="1477.0743999999997"/>
    <n v="8.3736009364354949E-2"/>
    <n v="9"/>
    <x v="1"/>
    <x v="0"/>
    <x v="1"/>
    <d v="2025-11-19T00:00:00"/>
    <s v="noviembre"/>
    <n v="2025"/>
  </r>
  <r>
    <x v="0"/>
    <n v="743"/>
    <n v="0"/>
    <d v="2025-09-30T00:00:00"/>
    <d v="2025-11-11T00:00:00"/>
    <d v="2025-11-29T00:00:00"/>
    <s v="LucianaE"/>
    <x v="2"/>
    <m/>
    <n v="47401.39"/>
    <s v="USD"/>
    <n v="40765.195399999997"/>
    <n v="47401.39"/>
    <n v="4243.67"/>
    <n v="3649.5562"/>
    <n v="4243.67"/>
    <n v="8.9526277604939433E-2"/>
    <n v="9"/>
    <x v="1"/>
    <x v="2"/>
    <x v="1"/>
    <d v="2026-01-13T00:00:00"/>
    <s v="enero"/>
    <n v="2026"/>
  </r>
  <r>
    <x v="0"/>
    <n v="744"/>
    <n v="0"/>
    <d v="2025-09-30T00:00:00"/>
    <d v="2025-11-05T00:00:00"/>
    <d v="2025-12-30T00:00:00"/>
    <s v="VeronicaN"/>
    <x v="2"/>
    <m/>
    <n v="22168.98"/>
    <s v="USD"/>
    <n v="19065.322799999998"/>
    <n v="22168.98"/>
    <n v="351.33"/>
    <n v="302.1438"/>
    <n v="351.33"/>
    <n v="1.584781979143831E-2"/>
    <n v="9"/>
    <x v="1"/>
    <x v="2"/>
    <x v="1"/>
    <d v="2026-02-13T00:00:00"/>
    <s v="febrero"/>
    <n v="2026"/>
  </r>
  <r>
    <x v="0"/>
    <n v="745"/>
    <n v="1"/>
    <d v="2025-09-30T00:00:00"/>
    <d v="2025-11-06T00:00:00"/>
    <d v="2025-11-09T00:00:00"/>
    <s v="MariellaP"/>
    <x v="2"/>
    <s v="JAIMEG"/>
    <n v="11714.05"/>
    <s v="USD"/>
    <n v="10074.082999999999"/>
    <n v="11714.05"/>
    <n v="958.24"/>
    <n v="824.08640000000003"/>
    <n v="958.24"/>
    <n v="8.1802621638118342E-2"/>
    <n v="9"/>
    <x v="1"/>
    <x v="2"/>
    <x v="1"/>
    <d v="2025-12-24T00:00:00"/>
    <s v="diciembre"/>
    <n v="2025"/>
  </r>
  <r>
    <x v="0"/>
    <n v="746"/>
    <n v="0"/>
    <d v="2025-09-30T00:00:00"/>
    <d v="2026-03-25T00:00:00"/>
    <d v="2026-04-18T00:00:00"/>
    <s v="PaulinaA"/>
    <x v="2"/>
    <m/>
    <n v="14720.13"/>
    <s v="USD"/>
    <n v="12659.311799999999"/>
    <n v="14720.13"/>
    <n v="1377.61"/>
    <n v="1184.7446"/>
    <n v="1377.61"/>
    <n v="9.3586809355623898E-2"/>
    <n v="9"/>
    <x v="1"/>
    <x v="5"/>
    <x v="2"/>
    <d v="2026-06-02T00:00:00"/>
    <s v="junio"/>
    <n v="2026"/>
  </r>
  <r>
    <x v="0"/>
    <n v="747"/>
    <n v="0"/>
    <d v="2025-10-01T00:00:00"/>
    <d v="2026-02-21T00:00:00"/>
    <d v="2026-02-28T00:00:00"/>
    <s v="FernandaS"/>
    <x v="2"/>
    <s v="JAIMEG"/>
    <n v="10745"/>
    <s v="EUR"/>
    <n v="10745"/>
    <n v="12464.199999999999"/>
    <n v="1446.2"/>
    <n v="1446.2"/>
    <n v="1677.5919999999999"/>
    <n v="0.13459283387622151"/>
    <n v="10"/>
    <x v="1"/>
    <x v="8"/>
    <x v="2"/>
    <d v="2026-04-14T00:00:00"/>
    <s v="abril"/>
    <n v="2026"/>
  </r>
  <r>
    <x v="0"/>
    <n v="748"/>
    <n v="1"/>
    <d v="2025-10-01T00:00:00"/>
    <d v="2025-10-28T00:00:00"/>
    <d v="2025-11-02T00:00:00"/>
    <s v="AndreaG"/>
    <x v="2"/>
    <s v="JAIMEG"/>
    <n v="63360"/>
    <s v="USD"/>
    <n v="54489.599999999999"/>
    <n v="63360"/>
    <n v="9125.2000000000007"/>
    <n v="7847.6720000000005"/>
    <n v="9125.2000000000007"/>
    <n v="0.14402146464646465"/>
    <n v="10"/>
    <x v="1"/>
    <x v="0"/>
    <x v="1"/>
    <d v="2025-12-17T00:00:00"/>
    <s v="diciembre"/>
    <n v="2025"/>
  </r>
  <r>
    <x v="0"/>
    <n v="749"/>
    <n v="1"/>
    <d v="2025-10-01T00:00:00"/>
    <d v="2025-10-04T00:00:00"/>
    <d v="2025-10-10T00:00:00"/>
    <s v="MariellaP"/>
    <x v="2"/>
    <s v="MARC1989"/>
    <n v="13873.49"/>
    <s v="USD"/>
    <n v="11931.2014"/>
    <n v="13873.49"/>
    <n v="1105.1600000000001"/>
    <n v="950.43760000000009"/>
    <n v="1105.1600000000001"/>
    <n v="7.9659840458312953E-2"/>
    <n v="10"/>
    <x v="1"/>
    <x v="0"/>
    <x v="1"/>
    <d v="2025-11-24T00:00:00"/>
    <s v="noviembre"/>
    <n v="2025"/>
  </r>
  <r>
    <x v="0"/>
    <n v="750"/>
    <n v="0"/>
    <d v="2025-10-06T00:00:00"/>
    <d v="2025-10-30T00:00:00"/>
    <d v="2025-11-12T00:00:00"/>
    <s v="ClaudiaF"/>
    <x v="3"/>
    <s v="JORGEP"/>
    <n v="59139"/>
    <s v="USD"/>
    <n v="50859.54"/>
    <n v="59139"/>
    <n v="5977"/>
    <n v="5140.22"/>
    <n v="5977"/>
    <n v="0.10106697779806896"/>
    <n v="10"/>
    <x v="1"/>
    <x v="0"/>
    <x v="1"/>
    <d v="2025-12-27T00:00:00"/>
    <s v="diciembre"/>
    <n v="2025"/>
  </r>
  <r>
    <x v="0"/>
    <n v="751"/>
    <n v="1"/>
    <d v="2025-10-06T00:00:00"/>
    <d v="2025-11-19T00:00:00"/>
    <d v="2025-11-24T00:00:00"/>
    <s v="AndreaG"/>
    <x v="3"/>
    <s v="JAIMEG"/>
    <n v="27327"/>
    <s v="EUR"/>
    <n v="27327"/>
    <n v="31699.319999999996"/>
    <n v="2504.46"/>
    <n v="2504.46"/>
    <n v="2905.1735999999996"/>
    <n v="9.164782083653529E-2"/>
    <n v="10"/>
    <x v="1"/>
    <x v="2"/>
    <x v="1"/>
    <d v="2026-01-08T00:00:00"/>
    <s v="enero"/>
    <n v="2026"/>
  </r>
  <r>
    <x v="0"/>
    <n v="752"/>
    <n v="1"/>
    <d v="2025-10-06T00:00:00"/>
    <d v="2025-10-22T00:00:00"/>
    <d v="2025-11-12T00:00:00"/>
    <s v="MinervaH"/>
    <x v="3"/>
    <m/>
    <n v="60434.3"/>
    <s v="MXN"/>
    <n v="2900.8464000000004"/>
    <n v="3384.3208000000004"/>
    <n v="8966.7800000000007"/>
    <n v="430.40544000000006"/>
    <n v="502.13968000000006"/>
    <n v="0.14837236470017853"/>
    <n v="10"/>
    <x v="1"/>
    <x v="0"/>
    <x v="1"/>
    <d v="2025-12-27T00:00:00"/>
    <s v="diciembre"/>
    <n v="2025"/>
  </r>
  <r>
    <x v="0"/>
    <n v="753"/>
    <n v="1"/>
    <d v="2025-10-07T00:00:00"/>
    <d v="2025-10-26T00:00:00"/>
    <d v="2025-10-30T00:00:00"/>
    <s v="DianaM"/>
    <x v="3"/>
    <m/>
    <n v="9702.5400000000009"/>
    <s v="USD"/>
    <n v="8344.1844000000001"/>
    <n v="9702.5400000000009"/>
    <n v="858.29"/>
    <n v="738.12939999999992"/>
    <n v="858.29"/>
    <n v="8.846034131268718E-2"/>
    <n v="10"/>
    <x v="1"/>
    <x v="0"/>
    <x v="1"/>
    <d v="2025-12-14T00:00:00"/>
    <s v="diciembre"/>
    <n v="2025"/>
  </r>
  <r>
    <x v="0"/>
    <n v="754"/>
    <n v="1"/>
    <d v="2025-10-07T00:00:00"/>
    <d v="2025-12-14T00:00:00"/>
    <d v="2026-01-03T00:00:00"/>
    <s v="VeronicaN"/>
    <x v="3"/>
    <m/>
    <n v="78626"/>
    <s v="USD"/>
    <n v="67618.36"/>
    <n v="78626"/>
    <n v="3783.16"/>
    <n v="3253.5175999999997"/>
    <n v="3783.16"/>
    <n v="4.8115890417927909E-2"/>
    <n v="10"/>
    <x v="1"/>
    <x v="1"/>
    <x v="1"/>
    <d v="2026-02-17T00:00:00"/>
    <s v="febrero"/>
    <n v="2026"/>
  </r>
  <r>
    <x v="0"/>
    <n v="755"/>
    <n v="1"/>
    <d v="2025-10-07T00:00:00"/>
    <d v="2025-11-07T00:00:00"/>
    <d v="2025-11-30T00:00:00"/>
    <s v="VeronicaN"/>
    <x v="3"/>
    <m/>
    <n v="31647.17"/>
    <s v="USD"/>
    <n v="27216.566199999997"/>
    <n v="31647.17"/>
    <n v="5208.53"/>
    <n v="4479.3357999999998"/>
    <n v="5208.53"/>
    <n v="0.16458122479829951"/>
    <n v="10"/>
    <x v="1"/>
    <x v="2"/>
    <x v="1"/>
    <d v="2026-01-14T00:00:00"/>
    <s v="enero"/>
    <n v="2026"/>
  </r>
  <r>
    <x v="0"/>
    <n v="756"/>
    <n v="1"/>
    <d v="2025-10-08T00:00:00"/>
    <d v="2025-10-17T00:00:00"/>
    <d v="2025-10-24T00:00:00"/>
    <s v="MariellaP"/>
    <x v="3"/>
    <s v="JAIMEG"/>
    <n v="33091"/>
    <s v="USD"/>
    <n v="28458.26"/>
    <n v="33091"/>
    <n v="5674.52"/>
    <n v="4880.0871999999999"/>
    <n v="5674.52"/>
    <n v="0.17148227614759301"/>
    <n v="10"/>
    <x v="1"/>
    <x v="0"/>
    <x v="1"/>
    <d v="2025-12-08T00:00:00"/>
    <s v="diciembre"/>
    <n v="2025"/>
  </r>
  <r>
    <x v="0"/>
    <n v="757"/>
    <n v="1"/>
    <d v="2025-10-08T00:00:00"/>
    <d v="2025-09-11T00:00:00"/>
    <d v="2025-09-16T00:00:00"/>
    <s v="PaulinaV"/>
    <x v="3"/>
    <m/>
    <n v="1067.6400000000001"/>
    <s v="USD"/>
    <n v="918.17040000000009"/>
    <n v="1067.6400000000001"/>
    <n v="106.76"/>
    <n v="91.813600000000008"/>
    <n v="106.76"/>
    <n v="9.9996253418755385E-2"/>
    <n v="10"/>
    <x v="1"/>
    <x v="6"/>
    <x v="1"/>
    <d v="2025-10-31T00:00:00"/>
    <s v="octubre"/>
    <n v="2025"/>
  </r>
  <r>
    <x v="0"/>
    <n v="758"/>
    <n v="1"/>
    <d v="2025-10-08T00:00:00"/>
    <d v="2025-08-30T00:00:00"/>
    <d v="2025-09-01T00:00:00"/>
    <s v="PaulinaV"/>
    <x v="3"/>
    <m/>
    <n v="1002.1"/>
    <s v="EUR"/>
    <n v="1002.1"/>
    <n v="1162.4359999999999"/>
    <n v="102.1"/>
    <n v="102.1"/>
    <n v="118.43599999999998"/>
    <n v="0.10188603931743338"/>
    <n v="10"/>
    <x v="1"/>
    <x v="11"/>
    <x v="1"/>
    <d v="2025-10-16T00:00:00"/>
    <s v="octubre"/>
    <n v="2025"/>
  </r>
  <r>
    <x v="0"/>
    <n v="759"/>
    <n v="1"/>
    <d v="2025-10-08T00:00:00"/>
    <d v="2025-08-25T00:00:00"/>
    <d v="2025-10-22T00:00:00"/>
    <s v="LorenzaP"/>
    <x v="3"/>
    <s v="JORGEP"/>
    <n v="66948.31"/>
    <s v="USD"/>
    <n v="57575.546599999994"/>
    <n v="66948.31"/>
    <n v="9532.4500000000007"/>
    <n v="8197.9070000000011"/>
    <n v="9532.4500000000007"/>
    <n v="0.14238522227073397"/>
    <n v="10"/>
    <x v="1"/>
    <x v="11"/>
    <x v="1"/>
    <d v="2025-12-06T00:00:00"/>
    <s v="diciembre"/>
    <n v="2025"/>
  </r>
  <r>
    <x v="0"/>
    <n v="760"/>
    <n v="1"/>
    <d v="2025-10-08T00:00:00"/>
    <d v="2025-10-11T00:00:00"/>
    <d v="2025-10-18T00:00:00"/>
    <s v="LorenzaP"/>
    <x v="3"/>
    <m/>
    <n v="33200"/>
    <s v="USD"/>
    <n v="28552"/>
    <n v="33200"/>
    <n v="7190"/>
    <n v="6183.4"/>
    <n v="7190"/>
    <n v="0.21656626506024096"/>
    <n v="10"/>
    <x v="1"/>
    <x v="0"/>
    <x v="1"/>
    <d v="2025-12-02T00:00:00"/>
    <s v="diciembre"/>
    <n v="2025"/>
  </r>
  <r>
    <x v="0"/>
    <n v="761"/>
    <n v="1"/>
    <d v="2025-10-08T00:00:00"/>
    <d v="2025-12-06T00:00:00"/>
    <d v="2026-01-07T00:00:00"/>
    <s v="VeronicaN"/>
    <x v="3"/>
    <m/>
    <n v="161501.70000000001"/>
    <s v="USD"/>
    <n v="138891.462"/>
    <n v="161501.70000000001"/>
    <n v="21386.21"/>
    <n v="18392.140599999999"/>
    <n v="21386.21"/>
    <n v="0.13242095903634449"/>
    <n v="10"/>
    <x v="1"/>
    <x v="1"/>
    <x v="1"/>
    <d v="2026-02-21T00:00:00"/>
    <s v="febrero"/>
    <n v="2026"/>
  </r>
  <r>
    <x v="0"/>
    <n v="762"/>
    <n v="1"/>
    <d v="2025-10-09T00:00:00"/>
    <d v="2025-11-12T00:00:00"/>
    <d v="2025-12-05T00:00:00"/>
    <s v="VeronicaN"/>
    <x v="3"/>
    <m/>
    <n v="85590.5"/>
    <s v="USD"/>
    <n v="73607.83"/>
    <n v="85590.5"/>
    <n v="13578.83"/>
    <n v="11677.793799999999"/>
    <n v="13578.83"/>
    <n v="0.15864879864003598"/>
    <n v="10"/>
    <x v="1"/>
    <x v="2"/>
    <x v="1"/>
    <d v="2026-01-19T00:00:00"/>
    <s v="enero"/>
    <n v="2026"/>
  </r>
  <r>
    <x v="0"/>
    <n v="763"/>
    <n v="1"/>
    <d v="2025-10-09T00:00:00"/>
    <d v="2025-12-05T00:00:00"/>
    <d v="2025-12-08T00:00:00"/>
    <s v="FernandaS"/>
    <x v="3"/>
    <s v="JAIMEG,MARTINB"/>
    <n v="6892.52"/>
    <s v="EUR"/>
    <n v="6892.52"/>
    <n v="7995.3231999999998"/>
    <n v="877.57"/>
    <n v="877.57"/>
    <n v="1017.9811999999999"/>
    <n v="0.12732208248942331"/>
    <n v="10"/>
    <x v="1"/>
    <x v="1"/>
    <x v="1"/>
    <d v="2026-01-22T00:00:00"/>
    <s v="enero"/>
    <n v="2026"/>
  </r>
  <r>
    <x v="0"/>
    <n v="764"/>
    <n v="0"/>
    <d v="2025-10-09T00:00:00"/>
    <d v="2026-04-25T00:00:00"/>
    <d v="2026-05-17T00:00:00"/>
    <s v="MariellaP"/>
    <x v="3"/>
    <s v="JAIMEG"/>
    <n v="12874.88"/>
    <s v="USD"/>
    <n v="11072.396799999999"/>
    <n v="12874.88"/>
    <n v="784"/>
    <n v="674.24"/>
    <n v="784"/>
    <n v="6.0893771437093014E-2"/>
    <n v="10"/>
    <x v="1"/>
    <x v="9"/>
    <x v="2"/>
    <d v="2026-07-01T00:00:00"/>
    <s v="julio"/>
    <n v="2026"/>
  </r>
  <r>
    <x v="0"/>
    <n v="765"/>
    <n v="0"/>
    <d v="2025-10-09T00:00:00"/>
    <d v="2025-12-08T00:00:00"/>
    <d v="2025-12-11T00:00:00"/>
    <s v="LorenzaP"/>
    <x v="3"/>
    <m/>
    <n v="418305.1"/>
    <s v="USD"/>
    <n v="359742.386"/>
    <n v="418305.1"/>
    <n v="41830.51"/>
    <n v="35974.238600000004"/>
    <n v="41830.51"/>
    <n v="0.1"/>
    <n v="10"/>
    <x v="1"/>
    <x v="1"/>
    <x v="1"/>
    <d v="2026-01-25T00:00:00"/>
    <s v="enero"/>
    <n v="2026"/>
  </r>
  <r>
    <x v="0"/>
    <n v="766"/>
    <n v="0"/>
    <d v="2025-10-10T00:00:00"/>
    <d v="2025-10-14T00:00:00"/>
    <d v="2025-10-19T00:00:00"/>
    <s v="LuisHdz"/>
    <x v="3"/>
    <s v="MARC1989"/>
    <n v="17247.439999999999"/>
    <s v="USD"/>
    <n v="14832.798399999998"/>
    <n v="17247.439999999999"/>
    <n v="1410"/>
    <n v="1212.5999999999999"/>
    <n v="1410"/>
    <n v="8.1751262796101926E-2"/>
    <n v="10"/>
    <x v="1"/>
    <x v="0"/>
    <x v="1"/>
    <d v="2025-12-03T00:00:00"/>
    <s v="diciembre"/>
    <n v="2025"/>
  </r>
  <r>
    <x v="0"/>
    <n v="767"/>
    <n v="0"/>
    <d v="2025-10-10T00:00:00"/>
    <d v="2025-10-23T00:00:00"/>
    <d v="2025-11-08T00:00:00"/>
    <s v="LuisHdz"/>
    <x v="3"/>
    <s v="MARC1989"/>
    <n v="65660.42"/>
    <s v="USD"/>
    <n v="56467.961199999998"/>
    <n v="65660.42"/>
    <n v="5293.14"/>
    <n v="4552.1004000000003"/>
    <n v="5293.14"/>
    <n v="8.0613861440423332E-2"/>
    <n v="10"/>
    <x v="1"/>
    <x v="0"/>
    <x v="1"/>
    <d v="2025-12-23T00:00:00"/>
    <s v="diciembre"/>
    <n v="2025"/>
  </r>
  <r>
    <x v="0"/>
    <n v="769"/>
    <n v="0"/>
    <d v="2025-10-13T00:00:00"/>
    <d v="2025-10-11T00:00:00"/>
    <d v="2025-10-12T00:00:00"/>
    <s v="AndreaG"/>
    <x v="4"/>
    <m/>
    <n v="1823"/>
    <s v="EUR"/>
    <n v="1823"/>
    <n v="2114.6799999999998"/>
    <n v="160"/>
    <n v="160"/>
    <n v="185.6"/>
    <n v="8.7767416346681296E-2"/>
    <n v="10"/>
    <x v="1"/>
    <x v="0"/>
    <x v="1"/>
    <d v="2025-11-26T00:00:00"/>
    <s v="noviembre"/>
    <n v="2025"/>
  </r>
  <r>
    <x v="0"/>
    <n v="770"/>
    <n v="0"/>
    <d v="2025-10-13T00:00:00"/>
    <d v="2025-11-22T00:00:00"/>
    <d v="2025-11-25T00:00:00"/>
    <s v="LuisHdz"/>
    <x v="4"/>
    <s v="MARC1989"/>
    <n v="5943.6"/>
    <s v="EUR"/>
    <n v="5943.6"/>
    <n v="6894.576"/>
    <n v="585"/>
    <n v="585"/>
    <n v="678.59999999999991"/>
    <n v="9.8425196850393692E-2"/>
    <n v="10"/>
    <x v="1"/>
    <x v="2"/>
    <x v="1"/>
    <d v="2026-01-09T00:00:00"/>
    <s v="enero"/>
    <n v="2026"/>
  </r>
  <r>
    <x v="0"/>
    <n v="772"/>
    <n v="0"/>
    <d v="2025-10-13T00:00:00"/>
    <d v="2025-12-26T00:00:00"/>
    <d v="2026-01-05T00:00:00"/>
    <s v="DianaM"/>
    <x v="4"/>
    <s v="JORGEP,MARC1989"/>
    <n v="12782"/>
    <s v="USD"/>
    <n v="10992.52"/>
    <n v="12782"/>
    <n v="2105.1999999999998"/>
    <n v="1810.4719999999998"/>
    <n v="2105.1999999999998"/>
    <n v="0.16470035988108275"/>
    <n v="10"/>
    <x v="1"/>
    <x v="1"/>
    <x v="1"/>
    <d v="2026-02-19T00:00:00"/>
    <s v="febrero"/>
    <n v="2026"/>
  </r>
  <r>
    <x v="0"/>
    <n v="773"/>
    <n v="0"/>
    <d v="2025-10-13T00:00:00"/>
    <d v="2025-10-01T00:00:00"/>
    <d v="2025-10-07T00:00:00"/>
    <s v="VivianaS"/>
    <x v="4"/>
    <m/>
    <n v="14646"/>
    <s v="EUR"/>
    <n v="14646"/>
    <n v="16989.36"/>
    <n v="1489.57"/>
    <n v="1489.57"/>
    <n v="1727.9011999999998"/>
    <n v="0.10170490236241977"/>
    <n v="10"/>
    <x v="1"/>
    <x v="0"/>
    <x v="1"/>
    <d v="2025-11-21T00:00:00"/>
    <s v="noviembre"/>
    <n v="2025"/>
  </r>
  <r>
    <x v="0"/>
    <n v="774"/>
    <n v="0"/>
    <d v="2025-10-13T00:00:00"/>
    <d v="2025-12-23T00:00:00"/>
    <d v="2026-01-14T00:00:00"/>
    <s v="VivianaS"/>
    <x v="4"/>
    <m/>
    <n v="959220"/>
    <s v="JPY"/>
    <n v="5275.71"/>
    <n v="6139.0080000000007"/>
    <n v="102300"/>
    <n v="562.65"/>
    <n v="654.72"/>
    <n v="0.10664915243635453"/>
    <n v="10"/>
    <x v="1"/>
    <x v="1"/>
    <x v="1"/>
    <d v="2026-02-28T00:00:00"/>
    <s v="febrero"/>
    <n v="2026"/>
  </r>
  <r>
    <x v="0"/>
    <n v="775"/>
    <n v="0"/>
    <d v="2025-10-13T00:00:00"/>
    <d v="2025-12-24T00:00:00"/>
    <d v="2026-01-15T00:00:00"/>
    <s v="VivianaS"/>
    <x v="4"/>
    <m/>
    <n v="3689941"/>
    <s v="JPY"/>
    <n v="20294.675499999998"/>
    <n v="23615.6224"/>
    <n v="298763.2"/>
    <n v="1643.1976"/>
    <n v="1912.0844800000002"/>
    <n v="8.0966931449581447E-2"/>
    <n v="10"/>
    <x v="1"/>
    <x v="1"/>
    <x v="1"/>
    <d v="2026-03-01T00:00:00"/>
    <s v="marzo"/>
    <n v="2026"/>
  </r>
  <r>
    <x v="0"/>
    <n v="776"/>
    <n v="0"/>
    <d v="2025-10-13T00:00:00"/>
    <d v="2025-12-24T00:00:00"/>
    <d v="2026-01-14T00:00:00"/>
    <s v="VivianaS"/>
    <x v="4"/>
    <m/>
    <n v="3424575"/>
    <s v="JPY"/>
    <n v="18835.162499999999"/>
    <n v="21917.280000000002"/>
    <n v="255574.34"/>
    <n v="1405.65887"/>
    <n v="1635.675776"/>
    <n v="7.4629505851091016E-2"/>
    <n v="10"/>
    <x v="1"/>
    <x v="1"/>
    <x v="1"/>
    <d v="2026-02-28T00:00:00"/>
    <s v="febrero"/>
    <n v="2026"/>
  </r>
  <r>
    <x v="0"/>
    <n v="777"/>
    <n v="0"/>
    <d v="2025-10-14T00:00:00"/>
    <d v="2025-11-05T00:00:00"/>
    <d v="2025-12-17T00:00:00"/>
    <s v="AndreaG"/>
    <x v="4"/>
    <s v="JAIMEG,MARTINB"/>
    <n v="224728"/>
    <s v="EUR"/>
    <n v="224728"/>
    <n v="260684.47999999998"/>
    <n v="47381.96"/>
    <n v="47381.96"/>
    <n v="54963.073599999996"/>
    <n v="0.2108413726816418"/>
    <n v="10"/>
    <x v="1"/>
    <x v="2"/>
    <x v="1"/>
    <d v="2026-01-31T00:00:00"/>
    <s v="enero"/>
    <n v="2026"/>
  </r>
  <r>
    <x v="0"/>
    <n v="778"/>
    <n v="0"/>
    <d v="2025-10-14T00:00:00"/>
    <d v="2025-12-15T00:00:00"/>
    <d v="2025-12-21T00:00:00"/>
    <s v="IsraelB"/>
    <x v="4"/>
    <s v="DIANAM"/>
    <n v="5460.56"/>
    <s v="USD"/>
    <n v="4696.0816000000004"/>
    <n v="5460.56"/>
    <n v="299.88"/>
    <n v="257.89679999999998"/>
    <n v="299.88"/>
    <n v="5.4917444364680539E-2"/>
    <n v="10"/>
    <x v="1"/>
    <x v="1"/>
    <x v="1"/>
    <d v="2026-02-04T00:00:00"/>
    <s v="febrero"/>
    <n v="2026"/>
  </r>
  <r>
    <x v="0"/>
    <n v="779"/>
    <n v="0"/>
    <d v="2025-10-14T00:00:00"/>
    <d v="2026-03-27T00:00:00"/>
    <d v="2026-04-05T00:00:00"/>
    <s v="DianaM"/>
    <x v="4"/>
    <s v="MARC1989"/>
    <n v="88656.24"/>
    <s v="USD"/>
    <n v="76244.366399999999"/>
    <n v="88656.24"/>
    <n v="6725.46"/>
    <n v="5783.8955999999998"/>
    <n v="6725.46"/>
    <n v="7.5859973308139386E-2"/>
    <n v="10"/>
    <x v="1"/>
    <x v="5"/>
    <x v="2"/>
    <d v="2026-05-20T00:00:00"/>
    <s v="mayo"/>
    <n v="2026"/>
  </r>
  <r>
    <x v="0"/>
    <n v="780"/>
    <n v="0"/>
    <d v="2025-10-14T00:00:00"/>
    <d v="2025-11-12T00:00:00"/>
    <d v="2025-11-18T00:00:00"/>
    <s v="MariaM"/>
    <x v="4"/>
    <m/>
    <n v="7927.78"/>
    <s v="USD"/>
    <n v="6817.8908000000001"/>
    <n v="7927.78"/>
    <n v="521.4"/>
    <n v="448.404"/>
    <n v="521.4"/>
    <n v="6.5768727184659509E-2"/>
    <n v="10"/>
    <x v="1"/>
    <x v="2"/>
    <x v="1"/>
    <d v="2026-01-02T00:00:00"/>
    <s v="enero"/>
    <n v="2026"/>
  </r>
  <r>
    <x v="0"/>
    <n v="781"/>
    <n v="0"/>
    <d v="2025-10-15T00:00:00"/>
    <d v="2025-09-25T00:00:00"/>
    <d v="2025-10-09T00:00:00"/>
    <s v="RafaellaP"/>
    <x v="4"/>
    <m/>
    <n v="8424"/>
    <s v="USD"/>
    <n v="7244.64"/>
    <n v="8424"/>
    <n v="649.57000000000005"/>
    <n v="558.63020000000006"/>
    <n v="649.57000000000005"/>
    <n v="7.7109449192782537E-2"/>
    <n v="10"/>
    <x v="1"/>
    <x v="6"/>
    <x v="1"/>
    <d v="2025-11-23T00:00:00"/>
    <s v="noviembre"/>
    <n v="2025"/>
  </r>
  <r>
    <x v="0"/>
    <n v="782"/>
    <n v="0"/>
    <d v="2025-10-15T00:00:00"/>
    <d v="2025-12-24T00:00:00"/>
    <d v="2026-01-28T00:00:00"/>
    <s v="LuisHdz"/>
    <x v="4"/>
    <s v="MARC1989"/>
    <n v="36398.239999999998"/>
    <s v="USD"/>
    <n v="31302.486399999998"/>
    <n v="36398.239999999998"/>
    <n v="3459.46"/>
    <n v="2975.1356000000001"/>
    <n v="3459.46"/>
    <n v="9.5044705458285902E-2"/>
    <n v="10"/>
    <x v="1"/>
    <x v="1"/>
    <x v="1"/>
    <d v="2026-03-14T00:00:00"/>
    <s v="marzo"/>
    <n v="2026"/>
  </r>
  <r>
    <x v="0"/>
    <n v="783"/>
    <n v="0"/>
    <d v="2025-10-16T00:00:00"/>
    <d v="2025-11-07T00:00:00"/>
    <d v="2025-11-15T00:00:00"/>
    <s v="MartinB"/>
    <x v="4"/>
    <s v="JAIMEG"/>
    <n v="3925"/>
    <s v="GBP"/>
    <n v="4513.75"/>
    <n v="5259.5"/>
    <n v="327.08"/>
    <n v="376.14199999999994"/>
    <n v="438.28719999999998"/>
    <n v="8.3332484076433108E-2"/>
    <n v="10"/>
    <x v="1"/>
    <x v="2"/>
    <x v="1"/>
    <d v="2025-12-30T00:00:00"/>
    <s v="diciembre"/>
    <n v="2025"/>
  </r>
  <r>
    <x v="0"/>
    <n v="784"/>
    <n v="1"/>
    <d v="2025-10-16T00:00:00"/>
    <d v="2025-10-23T00:00:00"/>
    <d v="2025-10-26T00:00:00"/>
    <s v="FernandaS"/>
    <x v="4"/>
    <s v="MARTINB"/>
    <n v="1483.59"/>
    <s v="EUR"/>
    <n v="1483.59"/>
    <n v="1720.9643999999998"/>
    <n v="70"/>
    <n v="70"/>
    <n v="81.199999999999989"/>
    <n v="4.718284701298877E-2"/>
    <n v="10"/>
    <x v="1"/>
    <x v="0"/>
    <x v="1"/>
    <d v="2025-12-10T00:00:00"/>
    <s v="diciembre"/>
    <n v="2025"/>
  </r>
  <r>
    <x v="0"/>
    <n v="785"/>
    <n v="0"/>
    <d v="2025-10-16T00:00:00"/>
    <d v="2025-10-17T00:00:00"/>
    <d v="2025-10-21T00:00:00"/>
    <s v="LuisHdz"/>
    <x v="4"/>
    <s v="MARC1989"/>
    <n v="21730"/>
    <s v="USD"/>
    <n v="18687.8"/>
    <n v="21730"/>
    <n v="9171"/>
    <n v="7887.0599999999995"/>
    <n v="9171"/>
    <n v="0.42204325816843075"/>
    <n v="10"/>
    <x v="1"/>
    <x v="0"/>
    <x v="1"/>
    <d v="2025-12-05T00:00:00"/>
    <s v="diciembre"/>
    <n v="2025"/>
  </r>
  <r>
    <x v="0"/>
    <n v="786"/>
    <n v="0"/>
    <d v="2025-10-17T00:00:00"/>
    <d v="2025-11-21T00:00:00"/>
    <d v="2025-11-30T00:00:00"/>
    <s v="AndreaG"/>
    <x v="4"/>
    <s v="JAIMEG,MARTINB"/>
    <n v="59242.29"/>
    <s v="EUR"/>
    <n v="59242.29"/>
    <n v="68721.056400000001"/>
    <n v="8067.82"/>
    <n v="8067.82"/>
    <n v="9358.6711999999989"/>
    <n v="0.13618345948477009"/>
    <n v="10"/>
    <x v="1"/>
    <x v="2"/>
    <x v="1"/>
    <d v="2026-01-14T00:00:00"/>
    <s v="enero"/>
    <n v="2026"/>
  </r>
  <r>
    <x v="0"/>
    <n v="787"/>
    <n v="0"/>
    <d v="2025-10-17T00:00:00"/>
    <d v="2025-11-03T00:00:00"/>
    <d v="2025-11-09T00:00:00"/>
    <s v="ClaudiaF"/>
    <x v="4"/>
    <m/>
    <n v="9224.8799999999992"/>
    <s v="USD"/>
    <n v="7933.3967999999995"/>
    <n v="9224.8799999999992"/>
    <n v="0"/>
    <n v="0"/>
    <n v="0"/>
    <n v="0"/>
    <n v="10"/>
    <x v="1"/>
    <x v="2"/>
    <x v="1"/>
    <d v="2025-12-24T00:00:00"/>
    <s v="diciembre"/>
    <n v="2025"/>
  </r>
  <r>
    <x v="0"/>
    <n v="788"/>
    <n v="1"/>
    <d v="2025-10-17T00:00:00"/>
    <d v="2025-11-15T00:00:00"/>
    <d v="2025-11-15T00:00:00"/>
    <s v="ManonR"/>
    <x v="4"/>
    <m/>
    <n v="1750"/>
    <s v="USD"/>
    <n v="1505"/>
    <n v="1750"/>
    <n v="350"/>
    <n v="301"/>
    <n v="350"/>
    <n v="0.2"/>
    <n v="10"/>
    <x v="1"/>
    <x v="2"/>
    <x v="1"/>
    <d v="2025-12-30T00:00:00"/>
    <s v="diciembre"/>
    <n v="2025"/>
  </r>
  <r>
    <x v="0"/>
    <n v="789"/>
    <n v="0"/>
    <d v="2025-10-18T00:00:00"/>
    <d v="2026-04-04T00:00:00"/>
    <d v="2026-05-16T00:00:00"/>
    <s v="MartinB"/>
    <x v="4"/>
    <s v="CAROLEM,CONCHAD,JAIMEG"/>
    <n v="63017.78"/>
    <s v="EUR"/>
    <n v="63017.78"/>
    <n v="73100.624799999991"/>
    <n v="5291.07"/>
    <n v="5291.07"/>
    <n v="6137.6411999999991"/>
    <n v="8.3961542282194004E-2"/>
    <n v="10"/>
    <x v="1"/>
    <x v="9"/>
    <x v="2"/>
    <d v="2026-06-30T00:00:00"/>
    <s v="junio"/>
    <n v="2026"/>
  </r>
  <r>
    <x v="0"/>
    <n v="790"/>
    <n v="1"/>
    <d v="2025-10-20T00:00:00"/>
    <d v="2025-12-22T00:00:00"/>
    <d v="2025-12-31T00:00:00"/>
    <s v="DianaM"/>
    <x v="5"/>
    <s v="MARC1989"/>
    <n v="16376.31"/>
    <s v="USD"/>
    <n v="14083.6266"/>
    <n v="16376.31"/>
    <n v="729.01"/>
    <n v="626.94859999999994"/>
    <n v="729.01"/>
    <n v="4.4516133365819284E-2"/>
    <n v="10"/>
    <x v="1"/>
    <x v="1"/>
    <x v="1"/>
    <d v="2026-02-14T00:00:00"/>
    <s v="febrero"/>
    <n v="2026"/>
  </r>
  <r>
    <x v="0"/>
    <n v="791"/>
    <n v="0"/>
    <d v="2025-10-21T00:00:00"/>
    <d v="2025-10-27T00:00:00"/>
    <d v="2025-11-01T00:00:00"/>
    <s v="LucianaE"/>
    <x v="5"/>
    <m/>
    <n v="2042.72"/>
    <s v="EUR"/>
    <n v="2042.72"/>
    <n v="2369.5551999999998"/>
    <n v="181.55"/>
    <n v="181.55"/>
    <n v="210.59799999999998"/>
    <n v="8.8876595911333914E-2"/>
    <n v="10"/>
    <x v="1"/>
    <x v="0"/>
    <x v="1"/>
    <d v="2025-12-16T00:00:00"/>
    <s v="diciembre"/>
    <n v="2025"/>
  </r>
  <r>
    <x v="0"/>
    <n v="792"/>
    <n v="1"/>
    <d v="2025-10-21T00:00:00"/>
    <d v="2025-10-22T00:00:00"/>
    <d v="2025-10-23T00:00:00"/>
    <s v="LuisHdz"/>
    <x v="5"/>
    <s v="MARC1989"/>
    <n v="930"/>
    <s v="GBP"/>
    <n v="1069.5"/>
    <n v="1246.2"/>
    <n v="72.849999999999994"/>
    <n v="83.777499999999989"/>
    <n v="97.619"/>
    <n v="7.8333333333333324E-2"/>
    <n v="10"/>
    <x v="1"/>
    <x v="0"/>
    <x v="1"/>
    <d v="2025-12-07T00:00:00"/>
    <s v="diciembre"/>
    <n v="2025"/>
  </r>
  <r>
    <x v="0"/>
    <n v="793"/>
    <n v="0"/>
    <d v="2025-10-22T00:00:00"/>
    <d v="2026-04-28T00:00:00"/>
    <d v="2026-05-05T00:00:00"/>
    <s v="VivianaS"/>
    <x v="5"/>
    <m/>
    <n v="4474"/>
    <s v="EUR"/>
    <n v="4474"/>
    <n v="5189.8399999999992"/>
    <n v="0"/>
    <n v="0"/>
    <n v="0"/>
    <n v="0"/>
    <n v="10"/>
    <x v="1"/>
    <x v="9"/>
    <x v="2"/>
    <d v="2026-06-19T00:00:00"/>
    <s v="junio"/>
    <n v="2026"/>
  </r>
  <r>
    <x v="0"/>
    <n v="794"/>
    <n v="0"/>
    <d v="2025-10-23T00:00:00"/>
    <d v="2026-01-05T00:00:00"/>
    <d v="2026-01-11T00:00:00"/>
    <s v="IsraelB"/>
    <x v="5"/>
    <s v="DIANAM,MARC1989"/>
    <n v="17199.310000000001"/>
    <s v="USD"/>
    <n v="14791.4066"/>
    <n v="17199.310000000001"/>
    <n v="2225.37"/>
    <n v="1913.8181999999999"/>
    <n v="2225.37"/>
    <n v="0.12938716727589653"/>
    <n v="10"/>
    <x v="1"/>
    <x v="7"/>
    <x v="2"/>
    <d v="2026-02-25T00:00:00"/>
    <s v="febrero"/>
    <n v="2026"/>
  </r>
  <r>
    <x v="0"/>
    <n v="795"/>
    <n v="1"/>
    <d v="2025-10-23T00:00:00"/>
    <d v="2025-10-28T00:00:00"/>
    <d v="2025-10-31T00:00:00"/>
    <s v="MinervaH"/>
    <x v="5"/>
    <m/>
    <n v="11980.26"/>
    <s v="USD"/>
    <n v="10303.0236"/>
    <n v="11980.26"/>
    <n v="0"/>
    <n v="0"/>
    <n v="0"/>
    <n v="0"/>
    <n v="10"/>
    <x v="1"/>
    <x v="0"/>
    <x v="1"/>
    <d v="2025-12-15T00:00:00"/>
    <s v="diciembre"/>
    <n v="2025"/>
  </r>
  <r>
    <x v="0"/>
    <n v="796"/>
    <n v="0"/>
    <d v="2025-10-24T00:00:00"/>
    <d v="2027-02-23T00:00:00"/>
    <d v="2027-02-25T00:00:00"/>
    <s v="AndreaG"/>
    <x v="5"/>
    <s v="MARC1989"/>
    <n v="40526"/>
    <s v="EUR"/>
    <n v="40526"/>
    <n v="47010.159999999996"/>
    <n v="8201"/>
    <n v="8201"/>
    <n v="9513.16"/>
    <n v="0.20236391452400929"/>
    <n v="10"/>
    <x v="1"/>
    <x v="8"/>
    <x v="4"/>
    <d v="2027-04-11T00:00:00"/>
    <s v="abril"/>
    <n v="2027"/>
  </r>
  <r>
    <x v="0"/>
    <n v="797"/>
    <n v="1"/>
    <d v="2025-10-24T00:00:00"/>
    <d v="2025-11-11T00:00:00"/>
    <d v="2025-12-26T00:00:00"/>
    <s v="SalvadorR"/>
    <x v="5"/>
    <m/>
    <n v="2383.44"/>
    <s v="USD"/>
    <n v="2049.7584000000002"/>
    <n v="2383.44"/>
    <n v="28"/>
    <n v="24.08"/>
    <n v="28"/>
    <n v="1.1747725975900377E-2"/>
    <n v="10"/>
    <x v="1"/>
    <x v="2"/>
    <x v="1"/>
    <d v="2026-02-09T00:00:00"/>
    <s v="febrero"/>
    <n v="2026"/>
  </r>
  <r>
    <x v="0"/>
    <n v="798"/>
    <n v="0"/>
    <d v="2025-10-27T00:00:00"/>
    <d v="2025-12-03T00:00:00"/>
    <d v="2025-12-05T00:00:00"/>
    <s v="RafaellaP"/>
    <x v="6"/>
    <m/>
    <n v="5300"/>
    <s v="USD"/>
    <n v="4558"/>
    <n v="5300"/>
    <n v="576"/>
    <n v="495.36"/>
    <n v="576"/>
    <n v="0.10867924528301887"/>
    <n v="10"/>
    <x v="1"/>
    <x v="1"/>
    <x v="1"/>
    <d v="2026-01-19T00:00:00"/>
    <s v="enero"/>
    <n v="2026"/>
  </r>
  <r>
    <x v="0"/>
    <n v="799"/>
    <n v="0"/>
    <d v="2025-10-27T00:00:00"/>
    <d v="2025-12-27T00:00:00"/>
    <d v="2026-01-15T00:00:00"/>
    <s v="VivianaS"/>
    <x v="6"/>
    <m/>
    <n v="2233369"/>
    <s v="JPY"/>
    <n v="12283.529499999999"/>
    <n v="14293.561600000001"/>
    <n v="150419.82999999999"/>
    <n v="827.30906499999992"/>
    <n v="962.68691200000001"/>
    <n v="6.7351087079654107E-2"/>
    <n v="10"/>
    <x v="1"/>
    <x v="1"/>
    <x v="1"/>
    <d v="2026-03-01T00:00:00"/>
    <s v="marzo"/>
    <n v="2026"/>
  </r>
  <r>
    <x v="0"/>
    <n v="800"/>
    <n v="0"/>
    <d v="2025-10-28T00:00:00"/>
    <d v="2025-11-06T00:00:00"/>
    <d v="2025-11-15T00:00:00"/>
    <s v="FernandaS"/>
    <x v="6"/>
    <s v="JAIMEG"/>
    <n v="21430.04"/>
    <s v="USD"/>
    <n v="18429.8344"/>
    <n v="21430.04"/>
    <n v="3464.77"/>
    <n v="2979.7021999999997"/>
    <n v="3464.77"/>
    <n v="0.16167818632163075"/>
    <n v="10"/>
    <x v="1"/>
    <x v="2"/>
    <x v="1"/>
    <d v="2025-12-30T00:00:00"/>
    <s v="diciembre"/>
    <n v="2025"/>
  </r>
  <r>
    <x v="0"/>
    <n v="802"/>
    <n v="1"/>
    <d v="2025-10-28T00:00:00"/>
    <d v="2025-10-24T00:00:00"/>
    <d v="2025-10-26T00:00:00"/>
    <s v="ClaudiaF"/>
    <x v="6"/>
    <m/>
    <n v="858.4"/>
    <s v="USD"/>
    <n v="738.22399999999993"/>
    <n v="858.4"/>
    <n v="66.03"/>
    <n v="56.785800000000002"/>
    <n v="66.03"/>
    <n v="7.6922180801491158E-2"/>
    <n v="10"/>
    <x v="1"/>
    <x v="0"/>
    <x v="1"/>
    <d v="2025-12-10T00:00:00"/>
    <s v="diciembre"/>
    <n v="2025"/>
  </r>
  <r>
    <x v="0"/>
    <n v="803"/>
    <n v="1"/>
    <d v="2025-10-28T00:00:00"/>
    <d v="2025-10-25T00:00:00"/>
    <d v="2025-10-28T00:00:00"/>
    <s v="ClaudiaF"/>
    <x v="6"/>
    <m/>
    <n v="10075"/>
    <s v="MXN"/>
    <n v="483.6"/>
    <n v="564.20000000000005"/>
    <n v="782.73"/>
    <n v="37.571040000000004"/>
    <n v="43.832880000000003"/>
    <n v="7.7690322580645163E-2"/>
    <n v="10"/>
    <x v="1"/>
    <x v="0"/>
    <x v="1"/>
    <d v="2025-12-12T00:00:00"/>
    <s v="diciembre"/>
    <n v="2025"/>
  </r>
  <r>
    <x v="0"/>
    <n v="804"/>
    <n v="1"/>
    <d v="2025-10-28T00:00:00"/>
    <d v="2025-11-06T00:00:00"/>
    <d v="2025-11-09T00:00:00"/>
    <s v="IsraelB"/>
    <x v="6"/>
    <m/>
    <n v="2095.48"/>
    <s v="USD"/>
    <n v="1802.1127999999999"/>
    <n v="2095.48"/>
    <n v="422.7"/>
    <n v="363.52199999999999"/>
    <n v="422.7"/>
    <n v="0.20171989233970261"/>
    <n v="10"/>
    <x v="1"/>
    <x v="2"/>
    <x v="1"/>
    <d v="2025-12-24T00:00:00"/>
    <s v="diciembre"/>
    <n v="2025"/>
  </r>
  <r>
    <x v="0"/>
    <n v="805"/>
    <n v="1"/>
    <d v="2025-10-28T00:00:00"/>
    <d v="2025-09-26T00:00:00"/>
    <d v="2025-09-30T00:00:00"/>
    <s v="MariaJose"/>
    <x v="6"/>
    <m/>
    <n v="1238.3"/>
    <s v="USD"/>
    <n v="1064.9379999999999"/>
    <n v="1238.3"/>
    <n v="173.36"/>
    <n v="149.08960000000002"/>
    <n v="173.36"/>
    <n v="0.13999838488250024"/>
    <n v="10"/>
    <x v="1"/>
    <x v="6"/>
    <x v="1"/>
    <d v="2025-11-14T00:00:00"/>
    <s v="noviembre"/>
    <n v="2025"/>
  </r>
  <r>
    <x v="0"/>
    <n v="806"/>
    <n v="1"/>
    <d v="2025-10-28T00:00:00"/>
    <d v="2025-11-12T00:00:00"/>
    <d v="2025-11-17T00:00:00"/>
    <s v="MariaJose"/>
    <x v="6"/>
    <m/>
    <n v="14262"/>
    <s v="USD"/>
    <n v="12265.32"/>
    <n v="14262"/>
    <n v="1038"/>
    <n v="892.68"/>
    <n v="1038"/>
    <n v="7.2780816154816991E-2"/>
    <n v="10"/>
    <x v="1"/>
    <x v="2"/>
    <x v="1"/>
    <d v="2026-01-01T00:00:00"/>
    <s v="enero"/>
    <n v="2026"/>
  </r>
  <r>
    <x v="0"/>
    <n v="807"/>
    <n v="0"/>
    <d v="2025-10-28T00:00:00"/>
    <d v="2025-12-14T00:00:00"/>
    <d v="2025-12-26T00:00:00"/>
    <s v="LuisHdz"/>
    <x v="6"/>
    <s v="MARC1989"/>
    <n v="146203.39000000001"/>
    <s v="USD"/>
    <n v="125734.91540000001"/>
    <n v="146203.39000000001"/>
    <n v="16490"/>
    <n v="14181.4"/>
    <n v="16490"/>
    <n v="0.112788082410401"/>
    <n v="10"/>
    <x v="1"/>
    <x v="1"/>
    <x v="1"/>
    <d v="2026-02-09T00:00:00"/>
    <s v="febrero"/>
    <n v="2026"/>
  </r>
  <r>
    <x v="0"/>
    <n v="808"/>
    <n v="1"/>
    <d v="2025-10-29T00:00:00"/>
    <d v="2025-12-17T00:00:00"/>
    <d v="2025-12-21T00:00:00"/>
    <s v="FernandaS"/>
    <x v="6"/>
    <s v="MARC1989"/>
    <n v="37860.379999999997"/>
    <s v="EUR"/>
    <n v="37860.379999999997"/>
    <n v="43918.040799999995"/>
    <n v="4710.32"/>
    <n v="4710.32"/>
    <n v="5463.971199999999"/>
    <n v="0.12441290869241144"/>
    <n v="10"/>
    <x v="1"/>
    <x v="1"/>
    <x v="1"/>
    <d v="2026-02-04T00:00:00"/>
    <s v="febrero"/>
    <n v="2026"/>
  </r>
  <r>
    <x v="0"/>
    <n v="809"/>
    <n v="0"/>
    <d v="2025-10-29T00:00:00"/>
    <d v="2026-02-12T00:00:00"/>
    <d v="2026-02-15T00:00:00"/>
    <s v="VivianaS"/>
    <x v="6"/>
    <m/>
    <n v="174469"/>
    <s v="MXN"/>
    <n v="8374.5120000000006"/>
    <n v="9770.264000000001"/>
    <n v="22999"/>
    <n v="1103.952"/>
    <n v="1287.944"/>
    <n v="0.13182284531922575"/>
    <n v="10"/>
    <x v="1"/>
    <x v="8"/>
    <x v="2"/>
    <d v="2026-04-01T00:00:00"/>
    <s v="abril"/>
    <n v="2026"/>
  </r>
  <r>
    <x v="0"/>
    <n v="810"/>
    <n v="0"/>
    <d v="2025-10-29T00:00:00"/>
    <d v="2026-02-07T00:00:00"/>
    <d v="2026-03-07T00:00:00"/>
    <s v="DianaM"/>
    <x v="6"/>
    <s v="MARC1989"/>
    <n v="4646"/>
    <s v="USD"/>
    <n v="3995.56"/>
    <n v="4646"/>
    <n v="598.54"/>
    <n v="514.74439999999993"/>
    <n v="598.54"/>
    <n v="0.12882910030133446"/>
    <n v="10"/>
    <x v="1"/>
    <x v="8"/>
    <x v="2"/>
    <d v="2026-04-21T00:00:00"/>
    <s v="abril"/>
    <n v="2026"/>
  </r>
  <r>
    <x v="0"/>
    <n v="811"/>
    <n v="0"/>
    <d v="2025-10-31T00:00:00"/>
    <d v="2025-11-14T00:00:00"/>
    <d v="2026-02-24T00:00:00"/>
    <s v="VeronicaN"/>
    <x v="6"/>
    <m/>
    <n v="7214.27"/>
    <s v="USD"/>
    <n v="6204.2722000000003"/>
    <n v="7214.27"/>
    <n v="41.39"/>
    <n v="35.595399999999998"/>
    <n v="41.39"/>
    <n v="5.737240219731171E-3"/>
    <n v="10"/>
    <x v="1"/>
    <x v="2"/>
    <x v="1"/>
    <d v="2026-04-10T00:00:00"/>
    <s v="abril"/>
    <n v="2026"/>
  </r>
  <r>
    <x v="0"/>
    <n v="812"/>
    <n v="1"/>
    <d v="2025-10-31T00:00:00"/>
    <d v="2025-12-03T00:00:00"/>
    <d v="2025-12-18T00:00:00"/>
    <s v="AndreaG"/>
    <x v="6"/>
    <s v="MARC1989"/>
    <n v="31825"/>
    <s v="USD"/>
    <n v="27369.5"/>
    <n v="31825"/>
    <n v="5923.03"/>
    <n v="5093.8058000000001"/>
    <n v="5923.03"/>
    <n v="0.18611249018067558"/>
    <n v="10"/>
    <x v="1"/>
    <x v="1"/>
    <x v="1"/>
    <d v="2026-02-01T00:00:00"/>
    <s v="febrero"/>
    <n v="2026"/>
  </r>
  <r>
    <x v="0"/>
    <n v="813"/>
    <n v="1"/>
    <d v="2025-10-31T00:00:00"/>
    <d v="2025-12-14T00:00:00"/>
    <d v="2026-01-02T00:00:00"/>
    <s v="VeronicaN"/>
    <x v="6"/>
    <m/>
    <n v="90178.33"/>
    <s v="EUR"/>
    <n v="90178.33"/>
    <n v="104606.86279999999"/>
    <n v="12104.35"/>
    <n v="12104.35"/>
    <n v="14041.046"/>
    <n v="0.13422681480129428"/>
    <n v="10"/>
    <x v="1"/>
    <x v="1"/>
    <x v="1"/>
    <d v="2026-02-16T00:00:00"/>
    <s v="febrero"/>
    <n v="2026"/>
  </r>
  <r>
    <x v="0"/>
    <n v="814"/>
    <n v="0"/>
    <d v="2025-10-31T00:00:00"/>
    <d v="2026-04-28T00:00:00"/>
    <d v="2026-05-04T00:00:00"/>
    <s v="MartinO"/>
    <x v="6"/>
    <m/>
    <n v="11644.64"/>
    <s v="EUR"/>
    <n v="11644.64"/>
    <n v="13507.782399999998"/>
    <n v="1542"/>
    <n v="1542"/>
    <n v="1788.7199999999998"/>
    <n v="0.13242144025062175"/>
    <n v="10"/>
    <x v="1"/>
    <x v="9"/>
    <x v="2"/>
    <d v="2026-06-18T00:00:00"/>
    <s v="junio"/>
    <n v="2026"/>
  </r>
  <r>
    <x v="0"/>
    <n v="815"/>
    <n v="1"/>
    <d v="2025-11-03T00:00:00"/>
    <d v="2025-12-16T00:00:00"/>
    <d v="2025-12-21T00:00:00"/>
    <s v="MariellaP"/>
    <x v="7"/>
    <s v="MARC1989"/>
    <n v="253098.2"/>
    <s v="MXN"/>
    <n v="12148.713600000001"/>
    <n v="14173.4992"/>
    <n v="23619.99"/>
    <n v="1133.7595200000001"/>
    <n v="1322.7194400000001"/>
    <n v="9.3323421502009896E-2"/>
    <n v="11"/>
    <x v="1"/>
    <x v="1"/>
    <x v="1"/>
    <d v="2026-02-04T00:00:00"/>
    <s v="febrero"/>
    <n v="2026"/>
  </r>
  <r>
    <x v="0"/>
    <n v="817"/>
    <n v="1"/>
    <d v="2025-11-04T00:00:00"/>
    <d v="2025-11-26T00:00:00"/>
    <d v="2025-12-07T00:00:00"/>
    <s v="IsraelB"/>
    <x v="7"/>
    <m/>
    <n v="871.27"/>
    <s v="USD"/>
    <n v="749.29219999999998"/>
    <n v="871.27"/>
    <n v="26.6"/>
    <n v="22.876000000000001"/>
    <n v="26.6"/>
    <n v="3.0530145649454249E-2"/>
    <n v="11"/>
    <x v="1"/>
    <x v="2"/>
    <x v="1"/>
    <d v="2026-01-21T00:00:00"/>
    <s v="enero"/>
    <n v="2026"/>
  </r>
  <r>
    <x v="0"/>
    <n v="818"/>
    <n v="0"/>
    <d v="2025-11-04T00:00:00"/>
    <d v="2025-11-12T00:00:00"/>
    <d v="2025-11-20T00:00:00"/>
    <s v="ConchaD"/>
    <x v="7"/>
    <m/>
    <n v="18497"/>
    <s v="USD"/>
    <n v="15907.42"/>
    <n v="18497"/>
    <n v="6876.92"/>
    <n v="5914.1512000000002"/>
    <n v="6876.92"/>
    <n v="0.37178569497756392"/>
    <n v="11"/>
    <x v="1"/>
    <x v="2"/>
    <x v="1"/>
    <d v="2026-01-04T00:00:00"/>
    <s v="enero"/>
    <n v="2026"/>
  </r>
  <r>
    <x v="0"/>
    <n v="819"/>
    <n v="0"/>
    <d v="2025-11-04T00:00:00"/>
    <d v="2025-11-09T00:00:00"/>
    <d v="2026-04-15T00:00:00"/>
    <s v="IsraelB"/>
    <x v="7"/>
    <m/>
    <n v="3310.97"/>
    <s v="USD"/>
    <n v="2847.4341999999997"/>
    <n v="3310.97"/>
    <n v="180.32"/>
    <n v="155.0752"/>
    <n v="180.32"/>
    <n v="5.446138140786537E-2"/>
    <n v="11"/>
    <x v="1"/>
    <x v="2"/>
    <x v="1"/>
    <d v="2026-05-30T00:00:00"/>
    <s v="mayo"/>
    <n v="2026"/>
  </r>
  <r>
    <x v="0"/>
    <n v="820"/>
    <n v="1"/>
    <d v="2025-11-04T00:00:00"/>
    <d v="2025-12-10T00:00:00"/>
    <d v="2026-01-06T00:00:00"/>
    <s v="MinervaH"/>
    <x v="7"/>
    <m/>
    <n v="22963"/>
    <s v="MXN"/>
    <n v="1102.2239999999999"/>
    <n v="1285.9280000000001"/>
    <n v="0"/>
    <n v="0"/>
    <n v="0"/>
    <n v="0"/>
    <n v="11"/>
    <x v="1"/>
    <x v="1"/>
    <x v="1"/>
    <d v="2026-02-20T00:00:00"/>
    <s v="febrero"/>
    <n v="2026"/>
  </r>
  <r>
    <x v="0"/>
    <n v="821"/>
    <n v="0"/>
    <d v="2025-11-05T00:00:00"/>
    <d v="2025-11-11T00:00:00"/>
    <d v="2025-11-12T00:00:00"/>
    <s v="AndreaG"/>
    <x v="7"/>
    <s v="MARTINB"/>
    <n v="1702"/>
    <s v="EUR"/>
    <n v="1702"/>
    <n v="1974.32"/>
    <n v="162.63999999999999"/>
    <n v="162.63999999999999"/>
    <n v="188.66239999999996"/>
    <n v="9.5558166862514685E-2"/>
    <n v="11"/>
    <x v="1"/>
    <x v="2"/>
    <x v="1"/>
    <d v="2025-12-27T00:00:00"/>
    <s v="diciembre"/>
    <n v="2025"/>
  </r>
  <r>
    <x v="0"/>
    <n v="822"/>
    <n v="1"/>
    <d v="2025-11-05T00:00:00"/>
    <d v="2025-11-12T00:00:00"/>
    <d v="2025-11-16T00:00:00"/>
    <s v="LorenzaP"/>
    <x v="7"/>
    <m/>
    <n v="10649.6"/>
    <s v="USD"/>
    <n v="9158.6560000000009"/>
    <n v="10649.6"/>
    <n v="1619.6"/>
    <n v="1392.856"/>
    <n v="1619.6"/>
    <n v="0.15208082932692307"/>
    <n v="11"/>
    <x v="1"/>
    <x v="2"/>
    <x v="1"/>
    <d v="2025-12-31T00:00:00"/>
    <s v="diciembre"/>
    <n v="2025"/>
  </r>
  <r>
    <x v="0"/>
    <n v="823"/>
    <n v="0"/>
    <d v="2025-11-05T00:00:00"/>
    <d v="2026-07-07T00:00:00"/>
    <d v="2026-07-14T00:00:00"/>
    <s v="VeronicaN"/>
    <x v="7"/>
    <m/>
    <n v="42367.85"/>
    <s v="GBP"/>
    <n v="48723.027499999997"/>
    <n v="56772.919000000002"/>
    <n v="5367.85"/>
    <n v="6173.0275000000001"/>
    <n v="7192.9190000000008"/>
    <n v="0.12669630391912737"/>
    <n v="11"/>
    <x v="1"/>
    <x v="3"/>
    <x v="2"/>
    <d v="2026-08-28T00:00:00"/>
    <s v="agosto"/>
    <n v="2026"/>
  </r>
  <r>
    <x v="0"/>
    <n v="824"/>
    <n v="1"/>
    <d v="2025-11-05T00:00:00"/>
    <d v="2025-11-20T00:00:00"/>
    <d v="2025-11-26T00:00:00"/>
    <s v="IsraelB"/>
    <x v="7"/>
    <s v="DIANAM"/>
    <n v="110875.75"/>
    <s v="MXN"/>
    <n v="5322.0360000000001"/>
    <n v="6209.0420000000004"/>
    <n v="3298.75"/>
    <n v="158.34"/>
    <n v="184.73"/>
    <n v="2.9751771690383153E-2"/>
    <n v="11"/>
    <x v="1"/>
    <x v="2"/>
    <x v="1"/>
    <d v="2026-01-10T00:00:00"/>
    <s v="enero"/>
    <n v="2026"/>
  </r>
  <r>
    <x v="0"/>
    <n v="825"/>
    <n v="0"/>
    <d v="2025-11-06T00:00:00"/>
    <d v="2026-05-22T00:00:00"/>
    <d v="2026-05-25T00:00:00"/>
    <s v="MariellaP"/>
    <x v="7"/>
    <s v="MARC1989"/>
    <n v="10000"/>
    <s v="MXN"/>
    <n v="480"/>
    <n v="560"/>
    <n v="1000"/>
    <n v="48"/>
    <n v="56"/>
    <n v="0.1"/>
    <n v="11"/>
    <x v="1"/>
    <x v="4"/>
    <x v="2"/>
    <d v="2026-07-09T00:00:00"/>
    <s v="julio"/>
    <n v="2026"/>
  </r>
  <r>
    <x v="0"/>
    <n v="826"/>
    <n v="0"/>
    <d v="2025-11-07T00:00:00"/>
    <d v="2026-03-10T00:00:00"/>
    <d v="2026-04-18T00:00:00"/>
    <s v="MartinB"/>
    <x v="7"/>
    <s v="JAIMEG"/>
    <n v="10010"/>
    <s v="EUR"/>
    <n v="10010"/>
    <n v="11611.599999999999"/>
    <n v="399.63"/>
    <n v="399.63"/>
    <n v="463.57079999999996"/>
    <n v="3.9923076923076922E-2"/>
    <n v="11"/>
    <x v="1"/>
    <x v="5"/>
    <x v="2"/>
    <d v="2026-06-02T00:00:00"/>
    <s v="junio"/>
    <n v="2026"/>
  </r>
  <r>
    <x v="0"/>
    <n v="827"/>
    <n v="1"/>
    <d v="2025-11-07T00:00:00"/>
    <d v="2025-11-08T00:00:00"/>
    <d v="2025-11-15T00:00:00"/>
    <s v="manonr"/>
    <x v="7"/>
    <m/>
    <n v="7090.71"/>
    <s v="USD"/>
    <n v="6098.0105999999996"/>
    <n v="7090.71"/>
    <n v="1590.71"/>
    <n v="1368.0106000000001"/>
    <n v="1590.71"/>
    <n v="0.22433719613409661"/>
    <n v="11"/>
    <x v="1"/>
    <x v="2"/>
    <x v="1"/>
    <d v="2025-12-30T00:00:00"/>
    <s v="diciembre"/>
    <n v="2025"/>
  </r>
  <r>
    <x v="0"/>
    <n v="828"/>
    <n v="1"/>
    <d v="2025-11-07T00:00:00"/>
    <d v="2025-12-20T00:00:00"/>
    <d v="2025-12-27T00:00:00"/>
    <s v="MinervaH"/>
    <x v="7"/>
    <m/>
    <n v="124392"/>
    <s v="MXN"/>
    <n v="5970.8159999999998"/>
    <n v="6965.9520000000002"/>
    <n v="0"/>
    <n v="0"/>
    <n v="0"/>
    <n v="0"/>
    <n v="11"/>
    <x v="1"/>
    <x v="1"/>
    <x v="1"/>
    <d v="2026-02-10T00:00:00"/>
    <s v="febrero"/>
    <n v="2026"/>
  </r>
  <r>
    <x v="0"/>
    <n v="829"/>
    <n v="1"/>
    <d v="2025-11-08T00:00:00"/>
    <d v="2025-10-24T00:00:00"/>
    <d v="2025-11-03T00:00:00"/>
    <s v="PaulinaA"/>
    <x v="7"/>
    <m/>
    <n v="6388.26"/>
    <s v="USD"/>
    <n v="5493.9036000000006"/>
    <n v="6388.26"/>
    <n v="0"/>
    <n v="0"/>
    <n v="0"/>
    <n v="0"/>
    <n v="11"/>
    <x v="1"/>
    <x v="0"/>
    <x v="1"/>
    <d v="2025-12-18T00:00:00"/>
    <s v="diciembre"/>
    <n v="2025"/>
  </r>
  <r>
    <x v="0"/>
    <n v="830"/>
    <n v="0"/>
    <d v="2025-11-10T00:00:00"/>
    <d v="2025-12-24T00:00:00"/>
    <d v="2026-01-02T00:00:00"/>
    <s v="AndreaG"/>
    <x v="8"/>
    <s v="JORGEP,MARC1989"/>
    <n v="117747"/>
    <s v="USD"/>
    <n v="101262.42"/>
    <n v="117747"/>
    <n v="13125"/>
    <n v="11287.5"/>
    <n v="13125"/>
    <n v="0.11146780809702159"/>
    <n v="11"/>
    <x v="1"/>
    <x v="1"/>
    <x v="1"/>
    <d v="2026-02-16T00:00:00"/>
    <s v="febrero"/>
    <n v="2026"/>
  </r>
  <r>
    <x v="0"/>
    <n v="831"/>
    <n v="0"/>
    <d v="2025-11-10T00:00:00"/>
    <d v="2025-12-19T00:00:00"/>
    <d v="2026-01-05T00:00:00"/>
    <s v="MartinB"/>
    <x v="8"/>
    <s v="JAIMEG"/>
    <n v="3162.11"/>
    <s v="USD"/>
    <n v="2719.4146000000001"/>
    <n v="3162.11"/>
    <n v="-995.69"/>
    <n v="-856.29340000000002"/>
    <n v="-995.69"/>
    <n v="-0.31488151898574052"/>
    <n v="11"/>
    <x v="1"/>
    <x v="1"/>
    <x v="1"/>
    <d v="2026-02-19T00:00:00"/>
    <s v="febrero"/>
    <n v="2026"/>
  </r>
  <r>
    <x v="0"/>
    <n v="832"/>
    <n v="0"/>
    <d v="2025-11-10T00:00:00"/>
    <d v="2025-12-17T00:00:00"/>
    <d v="2025-12-26T00:00:00"/>
    <s v="AndreaG"/>
    <x v="8"/>
    <s v="JAIMEG,MARTINB"/>
    <n v="52769.41"/>
    <s v="USD"/>
    <n v="45381.692600000002"/>
    <n v="52769.41"/>
    <n v="5048.3500000000004"/>
    <n v="4341.5810000000001"/>
    <n v="5048.3500000000004"/>
    <n v="9.5668115296343087E-2"/>
    <n v="11"/>
    <x v="1"/>
    <x v="1"/>
    <x v="1"/>
    <d v="2026-02-09T00:00:00"/>
    <s v="febrero"/>
    <n v="2026"/>
  </r>
  <r>
    <x v="0"/>
    <n v="833"/>
    <n v="0"/>
    <d v="2025-11-10T00:00:00"/>
    <d v="2025-11-22T00:00:00"/>
    <d v="2025-11-30T00:00:00"/>
    <s v="RafaellaP"/>
    <x v="8"/>
    <m/>
    <n v="9930"/>
    <s v="USD"/>
    <n v="8539.7999999999993"/>
    <n v="9930"/>
    <n v="1392"/>
    <n v="1197.1199999999999"/>
    <n v="1392"/>
    <n v="0.14018126888217522"/>
    <n v="11"/>
    <x v="1"/>
    <x v="2"/>
    <x v="1"/>
    <d v="2026-01-14T00:00:00"/>
    <s v="enero"/>
    <n v="2026"/>
  </r>
  <r>
    <x v="0"/>
    <n v="834"/>
    <n v="0"/>
    <d v="2025-11-11T00:00:00"/>
    <d v="2025-12-17T00:00:00"/>
    <d v="2026-01-20T00:00:00"/>
    <s v="ConchaD"/>
    <x v="8"/>
    <s v="MARC1989,MARTINB"/>
    <n v="90543.79"/>
    <s v="USD"/>
    <n v="77867.65939999999"/>
    <n v="90543.79"/>
    <n v="10334.39"/>
    <n v="8887.5753999999997"/>
    <n v="10334.39"/>
    <n v="0.11413692755737308"/>
    <n v="11"/>
    <x v="1"/>
    <x v="1"/>
    <x v="1"/>
    <d v="2026-03-06T00:00:00"/>
    <s v="marzo"/>
    <n v="2026"/>
  </r>
  <r>
    <x v="0"/>
    <n v="835"/>
    <n v="0"/>
    <d v="2025-11-11T00:00:00"/>
    <d v="2026-04-18T00:00:00"/>
    <d v="2026-05-03T00:00:00"/>
    <s v="LucianaE"/>
    <x v="8"/>
    <m/>
    <n v="68976.97"/>
    <s v="USD"/>
    <n v="59320.194199999998"/>
    <n v="68976.97"/>
    <n v="7424.28"/>
    <n v="6384.8807999999999"/>
    <n v="7424.28"/>
    <n v="0.10763418572894692"/>
    <n v="11"/>
    <x v="1"/>
    <x v="9"/>
    <x v="2"/>
    <d v="2026-06-17T00:00:00"/>
    <s v="junio"/>
    <n v="2026"/>
  </r>
  <r>
    <x v="0"/>
    <n v="836"/>
    <n v="1"/>
    <d v="2025-11-12T00:00:00"/>
    <d v="2025-12-04T00:00:00"/>
    <d v="2025-12-26T00:00:00"/>
    <s v="CaroleM"/>
    <x v="8"/>
    <s v="MARTINB"/>
    <n v="27115.5"/>
    <s v="USD"/>
    <n v="23319.329999999998"/>
    <n v="27115.5"/>
    <n v="100"/>
    <n v="86"/>
    <n v="100"/>
    <n v="3.687927569102543E-3"/>
    <n v="11"/>
    <x v="1"/>
    <x v="1"/>
    <x v="1"/>
    <d v="2026-02-09T00:00:00"/>
    <s v="febrero"/>
    <n v="2026"/>
  </r>
  <r>
    <x v="0"/>
    <n v="837"/>
    <n v="0"/>
    <d v="2025-11-12T00:00:00"/>
    <d v="2026-01-11T00:00:00"/>
    <d v="2026-01-18T00:00:00"/>
    <s v="VivianaS"/>
    <x v="8"/>
    <m/>
    <n v="6537.37"/>
    <s v="USD"/>
    <n v="5622.1381999999994"/>
    <n v="6537.37"/>
    <n v="369.14"/>
    <n v="317.46039999999999"/>
    <n v="369.14"/>
    <n v="5.6466132404927372E-2"/>
    <n v="11"/>
    <x v="1"/>
    <x v="7"/>
    <x v="2"/>
    <d v="2026-03-04T00:00:00"/>
    <s v="marzo"/>
    <n v="2026"/>
  </r>
  <r>
    <x v="0"/>
    <n v="838"/>
    <n v="0"/>
    <d v="2025-11-12T00:00:00"/>
    <d v="2026-03-23T00:00:00"/>
    <d v="2026-04-04T00:00:00"/>
    <s v="LucianaE"/>
    <x v="8"/>
    <m/>
    <n v="36173.800000000003"/>
    <s v="USD"/>
    <n v="31109.468000000001"/>
    <n v="36173.800000000003"/>
    <n v="3299.52"/>
    <n v="2837.5871999999999"/>
    <n v="3299.52"/>
    <n v="9.1212977348246516E-2"/>
    <n v="11"/>
    <x v="1"/>
    <x v="5"/>
    <x v="2"/>
    <d v="2026-05-19T00:00:00"/>
    <s v="mayo"/>
    <n v="2026"/>
  </r>
  <r>
    <x v="0"/>
    <n v="839"/>
    <n v="0"/>
    <d v="2025-11-12T00:00:00"/>
    <d v="2025-12-18T00:00:00"/>
    <d v="2025-12-18T00:00:00"/>
    <s v="IsraelB"/>
    <x v="8"/>
    <m/>
    <n v="41196.300000000003"/>
    <s v="MXN"/>
    <n v="1977.4224000000002"/>
    <n v="2306.9928"/>
    <n v="664.3"/>
    <n v="31.886399999999998"/>
    <n v="37.200800000000001"/>
    <n v="1.6125234547762782E-2"/>
    <n v="11"/>
    <x v="1"/>
    <x v="1"/>
    <x v="1"/>
    <d v="2026-02-01T00:00:00"/>
    <s v="febrero"/>
    <n v="2026"/>
  </r>
  <r>
    <x v="0"/>
    <n v="840"/>
    <n v="0"/>
    <d v="2025-11-13T00:00:00"/>
    <d v="2025-11-19T00:00:00"/>
    <d v="2025-11-26T00:00:00"/>
    <s v="MartinB"/>
    <x v="8"/>
    <s v="JAIMEG"/>
    <n v="6083.58"/>
    <s v="USD"/>
    <n v="5231.8787999999995"/>
    <n v="6083.58"/>
    <n v="0"/>
    <n v="0"/>
    <n v="0"/>
    <n v="0"/>
    <n v="11"/>
    <x v="1"/>
    <x v="2"/>
    <x v="1"/>
    <d v="2026-01-10T00:00:00"/>
    <s v="enero"/>
    <n v="2026"/>
  </r>
  <r>
    <x v="0"/>
    <n v="841"/>
    <n v="1"/>
    <d v="2025-11-13T00:00:00"/>
    <d v="2025-12-26T00:00:00"/>
    <d v="2026-01-06T00:00:00"/>
    <s v="VeronicaN"/>
    <x v="8"/>
    <m/>
    <n v="56571.9"/>
    <s v="USD"/>
    <n v="48651.834000000003"/>
    <n v="56571.9"/>
    <n v="5286.72"/>
    <n v="4546.5792000000001"/>
    <n v="5286.72"/>
    <n v="9.3451342450934116E-2"/>
    <n v="11"/>
    <x v="1"/>
    <x v="1"/>
    <x v="1"/>
    <d v="2026-02-20T00:00:00"/>
    <s v="febrero"/>
    <n v="2026"/>
  </r>
  <r>
    <x v="0"/>
    <n v="842"/>
    <n v="0"/>
    <d v="2025-11-14T00:00:00"/>
    <d v="2026-02-13T00:00:00"/>
    <d v="2026-02-20T00:00:00"/>
    <s v="VivianaS"/>
    <x v="8"/>
    <m/>
    <n v="1210.2"/>
    <s v="USD"/>
    <n v="1040.7719999999999"/>
    <n v="1210.2"/>
    <n v="1"/>
    <n v="0.86"/>
    <n v="1"/>
    <n v="8.2630970087588837E-4"/>
    <n v="11"/>
    <x v="1"/>
    <x v="8"/>
    <x v="2"/>
    <d v="2026-04-06T00:00:00"/>
    <s v="abril"/>
    <n v="2026"/>
  </r>
  <r>
    <x v="0"/>
    <n v="843"/>
    <n v="0"/>
    <d v="2025-11-17T00:00:00"/>
    <d v="2025-11-23T00:00:00"/>
    <d v="2026-01-17T00:00:00"/>
    <s v="VeronicaN"/>
    <x v="9"/>
    <m/>
    <n v="4699.7"/>
    <s v="USD"/>
    <n v="4041.7419999999997"/>
    <n v="4699.7"/>
    <n v="378.45"/>
    <n v="325.46699999999998"/>
    <n v="378.45"/>
    <n v="8.0526416579781684E-2"/>
    <n v="11"/>
    <x v="1"/>
    <x v="2"/>
    <x v="1"/>
    <d v="2026-03-03T00:00:00"/>
    <s v="marzo"/>
    <n v="2026"/>
  </r>
  <r>
    <x v="0"/>
    <n v="844"/>
    <n v="0"/>
    <d v="2025-11-18T00:00:00"/>
    <d v="2025-12-25T00:00:00"/>
    <d v="2025-12-30T00:00:00"/>
    <s v="MariellaP"/>
    <x v="9"/>
    <s v="MARC1989"/>
    <n v="12165.93"/>
    <s v="EUR"/>
    <n v="12165.93"/>
    <n v="14112.478799999999"/>
    <n v="1216.5899999999999"/>
    <n v="1216.5899999999999"/>
    <n v="1411.2443999999998"/>
    <n v="9.9999753409726985E-2"/>
    <n v="11"/>
    <x v="1"/>
    <x v="1"/>
    <x v="1"/>
    <d v="2026-02-13T00:00:00"/>
    <s v="febrero"/>
    <n v="2026"/>
  </r>
  <r>
    <x v="0"/>
    <n v="845"/>
    <n v="0"/>
    <d v="2025-11-18T00:00:00"/>
    <d v="2026-04-02T00:00:00"/>
    <d v="2026-04-11T00:00:00"/>
    <s v="LorenzaP"/>
    <x v="9"/>
    <m/>
    <n v="8685.09"/>
    <s v="USD"/>
    <n v="7469.1773999999996"/>
    <n v="8685.09"/>
    <n v="1025.07"/>
    <n v="881.5601999999999"/>
    <n v="1025.07"/>
    <n v="0.11802641077985374"/>
    <n v="11"/>
    <x v="1"/>
    <x v="9"/>
    <x v="2"/>
    <d v="2026-05-26T00:00:00"/>
    <s v="mayo"/>
    <n v="2026"/>
  </r>
  <r>
    <x v="0"/>
    <n v="846"/>
    <n v="0"/>
    <d v="2025-11-18T00:00:00"/>
    <d v="2026-03-27T00:00:00"/>
    <d v="2026-04-04T00:00:00"/>
    <s v="MariellaP"/>
    <x v="9"/>
    <m/>
    <n v="106061.2"/>
    <s v="USD"/>
    <n v="91212.631999999998"/>
    <n v="106061.2"/>
    <n v="581.70000000000005"/>
    <n v="500.26200000000006"/>
    <n v="581.70000000000005"/>
    <n v="5.4845692864119965E-3"/>
    <n v="11"/>
    <x v="1"/>
    <x v="5"/>
    <x v="2"/>
    <d v="2026-05-19T00:00:00"/>
    <s v="mayo"/>
    <n v="2026"/>
  </r>
  <r>
    <x v="0"/>
    <n v="847"/>
    <n v="1"/>
    <d v="2025-11-19T00:00:00"/>
    <d v="2025-11-21T00:00:00"/>
    <d v="2025-11-21T00:00:00"/>
    <s v="DianaM"/>
    <x v="9"/>
    <m/>
    <n v="1300.47"/>
    <s v="USD"/>
    <n v="1118.4041999999999"/>
    <n v="1300.47"/>
    <n v="221.94"/>
    <n v="190.86840000000001"/>
    <n v="221.94"/>
    <n v="0.17066137627165565"/>
    <n v="11"/>
    <x v="1"/>
    <x v="2"/>
    <x v="1"/>
    <d v="2026-01-05T00:00:00"/>
    <s v="enero"/>
    <n v="2026"/>
  </r>
  <r>
    <x v="0"/>
    <n v="848"/>
    <n v="0"/>
    <d v="2025-11-19T00:00:00"/>
    <d v="2025-12-18T00:00:00"/>
    <d v="2026-01-07T00:00:00"/>
    <s v="MinervaH"/>
    <x v="9"/>
    <m/>
    <n v="85720.99"/>
    <s v="USD"/>
    <n v="73720.051399999997"/>
    <n v="85720.99"/>
    <n v="13764.13"/>
    <n v="11837.1518"/>
    <n v="13764.13"/>
    <n v="0.16056895749804104"/>
    <n v="11"/>
    <x v="1"/>
    <x v="1"/>
    <x v="1"/>
    <d v="2026-02-21T00:00:00"/>
    <s v="febrero"/>
    <n v="2026"/>
  </r>
  <r>
    <x v="0"/>
    <n v="849"/>
    <n v="0"/>
    <d v="2025-11-19T00:00:00"/>
    <d v="2025-12-22T00:00:00"/>
    <d v="2025-12-27T00:00:00"/>
    <s v="LuciaS"/>
    <x v="9"/>
    <m/>
    <n v="4046.02"/>
    <s v="USD"/>
    <n v="3479.5771999999997"/>
    <n v="4046.02"/>
    <n v="483.8"/>
    <n v="416.06799999999998"/>
    <n v="483.8"/>
    <n v="0.11957429770490507"/>
    <n v="11"/>
    <x v="1"/>
    <x v="1"/>
    <x v="1"/>
    <d v="2026-02-10T00:00:00"/>
    <s v="febrero"/>
    <n v="2026"/>
  </r>
  <r>
    <x v="0"/>
    <n v="850"/>
    <n v="1"/>
    <d v="2025-11-19T00:00:00"/>
    <d v="2025-12-25T00:00:00"/>
    <d v="2026-01-07T00:00:00"/>
    <s v="MariaJose"/>
    <x v="9"/>
    <s v="EDUARDOH"/>
    <n v="179899.82"/>
    <s v="USD"/>
    <n v="154713.84520000001"/>
    <n v="179899.82"/>
    <n v="20317.05"/>
    <n v="17472.663"/>
    <n v="20317.05"/>
    <n v="0.1129353547991321"/>
    <n v="11"/>
    <x v="1"/>
    <x v="1"/>
    <x v="1"/>
    <d v="2026-02-21T00:00:00"/>
    <s v="febrero"/>
    <n v="2026"/>
  </r>
  <r>
    <x v="0"/>
    <n v="851"/>
    <n v="0"/>
    <d v="2025-11-20T00:00:00"/>
    <d v="2025-11-26T00:00:00"/>
    <d v="2025-11-28T00:00:00"/>
    <s v="IsraelB"/>
    <x v="9"/>
    <m/>
    <n v="430"/>
    <s v="USD"/>
    <n v="369.8"/>
    <n v="430"/>
    <n v="71.42"/>
    <n v="61.421199999999999"/>
    <n v="71.42"/>
    <n v="0.16609302325581393"/>
    <n v="11"/>
    <x v="1"/>
    <x v="2"/>
    <x v="1"/>
    <d v="2026-01-12T00:00:00"/>
    <s v="enero"/>
    <n v="2026"/>
  </r>
  <r>
    <x v="0"/>
    <n v="852"/>
    <n v="0"/>
    <d v="2025-11-21T00:00:00"/>
    <d v="2026-04-04T00:00:00"/>
    <d v="2026-04-11T00:00:00"/>
    <s v="MariellaP"/>
    <x v="9"/>
    <s v="JAIMEG"/>
    <n v="11149.92"/>
    <s v="USD"/>
    <n v="9588.9311999999991"/>
    <n v="11149.92"/>
    <n v="1115"/>
    <n v="958.9"/>
    <n v="1115"/>
    <n v="0.10000071749393719"/>
    <n v="11"/>
    <x v="1"/>
    <x v="9"/>
    <x v="2"/>
    <d v="2026-05-26T00:00:00"/>
    <s v="mayo"/>
    <n v="2026"/>
  </r>
  <r>
    <x v="0"/>
    <n v="854"/>
    <n v="0"/>
    <d v="2025-11-24T00:00:00"/>
    <d v="2025-11-20T00:00:00"/>
    <d v="2025-11-21T00:00:00"/>
    <s v="MariaM"/>
    <x v="10"/>
    <m/>
    <n v="2588.88"/>
    <s v="USD"/>
    <n v="2226.4367999999999"/>
    <n v="2588.88"/>
    <n v="0"/>
    <n v="0"/>
    <n v="0"/>
    <n v="0"/>
    <n v="11"/>
    <x v="1"/>
    <x v="2"/>
    <x v="1"/>
    <d v="2026-01-05T00:00:00"/>
    <s v="enero"/>
    <n v="2026"/>
  </r>
  <r>
    <x v="0"/>
    <n v="855"/>
    <n v="0"/>
    <d v="2025-11-24T00:00:00"/>
    <d v="2026-08-26T00:00:00"/>
    <d v="2026-09-06T00:00:00"/>
    <s v="LucianaE"/>
    <x v="10"/>
    <m/>
    <n v="14330.62"/>
    <s v="USD"/>
    <n v="12324.333200000001"/>
    <n v="14330.62"/>
    <n v="2178.65"/>
    <n v="1873.6390000000001"/>
    <n v="2178.65"/>
    <n v="0.15202761639063767"/>
    <n v="11"/>
    <x v="1"/>
    <x v="11"/>
    <x v="2"/>
    <d v="2026-10-21T00:00:00"/>
    <s v="octubre"/>
    <n v="2026"/>
  </r>
  <r>
    <x v="0"/>
    <n v="856"/>
    <n v="1"/>
    <d v="2025-11-24T00:00:00"/>
    <d v="2025-11-21T00:00:00"/>
    <d v="2025-11-24T00:00:00"/>
    <s v="MariellaG"/>
    <x v="10"/>
    <m/>
    <n v="8775"/>
    <s v="EUR"/>
    <n v="8775"/>
    <n v="10179"/>
    <n v="797.73"/>
    <n v="797.73"/>
    <n v="925.36680000000001"/>
    <n v="9.0909401709401705E-2"/>
    <n v="11"/>
    <x v="1"/>
    <x v="2"/>
    <x v="1"/>
    <d v="2026-01-08T00:00:00"/>
    <s v="enero"/>
    <n v="2026"/>
  </r>
  <r>
    <x v="0"/>
    <n v="857"/>
    <n v="1"/>
    <d v="2025-11-24T00:00:00"/>
    <d v="2025-11-23T00:00:00"/>
    <d v="2025-11-26T00:00:00"/>
    <s v="MariellaG"/>
    <x v="10"/>
    <m/>
    <n v="9081"/>
    <s v="EUR"/>
    <n v="9081"/>
    <n v="10533.96"/>
    <n v="825.55"/>
    <n v="825.55"/>
    <n v="957.63799999999992"/>
    <n v="9.0909591454685607E-2"/>
    <n v="11"/>
    <x v="1"/>
    <x v="2"/>
    <x v="1"/>
    <d v="2026-01-10T00:00:00"/>
    <s v="enero"/>
    <n v="2026"/>
  </r>
  <r>
    <x v="0"/>
    <n v="858"/>
    <n v="1"/>
    <d v="2025-11-24T00:00:00"/>
    <d v="2025-11-14T00:00:00"/>
    <d v="2025-11-17T00:00:00"/>
    <s v="MariaM"/>
    <x v="10"/>
    <m/>
    <n v="6523.9"/>
    <s v="USD"/>
    <n v="5610.5539999999992"/>
    <n v="6523.9"/>
    <n v="541.1"/>
    <n v="465.346"/>
    <n v="541.1"/>
    <n v="8.294118548720858E-2"/>
    <n v="11"/>
    <x v="1"/>
    <x v="2"/>
    <x v="1"/>
    <d v="2026-01-01T00:00:00"/>
    <s v="enero"/>
    <n v="2026"/>
  </r>
  <r>
    <x v="0"/>
    <n v="859"/>
    <n v="0"/>
    <d v="2025-11-24T00:00:00"/>
    <d v="2026-11-25T00:00:00"/>
    <d v="2026-11-29T00:00:00"/>
    <s v="MariellaG"/>
    <x v="10"/>
    <m/>
    <n v="72800"/>
    <s v="USD"/>
    <n v="62608"/>
    <n v="72800"/>
    <n v="1820"/>
    <n v="1565.2"/>
    <n v="1820"/>
    <n v="2.5000000000000001E-2"/>
    <n v="11"/>
    <x v="1"/>
    <x v="2"/>
    <x v="2"/>
    <d v="2027-01-13T00:00:00"/>
    <s v="enero"/>
    <n v="2027"/>
  </r>
  <r>
    <x v="0"/>
    <n v="860"/>
    <n v="1"/>
    <d v="2025-11-24T00:00:00"/>
    <d v="2025-12-12T00:00:00"/>
    <d v="2025-12-15T00:00:00"/>
    <s v="MariaM"/>
    <x v="10"/>
    <m/>
    <n v="10493"/>
    <s v="GBP"/>
    <n v="12066.949999999999"/>
    <n v="14060.62"/>
    <n v="1311.57"/>
    <n v="1508.3054999999997"/>
    <n v="1757.5038"/>
    <n v="0.12499475841036881"/>
    <n v="11"/>
    <x v="1"/>
    <x v="1"/>
    <x v="1"/>
    <d v="2026-01-29T00:00:00"/>
    <s v="enero"/>
    <n v="2026"/>
  </r>
  <r>
    <x v="0"/>
    <n v="861"/>
    <n v="0"/>
    <d v="2025-11-24T00:00:00"/>
    <d v="2025-09-30T00:00:00"/>
    <d v="2025-10-02T00:00:00"/>
    <s v="MariaM"/>
    <x v="10"/>
    <m/>
    <n v="275.92"/>
    <s v="EUR"/>
    <n v="275.92"/>
    <n v="320.06720000000001"/>
    <n v="27.59"/>
    <n v="27.59"/>
    <n v="32.004399999999997"/>
    <n v="9.9992751522180331E-2"/>
    <n v="11"/>
    <x v="1"/>
    <x v="6"/>
    <x v="1"/>
    <d v="2025-11-16T00:00:00"/>
    <s v="noviembre"/>
    <n v="2025"/>
  </r>
  <r>
    <x v="0"/>
    <n v="862"/>
    <n v="1"/>
    <d v="2025-11-24T00:00:00"/>
    <d v="2025-12-17T00:00:00"/>
    <d v="2025-12-18T00:00:00"/>
    <s v="MinervaH"/>
    <x v="10"/>
    <m/>
    <n v="263.72000000000003"/>
    <s v="USD"/>
    <n v="226.79920000000001"/>
    <n v="263.72000000000003"/>
    <n v="0"/>
    <n v="0"/>
    <n v="0"/>
    <n v="0"/>
    <n v="11"/>
    <x v="1"/>
    <x v="1"/>
    <x v="1"/>
    <d v="2026-02-01T00:00:00"/>
    <s v="febrero"/>
    <n v="2026"/>
  </r>
  <r>
    <x v="0"/>
    <n v="863"/>
    <n v="1"/>
    <d v="2025-11-25T00:00:00"/>
    <d v="2025-12-29T00:00:00"/>
    <d v="2026-01-03T00:00:00"/>
    <s v="VeronicaN"/>
    <x v="10"/>
    <m/>
    <n v="14492.61"/>
    <s v="EUR"/>
    <n v="14492.61"/>
    <n v="16811.427599999999"/>
    <n v="1992.61"/>
    <n v="1992.61"/>
    <n v="2311.4275999999995"/>
    <n v="0.13749145254029466"/>
    <n v="11"/>
    <x v="1"/>
    <x v="1"/>
    <x v="1"/>
    <d v="2026-02-17T00:00:00"/>
    <s v="febrero"/>
    <n v="2026"/>
  </r>
  <r>
    <x v="0"/>
    <n v="864"/>
    <n v="1"/>
    <d v="2025-11-26T00:00:00"/>
    <d v="2025-12-15T00:00:00"/>
    <d v="2025-12-15T00:00:00"/>
    <s v="LuisHdz"/>
    <x v="10"/>
    <s v="ISRAELB,MARC1989"/>
    <n v="287.76"/>
    <s v="USD"/>
    <n v="247.47359999999998"/>
    <n v="287.76"/>
    <n v="36.450000000000003"/>
    <n v="31.347000000000001"/>
    <n v="36.450000000000003"/>
    <n v="0.12666805671392828"/>
    <n v="11"/>
    <x v="1"/>
    <x v="1"/>
    <x v="1"/>
    <d v="2026-01-29T00:00:00"/>
    <s v="enero"/>
    <n v="2026"/>
  </r>
  <r>
    <x v="0"/>
    <n v="867"/>
    <n v="0"/>
    <d v="2025-11-27T00:00:00"/>
    <d v="2026-05-27T00:00:00"/>
    <d v="2026-06-02T00:00:00"/>
    <s v="MartinB"/>
    <x v="10"/>
    <s v="ANDREAG,JAIMEG"/>
    <n v="16067.26"/>
    <s v="EUR"/>
    <n v="16067.26"/>
    <n v="18638.0216"/>
    <n v="3410.67"/>
    <n v="3410.67"/>
    <n v="3956.3771999999999"/>
    <n v="0.21227452596148938"/>
    <n v="11"/>
    <x v="1"/>
    <x v="4"/>
    <x v="2"/>
    <d v="2026-07-17T00:00:00"/>
    <s v="julio"/>
    <n v="2026"/>
  </r>
  <r>
    <x v="0"/>
    <n v="868"/>
    <n v="1"/>
    <d v="2025-11-27T00:00:00"/>
    <d v="2025-12-26T00:00:00"/>
    <d v="2026-01-09T00:00:00"/>
    <s v="DianaM"/>
    <x v="10"/>
    <m/>
    <n v="7904.33"/>
    <s v="USD"/>
    <n v="6797.7237999999998"/>
    <n v="7904.33"/>
    <n v="165.25"/>
    <n v="142.11500000000001"/>
    <n v="165.25"/>
    <n v="2.0906262769899538E-2"/>
    <n v="11"/>
    <x v="1"/>
    <x v="1"/>
    <x v="1"/>
    <d v="2026-02-23T00:00:00"/>
    <s v="febrero"/>
    <n v="2026"/>
  </r>
  <r>
    <x v="0"/>
    <n v="869"/>
    <n v="1"/>
    <d v="2025-11-28T00:00:00"/>
    <d v="2025-12-02T00:00:00"/>
    <d v="2025-12-05T00:00:00"/>
    <s v="DianaM"/>
    <x v="10"/>
    <m/>
    <n v="1335.81"/>
    <s v="USD"/>
    <n v="1148.7965999999999"/>
    <n v="1335.81"/>
    <n v="56.2"/>
    <n v="48.332000000000001"/>
    <n v="56.2"/>
    <n v="4.2071851535772309E-2"/>
    <n v="11"/>
    <x v="1"/>
    <x v="1"/>
    <x v="1"/>
    <d v="2026-01-19T00:00:00"/>
    <s v="enero"/>
    <n v="2026"/>
  </r>
  <r>
    <x v="0"/>
    <n v="870"/>
    <n v="0"/>
    <d v="2025-12-01T00:00:00"/>
    <d v="2026-04-26T00:00:00"/>
    <d v="2026-05-02T00:00:00"/>
    <s v="ManonR"/>
    <x v="11"/>
    <m/>
    <n v="19002"/>
    <s v="USD"/>
    <n v="16341.72"/>
    <n v="19002"/>
    <n v="2850.3"/>
    <n v="2451.2580000000003"/>
    <n v="2850.3"/>
    <n v="0.15000000000000002"/>
    <n v="12"/>
    <x v="1"/>
    <x v="9"/>
    <x v="2"/>
    <d v="2026-06-16T00:00:00"/>
    <s v="junio"/>
    <n v="2026"/>
  </r>
  <r>
    <x v="0"/>
    <n v="871"/>
    <n v="1"/>
    <d v="2025-12-01T00:00:00"/>
    <d v="2025-12-02T00:00:00"/>
    <d v="2025-12-02T00:00:00"/>
    <s v="MinervaH"/>
    <x v="11"/>
    <m/>
    <n v="104592"/>
    <s v="MXN"/>
    <n v="5020.4160000000002"/>
    <n v="5857.152"/>
    <n v="800"/>
    <n v="38.4"/>
    <n v="44.800000000000004"/>
    <n v="7.6487685482637289E-3"/>
    <n v="12"/>
    <x v="1"/>
    <x v="1"/>
    <x v="1"/>
    <d v="2026-01-16T00:00:00"/>
    <s v="enero"/>
    <n v="2026"/>
  </r>
  <r>
    <x v="0"/>
    <n v="873"/>
    <n v="0"/>
    <d v="2025-12-02T00:00:00"/>
    <d v="2025-10-27T00:00:00"/>
    <d v="2025-12-31T00:00:00"/>
    <s v="LuisHdz"/>
    <x v="11"/>
    <s v="MARC1989"/>
    <n v="4827"/>
    <s v="USD"/>
    <n v="4151.22"/>
    <n v="4827"/>
    <n v="536.09"/>
    <n v="461.03740000000005"/>
    <n v="536.09"/>
    <n v="0.11106070022788482"/>
    <n v="12"/>
    <x v="1"/>
    <x v="0"/>
    <x v="1"/>
    <d v="2026-02-14T00:00:00"/>
    <s v="febrero"/>
    <n v="2026"/>
  </r>
  <r>
    <x v="0"/>
    <n v="874"/>
    <n v="0"/>
    <d v="2025-12-02T00:00:00"/>
    <d v="2026-07-27T00:00:00"/>
    <d v="2026-08-02T00:00:00"/>
    <s v="ManonR"/>
    <x v="11"/>
    <m/>
    <n v="18040"/>
    <s v="USD"/>
    <n v="15514.4"/>
    <n v="18040"/>
    <n v="2962"/>
    <n v="2547.3200000000002"/>
    <n v="2962"/>
    <n v="0.16419068736141909"/>
    <n v="12"/>
    <x v="1"/>
    <x v="3"/>
    <x v="2"/>
    <d v="2026-09-16T00:00:00"/>
    <s v="septiembre"/>
    <n v="2026"/>
  </r>
  <r>
    <x v="0"/>
    <n v="875"/>
    <n v="0"/>
    <d v="2025-12-02T00:00:00"/>
    <d v="2026-01-03T00:00:00"/>
    <d v="2026-01-07T00:00:00"/>
    <s v="DianaM"/>
    <x v="11"/>
    <s v="MARIELLAP"/>
    <n v="6617.34"/>
    <s v="USD"/>
    <n v="5690.9124000000002"/>
    <n v="6617.34"/>
    <n v="284.42"/>
    <n v="244.60120000000001"/>
    <n v="284.42"/>
    <n v="4.2981016541389742E-2"/>
    <n v="12"/>
    <x v="1"/>
    <x v="7"/>
    <x v="2"/>
    <d v="2026-02-21T00:00:00"/>
    <s v="febrero"/>
    <n v="2026"/>
  </r>
  <r>
    <x v="0"/>
    <n v="876"/>
    <n v="1"/>
    <d v="2025-12-02T00:00:00"/>
    <d v="2025-05-30T00:00:00"/>
    <d v="2025-06-01T00:00:00"/>
    <s v="LucianaE"/>
    <x v="11"/>
    <m/>
    <n v="508.64"/>
    <s v="USD"/>
    <n v="437.43039999999996"/>
    <n v="508.64"/>
    <n v="39.79"/>
    <n v="34.2194"/>
    <n v="39.79"/>
    <n v="7.8228216420257957E-2"/>
    <n v="12"/>
    <x v="1"/>
    <x v="4"/>
    <x v="1"/>
    <d v="2025-07-16T00:00:00"/>
    <s v="julio"/>
    <n v="2025"/>
  </r>
  <r>
    <x v="0"/>
    <n v="877"/>
    <n v="1"/>
    <d v="2025-12-02T00:00:00"/>
    <d v="2025-11-17T00:00:00"/>
    <d v="2025-11-26T00:00:00"/>
    <s v="VivianaS"/>
    <x v="11"/>
    <m/>
    <n v="10000"/>
    <s v="USD"/>
    <n v="8600"/>
    <n v="10000"/>
    <n v="1057.5"/>
    <n v="909.44999999999993"/>
    <n v="1057.5"/>
    <n v="0.10575"/>
    <n v="12"/>
    <x v="1"/>
    <x v="2"/>
    <x v="1"/>
    <d v="2026-01-10T00:00:00"/>
    <s v="enero"/>
    <n v="2026"/>
  </r>
  <r>
    <x v="0"/>
    <n v="878"/>
    <n v="0"/>
    <d v="2025-12-03T00:00:00"/>
    <d v="2025-12-04T00:00:00"/>
    <d v="2025-12-05T00:00:00"/>
    <s v="RafaellaP"/>
    <x v="11"/>
    <m/>
    <n v="1100"/>
    <s v="EUR"/>
    <n v="1100"/>
    <n v="1276"/>
    <n v="280"/>
    <n v="280"/>
    <n v="324.79999999999995"/>
    <n v="0.25454545454545452"/>
    <n v="12"/>
    <x v="1"/>
    <x v="1"/>
    <x v="1"/>
    <d v="2026-01-19T00:00:00"/>
    <s v="enero"/>
    <n v="2026"/>
  </r>
  <r>
    <x v="0"/>
    <n v="879"/>
    <n v="1"/>
    <d v="2025-12-03T00:00:00"/>
    <d v="2025-10-20T00:00:00"/>
    <d v="2025-10-24T00:00:00"/>
    <s v="LuisHdz"/>
    <x v="11"/>
    <s v="MARC1989"/>
    <n v="5281.02"/>
    <s v="USD"/>
    <n v="4541.6772000000001"/>
    <n v="5281.02"/>
    <n v="647.19000000000005"/>
    <n v="556.58339999999998"/>
    <n v="647.19000000000005"/>
    <n v="0.12255018916800163"/>
    <n v="12"/>
    <x v="1"/>
    <x v="0"/>
    <x v="1"/>
    <d v="2025-12-08T00:00:00"/>
    <s v="diciembre"/>
    <n v="2025"/>
  </r>
  <r>
    <x v="0"/>
    <n v="880"/>
    <n v="1"/>
    <d v="2025-12-03T00:00:00"/>
    <d v="2025-10-25T00:00:00"/>
    <d v="2025-10-29T00:00:00"/>
    <s v="VivianaS"/>
    <x v="11"/>
    <m/>
    <n v="7141.22"/>
    <s v="USD"/>
    <n v="6141.4492"/>
    <n v="7141.22"/>
    <n v="419.24"/>
    <n v="360.54640000000001"/>
    <n v="419.24"/>
    <n v="5.8707055657156622E-2"/>
    <n v="12"/>
    <x v="1"/>
    <x v="0"/>
    <x v="1"/>
    <d v="2025-12-13T00:00:00"/>
    <s v="diciembre"/>
    <n v="2025"/>
  </r>
  <r>
    <x v="0"/>
    <n v="881"/>
    <n v="0"/>
    <d v="2025-12-03T00:00:00"/>
    <d v="2026-01-28T00:00:00"/>
    <d v="2026-02-01T00:00:00"/>
    <s v="LuisHdz"/>
    <x v="11"/>
    <s v="MARC1989"/>
    <n v="81600"/>
    <s v="MXN"/>
    <n v="3916.8"/>
    <n v="4569.6000000000004"/>
    <n v="6000"/>
    <n v="288"/>
    <n v="336"/>
    <n v="7.3529411764705885E-2"/>
    <n v="12"/>
    <x v="1"/>
    <x v="7"/>
    <x v="2"/>
    <d v="2026-03-18T00:00:00"/>
    <s v="marzo"/>
    <n v="2026"/>
  </r>
  <r>
    <x v="0"/>
    <n v="882"/>
    <n v="0"/>
    <d v="2025-12-03T00:00:00"/>
    <d v="2026-01-10T00:00:00"/>
    <d v="2026-01-14T00:00:00"/>
    <s v="VivianaS"/>
    <x v="11"/>
    <m/>
    <n v="427120"/>
    <s v="JPY"/>
    <n v="2349.16"/>
    <n v="2733.5680000000002"/>
    <n v="30976"/>
    <n v="170.36799999999999"/>
    <n v="198.24640000000002"/>
    <n v="7.2522944371605169E-2"/>
    <n v="12"/>
    <x v="1"/>
    <x v="7"/>
    <x v="2"/>
    <d v="2026-02-28T00:00:00"/>
    <s v="febrero"/>
    <n v="2026"/>
  </r>
  <r>
    <x v="0"/>
    <n v="884"/>
    <n v="0"/>
    <d v="2025-12-03T00:00:00"/>
    <d v="2025-10-11T00:00:00"/>
    <d v="2025-10-13T00:00:00"/>
    <s v="VivianaS"/>
    <x v="11"/>
    <m/>
    <n v="759.07"/>
    <s v="USD"/>
    <n v="652.80020000000002"/>
    <n v="759.07"/>
    <n v="59.71"/>
    <n v="51.3506"/>
    <n v="59.71"/>
    <n v="7.8662046978539527E-2"/>
    <n v="12"/>
    <x v="1"/>
    <x v="0"/>
    <x v="1"/>
    <d v="2025-11-27T00:00:00"/>
    <s v="noviembre"/>
    <n v="2025"/>
  </r>
  <r>
    <x v="0"/>
    <n v="886"/>
    <n v="0"/>
    <d v="2025-12-04T00:00:00"/>
    <d v="2026-07-23T00:00:00"/>
    <d v="2026-08-07T00:00:00"/>
    <s v="AndreaG"/>
    <x v="11"/>
    <s v="MARC1989,MARTINB"/>
    <n v="335788"/>
    <s v="USD"/>
    <n v="288777.68"/>
    <n v="335788"/>
    <n v="50539"/>
    <n v="43463.54"/>
    <n v="50539"/>
    <n v="0.15050865426995605"/>
    <n v="12"/>
    <x v="1"/>
    <x v="3"/>
    <x v="2"/>
    <d v="2026-09-21T00:00:00"/>
    <s v="septiembre"/>
    <n v="2026"/>
  </r>
  <r>
    <x v="0"/>
    <n v="887"/>
    <n v="0"/>
    <d v="2025-12-04T00:00:00"/>
    <d v="2025-03-15T00:00:00"/>
    <d v="2026-03-29T00:00:00"/>
    <s v="MariellaP"/>
    <x v="11"/>
    <s v="JORGEP,LUISHDZ"/>
    <n v="425999.96"/>
    <s v="MXN"/>
    <n v="20447.998080000001"/>
    <n v="23855.997760000002"/>
    <n v="85499.839999999997"/>
    <n v="4103.9923200000003"/>
    <n v="4787.9910399999999"/>
    <n v="0.20070386861069189"/>
    <n v="12"/>
    <x v="1"/>
    <x v="5"/>
    <x v="1"/>
    <d v="2026-05-13T00:00:00"/>
    <s v="mayo"/>
    <n v="2026"/>
  </r>
  <r>
    <x v="0"/>
    <n v="888"/>
    <n v="1"/>
    <d v="2025-12-04T00:00:00"/>
    <d v="2025-12-22T00:00:00"/>
    <d v="2025-12-22T00:00:00"/>
    <s v="MinervaH"/>
    <x v="11"/>
    <m/>
    <n v="24249"/>
    <s v="MXN"/>
    <n v="1163.952"/>
    <n v="1357.944"/>
    <n v="2100"/>
    <n v="100.8"/>
    <n v="117.60000000000001"/>
    <n v="8.6601509340591368E-2"/>
    <n v="12"/>
    <x v="1"/>
    <x v="1"/>
    <x v="1"/>
    <d v="2026-02-05T00:00:00"/>
    <s v="febrero"/>
    <n v="2026"/>
  </r>
  <r>
    <x v="0"/>
    <n v="889"/>
    <n v="0"/>
    <d v="2025-12-04T00:00:00"/>
    <d v="2025-12-22T00:00:00"/>
    <d v="2025-12-28T00:00:00"/>
    <s v="MariaM"/>
    <x v="11"/>
    <m/>
    <n v="13350.88"/>
    <s v="USD"/>
    <n v="11481.756799999999"/>
    <n v="13350.88"/>
    <n v="2236.17"/>
    <n v="1923.1061999999999"/>
    <n v="2236.17"/>
    <n v="0.16749233009359682"/>
    <n v="12"/>
    <x v="1"/>
    <x v="1"/>
    <x v="1"/>
    <d v="2026-02-11T00:00:00"/>
    <s v="febrero"/>
    <n v="2026"/>
  </r>
  <r>
    <x v="0"/>
    <n v="890"/>
    <n v="0"/>
    <d v="2025-12-04T00:00:00"/>
    <d v="2025-12-26T00:00:00"/>
    <d v="2026-01-03T00:00:00"/>
    <s v="IsraelB"/>
    <x v="11"/>
    <m/>
    <n v="40428"/>
    <s v="MXN"/>
    <n v="1940.5440000000001"/>
    <n v="2263.9679999999998"/>
    <n v="0"/>
    <n v="0"/>
    <n v="0"/>
    <n v="0"/>
    <n v="12"/>
    <x v="1"/>
    <x v="1"/>
    <x v="1"/>
    <d v="2026-02-17T00:00:00"/>
    <s v="febrero"/>
    <n v="2026"/>
  </r>
  <r>
    <x v="0"/>
    <n v="891"/>
    <n v="0"/>
    <d v="2025-12-05T00:00:00"/>
    <d v="2026-06-11T00:00:00"/>
    <d v="2026-07-23T00:00:00"/>
    <s v="ManonR"/>
    <x v="11"/>
    <m/>
    <n v="5550906"/>
    <s v="MXN"/>
    <n v="266443.48800000001"/>
    <n v="310850.73600000003"/>
    <n v="236410"/>
    <n v="11347.68"/>
    <n v="13238.960000000001"/>
    <n v="4.2589443957436857E-2"/>
    <n v="12"/>
    <x v="1"/>
    <x v="10"/>
    <x v="2"/>
    <d v="2026-09-06T00:00:00"/>
    <s v="septiembre"/>
    <n v="2026"/>
  </r>
  <r>
    <x v="0"/>
    <n v="892"/>
    <n v="0"/>
    <d v="2025-12-05T00:00:00"/>
    <d v="2025-10-09T00:00:00"/>
    <d v="2025-10-12T00:00:00"/>
    <s v="VivianaS"/>
    <x v="11"/>
    <m/>
    <n v="4772.49"/>
    <s v="USD"/>
    <n v="4104.3413999999993"/>
    <n v="4772.49"/>
    <n v="387.25"/>
    <n v="333.03499999999997"/>
    <n v="387.25"/>
    <n v="8.1142129161087817E-2"/>
    <n v="12"/>
    <x v="1"/>
    <x v="0"/>
    <x v="1"/>
    <d v="2025-11-26T00:00:00"/>
    <s v="noviembre"/>
    <n v="2025"/>
  </r>
  <r>
    <x v="0"/>
    <n v="893"/>
    <n v="1"/>
    <d v="2025-12-05T00:00:00"/>
    <d v="2025-12-19T00:00:00"/>
    <d v="2026-01-17T00:00:00"/>
    <s v="MariellaP"/>
    <x v="11"/>
    <s v="DIANAM,MARC1989"/>
    <n v="119275.69"/>
    <s v="USD"/>
    <n v="102577.0934"/>
    <n v="119275.69"/>
    <n v="14130.8"/>
    <n v="12152.487999999999"/>
    <n v="14130.8"/>
    <n v="0.11847175229084819"/>
    <n v="12"/>
    <x v="1"/>
    <x v="1"/>
    <x v="1"/>
    <d v="2026-03-03T00:00:00"/>
    <s v="marzo"/>
    <n v="2026"/>
  </r>
  <r>
    <x v="0"/>
    <n v="894"/>
    <n v="1"/>
    <d v="2025-12-05T00:00:00"/>
    <d v="2025-12-05T00:00:00"/>
    <d v="2025-12-07T00:00:00"/>
    <s v="MinervaH"/>
    <x v="11"/>
    <m/>
    <n v="6855.53"/>
    <s v="MXN"/>
    <n v="329.06543999999997"/>
    <n v="383.90967999999998"/>
    <n v="800"/>
    <n v="38.4"/>
    <n v="44.800000000000004"/>
    <n v="0.11669411409475271"/>
    <n v="12"/>
    <x v="1"/>
    <x v="1"/>
    <x v="1"/>
    <d v="2026-01-21T00:00:00"/>
    <s v="enero"/>
    <n v="2026"/>
  </r>
  <r>
    <x v="0"/>
    <n v="895"/>
    <n v="0"/>
    <d v="2025-12-08T00:00:00"/>
    <d v="2026-04-01T00:00:00"/>
    <d v="2026-04-09T00:00:00"/>
    <s v="MartinO"/>
    <x v="12"/>
    <m/>
    <n v="351300"/>
    <s v="MXN"/>
    <n v="16862.400000000001"/>
    <n v="19672.8"/>
    <n v="52695"/>
    <n v="2529.36"/>
    <n v="2950.92"/>
    <n v="0.15"/>
    <n v="12"/>
    <x v="1"/>
    <x v="9"/>
    <x v="2"/>
    <d v="2026-05-24T00:00:00"/>
    <s v="mayo"/>
    <n v="2026"/>
  </r>
  <r>
    <x v="0"/>
    <n v="896"/>
    <n v="0"/>
    <d v="2025-12-08T00:00:00"/>
    <d v="2025-12-18T00:00:00"/>
    <d v="2025-12-26T00:00:00"/>
    <s v="RocioZ"/>
    <x v="12"/>
    <m/>
    <n v="12935.9"/>
    <s v="USD"/>
    <n v="11124.874"/>
    <n v="12935.9"/>
    <n v="1771.95"/>
    <n v="1523.877"/>
    <n v="1771.95"/>
    <n v="0.13697925927071175"/>
    <n v="12"/>
    <x v="1"/>
    <x v="1"/>
    <x v="1"/>
    <d v="2026-02-09T00:00:00"/>
    <s v="febrero"/>
    <n v="2026"/>
  </r>
  <r>
    <x v="0"/>
    <n v="897"/>
    <n v="0"/>
    <d v="2025-12-08T00:00:00"/>
    <d v="2025-12-15T00:00:00"/>
    <d v="2025-12-26T00:00:00"/>
    <s v="RocioZ"/>
    <x v="12"/>
    <m/>
    <n v="21206"/>
    <s v="USD"/>
    <n v="18237.16"/>
    <n v="21206"/>
    <n v="0"/>
    <n v="0"/>
    <n v="0"/>
    <n v="0"/>
    <n v="12"/>
    <x v="1"/>
    <x v="1"/>
    <x v="1"/>
    <d v="2026-02-09T00:00:00"/>
    <s v="febrero"/>
    <n v="2026"/>
  </r>
  <r>
    <x v="0"/>
    <n v="898"/>
    <n v="0"/>
    <d v="2025-12-08T00:00:00"/>
    <d v="2026-02-01T00:00:00"/>
    <d v="2026-02-08T00:00:00"/>
    <s v="LucianaE"/>
    <x v="12"/>
    <m/>
    <n v="45938.59"/>
    <s v="USD"/>
    <n v="39507.187399999995"/>
    <n v="45938.59"/>
    <n v="6247.59"/>
    <n v="5372.9274000000005"/>
    <n v="6247.59"/>
    <n v="0.13599873222055794"/>
    <n v="12"/>
    <x v="1"/>
    <x v="8"/>
    <x v="2"/>
    <d v="2026-03-25T00:00:00"/>
    <s v="marzo"/>
    <n v="2026"/>
  </r>
  <r>
    <x v="0"/>
    <n v="899"/>
    <n v="0"/>
    <d v="2025-12-08T00:00:00"/>
    <d v="2025-12-15T00:00:00"/>
    <d v="2026-02-06T00:00:00"/>
    <s v="DianaM"/>
    <x v="12"/>
    <m/>
    <n v="55787"/>
    <s v="USD"/>
    <n v="47976.82"/>
    <n v="55787"/>
    <n v="565.35"/>
    <n v="486.20100000000002"/>
    <n v="565.35"/>
    <n v="1.0134081416817538E-2"/>
    <n v="12"/>
    <x v="1"/>
    <x v="1"/>
    <x v="1"/>
    <d v="2026-03-23T00:00:00"/>
    <s v="marzo"/>
    <n v="2026"/>
  </r>
  <r>
    <x v="0"/>
    <n v="900"/>
    <n v="0"/>
    <d v="2025-12-09T00:00:00"/>
    <d v="2025-12-09T00:00:00"/>
    <d v="2026-01-09T00:00:00"/>
    <s v="IsraelB"/>
    <x v="12"/>
    <m/>
    <n v="13767.72"/>
    <s v="MXN"/>
    <n v="660.85055999999997"/>
    <n v="770.99231999999995"/>
    <n v="0"/>
    <n v="0"/>
    <n v="0"/>
    <n v="0"/>
    <n v="12"/>
    <x v="1"/>
    <x v="1"/>
    <x v="1"/>
    <d v="2026-02-23T00:00:00"/>
    <s v="febrero"/>
    <n v="2026"/>
  </r>
  <r>
    <x v="0"/>
    <n v="901"/>
    <n v="0"/>
    <d v="2025-12-09T00:00:00"/>
    <d v="2025-12-21T00:00:00"/>
    <d v="2025-12-31T00:00:00"/>
    <s v="LucianaE"/>
    <x v="12"/>
    <m/>
    <n v="10351"/>
    <s v="EUR"/>
    <n v="10351"/>
    <n v="12007.16"/>
    <n v="1118.67"/>
    <n v="1118.67"/>
    <n v="1297.6572000000001"/>
    <n v="0.10807361607574148"/>
    <n v="12"/>
    <x v="1"/>
    <x v="1"/>
    <x v="1"/>
    <d v="2026-02-14T00:00:00"/>
    <s v="febrero"/>
    <n v="2026"/>
  </r>
  <r>
    <x v="0"/>
    <n v="902"/>
    <n v="0"/>
    <d v="2025-12-09T00:00:00"/>
    <d v="2026-04-11T00:00:00"/>
    <d v="2026-04-14T00:00:00"/>
    <s v="LucianaE"/>
    <x v="12"/>
    <m/>
    <n v="4077.73"/>
    <s v="USD"/>
    <n v="3506.8478"/>
    <n v="4077.73"/>
    <n v="320.56"/>
    <n v="275.6816"/>
    <n v="320.56"/>
    <n v="7.8612365212998414E-2"/>
    <n v="12"/>
    <x v="1"/>
    <x v="9"/>
    <x v="2"/>
    <d v="2026-05-29T00:00:00"/>
    <s v="mayo"/>
    <n v="2026"/>
  </r>
  <r>
    <x v="0"/>
    <n v="903"/>
    <n v="0"/>
    <d v="2025-12-09T00:00:00"/>
    <d v="2026-05-06T00:00:00"/>
    <d v="2026-05-27T00:00:00"/>
    <s v="LucianaE"/>
    <x v="12"/>
    <m/>
    <n v="56995.839999999997"/>
    <s v="USD"/>
    <n v="49016.422399999996"/>
    <n v="56995.839999999997"/>
    <n v="6277.34"/>
    <n v="5398.5123999999996"/>
    <n v="6277.34"/>
    <n v="0.11013680998472872"/>
    <n v="12"/>
    <x v="1"/>
    <x v="4"/>
    <x v="2"/>
    <d v="2026-07-11T00:00:00"/>
    <s v="julio"/>
    <n v="2026"/>
  </r>
  <r>
    <x v="0"/>
    <n v="904"/>
    <n v="0"/>
    <d v="2025-12-09T00:00:00"/>
    <d v="2025-12-28T00:00:00"/>
    <d v="2026-01-03T00:00:00"/>
    <s v="LucianaE"/>
    <x v="12"/>
    <m/>
    <n v="8208"/>
    <s v="USD"/>
    <n v="7058.88"/>
    <n v="8208"/>
    <n v="642.1"/>
    <n v="552.20600000000002"/>
    <n v="642.1"/>
    <n v="7.82285575048733E-2"/>
    <n v="12"/>
    <x v="1"/>
    <x v="1"/>
    <x v="1"/>
    <d v="2026-02-17T00:00:00"/>
    <s v="febrero"/>
    <n v="2026"/>
  </r>
  <r>
    <x v="0"/>
    <n v="905"/>
    <n v="0"/>
    <d v="2025-12-09T00:00:00"/>
    <d v="2026-01-03T00:00:00"/>
    <d v="2026-01-09T00:00:00"/>
    <s v="MariaM"/>
    <x v="12"/>
    <m/>
    <n v="11144"/>
    <s v="USD"/>
    <n v="9583.84"/>
    <n v="11144"/>
    <n v="0"/>
    <n v="0"/>
    <n v="0"/>
    <n v="0"/>
    <n v="12"/>
    <x v="1"/>
    <x v="7"/>
    <x v="2"/>
    <d v="2026-02-23T00:00:00"/>
    <s v="febrero"/>
    <n v="2026"/>
  </r>
  <r>
    <x v="0"/>
    <n v="907"/>
    <n v="0"/>
    <d v="2025-12-10T00:00:00"/>
    <d v="2026-04-16T00:00:00"/>
    <d v="2026-04-19T00:00:00"/>
    <s v="ClaudiaF"/>
    <x v="12"/>
    <m/>
    <n v="23996"/>
    <s v="MXN"/>
    <n v="1151.808"/>
    <n v="1343.7760000000001"/>
    <n v="10"/>
    <n v="0.48"/>
    <n v="0.56000000000000005"/>
    <n v="4.167361226871145E-4"/>
    <n v="12"/>
    <x v="1"/>
    <x v="9"/>
    <x v="2"/>
    <d v="2026-06-03T00:00:00"/>
    <s v="junio"/>
    <n v="2026"/>
  </r>
  <r>
    <x v="0"/>
    <n v="908"/>
    <n v="0"/>
    <d v="2025-12-10T00:00:00"/>
    <d v="2026-01-01T00:00:00"/>
    <d v="2026-01-07T00:00:00"/>
    <s v="LuciaS"/>
    <x v="12"/>
    <m/>
    <n v="7282.03"/>
    <s v="USD"/>
    <n v="6262.5457999999999"/>
    <n v="7282.03"/>
    <n v="733.12"/>
    <n v="630.48320000000001"/>
    <n v="733.12"/>
    <n v="0.10067522380435126"/>
    <n v="12"/>
    <x v="1"/>
    <x v="7"/>
    <x v="2"/>
    <d v="2026-02-21T00:00:00"/>
    <s v="febrero"/>
    <n v="2026"/>
  </r>
  <r>
    <x v="0"/>
    <n v="909"/>
    <n v="0"/>
    <d v="2025-12-10T00:00:00"/>
    <d v="2026-01-08T00:00:00"/>
    <d v="2026-03-24T00:00:00"/>
    <s v="MinervaH"/>
    <x v="12"/>
    <m/>
    <n v="31627"/>
    <s v="MXN"/>
    <n v="1518.096"/>
    <n v="1771.1120000000001"/>
    <n v="35"/>
    <n v="1.68"/>
    <n v="1.96"/>
    <n v="1.1066493818572738E-3"/>
    <n v="12"/>
    <x v="1"/>
    <x v="7"/>
    <x v="2"/>
    <d v="2026-05-08T00:00:00"/>
    <s v="mayo"/>
    <n v="2026"/>
  </r>
  <r>
    <x v="0"/>
    <n v="910"/>
    <n v="0"/>
    <d v="2025-12-10T00:00:00"/>
    <d v="2026-01-23T00:00:00"/>
    <d v="2026-01-26T00:00:00"/>
    <s v="VivianaS"/>
    <x v="12"/>
    <m/>
    <n v="767.06"/>
    <s v="USD"/>
    <n v="659.6715999999999"/>
    <n v="767.06"/>
    <n v="0"/>
    <n v="0"/>
    <n v="0"/>
    <n v="0"/>
    <n v="12"/>
    <x v="1"/>
    <x v="7"/>
    <x v="2"/>
    <d v="2026-03-12T00:00:00"/>
    <s v="marzo"/>
    <n v="2026"/>
  </r>
  <r>
    <x v="0"/>
    <n v="911"/>
    <n v="1"/>
    <d v="2025-12-11T00:00:00"/>
    <d v="2025-10-15T00:00:00"/>
    <d v="2025-10-21T00:00:00"/>
    <s v="VeronicaN"/>
    <x v="12"/>
    <m/>
    <n v="13252"/>
    <s v="USD"/>
    <n v="11396.72"/>
    <n v="13252"/>
    <n v="1042.77"/>
    <n v="896.78219999999999"/>
    <n v="1042.77"/>
    <n v="7.8687745246000612E-2"/>
    <n v="12"/>
    <x v="1"/>
    <x v="0"/>
    <x v="1"/>
    <d v="2025-12-05T00:00:00"/>
    <s v="diciembre"/>
    <n v="2025"/>
  </r>
  <r>
    <x v="0"/>
    <n v="912"/>
    <n v="1"/>
    <d v="2025-12-11T00:00:00"/>
    <d v="2025-07-09T00:00:00"/>
    <d v="2025-07-11T00:00:00"/>
    <s v="VeronicaN"/>
    <x v="12"/>
    <m/>
    <n v="2058"/>
    <s v="USD"/>
    <n v="1769.8799999999999"/>
    <n v="2058"/>
    <n v="170.37"/>
    <n v="146.51820000000001"/>
    <n v="170.37"/>
    <n v="8.2784256559766775E-2"/>
    <n v="12"/>
    <x v="1"/>
    <x v="3"/>
    <x v="1"/>
    <d v="2025-08-25T00:00:00"/>
    <s v="agosto"/>
    <n v="2025"/>
  </r>
  <r>
    <x v="0"/>
    <n v="913"/>
    <n v="0"/>
    <d v="2025-12-11T00:00:00"/>
    <d v="2026-09-05T00:00:00"/>
    <d v="2026-09-13T00:00:00"/>
    <s v="LucianaE"/>
    <x v="12"/>
    <m/>
    <n v="299292.08"/>
    <s v="MXN"/>
    <n v="14366.019840000001"/>
    <n v="16760.356480000002"/>
    <n v="35510.400000000001"/>
    <n v="1704.4992000000002"/>
    <n v="1988.5824000000002"/>
    <n v="0.11864797758764616"/>
    <n v="12"/>
    <x v="1"/>
    <x v="6"/>
    <x v="2"/>
    <d v="2026-10-28T00:00:00"/>
    <s v="octubre"/>
    <n v="2026"/>
  </r>
  <r>
    <x v="0"/>
    <n v="914"/>
    <n v="0"/>
    <d v="2025-12-12T00:00:00"/>
    <d v="2026-03-29T00:00:00"/>
    <d v="2026-04-15T00:00:00"/>
    <s v="MartinB"/>
    <x v="12"/>
    <s v="JAIMEG"/>
    <n v="7590.6"/>
    <s v="USD"/>
    <n v="6527.9160000000002"/>
    <n v="7590.6"/>
    <n v="70"/>
    <n v="60.199999999999996"/>
    <n v="70"/>
    <n v="9.2219323900613916E-3"/>
    <n v="12"/>
    <x v="1"/>
    <x v="5"/>
    <x v="2"/>
    <d v="2026-05-30T00:00:00"/>
    <s v="mayo"/>
    <n v="2026"/>
  </r>
  <r>
    <x v="0"/>
    <n v="915"/>
    <n v="1"/>
    <d v="2025-12-12T00:00:00"/>
    <d v="2025-12-19T00:00:00"/>
    <d v="2025-12-21T00:00:00"/>
    <s v="VeronicaN"/>
    <x v="12"/>
    <m/>
    <n v="32419.9"/>
    <s v="USD"/>
    <n v="27881.114000000001"/>
    <n v="32419.9"/>
    <n v="4118.49"/>
    <n v="3541.9013999999997"/>
    <n v="4118.49"/>
    <n v="0.12703586377502704"/>
    <n v="12"/>
    <x v="1"/>
    <x v="1"/>
    <x v="1"/>
    <d v="2026-02-04T00:00:00"/>
    <s v="febrero"/>
    <n v="2026"/>
  </r>
  <r>
    <x v="0"/>
    <n v="916"/>
    <n v="0"/>
    <d v="2025-12-15T00:00:00"/>
    <d v="2026-10-07T00:00:00"/>
    <d v="2026-10-15T00:00:00"/>
    <s v="MarujaN"/>
    <x v="13"/>
    <m/>
    <n v="21125"/>
    <s v="USD"/>
    <n v="18167.5"/>
    <n v="21125"/>
    <n v="4225"/>
    <n v="3633.5"/>
    <n v="4225"/>
    <n v="0.2"/>
    <n v="12"/>
    <x v="1"/>
    <x v="0"/>
    <x v="2"/>
    <d v="2026-11-29T00:00:00"/>
    <s v="noviembre"/>
    <n v="2026"/>
  </r>
  <r>
    <x v="0"/>
    <n v="917"/>
    <n v="0"/>
    <d v="2025-12-16T00:00:00"/>
    <d v="2026-03-30T00:00:00"/>
    <d v="2026-04-10T00:00:00"/>
    <s v="VeronicaN"/>
    <x v="13"/>
    <m/>
    <n v="26973.49"/>
    <s v="EUR"/>
    <n v="26973.49"/>
    <n v="31289.2484"/>
    <n v="1661.05"/>
    <n v="1661.05"/>
    <n v="1926.8179999999998"/>
    <n v="6.1580833625904538E-2"/>
    <n v="12"/>
    <x v="1"/>
    <x v="5"/>
    <x v="2"/>
    <d v="2026-05-25T00:00:00"/>
    <s v="mayo"/>
    <n v="2026"/>
  </r>
  <r>
    <x v="0"/>
    <n v="918"/>
    <n v="0"/>
    <d v="2025-12-16T00:00:00"/>
    <d v="2025-12-20T00:00:00"/>
    <d v="2025-12-28T00:00:00"/>
    <s v="ClaudiaF"/>
    <x v="13"/>
    <m/>
    <n v="400"/>
    <s v="USD"/>
    <n v="344"/>
    <n v="400"/>
    <n v="400"/>
    <n v="344"/>
    <n v="400"/>
    <n v="1"/>
    <n v="12"/>
    <x v="1"/>
    <x v="1"/>
    <x v="1"/>
    <d v="2026-02-11T00:00:00"/>
    <s v="febrero"/>
    <n v="2026"/>
  </r>
  <r>
    <x v="0"/>
    <n v="919"/>
    <n v="0"/>
    <d v="2025-12-16T00:00:00"/>
    <d v="2025-12-21T00:00:00"/>
    <d v="2025-12-28T00:00:00"/>
    <s v="VivianaS"/>
    <x v="13"/>
    <m/>
    <n v="16765"/>
    <s v="USD"/>
    <n v="14417.9"/>
    <n v="16765"/>
    <n v="1425"/>
    <n v="1225.5"/>
    <n v="1425"/>
    <n v="8.499850879809126E-2"/>
    <n v="12"/>
    <x v="1"/>
    <x v="1"/>
    <x v="1"/>
    <d v="2026-02-11T00:00:00"/>
    <s v="febrero"/>
    <n v="2026"/>
  </r>
  <r>
    <x v="0"/>
    <n v="920"/>
    <n v="1"/>
    <d v="2025-12-16T00:00:00"/>
    <d v="2025-10-24T00:00:00"/>
    <d v="2025-10-27T00:00:00"/>
    <s v="VivianaS"/>
    <x v="13"/>
    <m/>
    <n v="5067.5200000000004"/>
    <s v="USD"/>
    <n v="4358.0672000000004"/>
    <n v="5067.5200000000004"/>
    <n v="361.9"/>
    <n v="311.23399999999998"/>
    <n v="361.9"/>
    <n v="7.1415603687799936E-2"/>
    <n v="12"/>
    <x v="1"/>
    <x v="0"/>
    <x v="1"/>
    <d v="2025-12-11T00:00:00"/>
    <s v="diciembre"/>
    <n v="2025"/>
  </r>
  <r>
    <x v="0"/>
    <n v="921"/>
    <n v="1"/>
    <d v="2025-12-16T00:00:00"/>
    <d v="2025-10-24T00:00:00"/>
    <d v="2025-10-27T00:00:00"/>
    <s v="VivianaS"/>
    <x v="13"/>
    <m/>
    <n v="2533.7600000000002"/>
    <s v="USD"/>
    <n v="2179.0336000000002"/>
    <n v="2533.7600000000002"/>
    <n v="180.95"/>
    <n v="155.61699999999999"/>
    <n v="180.95"/>
    <n v="7.1415603687799936E-2"/>
    <n v="12"/>
    <x v="1"/>
    <x v="0"/>
    <x v="1"/>
    <d v="2025-12-11T00:00:00"/>
    <s v="diciembre"/>
    <n v="2025"/>
  </r>
  <r>
    <x v="0"/>
    <n v="922"/>
    <n v="0"/>
    <d v="2025-12-16T00:00:00"/>
    <d v="2025-11-09T00:00:00"/>
    <d v="2025-11-11T00:00:00"/>
    <s v="VivianaS"/>
    <x v="13"/>
    <m/>
    <n v="2403.5"/>
    <s v="EUR"/>
    <n v="2403.5"/>
    <n v="2788.06"/>
    <n v="216.35"/>
    <n v="216.35"/>
    <n v="250.96599999999998"/>
    <n v="9.0014562096941961E-2"/>
    <n v="12"/>
    <x v="1"/>
    <x v="2"/>
    <x v="1"/>
    <d v="2025-12-26T00:00:00"/>
    <s v="diciembre"/>
    <n v="2025"/>
  </r>
  <r>
    <x v="0"/>
    <n v="923"/>
    <n v="0"/>
    <d v="2025-12-16T00:00:00"/>
    <d v="2025-11-12T00:00:00"/>
    <d v="2025-11-13T00:00:00"/>
    <s v="VivianaS"/>
    <x v="13"/>
    <m/>
    <n v="1039.5"/>
    <s v="EUR"/>
    <n v="1039.5"/>
    <n v="1205.82"/>
    <n v="93.56"/>
    <n v="93.56"/>
    <n v="108.5296"/>
    <n v="9.0004810004810004E-2"/>
    <n v="12"/>
    <x v="1"/>
    <x v="2"/>
    <x v="1"/>
    <d v="2025-12-28T00:00:00"/>
    <s v="diciembre"/>
    <n v="2025"/>
  </r>
  <r>
    <x v="0"/>
    <n v="924"/>
    <n v="0"/>
    <d v="2025-12-16T00:00:00"/>
    <d v="2026-04-08T00:00:00"/>
    <d v="2026-04-24T00:00:00"/>
    <s v="LorenzaP"/>
    <x v="13"/>
    <s v="JORGEP"/>
    <n v="62507.67"/>
    <s v="USD"/>
    <n v="53756.5962"/>
    <n v="62507.67"/>
    <n v="1866.97"/>
    <n v="1605.5942"/>
    <n v="1866.97"/>
    <n v="2.9867854616881417E-2"/>
    <n v="12"/>
    <x v="1"/>
    <x v="9"/>
    <x v="2"/>
    <d v="2026-06-08T00:00:00"/>
    <s v="junio"/>
    <n v="2026"/>
  </r>
  <r>
    <x v="0"/>
    <n v="925"/>
    <n v="0"/>
    <d v="2025-12-16T00:00:00"/>
    <d v="2025-11-11T00:00:00"/>
    <d v="2025-11-12T00:00:00"/>
    <s v="VivianaS"/>
    <x v="13"/>
    <m/>
    <n v="136"/>
    <s v="EUR"/>
    <n v="136"/>
    <n v="157.76"/>
    <n v="12.3"/>
    <n v="12.3"/>
    <n v="14.268000000000001"/>
    <n v="9.0441176470588247E-2"/>
    <n v="12"/>
    <x v="1"/>
    <x v="2"/>
    <x v="1"/>
    <d v="2025-12-27T00:00:00"/>
    <s v="diciembre"/>
    <n v="2025"/>
  </r>
  <r>
    <x v="0"/>
    <n v="926"/>
    <n v="0"/>
    <d v="2025-12-17T00:00:00"/>
    <d v="2025-12-14T00:00:00"/>
    <d v="2025-12-17T00:00:00"/>
    <s v="LuisHdz"/>
    <x v="13"/>
    <s v="MARC1989"/>
    <n v="1383.74"/>
    <s v="USD"/>
    <n v="1190.0164"/>
    <n v="1383.74"/>
    <n v="0"/>
    <n v="0"/>
    <n v="0"/>
    <n v="0"/>
    <n v="12"/>
    <x v="1"/>
    <x v="1"/>
    <x v="1"/>
    <d v="2026-01-31T00:00:00"/>
    <s v="enero"/>
    <n v="2026"/>
  </r>
  <r>
    <x v="0"/>
    <n v="927"/>
    <n v="1"/>
    <d v="2025-12-17T00:00:00"/>
    <d v="2025-12-21T00:00:00"/>
    <d v="2025-12-24T00:00:00"/>
    <s v="ManonR"/>
    <x v="13"/>
    <m/>
    <n v="3200"/>
    <s v="USD"/>
    <n v="2752"/>
    <n v="3200"/>
    <n v="456.05"/>
    <n v="392.20300000000003"/>
    <n v="456.05"/>
    <n v="0.14251562500000001"/>
    <n v="12"/>
    <x v="1"/>
    <x v="1"/>
    <x v="1"/>
    <d v="2026-02-07T00:00:00"/>
    <s v="febrero"/>
    <n v="2026"/>
  </r>
  <r>
    <x v="0"/>
    <n v="928"/>
    <n v="0"/>
    <d v="2025-12-18T00:00:00"/>
    <d v="2026-07-01T00:00:00"/>
    <d v="2026-07-16T00:00:00"/>
    <s v="MarujaN"/>
    <x v="13"/>
    <m/>
    <n v="31181"/>
    <s v="USD"/>
    <n v="26815.66"/>
    <n v="31181"/>
    <n v="3000"/>
    <n v="2580"/>
    <n v="3000"/>
    <n v="9.6212437061030762E-2"/>
    <n v="12"/>
    <x v="1"/>
    <x v="3"/>
    <x v="2"/>
    <d v="2026-08-30T00:00:00"/>
    <s v="agosto"/>
    <n v="2026"/>
  </r>
  <r>
    <x v="0"/>
    <n v="929"/>
    <n v="0"/>
    <d v="2025-12-18T00:00:00"/>
    <d v="2026-02-13T00:00:00"/>
    <d v="2026-02-22T00:00:00"/>
    <s v="VivianaS"/>
    <x v="13"/>
    <m/>
    <n v="12187.2"/>
    <s v="EUR"/>
    <n v="12187.2"/>
    <n v="14137.152"/>
    <n v="798.1"/>
    <n v="798.1"/>
    <n v="925.79599999999994"/>
    <n v="6.5486740186425099E-2"/>
    <n v="12"/>
    <x v="1"/>
    <x v="8"/>
    <x v="2"/>
    <d v="2026-04-08T00:00:00"/>
    <s v="abril"/>
    <n v="2026"/>
  </r>
  <r>
    <x v="0"/>
    <n v="930"/>
    <n v="1"/>
    <d v="2025-12-18T00:00:00"/>
    <d v="2025-09-12T00:00:00"/>
    <d v="2025-09-16T00:00:00"/>
    <s v="MariellaP"/>
    <x v="13"/>
    <s v="MARC1989"/>
    <n v="3485"/>
    <s v="USD"/>
    <n v="2997.1"/>
    <n v="3485"/>
    <n v="348.5"/>
    <n v="299.70999999999998"/>
    <n v="348.5"/>
    <n v="9.9999999999999992E-2"/>
    <n v="12"/>
    <x v="1"/>
    <x v="6"/>
    <x v="1"/>
    <d v="2025-10-31T00:00:00"/>
    <s v="octubre"/>
    <n v="2025"/>
  </r>
  <r>
    <x v="0"/>
    <n v="931"/>
    <n v="0"/>
    <d v="2025-12-18T00:00:00"/>
    <d v="2026-03-15T00:00:00"/>
    <d v="2026-03-30T00:00:00"/>
    <s v="MariellaP"/>
    <x v="13"/>
    <s v="JORGEP,LUISHDZ"/>
    <n v="20200"/>
    <s v="USD"/>
    <n v="17372"/>
    <n v="20200"/>
    <n v="3958"/>
    <n v="3403.88"/>
    <n v="3958"/>
    <n v="0.19594059405940595"/>
    <n v="12"/>
    <x v="1"/>
    <x v="5"/>
    <x v="2"/>
    <d v="2026-05-14T00:00:00"/>
    <s v="mayo"/>
    <n v="2026"/>
  </r>
  <r>
    <x v="0"/>
    <n v="932"/>
    <n v="0"/>
    <d v="2025-12-18T00:00:00"/>
    <d v="2026-03-15T00:00:00"/>
    <d v="2026-03-29T00:00:00"/>
    <s v="MariellaP"/>
    <x v="13"/>
    <s v="JORGEP,LUISHDZ"/>
    <n v="358904.88"/>
    <s v="MXN"/>
    <n v="17227.434240000002"/>
    <n v="20098.673279999999"/>
    <n v="69345.8"/>
    <n v="3328.5984000000003"/>
    <n v="3883.3648000000003"/>
    <n v="0.19321498219806874"/>
    <n v="12"/>
    <x v="1"/>
    <x v="5"/>
    <x v="2"/>
    <d v="2026-05-13T00:00:00"/>
    <s v="mayo"/>
    <n v="2026"/>
  </r>
  <r>
    <x v="0"/>
    <n v="933"/>
    <n v="1"/>
    <d v="2025-12-18T00:00:00"/>
    <d v="2025-12-26T00:00:00"/>
    <d v="2025-12-29T00:00:00"/>
    <s v="ManonR"/>
    <x v="13"/>
    <m/>
    <n v="2660"/>
    <s v="USD"/>
    <n v="2287.6"/>
    <n v="2660"/>
    <n v="441.54"/>
    <n v="379.7244"/>
    <n v="441.54"/>
    <n v="0.16599248120300752"/>
    <n v="12"/>
    <x v="1"/>
    <x v="1"/>
    <x v="1"/>
    <d v="2026-02-12T00:00:00"/>
    <s v="febrero"/>
    <n v="2026"/>
  </r>
  <r>
    <x v="0"/>
    <n v="934"/>
    <n v="0"/>
    <d v="2025-12-18T00:00:00"/>
    <d v="2026-02-05T00:00:00"/>
    <d v="2026-02-21T00:00:00"/>
    <s v="MariellaP"/>
    <x v="13"/>
    <s v="JORGEP,MARC1989"/>
    <n v="3688.57"/>
    <s v="USD"/>
    <n v="3172.1702"/>
    <n v="3688.57"/>
    <n v="0"/>
    <n v="0"/>
    <n v="0"/>
    <n v="0"/>
    <n v="12"/>
    <x v="1"/>
    <x v="8"/>
    <x v="2"/>
    <d v="2026-04-07T00:00:00"/>
    <s v="abril"/>
    <n v="2026"/>
  </r>
  <r>
    <x v="0"/>
    <n v="936"/>
    <n v="0"/>
    <d v="2025-12-19T00:00:00"/>
    <d v="2026-09-16T00:00:00"/>
    <d v="2026-09-20T00:00:00"/>
    <s v="MartinO"/>
    <x v="13"/>
    <m/>
    <n v="5421"/>
    <s v="EUR"/>
    <n v="5421"/>
    <n v="6288.36"/>
    <n v="769"/>
    <n v="769"/>
    <n v="892.04"/>
    <n v="0.14185574617229293"/>
    <n v="12"/>
    <x v="1"/>
    <x v="6"/>
    <x v="2"/>
    <d v="2026-11-04T00:00:00"/>
    <s v="noviembre"/>
    <n v="2026"/>
  </r>
  <r>
    <x v="0"/>
    <n v="937"/>
    <n v="0"/>
    <d v="2025-12-19T00:00:00"/>
    <d v="2026-02-19T00:00:00"/>
    <d v="2026-03-11T00:00:00"/>
    <s v="MinervaH"/>
    <x v="13"/>
    <m/>
    <n v="15093.21"/>
    <s v="USD"/>
    <n v="12980.160599999999"/>
    <n v="15093.21"/>
    <n v="536.88"/>
    <n v="461.71679999999998"/>
    <n v="536.88"/>
    <n v="3.5570962041871809E-2"/>
    <n v="12"/>
    <x v="1"/>
    <x v="8"/>
    <x v="2"/>
    <d v="2026-04-25T00:00:00"/>
    <s v="abril"/>
    <n v="2026"/>
  </r>
  <r>
    <x v="0"/>
    <n v="938"/>
    <n v="0"/>
    <d v="2025-12-19T00:00:00"/>
    <d v="2026-01-19T00:00:00"/>
    <d v="2026-02-21T00:00:00"/>
    <s v="VeronicaN"/>
    <x v="13"/>
    <m/>
    <n v="102113.75"/>
    <s v="USD"/>
    <n v="87817.824999999997"/>
    <n v="102113.75"/>
    <n v="10099.85"/>
    <n v="8685.871000000001"/>
    <n v="10099.85"/>
    <n v="9.8907835624487406E-2"/>
    <n v="12"/>
    <x v="1"/>
    <x v="7"/>
    <x v="2"/>
    <d v="2026-04-07T00:00:00"/>
    <s v="abril"/>
    <n v="2026"/>
  </r>
  <r>
    <x v="0"/>
    <n v="939"/>
    <n v="0"/>
    <d v="2025-12-22T00:00:00"/>
    <d v="2026-03-18T00:00:00"/>
    <d v="2026-03-29T00:00:00"/>
    <s v="MariellaP"/>
    <x v="14"/>
    <s v="JORGEP,LUISHDZ"/>
    <n v="348413"/>
    <s v="MXN"/>
    <n v="16723.824000000001"/>
    <n v="19511.128000000001"/>
    <n v="68965.72"/>
    <n v="3310.3545600000002"/>
    <n v="3862.08032"/>
    <n v="0.19794244187214599"/>
    <n v="12"/>
    <x v="1"/>
    <x v="5"/>
    <x v="2"/>
    <d v="2026-05-13T00:00:00"/>
    <s v="mayo"/>
    <n v="2026"/>
  </r>
  <r>
    <x v="0"/>
    <n v="940"/>
    <n v="0"/>
    <d v="2025-12-23T00:00:00"/>
    <d v="2026-03-15T00:00:00"/>
    <d v="2026-03-29T00:00:00"/>
    <s v="MariellaP"/>
    <x v="14"/>
    <s v="JORGEP,LUISHDZ,MARC1989"/>
    <n v="23650"/>
    <s v="USD"/>
    <n v="20339"/>
    <n v="23650"/>
    <n v="71287.520000000004"/>
    <n v="61307.267200000002"/>
    <n v="71287.520000000004"/>
    <n v="3.0142714587737847"/>
    <n v="12"/>
    <x v="1"/>
    <x v="5"/>
    <x v="2"/>
    <d v="2026-05-13T00:00:00"/>
    <s v="mayo"/>
    <n v="2026"/>
  </r>
  <r>
    <x v="0"/>
    <n v="941"/>
    <n v="0"/>
    <d v="2025-12-23T00:00:00"/>
    <d v="2025-12-28T00:00:00"/>
    <d v="2026-01-02T00:00:00"/>
    <s v="LucianaE"/>
    <x v="14"/>
    <m/>
    <n v="20200"/>
    <s v="USD"/>
    <n v="17372"/>
    <n v="20200"/>
    <n v="1912.92"/>
    <n v="1645.1112000000001"/>
    <n v="1912.92"/>
    <n v="9.4699009900990103E-2"/>
    <n v="12"/>
    <x v="1"/>
    <x v="1"/>
    <x v="1"/>
    <d v="2026-02-16T00:00:00"/>
    <s v="febrero"/>
    <n v="2026"/>
  </r>
  <r>
    <x v="0"/>
    <n v="942"/>
    <n v="0"/>
    <d v="2025-12-23T00:00:00"/>
    <d v="2025-12-20T00:00:00"/>
    <d v="2025-12-23T00:00:00"/>
    <s v="VivianaS"/>
    <x v="14"/>
    <m/>
    <n v="1155.8900000000001"/>
    <s v="USD"/>
    <n v="994.06540000000007"/>
    <n v="1155.8900000000001"/>
    <n v="91.73"/>
    <n v="78.887799999999999"/>
    <n v="91.73"/>
    <n v="7.935876251200373E-2"/>
    <n v="12"/>
    <x v="1"/>
    <x v="1"/>
    <x v="1"/>
    <d v="2026-02-06T00:00:00"/>
    <s v="febrero"/>
    <n v="2026"/>
  </r>
  <r>
    <x v="0"/>
    <n v="943"/>
    <n v="0"/>
    <d v="2025-12-24T00:00:00"/>
    <d v="2025-12-20T00:00:00"/>
    <d v="2025-12-23T00:00:00"/>
    <s v="VivianaS"/>
    <x v="14"/>
    <m/>
    <n v="1080"/>
    <s v="USD"/>
    <n v="928.8"/>
    <n v="1080"/>
    <n v="88.75"/>
    <n v="76.325000000000003"/>
    <n v="88.75"/>
    <n v="8.217592592592593E-2"/>
    <n v="12"/>
    <x v="1"/>
    <x v="1"/>
    <x v="1"/>
    <d v="2026-02-06T00:00:00"/>
    <s v="febrero"/>
    <n v="2026"/>
  </r>
  <r>
    <x v="0"/>
    <n v="944"/>
    <n v="0"/>
    <d v="2025-12-24T00:00:00"/>
    <d v="2025-11-13T00:00:00"/>
    <d v="2025-11-15T00:00:00"/>
    <s v="VivianaS"/>
    <x v="14"/>
    <m/>
    <n v="84200"/>
    <s v="MXN"/>
    <n v="4041.6"/>
    <n v="4715.2"/>
    <n v="5520"/>
    <n v="264.95999999999998"/>
    <n v="309.12"/>
    <n v="6.5558194774346795E-2"/>
    <n v="12"/>
    <x v="1"/>
    <x v="2"/>
    <x v="1"/>
    <d v="2025-12-30T00:00:00"/>
    <s v="diciembre"/>
    <n v="2025"/>
  </r>
  <r>
    <x v="0"/>
    <n v="945"/>
    <n v="1"/>
    <d v="2025-12-26T00:00:00"/>
    <d v="2025-12-18T00:00:00"/>
    <d v="2025-12-21T00:00:00"/>
    <s v="VivianaS"/>
    <x v="14"/>
    <m/>
    <n v="2308"/>
    <s v="GBP"/>
    <n v="2654.2"/>
    <n v="3092.7200000000003"/>
    <n v="268.89999999999998"/>
    <n v="309.23499999999996"/>
    <n v="360.32599999999996"/>
    <n v="0.11650779896013864"/>
    <n v="12"/>
    <x v="1"/>
    <x v="1"/>
    <x v="1"/>
    <d v="2026-02-04T00:00:00"/>
    <s v="febrero"/>
    <n v="2026"/>
  </r>
  <r>
    <x v="0"/>
    <n v="946"/>
    <n v="1"/>
    <d v="2025-12-26T00:00:00"/>
    <d v="2025-12-18T00:00:00"/>
    <d v="2025-12-21T00:00:00"/>
    <s v="VivianaS"/>
    <x v="14"/>
    <m/>
    <n v="2464"/>
    <s v="GBP"/>
    <n v="2833.6"/>
    <n v="3301.76"/>
    <n v="230.8"/>
    <n v="265.42"/>
    <n v="309.27200000000005"/>
    <n v="9.3668831168831179E-2"/>
    <n v="12"/>
    <x v="1"/>
    <x v="1"/>
    <x v="1"/>
    <d v="2026-02-04T00:00:00"/>
    <s v="febrero"/>
    <n v="2026"/>
  </r>
  <r>
    <x v="0"/>
    <n v="947"/>
    <n v="1"/>
    <d v="2025-12-26T00:00:00"/>
    <d v="2025-12-27T00:00:00"/>
    <d v="2025-12-28T00:00:00"/>
    <s v="ClaudiaF"/>
    <x v="14"/>
    <m/>
    <n v="142.08000000000001"/>
    <s v="USD"/>
    <n v="122.18880000000001"/>
    <n v="142.08000000000001"/>
    <n v="9.51"/>
    <n v="8.1785999999999994"/>
    <n v="9.51"/>
    <n v="6.6934121621621614E-2"/>
    <n v="12"/>
    <x v="1"/>
    <x v="1"/>
    <x v="1"/>
    <d v="2026-02-11T00:00:00"/>
    <s v="febrero"/>
    <n v="2026"/>
  </r>
  <r>
    <x v="0"/>
    <n v="948"/>
    <n v="1"/>
    <d v="2025-12-29T00:00:00"/>
    <d v="2025-10-16T00:00:00"/>
    <d v="2025-10-20T00:00:00"/>
    <s v="VivianaS"/>
    <x v="15"/>
    <m/>
    <n v="3052"/>
    <s v="USD"/>
    <n v="2624.72"/>
    <n v="3052"/>
    <n v="277.32"/>
    <n v="238.49519999999998"/>
    <n v="277.32"/>
    <n v="9.0865006553079941E-2"/>
    <n v="12"/>
    <x v="1"/>
    <x v="0"/>
    <x v="1"/>
    <d v="2025-12-04T00:00:00"/>
    <s v="diciembre"/>
    <n v="2025"/>
  </r>
  <r>
    <x v="0"/>
    <n v="949"/>
    <n v="0"/>
    <d v="2025-12-29T00:00:00"/>
    <d v="2025-12-06T00:00:00"/>
    <d v="2025-12-10T00:00:00"/>
    <s v="PaulinaV"/>
    <x v="15"/>
    <m/>
    <n v="1685.86"/>
    <s v="USD"/>
    <n v="1449.8395999999998"/>
    <n v="1685.86"/>
    <n v="296.58"/>
    <n v="255.05879999999999"/>
    <n v="296.58"/>
    <n v="0.17592208131161546"/>
    <n v="12"/>
    <x v="1"/>
    <x v="1"/>
    <x v="1"/>
    <d v="2026-01-24T00:00:00"/>
    <s v="enero"/>
    <n v="2026"/>
  </r>
  <r>
    <x v="0"/>
    <n v="950"/>
    <n v="1"/>
    <d v="2025-12-29T00:00:00"/>
    <d v="2026-01-04T00:00:00"/>
    <d v="2026-01-04T00:00:00"/>
    <s v="DianaM"/>
    <x v="15"/>
    <m/>
    <n v="652.66"/>
    <s v="USD"/>
    <n v="561.2876"/>
    <n v="652.66"/>
    <n v="70"/>
    <n v="60.199999999999996"/>
    <n v="70"/>
    <n v="0.10725339380381821"/>
    <n v="12"/>
    <x v="1"/>
    <x v="7"/>
    <x v="2"/>
    <d v="2026-02-18T00:00:00"/>
    <s v="febrero"/>
    <n v="2026"/>
  </r>
  <r>
    <x v="0"/>
    <n v="951"/>
    <n v="0"/>
    <d v="2025-12-30T00:00:00"/>
    <d v="2026-03-13T00:00:00"/>
    <d v="2026-03-19T00:00:00"/>
    <s v="MariellaP"/>
    <x v="15"/>
    <s v="JORGEP,LUISHDZ"/>
    <n v="194372.45"/>
    <s v="MXN"/>
    <n v="9329.8776000000016"/>
    <n v="10884.8572"/>
    <n v="17994.400000000001"/>
    <n v="863.73120000000006"/>
    <n v="1007.6864"/>
    <n v="9.2576905832076506E-2"/>
    <n v="12"/>
    <x v="1"/>
    <x v="5"/>
    <x v="2"/>
    <d v="2026-05-03T00:00:00"/>
    <s v="mayo"/>
    <n v="2026"/>
  </r>
  <r>
    <x v="0"/>
    <n v="952"/>
    <n v="0"/>
    <d v="2026-01-02T00:00:00"/>
    <d v="2026-03-27T00:00:00"/>
    <d v="2026-04-11T00:00:00"/>
    <s v="ClaudiaF"/>
    <x v="16"/>
    <s v="JORGEP"/>
    <n v="17426.28"/>
    <s v="USD"/>
    <n v="14986.600799999998"/>
    <n v="17426.28"/>
    <n v="1942.8"/>
    <n v="1670.808"/>
    <n v="1942.8"/>
    <n v="0.1114867889188054"/>
    <n v="1"/>
    <x v="2"/>
    <x v="5"/>
    <x v="2"/>
    <d v="2026-05-26T00:00:00"/>
    <s v="mayo"/>
    <n v="2026"/>
  </r>
  <r>
    <x v="0"/>
    <n v="953"/>
    <n v="0"/>
    <d v="2026-01-06T00:00:00"/>
    <d v="2026-01-07T00:00:00"/>
    <d v="2026-01-18T00:00:00"/>
    <s v="IsraelB"/>
    <x v="17"/>
    <s v="DIANAM"/>
    <n v="10472.799999999999"/>
    <s v="USD"/>
    <n v="9006.6079999999984"/>
    <n v="10472.799999999999"/>
    <n v="1047.28"/>
    <n v="900.66079999999999"/>
    <n v="1047.28"/>
    <n v="0.10000000000000002"/>
    <n v="1"/>
    <x v="2"/>
    <x v="7"/>
    <x v="2"/>
    <d v="2026-03-04T00:00:00"/>
    <s v="marzo"/>
    <n v="2026"/>
  </r>
  <r>
    <x v="0"/>
    <n v="954"/>
    <n v="0"/>
    <d v="2026-01-06T00:00:00"/>
    <d v="2026-03-17T00:00:00"/>
    <d v="2026-03-22T00:00:00"/>
    <s v="IsraelB"/>
    <x v="17"/>
    <s v="DIANAM"/>
    <n v="2328.56"/>
    <s v="USD"/>
    <n v="2002.5616"/>
    <n v="2328.56"/>
    <n v="254.85"/>
    <n v="219.17099999999999"/>
    <n v="254.85"/>
    <n v="0.10944532243103033"/>
    <n v="1"/>
    <x v="2"/>
    <x v="5"/>
    <x v="2"/>
    <d v="2026-05-06T00:00:00"/>
    <s v="mayo"/>
    <n v="2026"/>
  </r>
  <r>
    <x v="0"/>
    <n v="955"/>
    <n v="0"/>
    <d v="2026-01-06T00:00:00"/>
    <d v="2026-09-15T00:00:00"/>
    <d v="2026-09-24T00:00:00"/>
    <s v="LucianaE"/>
    <x v="17"/>
    <m/>
    <n v="127190"/>
    <s v="USD"/>
    <n v="109383.4"/>
    <n v="127190"/>
    <n v="21365"/>
    <n v="18373.900000000001"/>
    <n v="21365"/>
    <n v="0.16797704222030035"/>
    <n v="1"/>
    <x v="2"/>
    <x v="6"/>
    <x v="2"/>
    <d v="2026-11-08T00:00:00"/>
    <s v="noviembre"/>
    <n v="2026"/>
  </r>
  <r>
    <x v="0"/>
    <n v="956"/>
    <n v="0"/>
    <d v="2026-01-07T00:00:00"/>
    <d v="2025-12-18T00:00:00"/>
    <d v="2026-01-02T00:00:00"/>
    <s v="VeronicaN"/>
    <x v="17"/>
    <m/>
    <n v="63072"/>
    <s v="USD"/>
    <n v="54241.919999999998"/>
    <n v="63072"/>
    <n v="6740.48"/>
    <n v="5796.8127999999997"/>
    <n v="6740.48"/>
    <n v="0.10686960933536276"/>
    <n v="1"/>
    <x v="2"/>
    <x v="1"/>
    <x v="1"/>
    <d v="2026-02-16T00:00:00"/>
    <s v="febrero"/>
    <n v="2026"/>
  </r>
  <r>
    <x v="0"/>
    <n v="957"/>
    <n v="0"/>
    <d v="2026-01-07T00:00:00"/>
    <d v="2026-01-23T00:00:00"/>
    <d v="2026-01-25T00:00:00"/>
    <s v="IsraelB"/>
    <x v="17"/>
    <s v="DIANAM"/>
    <n v="5954.36"/>
    <s v="USD"/>
    <n v="5120.7495999999992"/>
    <n v="5954.36"/>
    <n v="117.48"/>
    <n v="101.03280000000001"/>
    <n v="117.48"/>
    <n v="1.9730080142954076E-2"/>
    <n v="1"/>
    <x v="2"/>
    <x v="7"/>
    <x v="2"/>
    <d v="2026-03-11T00:00:00"/>
    <s v="marzo"/>
    <n v="2026"/>
  </r>
  <r>
    <x v="0"/>
    <n v="959"/>
    <n v="0"/>
    <d v="2026-01-07T00:00:00"/>
    <d v="2026-01-07T00:00:00"/>
    <d v="2026-01-11T00:00:00"/>
    <s v="MinervaH"/>
    <x v="17"/>
    <m/>
    <n v="30999.200000000001"/>
    <s v="MXN"/>
    <n v="1487.9616000000001"/>
    <n v="1735.9552000000001"/>
    <n v="1459.2"/>
    <n v="70.041600000000003"/>
    <n v="81.71520000000001"/>
    <n v="4.7072182507935691E-2"/>
    <n v="1"/>
    <x v="2"/>
    <x v="7"/>
    <x v="2"/>
    <d v="2026-02-25T00:00:00"/>
    <s v="febrero"/>
    <n v="2026"/>
  </r>
  <r>
    <x v="0"/>
    <n v="960"/>
    <n v="0"/>
    <d v="2026-01-07T00:00:00"/>
    <d v="2026-01-13T00:00:00"/>
    <d v="2026-01-16T00:00:00"/>
    <s v="DianaM"/>
    <x v="17"/>
    <m/>
    <n v="3920"/>
    <s v="USD"/>
    <n v="3371.2"/>
    <n v="3920"/>
    <n v="1280"/>
    <n v="1100.8"/>
    <n v="1280"/>
    <n v="0.32653061224489799"/>
    <n v="1"/>
    <x v="2"/>
    <x v="7"/>
    <x v="2"/>
    <d v="2026-03-02T00:00:00"/>
    <s v="marzo"/>
    <n v="2026"/>
  </r>
  <r>
    <x v="0"/>
    <n v="961"/>
    <n v="0"/>
    <d v="2026-01-08T00:00:00"/>
    <d v="2026-09-15T00:00:00"/>
    <d v="2026-09-21T00:00:00"/>
    <s v="LucianaE"/>
    <x v="17"/>
    <m/>
    <n v="1869.4"/>
    <s v="USD"/>
    <n v="1607.684"/>
    <n v="1869.4"/>
    <n v="70"/>
    <n v="60.199999999999996"/>
    <n v="70"/>
    <n v="3.7445169573125062E-2"/>
    <n v="1"/>
    <x v="2"/>
    <x v="6"/>
    <x v="2"/>
    <d v="2026-11-05T00:00:00"/>
    <s v="noviembre"/>
    <n v="2026"/>
  </r>
  <r>
    <x v="0"/>
    <n v="962"/>
    <n v="0"/>
    <d v="2026-01-08T00:00:00"/>
    <d v="2026-01-06T00:00:00"/>
    <d v="2026-01-12T00:00:00"/>
    <s v="MariellaG"/>
    <x v="17"/>
    <m/>
    <n v="1707"/>
    <s v="USD"/>
    <n v="1468.02"/>
    <n v="1707"/>
    <n v="170.7"/>
    <n v="146.80199999999999"/>
    <n v="170.7"/>
    <n v="9.9999999999999992E-2"/>
    <n v="1"/>
    <x v="2"/>
    <x v="7"/>
    <x v="2"/>
    <d v="2026-02-26T00:00:00"/>
    <s v="febrero"/>
    <n v="2026"/>
  </r>
  <r>
    <x v="0"/>
    <n v="963"/>
    <n v="0"/>
    <d v="2026-01-08T00:00:00"/>
    <d v="2026-01-22T00:00:00"/>
    <d v="2026-01-25T00:00:00"/>
    <s v="CatalinaF"/>
    <x v="17"/>
    <m/>
    <n v="2595"/>
    <s v="USD"/>
    <n v="2231.6999999999998"/>
    <n v="2595"/>
    <n v="359.25"/>
    <n v="308.95499999999998"/>
    <n v="359.25"/>
    <n v="0.1384393063583815"/>
    <n v="1"/>
    <x v="2"/>
    <x v="7"/>
    <x v="2"/>
    <d v="2026-03-11T00:00:00"/>
    <s v="marzo"/>
    <n v="2026"/>
  </r>
  <r>
    <x v="0"/>
    <n v="964"/>
    <n v="0"/>
    <d v="2026-01-09T00:00:00"/>
    <d v="2026-06-06T00:00:00"/>
    <d v="2026-06-16T00:00:00"/>
    <s v="ManonR"/>
    <x v="17"/>
    <m/>
    <n v="223460"/>
    <s v="USD"/>
    <n v="192175.6"/>
    <n v="223460"/>
    <n v="33580"/>
    <n v="28878.799999999999"/>
    <n v="33580"/>
    <n v="0.1502729795041618"/>
    <n v="1"/>
    <x v="2"/>
    <x v="10"/>
    <x v="2"/>
    <d v="2026-07-31T00:00:00"/>
    <s v="julio"/>
    <n v="2026"/>
  </r>
  <r>
    <x v="0"/>
    <n v="965"/>
    <n v="1"/>
    <d v="2026-01-09T00:00:00"/>
    <d v="2025-12-17T00:00:00"/>
    <d v="2025-12-19T00:00:00"/>
    <s v="ManonR"/>
    <x v="17"/>
    <m/>
    <n v="2685"/>
    <s v="USD"/>
    <n v="2309.1"/>
    <n v="2685"/>
    <n v="200.08"/>
    <n v="172.06880000000001"/>
    <n v="200.08"/>
    <n v="7.4517690875232787E-2"/>
    <n v="1"/>
    <x v="2"/>
    <x v="1"/>
    <x v="1"/>
    <d v="2026-02-02T00:00:00"/>
    <s v="febrero"/>
    <n v="2026"/>
  </r>
  <r>
    <x v="0"/>
    <n v="966"/>
    <n v="0"/>
    <d v="2026-01-09T00:00:00"/>
    <d v="2025-12-02T00:00:00"/>
    <d v="2025-12-04T00:00:00"/>
    <s v="ManonR"/>
    <x v="17"/>
    <m/>
    <n v="4363"/>
    <s v="USD"/>
    <n v="3752.18"/>
    <n v="4363"/>
    <n v="378"/>
    <n v="325.08"/>
    <n v="378"/>
    <n v="8.6637634655053863E-2"/>
    <n v="1"/>
    <x v="2"/>
    <x v="1"/>
    <x v="1"/>
    <d v="2026-01-18T00:00:00"/>
    <s v="enero"/>
    <n v="2026"/>
  </r>
  <r>
    <x v="0"/>
    <n v="968"/>
    <n v="0"/>
    <d v="2026-01-09T00:00:00"/>
    <d v="2026-09-14T00:00:00"/>
    <d v="2026-10-01T00:00:00"/>
    <s v="LucianaE"/>
    <x v="17"/>
    <m/>
    <n v="59396.79"/>
    <s v="USD"/>
    <n v="51081.239399999999"/>
    <n v="59396.79"/>
    <n v="1932.88"/>
    <n v="1662.2768000000001"/>
    <n v="1932.88"/>
    <n v="3.2541825913487921E-2"/>
    <n v="1"/>
    <x v="2"/>
    <x v="6"/>
    <x v="2"/>
    <d v="2026-11-15T00:00:00"/>
    <s v="noviembre"/>
    <n v="2026"/>
  </r>
  <r>
    <x v="0"/>
    <n v="969"/>
    <n v="0"/>
    <d v="2026-01-09T00:00:00"/>
    <d v="2026-02-04T00:00:00"/>
    <d v="2026-02-05T00:00:00"/>
    <s v="ManonR"/>
    <x v="17"/>
    <m/>
    <n v="4321.53"/>
    <s v="USD"/>
    <n v="3716.5157999999997"/>
    <n v="4321.53"/>
    <n v="501.53"/>
    <n v="431.31579999999997"/>
    <n v="501.53"/>
    <n v="0.11605380501813016"/>
    <n v="1"/>
    <x v="2"/>
    <x v="8"/>
    <x v="2"/>
    <d v="2026-03-22T00:00:00"/>
    <s v="marzo"/>
    <n v="2026"/>
  </r>
  <r>
    <x v="0"/>
    <n v="970"/>
    <n v="0"/>
    <d v="2026-01-09T00:00:00"/>
    <d v="2025-12-10T00:00:00"/>
    <d v="2025-12-14T00:00:00"/>
    <s v="PaulinaV"/>
    <x v="17"/>
    <m/>
    <n v="2320"/>
    <s v="EUR"/>
    <n v="2320"/>
    <n v="2691.2"/>
    <n v="232"/>
    <n v="232"/>
    <n v="269.12"/>
    <n v="0.1"/>
    <n v="1"/>
    <x v="2"/>
    <x v="1"/>
    <x v="1"/>
    <d v="2026-01-28T00:00:00"/>
    <s v="enero"/>
    <n v="2026"/>
  </r>
  <r>
    <x v="0"/>
    <n v="971"/>
    <n v="1"/>
    <d v="2026-01-09T00:00:00"/>
    <d v="2025-11-29T00:00:00"/>
    <d v="2025-12-01T00:00:00"/>
    <s v="PaulinaV"/>
    <x v="17"/>
    <m/>
    <n v="90124.479999999996"/>
    <s v="MXN"/>
    <n v="4325.9750400000003"/>
    <n v="5046.9708799999999"/>
    <n v="9221.82"/>
    <n v="442.64735999999999"/>
    <n v="516.42192"/>
    <n v="0.10232314239150117"/>
    <n v="1"/>
    <x v="2"/>
    <x v="2"/>
    <x v="1"/>
    <d v="2026-01-15T00:00:00"/>
    <s v="enero"/>
    <n v="2026"/>
  </r>
  <r>
    <x v="0"/>
    <n v="972"/>
    <n v="0"/>
    <d v="2026-01-09T00:00:00"/>
    <d v="2026-01-21T00:00:00"/>
    <d v="2026-01-23T00:00:00"/>
    <s v="PaulinaV"/>
    <x v="17"/>
    <m/>
    <n v="2040"/>
    <s v="GBP"/>
    <n v="2346"/>
    <n v="2733.6000000000004"/>
    <n v="204"/>
    <n v="234.6"/>
    <n v="273.36"/>
    <n v="9.9999999999999992E-2"/>
    <n v="1"/>
    <x v="2"/>
    <x v="7"/>
    <x v="2"/>
    <d v="2026-03-09T00:00:00"/>
    <s v="marzo"/>
    <n v="2026"/>
  </r>
  <r>
    <x v="0"/>
    <n v="973"/>
    <n v="0"/>
    <d v="2026-01-09T00:00:00"/>
    <d v="2026-01-18T00:00:00"/>
    <d v="2026-01-21T00:00:00"/>
    <s v="PaulinaV"/>
    <x v="17"/>
    <m/>
    <n v="2422.38"/>
    <s v="EUR"/>
    <n v="2422.38"/>
    <n v="2809.9607999999998"/>
    <n v="242.24"/>
    <n v="242.24"/>
    <n v="280.9984"/>
    <n v="0.10000082563429355"/>
    <n v="1"/>
    <x v="2"/>
    <x v="7"/>
    <x v="2"/>
    <d v="2026-03-07T00:00:00"/>
    <s v="marzo"/>
    <n v="2026"/>
  </r>
  <r>
    <x v="0"/>
    <n v="974"/>
    <n v="0"/>
    <d v="2026-01-12T00:00:00"/>
    <d v="2026-07-18T00:00:00"/>
    <d v="2026-08-01T00:00:00"/>
    <s v="DianaM"/>
    <x v="18"/>
    <s v="MARC1989"/>
    <n v="95200"/>
    <s v="EUR"/>
    <n v="95200"/>
    <n v="110431.99999999999"/>
    <n v="0"/>
    <n v="0"/>
    <n v="0"/>
    <n v="0"/>
    <n v="1"/>
    <x v="2"/>
    <x v="3"/>
    <x v="2"/>
    <d v="2026-09-15T00:00:00"/>
    <s v="septiembre"/>
    <n v="2026"/>
  </r>
  <r>
    <x v="0"/>
    <n v="975"/>
    <n v="0"/>
    <d v="2026-01-12T00:00:00"/>
    <d v="2026-01-10T00:00:00"/>
    <d v="2026-01-11T00:00:00"/>
    <s v="LucianaE"/>
    <x v="18"/>
    <m/>
    <n v="11920.39"/>
    <s v="MXN"/>
    <n v="572.17872"/>
    <n v="667.54183999999998"/>
    <n v="1065.71"/>
    <n v="51.15408"/>
    <n v="59.679760000000002"/>
    <n v="8.9402276267806668E-2"/>
    <n v="1"/>
    <x v="2"/>
    <x v="7"/>
    <x v="2"/>
    <d v="2026-02-25T00:00:00"/>
    <s v="febrero"/>
    <n v="2026"/>
  </r>
  <r>
    <x v="0"/>
    <n v="976"/>
    <n v="0"/>
    <d v="2026-01-12T00:00:00"/>
    <d v="2026-06-06T00:00:00"/>
    <d v="2026-06-26T00:00:00"/>
    <s v="PaulinaV"/>
    <x v="18"/>
    <m/>
    <n v="38202"/>
    <s v="EUR"/>
    <n v="38202"/>
    <n v="44314.32"/>
    <n v="0"/>
    <n v="0"/>
    <n v="0"/>
    <n v="0"/>
    <n v="1"/>
    <x v="2"/>
    <x v="10"/>
    <x v="2"/>
    <d v="2026-08-10T00:00:00"/>
    <s v="agosto"/>
    <n v="2026"/>
  </r>
  <r>
    <x v="0"/>
    <n v="978"/>
    <n v="0"/>
    <d v="2026-01-13T00:00:00"/>
    <d v="2026-02-05T00:00:00"/>
    <d v="2026-02-08T00:00:00"/>
    <s v="MarujaN"/>
    <x v="18"/>
    <m/>
    <n v="66000"/>
    <s v="MXN"/>
    <n v="3168"/>
    <n v="3696"/>
    <n v="19362.259999999998"/>
    <n v="929.38847999999996"/>
    <n v="1084.28656"/>
    <n v="0.29336757575757577"/>
    <n v="1"/>
    <x v="2"/>
    <x v="8"/>
    <x v="2"/>
    <d v="2026-03-25T00:00:00"/>
    <s v="marzo"/>
    <n v="2026"/>
  </r>
  <r>
    <x v="0"/>
    <n v="979"/>
    <n v="0"/>
    <d v="2026-01-14T00:00:00"/>
    <d v="2025-12-09T00:00:00"/>
    <d v="2025-12-12T00:00:00"/>
    <s v="VeronicaN"/>
    <x v="18"/>
    <m/>
    <n v="2523"/>
    <s v="USD"/>
    <n v="2169.7799999999997"/>
    <n v="2523"/>
    <n v="252.3"/>
    <n v="216.97800000000001"/>
    <n v="252.3"/>
    <n v="0.10000000000000002"/>
    <n v="1"/>
    <x v="2"/>
    <x v="1"/>
    <x v="1"/>
    <d v="2026-01-26T00:00:00"/>
    <s v="enero"/>
    <n v="2026"/>
  </r>
  <r>
    <x v="0"/>
    <n v="980"/>
    <n v="0"/>
    <d v="2026-01-14T00:00:00"/>
    <d v="2025-12-30T00:00:00"/>
    <d v="2026-01-02T00:00:00"/>
    <s v="VeronicaN"/>
    <x v="18"/>
    <m/>
    <n v="6766"/>
    <s v="USD"/>
    <n v="5818.76"/>
    <n v="6766"/>
    <n v="676.6"/>
    <n v="581.87599999999998"/>
    <n v="676.6"/>
    <n v="9.9999999999999992E-2"/>
    <n v="1"/>
    <x v="2"/>
    <x v="1"/>
    <x v="1"/>
    <d v="2026-02-16T00:00:00"/>
    <s v="febrero"/>
    <n v="2026"/>
  </r>
  <r>
    <x v="0"/>
    <n v="982"/>
    <n v="0"/>
    <d v="2026-01-14T00:00:00"/>
    <d v="2026-02-02T00:00:00"/>
    <d v="2026-02-13T00:00:00"/>
    <s v="DianaM"/>
    <x v="18"/>
    <s v="MARC1989"/>
    <n v="2563"/>
    <s v="USD"/>
    <n v="2204.1799999999998"/>
    <n v="2563"/>
    <n v="0"/>
    <n v="0"/>
    <n v="0"/>
    <n v="0"/>
    <n v="1"/>
    <x v="2"/>
    <x v="8"/>
    <x v="2"/>
    <d v="2026-03-30T00:00:00"/>
    <s v="marzo"/>
    <n v="2026"/>
  </r>
  <r>
    <x v="0"/>
    <n v="983"/>
    <n v="0"/>
    <d v="2026-01-14T00:00:00"/>
    <d v="2026-01-30T00:00:00"/>
    <d v="2026-02-02T00:00:00"/>
    <s v="MartinO"/>
    <x v="18"/>
    <m/>
    <n v="35"/>
    <s v="MXN"/>
    <n v="1.68"/>
    <n v="1.96"/>
    <n v="35"/>
    <n v="1.68"/>
    <n v="1.96"/>
    <n v="1"/>
    <n v="1"/>
    <x v="2"/>
    <x v="7"/>
    <x v="2"/>
    <d v="2026-03-19T00:00:00"/>
    <s v="marzo"/>
    <n v="2026"/>
  </r>
  <r>
    <x v="0"/>
    <n v="984"/>
    <n v="0"/>
    <d v="2026-01-14T00:00:00"/>
    <d v="2026-04-12T00:00:00"/>
    <d v="2026-04-22T00:00:00"/>
    <s v="MariellaP"/>
    <x v="18"/>
    <s v="JAIMEG,JORGEP"/>
    <n v="10540.65"/>
    <s v="EUR"/>
    <n v="10540.65"/>
    <n v="12227.153999999999"/>
    <n v="983.04"/>
    <n v="983.04"/>
    <n v="1140.3263999999999"/>
    <n v="9.3261800742838435E-2"/>
    <n v="1"/>
    <x v="2"/>
    <x v="9"/>
    <x v="2"/>
    <d v="2026-06-06T00:00:00"/>
    <s v="junio"/>
    <n v="2026"/>
  </r>
  <r>
    <x v="0"/>
    <n v="985"/>
    <n v="0"/>
    <d v="2026-01-14T00:00:00"/>
    <d v="2026-01-20T00:00:00"/>
    <d v="2026-01-20T00:00:00"/>
    <s v="DianaM"/>
    <x v="18"/>
    <s v="MARC1989"/>
    <n v="1332.19"/>
    <s v="USD"/>
    <n v="1145.6834000000001"/>
    <n v="1332.19"/>
    <n v="105"/>
    <n v="90.3"/>
    <n v="105"/>
    <n v="7.8817586080063645E-2"/>
    <n v="1"/>
    <x v="2"/>
    <x v="7"/>
    <x v="2"/>
    <d v="2026-03-06T00:00:00"/>
    <s v="marzo"/>
    <n v="2026"/>
  </r>
  <r>
    <x v="0"/>
    <n v="986"/>
    <n v="0"/>
    <d v="2026-01-14T00:00:00"/>
    <d v="2026-01-16T00:00:00"/>
    <d v="2026-01-18T00:00:00"/>
    <s v="MariellaP"/>
    <x v="18"/>
    <s v="JAIMEG"/>
    <n v="5224"/>
    <s v="EUR"/>
    <n v="5224"/>
    <n v="6059.8399999999992"/>
    <n v="522.4"/>
    <n v="522.4"/>
    <n v="605.98399999999992"/>
    <n v="9.9999999999999992E-2"/>
    <n v="1"/>
    <x v="2"/>
    <x v="7"/>
    <x v="2"/>
    <d v="2026-03-04T00:00:00"/>
    <s v="marzo"/>
    <n v="2026"/>
  </r>
  <r>
    <x v="0"/>
    <n v="987"/>
    <n v="1"/>
    <d v="2026-01-14T00:00:00"/>
    <d v="2025-09-04T00:00:00"/>
    <d v="2025-09-06T00:00:00"/>
    <s v="DianaM"/>
    <x v="18"/>
    <s v="MARC1989"/>
    <n v="5251"/>
    <s v="USD"/>
    <n v="4515.8599999999997"/>
    <n v="5251"/>
    <n v="493.59"/>
    <n v="424.48739999999998"/>
    <n v="493.59"/>
    <n v="9.3999238240335181E-2"/>
    <n v="1"/>
    <x v="2"/>
    <x v="6"/>
    <x v="1"/>
    <d v="2025-10-21T00:00:00"/>
    <s v="octubre"/>
    <n v="2025"/>
  </r>
  <r>
    <x v="0"/>
    <n v="988"/>
    <n v="0"/>
    <d v="2026-01-15T00:00:00"/>
    <d v="2026-01-18T00:00:00"/>
    <d v="2026-01-23T00:00:00"/>
    <s v="LuisHdz"/>
    <x v="18"/>
    <s v="MARC1989"/>
    <n v="3625.22"/>
    <s v="USD"/>
    <n v="3117.6891999999998"/>
    <n v="3625.22"/>
    <n v="424.66"/>
    <n v="365.20760000000001"/>
    <n v="424.66"/>
    <n v="0.1171404769917412"/>
    <n v="1"/>
    <x v="2"/>
    <x v="7"/>
    <x v="2"/>
    <d v="2026-03-09T00:00:00"/>
    <s v="marzo"/>
    <n v="2026"/>
  </r>
  <r>
    <x v="0"/>
    <n v="989"/>
    <n v="0"/>
    <d v="2026-01-15T00:00:00"/>
    <d v="2026-01-28T00:00:00"/>
    <d v="2026-02-01T00:00:00"/>
    <s v="MariellaP"/>
    <x v="18"/>
    <s v="JAIMEG,JORGEP"/>
    <n v="7025.53"/>
    <s v="USD"/>
    <n v="6041.9557999999997"/>
    <n v="7025.53"/>
    <n v="1305.53"/>
    <n v="1122.7557999999999"/>
    <n v="1305.53"/>
    <n v="0.18582654974073129"/>
    <n v="1"/>
    <x v="2"/>
    <x v="7"/>
    <x v="2"/>
    <d v="2026-03-18T00:00:00"/>
    <s v="marzo"/>
    <n v="2026"/>
  </r>
  <r>
    <x v="0"/>
    <n v="990"/>
    <n v="0"/>
    <d v="2026-01-15T00:00:00"/>
    <d v="2026-01-30T00:00:00"/>
    <d v="2026-02-08T00:00:00"/>
    <s v="MinervaH"/>
    <x v="18"/>
    <m/>
    <n v="96922.5"/>
    <s v="MXN"/>
    <n v="4652.28"/>
    <n v="5427.66"/>
    <n v="3805.5"/>
    <n v="182.66400000000002"/>
    <n v="213.108"/>
    <n v="3.9263328948386605E-2"/>
    <n v="1"/>
    <x v="2"/>
    <x v="7"/>
    <x v="2"/>
    <d v="2026-03-25T00:00:00"/>
    <s v="marzo"/>
    <n v="2026"/>
  </r>
  <r>
    <x v="0"/>
    <n v="991"/>
    <n v="0"/>
    <d v="2026-01-15T00:00:00"/>
    <d v="2026-09-14T00:00:00"/>
    <d v="2026-09-24T00:00:00"/>
    <s v="LucianaE"/>
    <x v="18"/>
    <m/>
    <n v="1921.6"/>
    <s v="USD"/>
    <n v="1652.5759999999998"/>
    <n v="1921.6"/>
    <n v="70"/>
    <n v="60.199999999999996"/>
    <n v="70"/>
    <n v="3.6427976686094925E-2"/>
    <n v="1"/>
    <x v="2"/>
    <x v="6"/>
    <x v="2"/>
    <d v="2026-11-08T00:00:00"/>
    <s v="noviembre"/>
    <n v="2026"/>
  </r>
  <r>
    <x v="0"/>
    <n v="992"/>
    <n v="0"/>
    <d v="2026-01-15T00:00:00"/>
    <d v="2026-01-15T00:00:00"/>
    <d v="2026-01-15T00:00:00"/>
    <s v="VivianaS"/>
    <x v="18"/>
    <m/>
    <n v="967.5"/>
    <s v="USD"/>
    <n v="832.05"/>
    <n v="967.5"/>
    <n v="0"/>
    <n v="0"/>
    <n v="0"/>
    <n v="0"/>
    <n v="1"/>
    <x v="2"/>
    <x v="7"/>
    <x v="2"/>
    <d v="2026-03-01T00:00:00"/>
    <s v="marzo"/>
    <n v="2026"/>
  </r>
  <r>
    <x v="0"/>
    <n v="993"/>
    <n v="0"/>
    <d v="2026-01-16T00:00:00"/>
    <d v="2026-06-03T00:00:00"/>
    <d v="2026-06-22T00:00:00"/>
    <s v="MartinB"/>
    <x v="18"/>
    <s v="JAIMEG"/>
    <n v="6793.9"/>
    <s v="USD"/>
    <n v="5842.7539999999999"/>
    <n v="6793.9"/>
    <n v="574.34"/>
    <n v="493.93240000000003"/>
    <n v="574.34"/>
    <n v="8.4537599905797858E-2"/>
    <n v="1"/>
    <x v="2"/>
    <x v="10"/>
    <x v="2"/>
    <d v="2026-08-06T00:00:00"/>
    <s v="agosto"/>
    <n v="2026"/>
  </r>
  <r>
    <x v="0"/>
    <n v="994"/>
    <n v="0"/>
    <d v="2026-01-16T00:00:00"/>
    <d v="2026-06-02T00:00:00"/>
    <d v="2026-07-11T00:00:00"/>
    <s v="AliciaL"/>
    <x v="18"/>
    <s v="MARTINB"/>
    <n v="271228.55"/>
    <s v="MXN"/>
    <n v="13018.9704"/>
    <n v="15188.7988"/>
    <n v="10681"/>
    <n v="512.68799999999999"/>
    <n v="598.13599999999997"/>
    <n v="3.938007263615869E-2"/>
    <n v="1"/>
    <x v="2"/>
    <x v="10"/>
    <x v="2"/>
    <d v="2026-08-25T00:00:00"/>
    <s v="agosto"/>
    <n v="2026"/>
  </r>
  <r>
    <x v="0"/>
    <n v="995"/>
    <n v="0"/>
    <d v="2026-01-16T00:00:00"/>
    <d v="2026-03-30T00:00:00"/>
    <d v="2026-04-15T00:00:00"/>
    <s v="LucianaE"/>
    <x v="18"/>
    <m/>
    <n v="78927"/>
    <s v="USD"/>
    <n v="67877.22"/>
    <n v="78927"/>
    <n v="7281.52"/>
    <n v="6262.1072000000004"/>
    <n v="7281.52"/>
    <n v="9.2256388814980939E-2"/>
    <n v="1"/>
    <x v="2"/>
    <x v="5"/>
    <x v="2"/>
    <d v="2026-05-30T00:00:00"/>
    <s v="mayo"/>
    <n v="2026"/>
  </r>
  <r>
    <x v="0"/>
    <n v="996"/>
    <n v="0"/>
    <d v="2026-01-16T00:00:00"/>
    <d v="2026-02-28T00:00:00"/>
    <d v="2026-02-28T00:00:00"/>
    <s v="MariaM"/>
    <x v="18"/>
    <m/>
    <n v="1995"/>
    <s v="USD"/>
    <n v="1715.7"/>
    <n v="1995"/>
    <n v="1495"/>
    <n v="1285.7"/>
    <n v="1495"/>
    <n v="0.74937343358395991"/>
    <n v="1"/>
    <x v="2"/>
    <x v="8"/>
    <x v="2"/>
    <d v="2026-04-14T00:00:00"/>
    <s v="abril"/>
    <n v="2026"/>
  </r>
  <r>
    <x v="0"/>
    <n v="997"/>
    <n v="0"/>
    <d v="2026-01-16T00:00:00"/>
    <d v="2026-02-26T00:00:00"/>
    <d v="2026-03-02T00:00:00"/>
    <s v="MariaJose"/>
    <x v="18"/>
    <m/>
    <n v="8610"/>
    <s v="USD"/>
    <n v="7404.5999999999995"/>
    <n v="8610"/>
    <n v="861"/>
    <n v="740.46"/>
    <n v="861"/>
    <n v="0.1"/>
    <n v="1"/>
    <x v="2"/>
    <x v="8"/>
    <x v="2"/>
    <d v="2026-04-16T00:00:00"/>
    <s v="abril"/>
    <n v="2026"/>
  </r>
  <r>
    <x v="0"/>
    <n v="998"/>
    <n v="0"/>
    <d v="2026-01-16T00:00:00"/>
    <d v="2025-11-18T00:00:00"/>
    <d v="2025-11-20T00:00:00"/>
    <s v="PaulinaA"/>
    <x v="18"/>
    <m/>
    <n v="494.88"/>
    <s v="USD"/>
    <n v="425.59679999999997"/>
    <n v="494.88"/>
    <n v="54.44"/>
    <n v="46.818399999999997"/>
    <n v="54.44"/>
    <n v="0.11000646621403168"/>
    <n v="1"/>
    <x v="2"/>
    <x v="2"/>
    <x v="1"/>
    <d v="2026-01-04T00:00:00"/>
    <s v="enero"/>
    <n v="2026"/>
  </r>
  <r>
    <x v="0"/>
    <n v="999"/>
    <n v="0"/>
    <d v="2026-01-16T00:00:00"/>
    <d v="2026-01-28T00:00:00"/>
    <d v="2026-02-01T00:00:00"/>
    <s v="PaulinaA"/>
    <x v="18"/>
    <m/>
    <n v="1436"/>
    <s v="USD"/>
    <n v="1234.96"/>
    <n v="1436"/>
    <n v="157.05000000000001"/>
    <n v="135.06300000000002"/>
    <n v="157.05000000000001"/>
    <n v="0.10936629526462396"/>
    <n v="1"/>
    <x v="2"/>
    <x v="7"/>
    <x v="2"/>
    <d v="2026-03-18T00:00:00"/>
    <s v="marzo"/>
    <n v="2026"/>
  </r>
  <r>
    <x v="0"/>
    <n v="1000"/>
    <n v="0"/>
    <d v="2026-01-16T00:00:00"/>
    <d v="2026-04-08T00:00:00"/>
    <d v="2026-04-22T00:00:00"/>
    <s v="PaulinaA"/>
    <x v="18"/>
    <m/>
    <n v="7147.49"/>
    <s v="USD"/>
    <n v="6146.8413999999993"/>
    <n v="7147.49"/>
    <n v="664.09"/>
    <n v="571.11739999999998"/>
    <n v="664.09"/>
    <n v="9.2912337058184066E-2"/>
    <n v="1"/>
    <x v="2"/>
    <x v="9"/>
    <x v="2"/>
    <d v="2026-06-06T00:00:00"/>
    <s v="junio"/>
    <n v="2026"/>
  </r>
  <r>
    <x v="0"/>
    <n v="1001"/>
    <n v="0"/>
    <d v="2026-01-16T00:00:00"/>
    <d v="2026-06-26T00:00:00"/>
    <d v="2026-07-01T00:00:00"/>
    <s v="PaulinaA"/>
    <x v="18"/>
    <m/>
    <n v="3372.84"/>
    <s v="USD"/>
    <n v="2900.6424000000002"/>
    <n v="3372.84"/>
    <n v="337.28"/>
    <n v="290.06079999999997"/>
    <n v="337.28"/>
    <n v="9.9998814055810514E-2"/>
    <n v="1"/>
    <x v="2"/>
    <x v="10"/>
    <x v="2"/>
    <d v="2026-08-15T00:00:00"/>
    <s v="agosto"/>
    <n v="2026"/>
  </r>
  <r>
    <x v="0"/>
    <n v="1002"/>
    <n v="0"/>
    <d v="2026-01-17T00:00:00"/>
    <d v="2026-02-18T00:00:00"/>
    <d v="2026-02-21T00:00:00"/>
    <s v="IsraelB"/>
    <x v="18"/>
    <s v="DIANAM,MARC1989"/>
    <n v="72750"/>
    <s v="MXN"/>
    <n v="3492"/>
    <n v="4074"/>
    <n v="70"/>
    <n v="3.36"/>
    <n v="3.92"/>
    <n v="9.6219931271477655E-4"/>
    <n v="1"/>
    <x v="2"/>
    <x v="8"/>
    <x v="2"/>
    <d v="2026-04-07T00:00:00"/>
    <s v="abril"/>
    <n v="2026"/>
  </r>
  <r>
    <x v="0"/>
    <n v="1003"/>
    <n v="0"/>
    <d v="2026-01-19T00:00:00"/>
    <d v="2026-02-21T00:00:00"/>
    <d v="2026-02-28T00:00:00"/>
    <s v="MartinB"/>
    <x v="19"/>
    <m/>
    <n v="305.62"/>
    <s v="USD"/>
    <n v="262.83319999999998"/>
    <n v="305.62"/>
    <n v="0"/>
    <n v="0"/>
    <n v="0"/>
    <n v="0"/>
    <n v="1"/>
    <x v="2"/>
    <x v="8"/>
    <x v="2"/>
    <d v="2026-04-14T00:00:00"/>
    <s v="abril"/>
    <n v="2026"/>
  </r>
  <r>
    <x v="0"/>
    <n v="1004"/>
    <n v="0"/>
    <d v="2026-01-19T00:00:00"/>
    <d v="2026-02-05T00:00:00"/>
    <d v="2026-02-08T00:00:00"/>
    <s v="IsraelB"/>
    <x v="19"/>
    <s v="DIANAM,MARC1989"/>
    <n v="16050"/>
    <s v="MXN"/>
    <n v="770.4"/>
    <n v="898.80000000000007"/>
    <n v="1222"/>
    <n v="58.655999999999999"/>
    <n v="68.432000000000002"/>
    <n v="7.6137071651090349E-2"/>
    <n v="1"/>
    <x v="2"/>
    <x v="8"/>
    <x v="2"/>
    <d v="2026-03-25T00:00:00"/>
    <s v="marzo"/>
    <n v="2026"/>
  </r>
  <r>
    <x v="0"/>
    <n v="1005"/>
    <n v="0"/>
    <d v="2026-01-19T00:00:00"/>
    <d v="2026-04-30T00:00:00"/>
    <d v="2026-05-12T00:00:00"/>
    <s v="MariellaG"/>
    <x v="19"/>
    <m/>
    <n v="10503"/>
    <s v="EUR"/>
    <n v="10503"/>
    <n v="12183.48"/>
    <n v="1050.3"/>
    <n v="1050.3"/>
    <n v="1218.348"/>
    <n v="9.9999999999999992E-2"/>
    <n v="1"/>
    <x v="2"/>
    <x v="9"/>
    <x v="2"/>
    <d v="2026-06-26T00:00:00"/>
    <s v="junio"/>
    <n v="2026"/>
  </r>
  <r>
    <x v="0"/>
    <n v="1006"/>
    <n v="0"/>
    <d v="2026-01-19T00:00:00"/>
    <d v="2025-12-28T00:00:00"/>
    <d v="2026-01-03T00:00:00"/>
    <s v="VivianaS"/>
    <x v="19"/>
    <m/>
    <n v="12022.15"/>
    <s v="USD"/>
    <n v="10339.048999999999"/>
    <n v="12022.15"/>
    <n v="652.21"/>
    <n v="560.90060000000005"/>
    <n v="652.21"/>
    <n v="5.4250695591054852E-2"/>
    <n v="1"/>
    <x v="2"/>
    <x v="1"/>
    <x v="1"/>
    <d v="2026-02-17T00:00:00"/>
    <s v="febrero"/>
    <n v="2026"/>
  </r>
  <r>
    <x v="0"/>
    <n v="1007"/>
    <n v="0"/>
    <d v="2026-01-19T00:00:00"/>
    <d v="2025-12-01T00:00:00"/>
    <d v="2025-12-02T00:00:00"/>
    <s v="MariellaG"/>
    <x v="19"/>
    <m/>
    <n v="219"/>
    <s v="USD"/>
    <n v="188.34"/>
    <n v="219"/>
    <n v="21.9"/>
    <n v="18.834"/>
    <n v="21.9"/>
    <n v="9.9999999999999992E-2"/>
    <n v="1"/>
    <x v="2"/>
    <x v="1"/>
    <x v="1"/>
    <d v="2026-01-16T00:00:00"/>
    <s v="enero"/>
    <n v="2026"/>
  </r>
  <r>
    <x v="0"/>
    <n v="1008"/>
    <n v="0"/>
    <d v="2026-01-19T00:00:00"/>
    <d v="2025-12-01T00:00:00"/>
    <d v="2025-12-02T00:00:00"/>
    <s v="MariellaG"/>
    <x v="19"/>
    <m/>
    <n v="219"/>
    <s v="USD"/>
    <n v="188.34"/>
    <n v="219"/>
    <n v="21.9"/>
    <n v="18.834"/>
    <n v="21.9"/>
    <n v="9.9999999999999992E-2"/>
    <n v="1"/>
    <x v="2"/>
    <x v="1"/>
    <x v="1"/>
    <d v="2026-01-16T00:00:00"/>
    <s v="enero"/>
    <n v="2026"/>
  </r>
  <r>
    <x v="0"/>
    <n v="1009"/>
    <n v="0"/>
    <d v="2026-01-19T00:00:00"/>
    <d v="2026-04-22T00:00:00"/>
    <d v="2026-05-06T00:00:00"/>
    <s v="MinervaH"/>
    <x v="19"/>
    <m/>
    <n v="19238"/>
    <s v="MXN"/>
    <n v="923.42399999999998"/>
    <n v="1077.328"/>
    <n v="0"/>
    <n v="0"/>
    <n v="0"/>
    <n v="0"/>
    <n v="1"/>
    <x v="2"/>
    <x v="9"/>
    <x v="2"/>
    <d v="2026-06-20T00:00:00"/>
    <s v="junio"/>
    <n v="2026"/>
  </r>
  <r>
    <x v="0"/>
    <n v="1010"/>
    <n v="0"/>
    <d v="2026-01-20T00:00:00"/>
    <d v="2026-01-03T00:00:00"/>
    <d v="2026-01-05T00:00:00"/>
    <s v="VeronicaN"/>
    <x v="19"/>
    <m/>
    <n v="9639"/>
    <s v="USD"/>
    <n v="8289.5399999999991"/>
    <n v="9639"/>
    <n v="963.9"/>
    <n v="828.95399999999995"/>
    <n v="963.9"/>
    <n v="0.1"/>
    <n v="1"/>
    <x v="2"/>
    <x v="7"/>
    <x v="2"/>
    <d v="2026-02-19T00:00:00"/>
    <s v="febrero"/>
    <n v="2026"/>
  </r>
  <r>
    <x v="0"/>
    <n v="1011"/>
    <n v="0"/>
    <d v="2026-01-20T00:00:00"/>
    <d v="2026-03-28T00:00:00"/>
    <d v="2026-04-05T00:00:00"/>
    <s v="IsraelB"/>
    <x v="19"/>
    <s v="DIANAM,MARC1989"/>
    <n v="100903.8"/>
    <s v="MXN"/>
    <n v="4843.3824000000004"/>
    <n v="5650.6127999999999"/>
    <n v="1970.2"/>
    <n v="94.569600000000008"/>
    <n v="110.33120000000001"/>
    <n v="1.9525528275446513E-2"/>
    <n v="1"/>
    <x v="2"/>
    <x v="5"/>
    <x v="2"/>
    <d v="2026-05-20T00:00:00"/>
    <s v="mayo"/>
    <n v="2026"/>
  </r>
  <r>
    <x v="0"/>
    <n v="1012"/>
    <n v="0"/>
    <d v="2026-01-20T00:00:00"/>
    <d v="2026-01-31T00:00:00"/>
    <d v="2026-02-04T00:00:00"/>
    <s v="MartinO"/>
    <x v="19"/>
    <m/>
    <n v="219990"/>
    <s v="MXN"/>
    <n v="10559.52"/>
    <n v="12319.44"/>
    <n v="33270"/>
    <n v="1596.96"/>
    <n v="1863.1200000000001"/>
    <n v="0.15123414700668211"/>
    <n v="1"/>
    <x v="2"/>
    <x v="7"/>
    <x v="2"/>
    <d v="2026-03-21T00:00:00"/>
    <s v="marzo"/>
    <n v="2026"/>
  </r>
  <r>
    <x v="0"/>
    <n v="1014"/>
    <n v="1"/>
    <d v="2026-01-20T00:00:00"/>
    <d v="2025-02-11T00:00:00"/>
    <d v="2025-02-15T00:00:00"/>
    <s v="MinervaH"/>
    <x v="19"/>
    <m/>
    <n v="3300.7"/>
    <s v="USD"/>
    <n v="2838.6019999999999"/>
    <n v="3300.7"/>
    <n v="337.27"/>
    <n v="290.05219999999997"/>
    <n v="337.27"/>
    <n v="0.1021813554700518"/>
    <n v="1"/>
    <x v="2"/>
    <x v="8"/>
    <x v="1"/>
    <d v="2025-04-01T00:00:00"/>
    <s v="abril"/>
    <n v="2025"/>
  </r>
  <r>
    <x v="0"/>
    <n v="1015"/>
    <n v="0"/>
    <d v="2026-01-20T00:00:00"/>
    <d v="2026-04-05T00:00:00"/>
    <d v="2026-04-12T00:00:00"/>
    <s v="VeronicaN"/>
    <x v="19"/>
    <m/>
    <n v="55900"/>
    <s v="USD"/>
    <n v="48074"/>
    <n v="55900"/>
    <n v="8385"/>
    <n v="7211.0999999999995"/>
    <n v="8385"/>
    <n v="0.15"/>
    <n v="1"/>
    <x v="2"/>
    <x v="9"/>
    <x v="2"/>
    <d v="2026-05-27T00:00:00"/>
    <s v="mayo"/>
    <n v="2026"/>
  </r>
  <r>
    <x v="0"/>
    <n v="1016"/>
    <n v="0"/>
    <d v="2026-01-21T00:00:00"/>
    <d v="2025-11-03T00:00:00"/>
    <d v="2025-11-07T00:00:00"/>
    <s v="VivianaS"/>
    <x v="19"/>
    <m/>
    <n v="2644"/>
    <s v="USD"/>
    <n v="2273.84"/>
    <n v="2644"/>
    <n v="225.03"/>
    <n v="193.5258"/>
    <n v="225.03"/>
    <n v="8.5109682299546144E-2"/>
    <n v="1"/>
    <x v="2"/>
    <x v="2"/>
    <x v="1"/>
    <d v="2025-12-22T00:00:00"/>
    <s v="diciembre"/>
    <n v="2025"/>
  </r>
  <r>
    <x v="0"/>
    <n v="1017"/>
    <n v="0"/>
    <d v="2026-01-21T00:00:00"/>
    <d v="2026-02-08T00:00:00"/>
    <d v="2026-02-09T00:00:00"/>
    <s v="MartinB"/>
    <x v="19"/>
    <m/>
    <n v="609.04999999999995"/>
    <s v="EUR"/>
    <n v="609.04999999999995"/>
    <n v="706.49799999999993"/>
    <n v="0"/>
    <n v="0"/>
    <n v="0"/>
    <n v="0"/>
    <n v="1"/>
    <x v="2"/>
    <x v="8"/>
    <x v="2"/>
    <d v="2026-03-26T00:00:00"/>
    <s v="marzo"/>
    <n v="2026"/>
  </r>
  <r>
    <x v="0"/>
    <n v="1018"/>
    <n v="0"/>
    <d v="2026-01-21T00:00:00"/>
    <d v="2026-01-29T00:00:00"/>
    <d v="2026-02-02T00:00:00"/>
    <s v="MarujaN"/>
    <x v="19"/>
    <m/>
    <n v="5312"/>
    <s v="USD"/>
    <n v="4568.32"/>
    <n v="5312"/>
    <n v="531.20000000000005"/>
    <n v="456.83200000000005"/>
    <n v="531.20000000000005"/>
    <n v="0.10000000000000002"/>
    <n v="1"/>
    <x v="2"/>
    <x v="7"/>
    <x v="2"/>
    <d v="2026-03-19T00:00:00"/>
    <s v="marzo"/>
    <n v="2026"/>
  </r>
  <r>
    <x v="0"/>
    <n v="1019"/>
    <n v="0"/>
    <d v="2026-01-21T00:00:00"/>
    <d v="2026-09-25T00:00:00"/>
    <d v="2026-10-08T00:00:00"/>
    <s v="AndreaG"/>
    <x v="19"/>
    <s v="JAIMEG,MARTINB"/>
    <n v="74493"/>
    <s v="USD"/>
    <n v="64063.979999999996"/>
    <n v="74493"/>
    <n v="19170.5"/>
    <n v="16486.63"/>
    <n v="19170.5"/>
    <n v="0.25734632784288458"/>
    <n v="1"/>
    <x v="2"/>
    <x v="6"/>
    <x v="2"/>
    <d v="2026-11-22T00:00:00"/>
    <s v="noviembre"/>
    <n v="2026"/>
  </r>
  <r>
    <x v="0"/>
    <n v="1020"/>
    <n v="0"/>
    <d v="2026-01-07T00:00:00"/>
    <d v="2025-05-21T00:00:00"/>
    <d v="2026-07-20T00:00:00"/>
    <s v="EduardoH"/>
    <x v="17"/>
    <m/>
    <n v="57230.37"/>
    <s v="USD"/>
    <n v="49218.118200000004"/>
    <n v="57230.37"/>
    <n v="4702.49"/>
    <n v="4044.1414"/>
    <n v="4702.49"/>
    <n v="8.216773716472564E-2"/>
    <n v="1"/>
    <x v="2"/>
    <x v="4"/>
    <x v="1"/>
    <d v="2026-09-03T00:00:00"/>
    <s v="septiembre"/>
    <n v="2026"/>
  </r>
  <r>
    <x v="0"/>
    <n v="1022"/>
    <n v="0"/>
    <d v="2026-01-22T00:00:00"/>
    <d v="2026-05-06T00:00:00"/>
    <d v="2026-05-12T00:00:00"/>
    <s v="ManonR"/>
    <x v="19"/>
    <m/>
    <n v="10000"/>
    <s v="USD"/>
    <n v="8600"/>
    <n v="10000"/>
    <n v="0"/>
    <n v="0"/>
    <n v="0"/>
    <n v="0"/>
    <n v="1"/>
    <x v="2"/>
    <x v="4"/>
    <x v="2"/>
    <d v="2026-06-26T00:00:00"/>
    <s v="junio"/>
    <n v="2026"/>
  </r>
  <r>
    <x v="0"/>
    <n v="1023"/>
    <n v="0"/>
    <d v="2026-01-22T00:00:00"/>
    <d v="2026-01-23T00:00:00"/>
    <d v="2026-05-05T00:00:00"/>
    <s v="LuisHdz"/>
    <x v="19"/>
    <s v="MARC1989"/>
    <n v="6168"/>
    <s v="USD"/>
    <n v="5304.48"/>
    <n v="6168"/>
    <n v="826.82"/>
    <n v="711.0652"/>
    <n v="826.82"/>
    <n v="0.13404993514915695"/>
    <n v="1"/>
    <x v="2"/>
    <x v="7"/>
    <x v="2"/>
    <d v="2026-06-19T00:00:00"/>
    <s v="junio"/>
    <n v="2026"/>
  </r>
  <r>
    <x v="0"/>
    <n v="1024"/>
    <n v="0"/>
    <d v="2026-01-22T00:00:00"/>
    <d v="2026-02-27T00:00:00"/>
    <d v="2026-03-05T00:00:00"/>
    <s v="DianaM"/>
    <x v="19"/>
    <s v="MARC1989"/>
    <n v="12996"/>
    <s v="USD"/>
    <n v="11176.56"/>
    <n v="12996"/>
    <n v="1104"/>
    <n v="949.43999999999994"/>
    <n v="1104"/>
    <n v="8.4949215143120954E-2"/>
    <n v="1"/>
    <x v="2"/>
    <x v="8"/>
    <x v="2"/>
    <d v="2026-04-19T00:00:00"/>
    <s v="abril"/>
    <n v="2026"/>
  </r>
  <r>
    <x v="0"/>
    <n v="1025"/>
    <n v="0"/>
    <d v="2026-01-22T00:00:00"/>
    <d v="2026-05-01T00:00:00"/>
    <d v="2026-05-13T00:00:00"/>
    <s v="DianaM"/>
    <x v="19"/>
    <s v="MANONR,MARC1989"/>
    <n v="7958.96"/>
    <s v="USD"/>
    <n v="6844.7056000000002"/>
    <n v="7958.96"/>
    <n v="35"/>
    <n v="30.099999999999998"/>
    <n v="35"/>
    <n v="4.3975594801330823E-3"/>
    <n v="1"/>
    <x v="2"/>
    <x v="4"/>
    <x v="2"/>
    <d v="2026-06-27T00:00:00"/>
    <s v="junio"/>
    <n v="2026"/>
  </r>
  <r>
    <x v="0"/>
    <n v="1026"/>
    <n v="0"/>
    <d v="2026-01-22T00:00:00"/>
    <d v="2026-05-25T00:00:00"/>
    <d v="2026-05-31T00:00:00"/>
    <s v="DianaM"/>
    <x v="19"/>
    <s v="MARC1989"/>
    <n v="4778.96"/>
    <s v="USD"/>
    <n v="4109.9056"/>
    <n v="4778.96"/>
    <n v="70"/>
    <n v="60.199999999999996"/>
    <n v="70"/>
    <n v="1.4647538376550546E-2"/>
    <n v="1"/>
    <x v="2"/>
    <x v="4"/>
    <x v="2"/>
    <d v="2026-07-15T00:00:00"/>
    <s v="julio"/>
    <n v="2026"/>
  </r>
  <r>
    <x v="0"/>
    <n v="1027"/>
    <n v="0"/>
    <d v="2026-01-23T00:00:00"/>
    <d v="2026-08-16T00:00:00"/>
    <d v="2026-08-23T00:00:00"/>
    <s v="IreneC"/>
    <x v="19"/>
    <s v="MARTINB"/>
    <n v="2219.84"/>
    <s v="EUR"/>
    <n v="2219.84"/>
    <n v="2575.0144"/>
    <n v="10.4"/>
    <n v="10.4"/>
    <n v="12.064"/>
    <n v="4.6850223439527175E-3"/>
    <n v="1"/>
    <x v="2"/>
    <x v="11"/>
    <x v="2"/>
    <d v="2026-10-07T00:00:00"/>
    <s v="octubre"/>
    <n v="2026"/>
  </r>
  <r>
    <x v="0"/>
    <n v="1029"/>
    <n v="0"/>
    <d v="2026-01-23T00:00:00"/>
    <d v="2026-03-21T00:00:00"/>
    <d v="2026-03-29T00:00:00"/>
    <s v="InesGR"/>
    <x v="19"/>
    <m/>
    <n v="7880"/>
    <s v="EUR"/>
    <n v="7880"/>
    <n v="9140.7999999999993"/>
    <n v="746"/>
    <n v="746"/>
    <n v="865.3599999999999"/>
    <n v="9.467005076142132E-2"/>
    <n v="1"/>
    <x v="2"/>
    <x v="5"/>
    <x v="2"/>
    <d v="2026-05-13T00:00:00"/>
    <s v="mayo"/>
    <n v="2026"/>
  </r>
  <r>
    <x v="0"/>
    <n v="1030"/>
    <n v="0"/>
    <d v="2026-01-23T00:00:00"/>
    <d v="2026-02-01T00:00:00"/>
    <d v="2026-02-08T00:00:00"/>
    <s v="MartinB"/>
    <x v="19"/>
    <m/>
    <n v="1705.05"/>
    <s v="EUR"/>
    <n v="1705.05"/>
    <n v="1977.8579999999997"/>
    <n v="217.5"/>
    <n v="217.5"/>
    <n v="252.29999999999998"/>
    <n v="0.12756224157649337"/>
    <n v="1"/>
    <x v="2"/>
    <x v="8"/>
    <x v="2"/>
    <d v="2026-03-25T00:00:00"/>
    <s v="marzo"/>
    <n v="2026"/>
  </r>
  <r>
    <x v="0"/>
    <n v="1031"/>
    <n v="0"/>
    <d v="2026-01-23T00:00:00"/>
    <d v="2026-03-27T00:00:00"/>
    <d v="2026-04-10T00:00:00"/>
    <s v="MariaM"/>
    <x v="19"/>
    <m/>
    <n v="43069.88"/>
    <s v="EUR"/>
    <n v="43069.88"/>
    <n v="49961.060799999992"/>
    <n v="228"/>
    <n v="228"/>
    <n v="264.47999999999996"/>
    <n v="5.293722666513118E-3"/>
    <n v="1"/>
    <x v="2"/>
    <x v="5"/>
    <x v="2"/>
    <d v="2026-05-25T00:00:00"/>
    <s v="mayo"/>
    <n v="2026"/>
  </r>
  <r>
    <x v="0"/>
    <n v="1032"/>
    <n v="0"/>
    <d v="2026-01-27T00:00:00"/>
    <d v="2026-06-14T00:00:00"/>
    <d v="2026-06-19T00:00:00"/>
    <s v="JimenaM"/>
    <x v="20"/>
    <m/>
    <n v="11340"/>
    <s v="EUR"/>
    <n v="11340"/>
    <n v="13154.4"/>
    <n v="1136"/>
    <n v="1136"/>
    <n v="1317.76"/>
    <n v="0.10017636684303351"/>
    <n v="1"/>
    <x v="2"/>
    <x v="10"/>
    <x v="2"/>
    <d v="2026-08-03T00:00:00"/>
    <s v="agosto"/>
    <n v="2026"/>
  </r>
  <r>
    <x v="0"/>
    <n v="1033"/>
    <n v="0"/>
    <d v="2026-01-27T00:00:00"/>
    <d v="2026-02-06T00:00:00"/>
    <d v="2026-02-09T00:00:00"/>
    <s v="ClaudiaF"/>
    <x v="20"/>
    <m/>
    <n v="3000.27"/>
    <s v="USD"/>
    <n v="2580.2321999999999"/>
    <n v="3000.27"/>
    <n v="300.02999999999997"/>
    <n v="258.02579999999995"/>
    <n v="300.02999999999997"/>
    <n v="0.10000099991000808"/>
    <n v="1"/>
    <x v="2"/>
    <x v="8"/>
    <x v="2"/>
    <d v="2026-03-26T00:00:00"/>
    <s v="marzo"/>
    <n v="2026"/>
  </r>
  <r>
    <x v="0"/>
    <n v="1034"/>
    <n v="0"/>
    <d v="2026-01-27T00:00:00"/>
    <d v="2026-09-26T00:00:00"/>
    <d v="2026-10-14T00:00:00"/>
    <s v="DianaM"/>
    <x v="20"/>
    <s v="MARC1989"/>
    <n v="10217.24"/>
    <s v="USD"/>
    <n v="8786.8263999999999"/>
    <n v="10217.24"/>
    <n v="70"/>
    <n v="60.199999999999996"/>
    <n v="70"/>
    <n v="6.8511652853412465E-3"/>
    <n v="1"/>
    <x v="2"/>
    <x v="6"/>
    <x v="2"/>
    <d v="2026-11-28T00:00:00"/>
    <s v="noviembre"/>
    <n v="2026"/>
  </r>
  <r>
    <x v="0"/>
    <n v="1036"/>
    <n v="0"/>
    <d v="2026-01-27T00:00:00"/>
    <d v="2026-02-22T00:00:00"/>
    <d v="2026-02-22T00:00:00"/>
    <s v="LidiaE"/>
    <x v="20"/>
    <m/>
    <n v="591.29999999999995"/>
    <s v="USD"/>
    <n v="508.51799999999997"/>
    <n v="591.29999999999995"/>
    <n v="70"/>
    <n v="60.199999999999996"/>
    <n v="70"/>
    <n v="0.11838322340605445"/>
    <n v="1"/>
    <x v="2"/>
    <x v="8"/>
    <x v="2"/>
    <d v="2026-04-08T00:00:00"/>
    <s v="abril"/>
    <n v="2026"/>
  </r>
  <r>
    <x v="0"/>
    <n v="1037"/>
    <n v="0"/>
    <d v="2026-01-28T00:00:00"/>
    <d v="2025-12-27T00:00:00"/>
    <d v="2026-01-02T00:00:00"/>
    <s v="VivianaS"/>
    <x v="20"/>
    <m/>
    <n v="5589"/>
    <s v="USD"/>
    <n v="4806.54"/>
    <n v="5589"/>
    <n v="630.44000000000005"/>
    <n v="542.17840000000001"/>
    <n v="630.44000000000005"/>
    <n v="0.1128001431383074"/>
    <n v="1"/>
    <x v="2"/>
    <x v="1"/>
    <x v="1"/>
    <d v="2026-02-16T00:00:00"/>
    <s v="febrero"/>
    <n v="2026"/>
  </r>
  <r>
    <x v="0"/>
    <n v="1038"/>
    <n v="0"/>
    <d v="2026-01-28T00:00:00"/>
    <d v="2026-02-08T00:00:00"/>
    <d v="2026-02-18T00:00:00"/>
    <s v="JimenaM"/>
    <x v="20"/>
    <m/>
    <n v="5532.92"/>
    <s v="EUR"/>
    <n v="5532.92"/>
    <n v="6418.1871999999994"/>
    <n v="449.94"/>
    <n v="449.94"/>
    <n v="521.93039999999996"/>
    <n v="8.1320532377117324E-2"/>
    <n v="1"/>
    <x v="2"/>
    <x v="8"/>
    <x v="2"/>
    <d v="2026-04-04T00:00:00"/>
    <s v="abril"/>
    <n v="2026"/>
  </r>
  <r>
    <x v="0"/>
    <n v="1039"/>
    <n v="0"/>
    <d v="2026-01-28T00:00:00"/>
    <d v="2026-03-25T00:00:00"/>
    <d v="2026-04-04T00:00:00"/>
    <s v="MartinO"/>
    <x v="20"/>
    <m/>
    <n v="19008"/>
    <s v="USD"/>
    <n v="16346.88"/>
    <n v="19008"/>
    <n v="280"/>
    <n v="240.79999999999998"/>
    <n v="280"/>
    <n v="1.473063973063973E-2"/>
    <n v="1"/>
    <x v="2"/>
    <x v="5"/>
    <x v="2"/>
    <d v="2026-05-19T00:00:00"/>
    <s v="mayo"/>
    <n v="2026"/>
  </r>
  <r>
    <x v="0"/>
    <n v="1040"/>
    <n v="0"/>
    <d v="2026-01-28T00:00:00"/>
    <d v="2025-11-08T00:00:00"/>
    <d v="2025-11-09T00:00:00"/>
    <s v="ManonR"/>
    <x v="20"/>
    <m/>
    <n v="1024"/>
    <s v="USD"/>
    <n v="880.64"/>
    <n v="1024"/>
    <n v="102.4"/>
    <n v="88.064000000000007"/>
    <n v="102.4"/>
    <n v="0.1"/>
    <n v="1"/>
    <x v="2"/>
    <x v="2"/>
    <x v="1"/>
    <d v="2025-12-24T00:00:00"/>
    <s v="diciembre"/>
    <n v="2025"/>
  </r>
  <r>
    <x v="0"/>
    <n v="1041"/>
    <n v="0"/>
    <d v="2026-01-28T00:00:00"/>
    <d v="2026-01-31T00:00:00"/>
    <d v="2026-02-01T00:00:00"/>
    <s v="LidiaE"/>
    <x v="20"/>
    <m/>
    <n v="8150"/>
    <s v="MXN"/>
    <n v="391.2"/>
    <n v="456.40000000000003"/>
    <n v="1022.96"/>
    <n v="49.102080000000001"/>
    <n v="57.285760000000003"/>
    <n v="0.12551656441717793"/>
    <n v="1"/>
    <x v="2"/>
    <x v="7"/>
    <x v="2"/>
    <d v="2026-03-18T00:00:00"/>
    <s v="marzo"/>
    <n v="2026"/>
  </r>
  <r>
    <x v="0"/>
    <n v="1042"/>
    <n v="0"/>
    <d v="2026-01-28T00:00:00"/>
    <d v="2026-07-04T00:00:00"/>
    <d v="2026-07-12T00:00:00"/>
    <s v="InesGR"/>
    <x v="20"/>
    <m/>
    <n v="9283.8700000000008"/>
    <s v="EUR"/>
    <n v="9283.8700000000008"/>
    <n v="10769.289200000001"/>
    <n v="1856.77"/>
    <n v="1856.77"/>
    <n v="2153.8532"/>
    <n v="0.19999956914519482"/>
    <n v="1"/>
    <x v="2"/>
    <x v="3"/>
    <x v="2"/>
    <d v="2026-08-26T00:00:00"/>
    <s v="agosto"/>
    <n v="2026"/>
  </r>
  <r>
    <x v="0"/>
    <n v="1043"/>
    <n v="0"/>
    <d v="2026-01-28T00:00:00"/>
    <d v="2026-09-25T00:00:00"/>
    <d v="2026-10-11T00:00:00"/>
    <s v="IsraelB"/>
    <x v="20"/>
    <s v="DIANAM,MARC1989"/>
    <n v="17787.39"/>
    <s v="USD"/>
    <n v="15297.1554"/>
    <n v="17787.39"/>
    <n v="0"/>
    <n v="0"/>
    <n v="0"/>
    <n v="0"/>
    <n v="1"/>
    <x v="2"/>
    <x v="6"/>
    <x v="2"/>
    <d v="2026-11-25T00:00:00"/>
    <s v="noviembre"/>
    <n v="2026"/>
  </r>
  <r>
    <x v="0"/>
    <n v="1044"/>
    <n v="0"/>
    <d v="2026-01-29T00:00:00"/>
    <d v="2026-02-21T00:00:00"/>
    <d v="2026-02-28T00:00:00"/>
    <s v="RafaellaP"/>
    <x v="20"/>
    <s v="MARTINB"/>
    <n v="27830"/>
    <s v="EUR"/>
    <n v="27830"/>
    <n v="32282.799999999999"/>
    <n v="3809"/>
    <n v="3809"/>
    <n v="4418.4399999999996"/>
    <n v="0.13686669062163134"/>
    <n v="1"/>
    <x v="2"/>
    <x v="8"/>
    <x v="2"/>
    <d v="2026-04-14T00:00:00"/>
    <s v="abril"/>
    <n v="2026"/>
  </r>
  <r>
    <x v="0"/>
    <n v="1045"/>
    <n v="1"/>
    <d v="2026-01-29T00:00:00"/>
    <d v="2025-12-20T00:00:00"/>
    <d v="2025-12-20T00:00:00"/>
    <s v="VivianaS"/>
    <x v="20"/>
    <m/>
    <n v="2065"/>
    <s v="USD"/>
    <n v="1775.8999999999999"/>
    <n v="2065"/>
    <n v="294.52999999999997"/>
    <n v="253.29579999999999"/>
    <n v="294.52999999999997"/>
    <n v="0.14262953995157385"/>
    <n v="1"/>
    <x v="2"/>
    <x v="1"/>
    <x v="1"/>
    <d v="2026-02-03T00:00:00"/>
    <s v="febrero"/>
    <n v="2026"/>
  </r>
  <r>
    <x v="0"/>
    <n v="1046"/>
    <n v="0"/>
    <d v="2026-01-29T00:00:00"/>
    <d v="2026-05-09T00:00:00"/>
    <d v="2026-05-19T00:00:00"/>
    <s v="VeronicaN"/>
    <x v="20"/>
    <m/>
    <n v="290000"/>
    <s v="USD"/>
    <n v="249400"/>
    <n v="290000"/>
    <n v="29000"/>
    <n v="24940"/>
    <n v="29000"/>
    <n v="0.1"/>
    <n v="1"/>
    <x v="2"/>
    <x v="4"/>
    <x v="2"/>
    <d v="2026-07-03T00:00:00"/>
    <s v="julio"/>
    <n v="2026"/>
  </r>
  <r>
    <x v="0"/>
    <n v="1047"/>
    <n v="0"/>
    <d v="2026-01-30T00:00:00"/>
    <d v="2026-03-07T00:00:00"/>
    <d v="2026-03-11T00:00:00"/>
    <s v="MarujaN"/>
    <x v="20"/>
    <s v="JORGEP"/>
    <n v="18319"/>
    <s v="USD"/>
    <n v="15754.34"/>
    <n v="18319"/>
    <n v="2871"/>
    <n v="2469.06"/>
    <n v="2871"/>
    <n v="0.15672252852229926"/>
    <n v="1"/>
    <x v="2"/>
    <x v="5"/>
    <x v="2"/>
    <d v="2026-04-25T00:00:00"/>
    <s v="abril"/>
    <n v="2026"/>
  </r>
  <r>
    <x v="0"/>
    <n v="1049"/>
    <n v="0"/>
    <d v="2026-02-02T00:00:00"/>
    <d v="2026-02-26T00:00:00"/>
    <d v="2026-03-01T00:00:00"/>
    <s v="DianaM"/>
    <x v="21"/>
    <s v="MARC1989"/>
    <n v="1067.76"/>
    <s v="USD"/>
    <n v="918.27359999999999"/>
    <n v="1067.76"/>
    <n v="70"/>
    <n v="60.199999999999996"/>
    <n v="70"/>
    <n v="6.5557803251667032E-2"/>
    <n v="2"/>
    <x v="2"/>
    <x v="8"/>
    <x v="2"/>
    <d v="2026-04-15T00:00:00"/>
    <s v="abril"/>
    <n v="2026"/>
  </r>
  <r>
    <x v="0"/>
    <n v="1050"/>
    <n v="0"/>
    <d v="2026-02-03T00:00:00"/>
    <d v="2026-06-13T00:00:00"/>
    <d v="2026-06-20T00:00:00"/>
    <s v="IreneC"/>
    <x v="21"/>
    <s v="MARTINB"/>
    <n v="3385.18"/>
    <s v="EUR"/>
    <n v="3385.18"/>
    <n v="3926.8087999999993"/>
    <n v="60"/>
    <n v="60"/>
    <n v="69.599999999999994"/>
    <n v="1.7724315989105455E-2"/>
    <n v="2"/>
    <x v="2"/>
    <x v="10"/>
    <x v="2"/>
    <d v="2026-08-04T00:00:00"/>
    <s v="agosto"/>
    <n v="2026"/>
  </r>
  <r>
    <x v="0"/>
    <n v="1051"/>
    <n v="0"/>
    <d v="2026-02-03T00:00:00"/>
    <d v="2026-07-23T00:00:00"/>
    <d v="2026-07-26T00:00:00"/>
    <s v="IreneC"/>
    <x v="21"/>
    <s v="MARTINB"/>
    <n v="2627.5"/>
    <s v="EUR"/>
    <n v="2627.5"/>
    <n v="3047.8999999999996"/>
    <n v="60"/>
    <n v="60"/>
    <n v="69.599999999999994"/>
    <n v="2.2835394862036156E-2"/>
    <n v="2"/>
    <x v="2"/>
    <x v="3"/>
    <x v="2"/>
    <d v="2026-09-09T00:00:00"/>
    <s v="septiembre"/>
    <n v="2026"/>
  </r>
  <r>
    <x v="0"/>
    <n v="1052"/>
    <n v="0"/>
    <d v="2026-02-03T00:00:00"/>
    <d v="2027-06-25T00:00:00"/>
    <d v="2027-06-30T00:00:00"/>
    <s v="DianaM"/>
    <x v="21"/>
    <s v="MARC1989"/>
    <n v="62000"/>
    <s v="USD"/>
    <n v="53320"/>
    <n v="62000"/>
    <n v="0"/>
    <n v="0"/>
    <n v="0"/>
    <n v="0"/>
    <n v="2"/>
    <x v="2"/>
    <x v="10"/>
    <x v="4"/>
    <d v="2027-08-14T00:00:00"/>
    <s v="agosto"/>
    <n v="2027"/>
  </r>
  <r>
    <x v="0"/>
    <n v="1053"/>
    <n v="0"/>
    <d v="2026-02-03T00:00:00"/>
    <d v="2026-04-25T00:00:00"/>
    <d v="2026-05-10T00:00:00"/>
    <s v="MartinO"/>
    <x v="21"/>
    <m/>
    <n v="100"/>
    <s v="USD"/>
    <n v="86"/>
    <n v="100"/>
    <n v="0"/>
    <n v="0"/>
    <n v="0"/>
    <n v="0"/>
    <n v="2"/>
    <x v="2"/>
    <x v="9"/>
    <x v="2"/>
    <d v="2026-06-24T00:00:00"/>
    <s v="junio"/>
    <n v="2026"/>
  </r>
  <r>
    <x v="0"/>
    <n v="1054"/>
    <n v="0"/>
    <d v="2026-02-03T00:00:00"/>
    <d v="2026-03-04T00:00:00"/>
    <d v="2026-03-17T00:00:00"/>
    <s v="ClaudiaF"/>
    <x v="21"/>
    <s v="JORGEP"/>
    <n v="16068.75"/>
    <s v="USD"/>
    <n v="13819.125"/>
    <n v="16068.75"/>
    <n v="2238.3000000000002"/>
    <n v="1924.9380000000001"/>
    <n v="2238.3000000000002"/>
    <n v="0.13929521586931157"/>
    <n v="2"/>
    <x v="2"/>
    <x v="5"/>
    <x v="2"/>
    <d v="2026-05-01T00:00:00"/>
    <s v="mayo"/>
    <n v="2026"/>
  </r>
  <r>
    <x v="0"/>
    <n v="1055"/>
    <n v="0"/>
    <d v="2026-02-03T00:00:00"/>
    <d v="2026-02-05T00:00:00"/>
    <d v="2026-02-06T00:00:00"/>
    <s v="ClaudiaF"/>
    <x v="21"/>
    <m/>
    <n v="447.48"/>
    <s v="USD"/>
    <n v="384.83280000000002"/>
    <n v="447.48"/>
    <n v="44.75"/>
    <n v="38.484999999999999"/>
    <n v="44.75"/>
    <n v="0.10000446947349602"/>
    <n v="2"/>
    <x v="2"/>
    <x v="8"/>
    <x v="2"/>
    <d v="2026-03-23T00:00:00"/>
    <s v="marzo"/>
    <n v="2026"/>
  </r>
  <r>
    <x v="0"/>
    <n v="1056"/>
    <n v="0"/>
    <d v="2026-02-03T00:00:00"/>
    <d v="2026-05-15T00:00:00"/>
    <d v="2026-06-05T00:00:00"/>
    <s v="IsraelB"/>
    <x v="21"/>
    <s v="DIANAM,MARC1989"/>
    <n v="70"/>
    <s v="USD"/>
    <n v="60.199999999999996"/>
    <n v="70"/>
    <n v="70"/>
    <n v="60.199999999999996"/>
    <n v="70"/>
    <n v="1"/>
    <n v="2"/>
    <x v="2"/>
    <x v="4"/>
    <x v="2"/>
    <d v="2026-07-20T00:00:00"/>
    <s v="julio"/>
    <n v="2026"/>
  </r>
  <r>
    <x v="0"/>
    <n v="1058"/>
    <n v="0"/>
    <d v="2026-02-03T00:00:00"/>
    <d v="2026-03-27T00:00:00"/>
    <d v="2026-04-04T00:00:00"/>
    <s v="MariellaP"/>
    <x v="21"/>
    <s v="JAIMEG,JORGEP"/>
    <n v="7156.5"/>
    <s v="USD"/>
    <n v="6154.59"/>
    <n v="7156.5"/>
    <n v="411.95"/>
    <n v="354.27699999999999"/>
    <n v="411.95"/>
    <n v="5.7563054565779356E-2"/>
    <n v="2"/>
    <x v="2"/>
    <x v="5"/>
    <x v="2"/>
    <d v="2026-05-19T00:00:00"/>
    <s v="mayo"/>
    <n v="2026"/>
  </r>
  <r>
    <x v="0"/>
    <n v="1059"/>
    <n v="0"/>
    <d v="2026-02-03T00:00:00"/>
    <d v="2026-03-14T00:00:00"/>
    <d v="2026-03-18T00:00:00"/>
    <s v="ClaudiaF"/>
    <x v="21"/>
    <m/>
    <n v="873"/>
    <s v="GBP"/>
    <n v="1003.9499999999999"/>
    <n v="1169.8200000000002"/>
    <n v="87.3"/>
    <n v="100.395"/>
    <n v="116.982"/>
    <n v="0.1"/>
    <n v="2"/>
    <x v="2"/>
    <x v="5"/>
    <x v="2"/>
    <d v="2026-05-02T00:00:00"/>
    <s v="mayo"/>
    <n v="2026"/>
  </r>
  <r>
    <x v="0"/>
    <n v="1060"/>
    <n v="0"/>
    <d v="2026-02-04T00:00:00"/>
    <d v="2026-03-20T00:00:00"/>
    <d v="2026-03-23T00:00:00"/>
    <s v="FernandaS"/>
    <x v="21"/>
    <m/>
    <n v="3800"/>
    <s v="EUR"/>
    <n v="3800"/>
    <n v="4408"/>
    <n v="380"/>
    <n v="380"/>
    <n v="440.79999999999995"/>
    <n v="0.1"/>
    <n v="2"/>
    <x v="2"/>
    <x v="5"/>
    <x v="2"/>
    <d v="2026-05-07T00:00:00"/>
    <s v="mayo"/>
    <n v="2026"/>
  </r>
  <r>
    <x v="0"/>
    <n v="1061"/>
    <n v="0"/>
    <d v="2026-02-04T00:00:00"/>
    <d v="2026-03-03T00:00:00"/>
    <d v="2026-03-08T00:00:00"/>
    <s v="InesGR"/>
    <x v="21"/>
    <m/>
    <n v="11017"/>
    <s v="EUR"/>
    <n v="11017"/>
    <n v="12779.72"/>
    <n v="878.11"/>
    <n v="878.11"/>
    <n v="1018.6075999999999"/>
    <n v="7.9705001361532177E-2"/>
    <n v="2"/>
    <x v="2"/>
    <x v="5"/>
    <x v="2"/>
    <d v="2026-04-22T00:00:00"/>
    <s v="abril"/>
    <n v="2026"/>
  </r>
  <r>
    <x v="0"/>
    <n v="1062"/>
    <n v="0"/>
    <d v="2026-02-04T00:00:00"/>
    <d v="2026-12-26T00:00:00"/>
    <d v="2027-01-02T00:00:00"/>
    <s v="DianaM"/>
    <x v="21"/>
    <s v="MARC1989"/>
    <n v="79000"/>
    <s v="EUR"/>
    <n v="79000"/>
    <n v="91640"/>
    <n v="8539.5499999999993"/>
    <n v="8539.5499999999993"/>
    <n v="9905.8779999999988"/>
    <n v="0.10809556962025316"/>
    <n v="2"/>
    <x v="2"/>
    <x v="1"/>
    <x v="2"/>
    <d v="2027-02-16T00:00:00"/>
    <s v="febrero"/>
    <n v="2027"/>
  </r>
  <r>
    <x v="0"/>
    <n v="1063"/>
    <n v="0"/>
    <d v="2026-02-04T00:00:00"/>
    <d v="2026-02-10T00:00:00"/>
    <d v="2026-02-17T00:00:00"/>
    <s v="MariaJose"/>
    <x v="21"/>
    <m/>
    <n v="1845.54"/>
    <s v="USD"/>
    <n v="1587.1643999999999"/>
    <n v="1845.54"/>
    <n v="221.46"/>
    <n v="190.4556"/>
    <n v="221.46"/>
    <n v="0.11999739913521247"/>
    <n v="2"/>
    <x v="2"/>
    <x v="8"/>
    <x v="2"/>
    <d v="2026-04-03T00:00:00"/>
    <s v="abril"/>
    <n v="2026"/>
  </r>
  <r>
    <x v="0"/>
    <n v="1064"/>
    <n v="0"/>
    <d v="2026-02-04T00:00:00"/>
    <d v="2026-07-25T00:00:00"/>
    <d v="2026-08-01T00:00:00"/>
    <s v="MariaM"/>
    <x v="21"/>
    <m/>
    <n v="31000"/>
    <s v="EUR"/>
    <n v="31000"/>
    <n v="35960"/>
    <n v="2325"/>
    <n v="2325"/>
    <n v="2697"/>
    <n v="7.4999999999999997E-2"/>
    <n v="2"/>
    <x v="2"/>
    <x v="3"/>
    <x v="2"/>
    <d v="2026-09-15T00:00:00"/>
    <s v="septiembre"/>
    <n v="2026"/>
  </r>
  <r>
    <x v="0"/>
    <n v="1065"/>
    <n v="1"/>
    <d v="2026-02-04T00:00:00"/>
    <d v="2025-07-23T00:00:00"/>
    <d v="2025-07-26T00:00:00"/>
    <s v="MariaM"/>
    <x v="21"/>
    <m/>
    <n v="3014.1"/>
    <s v="USD"/>
    <n v="2592.1259999999997"/>
    <n v="3014.1"/>
    <n v="249.99"/>
    <n v="214.9914"/>
    <n v="249.99"/>
    <n v="8.2940181148601577E-2"/>
    <n v="2"/>
    <x v="2"/>
    <x v="3"/>
    <x v="1"/>
    <d v="2025-09-09T00:00:00"/>
    <s v="septiembre"/>
    <n v="2025"/>
  </r>
  <r>
    <x v="0"/>
    <n v="1066"/>
    <n v="0"/>
    <d v="2026-02-04T00:00:00"/>
    <d v="2026-06-16T00:00:00"/>
    <d v="2026-07-06T00:00:00"/>
    <s v="PaulinaA"/>
    <x v="21"/>
    <m/>
    <n v="70"/>
    <s v="USD"/>
    <n v="60.199999999999996"/>
    <n v="70"/>
    <n v="70"/>
    <n v="60.199999999999996"/>
    <n v="70"/>
    <n v="1"/>
    <n v="2"/>
    <x v="2"/>
    <x v="10"/>
    <x v="2"/>
    <d v="2026-08-20T00:00:00"/>
    <s v="agosto"/>
    <n v="2026"/>
  </r>
  <r>
    <x v="0"/>
    <n v="1067"/>
    <n v="0"/>
    <d v="2026-02-04T00:00:00"/>
    <d v="2026-02-06T00:00:00"/>
    <d v="2026-02-12T00:00:00"/>
    <s v="MariellaG"/>
    <x v="21"/>
    <m/>
    <n v="8760"/>
    <s v="USD"/>
    <n v="7533.5999999999995"/>
    <n v="8760"/>
    <n v="876"/>
    <n v="753.36"/>
    <n v="876"/>
    <n v="0.1"/>
    <n v="2"/>
    <x v="2"/>
    <x v="8"/>
    <x v="2"/>
    <d v="2026-03-29T00:00:00"/>
    <s v="marzo"/>
    <n v="2026"/>
  </r>
  <r>
    <x v="0"/>
    <n v="1068"/>
    <n v="0"/>
    <d v="2026-02-04T00:00:00"/>
    <d v="2026-06-29T00:00:00"/>
    <d v="2026-07-13T00:00:00"/>
    <s v="LucianaE"/>
    <x v="21"/>
    <m/>
    <n v="7264.64"/>
    <s v="EUR"/>
    <n v="7264.64"/>
    <n v="8426.982399999999"/>
    <n v="853.55"/>
    <n v="853.55"/>
    <n v="990.11799999999982"/>
    <n v="0.11749377808122631"/>
    <n v="2"/>
    <x v="2"/>
    <x v="10"/>
    <x v="2"/>
    <d v="2026-08-27T00:00:00"/>
    <s v="agosto"/>
    <n v="2026"/>
  </r>
  <r>
    <x v="0"/>
    <n v="1069"/>
    <n v="0"/>
    <d v="2026-02-04T00:00:00"/>
    <d v="2026-04-27T00:00:00"/>
    <d v="2026-05-05T00:00:00"/>
    <s v="MariellaP"/>
    <x v="21"/>
    <s v="JORGEP,MARC1989"/>
    <n v="19467.2"/>
    <s v="USD"/>
    <n v="16741.792000000001"/>
    <n v="19467.2"/>
    <n v="3070"/>
    <n v="2640.2"/>
    <n v="3070"/>
    <n v="0.15770115887235964"/>
    <n v="2"/>
    <x v="2"/>
    <x v="9"/>
    <x v="2"/>
    <d v="2026-06-19T00:00:00"/>
    <s v="junio"/>
    <n v="2026"/>
  </r>
  <r>
    <x v="0"/>
    <n v="1070"/>
    <n v="0"/>
    <d v="2026-02-04T00:00:00"/>
    <d v="2026-03-15T00:00:00"/>
    <d v="2026-03-23T00:00:00"/>
    <s v="MariellaP"/>
    <x v="21"/>
    <s v="JORGEP,LUISHDZ"/>
    <n v="11511"/>
    <s v="USD"/>
    <n v="9899.4599999999991"/>
    <n v="11511"/>
    <n v="2381"/>
    <n v="2047.66"/>
    <n v="2381"/>
    <n v="0.20684562592303019"/>
    <n v="2"/>
    <x v="2"/>
    <x v="5"/>
    <x v="2"/>
    <d v="2026-05-07T00:00:00"/>
    <s v="mayo"/>
    <n v="2026"/>
  </r>
  <r>
    <x v="0"/>
    <n v="1071"/>
    <n v="0"/>
    <d v="2026-02-05T00:00:00"/>
    <d v="2026-02-05T00:00:00"/>
    <d v="2026-02-06T00:00:00"/>
    <s v="ClaudiaF"/>
    <x v="21"/>
    <m/>
    <n v="788.74"/>
    <s v="USD"/>
    <n v="678.31640000000004"/>
    <n v="788.74"/>
    <n v="78.88"/>
    <n v="67.836799999999997"/>
    <n v="78.88"/>
    <n v="0.10000760706950325"/>
    <n v="2"/>
    <x v="2"/>
    <x v="8"/>
    <x v="2"/>
    <d v="2026-03-23T00:00:00"/>
    <s v="marzo"/>
    <n v="2026"/>
  </r>
  <r>
    <x v="0"/>
    <n v="1072"/>
    <n v="1"/>
    <d v="2026-02-05T00:00:00"/>
    <d v="2025-12-25T00:00:00"/>
    <d v="2025-12-25T00:00:00"/>
    <s v="DianaM"/>
    <x v="21"/>
    <s v="MARC1989"/>
    <n v="708.8"/>
    <s v="USD"/>
    <n v="609.56799999999998"/>
    <n v="708.8"/>
    <n v="70.88"/>
    <n v="60.956799999999994"/>
    <n v="70.88"/>
    <n v="9.9999999999999992E-2"/>
    <n v="2"/>
    <x v="2"/>
    <x v="1"/>
    <x v="1"/>
    <d v="2026-02-08T00:00:00"/>
    <s v="febrero"/>
    <n v="2026"/>
  </r>
  <r>
    <x v="0"/>
    <n v="1073"/>
    <n v="0"/>
    <d v="2026-02-05T00:00:00"/>
    <d v="2026-02-09T00:00:00"/>
    <d v="2026-02-12T00:00:00"/>
    <s v="DianaM"/>
    <x v="21"/>
    <s v="MARC1989"/>
    <n v="1185.95"/>
    <s v="USD"/>
    <n v="1019.917"/>
    <n v="1185.95"/>
    <n v="105"/>
    <n v="90.3"/>
    <n v="105"/>
    <n v="8.8536616214848846E-2"/>
    <n v="2"/>
    <x v="2"/>
    <x v="8"/>
    <x v="2"/>
    <d v="2026-03-29T00:00:00"/>
    <s v="marzo"/>
    <n v="2026"/>
  </r>
  <r>
    <x v="0"/>
    <n v="1074"/>
    <n v="0"/>
    <d v="2026-02-05T00:00:00"/>
    <d v="2026-02-08T00:00:00"/>
    <d v="2026-02-08T00:00:00"/>
    <s v="JimenaT"/>
    <x v="21"/>
    <m/>
    <n v="14395"/>
    <s v="MXN"/>
    <n v="690.96"/>
    <n v="806.12"/>
    <n v="0"/>
    <n v="0"/>
    <n v="0"/>
    <n v="0"/>
    <n v="2"/>
    <x v="2"/>
    <x v="8"/>
    <x v="2"/>
    <d v="2026-03-25T00:00:00"/>
    <s v="marzo"/>
    <n v="2026"/>
  </r>
  <r>
    <x v="0"/>
    <n v="1075"/>
    <n v="0"/>
    <d v="2026-02-05T00:00:00"/>
    <d v="2026-02-24T00:00:00"/>
    <d v="2026-03-02T00:00:00"/>
    <s v="MartinB"/>
    <x v="21"/>
    <m/>
    <n v="4114"/>
    <s v="EUR"/>
    <n v="4114"/>
    <n v="4772.24"/>
    <n v="461.68"/>
    <n v="461.68"/>
    <n v="535.54879999999991"/>
    <n v="0.11222168206125425"/>
    <n v="2"/>
    <x v="2"/>
    <x v="8"/>
    <x v="2"/>
    <d v="2026-04-16T00:00:00"/>
    <s v="abril"/>
    <n v="2026"/>
  </r>
  <r>
    <x v="0"/>
    <n v="1076"/>
    <n v="0"/>
    <d v="2026-02-05T00:00:00"/>
    <d v="2026-03-20T00:00:00"/>
    <d v="2026-03-30T00:00:00"/>
    <s v="DianaM"/>
    <x v="21"/>
    <s v="MARC1989"/>
    <n v="21677.13"/>
    <s v="USD"/>
    <n v="18642.3318"/>
    <n v="21677.13"/>
    <n v="100"/>
    <n v="86"/>
    <n v="100"/>
    <n v="4.6131568155009448E-3"/>
    <n v="2"/>
    <x v="2"/>
    <x v="5"/>
    <x v="2"/>
    <d v="2026-05-14T00:00:00"/>
    <s v="mayo"/>
    <n v="2026"/>
  </r>
  <r>
    <x v="0"/>
    <n v="1077"/>
    <n v="0"/>
    <d v="2026-02-06T00:00:00"/>
    <d v="2026-03-27T00:00:00"/>
    <d v="2026-04-09T00:00:00"/>
    <s v="FernandaS"/>
    <x v="21"/>
    <s v="JAIMEG"/>
    <n v="1"/>
    <s v="EUR"/>
    <n v="1"/>
    <n v="1.1599999999999999"/>
    <n v="0"/>
    <n v="0"/>
    <n v="0"/>
    <n v="0"/>
    <n v="2"/>
    <x v="2"/>
    <x v="5"/>
    <x v="2"/>
    <d v="2026-05-24T00:00:00"/>
    <s v="mayo"/>
    <n v="2026"/>
  </r>
  <r>
    <x v="0"/>
    <n v="1078"/>
    <n v="0"/>
    <d v="2026-02-06T00:00:00"/>
    <d v="2026-06-29T00:00:00"/>
    <d v="2026-07-13T00:00:00"/>
    <s v="LucianaE"/>
    <x v="21"/>
    <m/>
    <n v="5330.03"/>
    <s v="EUR"/>
    <n v="5330.03"/>
    <n v="6182.8347999999996"/>
    <n v="596"/>
    <n v="596"/>
    <n v="691.3599999999999"/>
    <n v="0.11181925805295656"/>
    <n v="2"/>
    <x v="2"/>
    <x v="10"/>
    <x v="2"/>
    <d v="2026-08-27T00:00:00"/>
    <s v="agosto"/>
    <n v="2026"/>
  </r>
  <r>
    <x v="0"/>
    <n v="1079"/>
    <n v="0"/>
    <d v="2026-02-09T00:00:00"/>
    <d v="2026-02-05T00:00:00"/>
    <d v="2026-02-05T00:00:00"/>
    <s v="ManonR"/>
    <x v="22"/>
    <m/>
    <n v="16125"/>
    <s v="MXN"/>
    <n v="774"/>
    <n v="903"/>
    <n v="2418.75"/>
    <n v="116.10000000000001"/>
    <n v="135.44999999999999"/>
    <n v="0.15000000000000002"/>
    <n v="2"/>
    <x v="2"/>
    <x v="8"/>
    <x v="2"/>
    <d v="2026-03-22T00:00:00"/>
    <s v="marzo"/>
    <n v="2026"/>
  </r>
  <r>
    <x v="0"/>
    <n v="866"/>
    <n v="0"/>
    <d v="2025-11-27T00:00:00"/>
    <d v="2026-11-02T00:00:00"/>
    <d v="2026-11-06T00:00:00"/>
    <s v="InesGR"/>
    <x v="10"/>
    <m/>
    <n v="83104"/>
    <s v="MXN"/>
    <n v="3988.9920000000002"/>
    <n v="4653.8240000000005"/>
    <n v="9972.48"/>
    <n v="478.67903999999999"/>
    <n v="558.45888000000002"/>
    <n v="0.12"/>
    <n v="11"/>
    <x v="1"/>
    <x v="2"/>
    <x v="2"/>
    <d v="2026-12-21T00:00:00"/>
    <s v="diciembre"/>
    <n v="2026"/>
  </r>
  <r>
    <x v="0"/>
    <n v="872"/>
    <n v="0"/>
    <d v="2025-12-02T00:00:00"/>
    <d v="2026-11-02T00:00:00"/>
    <d v="2026-11-06T00:00:00"/>
    <s v="InesGR"/>
    <x v="11"/>
    <m/>
    <n v="41552"/>
    <s v="MXN"/>
    <n v="1994.4960000000001"/>
    <n v="2326.9120000000003"/>
    <n v="4986.24"/>
    <n v="239.33951999999999"/>
    <n v="279.22944000000001"/>
    <n v="0.12"/>
    <n v="12"/>
    <x v="1"/>
    <x v="2"/>
    <x v="2"/>
    <d v="2026-12-21T00:00:00"/>
    <s v="diciembre"/>
    <n v="2026"/>
  </r>
  <r>
    <x v="0"/>
    <n v="1048"/>
    <n v="0"/>
    <d v="2026-01-30T00:00:00"/>
    <d v="2026-11-02T00:00:00"/>
    <d v="2026-11-06T00:00:00"/>
    <s v="InesGR"/>
    <x v="20"/>
    <m/>
    <n v="79800"/>
    <s v="MXN"/>
    <n v="3830.4"/>
    <n v="4468.8"/>
    <n v="9576"/>
    <n v="459.64800000000002"/>
    <n v="536.25599999999997"/>
    <n v="0.12000000000000001"/>
    <n v="1"/>
    <x v="2"/>
    <x v="2"/>
    <x v="2"/>
    <d v="2026-12-21T00:00:00"/>
    <s v="diciembre"/>
    <n v="2026"/>
  </r>
  <r>
    <x v="1"/>
    <n v="1"/>
    <n v="1"/>
    <d v="2025-04-07T00:00:00"/>
    <d v="2025-12-18T00:00:00"/>
    <d v="2026-01-29T00:00:00"/>
    <s v="ConchaD"/>
    <x v="30"/>
    <s v="JAIMEG"/>
    <n v="116549.72"/>
    <s v="USD"/>
    <n v="100232.7592"/>
    <n v="116549.72"/>
    <n v="15021.82"/>
    <n v="12918.7652"/>
    <n v="15021.82"/>
    <n v="0.1288876541273544"/>
    <n v="4"/>
    <x v="1"/>
    <x v="1"/>
    <x v="1"/>
    <d v="2026-03-15T00:00:00"/>
    <s v="marzo"/>
    <n v="2026"/>
  </r>
  <r>
    <x v="1"/>
    <n v="2"/>
    <n v="1"/>
    <d v="2025-04-09T00:00:00"/>
    <d v="2025-04-19T00:00:00"/>
    <d v="2025-04-26T00:00:00"/>
    <s v="AndreaG"/>
    <x v="30"/>
    <m/>
    <n v="14793.67"/>
    <s v="EUR"/>
    <n v="14793.67"/>
    <n v="17160.657199999998"/>
    <n v="2259.2600000000002"/>
    <n v="2259.2600000000002"/>
    <n v="2620.7416000000003"/>
    <n v="0.15271802061287024"/>
    <n v="4"/>
    <x v="1"/>
    <x v="9"/>
    <x v="1"/>
    <d v="2025-06-10T00:00:00"/>
    <s v="junio"/>
    <n v="2025"/>
  </r>
  <r>
    <x v="1"/>
    <n v="3"/>
    <n v="1"/>
    <d v="2025-04-14T00:00:00"/>
    <d v="2025-05-02T00:00:00"/>
    <d v="2025-05-03T00:00:00"/>
    <s v="AndreaG"/>
    <x v="31"/>
    <m/>
    <n v="1164"/>
    <s v="EUR"/>
    <n v="1164"/>
    <n v="1350.24"/>
    <n v="213.6"/>
    <n v="213.6"/>
    <n v="247.77599999999998"/>
    <n v="0.18350515463917524"/>
    <n v="4"/>
    <x v="1"/>
    <x v="4"/>
    <x v="1"/>
    <d v="2025-06-17T00:00:00"/>
    <s v="junio"/>
    <n v="2025"/>
  </r>
  <r>
    <x v="1"/>
    <n v="4"/>
    <n v="1"/>
    <d v="2025-04-25T00:00:00"/>
    <d v="2025-07-18T00:00:00"/>
    <d v="2025-07-28T00:00:00"/>
    <s v="AndreaG"/>
    <x v="32"/>
    <m/>
    <n v="9663"/>
    <s v="EUR"/>
    <n v="9663"/>
    <n v="11209.08"/>
    <n v="1435.45"/>
    <n v="1435.45"/>
    <n v="1665.1219999999998"/>
    <n v="0.1485511745834627"/>
    <n v="4"/>
    <x v="1"/>
    <x v="3"/>
    <x v="1"/>
    <d v="2025-09-11T00:00:00"/>
    <s v="septiembre"/>
    <n v="2025"/>
  </r>
  <r>
    <x v="1"/>
    <n v="5"/>
    <n v="1"/>
    <d v="2025-04-30T00:00:00"/>
    <d v="2025-05-11T00:00:00"/>
    <d v="2025-05-19T00:00:00"/>
    <s v="MartinB"/>
    <x v="33"/>
    <m/>
    <n v="1490.21"/>
    <s v="EUR"/>
    <n v="1490.21"/>
    <n v="1728.6435999999999"/>
    <n v="0"/>
    <n v="0"/>
    <n v="0"/>
    <n v="0"/>
    <n v="4"/>
    <x v="1"/>
    <x v="4"/>
    <x v="1"/>
    <d v="2025-07-03T00:00:00"/>
    <s v="julio"/>
    <n v="2025"/>
  </r>
  <r>
    <x v="1"/>
    <n v="6"/>
    <n v="1"/>
    <d v="2025-04-30T00:00:00"/>
    <d v="2025-05-01T00:00:00"/>
    <d v="2025-05-03T00:00:00"/>
    <s v="AndreaG"/>
    <x v="33"/>
    <s v="TATIANAP"/>
    <n v="5280"/>
    <s v="EUR"/>
    <n v="5280"/>
    <n v="6124.7999999999993"/>
    <n v="526.01"/>
    <n v="526.01"/>
    <n v="610.1715999999999"/>
    <n v="9.9623106060606065E-2"/>
    <n v="4"/>
    <x v="1"/>
    <x v="4"/>
    <x v="1"/>
    <d v="2025-06-17T00:00:00"/>
    <s v="junio"/>
    <n v="2025"/>
  </r>
  <r>
    <x v="1"/>
    <n v="7"/>
    <n v="1"/>
    <d v="2025-04-30T00:00:00"/>
    <d v="2025-07-21T00:00:00"/>
    <d v="2025-07-30T00:00:00"/>
    <s v="ConchaD"/>
    <x v="33"/>
    <s v="MARCKB"/>
    <n v="74562.81"/>
    <s v="USD"/>
    <n v="64124.016599999995"/>
    <n v="74562.81"/>
    <n v="23031.99"/>
    <n v="19807.511399999999"/>
    <n v="23031.99"/>
    <n v="0.30889380376088293"/>
    <n v="4"/>
    <x v="1"/>
    <x v="3"/>
    <x v="1"/>
    <d v="2025-09-13T00:00:00"/>
    <s v="septiembre"/>
    <n v="2025"/>
  </r>
  <r>
    <x v="1"/>
    <n v="8"/>
    <n v="0"/>
    <d v="2025-04-30T00:00:00"/>
    <d v="2025-12-05T00:00:00"/>
    <d v="2025-12-09T00:00:00"/>
    <s v="AndreaG"/>
    <x v="33"/>
    <m/>
    <n v="12119"/>
    <s v="EUR"/>
    <n v="12119"/>
    <n v="14058.039999999999"/>
    <n v="3230.32"/>
    <n v="3230.32"/>
    <n v="3747.1711999999998"/>
    <n v="0.26655004538328247"/>
    <n v="4"/>
    <x v="1"/>
    <x v="1"/>
    <x v="1"/>
    <d v="2026-01-23T00:00:00"/>
    <s v="enero"/>
    <n v="2026"/>
  </r>
  <r>
    <x v="1"/>
    <n v="9"/>
    <n v="1"/>
    <d v="2025-05-05T00:00:00"/>
    <d v="2025-08-20T00:00:00"/>
    <d v="2025-09-30T00:00:00"/>
    <s v="AndreaG"/>
    <x v="34"/>
    <s v="JAIMEG,MARTINB"/>
    <n v="25100.01"/>
    <s v="EUR"/>
    <n v="25100.01"/>
    <n v="29116.011599999994"/>
    <n v="4011.19"/>
    <n v="4011.19"/>
    <n v="4652.9803999999995"/>
    <n v="0.15980830286521799"/>
    <n v="5"/>
    <x v="1"/>
    <x v="11"/>
    <x v="1"/>
    <d v="2025-11-14T00:00:00"/>
    <s v="noviembre"/>
    <n v="2025"/>
  </r>
  <r>
    <x v="1"/>
    <n v="10"/>
    <n v="1"/>
    <d v="2025-05-13T00:00:00"/>
    <d v="2025-05-15T00:00:00"/>
    <d v="2025-07-24T00:00:00"/>
    <s v="MartinB"/>
    <x v="35"/>
    <m/>
    <n v="426.46"/>
    <s v="EUR"/>
    <n v="426.46"/>
    <n v="494.69359999999995"/>
    <n v="0"/>
    <n v="0"/>
    <n v="0"/>
    <n v="0"/>
    <n v="5"/>
    <x v="1"/>
    <x v="4"/>
    <x v="1"/>
    <d v="2025-09-07T00:00:00"/>
    <s v="septiembre"/>
    <n v="2025"/>
  </r>
  <r>
    <x v="1"/>
    <n v="11"/>
    <n v="1"/>
    <d v="2025-05-22T00:00:00"/>
    <d v="2025-05-28T00:00:00"/>
    <d v="2025-05-29T00:00:00"/>
    <s v="MartinB"/>
    <x v="36"/>
    <m/>
    <n v="577.36"/>
    <s v="EUR"/>
    <n v="577.36"/>
    <n v="669.73759999999993"/>
    <n v="80"/>
    <n v="80"/>
    <n v="92.8"/>
    <n v="0.13856172925038104"/>
    <n v="5"/>
    <x v="1"/>
    <x v="4"/>
    <x v="1"/>
    <d v="2025-07-13T00:00:00"/>
    <s v="julio"/>
    <n v="2025"/>
  </r>
  <r>
    <x v="1"/>
    <n v="12"/>
    <n v="0"/>
    <d v="2025-05-16T00:00:00"/>
    <d v="2025-05-24T00:00:00"/>
    <d v="2025-10-10T00:00:00"/>
    <s v="MartinB"/>
    <x v="35"/>
    <s v="MARCKB"/>
    <n v="6817.36"/>
    <s v="EUR"/>
    <n v="6817.36"/>
    <n v="7908.1375999999991"/>
    <n v="200"/>
    <n v="200"/>
    <n v="231.99999999999997"/>
    <n v="2.9336869403992164E-2"/>
    <n v="5"/>
    <x v="1"/>
    <x v="4"/>
    <x v="1"/>
    <d v="2025-11-24T00:00:00"/>
    <s v="noviembre"/>
    <n v="2025"/>
  </r>
  <r>
    <x v="1"/>
    <n v="13"/>
    <n v="1"/>
    <d v="2025-06-02T00:00:00"/>
    <d v="2025-07-22T00:00:00"/>
    <d v="2025-07-27T00:00:00"/>
    <s v="AndreaG"/>
    <x v="38"/>
    <s v="TATIANAP"/>
    <n v="27952"/>
    <s v="EUR"/>
    <n v="27952"/>
    <n v="32424.319999999996"/>
    <n v="7571.21"/>
    <n v="7571.21"/>
    <n v="8782.6035999999986"/>
    <n v="0.2708646966227819"/>
    <n v="6"/>
    <x v="1"/>
    <x v="3"/>
    <x v="1"/>
    <d v="2025-09-10T00:00:00"/>
    <s v="septiembre"/>
    <n v="2025"/>
  </r>
  <r>
    <x v="1"/>
    <n v="14"/>
    <n v="0"/>
    <d v="2025-06-02T00:00:00"/>
    <d v="2025-06-06T00:00:00"/>
    <d v="2025-06-08T00:00:00"/>
    <s v="MartinB"/>
    <x v="38"/>
    <m/>
    <n v="427.8"/>
    <s v="EUR"/>
    <n v="427.8"/>
    <n v="496.24799999999999"/>
    <n v="0"/>
    <n v="0"/>
    <n v="0"/>
    <n v="0"/>
    <n v="6"/>
    <x v="1"/>
    <x v="10"/>
    <x v="1"/>
    <d v="2025-07-23T00:00:00"/>
    <s v="julio"/>
    <n v="2025"/>
  </r>
  <r>
    <x v="1"/>
    <n v="15"/>
    <n v="0"/>
    <d v="2025-06-10T00:00:00"/>
    <d v="2025-07-05T00:00:00"/>
    <d v="2025-11-13T00:00:00"/>
    <s v="MartinB"/>
    <x v="39"/>
    <m/>
    <n v="1285.96"/>
    <s v="EUR"/>
    <n v="1285.96"/>
    <n v="1491.7136"/>
    <n v="0"/>
    <n v="0"/>
    <n v="0"/>
    <n v="0"/>
    <n v="6"/>
    <x v="1"/>
    <x v="3"/>
    <x v="1"/>
    <d v="2025-12-28T00:00:00"/>
    <s v="diciembre"/>
    <n v="2025"/>
  </r>
  <r>
    <x v="1"/>
    <n v="16"/>
    <n v="1"/>
    <d v="2025-06-16T00:00:00"/>
    <d v="2025-06-22T00:00:00"/>
    <d v="2025-07-04T00:00:00"/>
    <s v="ConchaD"/>
    <x v="40"/>
    <s v="MARCKB"/>
    <n v="236061.45"/>
    <s v="USD"/>
    <n v="203012.84700000001"/>
    <n v="236061.45"/>
    <n v="29983.96"/>
    <n v="25786.205599999998"/>
    <n v="29983.96"/>
    <n v="0.12701760494989756"/>
    <n v="6"/>
    <x v="1"/>
    <x v="10"/>
    <x v="1"/>
    <d v="2025-08-18T00:00:00"/>
    <s v="agosto"/>
    <n v="2025"/>
  </r>
  <r>
    <x v="1"/>
    <n v="17"/>
    <n v="1"/>
    <d v="2025-06-17T00:00:00"/>
    <d v="2025-08-23T00:00:00"/>
    <d v="2025-09-04T00:00:00"/>
    <s v="AndreaG"/>
    <x v="40"/>
    <s v="TATIANAP"/>
    <n v="27467"/>
    <s v="EUR"/>
    <n v="27467"/>
    <n v="31861.719999999998"/>
    <n v="4626.46"/>
    <n v="4626.46"/>
    <n v="5366.6935999999996"/>
    <n v="0.16843703353114647"/>
    <n v="6"/>
    <x v="1"/>
    <x v="11"/>
    <x v="1"/>
    <d v="2025-10-19T00:00:00"/>
    <s v="octubre"/>
    <n v="2025"/>
  </r>
  <r>
    <x v="1"/>
    <n v="19"/>
    <n v="1"/>
    <d v="2025-06-20T00:00:00"/>
    <d v="2025-07-03T00:00:00"/>
    <d v="2025-07-09T00:00:00"/>
    <s v="HelenM"/>
    <x v="40"/>
    <s v="CONCHAD"/>
    <n v="28496.6"/>
    <s v="EUR"/>
    <n v="28496.6"/>
    <n v="33056.055999999997"/>
    <n v="3929.8"/>
    <n v="3929.8"/>
    <n v="4558.5680000000002"/>
    <n v="0.13790417102391164"/>
    <n v="6"/>
    <x v="1"/>
    <x v="3"/>
    <x v="1"/>
    <d v="2025-08-23T00:00:00"/>
    <s v="agosto"/>
    <n v="2025"/>
  </r>
  <r>
    <x v="1"/>
    <n v="20"/>
    <n v="1"/>
    <d v="2025-06-24T00:00:00"/>
    <d v="2025-06-25T00:00:00"/>
    <d v="2025-06-28T00:00:00"/>
    <s v="MartinB"/>
    <x v="41"/>
    <s v="JAIMEG"/>
    <n v="7014"/>
    <s v="GPB"/>
    <n v="8066.0999999999995"/>
    <n v="9398.76"/>
    <n v="701.4"/>
    <n v="806.6099999999999"/>
    <n v="939.87599999999998"/>
    <n v="9.9999999999999992E-2"/>
    <n v="6"/>
    <x v="1"/>
    <x v="10"/>
    <x v="1"/>
    <d v="2025-08-12T00:00:00"/>
    <s v="agosto"/>
    <n v="2025"/>
  </r>
  <r>
    <x v="1"/>
    <n v="21"/>
    <n v="0"/>
    <d v="2025-06-27T00:00:00"/>
    <d v="2025-10-20T00:00:00"/>
    <d v="2025-11-08T00:00:00"/>
    <s v="ConchaD"/>
    <x v="41"/>
    <m/>
    <n v="42837.7"/>
    <s v="EUR"/>
    <n v="42837.7"/>
    <n v="49691.731999999996"/>
    <n v="4180.4799999999996"/>
    <n v="4180.4799999999996"/>
    <n v="4849.3567999999996"/>
    <n v="9.7588806121710545E-2"/>
    <n v="6"/>
    <x v="1"/>
    <x v="0"/>
    <x v="1"/>
    <d v="2025-12-23T00:00:00"/>
    <s v="diciembre"/>
    <n v="2025"/>
  </r>
  <r>
    <x v="1"/>
    <n v="22"/>
    <n v="1"/>
    <d v="2025-07-01T00:00:00"/>
    <d v="2025-07-27T00:00:00"/>
    <d v="2025-07-31T00:00:00"/>
    <s v="HelenM"/>
    <x v="42"/>
    <m/>
    <n v="6222"/>
    <s v="EUR"/>
    <n v="6222"/>
    <n v="7217.5199999999995"/>
    <n v="1196.3"/>
    <n v="1196.3"/>
    <n v="1387.7079999999999"/>
    <n v="0.19226936676309866"/>
    <n v="7"/>
    <x v="1"/>
    <x v="3"/>
    <x v="1"/>
    <d v="2025-09-14T00:00:00"/>
    <s v="septiembre"/>
    <n v="2025"/>
  </r>
  <r>
    <x v="1"/>
    <n v="23"/>
    <n v="1"/>
    <d v="2025-07-03T00:00:00"/>
    <d v="2025-12-26T00:00:00"/>
    <d v="2026-01-02T00:00:00"/>
    <s v="FernandaS"/>
    <x v="42"/>
    <s v="JAIMEG,MARTINB"/>
    <n v="32543.83"/>
    <s v="EUR"/>
    <n v="32543.83"/>
    <n v="37750.842799999999"/>
    <n v="1724.96"/>
    <n v="1724.96"/>
    <n v="2000.9535999999998"/>
    <n v="5.3004210014617206E-2"/>
    <n v="7"/>
    <x v="1"/>
    <x v="1"/>
    <x v="1"/>
    <d v="2026-02-16T00:00:00"/>
    <s v="febrero"/>
    <n v="2026"/>
  </r>
  <r>
    <x v="1"/>
    <n v="24"/>
    <n v="1"/>
    <d v="2025-07-07T00:00:00"/>
    <d v="2025-09-02T00:00:00"/>
    <d v="2025-09-03T00:00:00"/>
    <s v="MartinB"/>
    <x v="43"/>
    <m/>
    <n v="2400"/>
    <s v="EUR"/>
    <n v="2400"/>
    <n v="2784"/>
    <n v="183.19"/>
    <n v="183.19"/>
    <n v="212.50039999999998"/>
    <n v="7.632916666666667E-2"/>
    <n v="7"/>
    <x v="1"/>
    <x v="6"/>
    <x v="1"/>
    <d v="2025-10-18T00:00:00"/>
    <s v="octubre"/>
    <n v="2025"/>
  </r>
  <r>
    <x v="1"/>
    <n v="25"/>
    <n v="1"/>
    <d v="2025-07-10T00:00:00"/>
    <d v="2025-07-17T00:00:00"/>
    <d v="2025-07-22T00:00:00"/>
    <s v="FernandaS"/>
    <x v="43"/>
    <s v="JAIMEG"/>
    <n v="2600"/>
    <s v="EUR"/>
    <n v="2600"/>
    <n v="3016"/>
    <n v="1115"/>
    <n v="1115"/>
    <n v="1293.3999999999999"/>
    <n v="0.42884615384615382"/>
    <n v="7"/>
    <x v="1"/>
    <x v="3"/>
    <x v="1"/>
    <d v="2025-09-05T00:00:00"/>
    <s v="septiembre"/>
    <n v="2025"/>
  </r>
  <r>
    <x v="1"/>
    <n v="26"/>
    <n v="1"/>
    <d v="2025-07-11T00:00:00"/>
    <d v="2025-07-20T00:00:00"/>
    <d v="2025-07-26T00:00:00"/>
    <s v="FernandaS"/>
    <x v="43"/>
    <s v="JAIMEG"/>
    <n v="1536"/>
    <s v="EUR"/>
    <n v="1536"/>
    <n v="1781.7599999999998"/>
    <n v="120"/>
    <n v="120"/>
    <n v="139.19999999999999"/>
    <n v="7.8125E-2"/>
    <n v="7"/>
    <x v="1"/>
    <x v="3"/>
    <x v="1"/>
    <d v="2025-09-09T00:00:00"/>
    <s v="septiembre"/>
    <n v="2025"/>
  </r>
  <r>
    <x v="1"/>
    <n v="27"/>
    <n v="1"/>
    <d v="2025-07-14T00:00:00"/>
    <d v="2025-09-24T00:00:00"/>
    <d v="2025-10-20T00:00:00"/>
    <s v="BlancaO"/>
    <x v="44"/>
    <s v="ANDREAG"/>
    <n v="45963.05"/>
    <s v="EUR"/>
    <n v="45963.05"/>
    <n v="53317.137999999999"/>
    <n v="8595.74"/>
    <n v="8595.74"/>
    <n v="9971.0583999999999"/>
    <n v="0.18701413417952026"/>
    <n v="7"/>
    <x v="1"/>
    <x v="6"/>
    <x v="1"/>
    <d v="2025-12-04T00:00:00"/>
    <s v="diciembre"/>
    <n v="2025"/>
  </r>
  <r>
    <x v="1"/>
    <n v="28"/>
    <n v="1"/>
    <d v="2025-07-16T00:00:00"/>
    <d v="2025-09-13T00:00:00"/>
    <d v="2025-09-14T00:00:00"/>
    <s v="HelenM"/>
    <x v="44"/>
    <s v="MARTINB"/>
    <n v="5240"/>
    <s v="EUR"/>
    <n v="5240"/>
    <n v="6078.4"/>
    <n v="254.28"/>
    <n v="254.28"/>
    <n v="294.96479999999997"/>
    <n v="4.8526717557251908E-2"/>
    <n v="7"/>
    <x v="1"/>
    <x v="6"/>
    <x v="1"/>
    <d v="2025-10-29T00:00:00"/>
    <s v="octubre"/>
    <n v="2025"/>
  </r>
  <r>
    <x v="1"/>
    <n v="29"/>
    <n v="1"/>
    <d v="2025-07-18T00:00:00"/>
    <d v="2025-07-19T00:00:00"/>
    <d v="2025-07-19T00:00:00"/>
    <s v="MartinB"/>
    <x v="44"/>
    <s v="JAIMEG"/>
    <n v="197.41"/>
    <s v="EUR"/>
    <n v="197.41"/>
    <n v="228.99559999999997"/>
    <n v="0"/>
    <n v="0"/>
    <n v="0"/>
    <n v="0"/>
    <n v="7"/>
    <x v="1"/>
    <x v="3"/>
    <x v="1"/>
    <d v="2025-09-02T00:00:00"/>
    <s v="septiembre"/>
    <n v="2025"/>
  </r>
  <r>
    <x v="1"/>
    <n v="30"/>
    <n v="0"/>
    <d v="2025-07-18T00:00:00"/>
    <d v="2025-12-26T00:00:00"/>
    <d v="2026-01-05T00:00:00"/>
    <s v="ElenaM"/>
    <x v="44"/>
    <s v="MARTINB"/>
    <n v="78838.929999999993"/>
    <s v="EUR"/>
    <n v="78838.929999999993"/>
    <n v="91453.15879999999"/>
    <n v="9227.17"/>
    <n v="9227.17"/>
    <n v="10703.5172"/>
    <n v="0.11703824493812892"/>
    <n v="7"/>
    <x v="1"/>
    <x v="1"/>
    <x v="1"/>
    <d v="2026-02-19T00:00:00"/>
    <s v="febrero"/>
    <n v="2026"/>
  </r>
  <r>
    <x v="1"/>
    <n v="31"/>
    <n v="0"/>
    <d v="2025-07-24T00:00:00"/>
    <d v="2025-10-20T00:00:00"/>
    <d v="2025-11-29T00:00:00"/>
    <s v="MartinB"/>
    <x v="45"/>
    <m/>
    <n v="1894.45"/>
    <s v="EUR"/>
    <n v="1894.45"/>
    <n v="2197.5619999999999"/>
    <n v="0"/>
    <n v="0"/>
    <n v="0"/>
    <n v="0"/>
    <n v="7"/>
    <x v="1"/>
    <x v="0"/>
    <x v="1"/>
    <d v="2026-01-13T00:00:00"/>
    <s v="enero"/>
    <n v="2026"/>
  </r>
  <r>
    <x v="1"/>
    <n v="32"/>
    <n v="1"/>
    <d v="2025-07-24T00:00:00"/>
    <d v="2025-12-09T00:00:00"/>
    <d v="2025-12-17T00:00:00"/>
    <s v="AndreaG"/>
    <x v="45"/>
    <m/>
    <n v="4782.34"/>
    <s v="EUR"/>
    <n v="4782.34"/>
    <n v="5547.5144"/>
    <n v="0"/>
    <n v="0"/>
    <n v="0"/>
    <n v="0"/>
    <n v="7"/>
    <x v="1"/>
    <x v="1"/>
    <x v="1"/>
    <d v="2026-01-31T00:00:00"/>
    <s v="enero"/>
    <n v="2026"/>
  </r>
  <r>
    <x v="1"/>
    <n v="33"/>
    <n v="1"/>
    <d v="2025-08-01T00:00:00"/>
    <d v="2025-07-31T00:00:00"/>
    <d v="2025-08-04T00:00:00"/>
    <s v="AndreaG"/>
    <x v="46"/>
    <m/>
    <n v="4815"/>
    <s v="USD"/>
    <n v="4140.8999999999996"/>
    <n v="4815"/>
    <n v="539.22"/>
    <n v="463.72919999999999"/>
    <n v="539.22"/>
    <n v="0.11198753894080998"/>
    <n v="8"/>
    <x v="1"/>
    <x v="3"/>
    <x v="1"/>
    <d v="2025-09-18T00:00:00"/>
    <s v="septiembre"/>
    <n v="2025"/>
  </r>
  <r>
    <x v="1"/>
    <n v="34"/>
    <n v="0"/>
    <d v="2025-08-20T00:00:00"/>
    <d v="2026-01-15T00:00:00"/>
    <d v="2026-01-27T00:00:00"/>
    <s v="AndreaG"/>
    <x v="49"/>
    <s v="JAIMEG,JIMENAM,MARTINB"/>
    <n v="32815.01"/>
    <s v="EUR"/>
    <n v="32815.01"/>
    <n v="38065.411599999999"/>
    <n v="7311.97"/>
    <n v="7311.97"/>
    <n v="8481.8851999999988"/>
    <n v="0.22282394550542572"/>
    <n v="8"/>
    <x v="1"/>
    <x v="7"/>
    <x v="2"/>
    <d v="2026-03-13T00:00:00"/>
    <s v="marzo"/>
    <n v="2026"/>
  </r>
  <r>
    <x v="1"/>
    <n v="36"/>
    <n v="0"/>
    <d v="2025-09-02T00:00:00"/>
    <d v="2025-11-16T00:00:00"/>
    <d v="2025-11-25T00:00:00"/>
    <s v="AnaTeresa"/>
    <x v="51"/>
    <s v="MARTINB"/>
    <n v="6545.7"/>
    <s v="EUR"/>
    <n v="6545.7"/>
    <n v="7593.0119999999997"/>
    <n v="865"/>
    <n v="865"/>
    <n v="1003.4"/>
    <n v="0.13214782223444399"/>
    <n v="9"/>
    <x v="1"/>
    <x v="2"/>
    <x v="1"/>
    <d v="2026-01-09T00:00:00"/>
    <s v="enero"/>
    <n v="2026"/>
  </r>
  <r>
    <x v="1"/>
    <n v="37"/>
    <n v="1"/>
    <d v="2025-09-04T00:00:00"/>
    <d v="2025-12-18T00:00:00"/>
    <d v="2026-01-01T00:00:00"/>
    <s v="ConchaD"/>
    <x v="51"/>
    <s v="JAIMEG"/>
    <n v="41961"/>
    <s v="USD"/>
    <n v="36086.46"/>
    <n v="41961"/>
    <n v="6067.55"/>
    <n v="5218.0929999999998"/>
    <n v="6067.55"/>
    <n v="0.14459974738447606"/>
    <n v="9"/>
    <x v="1"/>
    <x v="1"/>
    <x v="1"/>
    <d v="2026-02-15T00:00:00"/>
    <s v="febrero"/>
    <n v="2026"/>
  </r>
  <r>
    <x v="1"/>
    <n v="38"/>
    <n v="0"/>
    <d v="2025-09-09T00:00:00"/>
    <d v="2025-10-16T00:00:00"/>
    <d v="2025-10-27T00:00:00"/>
    <s v="FernandaS"/>
    <x v="52"/>
    <s v="JAIMEG,MARTINB"/>
    <n v="26488.92"/>
    <s v="EUR"/>
    <n v="26488.92"/>
    <n v="30727.147199999996"/>
    <n v="4159.1899999999996"/>
    <n v="4159.1899999999996"/>
    <n v="4824.6603999999988"/>
    <n v="0.1570162165916919"/>
    <n v="9"/>
    <x v="1"/>
    <x v="0"/>
    <x v="1"/>
    <d v="2025-12-11T00:00:00"/>
    <s v="diciembre"/>
    <n v="2025"/>
  </r>
  <r>
    <x v="1"/>
    <n v="39"/>
    <n v="0"/>
    <d v="2025-09-22T00:00:00"/>
    <d v="2025-10-27T00:00:00"/>
    <d v="2025-10-28T00:00:00"/>
    <s v="MartinB"/>
    <x v="1"/>
    <s v="MARCKB"/>
    <n v="1347.28"/>
    <s v="EUR"/>
    <n v="1347.28"/>
    <n v="1562.8447999999999"/>
    <n v="0"/>
    <n v="0"/>
    <n v="0"/>
    <n v="0"/>
    <n v="9"/>
    <x v="1"/>
    <x v="0"/>
    <x v="1"/>
    <d v="2025-12-12T00:00:00"/>
    <s v="diciembre"/>
    <n v="2025"/>
  </r>
  <r>
    <x v="1"/>
    <n v="40"/>
    <n v="0"/>
    <d v="2025-09-22T00:00:00"/>
    <d v="2025-12-01T00:00:00"/>
    <d v="2025-12-04T00:00:00"/>
    <s v="MartinB"/>
    <x v="1"/>
    <s v="PEDROD"/>
    <n v="847.5"/>
    <s v="EUR"/>
    <n v="847.5"/>
    <n v="983.09999999999991"/>
    <n v="0"/>
    <n v="0"/>
    <n v="0"/>
    <n v="0"/>
    <n v="9"/>
    <x v="1"/>
    <x v="1"/>
    <x v="1"/>
    <d v="2026-01-18T00:00:00"/>
    <s v="enero"/>
    <n v="2026"/>
  </r>
  <r>
    <x v="1"/>
    <n v="41"/>
    <n v="0"/>
    <d v="2025-09-24T00:00:00"/>
    <d v="2025-12-29T00:00:00"/>
    <d v="2026-01-08T00:00:00"/>
    <s v="ConchaD"/>
    <x v="1"/>
    <s v="JAIMEG,MARTINB"/>
    <n v="47106.27"/>
    <s v="EUR"/>
    <n v="47106.27"/>
    <n v="54643.273199999996"/>
    <n v="6625.54"/>
    <n v="6625.54"/>
    <n v="7685.6263999999992"/>
    <n v="0.14065091547261119"/>
    <n v="9"/>
    <x v="1"/>
    <x v="1"/>
    <x v="1"/>
    <d v="2026-02-22T00:00:00"/>
    <s v="febrero"/>
    <n v="2026"/>
  </r>
  <r>
    <x v="1"/>
    <n v="42"/>
    <n v="1"/>
    <d v="2025-09-24T00:00:00"/>
    <d v="2025-11-24T00:00:00"/>
    <d v="2025-12-10T00:00:00"/>
    <s v="BlancaO"/>
    <x v="1"/>
    <m/>
    <n v="22610"/>
    <s v="EUR"/>
    <n v="22610"/>
    <n v="26227.599999999999"/>
    <n v="5261.5"/>
    <n v="5261.5"/>
    <n v="6103.3399999999992"/>
    <n v="0.23270676691729322"/>
    <n v="9"/>
    <x v="1"/>
    <x v="2"/>
    <x v="1"/>
    <d v="2026-01-24T00:00:00"/>
    <s v="enero"/>
    <n v="2026"/>
  </r>
  <r>
    <x v="1"/>
    <n v="43"/>
    <n v="0"/>
    <d v="2025-09-24T00:00:00"/>
    <d v="2025-11-10T00:00:00"/>
    <d v="2025-11-14T00:00:00"/>
    <s v="MartinB"/>
    <x v="1"/>
    <s v="TALYAK"/>
    <n v="410.33"/>
    <s v="EUR"/>
    <n v="410.33"/>
    <n v="475.98279999999994"/>
    <n v="0"/>
    <n v="0"/>
    <n v="0"/>
    <n v="0"/>
    <n v="9"/>
    <x v="1"/>
    <x v="2"/>
    <x v="1"/>
    <d v="2025-12-29T00:00:00"/>
    <s v="diciembre"/>
    <n v="2025"/>
  </r>
  <r>
    <x v="1"/>
    <n v="44"/>
    <n v="0"/>
    <d v="2025-09-25T00:00:00"/>
    <d v="2026-06-14T00:00:00"/>
    <d v="2026-06-30T00:00:00"/>
    <s v="AlmudenaG"/>
    <x v="1"/>
    <s v="MARTINB"/>
    <n v="26368.77"/>
    <s v="EUR"/>
    <n v="26368.77"/>
    <n v="30587.7732"/>
    <n v="2860.8"/>
    <n v="2860.8"/>
    <n v="3318.5279999999998"/>
    <n v="0.10849197744149613"/>
    <n v="9"/>
    <x v="1"/>
    <x v="10"/>
    <x v="2"/>
    <d v="2026-08-14T00:00:00"/>
    <s v="agosto"/>
    <n v="2026"/>
  </r>
  <r>
    <x v="1"/>
    <n v="45"/>
    <n v="0"/>
    <d v="2025-09-25T00:00:00"/>
    <d v="2026-06-01T00:00:00"/>
    <d v="2026-06-16T00:00:00"/>
    <s v="AlmudenaG"/>
    <x v="1"/>
    <s v="MARTINB"/>
    <n v="22601.33"/>
    <s v="EUR"/>
    <n v="22601.33"/>
    <n v="26217.542799999999"/>
    <n v="2432.15"/>
    <n v="2432.15"/>
    <n v="2821.2939999999999"/>
    <n v="0.10761092378191903"/>
    <n v="9"/>
    <x v="1"/>
    <x v="10"/>
    <x v="2"/>
    <d v="2026-07-31T00:00:00"/>
    <s v="julio"/>
    <n v="2026"/>
  </r>
  <r>
    <x v="1"/>
    <n v="46"/>
    <n v="0"/>
    <d v="2025-10-01T00:00:00"/>
    <d v="2025-10-10T00:00:00"/>
    <d v="2025-10-25T00:00:00"/>
    <s v="MartinB"/>
    <x v="2"/>
    <s v="ARIADNAR"/>
    <n v="1508.38"/>
    <s v="EUR"/>
    <n v="1508.38"/>
    <n v="1749.7208000000001"/>
    <n v="0"/>
    <n v="0"/>
    <n v="0"/>
    <n v="0"/>
    <n v="10"/>
    <x v="1"/>
    <x v="0"/>
    <x v="1"/>
    <d v="2025-12-09T00:00:00"/>
    <s v="diciembre"/>
    <n v="2025"/>
  </r>
  <r>
    <x v="1"/>
    <n v="47"/>
    <n v="0"/>
    <d v="2025-10-02T00:00:00"/>
    <d v="2025-11-07T00:00:00"/>
    <d v="2025-11-10T00:00:00"/>
    <s v="MartinB"/>
    <x v="2"/>
    <s v="PEDROD"/>
    <n v="5227.74"/>
    <s v="EUR"/>
    <n v="5227.74"/>
    <n v="6064.1783999999998"/>
    <n v="0"/>
    <n v="0"/>
    <n v="0"/>
    <n v="0"/>
    <n v="10"/>
    <x v="1"/>
    <x v="2"/>
    <x v="1"/>
    <d v="2025-12-25T00:00:00"/>
    <s v="diciembre"/>
    <n v="2025"/>
  </r>
  <r>
    <x v="1"/>
    <n v="48"/>
    <n v="0"/>
    <d v="2025-10-02T00:00:00"/>
    <d v="2025-12-29T00:00:00"/>
    <d v="2026-01-14T00:00:00"/>
    <s v="ConchaD"/>
    <x v="2"/>
    <s v="MARTINB,PEDROD,REYESB"/>
    <n v="32779.78"/>
    <s v="EUR"/>
    <n v="32779.78"/>
    <n v="38024.544799999996"/>
    <n v="5184.24"/>
    <n v="5184.24"/>
    <n v="6013.7183999999997"/>
    <n v="0.15815359346523986"/>
    <n v="10"/>
    <x v="1"/>
    <x v="1"/>
    <x v="1"/>
    <d v="2026-02-28T00:00:00"/>
    <s v="febrero"/>
    <n v="2026"/>
  </r>
  <r>
    <x v="1"/>
    <n v="49"/>
    <n v="0"/>
    <d v="2025-10-06T00:00:00"/>
    <d v="2025-11-07T00:00:00"/>
    <d v="2025-11-16T00:00:00"/>
    <s v="MartinB"/>
    <x v="3"/>
    <m/>
    <n v="3515.8"/>
    <s v="EUR"/>
    <n v="3515.8"/>
    <n v="4078.328"/>
    <n v="0"/>
    <n v="0"/>
    <n v="0"/>
    <n v="0"/>
    <n v="10"/>
    <x v="1"/>
    <x v="2"/>
    <x v="1"/>
    <d v="2025-12-31T00:00:00"/>
    <s v="diciembre"/>
    <n v="2025"/>
  </r>
  <r>
    <x v="1"/>
    <n v="51"/>
    <n v="0"/>
    <d v="2025-10-09T00:00:00"/>
    <d v="2025-10-11T00:00:00"/>
    <d v="2025-10-13T00:00:00"/>
    <s v="MartinB"/>
    <x v="3"/>
    <s v="JAIMEG"/>
    <n v="330.35"/>
    <s v="EUR"/>
    <n v="330.35"/>
    <n v="383.20600000000002"/>
    <n v="0"/>
    <n v="0"/>
    <n v="0"/>
    <n v="0"/>
    <n v="10"/>
    <x v="1"/>
    <x v="0"/>
    <x v="1"/>
    <d v="2025-11-27T00:00:00"/>
    <s v="noviembre"/>
    <n v="2025"/>
  </r>
  <r>
    <x v="1"/>
    <n v="52"/>
    <n v="1"/>
    <d v="2025-10-09T00:00:00"/>
    <d v="2025-12-18T00:00:00"/>
    <d v="2026-01-12T00:00:00"/>
    <s v="HelenM"/>
    <x v="3"/>
    <s v="ANDREAG,MARTINB"/>
    <n v="99592.57"/>
    <s v="EUR"/>
    <n v="99592.57"/>
    <n v="115527.3812"/>
    <n v="17893.84"/>
    <n v="17893.84"/>
    <n v="20756.8544"/>
    <n v="0.17967043123799295"/>
    <n v="10"/>
    <x v="1"/>
    <x v="1"/>
    <x v="1"/>
    <d v="2026-02-26T00:00:00"/>
    <s v="febrero"/>
    <n v="2026"/>
  </r>
  <r>
    <x v="1"/>
    <n v="53"/>
    <n v="1"/>
    <d v="2025-10-16T00:00:00"/>
    <d v="2025-12-25T00:00:00"/>
    <d v="2026-01-05T00:00:00"/>
    <s v="AlejandraL"/>
    <x v="4"/>
    <s v="MARTINB"/>
    <n v="53982.33"/>
    <s v="EUR"/>
    <n v="53982.33"/>
    <n v="62619.502799999995"/>
    <n v="3220.56"/>
    <n v="3220.56"/>
    <n v="3735.8495999999996"/>
    <n v="5.965952192133981E-2"/>
    <n v="10"/>
    <x v="1"/>
    <x v="1"/>
    <x v="1"/>
    <d v="2026-02-19T00:00:00"/>
    <s v="febrero"/>
    <n v="2026"/>
  </r>
  <r>
    <x v="1"/>
    <n v="54"/>
    <n v="1"/>
    <d v="2025-10-16T00:00:00"/>
    <d v="2025-12-26T00:00:00"/>
    <d v="2026-01-03T00:00:00"/>
    <s v="FernandaS"/>
    <x v="4"/>
    <m/>
    <n v="19458.79"/>
    <s v="EUR"/>
    <n v="19458.79"/>
    <n v="22572.196400000001"/>
    <n v="423.82"/>
    <n v="423.82"/>
    <n v="491.63119999999998"/>
    <n v="2.1780388194743865E-2"/>
    <n v="10"/>
    <x v="1"/>
    <x v="1"/>
    <x v="1"/>
    <d v="2026-02-17T00:00:00"/>
    <s v="febrero"/>
    <n v="2026"/>
  </r>
  <r>
    <x v="1"/>
    <n v="55"/>
    <n v="1"/>
    <d v="2025-10-22T00:00:00"/>
    <d v="2025-10-29T00:00:00"/>
    <d v="2025-10-30T00:00:00"/>
    <s v="AlejandraL"/>
    <x v="5"/>
    <m/>
    <n v="528"/>
    <s v="EUR"/>
    <n v="528"/>
    <n v="612.4799999999999"/>
    <n v="0"/>
    <n v="0"/>
    <n v="0"/>
    <n v="0"/>
    <n v="10"/>
    <x v="1"/>
    <x v="0"/>
    <x v="1"/>
    <d v="2025-12-14T00:00:00"/>
    <s v="diciembre"/>
    <n v="2025"/>
  </r>
  <r>
    <x v="1"/>
    <n v="56"/>
    <n v="1"/>
    <d v="2025-10-28T00:00:00"/>
    <d v="2025-11-14T00:00:00"/>
    <d v="2025-11-23T00:00:00"/>
    <s v="AndreaG"/>
    <x v="6"/>
    <s v="JAIMEG"/>
    <n v="26253"/>
    <s v="EUR"/>
    <n v="26253"/>
    <n v="30453.48"/>
    <n v="5242.53"/>
    <n v="5242.53"/>
    <n v="6081.3347999999996"/>
    <n v="0.19969260655925036"/>
    <n v="10"/>
    <x v="1"/>
    <x v="2"/>
    <x v="1"/>
    <d v="2026-01-07T00:00:00"/>
    <s v="enero"/>
    <n v="2026"/>
  </r>
  <r>
    <x v="1"/>
    <n v="57"/>
    <n v="0"/>
    <d v="2025-10-30T00:00:00"/>
    <d v="2026-09-20T00:00:00"/>
    <d v="2026-10-30T00:00:00"/>
    <s v="AlmudenaG"/>
    <x v="6"/>
    <s v="MARTINB"/>
    <n v="10698.35"/>
    <s v="EUR"/>
    <n v="10698.35"/>
    <n v="12410.085999999999"/>
    <n v="1271.17"/>
    <n v="1271.17"/>
    <n v="1474.5572"/>
    <n v="0.11881925717517187"/>
    <n v="10"/>
    <x v="1"/>
    <x v="6"/>
    <x v="2"/>
    <d v="2026-12-14T00:00:00"/>
    <s v="diciembre"/>
    <n v="2026"/>
  </r>
  <r>
    <x v="1"/>
    <n v="58"/>
    <n v="1"/>
    <d v="2025-11-04T00:00:00"/>
    <d v="2025-11-07T00:00:00"/>
    <d v="2025-11-08T00:00:00"/>
    <s v="PaulinaA"/>
    <x v="7"/>
    <m/>
    <n v="533.6"/>
    <s v="EUR"/>
    <n v="533.6"/>
    <n v="618.976"/>
    <n v="159"/>
    <n v="159"/>
    <n v="184.44"/>
    <n v="0.29797601199400298"/>
    <n v="11"/>
    <x v="1"/>
    <x v="2"/>
    <x v="1"/>
    <d v="2025-12-23T00:00:00"/>
    <s v="diciembre"/>
    <n v="2025"/>
  </r>
  <r>
    <x v="1"/>
    <n v="59"/>
    <n v="0"/>
    <d v="2025-11-11T00:00:00"/>
    <d v="2026-03-25T00:00:00"/>
    <d v="2026-04-06T00:00:00"/>
    <s v="FernandaS"/>
    <x v="8"/>
    <s v="JAIMEG,MARTINB"/>
    <n v="156765.9"/>
    <s v="EUR"/>
    <n v="156765.9"/>
    <n v="181848.44399999999"/>
    <n v="27212.19"/>
    <n v="27212.19"/>
    <n v="31566.140399999997"/>
    <n v="0.1735848803853389"/>
    <n v="11"/>
    <x v="1"/>
    <x v="5"/>
    <x v="2"/>
    <d v="2026-05-21T00:00:00"/>
    <s v="mayo"/>
    <n v="2026"/>
  </r>
  <r>
    <x v="1"/>
    <n v="60"/>
    <n v="1"/>
    <d v="2025-11-11T00:00:00"/>
    <d v="2025-12-01T00:00:00"/>
    <d v="2025-12-22T00:00:00"/>
    <s v="FernandaS"/>
    <x v="8"/>
    <m/>
    <n v="6433.83"/>
    <s v="EUR"/>
    <n v="6433.83"/>
    <n v="7463.2427999999991"/>
    <n v="128.68"/>
    <n v="128.68"/>
    <n v="149.2688"/>
    <n v="2.0000528456611381E-2"/>
    <n v="11"/>
    <x v="1"/>
    <x v="1"/>
    <x v="1"/>
    <d v="2026-02-05T00:00:00"/>
    <s v="febrero"/>
    <n v="2026"/>
  </r>
  <r>
    <x v="1"/>
    <n v="61"/>
    <n v="1"/>
    <d v="2025-11-11T00:00:00"/>
    <d v="2025-11-19T00:00:00"/>
    <d v="2025-11-20T00:00:00"/>
    <s v="AlejandraL"/>
    <x v="8"/>
    <s v="MARTINB"/>
    <n v="3820.1"/>
    <s v="EUR"/>
    <n v="3820.1"/>
    <n v="4431.3159999999998"/>
    <n v="322.60000000000002"/>
    <n v="322.60000000000002"/>
    <n v="374.21600000000001"/>
    <n v="8.4448051098138799E-2"/>
    <n v="11"/>
    <x v="1"/>
    <x v="2"/>
    <x v="1"/>
    <d v="2026-01-04T00:00:00"/>
    <s v="enero"/>
    <n v="2026"/>
  </r>
  <r>
    <x v="1"/>
    <n v="62"/>
    <n v="0"/>
    <d v="2025-11-11T00:00:00"/>
    <d v="2026-07-13T00:00:00"/>
    <d v="2026-07-27T00:00:00"/>
    <s v="AlmudenaG"/>
    <x v="8"/>
    <s v="MARTINB"/>
    <n v="18161.830000000002"/>
    <s v="EUR"/>
    <n v="18161.830000000002"/>
    <n v="21067.7228"/>
    <n v="1635.45"/>
    <n v="1635.45"/>
    <n v="1897.1219999999998"/>
    <n v="9.0048745087912385E-2"/>
    <n v="11"/>
    <x v="1"/>
    <x v="3"/>
    <x v="2"/>
    <d v="2026-09-10T00:00:00"/>
    <s v="septiembre"/>
    <n v="2026"/>
  </r>
  <r>
    <x v="1"/>
    <n v="63"/>
    <n v="0"/>
    <d v="2025-11-12T00:00:00"/>
    <d v="2025-12-09T00:00:00"/>
    <d v="2025-12-18T00:00:00"/>
    <s v="AnaTeresa"/>
    <x v="8"/>
    <m/>
    <n v="1159.07"/>
    <s v="EUR"/>
    <n v="1159.07"/>
    <n v="1344.5211999999999"/>
    <n v="0"/>
    <n v="0"/>
    <n v="0"/>
    <n v="0"/>
    <n v="11"/>
    <x v="1"/>
    <x v="1"/>
    <x v="1"/>
    <d v="2026-02-01T00:00:00"/>
    <s v="febrero"/>
    <n v="2026"/>
  </r>
  <r>
    <x v="1"/>
    <n v="64"/>
    <n v="0"/>
    <d v="2025-11-13T00:00:00"/>
    <d v="2025-11-18T00:00:00"/>
    <d v="2025-11-23T00:00:00"/>
    <s v="MartinB"/>
    <x v="8"/>
    <m/>
    <n v="1218.8499999999999"/>
    <s v="EUR"/>
    <n v="1218.8499999999999"/>
    <n v="1413.8659999999998"/>
    <n v="0"/>
    <n v="0"/>
    <n v="0"/>
    <n v="0"/>
    <n v="11"/>
    <x v="1"/>
    <x v="2"/>
    <x v="1"/>
    <d v="2026-01-07T00:00:00"/>
    <s v="enero"/>
    <n v="2026"/>
  </r>
  <r>
    <x v="1"/>
    <n v="65"/>
    <n v="1"/>
    <d v="2025-11-13T00:00:00"/>
    <d v="2025-12-19T00:00:00"/>
    <d v="2025-12-27T00:00:00"/>
    <s v="AlejandraL"/>
    <x v="8"/>
    <s v="MARTINB"/>
    <n v="1907.5"/>
    <s v="EUR"/>
    <n v="1907.5"/>
    <n v="2212.6999999999998"/>
    <n v="93.01"/>
    <n v="93.01"/>
    <n v="107.8916"/>
    <n v="4.8760157273918747E-2"/>
    <n v="11"/>
    <x v="1"/>
    <x v="1"/>
    <x v="1"/>
    <d v="2026-02-10T00:00:00"/>
    <s v="febrero"/>
    <n v="2026"/>
  </r>
  <r>
    <x v="1"/>
    <n v="66"/>
    <n v="1"/>
    <d v="2025-11-14T00:00:00"/>
    <d v="2025-12-26T00:00:00"/>
    <d v="2026-01-04T00:00:00"/>
    <s v="BlancaO"/>
    <x v="8"/>
    <s v="MARTINB"/>
    <n v="21819.08"/>
    <s v="EUR"/>
    <n v="21819.08"/>
    <n v="25310.132799999999"/>
    <n v="0"/>
    <n v="0"/>
    <n v="0"/>
    <n v="0"/>
    <n v="11"/>
    <x v="1"/>
    <x v="1"/>
    <x v="1"/>
    <d v="2026-02-18T00:00:00"/>
    <s v="febrero"/>
    <n v="2026"/>
  </r>
  <r>
    <x v="1"/>
    <n v="67"/>
    <n v="0"/>
    <d v="2025-11-17T00:00:00"/>
    <d v="2026-02-21T00:00:00"/>
    <d v="2026-02-27T00:00:00"/>
    <s v="AlejandraL"/>
    <x v="9"/>
    <s v="MARTINB"/>
    <n v="12689.34"/>
    <s v="EUR"/>
    <n v="12689.34"/>
    <n v="14719.634399999999"/>
    <n v="722.13"/>
    <n v="722.13"/>
    <n v="837.67079999999999"/>
    <n v="5.6908397127037338E-2"/>
    <n v="11"/>
    <x v="1"/>
    <x v="8"/>
    <x v="2"/>
    <d v="2026-04-13T00:00:00"/>
    <s v="abril"/>
    <n v="2026"/>
  </r>
  <r>
    <x v="1"/>
    <n v="68"/>
    <n v="0"/>
    <d v="2025-11-17T00:00:00"/>
    <d v="2025-11-21T00:00:00"/>
    <d v="2025-11-21T00:00:00"/>
    <s v="MartinB"/>
    <x v="9"/>
    <s v="ARIADNAR,ESTHERP,PEDROD"/>
    <n v="1075.92"/>
    <s v="EUR"/>
    <n v="1075.92"/>
    <n v="1248.0672"/>
    <n v="1075.92"/>
    <n v="1075.92"/>
    <n v="1248.0672"/>
    <n v="1"/>
    <n v="11"/>
    <x v="1"/>
    <x v="2"/>
    <x v="1"/>
    <d v="2026-01-05T00:00:00"/>
    <s v="enero"/>
    <n v="2026"/>
  </r>
  <r>
    <x v="1"/>
    <n v="69"/>
    <n v="1"/>
    <d v="2025-11-17T00:00:00"/>
    <d v="2026-01-01T00:00:00"/>
    <d v="2026-01-14T00:00:00"/>
    <s v="FernandaS"/>
    <x v="9"/>
    <s v="PEDROD"/>
    <n v="6855"/>
    <s v="EUR"/>
    <n v="6855"/>
    <n v="7951.7999999999993"/>
    <n v="1440.1"/>
    <n v="1440.1"/>
    <n v="1670.5159999999998"/>
    <n v="0.21008023340627277"/>
    <n v="11"/>
    <x v="1"/>
    <x v="7"/>
    <x v="2"/>
    <d v="2026-02-28T00:00:00"/>
    <s v="febrero"/>
    <n v="2026"/>
  </r>
  <r>
    <x v="1"/>
    <n v="70"/>
    <n v="0"/>
    <d v="2025-11-27T00:00:00"/>
    <d v="2026-06-21T00:00:00"/>
    <d v="2026-07-08T00:00:00"/>
    <s v="AlmudenaG"/>
    <x v="10"/>
    <s v="MARTINB"/>
    <n v="22061.5"/>
    <s v="EUR"/>
    <n v="22061.5"/>
    <n v="25591.339999999997"/>
    <n v="2501.2600000000002"/>
    <n v="2501.2600000000002"/>
    <n v="2901.4616000000001"/>
    <n v="0.11337669696076877"/>
    <n v="11"/>
    <x v="1"/>
    <x v="10"/>
    <x v="2"/>
    <d v="2026-08-22T00:00:00"/>
    <s v="agosto"/>
    <n v="2026"/>
  </r>
  <r>
    <x v="1"/>
    <n v="71"/>
    <n v="0"/>
    <d v="2025-11-28T00:00:00"/>
    <d v="2026-01-08T00:00:00"/>
    <d v="2026-03-24T00:00:00"/>
    <s v="MartinB"/>
    <x v="10"/>
    <s v="CONCHAD"/>
    <n v="3978"/>
    <s v="EUR"/>
    <n v="3978"/>
    <n v="4614.4799999999996"/>
    <n v="260.79000000000002"/>
    <n v="260.79000000000002"/>
    <n v="302.51639999999998"/>
    <n v="6.5558069381598805E-2"/>
    <n v="11"/>
    <x v="1"/>
    <x v="7"/>
    <x v="2"/>
    <d v="2026-05-08T00:00:00"/>
    <s v="mayo"/>
    <n v="2026"/>
  </r>
  <r>
    <x v="1"/>
    <n v="72"/>
    <n v="0"/>
    <n v="45993"/>
    <n v="46186"/>
    <n v="46196"/>
    <s v="AndreaG"/>
    <x v="11"/>
    <m/>
    <n v="4506"/>
    <s v="EUR"/>
    <n v="4506"/>
    <n v="5226.96"/>
    <n v="521.47"/>
    <n v="521.47"/>
    <n v="604.90520000000004"/>
    <n v="0.11572791833111408"/>
    <n v="12"/>
    <x v="1"/>
    <x v="10"/>
    <x v="2"/>
    <n v="46241"/>
    <s v="agosto"/>
    <n v="2026"/>
  </r>
  <r>
    <x v="1"/>
    <n v="73"/>
    <n v="0"/>
    <n v="45994"/>
    <n v="46230"/>
    <n v="46242"/>
    <s v="AlmudenaG"/>
    <x v="11"/>
    <s v="MARTINB"/>
    <n v="16880.78"/>
    <s v="EUR"/>
    <n v="16880.78"/>
    <n v="19581.704799999996"/>
    <n v="2079.44"/>
    <n v="2079.44"/>
    <n v="2412.1504"/>
    <n v="0.12318388131354122"/>
    <n v="12"/>
    <x v="1"/>
    <x v="3"/>
    <x v="2"/>
    <n v="46287"/>
    <s v="septiembre"/>
    <n v="2026"/>
  </r>
  <r>
    <x v="1"/>
    <n v="75"/>
    <n v="0"/>
    <n v="46000"/>
    <n v="46121"/>
    <n v="46124"/>
    <s v="HelenM"/>
    <x v="12"/>
    <s v="MARTINB"/>
    <n v="3546"/>
    <s v="EUR"/>
    <n v="3546"/>
    <n v="4113.3599999999997"/>
    <n v="446.8"/>
    <n v="446.8"/>
    <n v="518.28800000000001"/>
    <n v="0.12600112803158489"/>
    <n v="12"/>
    <x v="1"/>
    <x v="9"/>
    <x v="2"/>
    <n v="46169"/>
    <s v="mayo"/>
    <n v="2026"/>
  </r>
  <r>
    <x v="1"/>
    <n v="76"/>
    <n v="0"/>
    <n v="46000"/>
    <n v="46036"/>
    <n v="46040"/>
    <s v="BlancaO"/>
    <x v="12"/>
    <s v="MARTINB"/>
    <n v="7401.4"/>
    <s v="EUR"/>
    <n v="7401.4"/>
    <n v="8585.6239999999998"/>
    <n v="823.36"/>
    <n v="823.36"/>
    <n v="955.09759999999994"/>
    <n v="0.11124381873699571"/>
    <n v="12"/>
    <x v="1"/>
    <x v="7"/>
    <x v="2"/>
    <n v="46085"/>
    <s v="marzo"/>
    <n v="2026"/>
  </r>
  <r>
    <x v="1"/>
    <n v="77"/>
    <n v="0"/>
    <n v="46007"/>
    <n v="46056"/>
    <n v="46078"/>
    <s v="JorgeP"/>
    <x v="13"/>
    <m/>
    <n v="0"/>
    <s v="EUR"/>
    <n v="0"/>
    <n v="0"/>
    <n v="0"/>
    <n v="0"/>
    <n v="0"/>
    <e v="#DIV/0!"/>
    <n v="12"/>
    <x v="1"/>
    <x v="8"/>
    <x v="2"/>
    <n v="46123"/>
    <s v="abril"/>
    <n v="2026"/>
  </r>
  <r>
    <x v="1"/>
    <n v="78"/>
    <n v="0"/>
    <n v="46014"/>
    <n v="46170"/>
    <n v="46180"/>
    <s v="AndreaG"/>
    <x v="14"/>
    <s v="JAIMEG,MARTINB"/>
    <n v="95219.43"/>
    <s v="EUR"/>
    <n v="95219.43"/>
    <n v="110454.53879999998"/>
    <n v="10077"/>
    <n v="10077"/>
    <n v="11689.32"/>
    <n v="0.10582924094378637"/>
    <n v="12"/>
    <x v="1"/>
    <x v="4"/>
    <x v="2"/>
    <n v="46225"/>
    <s v="julio"/>
    <n v="2026"/>
  </r>
  <r>
    <x v="1"/>
    <n v="79"/>
    <n v="1"/>
    <n v="46020"/>
    <n v="46022"/>
    <n v="46025"/>
    <s v="FernandaS"/>
    <x v="15"/>
    <s v="JAIMEG,MARTINB"/>
    <n v="27211"/>
    <s v="EUR"/>
    <n v="27211"/>
    <n v="31564.76"/>
    <n v="2756.25"/>
    <n v="2756.25"/>
    <n v="3197.25"/>
    <n v="0.10129175701003271"/>
    <n v="12"/>
    <x v="1"/>
    <x v="1"/>
    <x v="1"/>
    <n v="46070"/>
    <s v="febrero"/>
    <n v="2026"/>
  </r>
  <r>
    <x v="1"/>
    <n v="80"/>
    <n v="0"/>
    <n v="46021"/>
    <n v="46033"/>
    <n v="46052"/>
    <s v="AlejandraL"/>
    <x v="15"/>
    <s v="MARTINB"/>
    <n v="5705"/>
    <s v="EUR"/>
    <n v="5705"/>
    <n v="6617.7999999999993"/>
    <n v="112.88"/>
    <n v="112.88"/>
    <n v="130.9408"/>
    <n v="1.9786152497808938E-2"/>
    <n v="12"/>
    <x v="1"/>
    <x v="7"/>
    <x v="2"/>
    <n v="46097"/>
    <s v="marzo"/>
    <n v="2026"/>
  </r>
  <r>
    <x v="1"/>
    <n v="81"/>
    <n v="0"/>
    <n v="46027"/>
    <n v="46131"/>
    <n v="46150"/>
    <s v="IreneC"/>
    <x v="17"/>
    <s v="CONCHAD,MARTINB"/>
    <n v="14370"/>
    <s v="EUR"/>
    <n v="14370"/>
    <n v="16669.199999999997"/>
    <n v="2969.4"/>
    <n v="2969.4"/>
    <n v="3444.5039999999999"/>
    <n v="0.20663883089770355"/>
    <n v="1"/>
    <x v="2"/>
    <x v="9"/>
    <x v="2"/>
    <n v="46195"/>
    <s v="junio"/>
    <n v="2026"/>
  </r>
  <r>
    <x v="1"/>
    <n v="82"/>
    <n v="0"/>
    <n v="46027"/>
    <n v="45971"/>
    <n v="45975"/>
    <s v="MartinB"/>
    <x v="17"/>
    <m/>
    <n v="494.56"/>
    <s v="EUR"/>
    <n v="494.56"/>
    <n v="573.68959999999993"/>
    <n v="0"/>
    <n v="0"/>
    <n v="0"/>
    <n v="0"/>
    <n v="1"/>
    <x v="2"/>
    <x v="2"/>
    <x v="1"/>
    <n v="46020"/>
    <s v="diciembre"/>
    <n v="2025"/>
  </r>
  <r>
    <x v="1"/>
    <n v="83"/>
    <n v="0"/>
    <n v="46027"/>
    <n v="46052"/>
    <n v="46067"/>
    <s v="MartinB"/>
    <x v="17"/>
    <m/>
    <n v="2401.4299999999998"/>
    <s v="EUR"/>
    <n v="2401.4299999999998"/>
    <n v="2785.6587999999997"/>
    <n v="0"/>
    <n v="0"/>
    <n v="0"/>
    <n v="0"/>
    <n v="1"/>
    <x v="2"/>
    <x v="7"/>
    <x v="2"/>
    <n v="46112"/>
    <s v="marzo"/>
    <n v="2026"/>
  </r>
  <r>
    <x v="1"/>
    <n v="84"/>
    <n v="0"/>
    <n v="46027"/>
    <n v="45982"/>
    <n v="45982"/>
    <s v="MartinB"/>
    <x v="17"/>
    <s v="ESTHERP,PEDROD"/>
    <n v="3843.9"/>
    <s v="EUR"/>
    <n v="3843.9"/>
    <n v="4458.924"/>
    <n v="3843.9"/>
    <n v="3843.9"/>
    <n v="4458.924"/>
    <n v="1"/>
    <n v="1"/>
    <x v="2"/>
    <x v="2"/>
    <x v="1"/>
    <n v="46027"/>
    <s v="enero"/>
    <n v="2026"/>
  </r>
  <r>
    <x v="1"/>
    <n v="85"/>
    <n v="0"/>
    <n v="46030"/>
    <n v="46047"/>
    <n v="46052"/>
    <s v="MartinB"/>
    <x v="17"/>
    <m/>
    <n v="653.41999999999996"/>
    <s v="EUR"/>
    <n v="653.41999999999996"/>
    <n v="757.96719999999993"/>
    <n v="0"/>
    <n v="0"/>
    <n v="0"/>
    <n v="0"/>
    <n v="1"/>
    <x v="2"/>
    <x v="7"/>
    <x v="2"/>
    <n v="46097"/>
    <s v="marzo"/>
    <n v="2026"/>
  </r>
  <r>
    <x v="1"/>
    <n v="86"/>
    <n v="0"/>
    <n v="46030"/>
    <n v="46061"/>
    <n v="46070"/>
    <s v="JimenaM"/>
    <x v="17"/>
    <s v="MARTINB"/>
    <n v="6576.58"/>
    <s v="EUR"/>
    <n v="6576.58"/>
    <n v="7628.8327999999992"/>
    <n v="706.5"/>
    <n v="706.5"/>
    <n v="819.54"/>
    <n v="0.10742665640804187"/>
    <n v="1"/>
    <x v="2"/>
    <x v="8"/>
    <x v="2"/>
    <n v="46115"/>
    <s v="abril"/>
    <n v="2026"/>
  </r>
  <r>
    <x v="1"/>
    <n v="87"/>
    <n v="0"/>
    <n v="46031"/>
    <n v="46033"/>
    <n v="46038"/>
    <s v="AlejandraL"/>
    <x v="17"/>
    <s v="MARTINB"/>
    <n v="10495.25"/>
    <s v="EUR"/>
    <n v="10495.25"/>
    <n v="12174.49"/>
    <n v="494.52"/>
    <n v="494.52"/>
    <n v="573.64319999999998"/>
    <n v="4.7118458350206047E-2"/>
    <n v="1"/>
    <x v="2"/>
    <x v="7"/>
    <x v="2"/>
    <n v="46083"/>
    <s v="marzo"/>
    <n v="2026"/>
  </r>
  <r>
    <x v="1"/>
    <n v="88"/>
    <n v="0"/>
    <n v="46031"/>
    <n v="46285"/>
    <n v="46303"/>
    <s v="AlmudenaG"/>
    <x v="17"/>
    <s v="MARTINB"/>
    <n v="3663.28"/>
    <s v="EUR"/>
    <n v="3663.28"/>
    <n v="4249.4048000000003"/>
    <n v="100"/>
    <n v="100"/>
    <n v="115.99999999999999"/>
    <n v="2.7297940643357863E-2"/>
    <n v="1"/>
    <x v="2"/>
    <x v="6"/>
    <x v="2"/>
    <n v="46348"/>
    <s v="noviembre"/>
    <n v="2026"/>
  </r>
  <r>
    <x v="1"/>
    <n v="89"/>
    <n v="0"/>
    <n v="46034"/>
    <n v="46288"/>
    <n v="46303"/>
    <s v="ConchaD"/>
    <x v="18"/>
    <s v="MARTINB"/>
    <n v="1116"/>
    <s v="EUR"/>
    <n v="1116"/>
    <n v="1294.56"/>
    <n v="17.440000000000001"/>
    <n v="17.440000000000001"/>
    <n v="20.230399999999999"/>
    <n v="1.5627240143369178E-2"/>
    <n v="1"/>
    <x v="2"/>
    <x v="6"/>
    <x v="2"/>
    <n v="46348"/>
    <s v="noviembre"/>
    <n v="2026"/>
  </r>
  <r>
    <x v="1"/>
    <n v="91"/>
    <n v="0"/>
    <n v="46035"/>
    <n v="46072"/>
    <n v="46103"/>
    <s v="MartinB"/>
    <x v="18"/>
    <s v="JAIMEG"/>
    <n v="3209.6"/>
    <s v="EUR"/>
    <n v="3209.6"/>
    <n v="3723.1359999999995"/>
    <n v="0"/>
    <n v="0"/>
    <n v="0"/>
    <n v="0"/>
    <n v="1"/>
    <x v="2"/>
    <x v="8"/>
    <x v="2"/>
    <n v="46148"/>
    <s v="mayo"/>
    <n v="2026"/>
  </r>
  <r>
    <x v="1"/>
    <n v="92"/>
    <n v="0"/>
    <n v="46036"/>
    <n v="46059"/>
    <n v="46068"/>
    <s v="MartinB"/>
    <x v="18"/>
    <m/>
    <n v="918"/>
    <s v="EUR"/>
    <n v="918"/>
    <n v="1064.8799999999999"/>
    <n v="82.47"/>
    <n v="82.47"/>
    <n v="95.665199999999999"/>
    <n v="8.983660130718954E-2"/>
    <n v="1"/>
    <x v="2"/>
    <x v="8"/>
    <x v="2"/>
    <n v="46113"/>
    <s v="abril"/>
    <n v="2026"/>
  </r>
  <r>
    <x v="1"/>
    <n v="93"/>
    <n v="0"/>
    <n v="46041"/>
    <n v="46216"/>
    <n v="46231"/>
    <s v="AlmudenaG"/>
    <x v="19"/>
    <s v="MARTINB"/>
    <n v="22584.240000000002"/>
    <s v="EUR"/>
    <n v="22584.240000000002"/>
    <n v="26197.718400000002"/>
    <n v="2252.92"/>
    <n v="2252.92"/>
    <n v="2613.3872000000001"/>
    <n v="9.9756290227167255E-2"/>
    <n v="1"/>
    <x v="2"/>
    <x v="3"/>
    <x v="2"/>
    <n v="46276"/>
    <s v="septiembre"/>
    <n v="2026"/>
  </r>
  <r>
    <x v="1"/>
    <n v="94"/>
    <n v="0"/>
    <n v="46042"/>
    <n v="46075"/>
    <n v="46078"/>
    <s v="AlejandraL"/>
    <x v="19"/>
    <m/>
    <n v="5557.77"/>
    <s v="USD"/>
    <n v="4779.6822000000002"/>
    <n v="5557.77"/>
    <n v="555.78"/>
    <n v="477.9708"/>
    <n v="555.78"/>
    <n v="0.10000053978484176"/>
    <n v="1"/>
    <x v="2"/>
    <x v="8"/>
    <x v="2"/>
    <n v="46123"/>
    <s v="abril"/>
    <n v="2026"/>
  </r>
  <r>
    <x v="1"/>
    <n v="95"/>
    <n v="0"/>
    <n v="46043"/>
    <n v="46064"/>
    <n v="46069"/>
    <s v="MartinB"/>
    <x v="19"/>
    <m/>
    <n v="985.79"/>
    <s v="EUR"/>
    <n v="985.79"/>
    <n v="1143.5164"/>
    <n v="0"/>
    <n v="0"/>
    <n v="0"/>
    <n v="0"/>
    <n v="1"/>
    <x v="2"/>
    <x v="8"/>
    <x v="2"/>
    <n v="46114"/>
    <s v="abril"/>
    <n v="2026"/>
  </r>
  <r>
    <x v="1"/>
    <n v="96"/>
    <n v="0"/>
    <n v="46045"/>
    <n v="46053"/>
    <n v="46057"/>
    <s v="AndreaG"/>
    <x v="19"/>
    <s v="MARTINB"/>
    <n v="7822.68"/>
    <s v="EUR"/>
    <n v="7822.68"/>
    <n v="9074.3087999999989"/>
    <n v="1259.28"/>
    <n v="1259.28"/>
    <n v="1460.7647999999999"/>
    <n v="0.16097807912377854"/>
    <n v="1"/>
    <x v="2"/>
    <x v="7"/>
    <x v="2"/>
    <n v="46102"/>
    <s v="marzo"/>
    <n v="2026"/>
  </r>
  <r>
    <x v="1"/>
    <n v="97"/>
    <n v="0"/>
    <n v="46048"/>
    <n v="46325"/>
    <n v="46335"/>
    <s v="AlmudenaG"/>
    <x v="20"/>
    <s v="MARTINB"/>
    <n v="14345.47"/>
    <s v="EUR"/>
    <n v="14345.47"/>
    <n v="16640.745199999998"/>
    <n v="660"/>
    <n v="660"/>
    <n v="765.59999999999991"/>
    <n v="4.6007554998198037E-2"/>
    <n v="1"/>
    <x v="2"/>
    <x v="0"/>
    <x v="2"/>
    <n v="46380"/>
    <s v="diciembre"/>
    <n v="2026"/>
  </r>
  <r>
    <x v="1"/>
    <n v="98"/>
    <n v="0"/>
    <n v="46049"/>
    <n v="46167"/>
    <n v="46179"/>
    <s v="AnaTeresa"/>
    <x v="20"/>
    <m/>
    <n v="8701"/>
    <s v="USD"/>
    <n v="7482.86"/>
    <n v="8701"/>
    <n v="931"/>
    <n v="800.66"/>
    <n v="931"/>
    <n v="0.10699919549477072"/>
    <n v="1"/>
    <x v="2"/>
    <x v="4"/>
    <x v="2"/>
    <n v="46224"/>
    <s v="julio"/>
    <n v="2026"/>
  </r>
  <r>
    <x v="1"/>
    <n v="99"/>
    <n v="0"/>
    <n v="46050"/>
    <n v="46125"/>
    <n v="46135"/>
    <s v="FernandaS"/>
    <x v="20"/>
    <s v="JAIMEG,MARTINB"/>
    <n v="25874.83"/>
    <s v="EUR"/>
    <n v="25874.83"/>
    <n v="30014.802800000001"/>
    <n v="4193.3"/>
    <n v="4193.3"/>
    <n v="4864.2280000000001"/>
    <n v="0.16206096813003215"/>
    <n v="1"/>
    <x v="2"/>
    <x v="9"/>
    <x v="2"/>
    <n v="46180"/>
    <s v="junio"/>
    <n v="2026"/>
  </r>
  <r>
    <x v="1"/>
    <n v="100"/>
    <n v="0"/>
    <n v="46051"/>
    <n v="46183"/>
    <n v="46191"/>
    <s v="JimenaM"/>
    <x v="20"/>
    <m/>
    <n v="50"/>
    <s v="EUR"/>
    <n v="50"/>
    <n v="57.999999999999993"/>
    <n v="0"/>
    <n v="0"/>
    <n v="0"/>
    <n v="0"/>
    <n v="1"/>
    <x v="2"/>
    <x v="10"/>
    <x v="2"/>
    <n v="46236"/>
    <s v="agosto"/>
    <n v="2026"/>
  </r>
  <r>
    <x v="1"/>
    <n v="101"/>
    <n v="0"/>
    <n v="46051"/>
    <n v="46073"/>
    <n v="46076"/>
    <s v="MartinB"/>
    <x v="20"/>
    <s v="JAIMEG"/>
    <n v="5539"/>
    <s v="EUR"/>
    <n v="5539"/>
    <n v="6425.24"/>
    <n v="1066.19"/>
    <n v="1066.19"/>
    <n v="1236.7803999999999"/>
    <n v="0.19248781368478066"/>
    <n v="1"/>
    <x v="2"/>
    <x v="8"/>
    <x v="2"/>
    <n v="46121"/>
    <s v="abril"/>
    <n v="2026"/>
  </r>
  <r>
    <x v="1"/>
    <n v="102"/>
    <n v="0"/>
    <n v="46052"/>
    <n v="46068"/>
    <n v="46076"/>
    <s v="ConchaD"/>
    <x v="20"/>
    <s v="MARTINB,PEDROD"/>
    <n v="28969.13"/>
    <s v="EUR"/>
    <n v="28969.13"/>
    <n v="33604.190799999997"/>
    <n v="4818.3999999999996"/>
    <n v="4818.3999999999996"/>
    <n v="5589.3439999999991"/>
    <n v="0.16632877825464554"/>
    <n v="1"/>
    <x v="2"/>
    <x v="8"/>
    <x v="2"/>
    <n v="46121"/>
    <s v="abril"/>
    <n v="2026"/>
  </r>
  <r>
    <x v="1"/>
    <n v="103"/>
    <n v="0"/>
    <n v="46052"/>
    <n v="46223"/>
    <n v="46243"/>
    <s v="AlmudenaG"/>
    <x v="20"/>
    <s v="MARTINB"/>
    <n v="8981.6"/>
    <s v="EUR"/>
    <n v="8981.6"/>
    <n v="10418.655999999999"/>
    <n v="250"/>
    <n v="250"/>
    <n v="290"/>
    <n v="2.7834684243341942E-2"/>
    <n v="1"/>
    <x v="2"/>
    <x v="3"/>
    <x v="2"/>
    <n v="46288"/>
    <s v="septiembre"/>
    <n v="2026"/>
  </r>
  <r>
    <x v="1"/>
    <n v="105"/>
    <n v="0"/>
    <n v="46058"/>
    <n v="46101"/>
    <n v="46103"/>
    <s v="AndreaG"/>
    <x v="21"/>
    <s v="IRENEC,MARTINB"/>
    <n v="1584"/>
    <s v="EUR"/>
    <n v="1584"/>
    <n v="1837.4399999999998"/>
    <n v="0"/>
    <n v="0"/>
    <n v="0"/>
    <n v="0"/>
    <n v="2"/>
    <x v="2"/>
    <x v="5"/>
    <x v="2"/>
    <n v="46148"/>
    <s v="mayo"/>
    <n v="2026"/>
  </r>
  <r>
    <x v="1"/>
    <n v="106"/>
    <n v="0"/>
    <n v="46059"/>
    <n v="46072"/>
    <n v="46080"/>
    <s v="MartinB"/>
    <x v="21"/>
    <m/>
    <n v="2650"/>
    <s v="EUR"/>
    <n v="2650"/>
    <n v="3074"/>
    <n v="85.4"/>
    <n v="85.4"/>
    <n v="99.063999999999993"/>
    <n v="3.2226415094339628E-2"/>
    <n v="2"/>
    <x v="2"/>
    <x v="8"/>
    <x v="2"/>
    <n v="46125"/>
    <s v="abril"/>
    <n v="2026"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55">
  <r>
    <x v="0"/>
    <x v="0"/>
    <n v="1"/>
    <x v="0"/>
    <n v="27207"/>
    <s v="Australia 21 noches (18dec-08jan)"/>
    <d v="2025-12-18T00:00:00"/>
    <d v="2026-01-08T00:00:00"/>
    <s v="PKT"/>
    <x v="0"/>
    <s v="USD"/>
    <n v="104313.60000000001"/>
    <n v="89709.696000000011"/>
    <n v="104313.60000000001"/>
    <n v="13813.21"/>
    <n v="11879.360599999998"/>
    <n v="13813.21"/>
    <s v="Southern Crossings Australia"/>
    <s v="Australia"/>
    <x v="0"/>
    <x v="0"/>
    <n v="0.13242002960304311"/>
  </r>
  <r>
    <x v="0"/>
    <x v="0"/>
    <n v="1"/>
    <x v="0"/>
    <n v="0"/>
    <s v="FEE EMISIÓN AÉREOS "/>
    <d v="2025-12-18T00:00:00"/>
    <d v="2026-01-29T00:00:00"/>
    <s v="HPS Aereo"/>
    <x v="1"/>
    <s v="USD"/>
    <n v="300"/>
    <n v="258"/>
    <n v="300"/>
    <n v="300"/>
    <n v="258"/>
    <n v="300"/>
    <s v="FEES"/>
    <n v="0"/>
    <x v="0"/>
    <x v="0"/>
    <n v="1"/>
  </r>
  <r>
    <x v="0"/>
    <x v="0"/>
    <n v="1"/>
    <x v="0"/>
    <n v="28093"/>
    <s v="Billete JQ | SYD-HBA//CNS-SYD"/>
    <d v="2025-12-19T00:00:00"/>
    <d v="2026-01-04T00:00:00"/>
    <s v="VLO"/>
    <x v="2"/>
    <s v="USD"/>
    <n v="0"/>
    <n v="0"/>
    <n v="0"/>
    <n v="0"/>
    <n v="0"/>
    <n v="0"/>
    <s v="F1S USA"/>
    <s v="United States"/>
    <x v="0"/>
    <x v="0"/>
    <s v="0"/>
  </r>
  <r>
    <x v="0"/>
    <x v="0"/>
    <n v="1"/>
    <x v="0"/>
    <n v="28093"/>
    <s v="Billete JQ | SYD-HBA//CNS-SYD"/>
    <d v="2025-12-19T00:00:00"/>
    <d v="2026-01-04T00:00:00"/>
    <s v="VLO"/>
    <x v="2"/>
    <s v="USD"/>
    <n v="0"/>
    <n v="0"/>
    <n v="0"/>
    <n v="0"/>
    <n v="0"/>
    <n v="0"/>
    <s v="F1S USA"/>
    <s v="United States"/>
    <x v="0"/>
    <x v="0"/>
    <s v="0"/>
  </r>
  <r>
    <x v="0"/>
    <x v="0"/>
    <n v="1"/>
    <x v="0"/>
    <n v="28093"/>
    <s v="Billete QF | HBA-MEL//AYQ-CNS"/>
    <d v="2025-12-24T00:00:00"/>
    <d v="2025-12-29T00:00:00"/>
    <s v="VLO"/>
    <x v="2"/>
    <s v="USD"/>
    <n v="0"/>
    <n v="0"/>
    <n v="0"/>
    <n v="0"/>
    <n v="0"/>
    <n v="0"/>
    <s v="F1S USA"/>
    <s v="United States"/>
    <x v="1"/>
    <x v="0"/>
    <s v="0"/>
  </r>
  <r>
    <x v="0"/>
    <x v="0"/>
    <n v="1"/>
    <x v="0"/>
    <n v="28093"/>
    <s v="Billete QF | HBA-MEL//AYQ-CNS"/>
    <d v="2025-12-24T00:00:00"/>
    <d v="2025-12-29T00:00:00"/>
    <s v="VLO"/>
    <x v="2"/>
    <s v="USD"/>
    <n v="0"/>
    <n v="0"/>
    <n v="0"/>
    <n v="0"/>
    <n v="0"/>
    <n v="0"/>
    <s v="F1S USA"/>
    <s v="United States"/>
    <x v="1"/>
    <x v="0"/>
    <s v="0"/>
  </r>
  <r>
    <x v="0"/>
    <x v="0"/>
    <n v="1"/>
    <x v="0"/>
    <n v="27610"/>
    <s v="Seguro de viaje "/>
    <d v="2025-12-18T00:00:00"/>
    <d v="2026-01-29T00:00:00"/>
    <s v="SEG"/>
    <x v="3"/>
    <s v="USD"/>
    <n v="1004.4"/>
    <n v="863.78399999999999"/>
    <n v="1004.4"/>
    <n v="135.49"/>
    <n v="116.5214"/>
    <n v="135.49"/>
    <s v="AON"/>
    <s v="United Kingdom"/>
    <x v="0"/>
    <x v="0"/>
    <n v="0.13489645559538033"/>
  </r>
  <r>
    <x v="0"/>
    <x v="0"/>
    <n v="1"/>
    <x v="0"/>
    <n v="0"/>
    <s v="Southern Crossing sobre comision"/>
    <d v="2025-12-18T00:00:00"/>
    <d v="2026-01-29T00:00:00"/>
    <s v="HPS Terrestre"/>
    <x v="1"/>
    <s v="USD"/>
    <n v="773.12"/>
    <n v="664.88319999999999"/>
    <n v="773.12"/>
    <n v="773.12"/>
    <n v="664.88319999999999"/>
    <n v="773.12"/>
    <s v="FEES"/>
    <n v="0"/>
    <x v="0"/>
    <x v="0"/>
    <n v="1"/>
  </r>
  <r>
    <x v="0"/>
    <x v="0"/>
    <n v="1"/>
    <x v="0"/>
    <n v="28093"/>
    <s v="Billete HR | SYD-HBA / CNS-SYD"/>
    <d v="2025-12-19T00:00:00"/>
    <d v="2026-01-04T00:00:00"/>
    <s v="VLO"/>
    <x v="2"/>
    <s v="USD"/>
    <n v="539"/>
    <n v="463.54"/>
    <n v="539"/>
    <n v="0"/>
    <n v="0"/>
    <n v="0"/>
    <s v="F1S USA"/>
    <s v="United States"/>
    <x v="0"/>
    <x v="0"/>
    <n v="0"/>
  </r>
  <r>
    <x v="0"/>
    <x v="0"/>
    <n v="1"/>
    <x v="0"/>
    <n v="28093"/>
    <s v="Billete HR | SYD-HBA / CNS-SYD"/>
    <d v="2025-12-19T00:00:00"/>
    <d v="2026-01-04T00:00:00"/>
    <s v="VLO"/>
    <x v="2"/>
    <s v="USD"/>
    <n v="539"/>
    <n v="463.54"/>
    <n v="539"/>
    <n v="0"/>
    <n v="0"/>
    <n v="0"/>
    <s v="F1S USA"/>
    <s v="United States"/>
    <x v="0"/>
    <x v="0"/>
    <n v="0"/>
  </r>
  <r>
    <x v="0"/>
    <x v="0"/>
    <n v="1"/>
    <x v="0"/>
    <n v="28093"/>
    <s v="Billete HR | SYD-HBA / CNS-SYD"/>
    <d v="2025-12-19T00:00:00"/>
    <d v="2026-01-04T00:00:00"/>
    <s v="VLO"/>
    <x v="2"/>
    <s v="USD"/>
    <n v="539"/>
    <n v="463.54"/>
    <n v="539"/>
    <n v="0"/>
    <n v="0"/>
    <n v="0"/>
    <s v="F1S USA"/>
    <s v="United States"/>
    <x v="0"/>
    <x v="0"/>
    <n v="0"/>
  </r>
  <r>
    <x v="0"/>
    <x v="0"/>
    <n v="1"/>
    <x v="0"/>
    <n v="28093"/>
    <s v="Billete HR | SYD-HBA / CNS-SYD"/>
    <d v="2025-12-19T00:00:00"/>
    <d v="2026-01-04T00:00:00"/>
    <s v="VLO"/>
    <x v="2"/>
    <s v="USD"/>
    <n v="539"/>
    <n v="463.54"/>
    <n v="539"/>
    <n v="0"/>
    <n v="0"/>
    <n v="0"/>
    <s v="F1S USA"/>
    <s v="United States"/>
    <x v="0"/>
    <x v="0"/>
    <n v="0"/>
  </r>
  <r>
    <x v="0"/>
    <x v="0"/>
    <n v="1"/>
    <x v="0"/>
    <n v="28093"/>
    <s v="Billete HR | SYD-HBA / CNS-SYD"/>
    <d v="2025-12-19T00:00:00"/>
    <d v="2026-01-04T00:00:00"/>
    <s v="VLO"/>
    <x v="2"/>
    <s v="USD"/>
    <n v="539"/>
    <n v="463.54"/>
    <n v="539"/>
    <n v="0"/>
    <n v="0"/>
    <n v="0"/>
    <s v="F1S USA"/>
    <s v="United States"/>
    <x v="0"/>
    <x v="0"/>
    <n v="0"/>
  </r>
  <r>
    <x v="0"/>
    <x v="0"/>
    <n v="1"/>
    <x v="0"/>
    <n v="28093"/>
    <s v="Billete HR | SYD-HBA / CNS-SYD"/>
    <d v="2025-12-19T00:00:00"/>
    <d v="2026-01-04T00:00:00"/>
    <s v="VLO"/>
    <x v="2"/>
    <s v="USD"/>
    <n v="539"/>
    <n v="463.54"/>
    <n v="539"/>
    <n v="0"/>
    <n v="0"/>
    <n v="0"/>
    <s v="F1S USA"/>
    <s v="United States"/>
    <x v="0"/>
    <x v="0"/>
    <n v="0"/>
  </r>
  <r>
    <x v="0"/>
    <x v="0"/>
    <n v="1"/>
    <x v="0"/>
    <n v="28093"/>
    <s v="Billete QF | HBA-MEL / AYQ-CNS"/>
    <d v="2025-12-24T00:00:00"/>
    <d v="2025-12-29T00:00:00"/>
    <s v="VLO"/>
    <x v="2"/>
    <s v="USD"/>
    <n v="1154.0999999999999"/>
    <n v="992.52599999999995"/>
    <n v="1154.0999999999999"/>
    <n v="0"/>
    <n v="0"/>
    <n v="0"/>
    <s v="F1S USA"/>
    <s v="United States"/>
    <x v="1"/>
    <x v="0"/>
    <n v="0"/>
  </r>
  <r>
    <x v="0"/>
    <x v="0"/>
    <n v="1"/>
    <x v="0"/>
    <n v="28093"/>
    <s v="Billete QF | HBA-MEL / AYQ-CNS"/>
    <d v="2025-12-24T00:00:00"/>
    <d v="2025-12-29T00:00:00"/>
    <s v="VLO"/>
    <x v="2"/>
    <s v="USD"/>
    <n v="1154.0999999999999"/>
    <n v="992.52599999999995"/>
    <n v="1154.0999999999999"/>
    <n v="0"/>
    <n v="0"/>
    <n v="0"/>
    <s v="F1S USA"/>
    <s v="United States"/>
    <x v="1"/>
    <x v="0"/>
    <n v="0"/>
  </r>
  <r>
    <x v="0"/>
    <x v="0"/>
    <n v="1"/>
    <x v="0"/>
    <n v="28093"/>
    <s v="Billete QF | HBA-MEL / AYQ-CNS"/>
    <d v="2025-12-24T00:00:00"/>
    <d v="2025-12-29T00:00:00"/>
    <s v="VLO"/>
    <x v="2"/>
    <s v="USD"/>
    <n v="1154.0999999999999"/>
    <n v="992.52599999999995"/>
    <n v="1154.0999999999999"/>
    <n v="0"/>
    <n v="0"/>
    <n v="0"/>
    <s v="F1S USA"/>
    <s v="United States"/>
    <x v="1"/>
    <x v="0"/>
    <n v="0"/>
  </r>
  <r>
    <x v="0"/>
    <x v="0"/>
    <n v="1"/>
    <x v="0"/>
    <n v="28093"/>
    <s v="Billete QF | HBA-MEL / AYQ-CNS"/>
    <d v="2025-12-24T00:00:00"/>
    <d v="2025-12-29T00:00:00"/>
    <s v="VLO"/>
    <x v="2"/>
    <s v="USD"/>
    <n v="1154.0999999999999"/>
    <n v="992.52599999999995"/>
    <n v="1154.0999999999999"/>
    <n v="0"/>
    <n v="0"/>
    <n v="0"/>
    <s v="F1S USA"/>
    <s v="United States"/>
    <x v="1"/>
    <x v="0"/>
    <n v="0"/>
  </r>
  <r>
    <x v="0"/>
    <x v="0"/>
    <n v="1"/>
    <x v="0"/>
    <n v="28093"/>
    <s v="Billete QF | HBA-MEL / AYQ-CNS"/>
    <d v="2025-12-24T00:00:00"/>
    <d v="2025-12-29T00:00:00"/>
    <s v="VLO"/>
    <x v="2"/>
    <s v="USD"/>
    <n v="1154.0999999999999"/>
    <n v="992.52599999999995"/>
    <n v="1154.0999999999999"/>
    <n v="0"/>
    <n v="0"/>
    <n v="0"/>
    <s v="F1S USA"/>
    <s v="United States"/>
    <x v="1"/>
    <x v="0"/>
    <n v="0"/>
  </r>
  <r>
    <x v="0"/>
    <x v="0"/>
    <n v="1"/>
    <x v="0"/>
    <n v="28093"/>
    <s v="Billete QF | HBA-MEL / AYQ-CNS"/>
    <d v="2025-12-24T00:00:00"/>
    <d v="2025-12-29T00:00:00"/>
    <s v="VLO"/>
    <x v="2"/>
    <s v="USD"/>
    <n v="1154.0999999999999"/>
    <n v="992.52599999999995"/>
    <n v="1154.0999999999999"/>
    <n v="0"/>
    <n v="0"/>
    <n v="0"/>
    <s v="F1S USA"/>
    <s v="United States"/>
    <x v="1"/>
    <x v="0"/>
    <n v="0"/>
  </r>
  <r>
    <x v="0"/>
    <x v="0"/>
    <n v="2"/>
    <x v="1"/>
    <n v="27257"/>
    <s v="1 noche Madrid Edition 2 habitaciones Premier"/>
    <d v="2025-04-19T00:00:00"/>
    <d v="2025-04-20T00:00:00"/>
    <s v="HTL"/>
    <x v="4"/>
    <s v="EUR"/>
    <n v="1790.8"/>
    <n v="1790.8"/>
    <n v="2077.328"/>
    <n v="152.76"/>
    <n v="152.76"/>
    <n v="177.20159999999998"/>
    <s v="Edition Madrid"/>
    <s v="Spain"/>
    <x v="2"/>
    <x v="0"/>
    <n v="8.5302658029930756E-2"/>
  </r>
  <r>
    <x v="0"/>
    <x v="0"/>
    <n v="2"/>
    <x v="1"/>
    <n v="0"/>
    <s v="Fee hotel Madrid"/>
    <d v="2025-04-19T00:00:00"/>
    <d v="2025-04-20T00:00:00"/>
    <s v="HPS Hotel"/>
    <x v="1"/>
    <s v="EUR"/>
    <n v="46.51"/>
    <n v="46.51"/>
    <n v="53.951599999999992"/>
    <n v="46.51"/>
    <n v="46.51"/>
    <n v="53.951599999999992"/>
    <s v="FEES"/>
    <n v="0"/>
    <x v="2"/>
    <x v="0"/>
    <n v="1"/>
  </r>
  <r>
    <x v="0"/>
    <x v="0"/>
    <n v="2"/>
    <x v="1"/>
    <n v="27263"/>
    <s v="Emision vuelos Madrid - Paris en business 4 pax"/>
    <d v="2025-04-20T00:00:00"/>
    <d v="2025-04-26T00:00:00"/>
    <s v="ABC"/>
    <x v="2"/>
    <s v="EUR"/>
    <n v="3533.12"/>
    <n v="3533.12"/>
    <n v="4098.4191999999994"/>
    <n v="0"/>
    <n v="0"/>
    <n v="0"/>
    <s v="Consolidador.com"/>
    <s v="Spain"/>
    <x v="3"/>
    <x v="0"/>
    <n v="0"/>
  </r>
  <r>
    <x v="0"/>
    <x v="0"/>
    <n v="2"/>
    <x v="1"/>
    <n v="0"/>
    <s v="Fee Vuelo "/>
    <d v="2025-04-20T00:00:00"/>
    <d v="2025-04-26T00:00:00"/>
    <s v="HPS Aereo"/>
    <x v="1"/>
    <s v="EUR"/>
    <n v="200"/>
    <n v="200"/>
    <n v="231.99999999999997"/>
    <n v="200"/>
    <n v="200"/>
    <n v="231.99999999999997"/>
    <s v="FEES"/>
    <n v="0"/>
    <x v="3"/>
    <x v="0"/>
    <n v="1"/>
  </r>
  <r>
    <x v="0"/>
    <x v="0"/>
    <n v="2"/>
    <x v="1"/>
    <n v="27259"/>
    <s v="6 noches Intercontinental Paris 2 Classic Room Balcony + traslados "/>
    <d v="2025-04-20T00:00:00"/>
    <d v="2025-04-26T00:00:00"/>
    <s v="HTL"/>
    <x v="4"/>
    <s v="EUR"/>
    <n v="7775.53"/>
    <n v="7775.53"/>
    <n v="9019.6147999999994"/>
    <n v="746.68"/>
    <n v="746.68"/>
    <n v="866.14879999999994"/>
    <s v="Intercontinental Le Grand Paris"/>
    <s v="France"/>
    <x v="3"/>
    <x v="0"/>
    <n v="9.6029466801619959E-2"/>
  </r>
  <r>
    <x v="0"/>
    <x v="0"/>
    <n v="2"/>
    <x v="1"/>
    <n v="27350"/>
    <s v="Traslados in / out Madrid (+1extra)"/>
    <d v="2025-04-19T00:00:00"/>
    <d v="2025-04-20T00:00:00"/>
    <s v="TRF"/>
    <x v="5"/>
    <s v="EUR"/>
    <n v="334.4"/>
    <n v="334.4"/>
    <n v="387.90399999999994"/>
    <n v="0"/>
    <n v="0"/>
    <n v="0"/>
    <s v="Limouxine"/>
    <s v="Spain"/>
    <x v="2"/>
    <x v="0"/>
    <n v="0"/>
  </r>
  <r>
    <x v="0"/>
    <x v="0"/>
    <n v="2"/>
    <x v="1"/>
    <n v="0"/>
    <s v="FEE coche"/>
    <d v="2025-04-19T00:00:00"/>
    <d v="2025-04-26T00:00:00"/>
    <s v="HPS Terrestre"/>
    <x v="1"/>
    <s v="EUR"/>
    <n v="48.84"/>
    <n v="48.84"/>
    <n v="56.654400000000003"/>
    <n v="48.84"/>
    <n v="48.84"/>
    <n v="56.654400000000003"/>
    <s v="FEES"/>
    <n v="0"/>
    <x v="2"/>
    <x v="0"/>
    <n v="1"/>
  </r>
  <r>
    <x v="0"/>
    <x v="0"/>
    <n v="2"/>
    <x v="1"/>
    <n v="0"/>
    <s v="Intercontinental Le Grand Paris"/>
    <d v="2025-04-19T00:00:00"/>
    <d v="2025-04-26T00:00:00"/>
    <s v="HPS Hotel"/>
    <x v="1"/>
    <s v="EUR"/>
    <n v="1064.47"/>
    <n v="1064.47"/>
    <n v="1234.7852"/>
    <n v="1064.47"/>
    <n v="1064.47"/>
    <n v="1234.7852"/>
    <s v="FEES"/>
    <n v="0"/>
    <x v="2"/>
    <x v="0"/>
    <n v="1"/>
  </r>
  <r>
    <x v="0"/>
    <x v="0"/>
    <n v="3"/>
    <x v="1"/>
    <n v="27335"/>
    <s v="2 Visitas privadas en Doha "/>
    <d v="2025-05-02T00:00:00"/>
    <d v="2025-05-03T00:00:00"/>
    <s v="ATR"/>
    <x v="0"/>
    <s v="EUR"/>
    <n v="1164"/>
    <n v="1164"/>
    <n v="1350.24"/>
    <n v="213.6"/>
    <n v="213.6"/>
    <n v="247.77599999999998"/>
    <s v="Experience Tours for tourism services WLL"/>
    <s v="Qatar"/>
    <x v="4"/>
    <x v="0"/>
    <n v="0.18350515463917524"/>
  </r>
  <r>
    <x v="0"/>
    <x v="0"/>
    <n v="4"/>
    <x v="1"/>
    <n v="27538"/>
    <s v="Viaje Catai Playa del Carmen "/>
    <d v="2025-07-18T00:00:00"/>
    <d v="2025-07-28T00:00:00"/>
    <s v="PKT"/>
    <x v="0"/>
    <s v="EUR"/>
    <n v="9663"/>
    <n v="9663"/>
    <n v="11209.08"/>
    <n v="1435.45"/>
    <n v="1435.45"/>
    <n v="1665.1219999999998"/>
    <s v="Catai"/>
    <s v="Spain"/>
    <x v="5"/>
    <x v="0"/>
    <n v="0.14855117458346268"/>
  </r>
  <r>
    <x v="0"/>
    <x v="0"/>
    <n v="5"/>
    <x v="2"/>
    <n v="27600"/>
    <s v="Billete MAD-DEL | Emirates"/>
    <d v="2025-05-11T00:00:00"/>
    <d v="2025-05-19T00:00:00"/>
    <s v="VLO"/>
    <x v="2"/>
    <s v="EUR"/>
    <n v="528.21"/>
    <n v="528.21"/>
    <n v="612.72360000000003"/>
    <n v="0"/>
    <n v="0"/>
    <n v="0"/>
    <s v="F1S Spain"/>
    <s v="Spain"/>
    <x v="6"/>
    <x v="0"/>
    <n v="0"/>
  </r>
  <r>
    <x v="0"/>
    <x v="0"/>
    <n v="5"/>
    <x v="2"/>
    <n v="27600"/>
    <s v="Billete DEL-MAD | Etihad"/>
    <d v="2025-05-19T00:00:00"/>
    <d v="2025-05-19T00:00:00"/>
    <s v="VLO"/>
    <x v="2"/>
    <s v="EUR"/>
    <n v="462"/>
    <n v="462"/>
    <n v="535.91999999999996"/>
    <n v="0"/>
    <n v="0"/>
    <n v="0"/>
    <s v="F1S Spain"/>
    <s v="Spain"/>
    <x v="7"/>
    <x v="0"/>
    <n v="0"/>
  </r>
  <r>
    <x v="0"/>
    <x v="0"/>
    <n v="5"/>
    <x v="2"/>
    <n v="27687"/>
    <s v="Abercrombie&amp;Kent India FAM"/>
    <d v="2025-05-11T00:00:00"/>
    <d v="2025-05-19T00:00:00"/>
    <s v="PKT"/>
    <x v="0"/>
    <s v="EUR"/>
    <n v="500"/>
    <n v="500"/>
    <n v="580"/>
    <n v="0"/>
    <n v="0"/>
    <n v="0"/>
    <s v="ABERCROMBIE AND KENT INDIA"/>
    <s v="India"/>
    <x v="6"/>
    <x v="0"/>
    <n v="0"/>
  </r>
  <r>
    <x v="0"/>
    <x v="0"/>
    <n v="6"/>
    <x v="1"/>
    <n v="27600"/>
    <s v="Vuelos Iberia "/>
    <d v="2025-05-01T00:00:00"/>
    <d v="2025-05-03T00:00:00"/>
    <s v="VLO"/>
    <x v="2"/>
    <s v="EUR"/>
    <n v="2047.62"/>
    <n v="2047.62"/>
    <n v="2375.2391999999995"/>
    <n v="0"/>
    <n v="0"/>
    <n v="0"/>
    <s v="F1S Spain"/>
    <s v="Spain"/>
    <x v="4"/>
    <x v="0"/>
    <n v="0"/>
  </r>
  <r>
    <x v="0"/>
    <x v="0"/>
    <n v="6"/>
    <x v="1"/>
    <n v="0"/>
    <s v="FEE EMISION VUELOS "/>
    <d v="2025-05-01T00:00:00"/>
    <d v="2025-05-03T00:00:00"/>
    <s v="HPS Aereo"/>
    <x v="1"/>
    <s v="EUR"/>
    <n v="100"/>
    <n v="100"/>
    <n v="115.99999999999999"/>
    <n v="100"/>
    <n v="100"/>
    <n v="115.99999999999999"/>
    <s v="FEES"/>
    <n v="0"/>
    <x v="4"/>
    <x v="0"/>
    <n v="1"/>
  </r>
  <r>
    <x v="0"/>
    <x v="0"/>
    <n v="6"/>
    <x v="1"/>
    <n v="27605"/>
    <s v="2 noches Nolinski Venecia Deluxe Room "/>
    <d v="2025-05-01T00:00:00"/>
    <d v="2025-05-03T00:00:00"/>
    <s v="HTL"/>
    <x v="4"/>
    <s v="EUR"/>
    <n v="2910"/>
    <n v="2910"/>
    <n v="3375.6"/>
    <n v="203.63"/>
    <n v="203.63"/>
    <n v="236.21079999999998"/>
    <s v="Nolinski Venecia"/>
    <s v="Italy"/>
    <x v="4"/>
    <x v="0"/>
    <n v="6.9975945017182128E-2"/>
  </r>
  <r>
    <x v="0"/>
    <x v="0"/>
    <n v="6"/>
    <x v="1"/>
    <n v="0"/>
    <s v="FEE"/>
    <d v="2025-05-01T00:00:00"/>
    <d v="2025-05-03T00:00:00"/>
    <s v="HPS Agencia"/>
    <x v="1"/>
    <s v="EUR"/>
    <n v="222.38"/>
    <n v="222.38"/>
    <n v="257.96079999999995"/>
    <n v="222.38"/>
    <n v="222.38"/>
    <n v="257.96079999999995"/>
    <s v="FEES"/>
    <n v="0"/>
    <x v="4"/>
    <x v="0"/>
    <n v="1"/>
  </r>
  <r>
    <x v="0"/>
    <x v="0"/>
    <n v="7"/>
    <x v="0"/>
    <n v="27604"/>
    <s v="Luxury Japan 9 noches "/>
    <d v="2025-07-21T00:00:00"/>
    <d v="2025-07-30T00:00:00"/>
    <s v="PKT"/>
    <x v="0"/>
    <s v="USD"/>
    <n v="42205.75"/>
    <n v="36296.945"/>
    <n v="42205.75"/>
    <n v="11363"/>
    <n v="9772.18"/>
    <n v="11363"/>
    <s v="Luxury Japan"/>
    <s v="Japan"/>
    <x v="8"/>
    <x v="0"/>
    <n v="0.26922871883570365"/>
  </r>
  <r>
    <x v="0"/>
    <x v="0"/>
    <n v="7"/>
    <x v="0"/>
    <n v="27603"/>
    <s v="Hotel Peninsula Tokyo "/>
    <d v="2025-07-21T00:00:00"/>
    <d v="2025-07-23T00:00:00"/>
    <s v="HTL"/>
    <x v="4"/>
    <s v="USD"/>
    <n v="10774.53"/>
    <n v="9266.095800000001"/>
    <n v="10774.53"/>
    <n v="1749.53"/>
    <n v="1504.5958000000001"/>
    <n v="1749.53"/>
    <s v="The Peninsula Tokyo"/>
    <s v="Japan"/>
    <x v="8"/>
    <x v="0"/>
    <n v="0.16237645632802544"/>
  </r>
  <r>
    <x v="0"/>
    <x v="0"/>
    <n v="7"/>
    <x v="0"/>
    <n v="27602"/>
    <s v="Hotel Six Senses Kyoto"/>
    <d v="2025-07-24T00:00:00"/>
    <d v="2025-07-26T00:00:00"/>
    <s v="HTL"/>
    <x v="4"/>
    <s v="USD"/>
    <n v="6400"/>
    <n v="5504"/>
    <n v="6400"/>
    <n v="437.51"/>
    <n v="376.2586"/>
    <n v="437.51"/>
    <s v="Six Senses Kyoto"/>
    <s v="Japan"/>
    <x v="8"/>
    <x v="0"/>
    <n v="6.8360937499999996E-2"/>
  </r>
  <r>
    <x v="0"/>
    <x v="0"/>
    <n v="7"/>
    <x v="0"/>
    <n v="29515"/>
    <s v="Four Seasons Otemachi "/>
    <d v="2025-07-28T00:00:00"/>
    <d v="2025-07-30T00:00:00"/>
    <s v="HTL"/>
    <x v="4"/>
    <s v="USD"/>
    <n v="5834.2"/>
    <n v="5017.4119999999994"/>
    <n v="5834.2"/>
    <n v="864.66"/>
    <n v="743.60759999999993"/>
    <n v="864.66"/>
    <s v="Four Seasons Otemachi"/>
    <s v="Japan"/>
    <x v="9"/>
    <x v="0"/>
    <n v="0.14820540948201982"/>
  </r>
  <r>
    <x v="0"/>
    <x v="0"/>
    <n v="7"/>
    <x v="0"/>
    <n v="0"/>
    <s v="honorario "/>
    <d v="2025-07-21T00:00:00"/>
    <d v="2025-07-30T00:00:00"/>
    <s v="HPS Agencia"/>
    <x v="1"/>
    <s v="USD"/>
    <n v="8617.2900000000009"/>
    <n v="7410.8694000000005"/>
    <n v="8617.2900000000009"/>
    <n v="8617.2900000000009"/>
    <n v="7410.8694000000005"/>
    <n v="8617.2900000000009"/>
    <s v="FEES"/>
    <n v="0"/>
    <x v="8"/>
    <x v="0"/>
    <n v="1"/>
  </r>
  <r>
    <x v="0"/>
    <x v="0"/>
    <n v="7"/>
    <x v="0"/>
    <n v="27610"/>
    <s v="Seguro Familia Virzi"/>
    <d v="2025-07-21T00:00:00"/>
    <d v="2025-07-30T00:00:00"/>
    <s v="SEG"/>
    <x v="3"/>
    <s v="USD"/>
    <n v="731.04"/>
    <n v="628.69439999999997"/>
    <n v="731.04"/>
    <n v="0"/>
    <n v="0"/>
    <n v="0"/>
    <s v="AON"/>
    <s v="United Kingdom"/>
    <x v="8"/>
    <x v="0"/>
    <n v="0"/>
  </r>
  <r>
    <x v="0"/>
    <x v="0"/>
    <n v="8"/>
    <x v="1"/>
    <n v="27608"/>
    <s v="TROMSO CON ACTIVIDADES EN GRUPO "/>
    <d v="2025-12-05T00:00:00"/>
    <d v="2025-12-09T00:00:00"/>
    <s v="PKT"/>
    <x v="0"/>
    <s v="EUR"/>
    <n v="6259"/>
    <n v="6259"/>
    <n v="7260.44"/>
    <n v="0"/>
    <n v="0"/>
    <n v="0"/>
    <s v="Borealis"/>
    <s v="Iceland"/>
    <x v="10"/>
    <x v="0"/>
    <n v="0"/>
  </r>
  <r>
    <x v="0"/>
    <x v="0"/>
    <n v="8"/>
    <x v="1"/>
    <n v="27263"/>
    <s v="4 Vuelos Madrid - Tromso "/>
    <d v="2025-12-05T00:00:00"/>
    <d v="2025-12-09T00:00:00"/>
    <s v="ABC"/>
    <x v="2"/>
    <s v="EUR"/>
    <n v="2517.7600000000002"/>
    <n v="2517.7600000000002"/>
    <n v="2920.6016"/>
    <n v="0"/>
    <n v="0"/>
    <n v="0"/>
    <s v="Consolidador.com"/>
    <s v="Spain"/>
    <x v="10"/>
    <x v="0"/>
    <n v="0"/>
  </r>
  <r>
    <x v="0"/>
    <x v="0"/>
    <n v="8"/>
    <x v="1"/>
    <n v="27610"/>
    <s v="4 SEGUROS ASISTENCIA + CANCELACION "/>
    <d v="2025-12-05T00:00:00"/>
    <d v="2025-12-09T00:00:00"/>
    <s v="SEG"/>
    <x v="3"/>
    <s v="EUR"/>
    <n v="158.91999999999999"/>
    <n v="158.91999999999999"/>
    <n v="184.34719999999999"/>
    <n v="0"/>
    <n v="0"/>
    <n v="0"/>
    <s v="AON"/>
    <s v="United Kingdom"/>
    <x v="10"/>
    <x v="0"/>
    <n v="0"/>
  </r>
  <r>
    <x v="0"/>
    <x v="0"/>
    <n v="8"/>
    <x v="1"/>
    <n v="0"/>
    <s v="FEES"/>
    <d v="2025-12-05T00:00:00"/>
    <d v="2025-12-09T00:00:00"/>
    <s v="HPS Agencia"/>
    <x v="1"/>
    <s v="EUR"/>
    <n v="3230.32"/>
    <n v="3230.32"/>
    <n v="3747.1711999999998"/>
    <n v="3230.32"/>
    <n v="3230.32"/>
    <n v="3747.1711999999998"/>
    <s v="FEES"/>
    <n v="0"/>
    <x v="10"/>
    <x v="0"/>
    <n v="1"/>
  </r>
  <r>
    <x v="0"/>
    <x v="0"/>
    <n v="8"/>
    <x v="1"/>
    <n v="33993"/>
    <s v="Devolucion "/>
    <d v="2025-12-05T00:00:00"/>
    <d v="2025-12-09T00:00:00"/>
    <s v="REE"/>
    <x v="6"/>
    <s v="EUR"/>
    <n v="78"/>
    <n v="78"/>
    <n v="90.47999999999999"/>
    <n v="0"/>
    <n v="0"/>
    <n v="0"/>
    <s v="REEMBOLSOS"/>
    <n v="0"/>
    <x v="10"/>
    <x v="0"/>
    <n v="0"/>
  </r>
  <r>
    <x v="0"/>
    <x v="0"/>
    <n v="8"/>
    <x v="1"/>
    <n v="27608"/>
    <s v="reembolso detalle"/>
    <d v="2025-12-05T00:00:00"/>
    <d v="2025-12-09T00:00:00"/>
    <s v="REE"/>
    <x v="6"/>
    <s v="EUR"/>
    <n v="-125"/>
    <n v="-125"/>
    <n v="-145"/>
    <n v="0"/>
    <n v="0"/>
    <n v="0"/>
    <s v="REEMBOLSOS"/>
    <s v="Iceland"/>
    <x v="10"/>
    <x v="0"/>
    <n v="0"/>
  </r>
  <r>
    <x v="0"/>
    <x v="0"/>
    <n v="9"/>
    <x v="1"/>
    <n v="27688"/>
    <s v="Vuelos internacionales Business con EY Juan "/>
    <d v="2025-08-20T00:00:00"/>
    <d v="2025-09-04T00:00:00"/>
    <s v="VLO"/>
    <x v="2"/>
    <s v="EUR"/>
    <n v="3123.08"/>
    <n v="3123.08"/>
    <n v="3622.7727999999997"/>
    <n v="0"/>
    <n v="0"/>
    <n v="0"/>
    <s v="Servivuelo"/>
    <s v="Spain"/>
    <x v="11"/>
    <x v="0"/>
    <n v="0"/>
  </r>
  <r>
    <x v="0"/>
    <x v="0"/>
    <n v="9"/>
    <x v="1"/>
    <n v="27688"/>
    <s v="Vuelos internacionales con EY Carla Guardiola"/>
    <d v="2025-08-20T00:00:00"/>
    <d v="2025-09-08T00:00:00"/>
    <s v="VLO"/>
    <x v="2"/>
    <s v="EUR"/>
    <n v="3304.72"/>
    <n v="3304.72"/>
    <n v="3833.4751999999994"/>
    <n v="0"/>
    <n v="0"/>
    <n v="0"/>
    <s v="Servivuelo"/>
    <s v="Spain"/>
    <x v="11"/>
    <x v="0"/>
    <n v="0"/>
  </r>
  <r>
    <x v="0"/>
    <x v="0"/>
    <n v="9"/>
    <x v="1"/>
    <n v="0"/>
    <s v="FEE VUELOS"/>
    <d v="2025-08-20T00:00:00"/>
    <d v="2025-09-08T00:00:00"/>
    <s v="HPS Aereo"/>
    <x v="1"/>
    <s v="EUR"/>
    <n v="423.09"/>
    <n v="423.09"/>
    <n v="490.78439999999995"/>
    <n v="423.09"/>
    <n v="423.09"/>
    <n v="490.78439999999995"/>
    <s v="FEES"/>
    <n v="0"/>
    <x v="11"/>
    <x v="0"/>
    <n v="1"/>
  </r>
  <r>
    <x v="0"/>
    <x v="0"/>
    <n v="9"/>
    <x v="1"/>
    <n v="28091"/>
    <s v="Hotel PARK HYATT Seul 30 AUG - 04 SEP"/>
    <d v="2025-08-30T00:00:00"/>
    <d v="2025-09-04T00:00:00"/>
    <s v="HTL"/>
    <x v="4"/>
    <s v="EUR"/>
    <n v="3198.05"/>
    <n v="3198.05"/>
    <n v="3709.7379999999998"/>
    <n v="208"/>
    <n v="208"/>
    <n v="241.27999999999997"/>
    <s v="Park Hyatt Seoul"/>
    <s v="South Korea"/>
    <x v="12"/>
    <x v="0"/>
    <n v="6.503963352668031E-2"/>
  </r>
  <r>
    <x v="0"/>
    <x v="0"/>
    <n v="9"/>
    <x v="1"/>
    <n v="28092"/>
    <s v="DMC (Hoteles + visitas) en BKK, LAOS, REP"/>
    <d v="2025-08-20T00:00:00"/>
    <d v="2025-08-30T00:00:00"/>
    <s v="PKT"/>
    <x v="0"/>
    <s v="EUR"/>
    <n v="11344"/>
    <n v="11344"/>
    <n v="13159.039999999999"/>
    <n v="3277.1"/>
    <n v="3277.1"/>
    <n v="3801.4359999999997"/>
    <s v="Trails of Indochina"/>
    <s v="Vietnam"/>
    <x v="11"/>
    <x v="0"/>
    <n v="0.28888399153737659"/>
  </r>
  <r>
    <x v="0"/>
    <x v="0"/>
    <n v="9"/>
    <x v="1"/>
    <n v="27610"/>
    <s v="Seguro 21334146 Asistencia + Cancelación "/>
    <d v="2025-08-20T00:00:00"/>
    <d v="2025-09-08T00:00:00"/>
    <s v="SEG"/>
    <x v="3"/>
    <s v="EUR"/>
    <n v="299"/>
    <n v="299"/>
    <n v="346.84"/>
    <n v="0"/>
    <n v="0"/>
    <n v="0"/>
    <s v="AON"/>
    <s v="United Kingdom"/>
    <x v="11"/>
    <x v="0"/>
    <n v="0"/>
  </r>
  <r>
    <x v="0"/>
    <x v="0"/>
    <n v="9"/>
    <x v="1"/>
    <n v="28093"/>
    <s v="BILLETE LPQ-SAI"/>
    <d v="2025-08-26T00:00:00"/>
    <d v="2025-08-26T00:00:00"/>
    <s v="VLO"/>
    <x v="2"/>
    <s v="EUR"/>
    <n v="331.98"/>
    <n v="331.98"/>
    <n v="385.09679999999997"/>
    <n v="0"/>
    <n v="0"/>
    <n v="0"/>
    <s v="F1S USA"/>
    <s v="United States"/>
    <x v="12"/>
    <x v="0"/>
    <n v="0"/>
  </r>
  <r>
    <x v="0"/>
    <x v="0"/>
    <n v="9"/>
    <x v="1"/>
    <n v="28093"/>
    <s v="BILLETE LPQ-SAI"/>
    <d v="2025-08-26T00:00:00"/>
    <d v="2025-08-26T00:00:00"/>
    <s v="VLO"/>
    <x v="2"/>
    <s v="EUR"/>
    <n v="331.98"/>
    <n v="331.98"/>
    <n v="385.09679999999997"/>
    <n v="0"/>
    <n v="0"/>
    <n v="0"/>
    <s v="F1S USA"/>
    <s v="United States"/>
    <x v="12"/>
    <x v="0"/>
    <n v="0"/>
  </r>
  <r>
    <x v="0"/>
    <x v="0"/>
    <n v="9"/>
    <x v="1"/>
    <n v="28094"/>
    <s v="Compra vuelo BKK-LPQ 23AGO"/>
    <d v="2025-08-23T00:00:00"/>
    <d v="2025-09-23T00:00:00"/>
    <s v="ABC"/>
    <x v="2"/>
    <s v="EUR"/>
    <n v="188.45"/>
    <n v="188.45"/>
    <n v="218.60199999999998"/>
    <n v="0"/>
    <n v="0"/>
    <n v="0"/>
    <s v="Air Asia"/>
    <s v="Malaysia"/>
    <x v="11"/>
    <x v="0"/>
    <n v="0"/>
  </r>
  <r>
    <x v="0"/>
    <x v="0"/>
    <n v="9"/>
    <x v="1"/>
    <n v="0"/>
    <s v="Fee emisión Air Asia + Bangkok Airways"/>
    <d v="2025-08-23T00:00:00"/>
    <d v="2025-09-23T00:00:00"/>
    <s v="HPS Aereo"/>
    <x v="1"/>
    <s v="EUR"/>
    <n v="69"/>
    <n v="69"/>
    <n v="80.039999999999992"/>
    <n v="69"/>
    <n v="69"/>
    <n v="80.039999999999992"/>
    <s v="FEES"/>
    <n v="0"/>
    <x v="11"/>
    <x v="0"/>
    <n v="1"/>
  </r>
  <r>
    <x v="0"/>
    <x v="0"/>
    <n v="9"/>
    <x v="1"/>
    <n v="28093"/>
    <s v="BILLETE SAI-ICN"/>
    <d v="2025-08-30T00:00:00"/>
    <d v="2025-09-30T00:00:00"/>
    <s v="VLO"/>
    <x v="2"/>
    <s v="EUR"/>
    <n v="866.03"/>
    <n v="866.03"/>
    <n v="1004.5947999999999"/>
    <n v="17"/>
    <n v="17"/>
    <n v="19.72"/>
    <s v="F1S USA"/>
    <s v="United States"/>
    <x v="12"/>
    <x v="0"/>
    <n v="1.9629804972114133E-2"/>
  </r>
  <r>
    <x v="0"/>
    <x v="0"/>
    <n v="9"/>
    <x v="1"/>
    <n v="28093"/>
    <s v="BILLETE SAI-ICN"/>
    <d v="2025-08-30T00:00:00"/>
    <d v="2025-09-30T00:00:00"/>
    <s v="VLO"/>
    <x v="2"/>
    <s v="EUR"/>
    <n v="866.03"/>
    <n v="866.03"/>
    <n v="1004.5947999999999"/>
    <n v="17"/>
    <n v="17"/>
    <n v="19.72"/>
    <s v="F1S USA"/>
    <s v="United States"/>
    <x v="12"/>
    <x v="0"/>
    <n v="1.9629804972114133E-2"/>
  </r>
  <r>
    <x v="0"/>
    <x v="0"/>
    <n v="9"/>
    <x v="1"/>
    <n v="29060"/>
    <s v="VISA CAMBOYA y LAOS Y SALA PREMIM"/>
    <d v="2025-08-20T00:00:00"/>
    <d v="2025-09-30T00:00:00"/>
    <s v="VIS"/>
    <x v="7"/>
    <s v="EUR"/>
    <n v="243"/>
    <n v="243"/>
    <n v="281.88"/>
    <n v="0"/>
    <n v="0"/>
    <n v="0"/>
    <s v="Visas web"/>
    <s v="Canada"/>
    <x v="11"/>
    <x v="0"/>
    <n v="0"/>
  </r>
  <r>
    <x v="0"/>
    <x v="0"/>
    <n v="9"/>
    <x v="1"/>
    <n v="29901"/>
    <s v="ASIENTOS ETIHAD"/>
    <d v="2025-08-20T00:00:00"/>
    <d v="2025-09-30T00:00:00"/>
    <s v="OTR"/>
    <x v="3"/>
    <s v="EUR"/>
    <n v="511.6"/>
    <n v="511.6"/>
    <n v="593.45600000000002"/>
    <n v="0"/>
    <n v="0"/>
    <n v="0"/>
    <s v="Gannet Spain, SL"/>
    <s v="Spain"/>
    <x v="11"/>
    <x v="0"/>
    <n v="0"/>
  </r>
  <r>
    <x v="0"/>
    <x v="0"/>
    <n v="10"/>
    <x v="2"/>
    <n v="27600"/>
    <s v="Billete BRICENO MANZANILLA/SANTIAGO ANDRES"/>
    <d v="2025-05-15T00:00:00"/>
    <d v="2025-07-24T00:00:00"/>
    <s v="VLO"/>
    <x v="2"/>
    <s v="EUR"/>
    <n v="213.23"/>
    <n v="213.23"/>
    <n v="247.34679999999997"/>
    <n v="0"/>
    <n v="0"/>
    <n v="0"/>
    <s v="F1S Spain"/>
    <s v="Spain"/>
    <x v="6"/>
    <x v="0"/>
    <n v="0"/>
  </r>
  <r>
    <x v="0"/>
    <x v="0"/>
    <n v="10"/>
    <x v="2"/>
    <n v="27600"/>
    <s v="Billete GABALDON CHIARELLI/ALICE ELENA"/>
    <d v="2025-05-15T00:00:00"/>
    <d v="2025-07-24T00:00:00"/>
    <s v="VLO"/>
    <x v="2"/>
    <s v="EUR"/>
    <n v="213.23"/>
    <n v="213.23"/>
    <n v="247.34679999999997"/>
    <n v="0"/>
    <n v="0"/>
    <n v="0"/>
    <s v="F1S Spain"/>
    <s v="Spain"/>
    <x v="6"/>
    <x v="0"/>
    <n v="0"/>
  </r>
  <r>
    <x v="0"/>
    <x v="0"/>
    <n v="11"/>
    <x v="2"/>
    <n v="27688"/>
    <s v="Emisión Billetes MAD-ORY-MAD en turista"/>
    <d v="2025-05-28T00:00:00"/>
    <d v="2025-05-29T00:00:00"/>
    <s v="ABC"/>
    <x v="2"/>
    <s v="EUR"/>
    <n v="497.36"/>
    <n v="497.36"/>
    <n v="576.93759999999997"/>
    <n v="0"/>
    <n v="0"/>
    <n v="0"/>
    <s v="Servivuelo"/>
    <s v="Spain"/>
    <x v="13"/>
    <x v="0"/>
    <n v="0"/>
  </r>
  <r>
    <x v="0"/>
    <x v="0"/>
    <n v="11"/>
    <x v="2"/>
    <n v="0"/>
    <s v="Fee emisión IB"/>
    <d v="2025-05-28T00:00:00"/>
    <d v="2025-05-29T00:00:00"/>
    <s v="HPS Aereo"/>
    <x v="1"/>
    <s v="EUR"/>
    <n v="60"/>
    <n v="60"/>
    <n v="69.599999999999994"/>
    <n v="60"/>
    <n v="60"/>
    <n v="69.599999999999994"/>
    <s v="FEES"/>
    <n v="0"/>
    <x v="13"/>
    <x v="0"/>
    <n v="1"/>
  </r>
  <r>
    <x v="0"/>
    <x v="0"/>
    <n v="11"/>
    <x v="2"/>
    <n v="0"/>
    <s v="Fee emision"/>
    <d v="2025-05-28T00:00:00"/>
    <d v="2025-05-29T00:00:00"/>
    <s v="HPS Aereo"/>
    <x v="1"/>
    <s v="EUR"/>
    <n v="20"/>
    <n v="20"/>
    <n v="23.2"/>
    <n v="20"/>
    <n v="20"/>
    <n v="23.2"/>
    <s v="FEES"/>
    <n v="0"/>
    <x v="13"/>
    <x v="0"/>
    <n v="1"/>
  </r>
  <r>
    <x v="0"/>
    <x v="0"/>
    <n v="12"/>
    <x v="2"/>
    <n v="27600"/>
    <s v="Billete MEX-MAD-MEX"/>
    <d v="2025-05-24T00:00:00"/>
    <d v="2025-10-10T00:00:00"/>
    <s v="VLO"/>
    <x v="2"/>
    <s v="EUR"/>
    <n v="3308.68"/>
    <n v="3308.68"/>
    <n v="3838.0687999999996"/>
    <n v="0"/>
    <n v="0"/>
    <n v="0"/>
    <s v="F1S Spain"/>
    <s v="Spain"/>
    <x v="7"/>
    <x v="0"/>
    <n v="0"/>
  </r>
  <r>
    <x v="0"/>
    <x v="0"/>
    <n v="12"/>
    <x v="2"/>
    <n v="27600"/>
    <s v="Billete MEX-MAD-MEX"/>
    <d v="2025-05-24T00:00:00"/>
    <d v="2025-10-10T00:00:00"/>
    <s v="VLO"/>
    <x v="2"/>
    <s v="EUR"/>
    <n v="3308.68"/>
    <n v="3308.68"/>
    <n v="3838.0687999999996"/>
    <n v="0"/>
    <n v="0"/>
    <n v="0"/>
    <s v="F1S Spain"/>
    <s v="Spain"/>
    <x v="7"/>
    <x v="0"/>
    <n v="0"/>
  </r>
  <r>
    <x v="0"/>
    <x v="0"/>
    <n v="12"/>
    <x v="2"/>
    <n v="0"/>
    <s v="Fee emisión AM"/>
    <d v="2025-05-24T00:00:00"/>
    <d v="2025-10-10T00:00:00"/>
    <s v="HPS Aereo"/>
    <x v="1"/>
    <s v="EUR"/>
    <n v="200"/>
    <n v="200"/>
    <n v="231.99999999999997"/>
    <n v="200"/>
    <n v="200"/>
    <n v="231.99999999999997"/>
    <s v="FEES"/>
    <n v="0"/>
    <x v="7"/>
    <x v="0"/>
    <n v="1"/>
  </r>
  <r>
    <x v="0"/>
    <x v="0"/>
    <n v="13"/>
    <x v="1"/>
    <n v="28351"/>
    <s v="22-24 Julio Hotel La Ponche 2 Deluxe Sea View"/>
    <d v="2025-07-22T00:00:00"/>
    <d v="2025-07-24T00:00:00"/>
    <s v="HTL"/>
    <x v="4"/>
    <s v="EUR"/>
    <n v="6934.32"/>
    <n v="6934.32"/>
    <n v="8043.8111999999992"/>
    <n v="535.41999999999996"/>
    <n v="535.41999999999996"/>
    <n v="621.08719999999994"/>
    <s v="La Ponche"/>
    <s v="France"/>
    <x v="8"/>
    <x v="0"/>
    <n v="7.7213050450512813E-2"/>
  </r>
  <r>
    <x v="0"/>
    <x v="0"/>
    <n v="13"/>
    <x v="1"/>
    <n v="27600"/>
    <s v="EMISION BILLETE MAD NCE MAD"/>
    <d v="2025-07-22T00:00:00"/>
    <d v="2025-07-27T00:00:00"/>
    <s v="VLO"/>
    <x v="2"/>
    <s v="EUR"/>
    <n v="655.01"/>
    <n v="655.01"/>
    <n v="759.81159999999988"/>
    <n v="0"/>
    <n v="0"/>
    <n v="0"/>
    <s v="F1S Spain"/>
    <s v="Spain"/>
    <x v="8"/>
    <x v="0"/>
    <n v="0"/>
  </r>
  <r>
    <x v="0"/>
    <x v="0"/>
    <n v="13"/>
    <x v="1"/>
    <n v="27600"/>
    <s v="EMISION BILLETE MAD NCE MAD"/>
    <d v="2025-07-22T00:00:00"/>
    <d v="2025-07-27T00:00:00"/>
    <s v="VLO"/>
    <x v="2"/>
    <s v="EUR"/>
    <n v="655.01"/>
    <n v="655.01"/>
    <n v="759.81159999999988"/>
    <n v="0"/>
    <n v="0"/>
    <n v="0"/>
    <s v="F1S Spain"/>
    <s v="Spain"/>
    <x v="8"/>
    <x v="0"/>
    <n v="0"/>
  </r>
  <r>
    <x v="0"/>
    <x v="0"/>
    <n v="13"/>
    <x v="1"/>
    <n v="27600"/>
    <s v="EMISION BILLETE MAD NCE MAD"/>
    <d v="2025-07-22T00:00:00"/>
    <d v="2025-07-27T00:00:00"/>
    <s v="VLO"/>
    <x v="2"/>
    <s v="EUR"/>
    <n v="730.01"/>
    <n v="730.01"/>
    <n v="846.81159999999988"/>
    <n v="0"/>
    <n v="0"/>
    <n v="0"/>
    <s v="F1S Spain"/>
    <s v="Spain"/>
    <x v="8"/>
    <x v="0"/>
    <n v="0"/>
  </r>
  <r>
    <x v="0"/>
    <x v="0"/>
    <n v="13"/>
    <x v="1"/>
    <n v="27600"/>
    <s v="EMISION BILLETE MAD NCE MAD"/>
    <d v="2025-07-22T00:00:00"/>
    <d v="2025-07-27T00:00:00"/>
    <s v="VLO"/>
    <x v="2"/>
    <s v="EUR"/>
    <n v="730.01"/>
    <n v="730.01"/>
    <n v="846.81159999999988"/>
    <n v="0"/>
    <n v="0"/>
    <n v="0"/>
    <s v="F1S Spain"/>
    <s v="Spain"/>
    <x v="8"/>
    <x v="0"/>
    <n v="0"/>
  </r>
  <r>
    <x v="0"/>
    <x v="0"/>
    <n v="13"/>
    <x v="1"/>
    <n v="0"/>
    <s v="FEE EMISION IB"/>
    <d v="2025-07-22T00:00:00"/>
    <d v="2025-07-27T00:00:00"/>
    <s v="HPS Aereo"/>
    <x v="1"/>
    <s v="EUR"/>
    <n v="147.43"/>
    <n v="147.43"/>
    <n v="171.0188"/>
    <n v="147.43"/>
    <n v="147.43"/>
    <n v="171.0188"/>
    <s v="FEES"/>
    <n v="0"/>
    <x v="8"/>
    <x v="0"/>
    <n v="1"/>
  </r>
  <r>
    <x v="0"/>
    <x v="0"/>
    <n v="13"/>
    <x v="1"/>
    <n v="28387"/>
    <s v="24-27 Julio Hotel Belle Plage Canes 2 Deluxe Sea View"/>
    <d v="2025-07-24T00:00:00"/>
    <d v="2025-07-27T00:00:00"/>
    <s v="HTL"/>
    <x v="4"/>
    <s v="EUR"/>
    <n v="5328.24"/>
    <n v="5328.24"/>
    <n v="6180.7583999999997"/>
    <n v="436.36"/>
    <n v="436.36"/>
    <n v="506.17759999999998"/>
    <s v="Belle Plage Hotel Cannes"/>
    <s v="France"/>
    <x v="8"/>
    <x v="0"/>
    <n v="8.1895710403435282E-2"/>
  </r>
  <r>
    <x v="0"/>
    <x v="0"/>
    <n v="13"/>
    <x v="1"/>
    <n v="28388"/>
    <s v="Mercedes GLB 22-27JUL "/>
    <d v="2025-07-22T00:00:00"/>
    <d v="2025-07-27T00:00:00"/>
    <s v="AUT"/>
    <x v="5"/>
    <s v="EUR"/>
    <n v="1351"/>
    <n v="1351"/>
    <n v="1567.1599999999999"/>
    <n v="0"/>
    <n v="0"/>
    <n v="0"/>
    <s v="EXCELLENCE RENT MONACO"/>
    <s v="Monaco"/>
    <x v="8"/>
    <x v="0"/>
    <n v="0"/>
  </r>
  <r>
    <x v="0"/>
    <x v="0"/>
    <n v="13"/>
    <x v="1"/>
    <n v="27610"/>
    <s v="Seguro viaje basico 4 pax"/>
    <d v="2025-07-22T00:00:00"/>
    <d v="2025-07-27T00:00:00"/>
    <s v="SEG"/>
    <x v="3"/>
    <s v="EUR"/>
    <n v="127.72"/>
    <n v="127.72"/>
    <n v="148.15519999999998"/>
    <n v="0"/>
    <n v="0"/>
    <n v="0"/>
    <s v="AON"/>
    <s v="United Kingdom"/>
    <x v="8"/>
    <x v="0"/>
    <n v="0"/>
  </r>
  <r>
    <x v="0"/>
    <x v="0"/>
    <n v="13"/>
    <x v="1"/>
    <n v="27600"/>
    <s v="EMISION EMD ASIENTOS IBERIA MAD-NCE"/>
    <d v="2025-07-22T00:00:00"/>
    <d v="2025-07-27T00:00:00"/>
    <s v="VLO"/>
    <x v="2"/>
    <s v="EUR"/>
    <n v="18"/>
    <n v="18"/>
    <n v="20.88"/>
    <n v="0"/>
    <n v="0"/>
    <n v="0"/>
    <s v="F1S Spain"/>
    <s v="Spain"/>
    <x v="8"/>
    <x v="0"/>
    <n v="0"/>
  </r>
  <r>
    <x v="0"/>
    <x v="0"/>
    <n v="13"/>
    <x v="1"/>
    <n v="27600"/>
    <s v="EMISION EMD ASIENTOS IBERIA MAD-NCE"/>
    <d v="2025-07-22T00:00:00"/>
    <d v="2025-07-27T00:00:00"/>
    <s v="VLO"/>
    <x v="2"/>
    <s v="EUR"/>
    <n v="24"/>
    <n v="24"/>
    <n v="27.839999999999996"/>
    <n v="0"/>
    <n v="0"/>
    <n v="0"/>
    <s v="F1S Spain"/>
    <s v="Spain"/>
    <x v="8"/>
    <x v="0"/>
    <n v="0"/>
  </r>
  <r>
    <x v="0"/>
    <x v="0"/>
    <n v="13"/>
    <x v="1"/>
    <n v="27600"/>
    <s v="EMISION EMD ASIENTOS IBERIA MAD-NCE"/>
    <d v="2025-07-22T00:00:00"/>
    <d v="2025-07-27T00:00:00"/>
    <s v="VLO"/>
    <x v="2"/>
    <s v="EUR"/>
    <n v="18"/>
    <n v="18"/>
    <n v="20.88"/>
    <n v="0"/>
    <n v="0"/>
    <n v="0"/>
    <s v="F1S Spain"/>
    <s v="Spain"/>
    <x v="8"/>
    <x v="0"/>
    <n v="0"/>
  </r>
  <r>
    <x v="0"/>
    <x v="0"/>
    <n v="13"/>
    <x v="1"/>
    <n v="27600"/>
    <s v="EMISION EMD ASIENTOS IBERIA MAD-NCE"/>
    <d v="2025-07-22T00:00:00"/>
    <d v="2025-07-27T00:00:00"/>
    <s v="VLO"/>
    <x v="2"/>
    <s v="EUR"/>
    <n v="24"/>
    <n v="24"/>
    <n v="27.839999999999996"/>
    <n v="0"/>
    <n v="0"/>
    <n v="0"/>
    <s v="F1S Spain"/>
    <s v="Spain"/>
    <x v="8"/>
    <x v="0"/>
    <n v="0"/>
  </r>
  <r>
    <x v="0"/>
    <x v="0"/>
    <n v="13"/>
    <x v="1"/>
    <n v="27600"/>
    <s v="EMISION EMD ASIENTOS IBERIA NCE-MAD"/>
    <d v="2025-07-22T00:00:00"/>
    <d v="2025-07-27T00:00:00"/>
    <s v="VLO"/>
    <x v="2"/>
    <s v="EUR"/>
    <n v="24"/>
    <n v="24"/>
    <n v="27.839999999999996"/>
    <n v="0"/>
    <n v="0"/>
    <n v="0"/>
    <s v="F1S Spain"/>
    <s v="Spain"/>
    <x v="8"/>
    <x v="0"/>
    <n v="0"/>
  </r>
  <r>
    <x v="0"/>
    <x v="0"/>
    <n v="13"/>
    <x v="1"/>
    <n v="27600"/>
    <s v="EMISION EMD ASIENTOS IBERIA NCE-MAD"/>
    <d v="2025-07-22T00:00:00"/>
    <d v="2025-07-27T00:00:00"/>
    <s v="VLO"/>
    <x v="2"/>
    <s v="EUR"/>
    <n v="24"/>
    <n v="24"/>
    <n v="27.839999999999996"/>
    <n v="0"/>
    <n v="0"/>
    <n v="0"/>
    <s v="F1S Spain"/>
    <s v="Spain"/>
    <x v="8"/>
    <x v="0"/>
    <n v="0"/>
  </r>
  <r>
    <x v="0"/>
    <x v="0"/>
    <n v="13"/>
    <x v="1"/>
    <n v="27600"/>
    <s v="EMISION EMD ASIENTOS IBERIA NCE-MAD"/>
    <d v="2025-07-22T00:00:00"/>
    <d v="2025-07-27T00:00:00"/>
    <s v="VLO"/>
    <x v="2"/>
    <s v="EUR"/>
    <n v="24"/>
    <n v="24"/>
    <n v="27.839999999999996"/>
    <n v="0"/>
    <n v="0"/>
    <n v="0"/>
    <s v="F1S Spain"/>
    <s v="Spain"/>
    <x v="8"/>
    <x v="0"/>
    <n v="0"/>
  </r>
  <r>
    <x v="0"/>
    <x v="0"/>
    <n v="13"/>
    <x v="1"/>
    <n v="27600"/>
    <s v="EMISION EMD ASIENTOS IBERIA NCE-MAD"/>
    <d v="2025-07-22T00:00:00"/>
    <d v="2025-07-27T00:00:00"/>
    <s v="VLO"/>
    <x v="2"/>
    <s v="EUR"/>
    <n v="24"/>
    <n v="24"/>
    <n v="27.839999999999996"/>
    <n v="0"/>
    <n v="0"/>
    <n v="0"/>
    <s v="F1S Spain"/>
    <s v="Spain"/>
    <x v="8"/>
    <x v="0"/>
    <n v="0"/>
  </r>
  <r>
    <x v="0"/>
    <x v="0"/>
    <n v="13"/>
    <x v="1"/>
    <n v="29632"/>
    <s v="Visitas durante viaje (2)"/>
    <d v="2025-07-25T00:00:00"/>
    <d v="2025-07-26T00:00:00"/>
    <s v="PKT"/>
    <x v="0"/>
    <s v="EUR"/>
    <n v="3168"/>
    <n v="3168"/>
    <n v="3674.8799999999997"/>
    <n v="0"/>
    <n v="0"/>
    <n v="0"/>
    <s v="NYS My Agency France"/>
    <s v="France"/>
    <x v="8"/>
    <x v="0"/>
    <n v="0"/>
  </r>
  <r>
    <x v="0"/>
    <x v="0"/>
    <n v="13"/>
    <x v="1"/>
    <n v="27350"/>
    <s v="Transfer madrid"/>
    <d v="2025-07-22T00:00:00"/>
    <d v="2025-07-27T00:00:00"/>
    <s v="TRF"/>
    <x v="5"/>
    <s v="EUR"/>
    <n v="243.1"/>
    <n v="243.1"/>
    <n v="281.99599999999998"/>
    <n v="0"/>
    <n v="0"/>
    <n v="0"/>
    <s v="Limouxine"/>
    <s v="Spain"/>
    <x v="8"/>
    <x v="0"/>
    <n v="0"/>
  </r>
  <r>
    <x v="0"/>
    <x v="0"/>
    <n v="13"/>
    <x v="1"/>
    <n v="0"/>
    <s v="FEE GESTION"/>
    <d v="2025-07-22T00:00:00"/>
    <d v="2025-07-27T00:00:00"/>
    <s v="HPS Agencia"/>
    <x v="1"/>
    <s v="EUR"/>
    <n v="6452"/>
    <n v="6452"/>
    <n v="7484.32"/>
    <n v="6452"/>
    <n v="6452"/>
    <n v="7484.32"/>
    <s v="FEES"/>
    <n v="0"/>
    <x v="8"/>
    <x v="0"/>
    <n v="1"/>
  </r>
  <r>
    <x v="0"/>
    <x v="0"/>
    <n v="13"/>
    <x v="1"/>
    <n v="29631"/>
    <s v="Comida /botella champange en Le Palmiers) "/>
    <d v="2025-07-22T00:00:00"/>
    <d v="2025-07-22T00:00:00"/>
    <s v="AYB"/>
    <x v="3"/>
    <s v="EUR"/>
    <n v="230"/>
    <n v="230"/>
    <n v="266.79999999999995"/>
    <n v="0"/>
    <n v="0"/>
    <n v="0"/>
    <s v="Club Les Palmiers"/>
    <s v="France"/>
    <x v="8"/>
    <x v="0"/>
    <n v="0"/>
  </r>
  <r>
    <x v="0"/>
    <x v="0"/>
    <n v="13"/>
    <x v="1"/>
    <n v="28351"/>
    <s v="Botella champagne regalo "/>
    <d v="2025-07-22T00:00:00"/>
    <d v="2025-07-27T00:00:00"/>
    <s v="HTL"/>
    <x v="4"/>
    <s v="EUR"/>
    <n v="155"/>
    <n v="155"/>
    <n v="179.79999999999998"/>
    <n v="0"/>
    <n v="0"/>
    <n v="0"/>
    <s v="La Ponche"/>
    <s v="France"/>
    <x v="8"/>
    <x v="0"/>
    <n v="0"/>
  </r>
  <r>
    <x v="0"/>
    <x v="0"/>
    <n v="13"/>
    <x v="1"/>
    <n v="27600"/>
    <s v="Vuelo reemision"/>
    <d v="2025-07-22T00:00:00"/>
    <d v="2025-07-27T00:00:00"/>
    <s v="VLO"/>
    <x v="2"/>
    <s v="EUR"/>
    <n v="87"/>
    <n v="87"/>
    <n v="100.91999999999999"/>
    <n v="0"/>
    <n v="0"/>
    <n v="0"/>
    <s v="F1S Spain"/>
    <s v="Spain"/>
    <x v="8"/>
    <x v="0"/>
    <n v="0"/>
  </r>
  <r>
    <x v="0"/>
    <x v="0"/>
    <n v="13"/>
    <x v="1"/>
    <n v="27600"/>
    <s v="Penalización  reemisión"/>
    <d v="2025-07-22T00:00:00"/>
    <d v="2025-07-27T00:00:00"/>
    <s v="VLO"/>
    <x v="2"/>
    <s v="EUR"/>
    <n v="60"/>
    <n v="60"/>
    <n v="69.599999999999994"/>
    <n v="0"/>
    <n v="0"/>
    <n v="0"/>
    <s v="F1S Spain"/>
    <s v="Spain"/>
    <x v="8"/>
    <x v="0"/>
    <n v="0"/>
  </r>
  <r>
    <x v="0"/>
    <x v="0"/>
    <n v="13"/>
    <x v="1"/>
    <n v="27600"/>
    <s v="Asientos Vuelo NCEMAD"/>
    <d v="2025-07-22T00:00:00"/>
    <d v="2025-07-27T00:00:00"/>
    <s v="VLO"/>
    <x v="2"/>
    <s v="EUR"/>
    <n v="24"/>
    <n v="24"/>
    <n v="27.839999999999996"/>
    <n v="0"/>
    <n v="0"/>
    <n v="0"/>
    <s v="F1S Spain"/>
    <s v="Spain"/>
    <x v="8"/>
    <x v="0"/>
    <n v="0"/>
  </r>
  <r>
    <x v="0"/>
    <x v="0"/>
    <n v="13"/>
    <x v="1"/>
    <n v="29838"/>
    <s v="Invitacion cena LA PETIT MAISON"/>
    <d v="2025-07-22T00:00:00"/>
    <d v="2025-07-27T00:00:00"/>
    <s v="OTR"/>
    <x v="3"/>
    <s v="EUR"/>
    <n v="482"/>
    <n v="482"/>
    <n v="559.12"/>
    <n v="0"/>
    <n v="0"/>
    <n v="0"/>
    <s v="La Petit Maison"/>
    <s v="France"/>
    <x v="8"/>
    <x v="0"/>
    <n v="0"/>
  </r>
  <r>
    <x v="0"/>
    <x v="0"/>
    <n v="13"/>
    <x v="1"/>
    <n v="29901"/>
    <s v="Libro assouline"/>
    <d v="2025-07-22T00:00:00"/>
    <d v="2025-07-27T00:00:00"/>
    <s v="OTR"/>
    <x v="3"/>
    <s v="EUR"/>
    <n v="105"/>
    <n v="105"/>
    <n v="121.8"/>
    <n v="0"/>
    <n v="0"/>
    <n v="0"/>
    <s v="Gannet Spain, SL"/>
    <s v="Spain"/>
    <x v="8"/>
    <x v="0"/>
    <n v="0"/>
  </r>
  <r>
    <x v="0"/>
    <x v="0"/>
    <n v="13"/>
    <x v="1"/>
    <n v="29901"/>
    <s v="vela Loewe"/>
    <d v="2025-07-22T00:00:00"/>
    <d v="2025-07-27T00:00:00"/>
    <s v="OTR"/>
    <x v="3"/>
    <s v="EUR"/>
    <n v="95"/>
    <n v="95"/>
    <n v="110.19999999999999"/>
    <n v="0"/>
    <n v="0"/>
    <n v="0"/>
    <s v="Gannet Spain, SL"/>
    <s v="Spain"/>
    <x v="8"/>
    <x v="0"/>
    <n v="0"/>
  </r>
  <r>
    <x v="0"/>
    <x v="0"/>
    <n v="13"/>
    <x v="1"/>
    <n v="29901"/>
    <s v="envío"/>
    <d v="2025-07-22T00:00:00"/>
    <d v="2025-07-27T00:00:00"/>
    <s v="OTR"/>
    <x v="3"/>
    <s v="EUR"/>
    <n v="12.15"/>
    <n v="12.15"/>
    <n v="14.093999999999999"/>
    <n v="0"/>
    <n v="0"/>
    <n v="0"/>
    <s v="Gannet Spain, SL"/>
    <s v="Spain"/>
    <x v="8"/>
    <x v="0"/>
    <n v="0"/>
  </r>
  <r>
    <x v="0"/>
    <x v="0"/>
    <n v="14"/>
    <x v="2"/>
    <n v="27600"/>
    <s v="BILLETE MAD ACE MAD"/>
    <d v="2025-06-06T00:00:00"/>
    <d v="2025-06-08T00:00:00"/>
    <s v="VLO"/>
    <x v="2"/>
    <s v="EUR"/>
    <n v="153.9"/>
    <n v="153.9"/>
    <n v="178.524"/>
    <n v="0"/>
    <n v="0"/>
    <n v="0"/>
    <s v="F1S Spain"/>
    <s v="Spain"/>
    <x v="14"/>
    <x v="0"/>
    <n v="0"/>
  </r>
  <r>
    <x v="0"/>
    <x v="0"/>
    <n v="14"/>
    <x v="2"/>
    <n v="27600"/>
    <s v="BILLETE MAD ACE MAD"/>
    <d v="2025-06-06T00:00:00"/>
    <d v="2025-06-08T00:00:00"/>
    <s v="VLO"/>
    <x v="2"/>
    <s v="EUR"/>
    <n v="153.9"/>
    <n v="153.9"/>
    <n v="178.524"/>
    <n v="0"/>
    <n v="0"/>
    <n v="0"/>
    <s v="F1S Spain"/>
    <s v="Spain"/>
    <x v="14"/>
    <x v="0"/>
    <n v="0"/>
  </r>
  <r>
    <x v="0"/>
    <x v="0"/>
    <n v="14"/>
    <x v="2"/>
    <n v="27600"/>
    <s v="EMISION ASIENTOS MAD ACE MAD"/>
    <d v="2025-06-06T00:00:00"/>
    <d v="2025-06-08T00:00:00"/>
    <s v="VLO"/>
    <x v="2"/>
    <s v="EUR"/>
    <n v="60"/>
    <n v="60"/>
    <n v="69.599999999999994"/>
    <n v="0"/>
    <n v="0"/>
    <n v="0"/>
    <s v="F1S Spain"/>
    <s v="Spain"/>
    <x v="14"/>
    <x v="0"/>
    <n v="0"/>
  </r>
  <r>
    <x v="0"/>
    <x v="0"/>
    <n v="14"/>
    <x v="2"/>
    <n v="27600"/>
    <s v="EMISION ASIENTO MAD ACE"/>
    <d v="2025-06-06T00:00:00"/>
    <d v="2025-06-06T00:00:00"/>
    <s v="VLO"/>
    <x v="2"/>
    <s v="EUR"/>
    <n v="30"/>
    <n v="30"/>
    <n v="34.799999999999997"/>
    <n v="0"/>
    <n v="0"/>
    <n v="0"/>
    <s v="F1S Spain"/>
    <s v="Spain"/>
    <x v="14"/>
    <x v="0"/>
    <n v="0"/>
  </r>
  <r>
    <x v="0"/>
    <x v="0"/>
    <n v="14"/>
    <x v="2"/>
    <n v="27600"/>
    <s v="EMISION ASIENTO ACE MAD"/>
    <d v="2025-06-08T00:00:00"/>
    <d v="2025-06-08T00:00:00"/>
    <s v="VLO"/>
    <x v="2"/>
    <s v="EUR"/>
    <n v="30"/>
    <n v="30"/>
    <n v="34.799999999999997"/>
    <n v="0"/>
    <n v="0"/>
    <n v="0"/>
    <s v="F1S Spain"/>
    <s v="Spain"/>
    <x v="15"/>
    <x v="0"/>
    <n v="0"/>
  </r>
  <r>
    <x v="0"/>
    <x v="0"/>
    <n v="15"/>
    <x v="2"/>
    <n v="27688"/>
    <s v="BILLETE MAD-CMB-MAD | Fam tour"/>
    <d v="2025-07-05T00:00:00"/>
    <d v="2025-07-16T00:00:00"/>
    <s v="ABC"/>
    <x v="2"/>
    <s v="EUR"/>
    <n v="960.68"/>
    <n v="960.68"/>
    <n v="1114.3887999999999"/>
    <n v="0"/>
    <n v="0"/>
    <n v="0"/>
    <s v="Servivuelo"/>
    <s v="Spain"/>
    <x v="16"/>
    <x v="0"/>
    <n v="0"/>
  </r>
  <r>
    <x v="0"/>
    <x v="0"/>
    <n v="15"/>
    <x v="2"/>
    <n v="29060"/>
    <s v="visado "/>
    <d v="2025-07-05T00:00:00"/>
    <d v="2025-07-16T00:00:00"/>
    <s v="VIS"/>
    <x v="7"/>
    <s v="EUR"/>
    <n v="52"/>
    <n v="52"/>
    <n v="60.319999999999993"/>
    <n v="0"/>
    <n v="0"/>
    <n v="0"/>
    <s v="Visas web"/>
    <s v="Canada"/>
    <x v="16"/>
    <x v="0"/>
    <n v="0"/>
  </r>
  <r>
    <x v="0"/>
    <x v="0"/>
    <n v="15"/>
    <x v="2"/>
    <n v="27688"/>
    <s v="Billete IB | MAD-RAK-MAD"/>
    <d v="2025-11-11T00:00:00"/>
    <d v="2025-11-13T00:00:00"/>
    <s v="ABC"/>
    <x v="2"/>
    <s v="EUR"/>
    <n v="273.27999999999997"/>
    <n v="273.27999999999997"/>
    <n v="317.00479999999993"/>
    <n v="0"/>
    <n v="0"/>
    <n v="0"/>
    <s v="Servivuelo"/>
    <s v="Spain"/>
    <x v="17"/>
    <x v="0"/>
    <n v="0"/>
  </r>
  <r>
    <x v="0"/>
    <x v="0"/>
    <n v="16"/>
    <x v="0"/>
    <n v="27688"/>
    <s v="Vuelo Kigali - Doha - Dusseldorf 5 pax"/>
    <d v="2025-07-03T00:00:00"/>
    <d v="2025-07-04T00:00:00"/>
    <s v="ABC"/>
    <x v="2"/>
    <s v="USD"/>
    <n v="11876.78"/>
    <n v="10214.0308"/>
    <n v="11876.78"/>
    <n v="0"/>
    <n v="0"/>
    <n v="0"/>
    <s v="Servivuelo"/>
    <s v="Spain"/>
    <x v="16"/>
    <x v="0"/>
    <n v="0"/>
  </r>
  <r>
    <x v="0"/>
    <x v="0"/>
    <n v="16"/>
    <x v="0"/>
    <n v="27688"/>
    <s v="Vuelo Atenas - Doha - Kilimanjaro 4 pax"/>
    <d v="2025-06-22T00:00:00"/>
    <d v="2025-06-24T00:00:00"/>
    <s v="ABC"/>
    <x v="2"/>
    <s v="USD"/>
    <n v="10965.43"/>
    <n v="9430.2698"/>
    <n v="10965.43"/>
    <n v="0"/>
    <n v="0"/>
    <n v="0"/>
    <s v="Servivuelo"/>
    <s v="Spain"/>
    <x v="18"/>
    <x v="0"/>
    <n v="0"/>
  </r>
  <r>
    <x v="0"/>
    <x v="0"/>
    <n v="16"/>
    <x v="0"/>
    <n v="27688"/>
    <s v="Vuelo Atenas - Doha - Kilimanjaro 1 pax"/>
    <d v="2025-06-22T00:00:00"/>
    <d v="2025-06-24T00:00:00"/>
    <s v="ABC"/>
    <x v="2"/>
    <s v="USD"/>
    <n v="3864.2"/>
    <n v="3323.212"/>
    <n v="3864.2"/>
    <n v="0"/>
    <n v="0"/>
    <n v="0"/>
    <s v="Servivuelo"/>
    <s v="Spain"/>
    <x v="18"/>
    <x v="0"/>
    <n v="0"/>
  </r>
  <r>
    <x v="0"/>
    <x v="0"/>
    <n v="16"/>
    <x v="0"/>
    <n v="0"/>
    <s v="Honorarios"/>
    <d v="2025-06-22T00:00:00"/>
    <d v="2025-07-04T00:00:00"/>
    <s v="HPS Agencia"/>
    <x v="1"/>
    <s v="USD"/>
    <n v="22829.040000000001"/>
    <n v="19632.974399999999"/>
    <n v="22829.040000000001"/>
    <n v="22829.040000000001"/>
    <n v="19632.974399999999"/>
    <n v="22829.040000000001"/>
    <s v="FEES"/>
    <n v="0"/>
    <x v="18"/>
    <x v="0"/>
    <n v="1"/>
  </r>
  <r>
    <x v="0"/>
    <x v="0"/>
    <n v="16"/>
    <x v="0"/>
    <n v="29060"/>
    <s v="Visados Tanzania "/>
    <d v="2025-06-24T00:00:00"/>
    <d v="2025-06-27T00:00:00"/>
    <s v="VIS"/>
    <x v="7"/>
    <s v="USD"/>
    <n v="253.75"/>
    <n v="218.22499999999999"/>
    <n v="253.75"/>
    <n v="0"/>
    <n v="0"/>
    <n v="0"/>
    <s v="Visas web"/>
    <s v="Canada"/>
    <x v="18"/>
    <x v="0"/>
    <n v="0"/>
  </r>
  <r>
    <x v="0"/>
    <x v="0"/>
    <n v="16"/>
    <x v="0"/>
    <n v="29060"/>
    <s v="Visados Kenia "/>
    <d v="2025-06-27T00:00:00"/>
    <d v="2025-06-30T00:00:00"/>
    <s v="VIS"/>
    <x v="7"/>
    <s v="USD"/>
    <n v="170.25"/>
    <n v="146.41499999999999"/>
    <n v="170.25"/>
    <n v="0"/>
    <n v="0"/>
    <n v="0"/>
    <s v="Visas web"/>
    <s v="Canada"/>
    <x v="18"/>
    <x v="0"/>
    <n v="0"/>
  </r>
  <r>
    <x v="0"/>
    <x v="0"/>
    <n v="16"/>
    <x v="0"/>
    <n v="29091"/>
    <s v="Itinerario Africa Triumph Travel "/>
    <d v="2025-06-24T00:00:00"/>
    <d v="2025-07-03T00:00:00"/>
    <s v="PKT"/>
    <x v="0"/>
    <s v="USD"/>
    <n v="166095"/>
    <n v="142841.70000000001"/>
    <n v="166095"/>
    <n v="8098"/>
    <n v="6964.28"/>
    <n v="8098"/>
    <s v="Triumph Travel"/>
    <s v="South Africa"/>
    <x v="18"/>
    <x v="0"/>
    <n v="4.8755230440410607E-2"/>
  </r>
  <r>
    <x v="0"/>
    <x v="0"/>
    <n v="16"/>
    <x v="0"/>
    <n v="29135"/>
    <s v="Primera estancia Four Seasons Doha "/>
    <d v="2025-06-22T00:00:00"/>
    <d v="2025-06-25T00:00:00"/>
    <s v="HTL"/>
    <x v="4"/>
    <s v="USD"/>
    <n v="1006"/>
    <n v="865.16"/>
    <n v="1006"/>
    <n v="100.55"/>
    <n v="86.472999999999999"/>
    <n v="100.55"/>
    <s v="Four Seasons Doha"/>
    <s v="Qatar"/>
    <x v="18"/>
    <x v="0"/>
    <n v="9.9950298210735589E-2"/>
  </r>
  <r>
    <x v="0"/>
    <x v="0"/>
    <n v="16"/>
    <x v="0"/>
    <n v="29135"/>
    <s v="Segunda estancia Four Seasons Doha "/>
    <d v="2025-07-03T00:00:00"/>
    <d v="2025-07-04T00:00:00"/>
    <s v="HTL"/>
    <x v="4"/>
    <s v="USD"/>
    <n v="1312"/>
    <n v="1128.32"/>
    <n v="1312"/>
    <n v="-51"/>
    <n v="-43.86"/>
    <n v="-51"/>
    <s v="Four Seasons Doha"/>
    <s v="Qatar"/>
    <x v="16"/>
    <x v="0"/>
    <n v="-3.8871951219512195E-2"/>
  </r>
  <r>
    <x v="0"/>
    <x v="0"/>
    <n v="16"/>
    <x v="0"/>
    <n v="29091"/>
    <s v="Añadidos durante el viaje Africa Triumph Travel "/>
    <d v="2025-06-24T00:00:00"/>
    <d v="2025-07-03T00:00:00"/>
    <s v="PKT"/>
    <x v="0"/>
    <s v="USD"/>
    <n v="14757"/>
    <n v="12691.02"/>
    <n v="14757"/>
    <n v="-2198"/>
    <n v="-1890.28"/>
    <n v="-2198"/>
    <s v="Triumph Travel"/>
    <s v="South Africa"/>
    <x v="18"/>
    <x v="0"/>
    <n v="-0.14894626279054007"/>
  </r>
  <r>
    <x v="0"/>
    <x v="0"/>
    <n v="16"/>
    <x v="0"/>
    <n v="29135"/>
    <s v="extra Four Seasons Doha "/>
    <d v="2025-06-22T00:00:00"/>
    <d v="2025-07-04T00:00:00"/>
    <s v="HTL"/>
    <x v="4"/>
    <s v="USD"/>
    <n v="2932"/>
    <n v="2521.52"/>
    <n v="2932"/>
    <n v="1205.3699999999999"/>
    <n v="1036.6181999999999"/>
    <n v="1205.3699999999999"/>
    <s v="Four Seasons Doha"/>
    <s v="Qatar"/>
    <x v="18"/>
    <x v="0"/>
    <n v="0.41110845839017729"/>
  </r>
  <r>
    <x v="0"/>
    <x v="0"/>
    <n v="17"/>
    <x v="1"/>
    <n v="28693"/>
    <s v="Viaje completo brasil con dmc"/>
    <d v="2025-08-23T00:00:00"/>
    <d v="2025-09-04T00:00:00"/>
    <s v="PKT"/>
    <x v="0"/>
    <s v="EUR"/>
    <n v="25100.66"/>
    <n v="25100.66"/>
    <n v="29116.765599999999"/>
    <n v="4424.46"/>
    <n v="4424.46"/>
    <n v="5132.3735999999999"/>
    <s v="Aniyami Turismo LTDA"/>
    <s v="Brazil"/>
    <x v="11"/>
    <x v="0"/>
    <n v="0.17626867181978481"/>
  </r>
  <r>
    <x v="0"/>
    <x v="0"/>
    <n v="17"/>
    <x v="1"/>
    <n v="27610"/>
    <s v="Seguro asistencia y Cancelación"/>
    <d v="2025-08-23T00:00:00"/>
    <d v="2025-09-04T00:00:00"/>
    <s v="SEG"/>
    <x v="3"/>
    <s v="EUR"/>
    <n v="435.02"/>
    <n v="435.02"/>
    <n v="504.62319999999994"/>
    <n v="59"/>
    <n v="59"/>
    <n v="68.44"/>
    <s v="AON"/>
    <s v="United Kingdom"/>
    <x v="11"/>
    <x v="0"/>
    <n v="0.1356259482322652"/>
  </r>
  <r>
    <x v="0"/>
    <x v="0"/>
    <n v="17"/>
    <x v="1"/>
    <n v="28093"/>
    <s v="Billete G3 GIG-IGU-GRU-SSA"/>
    <d v="2025-08-27T00:00:00"/>
    <d v="2025-08-29T00:00:00"/>
    <s v="VLO"/>
    <x v="2"/>
    <s v="EUR"/>
    <n v="290.63"/>
    <n v="290.63"/>
    <n v="337.13079999999997"/>
    <n v="0"/>
    <n v="0"/>
    <n v="0"/>
    <s v="F1S USA"/>
    <s v="United States"/>
    <x v="12"/>
    <x v="0"/>
    <n v="0"/>
  </r>
  <r>
    <x v="0"/>
    <x v="0"/>
    <n v="17"/>
    <x v="1"/>
    <n v="28093"/>
    <s v="Billete G3 GIG-IGU-GRU-SSA"/>
    <d v="2025-08-27T00:00:00"/>
    <d v="2025-08-29T00:00:00"/>
    <s v="VLO"/>
    <x v="2"/>
    <s v="EUR"/>
    <n v="290.63"/>
    <n v="290.63"/>
    <n v="337.13079999999997"/>
    <n v="0"/>
    <n v="0"/>
    <n v="0"/>
    <s v="F1S USA"/>
    <s v="United States"/>
    <x v="12"/>
    <x v="0"/>
    <n v="0"/>
  </r>
  <r>
    <x v="0"/>
    <x v="0"/>
    <n v="17"/>
    <x v="1"/>
    <n v="28093"/>
    <s v="Billete G3 GIG-IGU-GRU-SSA"/>
    <d v="2025-08-27T00:00:00"/>
    <d v="2025-08-29T00:00:00"/>
    <s v="VLO"/>
    <x v="2"/>
    <s v="EUR"/>
    <n v="290.63"/>
    <n v="290.63"/>
    <n v="337.13079999999997"/>
    <n v="0"/>
    <n v="0"/>
    <n v="0"/>
    <s v="F1S USA"/>
    <s v="United States"/>
    <x v="12"/>
    <x v="0"/>
    <n v="0"/>
  </r>
  <r>
    <x v="0"/>
    <x v="0"/>
    <n v="17"/>
    <x v="1"/>
    <n v="28093"/>
    <s v="Billete AD SSA-IOS"/>
    <d v="2025-08-31T00:00:00"/>
    <d v="2025-08-31T00:00:00"/>
    <s v="VLO"/>
    <x v="2"/>
    <s v="EUR"/>
    <n v="197.89"/>
    <n v="197.89"/>
    <n v="229.55239999999998"/>
    <n v="0"/>
    <n v="0"/>
    <n v="0"/>
    <s v="F1S USA"/>
    <s v="United States"/>
    <x v="19"/>
    <x v="0"/>
    <n v="0"/>
  </r>
  <r>
    <x v="0"/>
    <x v="0"/>
    <n v="17"/>
    <x v="1"/>
    <n v="28093"/>
    <s v="Billete AD SSA-IOS"/>
    <d v="2025-08-31T00:00:00"/>
    <d v="2025-08-31T00:00:00"/>
    <s v="VLO"/>
    <x v="2"/>
    <s v="EUR"/>
    <n v="197.89"/>
    <n v="197.89"/>
    <n v="229.55239999999998"/>
    <n v="0"/>
    <n v="0"/>
    <n v="0"/>
    <s v="F1S USA"/>
    <s v="United States"/>
    <x v="19"/>
    <x v="0"/>
    <n v="0"/>
  </r>
  <r>
    <x v="0"/>
    <x v="0"/>
    <n v="17"/>
    <x v="1"/>
    <n v="28093"/>
    <s v="Billete AD SSA-IOS"/>
    <d v="2025-08-31T00:00:00"/>
    <d v="2025-08-31T00:00:00"/>
    <s v="VLO"/>
    <x v="2"/>
    <s v="EUR"/>
    <n v="197.89"/>
    <n v="197.89"/>
    <n v="229.55239999999998"/>
    <n v="0"/>
    <n v="0"/>
    <n v="0"/>
    <s v="F1S USA"/>
    <s v="United States"/>
    <x v="19"/>
    <x v="0"/>
    <n v="0"/>
  </r>
  <r>
    <x v="0"/>
    <x v="0"/>
    <n v="17"/>
    <x v="1"/>
    <n v="0"/>
    <s v="Fee aéreos"/>
    <d v="2025-08-23T00:00:00"/>
    <d v="2025-08-31T00:00:00"/>
    <s v="HPS Aereo"/>
    <x v="1"/>
    <s v="EUR"/>
    <n v="143"/>
    <n v="143"/>
    <n v="165.88"/>
    <n v="143"/>
    <n v="143"/>
    <n v="165.88"/>
    <s v="FEES"/>
    <n v="0"/>
    <x v="11"/>
    <x v="0"/>
    <n v="1"/>
  </r>
  <r>
    <x v="0"/>
    <x v="0"/>
    <n v="17"/>
    <x v="1"/>
    <n v="29581"/>
    <s v="Compra asientos Azul Linhas Aereas por web"/>
    <d v="2025-08-23T00:00:00"/>
    <d v="2025-09-04T00:00:00"/>
    <s v="ABC"/>
    <x v="2"/>
    <s v="EUR"/>
    <n v="24"/>
    <n v="24"/>
    <n v="27.839999999999996"/>
    <n v="0"/>
    <n v="0"/>
    <n v="0"/>
    <s v="Azul Líneas Aéreas"/>
    <s v="Brazil"/>
    <x v="11"/>
    <x v="0"/>
    <n v="0"/>
  </r>
  <r>
    <x v="0"/>
    <x v="0"/>
    <n v="17"/>
    <x v="1"/>
    <n v="27350"/>
    <s v="Transfer Domicilio - Aeropuerto - Domicilio"/>
    <d v="2025-08-23T00:00:00"/>
    <d v="2025-09-04T00:00:00"/>
    <s v="TRF"/>
    <x v="5"/>
    <s v="EUR"/>
    <n v="298.76"/>
    <n v="298.76"/>
    <n v="346.56159999999994"/>
    <n v="0"/>
    <n v="0"/>
    <n v="0"/>
    <s v="Limouxine"/>
    <s v="Spain"/>
    <x v="11"/>
    <x v="0"/>
    <n v="0"/>
  </r>
  <r>
    <x v="0"/>
    <x v="0"/>
    <n v="18"/>
    <x v="2"/>
    <n v="0"/>
    <s v="Cancelar reserva"/>
    <d v="2025-07-16T00:00:00"/>
    <d v="2025-07-18T00:00:00"/>
    <s v="HPS Gastos Gestion"/>
    <x v="1"/>
    <s v="EUR"/>
    <n v="0"/>
    <n v="0"/>
    <n v="0"/>
    <n v="0"/>
    <n v="0"/>
    <n v="0"/>
    <s v="FEES"/>
    <n v="0"/>
    <x v="5"/>
    <x v="0"/>
    <s v="0"/>
  </r>
  <r>
    <x v="0"/>
    <x v="0"/>
    <n v="19"/>
    <x v="3"/>
    <n v="28750"/>
    <s v="Hotel Belmond Sant'Andrea Taormina"/>
    <d v="2025-07-07T00:00:00"/>
    <d v="2025-07-09T00:00:00"/>
    <s v="HTL"/>
    <x v="4"/>
    <s v="EUR"/>
    <n v="18238"/>
    <n v="18238"/>
    <n v="21156.079999999998"/>
    <n v="2321.1999999999998"/>
    <n v="2321.1999999999998"/>
    <n v="2692.5919999999996"/>
    <s v="BELMOND SICILY SPA"/>
    <s v="Italy"/>
    <x v="20"/>
    <x v="0"/>
    <n v="0.12727272727272726"/>
  </r>
  <r>
    <x v="0"/>
    <x v="0"/>
    <n v="19"/>
    <x v="3"/>
    <n v="28657"/>
    <s v="Absolute Sicilia Hoteles Des Estrangers SIRACUSA y Il Corrado di Noto"/>
    <d v="2025-07-03T00:00:00"/>
    <d v="2025-07-07T00:00:00"/>
    <s v="HTL"/>
    <x v="4"/>
    <s v="EUR"/>
    <n v="9776.11"/>
    <n v="9776.11"/>
    <n v="11340.2876"/>
    <n v="1126.1099999999999"/>
    <n v="1126.1099999999999"/>
    <n v="1306.2875999999999"/>
    <s v="Tour Plus Sicilia S.R.L"/>
    <s v="Italy"/>
    <x v="16"/>
    <x v="0"/>
    <n v="0.11518998865601962"/>
  </r>
  <r>
    <x v="0"/>
    <x v="0"/>
    <n v="19"/>
    <x v="3"/>
    <n v="0"/>
    <s v="Fee"/>
    <d v="2025-07-03T00:00:00"/>
    <d v="2025-07-09T00:00:00"/>
    <s v="HPS Agencia"/>
    <x v="1"/>
    <s v="EUR"/>
    <n v="482.49"/>
    <n v="482.49"/>
    <n v="559.6884"/>
    <n v="482.49"/>
    <n v="482.49"/>
    <n v="559.6884"/>
    <s v="FEES"/>
    <n v="0"/>
    <x v="16"/>
    <x v="0"/>
    <n v="1"/>
  </r>
  <r>
    <x v="0"/>
    <x v="0"/>
    <n v="20"/>
    <x v="2"/>
    <n v="28845"/>
    <s v="Habitación Junior Suite with Castle View - 25JUN al 28JUN "/>
    <d v="2025-06-25T00:00:00"/>
    <d v="2025-06-28T00:00:00"/>
    <s v="HTL"/>
    <x v="4"/>
    <s v="GPB"/>
    <n v="4384"/>
    <n v="5041.5999999999995"/>
    <n v="5874.56"/>
    <n v="438.4"/>
    <n v="504.15999999999991"/>
    <n v="587.45600000000002"/>
    <s v="Rocco Forte the Balmoral"/>
    <s v="United Kingdom"/>
    <x v="18"/>
    <x v="0"/>
    <n v="9.9999999999999992E-2"/>
  </r>
  <r>
    <x v="0"/>
    <x v="0"/>
    <n v="20"/>
    <x v="2"/>
    <n v="28845"/>
    <s v="Habitación Single Executive - 27JUN al 28JUN"/>
    <d v="2025-06-27T00:00:00"/>
    <d v="2025-06-28T00:00:00"/>
    <s v="HTL"/>
    <x v="4"/>
    <s v="GPB"/>
    <n v="1750"/>
    <n v="2012.4999999999998"/>
    <n v="2345"/>
    <n v="175"/>
    <n v="201.24999999999997"/>
    <n v="234.5"/>
    <s v="Rocco Forte the Balmoral"/>
    <s v="United Kingdom"/>
    <x v="18"/>
    <x v="0"/>
    <n v="0.1"/>
  </r>
  <r>
    <x v="0"/>
    <x v="0"/>
    <n v="20"/>
    <x v="2"/>
    <n v="28845"/>
    <s v="Habitación Single Executive - 27JUN al 28JUN"/>
    <d v="2025-06-27T00:00:00"/>
    <d v="2025-06-28T00:00:00"/>
    <s v="HTL"/>
    <x v="4"/>
    <s v="GPB"/>
    <n v="880"/>
    <n v="1011.9999999999999"/>
    <n v="1179.2"/>
    <n v="88"/>
    <n v="101.19999999999999"/>
    <n v="117.92"/>
    <s v="Rocco Forte the Balmoral"/>
    <s v="United Kingdom"/>
    <x v="18"/>
    <x v="0"/>
    <n v="9.9999999999999992E-2"/>
  </r>
  <r>
    <x v="0"/>
    <x v="0"/>
    <n v="21"/>
    <x v="0"/>
    <n v="28092"/>
    <s v="Itinerario Indonesia Trails Of Indochina"/>
    <d v="2025-10-21T00:00:00"/>
    <d v="2025-10-31T00:00:00"/>
    <s v="PKT"/>
    <x v="0"/>
    <s v="EUR"/>
    <n v="8872.09"/>
    <n v="8872.09"/>
    <n v="10291.624399999999"/>
    <n v="1353.37"/>
    <n v="1353.37"/>
    <n v="1569.9091999999998"/>
    <s v="Trails of Indochina"/>
    <s v="Vietnam"/>
    <x v="21"/>
    <x v="0"/>
    <n v="0.15254241108915712"/>
  </r>
  <r>
    <x v="0"/>
    <x v="0"/>
    <n v="21"/>
    <x v="0"/>
    <n v="28093"/>
    <s v="BILLETE DELCLAUX AMATRIAIN/BEATRIZ"/>
    <d v="2025-10-25T00:00:00"/>
    <d v="2025-10-27T00:00:00"/>
    <s v="VLO"/>
    <x v="2"/>
    <s v="EUR"/>
    <n v="199.12"/>
    <n v="199.12"/>
    <n v="230.97919999999999"/>
    <n v="0"/>
    <n v="0"/>
    <n v="0"/>
    <s v="F1S USA"/>
    <s v="United States"/>
    <x v="21"/>
    <x v="0"/>
    <n v="0"/>
  </r>
  <r>
    <x v="0"/>
    <x v="0"/>
    <n v="21"/>
    <x v="0"/>
    <n v="28093"/>
    <s v="BILLETE DELCLAUX AMATRIAIN/BEATRIZ"/>
    <d v="2025-10-25T00:00:00"/>
    <d v="2025-10-27T00:00:00"/>
    <s v="VLO"/>
    <x v="2"/>
    <s v="EUR"/>
    <n v="199.12"/>
    <n v="199.12"/>
    <n v="230.97919999999999"/>
    <n v="0"/>
    <n v="0"/>
    <n v="0"/>
    <s v="F1S USA"/>
    <s v="United States"/>
    <x v="21"/>
    <x v="0"/>
    <n v="0"/>
  </r>
  <r>
    <x v="0"/>
    <x v="0"/>
    <n v="21"/>
    <x v="0"/>
    <n v="0"/>
    <s v="Fee emisión billetes ID"/>
    <d v="2025-10-21T00:00:00"/>
    <d v="2025-10-31T00:00:00"/>
    <s v="HPS Aereo"/>
    <x v="1"/>
    <s v="EUR"/>
    <n v="40"/>
    <n v="40"/>
    <n v="46.4"/>
    <n v="40"/>
    <n v="40"/>
    <n v="46.4"/>
    <s v="FEES"/>
    <n v="0"/>
    <x v="21"/>
    <x v="0"/>
    <n v="1"/>
  </r>
  <r>
    <x v="0"/>
    <x v="0"/>
    <n v="21"/>
    <x v="0"/>
    <n v="29134"/>
    <s v="Nihi Sumba "/>
    <d v="2025-11-01T00:00:00"/>
    <d v="2025-11-07T00:00:00"/>
    <s v="HTL"/>
    <x v="4"/>
    <s v="EUR"/>
    <n v="19951.79"/>
    <n v="19951.79"/>
    <n v="23144.076399999998"/>
    <n v="2751.97"/>
    <n v="2751.97"/>
    <n v="3192.2851999999993"/>
    <s v="Nihi Sumba"/>
    <s v="Indonesia"/>
    <x v="22"/>
    <x v="0"/>
    <n v="0.13793098263363837"/>
  </r>
  <r>
    <x v="0"/>
    <x v="0"/>
    <n v="21"/>
    <x v="0"/>
    <n v="29136"/>
    <s v="Four Seasons Jimbaran"/>
    <d v="2025-10-27T00:00:00"/>
    <d v="2025-10-28T00:00:00"/>
    <s v="HTL"/>
    <x v="4"/>
    <s v="EUR"/>
    <n v="816.93"/>
    <n v="816.93"/>
    <n v="947.63879999999983"/>
    <n v="0"/>
    <n v="0"/>
    <n v="0"/>
    <s v="Four Seasons Jimbaran"/>
    <s v="Indonesia"/>
    <x v="22"/>
    <x v="0"/>
    <n v="0"/>
  </r>
  <r>
    <x v="0"/>
    <x v="0"/>
    <n v="21"/>
    <x v="0"/>
    <n v="29136"/>
    <s v="Four Seasons Jimbaran"/>
    <d v="2025-10-31T00:00:00"/>
    <d v="2025-11-01T00:00:00"/>
    <s v="HTL"/>
    <x v="4"/>
    <s v="EUR"/>
    <n v="816.93"/>
    <n v="816.93"/>
    <n v="947.63879999999983"/>
    <n v="0"/>
    <n v="0"/>
    <n v="0"/>
    <s v="Four Seasons Jimbaran"/>
    <s v="Indonesia"/>
    <x v="22"/>
    <x v="0"/>
    <n v="0"/>
  </r>
  <r>
    <x v="0"/>
    <x v="0"/>
    <n v="21"/>
    <x v="0"/>
    <n v="29134"/>
    <s v="Vuelos Nihi Sumba (Proveedor Nihi Sumba)"/>
    <d v="2025-10-21T00:00:00"/>
    <d v="2025-11-07T00:00:00"/>
    <s v="HTL"/>
    <x v="4"/>
    <s v="EUR"/>
    <n v="1034.8800000000001"/>
    <n v="1034.8800000000001"/>
    <n v="1200.4608000000001"/>
    <n v="49.28"/>
    <n v="49.28"/>
    <n v="57.1648"/>
    <s v="Nihi Sumba"/>
    <s v="Indonesia"/>
    <x v="21"/>
    <x v="0"/>
    <n v="4.7619047619047616E-2"/>
  </r>
  <r>
    <x v="0"/>
    <x v="0"/>
    <n v="21"/>
    <x v="0"/>
    <n v="27688"/>
    <s v="Vuelos Inter. Lisboa - Denpasar - Ginebra"/>
    <d v="2025-10-20T00:00:00"/>
    <d v="2025-11-08T00:00:00"/>
    <s v="ABC"/>
    <x v="2"/>
    <s v="EUR"/>
    <n v="9952.44"/>
    <n v="9952.44"/>
    <n v="11544.830399999999"/>
    <n v="0"/>
    <n v="0"/>
    <n v="0"/>
    <s v="Servivuelo"/>
    <s v="Spain"/>
    <x v="21"/>
    <x v="0"/>
    <n v="0"/>
  </r>
  <r>
    <x v="0"/>
    <x v="0"/>
    <n v="21"/>
    <x v="0"/>
    <n v="32014"/>
    <s v="Compra asientos Qatar"/>
    <d v="2025-10-20T00:00:00"/>
    <d v="2025-11-08T00:00:00"/>
    <s v="ABC"/>
    <x v="2"/>
    <s v="EUR"/>
    <n v="583.4"/>
    <n v="583.4"/>
    <n v="676.74399999999991"/>
    <n v="0"/>
    <n v="0"/>
    <n v="0"/>
    <s v="Qatar Airways"/>
    <s v="Qatar"/>
    <x v="21"/>
    <x v="0"/>
    <n v="0"/>
  </r>
  <r>
    <x v="0"/>
    <x v="0"/>
    <n v="21"/>
    <x v="0"/>
    <n v="28092"/>
    <s v="visita extra uluwatu "/>
    <d v="2025-10-20T00:00:00"/>
    <d v="2025-11-08T00:00:00"/>
    <s v="PKT"/>
    <x v="0"/>
    <s v="EUR"/>
    <n v="95"/>
    <n v="95"/>
    <n v="110.19999999999999"/>
    <n v="0"/>
    <n v="0"/>
    <n v="0"/>
    <s v="Trails of Indochina"/>
    <s v="Vietnam"/>
    <x v="21"/>
    <x v="0"/>
    <n v="0"/>
  </r>
  <r>
    <x v="0"/>
    <x v="0"/>
    <n v="21"/>
    <x v="0"/>
    <n v="27610"/>
    <s v="Seguro de viaje "/>
    <d v="2025-10-20T00:00:00"/>
    <d v="2025-11-08T00:00:00"/>
    <s v="SEG"/>
    <x v="3"/>
    <s v="EUR"/>
    <n v="276"/>
    <n v="276"/>
    <n v="320.15999999999997"/>
    <n v="-14.14"/>
    <n v="-14.14"/>
    <n v="-16.4024"/>
    <s v="AON"/>
    <s v="United Kingdom"/>
    <x v="21"/>
    <x v="0"/>
    <n v="-5.1231884057971022E-2"/>
  </r>
  <r>
    <x v="0"/>
    <x v="0"/>
    <n v="22"/>
    <x v="3"/>
    <n v="28972"/>
    <s v="Hotel Amigo Rocco Forte"/>
    <d v="2025-07-27T00:00:00"/>
    <d v="2025-07-31T00:00:00"/>
    <s v="HTL"/>
    <x v="4"/>
    <s v="EUR"/>
    <n v="6222"/>
    <n v="6222"/>
    <n v="7217.5199999999995"/>
    <n v="1196.3"/>
    <n v="1196.3"/>
    <n v="1387.7079999999999"/>
    <s v="Hotel Amigo"/>
    <s v="Belgium"/>
    <x v="9"/>
    <x v="0"/>
    <n v="0.19226936676309866"/>
  </r>
  <r>
    <x v="0"/>
    <x v="0"/>
    <n v="23"/>
    <x v="4"/>
    <n v="29073"/>
    <s v="Backstage Hotel Vernissage Zermatt "/>
    <d v="2025-12-26T00:00:00"/>
    <d v="2026-01-02T00:00:00"/>
    <s v="HTL"/>
    <x v="4"/>
    <s v="EUR"/>
    <n v="29051.26"/>
    <n v="29051.26"/>
    <n v="33699.461599999995"/>
    <n v="1420.65"/>
    <n v="1420.65"/>
    <n v="1647.954"/>
    <s v="Backstage Hotel Vernissage"/>
    <s v="Switzerland"/>
    <x v="1"/>
    <x v="0"/>
    <n v="4.8901493429200665E-2"/>
  </r>
  <r>
    <x v="0"/>
    <x v="0"/>
    <n v="23"/>
    <x v="4"/>
    <n v="27610"/>
    <s v="Seguro de viajes"/>
    <d v="2025-12-26T00:00:00"/>
    <d v="2026-01-02T00:00:00"/>
    <s v="SEG"/>
    <x v="3"/>
    <s v="EUR"/>
    <n v="1208.0999999999999"/>
    <n v="1208.0999999999999"/>
    <n v="1401.3959999999997"/>
    <n v="109.86"/>
    <n v="109.86"/>
    <n v="127.43759999999999"/>
    <s v="AON"/>
    <s v="United Kingdom"/>
    <x v="1"/>
    <x v="0"/>
    <n v="9.093618077973678E-2"/>
  </r>
  <r>
    <x v="0"/>
    <x v="0"/>
    <n v="23"/>
    <x v="4"/>
    <n v="27688"/>
    <s v="Compra billetes MAD MXP MAD - Business"/>
    <d v="2025-12-26T00:00:00"/>
    <d v="2026-01-02T00:00:00"/>
    <s v="ABC"/>
    <x v="2"/>
    <s v="EUR"/>
    <n v="938.26"/>
    <n v="938.26"/>
    <n v="1088.3815999999999"/>
    <n v="0"/>
    <n v="0"/>
    <n v="0"/>
    <s v="Servivuelo"/>
    <s v="Spain"/>
    <x v="1"/>
    <x v="0"/>
    <n v="0"/>
  </r>
  <r>
    <x v="0"/>
    <x v="0"/>
    <n v="23"/>
    <x v="4"/>
    <n v="27688"/>
    <s v="Compra billetes MAD MXP MAD - Turista"/>
    <d v="2025-12-26T00:00:00"/>
    <d v="2026-01-02T00:00:00"/>
    <s v="ABC"/>
    <x v="2"/>
    <s v="EUR"/>
    <n v="1151.76"/>
    <n v="1151.76"/>
    <n v="1336.0415999999998"/>
    <n v="0"/>
    <n v="0"/>
    <n v="0"/>
    <s v="Servivuelo"/>
    <s v="Spain"/>
    <x v="1"/>
    <x v="0"/>
    <n v="0"/>
  </r>
  <r>
    <x v="0"/>
    <x v="0"/>
    <n v="23"/>
    <x v="4"/>
    <n v="0"/>
    <s v="Fee emision aéreos"/>
    <d v="2025-12-26T00:00:00"/>
    <d v="2026-01-02T00:00:00"/>
    <s v="HPS Aereo"/>
    <x v="1"/>
    <s v="EUR"/>
    <n v="194.45"/>
    <n v="194.45"/>
    <n v="225.56199999999998"/>
    <n v="194.45"/>
    <n v="194.45"/>
    <n v="225.56199999999998"/>
    <s v="FEES"/>
    <n v="0"/>
    <x v="1"/>
    <x v="0"/>
    <n v="1"/>
  </r>
  <r>
    <x v="0"/>
    <x v="0"/>
    <n v="24"/>
    <x v="2"/>
    <n v="27688"/>
    <s v="Emisión billetes BCN-FCO-EZE"/>
    <d v="2025-09-02T00:00:00"/>
    <d v="2025-09-03T00:00:00"/>
    <s v="ABC"/>
    <x v="2"/>
    <s v="EUR"/>
    <n v="2400"/>
    <n v="2400"/>
    <n v="2784"/>
    <n v="183.19"/>
    <n v="183.19"/>
    <n v="212.50039999999998"/>
    <s v="Servivuelo"/>
    <s v="Spain"/>
    <x v="19"/>
    <x v="0"/>
    <n v="7.6329166666666656E-2"/>
  </r>
  <r>
    <x v="0"/>
    <x v="0"/>
    <n v="25"/>
    <x v="4"/>
    <n v="29291"/>
    <s v="Hotel Le Terrazze"/>
    <d v="2025-07-17T00:00:00"/>
    <d v="2025-07-22T00:00:00"/>
    <s v="HTL"/>
    <x v="4"/>
    <s v="EUR"/>
    <n v="2217.5"/>
    <n v="2217.5"/>
    <n v="2572.2999999999997"/>
    <n v="732.5"/>
    <n v="732.5"/>
    <n v="849.69999999999993"/>
    <s v="Booking.com"/>
    <s v="Netherlands"/>
    <x v="5"/>
    <x v="0"/>
    <n v="0.33032694475760993"/>
  </r>
  <r>
    <x v="0"/>
    <x v="0"/>
    <n v="25"/>
    <x v="4"/>
    <n v="0"/>
    <s v="Sobrecomisión 20%"/>
    <d v="2025-07-17T00:00:00"/>
    <d v="2025-07-22T00:00:00"/>
    <s v="HPS Agencia"/>
    <x v="1"/>
    <s v="EUR"/>
    <n v="382.5"/>
    <n v="382.5"/>
    <n v="443.7"/>
    <n v="382.5"/>
    <n v="382.5"/>
    <n v="443.7"/>
    <s v="FEES"/>
    <n v="0"/>
    <x v="5"/>
    <x v="0"/>
    <n v="1"/>
  </r>
  <r>
    <x v="0"/>
    <x v="0"/>
    <n v="26"/>
    <x v="4"/>
    <n v="29296"/>
    <s v="Reserva Aqua Blu - Directo "/>
    <d v="2025-07-20T00:00:00"/>
    <d v="2025-07-21T00:00:00"/>
    <s v="HTL"/>
    <x v="4"/>
    <s v="EUR"/>
    <n v="1200"/>
    <n v="1200"/>
    <n v="1392"/>
    <n v="120"/>
    <n v="120"/>
    <n v="139.19999999999999"/>
    <s v="Aqua Blu Hotel"/>
    <s v="Greece"/>
    <x v="8"/>
    <x v="0"/>
    <n v="9.9999999999999992E-2"/>
  </r>
  <r>
    <x v="0"/>
    <x v="0"/>
    <n v="26"/>
    <x v="4"/>
    <n v="29297"/>
    <s v="Ferry"/>
    <d v="2025-07-21T00:00:00"/>
    <d v="2025-07-26T00:00:00"/>
    <s v="TRF"/>
    <x v="5"/>
    <s v="EUR"/>
    <n v="336"/>
    <n v="336"/>
    <n v="389.76"/>
    <n v="0"/>
    <n v="0"/>
    <n v="0"/>
    <s v="Ferry Scanner"/>
    <s v="Greece"/>
    <x v="8"/>
    <x v="0"/>
    <n v="0"/>
  </r>
  <r>
    <x v="0"/>
    <x v="0"/>
    <n v="27"/>
    <x v="5"/>
    <n v="28693"/>
    <s v="Servicios de hostelería  34.311"/>
    <d v="2025-09-28T00:00:00"/>
    <d v="2025-10-20T00:00:00"/>
    <s v="PKT"/>
    <x v="0"/>
    <s v="EUR"/>
    <n v="32743.74"/>
    <n v="32743.74"/>
    <n v="37982.738400000002"/>
    <n v="8375.74"/>
    <n v="8375.74"/>
    <n v="9715.8583999999992"/>
    <s v="Aniyami Turismo LTDA"/>
    <s v="Brazil"/>
    <x v="23"/>
    <x v="0"/>
    <n v="0.25579668052580429"/>
  </r>
  <r>
    <x v="0"/>
    <x v="0"/>
    <n v="27"/>
    <x v="5"/>
    <n v="27688"/>
    <s v="Emisión billete IB - MAD RIO // BPS MAD"/>
    <d v="2025-09-28T00:00:00"/>
    <d v="2025-10-20T00:00:00"/>
    <s v="ABC"/>
    <x v="2"/>
    <s v="EUR"/>
    <n v="9082"/>
    <n v="9082"/>
    <n v="10535.119999999999"/>
    <n v="100"/>
    <n v="100"/>
    <n v="115.99999999999999"/>
    <s v="Servivuelo"/>
    <s v="Spain"/>
    <x v="23"/>
    <x v="0"/>
    <n v="1.1010790574763268E-2"/>
  </r>
  <r>
    <x v="0"/>
    <x v="0"/>
    <n v="27"/>
    <x v="5"/>
    <n v="28093"/>
    <s v="Billete GIG-SLZ-BSB-CNF"/>
    <d v="2025-10-07T00:00:00"/>
    <d v="2025-10-10T00:00:00"/>
    <s v="VLO"/>
    <x v="2"/>
    <s v="EUR"/>
    <n v="300.5"/>
    <n v="300.5"/>
    <n v="348.58"/>
    <n v="0"/>
    <n v="0"/>
    <n v="0"/>
    <s v="F1S USA"/>
    <s v="United States"/>
    <x v="24"/>
    <x v="0"/>
    <n v="0"/>
  </r>
  <r>
    <x v="0"/>
    <x v="0"/>
    <n v="27"/>
    <x v="5"/>
    <n v="28093"/>
    <s v="Billete GIG-SLZ-BSB-CNF"/>
    <d v="2025-10-07T00:00:00"/>
    <d v="2025-10-10T00:00:00"/>
    <s v="VLO"/>
    <x v="2"/>
    <s v="EUR"/>
    <n v="300.5"/>
    <n v="300.5"/>
    <n v="348.58"/>
    <n v="0"/>
    <n v="0"/>
    <n v="0"/>
    <s v="F1S USA"/>
    <s v="United States"/>
    <x v="24"/>
    <x v="0"/>
    <n v="0"/>
  </r>
  <r>
    <x v="0"/>
    <x v="0"/>
    <n v="27"/>
    <x v="5"/>
    <n v="28093"/>
    <s v="Billete CNF-GRU-IOS"/>
    <d v="2025-10-12T00:00:00"/>
    <d v="2025-10-12T00:00:00"/>
    <s v="VLO"/>
    <x v="2"/>
    <s v="EUR"/>
    <n v="409.5"/>
    <n v="409.5"/>
    <n v="475.02"/>
    <n v="0"/>
    <n v="0"/>
    <n v="0"/>
    <s v="F1S USA"/>
    <s v="United States"/>
    <x v="25"/>
    <x v="0"/>
    <n v="0"/>
  </r>
  <r>
    <x v="0"/>
    <x v="0"/>
    <n v="27"/>
    <x v="5"/>
    <n v="28093"/>
    <s v="Billete CNF-GRU-IOS"/>
    <d v="2025-10-12T00:00:00"/>
    <d v="2025-10-12T00:00:00"/>
    <s v="VLO"/>
    <x v="2"/>
    <s v="EUR"/>
    <n v="409.5"/>
    <n v="409.5"/>
    <n v="475.02"/>
    <n v="0"/>
    <n v="0"/>
    <n v="0"/>
    <s v="F1S USA"/>
    <s v="United States"/>
    <x v="25"/>
    <x v="0"/>
    <n v="0"/>
  </r>
  <r>
    <x v="0"/>
    <x v="0"/>
    <n v="27"/>
    <x v="5"/>
    <n v="28093"/>
    <s v="Billete IOS-CNF-BPS"/>
    <d v="2025-10-16T00:00:00"/>
    <d v="2025-10-16T00:00:00"/>
    <s v="VLO"/>
    <x v="2"/>
    <s v="EUR"/>
    <n v="515"/>
    <n v="515"/>
    <n v="597.4"/>
    <n v="0"/>
    <n v="0"/>
    <n v="0"/>
    <s v="F1S USA"/>
    <s v="United States"/>
    <x v="25"/>
    <x v="0"/>
    <n v="0"/>
  </r>
  <r>
    <x v="0"/>
    <x v="0"/>
    <n v="27"/>
    <x v="5"/>
    <n v="28093"/>
    <s v="Billete IOS-CNF-BPS"/>
    <d v="2025-10-16T00:00:00"/>
    <d v="2025-10-16T00:00:00"/>
    <s v="VLO"/>
    <x v="2"/>
    <s v="EUR"/>
    <n v="515"/>
    <n v="515"/>
    <n v="597.4"/>
    <n v="0"/>
    <n v="0"/>
    <n v="0"/>
    <s v="F1S USA"/>
    <s v="United States"/>
    <x v="25"/>
    <x v="0"/>
    <n v="0"/>
  </r>
  <r>
    <x v="0"/>
    <x v="0"/>
    <n v="27"/>
    <x v="5"/>
    <n v="0"/>
    <s v="Fee emisión vuelos Brasil "/>
    <d v="2025-10-16T00:00:00"/>
    <d v="2025-10-16T00:00:00"/>
    <s v="HPS Aereo"/>
    <x v="1"/>
    <s v="EUR"/>
    <n v="120"/>
    <n v="120"/>
    <n v="139.19999999999999"/>
    <n v="120"/>
    <n v="120"/>
    <n v="139.19999999999999"/>
    <s v="FEES"/>
    <n v="0"/>
    <x v="25"/>
    <x v="0"/>
    <n v="1"/>
  </r>
  <r>
    <x v="0"/>
    <x v="0"/>
    <n v="27"/>
    <x v="5"/>
    <n v="27350"/>
    <s v="Traslado Aeropuerto - Domicilio"/>
    <d v="2025-09-28T00:00:00"/>
    <d v="2025-10-20T00:00:00"/>
    <s v="TRF"/>
    <x v="5"/>
    <s v="EUR"/>
    <n v="240.9"/>
    <n v="240.9"/>
    <n v="279.44399999999996"/>
    <n v="0"/>
    <n v="0"/>
    <n v="0"/>
    <s v="Limouxine"/>
    <s v="Spain"/>
    <x v="23"/>
    <x v="0"/>
    <n v="0"/>
  </r>
  <r>
    <x v="0"/>
    <x v="0"/>
    <n v="27"/>
    <x v="5"/>
    <n v="29901"/>
    <s v="Regalo Viaje"/>
    <d v="2025-09-24T00:00:00"/>
    <d v="2025-09-24T00:00:00"/>
    <s v="OTR"/>
    <x v="3"/>
    <s v="EUR"/>
    <n v="200.15"/>
    <n v="200.15"/>
    <n v="232.17399999999998"/>
    <n v="0"/>
    <n v="0"/>
    <n v="0"/>
    <s v="Gannet Spain, SL"/>
    <s v="Spain"/>
    <x v="26"/>
    <x v="0"/>
    <n v="0"/>
  </r>
  <r>
    <x v="0"/>
    <x v="0"/>
    <n v="27"/>
    <x v="5"/>
    <n v="28693"/>
    <s v="Excursion y transporte"/>
    <d v="2025-09-24T00:00:00"/>
    <d v="2025-10-20T00:00:00"/>
    <s v="PKT"/>
    <x v="0"/>
    <s v="EUR"/>
    <n v="730"/>
    <n v="730"/>
    <n v="846.8"/>
    <n v="0"/>
    <n v="0"/>
    <n v="0"/>
    <s v="Aniyami Turismo LTDA"/>
    <s v="Brazil"/>
    <x v="26"/>
    <x v="0"/>
    <n v="0"/>
  </r>
  <r>
    <x v="0"/>
    <x v="0"/>
    <n v="27"/>
    <x v="5"/>
    <n v="27610"/>
    <s v="Seguro de viaje "/>
    <d v="2025-09-24T00:00:00"/>
    <d v="2025-10-20T00:00:00"/>
    <s v="SEG"/>
    <x v="3"/>
    <s v="EUR"/>
    <n v="396.26"/>
    <n v="396.26"/>
    <n v="459.66159999999996"/>
    <n v="0"/>
    <n v="0"/>
    <n v="0"/>
    <s v="AON"/>
    <s v="United Kingdom"/>
    <x v="26"/>
    <x v="0"/>
    <n v="0"/>
  </r>
  <r>
    <x v="0"/>
    <x v="0"/>
    <n v="28"/>
    <x v="3"/>
    <n v="27688"/>
    <s v="Billete Iberia - MAD MEX - 13SEP"/>
    <d v="2025-09-13T00:00:00"/>
    <d v="2025-09-14T00:00:00"/>
    <s v="ABC"/>
    <x v="2"/>
    <s v="EUR"/>
    <n v="5160"/>
    <n v="5160"/>
    <n v="5985.5999999999995"/>
    <n v="174.28"/>
    <n v="174.28"/>
    <n v="202.16479999999999"/>
    <s v="Servivuelo"/>
    <s v="Spain"/>
    <x v="27"/>
    <x v="0"/>
    <n v="3.3775193798449614E-2"/>
  </r>
  <r>
    <x v="0"/>
    <x v="0"/>
    <n v="28"/>
    <x v="3"/>
    <n v="0"/>
    <s v="Honorarios por Vuelo Web"/>
    <d v="2025-09-13T00:00:00"/>
    <d v="2025-09-14T00:00:00"/>
    <s v="HPS Aereo"/>
    <x v="1"/>
    <s v="EUR"/>
    <n v="80"/>
    <n v="80"/>
    <n v="92.8"/>
    <n v="80"/>
    <n v="80"/>
    <n v="92.8"/>
    <s v="FEES"/>
    <n v="0"/>
    <x v="27"/>
    <x v="0"/>
    <n v="1"/>
  </r>
  <r>
    <x v="0"/>
    <x v="0"/>
    <n v="29"/>
    <x v="2"/>
    <n v="27600"/>
    <s v="EMISION BILLETE KGS-ATH 18JUL"/>
    <d v="2025-07-19T00:00:00"/>
    <d v="2025-07-19T00:00:00"/>
    <s v="VLO"/>
    <x v="2"/>
    <s v="EUR"/>
    <n v="197.41"/>
    <n v="197.41"/>
    <n v="228.99559999999997"/>
    <n v="0"/>
    <n v="0"/>
    <n v="0"/>
    <s v="F1S Spain"/>
    <s v="Spain"/>
    <x v="5"/>
    <x v="0"/>
    <n v="0"/>
  </r>
  <r>
    <x v="0"/>
    <x v="0"/>
    <n v="30"/>
    <x v="6"/>
    <n v="28093"/>
    <s v="BILLETE ERHARDT ORAA/RAFAEL CARLOS"/>
    <d v="2025-12-26T00:00:00"/>
    <d v="2026-01-05T00:00:00"/>
    <s v="VLO"/>
    <x v="2"/>
    <s v="EUR"/>
    <n v="3401"/>
    <n v="3401"/>
    <n v="3945.16"/>
    <n v="0"/>
    <n v="0"/>
    <n v="0"/>
    <s v="F1S USA"/>
    <s v="United States"/>
    <x v="1"/>
    <x v="0"/>
    <n v="0"/>
  </r>
  <r>
    <x v="0"/>
    <x v="0"/>
    <n v="30"/>
    <x v="6"/>
    <n v="28093"/>
    <s v="BILLETE MORALES URIARTE/MACARENA MARIA"/>
    <d v="2025-12-26T00:00:00"/>
    <d v="2026-01-05T00:00:00"/>
    <s v="VLO"/>
    <x v="2"/>
    <s v="EUR"/>
    <n v="3401"/>
    <n v="3401"/>
    <n v="3945.16"/>
    <n v="0"/>
    <n v="0"/>
    <n v="0"/>
    <s v="F1S USA"/>
    <s v="United States"/>
    <x v="1"/>
    <x v="0"/>
    <n v="0"/>
  </r>
  <r>
    <x v="0"/>
    <x v="0"/>
    <n v="30"/>
    <x v="6"/>
    <n v="28093"/>
    <s v="BILLETE CASTANER I BARAHONA/LORENZO"/>
    <d v="2025-12-26T00:00:00"/>
    <d v="2026-01-05T00:00:00"/>
    <s v="VLO"/>
    <x v="2"/>
    <s v="EUR"/>
    <n v="1435"/>
    <n v="1435"/>
    <n v="1664.6"/>
    <n v="0"/>
    <n v="0"/>
    <n v="0"/>
    <s v="F1S USA"/>
    <s v="United States"/>
    <x v="1"/>
    <x v="0"/>
    <n v="0"/>
  </r>
  <r>
    <x v="0"/>
    <x v="0"/>
    <n v="30"/>
    <x v="6"/>
    <n v="28093"/>
    <s v="BILLETE ERHARDT MORALES/JAIME"/>
    <d v="2025-12-26T00:00:00"/>
    <d v="2026-01-05T00:00:00"/>
    <s v="VLO"/>
    <x v="2"/>
    <s v="EUR"/>
    <n v="1435"/>
    <n v="1435"/>
    <n v="1664.6"/>
    <n v="0"/>
    <n v="0"/>
    <n v="0"/>
    <s v="F1S USA"/>
    <s v="United States"/>
    <x v="1"/>
    <x v="0"/>
    <n v="0"/>
  </r>
  <r>
    <x v="0"/>
    <x v="0"/>
    <n v="30"/>
    <x v="6"/>
    <n v="28093"/>
    <s v="BILLETE ERHARDT MORALES/MACARENA"/>
    <d v="2025-12-26T00:00:00"/>
    <d v="2026-01-05T00:00:00"/>
    <s v="VLO"/>
    <x v="2"/>
    <s v="EUR"/>
    <n v="1435"/>
    <n v="1435"/>
    <n v="1664.6"/>
    <n v="0"/>
    <n v="0"/>
    <n v="0"/>
    <s v="F1S USA"/>
    <s v="United States"/>
    <x v="1"/>
    <x v="0"/>
    <n v="0"/>
  </r>
  <r>
    <x v="0"/>
    <x v="0"/>
    <n v="30"/>
    <x v="6"/>
    <n v="28093"/>
    <s v="BILLETE ERHARDT MORALES/PATRICIA"/>
    <d v="2025-12-26T00:00:00"/>
    <d v="2026-01-05T00:00:00"/>
    <s v="VLO"/>
    <x v="2"/>
    <s v="EUR"/>
    <n v="1435"/>
    <n v="1435"/>
    <n v="1664.6"/>
    <n v="0"/>
    <n v="0"/>
    <n v="0"/>
    <s v="F1S USA"/>
    <s v="United States"/>
    <x v="1"/>
    <x v="0"/>
    <n v="0"/>
  </r>
  <r>
    <x v="0"/>
    <x v="0"/>
    <n v="30"/>
    <x v="6"/>
    <n v="28093"/>
    <s v="BILLETE GRACIA DE LA RICA/PABLO"/>
    <d v="2025-12-26T00:00:00"/>
    <d v="2026-01-05T00:00:00"/>
    <s v="VLO"/>
    <x v="2"/>
    <s v="EUR"/>
    <n v="1435"/>
    <n v="1435"/>
    <n v="1664.6"/>
    <n v="0"/>
    <n v="0"/>
    <n v="0"/>
    <s v="F1S USA"/>
    <s v="United States"/>
    <x v="1"/>
    <x v="0"/>
    <n v="0"/>
  </r>
  <r>
    <x v="0"/>
    <x v="0"/>
    <n v="30"/>
    <x v="6"/>
    <n v="0"/>
    <s v="FEE EMISION VUELOS GANNET"/>
    <d v="2025-12-26T00:00:00"/>
    <d v="2026-01-05T00:00:00"/>
    <s v="HPS Aereo"/>
    <x v="1"/>
    <s v="EUR"/>
    <n v="280"/>
    <n v="280"/>
    <n v="324.79999999999995"/>
    <n v="280"/>
    <n v="280"/>
    <n v="324.79999999999995"/>
    <s v="FEES"/>
    <n v="0"/>
    <x v="1"/>
    <x v="0"/>
    <n v="1"/>
  </r>
  <r>
    <x v="0"/>
    <x v="0"/>
    <n v="30"/>
    <x v="6"/>
    <n v="0"/>
    <s v="Billetes British Airways"/>
    <d v="2025-12-26T00:00:00"/>
    <d v="2026-01-05T00:00:00"/>
    <s v="HPS Aereo"/>
    <x v="1"/>
    <s v="EUR"/>
    <n v="712.85"/>
    <n v="712.85"/>
    <n v="826.90599999999995"/>
    <n v="712.85"/>
    <n v="712.85"/>
    <n v="826.90599999999995"/>
    <s v="FEES"/>
    <n v="0"/>
    <x v="1"/>
    <x v="0"/>
    <n v="1"/>
  </r>
  <r>
    <x v="0"/>
    <x v="0"/>
    <n v="30"/>
    <x v="6"/>
    <n v="29710"/>
    <s v="Itinerario completo India "/>
    <d v="2025-12-26T00:00:00"/>
    <d v="2026-01-05T00:00:00"/>
    <s v="PKT"/>
    <x v="0"/>
    <s v="EUR"/>
    <n v="63869.08"/>
    <n v="63869.08"/>
    <n v="74088.132799999992"/>
    <n v="8234.32"/>
    <n v="8234.32"/>
    <n v="9551.8111999999983"/>
    <s v="Amber Tours"/>
    <s v="India"/>
    <x v="1"/>
    <x v="0"/>
    <n v="0.12892498216664464"/>
  </r>
  <r>
    <x v="0"/>
    <x v="0"/>
    <n v="30"/>
    <x v="6"/>
    <n v="28093"/>
    <s v="Reemision por cambio involuntario"/>
    <d v="2025-12-26T00:00:00"/>
    <d v="2026-01-05T00:00:00"/>
    <s v="VLO"/>
    <x v="2"/>
    <s v="EUR"/>
    <n v="0"/>
    <n v="0"/>
    <n v="0"/>
    <n v="0"/>
    <n v="0"/>
    <n v="0"/>
    <s v="F1S USA"/>
    <s v="United States"/>
    <x v="1"/>
    <x v="0"/>
    <s v="0"/>
  </r>
  <r>
    <x v="0"/>
    <x v="0"/>
    <n v="30"/>
    <x v="6"/>
    <n v="28093"/>
    <s v="Reemision por cambio involuntario"/>
    <d v="2025-12-26T00:00:00"/>
    <d v="2026-01-05T00:00:00"/>
    <s v="VLO"/>
    <x v="2"/>
    <s v="EUR"/>
    <n v="0"/>
    <n v="0"/>
    <n v="0"/>
    <n v="0"/>
    <n v="0"/>
    <n v="0"/>
    <s v="F1S USA"/>
    <s v="United States"/>
    <x v="1"/>
    <x v="0"/>
    <s v="0"/>
  </r>
  <r>
    <x v="0"/>
    <x v="0"/>
    <n v="30"/>
    <x v="6"/>
    <n v="28093"/>
    <s v="Reemision por cambio involuntario"/>
    <d v="2025-12-26T00:00:00"/>
    <d v="2026-01-05T00:00:00"/>
    <s v="VLO"/>
    <x v="2"/>
    <s v="EUR"/>
    <n v="0"/>
    <n v="0"/>
    <n v="0"/>
    <n v="0"/>
    <n v="0"/>
    <n v="0"/>
    <s v="F1S USA"/>
    <s v="United States"/>
    <x v="1"/>
    <x v="0"/>
    <s v="0"/>
  </r>
  <r>
    <x v="0"/>
    <x v="0"/>
    <n v="30"/>
    <x v="6"/>
    <n v="28093"/>
    <s v="Reemision por cambio involuntario"/>
    <d v="2025-12-26T00:00:00"/>
    <d v="2026-01-05T00:00:00"/>
    <s v="VLO"/>
    <x v="2"/>
    <s v="EUR"/>
    <n v="0"/>
    <n v="0"/>
    <n v="0"/>
    <n v="0"/>
    <n v="0"/>
    <n v="0"/>
    <s v="F1S USA"/>
    <s v="United States"/>
    <x v="1"/>
    <x v="0"/>
    <s v="0"/>
  </r>
  <r>
    <x v="0"/>
    <x v="0"/>
    <n v="30"/>
    <x v="6"/>
    <n v="28093"/>
    <s v="Reemision por cambio involuntario"/>
    <d v="2025-12-26T00:00:00"/>
    <d v="2026-01-05T00:00:00"/>
    <s v="VLO"/>
    <x v="2"/>
    <s v="EUR"/>
    <n v="0"/>
    <n v="0"/>
    <n v="0"/>
    <n v="0"/>
    <n v="0"/>
    <n v="0"/>
    <s v="F1S USA"/>
    <s v="United States"/>
    <x v="1"/>
    <x v="0"/>
    <s v="0"/>
  </r>
  <r>
    <x v="0"/>
    <x v="0"/>
    <n v="30"/>
    <x v="6"/>
    <n v="28093"/>
    <s v="Reemision por cambio involuntario"/>
    <d v="2025-12-26T00:00:00"/>
    <d v="2026-01-05T00:00:00"/>
    <s v="VLO"/>
    <x v="2"/>
    <s v="EUR"/>
    <n v="0"/>
    <n v="0"/>
    <n v="0"/>
    <n v="0"/>
    <n v="0"/>
    <n v="0"/>
    <s v="F1S USA"/>
    <s v="United States"/>
    <x v="1"/>
    <x v="0"/>
    <s v="0"/>
  </r>
  <r>
    <x v="0"/>
    <x v="0"/>
    <n v="30"/>
    <x v="6"/>
    <n v="28093"/>
    <s v="Reemision por cambio involuntario"/>
    <d v="2025-12-26T00:00:00"/>
    <d v="2026-01-05T00:00:00"/>
    <s v="VLO"/>
    <x v="2"/>
    <s v="EUR"/>
    <n v="0"/>
    <n v="0"/>
    <n v="0"/>
    <n v="0"/>
    <n v="0"/>
    <n v="0"/>
    <s v="F1S USA"/>
    <s v="United States"/>
    <x v="1"/>
    <x v="0"/>
    <s v="0"/>
  </r>
  <r>
    <x v="0"/>
    <x v="0"/>
    <n v="31"/>
    <x v="2"/>
    <n v="27600"/>
    <s v="BILLETE LATAM CTG-LIM-IQT - VUELOS FAM "/>
    <d v="2025-10-28T00:00:00"/>
    <d v="2025-11-29T00:00:00"/>
    <s v="VLO"/>
    <x v="2"/>
    <s v="EUR"/>
    <n v="464.33"/>
    <n v="464.33"/>
    <n v="538.62279999999998"/>
    <n v="0"/>
    <n v="0"/>
    <n v="0"/>
    <s v="F1S Spain"/>
    <s v="Spain"/>
    <x v="22"/>
    <x v="0"/>
    <n v="0"/>
  </r>
  <r>
    <x v="0"/>
    <x v="0"/>
    <n v="31"/>
    <x v="2"/>
    <n v="27688"/>
    <s v="Emisión billete IB FAM"/>
    <d v="2025-10-20T00:00:00"/>
    <d v="2025-11-01T00:00:00"/>
    <s v="ABC"/>
    <x v="2"/>
    <s v="EUR"/>
    <n v="1304.78"/>
    <n v="1304.78"/>
    <n v="1513.5447999999999"/>
    <n v="0"/>
    <n v="0"/>
    <n v="0"/>
    <s v="Servivuelo"/>
    <s v="Spain"/>
    <x v="21"/>
    <x v="0"/>
    <n v="0"/>
  </r>
  <r>
    <x v="0"/>
    <x v="0"/>
    <n v="31"/>
    <x v="2"/>
    <n v="27610"/>
    <s v="AON Infinity"/>
    <d v="2025-10-20T00:00:00"/>
    <d v="2025-11-29T00:00:00"/>
    <s v="SEG"/>
    <x v="3"/>
    <s v="EUR"/>
    <n v="125.34"/>
    <n v="125.34"/>
    <n v="145.39439999999999"/>
    <n v="0"/>
    <n v="0"/>
    <n v="0"/>
    <s v="AON"/>
    <s v="United Kingdom"/>
    <x v="21"/>
    <x v="0"/>
    <n v="0"/>
  </r>
  <r>
    <x v="0"/>
    <x v="0"/>
    <n v="32"/>
    <x v="1"/>
    <n v="27688"/>
    <s v="Andrea vuelos"/>
    <d v="2025-12-09T00:00:00"/>
    <d v="2025-12-17T00:00:00"/>
    <s v="ABC"/>
    <x v="2"/>
    <s v="EUR"/>
    <n v="1055.0999999999999"/>
    <n v="1055.0999999999999"/>
    <n v="1223.9159999999997"/>
    <n v="0"/>
    <n v="0"/>
    <n v="0"/>
    <s v="Servivuelo"/>
    <s v="Spain"/>
    <x v="28"/>
    <x v="0"/>
    <n v="0"/>
  </r>
  <r>
    <x v="0"/>
    <x v="0"/>
    <n v="32"/>
    <x v="1"/>
    <n v="30065"/>
    <s v="DEPOSIT INVOICE - García x 2 ED"/>
    <d v="2025-12-09T00:00:00"/>
    <d v="2025-12-17T00:00:00"/>
    <s v="HTL"/>
    <x v="4"/>
    <s v="EUR"/>
    <n v="734"/>
    <n v="734"/>
    <n v="851.43999999999994"/>
    <n v="0"/>
    <n v="0"/>
    <n v="0"/>
    <s v="Great Plains Conservation International Sales Lt"/>
    <s v="South Africa"/>
    <x v="28"/>
    <x v="0"/>
    <n v="0"/>
  </r>
  <r>
    <x v="0"/>
    <x v="0"/>
    <n v="32"/>
    <x v="1"/>
    <n v="30065"/>
    <s v="Resto viaej "/>
    <d v="2025-12-09T00:00:00"/>
    <d v="2025-12-17T00:00:00"/>
    <s v="HTL"/>
    <x v="4"/>
    <s v="EUR"/>
    <n v="2921"/>
    <n v="2921"/>
    <n v="3388.3599999999997"/>
    <n v="0"/>
    <n v="0"/>
    <n v="0"/>
    <s v="Great Plains Conservation International Sales Lt"/>
    <s v="South Africa"/>
    <x v="28"/>
    <x v="0"/>
    <n v="0"/>
  </r>
  <r>
    <x v="0"/>
    <x v="0"/>
    <n v="32"/>
    <x v="1"/>
    <n v="27610"/>
    <s v="aon seguro Andrea"/>
    <d v="2025-12-09T00:00:00"/>
    <d v="2025-12-17T00:00:00"/>
    <s v="SEG"/>
    <x v="3"/>
    <s v="EUR"/>
    <n v="72.239999999999995"/>
    <n v="72.239999999999995"/>
    <n v="83.798399999999987"/>
    <n v="0"/>
    <n v="0"/>
    <n v="0"/>
    <s v="AON"/>
    <s v="United Kingdom"/>
    <x v="28"/>
    <x v="0"/>
    <n v="0"/>
  </r>
  <r>
    <x v="0"/>
    <x v="0"/>
    <n v="33"/>
    <x v="1"/>
    <n v="30050"/>
    <s v="Hotel The Newbury"/>
    <d v="2025-07-31T00:00:00"/>
    <d v="2025-08-04T00:00:00"/>
    <s v="HTL"/>
    <x v="4"/>
    <s v="USD"/>
    <n v="4815"/>
    <n v="4140.8999999999996"/>
    <n v="4815"/>
    <n v="539.22"/>
    <n v="463.72919999999999"/>
    <n v="539.22"/>
    <s v="THE NEWBURY BOSTON"/>
    <s v="United States"/>
    <x v="9"/>
    <x v="0"/>
    <n v="0.11198753894080997"/>
  </r>
  <r>
    <x v="0"/>
    <x v="0"/>
    <n v="34"/>
    <x v="1"/>
    <n v="28092"/>
    <s v="Dmc viaje con hoteles+ traslados + guias "/>
    <d v="2026-01-16T00:00:00"/>
    <d v="2026-01-27T00:00:00"/>
    <s v="PKT"/>
    <x v="0"/>
    <s v="EUR"/>
    <n v="23530.55"/>
    <n v="23530.55"/>
    <n v="27295.437999999998"/>
    <n v="6985.84"/>
    <n v="6985.84"/>
    <n v="8103.5743999999995"/>
    <s v="Trails of Indochina"/>
    <s v="Vietnam"/>
    <x v="29"/>
    <x v="1"/>
    <n v="0.2968838382443249"/>
  </r>
  <r>
    <x v="0"/>
    <x v="0"/>
    <n v="34"/>
    <x v="1"/>
    <n v="27610"/>
    <s v="Seguro viaje y cancelación "/>
    <d v="2026-01-16T00:00:00"/>
    <d v="2026-01-27T00:00:00"/>
    <s v="SEG"/>
    <x v="3"/>
    <s v="EUR"/>
    <n v="298.31"/>
    <n v="298.31"/>
    <n v="346.03960000000001"/>
    <n v="47.63"/>
    <n v="47.63"/>
    <n v="55.250799999999998"/>
    <s v="AON"/>
    <s v="United Kingdom"/>
    <x v="29"/>
    <x v="1"/>
    <n v="0.15966611913780965"/>
  </r>
  <r>
    <x v="0"/>
    <x v="0"/>
    <n v="34"/>
    <x v="1"/>
    <n v="29901"/>
    <s v="Regalos gannet antifaz, cartas, bolsa "/>
    <d v="2026-01-15T00:00:00"/>
    <d v="2026-01-27T00:00:00"/>
    <s v="OTR"/>
    <x v="3"/>
    <s v="EUR"/>
    <n v="128"/>
    <n v="128"/>
    <n v="148.47999999999999"/>
    <n v="0"/>
    <n v="0"/>
    <n v="0"/>
    <s v="Gannet Spain, SL"/>
    <s v="Spain"/>
    <x v="29"/>
    <x v="1"/>
    <n v="0"/>
  </r>
  <r>
    <x v="0"/>
    <x v="0"/>
    <n v="34"/>
    <x v="1"/>
    <n v="27688"/>
    <s v="Billete EK - MAD HAN // BKK MAD"/>
    <d v="2026-01-16T00:00:00"/>
    <d v="2026-01-27T00:00:00"/>
    <s v="VLO"/>
    <x v="2"/>
    <s v="EUR"/>
    <n v="3877"/>
    <n v="3877"/>
    <n v="4497.32"/>
    <n v="90.97"/>
    <n v="90.97"/>
    <n v="105.5252"/>
    <s v="Servivuelo"/>
    <s v="Spain"/>
    <x v="29"/>
    <x v="1"/>
    <n v="2.3464018571060098E-2"/>
  </r>
  <r>
    <x v="0"/>
    <x v="0"/>
    <n v="34"/>
    <x v="1"/>
    <n v="27688"/>
    <s v="Billete EK - MAD HAN // BKK MAD"/>
    <d v="2026-01-16T00:00:00"/>
    <d v="2026-01-27T00:00:00"/>
    <s v="VLO"/>
    <x v="2"/>
    <s v="EUR"/>
    <n v="3877"/>
    <n v="3877"/>
    <n v="4497.32"/>
    <n v="90.97"/>
    <n v="90.97"/>
    <n v="105.5252"/>
    <s v="Servivuelo"/>
    <s v="Spain"/>
    <x v="29"/>
    <x v="1"/>
    <n v="2.3464018571060098E-2"/>
  </r>
  <r>
    <x v="0"/>
    <x v="0"/>
    <n v="34"/>
    <x v="1"/>
    <n v="0"/>
    <s v="Fee emisión aéreos"/>
    <d v="2026-01-16T00:00:00"/>
    <d v="2026-01-27T00:00:00"/>
    <s v="HPS Aereo"/>
    <x v="1"/>
    <s v="EUR"/>
    <n v="130"/>
    <n v="130"/>
    <n v="150.79999999999998"/>
    <n v="130"/>
    <n v="130"/>
    <n v="150.79999999999998"/>
    <s v="FEES"/>
    <n v="0"/>
    <x v="29"/>
    <x v="1"/>
    <n v="1"/>
  </r>
  <r>
    <x v="0"/>
    <x v="0"/>
    <n v="34"/>
    <x v="1"/>
    <n v="29060"/>
    <s v="Visa Online Laos  2 pax"/>
    <d v="2026-01-16T00:00:00"/>
    <d v="2026-01-27T00:00:00"/>
    <s v="VIS"/>
    <x v="7"/>
    <s v="EUR"/>
    <n v="175.1"/>
    <n v="175.1"/>
    <n v="203.11599999999999"/>
    <n v="0"/>
    <n v="0"/>
    <n v="0"/>
    <s v="Visas web"/>
    <s v="Canada"/>
    <x v="29"/>
    <x v="1"/>
    <n v="0"/>
  </r>
  <r>
    <x v="0"/>
    <x v="0"/>
    <n v="34"/>
    <x v="1"/>
    <n v="29060"/>
    <s v="Visa online Camboya 2 pax"/>
    <d v="2026-01-16T00:00:00"/>
    <d v="2026-01-27T00:00:00"/>
    <s v="VIS"/>
    <x v="7"/>
    <s v="EUR"/>
    <n v="51"/>
    <n v="51"/>
    <n v="59.16"/>
    <n v="0"/>
    <n v="0"/>
    <n v="0"/>
    <s v="Visas web"/>
    <s v="Canada"/>
    <x v="29"/>
    <x v="1"/>
    <n v="0"/>
  </r>
  <r>
    <x v="0"/>
    <x v="0"/>
    <n v="34"/>
    <x v="1"/>
    <n v="0"/>
    <s v="sobrecomision ajuste "/>
    <d v="2026-01-15T00:00:00"/>
    <d v="2026-01-27T00:00:00"/>
    <s v="HPS Agencia"/>
    <x v="1"/>
    <s v="EUR"/>
    <n v="149.04"/>
    <n v="149.04"/>
    <n v="172.88639999999998"/>
    <n v="149.04"/>
    <n v="149.04"/>
    <n v="172.88639999999998"/>
    <s v="FEES"/>
    <n v="0"/>
    <x v="29"/>
    <x v="1"/>
    <n v="1"/>
  </r>
  <r>
    <x v="0"/>
    <x v="0"/>
    <n v="34"/>
    <x v="1"/>
    <n v="28092"/>
    <s v="Extra pago vuelos en business 609 USD 599 EUR "/>
    <d v="2026-01-15T00:00:00"/>
    <d v="2026-01-27T00:00:00"/>
    <s v="PKT"/>
    <x v="0"/>
    <s v="EUR"/>
    <n v="599"/>
    <n v="599"/>
    <n v="694.83999999999992"/>
    <n v="0"/>
    <n v="0"/>
    <n v="0"/>
    <s v="Trails of Indochina"/>
    <s v="Vietnam"/>
    <x v="29"/>
    <x v="1"/>
    <n v="0"/>
  </r>
  <r>
    <x v="0"/>
    <x v="0"/>
    <n v="35"/>
    <x v="4"/>
    <n v="0"/>
    <s v="Cancelar Folio Porfi :)"/>
    <d v="2025-09-01T00:00:00"/>
    <d v="2025-09-04T00:00:00"/>
    <s v="HPS Agencia"/>
    <x v="1"/>
    <s v="EUR"/>
    <n v="1"/>
    <n v="1"/>
    <n v="1.1599999999999999"/>
    <n v="1"/>
    <n v="1"/>
    <n v="1.1599999999999999"/>
    <s v="FEES"/>
    <n v="0"/>
    <x v="19"/>
    <x v="0"/>
    <n v="1"/>
  </r>
  <r>
    <x v="0"/>
    <x v="0"/>
    <n v="36"/>
    <x v="7"/>
    <n v="30786"/>
    <s v="Itinerario Vietnam y Camboya "/>
    <d v="2025-11-16T00:00:00"/>
    <d v="2025-11-25T00:00:00"/>
    <s v="PKT"/>
    <x v="0"/>
    <s v="EUR"/>
    <n v="6160"/>
    <n v="6160"/>
    <n v="7145.5999999999995"/>
    <n v="805"/>
    <n v="805"/>
    <n v="933.8"/>
    <s v="Aurora Travel &amp; DMC"/>
    <s v="Vietnam"/>
    <x v="30"/>
    <x v="0"/>
    <n v="0.13068181818181818"/>
  </r>
  <r>
    <x v="0"/>
    <x v="0"/>
    <n v="36"/>
    <x v="7"/>
    <n v="27688"/>
    <s v="Emisión billete HKG-HAN - 16NOV"/>
    <d v="2025-11-16T00:00:00"/>
    <d v="2025-11-16T00:00:00"/>
    <s v="ABC"/>
    <x v="2"/>
    <s v="EUR"/>
    <n v="325.7"/>
    <n v="325.7"/>
    <n v="377.81199999999995"/>
    <n v="0"/>
    <n v="0"/>
    <n v="0"/>
    <s v="Servivuelo"/>
    <s v="Spain"/>
    <x v="30"/>
    <x v="0"/>
    <n v="0"/>
  </r>
  <r>
    <x v="0"/>
    <x v="0"/>
    <n v="36"/>
    <x v="7"/>
    <n v="0"/>
    <s v="Fee emisión aéreos"/>
    <d v="2025-11-16T00:00:00"/>
    <d v="2025-11-16T00:00:00"/>
    <s v="HPS Aereo"/>
    <x v="1"/>
    <s v="EUR"/>
    <n v="60"/>
    <n v="60"/>
    <n v="69.599999999999994"/>
    <n v="60"/>
    <n v="60"/>
    <n v="69.599999999999994"/>
    <s v="FEES"/>
    <n v="0"/>
    <x v="30"/>
    <x v="0"/>
    <n v="1"/>
  </r>
  <r>
    <x v="0"/>
    <x v="0"/>
    <n v="37"/>
    <x v="0"/>
    <n v="29710"/>
    <s v="Itinerario completo Nepal e India "/>
    <d v="2025-12-18T00:00:00"/>
    <d v="2026-01-01T00:00:00"/>
    <s v="PKT"/>
    <x v="0"/>
    <s v="USD"/>
    <n v="41518.550000000003"/>
    <n v="35705.953000000001"/>
    <n v="41518.550000000003"/>
    <n v="6067.55"/>
    <n v="5218.0929999999998"/>
    <n v="6067.55"/>
    <s v="Amber Tours"/>
    <s v="India"/>
    <x v="0"/>
    <x v="0"/>
    <n v="0.14614070096378606"/>
  </r>
  <r>
    <x v="0"/>
    <x v="0"/>
    <n v="37"/>
    <x v="0"/>
    <n v="27610"/>
    <s v="Seguro viaje AON"/>
    <d v="2025-12-18T00:00:00"/>
    <d v="2026-01-01T00:00:00"/>
    <s v="SEG"/>
    <x v="3"/>
    <s v="USD"/>
    <n v="442.45"/>
    <n v="380.50700000000001"/>
    <n v="442.45"/>
    <n v="0"/>
    <n v="0"/>
    <n v="0"/>
    <s v="AON"/>
    <s v="United Kingdom"/>
    <x v="0"/>
    <x v="0"/>
    <n v="0"/>
  </r>
  <r>
    <x v="0"/>
    <x v="0"/>
    <n v="38"/>
    <x v="4"/>
    <n v="31030"/>
    <s v="Hotel Vals"/>
    <d v="2025-10-17T00:00:00"/>
    <d v="2025-10-27T00:00:00"/>
    <s v="HTL"/>
    <x v="4"/>
    <s v="EUR"/>
    <n v="4032.9"/>
    <n v="4032.9"/>
    <n v="4678.1639999999998"/>
    <n v="403.29"/>
    <n v="403.29"/>
    <n v="467.81639999999999"/>
    <s v="Priora Suisse AG"/>
    <s v="Switzerland"/>
    <x v="25"/>
    <x v="0"/>
    <n v="0.1"/>
  </r>
  <r>
    <x v="0"/>
    <x v="0"/>
    <n v="38"/>
    <x v="4"/>
    <n v="27688"/>
    <s v="Billete MAD GVA MAD - Iberia "/>
    <d v="2025-10-17T00:00:00"/>
    <d v="2025-10-27T00:00:00"/>
    <s v="ABC"/>
    <x v="2"/>
    <s v="EUR"/>
    <n v="971.26"/>
    <n v="971.26"/>
    <n v="1126.6615999999999"/>
    <n v="0"/>
    <n v="0"/>
    <n v="0"/>
    <s v="Servivuelo"/>
    <s v="Spain"/>
    <x v="25"/>
    <x v="0"/>
    <n v="0"/>
  </r>
  <r>
    <x v="0"/>
    <x v="0"/>
    <n v="38"/>
    <x v="4"/>
    <n v="0"/>
    <s v="Fee emisión billetes IB"/>
    <d v="2025-10-17T00:00:00"/>
    <d v="2025-10-27T00:00:00"/>
    <s v="HPS Aereo"/>
    <x v="1"/>
    <s v="EUR"/>
    <n v="70"/>
    <n v="70"/>
    <n v="81.199999999999989"/>
    <n v="70"/>
    <n v="70"/>
    <n v="81.199999999999989"/>
    <s v="FEES"/>
    <n v="0"/>
    <x v="25"/>
    <x v="0"/>
    <n v="1"/>
  </r>
  <r>
    <x v="0"/>
    <x v="0"/>
    <n v="38"/>
    <x v="4"/>
    <n v="30989"/>
    <s v="Lindt Home of Chocolate"/>
    <d v="2025-10-17T00:00:00"/>
    <d v="2025-10-27T00:00:00"/>
    <s v="ATR"/>
    <x v="0"/>
    <s v="EUR"/>
    <n v="49"/>
    <n v="49"/>
    <n v="56.839999999999996"/>
    <n v="0"/>
    <n v="0"/>
    <n v="0"/>
    <s v="Lindt Chocolate Competence Foundation"/>
    <s v="Switzerland"/>
    <x v="25"/>
    <x v="0"/>
    <n v="0"/>
  </r>
  <r>
    <x v="0"/>
    <x v="0"/>
    <n v="38"/>
    <x v="4"/>
    <n v="31028"/>
    <s v="Hotel en Villars-sur-Ollon"/>
    <d v="2025-10-17T00:00:00"/>
    <d v="2025-10-18T00:00:00"/>
    <s v="HTL"/>
    <x v="4"/>
    <s v="EUR"/>
    <n v="812.29"/>
    <n v="812.29"/>
    <n v="942.25639999999987"/>
    <n v="111.55"/>
    <n v="111.55"/>
    <n v="129.398"/>
    <s v="Villars Palace Hotels and Academy SA"/>
    <s v="Switzerland"/>
    <x v="25"/>
    <x v="0"/>
    <n v="0.13732780164719499"/>
  </r>
  <r>
    <x v="0"/>
    <x v="0"/>
    <n v="38"/>
    <x v="4"/>
    <n v="31173"/>
    <s v="Reservación en The Chedi"/>
    <d v="2025-10-20T00:00:00"/>
    <d v="2025-10-23T00:00:00"/>
    <s v="HTL"/>
    <x v="4"/>
    <s v="EUR"/>
    <n v="3278.55"/>
    <n v="3278.55"/>
    <n v="3803.1179999999999"/>
    <n v="427.64"/>
    <n v="427.64"/>
    <n v="496.06239999999997"/>
    <s v="Bellevue Hotel &amp; Appartement Management AG"/>
    <s v="Switzerland"/>
    <x v="21"/>
    <x v="0"/>
    <n v="0.13043571090878589"/>
  </r>
  <r>
    <x v="0"/>
    <x v="0"/>
    <n v="38"/>
    <x v="4"/>
    <n v="31029"/>
    <s v="Hotel Baur au Lac"/>
    <d v="2025-10-20T00:00:00"/>
    <d v="2025-10-22T00:00:00"/>
    <s v="HTL"/>
    <x v="4"/>
    <s v="EUR"/>
    <n v="4413.3"/>
    <n v="4413.3"/>
    <n v="5119.4279999999999"/>
    <n v="575.65"/>
    <n v="575.65"/>
    <n v="667.75399999999991"/>
    <s v="H.Kracht's Erben AG"/>
    <s v="Switzerland"/>
    <x v="21"/>
    <x v="0"/>
    <n v="0.13043527519090023"/>
  </r>
  <r>
    <x v="0"/>
    <x v="0"/>
    <n v="38"/>
    <x v="4"/>
    <n v="31049"/>
    <s v="Hotel Montreux Palace"/>
    <d v="2025-10-25T00:00:00"/>
    <d v="2025-10-27T00:00:00"/>
    <s v="HTL"/>
    <x v="4"/>
    <s v="EUR"/>
    <n v="2207.2199999999998"/>
    <n v="2207.2199999999998"/>
    <n v="2560.3751999999995"/>
    <n v="284.60000000000002"/>
    <n v="284.60000000000002"/>
    <n v="330.13600000000002"/>
    <s v="HOTEL MONTREUX PALACE SA"/>
    <s v="Switzerland"/>
    <x v="21"/>
    <x v="0"/>
    <n v="0.12894047716131607"/>
  </r>
  <r>
    <x v="0"/>
    <x v="0"/>
    <n v="38"/>
    <x v="4"/>
    <n v="0"/>
    <s v="Concierge Fee"/>
    <d v="2025-10-17T00:00:00"/>
    <d v="2025-10-27T00:00:00"/>
    <s v="HPS Hotel"/>
    <x v="1"/>
    <s v="EUR"/>
    <n v="202.5"/>
    <n v="202.5"/>
    <n v="234.89999999999998"/>
    <n v="202.5"/>
    <n v="202.5"/>
    <n v="234.89999999999998"/>
    <s v="FEES"/>
    <n v="0"/>
    <x v="25"/>
    <x v="0"/>
    <n v="1"/>
  </r>
  <r>
    <x v="0"/>
    <x v="0"/>
    <n v="38"/>
    <x v="4"/>
    <n v="31029"/>
    <s v="Baur au Lac Noche Extra Faltante y Segundo Cuarto"/>
    <d v="2025-10-22T00:00:00"/>
    <d v="2025-10-23T00:00:00"/>
    <s v="HTL"/>
    <x v="4"/>
    <s v="EUR"/>
    <n v="4755.25"/>
    <n v="4755.25"/>
    <n v="5516.0899999999992"/>
    <n v="620.25"/>
    <n v="620.25"/>
    <n v="719.4899999999999"/>
    <s v="H.Kracht's Erben AG"/>
    <s v="Switzerland"/>
    <x v="21"/>
    <x v="0"/>
    <n v="0.13043478260869565"/>
  </r>
  <r>
    <x v="0"/>
    <x v="0"/>
    <n v="38"/>
    <x v="4"/>
    <n v="30999"/>
    <s v="Boleto Extra Museo"/>
    <d v="2025-10-22T00:00:00"/>
    <d v="2025-10-23T00:00:00"/>
    <s v="ATR"/>
    <x v="0"/>
    <s v="EUR"/>
    <n v="18.18"/>
    <n v="18.18"/>
    <n v="21.088799999999999"/>
    <n v="0"/>
    <n v="0"/>
    <n v="0"/>
    <s v="LINDT HOME OF CHOCOLATE"/>
    <s v="Switzerland"/>
    <x v="21"/>
    <x v="0"/>
    <n v="0"/>
  </r>
  <r>
    <x v="0"/>
    <x v="0"/>
    <n v="38"/>
    <x v="4"/>
    <n v="27688"/>
    <s v="Billetes IB | Reemisión MAD GVA MAD"/>
    <d v="2025-10-16T00:00:00"/>
    <d v="2025-10-27T00:00:00"/>
    <s v="ABC"/>
    <x v="2"/>
    <s v="EUR"/>
    <n v="480.28"/>
    <n v="480.28"/>
    <n v="557.12479999999994"/>
    <n v="0"/>
    <n v="0"/>
    <n v="0"/>
    <s v="Servivuelo"/>
    <s v="Spain"/>
    <x v="25"/>
    <x v="0"/>
    <n v="0"/>
  </r>
  <r>
    <x v="0"/>
    <x v="0"/>
    <n v="38"/>
    <x v="4"/>
    <n v="0"/>
    <s v="Fee reemisión"/>
    <d v="2025-10-16T00:00:00"/>
    <d v="2025-10-27T00:00:00"/>
    <s v="HPS Aereo"/>
    <x v="1"/>
    <s v="EUR"/>
    <n v="40"/>
    <n v="40"/>
    <n v="46.4"/>
    <n v="40"/>
    <n v="40"/>
    <n v="46.4"/>
    <s v="FEES"/>
    <n v="0"/>
    <x v="25"/>
    <x v="0"/>
    <n v="1"/>
  </r>
  <r>
    <x v="0"/>
    <x v="0"/>
    <n v="38"/>
    <x v="4"/>
    <n v="31028"/>
    <s v="Noche extra para el 16/10"/>
    <d v="2025-10-16T00:00:00"/>
    <d v="2025-10-27T00:00:00"/>
    <s v="HTL"/>
    <x v="4"/>
    <s v="EUR"/>
    <n v="779.19"/>
    <n v="779.19"/>
    <n v="903.86040000000003"/>
    <n v="78.52"/>
    <n v="78.52"/>
    <n v="91.083199999999991"/>
    <s v="Villars Palace Hotels and Academy SA"/>
    <s v="Switzerland"/>
    <x v="25"/>
    <x v="0"/>
    <n v="0.10077131380022843"/>
  </r>
  <r>
    <x v="0"/>
    <x v="0"/>
    <n v="38"/>
    <x v="4"/>
    <n v="31173"/>
    <s v="Cuarto Extra Chedi"/>
    <d v="2025-10-23T00:00:00"/>
    <d v="2025-10-25T00:00:00"/>
    <s v="HTL"/>
    <x v="4"/>
    <s v="EUR"/>
    <n v="1861.4"/>
    <n v="1861.4"/>
    <n v="2159.2240000000002"/>
    <n v="169"/>
    <n v="169"/>
    <n v="196.04"/>
    <s v="Bellevue Hotel &amp; Appartement Management AG"/>
    <s v="Switzerland"/>
    <x v="21"/>
    <x v="0"/>
    <n v="9.0791877081766406E-2"/>
  </r>
  <r>
    <x v="0"/>
    <x v="0"/>
    <n v="38"/>
    <x v="4"/>
    <n v="31049"/>
    <s v="Cuarto Extra Montreux Palace"/>
    <d v="2025-10-16T00:00:00"/>
    <d v="2025-10-27T00:00:00"/>
    <s v="HTL"/>
    <x v="4"/>
    <s v="EUR"/>
    <n v="1661"/>
    <n v="1661"/>
    <n v="1926.7599999999998"/>
    <n v="376.13"/>
    <n v="376.13"/>
    <n v="436.31079999999997"/>
    <s v="HOTEL MONTREUX PALACE SA"/>
    <s v="Switzerland"/>
    <x v="25"/>
    <x v="0"/>
    <n v="0.22644792293798918"/>
  </r>
  <r>
    <x v="0"/>
    <x v="0"/>
    <n v="38"/>
    <x v="4"/>
    <n v="0"/>
    <s v="Sobrecomisión"/>
    <d v="2025-10-16T00:00:00"/>
    <d v="2025-10-27T00:00:00"/>
    <s v="HPS Agencia"/>
    <x v="1"/>
    <s v="EUR"/>
    <n v="856.6"/>
    <n v="856.6"/>
    <n v="993.65599999999995"/>
    <n v="856.6"/>
    <n v="856.6"/>
    <n v="993.65599999999995"/>
    <s v="FEES"/>
    <n v="0"/>
    <x v="25"/>
    <x v="0"/>
    <n v="1"/>
  </r>
  <r>
    <x v="0"/>
    <x v="0"/>
    <n v="39"/>
    <x v="2"/>
    <n v="27688"/>
    <s v="Billete LHR - MEX "/>
    <d v="2025-10-27T00:00:00"/>
    <d v="2025-10-28T00:00:00"/>
    <s v="ABC"/>
    <x v="2"/>
    <s v="EUR"/>
    <n v="1347.28"/>
    <n v="1347.28"/>
    <n v="1562.8447999999999"/>
    <n v="0"/>
    <n v="0"/>
    <n v="0"/>
    <s v="Servivuelo"/>
    <s v="Spain"/>
    <x v="22"/>
    <x v="0"/>
    <n v="0"/>
  </r>
  <r>
    <x v="0"/>
    <x v="0"/>
    <n v="40"/>
    <x v="2"/>
    <n v="31172"/>
    <s v="Compra billetes MAD NCE MAD"/>
    <d v="2025-12-01T00:00:00"/>
    <d v="2025-12-04T00:00:00"/>
    <s v="ABC"/>
    <x v="2"/>
    <s v="EUR"/>
    <n v="847.5"/>
    <n v="847.5"/>
    <n v="983.09999999999991"/>
    <n v="0"/>
    <n v="0"/>
    <n v="0"/>
    <s v="IBERIA"/>
    <s v="Spain"/>
    <x v="10"/>
    <x v="0"/>
    <n v="0"/>
  </r>
  <r>
    <x v="0"/>
    <x v="0"/>
    <n v="41"/>
    <x v="0"/>
    <n v="31584"/>
    <s v="Itinerario completo Egipto "/>
    <d v="2025-12-29T00:00:00"/>
    <d v="2026-01-08T00:00:00"/>
    <s v="PKT"/>
    <x v="0"/>
    <s v="EUR"/>
    <n v="37124.839999999997"/>
    <n v="37124.839999999997"/>
    <n v="43064.814399999996"/>
    <n v="6102.84"/>
    <n v="6102.84"/>
    <n v="7079.2943999999998"/>
    <s v="ABERCROMBIE AND KENT EGYPT"/>
    <s v="Egypt"/>
    <x v="31"/>
    <x v="0"/>
    <n v="0.16438697109536365"/>
  </r>
  <r>
    <x v="0"/>
    <x v="0"/>
    <n v="41"/>
    <x v="0"/>
    <n v="31172"/>
    <s v="Billete MAD-CAI-MAD | Business class"/>
    <d v="2025-12-29T00:00:00"/>
    <d v="2026-01-08T00:00:00"/>
    <s v="ABC"/>
    <x v="2"/>
    <s v="EUR"/>
    <n v="5513.6"/>
    <n v="5513.6"/>
    <n v="6395.7759999999998"/>
    <n v="0"/>
    <n v="0"/>
    <n v="0"/>
    <s v="IBERIA"/>
    <s v="Spain"/>
    <x v="31"/>
    <x v="0"/>
    <n v="0"/>
  </r>
  <r>
    <x v="0"/>
    <x v="0"/>
    <n v="41"/>
    <x v="0"/>
    <n v="0"/>
    <s v="Fee emisión aéreos"/>
    <d v="2025-12-29T00:00:00"/>
    <d v="2026-01-08T00:00:00"/>
    <s v="HPS Aereo"/>
    <x v="1"/>
    <s v="EUR"/>
    <n v="260"/>
    <n v="260"/>
    <n v="301.59999999999997"/>
    <n v="260"/>
    <n v="260"/>
    <n v="301.59999999999997"/>
    <s v="FEES"/>
    <n v="0"/>
    <x v="31"/>
    <x v="0"/>
    <n v="1"/>
  </r>
  <r>
    <x v="0"/>
    <x v="0"/>
    <n v="41"/>
    <x v="0"/>
    <n v="27688"/>
    <s v="Billete MS | CAI ASW // LXR CAI"/>
    <d v="2025-12-31T00:00:00"/>
    <d v="2026-01-06T00:00:00"/>
    <s v="ABC"/>
    <x v="2"/>
    <s v="EUR"/>
    <n v="1066.56"/>
    <n v="1066.56"/>
    <n v="1237.2095999999999"/>
    <n v="0"/>
    <n v="0"/>
    <n v="0"/>
    <s v="Servivuelo"/>
    <s v="Spain"/>
    <x v="31"/>
    <x v="0"/>
    <n v="0"/>
  </r>
  <r>
    <x v="0"/>
    <x v="0"/>
    <n v="41"/>
    <x v="0"/>
    <n v="0"/>
    <s v="Fee emisión MS"/>
    <d v="2025-12-31T00:00:00"/>
    <d v="2026-01-06T00:00:00"/>
    <s v="HPS Aereo"/>
    <x v="1"/>
    <s v="EUR"/>
    <n v="120"/>
    <n v="120"/>
    <n v="139.19999999999999"/>
    <n v="120"/>
    <n v="120"/>
    <n v="139.19999999999999"/>
    <s v="FEES"/>
    <n v="0"/>
    <x v="31"/>
    <x v="0"/>
    <n v="1"/>
  </r>
  <r>
    <x v="0"/>
    <x v="0"/>
    <n v="41"/>
    <x v="0"/>
    <n v="31584"/>
    <s v="Actividades Extra Abercrombie&amp;Kent"/>
    <d v="2025-12-29T00:00:00"/>
    <d v="2026-01-08T00:00:00"/>
    <s v="PKT"/>
    <x v="0"/>
    <s v="EUR"/>
    <n v="1380"/>
    <n v="1380"/>
    <n v="1600.8"/>
    <n v="60"/>
    <n v="60"/>
    <n v="69.599999999999994"/>
    <s v="ABERCROMBIE AND KENT EGYPT"/>
    <s v="Egypt"/>
    <x v="31"/>
    <x v="0"/>
    <n v="4.3478260869565216E-2"/>
  </r>
  <r>
    <x v="0"/>
    <x v="0"/>
    <n v="41"/>
    <x v="0"/>
    <n v="27610"/>
    <s v="Seguro de asistencia y cancelación AON "/>
    <d v="2025-12-29T00:00:00"/>
    <d v="2026-01-08T00:00:00"/>
    <s v="SEG"/>
    <x v="3"/>
    <s v="EUR"/>
    <n v="552"/>
    <n v="552"/>
    <n v="640.31999999999994"/>
    <n v="55.8"/>
    <n v="55.8"/>
    <n v="64.727999999999994"/>
    <s v="AON"/>
    <s v="United Kingdom"/>
    <x v="31"/>
    <x v="0"/>
    <n v="0.10108695652173913"/>
  </r>
  <r>
    <x v="0"/>
    <x v="0"/>
    <n v="41"/>
    <x v="0"/>
    <n v="27350"/>
    <s v="Traslados domicilio-aeropuerto / aeropuerto-domicilio"/>
    <d v="2025-12-29T00:00:00"/>
    <d v="2026-01-08T00:00:00"/>
    <s v="TRF"/>
    <x v="5"/>
    <s v="EUR"/>
    <n v="240"/>
    <n v="240"/>
    <n v="278.39999999999998"/>
    <n v="-3.1"/>
    <n v="-3.1"/>
    <n v="-3.5959999999999996"/>
    <s v="Limouxine"/>
    <s v="Spain"/>
    <x v="31"/>
    <x v="0"/>
    <n v="-1.2916666666666667E-2"/>
  </r>
  <r>
    <x v="0"/>
    <x v="0"/>
    <n v="41"/>
    <x v="0"/>
    <n v="27688"/>
    <s v="Billete MS | CAI-MAD"/>
    <d v="2025-12-31T00:00:00"/>
    <d v="2025-12-31T00:00:00"/>
    <s v="ABC"/>
    <x v="2"/>
    <s v="EUR"/>
    <n v="378.33"/>
    <n v="378.33"/>
    <n v="438.86279999999994"/>
    <n v="0"/>
    <n v="0"/>
    <n v="0"/>
    <s v="Servivuelo"/>
    <s v="Spain"/>
    <x v="31"/>
    <x v="0"/>
    <n v="0"/>
  </r>
  <r>
    <x v="0"/>
    <x v="0"/>
    <n v="41"/>
    <x v="0"/>
    <n v="0"/>
    <s v="Fee emisión MS"/>
    <d v="2025-12-31T00:00:00"/>
    <d v="2025-12-31T00:00:00"/>
    <s v="HPS Aereo"/>
    <x v="1"/>
    <s v="EUR"/>
    <n v="30"/>
    <n v="30"/>
    <n v="34.799999999999997"/>
    <n v="30"/>
    <n v="30"/>
    <n v="34.799999999999997"/>
    <s v="FEES"/>
    <n v="0"/>
    <x v="31"/>
    <x v="0"/>
    <n v="1"/>
  </r>
  <r>
    <x v="0"/>
    <x v="0"/>
    <n v="41"/>
    <x v="0"/>
    <n v="31584"/>
    <s v="Gastos extra"/>
    <d v="2025-12-29T00:00:00"/>
    <d v="2026-01-08T00:00:00"/>
    <s v="PKT"/>
    <x v="0"/>
    <s v="EUR"/>
    <n v="440.94"/>
    <n v="440.94"/>
    <n v="511.49039999999997"/>
    <n v="0"/>
    <n v="0"/>
    <n v="0"/>
    <s v="ABERCROMBIE AND KENT EGYPT"/>
    <s v="Egypt"/>
    <x v="31"/>
    <x v="0"/>
    <n v="0"/>
  </r>
  <r>
    <x v="0"/>
    <x v="0"/>
    <n v="42"/>
    <x v="5"/>
    <n v="31486"/>
    <s v="DMC - Itinerario Mexico"/>
    <d v="2025-11-24T00:00:00"/>
    <d v="2025-12-10T00:00:00"/>
    <s v="PKT"/>
    <x v="0"/>
    <s v="EUR"/>
    <n v="21309.86"/>
    <n v="21309.86"/>
    <n v="24719.437599999997"/>
    <n v="5261.5"/>
    <n v="5261.5"/>
    <n v="6103.3399999999992"/>
    <s v="Journey Mexico"/>
    <s v="United States"/>
    <x v="32"/>
    <x v="0"/>
    <n v="0.24690448459070119"/>
  </r>
  <r>
    <x v="0"/>
    <x v="0"/>
    <n v="42"/>
    <x v="5"/>
    <n v="27610"/>
    <s v="Seguro de viaje, asistencia y cancelación"/>
    <d v="2025-11-24T00:00:00"/>
    <d v="2025-12-10T00:00:00"/>
    <s v="SEG"/>
    <x v="3"/>
    <s v="EUR"/>
    <n v="290.14"/>
    <n v="290.14"/>
    <n v="336.56239999999997"/>
    <n v="0"/>
    <n v="0"/>
    <n v="0"/>
    <s v="AON"/>
    <s v="United Kingdom"/>
    <x v="32"/>
    <x v="0"/>
    <n v="0"/>
  </r>
  <r>
    <x v="0"/>
    <x v="0"/>
    <n v="42"/>
    <x v="5"/>
    <n v="27350"/>
    <s v="Traslado Aeropuerto - Domicilio"/>
    <d v="2025-11-24T00:00:00"/>
    <d v="2025-12-10T00:00:00"/>
    <s v="TRF"/>
    <x v="5"/>
    <s v="EUR"/>
    <n v="176"/>
    <n v="176"/>
    <n v="204.16"/>
    <n v="0"/>
    <n v="0"/>
    <n v="0"/>
    <s v="Limouxine"/>
    <s v="Spain"/>
    <x v="32"/>
    <x v="0"/>
    <n v="0"/>
  </r>
  <r>
    <x v="0"/>
    <x v="0"/>
    <n v="42"/>
    <x v="5"/>
    <n v="29901"/>
    <s v="Regalo (Libro Assouline)"/>
    <d v="2025-11-24T00:00:00"/>
    <d v="2025-12-10T00:00:00"/>
    <s v="OTR"/>
    <x v="3"/>
    <s v="EUR"/>
    <n v="105"/>
    <n v="105"/>
    <n v="121.8"/>
    <n v="0"/>
    <n v="0"/>
    <n v="0"/>
    <s v="Gannet Spain, SL"/>
    <s v="Spain"/>
    <x v="32"/>
    <x v="0"/>
    <n v="0"/>
  </r>
  <r>
    <x v="0"/>
    <x v="0"/>
    <n v="42"/>
    <x v="5"/>
    <n v="33597"/>
    <s v="Guía turístico en cdmx"/>
    <d v="2025-11-24T00:00:00"/>
    <d v="2025-12-10T00:00:00"/>
    <s v="GUI"/>
    <x v="0"/>
    <s v="EUR"/>
    <n v="729"/>
    <n v="729"/>
    <n v="845.64"/>
    <n v="0"/>
    <n v="0"/>
    <n v="0"/>
    <s v="Carlota Pérez - Jofre"/>
    <s v="Mexico"/>
    <x v="32"/>
    <x v="0"/>
    <n v="0"/>
  </r>
  <r>
    <x v="0"/>
    <x v="0"/>
    <n v="43"/>
    <x v="2"/>
    <n v="27688"/>
    <s v="Billete FAM - Madrid / Bari / Madrid"/>
    <d v="2025-11-10T00:00:00"/>
    <d v="2025-11-14T00:00:00"/>
    <s v="ABC"/>
    <x v="2"/>
    <s v="EUR"/>
    <n v="410.33"/>
    <n v="410.33"/>
    <n v="475.98279999999994"/>
    <n v="0"/>
    <n v="0"/>
    <n v="0"/>
    <s v="Servivuelo"/>
    <s v="Spain"/>
    <x v="17"/>
    <x v="0"/>
    <n v="0"/>
  </r>
  <r>
    <x v="0"/>
    <x v="0"/>
    <n v="44"/>
    <x v="8"/>
    <n v="0"/>
    <s v="Fee Aéreo total "/>
    <d v="2026-06-14T00:00:00"/>
    <d v="2026-06-30T00:00:00"/>
    <s v="HPS Aereo"/>
    <x v="1"/>
    <s v="EUR"/>
    <n v="220"/>
    <n v="220"/>
    <n v="255.2"/>
    <n v="220"/>
    <n v="220"/>
    <n v="255.2"/>
    <s v="FEES"/>
    <n v="0"/>
    <x v="33"/>
    <x v="1"/>
    <n v="1"/>
  </r>
  <r>
    <x v="0"/>
    <x v="0"/>
    <n v="44"/>
    <x v="8"/>
    <n v="27688"/>
    <s v="Billetes QR | MAD CPT // VNX MAD"/>
    <d v="2026-06-14T00:00:00"/>
    <d v="2026-06-29T00:00:00"/>
    <s v="ABC"/>
    <x v="2"/>
    <s v="EUR"/>
    <n v="2694"/>
    <n v="2694"/>
    <n v="3125.04"/>
    <n v="3.98"/>
    <n v="3.98"/>
    <n v="4.6167999999999996"/>
    <s v="Servivuelo"/>
    <s v="Spain"/>
    <x v="33"/>
    <x v="1"/>
    <n v="1.47735708982925E-3"/>
  </r>
  <r>
    <x v="0"/>
    <x v="0"/>
    <n v="44"/>
    <x v="8"/>
    <n v="27688"/>
    <s v="Billetes 4Z | CPT MUB // JNB VNX"/>
    <d v="2026-06-17T00:00:00"/>
    <d v="2026-06-24T00:00:00"/>
    <s v="ABC"/>
    <x v="2"/>
    <s v="EUR"/>
    <n v="1168"/>
    <n v="1168"/>
    <n v="1354.8799999999999"/>
    <n v="5.14"/>
    <n v="5.14"/>
    <n v="5.9623999999999988"/>
    <s v="Servivuelo"/>
    <s v="Spain"/>
    <x v="33"/>
    <x v="1"/>
    <n v="4.4006849315068484E-3"/>
  </r>
  <r>
    <x v="0"/>
    <x v="0"/>
    <n v="44"/>
    <x v="8"/>
    <n v="27688"/>
    <s v="Billetes SA | VFA JNB"/>
    <d v="2026-06-23T00:00:00"/>
    <d v="2026-06-23T00:00:00"/>
    <s v="ABC"/>
    <x v="2"/>
    <s v="EUR"/>
    <n v="352"/>
    <n v="352"/>
    <n v="408.32"/>
    <n v="1.2"/>
    <n v="1.2"/>
    <n v="1.3919999999999999"/>
    <s v="Servivuelo"/>
    <s v="Spain"/>
    <x v="18"/>
    <x v="1"/>
    <n v="3.4090909090909089E-3"/>
  </r>
  <r>
    <x v="0"/>
    <x v="0"/>
    <n v="44"/>
    <x v="8"/>
    <n v="31490"/>
    <s v="Itinerario African Bush Camps"/>
    <d v="2026-06-17T00:00:00"/>
    <d v="2026-06-23T00:00:00"/>
    <s v="PKT"/>
    <x v="0"/>
    <s v="EUR"/>
    <n v="7240.37"/>
    <n v="7240.37"/>
    <n v="8398.8292000000001"/>
    <n v="889.17"/>
    <n v="889.17"/>
    <n v="1031.4371999999998"/>
    <s v="African Bush Camps Limited"/>
    <s v="United Kingdom"/>
    <x v="33"/>
    <x v="1"/>
    <n v="0.12280725984998002"/>
  </r>
  <r>
    <x v="0"/>
    <x v="0"/>
    <n v="44"/>
    <x v="8"/>
    <n v="31487"/>
    <s v="Itinerario Dessert &amp; Delta Safaris"/>
    <d v="2026-06-19T00:00:00"/>
    <d v="2026-06-21T00:00:00"/>
    <s v="HTL"/>
    <x v="4"/>
    <s v="EUR"/>
    <n v="6160.9"/>
    <n v="6160.9"/>
    <n v="7146.6439999999993"/>
    <n v="756.6"/>
    <n v="756.6"/>
    <n v="877.65599999999995"/>
    <s v="Desert &amp; Delta Safaris Proprietary Limited"/>
    <s v="Botswana"/>
    <x v="33"/>
    <x v="1"/>
    <n v="0.12280673278254801"/>
  </r>
  <r>
    <x v="0"/>
    <x v="0"/>
    <n v="44"/>
    <x v="8"/>
    <n v="31644"/>
    <s v="Itinerario &amp;Beyond Benguerra"/>
    <d v="2026-06-24T00:00:00"/>
    <d v="2026-06-29T00:00:00"/>
    <s v="HTL"/>
    <x v="4"/>
    <s v="EUR"/>
    <n v="7915.76"/>
    <n v="7915.76"/>
    <n v="9182.2816000000003"/>
    <n v="972.11"/>
    <n v="972.11"/>
    <n v="1127.6476"/>
    <s v="AndBeyond South Africa"/>
    <s v="South Africa"/>
    <x v="18"/>
    <x v="1"/>
    <n v="0.1228069067278442"/>
  </r>
  <r>
    <x v="0"/>
    <x v="0"/>
    <n v="44"/>
    <x v="8"/>
    <n v="32793"/>
    <s v="Alojamiento Noah House"/>
    <d v="2026-06-15T00:00:00"/>
    <d v="2026-06-17T00:00:00"/>
    <s v="HTL"/>
    <x v="4"/>
    <s v="EUR"/>
    <n v="327.60000000000002"/>
    <n v="327.60000000000002"/>
    <n v="380.01600000000002"/>
    <n v="12.6"/>
    <n v="12.6"/>
    <n v="14.615999999999998"/>
    <s v="NOAH Hotels"/>
    <s v="South Africa"/>
    <x v="33"/>
    <x v="1"/>
    <n v="3.8461538461538457E-2"/>
  </r>
  <r>
    <x v="0"/>
    <x v="0"/>
    <n v="44"/>
    <x v="8"/>
    <n v="27610"/>
    <s v="Seguro de viaje"/>
    <d v="2026-06-14T00:00:00"/>
    <d v="2026-06-30T00:00:00"/>
    <s v="SEG"/>
    <x v="3"/>
    <s v="EUR"/>
    <n v="290.14"/>
    <n v="290.14"/>
    <n v="336.56239999999997"/>
    <n v="0"/>
    <n v="0"/>
    <n v="0"/>
    <s v="AON"/>
    <s v="United Kingdom"/>
    <x v="33"/>
    <x v="1"/>
    <n v="0"/>
  </r>
  <r>
    <x v="0"/>
    <x v="0"/>
    <n v="45"/>
    <x v="8"/>
    <n v="0"/>
    <s v="Fees por reserva de aereos "/>
    <d v="2026-06-01T00:00:00"/>
    <d v="2026-06-16T00:00:00"/>
    <s v="HPS Aereo"/>
    <x v="1"/>
    <s v="EUR"/>
    <n v="220"/>
    <n v="220"/>
    <n v="255.2"/>
    <n v="220"/>
    <n v="220"/>
    <n v="255.2"/>
    <s v="FEES"/>
    <n v="0"/>
    <x v="14"/>
    <x v="1"/>
    <n v="1"/>
  </r>
  <r>
    <x v="0"/>
    <x v="0"/>
    <n v="45"/>
    <x v="8"/>
    <n v="27688"/>
    <s v="Billetes ET | MAD VFA"/>
    <d v="2026-06-01T00:00:00"/>
    <d v="2026-06-01T00:00:00"/>
    <s v="ABC"/>
    <x v="2"/>
    <s v="EUR"/>
    <n v="1196"/>
    <n v="1196"/>
    <n v="1387.36"/>
    <n v="3.14"/>
    <n v="3.14"/>
    <n v="3.6423999999999999"/>
    <s v="Servivuelo"/>
    <s v="Spain"/>
    <x v="14"/>
    <x v="1"/>
    <n v="2.6254180602006691E-3"/>
  </r>
  <r>
    <x v="0"/>
    <x v="0"/>
    <n v="45"/>
    <x v="8"/>
    <n v="27688"/>
    <s v="Billetes 4Z | MUB CPT VNX"/>
    <d v="2026-06-07T00:00:00"/>
    <d v="2026-06-11T00:00:00"/>
    <s v="ABC"/>
    <x v="2"/>
    <s v="EUR"/>
    <n v="1130"/>
    <n v="1130"/>
    <n v="1310.8"/>
    <n v="8.7200000000000006"/>
    <n v="8.7200000000000006"/>
    <n v="10.1152"/>
    <s v="Servivuelo"/>
    <s v="Spain"/>
    <x v="15"/>
    <x v="1"/>
    <n v="7.7168141592920351E-3"/>
  </r>
  <r>
    <x v="0"/>
    <x v="0"/>
    <n v="45"/>
    <x v="8"/>
    <n v="27688"/>
    <s v="Billetes LX | VNX ZRH"/>
    <d v="2026-06-15T00:00:00"/>
    <d v="2026-06-16T00:00:00"/>
    <s v="ABC"/>
    <x v="2"/>
    <s v="EUR"/>
    <n v="1930"/>
    <n v="1930"/>
    <n v="2238.7999999999997"/>
    <n v="5.16"/>
    <n v="5.16"/>
    <n v="5.9855999999999998"/>
    <s v="Servivuelo"/>
    <s v="Spain"/>
    <x v="33"/>
    <x v="1"/>
    <n v="2.673575129533679E-3"/>
  </r>
  <r>
    <x v="0"/>
    <x v="0"/>
    <n v="45"/>
    <x v="8"/>
    <n v="29091"/>
    <s v="Itinerario Triumph "/>
    <d v="2026-06-02T00:00:00"/>
    <d v="2026-06-11T00:00:00"/>
    <s v="PKT"/>
    <x v="0"/>
    <s v="EUR"/>
    <n v="4321.6000000000004"/>
    <n v="4321.6000000000004"/>
    <n v="5013.0560000000005"/>
    <n v="530.72"/>
    <n v="530.72"/>
    <n v="615.63519999999994"/>
    <s v="Triumph Travel"/>
    <s v="South Africa"/>
    <x v="14"/>
    <x v="1"/>
    <n v="0.12280636801184744"/>
  </r>
  <r>
    <x v="0"/>
    <x v="0"/>
    <n v="45"/>
    <x v="8"/>
    <n v="31572"/>
    <s v="Alojamiento Sussurro"/>
    <d v="2026-06-11T00:00:00"/>
    <d v="2026-06-15T00:00:00"/>
    <s v="HTL"/>
    <x v="4"/>
    <s v="EUR"/>
    <n v="5343.18"/>
    <n v="5343.18"/>
    <n v="6198.0887999999995"/>
    <n v="656.18"/>
    <n v="656.18"/>
    <n v="761.16879999999992"/>
    <s v="Ampersand Africa Limited"/>
    <s v="Mauritius"/>
    <x v="15"/>
    <x v="1"/>
    <n v="0.12280701754385964"/>
  </r>
  <r>
    <x v="0"/>
    <x v="0"/>
    <n v="45"/>
    <x v="8"/>
    <n v="31573"/>
    <s v="Itinerario Natural Selection"/>
    <d v="2026-06-04T00:00:00"/>
    <d v="2026-06-07T00:00:00"/>
    <s v="PKT"/>
    <x v="0"/>
    <s v="EUR"/>
    <n v="8209.8700000000008"/>
    <n v="8209.8700000000008"/>
    <n v="9523.4492000000009"/>
    <n v="1008.23"/>
    <n v="1008.23"/>
    <n v="1169.5467999999998"/>
    <s v="Natural Selection Safaris"/>
    <s v="South Africa"/>
    <x v="14"/>
    <x v="1"/>
    <n v="0.12280706028231869"/>
  </r>
  <r>
    <x v="0"/>
    <x v="0"/>
    <n v="45"/>
    <x v="8"/>
    <n v="27610"/>
    <s v="Seguro de Viaje"/>
    <d v="2026-06-01T00:00:00"/>
    <d v="2026-06-16T00:00:00"/>
    <s v="SEG"/>
    <x v="3"/>
    <s v="EUR"/>
    <n v="250.68"/>
    <n v="250.68"/>
    <n v="290.78879999999998"/>
    <n v="0"/>
    <n v="0"/>
    <n v="0"/>
    <s v="AON"/>
    <s v="United Kingdom"/>
    <x v="14"/>
    <x v="1"/>
    <n v="0"/>
  </r>
  <r>
    <x v="0"/>
    <x v="0"/>
    <n v="46"/>
    <x v="2"/>
    <n v="31172"/>
    <s v="Billete IB | MEX MAD MEX"/>
    <d v="2025-10-10T00:00:00"/>
    <d v="2025-10-25T00:00:00"/>
    <s v="ABC"/>
    <x v="2"/>
    <s v="EUR"/>
    <n v="1508.38"/>
    <n v="1508.38"/>
    <n v="1749.7208000000001"/>
    <n v="0"/>
    <n v="0"/>
    <n v="0"/>
    <s v="IBERIA"/>
    <s v="Spain"/>
    <x v="24"/>
    <x v="0"/>
    <n v="0"/>
  </r>
  <r>
    <x v="0"/>
    <x v="0"/>
    <n v="47"/>
    <x v="2"/>
    <n v="27688"/>
    <s v="Billete IB | MAD RAK MAD"/>
    <d v="2025-11-07T00:00:00"/>
    <d v="2025-11-10T00:00:00"/>
    <s v="ABC"/>
    <x v="2"/>
    <s v="EUR"/>
    <n v="2275.54"/>
    <n v="2275.54"/>
    <n v="2639.6263999999996"/>
    <n v="0"/>
    <n v="0"/>
    <n v="0"/>
    <s v="Servivuelo"/>
    <s v="Spain"/>
    <x v="34"/>
    <x v="0"/>
    <n v="0"/>
  </r>
  <r>
    <x v="0"/>
    <x v="0"/>
    <n v="47"/>
    <x v="2"/>
    <n v="31172"/>
    <s v="Compra asiento MAD-RAK"/>
    <d v="2025-11-07T00:00:00"/>
    <d v="2025-11-07T00:00:00"/>
    <s v="ABC"/>
    <x v="2"/>
    <s v="EUR"/>
    <n v="25"/>
    <n v="25"/>
    <n v="28.999999999999996"/>
    <n v="0"/>
    <n v="0"/>
    <n v="0"/>
    <s v="IBERIA"/>
    <s v="Spain"/>
    <x v="34"/>
    <x v="0"/>
    <n v="0"/>
  </r>
  <r>
    <x v="0"/>
    <x v="0"/>
    <n v="47"/>
    <x v="2"/>
    <n v="32798"/>
    <s v="Hotel + Experiencias Royal Mansour "/>
    <d v="2025-11-07T00:00:00"/>
    <d v="2025-11-10T00:00:00"/>
    <s v="HTL"/>
    <x v="4"/>
    <s v="EUR"/>
    <n v="2812"/>
    <n v="2812"/>
    <n v="3261.9199999999996"/>
    <n v="0"/>
    <n v="0"/>
    <n v="0"/>
    <s v="Royal Mansour Marrakech"/>
    <s v="Morocco"/>
    <x v="34"/>
    <x v="0"/>
    <n v="0"/>
  </r>
  <r>
    <x v="0"/>
    <x v="0"/>
    <n v="47"/>
    <x v="2"/>
    <n v="27610"/>
    <s v="AON INFINITY 2025 NEW GRUPOS INDEPENDIENTES"/>
    <d v="2025-11-07T00:00:00"/>
    <d v="2025-11-10T00:00:00"/>
    <s v="SEG"/>
    <x v="3"/>
    <s v="EUR"/>
    <n v="115.2"/>
    <n v="115.2"/>
    <n v="133.63200000000001"/>
    <n v="0"/>
    <n v="0"/>
    <n v="0"/>
    <s v="AON"/>
    <s v="United Kingdom"/>
    <x v="34"/>
    <x v="0"/>
    <n v="0"/>
  </r>
  <r>
    <x v="0"/>
    <x v="0"/>
    <n v="48"/>
    <x v="0"/>
    <n v="31584"/>
    <s v="Itinerario Egipto "/>
    <d v="2025-12-29T00:00:00"/>
    <d v="2026-01-09T00:00:00"/>
    <s v="PKT"/>
    <x v="0"/>
    <s v="EUR"/>
    <n v="22089.599999999999"/>
    <n v="22089.599999999999"/>
    <n v="25623.935999999998"/>
    <n v="4069.6"/>
    <n v="4069.6"/>
    <n v="4720.7359999999999"/>
    <s v="ABERCROMBIE AND KENT EGYPT"/>
    <s v="Egypt"/>
    <x v="31"/>
    <x v="0"/>
    <n v="0.18423149355352747"/>
  </r>
  <r>
    <x v="0"/>
    <x v="0"/>
    <n v="48"/>
    <x v="0"/>
    <n v="31640"/>
    <s v="Itinerario Jordania "/>
    <d v="2026-01-09T00:00:00"/>
    <d v="2026-01-14T00:00:00"/>
    <s v="PKT"/>
    <x v="0"/>
    <s v="EUR"/>
    <n v="4794.84"/>
    <n v="4794.84"/>
    <n v="5562.0144"/>
    <n v="864.64"/>
    <n v="864.64"/>
    <n v="1002.9823999999999"/>
    <s v="ABERCROMBIE AND KENT JORDAN"/>
    <s v="Jordan"/>
    <x v="35"/>
    <x v="1"/>
    <n v="0.18032718505726988"/>
  </r>
  <r>
    <x v="0"/>
    <x v="0"/>
    <n v="48"/>
    <x v="0"/>
    <n v="27688"/>
    <s v="Billetes IB | MAD CAI // AMM MAD"/>
    <d v="2025-12-29T00:00:00"/>
    <d v="2026-01-14T00:00:00"/>
    <s v="ABC"/>
    <x v="2"/>
    <s v="EUR"/>
    <n v="5649.6"/>
    <n v="5649.6"/>
    <n v="6553.5360000000001"/>
    <n v="0"/>
    <n v="0"/>
    <n v="0"/>
    <s v="Servivuelo"/>
    <s v="Spain"/>
    <x v="31"/>
    <x v="0"/>
    <n v="0"/>
  </r>
  <r>
    <x v="0"/>
    <x v="0"/>
    <n v="48"/>
    <x v="0"/>
    <n v="27688"/>
    <s v="Billetes MS | CAI LXR // ASW CAI"/>
    <d v="2025-12-31T00:00:00"/>
    <d v="2026-01-06T00:00:00"/>
    <s v="ABC"/>
    <x v="2"/>
    <s v="EUR"/>
    <n v="588.67999999999995"/>
    <n v="588.67999999999995"/>
    <n v="682.86879999999985"/>
    <n v="0"/>
    <n v="0"/>
    <n v="0"/>
    <s v="Servivuelo"/>
    <s v="Spain"/>
    <x v="31"/>
    <x v="0"/>
    <n v="0"/>
  </r>
  <r>
    <x v="0"/>
    <x v="0"/>
    <n v="48"/>
    <x v="0"/>
    <n v="27688"/>
    <s v="Billetes RJ | CAI AMM"/>
    <d v="2026-01-09T00:00:00"/>
    <d v="2026-01-09T00:00:00"/>
    <s v="ABC"/>
    <x v="2"/>
    <s v="EUR"/>
    <n v="708.38"/>
    <n v="708.38"/>
    <n v="821.72079999999994"/>
    <n v="0"/>
    <n v="0"/>
    <n v="0"/>
    <s v="Servivuelo"/>
    <s v="Spain"/>
    <x v="35"/>
    <x v="1"/>
    <n v="0"/>
  </r>
  <r>
    <x v="0"/>
    <x v="0"/>
    <n v="48"/>
    <x v="0"/>
    <n v="0"/>
    <s v="Fee emisión aereos"/>
    <d v="2026-01-09T00:00:00"/>
    <d v="2026-01-09T00:00:00"/>
    <s v="HPS Aereo"/>
    <x v="1"/>
    <s v="EUR"/>
    <n v="250"/>
    <n v="250"/>
    <n v="290"/>
    <n v="250"/>
    <n v="250"/>
    <n v="290"/>
    <s v="FEES"/>
    <n v="0"/>
    <x v="35"/>
    <x v="1"/>
    <n v="1"/>
  </r>
  <r>
    <x v="0"/>
    <x v="0"/>
    <n v="49"/>
    <x v="2"/>
    <n v="27688"/>
    <s v="Billete IB | MAD MEX MAD"/>
    <d v="2025-11-07T00:00:00"/>
    <d v="2025-11-16T00:00:00"/>
    <s v="ABC"/>
    <x v="2"/>
    <s v="EUR"/>
    <n v="3515.8"/>
    <n v="3515.8"/>
    <n v="4078.328"/>
    <n v="0"/>
    <n v="0"/>
    <n v="0"/>
    <s v="Servivuelo"/>
    <s v="Spain"/>
    <x v="34"/>
    <x v="0"/>
    <n v="0"/>
  </r>
  <r>
    <x v="0"/>
    <x v="0"/>
    <n v="50"/>
    <x v="9"/>
    <n v="28972"/>
    <s v="Hotel dos noches"/>
    <d v="2025-10-10T00:00:00"/>
    <d v="2025-10-12T00:00:00"/>
    <s v="HTL"/>
    <x v="4"/>
    <s v="USD"/>
    <n v="1200"/>
    <n v="1032"/>
    <n v="1200"/>
    <n v="110"/>
    <n v="94.6"/>
    <n v="110"/>
    <s v="Hotel Amigo"/>
    <s v="Belgium"/>
    <x v="24"/>
    <x v="0"/>
    <n v="9.166666666666666E-2"/>
  </r>
  <r>
    <x v="0"/>
    <x v="0"/>
    <n v="50"/>
    <x v="9"/>
    <n v="28972"/>
    <s v="Hotel dos noches"/>
    <d v="2025-10-15T00:00:00"/>
    <d v="2025-10-17T00:00:00"/>
    <s v="HTL"/>
    <x v="4"/>
    <s v="USD"/>
    <n v="1452"/>
    <n v="1248.72"/>
    <n v="1452"/>
    <n v="120"/>
    <n v="103.2"/>
    <n v="120"/>
    <s v="Hotel Amigo"/>
    <s v="Belgium"/>
    <x v="25"/>
    <x v="0"/>
    <n v="8.2644628099173556E-2"/>
  </r>
  <r>
    <x v="0"/>
    <x v="0"/>
    <n v="51"/>
    <x v="2"/>
    <n v="27688"/>
    <s v="Billete TP | OPO LIS MAD"/>
    <d v="2025-10-11T00:00:00"/>
    <d v="2025-10-13T00:00:00"/>
    <s v="ABC"/>
    <x v="2"/>
    <s v="EUR"/>
    <n v="330.35"/>
    <n v="330.35"/>
    <n v="383.20600000000002"/>
    <n v="0"/>
    <n v="0"/>
    <n v="0"/>
    <s v="Servivuelo"/>
    <s v="Spain"/>
    <x v="24"/>
    <x v="0"/>
    <n v="0"/>
  </r>
  <r>
    <x v="0"/>
    <x v="0"/>
    <n v="52"/>
    <x v="3"/>
    <n v="0"/>
    <s v="Fee emisión Martín"/>
    <d v="2025-12-18T00:00:00"/>
    <d v="2026-01-08T00:00:00"/>
    <s v="HPS Aereo"/>
    <x v="1"/>
    <s v="EUR"/>
    <n v="436.72"/>
    <n v="436.72"/>
    <n v="506.59519999999998"/>
    <n v="436.72"/>
    <n v="436.72"/>
    <n v="506.59519999999998"/>
    <s v="FEES"/>
    <n v="0"/>
    <x v="0"/>
    <x v="0"/>
    <n v="1"/>
  </r>
  <r>
    <x v="0"/>
    <x v="0"/>
    <n v="52"/>
    <x v="3"/>
    <n v="28093"/>
    <s v="Billete UA | ORD-LAX-NRT--HND-SFO-ORD"/>
    <d v="2025-12-20T00:00:00"/>
    <d v="2026-01-08T00:00:00"/>
    <s v="VLO"/>
    <x v="2"/>
    <s v="EUR"/>
    <n v="7461.04"/>
    <n v="7461.04"/>
    <n v="8654.8063999999995"/>
    <n v="798.76"/>
    <n v="798.76"/>
    <n v="926.56159999999988"/>
    <s v="F1S USA"/>
    <s v="United States"/>
    <x v="0"/>
    <x v="0"/>
    <n v="0.10705746115822995"/>
  </r>
  <r>
    <x v="0"/>
    <x v="0"/>
    <n v="52"/>
    <x v="3"/>
    <n v="27688"/>
    <s v="Billete AZ | LIN-TYO-LIN"/>
    <d v="2025-12-20T00:00:00"/>
    <d v="2026-01-08T00:00:00"/>
    <s v="ABC"/>
    <x v="2"/>
    <s v="EUR"/>
    <n v="4223.95"/>
    <n v="4223.95"/>
    <n v="4899.7819999999992"/>
    <n v="0"/>
    <n v="0"/>
    <n v="0"/>
    <s v="Servivuelo"/>
    <s v="Spain"/>
    <x v="0"/>
    <x v="0"/>
    <n v="0"/>
  </r>
  <r>
    <x v="0"/>
    <x v="0"/>
    <n v="52"/>
    <x v="3"/>
    <n v="27688"/>
    <s v="Billetes NH | MEX-TYO-MEX"/>
    <d v="2025-12-18T00:00:00"/>
    <d v="2026-01-08T00:00:00"/>
    <s v="ABC"/>
    <x v="2"/>
    <s v="EUR"/>
    <n v="13693.92"/>
    <n v="13693.92"/>
    <n v="15884.947199999999"/>
    <n v="0"/>
    <n v="0"/>
    <n v="0"/>
    <s v="Servivuelo"/>
    <s v="Spain"/>
    <x v="0"/>
    <x v="0"/>
    <n v="0"/>
  </r>
  <r>
    <x v="0"/>
    <x v="0"/>
    <n v="52"/>
    <x v="3"/>
    <n v="0"/>
    <s v="Fee Helen"/>
    <d v="2025-12-18T00:00:00"/>
    <d v="2026-01-08T00:00:00"/>
    <s v="HPS Agencia"/>
    <x v="1"/>
    <s v="EUR"/>
    <n v="448.37"/>
    <n v="448.37"/>
    <n v="520.10919999999999"/>
    <n v="448.37"/>
    <n v="448.37"/>
    <n v="520.10919999999999"/>
    <s v="FEES"/>
    <n v="0"/>
    <x v="0"/>
    <x v="0"/>
    <n v="1"/>
  </r>
  <r>
    <x v="0"/>
    <x v="0"/>
    <n v="52"/>
    <x v="3"/>
    <n v="27604"/>
    <s v="DMC Luxury Japan"/>
    <d v="2025-12-18T00:00:00"/>
    <d v="2026-01-08T00:00:00"/>
    <s v="PKT"/>
    <x v="0"/>
    <s v="EUR"/>
    <n v="72078"/>
    <n v="72078"/>
    <n v="83610.48"/>
    <n v="17225"/>
    <n v="17225"/>
    <n v="19981"/>
    <s v="Luxury Japan"/>
    <s v="Japan"/>
    <x v="0"/>
    <x v="0"/>
    <n v="0.23897721912372707"/>
  </r>
  <r>
    <x v="0"/>
    <x v="0"/>
    <n v="52"/>
    <x v="3"/>
    <n v="27610"/>
    <s v="AON seguro viaje"/>
    <d v="2025-12-18T00:00:00"/>
    <d v="2026-01-08T00:00:00"/>
    <s v="SEG"/>
    <x v="3"/>
    <s v="EUR"/>
    <n v="589"/>
    <n v="589"/>
    <n v="683.24"/>
    <n v="8.7200000000000006"/>
    <n v="8.7200000000000006"/>
    <n v="10.1152"/>
    <s v="AON"/>
    <s v="United Kingdom"/>
    <x v="0"/>
    <x v="0"/>
    <n v="1.4804753820033956E-2"/>
  </r>
  <r>
    <x v="0"/>
    <x v="0"/>
    <n v="52"/>
    <x v="3"/>
    <n v="28093"/>
    <s v="Billete UA | SFO-MEX-ORD "/>
    <d v="2026-01-08T00:00:00"/>
    <d v="2026-01-12T00:00:00"/>
    <s v="VLO"/>
    <x v="2"/>
    <s v="EUR"/>
    <n v="575.51"/>
    <n v="575.51"/>
    <n v="667.59159999999997"/>
    <n v="0"/>
    <n v="0"/>
    <n v="0"/>
    <s v="F1S USA"/>
    <s v="United States"/>
    <x v="35"/>
    <x v="1"/>
    <n v="0"/>
  </r>
  <r>
    <x v="0"/>
    <x v="0"/>
    <n v="52"/>
    <x v="3"/>
    <n v="0"/>
    <s v="Fee emisión UA"/>
    <d v="2026-01-08T00:00:00"/>
    <d v="2026-01-12T00:00:00"/>
    <s v="HPS Aereo"/>
    <x v="1"/>
    <s v="EUR"/>
    <n v="30"/>
    <n v="30"/>
    <n v="34.799999999999997"/>
    <n v="30"/>
    <n v="30"/>
    <n v="34.799999999999997"/>
    <s v="FEES"/>
    <n v="0"/>
    <x v="35"/>
    <x v="1"/>
    <n v="1"/>
  </r>
  <r>
    <x v="0"/>
    <x v="0"/>
    <n v="52"/>
    <x v="3"/>
    <n v="0"/>
    <s v="Recargo AMEX "/>
    <d v="2025-12-18T00:00:00"/>
    <d v="2026-01-12T00:00:00"/>
    <s v="HPS Gastos Gestion"/>
    <x v="1"/>
    <s v="EUR"/>
    <n v="56.06"/>
    <n v="56.06"/>
    <n v="65.029600000000002"/>
    <n v="56.06"/>
    <n v="56.06"/>
    <n v="65.029600000000002"/>
    <s v="FEES"/>
    <n v="0"/>
    <x v="0"/>
    <x v="0"/>
    <n v="1"/>
  </r>
  <r>
    <x v="0"/>
    <x v="0"/>
    <n v="53"/>
    <x v="10"/>
    <n v="32066"/>
    <s v="7 noches Hotel Park Hyatt Niseko"/>
    <d v="2025-12-28T00:00:00"/>
    <d v="2026-01-04T00:00:00"/>
    <s v="HTL"/>
    <x v="4"/>
    <s v="EUR"/>
    <n v="23250"/>
    <n v="23250"/>
    <n v="26969.999999999996"/>
    <n v="1809"/>
    <n v="1809"/>
    <n v="2098.44"/>
    <s v="Hotel Park Hyatt Niseko"/>
    <s v="Japan"/>
    <x v="31"/>
    <x v="0"/>
    <n v="7.7806451612903241E-2"/>
  </r>
  <r>
    <x v="0"/>
    <x v="0"/>
    <n v="53"/>
    <x v="10"/>
    <n v="27688"/>
    <s v="Billetes IB | MAD-TYO-MAD"/>
    <d v="2025-12-25T00:00:00"/>
    <d v="2026-01-05T00:00:00"/>
    <s v="ABC"/>
    <x v="2"/>
    <s v="EUR"/>
    <n v="17879.099999999999"/>
    <n v="17879.099999999999"/>
    <n v="20739.755999999998"/>
    <n v="0"/>
    <n v="0"/>
    <n v="0"/>
    <s v="Servivuelo"/>
    <s v="Spain"/>
    <x v="1"/>
    <x v="0"/>
    <n v="0"/>
  </r>
  <r>
    <x v="0"/>
    <x v="0"/>
    <n v="53"/>
    <x v="10"/>
    <n v="27688"/>
    <s v="Billetes JL | TYO-CTS-TYO"/>
    <d v="2025-12-28T00:00:00"/>
    <d v="2026-01-04T00:00:00"/>
    <s v="ABC"/>
    <x v="2"/>
    <s v="EUR"/>
    <n v="1889.82"/>
    <n v="1889.82"/>
    <n v="2192.1911999999998"/>
    <n v="0"/>
    <n v="0"/>
    <n v="0"/>
    <s v="Servivuelo"/>
    <s v="Spain"/>
    <x v="31"/>
    <x v="0"/>
    <n v="0"/>
  </r>
  <r>
    <x v="0"/>
    <x v="0"/>
    <n v="53"/>
    <x v="10"/>
    <n v="0"/>
    <s v="Fee emisión"/>
    <d v="2025-12-28T00:00:00"/>
    <d v="2026-01-04T00:00:00"/>
    <s v="HPS Aereo"/>
    <x v="1"/>
    <s v="EUR"/>
    <n v="285"/>
    <n v="285"/>
    <n v="330.59999999999997"/>
    <n v="285"/>
    <n v="285"/>
    <n v="330.59999999999997"/>
    <s v="FEES"/>
    <n v="0"/>
    <x v="31"/>
    <x v="0"/>
    <n v="1"/>
  </r>
  <r>
    <x v="0"/>
    <x v="0"/>
    <n v="53"/>
    <x v="10"/>
    <n v="32364"/>
    <s v="Estancia Edition Tokyo Ginza, 2 habitaciones"/>
    <d v="2025-12-26T00:00:00"/>
    <d v="2025-12-28T00:00:00"/>
    <s v="HTL"/>
    <x v="4"/>
    <s v="EUR"/>
    <n v="8561"/>
    <n v="8561"/>
    <n v="9930.76"/>
    <n v="852"/>
    <n v="852"/>
    <n v="988.31999999999994"/>
    <s v="The Tokyo EDITION, Ginza"/>
    <s v="Japan"/>
    <x v="1"/>
    <x v="0"/>
    <n v="9.9521083985515707E-2"/>
  </r>
  <r>
    <x v="0"/>
    <x v="0"/>
    <n v="53"/>
    <x v="10"/>
    <n v="34276"/>
    <s v="1 noche 2 habitaciones, Hotel Janu Tokyo"/>
    <d v="2026-01-04T00:00:00"/>
    <d v="2026-01-05T00:00:00"/>
    <s v="HTL"/>
    <x v="4"/>
    <s v="EUR"/>
    <n v="1752.69"/>
    <n v="1752.69"/>
    <n v="2033.1204"/>
    <n v="211"/>
    <n v="211"/>
    <n v="244.76"/>
    <s v="JANU TOKYO"/>
    <s v="Japan"/>
    <x v="35"/>
    <x v="1"/>
    <n v="0.12038637751114001"/>
  </r>
  <r>
    <x v="0"/>
    <x v="0"/>
    <n v="53"/>
    <x v="10"/>
    <n v="0"/>
    <s v="Sobrecomision"/>
    <d v="2025-12-25T00:00:00"/>
    <d v="2026-01-05T00:00:00"/>
    <s v="HPS Agencia"/>
    <x v="1"/>
    <s v="EUR"/>
    <n v="364.72"/>
    <n v="364.72"/>
    <n v="423.0752"/>
    <n v="364.72"/>
    <n v="364.72"/>
    <n v="423.0752"/>
    <s v="FEES"/>
    <n v="0"/>
    <x v="1"/>
    <x v="0"/>
    <n v="1"/>
  </r>
  <r>
    <x v="0"/>
    <x v="0"/>
    <n v="54"/>
    <x v="4"/>
    <n v="29073"/>
    <s v="Reservación Backstage Zermatt"/>
    <d v="2025-12-26T00:00:00"/>
    <d v="2026-01-03T00:00:00"/>
    <s v="HTL"/>
    <x v="4"/>
    <s v="EUR"/>
    <n v="18909.669999999998"/>
    <n v="18909.669999999998"/>
    <n v="21935.217199999996"/>
    <n v="423.82"/>
    <n v="423.82"/>
    <n v="491.63119999999998"/>
    <s v="Backstage Hotel Vernissage"/>
    <s v="Switzerland"/>
    <x v="1"/>
    <x v="0"/>
    <n v="2.2412871298124189E-2"/>
  </r>
  <r>
    <x v="0"/>
    <x v="0"/>
    <n v="54"/>
    <x v="4"/>
    <n v="27610"/>
    <s v="Seguro de Libre Dersistimiento"/>
    <d v="2025-12-26T00:00:00"/>
    <d v="2026-01-03T00:00:00"/>
    <s v="SEG"/>
    <x v="3"/>
    <s v="EUR"/>
    <n v="549.12"/>
    <n v="549.12"/>
    <n v="636.97919999999999"/>
    <n v="0"/>
    <n v="0"/>
    <n v="0"/>
    <s v="AON"/>
    <s v="United Kingdom"/>
    <x v="1"/>
    <x v="0"/>
    <n v="0"/>
  </r>
  <r>
    <x v="0"/>
    <x v="0"/>
    <n v="55"/>
    <x v="10"/>
    <n v="32256"/>
    <s v="Estancia 1 habitacion por 1 noche"/>
    <d v="2025-10-29T00:00:00"/>
    <d v="2025-10-30T00:00:00"/>
    <s v="HTL"/>
    <x v="4"/>
    <s v="EUR"/>
    <n v="528"/>
    <n v="528"/>
    <n v="612.4799999999999"/>
    <n v="0"/>
    <n v="0"/>
    <n v="0"/>
    <s v="HOTEL ARTS BARCELONA"/>
    <s v="Spain"/>
    <x v="22"/>
    <x v="0"/>
    <n v="0"/>
  </r>
  <r>
    <x v="0"/>
    <x v="0"/>
    <n v="56"/>
    <x v="1"/>
    <n v="27604"/>
    <s v="Viaje Japon hoteles + trenes + traslados "/>
    <d v="2025-11-14T00:00:00"/>
    <d v="2025-11-23T00:00:00"/>
    <s v="PKT"/>
    <x v="0"/>
    <s v="EUR"/>
    <n v="24058"/>
    <n v="24058"/>
    <n v="27907.279999999999"/>
    <n v="4539"/>
    <n v="4539"/>
    <n v="5265.24"/>
    <s v="Luxury Japan"/>
    <s v="Japan"/>
    <x v="17"/>
    <x v="0"/>
    <n v="0.18866904979632554"/>
  </r>
  <r>
    <x v="0"/>
    <x v="0"/>
    <n v="56"/>
    <x v="1"/>
    <n v="27610"/>
    <s v="Seguro asistencia y anulacion"/>
    <d v="2025-11-14T00:00:00"/>
    <d v="2025-11-23T00:00:00"/>
    <s v="SEG"/>
    <x v="3"/>
    <s v="EUR"/>
    <n v="360"/>
    <n v="360"/>
    <n v="417.59999999999997"/>
    <n v="44.44"/>
    <n v="44.44"/>
    <n v="51.550399999999996"/>
    <s v="AON"/>
    <s v="United Kingdom"/>
    <x v="17"/>
    <x v="0"/>
    <n v="0.12344444444444444"/>
  </r>
  <r>
    <x v="0"/>
    <x v="0"/>
    <n v="56"/>
    <x v="1"/>
    <n v="27604"/>
    <s v="Pagos extras durante el viaje "/>
    <d v="2025-11-14T00:00:00"/>
    <d v="2025-11-23T00:00:00"/>
    <s v="PKT"/>
    <x v="0"/>
    <s v="EUR"/>
    <n v="1835"/>
    <n v="1835"/>
    <n v="2128.6"/>
    <n v="659.09"/>
    <n v="659.09"/>
    <n v="764.5444"/>
    <s v="Luxury Japan"/>
    <s v="Japan"/>
    <x v="17"/>
    <x v="0"/>
    <n v="0.35917711171662126"/>
  </r>
  <r>
    <x v="0"/>
    <x v="0"/>
    <n v="57"/>
    <x v="8"/>
    <n v="28092"/>
    <s v="Pago deposito Trails of Indochina"/>
    <d v="2026-10-21T00:00:00"/>
    <d v="2026-10-30T00:00:00"/>
    <s v="PKT"/>
    <x v="0"/>
    <s v="EUR"/>
    <n v="4389"/>
    <n v="4389"/>
    <n v="5091.24"/>
    <n v="614.52"/>
    <n v="614.52"/>
    <n v="712.84319999999991"/>
    <s v="Trails of Indochina"/>
    <s v="Vietnam"/>
    <x v="21"/>
    <x v="1"/>
    <n v="0.14001367053998631"/>
  </r>
  <r>
    <x v="0"/>
    <x v="0"/>
    <n v="57"/>
    <x v="8"/>
    <n v="28093"/>
    <s v="Billete QR | MAD-SIN // DPS-MAD"/>
    <d v="2026-09-20T00:00:00"/>
    <d v="2026-10-04T00:00:00"/>
    <s v="VLO"/>
    <x v="2"/>
    <s v="EUR"/>
    <n v="801.17"/>
    <n v="801.17"/>
    <n v="929.35719999999992"/>
    <n v="0"/>
    <n v="0"/>
    <n v="0"/>
    <s v="F1S USA"/>
    <s v="United States"/>
    <x v="26"/>
    <x v="1"/>
    <n v="0"/>
  </r>
  <r>
    <x v="0"/>
    <x v="0"/>
    <n v="57"/>
    <x v="8"/>
    <n v="28093"/>
    <s v="Billete QR | MAD-SIN // DPS-MAD"/>
    <d v="2026-09-20T00:00:00"/>
    <d v="2026-10-04T00:00:00"/>
    <s v="VLO"/>
    <x v="2"/>
    <s v="EUR"/>
    <n v="801.17"/>
    <n v="801.17"/>
    <n v="929.35719999999992"/>
    <n v="0"/>
    <n v="0"/>
    <n v="0"/>
    <s v="F1S USA"/>
    <s v="United States"/>
    <x v="26"/>
    <x v="1"/>
    <n v="0"/>
  </r>
  <r>
    <x v="0"/>
    <x v="0"/>
    <n v="57"/>
    <x v="8"/>
    <n v="28093"/>
    <s v="Billete GA | SIN-DPS"/>
    <d v="2026-09-23T00:00:00"/>
    <d v="2026-10-23T00:00:00"/>
    <s v="VLO"/>
    <x v="2"/>
    <s v="EUR"/>
    <n v="251.42"/>
    <n v="251.42"/>
    <n v="291.64719999999994"/>
    <n v="0"/>
    <n v="0"/>
    <n v="0"/>
    <s v="F1S USA"/>
    <s v="United States"/>
    <x v="26"/>
    <x v="1"/>
    <n v="0"/>
  </r>
  <r>
    <x v="0"/>
    <x v="0"/>
    <n v="57"/>
    <x v="8"/>
    <n v="28093"/>
    <s v="Billete GA | SIN-DPS"/>
    <d v="2026-09-23T00:00:00"/>
    <d v="2026-10-23T00:00:00"/>
    <s v="VLO"/>
    <x v="2"/>
    <s v="EUR"/>
    <n v="251.42"/>
    <n v="251.42"/>
    <n v="291.64719999999994"/>
    <n v="0"/>
    <n v="0"/>
    <n v="0"/>
    <s v="F1S USA"/>
    <s v="United States"/>
    <x v="26"/>
    <x v="1"/>
    <n v="0"/>
  </r>
  <r>
    <x v="0"/>
    <x v="0"/>
    <n v="57"/>
    <x v="8"/>
    <n v="0"/>
    <s v="Fee emisión"/>
    <d v="2026-09-23T00:00:00"/>
    <d v="2026-10-23T00:00:00"/>
    <s v="HPS Aereo"/>
    <x v="1"/>
    <s v="EUR"/>
    <n v="160"/>
    <n v="160"/>
    <n v="185.6"/>
    <n v="160"/>
    <n v="160"/>
    <n v="185.6"/>
    <s v="FEES"/>
    <n v="0"/>
    <x v="26"/>
    <x v="1"/>
    <n v="1"/>
  </r>
  <r>
    <x v="0"/>
    <x v="0"/>
    <n v="57"/>
    <x v="8"/>
    <n v="34292"/>
    <s v="Alojamiento en Cap Karoso"/>
    <d v="2026-09-30T00:00:00"/>
    <d v="2026-10-04T00:00:00"/>
    <s v="HTL"/>
    <x v="4"/>
    <s v="EUR"/>
    <n v="4044.17"/>
    <n v="4044.17"/>
    <n v="4691.2371999999996"/>
    <n v="496.65"/>
    <n v="496.65"/>
    <n v="576.11399999999992"/>
    <s v="Kap Caroso"/>
    <s v="Indonesia"/>
    <x v="23"/>
    <x v="1"/>
    <n v="0.12280641021519867"/>
  </r>
  <r>
    <x v="0"/>
    <x v="0"/>
    <n v="58"/>
    <x v="11"/>
    <n v="30800"/>
    <s v="7/11 Transporte - Abu Dhabi; 8/11 Transporte y Guia - Dubai"/>
    <d v="2025-11-07T00:00:00"/>
    <d v="2025-11-08T00:00:00"/>
    <s v="PKT"/>
    <x v="0"/>
    <s v="EUR"/>
    <n v="533.6"/>
    <n v="533.6"/>
    <n v="618.976"/>
    <n v="159"/>
    <n v="159"/>
    <n v="184.44"/>
    <s v="LEVEL UP TRAVEL"/>
    <s v="United Arab Emirates"/>
    <x v="34"/>
    <x v="0"/>
    <n v="0.29797601199400298"/>
  </r>
  <r>
    <x v="0"/>
    <x v="0"/>
    <n v="59"/>
    <x v="4"/>
    <n v="32940"/>
    <s v="15% Reservación de Barco Nilo Lumière"/>
    <d v="2026-03-25T00:00:00"/>
    <d v="2026-04-06T00:00:00"/>
    <s v="HTL"/>
    <x v="4"/>
    <s v="EUR"/>
    <n v="7140.36"/>
    <n v="7140.36"/>
    <n v="8282.8175999999985"/>
    <n v="661.13"/>
    <n v="661.13"/>
    <n v="766.91079999999999"/>
    <s v="Nubia Tours"/>
    <s v="Egypt"/>
    <x v="36"/>
    <x v="1"/>
    <n v="9.2590569663154251E-2"/>
  </r>
  <r>
    <x v="0"/>
    <x v="0"/>
    <n v="59"/>
    <x v="4"/>
    <n v="28093"/>
    <s v="Billete MS | MAD-CAI//LXR-CAI-MAD"/>
    <d v="2026-03-25T00:00:00"/>
    <d v="2026-04-04T00:00:00"/>
    <s v="VLO"/>
    <x v="2"/>
    <s v="EUR"/>
    <n v="809.61"/>
    <n v="809.61"/>
    <n v="939.1475999999999"/>
    <n v="28.45"/>
    <n v="28.45"/>
    <n v="33.001999999999995"/>
    <s v="F1S USA"/>
    <s v="United States"/>
    <x v="36"/>
    <x v="1"/>
    <n v="3.5140376230530748E-2"/>
  </r>
  <r>
    <x v="0"/>
    <x v="0"/>
    <n v="59"/>
    <x v="4"/>
    <n v="28093"/>
    <s v="Billete MS | MAD-CAI//LXR-CAI-MAD"/>
    <d v="2026-03-25T00:00:00"/>
    <d v="2026-04-04T00:00:00"/>
    <s v="VLO"/>
    <x v="2"/>
    <s v="EUR"/>
    <n v="1184"/>
    <n v="1184"/>
    <n v="1373.4399999999998"/>
    <n v="0"/>
    <n v="0"/>
    <n v="0"/>
    <s v="F1S USA"/>
    <s v="United States"/>
    <x v="36"/>
    <x v="1"/>
    <n v="0"/>
  </r>
  <r>
    <x v="0"/>
    <x v="0"/>
    <n v="59"/>
    <x v="4"/>
    <n v="28093"/>
    <s v="Billete MS | MAD-CAI//LXR-CAI-MAD"/>
    <d v="2026-03-25T00:00:00"/>
    <d v="2026-04-04T00:00:00"/>
    <s v="VLO"/>
    <x v="2"/>
    <s v="EUR"/>
    <n v="1184"/>
    <n v="1184"/>
    <n v="1373.4399999999998"/>
    <n v="0"/>
    <n v="0"/>
    <n v="0"/>
    <s v="F1S USA"/>
    <s v="United States"/>
    <x v="36"/>
    <x v="1"/>
    <n v="0"/>
  </r>
  <r>
    <x v="0"/>
    <x v="0"/>
    <n v="59"/>
    <x v="4"/>
    <n v="28093"/>
    <s v="Billete MS | MAD-CAI//LXR-CAI-MAD"/>
    <d v="2026-03-25T00:00:00"/>
    <d v="2026-04-04T00:00:00"/>
    <s v="VLO"/>
    <x v="2"/>
    <s v="EUR"/>
    <n v="1184"/>
    <n v="1184"/>
    <n v="1373.4399999999998"/>
    <n v="0"/>
    <n v="0"/>
    <n v="0"/>
    <s v="F1S USA"/>
    <s v="United States"/>
    <x v="36"/>
    <x v="1"/>
    <n v="0"/>
  </r>
  <r>
    <x v="0"/>
    <x v="0"/>
    <n v="59"/>
    <x v="4"/>
    <n v="28093"/>
    <s v="Billete MS | MAD-CAI//LXR-CAI-MAD"/>
    <d v="2026-03-25T00:00:00"/>
    <d v="2026-04-04T00:00:00"/>
    <s v="VLO"/>
    <x v="2"/>
    <s v="EUR"/>
    <n v="962"/>
    <n v="962"/>
    <n v="1115.9199999999998"/>
    <n v="0"/>
    <n v="0"/>
    <n v="0"/>
    <s v="F1S USA"/>
    <s v="United States"/>
    <x v="36"/>
    <x v="1"/>
    <n v="0"/>
  </r>
  <r>
    <x v="0"/>
    <x v="0"/>
    <n v="59"/>
    <x v="4"/>
    <n v="28093"/>
    <s v="Billete MS | MAD-CAI//LXR-CAI-MAD"/>
    <d v="2026-03-25T00:00:00"/>
    <d v="2026-04-04T00:00:00"/>
    <s v="VLO"/>
    <x v="2"/>
    <s v="EUR"/>
    <n v="962"/>
    <n v="962"/>
    <n v="1115.9199999999998"/>
    <n v="0"/>
    <n v="0"/>
    <n v="0"/>
    <s v="F1S USA"/>
    <s v="United States"/>
    <x v="36"/>
    <x v="1"/>
    <n v="0"/>
  </r>
  <r>
    <x v="0"/>
    <x v="0"/>
    <n v="59"/>
    <x v="4"/>
    <n v="0"/>
    <s v="Fee emision familia Henkel"/>
    <d v="2026-03-25T00:00:00"/>
    <d v="2026-04-06T00:00:00"/>
    <s v="HPS Aereo"/>
    <x v="1"/>
    <s v="EUR"/>
    <n v="375"/>
    <n v="375"/>
    <n v="434.99999999999994"/>
    <n v="375"/>
    <n v="375"/>
    <n v="434.99999999999994"/>
    <s v="FEES"/>
    <n v="0"/>
    <x v="36"/>
    <x v="1"/>
    <n v="1"/>
  </r>
  <r>
    <x v="0"/>
    <x v="0"/>
    <n v="59"/>
    <x v="4"/>
    <n v="28093"/>
    <s v="Billete MS | MAD-CAI-ASW//LXR-CAI-MAD"/>
    <d v="2026-03-27T00:00:00"/>
    <d v="2026-04-06T00:00:00"/>
    <s v="VLO"/>
    <x v="2"/>
    <s v="EUR"/>
    <n v="1871"/>
    <n v="1871"/>
    <n v="2170.3599999999997"/>
    <n v="0"/>
    <n v="0"/>
    <n v="0"/>
    <s v="F1S USA"/>
    <s v="United States"/>
    <x v="36"/>
    <x v="1"/>
    <n v="0"/>
  </r>
  <r>
    <x v="0"/>
    <x v="0"/>
    <n v="59"/>
    <x v="4"/>
    <n v="28093"/>
    <s v="Billete MS | MAD-CAI-ASW//LXR-CAI-MAD"/>
    <d v="2026-03-27T00:00:00"/>
    <d v="2026-04-06T00:00:00"/>
    <s v="VLO"/>
    <x v="2"/>
    <s v="EUR"/>
    <n v="1871"/>
    <n v="1871"/>
    <n v="2170.3599999999997"/>
    <n v="0"/>
    <n v="0"/>
    <n v="0"/>
    <s v="F1S USA"/>
    <s v="United States"/>
    <x v="36"/>
    <x v="1"/>
    <n v="0"/>
  </r>
  <r>
    <x v="0"/>
    <x v="0"/>
    <n v="59"/>
    <x v="4"/>
    <n v="28093"/>
    <s v="Billete MS | MAD-CAI-ASW//LXR-CAI-MAD"/>
    <d v="2026-03-27T00:00:00"/>
    <d v="2026-04-06T00:00:00"/>
    <s v="VLO"/>
    <x v="2"/>
    <s v="EUR"/>
    <n v="1871"/>
    <n v="1871"/>
    <n v="2170.3599999999997"/>
    <n v="0"/>
    <n v="0"/>
    <n v="0"/>
    <s v="F1S USA"/>
    <s v="United States"/>
    <x v="36"/>
    <x v="1"/>
    <n v="0"/>
  </r>
  <r>
    <x v="0"/>
    <x v="0"/>
    <n v="59"/>
    <x v="4"/>
    <n v="28093"/>
    <s v="Billete MS | MAD-CAI-ASW//LXR-CAI-MAD"/>
    <d v="2026-03-27T00:00:00"/>
    <d v="2026-04-06T00:00:00"/>
    <s v="VLO"/>
    <x v="2"/>
    <s v="EUR"/>
    <n v="1871"/>
    <n v="1871"/>
    <n v="2170.3599999999997"/>
    <n v="0"/>
    <n v="0"/>
    <n v="0"/>
    <s v="F1S USA"/>
    <s v="United States"/>
    <x v="36"/>
    <x v="1"/>
    <n v="0"/>
  </r>
  <r>
    <x v="0"/>
    <x v="0"/>
    <n v="59"/>
    <x v="4"/>
    <n v="28093"/>
    <s v="Billete MS | MAD-CAI-ASW//LXR-CAI-MAD"/>
    <d v="2026-03-27T00:00:00"/>
    <d v="2026-04-06T00:00:00"/>
    <s v="VLO"/>
    <x v="2"/>
    <s v="EUR"/>
    <n v="1871"/>
    <n v="1871"/>
    <n v="2170.3599999999997"/>
    <n v="0"/>
    <n v="0"/>
    <n v="0"/>
    <s v="F1S USA"/>
    <s v="United States"/>
    <x v="36"/>
    <x v="1"/>
    <n v="0"/>
  </r>
  <r>
    <x v="0"/>
    <x v="0"/>
    <n v="59"/>
    <x v="4"/>
    <n v="28093"/>
    <s v="Billete MS | MAD-CAI-ASW//LXR-CAI-MAD"/>
    <d v="2026-03-27T00:00:00"/>
    <d v="2026-04-06T00:00:00"/>
    <s v="VLO"/>
    <x v="2"/>
    <s v="EUR"/>
    <n v="1871"/>
    <n v="1871"/>
    <n v="2170.3599999999997"/>
    <n v="0"/>
    <n v="0"/>
    <n v="0"/>
    <s v="F1S USA"/>
    <s v="United States"/>
    <x v="36"/>
    <x v="1"/>
    <n v="0"/>
  </r>
  <r>
    <x v="0"/>
    <x v="0"/>
    <n v="59"/>
    <x v="4"/>
    <n v="0"/>
    <s v="Fee emision familia Flores"/>
    <d v="2026-03-27T00:00:00"/>
    <d v="2026-04-06T00:00:00"/>
    <s v="HPS Aereo"/>
    <x v="1"/>
    <s v="EUR"/>
    <n v="390"/>
    <n v="390"/>
    <n v="452.4"/>
    <n v="390"/>
    <n v="390"/>
    <n v="452.4"/>
    <s v="FEES"/>
    <n v="0"/>
    <x v="36"/>
    <x v="1"/>
    <n v="1"/>
  </r>
  <r>
    <x v="0"/>
    <x v="0"/>
    <n v="59"/>
    <x v="4"/>
    <n v="27688"/>
    <s v="Vuelos Aswan"/>
    <d v="2026-03-25T00:00:00"/>
    <d v="2026-04-06T00:00:00"/>
    <s v="ABC"/>
    <x v="2"/>
    <s v="EUR"/>
    <n v="496"/>
    <n v="496"/>
    <n v="575.36"/>
    <n v="184.12"/>
    <n v="184.12"/>
    <n v="213.57919999999999"/>
    <s v="Servivuelo"/>
    <s v="Spain"/>
    <x v="36"/>
    <x v="1"/>
    <n v="0.37120967741935479"/>
  </r>
  <r>
    <x v="0"/>
    <x v="0"/>
    <n v="59"/>
    <x v="4"/>
    <n v="0"/>
    <s v="Honorarios"/>
    <d v="2026-03-25T00:00:00"/>
    <d v="2026-04-06T00:00:00"/>
    <s v="HPS Agencia"/>
    <x v="1"/>
    <s v="EUR"/>
    <n v="930.54"/>
    <n v="930.54"/>
    <n v="1079.4263999999998"/>
    <n v="930.54"/>
    <n v="930.54"/>
    <n v="1079.4263999999998"/>
    <s v="FEES"/>
    <n v="0"/>
    <x v="36"/>
    <x v="1"/>
    <n v="1"/>
  </r>
  <r>
    <x v="0"/>
    <x v="0"/>
    <n v="59"/>
    <x v="4"/>
    <n v="28093"/>
    <s v="Billete MS | Reemision HENKEL ROJAS/EDUARDO"/>
    <d v="2026-03-25T00:00:00"/>
    <d v="2026-04-04T00:00:00"/>
    <s v="VLO"/>
    <x v="2"/>
    <s v="EUR"/>
    <n v="290"/>
    <n v="290"/>
    <n v="336.4"/>
    <n v="0"/>
    <n v="0"/>
    <n v="0"/>
    <s v="F1S USA"/>
    <s v="United States"/>
    <x v="36"/>
    <x v="1"/>
    <n v="0"/>
  </r>
  <r>
    <x v="0"/>
    <x v="0"/>
    <n v="59"/>
    <x v="4"/>
    <n v="28093"/>
    <s v="Billete MS | Reemision MIGUEL CHECA/MARINETTE"/>
    <d v="2026-03-25T00:00:00"/>
    <d v="2026-04-04T00:00:00"/>
    <s v="VLO"/>
    <x v="2"/>
    <s v="EUR"/>
    <n v="290"/>
    <n v="290"/>
    <n v="336.4"/>
    <n v="0"/>
    <n v="0"/>
    <n v="0"/>
    <s v="F1S USA"/>
    <s v="United States"/>
    <x v="36"/>
    <x v="1"/>
    <n v="0"/>
  </r>
  <r>
    <x v="0"/>
    <x v="0"/>
    <n v="59"/>
    <x v="4"/>
    <n v="0"/>
    <s v="Fee reemision"/>
    <d v="2026-03-25T00:00:00"/>
    <d v="2026-04-04T00:00:00"/>
    <s v="HPS Aereo"/>
    <x v="1"/>
    <s v="EUR"/>
    <n v="40"/>
    <n v="40"/>
    <n v="46.4"/>
    <n v="40"/>
    <n v="40"/>
    <n v="46.4"/>
    <s v="FEES"/>
    <n v="0"/>
    <x v="36"/>
    <x v="1"/>
    <n v="1"/>
  </r>
  <r>
    <x v="0"/>
    <x v="0"/>
    <n v="59"/>
    <x v="4"/>
    <n v="0"/>
    <s v="Sobrecomisión"/>
    <d v="2026-03-25T00:00:00"/>
    <d v="2026-04-06T00:00:00"/>
    <s v="HPS Agencia"/>
    <x v="1"/>
    <s v="EUR"/>
    <n v="150"/>
    <n v="150"/>
    <n v="174"/>
    <n v="150"/>
    <n v="150"/>
    <n v="174"/>
    <s v="FEES"/>
    <n v="0"/>
    <x v="36"/>
    <x v="1"/>
    <n v="1"/>
  </r>
  <r>
    <x v="0"/>
    <x v="0"/>
    <n v="59"/>
    <x v="4"/>
    <n v="0"/>
    <s v="Sobrecomisión"/>
    <d v="2026-03-25T00:00:00"/>
    <d v="2026-04-06T00:00:00"/>
    <s v="HPS Agencia"/>
    <x v="1"/>
    <s v="EUR"/>
    <n v="1164.42"/>
    <n v="1164.42"/>
    <n v="1350.7272"/>
    <n v="1164.42"/>
    <n v="1164.42"/>
    <n v="1350.7272"/>
    <s v="FEES"/>
    <n v="0"/>
    <x v="36"/>
    <x v="1"/>
    <n v="1"/>
  </r>
  <r>
    <x v="0"/>
    <x v="0"/>
    <n v="59"/>
    <x v="4"/>
    <n v="27688"/>
    <s v="Vuelos MAD-CAI Turista"/>
    <d v="2026-03-26T00:00:00"/>
    <d v="2026-03-26T00:00:00"/>
    <s v="ABC"/>
    <x v="2"/>
    <s v="EUR"/>
    <n v="962.48"/>
    <n v="962.48"/>
    <n v="1116.4767999999999"/>
    <n v="0"/>
    <n v="0"/>
    <n v="0"/>
    <s v="Servivuelo"/>
    <s v="Spain"/>
    <x v="36"/>
    <x v="1"/>
    <n v="0"/>
  </r>
  <r>
    <x v="0"/>
    <x v="0"/>
    <n v="59"/>
    <x v="4"/>
    <n v="27688"/>
    <s v="Vuelos MAD-CAI Business"/>
    <d v="2026-03-26T00:00:00"/>
    <d v="2026-03-26T00:00:00"/>
    <s v="ABC"/>
    <x v="2"/>
    <s v="EUR"/>
    <n v="1958.38"/>
    <n v="1958.38"/>
    <n v="2271.7208000000001"/>
    <n v="0"/>
    <n v="0"/>
    <n v="0"/>
    <s v="Servivuelo"/>
    <s v="Spain"/>
    <x v="36"/>
    <x v="1"/>
    <n v="0"/>
  </r>
  <r>
    <x v="0"/>
    <x v="0"/>
    <n v="59"/>
    <x v="4"/>
    <n v="27688"/>
    <s v="Vuelos CAI-ASW"/>
    <d v="2026-03-27T00:00:00"/>
    <d v="2026-03-27T00:00:00"/>
    <s v="ABC"/>
    <x v="2"/>
    <s v="EUR"/>
    <n v="233.74"/>
    <n v="233.74"/>
    <n v="271.13839999999999"/>
    <n v="35.06"/>
    <n v="35.06"/>
    <n v="40.669600000000003"/>
    <s v="Servivuelo"/>
    <s v="Spain"/>
    <x v="36"/>
    <x v="1"/>
    <n v="0.14999572174210662"/>
  </r>
  <r>
    <x v="0"/>
    <x v="0"/>
    <n v="59"/>
    <x v="4"/>
    <n v="27688"/>
    <s v="Vuelos LXR-CAI"/>
    <d v="2026-04-03T00:00:00"/>
    <d v="2026-04-03T00:00:00"/>
    <s v="ABC"/>
    <x v="2"/>
    <s v="EUR"/>
    <n v="729.6"/>
    <n v="729.6"/>
    <n v="846.33600000000001"/>
    <n v="114.32"/>
    <n v="114.32"/>
    <n v="132.6112"/>
    <s v="Servivuelo"/>
    <s v="Spain"/>
    <x v="37"/>
    <x v="1"/>
    <n v="0.15668859649122807"/>
  </r>
  <r>
    <x v="0"/>
    <x v="0"/>
    <n v="59"/>
    <x v="4"/>
    <n v="27688"/>
    <s v="Vuelos CAI-MAD"/>
    <d v="2026-04-06T00:00:00"/>
    <d v="2026-04-06T00:00:00"/>
    <s v="ABC"/>
    <x v="2"/>
    <s v="EUR"/>
    <n v="3391.36"/>
    <n v="3391.36"/>
    <n v="3933.9775999999997"/>
    <n v="0"/>
    <n v="0"/>
    <n v="0"/>
    <s v="Servivuelo"/>
    <s v="Spain"/>
    <x v="38"/>
    <x v="1"/>
    <n v="0"/>
  </r>
  <r>
    <x v="0"/>
    <x v="0"/>
    <n v="59"/>
    <x v="4"/>
    <n v="0"/>
    <s v="Honorarios Espinosa por Vuelos 35? por Pax por Vuelo"/>
    <d v="2026-04-03T00:00:00"/>
    <d v="2026-04-03T00:00:00"/>
    <s v="HPS Aereo"/>
    <x v="1"/>
    <s v="EUR"/>
    <n v="716.44"/>
    <n v="716.44"/>
    <n v="831.07039999999995"/>
    <n v="716.44"/>
    <n v="716.44"/>
    <n v="831.07039999999995"/>
    <s v="FEES"/>
    <n v="0"/>
    <x v="37"/>
    <x v="1"/>
    <n v="1"/>
  </r>
  <r>
    <x v="0"/>
    <x v="0"/>
    <n v="59"/>
    <x v="4"/>
    <n v="32940"/>
    <s v="Deposito para Reservación"/>
    <d v="2026-03-25T00:00:00"/>
    <d v="2026-04-06T00:00:00"/>
    <s v="HTL"/>
    <x v="4"/>
    <s v="EUR"/>
    <n v="23282.47"/>
    <n v="23282.47"/>
    <n v="27007.665199999999"/>
    <n v="3492.3"/>
    <n v="3492.3"/>
    <n v="4051.0679999999998"/>
    <s v="Nubia Tours"/>
    <s v="Egypt"/>
    <x v="36"/>
    <x v="1"/>
    <n v="0.1499969719707574"/>
  </r>
  <r>
    <x v="0"/>
    <x v="0"/>
    <n v="60"/>
    <x v="4"/>
    <n v="27688"/>
    <s v="Vuelos Servivuelo"/>
    <d v="2025-12-01T00:00:00"/>
    <d v="2025-12-22T00:00:00"/>
    <s v="HTL"/>
    <x v="4"/>
    <s v="EUR"/>
    <n v="3364.52"/>
    <n v="3364.52"/>
    <n v="3902.8431999999998"/>
    <n v="0"/>
    <n v="0"/>
    <n v="0"/>
    <s v="Servivuelo"/>
    <s v="Spain"/>
    <x v="10"/>
    <x v="0"/>
    <n v="0"/>
  </r>
  <r>
    <x v="0"/>
    <x v="0"/>
    <n v="60"/>
    <x v="4"/>
    <n v="27688"/>
    <s v="Vuelos Servivuelo MID"/>
    <d v="2025-12-01T00:00:00"/>
    <d v="2025-12-22T00:00:00"/>
    <s v="ABC"/>
    <x v="2"/>
    <s v="EUR"/>
    <n v="654.91"/>
    <n v="654.91"/>
    <n v="759.6955999999999"/>
    <n v="0"/>
    <n v="0"/>
    <n v="0"/>
    <s v="Servivuelo"/>
    <s v="Spain"/>
    <x v="10"/>
    <x v="0"/>
    <n v="0"/>
  </r>
  <r>
    <x v="0"/>
    <x v="0"/>
    <n v="60"/>
    <x v="4"/>
    <n v="27688"/>
    <s v="Vuelos Servivuelo"/>
    <d v="2025-12-01T00:00:00"/>
    <d v="2025-12-22T00:00:00"/>
    <s v="ABC"/>
    <x v="2"/>
    <s v="EUR"/>
    <n v="619.57000000000005"/>
    <n v="619.57000000000005"/>
    <n v="718.70119999999997"/>
    <n v="0"/>
    <n v="0"/>
    <n v="0"/>
    <s v="Servivuelo"/>
    <s v="Spain"/>
    <x v="10"/>
    <x v="0"/>
    <n v="0"/>
  </r>
  <r>
    <x v="0"/>
    <x v="0"/>
    <n v="60"/>
    <x v="4"/>
    <n v="0"/>
    <s v="comision pago con tarjeta cliente"/>
    <d v="2025-12-01T00:00:00"/>
    <d v="2025-12-22T00:00:00"/>
    <s v="HPS Gastos Gestion"/>
    <x v="1"/>
    <s v="EUR"/>
    <n v="128.68"/>
    <n v="128.68"/>
    <n v="149.2688"/>
    <n v="128.68"/>
    <n v="128.68"/>
    <n v="149.2688"/>
    <s v="FEES"/>
    <n v="0"/>
    <x v="10"/>
    <x v="0"/>
    <n v="1"/>
  </r>
  <r>
    <x v="0"/>
    <x v="0"/>
    <n v="60"/>
    <x v="4"/>
    <n v="33382"/>
    <s v="Reembolzo por Cobro Equivocado"/>
    <d v="2025-12-01T00:00:00"/>
    <d v="2025-12-22T00:00:00"/>
    <s v="REE"/>
    <x v="6"/>
    <s v="EUR"/>
    <n v="1666.15"/>
    <n v="1666.15"/>
    <n v="1932.7339999999999"/>
    <n v="0"/>
    <n v="0"/>
    <n v="0"/>
    <s v="REEMBOLSOS"/>
    <s v="NA"/>
    <x v="10"/>
    <x v="0"/>
    <n v="0"/>
  </r>
  <r>
    <x v="0"/>
    <x v="0"/>
    <n v="61"/>
    <x v="10"/>
    <n v="31466"/>
    <s v="Estancia Hotel Rocco Forte Roma"/>
    <d v="2025-11-19T00:00:00"/>
    <d v="2025-11-20T00:00:00"/>
    <s v="HTL"/>
    <x v="4"/>
    <s v="EUR"/>
    <n v="2900"/>
    <n v="2900"/>
    <n v="3363.9999999999995"/>
    <n v="269.69"/>
    <n v="269.69"/>
    <n v="312.84039999999999"/>
    <s v="Hotel de Russie"/>
    <s v="Italy"/>
    <x v="30"/>
    <x v="0"/>
    <n v="9.2996551724137941E-2"/>
  </r>
  <r>
    <x v="0"/>
    <x v="0"/>
    <n v="61"/>
    <x v="10"/>
    <n v="27688"/>
    <s v="Billete IB | MAD ROM MAD - 075-5524746201"/>
    <d v="2025-11-19T00:00:00"/>
    <d v="2025-11-20T00:00:00"/>
    <s v="ABC"/>
    <x v="2"/>
    <s v="EUR"/>
    <n v="867.19"/>
    <n v="867.19"/>
    <n v="1005.9404"/>
    <n v="0"/>
    <n v="0"/>
    <n v="0"/>
    <s v="Servivuelo"/>
    <s v="Spain"/>
    <x v="30"/>
    <x v="0"/>
    <n v="0"/>
  </r>
  <r>
    <x v="0"/>
    <x v="0"/>
    <n v="61"/>
    <x v="10"/>
    <n v="0"/>
    <s v="Fee emision "/>
    <d v="2025-11-19T00:00:00"/>
    <d v="2025-11-20T00:00:00"/>
    <s v="HPS Aereo"/>
    <x v="1"/>
    <s v="EUR"/>
    <n v="35"/>
    <n v="35"/>
    <n v="40.599999999999994"/>
    <n v="35"/>
    <n v="35"/>
    <n v="40.599999999999994"/>
    <s v="FEES"/>
    <n v="0"/>
    <x v="30"/>
    <x v="0"/>
    <n v="1"/>
  </r>
  <r>
    <x v="0"/>
    <x v="0"/>
    <n v="61"/>
    <x v="10"/>
    <n v="0"/>
    <s v="Comisión pago AMEX"/>
    <d v="2025-11-19T00:00:00"/>
    <d v="2025-11-20T00:00:00"/>
    <s v="HPS Gastos Gestion"/>
    <x v="1"/>
    <s v="EUR"/>
    <n v="17.91"/>
    <n v="17.91"/>
    <n v="20.775599999999997"/>
    <n v="17.91"/>
    <n v="17.91"/>
    <n v="20.775599999999997"/>
    <s v="FEES"/>
    <n v="0"/>
    <x v="30"/>
    <x v="0"/>
    <n v="1"/>
  </r>
  <r>
    <x v="0"/>
    <x v="0"/>
    <n v="62"/>
    <x v="8"/>
    <n v="28111"/>
    <s v="Itinerario Bawah"/>
    <d v="2026-07-22T00:00:00"/>
    <d v="2026-07-27T00:00:00"/>
    <s v="HTL"/>
    <x v="4"/>
    <s v="EUR"/>
    <n v="9130.4500000000007"/>
    <n v="9130.4500000000007"/>
    <n v="10591.322"/>
    <n v="1190.93"/>
    <n v="1190.93"/>
    <n v="1381.4788000000001"/>
    <s v="Bawah Reserve"/>
    <s v="Indonesia"/>
    <x v="8"/>
    <x v="1"/>
    <n v="0.13043497308456867"/>
  </r>
  <r>
    <x v="0"/>
    <x v="0"/>
    <n v="62"/>
    <x v="8"/>
    <n v="27688"/>
    <s v="Billetes EY | MAD-KIX//SIN-MAD"/>
    <d v="2026-07-13T00:00:00"/>
    <d v="2026-07-27T00:00:00"/>
    <s v="ABC"/>
    <x v="2"/>
    <s v="EUR"/>
    <n v="5747.88"/>
    <n v="5747.88"/>
    <n v="6667.5407999999998"/>
    <n v="0"/>
    <n v="0"/>
    <n v="0"/>
    <s v="Servivuelo"/>
    <s v="Spain"/>
    <x v="5"/>
    <x v="1"/>
    <n v="0"/>
  </r>
  <r>
    <x v="0"/>
    <x v="0"/>
    <n v="62"/>
    <x v="8"/>
    <n v="27688"/>
    <s v="Billetes TR | TYO-SIN"/>
    <d v="2026-07-21T00:00:00"/>
    <d v="2026-07-22T00:00:00"/>
    <s v="ABC"/>
    <x v="2"/>
    <s v="EUR"/>
    <n v="548.5"/>
    <n v="548.5"/>
    <n v="636.26"/>
    <n v="0"/>
    <n v="0"/>
    <n v="0"/>
    <s v="Servivuelo"/>
    <s v="Spain"/>
    <x v="8"/>
    <x v="1"/>
    <n v="0"/>
  </r>
  <r>
    <x v="0"/>
    <x v="0"/>
    <n v="62"/>
    <x v="8"/>
    <n v="0"/>
    <s v="Fee emision"/>
    <d v="2026-07-21T00:00:00"/>
    <d v="2026-07-22T00:00:00"/>
    <s v="HPS Aereo"/>
    <x v="1"/>
    <s v="EUR"/>
    <n v="190"/>
    <n v="190"/>
    <n v="220.39999999999998"/>
    <n v="190"/>
    <n v="190"/>
    <n v="220.39999999999998"/>
    <s v="FEES"/>
    <n v="0"/>
    <x v="8"/>
    <x v="1"/>
    <n v="1"/>
  </r>
  <r>
    <x v="0"/>
    <x v="0"/>
    <n v="62"/>
    <x v="8"/>
    <n v="33097"/>
    <s v="Alojamiento en Amanemu"/>
    <d v="2026-07-16T00:00:00"/>
    <d v="2026-07-18T00:00:00"/>
    <s v="HTL"/>
    <x v="4"/>
    <s v="EUR"/>
    <n v="2545"/>
    <n v="2545"/>
    <n v="2952.2"/>
    <n v="254.52"/>
    <n v="254.52"/>
    <n v="295.2432"/>
    <s v="Shima Resort Management K.K."/>
    <s v="Japan"/>
    <x v="5"/>
    <x v="1"/>
    <n v="0.10000785854616896"/>
  </r>
  <r>
    <x v="0"/>
    <x v="0"/>
    <n v="63"/>
    <x v="7"/>
    <n v="27688"/>
    <s v="Billete QR | MAD-KTM-MAD"/>
    <d v="2025-12-09T00:00:00"/>
    <d v="2025-12-18T00:00:00"/>
    <s v="ABC"/>
    <x v="2"/>
    <s v="EUR"/>
    <n v="1159.07"/>
    <n v="1159.07"/>
    <n v="1344.5211999999999"/>
    <n v="0"/>
    <n v="0"/>
    <n v="0"/>
    <s v="Servivuelo"/>
    <s v="Spain"/>
    <x v="28"/>
    <x v="0"/>
    <n v="0"/>
  </r>
  <r>
    <x v="0"/>
    <x v="0"/>
    <n v="64"/>
    <x v="2"/>
    <n v="27688"/>
    <s v="Billete AM | MAD-MTY-MAD"/>
    <d v="2025-11-18T00:00:00"/>
    <d v="2025-11-23T00:00:00"/>
    <s v="ABC"/>
    <x v="2"/>
    <s v="EUR"/>
    <n v="1218.8499999999999"/>
    <n v="1218.8499999999999"/>
    <n v="1413.8659999999998"/>
    <n v="0"/>
    <n v="0"/>
    <n v="0"/>
    <s v="Servivuelo"/>
    <s v="Spain"/>
    <x v="30"/>
    <x v="0"/>
    <n v="0"/>
  </r>
  <r>
    <x v="0"/>
    <x v="0"/>
    <n v="65"/>
    <x v="10"/>
    <n v="27688"/>
    <s v="Billete AM | MAD-MEX-MAD"/>
    <d v="2025-12-19T00:00:00"/>
    <d v="2025-12-27T00:00:00"/>
    <s v="ABC"/>
    <x v="2"/>
    <s v="EUR"/>
    <n v="1814.49"/>
    <n v="1814.49"/>
    <n v="2104.8083999999999"/>
    <n v="0"/>
    <n v="0"/>
    <n v="0"/>
    <s v="Servivuelo"/>
    <s v="Spain"/>
    <x v="0"/>
    <x v="0"/>
    <n v="0"/>
  </r>
  <r>
    <x v="0"/>
    <x v="0"/>
    <n v="65"/>
    <x v="10"/>
    <n v="0"/>
    <s v="Fee emisión aeroméxico"/>
    <d v="2025-12-19T00:00:00"/>
    <d v="2025-12-25T00:00:00"/>
    <s v="HPS Aereo"/>
    <x v="1"/>
    <s v="EUR"/>
    <n v="55.51"/>
    <n v="55.51"/>
    <n v="64.391599999999997"/>
    <n v="55.51"/>
    <n v="55.51"/>
    <n v="64.391599999999997"/>
    <s v="FEES"/>
    <n v="0"/>
    <x v="0"/>
    <x v="0"/>
    <n v="1"/>
  </r>
  <r>
    <x v="0"/>
    <x v="0"/>
    <n v="65"/>
    <x v="10"/>
    <n v="0"/>
    <s v="Gasto operación AMEX"/>
    <d v="2025-12-19T00:00:00"/>
    <d v="2025-12-27T00:00:00"/>
    <s v="HPS Gastos Gestion"/>
    <x v="1"/>
    <s v="EUR"/>
    <n v="37.5"/>
    <n v="37.5"/>
    <n v="43.5"/>
    <n v="37.5"/>
    <n v="37.5"/>
    <n v="43.5"/>
    <s v="FEES"/>
    <n v="0"/>
    <x v="0"/>
    <x v="0"/>
    <n v="1"/>
  </r>
  <r>
    <x v="0"/>
    <x v="0"/>
    <n v="66"/>
    <x v="5"/>
    <n v="27688"/>
    <s v="Billtes AZ | MAD-CTA"/>
    <d v="2025-12-26T00:00:00"/>
    <d v="2025-12-26T00:00:00"/>
    <s v="ABC"/>
    <x v="2"/>
    <s v="EUR"/>
    <n v="1387.08"/>
    <n v="1387.08"/>
    <n v="1609.0127999999997"/>
    <n v="0"/>
    <n v="0"/>
    <n v="0"/>
    <s v="Servivuelo"/>
    <s v="Spain"/>
    <x v="1"/>
    <x v="0"/>
    <n v="0"/>
  </r>
  <r>
    <x v="0"/>
    <x v="0"/>
    <n v="66"/>
    <x v="5"/>
    <n v="33075"/>
    <s v="Compra asientos "/>
    <d v="2025-12-26T00:00:00"/>
    <d v="2025-12-26T00:00:00"/>
    <s v="ABC"/>
    <x v="2"/>
    <s v="EUR"/>
    <n v="72"/>
    <n v="72"/>
    <n v="83.52"/>
    <n v="0"/>
    <n v="0"/>
    <n v="0"/>
    <s v="Ita Airways"/>
    <s v="Italy"/>
    <x v="1"/>
    <x v="0"/>
    <n v="0"/>
  </r>
  <r>
    <x v="0"/>
    <x v="0"/>
    <n v="66"/>
    <x v="5"/>
    <n v="28657"/>
    <s v="DMC Sicilia"/>
    <d v="2025-12-26T00:00:00"/>
    <d v="2026-01-04T00:00:00"/>
    <s v="PKT"/>
    <x v="0"/>
    <s v="EUR"/>
    <n v="20360"/>
    <n v="20360"/>
    <n v="23617.599999999999"/>
    <n v="0"/>
    <n v="0"/>
    <n v="0"/>
    <s v="Tour Plus Sicilia S.R.L"/>
    <s v="Italy"/>
    <x v="1"/>
    <x v="0"/>
    <n v="0"/>
  </r>
  <r>
    <x v="0"/>
    <x v="0"/>
    <n v="67"/>
    <x v="10"/>
    <n v="27688"/>
    <s v="Billete IB | MAD-MIA-MAD"/>
    <d v="2026-02-22T00:00:00"/>
    <d v="2026-02-25T00:00:00"/>
    <s v="ABC"/>
    <x v="2"/>
    <s v="EUR"/>
    <n v="5728"/>
    <n v="5728"/>
    <n v="6644.48"/>
    <n v="0"/>
    <n v="0"/>
    <n v="0"/>
    <s v="Servivuelo"/>
    <s v="Spain"/>
    <x v="39"/>
    <x v="1"/>
    <n v="0"/>
  </r>
  <r>
    <x v="0"/>
    <x v="0"/>
    <n v="67"/>
    <x v="10"/>
    <n v="0"/>
    <s v="Fee emisión billete"/>
    <d v="2026-02-22T00:00:00"/>
    <d v="2026-02-25T00:00:00"/>
    <s v="HPS Aereo"/>
    <x v="1"/>
    <s v="EUR"/>
    <n v="65"/>
    <n v="65"/>
    <n v="75.399999999999991"/>
    <n v="65"/>
    <n v="65"/>
    <n v="75.399999999999991"/>
    <s v="FEES"/>
    <n v="0"/>
    <x v="39"/>
    <x v="1"/>
    <n v="1"/>
  </r>
  <r>
    <x v="0"/>
    <x v="0"/>
    <n v="67"/>
    <x v="10"/>
    <n v="0"/>
    <s v="Comisión pago con AMEX"/>
    <d v="2026-02-22T00:00:00"/>
    <d v="2026-02-25T00:00:00"/>
    <s v="HPS Gastos Gestion"/>
    <x v="1"/>
    <s v="EUR"/>
    <n v="115.9"/>
    <n v="115.9"/>
    <n v="134.44399999999999"/>
    <n v="115.9"/>
    <n v="115.9"/>
    <n v="134.44399999999999"/>
    <s v="FEES"/>
    <n v="0"/>
    <x v="39"/>
    <x v="1"/>
    <n v="1"/>
  </r>
  <r>
    <x v="0"/>
    <x v="0"/>
    <n v="67"/>
    <x v="10"/>
    <n v="27688"/>
    <s v="Reemisión IB | MAD-MIA-NYC-MAD"/>
    <d v="2026-02-22T00:00:00"/>
    <d v="2026-02-26T00:00:00"/>
    <s v="ABC"/>
    <x v="2"/>
    <s v="EUR"/>
    <n v="75"/>
    <n v="75"/>
    <n v="87"/>
    <n v="0"/>
    <n v="0"/>
    <n v="0"/>
    <s v="Servivuelo"/>
    <s v="Spain"/>
    <x v="39"/>
    <x v="1"/>
    <n v="0"/>
  </r>
  <r>
    <x v="0"/>
    <x v="0"/>
    <n v="67"/>
    <x v="10"/>
    <n v="27688"/>
    <s v="Billete IB | MAD MIA NYC MAD - Reemision"/>
    <d v="2026-02-22T00:00:00"/>
    <d v="2026-02-26T00:00:00"/>
    <s v="ABC"/>
    <x v="2"/>
    <s v="EUR"/>
    <n v="215"/>
    <n v="215"/>
    <n v="249.39999999999998"/>
    <n v="0"/>
    <n v="0"/>
    <n v="0"/>
    <s v="Servivuelo"/>
    <s v="Spain"/>
    <x v="39"/>
    <x v="1"/>
    <n v="0"/>
  </r>
  <r>
    <x v="0"/>
    <x v="0"/>
    <n v="68"/>
    <x v="2"/>
    <n v="0"/>
    <s v="Sobre emisión folio 67 - Reserva 789IOP - 18NOV"/>
    <d v="2025-11-21T00:00:00"/>
    <d v="2025-11-21T00:00:00"/>
    <s v="HPS Aereo"/>
    <x v="1"/>
    <s v="EUR"/>
    <n v="100"/>
    <n v="100"/>
    <n v="115.99999999999999"/>
    <n v="100"/>
    <n v="100"/>
    <n v="115.99999999999999"/>
    <s v="FEES"/>
    <n v="0"/>
    <x v="30"/>
    <x v="0"/>
    <n v="1"/>
  </r>
  <r>
    <x v="0"/>
    <x v="0"/>
    <n v="68"/>
    <x v="2"/>
    <n v="0"/>
    <s v="Sobre emisión folio 79 - Reservas 7KSVZE y 7HDDZQ - 29DIC"/>
    <d v="2025-11-21T00:00:00"/>
    <d v="2025-11-21T00:00:00"/>
    <s v="HPS Aereo"/>
    <x v="1"/>
    <s v="EUR"/>
    <n v="183.94"/>
    <n v="183.94"/>
    <n v="213.37039999999999"/>
    <n v="183.94"/>
    <n v="183.94"/>
    <n v="213.37039999999999"/>
    <s v="FEES"/>
    <n v="0"/>
    <x v="30"/>
    <x v="0"/>
    <n v="1"/>
  </r>
  <r>
    <x v="0"/>
    <x v="0"/>
    <n v="68"/>
    <x v="2"/>
    <n v="0"/>
    <s v="Sobre emisión folio 78 - Reservas 9EKBOK"/>
    <d v="2025-11-21T00:00:00"/>
    <d v="2025-11-21T00:00:00"/>
    <s v="HPS Aereo"/>
    <x v="1"/>
    <s v="EUR"/>
    <n v="641.20000000000005"/>
    <n v="641.20000000000005"/>
    <n v="743.79200000000003"/>
    <n v="641.20000000000005"/>
    <n v="641.20000000000005"/>
    <n v="743.79200000000003"/>
    <s v="FEES"/>
    <n v="0"/>
    <x v="30"/>
    <x v="0"/>
    <n v="1"/>
  </r>
  <r>
    <x v="0"/>
    <x v="0"/>
    <n v="68"/>
    <x v="2"/>
    <n v="0"/>
    <s v="Sobre emisión folio 78 - Reserva 7H8KZ2"/>
    <d v="2025-11-21T00:00:00"/>
    <d v="2025-11-21T00:00:00"/>
    <s v="HPS Aereo"/>
    <x v="1"/>
    <s v="EUR"/>
    <n v="49.88"/>
    <n v="49.88"/>
    <n v="57.860799999999998"/>
    <n v="49.88"/>
    <n v="49.88"/>
    <n v="57.860799999999998"/>
    <s v="FEES"/>
    <n v="0"/>
    <x v="30"/>
    <x v="0"/>
    <n v="1"/>
  </r>
  <r>
    <x v="0"/>
    <x v="0"/>
    <n v="68"/>
    <x v="2"/>
    <n v="0"/>
    <s v="Sobre emisión folio 80 - Reserva 7FOYRB"/>
    <d v="2025-11-21T00:00:00"/>
    <d v="2025-11-21T00:00:00"/>
    <s v="HPS Aereo"/>
    <x v="1"/>
    <s v="EUR"/>
    <n v="100.9"/>
    <n v="100.9"/>
    <n v="117.044"/>
    <n v="100.9"/>
    <n v="100.9"/>
    <n v="117.044"/>
    <s v="FEES"/>
    <n v="0"/>
    <x v="30"/>
    <x v="0"/>
    <n v="1"/>
  </r>
  <r>
    <x v="0"/>
    <x v="0"/>
    <n v="69"/>
    <x v="4"/>
    <n v="28092"/>
    <s v="Pago Total DMC"/>
    <d v="2026-01-01T00:00:00"/>
    <d v="2026-01-14T00:00:00"/>
    <s v="HTL"/>
    <x v="4"/>
    <s v="EUR"/>
    <n v="6558"/>
    <n v="6558"/>
    <n v="7607.28"/>
    <n v="1143.0999999999999"/>
    <n v="1143.0999999999999"/>
    <n v="1325.9959999999999"/>
    <s v="Trails of Indochina"/>
    <s v="Vietnam"/>
    <x v="40"/>
    <x v="1"/>
    <n v="0.17430619091186336"/>
  </r>
  <r>
    <x v="0"/>
    <x v="0"/>
    <n v="69"/>
    <x v="4"/>
    <n v="0"/>
    <s v="Sobrecomisión"/>
    <d v="2026-01-01T00:00:00"/>
    <d v="2026-01-14T00:00:00"/>
    <s v="HPS Agencia"/>
    <x v="1"/>
    <s v="EUR"/>
    <n v="297"/>
    <n v="297"/>
    <n v="344.52"/>
    <n v="297"/>
    <n v="297"/>
    <n v="344.52"/>
    <s v="FEES"/>
    <n v="0"/>
    <x v="40"/>
    <x v="1"/>
    <n v="1"/>
  </r>
  <r>
    <x v="0"/>
    <x v="0"/>
    <n v="70"/>
    <x v="8"/>
    <n v="0"/>
    <s v="Fees emision aereo"/>
    <d v="2026-06-21T00:00:00"/>
    <d v="2026-07-08T00:00:00"/>
    <s v="HPS Aereo"/>
    <x v="1"/>
    <s v="EUR"/>
    <n v="280"/>
    <n v="280"/>
    <n v="324.79999999999995"/>
    <n v="280"/>
    <n v="280"/>
    <n v="324.79999999999995"/>
    <s v="FEES"/>
    <n v="0"/>
    <x v="18"/>
    <x v="1"/>
    <n v="1"/>
  </r>
  <r>
    <x v="0"/>
    <x v="0"/>
    <n v="70"/>
    <x v="8"/>
    <n v="28093"/>
    <s v="Billete IB | MAD-ORY"/>
    <d v="2026-06-21T00:00:00"/>
    <d v="2026-06-21T00:00:00"/>
    <s v="VLO"/>
    <x v="2"/>
    <s v="EUR"/>
    <n v="151.52000000000001"/>
    <n v="151.52000000000001"/>
    <n v="175.76320000000001"/>
    <n v="0"/>
    <n v="0"/>
    <n v="0"/>
    <s v="F1S USA"/>
    <s v="United States"/>
    <x v="18"/>
    <x v="1"/>
    <n v="0"/>
  </r>
  <r>
    <x v="0"/>
    <x v="0"/>
    <n v="70"/>
    <x v="8"/>
    <n v="28093"/>
    <s v="Billete IB | MAD-ORY"/>
    <d v="2026-06-21T00:00:00"/>
    <d v="2026-06-21T00:00:00"/>
    <s v="VLO"/>
    <x v="2"/>
    <s v="EUR"/>
    <n v="151.52000000000001"/>
    <n v="151.52000000000001"/>
    <n v="175.76320000000001"/>
    <n v="0"/>
    <n v="0"/>
    <n v="0"/>
    <s v="F1S USA"/>
    <s v="United States"/>
    <x v="18"/>
    <x v="1"/>
    <n v="0"/>
  </r>
  <r>
    <x v="0"/>
    <x v="0"/>
    <n v="70"/>
    <x v="8"/>
    <n v="28093"/>
    <s v="Billete ET | CDG-ADD-VFA"/>
    <d v="2026-06-23T00:00:00"/>
    <d v="2026-06-24T00:00:00"/>
    <s v="VLO"/>
    <x v="2"/>
    <s v="EUR"/>
    <n v="917.73"/>
    <n v="917.73"/>
    <n v="1064.5668000000001"/>
    <n v="0"/>
    <n v="0"/>
    <n v="0"/>
    <s v="F1S USA"/>
    <s v="United States"/>
    <x v="18"/>
    <x v="1"/>
    <n v="0"/>
  </r>
  <r>
    <x v="0"/>
    <x v="0"/>
    <n v="70"/>
    <x v="8"/>
    <n v="28093"/>
    <s v="Billete ET | CDG-ADD-VFA"/>
    <d v="2026-06-23T00:00:00"/>
    <d v="2026-06-24T00:00:00"/>
    <s v="VLO"/>
    <x v="2"/>
    <s v="EUR"/>
    <n v="917.73"/>
    <n v="917.73"/>
    <n v="1064.5668000000001"/>
    <n v="0"/>
    <n v="0"/>
    <n v="0"/>
    <s v="F1S USA"/>
    <s v="United States"/>
    <x v="18"/>
    <x v="1"/>
    <n v="0"/>
  </r>
  <r>
    <x v="0"/>
    <x v="0"/>
    <n v="70"/>
    <x v="8"/>
    <n v="28093"/>
    <s v="Billete 4Z | MUB-CPT-JNB-VNX"/>
    <d v="2026-06-29T00:00:00"/>
    <d v="2026-07-03T00:00:00"/>
    <s v="VLO"/>
    <x v="2"/>
    <s v="EUR"/>
    <n v="594.82000000000005"/>
    <n v="594.82000000000005"/>
    <n v="689.99120000000005"/>
    <n v="0"/>
    <n v="0"/>
    <n v="0"/>
    <s v="F1S USA"/>
    <s v="United States"/>
    <x v="16"/>
    <x v="1"/>
    <n v="0"/>
  </r>
  <r>
    <x v="0"/>
    <x v="0"/>
    <n v="70"/>
    <x v="8"/>
    <n v="28093"/>
    <s v="Billete 4Z | MUB-CPT-JNB-VNX"/>
    <d v="2026-06-29T00:00:00"/>
    <d v="2026-07-03T00:00:00"/>
    <s v="VLO"/>
    <x v="2"/>
    <s v="EUR"/>
    <n v="594.82000000000005"/>
    <n v="594.82000000000005"/>
    <n v="689.99120000000005"/>
    <n v="0"/>
    <n v="0"/>
    <n v="0"/>
    <s v="F1S USA"/>
    <s v="United States"/>
    <x v="16"/>
    <x v="1"/>
    <n v="0"/>
  </r>
  <r>
    <x v="0"/>
    <x v="0"/>
    <n v="70"/>
    <x v="8"/>
    <n v="28093"/>
    <s v="Billete LX | VNX-JNB-ZRH"/>
    <d v="2026-07-07T00:00:00"/>
    <d v="2026-07-07T00:00:00"/>
    <s v="VLO"/>
    <x v="2"/>
    <s v="EUR"/>
    <n v="732.98"/>
    <n v="732.98"/>
    <n v="850.2568"/>
    <n v="0"/>
    <n v="0"/>
    <n v="0"/>
    <s v="F1S USA"/>
    <s v="United States"/>
    <x v="20"/>
    <x v="1"/>
    <n v="0"/>
  </r>
  <r>
    <x v="0"/>
    <x v="0"/>
    <n v="70"/>
    <x v="8"/>
    <n v="28093"/>
    <s v="Billete LX | VNX-JNB-ZRH"/>
    <d v="2026-07-07T00:00:00"/>
    <d v="2026-07-07T00:00:00"/>
    <s v="VLO"/>
    <x v="2"/>
    <s v="EUR"/>
    <n v="732.98"/>
    <n v="732.98"/>
    <n v="850.2568"/>
    <n v="0"/>
    <n v="0"/>
    <n v="0"/>
    <s v="F1S USA"/>
    <s v="United States"/>
    <x v="20"/>
    <x v="1"/>
    <n v="0"/>
  </r>
  <r>
    <x v="0"/>
    <x v="0"/>
    <n v="70"/>
    <x v="8"/>
    <n v="31572"/>
    <s v="Alojamiento Sussurro"/>
    <d v="2026-07-03T00:00:00"/>
    <d v="2026-07-07T00:00:00"/>
    <s v="HTL"/>
    <x v="4"/>
    <s v="EUR"/>
    <n v="5484.06"/>
    <n v="5484.06"/>
    <n v="6361.5096000000003"/>
    <n v="715.31"/>
    <n v="715.31"/>
    <n v="829.75959999999986"/>
    <s v="Ampersand Africa Limited"/>
    <s v="Mauritius"/>
    <x v="16"/>
    <x v="1"/>
    <n v="0.13043438620292264"/>
  </r>
  <r>
    <x v="0"/>
    <x v="0"/>
    <n v="70"/>
    <x v="8"/>
    <n v="30065"/>
    <s v="Itinerario Great Plains"/>
    <d v="2026-06-26T00:00:00"/>
    <d v="2026-06-29T00:00:00"/>
    <s v="PKT"/>
    <x v="0"/>
    <s v="EUR"/>
    <n v="8029.88"/>
    <n v="8029.88"/>
    <n v="9314.6607999999997"/>
    <n v="1047.3800000000001"/>
    <n v="1047.3800000000001"/>
    <n v="1214.9608000000001"/>
    <s v="Great Plains Conservation International Sales Lt"/>
    <s v="South Africa"/>
    <x v="18"/>
    <x v="1"/>
    <n v="0.13043532406461866"/>
  </r>
  <r>
    <x v="0"/>
    <x v="0"/>
    <n v="70"/>
    <x v="8"/>
    <n v="29091"/>
    <s v="Itinerario Triumph"/>
    <d v="2026-06-24T00:00:00"/>
    <d v="2026-07-03T00:00:00"/>
    <s v="PKT"/>
    <x v="0"/>
    <s v="EUR"/>
    <n v="3133.46"/>
    <n v="3133.46"/>
    <n v="3634.8136"/>
    <n v="408.71"/>
    <n v="408.71"/>
    <n v="474.10359999999997"/>
    <s v="Triumph Travel"/>
    <s v="South Africa"/>
    <x v="18"/>
    <x v="1"/>
    <n v="0.13043408883470667"/>
  </r>
  <r>
    <x v="0"/>
    <x v="0"/>
    <n v="70"/>
    <x v="8"/>
    <n v="27610"/>
    <s v="Seguro de viaje"/>
    <d v="2026-06-21T00:00:00"/>
    <d v="2026-07-08T00:00:00"/>
    <s v="SEG"/>
    <x v="3"/>
    <s v="EUR"/>
    <n v="340"/>
    <n v="340"/>
    <n v="394.4"/>
    <n v="49.86"/>
    <n v="49.86"/>
    <n v="57.837599999999995"/>
    <s v="AON"/>
    <s v="United Kingdom"/>
    <x v="18"/>
    <x v="1"/>
    <n v="0.14664705882352941"/>
  </r>
  <r>
    <x v="0"/>
    <x v="0"/>
    <n v="71"/>
    <x v="2"/>
    <n v="27688"/>
    <s v="Billete AF | MEX-CDG-MEX"/>
    <d v="2026-01-08T00:00:00"/>
    <d v="2026-03-24T00:00:00"/>
    <s v="ABC"/>
    <x v="2"/>
    <s v="EUR"/>
    <n v="3717.21"/>
    <n v="3717.21"/>
    <n v="4311.9636"/>
    <n v="0"/>
    <n v="0"/>
    <n v="0"/>
    <s v="Servivuelo"/>
    <s v="Spain"/>
    <x v="35"/>
    <x v="1"/>
    <n v="0"/>
  </r>
  <r>
    <x v="0"/>
    <x v="0"/>
    <n v="71"/>
    <x v="2"/>
    <n v="0"/>
    <s v="Fee emisión"/>
    <d v="2026-01-08T00:00:00"/>
    <d v="2026-03-24T00:00:00"/>
    <s v="HPS Aereo"/>
    <x v="1"/>
    <s v="EUR"/>
    <n v="183.22"/>
    <n v="183.22"/>
    <n v="212.53519999999997"/>
    <n v="183.22"/>
    <n v="183.22"/>
    <n v="212.53519999999997"/>
    <s v="FEES"/>
    <n v="0"/>
    <x v="35"/>
    <x v="1"/>
    <n v="1"/>
  </r>
  <r>
    <x v="0"/>
    <x v="0"/>
    <n v="71"/>
    <x v="2"/>
    <n v="0"/>
    <s v="Comisión pago AMEX"/>
    <d v="2026-01-08T00:00:00"/>
    <d v="2026-03-24T00:00:00"/>
    <s v="HPS Gastos Gestion"/>
    <x v="1"/>
    <s v="EUR"/>
    <n v="77.569999999999993"/>
    <n v="77.569999999999993"/>
    <n v="89.981199999999987"/>
    <n v="77.569999999999993"/>
    <n v="77.569999999999993"/>
    <n v="89.981199999999987"/>
    <s v="FEES"/>
    <n v="0"/>
    <x v="35"/>
    <x v="1"/>
    <n v="1"/>
  </r>
  <r>
    <x v="0"/>
    <x v="0"/>
    <n v="72"/>
    <x v="1"/>
    <n v="27538"/>
    <s v="Catai - Viaje en grupo por Vietnam"/>
    <d v="2026-06-13T00:00:00"/>
    <d v="2026-06-23T00:00:00"/>
    <s v="PKT"/>
    <x v="0"/>
    <s v="EUR"/>
    <n v="4506"/>
    <n v="4506"/>
    <n v="5226.96"/>
    <n v="521.47"/>
    <n v="521.47"/>
    <n v="604.90520000000004"/>
    <s v="Catai"/>
    <s v="Spain"/>
    <x v="15"/>
    <x v="1"/>
    <n v="0.11572791833111408"/>
  </r>
  <r>
    <x v="0"/>
    <x v="0"/>
    <n v="73"/>
    <x v="8"/>
    <n v="28693"/>
    <s v="Pago de deposito Aniyami"/>
    <d v="2026-07-27T00:00:00"/>
    <d v="2026-08-08T00:00:00"/>
    <s v="PKT"/>
    <x v="0"/>
    <s v="EUR"/>
    <n v="15228.12"/>
    <n v="15228.12"/>
    <n v="17664.619200000001"/>
    <n v="1870.12"/>
    <n v="1870.12"/>
    <n v="2169.3391999999999"/>
    <s v="Aniyami Turismo LTDA"/>
    <s v="Brazil"/>
    <x v="9"/>
    <x v="1"/>
    <n v="0.12280701754385964"/>
  </r>
  <r>
    <x v="0"/>
    <x v="0"/>
    <n v="73"/>
    <x v="8"/>
    <n v="28093"/>
    <s v="Billetes LA | IGU-GIG"/>
    <d v="2026-07-29T00:00:00"/>
    <d v="2026-07-29T00:00:00"/>
    <s v="VLO"/>
    <x v="2"/>
    <s v="EUR"/>
    <n v="165.8"/>
    <n v="165.8"/>
    <n v="192.328"/>
    <n v="0"/>
    <n v="0"/>
    <n v="0"/>
    <s v="F1S USA"/>
    <s v="United States"/>
    <x v="9"/>
    <x v="1"/>
    <n v="0"/>
  </r>
  <r>
    <x v="0"/>
    <x v="0"/>
    <n v="73"/>
    <x v="8"/>
    <n v="28093"/>
    <s v="Billetes LA | IGU-GIG"/>
    <d v="2026-07-29T00:00:00"/>
    <d v="2026-07-29T00:00:00"/>
    <s v="VLO"/>
    <x v="2"/>
    <s v="EUR"/>
    <n v="165.8"/>
    <n v="165.8"/>
    <n v="192.328"/>
    <n v="0"/>
    <n v="0"/>
    <n v="0"/>
    <s v="F1S USA"/>
    <s v="United States"/>
    <x v="9"/>
    <x v="1"/>
    <n v="0"/>
  </r>
  <r>
    <x v="0"/>
    <x v="0"/>
    <n v="73"/>
    <x v="8"/>
    <n v="28093"/>
    <s v="Billetes G3 | GIG-SLZ-SSA-BPS"/>
    <d v="2026-08-01T00:00:00"/>
    <d v="2026-08-04T00:00:00"/>
    <s v="VLO"/>
    <x v="2"/>
    <s v="EUR"/>
    <n v="363.53"/>
    <n v="363.53"/>
    <n v="421.69479999999993"/>
    <n v="0"/>
    <n v="0"/>
    <n v="0"/>
    <s v="F1S USA"/>
    <s v="United States"/>
    <x v="9"/>
    <x v="1"/>
    <n v="0"/>
  </r>
  <r>
    <x v="0"/>
    <x v="0"/>
    <n v="73"/>
    <x v="8"/>
    <n v="28093"/>
    <s v="Billetes G3 | GIG-SLZ-SSA-BPS"/>
    <d v="2026-08-01T00:00:00"/>
    <d v="2026-08-04T00:00:00"/>
    <s v="VLO"/>
    <x v="2"/>
    <s v="EUR"/>
    <n v="363.53"/>
    <n v="363.53"/>
    <n v="421.69479999999993"/>
    <n v="0"/>
    <n v="0"/>
    <n v="0"/>
    <s v="F1S USA"/>
    <s v="United States"/>
    <x v="9"/>
    <x v="1"/>
    <n v="0"/>
  </r>
  <r>
    <x v="0"/>
    <x v="0"/>
    <n v="73"/>
    <x v="8"/>
    <n v="0"/>
    <s v="Fee emisión"/>
    <d v="2026-07-27T00:00:00"/>
    <d v="2026-08-08T00:00:00"/>
    <s v="HPS Aereo"/>
    <x v="1"/>
    <s v="EUR"/>
    <n v="120"/>
    <n v="120"/>
    <n v="139.19999999999999"/>
    <n v="120"/>
    <n v="120"/>
    <n v="139.19999999999999"/>
    <s v="FEES"/>
    <n v="0"/>
    <x v="9"/>
    <x v="1"/>
    <n v="1"/>
  </r>
  <r>
    <x v="0"/>
    <x v="0"/>
    <n v="73"/>
    <x v="8"/>
    <n v="28093"/>
    <s v="EMD LA | Equipaje IGU-GIG"/>
    <d v="2026-07-29T00:00:00"/>
    <d v="2026-07-29T00:00:00"/>
    <s v="VLO"/>
    <x v="2"/>
    <s v="EUR"/>
    <n v="23"/>
    <n v="23"/>
    <n v="26.68"/>
    <n v="0"/>
    <n v="0"/>
    <n v="0"/>
    <s v="F1S USA"/>
    <s v="United States"/>
    <x v="9"/>
    <x v="1"/>
    <n v="0"/>
  </r>
  <r>
    <x v="0"/>
    <x v="0"/>
    <n v="73"/>
    <x v="8"/>
    <n v="28093"/>
    <s v="EMD LA | Equipaje IGU-GIG"/>
    <d v="2026-07-29T00:00:00"/>
    <d v="2026-07-29T00:00:00"/>
    <s v="VLO"/>
    <x v="2"/>
    <s v="EUR"/>
    <n v="23"/>
    <n v="23"/>
    <n v="26.68"/>
    <n v="0"/>
    <n v="0"/>
    <n v="0"/>
    <s v="F1S USA"/>
    <s v="United States"/>
    <x v="9"/>
    <x v="1"/>
    <n v="0"/>
  </r>
  <r>
    <x v="0"/>
    <x v="0"/>
    <n v="73"/>
    <x v="8"/>
    <n v="28093"/>
    <s v="EMD G3 | Equipaje GIG-SLZ"/>
    <d v="2026-08-01T00:00:00"/>
    <d v="2026-08-01T00:00:00"/>
    <s v="VLO"/>
    <x v="2"/>
    <s v="EUR"/>
    <n v="22"/>
    <n v="22"/>
    <n v="25.52"/>
    <n v="0"/>
    <n v="0"/>
    <n v="0"/>
    <s v="F1S USA"/>
    <s v="United States"/>
    <x v="9"/>
    <x v="1"/>
    <n v="0"/>
  </r>
  <r>
    <x v="0"/>
    <x v="0"/>
    <n v="73"/>
    <x v="8"/>
    <n v="28093"/>
    <s v="EMD G3 | Equipaje GIG-SLZ"/>
    <d v="2026-08-01T00:00:00"/>
    <d v="2026-08-01T00:00:00"/>
    <s v="VLO"/>
    <x v="2"/>
    <s v="EUR"/>
    <n v="22"/>
    <n v="22"/>
    <n v="25.52"/>
    <n v="0"/>
    <n v="0"/>
    <n v="0"/>
    <s v="F1S USA"/>
    <s v="United States"/>
    <x v="9"/>
    <x v="1"/>
    <n v="0"/>
  </r>
  <r>
    <x v="0"/>
    <x v="0"/>
    <n v="73"/>
    <x v="8"/>
    <n v="28093"/>
    <s v="EMD G3 | Equipaje SLZ-SSA-BPS"/>
    <d v="2026-08-01T00:00:00"/>
    <d v="2026-08-01T00:00:00"/>
    <s v="VLO"/>
    <x v="2"/>
    <s v="EUR"/>
    <n v="22"/>
    <n v="22"/>
    <n v="25.52"/>
    <n v="0"/>
    <n v="0"/>
    <n v="0"/>
    <s v="F1S USA"/>
    <s v="United States"/>
    <x v="9"/>
    <x v="1"/>
    <n v="0"/>
  </r>
  <r>
    <x v="0"/>
    <x v="0"/>
    <n v="73"/>
    <x v="8"/>
    <n v="28093"/>
    <s v="EMD G3 | Equipaje SLZ-SSA-BPS"/>
    <d v="2026-08-01T00:00:00"/>
    <d v="2026-08-01T00:00:00"/>
    <s v="VLO"/>
    <x v="2"/>
    <s v="EUR"/>
    <n v="22"/>
    <n v="22"/>
    <n v="25.52"/>
    <n v="0"/>
    <n v="0"/>
    <n v="0"/>
    <s v="F1S USA"/>
    <s v="United States"/>
    <x v="9"/>
    <x v="1"/>
    <n v="0"/>
  </r>
  <r>
    <x v="0"/>
    <x v="0"/>
    <n v="73"/>
    <x v="8"/>
    <n v="27610"/>
    <s v="Seguro de viaje"/>
    <d v="2026-07-27T00:00:00"/>
    <d v="2026-08-08T00:00:00"/>
    <s v="SEG"/>
    <x v="3"/>
    <s v="EUR"/>
    <n v="340"/>
    <n v="340"/>
    <n v="394.4"/>
    <n v="89.32"/>
    <n v="89.32"/>
    <n v="103.61119999999998"/>
    <s v="AON"/>
    <s v="United Kingdom"/>
    <x v="9"/>
    <x v="1"/>
    <n v="0.26270588235294112"/>
  </r>
  <r>
    <x v="0"/>
    <x v="0"/>
    <n v="74"/>
    <x v="0"/>
    <n v="0"/>
    <s v="honorario"/>
    <d v="2025-12-20T00:00:00"/>
    <d v="2025-12-27T00:00:00"/>
    <s v="HPS Agencia"/>
    <x v="1"/>
    <s v="USD"/>
    <n v="1"/>
    <n v="0.86"/>
    <n v="1"/>
    <n v="1"/>
    <n v="0.86"/>
    <n v="1"/>
    <s v="FEES"/>
    <n v="0"/>
    <x v="0"/>
    <x v="0"/>
    <n v="1"/>
  </r>
  <r>
    <x v="0"/>
    <x v="0"/>
    <n v="75"/>
    <x v="3"/>
    <n v="31081"/>
    <s v="Finca Cortesín "/>
    <d v="2026-04-09T00:00:00"/>
    <d v="2026-04-12T00:00:00"/>
    <s v="HTL"/>
    <x v="4"/>
    <s v="EUR"/>
    <n v="3546"/>
    <n v="3546"/>
    <n v="4113.3599999999997"/>
    <n v="446.8"/>
    <n v="446.8"/>
    <n v="518.28800000000001"/>
    <s v="Hotel Finca Cortesin SL"/>
    <s v="Spain"/>
    <x v="38"/>
    <x v="1"/>
    <n v="0.12600112803158489"/>
  </r>
  <r>
    <x v="0"/>
    <x v="0"/>
    <n v="76"/>
    <x v="5"/>
    <n v="27688"/>
    <s v="Emisión billete IB - MAD ORY // CDG MAD"/>
    <d v="2026-01-14T00:00:00"/>
    <d v="2026-01-18T00:00:00"/>
    <s v="ABC"/>
    <x v="2"/>
    <s v="EUR"/>
    <n v="867.18"/>
    <n v="867.18"/>
    <n v="1005.9287999999999"/>
    <n v="0"/>
    <n v="0"/>
    <n v="0"/>
    <s v="Servivuelo"/>
    <s v="Spain"/>
    <x v="29"/>
    <x v="1"/>
    <n v="0"/>
  </r>
  <r>
    <x v="0"/>
    <x v="0"/>
    <n v="76"/>
    <x v="5"/>
    <n v="0"/>
    <s v="Fee emisión"/>
    <d v="2026-01-14T00:00:00"/>
    <d v="2026-01-18T00:00:00"/>
    <s v="HPS Aereo"/>
    <x v="1"/>
    <s v="EUR"/>
    <n v="92.82"/>
    <n v="92.82"/>
    <n v="107.67119999999998"/>
    <n v="92.82"/>
    <n v="92.82"/>
    <n v="107.67119999999998"/>
    <s v="FEES"/>
    <n v="0"/>
    <x v="29"/>
    <x v="1"/>
    <n v="1"/>
  </r>
  <r>
    <x v="0"/>
    <x v="0"/>
    <n v="76"/>
    <x v="5"/>
    <n v="0"/>
    <s v="Honorarios Vuelo"/>
    <d v="2026-01-14T00:00:00"/>
    <d v="2026-01-18T00:00:00"/>
    <s v="HPS Aereo"/>
    <x v="1"/>
    <s v="EUR"/>
    <n v="96"/>
    <n v="96"/>
    <n v="111.35999999999999"/>
    <n v="96"/>
    <n v="96"/>
    <n v="111.35999999999999"/>
    <s v="FEES"/>
    <n v="0"/>
    <x v="29"/>
    <x v="1"/>
    <n v="1"/>
  </r>
  <r>
    <x v="0"/>
    <x v="0"/>
    <n v="76"/>
    <x v="5"/>
    <n v="34219"/>
    <s v="Le Grand Hôtel Cayré | Enero 14 - 18"/>
    <d v="2026-01-14T00:00:00"/>
    <d v="2026-01-18T00:00:00"/>
    <s v="HTL"/>
    <x v="4"/>
    <s v="EUR"/>
    <n v="6345.4"/>
    <n v="6345.4"/>
    <n v="7360.6639999999989"/>
    <n v="634.54"/>
    <n v="634.54"/>
    <n v="736.06639999999993"/>
    <s v="Le Grand HÙtel CayrÈ"/>
    <s v="France"/>
    <x v="29"/>
    <x v="1"/>
    <n v="0.1"/>
  </r>
  <r>
    <x v="1"/>
    <x v="0"/>
    <n v="77"/>
    <x v="12"/>
    <n v="33350"/>
    <s v="FOLIO DE PRUEBA "/>
    <d v="2026-02-03T00:00:00"/>
    <d v="2026-02-25T00:00:00"/>
    <s v="HTL"/>
    <x v="4"/>
    <s v="EUR"/>
    <n v="0"/>
    <n v="0"/>
    <n v="0"/>
    <n v="0"/>
    <n v="0"/>
    <n v="0"/>
    <s v="1 HOTEL MAYFAIR"/>
    <s v="United Kingdom"/>
    <x v="41"/>
    <x v="1"/>
    <s v="0"/>
  </r>
  <r>
    <x v="0"/>
    <x v="0"/>
    <n v="78"/>
    <x v="1"/>
    <n v="27610"/>
    <s v="Seguro asistencia y cancelacion"/>
    <d v="2026-05-28T00:00:00"/>
    <d v="2026-06-07T00:00:00"/>
    <s v="SEG"/>
    <x v="3"/>
    <s v="EUR"/>
    <n v="1028.79"/>
    <n v="1028.79"/>
    <n v="1193.3963999999999"/>
    <n v="0"/>
    <n v="0"/>
    <n v="0"/>
    <s v="AON"/>
    <s v="United Kingdom"/>
    <x v="13"/>
    <x v="1"/>
    <n v="0"/>
  </r>
  <r>
    <x v="0"/>
    <x v="0"/>
    <n v="78"/>
    <x v="1"/>
    <n v="27688"/>
    <s v="Billete IB | MAD-TYO-MAD"/>
    <d v="2026-05-28T00:00:00"/>
    <d v="2026-06-07T00:00:00"/>
    <s v="ABC"/>
    <x v="2"/>
    <s v="EUR"/>
    <n v="15155"/>
    <n v="15155"/>
    <n v="17579.8"/>
    <n v="0"/>
    <n v="0"/>
    <n v="0"/>
    <s v="Servivuelo"/>
    <s v="Spain"/>
    <x v="13"/>
    <x v="1"/>
    <n v="0"/>
  </r>
  <r>
    <x v="0"/>
    <x v="0"/>
    <n v="78"/>
    <x v="1"/>
    <n v="27688"/>
    <s v="Billete IB | MAD-TYO-MAD"/>
    <d v="2026-05-28T00:00:00"/>
    <d v="2026-06-07T00:00:00"/>
    <s v="ABC"/>
    <x v="2"/>
    <s v="EUR"/>
    <n v="3451.64"/>
    <n v="3451.64"/>
    <n v="4003.9023999999995"/>
    <n v="0"/>
    <n v="0"/>
    <n v="0"/>
    <s v="Servivuelo"/>
    <s v="Spain"/>
    <x v="13"/>
    <x v="1"/>
    <n v="0"/>
  </r>
  <r>
    <x v="0"/>
    <x v="0"/>
    <n v="78"/>
    <x v="1"/>
    <n v="27688"/>
    <s v="Billete NH | LHR-TYO-LHR"/>
    <d v="2026-05-29T00:00:00"/>
    <d v="2026-06-07T00:00:00"/>
    <s v="ABC"/>
    <x v="2"/>
    <s v="EUR"/>
    <n v="5715"/>
    <n v="5715"/>
    <n v="6629.4"/>
    <n v="0"/>
    <n v="0"/>
    <n v="0"/>
    <s v="Servivuelo"/>
    <s v="Spain"/>
    <x v="13"/>
    <x v="1"/>
    <n v="0"/>
  </r>
  <r>
    <x v="0"/>
    <x v="0"/>
    <n v="78"/>
    <x v="1"/>
    <n v="0"/>
    <s v="Fee emisión aéreos "/>
    <d v="2026-05-28T00:00:00"/>
    <d v="2026-06-07T00:00:00"/>
    <s v="HPS Aereo"/>
    <x v="1"/>
    <s v="EUR"/>
    <n v="455"/>
    <n v="455"/>
    <n v="527.79999999999995"/>
    <n v="455"/>
    <n v="455"/>
    <n v="527.79999999999995"/>
    <s v="FEES"/>
    <n v="0"/>
    <x v="13"/>
    <x v="1"/>
    <n v="1"/>
  </r>
  <r>
    <x v="0"/>
    <x v="0"/>
    <n v="78"/>
    <x v="1"/>
    <n v="31172"/>
    <s v="Compra asientos MAD-TYO-MAD 5 pasajeros"/>
    <d v="2026-05-29T00:00:00"/>
    <d v="2026-06-07T00:00:00"/>
    <s v="ABC"/>
    <x v="2"/>
    <s v="EUR"/>
    <n v="872"/>
    <n v="872"/>
    <n v="1011.52"/>
    <n v="0"/>
    <n v="0"/>
    <n v="0"/>
    <s v="IBERIA"/>
    <s v="Spain"/>
    <x v="13"/>
    <x v="1"/>
    <n v="0"/>
  </r>
  <r>
    <x v="0"/>
    <x v="0"/>
    <n v="78"/>
    <x v="1"/>
    <n v="27604"/>
    <s v="DMC Hoteles + Visitas "/>
    <d v="2026-05-29T00:00:00"/>
    <d v="2026-06-07T00:00:00"/>
    <s v="PKT"/>
    <x v="0"/>
    <s v="EUR"/>
    <n v="68420"/>
    <n v="68420"/>
    <n v="79367.199999999997"/>
    <n v="9622"/>
    <n v="9622"/>
    <n v="11161.519999999999"/>
    <s v="Luxury Japan"/>
    <s v="Japan"/>
    <x v="13"/>
    <x v="1"/>
    <n v="0.14063139432914351"/>
  </r>
  <r>
    <x v="0"/>
    <x v="0"/>
    <n v="79"/>
    <x v="4"/>
    <n v="34017"/>
    <s v="Reserva Amanjena"/>
    <d v="2025-12-31T00:00:00"/>
    <d v="2026-01-03T00:00:00"/>
    <s v="HTL"/>
    <x v="4"/>
    <s v="EUR"/>
    <n v="19020"/>
    <n v="19020"/>
    <n v="22063.199999999997"/>
    <n v="1890"/>
    <n v="1890"/>
    <n v="2192.3999999999996"/>
    <s v="Amanjena"/>
    <s v="Morocco"/>
    <x v="31"/>
    <x v="0"/>
    <n v="9.936908517350157E-2"/>
  </r>
  <r>
    <x v="0"/>
    <x v="0"/>
    <n v="79"/>
    <x v="4"/>
    <n v="27688"/>
    <s v="Billetes IB | MAD-CMN // RAK-MAD"/>
    <d v="2025-12-31T00:00:00"/>
    <d v="2026-01-03T00:00:00"/>
    <s v="ABC"/>
    <x v="2"/>
    <s v="EUR"/>
    <n v="1702"/>
    <n v="1702"/>
    <n v="1974.32"/>
    <n v="0"/>
    <n v="0"/>
    <n v="0"/>
    <s v="Servivuelo"/>
    <s v="Spain"/>
    <x v="31"/>
    <x v="0"/>
    <n v="0"/>
  </r>
  <r>
    <x v="0"/>
    <x v="0"/>
    <n v="79"/>
    <x v="4"/>
    <n v="27688"/>
    <s v="Billtes IB | MAD-CMN // RAK-MAD "/>
    <d v="2025-12-31T00:00:00"/>
    <d v="2026-01-03T00:00:00"/>
    <s v="ABC"/>
    <x v="2"/>
    <s v="EUR"/>
    <n v="1642"/>
    <n v="1642"/>
    <n v="1904.7199999999998"/>
    <n v="0"/>
    <n v="0"/>
    <n v="0"/>
    <s v="Servivuelo"/>
    <s v="Spain"/>
    <x v="31"/>
    <x v="0"/>
    <n v="0"/>
  </r>
  <r>
    <x v="0"/>
    <x v="0"/>
    <n v="79"/>
    <x v="4"/>
    <n v="0"/>
    <s v="Fee emisión billetes IB"/>
    <d v="2025-12-31T00:00:00"/>
    <d v="2026-01-03T00:00:00"/>
    <s v="HPS Aereo"/>
    <x v="1"/>
    <s v="EUR"/>
    <n v="259"/>
    <n v="259"/>
    <n v="300.44"/>
    <n v="259"/>
    <n v="259"/>
    <n v="300.44"/>
    <s v="FEES"/>
    <n v="0"/>
    <x v="31"/>
    <x v="0"/>
    <n v="1"/>
  </r>
  <r>
    <x v="0"/>
    <x v="0"/>
    <n v="79"/>
    <x v="4"/>
    <n v="32499"/>
    <s v="EXO DMC Actividades"/>
    <d v="2025-12-31T00:00:00"/>
    <d v="2026-01-03T00:00:00"/>
    <s v="GUI"/>
    <x v="0"/>
    <s v="EUR"/>
    <n v="2944.42"/>
    <n v="2944.42"/>
    <n v="3415.5272"/>
    <n v="0"/>
    <n v="0"/>
    <n v="0"/>
    <s v="EXO TRAVEL MOROCCO"/>
    <s v="Morocco"/>
    <x v="31"/>
    <x v="0"/>
    <n v="0"/>
  </r>
  <r>
    <x v="0"/>
    <x v="0"/>
    <n v="79"/>
    <x v="4"/>
    <n v="29901"/>
    <s v="Regalo para Tamara"/>
    <d v="2025-12-31T00:00:00"/>
    <d v="2026-01-03T00:00:00"/>
    <s v="OTR"/>
    <x v="3"/>
    <s v="EUR"/>
    <n v="307.7"/>
    <n v="307.7"/>
    <n v="356.93199999999996"/>
    <n v="0"/>
    <n v="0"/>
    <n v="0"/>
    <s v="Gannet Spain, SL"/>
    <s v="Spain"/>
    <x v="31"/>
    <x v="0"/>
    <n v="0"/>
  </r>
  <r>
    <x v="0"/>
    <x v="0"/>
    <n v="79"/>
    <x v="4"/>
    <n v="0"/>
    <s v="Honorarios Aman"/>
    <d v="2025-12-31T00:00:00"/>
    <d v="2026-01-03T00:00:00"/>
    <s v="HPS Hotel"/>
    <x v="1"/>
    <s v="EUR"/>
    <n v="984.91"/>
    <n v="984.91"/>
    <n v="1142.4956"/>
    <n v="984.91"/>
    <n v="984.91"/>
    <n v="1142.4956"/>
    <s v="FEES"/>
    <n v="0"/>
    <x v="31"/>
    <x v="0"/>
    <n v="1"/>
  </r>
  <r>
    <x v="0"/>
    <x v="0"/>
    <n v="79"/>
    <x v="4"/>
    <n v="0"/>
    <s v="Honorarios DMC"/>
    <d v="2025-12-31T00:00:00"/>
    <d v="2026-01-03T00:00:00"/>
    <s v="HPS Terrestre"/>
    <x v="1"/>
    <s v="EUR"/>
    <n v="350.97"/>
    <n v="350.97"/>
    <n v="407.12520000000001"/>
    <n v="350.97"/>
    <n v="350.97"/>
    <n v="407.12520000000001"/>
    <s v="FEES"/>
    <n v="0"/>
    <x v="31"/>
    <x v="0"/>
    <n v="1"/>
  </r>
  <r>
    <x v="0"/>
    <x v="0"/>
    <n v="80"/>
    <x v="10"/>
    <n v="27688"/>
    <s v="Billete IB | 26ENE - MAD JFK MAD"/>
    <d v="2026-01-26T00:00:00"/>
    <d v="2026-01-30T00:00:00"/>
    <s v="ABC"/>
    <x v="2"/>
    <s v="EUR"/>
    <n v="5176.1000000000004"/>
    <n v="5176.1000000000004"/>
    <n v="6004.2759999999998"/>
    <n v="0"/>
    <n v="0"/>
    <n v="0"/>
    <s v="Servivuelo"/>
    <s v="Spain"/>
    <x v="42"/>
    <x v="1"/>
    <n v="0"/>
  </r>
  <r>
    <x v="0"/>
    <x v="0"/>
    <n v="80"/>
    <x v="10"/>
    <n v="27688"/>
    <s v="Reemisión billete 26ENE "/>
    <d v="2026-01-26T00:00:00"/>
    <d v="2026-01-30T00:00:00"/>
    <s v="ABC"/>
    <x v="2"/>
    <s v="EUR"/>
    <n v="416.02"/>
    <n v="416.02"/>
    <n v="482.58319999999992"/>
    <n v="0"/>
    <n v="0"/>
    <n v="0"/>
    <s v="Servivuelo"/>
    <s v="Spain"/>
    <x v="42"/>
    <x v="1"/>
    <n v="0"/>
  </r>
  <r>
    <x v="0"/>
    <x v="0"/>
    <n v="80"/>
    <x v="10"/>
    <n v="0"/>
    <s v="Comisión pago AMEX"/>
    <d v="2026-01-11T00:00:00"/>
    <d v="2026-01-30T00:00:00"/>
    <s v="HPS Gastos Gestion"/>
    <x v="1"/>
    <s v="EUR"/>
    <n v="112.88"/>
    <n v="112.88"/>
    <n v="130.9408"/>
    <n v="112.88"/>
    <n v="112.88"/>
    <n v="130.9408"/>
    <s v="FEES"/>
    <n v="0"/>
    <x v="29"/>
    <x v="1"/>
    <n v="1"/>
  </r>
  <r>
    <x v="0"/>
    <x v="0"/>
    <n v="81"/>
    <x v="13"/>
    <n v="27688"/>
    <s v="Billete TK | MAD-KIX // MNL-MAD"/>
    <d v="2026-04-19T00:00:00"/>
    <d v="2026-05-07T00:00:00"/>
    <s v="ABC"/>
    <x v="2"/>
    <s v="EUR"/>
    <n v="2358"/>
    <n v="2358"/>
    <n v="2735.2799999999997"/>
    <n v="0"/>
    <n v="0"/>
    <n v="0"/>
    <s v="Servivuelo"/>
    <s v="Spain"/>
    <x v="3"/>
    <x v="1"/>
    <n v="0"/>
  </r>
  <r>
    <x v="0"/>
    <x v="0"/>
    <n v="81"/>
    <x v="13"/>
    <n v="27688"/>
    <s v="Billete PR | TYO-MNL"/>
    <d v="2026-05-01T00:00:00"/>
    <d v="2026-05-01T00:00:00"/>
    <s v="ABC"/>
    <x v="2"/>
    <s v="EUR"/>
    <n v="580"/>
    <n v="580"/>
    <n v="672.8"/>
    <n v="0"/>
    <n v="0"/>
    <n v="0"/>
    <s v="Servivuelo"/>
    <s v="Spain"/>
    <x v="4"/>
    <x v="1"/>
    <n v="0"/>
  </r>
  <r>
    <x v="0"/>
    <x v="0"/>
    <n v="81"/>
    <x v="13"/>
    <n v="0"/>
    <s v="Fee emisión billetes "/>
    <d v="2026-04-19T00:00:00"/>
    <d v="2026-05-08T00:00:00"/>
    <s v="HPS Aereo"/>
    <x v="1"/>
    <s v="EUR"/>
    <n v="160"/>
    <n v="160"/>
    <n v="185.6"/>
    <n v="160"/>
    <n v="160"/>
    <n v="185.6"/>
    <s v="FEES"/>
    <n v="0"/>
    <x v="3"/>
    <x v="1"/>
    <n v="1"/>
  </r>
  <r>
    <x v="0"/>
    <x v="0"/>
    <n v="81"/>
    <x v="13"/>
    <n v="34293"/>
    <s v="JAPON"/>
    <d v="2026-04-20T00:00:00"/>
    <d v="2026-05-01T00:00:00"/>
    <s v="PKT"/>
    <x v="0"/>
    <s v="EUR"/>
    <n v="6568.7"/>
    <n v="6568.7"/>
    <n v="7619.6919999999991"/>
    <n v="1324.7"/>
    <n v="1324.7"/>
    <n v="1536.652"/>
    <s v="Boeki Up"/>
    <s v="Japan"/>
    <x v="3"/>
    <x v="1"/>
    <n v="0.20166851888501533"/>
  </r>
  <r>
    <x v="0"/>
    <x v="0"/>
    <n v="81"/>
    <x v="13"/>
    <n v="34316"/>
    <s v="Filipinas"/>
    <d v="2026-05-01T00:00:00"/>
    <d v="2026-05-08T00:00:00"/>
    <s v="PKT"/>
    <x v="0"/>
    <s v="EUR"/>
    <n v="4296.7"/>
    <n v="4296.7"/>
    <n v="4984.1719999999996"/>
    <n v="1324.7"/>
    <n v="1324.7"/>
    <n v="1536.652"/>
    <s v="Boeki Up"/>
    <s v="Japan"/>
    <x v="4"/>
    <x v="1"/>
    <n v="0.30830637465962252"/>
  </r>
  <r>
    <x v="0"/>
    <x v="0"/>
    <n v="81"/>
    <x v="13"/>
    <n v="27610"/>
    <s v="Seguro"/>
    <d v="2026-04-19T00:00:00"/>
    <d v="2026-05-08T00:00:00"/>
    <s v="SEG"/>
    <x v="3"/>
    <s v="EUR"/>
    <n v="246.6"/>
    <n v="246.6"/>
    <n v="286.05599999999998"/>
    <n v="0"/>
    <n v="0"/>
    <n v="0"/>
    <s v="AON"/>
    <s v="United Kingdom"/>
    <x v="3"/>
    <x v="1"/>
    <n v="0"/>
  </r>
  <r>
    <x v="0"/>
    <x v="0"/>
    <n v="81"/>
    <x v="13"/>
    <n v="0"/>
    <s v="FEE AGENTE"/>
    <d v="2026-04-19T00:00:00"/>
    <d v="2026-05-08T00:00:00"/>
    <s v="HPS Agencia"/>
    <x v="1"/>
    <s v="EUR"/>
    <n v="160"/>
    <n v="160"/>
    <n v="185.6"/>
    <n v="160"/>
    <n v="160"/>
    <n v="185.6"/>
    <s v="FEES"/>
    <n v="0"/>
    <x v="3"/>
    <x v="1"/>
    <n v="1"/>
  </r>
  <r>
    <x v="0"/>
    <x v="0"/>
    <n v="82"/>
    <x v="2"/>
    <n v="27688"/>
    <s v="Billete LH | ZRH-BRI-ZRH"/>
    <d v="2025-11-10T00:00:00"/>
    <d v="2025-11-14T00:00:00"/>
    <s v="ABC"/>
    <x v="2"/>
    <s v="EUR"/>
    <n v="494.56"/>
    <n v="494.56"/>
    <n v="573.68959999999993"/>
    <n v="0"/>
    <n v="0"/>
    <n v="0"/>
    <s v="Servivuelo"/>
    <s v="Spain"/>
    <x v="17"/>
    <x v="0"/>
    <n v="0"/>
  </r>
  <r>
    <x v="0"/>
    <x v="0"/>
    <n v="83"/>
    <x v="2"/>
    <n v="27688"/>
    <s v="Billete AM | MAD-MEX-MAD"/>
    <d v="2026-01-30T00:00:00"/>
    <d v="2026-02-07T00:00:00"/>
    <s v="ABC"/>
    <x v="2"/>
    <s v="EUR"/>
    <n v="2234.64"/>
    <n v="2234.64"/>
    <n v="2592.1823999999997"/>
    <n v="0"/>
    <n v="0"/>
    <n v="0"/>
    <s v="Servivuelo"/>
    <s v="Spain"/>
    <x v="42"/>
    <x v="1"/>
    <n v="0"/>
  </r>
  <r>
    <x v="0"/>
    <x v="0"/>
    <n v="83"/>
    <x v="2"/>
    <n v="27688"/>
    <s v="Reemisión billete AM"/>
    <d v="2026-02-06T00:00:00"/>
    <d v="2026-02-14T00:00:00"/>
    <s v="ABC"/>
    <x v="2"/>
    <s v="EUR"/>
    <n v="166.79"/>
    <n v="166.79"/>
    <n v="193.47639999999998"/>
    <n v="0"/>
    <n v="0"/>
    <n v="0"/>
    <s v="Servivuelo"/>
    <s v="Spain"/>
    <x v="41"/>
    <x v="1"/>
    <n v="0"/>
  </r>
  <r>
    <x v="0"/>
    <x v="0"/>
    <n v="84"/>
    <x v="2"/>
    <n v="0"/>
    <s v="Sobre emisión folio 81 - Reservas 9WNFFK y 9WXVVN - 05ENE"/>
    <d v="2025-11-21T00:00:00"/>
    <d v="2025-11-21T00:00:00"/>
    <s v="HPS Aereo"/>
    <x v="1"/>
    <s v="EUR"/>
    <n v="68.260000000000005"/>
    <n v="68.260000000000005"/>
    <n v="79.181600000000003"/>
    <n v="68.260000000000005"/>
    <n v="68.260000000000005"/>
    <n v="79.181600000000003"/>
    <s v="FEES"/>
    <n v="0"/>
    <x v="30"/>
    <x v="0"/>
    <n v="1"/>
  </r>
  <r>
    <x v="0"/>
    <x v="0"/>
    <n v="84"/>
    <x v="2"/>
    <n v="0"/>
    <s v="Sobre emisión folio 67 - Reservas 789IOP - 21ENE26"/>
    <d v="2025-11-21T00:00:00"/>
    <d v="2025-11-21T00:00:00"/>
    <s v="HPS Aereo"/>
    <x v="1"/>
    <s v="EUR"/>
    <n v="50.49"/>
    <n v="50.49"/>
    <n v="58.568399999999997"/>
    <n v="50.49"/>
    <n v="50.49"/>
    <n v="58.568399999999997"/>
    <s v="FEES"/>
    <n v="0"/>
    <x v="30"/>
    <x v="0"/>
    <n v="1"/>
  </r>
  <r>
    <x v="0"/>
    <x v="0"/>
    <n v="85"/>
    <x v="2"/>
    <n v="27688"/>
    <s v="Billete EY | MAD AUH MAD"/>
    <d v="2026-01-25T00:00:00"/>
    <d v="2026-01-30T00:00:00"/>
    <s v="ABC"/>
    <x v="2"/>
    <s v="EUR"/>
    <n v="653.41999999999996"/>
    <n v="653.41999999999996"/>
    <n v="757.96719999999993"/>
    <n v="0"/>
    <n v="0"/>
    <n v="0"/>
    <s v="Servivuelo"/>
    <s v="Spain"/>
    <x v="42"/>
    <x v="1"/>
    <n v="0"/>
  </r>
  <r>
    <x v="0"/>
    <x v="0"/>
    <n v="86"/>
    <x v="14"/>
    <n v="29901"/>
    <s v="HOTEL PALACE - 6 NOCHES PREMIUM CORTES"/>
    <d v="2026-02-08T00:00:00"/>
    <d v="2026-02-17T00:00:00"/>
    <s v="HTL"/>
    <x v="4"/>
    <s v="EUR"/>
    <n v="2446"/>
    <n v="2446"/>
    <n v="2837.3599999999997"/>
    <n v="193.5"/>
    <n v="193.5"/>
    <n v="224.45999999999998"/>
    <s v="Gannet Spain, SL"/>
    <s v="Spain"/>
    <x v="43"/>
    <x v="1"/>
    <n v="7.9108748977923138E-2"/>
  </r>
  <r>
    <x v="0"/>
    <x v="0"/>
    <n v="86"/>
    <x v="14"/>
    <n v="27688"/>
    <s v="Billete AF | PAR-MAD-PAR"/>
    <d v="2026-02-08T00:00:00"/>
    <d v="2026-02-17T00:00:00"/>
    <s v="ABC"/>
    <x v="2"/>
    <s v="EUR"/>
    <n v="872.96"/>
    <n v="872.96"/>
    <n v="1012.6336"/>
    <n v="0"/>
    <n v="0"/>
    <n v="0"/>
    <s v="Servivuelo"/>
    <s v="Spain"/>
    <x v="43"/>
    <x v="1"/>
    <n v="0"/>
  </r>
  <r>
    <x v="0"/>
    <x v="0"/>
    <n v="86"/>
    <x v="14"/>
    <n v="0"/>
    <s v="Fee emisión"/>
    <d v="2026-02-08T00:00:00"/>
    <d v="2026-02-17T00:00:00"/>
    <s v="HPS Aereo"/>
    <x v="1"/>
    <s v="EUR"/>
    <n v="0"/>
    <n v="0"/>
    <n v="0"/>
    <n v="0"/>
    <n v="0"/>
    <n v="0"/>
    <s v="FEES"/>
    <n v="0"/>
    <x v="43"/>
    <x v="1"/>
    <s v="0"/>
  </r>
  <r>
    <x v="0"/>
    <x v="0"/>
    <n v="86"/>
    <x v="14"/>
    <n v="34231"/>
    <s v="HOTEL ALFONSO XIII- 2 NOCHES GRAND DELUXE"/>
    <d v="2026-02-13T00:00:00"/>
    <d v="2026-02-15T00:00:00"/>
    <s v="HTL"/>
    <x v="4"/>
    <s v="EUR"/>
    <n v="2200"/>
    <n v="2200"/>
    <n v="2552"/>
    <n v="200"/>
    <n v="200"/>
    <n v="231.99999999999997"/>
    <s v="HOTEL ALFONSO XIII"/>
    <s v="Spain"/>
    <x v="43"/>
    <x v="1"/>
    <n v="9.0909090909090898E-2"/>
  </r>
  <r>
    <x v="0"/>
    <x v="0"/>
    <n v="86"/>
    <x v="14"/>
    <n v="27610"/>
    <s v="Seguro Asistencia y Cancelación "/>
    <d v="2026-02-08T00:00:00"/>
    <d v="2026-02-17T00:00:00"/>
    <s v="SEG"/>
    <x v="3"/>
    <s v="EUR"/>
    <n v="76.62"/>
    <n v="76.62"/>
    <n v="88.879199999999997"/>
    <n v="0"/>
    <n v="0"/>
    <n v="0"/>
    <s v="AON"/>
    <s v="United Kingdom"/>
    <x v="43"/>
    <x v="1"/>
    <n v="0"/>
  </r>
  <r>
    <x v="0"/>
    <x v="0"/>
    <n v="87"/>
    <x v="10"/>
    <n v="33613"/>
    <s v="Habitacion Single 3 noches"/>
    <d v="2026-01-11T00:00:00"/>
    <d v="2026-01-14T00:00:00"/>
    <s v="HTL"/>
    <x v="4"/>
    <s v="EUR"/>
    <n v="2858.3"/>
    <n v="2858.3"/>
    <n v="3315.6280000000002"/>
    <n v="285.83"/>
    <n v="285.83"/>
    <n v="331.56279999999998"/>
    <s v="THE PENINSULA NEW YORK"/>
    <s v="United States"/>
    <x v="29"/>
    <x v="1"/>
    <n v="9.9999999999999992E-2"/>
  </r>
  <r>
    <x v="0"/>
    <x v="0"/>
    <n v="87"/>
    <x v="10"/>
    <n v="27688"/>
    <s v="Billete IB | 11 ENE - MAD JFK MAD"/>
    <d v="2026-01-11T00:00:00"/>
    <d v="2026-01-16T00:00:00"/>
    <s v="ABC"/>
    <x v="2"/>
    <s v="EUR"/>
    <n v="6927"/>
    <n v="6927"/>
    <n v="8035.32"/>
    <n v="0"/>
    <n v="0"/>
    <n v="0"/>
    <s v="Servivuelo"/>
    <s v="Spain"/>
    <x v="29"/>
    <x v="1"/>
    <n v="0"/>
  </r>
  <r>
    <x v="0"/>
    <x v="0"/>
    <n v="87"/>
    <x v="10"/>
    <n v="27688"/>
    <s v="Reemision IB | regreso 15ENE"/>
    <d v="2026-01-15T00:00:00"/>
    <d v="2026-01-16T00:00:00"/>
    <s v="ABC"/>
    <x v="2"/>
    <s v="EUR"/>
    <n v="15"/>
    <n v="15"/>
    <n v="17.399999999999999"/>
    <n v="0"/>
    <n v="0"/>
    <n v="0"/>
    <s v="Servivuelo"/>
    <s v="Spain"/>
    <x v="29"/>
    <x v="1"/>
    <n v="0"/>
  </r>
  <r>
    <x v="0"/>
    <x v="0"/>
    <n v="87"/>
    <x v="10"/>
    <n v="27688"/>
    <s v="Reemision IB | regreso 14ENE"/>
    <d v="2026-01-14T00:00:00"/>
    <d v="2026-01-15T00:00:00"/>
    <s v="ABC"/>
    <x v="2"/>
    <s v="EUR"/>
    <n v="215"/>
    <n v="215"/>
    <n v="249.39999999999998"/>
    <n v="0"/>
    <n v="0"/>
    <n v="0"/>
    <s v="Servivuelo"/>
    <s v="Spain"/>
    <x v="29"/>
    <x v="1"/>
    <n v="0"/>
  </r>
  <r>
    <x v="0"/>
    <x v="0"/>
    <n v="87"/>
    <x v="10"/>
    <n v="0"/>
    <s v="Fee reemisión x2"/>
    <d v="2026-01-14T00:00:00"/>
    <d v="2026-01-15T00:00:00"/>
    <s v="HPS Aereo"/>
    <x v="1"/>
    <s v="EUR"/>
    <n v="60"/>
    <n v="60"/>
    <n v="69.599999999999994"/>
    <n v="60"/>
    <n v="60"/>
    <n v="69.599999999999994"/>
    <s v="FEES"/>
    <n v="0"/>
    <x v="29"/>
    <x v="1"/>
    <n v="1"/>
  </r>
  <r>
    <x v="0"/>
    <x v="0"/>
    <n v="87"/>
    <x v="10"/>
    <n v="0"/>
    <s v="Fee emision billete 11ENE"/>
    <d v="2026-01-11T00:00:00"/>
    <d v="2026-01-16T00:00:00"/>
    <s v="HPS Aereo"/>
    <x v="1"/>
    <s v="EUR"/>
    <n v="65.88"/>
    <n v="65.88"/>
    <n v="76.420799999999986"/>
    <n v="65.88"/>
    <n v="65.88"/>
    <n v="76.420799999999986"/>
    <s v="FEES"/>
    <n v="0"/>
    <x v="29"/>
    <x v="1"/>
    <n v="1"/>
  </r>
  <r>
    <x v="0"/>
    <x v="0"/>
    <n v="87"/>
    <x v="10"/>
    <n v="0"/>
    <s v="Comsión pago AMEX - Billete 11ENE"/>
    <d v="2026-01-11T00:00:00"/>
    <d v="2026-01-16T00:00:00"/>
    <s v="HPS Gastos Gestion"/>
    <x v="1"/>
    <s v="EUR"/>
    <n v="139.07"/>
    <n v="139.07"/>
    <n v="161.32119999999998"/>
    <n v="139.07"/>
    <n v="139.07"/>
    <n v="161.32119999999998"/>
    <s v="FEES"/>
    <n v="0"/>
    <x v="29"/>
    <x v="1"/>
    <n v="1"/>
  </r>
  <r>
    <x v="0"/>
    <x v="0"/>
    <n v="87"/>
    <x v="10"/>
    <n v="27688"/>
    <s v="Reemisión IB | Regreso 01SEP"/>
    <d v="2026-01-11T00:00:00"/>
    <d v="2026-01-16T00:00:00"/>
    <s v="ABC"/>
    <x v="2"/>
    <s v="EUR"/>
    <n v="215"/>
    <n v="215"/>
    <n v="249.39999999999998"/>
    <n v="0"/>
    <n v="0"/>
    <n v="0"/>
    <s v="Servivuelo"/>
    <s v="Spain"/>
    <x v="29"/>
    <x v="1"/>
    <n v="0"/>
  </r>
  <r>
    <x v="0"/>
    <x v="0"/>
    <n v="88"/>
    <x v="8"/>
    <n v="27688"/>
    <s v="Billete TK | MAD KIX // DPS MAD"/>
    <d v="2026-09-20T00:00:00"/>
    <d v="2026-10-06T00:00:00"/>
    <s v="ABC"/>
    <x v="2"/>
    <s v="EUR"/>
    <n v="3563.28"/>
    <n v="3563.28"/>
    <n v="4133.4048000000003"/>
    <n v="0"/>
    <n v="0"/>
    <n v="0"/>
    <s v="Servivuelo"/>
    <s v="Spain"/>
    <x v="26"/>
    <x v="1"/>
    <n v="0"/>
  </r>
  <r>
    <x v="0"/>
    <x v="0"/>
    <n v="88"/>
    <x v="8"/>
    <n v="0"/>
    <s v="Fee emisión aéreos"/>
    <d v="2026-09-20T00:00:00"/>
    <d v="2026-10-08T00:00:00"/>
    <s v="HPS Aereo"/>
    <x v="1"/>
    <s v="EUR"/>
    <n v="100"/>
    <n v="100"/>
    <n v="115.99999999999999"/>
    <n v="100"/>
    <n v="100"/>
    <n v="115.99999999999999"/>
    <s v="FEES"/>
    <n v="0"/>
    <x v="26"/>
    <x v="1"/>
    <n v="1"/>
  </r>
  <r>
    <x v="0"/>
    <x v="0"/>
    <n v="89"/>
    <x v="0"/>
    <n v="0"/>
    <s v="Honorario Servicio "/>
    <d v="2026-09-23T00:00:00"/>
    <d v="2026-10-08T00:00:00"/>
    <s v="HPS Agencia"/>
    <x v="1"/>
    <s v="EUR"/>
    <n v="17.440000000000001"/>
    <n v="17.440000000000001"/>
    <n v="20.230399999999999"/>
    <n v="17.440000000000001"/>
    <n v="17.440000000000001"/>
    <n v="20.230399999999999"/>
    <s v="FEES"/>
    <n v="0"/>
    <x v="26"/>
    <x v="1"/>
    <n v="1"/>
  </r>
  <r>
    <x v="0"/>
    <x v="0"/>
    <n v="89"/>
    <x v="0"/>
    <n v="27688"/>
    <s v="Billete QR | MAD KUL MAD"/>
    <d v="2026-09-23T00:00:00"/>
    <d v="2026-10-07T00:00:00"/>
    <s v="ABC"/>
    <x v="2"/>
    <s v="EUR"/>
    <n v="1098.56"/>
    <n v="1098.56"/>
    <n v="1274.3295999999998"/>
    <n v="0"/>
    <n v="0"/>
    <n v="0"/>
    <s v="Servivuelo"/>
    <s v="Spain"/>
    <x v="26"/>
    <x v="1"/>
    <n v="0"/>
  </r>
  <r>
    <x v="0"/>
    <x v="0"/>
    <n v="90"/>
    <x v="2"/>
    <n v="31172"/>
    <s v="Billete IB | canje avios 075-2530873083"/>
    <d v="2026-02-21T00:00:00"/>
    <d v="2026-02-28T00:00:00"/>
    <s v="ABC"/>
    <x v="2"/>
    <s v="EUR"/>
    <n v="0"/>
    <n v="0"/>
    <n v="0"/>
    <n v="0"/>
    <n v="0"/>
    <n v="0"/>
    <s v="IBERIA"/>
    <s v="Spain"/>
    <x v="44"/>
    <x v="1"/>
    <s v="0"/>
  </r>
  <r>
    <x v="0"/>
    <x v="0"/>
    <n v="91"/>
    <x v="2"/>
    <n v="27688"/>
    <s v="Billete KL | MAD-CPT // JNB-MAD"/>
    <d v="2026-02-19T00:00:00"/>
    <d v="2026-03-04T00:00:00"/>
    <s v="ABC"/>
    <x v="2"/>
    <s v="EUR"/>
    <n v="2967.08"/>
    <n v="2967.08"/>
    <n v="3441.8127999999997"/>
    <n v="0"/>
    <n v="0"/>
    <n v="0"/>
    <s v="Servivuelo"/>
    <s v="Spain"/>
    <x v="44"/>
    <x v="1"/>
    <n v="0"/>
  </r>
  <r>
    <x v="0"/>
    <x v="0"/>
    <n v="91"/>
    <x v="2"/>
    <n v="27688"/>
    <s v="Billete AZ | MAD FCO"/>
    <d v="2026-02-22T00:00:00"/>
    <d v="2026-03-22T00:00:00"/>
    <s v="ABC"/>
    <x v="2"/>
    <s v="EUR"/>
    <n v="242.52"/>
    <n v="242.52"/>
    <n v="281.32319999999999"/>
    <n v="0"/>
    <n v="0"/>
    <n v="0"/>
    <s v="Servivuelo"/>
    <s v="Spain"/>
    <x v="39"/>
    <x v="1"/>
    <n v="0"/>
  </r>
  <r>
    <x v="0"/>
    <x v="0"/>
    <n v="92"/>
    <x v="2"/>
    <n v="27688"/>
    <s v="Billete AF | MAD BOM // DEL MAD"/>
    <d v="2026-02-06T00:00:00"/>
    <d v="2026-02-15T00:00:00"/>
    <s v="ABC"/>
    <x v="2"/>
    <s v="EUR"/>
    <n v="835.53"/>
    <n v="835.53"/>
    <n v="969.21479999999985"/>
    <n v="0"/>
    <n v="0"/>
    <n v="0"/>
    <s v="Servivuelo"/>
    <s v="Spain"/>
    <x v="41"/>
    <x v="1"/>
    <n v="0"/>
  </r>
  <r>
    <x v="0"/>
    <x v="0"/>
    <n v="92"/>
    <x v="2"/>
    <n v="0"/>
    <s v="FEe"/>
    <d v="2026-02-06T00:00:00"/>
    <d v="2026-02-15T00:00:00"/>
    <s v="HPS Agencia"/>
    <x v="1"/>
    <s v="EUR"/>
    <n v="82.47"/>
    <n v="82.47"/>
    <n v="95.665199999999999"/>
    <n v="82.47"/>
    <n v="82.47"/>
    <n v="95.665199999999999"/>
    <s v="FEES"/>
    <n v="0"/>
    <x v="41"/>
    <x v="1"/>
    <n v="1"/>
  </r>
  <r>
    <x v="0"/>
    <x v="0"/>
    <n v="93"/>
    <x v="8"/>
    <n v="31572"/>
    <s v="Alojamiento Sussurro"/>
    <d v="2026-07-23T00:00:00"/>
    <d v="2026-07-27T00:00:00"/>
    <s v="HTL"/>
    <x v="4"/>
    <s v="EUR"/>
    <n v="5405.31"/>
    <n v="5405.31"/>
    <n v="6270.1596"/>
    <n v="663.81"/>
    <n v="663.81"/>
    <n v="770.01959999999985"/>
    <s v="Ampersand Africa Limited"/>
    <s v="Mauritius"/>
    <x v="8"/>
    <x v="1"/>
    <n v="0.12280701754385963"/>
  </r>
  <r>
    <x v="0"/>
    <x v="0"/>
    <n v="93"/>
    <x v="8"/>
    <n v="27688"/>
    <s v="Billete ET | MAD VFA"/>
    <d v="2026-07-13T00:00:00"/>
    <d v="2026-07-14T00:00:00"/>
    <s v="ABC"/>
    <x v="2"/>
    <s v="EUR"/>
    <n v="1614.62"/>
    <n v="1614.62"/>
    <n v="1872.9591999999998"/>
    <n v="0"/>
    <n v="0"/>
    <n v="0"/>
    <s v="Servivuelo"/>
    <s v="Spain"/>
    <x v="5"/>
    <x v="1"/>
    <n v="0"/>
  </r>
  <r>
    <x v="0"/>
    <x v="0"/>
    <n v="93"/>
    <x v="8"/>
    <n v="27688"/>
    <s v="Billete 4Z | WDH - JNB - VNX"/>
    <d v="2026-07-19T00:00:00"/>
    <d v="2026-07-23T00:00:00"/>
    <s v="ABC"/>
    <x v="2"/>
    <s v="EUR"/>
    <n v="1806.42"/>
    <n v="1806.42"/>
    <n v="2095.4472000000001"/>
    <n v="0"/>
    <n v="0"/>
    <n v="0"/>
    <s v="Servivuelo"/>
    <s v="Spain"/>
    <x v="8"/>
    <x v="1"/>
    <n v="0"/>
  </r>
  <r>
    <x v="0"/>
    <x v="0"/>
    <n v="93"/>
    <x v="8"/>
    <n v="27688"/>
    <s v="Billete TK | VNX - MAD"/>
    <d v="2026-07-27T00:00:00"/>
    <d v="2026-07-28T00:00:00"/>
    <s v="ABC"/>
    <x v="2"/>
    <s v="EUR"/>
    <n v="1483.72"/>
    <n v="1483.72"/>
    <n v="1721.1152"/>
    <n v="0"/>
    <n v="0"/>
    <n v="0"/>
    <s v="Servivuelo"/>
    <s v="Spain"/>
    <x v="9"/>
    <x v="1"/>
    <n v="0"/>
  </r>
  <r>
    <x v="0"/>
    <x v="0"/>
    <n v="93"/>
    <x v="8"/>
    <n v="0"/>
    <s v="Fee emision"/>
    <d v="2026-07-27T00:00:00"/>
    <d v="2026-07-28T00:00:00"/>
    <s v="HPS Aereo"/>
    <x v="1"/>
    <s v="EUR"/>
    <n v="220"/>
    <n v="220"/>
    <n v="255.2"/>
    <n v="220"/>
    <n v="220"/>
    <n v="255.2"/>
    <s v="FEES"/>
    <n v="0"/>
    <x v="9"/>
    <x v="1"/>
    <n v="1"/>
  </r>
  <r>
    <x v="0"/>
    <x v="0"/>
    <n v="93"/>
    <x v="8"/>
    <n v="31573"/>
    <s v="Alojamiento Sable Alley - Natural Selection"/>
    <d v="2026-07-19T00:00:00"/>
    <d v="2026-07-22T00:00:00"/>
    <s v="HTL"/>
    <x v="4"/>
    <s v="EUR"/>
    <n v="8567.17"/>
    <n v="8567.17"/>
    <n v="9937.9171999999999"/>
    <n v="1052.1099999999999"/>
    <n v="1052.1099999999999"/>
    <n v="1220.4475999999997"/>
    <s v="Natural Selection Safaris"/>
    <s v="South Africa"/>
    <x v="8"/>
    <x v="1"/>
    <n v="0.12280718136794296"/>
  </r>
  <r>
    <x v="0"/>
    <x v="0"/>
    <n v="94"/>
    <x v="10"/>
    <n v="34416"/>
    <s v="Estancia 3 noches St Regis Bal Harbour "/>
    <d v="2026-02-22T00:00:00"/>
    <d v="2026-02-25T00:00:00"/>
    <s v="HTL"/>
    <x v="4"/>
    <s v="USD"/>
    <n v="5557.77"/>
    <n v="4779.6822000000002"/>
    <n v="5557.77"/>
    <n v="555.78"/>
    <n v="477.9708"/>
    <n v="555.78"/>
    <s v="The St Regis Bal Harbour Resort"/>
    <s v="United States"/>
    <x v="39"/>
    <x v="1"/>
    <n v="0.10000053978484175"/>
  </r>
  <r>
    <x v="0"/>
    <x v="0"/>
    <n v="95"/>
    <x v="2"/>
    <n v="27688"/>
    <s v="Billete AF | MAD - ABJ - MAD"/>
    <d v="2026-02-11T00:00:00"/>
    <d v="2026-02-16T00:00:00"/>
    <s v="ABC"/>
    <x v="2"/>
    <s v="EUR"/>
    <n v="985.79"/>
    <n v="985.79"/>
    <n v="1143.5164"/>
    <n v="0"/>
    <n v="0"/>
    <n v="0"/>
    <s v="Servivuelo"/>
    <s v="Spain"/>
    <x v="43"/>
    <x v="1"/>
    <n v="0"/>
  </r>
  <r>
    <x v="0"/>
    <x v="0"/>
    <n v="96"/>
    <x v="1"/>
    <n v="0"/>
    <s v="Honorarios"/>
    <d v="2026-01-31T00:00:00"/>
    <d v="2026-02-04T00:00:00"/>
    <s v="HPS Agencia"/>
    <x v="1"/>
    <s v="EUR"/>
    <n v="60"/>
    <n v="60"/>
    <n v="69.599999999999994"/>
    <n v="60"/>
    <n v="60"/>
    <n v="69.599999999999994"/>
    <s v="FEES"/>
    <n v="0"/>
    <x v="42"/>
    <x v="1"/>
    <n v="1"/>
  </r>
  <r>
    <x v="0"/>
    <x v="0"/>
    <n v="96"/>
    <x v="1"/>
    <n v="27608"/>
    <s v="Itinerario DMC Tromso"/>
    <d v="2026-01-31T00:00:00"/>
    <d v="2026-02-04T00:00:00"/>
    <s v="PKT"/>
    <x v="0"/>
    <s v="EUR"/>
    <n v="6666.28"/>
    <n v="6666.28"/>
    <n v="7732.8847999999989"/>
    <n v="1199.28"/>
    <n v="1199.28"/>
    <n v="1391.1647999999998"/>
    <s v="Borealis"/>
    <s v="Iceland"/>
    <x v="42"/>
    <x v="1"/>
    <n v="0.1799024343411918"/>
  </r>
  <r>
    <x v="0"/>
    <x v="0"/>
    <n v="96"/>
    <x v="1"/>
    <n v="27610"/>
    <s v="Seguro asistencia y cancelacion"/>
    <d v="2026-01-31T00:00:00"/>
    <d v="2026-02-04T00:00:00"/>
    <s v="SEG"/>
    <x v="3"/>
    <s v="EUR"/>
    <n v="65.72"/>
    <n v="65.72"/>
    <n v="76.235199999999992"/>
    <n v="0"/>
    <n v="0"/>
    <n v="0"/>
    <s v="AON"/>
    <s v="United Kingdom"/>
    <x v="42"/>
    <x v="1"/>
    <n v="0"/>
  </r>
  <r>
    <x v="0"/>
    <x v="0"/>
    <n v="96"/>
    <x v="1"/>
    <n v="27688"/>
    <s v="Billete LH | MAD TOS MAD"/>
    <d v="2026-01-31T00:00:00"/>
    <d v="2026-02-04T00:00:00"/>
    <s v="ABC"/>
    <x v="2"/>
    <s v="EUR"/>
    <n v="1030.68"/>
    <n v="1030.68"/>
    <n v="1195.5888"/>
    <n v="0"/>
    <n v="0"/>
    <n v="0"/>
    <s v="Servivuelo"/>
    <s v="Spain"/>
    <x v="42"/>
    <x v="1"/>
    <n v="0"/>
  </r>
  <r>
    <x v="0"/>
    <x v="0"/>
    <n v="97"/>
    <x v="8"/>
    <n v="27688"/>
    <s v="Billete EY | MAD DEL MAD - business"/>
    <d v="2026-10-30T00:00:00"/>
    <d v="2026-11-09T00:00:00"/>
    <s v="ABC"/>
    <x v="2"/>
    <s v="EUR"/>
    <n v="6632"/>
    <n v="6632"/>
    <n v="7693.12"/>
    <n v="0"/>
    <n v="0"/>
    <n v="0"/>
    <s v="Servivuelo"/>
    <s v="Spain"/>
    <x v="22"/>
    <x v="1"/>
    <n v="0"/>
  </r>
  <r>
    <x v="0"/>
    <x v="0"/>
    <n v="97"/>
    <x v="8"/>
    <n v="27688"/>
    <s v="Billete EY | MAD DEL MAD"/>
    <d v="2026-10-30T00:00:00"/>
    <d v="2026-11-09T00:00:00"/>
    <s v="ABC"/>
    <x v="2"/>
    <s v="EUR"/>
    <n v="4525"/>
    <n v="4525"/>
    <n v="5249"/>
    <n v="0"/>
    <n v="0"/>
    <n v="0"/>
    <s v="Servivuelo"/>
    <s v="Spain"/>
    <x v="22"/>
    <x v="1"/>
    <n v="0"/>
  </r>
  <r>
    <x v="0"/>
    <x v="0"/>
    <n v="97"/>
    <x v="8"/>
    <n v="27688"/>
    <s v="Billete EY | MAD DEL MAD"/>
    <d v="2026-10-30T00:00:00"/>
    <d v="2026-11-09T00:00:00"/>
    <s v="ABC"/>
    <x v="2"/>
    <s v="EUR"/>
    <n v="1810"/>
    <n v="1810"/>
    <n v="2099.6"/>
    <n v="0"/>
    <n v="0"/>
    <n v="0"/>
    <s v="Servivuelo"/>
    <s v="Spain"/>
    <x v="22"/>
    <x v="1"/>
    <n v="0"/>
  </r>
  <r>
    <x v="0"/>
    <x v="0"/>
    <n v="97"/>
    <x v="8"/>
    <n v="0"/>
    <s v="Pago fees aereos"/>
    <d v="2026-10-30T00:00:00"/>
    <d v="2026-11-09T00:00:00"/>
    <s v="HPS"/>
    <x v="1"/>
    <s v="EUR"/>
    <n v="660"/>
    <n v="660"/>
    <n v="765.59999999999991"/>
    <n v="660"/>
    <n v="660"/>
    <n v="765.59999999999991"/>
    <s v="FEES"/>
    <n v="0"/>
    <x v="22"/>
    <x v="1"/>
    <n v="1"/>
  </r>
  <r>
    <x v="0"/>
    <x v="0"/>
    <n v="97"/>
    <x v="8"/>
    <n v="34729"/>
    <s v="Billetes 6E | JAI - UDR"/>
    <d v="2026-11-06T00:00:00"/>
    <d v="2026-11-06T00:00:00"/>
    <s v="ABC"/>
    <x v="2"/>
    <s v="EUR"/>
    <n v="718.47"/>
    <n v="718.47"/>
    <n v="833.42520000000002"/>
    <n v="0"/>
    <n v="0"/>
    <n v="0"/>
    <e v="#N/A"/>
    <e v="#N/A"/>
    <x v="34"/>
    <x v="1"/>
    <n v="0"/>
  </r>
  <r>
    <x v="0"/>
    <x v="0"/>
    <n v="98"/>
    <x v="7"/>
    <n v="29091"/>
    <s v="Luna de miel Africa"/>
    <d v="2026-05-25T00:00:00"/>
    <d v="2026-06-06T00:00:00"/>
    <s v="PKT"/>
    <x v="0"/>
    <s v="USD"/>
    <n v="8701"/>
    <n v="7482.86"/>
    <n v="8701"/>
    <n v="931"/>
    <n v="800.66"/>
    <n v="931"/>
    <s v="Triumph Travel"/>
    <s v="South Africa"/>
    <x v="13"/>
    <x v="1"/>
    <n v="0.10699919549477072"/>
  </r>
  <r>
    <x v="0"/>
    <x v="0"/>
    <n v="99"/>
    <x v="4"/>
    <n v="33423"/>
    <s v="Primer Deposito Amankora"/>
    <d v="2026-04-13T00:00:00"/>
    <d v="2026-04-23T00:00:00"/>
    <s v="HTL"/>
    <x v="4"/>
    <s v="EUR"/>
    <n v="23338.25"/>
    <n v="23338.25"/>
    <n v="27072.37"/>
    <n v="2776.26"/>
    <n v="2776.26"/>
    <n v="3220.4616000000001"/>
    <s v="BHUTAN RESORT PRIVATE LIMITED AMANKORA"/>
    <s v="Kingdom of Bhutan"/>
    <x v="2"/>
    <x v="1"/>
    <n v="0.11895750538279434"/>
  </r>
  <r>
    <x v="0"/>
    <x v="0"/>
    <n v="99"/>
    <x v="4"/>
    <n v="0"/>
    <s v="Seguro de Asistencia y Cancelación"/>
    <d v="2026-04-13T00:00:00"/>
    <d v="2026-04-23T00:00:00"/>
    <s v="HPS"/>
    <x v="1"/>
    <s v="EUR"/>
    <n v="300.60000000000002"/>
    <n v="300.60000000000002"/>
    <n v="348.69600000000003"/>
    <n v="300.60000000000002"/>
    <n v="300.60000000000002"/>
    <n v="348.69600000000003"/>
    <s v="FEES"/>
    <n v="0"/>
    <x v="2"/>
    <x v="1"/>
    <n v="1"/>
  </r>
  <r>
    <x v="0"/>
    <x v="0"/>
    <n v="99"/>
    <x v="4"/>
    <n v="0"/>
    <s v="Extra Hotel Amankora"/>
    <d v="2026-04-13T00:00:00"/>
    <d v="2026-04-23T00:00:00"/>
    <s v="HPS"/>
    <x v="1"/>
    <s v="EUR"/>
    <n v="997.82"/>
    <n v="997.82"/>
    <n v="1157.4712"/>
    <n v="997.82"/>
    <n v="997.82"/>
    <n v="1157.4712"/>
    <s v="FEES"/>
    <n v="0"/>
    <x v="2"/>
    <x v="1"/>
    <n v="1"/>
  </r>
  <r>
    <x v="0"/>
    <x v="0"/>
    <n v="99"/>
    <x v="4"/>
    <n v="28798"/>
    <s v="Reserva Dwarika's Doble y Day Room"/>
    <d v="2026-04-13T00:00:00"/>
    <d v="2026-04-23T00:00:00"/>
    <s v="HTL"/>
    <x v="4"/>
    <s v="EUR"/>
    <n v="1238.1600000000001"/>
    <n v="1238.1600000000001"/>
    <n v="1436.2655999999999"/>
    <n v="118.62"/>
    <n v="118.62"/>
    <n v="137.5992"/>
    <s v="The Largo"/>
    <s v="Portugal"/>
    <x v="2"/>
    <x v="1"/>
    <n v="9.5803450281062227E-2"/>
  </r>
  <r>
    <x v="0"/>
    <x v="0"/>
    <n v="100"/>
    <x v="14"/>
    <n v="29901"/>
    <s v="Reserva crucero pendiente dar de alta proveedor"/>
    <d v="2026-06-10T00:00:00"/>
    <d v="2026-06-18T00:00:00"/>
    <s v="CRC"/>
    <x v="8"/>
    <s v="EUR"/>
    <n v="50"/>
    <n v="50"/>
    <n v="57.999999999999993"/>
    <n v="0"/>
    <n v="0"/>
    <n v="0"/>
    <s v="Gannet Spain, SL"/>
    <s v="Spain"/>
    <x v="15"/>
    <x v="1"/>
    <n v="0"/>
  </r>
  <r>
    <x v="0"/>
    <x v="0"/>
    <n v="101"/>
    <x v="2"/>
    <n v="0"/>
    <s v="Fee emisión aéreos"/>
    <d v="2026-02-20T00:00:00"/>
    <d v="2026-02-23T00:00:00"/>
    <s v="HPS"/>
    <x v="1"/>
    <s v="EUR"/>
    <n v="91.19"/>
    <n v="91.19"/>
    <n v="105.78039999999999"/>
    <n v="91.19"/>
    <n v="91.19"/>
    <n v="105.78039999999999"/>
    <s v="FEES"/>
    <n v="0"/>
    <x v="44"/>
    <x v="1"/>
    <n v="1"/>
  </r>
  <r>
    <x v="0"/>
    <x v="0"/>
    <n v="101"/>
    <x v="2"/>
    <n v="32499"/>
    <s v="3 noches en hotel La Mamounia + traslados in / out"/>
    <d v="2026-02-20T00:00:00"/>
    <d v="2026-02-23T00:00:00"/>
    <s v="PKT"/>
    <x v="0"/>
    <s v="EUR"/>
    <n v="5110"/>
    <n v="5110"/>
    <n v="5927.5999999999995"/>
    <n v="975"/>
    <n v="975"/>
    <n v="1131"/>
    <s v="EXO TRAVEL MOROCCO"/>
    <s v="Morocco"/>
    <x v="44"/>
    <x v="1"/>
    <n v="0.19080234833659493"/>
  </r>
  <r>
    <x v="0"/>
    <x v="0"/>
    <n v="101"/>
    <x v="2"/>
    <n v="27688"/>
    <s v="Billete IB | RAK MAD"/>
    <d v="2026-02-23T00:00:00"/>
    <d v="2026-02-23T00:00:00"/>
    <s v="ABC"/>
    <x v="2"/>
    <s v="EUR"/>
    <n v="337.81"/>
    <n v="337.81"/>
    <n v="391.8596"/>
    <n v="0"/>
    <n v="0"/>
    <n v="0"/>
    <s v="Servivuelo"/>
    <s v="Spain"/>
    <x v="39"/>
    <x v="1"/>
    <n v="0"/>
  </r>
  <r>
    <x v="0"/>
    <x v="0"/>
    <n v="102"/>
    <x v="0"/>
    <n v="28093"/>
    <s v="Billete MS | MAD CAI MAD"/>
    <d v="2026-02-15T00:00:00"/>
    <d v="2026-02-23T00:00:00"/>
    <s v="VLO"/>
    <x v="2"/>
    <s v="EUR"/>
    <n v="561.82000000000005"/>
    <n v="561.82000000000005"/>
    <n v="651.71119999999996"/>
    <n v="69.599999999999994"/>
    <n v="69.599999999999994"/>
    <n v="80.73599999999999"/>
    <s v="F1S USA"/>
    <s v="United States"/>
    <x v="44"/>
    <x v="1"/>
    <n v="0.1238830942294685"/>
  </r>
  <r>
    <x v="0"/>
    <x v="0"/>
    <n v="102"/>
    <x v="0"/>
    <n v="28093"/>
    <s v="Billete MS | MAD CAI MAD"/>
    <d v="2026-02-15T00:00:00"/>
    <d v="2026-02-23T00:00:00"/>
    <s v="VLO"/>
    <x v="2"/>
    <s v="EUR"/>
    <n v="561.82000000000005"/>
    <n v="561.82000000000005"/>
    <n v="651.71119999999996"/>
    <n v="69.599999999999994"/>
    <n v="69.599999999999994"/>
    <n v="80.73599999999999"/>
    <s v="F1S USA"/>
    <s v="United States"/>
    <x v="44"/>
    <x v="1"/>
    <n v="0.1238830942294685"/>
  </r>
  <r>
    <x v="0"/>
    <x v="0"/>
    <n v="102"/>
    <x v="0"/>
    <n v="28093"/>
    <s v="Billete MS | MAD CAI MAD"/>
    <d v="2026-02-15T00:00:00"/>
    <d v="2026-02-23T00:00:00"/>
    <s v="VLO"/>
    <x v="2"/>
    <s v="EUR"/>
    <n v="561.82000000000005"/>
    <n v="561.82000000000005"/>
    <n v="651.71119999999996"/>
    <n v="69.599999999999994"/>
    <n v="69.599999999999994"/>
    <n v="80.73599999999999"/>
    <s v="F1S USA"/>
    <s v="United States"/>
    <x v="44"/>
    <x v="1"/>
    <n v="0.1238830942294685"/>
  </r>
  <r>
    <x v="0"/>
    <x v="0"/>
    <n v="102"/>
    <x v="0"/>
    <n v="28093"/>
    <s v="Billete MS | MAD CAI MAD"/>
    <d v="2026-02-15T00:00:00"/>
    <d v="2026-02-23T00:00:00"/>
    <s v="VLO"/>
    <x v="2"/>
    <s v="EUR"/>
    <n v="561.82000000000005"/>
    <n v="561.82000000000005"/>
    <n v="651.71119999999996"/>
    <n v="69.599999999999994"/>
    <n v="69.599999999999994"/>
    <n v="80.73599999999999"/>
    <s v="F1S USA"/>
    <s v="United States"/>
    <x v="44"/>
    <x v="1"/>
    <n v="0.1238830942294685"/>
  </r>
  <r>
    <x v="0"/>
    <x v="0"/>
    <n v="102"/>
    <x v="0"/>
    <n v="0"/>
    <s v="Fee emision"/>
    <d v="2026-02-15T00:00:00"/>
    <d v="2026-02-23T00:00:00"/>
    <s v="HPS"/>
    <x v="1"/>
    <s v="EUR"/>
    <n v="200"/>
    <n v="200"/>
    <n v="231.99999999999997"/>
    <n v="200"/>
    <n v="200"/>
    <n v="231.99999999999997"/>
    <s v="FEES"/>
    <n v="0"/>
    <x v="44"/>
    <x v="1"/>
    <n v="1"/>
  </r>
  <r>
    <x v="0"/>
    <x v="0"/>
    <n v="102"/>
    <x v="0"/>
    <n v="28093"/>
    <s v="Asiento MS | MAD CAI"/>
    <d v="2026-02-15T00:00:00"/>
    <d v="2026-02-15T00:00:00"/>
    <s v="VLO"/>
    <x v="2"/>
    <s v="EUR"/>
    <n v="29.23"/>
    <n v="29.23"/>
    <n v="33.906799999999997"/>
    <n v="0"/>
    <n v="0"/>
    <n v="0"/>
    <s v="F1S USA"/>
    <s v="United States"/>
    <x v="44"/>
    <x v="1"/>
    <n v="0"/>
  </r>
  <r>
    <x v="0"/>
    <x v="0"/>
    <n v="102"/>
    <x v="0"/>
    <n v="28093"/>
    <s v="Asiento MS | MAD CAI"/>
    <d v="2026-02-15T00:00:00"/>
    <d v="2026-02-15T00:00:00"/>
    <s v="VLO"/>
    <x v="2"/>
    <s v="EUR"/>
    <n v="29.23"/>
    <n v="29.23"/>
    <n v="33.906799999999997"/>
    <n v="0"/>
    <n v="0"/>
    <n v="0"/>
    <s v="F1S USA"/>
    <s v="United States"/>
    <x v="44"/>
    <x v="1"/>
    <n v="0"/>
  </r>
  <r>
    <x v="0"/>
    <x v="0"/>
    <n v="102"/>
    <x v="0"/>
    <n v="28093"/>
    <s v="Asiento MS | MAD CAI"/>
    <d v="2026-02-15T00:00:00"/>
    <d v="2026-02-15T00:00:00"/>
    <s v="VLO"/>
    <x v="2"/>
    <s v="EUR"/>
    <n v="29.23"/>
    <n v="29.23"/>
    <n v="33.906799999999997"/>
    <n v="0"/>
    <n v="0"/>
    <n v="0"/>
    <s v="F1S USA"/>
    <s v="United States"/>
    <x v="44"/>
    <x v="1"/>
    <n v="0"/>
  </r>
  <r>
    <x v="0"/>
    <x v="0"/>
    <n v="102"/>
    <x v="0"/>
    <n v="28093"/>
    <s v="Asiento MS | MAD CAI"/>
    <d v="2026-02-15T00:00:00"/>
    <d v="2026-02-15T00:00:00"/>
    <s v="VLO"/>
    <x v="2"/>
    <s v="EUR"/>
    <n v="29.23"/>
    <n v="29.23"/>
    <n v="33.906799999999997"/>
    <n v="0"/>
    <n v="0"/>
    <n v="0"/>
    <s v="F1S USA"/>
    <s v="United States"/>
    <x v="44"/>
    <x v="1"/>
    <n v="0"/>
  </r>
  <r>
    <x v="0"/>
    <x v="0"/>
    <n v="102"/>
    <x v="0"/>
    <n v="28093"/>
    <s v="Asiento MS | CAI MAD"/>
    <d v="2026-02-15T00:00:00"/>
    <d v="2026-02-15T00:00:00"/>
    <s v="VLO"/>
    <x v="2"/>
    <s v="EUR"/>
    <n v="29.23"/>
    <n v="29.23"/>
    <n v="33.906799999999997"/>
    <n v="0"/>
    <n v="0"/>
    <n v="0"/>
    <s v="F1S USA"/>
    <s v="United States"/>
    <x v="44"/>
    <x v="1"/>
    <n v="0"/>
  </r>
  <r>
    <x v="0"/>
    <x v="0"/>
    <n v="102"/>
    <x v="0"/>
    <n v="28093"/>
    <s v="Asiento MS | CAI MAD"/>
    <d v="2026-02-15T00:00:00"/>
    <d v="2026-02-15T00:00:00"/>
    <s v="VLO"/>
    <x v="2"/>
    <s v="EUR"/>
    <n v="29.23"/>
    <n v="29.23"/>
    <n v="33.906799999999997"/>
    <n v="0"/>
    <n v="0"/>
    <n v="0"/>
    <s v="F1S USA"/>
    <s v="United States"/>
    <x v="44"/>
    <x v="1"/>
    <n v="0"/>
  </r>
  <r>
    <x v="0"/>
    <x v="0"/>
    <n v="102"/>
    <x v="0"/>
    <n v="28093"/>
    <s v="Asiento MS | CAI MAD"/>
    <d v="2026-02-15T00:00:00"/>
    <d v="2026-02-15T00:00:00"/>
    <s v="VLO"/>
    <x v="2"/>
    <s v="EUR"/>
    <n v="8.43"/>
    <n v="8.43"/>
    <n v="9.7787999999999986"/>
    <n v="0"/>
    <n v="0"/>
    <n v="0"/>
    <s v="F1S USA"/>
    <s v="United States"/>
    <x v="44"/>
    <x v="1"/>
    <n v="0"/>
  </r>
  <r>
    <x v="0"/>
    <x v="0"/>
    <n v="102"/>
    <x v="0"/>
    <n v="28093"/>
    <s v="Asiento MS | CAI MAD"/>
    <d v="2026-02-15T00:00:00"/>
    <d v="2026-02-15T00:00:00"/>
    <s v="VLO"/>
    <x v="2"/>
    <s v="EUR"/>
    <n v="17.72"/>
    <n v="17.72"/>
    <n v="20.555199999999996"/>
    <n v="0"/>
    <n v="0"/>
    <n v="0"/>
    <s v="F1S USA"/>
    <s v="United States"/>
    <x v="44"/>
    <x v="1"/>
    <n v="0"/>
  </r>
  <r>
    <x v="0"/>
    <x v="0"/>
    <n v="102"/>
    <x v="0"/>
    <n v="31584"/>
    <s v="Pago total Egipto"/>
    <d v="2026-02-15T00:00:00"/>
    <d v="2026-02-23T00:00:00"/>
    <s v="PKT"/>
    <x v="0"/>
    <s v="EUR"/>
    <n v="24360"/>
    <n v="24360"/>
    <n v="28257.599999999999"/>
    <n v="4080"/>
    <n v="4080"/>
    <n v="4732.7999999999993"/>
    <s v="ABERCROMBIE AND KENT EGYPT"/>
    <s v="Egypt"/>
    <x v="44"/>
    <x v="1"/>
    <n v="0.16748768472906403"/>
  </r>
  <r>
    <x v="0"/>
    <x v="0"/>
    <n v="102"/>
    <x v="0"/>
    <n v="27610"/>
    <s v="Seguro de asistencia y cancelacion"/>
    <d v="2026-02-15T00:00:00"/>
    <d v="2026-02-23T00:00:00"/>
    <s v="SEG"/>
    <x v="3"/>
    <s v="EUR"/>
    <n v="303.44"/>
    <n v="303.44"/>
    <n v="351.99039999999997"/>
    <n v="100"/>
    <n v="100"/>
    <n v="115.99999999999999"/>
    <s v="AON"/>
    <s v="United Kingdom"/>
    <x v="44"/>
    <x v="1"/>
    <n v="0.32955444239388348"/>
  </r>
  <r>
    <x v="0"/>
    <x v="0"/>
    <n v="102"/>
    <x v="0"/>
    <n v="28093"/>
    <s v="Billete NE | CAI ASW -- LXR CAI"/>
    <d v="2026-02-16T00:00:00"/>
    <d v="2026-02-21T00:00:00"/>
    <s v="VLO"/>
    <x v="2"/>
    <s v="EUR"/>
    <n v="374.22"/>
    <n v="374.22"/>
    <n v="434.09519999999998"/>
    <n v="0"/>
    <n v="0"/>
    <n v="0"/>
    <s v="F1S USA"/>
    <s v="United States"/>
    <x v="44"/>
    <x v="1"/>
    <n v="0"/>
  </r>
  <r>
    <x v="0"/>
    <x v="0"/>
    <n v="102"/>
    <x v="0"/>
    <n v="28093"/>
    <s v="Billete NE | CAI ASW -- LXR CAI"/>
    <d v="2026-02-16T00:00:00"/>
    <d v="2026-02-21T00:00:00"/>
    <s v="VLO"/>
    <x v="2"/>
    <s v="EUR"/>
    <n v="374.22"/>
    <n v="374.22"/>
    <n v="434.09519999999998"/>
    <n v="0"/>
    <n v="0"/>
    <n v="0"/>
    <s v="F1S USA"/>
    <s v="United States"/>
    <x v="44"/>
    <x v="1"/>
    <n v="0"/>
  </r>
  <r>
    <x v="0"/>
    <x v="0"/>
    <n v="102"/>
    <x v="0"/>
    <n v="28093"/>
    <s v="Billete NE | CAI ASW -- LXR CAI"/>
    <d v="2026-02-16T00:00:00"/>
    <d v="2026-02-21T00:00:00"/>
    <s v="VLO"/>
    <x v="2"/>
    <s v="EUR"/>
    <n v="374.22"/>
    <n v="374.22"/>
    <n v="434.09519999999998"/>
    <n v="0"/>
    <n v="0"/>
    <n v="0"/>
    <s v="F1S USA"/>
    <s v="United States"/>
    <x v="44"/>
    <x v="1"/>
    <n v="0"/>
  </r>
  <r>
    <x v="0"/>
    <x v="0"/>
    <n v="102"/>
    <x v="0"/>
    <n v="28093"/>
    <s v="Billete NE | CAI ASW -- LXR CAI"/>
    <d v="2026-02-16T00:00:00"/>
    <d v="2026-02-21T00:00:00"/>
    <s v="VLO"/>
    <x v="2"/>
    <s v="EUR"/>
    <n v="374.22"/>
    <n v="374.22"/>
    <n v="434.09519999999998"/>
    <n v="0"/>
    <n v="0"/>
    <n v="0"/>
    <s v="F1S USA"/>
    <s v="United States"/>
    <x v="44"/>
    <x v="1"/>
    <n v="0"/>
  </r>
  <r>
    <x v="0"/>
    <x v="0"/>
    <n v="102"/>
    <x v="0"/>
    <n v="0"/>
    <s v="Fee emisión NE"/>
    <d v="2026-02-16T00:00:00"/>
    <d v="2026-02-21T00:00:00"/>
    <s v="HPS"/>
    <x v="1"/>
    <s v="EUR"/>
    <n v="160"/>
    <n v="160"/>
    <n v="185.6"/>
    <n v="160"/>
    <n v="160"/>
    <n v="185.6"/>
    <s v="FEES"/>
    <n v="0"/>
    <x v="44"/>
    <x v="1"/>
    <n v="1"/>
  </r>
  <r>
    <x v="0"/>
    <x v="0"/>
    <n v="103"/>
    <x v="8"/>
    <n v="0"/>
    <s v="Fees de emision de los vuelos"/>
    <d v="2026-07-20T00:00:00"/>
    <d v="2026-08-10T00:00:00"/>
    <s v="HPS"/>
    <x v="1"/>
    <s v="EUR"/>
    <n v="250"/>
    <n v="250"/>
    <n v="290"/>
    <n v="250"/>
    <n v="250"/>
    <n v="290"/>
    <s v="FEES"/>
    <n v="0"/>
    <x v="8"/>
    <x v="1"/>
    <n v="1"/>
  </r>
  <r>
    <x v="0"/>
    <x v="0"/>
    <n v="103"/>
    <x v="8"/>
    <n v="27688"/>
    <s v="Billete UA | RFP - YYC"/>
    <d v="2026-07-29T00:00:00"/>
    <d v="2026-07-30T00:00:00"/>
    <s v="ABC"/>
    <x v="2"/>
    <s v="EUR"/>
    <n v="1745.2"/>
    <n v="1745.2"/>
    <n v="2024.432"/>
    <n v="0"/>
    <n v="0"/>
    <n v="0"/>
    <s v="Servivuelo"/>
    <s v="Spain"/>
    <x v="9"/>
    <x v="1"/>
    <n v="0"/>
  </r>
  <r>
    <x v="0"/>
    <x v="0"/>
    <n v="103"/>
    <x v="8"/>
    <n v="27688"/>
    <s v="Billete WS | YYC - YVR"/>
    <d v="2026-08-04T00:00:00"/>
    <d v="2026-08-04T00:00:00"/>
    <s v="ABC"/>
    <x v="2"/>
    <s v="EUR"/>
    <n v="405.56"/>
    <n v="405.56"/>
    <n v="470.44959999999998"/>
    <n v="0"/>
    <n v="0"/>
    <n v="0"/>
    <s v="Servivuelo"/>
    <s v="Spain"/>
    <x v="45"/>
    <x v="1"/>
    <n v="0"/>
  </r>
  <r>
    <x v="0"/>
    <x v="0"/>
    <n v="103"/>
    <x v="8"/>
    <n v="28093"/>
    <s v="Billete BF | SFO - PPT - RFP"/>
    <d v="2026-07-22T00:00:00"/>
    <d v="2026-07-25T00:00:00"/>
    <s v="VLO"/>
    <x v="2"/>
    <s v="EUR"/>
    <n v="655.42"/>
    <n v="655.42"/>
    <n v="760.28719999999987"/>
    <n v="0"/>
    <n v="0"/>
    <n v="0"/>
    <s v="F1S USA"/>
    <s v="United States"/>
    <x v="8"/>
    <x v="1"/>
    <n v="0"/>
  </r>
  <r>
    <x v="0"/>
    <x v="0"/>
    <n v="103"/>
    <x v="8"/>
    <n v="28093"/>
    <s v="Billete BF | SFO - PPT - RFP"/>
    <d v="2026-07-22T00:00:00"/>
    <d v="2026-07-25T00:00:00"/>
    <s v="VLO"/>
    <x v="2"/>
    <s v="EUR"/>
    <n v="655.42"/>
    <n v="655.42"/>
    <n v="760.28719999999987"/>
    <n v="0"/>
    <n v="0"/>
    <n v="0"/>
    <s v="F1S USA"/>
    <s v="United States"/>
    <x v="8"/>
    <x v="1"/>
    <n v="0"/>
  </r>
  <r>
    <x v="0"/>
    <x v="0"/>
    <n v="103"/>
    <x v="8"/>
    <n v="27688"/>
    <s v="Billete IB | MAD SFO // YVR MAD"/>
    <d v="2026-07-20T00:00:00"/>
    <d v="2026-08-09T00:00:00"/>
    <s v="ABC"/>
    <x v="2"/>
    <s v="EUR"/>
    <n v="5270"/>
    <n v="5270"/>
    <n v="6113.2"/>
    <n v="0"/>
    <n v="0"/>
    <n v="0"/>
    <s v="Servivuelo"/>
    <s v="Spain"/>
    <x v="8"/>
    <x v="1"/>
    <n v="0"/>
  </r>
  <r>
    <x v="0"/>
    <x v="0"/>
    <n v="104"/>
    <x v="13"/>
    <n v="33350"/>
    <s v="2 noches hotel shangri la"/>
    <d v="2026-04-24T00:00:00"/>
    <d v="2026-04-26T00:00:00"/>
    <s v="HTL"/>
    <x v="4"/>
    <s v="EUR"/>
    <n v="4280"/>
    <n v="4280"/>
    <n v="4964.7999999999993"/>
    <n v="428"/>
    <n v="428"/>
    <n v="496.47999999999996"/>
    <s v="1 HOTEL MAYFAIR"/>
    <s v="United Kingdom"/>
    <x v="3"/>
    <x v="1"/>
    <n v="0.1"/>
  </r>
  <r>
    <x v="0"/>
    <x v="0"/>
    <n v="105"/>
    <x v="1"/>
    <n v="34854"/>
    <s v="Casa Abracadabra Fechas: 20/03/26 al 22/03/26 Numero de pax: 8 Habitación Garden Lodge"/>
    <d v="2026-03-20T00:00:00"/>
    <d v="2026-03-22T00:00:00"/>
    <s v="HTL"/>
    <x v="4"/>
    <s v="EUR"/>
    <n v="1584"/>
    <n v="1584"/>
    <n v="1837.4399999999998"/>
    <n v="0"/>
    <n v="0"/>
    <n v="0"/>
    <e v="#N/A"/>
    <e v="#N/A"/>
    <x v="46"/>
    <x v="1"/>
    <n v="0"/>
  </r>
  <r>
    <x v="0"/>
    <x v="0"/>
    <n v="106"/>
    <x v="2"/>
    <n v="27688"/>
    <s v="Billete MAD-CPT//JNB-MAD"/>
    <d v="2026-02-19T00:00:00"/>
    <d v="2026-02-27T00:00:00"/>
    <s v="ABC"/>
    <x v="2"/>
    <s v="EUR"/>
    <n v="2564.6"/>
    <n v="2564.6"/>
    <n v="2974.9359999999997"/>
    <n v="0"/>
    <n v="0"/>
    <n v="0"/>
    <s v="Servivuelo"/>
    <s v="Spain"/>
    <x v="44"/>
    <x v="1"/>
    <n v="0"/>
  </r>
  <r>
    <x v="0"/>
    <x v="0"/>
    <n v="106"/>
    <x v="2"/>
    <n v="0"/>
    <s v="Fee emision"/>
    <d v="2026-02-19T00:00:00"/>
    <d v="2026-02-27T00:00:00"/>
    <s v="HPS"/>
    <x v="1"/>
    <s v="EUR"/>
    <n v="85.4"/>
    <n v="85.4"/>
    <n v="99.063999999999993"/>
    <n v="85.4"/>
    <n v="85.4"/>
    <n v="99.063999999999993"/>
    <s v="FEES"/>
    <n v="0"/>
    <x v="44"/>
    <x v="1"/>
    <n v="1"/>
  </r>
  <r>
    <x v="1"/>
    <x v="1"/>
    <n v="1"/>
    <x v="15"/>
    <n v="23331"/>
    <s v="Suplemento Pago Icons and Styles"/>
    <d v="2024-10-03T00:00:00"/>
    <d v="2024-10-07T00:00:00"/>
    <s v="PKT"/>
    <x v="0"/>
    <s v="EUR"/>
    <n v="250"/>
    <n v="250"/>
    <n v="290"/>
    <n v="0"/>
    <n v="0"/>
    <n v="0"/>
    <s v="Icons &amp; Styles"/>
    <s v="Turkey"/>
    <x v="23"/>
    <x v="2"/>
    <n v="0"/>
  </r>
  <r>
    <x v="1"/>
    <x v="1"/>
    <n v="2"/>
    <x v="16"/>
    <n v="23362"/>
    <s v="Hotel Park City"/>
    <d v="2024-12-20T00:00:00"/>
    <d v="2024-12-26T00:00:00"/>
    <s v="HTL"/>
    <x v="4"/>
    <s v="USD"/>
    <n v="11478.81"/>
    <n v="9871.7765999999992"/>
    <n v="11478.81"/>
    <n v="948.79"/>
    <n v="815.95939999999996"/>
    <n v="948.79"/>
    <s v="SKIUSA VACATIONS LLC"/>
    <s v="United States"/>
    <x v="0"/>
    <x v="2"/>
    <n v="8.2655780520803121E-2"/>
  </r>
  <r>
    <x v="1"/>
    <x v="1"/>
    <n v="2"/>
    <x v="16"/>
    <n v="0"/>
    <s v="Honorarios por Servicio Agencia"/>
    <d v="2024-12-20T00:00:00"/>
    <d v="2024-12-26T00:00:00"/>
    <s v="HPS"/>
    <x v="1"/>
    <s v="USD"/>
    <n v="321.19"/>
    <n v="276.22339999999997"/>
    <n v="321.19"/>
    <n v="321.19"/>
    <n v="276.22339999999997"/>
    <n v="321.19"/>
    <s v="FEES"/>
    <n v="0"/>
    <x v="0"/>
    <x v="2"/>
    <n v="1"/>
  </r>
  <r>
    <x v="1"/>
    <x v="1"/>
    <n v="3"/>
    <x v="16"/>
    <n v="24825"/>
    <s v="Hospedaje en Estambul"/>
    <d v="2024-10-03T00:00:00"/>
    <d v="2024-10-07T00:00:00"/>
    <s v="HTL"/>
    <x v="4"/>
    <s v="EUR"/>
    <n v="3400"/>
    <n v="3400"/>
    <n v="3943.9999999999995"/>
    <n v="340"/>
    <n v="340"/>
    <n v="394.4"/>
    <s v="THE PENINSULA ISTANBUL"/>
    <s v="Turkey"/>
    <x v="23"/>
    <x v="2"/>
    <n v="0.1"/>
  </r>
  <r>
    <x v="1"/>
    <x v="1"/>
    <n v="4"/>
    <x v="16"/>
    <n v="23376"/>
    <s v="Anticipo de estadía 50%"/>
    <d v="2024-12-15T00:00:00"/>
    <d v="2025-01-02T00:00:00"/>
    <s v="HTL"/>
    <x v="4"/>
    <s v="MXN"/>
    <n v="345092.77"/>
    <n v="16564.452960000002"/>
    <n v="19325.19512"/>
    <n v="65011.41"/>
    <n v="3120.5476800000001"/>
    <n v="3640.6389600000002"/>
    <s v="One Fine Stay"/>
    <s v="United Kingdom"/>
    <x v="0"/>
    <x v="2"/>
    <n v="0.18838821224797031"/>
  </r>
  <r>
    <x v="1"/>
    <x v="1"/>
    <n v="4"/>
    <x v="16"/>
    <n v="25643"/>
    <s v="Registro para recibir comisión"/>
    <d v="2024-12-15T00:00:00"/>
    <d v="2025-01-02T00:00:00"/>
    <s v="HTL"/>
    <x v="4"/>
    <s v="MXN"/>
    <n v="9452.49"/>
    <n v="453.71951999999999"/>
    <n v="529.33943999999997"/>
    <n v="9452.49"/>
    <n v="453.71951999999999"/>
    <n v="529.33943999999997"/>
    <s v="THE PENINSULA LONDON"/>
    <s v="United Kingdom"/>
    <x v="0"/>
    <x v="2"/>
    <n v="1"/>
  </r>
  <r>
    <x v="2"/>
    <x v="1"/>
    <n v="5"/>
    <x v="17"/>
    <n v="23401"/>
    <s v="Italia Services"/>
    <d v="2024-10-15T00:00:00"/>
    <d v="2024-11-09T00:00:00"/>
    <s v="OTR"/>
    <x v="3"/>
    <s v="USD"/>
    <n v="8652"/>
    <n v="7440.72"/>
    <n v="8652"/>
    <n v="0"/>
    <n v="0"/>
    <n v="0"/>
    <s v="Privilege Italia"/>
    <s v="Italy"/>
    <x v="25"/>
    <x v="2"/>
    <n v="0"/>
  </r>
  <r>
    <x v="1"/>
    <x v="1"/>
    <n v="6"/>
    <x v="16"/>
    <n v="23401"/>
    <s v="Transfer services"/>
    <d v="2024-10-02T00:00:00"/>
    <d v="2024-10-13T00:00:00"/>
    <s v="TRF"/>
    <x v="5"/>
    <s v="EUR"/>
    <n v="7340.81"/>
    <n v="7340.81"/>
    <n v="8515.3395999999993"/>
    <n v="1800.81"/>
    <n v="1800.81"/>
    <n v="2088.9395999999997"/>
    <s v="Privilege Italia"/>
    <s v="Italy"/>
    <x v="23"/>
    <x v="2"/>
    <n v="0.24531489031864329"/>
  </r>
  <r>
    <x v="1"/>
    <x v="1"/>
    <n v="6"/>
    <x v="16"/>
    <n v="23934"/>
    <s v="Estancia"/>
    <d v="2024-10-07T00:00:00"/>
    <d v="2024-10-10T00:00:00"/>
    <s v="HTL"/>
    <x v="4"/>
    <s v="EUR"/>
    <n v="10800"/>
    <n v="10800"/>
    <n v="12528"/>
    <n v="864"/>
    <n v="864"/>
    <n v="1002.2399999999999"/>
    <s v="FELTRINELLI"/>
    <s v="Italy"/>
    <x v="24"/>
    <x v="2"/>
    <n v="7.9999999999999988E-2"/>
  </r>
  <r>
    <x v="1"/>
    <x v="1"/>
    <n v="6"/>
    <x v="16"/>
    <n v="0"/>
    <s v="Cargo por pago con TDC"/>
    <d v="2024-10-02T00:00:00"/>
    <d v="2024-10-13T00:00:00"/>
    <s v="CPT"/>
    <x v="1"/>
    <s v="EUR"/>
    <n v="248.66"/>
    <n v="248.66"/>
    <n v="288.44559999999996"/>
    <n v="248.66"/>
    <n v="248.66"/>
    <n v="288.44559999999996"/>
    <s v="FEES"/>
    <n v="0"/>
    <x v="23"/>
    <x v="2"/>
    <n v="1"/>
  </r>
  <r>
    <x v="1"/>
    <x v="1"/>
    <n v="7"/>
    <x v="16"/>
    <n v="23461"/>
    <s v="Servicios Ana Koder"/>
    <d v="2024-11-05T00:00:00"/>
    <d v="2024-11-18T00:00:00"/>
    <s v="ATR"/>
    <x v="0"/>
    <s v="EUR"/>
    <n v="6030"/>
    <n v="6030"/>
    <n v="6994.7999999999993"/>
    <n v="0"/>
    <n v="0"/>
    <n v="0"/>
    <s v="ANA KODER"/>
    <s v="Austria"/>
    <x v="34"/>
    <x v="2"/>
    <n v="0"/>
  </r>
  <r>
    <x v="1"/>
    <x v="1"/>
    <n v="7"/>
    <x v="16"/>
    <n v="23921"/>
    <s v="Vuelo LAX-CDG"/>
    <d v="2024-11-05T00:00:00"/>
    <d v="2024-11-18T00:00:00"/>
    <s v="VLO"/>
    <x v="2"/>
    <s v="EUR"/>
    <n v="8128"/>
    <n v="8128"/>
    <n v="9428.48"/>
    <n v="1251"/>
    <n v="1251"/>
    <n v="1451.1599999999999"/>
    <s v="Air France"/>
    <s v="France"/>
    <x v="34"/>
    <x v="2"/>
    <n v="0.15391240157480315"/>
  </r>
  <r>
    <x v="1"/>
    <x v="1"/>
    <n v="7"/>
    <x v="16"/>
    <n v="23931"/>
    <s v="Tour"/>
    <d v="2024-11-09T00:00:00"/>
    <d v="2024-11-09T00:00:00"/>
    <s v="ATR"/>
    <x v="0"/>
    <s v="EUR"/>
    <n v="8126"/>
    <n v="8126"/>
    <n v="9426.16"/>
    <n v="0"/>
    <n v="0"/>
    <n v="0"/>
    <s v="ABERCROMBIE AND KENT EUROPE"/>
    <s v="United Kingdom"/>
    <x v="34"/>
    <x v="2"/>
    <n v="0"/>
  </r>
  <r>
    <x v="1"/>
    <x v="1"/>
    <n v="7"/>
    <x v="16"/>
    <n v="23965"/>
    <s v="Hospedaje FSH BUdapest Pablo Gonzalez"/>
    <d v="2024-11-09T00:00:00"/>
    <d v="2024-11-10T00:00:00"/>
    <s v="HTL"/>
    <x v="4"/>
    <s v="EUR"/>
    <n v="678.53"/>
    <n v="678.53"/>
    <n v="787.09479999999996"/>
    <n v="62"/>
    <n v="62"/>
    <n v="71.92"/>
    <s v="FOUR SEASONS HOTEL GRESHAM PALACE BUDAPEST"/>
    <s v="Hungary"/>
    <x v="34"/>
    <x v="2"/>
    <n v="9.1373999675769688E-2"/>
  </r>
  <r>
    <x v="1"/>
    <x v="1"/>
    <n v="7"/>
    <x v="16"/>
    <n v="23935"/>
    <s v="Tour"/>
    <d v="2024-11-08T00:00:00"/>
    <d v="2024-11-08T00:00:00"/>
    <s v="ATR"/>
    <x v="0"/>
    <s v="EUR"/>
    <n v="1770"/>
    <n v="1770"/>
    <n v="2053.1999999999998"/>
    <n v="0"/>
    <n v="0"/>
    <n v="0"/>
    <s v="Queen of Clubs France"/>
    <s v="France"/>
    <x v="34"/>
    <x v="2"/>
    <n v="0"/>
  </r>
  <r>
    <x v="1"/>
    <x v="1"/>
    <n v="7"/>
    <x v="16"/>
    <n v="24017"/>
    <s v="Traslado en tren Paris-Londres, Guillermo Gonzalez"/>
    <d v="2024-11-10T00:00:00"/>
    <d v="2024-11-10T00:00:00"/>
    <s v="TRN"/>
    <x v="5"/>
    <s v="EUR"/>
    <n v="398"/>
    <n v="398"/>
    <n v="461.67999999999995"/>
    <n v="0"/>
    <n v="0"/>
    <n v="0"/>
    <s v="Eurostar"/>
    <s v="United Kingdom"/>
    <x v="17"/>
    <x v="2"/>
    <n v="0"/>
  </r>
  <r>
    <x v="1"/>
    <x v="1"/>
    <n v="7"/>
    <x v="16"/>
    <n v="24166"/>
    <s v="Estancia de la familia"/>
    <d v="2024-11-05T00:00:00"/>
    <d v="2024-11-18T00:00:00"/>
    <s v="HTL"/>
    <x v="4"/>
    <s v="EUR"/>
    <n v="24140.27"/>
    <n v="24140.27"/>
    <n v="28002.713199999998"/>
    <n v="9462.09"/>
    <n v="9462.09"/>
    <n v="10976.0244"/>
    <s v="LE BRISTOL PARIS"/>
    <s v="France"/>
    <x v="34"/>
    <x v="2"/>
    <n v="0.3919628902245087"/>
  </r>
  <r>
    <x v="1"/>
    <x v="1"/>
    <n v="7"/>
    <x v="16"/>
    <n v="25318"/>
    <s v="Registro de comisión"/>
    <d v="2024-11-05T00:00:00"/>
    <d v="2024-11-18T00:00:00"/>
    <s v="CRC"/>
    <x v="8"/>
    <s v="EUR"/>
    <n v="131022"/>
    <n v="131022"/>
    <n v="151985.51999999999"/>
    <n v="13359.8"/>
    <n v="13359.8"/>
    <n v="15497.367999999999"/>
    <s v="RIVERSIDE LUXURY CRUISES"/>
    <s v="Germany"/>
    <x v="34"/>
    <x v="2"/>
    <n v="0.10196608203202516"/>
  </r>
  <r>
    <x v="1"/>
    <x v="1"/>
    <n v="7"/>
    <x v="16"/>
    <n v="25386"/>
    <s v="Hospedaje para Guillermo Gonzalez en Londres"/>
    <d v="2024-11-13T00:00:00"/>
    <d v="2024-11-18T00:00:00"/>
    <s v="HTL"/>
    <x v="4"/>
    <s v="EUR"/>
    <n v="930"/>
    <n v="930"/>
    <n v="1078.8"/>
    <n v="376.6"/>
    <n v="376.6"/>
    <n v="436.85599999999999"/>
    <s v="THE CONNAUGHT"/>
    <s v="United Kingdom"/>
    <x v="17"/>
    <x v="2"/>
    <n v="0.4049462365591398"/>
  </r>
  <r>
    <x v="1"/>
    <x v="1"/>
    <n v="7"/>
    <x v="16"/>
    <n v="0"/>
    <s v="Fee de emision Vuelo LAX-CDG"/>
    <d v="2024-11-05T00:00:00"/>
    <d v="2024-11-18T00:00:00"/>
    <s v="HPS"/>
    <x v="1"/>
    <s v="EUR"/>
    <n v="35"/>
    <n v="35"/>
    <n v="40.599999999999994"/>
    <n v="35"/>
    <n v="35"/>
    <n v="40.599999999999994"/>
    <s v="FEES"/>
    <n v="0"/>
    <x v="34"/>
    <x v="2"/>
    <n v="1"/>
  </r>
  <r>
    <x v="1"/>
    <x v="1"/>
    <n v="7"/>
    <x v="16"/>
    <n v="0"/>
    <s v="Honorarios por Servicio Agencia"/>
    <d v="2024-11-05T00:00:00"/>
    <d v="2024-11-18T00:00:00"/>
    <s v="HPS"/>
    <x v="1"/>
    <s v="EUR"/>
    <n v="932.68"/>
    <n v="932.68"/>
    <n v="1081.9087999999999"/>
    <n v="932.68"/>
    <n v="932.68"/>
    <n v="1081.9087999999999"/>
    <s v="FEES"/>
    <n v="0"/>
    <x v="34"/>
    <x v="2"/>
    <n v="1"/>
  </r>
  <r>
    <x v="1"/>
    <x v="1"/>
    <n v="8"/>
    <x v="16"/>
    <n v="23525"/>
    <s v="Pago de estadía"/>
    <d v="2024-10-14T00:00:00"/>
    <d v="2024-10-18T00:00:00"/>
    <s v="HTL"/>
    <x v="4"/>
    <s v="EUR"/>
    <n v="5390"/>
    <n v="5390"/>
    <n v="6252.4"/>
    <n v="490"/>
    <n v="490"/>
    <n v="568.4"/>
    <s v="CHATEAU VOLTAIRE PARIS"/>
    <s v="France"/>
    <x v="25"/>
    <x v="2"/>
    <n v="9.0909090909090912E-2"/>
  </r>
  <r>
    <x v="1"/>
    <x v="1"/>
    <n v="8"/>
    <x v="16"/>
    <n v="23526"/>
    <s v="Pago de estadía"/>
    <d v="2024-10-18T00:00:00"/>
    <d v="2024-10-21T00:00:00"/>
    <s v="HTL"/>
    <x v="4"/>
    <s v="EUR"/>
    <n v="2419.1999999999998"/>
    <n v="2419.1999999999998"/>
    <n v="2806.2719999999995"/>
    <n v="0"/>
    <n v="0"/>
    <n v="0"/>
    <s v="Venecia nolinski"/>
    <s v="Italy"/>
    <x v="25"/>
    <x v="2"/>
    <n v="0"/>
  </r>
  <r>
    <x v="1"/>
    <x v="1"/>
    <n v="8"/>
    <x v="16"/>
    <n v="23527"/>
    <s v="Pago de estadía"/>
    <d v="2024-10-21T00:00:00"/>
    <d v="2024-10-24T00:00:00"/>
    <s v="HTL"/>
    <x v="4"/>
    <s v="EUR"/>
    <n v="5140"/>
    <n v="5140"/>
    <n v="5962.4"/>
    <n v="0"/>
    <n v="0"/>
    <n v="0"/>
    <s v="PORTRAIT MILANO HOTEL LUNGARNO COLLECTION"/>
    <s v="Italy"/>
    <x v="21"/>
    <x v="2"/>
    <n v="0"/>
  </r>
  <r>
    <x v="1"/>
    <x v="1"/>
    <n v="8"/>
    <x v="16"/>
    <n v="23526"/>
    <s v="Reembolso de Nolinski"/>
    <d v="2024-10-18T00:00:00"/>
    <d v="2024-10-21T00:00:00"/>
    <s v="HTL"/>
    <x v="4"/>
    <s v="EUR"/>
    <n v="-2419.1999999999998"/>
    <n v="-2419.1999999999998"/>
    <n v="-2806.2719999999995"/>
    <n v="0"/>
    <n v="0"/>
    <n v="0"/>
    <s v="REEMBOLSOS"/>
    <s v="Italy"/>
    <x v="25"/>
    <x v="2"/>
    <n v="0"/>
  </r>
  <r>
    <x v="1"/>
    <x v="1"/>
    <n v="8"/>
    <x v="16"/>
    <n v="23527"/>
    <s v="Reembolso de Portrait"/>
    <d v="2024-10-14T00:00:00"/>
    <d v="2024-10-24T00:00:00"/>
    <s v="HTL"/>
    <x v="4"/>
    <s v="EUR"/>
    <n v="-5140"/>
    <n v="-5140"/>
    <n v="-5962.4"/>
    <n v="0"/>
    <n v="0"/>
    <n v="0"/>
    <s v="REEMBOLSOS"/>
    <s v="Italy"/>
    <x v="25"/>
    <x v="2"/>
    <n v="0"/>
  </r>
  <r>
    <x v="1"/>
    <x v="1"/>
    <n v="8"/>
    <x v="16"/>
    <n v="0"/>
    <s v="Honorarios por Servicio Agencia"/>
    <d v="2024-10-14T00:00:00"/>
    <d v="2024-10-24T00:00:00"/>
    <s v="HPS"/>
    <x v="1"/>
    <s v="EUR"/>
    <n v="1083.42"/>
    <n v="1083.42"/>
    <n v="1256.7672"/>
    <n v="1083.42"/>
    <n v="1083.42"/>
    <n v="1256.7672"/>
    <s v="FEES"/>
    <n v="0"/>
    <x v="25"/>
    <x v="2"/>
    <n v="1"/>
  </r>
  <r>
    <x v="1"/>
    <x v="1"/>
    <n v="9"/>
    <x v="16"/>
    <n v="23362"/>
    <s v="Pago estadía"/>
    <d v="2024-12-27T00:00:00"/>
    <d v="2025-01-04T00:00:00"/>
    <s v="HTL"/>
    <x v="4"/>
    <s v="USD"/>
    <n v="38649.61"/>
    <n v="33238.664599999996"/>
    <n v="38649.61"/>
    <n v="3188.81"/>
    <n v="2742.3766000000001"/>
    <n v="3188.81"/>
    <s v="SKIUSA VACATIONS LLC"/>
    <s v="United States"/>
    <x v="1"/>
    <x v="2"/>
    <n v="8.2505619073517167E-2"/>
  </r>
  <r>
    <x v="1"/>
    <x v="1"/>
    <n v="10"/>
    <x v="16"/>
    <n v="23590"/>
    <s v="Vuelo Denver-México Sergio Berger"/>
    <d v="2024-12-27T00:00:00"/>
    <d v="2024-12-27T00:00:00"/>
    <s v="VLO"/>
    <x v="2"/>
    <s v="USD"/>
    <n v="692.81"/>
    <n v="595.81659999999999"/>
    <n v="692.81"/>
    <n v="112.32"/>
    <n v="96.595199999999991"/>
    <n v="112.32"/>
    <s v="AEROMÉXICO"/>
    <s v="Mexico"/>
    <x v="1"/>
    <x v="2"/>
    <n v="0.16212237121288664"/>
  </r>
  <r>
    <x v="1"/>
    <x v="1"/>
    <n v="10"/>
    <x v="16"/>
    <n v="23590"/>
    <s v="Vuelo Denver-México Andres Carretero"/>
    <d v="2024-12-27T00:00:00"/>
    <d v="2024-12-27T00:00:00"/>
    <s v="VLO"/>
    <x v="2"/>
    <s v="USD"/>
    <n v="692.81"/>
    <n v="595.81659999999999"/>
    <n v="692.81"/>
    <n v="112.32"/>
    <n v="96.595199999999991"/>
    <n v="112.32"/>
    <s v="AEROMÉXICO"/>
    <s v="Mexico"/>
    <x v="1"/>
    <x v="2"/>
    <n v="0.16212237121288664"/>
  </r>
  <r>
    <x v="1"/>
    <x v="1"/>
    <n v="10"/>
    <x v="16"/>
    <n v="0"/>
    <s v="Fee de emisión Vuelo Denver-México"/>
    <d v="2024-12-27T00:00:00"/>
    <d v="2024-12-27T00:00:00"/>
    <s v="HPS"/>
    <x v="1"/>
    <s v="USD"/>
    <n v="70"/>
    <n v="60.199999999999996"/>
    <n v="70"/>
    <n v="70"/>
    <n v="60.199999999999996"/>
    <n v="70"/>
    <s v="FEES"/>
    <n v="0"/>
    <x v="1"/>
    <x v="2"/>
    <n v="1"/>
  </r>
  <r>
    <x v="1"/>
    <x v="1"/>
    <n v="11"/>
    <x v="16"/>
    <n v="23590"/>
    <s v="Vuelo MEX-ZIH-MEX Sergio Berger"/>
    <d v="2024-12-29T00:00:00"/>
    <d v="2025-01-04T00:00:00"/>
    <s v="VLO"/>
    <x v="2"/>
    <s v="USD"/>
    <n v="804.83"/>
    <n v="692.15380000000005"/>
    <n v="804.83"/>
    <n v="0"/>
    <n v="0"/>
    <n v="0"/>
    <s v="AEROMÉXICO"/>
    <s v="Mexico"/>
    <x v="31"/>
    <x v="2"/>
    <n v="0"/>
  </r>
  <r>
    <x v="1"/>
    <x v="1"/>
    <n v="11"/>
    <x v="16"/>
    <n v="23590"/>
    <s v="Vuelo MEX-ZIH-MEX Andres Carretero"/>
    <d v="2024-12-29T00:00:00"/>
    <d v="2025-01-04T00:00:00"/>
    <s v="VLO"/>
    <x v="2"/>
    <s v="USD"/>
    <n v="804.83"/>
    <n v="692.15380000000005"/>
    <n v="804.83"/>
    <n v="0"/>
    <n v="0"/>
    <n v="0"/>
    <s v="AEROMÉXICO"/>
    <s v="Mexico"/>
    <x v="31"/>
    <x v="2"/>
    <n v="0"/>
  </r>
  <r>
    <x v="1"/>
    <x v="1"/>
    <n v="11"/>
    <x v="16"/>
    <n v="0"/>
    <s v="Fee de emisión Vuelo MEX-ZIH-MEX"/>
    <d v="2024-12-29T00:00:00"/>
    <d v="2025-01-04T00:00:00"/>
    <s v="HPS"/>
    <x v="1"/>
    <s v="USD"/>
    <n v="35"/>
    <n v="30.099999999999998"/>
    <n v="35"/>
    <n v="35"/>
    <n v="30.099999999999998"/>
    <n v="35"/>
    <s v="FEES"/>
    <n v="0"/>
    <x v="31"/>
    <x v="2"/>
    <n v="1"/>
  </r>
  <r>
    <x v="1"/>
    <x v="1"/>
    <n v="11"/>
    <x v="16"/>
    <n v="0"/>
    <s v="Honorarios por Servicio Agencia"/>
    <d v="2024-12-29T00:00:00"/>
    <d v="2025-01-04T00:00:00"/>
    <s v="HPS"/>
    <x v="1"/>
    <s v="USD"/>
    <n v="7.61"/>
    <n v="6.5446"/>
    <n v="7.61"/>
    <n v="7.61"/>
    <n v="6.5446"/>
    <n v="7.61"/>
    <s v="FEES"/>
    <n v="0"/>
    <x v="31"/>
    <x v="2"/>
    <n v="1"/>
  </r>
  <r>
    <x v="1"/>
    <x v="1"/>
    <n v="12"/>
    <x v="16"/>
    <n v="23619"/>
    <s v="Traslado en Austria"/>
    <d v="2024-12-18T00:00:00"/>
    <d v="2024-12-21T00:00:00"/>
    <s v="TRF"/>
    <x v="5"/>
    <s v="EUR"/>
    <n v="897"/>
    <n v="897"/>
    <n v="1040.52"/>
    <n v="0"/>
    <n v="0"/>
    <n v="0"/>
    <s v="MONDIAL"/>
    <s v="Austria"/>
    <x v="0"/>
    <x v="2"/>
    <n v="0"/>
  </r>
  <r>
    <x v="1"/>
    <x v="1"/>
    <n v="12"/>
    <x v="16"/>
    <n v="23619"/>
    <s v="Traslados privados"/>
    <d v="2024-12-18T00:00:00"/>
    <d v="2024-12-21T00:00:00"/>
    <s v="TRF"/>
    <x v="5"/>
    <s v="EUR"/>
    <n v="2093"/>
    <n v="2093"/>
    <n v="2427.8799999999997"/>
    <n v="0"/>
    <n v="0"/>
    <n v="0"/>
    <s v="MONDIAL"/>
    <s v="Austria"/>
    <x v="0"/>
    <x v="2"/>
    <n v="0"/>
  </r>
  <r>
    <x v="1"/>
    <x v="1"/>
    <n v="12"/>
    <x v="16"/>
    <n v="23619"/>
    <s v="Tickets para el castillo de Neuschwanstein Tour"/>
    <d v="2024-12-18T00:00:00"/>
    <d v="2024-12-21T00:00:00"/>
    <s v="TRF"/>
    <x v="5"/>
    <s v="EUR"/>
    <n v="765"/>
    <n v="765"/>
    <n v="887.4"/>
    <n v="0"/>
    <n v="0"/>
    <n v="0"/>
    <s v="MONDIAL"/>
    <s v="Austria"/>
    <x v="0"/>
    <x v="2"/>
    <n v="0"/>
  </r>
  <r>
    <x v="1"/>
    <x v="1"/>
    <n v="12"/>
    <x v="16"/>
    <n v="24401"/>
    <s v="Servicios con We Plan"/>
    <d v="2024-12-18T00:00:00"/>
    <d v="2024-12-21T00:00:00"/>
    <s v="ATR"/>
    <x v="0"/>
    <s v="EUR"/>
    <n v="1538.03"/>
    <n v="1538.03"/>
    <n v="1784.1147999999998"/>
    <n v="0"/>
    <n v="0"/>
    <n v="0"/>
    <s v="WE PLAN"/>
    <s v="Morocco"/>
    <x v="0"/>
    <x v="2"/>
    <n v="0"/>
  </r>
  <r>
    <x v="1"/>
    <x v="1"/>
    <n v="12"/>
    <x v="16"/>
    <n v="25704"/>
    <s v="Registro de comisión"/>
    <d v="2024-12-25T00:00:00"/>
    <d v="2024-12-28T00:00:00"/>
    <s v="HTL"/>
    <x v="4"/>
    <s v="EUR"/>
    <n v="1185.9000000000001"/>
    <n v="1185.9000000000001"/>
    <n v="1375.644"/>
    <n v="1185.9000000000001"/>
    <n v="1185.9000000000001"/>
    <n v="1375.644"/>
    <s v="ROSEWOOD VIENNA"/>
    <s v="Austria"/>
    <x v="1"/>
    <x v="2"/>
    <n v="1"/>
  </r>
  <r>
    <x v="1"/>
    <x v="1"/>
    <n v="12"/>
    <x v="16"/>
    <n v="25926"/>
    <s v="Registro de comisión"/>
    <d v="2024-12-18T00:00:00"/>
    <d v="2024-12-28T00:00:00"/>
    <s v="HTL"/>
    <x v="4"/>
    <s v="EUR"/>
    <n v="4580.32"/>
    <n v="4580.32"/>
    <n v="5313.1711999999989"/>
    <n v="4580.32"/>
    <n v="4580.32"/>
    <n v="5313.1711999999989"/>
    <s v="BADRUTT'S PALACE HOTEL ST. MORITZ"/>
    <s v="Switzerland"/>
    <x v="0"/>
    <x v="2"/>
    <n v="1"/>
  </r>
  <r>
    <x v="1"/>
    <x v="1"/>
    <n v="12"/>
    <x v="16"/>
    <n v="25927"/>
    <s v="Registro de comisión"/>
    <d v="2024-12-18T00:00:00"/>
    <d v="2024-12-28T00:00:00"/>
    <s v="HTL"/>
    <x v="4"/>
    <s v="EUR"/>
    <n v="1462.25"/>
    <n v="1462.25"/>
    <n v="1696.2099999999998"/>
    <n v="1462.25"/>
    <n v="1462.25"/>
    <n v="1696.2099999999998"/>
    <s v="HOTEL SACHER SALZBURGO"/>
    <s v="Austria"/>
    <x v="0"/>
    <x v="2"/>
    <n v="1"/>
  </r>
  <r>
    <x v="1"/>
    <x v="1"/>
    <n v="12"/>
    <x v="16"/>
    <n v="25374"/>
    <s v="Comisión"/>
    <d v="2024-12-18T00:00:00"/>
    <d v="2024-12-28T00:00:00"/>
    <s v="HTL"/>
    <x v="4"/>
    <s v="EUR"/>
    <n v="214.41"/>
    <n v="214.41"/>
    <n v="248.71559999999997"/>
    <n v="188.63"/>
    <n v="188.63"/>
    <n v="218.81079999999997"/>
    <s v="HECKFIELD PLACE"/>
    <s v="United Kingdom"/>
    <x v="0"/>
    <x v="2"/>
    <n v="0.87976307075229698"/>
  </r>
  <r>
    <x v="1"/>
    <x v="1"/>
    <n v="12"/>
    <x v="16"/>
    <n v="25374"/>
    <s v="Comisión"/>
    <d v="2024-12-18T00:00:00"/>
    <d v="2024-12-28T00:00:00"/>
    <s v="HTL"/>
    <x v="4"/>
    <s v="EUR"/>
    <n v="146.83000000000001"/>
    <n v="146.83000000000001"/>
    <n v="170.3228"/>
    <n v="129.18"/>
    <n v="129.18"/>
    <n v="149.84880000000001"/>
    <s v="HECKFIELD PLACE"/>
    <s v="United Kingdom"/>
    <x v="0"/>
    <x v="2"/>
    <n v="0.87979295784240286"/>
  </r>
  <r>
    <x v="1"/>
    <x v="1"/>
    <n v="12"/>
    <x v="16"/>
    <n v="27542"/>
    <s v="Comisión"/>
    <d v="2024-12-18T00:00:00"/>
    <d v="2024-12-28T00:00:00"/>
    <s v="HTL"/>
    <x v="4"/>
    <s v="EUR"/>
    <n v="331.27"/>
    <n v="331.27"/>
    <n v="384.27319999999997"/>
    <n v="291.44"/>
    <n v="291.44"/>
    <n v="338.07039999999995"/>
    <s v="THE BEAUMONT MAYFAIR"/>
    <s v="United Kingdom"/>
    <x v="0"/>
    <x v="2"/>
    <n v="0.87976574999245316"/>
  </r>
  <r>
    <x v="1"/>
    <x v="1"/>
    <n v="12"/>
    <x v="16"/>
    <n v="27542"/>
    <s v="Comisión"/>
    <d v="2024-12-18T00:00:00"/>
    <d v="2024-12-28T00:00:00"/>
    <s v="HTL"/>
    <x v="4"/>
    <s v="EUR"/>
    <n v="297.91000000000003"/>
    <n v="297.91000000000003"/>
    <n v="345.57560000000001"/>
    <n v="262.08999999999997"/>
    <n v="262.08999999999997"/>
    <n v="304.02439999999996"/>
    <s v="THE BEAUMONT MAYFAIR"/>
    <s v="United Kingdom"/>
    <x v="0"/>
    <x v="2"/>
    <n v="0.8797623443321807"/>
  </r>
  <r>
    <x v="1"/>
    <x v="1"/>
    <n v="12"/>
    <x v="16"/>
    <n v="25822"/>
    <s v="Hospedaje en Alemania"/>
    <d v="2024-12-18T00:00:00"/>
    <d v="2024-12-28T00:00:00"/>
    <s v="HTL"/>
    <x v="4"/>
    <s v="EUR"/>
    <n v="18278"/>
    <n v="18278"/>
    <n v="21202.48"/>
    <n v="1702.54"/>
    <n v="1702.54"/>
    <n v="1974.9463999999998"/>
    <s v="ROSEWOOD MUNICH"/>
    <s v="Germany"/>
    <x v="0"/>
    <x v="2"/>
    <n v="9.3146952620636825E-2"/>
  </r>
  <r>
    <x v="1"/>
    <x v="1"/>
    <n v="12"/>
    <x v="16"/>
    <n v="0"/>
    <s v="Honorarios por Servicio Agencia"/>
    <d v="2024-12-18T00:00:00"/>
    <d v="2024-12-28T00:00:00"/>
    <s v="HPS"/>
    <x v="1"/>
    <s v="EUR"/>
    <n v="115.93"/>
    <n v="115.93"/>
    <n v="134.47880000000001"/>
    <n v="115.93"/>
    <n v="115.93"/>
    <n v="134.47880000000001"/>
    <s v="FEES"/>
    <n v="0"/>
    <x v="0"/>
    <x v="2"/>
    <n v="1"/>
  </r>
  <r>
    <x v="1"/>
    <x v="1"/>
    <n v="13"/>
    <x v="16"/>
    <n v="23666"/>
    <s v="Estancia"/>
    <d v="2024-11-22T00:00:00"/>
    <d v="2024-11-27T00:00:00"/>
    <s v="HTL"/>
    <x v="4"/>
    <s v="USD"/>
    <n v="6490.08"/>
    <n v="5581.4687999999996"/>
    <n v="6490.08"/>
    <n v="1244.92"/>
    <n v="1070.6312"/>
    <n v="1244.92"/>
    <s v="MATACHICA RESORT &amp; SPA, AN SLH HOTEL"/>
    <s v="Belice"/>
    <x v="30"/>
    <x v="2"/>
    <n v="0.19181889899662255"/>
  </r>
  <r>
    <x v="1"/>
    <x v="1"/>
    <n v="14"/>
    <x v="16"/>
    <n v="23789"/>
    <s v="Hospedaje, Terrestres y Safaris con Triumph"/>
    <d v="2025-11-13T00:00:00"/>
    <d v="2025-11-29T00:00:00"/>
    <s v="ATR"/>
    <x v="0"/>
    <s v="USD"/>
    <n v="39966"/>
    <n v="34370.76"/>
    <n v="39966"/>
    <n v="6320"/>
    <n v="5435.2"/>
    <n v="6320"/>
    <s v="TRIUMPH TRAVEL"/>
    <s v="South Africa"/>
    <x v="17"/>
    <x v="0"/>
    <n v="0.1581344142521143"/>
  </r>
  <r>
    <x v="1"/>
    <x v="1"/>
    <n v="14"/>
    <x v="16"/>
    <n v="23921"/>
    <s v="Ticket Vuelo FCO-CDG-NBO"/>
    <d v="2025-11-13T00:00:00"/>
    <d v="2025-11-13T00:00:00"/>
    <s v="VLO"/>
    <x v="2"/>
    <s v="USD"/>
    <n v="1046.5999999999999"/>
    <n v="900.07599999999991"/>
    <n v="1046.5999999999999"/>
    <n v="0"/>
    <n v="0"/>
    <n v="0"/>
    <s v="Air France"/>
    <s v="France"/>
    <x v="17"/>
    <x v="0"/>
    <n v="0"/>
  </r>
  <r>
    <x v="1"/>
    <x v="1"/>
    <n v="14"/>
    <x v="16"/>
    <n v="23921"/>
    <s v="Vuelo FCO-CDG-NBO/Federico Kohlmann"/>
    <d v="2025-11-13T00:00:00"/>
    <d v="2025-11-29T00:00:00"/>
    <s v="VLO"/>
    <x v="2"/>
    <s v="USD"/>
    <n v="1046.5999999999999"/>
    <n v="900.07599999999991"/>
    <n v="1046.5999999999999"/>
    <n v="0"/>
    <n v="0"/>
    <n v="0"/>
    <s v="Air France"/>
    <s v="France"/>
    <x v="17"/>
    <x v="0"/>
    <n v="0"/>
  </r>
  <r>
    <x v="1"/>
    <x v="1"/>
    <n v="14"/>
    <x v="16"/>
    <n v="25684"/>
    <s v="Vuelo KGL-CDG-KGL/Mercedes Roel"/>
    <d v="2025-11-13T00:00:00"/>
    <d v="2025-11-29T00:00:00"/>
    <s v="VLO"/>
    <x v="2"/>
    <s v="USD"/>
    <n v="1715.9"/>
    <n v="1475.674"/>
    <n v="1715.9"/>
    <n v="0"/>
    <n v="0"/>
    <n v="0"/>
    <s v="Rwandair Airlines"/>
    <s v="Rwanda"/>
    <x v="17"/>
    <x v="0"/>
    <n v="0"/>
  </r>
  <r>
    <x v="1"/>
    <x v="1"/>
    <n v="14"/>
    <x v="16"/>
    <n v="25684"/>
    <s v="Vuelo KGL-CDG-KGL/Federico Kohlmann"/>
    <d v="2025-11-13T00:00:00"/>
    <d v="2025-11-29T00:00:00"/>
    <s v="VLO"/>
    <x v="2"/>
    <s v="USD"/>
    <n v="1715.9"/>
    <n v="1475.674"/>
    <n v="1715.9"/>
    <n v="0"/>
    <n v="0"/>
    <n v="0"/>
    <s v="Rwandair Airlines"/>
    <s v="Rwanda"/>
    <x v="17"/>
    <x v="0"/>
    <n v="0"/>
  </r>
  <r>
    <x v="1"/>
    <x v="1"/>
    <n v="14"/>
    <x v="16"/>
    <n v="23921"/>
    <s v="Compra de Asiento FCO-CDG-NBO/Mercedes Roel"/>
    <d v="2025-11-13T00:00:00"/>
    <d v="2025-11-29T00:00:00"/>
    <s v="VLO"/>
    <x v="2"/>
    <s v="USD"/>
    <n v="74.8"/>
    <n v="64.328000000000003"/>
    <n v="74.8"/>
    <n v="0"/>
    <n v="0"/>
    <n v="0"/>
    <s v="Air France"/>
    <s v="France"/>
    <x v="17"/>
    <x v="0"/>
    <n v="0"/>
  </r>
  <r>
    <x v="1"/>
    <x v="1"/>
    <n v="14"/>
    <x v="16"/>
    <n v="23921"/>
    <s v="Compra de asiento Vuelo FCO-CDG-NBO/Federico Kohlmann"/>
    <d v="2025-11-13T00:00:00"/>
    <d v="2025-11-29T00:00:00"/>
    <s v="VLO"/>
    <x v="2"/>
    <s v="USD"/>
    <n v="74.8"/>
    <n v="64.328000000000003"/>
    <n v="74.8"/>
    <n v="0"/>
    <n v="0"/>
    <n v="0"/>
    <s v="Air France"/>
    <s v="France"/>
    <x v="17"/>
    <x v="0"/>
    <n v="0"/>
  </r>
  <r>
    <x v="1"/>
    <x v="1"/>
    <n v="14"/>
    <x v="16"/>
    <n v="25656"/>
    <s v="PNR HGUYSM Vuelo NBO-KGL"/>
    <d v="2025-11-24T00:00:00"/>
    <d v="2025-11-24T00:00:00"/>
    <s v="VLO"/>
    <x v="2"/>
    <s v="USD"/>
    <n v="324"/>
    <n v="278.64"/>
    <n v="324"/>
    <n v="0"/>
    <n v="0"/>
    <n v="0"/>
    <s v="Kenya Airways"/>
    <s v="Kenya"/>
    <x v="32"/>
    <x v="0"/>
    <n v="0"/>
  </r>
  <r>
    <x v="1"/>
    <x v="1"/>
    <n v="14"/>
    <x v="16"/>
    <n v="25656"/>
    <s v="PNR HGUYSM Vuelo NBO-KGL/Mercedes Roel"/>
    <d v="2025-11-24T00:00:00"/>
    <d v="2025-11-24T00:00:00"/>
    <s v="VLO"/>
    <x v="2"/>
    <s v="USD"/>
    <n v="324"/>
    <n v="278.64"/>
    <n v="324"/>
    <n v="0"/>
    <n v="0"/>
    <n v="0"/>
    <s v="Kenya Airways"/>
    <s v="Kenya"/>
    <x v="32"/>
    <x v="0"/>
    <n v="0"/>
  </r>
  <r>
    <x v="1"/>
    <x v="1"/>
    <n v="14"/>
    <x v="16"/>
    <n v="0"/>
    <s v="Fee de emisión de vuelos de Naorobi Paris 2 Pasajeros"/>
    <d v="2025-11-13T00:00:00"/>
    <d v="2025-11-29T00:00:00"/>
    <s v="HPS"/>
    <x v="1"/>
    <s v="USD"/>
    <n v="184.99"/>
    <n v="159.09139999999999"/>
    <n v="184.99"/>
    <n v="184.99"/>
    <n v="159.09139999999999"/>
    <n v="184.99"/>
    <s v="FEES"/>
    <n v="0"/>
    <x v="17"/>
    <x v="0"/>
    <n v="1"/>
  </r>
  <r>
    <x v="1"/>
    <x v="1"/>
    <n v="14"/>
    <x v="16"/>
    <n v="24262"/>
    <s v="Vuelos 2X1 emitidos en Viallo, Trasatlánticos con Air France T=0573489343740"/>
    <d v="2025-11-03T00:00:00"/>
    <d v="2025-11-30T00:00:00"/>
    <s v="VLO"/>
    <x v="2"/>
    <s v="USD"/>
    <n v="4294.75"/>
    <n v="3693.4850000000001"/>
    <n v="4294.75"/>
    <n v="0"/>
    <n v="0"/>
    <n v="0"/>
    <s v="VIALLO, S.A."/>
    <s v="Mexico"/>
    <x v="34"/>
    <x v="0"/>
    <n v="0"/>
  </r>
  <r>
    <x v="1"/>
    <x v="1"/>
    <n v="14"/>
    <x v="16"/>
    <n v="24262"/>
    <s v="Vuelos 2X1 emitidos en Viallo, Trasatlánticos con Air France T=0573489343741"/>
    <d v="2025-11-03T00:00:00"/>
    <d v="2025-11-30T00:00:00"/>
    <s v="VLO"/>
    <x v="2"/>
    <s v="USD"/>
    <n v="1120.1300000000001"/>
    <n v="963.31180000000006"/>
    <n v="1120.1300000000001"/>
    <n v="0"/>
    <n v="0"/>
    <n v="0"/>
    <s v="VIALLO, S.A."/>
    <s v="Mexico"/>
    <x v="34"/>
    <x v="0"/>
    <n v="0"/>
  </r>
  <r>
    <x v="1"/>
    <x v="1"/>
    <n v="14"/>
    <x v="16"/>
    <n v="0"/>
    <s v="Fee por emisión de 2X1 con Air France 191 USD"/>
    <d v="2025-11-03T00:00:00"/>
    <d v="2025-11-30T00:00:00"/>
    <s v="HPS"/>
    <x v="1"/>
    <s v="USD"/>
    <n v="191"/>
    <n v="164.26"/>
    <n v="191"/>
    <n v="191"/>
    <n v="164.26"/>
    <n v="191"/>
    <s v="FEES"/>
    <n v="0"/>
    <x v="34"/>
    <x v="0"/>
    <n v="1"/>
  </r>
  <r>
    <x v="1"/>
    <x v="1"/>
    <n v="14"/>
    <x v="16"/>
    <n v="23789"/>
    <s v="Safari en Globo con Triumph/ Hot air Balloon Safari"/>
    <d v="2025-11-16T00:00:00"/>
    <d v="2025-11-16T00:00:00"/>
    <s v="PKT"/>
    <x v="0"/>
    <s v="USD"/>
    <n v="1150"/>
    <n v="989"/>
    <n v="1150"/>
    <n v="185"/>
    <n v="159.1"/>
    <n v="185"/>
    <s v="TRIUMPH TRAVEL"/>
    <s v="South Africa"/>
    <x v="30"/>
    <x v="0"/>
    <n v="0.16086956521739129"/>
  </r>
  <r>
    <x v="1"/>
    <x v="1"/>
    <n v="14"/>
    <x v="16"/>
    <n v="23789"/>
    <s v="Bottle of sparkling wine en Zuri Zanzibar"/>
    <d v="2025-11-03T00:00:00"/>
    <d v="2025-11-30T00:00:00"/>
    <s v="AYB"/>
    <x v="3"/>
    <s v="USD"/>
    <n v="45"/>
    <n v="38.700000000000003"/>
    <n v="45"/>
    <n v="0"/>
    <n v="0"/>
    <n v="0"/>
    <s v="TRIUMPH TRAVEL"/>
    <s v="South Africa"/>
    <x v="34"/>
    <x v="0"/>
    <n v="0"/>
  </r>
  <r>
    <x v="1"/>
    <x v="1"/>
    <n v="15"/>
    <x v="16"/>
    <n v="23898"/>
    <s v="Vuelo a SHanghai"/>
    <d v="2024-10-24T00:00:00"/>
    <d v="2024-11-03T00:00:00"/>
    <s v="VLO"/>
    <x v="2"/>
    <s v="USD"/>
    <n v="2327"/>
    <n v="2001.22"/>
    <n v="2327"/>
    <n v="0"/>
    <n v="0"/>
    <n v="0"/>
    <s v="KLM Royal Dutch Airlines"/>
    <s v="Netherlands"/>
    <x v="21"/>
    <x v="2"/>
    <n v="0"/>
  </r>
  <r>
    <x v="1"/>
    <x v="1"/>
    <n v="16"/>
    <x v="16"/>
    <n v="27648"/>
    <s v="Hospedaje en LAX"/>
    <d v="2024-11-26T00:00:00"/>
    <d v="2024-11-29T00:00:00"/>
    <s v="HTL"/>
    <x v="4"/>
    <s v="USD"/>
    <n v="3735"/>
    <n v="3212.1"/>
    <n v="3735"/>
    <n v="560.25"/>
    <n v="481.815"/>
    <n v="560.25"/>
    <s v="THE BEVERLY HILLS HOTEL"/>
    <s v="United States"/>
    <x v="32"/>
    <x v="2"/>
    <n v="0.15"/>
  </r>
  <r>
    <x v="1"/>
    <x v="1"/>
    <n v="16"/>
    <x v="16"/>
    <n v="23590"/>
    <s v="Vuelo MEX-LAX/Sergio Berger"/>
    <d v="2024-11-26T00:00:00"/>
    <d v="2024-11-29T00:00:00"/>
    <s v="VLO"/>
    <x v="2"/>
    <s v="USD"/>
    <n v="732.13"/>
    <n v="629.6318"/>
    <n v="732.13"/>
    <n v="11.9"/>
    <n v="10.234"/>
    <n v="11.9"/>
    <s v="AEROMÉXICO"/>
    <s v="Mexico"/>
    <x v="32"/>
    <x v="2"/>
    <n v="1.6253943971699016E-2"/>
  </r>
  <r>
    <x v="1"/>
    <x v="1"/>
    <n v="16"/>
    <x v="16"/>
    <n v="23590"/>
    <s v="Vuelo MEX-LAX/Andres Carretero"/>
    <d v="2024-11-26T00:00:00"/>
    <d v="2024-11-29T00:00:00"/>
    <s v="VLO"/>
    <x v="2"/>
    <s v="USD"/>
    <n v="732.13"/>
    <n v="629.6318"/>
    <n v="732.13"/>
    <n v="11.9"/>
    <n v="10.234"/>
    <n v="11.9"/>
    <s v="AEROMÉXICO"/>
    <s v="Mexico"/>
    <x v="32"/>
    <x v="2"/>
    <n v="1.6253943971699016E-2"/>
  </r>
  <r>
    <x v="1"/>
    <x v="1"/>
    <n v="16"/>
    <x v="16"/>
    <n v="23899"/>
    <s v="Vuelo LAX-ZLO/Sergio Berger"/>
    <d v="2024-11-26T00:00:00"/>
    <d v="2024-11-29T00:00:00"/>
    <s v="VLO"/>
    <x v="2"/>
    <s v="USD"/>
    <n v="463.81"/>
    <n v="398.8766"/>
    <n v="463.81"/>
    <n v="11.85"/>
    <n v="10.190999999999999"/>
    <n v="11.85"/>
    <s v="Alaska Airlines"/>
    <s v="United States"/>
    <x v="32"/>
    <x v="2"/>
    <n v="2.5549255082900325E-2"/>
  </r>
  <r>
    <x v="1"/>
    <x v="1"/>
    <n v="16"/>
    <x v="16"/>
    <n v="23899"/>
    <s v="Vuelo LAX-ZLO/Andres Carretero"/>
    <d v="2024-11-26T00:00:00"/>
    <d v="2024-11-29T00:00:00"/>
    <s v="VLO"/>
    <x v="2"/>
    <s v="USD"/>
    <n v="463.81"/>
    <n v="398.8766"/>
    <n v="463.81"/>
    <n v="11.85"/>
    <n v="10.190999999999999"/>
    <n v="11.85"/>
    <s v="Alaska Airlines"/>
    <s v="United States"/>
    <x v="32"/>
    <x v="2"/>
    <n v="2.5549255082900325E-2"/>
  </r>
  <r>
    <x v="1"/>
    <x v="1"/>
    <n v="16"/>
    <x v="16"/>
    <n v="0"/>
    <s v="Fee de emisión vuelos"/>
    <d v="2024-11-26T00:00:00"/>
    <d v="2024-11-29T00:00:00"/>
    <s v="HPS"/>
    <x v="1"/>
    <s v="USD"/>
    <n v="140"/>
    <n v="120.39999999999999"/>
    <n v="140"/>
    <n v="140"/>
    <n v="120.39999999999999"/>
    <n v="140"/>
    <s v="FEES"/>
    <n v="0"/>
    <x v="32"/>
    <x v="2"/>
    <n v="1"/>
  </r>
  <r>
    <x v="1"/>
    <x v="1"/>
    <n v="16"/>
    <x v="16"/>
    <n v="0"/>
    <s v="Honorarios por Servicio Agencia"/>
    <d v="2024-11-26T00:00:00"/>
    <d v="2024-11-29T00:00:00"/>
    <s v="HPS"/>
    <x v="1"/>
    <s v="USD"/>
    <n v="118.29"/>
    <n v="101.7294"/>
    <n v="118.29"/>
    <n v="118.29"/>
    <n v="101.7294"/>
    <n v="118.29"/>
    <s v="FEES"/>
    <n v="0"/>
    <x v="32"/>
    <x v="2"/>
    <n v="1"/>
  </r>
  <r>
    <x v="1"/>
    <x v="1"/>
    <n v="17"/>
    <x v="16"/>
    <n v="23900"/>
    <s v="Servicios de Guía, Tickets y Carro"/>
    <d v="2024-10-24T00:00:00"/>
    <d v="2024-10-24T00:00:00"/>
    <s v="ATR"/>
    <x v="0"/>
    <s v="EUR"/>
    <n v="1590"/>
    <n v="1590"/>
    <n v="1844.3999999999999"/>
    <n v="280"/>
    <n v="280"/>
    <n v="324.79999999999995"/>
    <s v="My Concierge"/>
    <s v="Spain"/>
    <x v="21"/>
    <x v="2"/>
    <n v="0.1761006289308176"/>
  </r>
  <r>
    <x v="1"/>
    <x v="1"/>
    <n v="18"/>
    <x v="16"/>
    <n v="23966"/>
    <s v="Vuelo LHR-MEX"/>
    <d v="2024-10-26T00:00:00"/>
    <d v="2024-11-09T00:00:00"/>
    <s v="VLO"/>
    <x v="2"/>
    <s v="USD"/>
    <n v="14351.81"/>
    <n v="12342.5566"/>
    <n v="14351.81"/>
    <n v="0"/>
    <n v="0"/>
    <n v="0"/>
    <s v="British Airways"/>
    <s v="United Kingdom"/>
    <x v="21"/>
    <x v="2"/>
    <n v="0"/>
  </r>
  <r>
    <x v="1"/>
    <x v="1"/>
    <n v="18"/>
    <x v="16"/>
    <n v="24232"/>
    <s v="Reembolso al cliente de vuelo aéreo"/>
    <d v="2024-10-26T00:00:00"/>
    <d v="2024-11-09T00:00:00"/>
    <s v="OTR"/>
    <x v="3"/>
    <s v="USD"/>
    <n v="12287"/>
    <n v="10566.82"/>
    <n v="12287"/>
    <n v="0"/>
    <n v="0"/>
    <n v="0"/>
    <s v="REEMBOLSOS"/>
    <e v="#N/A"/>
    <x v="21"/>
    <x v="2"/>
    <n v="0"/>
  </r>
  <r>
    <x v="1"/>
    <x v="1"/>
    <n v="18"/>
    <x v="16"/>
    <n v="23966"/>
    <s v="Reembolso Vuelo LHR-MEX"/>
    <d v="2024-10-26T00:00:00"/>
    <d v="2024-11-09T00:00:00"/>
    <s v="VLO"/>
    <x v="2"/>
    <s v="USD"/>
    <n v="-14201.81"/>
    <n v="-12213.5566"/>
    <n v="-14201.81"/>
    <n v="0"/>
    <n v="0"/>
    <n v="0"/>
    <s v="REEMBOLSOS"/>
    <s v="United Kingdom"/>
    <x v="21"/>
    <x v="2"/>
    <n v="0"/>
  </r>
  <r>
    <x v="1"/>
    <x v="1"/>
    <n v="18"/>
    <x v="16"/>
    <n v="0"/>
    <s v="Honorarios por Servicio Agencia"/>
    <d v="2024-10-26T00:00:00"/>
    <d v="2024-11-09T00:00:00"/>
    <s v="HPS"/>
    <x v="1"/>
    <s v="USD"/>
    <n v="2056.36"/>
    <n v="1768.4696000000001"/>
    <n v="2056.36"/>
    <n v="2056.36"/>
    <n v="1768.4696000000001"/>
    <n v="2056.36"/>
    <s v="FEES"/>
    <n v="0"/>
    <x v="21"/>
    <x v="2"/>
    <n v="1"/>
  </r>
  <r>
    <x v="1"/>
    <x v="1"/>
    <n v="19"/>
    <x v="16"/>
    <n v="23590"/>
    <s v="Vuelo MEX-LAX-MEX"/>
    <d v="2024-11-02T00:00:00"/>
    <d v="2024-11-05T00:00:00"/>
    <s v="VLO"/>
    <x v="2"/>
    <s v="USD"/>
    <n v="1560"/>
    <n v="1341.6"/>
    <n v="1560"/>
    <n v="0"/>
    <n v="0"/>
    <n v="0"/>
    <s v="AEROMÉXICO"/>
    <s v="Mexico"/>
    <x v="22"/>
    <x v="2"/>
    <n v="0"/>
  </r>
  <r>
    <x v="1"/>
    <x v="1"/>
    <n v="20"/>
    <x v="16"/>
    <n v="23996"/>
    <s v="Vuelo WDH-JNB"/>
    <d v="2024-11-01T00:00:00"/>
    <d v="2024-11-02T00:00:00"/>
    <s v="VLO"/>
    <x v="2"/>
    <s v="USD"/>
    <n v="803"/>
    <n v="690.58"/>
    <n v="803"/>
    <n v="0"/>
    <n v="0"/>
    <n v="0"/>
    <s v="South African Airways"/>
    <s v="South Africa"/>
    <x v="22"/>
    <x v="2"/>
    <n v="0"/>
  </r>
  <r>
    <x v="1"/>
    <x v="1"/>
    <n v="21"/>
    <x v="16"/>
    <n v="23590"/>
    <s v="Vuelo MEX-EWR-JFK-MEX"/>
    <d v="2024-10-31T00:00:00"/>
    <d v="2024-11-07T00:00:00"/>
    <s v="VLO"/>
    <x v="2"/>
    <s v="USD"/>
    <n v="874.63"/>
    <n v="752.18179999999995"/>
    <n v="874.63"/>
    <n v="14.64"/>
    <n v="12.590400000000001"/>
    <n v="14.64"/>
    <s v="AEROMÉXICO"/>
    <s v="Mexico"/>
    <x v="22"/>
    <x v="2"/>
    <n v="1.673850656849182E-2"/>
  </r>
  <r>
    <x v="1"/>
    <x v="1"/>
    <n v="21"/>
    <x v="16"/>
    <n v="24009"/>
    <s v="Estancia en el Hotel Surrey"/>
    <d v="2024-11-04T00:00:00"/>
    <d v="2024-11-07T00:00:00"/>
    <s v="HTL"/>
    <x v="4"/>
    <s v="USD"/>
    <n v="7643.95"/>
    <n v="6573.7969999999996"/>
    <n v="7643.95"/>
    <n v="764.4"/>
    <n v="657.38400000000001"/>
    <n v="764.4"/>
    <s v="THE SURREY A CORINTHIA HOTEL"/>
    <s v="United States"/>
    <x v="34"/>
    <x v="2"/>
    <n v="0.10000065411207557"/>
  </r>
  <r>
    <x v="1"/>
    <x v="1"/>
    <n v="21"/>
    <x v="16"/>
    <n v="23590"/>
    <s v="Vuelo JFK-MEX"/>
    <d v="2024-10-31T00:00:00"/>
    <d v="2024-11-07T00:00:00"/>
    <s v="VLO"/>
    <x v="2"/>
    <s v="USD"/>
    <n v="643.75"/>
    <n v="553.625"/>
    <n v="643.75"/>
    <n v="92"/>
    <n v="79.12"/>
    <n v="92"/>
    <s v="AEROMÉXICO"/>
    <s v="Mexico"/>
    <x v="22"/>
    <x v="2"/>
    <n v="0.14291262135922331"/>
  </r>
  <r>
    <x v="1"/>
    <x v="1"/>
    <n v="21"/>
    <x v="16"/>
    <n v="0"/>
    <s v="Fee de emisión del vuelo MEX-EWR-JFK-MEX"/>
    <d v="2024-10-31T00:00:00"/>
    <d v="2024-11-07T00:00:00"/>
    <s v="HPS"/>
    <x v="1"/>
    <s v="USD"/>
    <n v="35"/>
    <n v="30.099999999999998"/>
    <n v="35"/>
    <n v="35"/>
    <n v="30.099999999999998"/>
    <n v="35"/>
    <s v="FEES"/>
    <n v="0"/>
    <x v="22"/>
    <x v="2"/>
    <n v="1"/>
  </r>
  <r>
    <x v="1"/>
    <x v="1"/>
    <n v="21"/>
    <x v="16"/>
    <n v="0"/>
    <s v="Fee de emisión del Vuelo JFK-MEX"/>
    <d v="2024-10-31T00:00:00"/>
    <d v="2024-11-07T00:00:00"/>
    <s v="HPS"/>
    <x v="1"/>
    <s v="USD"/>
    <n v="35"/>
    <n v="30.099999999999998"/>
    <n v="35"/>
    <n v="35"/>
    <n v="30.099999999999998"/>
    <n v="35"/>
    <s v="FEES"/>
    <n v="0"/>
    <x v="22"/>
    <x v="2"/>
    <n v="1"/>
  </r>
  <r>
    <x v="1"/>
    <x v="1"/>
    <n v="21"/>
    <x v="16"/>
    <n v="0"/>
    <s v="Honorarios por Servicio Agencia"/>
    <d v="2024-10-31T00:00:00"/>
    <d v="2024-11-07T00:00:00"/>
    <s v="HPS"/>
    <x v="1"/>
    <s v="USD"/>
    <n v="619.89"/>
    <n v="533.10540000000003"/>
    <n v="619.89"/>
    <n v="619.89"/>
    <n v="533.10540000000003"/>
    <n v="619.89"/>
    <s v="FEES"/>
    <n v="0"/>
    <x v="22"/>
    <x v="2"/>
    <n v="1"/>
  </r>
  <r>
    <x v="1"/>
    <x v="1"/>
    <n v="22"/>
    <x v="16"/>
    <n v="24006"/>
    <s v="Estancia"/>
    <d v="2024-07-02T00:00:00"/>
    <d v="2024-07-05T00:00:00"/>
    <s v="HTL"/>
    <x v="4"/>
    <s v="EUR"/>
    <n v="15077.2"/>
    <n v="15077.2"/>
    <n v="17489.552"/>
    <n v="1507.72"/>
    <n v="1507.72"/>
    <n v="1748.9551999999999"/>
    <s v="ESTELLE MANOR"/>
    <s v="United Kingdom"/>
    <x v="16"/>
    <x v="2"/>
    <n v="9.9999999999999992E-2"/>
  </r>
  <r>
    <x v="1"/>
    <x v="1"/>
    <n v="23"/>
    <x v="16"/>
    <n v="23317"/>
    <s v="Estancia"/>
    <d v="2024-12-26T00:00:00"/>
    <d v="2025-01-02T00:00:00"/>
    <s v="HTL"/>
    <x v="4"/>
    <s v="EUR"/>
    <n v="5910"/>
    <n v="5910"/>
    <n v="6855.5999999999995"/>
    <n v="510.55"/>
    <n v="510.55"/>
    <n v="592.23799999999994"/>
    <s v="THE LUXURY TRAVEL BOOK"/>
    <s v="United Kingdom"/>
    <x v="1"/>
    <x v="2"/>
    <n v="8.6387478849407784E-2"/>
  </r>
  <r>
    <x v="1"/>
    <x v="1"/>
    <n v="23"/>
    <x v="16"/>
    <n v="0"/>
    <s v="Honorarios por Servicio Agencia"/>
    <d v="2024-12-26T00:00:00"/>
    <d v="2025-01-02T00:00:00"/>
    <s v="HPS"/>
    <x v="1"/>
    <s v="EUR"/>
    <n v="447.14"/>
    <n v="447.14"/>
    <n v="518.68239999999992"/>
    <n v="447.14"/>
    <n v="447.14"/>
    <n v="518.68239999999992"/>
    <s v="FEES"/>
    <n v="0"/>
    <x v="1"/>
    <x v="2"/>
    <n v="1"/>
  </r>
  <r>
    <x v="1"/>
    <x v="1"/>
    <n v="24"/>
    <x v="16"/>
    <n v="23590"/>
    <s v="Vuelo MEX-MIA-MEX/Alejandra Alemán"/>
    <d v="2024-12-04T00:00:00"/>
    <d v="2024-12-08T00:00:00"/>
    <s v="VLO"/>
    <x v="2"/>
    <s v="USD"/>
    <n v="618.86"/>
    <n v="532.21960000000001"/>
    <n v="618.86"/>
    <n v="0"/>
    <n v="0"/>
    <n v="0"/>
    <s v="AEROMÉXICO"/>
    <s v="Mexico"/>
    <x v="10"/>
    <x v="2"/>
    <n v="0"/>
  </r>
  <r>
    <x v="1"/>
    <x v="1"/>
    <n v="24"/>
    <x v="16"/>
    <n v="0"/>
    <s v="Fee de emisión LIBUEW"/>
    <d v="2024-12-04T00:00:00"/>
    <d v="2024-12-08T00:00:00"/>
    <s v="HPS"/>
    <x v="1"/>
    <s v="USD"/>
    <n v="35"/>
    <n v="30.099999999999998"/>
    <n v="35"/>
    <n v="35"/>
    <n v="30.099999999999998"/>
    <n v="35"/>
    <s v="FEES"/>
    <n v="0"/>
    <x v="10"/>
    <x v="2"/>
    <n v="1"/>
  </r>
  <r>
    <x v="1"/>
    <x v="1"/>
    <n v="25"/>
    <x v="16"/>
    <n v="24210"/>
    <s v="Tour"/>
    <d v="2024-12-25T00:00:00"/>
    <d v="2024-12-29T00:00:00"/>
    <s v="ATR"/>
    <x v="0"/>
    <s v="EUR"/>
    <n v="6500"/>
    <n v="6500"/>
    <n v="7539.9999999999991"/>
    <n v="1130"/>
    <n v="1130"/>
    <n v="1310.8"/>
    <s v="VIP INCOMING"/>
    <s v="Tunisia"/>
    <x v="1"/>
    <x v="2"/>
    <n v="0.17384615384615387"/>
  </r>
  <r>
    <x v="1"/>
    <x v="1"/>
    <n v="26"/>
    <x v="16"/>
    <n v="24224"/>
    <s v="Vuelo MEX-DFW"/>
    <d v="2024-11-27T00:00:00"/>
    <d v="2024-11-30T00:00:00"/>
    <s v="ABC"/>
    <x v="2"/>
    <s v="USD"/>
    <n v="3340.44"/>
    <n v="2872.7784000000001"/>
    <n v="3340.44"/>
    <n v="0"/>
    <n v="0"/>
    <n v="0"/>
    <s v="American Airlines"/>
    <s v="United States"/>
    <x v="32"/>
    <x v="2"/>
    <n v="0"/>
  </r>
  <r>
    <x v="1"/>
    <x v="1"/>
    <n v="26"/>
    <x v="16"/>
    <n v="24224"/>
    <s v="Asientos de vuelo MEX-DFW"/>
    <d v="2024-11-27T00:00:00"/>
    <d v="2024-11-30T00:00:00"/>
    <s v="OTR"/>
    <x v="3"/>
    <s v="USD"/>
    <n v="267.43"/>
    <n v="229.9898"/>
    <n v="267.43"/>
    <n v="0"/>
    <n v="0"/>
    <n v="0"/>
    <s v="American Airlines"/>
    <s v="United States"/>
    <x v="32"/>
    <x v="2"/>
    <n v="0"/>
  </r>
  <r>
    <x v="1"/>
    <x v="1"/>
    <n v="26"/>
    <x v="16"/>
    <n v="24262"/>
    <s v="Vuelos Berger"/>
    <d v="2024-11-27T00:00:00"/>
    <d v="2024-11-30T00:00:00"/>
    <s v="ABC"/>
    <x v="2"/>
    <s v="USD"/>
    <n v="2627.48"/>
    <n v="2259.6327999999999"/>
    <n v="2627.48"/>
    <n v="0"/>
    <n v="0"/>
    <n v="0"/>
    <s v="VIALLO, S.A."/>
    <s v="Mexico"/>
    <x v="32"/>
    <x v="2"/>
    <n v="0"/>
  </r>
  <r>
    <x v="1"/>
    <x v="1"/>
    <n v="26"/>
    <x v="16"/>
    <n v="27540"/>
    <s v="Comisión"/>
    <d v="2024-11-27T00:00:00"/>
    <d v="2024-11-30T00:00:00"/>
    <s v="HTL"/>
    <x v="4"/>
    <s v="USD"/>
    <n v="95.69"/>
    <n v="82.293399999999991"/>
    <n v="95.69"/>
    <n v="95.69"/>
    <n v="82.293399999999991"/>
    <n v="95.69"/>
    <s v="JW MARRIOTT DALLAS ARTS DISTRICT"/>
    <s v="United States"/>
    <x v="32"/>
    <x v="2"/>
    <n v="1"/>
  </r>
  <r>
    <x v="1"/>
    <x v="1"/>
    <n v="26"/>
    <x v="16"/>
    <n v="27540"/>
    <s v="Comisión"/>
    <d v="2024-11-27T00:00:00"/>
    <d v="2024-11-30T00:00:00"/>
    <s v="HTL"/>
    <x v="4"/>
    <s v="USD"/>
    <n v="49.73"/>
    <n v="42.767799999999994"/>
    <n v="49.73"/>
    <n v="49.73"/>
    <n v="42.767799999999994"/>
    <n v="49.73"/>
    <s v="JW MARRIOTT DALLAS ARTS DISTRICT"/>
    <s v="United States"/>
    <x v="32"/>
    <x v="2"/>
    <n v="1"/>
  </r>
  <r>
    <x v="1"/>
    <x v="1"/>
    <n v="26"/>
    <x v="16"/>
    <n v="27540"/>
    <s v="Comisión"/>
    <d v="2024-11-27T00:00:00"/>
    <d v="2024-11-30T00:00:00"/>
    <s v="HTL"/>
    <x v="4"/>
    <s v="USD"/>
    <n v="86.29"/>
    <n v="74.209400000000002"/>
    <n v="86.29"/>
    <n v="86.29"/>
    <n v="74.209400000000002"/>
    <n v="86.29"/>
    <s v="JW MARRIOTT DALLAS ARTS DISTRICT"/>
    <s v="United States"/>
    <x v="32"/>
    <x v="2"/>
    <n v="1"/>
  </r>
  <r>
    <x v="1"/>
    <x v="1"/>
    <n v="26"/>
    <x v="16"/>
    <n v="27540"/>
    <s v="Comisión"/>
    <d v="2024-11-27T00:00:00"/>
    <d v="2024-11-30T00:00:00"/>
    <s v="HTL"/>
    <x v="4"/>
    <s v="USD"/>
    <n v="45.03"/>
    <n v="38.7258"/>
    <n v="45.03"/>
    <n v="45.03"/>
    <n v="38.7258"/>
    <n v="45.03"/>
    <s v="JW MARRIOTT DALLAS ARTS DISTRICT"/>
    <s v="United States"/>
    <x v="32"/>
    <x v="2"/>
    <n v="1"/>
  </r>
  <r>
    <x v="1"/>
    <x v="1"/>
    <n v="26"/>
    <x v="16"/>
    <n v="0"/>
    <s v="Gastos de Operación"/>
    <d v="2024-11-27T00:00:00"/>
    <d v="2024-11-30T00:00:00"/>
    <s v="HPS"/>
    <x v="1"/>
    <s v="USD"/>
    <n v="182.07"/>
    <n v="156.58019999999999"/>
    <n v="182.07"/>
    <n v="182.07"/>
    <n v="156.58019999999999"/>
    <n v="182.07"/>
    <s v="FEES"/>
    <n v="0"/>
    <x v="32"/>
    <x v="2"/>
    <n v="1"/>
  </r>
  <r>
    <x v="1"/>
    <x v="1"/>
    <n v="26"/>
    <x v="16"/>
    <n v="27540"/>
    <s v="Hospedaje"/>
    <d v="2024-11-27T00:00:00"/>
    <d v="2024-11-30T00:00:00"/>
    <s v="HTL"/>
    <x v="4"/>
    <s v="USD"/>
    <n v="2767.4"/>
    <n v="2379.9639999999999"/>
    <n v="2767.4"/>
    <n v="0"/>
    <n v="0"/>
    <n v="0"/>
    <s v="JW MARRIOTT DALLAS ARTS DISTRICT"/>
    <s v="United States"/>
    <x v="32"/>
    <x v="2"/>
    <n v="0"/>
  </r>
  <r>
    <x v="1"/>
    <x v="1"/>
    <n v="26"/>
    <x v="16"/>
    <n v="0"/>
    <s v="Honorarios por Servicio Agencia"/>
    <d v="2024-11-27T00:00:00"/>
    <d v="2024-11-30T00:00:00"/>
    <s v="HPS"/>
    <x v="1"/>
    <s v="USD"/>
    <n v="263.41000000000003"/>
    <n v="226.53260000000003"/>
    <n v="263.41000000000003"/>
    <n v="263.41000000000003"/>
    <n v="226.53260000000003"/>
    <n v="263.41000000000003"/>
    <s v="FEES"/>
    <n v="0"/>
    <x v="32"/>
    <x v="2"/>
    <n v="1"/>
  </r>
  <r>
    <x v="1"/>
    <x v="1"/>
    <n v="27"/>
    <x v="16"/>
    <n v="23590"/>
    <s v="Vuelo MEX-JFK-MEX/Mónica Berger"/>
    <d v="2024-11-30T00:00:00"/>
    <d v="2024-12-04T00:00:00"/>
    <s v="VLO"/>
    <x v="2"/>
    <s v="USD"/>
    <n v="1153.46"/>
    <n v="991.97559999999999"/>
    <n v="1153.46"/>
    <n v="0"/>
    <n v="0"/>
    <n v="0"/>
    <s v="AEROMÉXICO"/>
    <s v="Mexico"/>
    <x v="32"/>
    <x v="2"/>
    <n v="0"/>
  </r>
  <r>
    <x v="1"/>
    <x v="1"/>
    <n v="27"/>
    <x v="16"/>
    <n v="24267"/>
    <s v="Estadía Lara Kosberg y Mónica Berger"/>
    <d v="2024-11-30T00:00:00"/>
    <d v="2024-12-04T00:00:00"/>
    <s v="HTL"/>
    <x v="4"/>
    <s v="USD"/>
    <n v="5843.28"/>
    <n v="5025.2208000000001"/>
    <n v="5843.28"/>
    <n v="0"/>
    <n v="0"/>
    <n v="0"/>
    <s v="THE MARK HOTEL"/>
    <s v="United States"/>
    <x v="32"/>
    <x v="2"/>
    <n v="0"/>
  </r>
  <r>
    <x v="1"/>
    <x v="1"/>
    <n v="27"/>
    <x v="16"/>
    <n v="23590"/>
    <s v="Vuelo MEX-JFK-MEX/Lara Kosberg"/>
    <d v="2024-11-30T00:00:00"/>
    <d v="2024-12-04T00:00:00"/>
    <s v="VLO"/>
    <x v="2"/>
    <s v="USD"/>
    <n v="1153.46"/>
    <n v="991.97559999999999"/>
    <n v="1153.46"/>
    <n v="0"/>
    <n v="0"/>
    <n v="0"/>
    <s v="AEROMÉXICO"/>
    <s v="Mexico"/>
    <x v="32"/>
    <x v="2"/>
    <n v="0"/>
  </r>
  <r>
    <x v="1"/>
    <x v="1"/>
    <n v="27"/>
    <x v="16"/>
    <n v="0"/>
    <s v="Sobrecomisión"/>
    <d v="2024-11-30T00:00:00"/>
    <d v="2024-12-04T00:00:00"/>
    <s v="HPS"/>
    <x v="1"/>
    <s v="USD"/>
    <n v="7.05"/>
    <n v="6.0629999999999997"/>
    <n v="7.05"/>
    <n v="7.05"/>
    <n v="6.0629999999999997"/>
    <n v="7.05"/>
    <s v="FEES"/>
    <n v="0"/>
    <x v="32"/>
    <x v="2"/>
    <n v="1"/>
  </r>
  <r>
    <x v="1"/>
    <x v="1"/>
    <n v="28"/>
    <x v="16"/>
    <n v="23921"/>
    <s v="Vuelo MEX-CDG-MEX"/>
    <d v="2025-05-15T00:00:00"/>
    <d v="2025-05-26T00:00:00"/>
    <s v="VLO"/>
    <x v="2"/>
    <s v="USD"/>
    <n v="1169.0999999999999"/>
    <n v="1005.4259999999999"/>
    <n v="1169.0999999999999"/>
    <n v="0"/>
    <n v="0"/>
    <n v="0"/>
    <s v="Air France"/>
    <s v="France"/>
    <x v="6"/>
    <x v="0"/>
    <n v="0"/>
  </r>
  <r>
    <x v="1"/>
    <x v="1"/>
    <n v="28"/>
    <x v="16"/>
    <n v="0"/>
    <s v="Fee de emisión"/>
    <d v="2025-05-15T00:00:00"/>
    <d v="2025-05-26T00:00:00"/>
    <s v="HPS"/>
    <x v="1"/>
    <s v="USD"/>
    <n v="150"/>
    <n v="129"/>
    <n v="150"/>
    <n v="150"/>
    <n v="129"/>
    <n v="150"/>
    <s v="FEES"/>
    <n v="0"/>
    <x v="6"/>
    <x v="0"/>
    <n v="1"/>
  </r>
  <r>
    <x v="1"/>
    <x v="1"/>
    <n v="28"/>
    <x v="16"/>
    <n v="27087"/>
    <s v="Renta de auto"/>
    <d v="2025-05-18T00:00:00"/>
    <d v="2025-05-24T00:00:00"/>
    <s v="AUT"/>
    <x v="5"/>
    <s v="USD"/>
    <n v="2667.49"/>
    <n v="2294.0413999999996"/>
    <n v="2667.49"/>
    <n v="255.81"/>
    <n v="219.9966"/>
    <n v="255.81"/>
    <s v="Primerent Exclusive Car Rental"/>
    <s v="United Kingdom"/>
    <x v="7"/>
    <x v="0"/>
    <n v="9.5899141140172978E-2"/>
  </r>
  <r>
    <x v="1"/>
    <x v="1"/>
    <n v="28"/>
    <x v="16"/>
    <n v="27115"/>
    <s v="Hospedaje en Italia"/>
    <d v="2025-05-15T00:00:00"/>
    <d v="2025-05-26T00:00:00"/>
    <s v="HTL"/>
    <x v="4"/>
    <s v="USD"/>
    <n v="7227"/>
    <n v="6215.22"/>
    <n v="7227"/>
    <n v="657"/>
    <n v="565.02"/>
    <n v="657"/>
    <s v="RESCHIO HOTEL"/>
    <s v="Italy"/>
    <x v="6"/>
    <x v="0"/>
    <n v="9.0909090909090912E-2"/>
  </r>
  <r>
    <x v="1"/>
    <x v="1"/>
    <n v="28"/>
    <x v="16"/>
    <n v="27236"/>
    <s v="Hospedaje en Florencia"/>
    <d v="2025-05-15T00:00:00"/>
    <d v="2025-05-26T00:00:00"/>
    <s v="HTL"/>
    <x v="4"/>
    <s v="USD"/>
    <n v="2538.16"/>
    <n v="2182.8175999999999"/>
    <n v="2538.16"/>
    <n v="201.44"/>
    <n v="173.23839999999998"/>
    <n v="201.44"/>
    <s v="HOTEL LUNGARNO"/>
    <s v="Italy"/>
    <x v="6"/>
    <x v="0"/>
    <n v="7.9364579065149557E-2"/>
  </r>
  <r>
    <x v="1"/>
    <x v="1"/>
    <n v="28"/>
    <x v="16"/>
    <n v="27195"/>
    <s v="Hospedaje en Milán"/>
    <d v="2025-05-24T00:00:00"/>
    <d v="2025-05-26T00:00:00"/>
    <s v="HTL"/>
    <x v="4"/>
    <s v="USD"/>
    <n v="1570.11"/>
    <n v="1350.2945999999999"/>
    <n v="1570.11"/>
    <n v="142.72999999999999"/>
    <n v="122.74779999999998"/>
    <n v="142.72999999999999"/>
    <s v="CROSSING MANZONI"/>
    <s v="Italy"/>
    <x v="7"/>
    <x v="0"/>
    <n v="9.0904458923260156E-2"/>
  </r>
  <r>
    <x v="1"/>
    <x v="1"/>
    <n v="28"/>
    <x v="16"/>
    <n v="25672"/>
    <s v="Hospedaje en Italia"/>
    <d v="2025-05-15T00:00:00"/>
    <d v="2025-05-26T00:00:00"/>
    <s v="HTL"/>
    <x v="4"/>
    <s v="USD"/>
    <n v="1950.03"/>
    <n v="1677.0257999999999"/>
    <n v="1950.03"/>
    <n v="0"/>
    <n v="0"/>
    <n v="0"/>
    <s v="GRAND HOTEL FASANO"/>
    <s v="Italy"/>
    <x v="6"/>
    <x v="0"/>
    <n v="0"/>
  </r>
  <r>
    <x v="1"/>
    <x v="1"/>
    <n v="28"/>
    <x v="16"/>
    <n v="24236"/>
    <s v="Tickets last supper Museo"/>
    <d v="2025-05-15T00:00:00"/>
    <d v="2025-05-26T00:00:00"/>
    <s v="ATR"/>
    <x v="0"/>
    <s v="USD"/>
    <n v="254.27"/>
    <n v="218.6722"/>
    <n v="254.27"/>
    <n v="0"/>
    <n v="0"/>
    <n v="0"/>
    <s v="Privilege Italia SRL"/>
    <s v="Italy"/>
    <x v="6"/>
    <x v="0"/>
    <n v="0"/>
  </r>
  <r>
    <x v="1"/>
    <x v="1"/>
    <n v="28"/>
    <x v="16"/>
    <n v="0"/>
    <s v="Gastos de Operación"/>
    <d v="2025-05-15T00:00:00"/>
    <d v="2025-05-26T00:00:00"/>
    <s v="HPS"/>
    <x v="1"/>
    <s v="USD"/>
    <n v="654.16999999999996"/>
    <n v="562.58619999999996"/>
    <n v="654.16999999999996"/>
    <n v="654.16999999999996"/>
    <n v="562.58619999999996"/>
    <n v="654.16999999999996"/>
    <s v="FEES"/>
    <n v="0"/>
    <x v="6"/>
    <x v="0"/>
    <n v="1"/>
  </r>
  <r>
    <x v="1"/>
    <x v="1"/>
    <n v="28"/>
    <x v="16"/>
    <n v="0"/>
    <s v="Honorarios por Servicio Agencia"/>
    <d v="2025-05-24T00:00:00"/>
    <d v="2025-05-26T00:00:00"/>
    <s v="HPS"/>
    <x v="1"/>
    <s v="USD"/>
    <n v="496.49"/>
    <n v="426.98140000000001"/>
    <n v="496.49"/>
    <n v="496.49"/>
    <n v="426.98140000000001"/>
    <n v="496.49"/>
    <s v="FEES"/>
    <n v="0"/>
    <x v="7"/>
    <x v="0"/>
    <n v="1"/>
  </r>
  <r>
    <x v="1"/>
    <x v="1"/>
    <n v="28"/>
    <x v="16"/>
    <n v="25780"/>
    <s v="Traslado"/>
    <d v="2025-05-15T00:00:00"/>
    <d v="2025-05-26T00:00:00"/>
    <s v="TRF"/>
    <x v="5"/>
    <s v="USD"/>
    <n v="115"/>
    <n v="98.899999999999991"/>
    <n v="115"/>
    <n v="19.37"/>
    <n v="16.658200000000001"/>
    <n v="19.37"/>
    <s v="ROLZO"/>
    <s v="United Kingdom"/>
    <x v="6"/>
    <x v="0"/>
    <n v="0.16843478260869565"/>
  </r>
  <r>
    <x v="1"/>
    <x v="1"/>
    <n v="28"/>
    <x v="16"/>
    <n v="25780"/>
    <s v="Additional waiting time"/>
    <d v="2025-05-15T00:00:00"/>
    <d v="2025-05-26T00:00:00"/>
    <s v="TRF"/>
    <x v="5"/>
    <s v="USD"/>
    <n v="47.5"/>
    <n v="40.85"/>
    <n v="47.5"/>
    <n v="8.1300000000000008"/>
    <n v="6.9918000000000005"/>
    <n v="8.1300000000000008"/>
    <s v="ROLZO"/>
    <s v="United Kingdom"/>
    <x v="6"/>
    <x v="0"/>
    <n v="0.17115789473684212"/>
  </r>
  <r>
    <x v="1"/>
    <x v="1"/>
    <n v="28"/>
    <x v="16"/>
    <n v="25780"/>
    <s v="Traslado"/>
    <d v="2025-05-15T00:00:00"/>
    <d v="2025-05-26T00:00:00"/>
    <s v="TRF"/>
    <x v="5"/>
    <s v="USD"/>
    <n v="125"/>
    <n v="107.5"/>
    <n v="125"/>
    <n v="21.06"/>
    <n v="18.111599999999999"/>
    <n v="21.06"/>
    <s v="ROLZO"/>
    <s v="United Kingdom"/>
    <x v="6"/>
    <x v="0"/>
    <n v="0.16847999999999999"/>
  </r>
  <r>
    <x v="1"/>
    <x v="1"/>
    <n v="29"/>
    <x v="16"/>
    <n v="24227"/>
    <s v="Hospedaje en St Regis Washington DC"/>
    <d v="2024-11-20T00:00:00"/>
    <d v="2024-11-21T00:00:00"/>
    <s v="HTL"/>
    <x v="4"/>
    <s v="USD"/>
    <n v="903.25"/>
    <n v="776.79499999999996"/>
    <n v="903.25"/>
    <n v="0"/>
    <n v="0"/>
    <n v="0"/>
    <s v="D.C."/>
    <s v="United States"/>
    <x v="30"/>
    <x v="2"/>
    <n v="0"/>
  </r>
  <r>
    <x v="1"/>
    <x v="1"/>
    <n v="29"/>
    <x v="16"/>
    <n v="27541"/>
    <s v="Comisión"/>
    <d v="2024-11-20T00:00:00"/>
    <d v="2024-11-21T00:00:00"/>
    <s v="HTL"/>
    <x v="4"/>
    <s v="USD"/>
    <n v="73.23"/>
    <n v="62.977800000000002"/>
    <n v="73.23"/>
    <n v="73.23"/>
    <n v="62.977800000000002"/>
    <n v="73.23"/>
    <s v="JW MARRIOTT WASHINGTON, DC"/>
    <s v="United States"/>
    <x v="30"/>
    <x v="2"/>
    <n v="1"/>
  </r>
  <r>
    <x v="1"/>
    <x v="1"/>
    <n v="29"/>
    <x v="16"/>
    <n v="27541"/>
    <s v="Comisión"/>
    <d v="2024-11-20T00:00:00"/>
    <d v="2024-11-21T00:00:00"/>
    <s v="HTL"/>
    <x v="4"/>
    <s v="USD"/>
    <n v="55.37"/>
    <n v="47.618199999999995"/>
    <n v="55.37"/>
    <n v="55.37"/>
    <n v="47.618199999999995"/>
    <n v="55.37"/>
    <s v="JW MARRIOTT WASHINGTON, DC"/>
    <s v="United States"/>
    <x v="30"/>
    <x v="2"/>
    <n v="1"/>
  </r>
  <r>
    <x v="1"/>
    <x v="1"/>
    <n v="29"/>
    <x v="16"/>
    <n v="27541"/>
    <s v="Comisión"/>
    <d v="2024-11-20T00:00:00"/>
    <d v="2024-11-21T00:00:00"/>
    <s v="HTL"/>
    <x v="4"/>
    <s v="USD"/>
    <n v="73.23"/>
    <n v="62.977800000000002"/>
    <n v="73.23"/>
    <n v="73.23"/>
    <n v="62.977800000000002"/>
    <n v="73.23"/>
    <s v="JW MARRIOTT WASHINGTON, DC"/>
    <s v="United States"/>
    <x v="30"/>
    <x v="2"/>
    <n v="1"/>
  </r>
  <r>
    <x v="1"/>
    <x v="1"/>
    <n v="29"/>
    <x v="16"/>
    <n v="27541"/>
    <s v="Comisión"/>
    <d v="2024-11-20T00:00:00"/>
    <d v="2024-11-21T00:00:00"/>
    <s v="HTL"/>
    <x v="4"/>
    <s v="USD"/>
    <n v="55.37"/>
    <n v="47.618199999999995"/>
    <n v="55.37"/>
    <n v="55.37"/>
    <n v="47.618199999999995"/>
    <n v="55.37"/>
    <s v="JW MARRIOTT WASHINGTON, DC"/>
    <s v="United States"/>
    <x v="30"/>
    <x v="2"/>
    <n v="1"/>
  </r>
  <r>
    <x v="1"/>
    <x v="1"/>
    <n v="29"/>
    <x v="16"/>
    <n v="27541"/>
    <s v="Comisión"/>
    <d v="2024-11-20T00:00:00"/>
    <d v="2024-11-21T00:00:00"/>
    <s v="HTL"/>
    <x v="4"/>
    <s v="USD"/>
    <n v="95.69"/>
    <n v="82.293399999999991"/>
    <n v="95.69"/>
    <n v="95.69"/>
    <n v="82.293399999999991"/>
    <n v="95.69"/>
    <s v="JW MARRIOTT WASHINGTON, DC"/>
    <s v="United States"/>
    <x v="30"/>
    <x v="2"/>
    <n v="1"/>
  </r>
  <r>
    <x v="1"/>
    <x v="1"/>
    <n v="29"/>
    <x v="16"/>
    <n v="27541"/>
    <s v="Hospedaje"/>
    <d v="2024-11-20T00:00:00"/>
    <d v="2024-11-21T00:00:00"/>
    <s v="HTL"/>
    <x v="4"/>
    <s v="USD"/>
    <n v="3528.9"/>
    <n v="3034.8539999999998"/>
    <n v="3528.9"/>
    <n v="0"/>
    <n v="0"/>
    <n v="0"/>
    <s v="JW MARRIOTT WASHINGTON, DC"/>
    <s v="United States"/>
    <x v="30"/>
    <x v="2"/>
    <n v="0"/>
  </r>
  <r>
    <x v="1"/>
    <x v="1"/>
    <n v="30"/>
    <x v="18"/>
    <n v="24231"/>
    <s v="Hospedaje y tours"/>
    <d v="2024-10-12T00:00:00"/>
    <d v="2024-10-18T00:00:00"/>
    <s v="PKT"/>
    <x v="0"/>
    <s v="EUR"/>
    <n v="8563.26"/>
    <n v="8563.26"/>
    <n v="9933.3815999999988"/>
    <n v="1030"/>
    <n v="1030"/>
    <n v="1194.8"/>
    <s v="N2S Italia Client Service"/>
    <s v="Italy"/>
    <x v="24"/>
    <x v="2"/>
    <n v="0.12028129474055442"/>
  </r>
  <r>
    <x v="1"/>
    <x v="1"/>
    <n v="31"/>
    <x v="19"/>
    <n v="23401"/>
    <s v="servicio de transporte en Italia"/>
    <d v="2024-11-12T00:00:00"/>
    <d v="2024-11-22T00:00:00"/>
    <s v="TRF"/>
    <x v="5"/>
    <s v="EUR"/>
    <n v="8055.68"/>
    <n v="8055.68"/>
    <n v="9344.5887999999995"/>
    <n v="1635.68"/>
    <n v="1635.68"/>
    <n v="1897.3887999999999"/>
    <s v="Privilege Italia"/>
    <s v="Italy"/>
    <x v="17"/>
    <x v="2"/>
    <n v="0.20304679431159134"/>
  </r>
  <r>
    <x v="1"/>
    <x v="1"/>
    <n v="31"/>
    <x v="19"/>
    <n v="24237"/>
    <s v="Hospedaje Roma"/>
    <d v="2024-11-12T00:00:00"/>
    <d v="2024-11-15T00:00:00"/>
    <s v="HTL"/>
    <x v="4"/>
    <s v="EUR"/>
    <n v="4900.5"/>
    <n v="4900.5"/>
    <n v="5684.58"/>
    <n v="588.05999999999995"/>
    <n v="588.05999999999995"/>
    <n v="682.14959999999985"/>
    <s v="BULGARI HOTEL ROMA"/>
    <s v="Italy"/>
    <x v="17"/>
    <x v="2"/>
    <n v="0.11999999999999998"/>
  </r>
  <r>
    <x v="1"/>
    <x v="1"/>
    <n v="31"/>
    <x v="19"/>
    <n v="24242"/>
    <s v="Hospedaje Venecia"/>
    <d v="2024-11-20T00:00:00"/>
    <d v="2024-11-22T00:00:00"/>
    <s v="HTL"/>
    <x v="4"/>
    <s v="EUR"/>
    <n v="1840"/>
    <n v="1840"/>
    <n v="2134.3999999999996"/>
    <n v="220.8"/>
    <n v="220.8"/>
    <n v="256.12799999999999"/>
    <s v="THE GRITTI PALACE"/>
    <s v="Italy"/>
    <x v="30"/>
    <x v="2"/>
    <n v="0.12000000000000001"/>
  </r>
  <r>
    <x v="1"/>
    <x v="1"/>
    <n v="31"/>
    <x v="19"/>
    <n v="23527"/>
    <s v="Portrait Milano"/>
    <d v="2024-11-18T00:00:00"/>
    <d v="2024-11-20T00:00:00"/>
    <s v="HTL"/>
    <x v="4"/>
    <s v="EUR"/>
    <n v="3600"/>
    <n v="3600"/>
    <n v="4176"/>
    <n v="360"/>
    <n v="360"/>
    <n v="417.59999999999997"/>
    <s v="PORTRAIT MILANO HOTEL LUNGARNO COLLECTION"/>
    <s v="Italy"/>
    <x v="30"/>
    <x v="2"/>
    <n v="9.9999999999999992E-2"/>
  </r>
  <r>
    <x v="1"/>
    <x v="1"/>
    <n v="31"/>
    <x v="19"/>
    <n v="24241"/>
    <s v="Hotel Savoy Florence"/>
    <d v="2024-11-15T00:00:00"/>
    <d v="2024-11-18T00:00:00"/>
    <s v="HTL"/>
    <x v="4"/>
    <s v="EUR"/>
    <n v="3567.3"/>
    <n v="3567.3"/>
    <n v="4138.0680000000002"/>
    <n v="389.16"/>
    <n v="389.16"/>
    <n v="451.42559999999997"/>
    <s v="HOTEL SAVOY"/>
    <s v="Italy"/>
    <x v="17"/>
    <x v="2"/>
    <n v="0.10909090909090909"/>
  </r>
  <r>
    <x v="1"/>
    <x v="1"/>
    <n v="32"/>
    <x v="16"/>
    <n v="24009"/>
    <s v="Hospedaje en The Surrey Corinthia."/>
    <d v="2024-12-26T00:00:00"/>
    <d v="2025-01-02T00:00:00"/>
    <s v="HTL"/>
    <x v="4"/>
    <s v="USD"/>
    <n v="14529.13"/>
    <n v="12495.051799999999"/>
    <n v="14529.13"/>
    <n v="1187.03"/>
    <n v="1020.8457999999999"/>
    <n v="1187.03"/>
    <s v="THE SURREY A CORINTHIA HOTEL"/>
    <s v="United States"/>
    <x v="1"/>
    <x v="2"/>
    <n v="8.170000543735241E-2"/>
  </r>
  <r>
    <x v="1"/>
    <x v="1"/>
    <n v="32"/>
    <x v="16"/>
    <n v="0"/>
    <s v="Gastos de Operación"/>
    <d v="2024-12-26T00:00:00"/>
    <d v="2025-01-02T00:00:00"/>
    <s v="HPS"/>
    <x v="1"/>
    <s v="USD"/>
    <n v="724.85"/>
    <n v="623.37099999999998"/>
    <n v="724.85"/>
    <n v="724.85"/>
    <n v="623.37099999999998"/>
    <n v="724.85"/>
    <s v="FEES"/>
    <n v="0"/>
    <x v="1"/>
    <x v="2"/>
    <n v="1"/>
  </r>
  <r>
    <x v="1"/>
    <x v="1"/>
    <n v="33"/>
    <x v="16"/>
    <n v="24263"/>
    <s v="Vuelo CUN-IST-JNB-DXB-MEX Daniel Penagos"/>
    <d v="2025-03-06T00:00:00"/>
    <d v="2025-03-28T00:00:00"/>
    <s v="ABC"/>
    <x v="2"/>
    <s v="USD"/>
    <n v="4404.62"/>
    <n v="3787.9731999999999"/>
    <n v="4404.62"/>
    <n v="0"/>
    <n v="0"/>
    <n v="0"/>
    <s v="Turkish Airlines"/>
    <s v="Turkey"/>
    <x v="47"/>
    <x v="0"/>
    <n v="0"/>
  </r>
  <r>
    <x v="1"/>
    <x v="1"/>
    <n v="33"/>
    <x v="16"/>
    <n v="23789"/>
    <s v="Servicios con Triumph Travel"/>
    <d v="2025-03-06T00:00:00"/>
    <d v="2025-03-28T00:00:00"/>
    <s v="OTR"/>
    <x v="3"/>
    <s v="USD"/>
    <n v="9618"/>
    <n v="8271.48"/>
    <n v="9618"/>
    <n v="0"/>
    <n v="0"/>
    <n v="0"/>
    <s v="TRIUMPH TRAVEL"/>
    <s v="South Africa"/>
    <x v="47"/>
    <x v="0"/>
    <n v="0"/>
  </r>
  <r>
    <x v="1"/>
    <x v="1"/>
    <n v="33"/>
    <x v="16"/>
    <n v="24812"/>
    <s v="Vuelo Johannesburgo - Dubái"/>
    <d v="2025-03-06T00:00:00"/>
    <d v="2025-03-28T00:00:00"/>
    <s v="VLO"/>
    <x v="2"/>
    <s v="USD"/>
    <n v="7803.6"/>
    <n v="6711.0960000000005"/>
    <n v="7803.6"/>
    <n v="0"/>
    <n v="0"/>
    <n v="0"/>
    <s v="Emirates Airlines"/>
    <s v="United Arab Emirates"/>
    <x v="47"/>
    <x v="0"/>
    <n v="0"/>
  </r>
  <r>
    <x v="1"/>
    <x v="1"/>
    <n v="33"/>
    <x v="16"/>
    <n v="25036"/>
    <s v="Servicios en Maldivas"/>
    <d v="2025-03-06T00:00:00"/>
    <d v="2025-03-28T00:00:00"/>
    <s v="OTR"/>
    <x v="3"/>
    <s v="USD"/>
    <n v="9291.26"/>
    <n v="7990.4836000000005"/>
    <n v="9291.26"/>
    <n v="0"/>
    <n v="0"/>
    <n v="0"/>
    <s v="HUMMINGBIRD TRAVEL"/>
    <s v="United Kingdom"/>
    <x v="47"/>
    <x v="0"/>
    <n v="0"/>
  </r>
  <r>
    <x v="1"/>
    <x v="1"/>
    <n v="33"/>
    <x v="16"/>
    <n v="23789"/>
    <s v="Servicios con Triumph Travel, Segundo pago"/>
    <d v="2025-03-06T00:00:00"/>
    <d v="2025-03-28T00:00:00"/>
    <s v="OTR"/>
    <x v="3"/>
    <s v="USD"/>
    <n v="11000"/>
    <n v="9460"/>
    <n v="11000"/>
    <n v="0"/>
    <n v="0"/>
    <n v="0"/>
    <s v="TRIUMPH TRAVEL"/>
    <s v="South Africa"/>
    <x v="47"/>
    <x v="0"/>
    <n v="0"/>
  </r>
  <r>
    <x v="1"/>
    <x v="1"/>
    <n v="33"/>
    <x v="16"/>
    <n v="25760"/>
    <s v="Hospedaje Penagos"/>
    <d v="2025-03-06T00:00:00"/>
    <d v="2025-03-28T00:00:00"/>
    <s v="HTL"/>
    <x v="4"/>
    <s v="USD"/>
    <n v="1165"/>
    <n v="1001.9"/>
    <n v="1165"/>
    <n v="31.98"/>
    <n v="27.502800000000001"/>
    <n v="31.98"/>
    <s v="THE RITZ CARLTON ISTANBUL"/>
    <s v="Turkey"/>
    <x v="47"/>
    <x v="0"/>
    <n v="2.7450643776824036E-2"/>
  </r>
  <r>
    <x v="1"/>
    <x v="1"/>
    <n v="33"/>
    <x v="16"/>
    <n v="23789"/>
    <s v="Ultimo pago a Triumph"/>
    <d v="2025-03-06T00:00:00"/>
    <d v="2025-03-28T00:00:00"/>
    <s v="OTR"/>
    <x v="3"/>
    <s v="USD"/>
    <n v="3645"/>
    <n v="3134.7"/>
    <n v="3645"/>
    <n v="0"/>
    <n v="0"/>
    <n v="0"/>
    <s v="TRIUMPH TRAVEL"/>
    <s v="South Africa"/>
    <x v="47"/>
    <x v="0"/>
    <n v="0"/>
  </r>
  <r>
    <x v="1"/>
    <x v="1"/>
    <n v="33"/>
    <x v="16"/>
    <n v="25780"/>
    <s v="Traslado IST - The Ritz-Carlton, Istanbul"/>
    <d v="2025-03-06T00:00:00"/>
    <d v="2025-03-28T00:00:00"/>
    <s v="TRF"/>
    <x v="5"/>
    <s v="USD"/>
    <n v="281.25"/>
    <n v="241.875"/>
    <n v="281.25"/>
    <n v="41.8"/>
    <n v="35.948"/>
    <n v="41.8"/>
    <s v="ROLZO"/>
    <s v="United Kingdom"/>
    <x v="47"/>
    <x v="0"/>
    <n v="0.14862222222222221"/>
  </r>
  <r>
    <x v="1"/>
    <x v="1"/>
    <n v="33"/>
    <x v="16"/>
    <n v="25780"/>
    <s v="Traslado The Ritz-Carlton, Istanbul - IST"/>
    <d v="2025-03-06T00:00:00"/>
    <d v="2025-03-28T00:00:00"/>
    <s v="TRF"/>
    <x v="5"/>
    <s v="USD"/>
    <n v="281.25"/>
    <n v="241.875"/>
    <n v="281.25"/>
    <n v="36.380000000000003"/>
    <n v="31.286800000000003"/>
    <n v="36.380000000000003"/>
    <s v="ROLZO"/>
    <s v="United Kingdom"/>
    <x v="47"/>
    <x v="0"/>
    <n v="0.12935111111111111"/>
  </r>
  <r>
    <x v="1"/>
    <x v="1"/>
    <n v="33"/>
    <x v="16"/>
    <n v="25957"/>
    <s v="Hospedaje en Dubai"/>
    <d v="2025-03-26T00:00:00"/>
    <d v="2025-03-28T00:00:00"/>
    <s v="HTL"/>
    <x v="4"/>
    <s v="USD"/>
    <n v="1213.57"/>
    <n v="1043.6702"/>
    <n v="1213.57"/>
    <n v="86.83"/>
    <n v="74.6738"/>
    <n v="86.83"/>
    <s v="ADDRESS SKY VIEW"/>
    <s v="United Arab Emirates"/>
    <x v="36"/>
    <x v="0"/>
    <n v="7.1549230781907933E-2"/>
  </r>
  <r>
    <x v="1"/>
    <x v="1"/>
    <n v="33"/>
    <x v="16"/>
    <n v="25957"/>
    <s v="Traslado DXB-Hotel Address Sky View-DXB"/>
    <d v="2025-03-26T00:00:00"/>
    <d v="2025-03-28T00:00:00"/>
    <s v="TRF"/>
    <x v="5"/>
    <s v="USD"/>
    <n v="206.9"/>
    <n v="177.934"/>
    <n v="206.9"/>
    <n v="0"/>
    <n v="0"/>
    <n v="0"/>
    <s v="ADDRESS SKY VIEW"/>
    <s v="United Arab Emirates"/>
    <x v="36"/>
    <x v="0"/>
    <n v="0"/>
  </r>
  <r>
    <x v="1"/>
    <x v="1"/>
    <n v="33"/>
    <x v="16"/>
    <n v="24263"/>
    <s v="Cambio de vuelo"/>
    <d v="2025-03-06T00:00:00"/>
    <d v="2025-03-28T00:00:00"/>
    <s v="VLO"/>
    <x v="2"/>
    <s v="USD"/>
    <n v="1115.1300000000001"/>
    <n v="959.01180000000011"/>
    <n v="1115.1300000000001"/>
    <n v="0"/>
    <n v="0"/>
    <n v="0"/>
    <s v="Turkish Airlines"/>
    <s v="Turkey"/>
    <x v="47"/>
    <x v="0"/>
    <n v="0"/>
  </r>
  <r>
    <x v="1"/>
    <x v="1"/>
    <n v="33"/>
    <x v="16"/>
    <n v="25780"/>
    <s v="Registro para recibir comisión"/>
    <d v="2025-03-06T00:00:00"/>
    <d v="2025-03-28T00:00:00"/>
    <s v="TRF"/>
    <x v="5"/>
    <s v="USD"/>
    <n v="6.3"/>
    <n v="5.4180000000000001"/>
    <n v="6.3"/>
    <n v="6.3"/>
    <n v="5.4180000000000001"/>
    <n v="6.3"/>
    <s v="ROLZO"/>
    <s v="United Kingdom"/>
    <x v="47"/>
    <x v="0"/>
    <n v="1"/>
  </r>
  <r>
    <x v="1"/>
    <x v="1"/>
    <n v="33"/>
    <x v="16"/>
    <n v="0"/>
    <s v="Fee de emisión Vuelo Johannesburgo - Dubái"/>
    <d v="2025-03-06T00:00:00"/>
    <d v="2025-03-28T00:00:00"/>
    <s v="HPS"/>
    <x v="1"/>
    <s v="USD"/>
    <n v="70"/>
    <n v="60.199999999999996"/>
    <n v="70"/>
    <n v="70"/>
    <n v="60.199999999999996"/>
    <n v="70"/>
    <s v="FEES"/>
    <n v="0"/>
    <x v="47"/>
    <x v="0"/>
    <n v="1"/>
  </r>
  <r>
    <x v="1"/>
    <x v="1"/>
    <n v="33"/>
    <x v="16"/>
    <n v="24263"/>
    <s v="Vuelo CUN-IST-JNB-DXB-MEX Sofia Orantes"/>
    <d v="2025-03-06T00:00:00"/>
    <d v="2025-03-28T00:00:00"/>
    <s v="ABC"/>
    <x v="2"/>
    <s v="USD"/>
    <n v="4404.62"/>
    <n v="3787.9731999999999"/>
    <n v="4404.62"/>
    <n v="0"/>
    <n v="0"/>
    <n v="0"/>
    <s v="Turkish Airlines"/>
    <s v="Turkey"/>
    <x v="47"/>
    <x v="0"/>
    <n v="0"/>
  </r>
  <r>
    <x v="1"/>
    <x v="1"/>
    <n v="33"/>
    <x v="16"/>
    <n v="24263"/>
    <s v="Reembolso de Turkish por cancelación de vuelo 11 de marzo Chase"/>
    <d v="2025-03-06T00:00:00"/>
    <d v="2025-03-28T00:00:00"/>
    <s v="OTR"/>
    <x v="3"/>
    <s v="USD"/>
    <n v="-4404.62"/>
    <n v="-3787.9731999999999"/>
    <n v="-4404.62"/>
    <n v="0"/>
    <n v="0"/>
    <n v="0"/>
    <s v="REEMBOLSOS"/>
    <s v="Turkey"/>
    <x v="47"/>
    <x v="0"/>
    <n v="0"/>
  </r>
  <r>
    <x v="1"/>
    <x v="1"/>
    <n v="33"/>
    <x v="16"/>
    <n v="24263"/>
    <s v="Boleto Turkish Sofia Orantes"/>
    <d v="2025-03-06T00:00:00"/>
    <d v="2025-03-28T00:00:00"/>
    <s v="ABC"/>
    <x v="2"/>
    <s v="USD"/>
    <n v="5035.24"/>
    <n v="4330.3063999999995"/>
    <n v="5035.24"/>
    <n v="0"/>
    <n v="0"/>
    <n v="0"/>
    <s v="Turkish Airlines"/>
    <s v="Turkey"/>
    <x v="47"/>
    <x v="0"/>
    <n v="0"/>
  </r>
  <r>
    <x v="1"/>
    <x v="1"/>
    <n v="33"/>
    <x v="16"/>
    <n v="25760"/>
    <s v="Reembolso del Hotel Ritz Carlton Istanbul"/>
    <d v="2025-03-06T00:00:00"/>
    <d v="2025-03-28T00:00:00"/>
    <s v="OTR"/>
    <x v="3"/>
    <s v="USD"/>
    <n v="-1219.67"/>
    <n v="-1048.9162000000001"/>
    <n v="-1219.67"/>
    <n v="0"/>
    <n v="0"/>
    <n v="0"/>
    <s v="REEMBOLSOS"/>
    <s v="Turkey"/>
    <x v="47"/>
    <x v="0"/>
    <n v="0"/>
  </r>
  <r>
    <x v="1"/>
    <x v="1"/>
    <n v="33"/>
    <x v="16"/>
    <n v="25780"/>
    <s v="Traslado en Estambul - modificación de servicio"/>
    <d v="2025-03-06T00:00:00"/>
    <d v="2025-03-28T00:00:00"/>
    <s v="TRF"/>
    <x v="5"/>
    <s v="USD"/>
    <n v="-46.78"/>
    <n v="-40.230800000000002"/>
    <n v="-46.78"/>
    <n v="0"/>
    <n v="0"/>
    <n v="0"/>
    <s v="ROLZO"/>
    <s v="United Kingdom"/>
    <x v="47"/>
    <x v="0"/>
    <n v="0"/>
  </r>
  <r>
    <x v="1"/>
    <x v="1"/>
    <n v="33"/>
    <x v="16"/>
    <n v="0"/>
    <s v="Sobrecomisión"/>
    <d v="2025-03-06T00:00:00"/>
    <d v="2025-03-28T00:00:00"/>
    <s v="HPS"/>
    <x v="1"/>
    <s v="USD"/>
    <n v="4130.62"/>
    <n v="3552.3332"/>
    <n v="4130.62"/>
    <n v="4130.62"/>
    <n v="3552.3332"/>
    <n v="4130.62"/>
    <s v="FEES"/>
    <n v="0"/>
    <x v="47"/>
    <x v="0"/>
    <n v="1"/>
  </r>
  <r>
    <x v="1"/>
    <x v="1"/>
    <n v="33"/>
    <x v="16"/>
    <n v="28495"/>
    <s v="Hospedaje en Cancún"/>
    <d v="2025-03-06T00:00:00"/>
    <d v="2025-03-28T00:00:00"/>
    <s v="HTL"/>
    <x v="4"/>
    <s v="USD"/>
    <n v="1501.68"/>
    <n v="1291.4448"/>
    <n v="1501.68"/>
    <n v="103.44"/>
    <n v="88.958399999999997"/>
    <n v="103.44"/>
    <s v="NIZUC RESORT &amp; SPA CANCUN"/>
    <s v="Mexico"/>
    <x v="47"/>
    <x v="0"/>
    <n v="6.8882851206648554E-2"/>
  </r>
  <r>
    <x v="1"/>
    <x v="1"/>
    <n v="34"/>
    <x v="16"/>
    <n v="24399"/>
    <s v="Vuelo NOS-ADD-VIE-RAK"/>
    <d v="2024-11-12T00:00:00"/>
    <d v="2024-11-13T00:00:00"/>
    <s v="VLO"/>
    <x v="2"/>
    <s v="USD"/>
    <n v="1133.56"/>
    <n v="974.86159999999995"/>
    <n v="1133.56"/>
    <n v="49.6"/>
    <n v="42.655999999999999"/>
    <n v="49.6"/>
    <s v="Ethiopian Airlines"/>
    <s v="Ethiopia"/>
    <x v="17"/>
    <x v="2"/>
    <n v="4.3755954691414661E-2"/>
  </r>
  <r>
    <x v="1"/>
    <x v="1"/>
    <n v="34"/>
    <x v="16"/>
    <n v="24401"/>
    <s v="Accomodation, transport and activities"/>
    <d v="2024-11-13T00:00:00"/>
    <d v="2024-11-20T00:00:00"/>
    <s v="OTR"/>
    <x v="3"/>
    <s v="USD"/>
    <n v="9261.33"/>
    <n v="7964.7438000000002"/>
    <n v="9261.33"/>
    <n v="0"/>
    <n v="0"/>
    <n v="0"/>
    <s v="WE PLAN"/>
    <s v="Morocco"/>
    <x v="17"/>
    <x v="2"/>
    <n v="0"/>
  </r>
  <r>
    <x v="1"/>
    <x v="1"/>
    <n v="34"/>
    <x v="16"/>
    <n v="0"/>
    <s v="Fee de emisión"/>
    <d v="2024-11-12T00:00:00"/>
    <d v="2024-11-20T00:00:00"/>
    <s v="CPT"/>
    <x v="1"/>
    <s v="USD"/>
    <n v="35"/>
    <n v="30.099999999999998"/>
    <n v="35"/>
    <n v="35"/>
    <n v="30.099999999999998"/>
    <n v="35"/>
    <s v="FEES"/>
    <n v="0"/>
    <x v="17"/>
    <x v="2"/>
    <n v="1"/>
  </r>
  <r>
    <x v="1"/>
    <x v="1"/>
    <n v="34"/>
    <x v="16"/>
    <n v="0"/>
    <s v="Honorarios por Servicio Agencia"/>
    <d v="2024-11-12T00:00:00"/>
    <d v="2024-11-20T00:00:00"/>
    <s v="HPS"/>
    <x v="1"/>
    <s v="USD"/>
    <n v="1738.11"/>
    <n v="1494.7746"/>
    <n v="1738.11"/>
    <n v="1738.11"/>
    <n v="1494.7746"/>
    <n v="1738.11"/>
    <s v="FEES"/>
    <n v="0"/>
    <x v="17"/>
    <x v="2"/>
    <n v="1"/>
  </r>
  <r>
    <x v="1"/>
    <x v="1"/>
    <n v="35"/>
    <x v="16"/>
    <n v="24009"/>
    <s v="Estancia en el hotel The Surrey"/>
    <d v="2024-11-14T00:00:00"/>
    <d v="2024-11-19T00:00:00"/>
    <s v="HTL"/>
    <x v="4"/>
    <s v="USD"/>
    <n v="9944.0300000000007"/>
    <n v="8551.8657999999996"/>
    <n v="9944.0300000000007"/>
    <n v="1270.8800000000001"/>
    <n v="1092.9568000000002"/>
    <n v="1270.8800000000001"/>
    <s v="THE SURREY A CORINTHIA HOTEL"/>
    <s v="United States"/>
    <x v="17"/>
    <x v="2"/>
    <n v="0.1278033151549221"/>
  </r>
  <r>
    <x v="1"/>
    <x v="1"/>
    <n v="35"/>
    <x v="16"/>
    <n v="24440"/>
    <s v="Hospedaje para Arturo Kam"/>
    <d v="2024-11-14T00:00:00"/>
    <d v="2024-11-19T00:00:00"/>
    <s v="HTL"/>
    <x v="4"/>
    <s v="USD"/>
    <n v="2578.67"/>
    <n v="2217.6561999999999"/>
    <n v="2578.67"/>
    <n v="0"/>
    <n v="0"/>
    <n v="0"/>
    <s v="THE STANDARD EAST VILLAGE"/>
    <s v="United States"/>
    <x v="17"/>
    <x v="2"/>
    <n v="0"/>
  </r>
  <r>
    <x v="1"/>
    <x v="1"/>
    <n v="35"/>
    <x v="16"/>
    <n v="23590"/>
    <s v="Vuelo AM plus"/>
    <d v="2024-11-14T00:00:00"/>
    <d v="2024-11-20T00:00:00"/>
    <s v="VLO"/>
    <x v="2"/>
    <s v="USD"/>
    <n v="1418.51"/>
    <n v="1219.9186"/>
    <n v="1418.51"/>
    <n v="25.1"/>
    <n v="21.586000000000002"/>
    <n v="25.1"/>
    <s v="AEROMÉXICO"/>
    <s v="Mexico"/>
    <x v="17"/>
    <x v="2"/>
    <n v="1.7694623231418884E-2"/>
  </r>
  <r>
    <x v="1"/>
    <x v="1"/>
    <n v="35"/>
    <x v="16"/>
    <n v="24495"/>
    <s v="Vuelo UA"/>
    <d v="2024-11-14T00:00:00"/>
    <d v="2024-11-20T00:00:00"/>
    <s v="VLO"/>
    <x v="2"/>
    <s v="USD"/>
    <n v="706.75"/>
    <n v="607.80499999999995"/>
    <n v="706.75"/>
    <n v="51.04"/>
    <n v="43.894399999999997"/>
    <n v="51.04"/>
    <s v="United Airlines"/>
    <s v="United States"/>
    <x v="17"/>
    <x v="2"/>
    <n v="7.2217898832684826E-2"/>
  </r>
  <r>
    <x v="1"/>
    <x v="1"/>
    <n v="35"/>
    <x v="16"/>
    <n v="23590"/>
    <s v="Vuelo EWR-MEX/Elías Kam"/>
    <d v="2024-11-14T00:00:00"/>
    <d v="2024-11-20T00:00:00"/>
    <s v="VLO"/>
    <x v="2"/>
    <s v="USD"/>
    <n v="823.75"/>
    <n v="708.42499999999995"/>
    <n v="823.75"/>
    <n v="90.6"/>
    <n v="77.915999999999997"/>
    <n v="90.6"/>
    <s v="AEROMÉXICO"/>
    <s v="Mexico"/>
    <x v="17"/>
    <x v="2"/>
    <n v="0.10998482549317147"/>
  </r>
  <r>
    <x v="1"/>
    <x v="1"/>
    <n v="35"/>
    <x v="16"/>
    <n v="0"/>
    <s v="Fee de emisión OONUKJ"/>
    <d v="2024-11-14T00:00:00"/>
    <d v="2024-11-20T00:00:00"/>
    <s v="HPS"/>
    <x v="1"/>
    <s v="USD"/>
    <n v="50"/>
    <n v="43"/>
    <n v="50"/>
    <n v="50"/>
    <n v="43"/>
    <n v="50"/>
    <s v="FEES"/>
    <n v="0"/>
    <x v="17"/>
    <x v="2"/>
    <n v="1"/>
  </r>
  <r>
    <x v="1"/>
    <x v="1"/>
    <n v="35"/>
    <x v="16"/>
    <n v="24224"/>
    <s v="Vuelo MEX-JFK-MEX/Arturo Kam"/>
    <d v="2024-11-14T00:00:00"/>
    <d v="2024-11-20T00:00:00"/>
    <s v="VLO"/>
    <x v="2"/>
    <s v="USD"/>
    <n v="1359.36"/>
    <n v="1169.0495999999998"/>
    <n v="1359.36"/>
    <n v="0"/>
    <n v="0"/>
    <n v="0"/>
    <s v="American Airlines"/>
    <s v="United States"/>
    <x v="17"/>
    <x v="2"/>
    <n v="0"/>
  </r>
  <r>
    <x v="1"/>
    <x v="1"/>
    <n v="35"/>
    <x v="16"/>
    <n v="0"/>
    <s v="Fee de emisión QBXRVM"/>
    <d v="2024-11-14T00:00:00"/>
    <d v="2024-11-20T00:00:00"/>
    <s v="HPS"/>
    <x v="1"/>
    <s v="USD"/>
    <n v="50"/>
    <n v="43"/>
    <n v="50"/>
    <n v="50"/>
    <n v="43"/>
    <n v="50"/>
    <s v="FEES"/>
    <n v="0"/>
    <x v="17"/>
    <x v="2"/>
    <n v="1"/>
  </r>
  <r>
    <x v="1"/>
    <x v="1"/>
    <n v="36"/>
    <x v="16"/>
    <n v="23590"/>
    <s v="Vuelo ACA-MEX/Alejandra Alemán"/>
    <d v="2024-11-28T00:00:00"/>
    <d v="2024-11-28T00:00:00"/>
    <s v="VLO"/>
    <x v="2"/>
    <s v="USD"/>
    <n v="244.46"/>
    <n v="210.23560000000001"/>
    <n v="244.46"/>
    <n v="0"/>
    <n v="0"/>
    <n v="0"/>
    <s v="AEROMÉXICO"/>
    <s v="Mexico"/>
    <x v="32"/>
    <x v="2"/>
    <n v="0"/>
  </r>
  <r>
    <x v="1"/>
    <x v="1"/>
    <n v="36"/>
    <x v="16"/>
    <n v="24495"/>
    <s v="Revisado MEX-IAH-MEX/Alejandra Alemán"/>
    <d v="2024-11-28T00:00:00"/>
    <d v="2024-11-28T00:00:00"/>
    <s v="VLO"/>
    <x v="2"/>
    <s v="USD"/>
    <n v="6.2"/>
    <n v="5.3319999999999999"/>
    <n v="6.2"/>
    <n v="0"/>
    <n v="0"/>
    <n v="0"/>
    <s v="United Airlines"/>
    <s v="United States"/>
    <x v="32"/>
    <x v="2"/>
    <n v="0"/>
  </r>
  <r>
    <x v="1"/>
    <x v="1"/>
    <n v="36"/>
    <x v="16"/>
    <n v="24495"/>
    <s v="Vuelo MEX-IAH-MEX/Alfredo Brener"/>
    <d v="2024-11-28T00:00:00"/>
    <d v="2024-11-28T00:00:00"/>
    <s v="VLO"/>
    <x v="2"/>
    <s v="USD"/>
    <n v="1036.96"/>
    <n v="891.78560000000004"/>
    <n v="1036.96"/>
    <n v="32.880000000000003"/>
    <n v="28.276800000000001"/>
    <n v="32.880000000000003"/>
    <s v="United Airlines"/>
    <s v="United States"/>
    <x v="32"/>
    <x v="2"/>
    <n v="3.1708069742323715E-2"/>
  </r>
  <r>
    <x v="1"/>
    <x v="1"/>
    <n v="36"/>
    <x v="16"/>
    <n v="24495"/>
    <s v="Vuelo MEX-IAH-MEX/Alejandra Alemán"/>
    <d v="2024-11-28T00:00:00"/>
    <d v="2024-11-28T00:00:00"/>
    <s v="VLO"/>
    <x v="2"/>
    <s v="USD"/>
    <n v="1036.96"/>
    <n v="891.78560000000004"/>
    <n v="1036.96"/>
    <n v="32.880000000000003"/>
    <n v="28.276800000000001"/>
    <n v="32.880000000000003"/>
    <s v="United Airlines"/>
    <s v="United States"/>
    <x v="32"/>
    <x v="2"/>
    <n v="3.1708069742323715E-2"/>
  </r>
  <r>
    <x v="1"/>
    <x v="1"/>
    <n v="36"/>
    <x v="16"/>
    <n v="0"/>
    <s v="Fee de emisión vuelo ACA-MEX-IAH-MEX"/>
    <d v="2024-11-28T00:00:00"/>
    <d v="2024-11-28T00:00:00"/>
    <s v="HPS"/>
    <x v="1"/>
    <s v="USD"/>
    <n v="100"/>
    <n v="86"/>
    <n v="100"/>
    <n v="100"/>
    <n v="86"/>
    <n v="100"/>
    <s v="FEES"/>
    <n v="0"/>
    <x v="32"/>
    <x v="2"/>
    <n v="1"/>
  </r>
  <r>
    <x v="1"/>
    <x v="1"/>
    <n v="36"/>
    <x v="16"/>
    <n v="0"/>
    <s v="Fee de emisió revisado MEX-IAH-MEX"/>
    <d v="2024-11-28T00:00:00"/>
    <d v="2024-11-28T00:00:00"/>
    <s v="HPS"/>
    <x v="1"/>
    <s v="USD"/>
    <n v="35"/>
    <n v="30.099999999999998"/>
    <n v="35"/>
    <n v="35"/>
    <n v="30.099999999999998"/>
    <n v="35"/>
    <s v="FEES"/>
    <n v="0"/>
    <x v="32"/>
    <x v="2"/>
    <n v="1"/>
  </r>
  <r>
    <x v="1"/>
    <x v="1"/>
    <n v="36"/>
    <x v="16"/>
    <n v="24495"/>
    <s v="Vuelo MEX-IAH/Alfredo Brener"/>
    <d v="2024-11-28T00:00:00"/>
    <d v="2024-11-28T00:00:00"/>
    <s v="VLO"/>
    <x v="2"/>
    <s v="USD"/>
    <n v="595.91"/>
    <n v="512.48259999999993"/>
    <n v="595.91"/>
    <n v="18.559999999999999"/>
    <n v="15.961599999999999"/>
    <n v="18.559999999999999"/>
    <s v="United Airlines"/>
    <s v="United States"/>
    <x v="32"/>
    <x v="2"/>
    <n v="3.1145642798409156E-2"/>
  </r>
  <r>
    <x v="1"/>
    <x v="1"/>
    <n v="36"/>
    <x v="16"/>
    <n v="24495"/>
    <s v="Vuelo MEX-IAH/Alejandra Alemán"/>
    <d v="2024-11-28T00:00:00"/>
    <d v="2024-11-28T00:00:00"/>
    <s v="VLO"/>
    <x v="2"/>
    <s v="USD"/>
    <n v="595.91"/>
    <n v="512.48259999999993"/>
    <n v="595.91"/>
    <n v="18.559999999999999"/>
    <n v="15.961599999999999"/>
    <n v="18.559999999999999"/>
    <s v="United Airlines"/>
    <s v="United States"/>
    <x v="32"/>
    <x v="2"/>
    <n v="3.1145642798409156E-2"/>
  </r>
  <r>
    <x v="1"/>
    <x v="1"/>
    <n v="36"/>
    <x v="16"/>
    <n v="0"/>
    <s v="Fee de emisión QXZRUC"/>
    <d v="2024-11-28T00:00:00"/>
    <d v="2024-11-28T00:00:00"/>
    <s v="HPS"/>
    <x v="1"/>
    <s v="USD"/>
    <n v="70"/>
    <n v="60.199999999999996"/>
    <n v="70"/>
    <n v="70"/>
    <n v="60.199999999999996"/>
    <n v="70"/>
    <s v="FEES"/>
    <n v="0"/>
    <x v="32"/>
    <x v="2"/>
    <n v="1"/>
  </r>
  <r>
    <x v="1"/>
    <x v="1"/>
    <n v="37"/>
    <x v="16"/>
    <n v="23590"/>
    <s v="Vuelo MEX-MIA-MEX"/>
    <d v="2024-11-15T00:00:00"/>
    <d v="2024-11-20T00:00:00"/>
    <s v="VLO"/>
    <x v="2"/>
    <s v="USD"/>
    <n v="3737.92"/>
    <n v="3214.6111999999998"/>
    <n v="3737.92"/>
    <n v="54.16"/>
    <n v="46.577599999999997"/>
    <n v="54.16"/>
    <s v="AEROMÉXICO"/>
    <s v="Mexico"/>
    <x v="17"/>
    <x v="2"/>
    <n v="1.4489341665953255E-2"/>
  </r>
  <r>
    <x v="1"/>
    <x v="1"/>
    <n v="37"/>
    <x v="16"/>
    <n v="24443"/>
    <s v="Hospedaje en FSH at the surf club Florida"/>
    <d v="2024-11-15T00:00:00"/>
    <d v="2024-11-20T00:00:00"/>
    <s v="HTL"/>
    <x v="4"/>
    <s v="USD"/>
    <n v="5217"/>
    <n v="4486.62"/>
    <n v="5217"/>
    <n v="0"/>
    <n v="0"/>
    <n v="0"/>
    <s v="FOUR SEASONS HOTEL AT THE SURF CLUB, SURFSIDE, FLORIDA"/>
    <s v="United States"/>
    <x v="17"/>
    <x v="2"/>
    <n v="0"/>
  </r>
  <r>
    <x v="1"/>
    <x v="1"/>
    <n v="37"/>
    <x v="16"/>
    <n v="0"/>
    <s v="Fee de emisión"/>
    <d v="2024-11-15T00:00:00"/>
    <d v="2024-11-20T00:00:00"/>
    <s v="CPT"/>
    <x v="1"/>
    <s v="USD"/>
    <n v="35"/>
    <n v="30.099999999999998"/>
    <n v="35"/>
    <n v="35"/>
    <n v="30.099999999999998"/>
    <n v="35"/>
    <s v="FEES"/>
    <n v="0"/>
    <x v="17"/>
    <x v="2"/>
    <n v="1"/>
  </r>
  <r>
    <x v="1"/>
    <x v="1"/>
    <n v="37"/>
    <x v="16"/>
    <n v="0"/>
    <s v="Gastos de Operación"/>
    <d v="2024-11-15T00:00:00"/>
    <d v="2024-11-20T00:00:00"/>
    <s v="HPS"/>
    <x v="1"/>
    <s v="USD"/>
    <n v="491.85"/>
    <n v="422.99099999999999"/>
    <n v="491.85"/>
    <n v="491.85"/>
    <n v="422.99099999999999"/>
    <n v="491.85"/>
    <s v="FEES"/>
    <n v="0"/>
    <x v="17"/>
    <x v="2"/>
    <n v="1"/>
  </r>
  <r>
    <x v="1"/>
    <x v="1"/>
    <n v="37"/>
    <x v="16"/>
    <n v="0"/>
    <s v="Honorarios por Servicio Agencia"/>
    <d v="2024-11-15T00:00:00"/>
    <d v="2024-11-20T00:00:00"/>
    <s v="HPS"/>
    <x v="1"/>
    <s v="USD"/>
    <n v="355.16"/>
    <n v="305.43760000000003"/>
    <n v="355.16"/>
    <n v="355.16"/>
    <n v="305.43760000000003"/>
    <n v="355.16"/>
    <s v="FEES"/>
    <n v="0"/>
    <x v="17"/>
    <x v="2"/>
    <n v="1"/>
  </r>
  <r>
    <x v="1"/>
    <x v="1"/>
    <n v="38"/>
    <x v="20"/>
    <n v="24224"/>
    <s v="AMERICAN AIRLINES"/>
    <d v="2024-12-22T00:00:00"/>
    <d v="2024-12-27T00:00:00"/>
    <s v="VLO"/>
    <x v="2"/>
    <s v="MXN"/>
    <n v="60452.52"/>
    <n v="2901.7209600000001"/>
    <n v="3385.34112"/>
    <n v="0"/>
    <n v="0"/>
    <n v="0"/>
    <s v="American Airlines"/>
    <s v="United States"/>
    <x v="1"/>
    <x v="2"/>
    <n v="0"/>
  </r>
  <r>
    <x v="1"/>
    <x v="1"/>
    <n v="39"/>
    <x v="20"/>
    <n v="23590"/>
    <s v="DELTA AIRLINES"/>
    <d v="2024-11-24T00:00:00"/>
    <d v="2024-12-09T00:00:00"/>
    <s v="VLO"/>
    <x v="2"/>
    <s v="MXN"/>
    <n v="40255.75"/>
    <n v="1932.2760000000001"/>
    <n v="2254.3220000000001"/>
    <n v="0"/>
    <n v="0"/>
    <n v="0"/>
    <s v="AEROMÉXICO"/>
    <s v="Mexico"/>
    <x v="32"/>
    <x v="2"/>
    <n v="0"/>
  </r>
  <r>
    <x v="1"/>
    <x v="1"/>
    <n v="40"/>
    <x v="16"/>
    <n v="24490"/>
    <s v="Servicios en Wellcom Air"/>
    <d v="2024-09-28T00:00:00"/>
    <d v="2024-09-28T00:00:00"/>
    <s v="OTR"/>
    <x v="3"/>
    <s v="EUR"/>
    <n v="600"/>
    <n v="600"/>
    <n v="696"/>
    <n v="60"/>
    <n v="60"/>
    <n v="69.599999999999994"/>
    <s v="WELL COM AIR"/>
    <s v="France"/>
    <x v="26"/>
    <x v="2"/>
    <n v="9.9999999999999992E-2"/>
  </r>
  <r>
    <x v="1"/>
    <x v="1"/>
    <n v="41"/>
    <x v="16"/>
    <n v="24493"/>
    <s v="Hospedaje en Italia"/>
    <d v="2024-10-09T00:00:00"/>
    <d v="2024-10-12T00:00:00"/>
    <s v="HTL"/>
    <x v="4"/>
    <s v="EUR"/>
    <n v="2345.5"/>
    <n v="2345.5"/>
    <n v="2720.7799999999997"/>
    <n v="234.55"/>
    <n v="234.55"/>
    <n v="272.07799999999997"/>
    <s v="VISTA VERONA"/>
    <s v="Italy"/>
    <x v="24"/>
    <x v="2"/>
    <n v="0.1"/>
  </r>
  <r>
    <x v="1"/>
    <x v="1"/>
    <n v="41"/>
    <x v="16"/>
    <n v="25780"/>
    <s v="Comisión"/>
    <d v="2024-10-09T00:00:00"/>
    <d v="2024-10-12T00:00:00"/>
    <s v="TRF"/>
    <x v="5"/>
    <s v="EUR"/>
    <n v="216.37"/>
    <n v="216.37"/>
    <n v="250.98919999999998"/>
    <n v="190.36"/>
    <n v="190.36"/>
    <n v="220.8176"/>
    <s v="ROLZO"/>
    <s v="United Kingdom"/>
    <x v="24"/>
    <x v="2"/>
    <n v="0.87978924989601148"/>
  </r>
  <r>
    <x v="1"/>
    <x v="1"/>
    <n v="41"/>
    <x v="16"/>
    <n v="25780"/>
    <s v="Comisión"/>
    <d v="2024-10-09T00:00:00"/>
    <d v="2024-10-12T00:00:00"/>
    <s v="TRF"/>
    <x v="5"/>
    <s v="EUR"/>
    <n v="154.22999999999999"/>
    <n v="154.22999999999999"/>
    <n v="178.90679999999998"/>
    <n v="135.69"/>
    <n v="135.69"/>
    <n v="157.40039999999999"/>
    <s v="ROLZO"/>
    <s v="United Kingdom"/>
    <x v="24"/>
    <x v="2"/>
    <n v="0.87978992413927259"/>
  </r>
  <r>
    <x v="2"/>
    <x v="1"/>
    <n v="42"/>
    <x v="17"/>
    <n v="0"/>
    <s v="Fee de emisión"/>
    <d v="2024-10-29T00:00:00"/>
    <d v="2024-10-29T00:00:00"/>
    <s v="HPS"/>
    <x v="1"/>
    <s v="USD"/>
    <n v="0"/>
    <n v="0"/>
    <n v="0"/>
    <n v="0"/>
    <n v="0"/>
    <n v="0"/>
    <s v="FEES"/>
    <n v="0"/>
    <x v="22"/>
    <x v="2"/>
    <s v="0"/>
  </r>
  <r>
    <x v="1"/>
    <x v="1"/>
    <n v="43"/>
    <x v="16"/>
    <n v="23362"/>
    <s v="Hospedaje y actividades"/>
    <d v="2025-01-06T00:00:00"/>
    <d v="2025-01-11T00:00:00"/>
    <s v="HTL"/>
    <x v="4"/>
    <s v="USD"/>
    <n v="27745.96"/>
    <n v="23861.525599999997"/>
    <n v="27745.96"/>
    <n v="2759.08"/>
    <n v="2372.8087999999998"/>
    <n v="2759.08"/>
    <s v="SKIUSA VACATIONS LLC"/>
    <s v="United States"/>
    <x v="35"/>
    <x v="0"/>
    <n v="9.9440783450996106E-2"/>
  </r>
  <r>
    <x v="1"/>
    <x v="1"/>
    <n v="44"/>
    <x v="16"/>
    <n v="24811"/>
    <s v="Servicios con Nordic Luxury"/>
    <d v="2024-12-25T00:00:00"/>
    <d v="2024-12-29T00:00:00"/>
    <s v="ATR"/>
    <x v="0"/>
    <s v="USD"/>
    <n v="31765.39"/>
    <n v="27318.235399999998"/>
    <n v="31765.39"/>
    <n v="3289.13"/>
    <n v="2828.6518000000001"/>
    <n v="3289.13"/>
    <s v="NORDIC LUXURY"/>
    <s v="Iceland"/>
    <x v="1"/>
    <x v="2"/>
    <n v="0.10354445514441976"/>
  </r>
  <r>
    <x v="1"/>
    <x v="1"/>
    <n v="44"/>
    <x v="16"/>
    <n v="24811"/>
    <s v="Reembolso de proveedor"/>
    <d v="2024-12-25T00:00:00"/>
    <d v="2024-12-29T00:00:00"/>
    <s v="OTR"/>
    <x v="3"/>
    <s v="USD"/>
    <n v="-1080.8399999999999"/>
    <n v="-929.52239999999995"/>
    <n v="-1080.8399999999999"/>
    <n v="0"/>
    <n v="0"/>
    <n v="0"/>
    <s v="REEMBOLSOS"/>
    <s v="Iceland"/>
    <x v="1"/>
    <x v="2"/>
    <n v="0"/>
  </r>
  <r>
    <x v="1"/>
    <x v="1"/>
    <n v="44"/>
    <x v="16"/>
    <n v="25377"/>
    <s v="Reembolso al cliente"/>
    <d v="2024-12-25T00:00:00"/>
    <d v="2024-12-29T00:00:00"/>
    <s v="OTR"/>
    <x v="3"/>
    <s v="USD"/>
    <n v="1080.8399999999999"/>
    <n v="929.52239999999995"/>
    <n v="1080.8399999999999"/>
    <n v="0"/>
    <n v="0"/>
    <n v="0"/>
    <s v="REEMBOLSOS"/>
    <e v="#N/A"/>
    <x v="1"/>
    <x v="2"/>
    <n v="0"/>
  </r>
  <r>
    <x v="1"/>
    <x v="1"/>
    <n v="44"/>
    <x v="16"/>
    <n v="24750"/>
    <s v="Vuelo Charles Treadway"/>
    <d v="2024-12-25T00:00:00"/>
    <d v="2024-12-29T00:00:00"/>
    <s v="VLO"/>
    <x v="2"/>
    <s v="USD"/>
    <n v="1476.6"/>
    <n v="1269.876"/>
    <n v="1476.6"/>
    <n v="0"/>
    <n v="0"/>
    <n v="0"/>
    <s v="Swiss International Airlines"/>
    <s v="Switzerland"/>
    <x v="1"/>
    <x v="2"/>
    <n v="0"/>
  </r>
  <r>
    <x v="1"/>
    <x v="1"/>
    <n v="44"/>
    <x v="16"/>
    <n v="24750"/>
    <s v="Vuelo Mercedes Treadway"/>
    <d v="2024-12-25T00:00:00"/>
    <d v="2024-12-29T00:00:00"/>
    <s v="VLO"/>
    <x v="2"/>
    <s v="USD"/>
    <n v="1476.6"/>
    <n v="1269.876"/>
    <n v="1476.6"/>
    <n v="0"/>
    <n v="0"/>
    <n v="0"/>
    <s v="Swiss International Airlines"/>
    <s v="Switzerland"/>
    <x v="1"/>
    <x v="2"/>
    <n v="0"/>
  </r>
  <r>
    <x v="1"/>
    <x v="1"/>
    <n v="44"/>
    <x v="16"/>
    <n v="23966"/>
    <s v="Vuelo Charles Treadway"/>
    <d v="2024-12-25T00:00:00"/>
    <d v="2024-12-29T00:00:00"/>
    <s v="VLO"/>
    <x v="2"/>
    <s v="USD"/>
    <n v="479.8"/>
    <n v="412.62799999999999"/>
    <n v="479.8"/>
    <n v="0"/>
    <n v="0"/>
    <n v="0"/>
    <s v="British Airways"/>
    <s v="United Kingdom"/>
    <x v="1"/>
    <x v="2"/>
    <n v="0"/>
  </r>
  <r>
    <x v="1"/>
    <x v="1"/>
    <n v="44"/>
    <x v="16"/>
    <n v="23966"/>
    <s v="Vuelo Mercedes Treadway"/>
    <d v="2024-12-25T00:00:00"/>
    <d v="2024-12-29T00:00:00"/>
    <s v="VLO"/>
    <x v="2"/>
    <s v="USD"/>
    <n v="479.8"/>
    <n v="412.62799999999999"/>
    <n v="479.8"/>
    <n v="0"/>
    <n v="0"/>
    <n v="0"/>
    <s v="British Airways"/>
    <s v="United Kingdom"/>
    <x v="1"/>
    <x v="2"/>
    <n v="0"/>
  </r>
  <r>
    <x v="1"/>
    <x v="1"/>
    <n v="44"/>
    <x v="16"/>
    <n v="0"/>
    <s v="Fee de emisión de vuelos"/>
    <d v="2024-12-25T00:00:00"/>
    <d v="2024-12-29T00:00:00"/>
    <s v="HPS"/>
    <x v="1"/>
    <s v="USD"/>
    <n v="70"/>
    <n v="60.199999999999996"/>
    <n v="70"/>
    <n v="70"/>
    <n v="60.199999999999996"/>
    <n v="70"/>
    <s v="FEES"/>
    <n v="0"/>
    <x v="1"/>
    <x v="2"/>
    <n v="1"/>
  </r>
  <r>
    <x v="1"/>
    <x v="1"/>
    <n v="44"/>
    <x v="16"/>
    <n v="0"/>
    <s v="Gastos de Operación"/>
    <d v="2024-12-25T00:00:00"/>
    <d v="2024-12-29T00:00:00"/>
    <s v="HPS"/>
    <x v="1"/>
    <s v="USD"/>
    <n v="24.61"/>
    <n v="21.1646"/>
    <n v="24.61"/>
    <n v="24.61"/>
    <n v="21.1646"/>
    <n v="24.61"/>
    <s v="FEES"/>
    <n v="0"/>
    <x v="1"/>
    <x v="2"/>
    <n v="1"/>
  </r>
  <r>
    <x v="1"/>
    <x v="1"/>
    <n v="45"/>
    <x v="16"/>
    <n v="24812"/>
    <s v="Vuelo MEX-DXB-MEX"/>
    <d v="2025-02-28T00:00:00"/>
    <d v="2025-03-20T00:00:00"/>
    <s v="VLO"/>
    <x v="2"/>
    <s v="USD"/>
    <n v="8355.8799999999992"/>
    <n v="7186.0567999999994"/>
    <n v="8355.8799999999992"/>
    <n v="0"/>
    <n v="0"/>
    <n v="0"/>
    <s v="Emirates Airlines"/>
    <s v="United Arab Emirates"/>
    <x v="39"/>
    <x v="0"/>
    <n v="0"/>
  </r>
  <r>
    <x v="1"/>
    <x v="1"/>
    <n v="45"/>
    <x v="16"/>
    <n v="24812"/>
    <s v="Revisado de vuelo"/>
    <d v="2025-02-28T00:00:00"/>
    <d v="2025-03-20T00:00:00"/>
    <s v="OTR"/>
    <x v="3"/>
    <s v="USD"/>
    <n v="1296.71"/>
    <n v="1115.1705999999999"/>
    <n v="1296.71"/>
    <n v="0"/>
    <n v="0"/>
    <n v="0"/>
    <s v="Emirates Airlines"/>
    <s v="United Arab Emirates"/>
    <x v="39"/>
    <x v="0"/>
    <n v="0"/>
  </r>
  <r>
    <x v="1"/>
    <x v="1"/>
    <n v="45"/>
    <x v="16"/>
    <n v="25348"/>
    <s v="Hospedaje y transfer"/>
    <d v="2025-02-28T00:00:00"/>
    <d v="2025-03-20T00:00:00"/>
    <s v="HTL"/>
    <x v="4"/>
    <s v="USD"/>
    <n v="6007"/>
    <n v="5166.0199999999995"/>
    <n v="6007"/>
    <n v="0"/>
    <n v="0"/>
    <n v="0"/>
    <s v="ARABIAN LUX"/>
    <s v="United Arab Emirates"/>
    <x v="39"/>
    <x v="0"/>
    <n v="0"/>
  </r>
  <r>
    <x v="1"/>
    <x v="1"/>
    <n v="45"/>
    <x v="16"/>
    <n v="25693"/>
    <s v="VISA - India"/>
    <d v="2025-02-28T00:00:00"/>
    <d v="2025-03-20T00:00:00"/>
    <s v="VIS"/>
    <x v="7"/>
    <s v="USD"/>
    <n v="40"/>
    <n v="34.4"/>
    <n v="40"/>
    <n v="0"/>
    <n v="0"/>
    <n v="0"/>
    <s v="Government of India"/>
    <s v="India"/>
    <x v="39"/>
    <x v="0"/>
    <n v="0"/>
  </r>
  <r>
    <x v="1"/>
    <x v="1"/>
    <n v="46"/>
    <x v="16"/>
    <n v="24825"/>
    <s v="Registro para recibir comisión"/>
    <d v="2024-10-03T00:00:00"/>
    <d v="2024-10-07T00:00:00"/>
    <s v="HTL"/>
    <x v="4"/>
    <s v="EUR"/>
    <n v="3400"/>
    <n v="3400"/>
    <n v="3943.9999999999995"/>
    <n v="340"/>
    <n v="340"/>
    <n v="394.4"/>
    <s v="THE PENINSULA ISTANBUL"/>
    <s v="Turkey"/>
    <x v="23"/>
    <x v="2"/>
    <n v="0.1"/>
  </r>
  <r>
    <x v="1"/>
    <x v="1"/>
    <n v="47"/>
    <x v="16"/>
    <n v="24878"/>
    <s v="Servicio de hospedaje en Alpina Gstaad"/>
    <d v="2025-02-09T00:00:00"/>
    <d v="2025-02-17T00:00:00"/>
    <s v="HTL"/>
    <x v="4"/>
    <s v="MXN"/>
    <n v="559284.52"/>
    <n v="26845.65696"/>
    <n v="31319.933120000002"/>
    <n v="109348.51"/>
    <n v="5248.7284799999998"/>
    <n v="6123.51656"/>
    <s v="THE ALPINA GSTAAD"/>
    <s v="Switzerland"/>
    <x v="43"/>
    <x v="0"/>
    <n v="0.19551499476509737"/>
  </r>
  <r>
    <x v="1"/>
    <x v="1"/>
    <n v="47"/>
    <x v="16"/>
    <n v="25780"/>
    <s v="Comisión"/>
    <d v="2025-02-09T00:00:00"/>
    <d v="2025-02-17T00:00:00"/>
    <s v="TRF"/>
    <x v="5"/>
    <s v="MXN"/>
    <n v="737.89"/>
    <n v="35.41872"/>
    <n v="41.321840000000002"/>
    <n v="737.89"/>
    <n v="35.41872"/>
    <n v="41.321840000000002"/>
    <s v="ROLZO"/>
    <s v="United Kingdom"/>
    <x v="43"/>
    <x v="0"/>
    <n v="1"/>
  </r>
  <r>
    <x v="1"/>
    <x v="1"/>
    <n v="47"/>
    <x v="16"/>
    <n v="25780"/>
    <s v="Comisión"/>
    <d v="2025-02-09T00:00:00"/>
    <d v="2025-02-17T00:00:00"/>
    <s v="TRF"/>
    <x v="5"/>
    <s v="MXN"/>
    <n v="737.89"/>
    <n v="35.41872"/>
    <n v="41.321840000000002"/>
    <n v="737.89"/>
    <n v="35.41872"/>
    <n v="41.321840000000002"/>
    <s v="ROLZO"/>
    <s v="United Kingdom"/>
    <x v="43"/>
    <x v="0"/>
    <n v="1"/>
  </r>
  <r>
    <x v="1"/>
    <x v="1"/>
    <n v="47"/>
    <x v="16"/>
    <n v="0"/>
    <s v="5% Transferencia **"/>
    <d v="2025-02-09T00:00:00"/>
    <d v="2025-02-17T00:00:00"/>
    <s v="CPT"/>
    <x v="1"/>
    <s v="MXN"/>
    <n v="29513.7"/>
    <n v="1416.6576"/>
    <n v="1652.7672"/>
    <n v="29513.7"/>
    <n v="1416.6576"/>
    <n v="1652.7672"/>
    <s v="FEES"/>
    <n v="0"/>
    <x v="43"/>
    <x v="0"/>
    <n v="1"/>
  </r>
  <r>
    <x v="1"/>
    <x v="1"/>
    <n v="48"/>
    <x v="16"/>
    <n v="24893"/>
    <s v="Servicio de transporte en Jet"/>
    <d v="2024-11-24T00:00:00"/>
    <d v="2024-11-30T00:00:00"/>
    <s v="TRF"/>
    <x v="5"/>
    <s v="USD"/>
    <n v="51000"/>
    <n v="43860"/>
    <n v="51000"/>
    <n v="5100"/>
    <n v="4386"/>
    <n v="5100"/>
    <s v="Quantum Jets"/>
    <s v="United States"/>
    <x v="32"/>
    <x v="2"/>
    <n v="0.1"/>
  </r>
  <r>
    <x v="1"/>
    <x v="1"/>
    <n v="48"/>
    <x v="16"/>
    <n v="24894"/>
    <s v="Servicio de Yate"/>
    <d v="2024-11-24T00:00:00"/>
    <d v="2024-11-30T00:00:00"/>
    <s v="OTR"/>
    <x v="3"/>
    <s v="USD"/>
    <n v="48000"/>
    <n v="41280"/>
    <n v="48000"/>
    <n v="4800"/>
    <n v="4128"/>
    <n v="4800"/>
    <s v="DAWE YACHTS"/>
    <s v="Argentina"/>
    <x v="32"/>
    <x v="2"/>
    <n v="0.1"/>
  </r>
  <r>
    <x v="0"/>
    <x v="1"/>
    <n v="49"/>
    <x v="21"/>
    <n v="24898"/>
    <s v="Enchantment Resort"/>
    <d v="2025-01-19T00:00:00"/>
    <d v="2025-01-23T00:00:00"/>
    <s v="HTL"/>
    <x v="4"/>
    <s v="USD"/>
    <n v="4997.26"/>
    <n v="4297.6436000000003"/>
    <n v="4997.26"/>
    <n v="418"/>
    <n v="359.48"/>
    <n v="418"/>
    <s v="TANZERRA RESORTS"/>
    <s v="United States"/>
    <x v="48"/>
    <x v="0"/>
    <n v="8.3645837919179705E-2"/>
  </r>
  <r>
    <x v="1"/>
    <x v="1"/>
    <n v="50"/>
    <x v="16"/>
    <n v="23590"/>
    <s v="Vuelo MEX-JFK-MEX/Ari Berger"/>
    <d v="2025-01-12T00:00:00"/>
    <d v="2025-01-15T00:00:00"/>
    <s v="VLO"/>
    <x v="2"/>
    <s v="USD"/>
    <n v="1954.82"/>
    <n v="1681.1451999999999"/>
    <n v="1954.82"/>
    <n v="0"/>
    <n v="0"/>
    <n v="0"/>
    <s v="AEROMÉXICO"/>
    <s v="Mexico"/>
    <x v="29"/>
    <x v="0"/>
    <n v="0"/>
  </r>
  <r>
    <x v="1"/>
    <x v="1"/>
    <n v="50"/>
    <x v="16"/>
    <n v="23590"/>
    <s v="Vuelo MEX-JFK-MEX/Lara Kosberg"/>
    <d v="2025-01-12T00:00:00"/>
    <d v="2025-01-15T00:00:00"/>
    <s v="VLO"/>
    <x v="2"/>
    <s v="USD"/>
    <n v="1954.81"/>
    <n v="1681.1365999999998"/>
    <n v="1954.81"/>
    <n v="0"/>
    <n v="0"/>
    <n v="0"/>
    <s v="AEROMÉXICO"/>
    <s v="Mexico"/>
    <x v="29"/>
    <x v="0"/>
    <n v="0"/>
  </r>
  <r>
    <x v="1"/>
    <x v="1"/>
    <n v="50"/>
    <x v="16"/>
    <n v="0"/>
    <s v="Fee de emisión FIGWWG"/>
    <d v="2025-01-12T00:00:00"/>
    <d v="2025-01-15T00:00:00"/>
    <s v="HPS"/>
    <x v="1"/>
    <s v="USD"/>
    <n v="70"/>
    <n v="60.199999999999996"/>
    <n v="70"/>
    <n v="70"/>
    <n v="60.199999999999996"/>
    <n v="70"/>
    <s v="FEES"/>
    <n v="0"/>
    <x v="29"/>
    <x v="0"/>
    <n v="1"/>
  </r>
  <r>
    <x v="1"/>
    <x v="1"/>
    <n v="50"/>
    <x v="16"/>
    <n v="24267"/>
    <s v="Hospedaje en The Mark"/>
    <d v="2025-01-12T00:00:00"/>
    <d v="2025-01-15T00:00:00"/>
    <s v="HTL"/>
    <x v="4"/>
    <s v="USD"/>
    <n v="4463.37"/>
    <n v="3838.4982"/>
    <n v="4463.37"/>
    <n v="497.25"/>
    <n v="427.63499999999999"/>
    <n v="497.25"/>
    <s v="THE MARK HOTEL"/>
    <s v="United States"/>
    <x v="29"/>
    <x v="0"/>
    <n v="0.11140685177343577"/>
  </r>
  <r>
    <x v="1"/>
    <x v="1"/>
    <n v="50"/>
    <x v="16"/>
    <n v="0"/>
    <s v="Sobrecomisión"/>
    <d v="2025-01-12T00:00:00"/>
    <d v="2025-01-15T00:00:00"/>
    <s v="HPS"/>
    <x v="1"/>
    <s v="USD"/>
    <n v="9.59"/>
    <n v="8.247399999999999"/>
    <n v="9.59"/>
    <n v="9.59"/>
    <n v="8.247399999999999"/>
    <n v="9.59"/>
    <s v="FEES"/>
    <n v="0"/>
    <x v="29"/>
    <x v="0"/>
    <n v="1"/>
  </r>
  <r>
    <x v="1"/>
    <x v="1"/>
    <n v="51"/>
    <x v="16"/>
    <n v="24922"/>
    <s v="Servicio de Tour"/>
    <d v="2025-01-19T00:00:00"/>
    <d v="2025-01-23T00:00:00"/>
    <s v="ATR"/>
    <x v="0"/>
    <s v="USD"/>
    <n v="35000"/>
    <n v="30100"/>
    <n v="35000"/>
    <n v="6179.2"/>
    <n v="5314.1120000000001"/>
    <n v="6179.2"/>
    <s v="GARCIA FERNANDEZ TURISMO"/>
    <s v="Argentina"/>
    <x v="48"/>
    <x v="0"/>
    <n v="0.17654857142857142"/>
  </r>
  <r>
    <x v="1"/>
    <x v="1"/>
    <n v="52"/>
    <x v="16"/>
    <n v="24267"/>
    <s v="Hospedaje en The Mark"/>
    <d v="2024-12-04T00:00:00"/>
    <d v="2024-12-08T00:00:00"/>
    <s v="HTL"/>
    <x v="4"/>
    <s v="USD"/>
    <n v="13500"/>
    <n v="11610"/>
    <n v="13500"/>
    <n v="639.03"/>
    <n v="549.56579999999997"/>
    <n v="639.03"/>
    <s v="THE MARK HOTEL"/>
    <s v="United States"/>
    <x v="10"/>
    <x v="2"/>
    <n v="4.7335555555555554E-2"/>
  </r>
  <r>
    <x v="1"/>
    <x v="1"/>
    <n v="53"/>
    <x v="16"/>
    <n v="23590"/>
    <s v="Vuelo DNKHKJ"/>
    <d v="2024-12-02T00:00:00"/>
    <d v="2024-12-02T00:00:00"/>
    <s v="VLO"/>
    <x v="2"/>
    <s v="USD"/>
    <n v="677.63"/>
    <n v="582.76179999999999"/>
    <n v="677.63"/>
    <n v="0"/>
    <n v="0"/>
    <n v="0"/>
    <s v="AEROMÉXICO"/>
    <s v="Mexico"/>
    <x v="10"/>
    <x v="2"/>
    <n v="0"/>
  </r>
  <r>
    <x v="1"/>
    <x v="1"/>
    <n v="53"/>
    <x v="16"/>
    <n v="0"/>
    <s v="Fee de emisión"/>
    <d v="2024-12-02T00:00:00"/>
    <d v="2024-12-02T00:00:00"/>
    <s v="HPS"/>
    <x v="1"/>
    <s v="USD"/>
    <n v="50"/>
    <n v="43"/>
    <n v="50"/>
    <n v="50"/>
    <n v="43"/>
    <n v="50"/>
    <s v="FEES"/>
    <n v="0"/>
    <x v="10"/>
    <x v="2"/>
    <n v="1"/>
  </r>
  <r>
    <x v="1"/>
    <x v="1"/>
    <n v="54"/>
    <x v="16"/>
    <n v="24961"/>
    <s v="Boletos de tren"/>
    <d v="2024-12-25T00:00:00"/>
    <d v="2025-01-04T00:00:00"/>
    <s v="TRN"/>
    <x v="5"/>
    <s v="MXN"/>
    <n v="3567"/>
    <n v="171.21600000000001"/>
    <n v="199.75200000000001"/>
    <n v="0"/>
    <n v="0"/>
    <n v="0"/>
    <s v="ONCF VOYAGES"/>
    <s v="Morocco"/>
    <x v="1"/>
    <x v="2"/>
    <n v="0"/>
  </r>
  <r>
    <x v="1"/>
    <x v="1"/>
    <n v="55"/>
    <x v="16"/>
    <n v="24972"/>
    <s v="Hospedaje en Graduate By Hilton"/>
    <d v="2025-05-25T00:00:00"/>
    <d v="2025-05-28T00:00:00"/>
    <s v="HTL"/>
    <x v="4"/>
    <s v="USD"/>
    <n v="5670.15"/>
    <n v="4876.3289999999997"/>
    <n v="5670.15"/>
    <n v="515.46"/>
    <n v="443.29560000000004"/>
    <n v="515.46"/>
    <s v="GRADUATE BY HILTON PRINCETON"/>
    <s v="United States"/>
    <x v="13"/>
    <x v="0"/>
    <n v="9.0907647945821554E-2"/>
  </r>
  <r>
    <x v="1"/>
    <x v="1"/>
    <n v="56"/>
    <x v="16"/>
    <n v="23590"/>
    <s v="Vuelo MEX-NRT Denise"/>
    <d v="2024-12-17T00:00:00"/>
    <d v="2025-01-06T00:00:00"/>
    <s v="VLO"/>
    <x v="2"/>
    <s v="USD"/>
    <n v="8359.93"/>
    <n v="7189.5398000000005"/>
    <n v="8359.93"/>
    <n v="0"/>
    <n v="0"/>
    <n v="0"/>
    <s v="AEROMÉXICO"/>
    <s v="Mexico"/>
    <x v="0"/>
    <x v="2"/>
    <n v="0"/>
  </r>
  <r>
    <x v="1"/>
    <x v="1"/>
    <n v="56"/>
    <x v="16"/>
    <n v="24495"/>
    <s v="Vuelo EWR-HND Alan"/>
    <d v="2024-12-17T00:00:00"/>
    <d v="2025-01-06T00:00:00"/>
    <s v="VLO"/>
    <x v="2"/>
    <s v="USD"/>
    <n v="6901.81"/>
    <n v="5935.5565999999999"/>
    <n v="6901.81"/>
    <n v="0"/>
    <n v="0"/>
    <n v="0"/>
    <s v="United Airlines"/>
    <s v="United States"/>
    <x v="0"/>
    <x v="2"/>
    <n v="0"/>
  </r>
  <r>
    <x v="1"/>
    <x v="1"/>
    <n v="56"/>
    <x v="16"/>
    <n v="24982"/>
    <s v="Vuelo MEX-NRT Elías"/>
    <d v="2024-12-17T00:00:00"/>
    <d v="2025-01-06T00:00:00"/>
    <s v="VLO"/>
    <x v="2"/>
    <s v="USD"/>
    <n v="13813.83"/>
    <n v="11879.8938"/>
    <n v="13813.83"/>
    <n v="0"/>
    <n v="0"/>
    <n v="0"/>
    <s v="All Nippon Airways"/>
    <s v="Japan"/>
    <x v="0"/>
    <x v="2"/>
    <n v="0"/>
  </r>
  <r>
    <x v="1"/>
    <x v="1"/>
    <n v="56"/>
    <x v="16"/>
    <n v="23590"/>
    <s v="Vuelo MEX-NRT Arturo"/>
    <d v="2024-12-17T00:00:00"/>
    <d v="2025-01-06T00:00:00"/>
    <s v="VLO"/>
    <x v="2"/>
    <s v="USD"/>
    <n v="4260.2299999999996"/>
    <n v="3663.7977999999994"/>
    <n v="4260.2299999999996"/>
    <n v="0"/>
    <n v="0"/>
    <n v="0"/>
    <s v="AEROMÉXICO"/>
    <s v="Mexico"/>
    <x v="0"/>
    <x v="2"/>
    <n v="0"/>
  </r>
  <r>
    <x v="1"/>
    <x v="1"/>
    <n v="56"/>
    <x v="16"/>
    <n v="25014"/>
    <s v="Hospedaje en Janu Tokyo"/>
    <d v="2024-12-17T00:00:00"/>
    <d v="2025-01-06T00:00:00"/>
    <s v="HTL"/>
    <x v="4"/>
    <s v="USD"/>
    <n v="24930.2"/>
    <n v="21439.972000000002"/>
    <n v="24930.2"/>
    <n v="2266.38"/>
    <n v="1949.0868"/>
    <n v="2266.38"/>
    <s v="JANU TOKYO"/>
    <s v="Japan"/>
    <x v="0"/>
    <x v="2"/>
    <n v="9.0909017978195117E-2"/>
  </r>
  <r>
    <x v="1"/>
    <x v="1"/>
    <n v="56"/>
    <x v="16"/>
    <n v="25017"/>
    <s v="Hospedaje en Aman Tokyo"/>
    <d v="2024-12-28T00:00:00"/>
    <d v="2025-01-30T00:00:00"/>
    <s v="HTL"/>
    <x v="4"/>
    <s v="USD"/>
    <n v="9712.08"/>
    <n v="8352.3888000000006"/>
    <n v="9712.08"/>
    <n v="882.91"/>
    <n v="759.30259999999998"/>
    <n v="882.91"/>
    <s v="AMAN KYOTO"/>
    <s v="Japan"/>
    <x v="1"/>
    <x v="2"/>
    <n v="9.0908435680101485E-2"/>
  </r>
  <r>
    <x v="1"/>
    <x v="1"/>
    <n v="56"/>
    <x v="16"/>
    <n v="25035"/>
    <s v="Hospedaje en Benesse House"/>
    <d v="2024-12-17T00:00:00"/>
    <d v="2025-01-30T00:00:00"/>
    <s v="HTL"/>
    <x v="4"/>
    <s v="USD"/>
    <n v="1250.26"/>
    <n v="1075.2236"/>
    <n v="1250.26"/>
    <n v="113.66"/>
    <n v="97.747599999999991"/>
    <n v="113.66"/>
    <s v="BENESSE HOUSE HOTEL"/>
    <s v="Japan"/>
    <x v="0"/>
    <x v="2"/>
    <n v="9.0909090909090912E-2"/>
  </r>
  <r>
    <x v="1"/>
    <x v="1"/>
    <n v="56"/>
    <x v="16"/>
    <n v="25050"/>
    <s v="Entradas al museo Benesse Art Site Naoshima Chichu Art Museum"/>
    <d v="2024-12-17T00:00:00"/>
    <d v="2025-01-30T00:00:00"/>
    <s v="BOL"/>
    <x v="3"/>
    <s v="USD"/>
    <n v="106.11"/>
    <n v="91.254599999999996"/>
    <n v="106.11"/>
    <n v="9.64"/>
    <n v="8.2904"/>
    <n v="9.64"/>
    <s v="FUKUTAKE FOUNDATION"/>
    <s v="Japan"/>
    <x v="0"/>
    <x v="2"/>
    <n v="9.0849118838940729E-2"/>
  </r>
  <r>
    <x v="1"/>
    <x v="1"/>
    <n v="56"/>
    <x v="16"/>
    <n v="25053"/>
    <s v="Hospedaje en Ritz Carlton Nikko"/>
    <d v="2024-12-17T00:00:00"/>
    <d v="2025-01-30T00:00:00"/>
    <s v="HTL"/>
    <x v="4"/>
    <s v="USD"/>
    <n v="7501.57"/>
    <n v="6451.3501999999999"/>
    <n v="7501.57"/>
    <n v="562"/>
    <n v="483.32"/>
    <n v="562"/>
    <s v="THE RITZ CARLTON NIKKO"/>
    <s v="Japan"/>
    <x v="0"/>
    <x v="2"/>
    <n v="7.491765057181364E-2"/>
  </r>
  <r>
    <x v="1"/>
    <x v="1"/>
    <n v="56"/>
    <x v="16"/>
    <n v="25056"/>
    <s v="Transfer y actividades"/>
    <d v="2024-12-17T00:00:00"/>
    <d v="2025-01-30T00:00:00"/>
    <s v="TRF"/>
    <x v="5"/>
    <s v="USD"/>
    <n v="1358.15"/>
    <n v="1168.009"/>
    <n v="1358.15"/>
    <n v="123.46"/>
    <n v="106.17559999999999"/>
    <n v="123.46"/>
    <s v="WABUNKA JAPAN EXPERIENCES"/>
    <s v="Japan"/>
    <x v="0"/>
    <x v="2"/>
    <n v="9.09030666715753E-2"/>
  </r>
  <r>
    <x v="1"/>
    <x v="1"/>
    <n v="56"/>
    <x v="16"/>
    <n v="25057"/>
    <s v="Hospedaje en Hotel Mitsui Kyoto"/>
    <d v="2024-12-17T00:00:00"/>
    <d v="2025-01-30T00:00:00"/>
    <s v="HTL"/>
    <x v="4"/>
    <s v="USD"/>
    <n v="22800.98"/>
    <n v="19608.842799999999"/>
    <n v="22800.98"/>
    <n v="2668"/>
    <n v="2294.48"/>
    <n v="2668"/>
    <s v="HOTEL THE MITSUI KYOTO"/>
    <s v="Japan"/>
    <x v="0"/>
    <x v="2"/>
    <n v="0.11701251437438216"/>
  </r>
  <r>
    <x v="1"/>
    <x v="1"/>
    <n v="56"/>
    <x v="16"/>
    <n v="25092"/>
    <s v="Vuelo Osaka Kona Alan"/>
    <d v="2024-12-28T00:00:00"/>
    <d v="2025-01-23T00:00:00"/>
    <s v="VLO"/>
    <x v="2"/>
    <s v="USD"/>
    <n v="2765.51"/>
    <n v="2378.3386"/>
    <n v="2765.51"/>
    <n v="0"/>
    <n v="0"/>
    <n v="0"/>
    <s v="Hawaiian Airlines"/>
    <s v="United States"/>
    <x v="1"/>
    <x v="2"/>
    <n v="0"/>
  </r>
  <r>
    <x v="1"/>
    <x v="1"/>
    <n v="56"/>
    <x v="16"/>
    <n v="25107"/>
    <s v="Arreglos de transporte"/>
    <d v="2024-12-17T00:00:00"/>
    <d v="2025-01-30T00:00:00"/>
    <s v="AUT"/>
    <x v="5"/>
    <s v="USD"/>
    <n v="2435.38"/>
    <n v="2094.4268000000002"/>
    <n v="2435.38"/>
    <n v="0"/>
    <n v="0"/>
    <n v="0"/>
    <s v="AI OYAMA BRIDGE INTERNATIONAL"/>
    <s v="Japan"/>
    <x v="0"/>
    <x v="2"/>
    <n v="0"/>
  </r>
  <r>
    <x v="1"/>
    <x v="1"/>
    <n v="56"/>
    <x v="16"/>
    <n v="0"/>
    <s v="."/>
    <d v="2024-12-17T00:00:00"/>
    <d v="2025-01-30T00:00:00"/>
    <s v="HPS"/>
    <x v="1"/>
    <s v="USD"/>
    <n v="4382.82"/>
    <n v="3769.2251999999999"/>
    <n v="4382.82"/>
    <n v="4382.82"/>
    <n v="3769.2251999999999"/>
    <n v="4382.82"/>
    <s v="FEES"/>
    <n v="0"/>
    <x v="0"/>
    <x v="2"/>
    <n v="1"/>
  </r>
  <r>
    <x v="1"/>
    <x v="1"/>
    <n v="56"/>
    <x v="16"/>
    <n v="0"/>
    <s v="Sobrecomisión"/>
    <d v="2024-12-17T00:00:00"/>
    <d v="2025-01-30T00:00:00"/>
    <s v="HPS"/>
    <x v="1"/>
    <s v="USD"/>
    <n v="4060.17"/>
    <n v="3491.7462"/>
    <n v="4060.17"/>
    <n v="4060.17"/>
    <n v="3491.7462"/>
    <n v="4060.17"/>
    <s v="FEES"/>
    <n v="0"/>
    <x v="0"/>
    <x v="2"/>
    <n v="1"/>
  </r>
  <r>
    <x v="1"/>
    <x v="1"/>
    <n v="56"/>
    <x v="16"/>
    <n v="0"/>
    <s v="Fee emision vuelos"/>
    <d v="2024-12-17T00:00:00"/>
    <d v="2025-01-30T00:00:00"/>
    <s v="HPS"/>
    <x v="1"/>
    <s v="USD"/>
    <n v="299.49"/>
    <n v="257.56139999999999"/>
    <n v="299.49"/>
    <n v="299.49"/>
    <n v="257.56139999999999"/>
    <n v="299.49"/>
    <s v="FEES"/>
    <n v="0"/>
    <x v="0"/>
    <x v="2"/>
    <n v="1"/>
  </r>
  <r>
    <x v="1"/>
    <x v="1"/>
    <n v="57"/>
    <x v="22"/>
    <n v="24995"/>
    <s v="Hotel, Crucero Asuan"/>
    <d v="2025-12-21T00:00:00"/>
    <d v="2025-12-30T00:00:00"/>
    <s v="PKT"/>
    <x v="0"/>
    <s v="USD"/>
    <n v="129362.19"/>
    <n v="111251.4834"/>
    <n v="129362.19"/>
    <n v="10095.19"/>
    <n v="8681.8634000000002"/>
    <n v="10095.19"/>
    <s v="AFRO ASIAN TRAVEL"/>
    <s v="Egypt"/>
    <x v="1"/>
    <x v="0"/>
    <n v="7.8038181017189026E-2"/>
  </r>
  <r>
    <x v="1"/>
    <x v="1"/>
    <n v="57"/>
    <x v="22"/>
    <n v="28301"/>
    <s v="PETRA"/>
    <d v="2025-12-29T00:00:00"/>
    <d v="2026-01-02T00:00:00"/>
    <s v="PKT"/>
    <x v="0"/>
    <s v="USD"/>
    <n v="9690"/>
    <n v="8333.4"/>
    <n v="9690"/>
    <n v="0"/>
    <n v="0"/>
    <n v="0"/>
    <s v="BESPOKE DISCOVERY TOUR"/>
    <s v="Jordan"/>
    <x v="31"/>
    <x v="0"/>
    <n v="0"/>
  </r>
  <r>
    <x v="1"/>
    <x v="1"/>
    <n v="57"/>
    <x v="22"/>
    <n v="30320"/>
    <s v="REEMBOLSO PABLO SEPULVEDA PETRA"/>
    <d v="2025-12-21T00:00:00"/>
    <d v="2026-01-02T00:00:00"/>
    <s v="PKT"/>
    <x v="0"/>
    <s v="USD"/>
    <n v="5692.5"/>
    <n v="4895.55"/>
    <n v="5692.5"/>
    <n v="0"/>
    <n v="0"/>
    <n v="0"/>
    <s v="REEMBOLSOS"/>
    <s v="NA"/>
    <x v="1"/>
    <x v="0"/>
    <n v="0"/>
  </r>
  <r>
    <x v="1"/>
    <x v="1"/>
    <n v="57"/>
    <x v="22"/>
    <n v="30319"/>
    <s v="REEMBOLSO RAUL OBREGON PETRA"/>
    <d v="2025-12-21T00:00:00"/>
    <d v="2026-01-02T00:00:00"/>
    <s v="PKT"/>
    <x v="0"/>
    <s v="USD"/>
    <n v="5692.5"/>
    <n v="4895.55"/>
    <n v="5692.5"/>
    <n v="0"/>
    <n v="0"/>
    <n v="0"/>
    <s v="REEMBOLSOS"/>
    <s v="NA"/>
    <x v="1"/>
    <x v="0"/>
    <n v="0"/>
  </r>
  <r>
    <x v="1"/>
    <x v="1"/>
    <n v="57"/>
    <x v="22"/>
    <n v="0"/>
    <s v="FEE STRIPE Y CASH"/>
    <d v="2025-12-21T00:00:00"/>
    <d v="2026-01-02T00:00:00"/>
    <s v="HPS"/>
    <x v="1"/>
    <s v="USD"/>
    <n v="3517.6"/>
    <n v="3025.136"/>
    <n v="3517.6"/>
    <n v="3517.6"/>
    <n v="3025.136"/>
    <n v="3517.6"/>
    <s v="FEES"/>
    <n v="0"/>
    <x v="1"/>
    <x v="0"/>
    <n v="1"/>
  </r>
  <r>
    <x v="1"/>
    <x v="1"/>
    <n v="57"/>
    <x v="22"/>
    <n v="30769"/>
    <s v="ST REGIS VENICE"/>
    <d v="2025-12-21T00:00:00"/>
    <d v="2026-01-02T00:00:00"/>
    <s v="HTL"/>
    <x v="4"/>
    <s v="USD"/>
    <n v="8989.44"/>
    <n v="7730.9184000000005"/>
    <n v="8989.44"/>
    <n v="754.76"/>
    <n v="649.09360000000004"/>
    <n v="754.76"/>
    <s v="THE ST. REGIS VENICE"/>
    <s v="Italy"/>
    <x v="1"/>
    <x v="0"/>
    <n v="8.396073615264131E-2"/>
  </r>
  <r>
    <x v="1"/>
    <x v="1"/>
    <n v="57"/>
    <x v="22"/>
    <n v="32428"/>
    <s v="REEMBOLSO"/>
    <d v="2025-12-21T00:00:00"/>
    <d v="2026-01-02T00:00:00"/>
    <s v="OTR"/>
    <x v="3"/>
    <s v="USD"/>
    <n v="946.55"/>
    <n v="814.0329999999999"/>
    <n v="946.55"/>
    <n v="0"/>
    <n v="0"/>
    <n v="0"/>
    <s v="REEMBOLSOS"/>
    <s v="NA "/>
    <x v="1"/>
    <x v="0"/>
    <n v="0"/>
  </r>
  <r>
    <x v="1"/>
    <x v="1"/>
    <n v="57"/>
    <x v="22"/>
    <n v="27739"/>
    <s v="NOLINSKI"/>
    <d v="2025-12-21T00:00:00"/>
    <d v="2026-01-02T00:00:00"/>
    <s v="HTL"/>
    <x v="4"/>
    <s v="USD"/>
    <n v="3088.37"/>
    <n v="2655.9982"/>
    <n v="3088.37"/>
    <n v="0"/>
    <n v="0"/>
    <n v="0"/>
    <s v="NOLINSKI VENEZIA"/>
    <s v="Italy"/>
    <x v="1"/>
    <x v="0"/>
    <n v="0"/>
  </r>
  <r>
    <x v="1"/>
    <x v="1"/>
    <n v="57"/>
    <x v="22"/>
    <n v="28934"/>
    <s v="NORIEGA DE UHTHOFF VERONICA PATRICIA MRS"/>
    <d v="2025-12-03T00:00:00"/>
    <d v="2025-12-13T00:00:00"/>
    <s v="VLO"/>
    <x v="2"/>
    <s v="USD"/>
    <n v="670.16"/>
    <n v="576.33759999999995"/>
    <n v="670.16"/>
    <n v="0"/>
    <n v="0"/>
    <n v="0"/>
    <s v="F1S USA"/>
    <s v="United States"/>
    <x v="10"/>
    <x v="0"/>
    <n v="0"/>
  </r>
  <r>
    <x v="1"/>
    <x v="1"/>
    <n v="57"/>
    <x v="22"/>
    <n v="28934"/>
    <s v="UHTHOFF NORIEGA FEDERIKA MSS"/>
    <d v="2025-12-03T00:00:00"/>
    <d v="2025-12-13T00:00:00"/>
    <s v="VLO"/>
    <x v="2"/>
    <s v="USD"/>
    <n v="670.16"/>
    <n v="576.33759999999995"/>
    <n v="670.16"/>
    <n v="0"/>
    <n v="0"/>
    <n v="0"/>
    <s v="F1S USA"/>
    <s v="United States"/>
    <x v="10"/>
    <x v="0"/>
    <n v="0"/>
  </r>
  <r>
    <x v="1"/>
    <x v="1"/>
    <n v="57"/>
    <x v="22"/>
    <n v="28934"/>
    <s v="UHTHOFF NORIEGA LORENZA MSS"/>
    <d v="2025-12-03T00:00:00"/>
    <d v="2025-12-13T00:00:00"/>
    <s v="VLO"/>
    <x v="2"/>
    <s v="USD"/>
    <n v="670.16"/>
    <n v="576.33759999999995"/>
    <n v="670.16"/>
    <n v="0"/>
    <n v="0"/>
    <n v="0"/>
    <s v="F1S USA"/>
    <s v="United States"/>
    <x v="10"/>
    <x v="0"/>
    <n v="0"/>
  </r>
  <r>
    <x v="1"/>
    <x v="1"/>
    <n v="57"/>
    <x v="22"/>
    <n v="32872"/>
    <s v="REEMBOLSO RAFAEL CEDENO"/>
    <d v="2025-12-03T00:00:00"/>
    <d v="2026-01-02T00:00:00"/>
    <s v="OTR"/>
    <x v="3"/>
    <s v="USD"/>
    <n v="1408.39"/>
    <n v="1211.2154"/>
    <n v="1408.39"/>
    <n v="0"/>
    <n v="0"/>
    <n v="0"/>
    <s v="REEMBOLSOS"/>
    <s v="NA "/>
    <x v="10"/>
    <x v="0"/>
    <n v="0"/>
  </r>
  <r>
    <x v="1"/>
    <x v="1"/>
    <n v="57"/>
    <x v="22"/>
    <n v="25780"/>
    <s v="ROLZO 155559-R"/>
    <d v="2025-12-03T00:00:00"/>
    <d v="2026-01-02T00:00:00"/>
    <s v="TRF"/>
    <x v="5"/>
    <s v="USD"/>
    <n v="285"/>
    <n v="245.1"/>
    <n v="285"/>
    <n v="42.75"/>
    <n v="36.765000000000001"/>
    <n v="42.75"/>
    <s v="ROLZO"/>
    <s v="United Kingdom"/>
    <x v="10"/>
    <x v="0"/>
    <n v="0.15"/>
  </r>
  <r>
    <x v="1"/>
    <x v="1"/>
    <n v="57"/>
    <x v="22"/>
    <n v="25780"/>
    <s v="ROLZO 155560-R"/>
    <d v="2025-12-03T00:00:00"/>
    <d v="2026-01-02T00:00:00"/>
    <s v="TRF"/>
    <x v="5"/>
    <s v="USD"/>
    <n v="285"/>
    <n v="245.1"/>
    <n v="285"/>
    <n v="42.75"/>
    <n v="36.765000000000001"/>
    <n v="42.75"/>
    <s v="ROLZO"/>
    <s v="United Kingdom"/>
    <x v="10"/>
    <x v="0"/>
    <n v="0.15"/>
  </r>
  <r>
    <x v="1"/>
    <x v="1"/>
    <n v="57"/>
    <x v="22"/>
    <n v="25780"/>
    <s v="ROLZO 155561-R"/>
    <d v="2025-12-03T00:00:00"/>
    <d v="2026-01-02T00:00:00"/>
    <s v="TRF"/>
    <x v="5"/>
    <s v="USD"/>
    <n v="435"/>
    <n v="374.09999999999997"/>
    <n v="435"/>
    <n v="65.25"/>
    <n v="56.115000000000002"/>
    <n v="65.25"/>
    <s v="ROLZO"/>
    <s v="United Kingdom"/>
    <x v="10"/>
    <x v="0"/>
    <n v="0.15"/>
  </r>
  <r>
    <x v="1"/>
    <x v="1"/>
    <n v="57"/>
    <x v="22"/>
    <n v="25780"/>
    <s v="ROLZO 155563-R"/>
    <d v="2025-12-03T00:00:00"/>
    <d v="2026-01-02T00:00:00"/>
    <s v="TRF"/>
    <x v="5"/>
    <s v="USD"/>
    <n v="435"/>
    <n v="374.09999999999997"/>
    <n v="435"/>
    <n v="65.25"/>
    <n v="56.115000000000002"/>
    <n v="65.25"/>
    <s v="ROLZO"/>
    <s v="United Kingdom"/>
    <x v="10"/>
    <x v="0"/>
    <n v="0.15"/>
  </r>
  <r>
    <x v="1"/>
    <x v="1"/>
    <n v="57"/>
    <x v="22"/>
    <n v="25780"/>
    <s v="ROLZO 161329-R"/>
    <d v="2025-12-03T00:00:00"/>
    <d v="2026-01-02T00:00:00"/>
    <s v="TRF"/>
    <x v="5"/>
    <s v="USD"/>
    <n v="369.75"/>
    <n v="317.98500000000001"/>
    <n v="369.75"/>
    <n v="0"/>
    <n v="0"/>
    <n v="0"/>
    <s v="ROLZO"/>
    <s v="United Kingdom"/>
    <x v="10"/>
    <x v="0"/>
    <n v="0"/>
  </r>
  <r>
    <x v="1"/>
    <x v="1"/>
    <n v="57"/>
    <x v="22"/>
    <n v="28934"/>
    <s v="NORIEGA DE UHTHOFF VERONICA PATRICIA MRS"/>
    <d v="2025-12-03T00:00:00"/>
    <d v="2025-12-13T00:00:00"/>
    <s v="VLO"/>
    <x v="2"/>
    <s v="USD"/>
    <n v="90"/>
    <n v="77.400000000000006"/>
    <n v="90"/>
    <n v="0"/>
    <n v="0"/>
    <n v="0"/>
    <s v="F1S USA"/>
    <s v="United States"/>
    <x v="10"/>
    <x v="0"/>
    <n v="0"/>
  </r>
  <r>
    <x v="1"/>
    <x v="1"/>
    <n v="57"/>
    <x v="22"/>
    <n v="28934"/>
    <s v="UHTHOFF NORIEGA FEDERIKA MSS"/>
    <d v="2025-12-03T00:00:00"/>
    <d v="2025-12-13T00:00:00"/>
    <s v="VLO"/>
    <x v="2"/>
    <s v="USD"/>
    <n v="85"/>
    <n v="73.099999999999994"/>
    <n v="85"/>
    <n v="0"/>
    <n v="0"/>
    <n v="0"/>
    <s v="F1S USA"/>
    <s v="United States"/>
    <x v="10"/>
    <x v="0"/>
    <n v="0"/>
  </r>
  <r>
    <x v="1"/>
    <x v="1"/>
    <n v="57"/>
    <x v="22"/>
    <n v="28934"/>
    <s v="UHTHOFF NORIEGA LORENZA MSS"/>
    <d v="2025-12-03T00:00:00"/>
    <d v="2025-12-13T00:00:00"/>
    <s v="VLO"/>
    <x v="2"/>
    <s v="USD"/>
    <n v="90"/>
    <n v="77.400000000000006"/>
    <n v="90"/>
    <n v="0"/>
    <n v="0"/>
    <n v="0"/>
    <s v="F1S USA"/>
    <s v="United States"/>
    <x v="10"/>
    <x v="0"/>
    <n v="0"/>
  </r>
  <r>
    <x v="1"/>
    <x v="1"/>
    <n v="57"/>
    <x v="22"/>
    <n v="28934"/>
    <s v="UHTHOFF NORIEGA FEDERIKA MSS"/>
    <d v="2025-12-03T00:00:00"/>
    <d v="2025-12-12T00:00:00"/>
    <s v="VLO"/>
    <x v="2"/>
    <s v="USD"/>
    <n v="168"/>
    <n v="144.47999999999999"/>
    <n v="168"/>
    <n v="0"/>
    <n v="0"/>
    <n v="0"/>
    <s v="F1S USA"/>
    <s v="United States"/>
    <x v="10"/>
    <x v="0"/>
    <n v="0"/>
  </r>
  <r>
    <x v="1"/>
    <x v="1"/>
    <n v="57"/>
    <x v="22"/>
    <n v="28934"/>
    <s v="UHTHOFF NORIEGA LORENZA MSS"/>
    <d v="2025-12-03T00:00:00"/>
    <d v="2025-12-12T00:00:00"/>
    <s v="VLO"/>
    <x v="2"/>
    <s v="USD"/>
    <n v="168"/>
    <n v="144.47999999999999"/>
    <n v="168"/>
    <n v="0"/>
    <n v="0"/>
    <n v="0"/>
    <s v="F1S USA"/>
    <s v="United States"/>
    <x v="10"/>
    <x v="0"/>
    <n v="0"/>
  </r>
  <r>
    <x v="1"/>
    <x v="1"/>
    <n v="57"/>
    <x v="22"/>
    <n v="28934"/>
    <s v="NORIEGA DE UHTHOFF VERONICA PATRICIA MRS"/>
    <d v="2025-12-03T00:00:00"/>
    <d v="2025-12-12T00:00:00"/>
    <s v="VLO"/>
    <x v="2"/>
    <s v="USD"/>
    <n v="60"/>
    <n v="51.6"/>
    <n v="60"/>
    <n v="0"/>
    <n v="0"/>
    <n v="0"/>
    <s v="F1S USA"/>
    <s v="United States"/>
    <x v="10"/>
    <x v="0"/>
    <n v="0"/>
  </r>
  <r>
    <x v="1"/>
    <x v="1"/>
    <n v="57"/>
    <x v="22"/>
    <n v="28934"/>
    <s v="NORIEGA DE UHTHOFF VERONICA PATRICIA MRS"/>
    <d v="2025-12-03T00:00:00"/>
    <d v="2025-12-12T00:00:00"/>
    <s v="VLO"/>
    <x v="2"/>
    <s v="USD"/>
    <n v="125"/>
    <n v="107.5"/>
    <n v="125"/>
    <n v="0"/>
    <n v="0"/>
    <n v="0"/>
    <s v="F1S USA"/>
    <s v="United States"/>
    <x v="10"/>
    <x v="0"/>
    <n v="0"/>
  </r>
  <r>
    <x v="1"/>
    <x v="1"/>
    <n v="57"/>
    <x v="22"/>
    <n v="28934"/>
    <s v="UHTHOFF NORIEGA FEDERIKA MSS"/>
    <d v="2025-12-03T00:00:00"/>
    <d v="2025-12-12T00:00:00"/>
    <s v="VLO"/>
    <x v="2"/>
    <s v="USD"/>
    <n v="55"/>
    <n v="47.3"/>
    <n v="55"/>
    <n v="0"/>
    <n v="0"/>
    <n v="0"/>
    <s v="F1S USA"/>
    <s v="United States"/>
    <x v="10"/>
    <x v="0"/>
    <n v="0"/>
  </r>
  <r>
    <x v="1"/>
    <x v="1"/>
    <n v="57"/>
    <x v="22"/>
    <n v="28934"/>
    <s v="UHTHOFF NORIEGA LORENZA MSS"/>
    <d v="2025-12-03T00:00:00"/>
    <d v="2025-12-12T00:00:00"/>
    <s v="VLO"/>
    <x v="2"/>
    <s v="USD"/>
    <n v="60"/>
    <n v="51.6"/>
    <n v="60"/>
    <n v="0"/>
    <n v="0"/>
    <n v="0"/>
    <s v="F1S USA"/>
    <s v="United States"/>
    <x v="10"/>
    <x v="0"/>
    <n v="0"/>
  </r>
  <r>
    <x v="1"/>
    <x v="1"/>
    <n v="57"/>
    <x v="22"/>
    <n v="28934"/>
    <s v="NORIEGA DE UHTHOFF VERONICA MSS"/>
    <d v="2025-12-03T00:00:00"/>
    <d v="2025-12-12T00:00:00"/>
    <s v="VLO"/>
    <x v="2"/>
    <s v="USD"/>
    <n v="168"/>
    <n v="144.47999999999999"/>
    <n v="168"/>
    <n v="0"/>
    <n v="0"/>
    <n v="0"/>
    <s v="F1S USA"/>
    <s v="United States"/>
    <x v="10"/>
    <x v="0"/>
    <n v="0"/>
  </r>
  <r>
    <x v="1"/>
    <x v="1"/>
    <n v="57"/>
    <x v="22"/>
    <n v="28934"/>
    <s v="PACHECO APARICIO DANIELA MSS"/>
    <s v="0000-00-00"/>
    <s v="0000-00-00"/>
    <s v="VLO"/>
    <x v="2"/>
    <s v="USD"/>
    <n v="180.95"/>
    <n v="155.61699999999999"/>
    <n v="180.95"/>
    <n v="0"/>
    <n v="0"/>
    <n v="0"/>
    <s v="F1S USA"/>
    <s v="United States"/>
    <x v="49"/>
    <x v="3"/>
    <n v="0"/>
  </r>
  <r>
    <x v="1"/>
    <x v="1"/>
    <n v="57"/>
    <x v="22"/>
    <n v="28934"/>
    <s v="PACHECO APARICIO ANA MSS"/>
    <s v="0000-00-00"/>
    <s v="0000-00-00"/>
    <s v="VLO"/>
    <x v="2"/>
    <s v="USD"/>
    <n v="180.95"/>
    <n v="155.61699999999999"/>
    <n v="180.95"/>
    <n v="0"/>
    <n v="0"/>
    <n v="0"/>
    <s v="F1S USA"/>
    <s v="United States"/>
    <x v="49"/>
    <x v="3"/>
    <n v="0"/>
  </r>
  <r>
    <x v="1"/>
    <x v="1"/>
    <n v="57"/>
    <x v="22"/>
    <n v="28934"/>
    <s v="PACHECO APARICIO DANIELA MSS"/>
    <s v="0000-00-00"/>
    <s v="0000-00-00"/>
    <s v="VLO"/>
    <x v="2"/>
    <s v="USD"/>
    <n v="345.9"/>
    <n v="297.47399999999999"/>
    <n v="345.9"/>
    <n v="0"/>
    <n v="0"/>
    <n v="0"/>
    <s v="F1S USA"/>
    <s v="United States"/>
    <x v="49"/>
    <x v="3"/>
    <n v="0"/>
  </r>
  <r>
    <x v="1"/>
    <x v="1"/>
    <n v="57"/>
    <x v="22"/>
    <n v="28934"/>
    <s v="PACHECO APARICIO ANA MSS"/>
    <s v="0000-00-00"/>
    <s v="0000-00-00"/>
    <s v="VLO"/>
    <x v="2"/>
    <s v="USD"/>
    <n v="345.9"/>
    <n v="297.47399999999999"/>
    <n v="345.9"/>
    <n v="0"/>
    <n v="0"/>
    <n v="0"/>
    <s v="F1S USA"/>
    <s v="United States"/>
    <x v="49"/>
    <x v="3"/>
    <n v="0"/>
  </r>
  <r>
    <x v="1"/>
    <x v="1"/>
    <n v="58"/>
    <x v="16"/>
    <n v="25011"/>
    <s v="Tren Casa Voyageurs - Tangerville"/>
    <d v="2024-12-25T00:00:00"/>
    <d v="2025-01-04T00:00:00"/>
    <s v="TRN"/>
    <x v="5"/>
    <s v="USD"/>
    <n v="304"/>
    <n v="261.44"/>
    <n v="304"/>
    <n v="0"/>
    <n v="0"/>
    <n v="0"/>
    <s v="RAIL NINJA"/>
    <s v="Malta"/>
    <x v="1"/>
    <x v="2"/>
    <n v="0"/>
  </r>
  <r>
    <x v="1"/>
    <x v="1"/>
    <n v="58"/>
    <x v="16"/>
    <n v="25010"/>
    <s v="Hospedaje en Palacio Solecio"/>
    <d v="2024-12-25T00:00:00"/>
    <d v="2025-01-04T00:00:00"/>
    <s v="HTL"/>
    <x v="4"/>
    <s v="USD"/>
    <n v="1404.63"/>
    <n v="1207.9818"/>
    <n v="1404.63"/>
    <n v="0"/>
    <n v="0"/>
    <n v="0"/>
    <s v="PALACIO SOLECIO"/>
    <s v="Spain"/>
    <x v="1"/>
    <x v="2"/>
    <n v="0"/>
  </r>
  <r>
    <x v="1"/>
    <x v="1"/>
    <n v="58"/>
    <x v="16"/>
    <n v="25068"/>
    <s v="Hospedaje en Palacio Bailío"/>
    <d v="2024-12-25T00:00:00"/>
    <d v="2025-01-04T00:00:00"/>
    <s v="HTL"/>
    <x v="4"/>
    <s v="USD"/>
    <n v="3093.09"/>
    <n v="2660.0574000000001"/>
    <n v="3093.09"/>
    <n v="308.49"/>
    <n v="265.3014"/>
    <n v="308.49"/>
    <s v="HOTEL HOSPES PALACIO DEL BAILIO"/>
    <s v="Spain"/>
    <x v="1"/>
    <x v="2"/>
    <n v="9.9735216240070604E-2"/>
  </r>
  <r>
    <x v="1"/>
    <x v="1"/>
    <n v="58"/>
    <x v="16"/>
    <n v="25072"/>
    <s v="Hospedaje en Corral del Rey"/>
    <d v="2024-12-25T00:00:00"/>
    <d v="2025-01-04T00:00:00"/>
    <s v="HTL"/>
    <x v="4"/>
    <s v="USD"/>
    <n v="5547.16"/>
    <n v="4770.5576000000001"/>
    <n v="5547.16"/>
    <n v="1132.26"/>
    <n v="973.74360000000001"/>
    <n v="1132.26"/>
    <s v="CORRAL DEL REY"/>
    <s v="Spain"/>
    <x v="1"/>
    <x v="2"/>
    <n v="0.20411525897936963"/>
  </r>
  <r>
    <x v="1"/>
    <x v="1"/>
    <n v="58"/>
    <x v="16"/>
    <n v="25073"/>
    <s v="Hospedaje en Parador de Granada"/>
    <d v="2024-12-25T00:00:00"/>
    <d v="2025-01-04T00:00:00"/>
    <s v="HTL"/>
    <x v="4"/>
    <s v="USD"/>
    <n v="5581.88"/>
    <n v="4800.4168"/>
    <n v="5581.88"/>
    <n v="0"/>
    <n v="0"/>
    <n v="0"/>
    <s v="PARADOR DE GRANADA"/>
    <s v="Spain"/>
    <x v="1"/>
    <x v="2"/>
    <n v="0"/>
  </r>
  <r>
    <x v="1"/>
    <x v="1"/>
    <n v="58"/>
    <x v="16"/>
    <n v="24401"/>
    <s v="Servicios en Marruecos"/>
    <d v="2024-12-25T00:00:00"/>
    <d v="2025-01-04T00:00:00"/>
    <s v="ATR"/>
    <x v="0"/>
    <s v="USD"/>
    <n v="2097"/>
    <n v="1803.42"/>
    <n v="2097"/>
    <n v="0"/>
    <n v="0"/>
    <n v="0"/>
    <s v="WE PLAN"/>
    <s v="Morocco"/>
    <x v="1"/>
    <x v="2"/>
    <n v="0"/>
  </r>
  <r>
    <x v="1"/>
    <x v="1"/>
    <n v="58"/>
    <x v="16"/>
    <n v="25082"/>
    <s v="Servicios en España"/>
    <d v="2024-12-25T00:00:00"/>
    <d v="2025-01-04T00:00:00"/>
    <s v="ATR"/>
    <x v="0"/>
    <s v="USD"/>
    <n v="6976.43"/>
    <n v="5999.7298000000001"/>
    <n v="6976.43"/>
    <n v="0"/>
    <n v="0"/>
    <n v="0"/>
    <s v="Best of Europe Travel"/>
    <s v="Spain"/>
    <x v="1"/>
    <x v="2"/>
    <n v="0"/>
  </r>
  <r>
    <x v="1"/>
    <x v="1"/>
    <n v="58"/>
    <x v="16"/>
    <n v="25082"/>
    <s v="Servicios con Best of Europe"/>
    <d v="2024-12-25T00:00:00"/>
    <d v="2025-01-04T00:00:00"/>
    <s v="OTR"/>
    <x v="3"/>
    <s v="USD"/>
    <n v="1701.5"/>
    <n v="1463.29"/>
    <n v="1701.5"/>
    <n v="0"/>
    <n v="0"/>
    <n v="0"/>
    <s v="Best of Europe Travel"/>
    <s v="Spain"/>
    <x v="1"/>
    <x v="2"/>
    <n v="0"/>
  </r>
  <r>
    <x v="1"/>
    <x v="1"/>
    <n v="58"/>
    <x v="16"/>
    <n v="25072"/>
    <s v="Botella de champagne"/>
    <d v="2024-12-25T00:00:00"/>
    <d v="2025-01-04T00:00:00"/>
    <s v="OTR"/>
    <x v="3"/>
    <s v="USD"/>
    <n v="74.16"/>
    <n v="63.7776"/>
    <n v="74.16"/>
    <n v="0"/>
    <n v="0"/>
    <n v="0"/>
    <s v="CORRAL DEL REY"/>
    <s v="Spain"/>
    <x v="1"/>
    <x v="2"/>
    <n v="0"/>
  </r>
  <r>
    <x v="1"/>
    <x v="1"/>
    <n v="58"/>
    <x v="16"/>
    <n v="25215"/>
    <s v="Hospedaje Berber Lodge"/>
    <d v="2024-12-25T00:00:00"/>
    <d v="2025-01-04T00:00:00"/>
    <s v="HTL"/>
    <x v="4"/>
    <s v="USD"/>
    <n v="1693.85"/>
    <n v="1456.711"/>
    <n v="1693.85"/>
    <n v="0"/>
    <n v="0"/>
    <n v="0"/>
    <s v="Swiss Lodge"/>
    <s v="Switzerland"/>
    <x v="1"/>
    <x v="2"/>
    <n v="0"/>
  </r>
  <r>
    <x v="1"/>
    <x v="1"/>
    <n v="58"/>
    <x v="16"/>
    <n v="0"/>
    <s v="Pago"/>
    <d v="2024-12-25T00:00:00"/>
    <d v="2025-01-04T00:00:00"/>
    <s v="CPT"/>
    <x v="1"/>
    <s v="USD"/>
    <n v="275"/>
    <n v="236.5"/>
    <n v="275"/>
    <n v="275"/>
    <n v="236.5"/>
    <n v="275"/>
    <s v="FEES"/>
    <n v="0"/>
    <x v="1"/>
    <x v="2"/>
    <n v="1"/>
  </r>
  <r>
    <x v="1"/>
    <x v="1"/>
    <n v="58"/>
    <x v="16"/>
    <n v="25223"/>
    <s v="Pago upgrade"/>
    <d v="2024-12-25T00:00:00"/>
    <d v="2025-01-04T00:00:00"/>
    <s v="OTR"/>
    <x v="3"/>
    <s v="USD"/>
    <n v="245.49"/>
    <n v="211.12139999999999"/>
    <n v="245.49"/>
    <n v="0"/>
    <n v="0"/>
    <n v="0"/>
    <s v="AEROMÉXICO"/>
    <s v="Mexico"/>
    <x v="1"/>
    <x v="2"/>
    <n v="0"/>
  </r>
  <r>
    <x v="1"/>
    <x v="1"/>
    <n v="58"/>
    <x v="16"/>
    <n v="25215"/>
    <s v="Quad bike tour for 2 people with Berber Lodge"/>
    <d v="2024-12-25T00:00:00"/>
    <d v="2025-01-04T00:00:00"/>
    <s v="ATR"/>
    <x v="0"/>
    <s v="USD"/>
    <n v="150"/>
    <n v="129"/>
    <n v="150"/>
    <n v="0"/>
    <n v="0"/>
    <n v="0"/>
    <s v="Swiss Lodge"/>
    <s v="Switzerland"/>
    <x v="1"/>
    <x v="2"/>
    <n v="0"/>
  </r>
  <r>
    <x v="1"/>
    <x v="1"/>
    <n v="58"/>
    <x v="16"/>
    <n v="0"/>
    <s v="Honorarios por Servicio Agencia"/>
    <d v="2024-12-25T00:00:00"/>
    <d v="2025-01-04T00:00:00"/>
    <s v="HPS"/>
    <x v="1"/>
    <s v="USD"/>
    <n v="651.1"/>
    <n v="559.94600000000003"/>
    <n v="651.1"/>
    <n v="651.1"/>
    <n v="559.94600000000003"/>
    <n v="651.1"/>
    <s v="FEES"/>
    <n v="0"/>
    <x v="1"/>
    <x v="2"/>
    <n v="1"/>
  </r>
  <r>
    <x v="1"/>
    <x v="1"/>
    <n v="59"/>
    <x v="20"/>
    <n v="25016"/>
    <s v="RENTA DE CAMIONETA EN MIAMI"/>
    <d v="2024-12-22T00:00:00"/>
    <d v="2024-12-27T00:00:00"/>
    <s v="AUT"/>
    <x v="5"/>
    <s v="USD"/>
    <n v="981.77"/>
    <n v="844.32219999999995"/>
    <n v="981.77"/>
    <n v="0"/>
    <n v="0"/>
    <n v="0"/>
    <s v="BUDGET CAR RENTAL"/>
    <s v="United States"/>
    <x v="1"/>
    <x v="2"/>
    <n v="0"/>
  </r>
  <r>
    <x v="1"/>
    <x v="1"/>
    <n v="60"/>
    <x v="20"/>
    <n v="23921"/>
    <s v="VUELO CON AIR FRANCE DE PARIS A ATHENAS"/>
    <d v="2024-12-05T00:00:00"/>
    <d v="2024-12-06T00:00:00"/>
    <s v="VLO"/>
    <x v="2"/>
    <s v="USD"/>
    <n v="206.9"/>
    <n v="177.934"/>
    <n v="206.9"/>
    <n v="0"/>
    <n v="0"/>
    <n v="0"/>
    <s v="Air France"/>
    <s v="France"/>
    <x v="10"/>
    <x v="2"/>
    <n v="0"/>
  </r>
  <r>
    <x v="1"/>
    <x v="1"/>
    <n v="61"/>
    <x v="23"/>
    <n v="24987"/>
    <s v="HOTEL MANDARIN ORIENTAL"/>
    <d v="2025-03-14T00:00:00"/>
    <d v="2025-03-16T00:00:00"/>
    <s v="HTL"/>
    <x v="4"/>
    <s v="USD"/>
    <n v="4265.6099999999997"/>
    <n v="3668.4245999999998"/>
    <n v="4265.6099999999997"/>
    <n v="358.2"/>
    <n v="308.05199999999996"/>
    <n v="358.2"/>
    <s v="MANDARIN ORIENTAL HONG KONG"/>
    <s v="Hong Kong"/>
    <x v="50"/>
    <x v="0"/>
    <n v="8.3973921666537735E-2"/>
  </r>
  <r>
    <x v="1"/>
    <x v="1"/>
    <n v="62"/>
    <x v="23"/>
    <n v="25022"/>
    <s v="THE PENINSULA TOKYO"/>
    <d v="2025-03-30T00:00:00"/>
    <d v="2025-04-01T00:00:00"/>
    <s v="HTL"/>
    <x v="4"/>
    <s v="USD"/>
    <n v="6449.42"/>
    <n v="5546.5011999999997"/>
    <n v="6449.42"/>
    <n v="473.44"/>
    <n v="407.15839999999997"/>
    <n v="473.44"/>
    <s v="THE PENINSULA TOKYO"/>
    <s v="Japan"/>
    <x v="37"/>
    <x v="0"/>
    <n v="7.3408151430671281E-2"/>
  </r>
  <r>
    <x v="1"/>
    <x v="1"/>
    <n v="62"/>
    <x v="23"/>
    <n v="24989"/>
    <s v="HYATT CENTRIC KANAZAWA"/>
    <d v="2025-04-03T00:00:00"/>
    <d v="2025-04-05T00:00:00"/>
    <s v="HTL"/>
    <x v="4"/>
    <s v="USD"/>
    <n v="759"/>
    <n v="652.74"/>
    <n v="759"/>
    <n v="60"/>
    <n v="51.6"/>
    <n v="60"/>
    <s v="HYATT CENTRIC KANAZAWA"/>
    <s v="Japan"/>
    <x v="37"/>
    <x v="0"/>
    <n v="7.9051383399209488E-2"/>
  </r>
  <r>
    <x v="1"/>
    <x v="1"/>
    <n v="62"/>
    <x v="23"/>
    <n v="26428"/>
    <s v="JAPAN RAIL PASS"/>
    <d v="2025-04-01T00:00:00"/>
    <d v="2025-04-07T00:00:00"/>
    <s v="TRN"/>
    <x v="5"/>
    <s v="USD"/>
    <n v="1115"/>
    <n v="958.9"/>
    <n v="1115"/>
    <n v="45"/>
    <n v="38.700000000000003"/>
    <n v="45"/>
    <s v="México Kanko S.A."/>
    <s v="Mexico"/>
    <x v="37"/>
    <x v="0"/>
    <n v="4.0358744394618833E-2"/>
  </r>
  <r>
    <x v="1"/>
    <x v="1"/>
    <n v="62"/>
    <x v="23"/>
    <n v="27053"/>
    <s v="HOSHINOYA TOKYO"/>
    <d v="2025-04-06T00:00:00"/>
    <d v="2025-04-07T00:00:00"/>
    <s v="HTL"/>
    <x v="4"/>
    <s v="USD"/>
    <n v="2310"/>
    <n v="1986.6"/>
    <n v="2310"/>
    <n v="235.05"/>
    <n v="202.143"/>
    <n v="235.05"/>
    <s v="Hoshinoya Tokyo"/>
    <s v="Japan"/>
    <x v="38"/>
    <x v="0"/>
    <n v="0.10175324675324676"/>
  </r>
  <r>
    <x v="1"/>
    <x v="1"/>
    <n v="62"/>
    <x v="23"/>
    <n v="25780"/>
    <s v="ROLZO"/>
    <d v="2025-03-21T00:00:00"/>
    <d v="2025-03-21T00:00:00"/>
    <s v="AUT"/>
    <x v="5"/>
    <s v="USD"/>
    <n v="930"/>
    <n v="799.8"/>
    <n v="930"/>
    <n v="139.5"/>
    <n v="119.97"/>
    <n v="139.5"/>
    <s v="ROLZO"/>
    <s v="United Kingdom"/>
    <x v="46"/>
    <x v="0"/>
    <n v="0.15"/>
  </r>
  <r>
    <x v="1"/>
    <x v="1"/>
    <n v="62"/>
    <x v="23"/>
    <n v="27264"/>
    <s v="RITZ CARLTON SHANGHAI"/>
    <d v="2025-04-07T00:00:00"/>
    <d v="2025-04-08T00:00:00"/>
    <s v="HTL"/>
    <x v="4"/>
    <s v="USD"/>
    <n v="328.29"/>
    <n v="282.32940000000002"/>
    <n v="328.29"/>
    <n v="26.25"/>
    <n v="22.574999999999999"/>
    <n v="26.25"/>
    <s v="THE RITZ CARLTON SHANGHAI PUDONG"/>
    <s v="China"/>
    <x v="38"/>
    <x v="0"/>
    <n v="7.995979164762862E-2"/>
  </r>
  <r>
    <x v="1"/>
    <x v="1"/>
    <n v="62"/>
    <x v="23"/>
    <n v="25906"/>
    <s v="5-6 HATSUHANA HAKONE"/>
    <d v="2025-04-05T00:00:00"/>
    <d v="2025-04-06T00:00:00"/>
    <s v="HTL"/>
    <x v="4"/>
    <s v="USD"/>
    <n v="1430.04"/>
    <n v="1229.8344"/>
    <n v="1430.04"/>
    <n v="143.31"/>
    <n v="123.2466"/>
    <n v="143.31"/>
    <s v="ODAKYU HOTEL HATSUHANA"/>
    <s v="Japan"/>
    <x v="37"/>
    <x v="0"/>
    <n v="0.10021398002853067"/>
  </r>
  <r>
    <x v="1"/>
    <x v="1"/>
    <n v="63"/>
    <x v="20"/>
    <n v="25024"/>
    <s v="VUELO CON IB MAD NRT MAD"/>
    <d v="2025-01-25T00:00:00"/>
    <d v="2025-01-31T00:00:00"/>
    <s v="VLO"/>
    <x v="2"/>
    <s v="EUR"/>
    <n v="2268"/>
    <n v="2268"/>
    <n v="2630.8799999999997"/>
    <n v="0"/>
    <n v="0"/>
    <n v="0"/>
    <s v="Iberia"/>
    <s v="Spain"/>
    <x v="48"/>
    <x v="0"/>
    <n v="0"/>
  </r>
  <r>
    <x v="1"/>
    <x v="1"/>
    <n v="64"/>
    <x v="20"/>
    <n v="23590"/>
    <s v="VUELO PARIS MEXICO PARIS"/>
    <d v="2024-12-13T00:00:00"/>
    <d v="2024-12-20T00:00:00"/>
    <s v="VLO"/>
    <x v="2"/>
    <s v="USD"/>
    <n v="1062"/>
    <n v="913.31999999999994"/>
    <n v="1062"/>
    <n v="10.62"/>
    <n v="9.1331999999999987"/>
    <n v="10.62"/>
    <s v="AEROMÉXICO"/>
    <s v="Mexico"/>
    <x v="28"/>
    <x v="2"/>
    <n v="9.9999999999999985E-3"/>
  </r>
  <r>
    <x v="1"/>
    <x v="1"/>
    <n v="65"/>
    <x v="23"/>
    <n v="25040"/>
    <s v="MANDARIN ORIENTAL MIAMI"/>
    <d v="2025-01-31T00:00:00"/>
    <d v="2025-02-06T00:00:00"/>
    <s v="HTL"/>
    <x v="4"/>
    <s v="USD"/>
    <n v="3305.25"/>
    <n v="2842.5149999999999"/>
    <n v="3305.25"/>
    <n v="353.18"/>
    <n v="303.73480000000001"/>
    <n v="353.18"/>
    <s v="MANDARIN ORIENTAL MIAMI"/>
    <s v="United States"/>
    <x v="42"/>
    <x v="0"/>
    <n v="0.10685424703123818"/>
  </r>
  <r>
    <x v="1"/>
    <x v="1"/>
    <n v="66"/>
    <x v="23"/>
    <n v="25040"/>
    <s v="MANDARIN ORIENTAL MIAMI"/>
    <d v="2025-01-30T00:00:00"/>
    <d v="2025-02-04T00:00:00"/>
    <s v="HTL"/>
    <x v="4"/>
    <s v="USD"/>
    <n v="3113.15"/>
    <n v="2677.3090000000002"/>
    <n v="3113.15"/>
    <n v="336.18"/>
    <n v="289.1148"/>
    <n v="336.18"/>
    <s v="MANDARIN ORIENTAL MIAMI"/>
    <s v="United States"/>
    <x v="42"/>
    <x v="0"/>
    <n v="0.10798708703403305"/>
  </r>
  <r>
    <x v="1"/>
    <x v="1"/>
    <n v="67"/>
    <x v="23"/>
    <n v="25040"/>
    <s v="MANDARIN ORIENTAL MIA"/>
    <d v="2025-01-30T00:00:00"/>
    <d v="2025-02-04T00:00:00"/>
    <s v="HTL"/>
    <x v="4"/>
    <s v="USD"/>
    <n v="3113.15"/>
    <n v="2677.3090000000002"/>
    <n v="3113.15"/>
    <n v="336.18"/>
    <n v="289.1148"/>
    <n v="336.18"/>
    <s v="MANDARIN ORIENTAL MIAMI"/>
    <s v="United States"/>
    <x v="42"/>
    <x v="0"/>
    <n v="0.10798708703403305"/>
  </r>
  <r>
    <x v="1"/>
    <x v="1"/>
    <n v="68"/>
    <x v="23"/>
    <n v="25040"/>
    <s v="MANDARIN ORIENTAL MIA"/>
    <d v="2025-01-30T00:00:00"/>
    <d v="2025-02-04T00:00:00"/>
    <s v="HTL"/>
    <x v="4"/>
    <s v="USD"/>
    <n v="3130.1"/>
    <n v="2691.886"/>
    <n v="3130.1"/>
    <n v="311.24"/>
    <n v="267.66640000000001"/>
    <n v="311.24"/>
    <s v="MANDARIN ORIENTAL MIAMI"/>
    <s v="United States"/>
    <x v="42"/>
    <x v="0"/>
    <n v="9.9434522858694613E-2"/>
  </r>
  <r>
    <x v="1"/>
    <x v="1"/>
    <n v="69"/>
    <x v="16"/>
    <n v="24495"/>
    <s v="Vuelo EWR-DEN"/>
    <d v="2024-12-27T00:00:00"/>
    <d v="2025-01-02T00:00:00"/>
    <s v="VLO"/>
    <x v="2"/>
    <s v="USD"/>
    <n v="1366"/>
    <n v="1174.76"/>
    <n v="1366"/>
    <n v="0"/>
    <n v="0"/>
    <n v="0"/>
    <s v="United Airlines"/>
    <s v="United States"/>
    <x v="1"/>
    <x v="2"/>
    <n v="0"/>
  </r>
  <r>
    <x v="1"/>
    <x v="1"/>
    <n v="69"/>
    <x v="16"/>
    <n v="0"/>
    <s v="Cobro por fee de emisión de vuelo"/>
    <d v="2024-12-27T00:00:00"/>
    <d v="2025-01-02T00:00:00"/>
    <s v="CPT"/>
    <x v="1"/>
    <s v="USD"/>
    <n v="35"/>
    <n v="30.099999999999998"/>
    <n v="35"/>
    <n v="35"/>
    <n v="30.099999999999998"/>
    <n v="35"/>
    <s v="FEES"/>
    <n v="0"/>
    <x v="1"/>
    <x v="2"/>
    <n v="1"/>
  </r>
  <r>
    <x v="1"/>
    <x v="1"/>
    <n v="70"/>
    <x v="20"/>
    <n v="25049"/>
    <s v="RECORRIDO POR ISLANDIA"/>
    <d v="2025-03-22T00:00:00"/>
    <d v="2025-03-30T00:00:00"/>
    <s v="PKT"/>
    <x v="0"/>
    <s v="USD"/>
    <n v="10263"/>
    <n v="8826.18"/>
    <n v="10263"/>
    <n v="1171.9000000000001"/>
    <n v="1007.8340000000001"/>
    <n v="1171.9000000000001"/>
    <s v="Pro Tours Iceland ehf"/>
    <s v="Iceland"/>
    <x v="46"/>
    <x v="0"/>
    <n v="0.11418688492643478"/>
  </r>
  <r>
    <x v="1"/>
    <x v="1"/>
    <n v="71"/>
    <x v="20"/>
    <n v="24966"/>
    <s v="TOUR INDIA Y BUTAN"/>
    <d v="2025-09-25T00:00:00"/>
    <d v="2025-10-15T00:00:00"/>
    <s v="PKT"/>
    <x v="0"/>
    <s v="USD"/>
    <n v="72189.09"/>
    <n v="62082.617399999996"/>
    <n v="72189.09"/>
    <n v="5565.51"/>
    <n v="4786.3386"/>
    <n v="5565.51"/>
    <s v="Holycow Holidays"/>
    <s v="India"/>
    <x v="26"/>
    <x v="0"/>
    <n v="7.7096275905403439E-2"/>
  </r>
  <r>
    <x v="1"/>
    <x v="1"/>
    <n v="71"/>
    <x v="20"/>
    <n v="25188"/>
    <s v="TOUR DE ASIA CON TRAILS OF INDOCHINA THAI/CAM/VN/SIN -"/>
    <d v="2025-10-15T00:00:00"/>
    <d v="2025-10-30T00:00:00"/>
    <s v="PKT"/>
    <x v="0"/>
    <s v="USD"/>
    <n v="31125.8"/>
    <n v="26768.187999999998"/>
    <n v="31125.8"/>
    <n v="3730.8"/>
    <n v="3208.4880000000003"/>
    <n v="3730.8"/>
    <s v="TRAILS OF INDOCHINA"/>
    <s v="Vietnam"/>
    <x v="25"/>
    <x v="0"/>
    <n v="0.11986197945113058"/>
  </r>
  <r>
    <x v="1"/>
    <x v="1"/>
    <n v="71"/>
    <x v="20"/>
    <n v="27447"/>
    <s v="VUELO MAD HEL DEL"/>
    <d v="2025-09-25T00:00:00"/>
    <d v="2025-10-30T00:00:00"/>
    <s v="VLO"/>
    <x v="2"/>
    <s v="USD"/>
    <n v="4335.6000000000004"/>
    <n v="3728.6160000000004"/>
    <n v="4335.6000000000004"/>
    <n v="0"/>
    <n v="0"/>
    <n v="0"/>
    <s v="FINNAIR"/>
    <s v="Finland"/>
    <x v="26"/>
    <x v="0"/>
    <n v="0"/>
  </r>
  <r>
    <x v="1"/>
    <x v="1"/>
    <n v="71"/>
    <x v="20"/>
    <n v="25623"/>
    <s v="vuelo con QR MAD-DOH-BKK-DOH.MAD"/>
    <d v="2025-09-25T00:00:00"/>
    <d v="2025-10-30T00:00:00"/>
    <s v="VLO"/>
    <x v="2"/>
    <s v="USD"/>
    <n v="4910.5"/>
    <n v="4223.03"/>
    <n v="4910.5"/>
    <n v="0"/>
    <n v="0"/>
    <n v="0"/>
    <s v="Qatar Airways"/>
    <s v="Qatar"/>
    <x v="26"/>
    <x v="0"/>
    <n v="0"/>
  </r>
  <r>
    <x v="1"/>
    <x v="1"/>
    <n v="71"/>
    <x v="20"/>
    <n v="25188"/>
    <s v="se agrega 4to pasajero a un tramo"/>
    <d v="2025-09-17T00:00:00"/>
    <d v="2025-09-27T00:00:00"/>
    <s v="PKT"/>
    <x v="0"/>
    <s v="USD"/>
    <n v="6744"/>
    <n v="5799.84"/>
    <n v="6744"/>
    <n v="0"/>
    <n v="0"/>
    <n v="0"/>
    <s v="TRAILS OF INDOCHINA"/>
    <s v="Vietnam"/>
    <x v="51"/>
    <x v="0"/>
    <n v="0"/>
  </r>
  <r>
    <x v="1"/>
    <x v="1"/>
    <n v="71"/>
    <x v="20"/>
    <n v="0"/>
    <s v="TRAMITE DE VISAS INDIA BUTAN CAMBODIA LAOS Y TAILANDIA"/>
    <d v="2025-09-17T00:00:00"/>
    <d v="2025-11-19T00:00:00"/>
    <s v="HPS"/>
    <x v="1"/>
    <s v="USD"/>
    <n v="630"/>
    <n v="541.79999999999995"/>
    <n v="630"/>
    <n v="630"/>
    <n v="541.79999999999995"/>
    <n v="630"/>
    <s v="FEES"/>
    <n v="0"/>
    <x v="51"/>
    <x v="0"/>
    <n v="1"/>
  </r>
  <r>
    <x v="1"/>
    <x v="1"/>
    <n v="71"/>
    <x v="20"/>
    <n v="28934"/>
    <s v="GONZALEZ RUIZ IVAN MR"/>
    <d v="2025-10-15T00:00:00"/>
    <d v="2025-10-26T00:00:00"/>
    <s v="VLO"/>
    <x v="2"/>
    <s v="USD"/>
    <n v="1688"/>
    <n v="1451.68"/>
    <n v="1688"/>
    <n v="0"/>
    <n v="0"/>
    <n v="0"/>
    <s v="F1S USA"/>
    <s v="United States"/>
    <x v="25"/>
    <x v="0"/>
    <n v="0"/>
  </r>
  <r>
    <x v="1"/>
    <x v="1"/>
    <n v="71"/>
    <x v="20"/>
    <n v="28934"/>
    <s v="GONZALEZ RUIZ IVAN MR"/>
    <d v="2025-10-15T00:00:00"/>
    <d v="2025-10-26T00:00:00"/>
    <s v="VLO"/>
    <x v="2"/>
    <s v="USD"/>
    <n v="235"/>
    <n v="202.1"/>
    <n v="235"/>
    <n v="0"/>
    <n v="0"/>
    <n v="0"/>
    <s v="F1S USA"/>
    <s v="United States"/>
    <x v="25"/>
    <x v="0"/>
    <n v="0"/>
  </r>
  <r>
    <x v="1"/>
    <x v="1"/>
    <n v="71"/>
    <x v="20"/>
    <n v="0"/>
    <s v="Reexpedición de boleto"/>
    <d v="2025-09-17T00:00:00"/>
    <d v="2025-11-19T00:00:00"/>
    <s v="HPS"/>
    <x v="1"/>
    <s v="USD"/>
    <n v="35"/>
    <n v="30.099999999999998"/>
    <n v="35"/>
    <n v="35"/>
    <n v="30.099999999999998"/>
    <n v="35"/>
    <s v="FEES"/>
    <n v="0"/>
    <x v="51"/>
    <x v="0"/>
    <n v="1"/>
  </r>
  <r>
    <x v="1"/>
    <x v="1"/>
    <n v="71"/>
    <x v="20"/>
    <n v="0"/>
    <s v="SOBRE COMISION"/>
    <d v="2025-09-17T00:00:00"/>
    <d v="2025-11-19T00:00:00"/>
    <s v="HPS"/>
    <x v="1"/>
    <s v="USD"/>
    <n v="860.61"/>
    <n v="740.12459999999999"/>
    <n v="860.61"/>
    <n v="860.61"/>
    <n v="740.12459999999999"/>
    <n v="860.61"/>
    <s v="FEES"/>
    <n v="0"/>
    <x v="51"/>
    <x v="0"/>
    <n v="1"/>
  </r>
  <r>
    <x v="1"/>
    <x v="1"/>
    <n v="72"/>
    <x v="20"/>
    <n v="24984"/>
    <s v="VUELO ATH BEY"/>
    <d v="2024-12-06T00:00:00"/>
    <d v="2024-12-06T00:00:00"/>
    <s v="VLO"/>
    <x v="2"/>
    <s v="USD"/>
    <n v="201"/>
    <n v="172.85999999999999"/>
    <n v="201"/>
    <n v="0"/>
    <n v="0"/>
    <n v="0"/>
    <s v="Middle East Airlines"/>
    <s v="Lebanon"/>
    <x v="10"/>
    <x v="2"/>
    <n v="0"/>
  </r>
  <r>
    <x v="1"/>
    <x v="1"/>
    <n v="73"/>
    <x v="20"/>
    <n v="24991"/>
    <s v="HOTEL SANDERS"/>
    <d v="2025-04-16T00:00:00"/>
    <d v="2025-04-22T00:00:00"/>
    <s v="HTL"/>
    <x v="4"/>
    <s v="USD"/>
    <n v="5236.13"/>
    <n v="4503.0717999999997"/>
    <n v="5236.13"/>
    <n v="448.48"/>
    <n v="385.69280000000003"/>
    <n v="448.48"/>
    <s v="HOTEL SANDERS"/>
    <s v="Denmark"/>
    <x v="2"/>
    <x v="0"/>
    <n v="8.5651043805253124E-2"/>
  </r>
  <r>
    <x v="1"/>
    <x v="1"/>
    <n v="73"/>
    <x v="20"/>
    <n v="24991"/>
    <s v="HOTEL SANDERS"/>
    <d v="2025-04-16T00:00:00"/>
    <d v="2025-04-22T00:00:00"/>
    <s v="HTL"/>
    <x v="4"/>
    <s v="USD"/>
    <n v="6249.58"/>
    <n v="5374.6387999999997"/>
    <n v="6249.58"/>
    <n v="452.85"/>
    <n v="389.45100000000002"/>
    <n v="452.85"/>
    <s v="HOTEL SANDERS"/>
    <s v="Denmark"/>
    <x v="2"/>
    <x v="0"/>
    <n v="7.2460869370421691E-2"/>
  </r>
  <r>
    <x v="1"/>
    <x v="1"/>
    <n v="74"/>
    <x v="20"/>
    <n v="24224"/>
    <s v="VUELO MEX MIA CON AA"/>
    <d v="2024-12-22T00:00:00"/>
    <d v="2024-12-22T00:00:00"/>
    <s v="VLO"/>
    <x v="2"/>
    <s v="USD"/>
    <n v="260"/>
    <n v="223.6"/>
    <n v="260"/>
    <n v="0"/>
    <n v="0"/>
    <n v="0"/>
    <s v="American Airlines"/>
    <s v="United States"/>
    <x v="1"/>
    <x v="2"/>
    <n v="0"/>
  </r>
  <r>
    <x v="1"/>
    <x v="1"/>
    <n v="75"/>
    <x v="20"/>
    <n v="23899"/>
    <s v="VUELO CON ALASKA AIRLINES"/>
    <d v="2025-03-22T00:00:00"/>
    <d v="2025-03-30T00:00:00"/>
    <s v="VLO"/>
    <x v="2"/>
    <s v="USD"/>
    <n v="2250"/>
    <n v="1935"/>
    <n v="2250"/>
    <n v="0"/>
    <n v="0"/>
    <n v="0"/>
    <s v="Alaska Airlines"/>
    <s v="United States"/>
    <x v="46"/>
    <x v="0"/>
    <n v="0"/>
  </r>
  <r>
    <x v="1"/>
    <x v="1"/>
    <n v="76"/>
    <x v="23"/>
    <n v="25075"/>
    <s v="HOTEL RITZ CARLTON SANTIAGO"/>
    <d v="2025-01-31T00:00:00"/>
    <d v="2025-02-02T00:00:00"/>
    <s v="HTL"/>
    <x v="4"/>
    <s v="USD"/>
    <n v="339"/>
    <n v="291.54000000000002"/>
    <n v="339"/>
    <n v="31.87"/>
    <n v="27.408200000000001"/>
    <n v="31.87"/>
    <s v="THE RITZ-CARLTON SANTIAGO"/>
    <s v="Chile"/>
    <x v="42"/>
    <x v="0"/>
    <n v="9.4011799410029503E-2"/>
  </r>
  <r>
    <x v="1"/>
    <x v="1"/>
    <n v="76"/>
    <x v="23"/>
    <n v="25546"/>
    <s v="Rosell Boher Lodge"/>
    <d v="2025-02-02T00:00:00"/>
    <d v="2025-02-05T00:00:00"/>
    <s v="HTL"/>
    <x v="4"/>
    <s v="USD"/>
    <n v="2265"/>
    <n v="1947.8999999999999"/>
    <n v="2265"/>
    <n v="441.76"/>
    <n v="379.91359999999997"/>
    <n v="441.76"/>
    <s v="ROSELL BOHER WINERY LODGE AND SPA"/>
    <s v="Argentina"/>
    <x v="41"/>
    <x v="0"/>
    <n v="0.19503752759381898"/>
  </r>
  <r>
    <x v="1"/>
    <x v="1"/>
    <n v="76"/>
    <x v="23"/>
    <n v="25077"/>
    <s v="ALVEAR PALACE"/>
    <d v="2025-02-05T00:00:00"/>
    <d v="2025-02-08T00:00:00"/>
    <s v="HTL"/>
    <x v="4"/>
    <s v="USD"/>
    <n v="1450.4"/>
    <n v="1247.3440000000001"/>
    <n v="1450.4"/>
    <n v="145.04"/>
    <n v="124.73439999999999"/>
    <n v="145.04"/>
    <s v="ALVEAR PALACE HOTEL"/>
    <s v="Argentina"/>
    <x v="41"/>
    <x v="0"/>
    <n v="9.9999999999999992E-2"/>
  </r>
  <r>
    <x v="1"/>
    <x v="1"/>
    <n v="76"/>
    <x v="23"/>
    <n v="25763"/>
    <s v="Mandarin Oriental Santiago"/>
    <d v="2025-02-08T00:00:00"/>
    <d v="2025-02-09T00:00:00"/>
    <s v="HTL"/>
    <x v="4"/>
    <s v="USD"/>
    <n v="379.61"/>
    <n v="326.46460000000002"/>
    <n v="379.61"/>
    <n v="29.32"/>
    <n v="25.215199999999999"/>
    <n v="29.32"/>
    <s v="MANDARIN ORIENTAL SANTIAGO"/>
    <s v="Chile"/>
    <x v="41"/>
    <x v="0"/>
    <n v="7.7237164458259788E-2"/>
  </r>
  <r>
    <x v="1"/>
    <x v="1"/>
    <n v="77"/>
    <x v="23"/>
    <n v="25075"/>
    <s v="HOTEL RITZ CARLTON SANTIAGO"/>
    <d v="2025-01-31T00:00:00"/>
    <d v="2025-02-02T00:00:00"/>
    <s v="HTL"/>
    <x v="4"/>
    <s v="USD"/>
    <n v="688"/>
    <n v="591.67999999999995"/>
    <n v="688"/>
    <n v="32.81"/>
    <n v="28.216600000000003"/>
    <n v="32.81"/>
    <s v="THE RITZ-CARLTON SANTIAGO"/>
    <s v="Chile"/>
    <x v="42"/>
    <x v="0"/>
    <n v="4.7688953488372099E-2"/>
  </r>
  <r>
    <x v="1"/>
    <x v="1"/>
    <n v="78"/>
    <x v="23"/>
    <n v="25075"/>
    <s v="HOTEL RITZ CARLTON SANTIAGO"/>
    <d v="2025-01-31T00:00:00"/>
    <d v="2025-02-02T00:00:00"/>
    <s v="HTL"/>
    <x v="4"/>
    <s v="USD"/>
    <n v="688"/>
    <n v="591.67999999999995"/>
    <n v="688"/>
    <n v="31.87"/>
    <n v="27.408200000000001"/>
    <n v="31.87"/>
    <s v="THE RITZ-CARLTON SANTIAGO"/>
    <s v="Chile"/>
    <x v="42"/>
    <x v="0"/>
    <n v="4.6322674418604652E-2"/>
  </r>
  <r>
    <x v="1"/>
    <x v="1"/>
    <n v="79"/>
    <x v="23"/>
    <n v="25077"/>
    <s v="HOTEL ALVEAR PALACE"/>
    <d v="2025-02-05T00:00:00"/>
    <d v="2025-02-07T00:00:00"/>
    <s v="HTL"/>
    <x v="4"/>
    <s v="USD"/>
    <n v="1030.4000000000001"/>
    <n v="886.14400000000012"/>
    <n v="1030.4000000000001"/>
    <n v="355.4"/>
    <n v="305.64399999999995"/>
    <n v="355.4"/>
    <s v="ALVEAR PALACE HOTEL"/>
    <s v="Argentina"/>
    <x v="41"/>
    <x v="0"/>
    <n v="0.34491459627329185"/>
  </r>
  <r>
    <x v="1"/>
    <x v="1"/>
    <n v="79"/>
    <x v="23"/>
    <n v="25546"/>
    <s v="Rosell Boher Lodge"/>
    <d v="2025-02-02T00:00:00"/>
    <d v="2025-02-05T00:00:00"/>
    <s v="HTL"/>
    <x v="4"/>
    <s v="USD"/>
    <n v="2265"/>
    <n v="1947.8999999999999"/>
    <n v="2265"/>
    <n v="441.76"/>
    <n v="379.91359999999997"/>
    <n v="441.76"/>
    <s v="ROSELL BOHER WINERY LODGE AND SPA"/>
    <s v="Argentina"/>
    <x v="41"/>
    <x v="0"/>
    <n v="0.19503752759381898"/>
  </r>
  <r>
    <x v="2"/>
    <x v="1"/>
    <n v="80"/>
    <x v="17"/>
    <n v="25077"/>
    <s v="HOTEL ALVEAR PALACE"/>
    <d v="2025-02-05T00:00:00"/>
    <d v="2025-02-10T00:00:00"/>
    <s v="HTL"/>
    <x v="4"/>
    <s v="USD"/>
    <n v="2722.98"/>
    <n v="2341.7628"/>
    <n v="2722.98"/>
    <n v="225.04"/>
    <n v="193.53439999999998"/>
    <n v="225.04"/>
    <s v="ALVEAR PALACE HOTEL"/>
    <s v="Argentina"/>
    <x v="41"/>
    <x v="0"/>
    <n v="8.2644749502383416E-2"/>
  </r>
  <r>
    <x v="1"/>
    <x v="1"/>
    <n v="81"/>
    <x v="23"/>
    <n v="25077"/>
    <s v="HOTEL ALVEAR PALACE"/>
    <d v="2025-02-05T00:00:00"/>
    <d v="2025-02-10T00:00:00"/>
    <s v="HTL"/>
    <x v="4"/>
    <s v="USD"/>
    <n v="2723"/>
    <n v="2341.7799999999997"/>
    <n v="2723"/>
    <n v="136.34"/>
    <n v="117.25239999999999"/>
    <n v="136.34"/>
    <s v="ALVEAR PALACE HOTEL"/>
    <s v="Argentina"/>
    <x v="41"/>
    <x v="0"/>
    <n v="5.0069775982372382E-2"/>
  </r>
  <r>
    <x v="1"/>
    <x v="1"/>
    <n v="81"/>
    <x v="23"/>
    <n v="25546"/>
    <s v="Rosell Boher"/>
    <d v="2025-02-02T00:00:00"/>
    <d v="2025-02-05T00:00:00"/>
    <s v="HTL"/>
    <x v="4"/>
    <s v="USD"/>
    <n v="2265"/>
    <n v="1947.8999999999999"/>
    <n v="2265"/>
    <n v="441.76"/>
    <n v="379.91359999999997"/>
    <n v="441.76"/>
    <s v="ROSELL BOHER WINERY LODGE AND SPA"/>
    <s v="Argentina"/>
    <x v="41"/>
    <x v="0"/>
    <n v="0.19503752759381898"/>
  </r>
  <r>
    <x v="1"/>
    <x v="1"/>
    <n v="82"/>
    <x v="22"/>
    <n v="23789"/>
    <s v="SAFARIS"/>
    <d v="2025-03-04T00:00:00"/>
    <d v="2025-03-16T00:00:00"/>
    <s v="PKT"/>
    <x v="0"/>
    <s v="USD"/>
    <n v="344506.65"/>
    <n v="296275.71900000004"/>
    <n v="344506.65"/>
    <n v="27430.65"/>
    <n v="23590.359"/>
    <n v="27430.65"/>
    <s v="TRIUMPH TRAVEL"/>
    <s v="South Africa"/>
    <x v="47"/>
    <x v="0"/>
    <n v="7.9622991312359281E-2"/>
  </r>
  <r>
    <x v="1"/>
    <x v="1"/>
    <n v="82"/>
    <x v="22"/>
    <n v="25656"/>
    <s v="KENYA AIRWAYS"/>
    <d v="2025-03-04T00:00:00"/>
    <d v="2025-03-16T00:00:00"/>
    <s v="VLO"/>
    <x v="2"/>
    <s v="USD"/>
    <n v="685.7"/>
    <n v="589.702"/>
    <n v="685.7"/>
    <n v="0"/>
    <n v="0"/>
    <n v="0"/>
    <s v="Kenya Airways"/>
    <s v="Kenya"/>
    <x v="47"/>
    <x v="0"/>
    <n v="0"/>
  </r>
  <r>
    <x v="1"/>
    <x v="1"/>
    <n v="82"/>
    <x v="22"/>
    <n v="25726"/>
    <s v="VISAS"/>
    <d v="2025-03-04T00:00:00"/>
    <d v="2025-03-16T00:00:00"/>
    <s v="VIS"/>
    <x v="7"/>
    <s v="USD"/>
    <n v="2873.25"/>
    <n v="2470.9949999999999"/>
    <n v="2873.25"/>
    <n v="0"/>
    <n v="0"/>
    <n v="0"/>
    <s v="VISAS Osvaldo Cruz"/>
    <s v="Cliente"/>
    <x v="47"/>
    <x v="0"/>
    <n v="0"/>
  </r>
  <r>
    <x v="1"/>
    <x v="1"/>
    <n v="82"/>
    <x v="22"/>
    <n v="25656"/>
    <s v="KENYA AIRWAYS"/>
    <d v="2025-03-04T00:00:00"/>
    <d v="2025-03-16T00:00:00"/>
    <s v="VLO"/>
    <x v="2"/>
    <s v="USD"/>
    <n v="2681.5"/>
    <n v="2306.09"/>
    <n v="2681.5"/>
    <n v="0"/>
    <n v="0"/>
    <n v="0"/>
    <s v="Kenya Airways"/>
    <s v="Kenya"/>
    <x v="47"/>
    <x v="0"/>
    <n v="0"/>
  </r>
  <r>
    <x v="1"/>
    <x v="1"/>
    <n v="82"/>
    <x v="22"/>
    <n v="25656"/>
    <s v="KENYA AIRWAYS"/>
    <d v="2025-03-04T00:00:00"/>
    <d v="2025-03-16T00:00:00"/>
    <s v="VLO"/>
    <x v="2"/>
    <s v="USD"/>
    <n v="2681.5"/>
    <n v="2306.09"/>
    <n v="2681.5"/>
    <n v="0"/>
    <n v="0"/>
    <n v="0"/>
    <s v="Kenya Airways"/>
    <s v="Kenya"/>
    <x v="47"/>
    <x v="0"/>
    <n v="0"/>
  </r>
  <r>
    <x v="1"/>
    <x v="1"/>
    <n v="82"/>
    <x v="22"/>
    <n v="25684"/>
    <s v="RWANDA AIRLINES"/>
    <d v="2025-03-04T00:00:00"/>
    <d v="2025-03-16T00:00:00"/>
    <s v="VLO"/>
    <x v="2"/>
    <s v="USD"/>
    <n v="1856"/>
    <n v="1596.16"/>
    <n v="1856"/>
    <n v="0"/>
    <n v="0"/>
    <n v="0"/>
    <s v="Rwandair Airlines"/>
    <s v="Rwanda"/>
    <x v="47"/>
    <x v="0"/>
    <n v="0"/>
  </r>
  <r>
    <x v="1"/>
    <x v="1"/>
    <n v="82"/>
    <x v="22"/>
    <n v="25684"/>
    <s v="RWANDA AIRLINES"/>
    <d v="2025-03-04T00:00:00"/>
    <d v="2025-03-16T00:00:00"/>
    <s v="VLO"/>
    <x v="2"/>
    <s v="USD"/>
    <n v="1856"/>
    <n v="1596.16"/>
    <n v="1856"/>
    <n v="0"/>
    <n v="0"/>
    <n v="0"/>
    <s v="Rwandair Airlines"/>
    <s v="Rwanda"/>
    <x v="47"/>
    <x v="0"/>
    <n v="0"/>
  </r>
  <r>
    <x v="1"/>
    <x v="1"/>
    <n v="82"/>
    <x v="22"/>
    <n v="25656"/>
    <s v="KENYA AIRWAYS"/>
    <d v="2025-03-04T00:00:00"/>
    <d v="2025-03-16T00:00:00"/>
    <s v="VLO"/>
    <x v="2"/>
    <s v="USD"/>
    <n v="671.4"/>
    <n v="577.404"/>
    <n v="671.4"/>
    <n v="0"/>
    <n v="0"/>
    <n v="0"/>
    <s v="Kenya Airways"/>
    <s v="Kenya"/>
    <x v="47"/>
    <x v="0"/>
    <n v="0"/>
  </r>
  <r>
    <x v="1"/>
    <x v="1"/>
    <n v="82"/>
    <x v="22"/>
    <n v="25656"/>
    <s v="KENYA AIRWAYS"/>
    <d v="2025-03-04T00:00:00"/>
    <d v="2025-03-16T00:00:00"/>
    <s v="VLO"/>
    <x v="2"/>
    <s v="USD"/>
    <n v="671.4"/>
    <n v="577.404"/>
    <n v="671.4"/>
    <n v="0"/>
    <n v="0"/>
    <n v="0"/>
    <s v="Kenya Airways"/>
    <s v="Kenya"/>
    <x v="47"/>
    <x v="0"/>
    <n v="0"/>
  </r>
  <r>
    <x v="1"/>
    <x v="1"/>
    <n v="82"/>
    <x v="22"/>
    <n v="25684"/>
    <s v="RWANDA AIRLINES"/>
    <d v="2025-03-04T00:00:00"/>
    <d v="2025-03-16T00:00:00"/>
    <s v="VLO"/>
    <x v="2"/>
    <s v="USD"/>
    <n v="1856"/>
    <n v="1596.16"/>
    <n v="1856"/>
    <n v="0"/>
    <n v="0"/>
    <n v="0"/>
    <s v="Rwandair Airlines"/>
    <s v="Rwanda"/>
    <x v="47"/>
    <x v="0"/>
    <n v="0"/>
  </r>
  <r>
    <x v="1"/>
    <x v="1"/>
    <n v="82"/>
    <x v="22"/>
    <n v="25684"/>
    <s v="RWANDA AIRLINES"/>
    <d v="2025-03-04T00:00:00"/>
    <d v="2025-03-16T00:00:00"/>
    <s v="VLO"/>
    <x v="2"/>
    <s v="USD"/>
    <n v="1856"/>
    <n v="1596.16"/>
    <n v="1856"/>
    <n v="0"/>
    <n v="0"/>
    <n v="0"/>
    <s v="Rwandair Airlines"/>
    <s v="Rwanda"/>
    <x v="47"/>
    <x v="0"/>
    <n v="0"/>
  </r>
  <r>
    <x v="1"/>
    <x v="1"/>
    <n v="82"/>
    <x v="22"/>
    <n v="24812"/>
    <s v="EMIRATES AIRLINES"/>
    <d v="2025-03-04T00:00:00"/>
    <d v="2025-03-16T00:00:00"/>
    <s v="VLO"/>
    <x v="2"/>
    <s v="USD"/>
    <n v="3862.2"/>
    <n v="3321.4919999999997"/>
    <n v="3862.2"/>
    <n v="0"/>
    <n v="0"/>
    <n v="0"/>
    <s v="Emirates Airlines"/>
    <s v="United Arab Emirates"/>
    <x v="47"/>
    <x v="0"/>
    <n v="0"/>
  </r>
  <r>
    <x v="1"/>
    <x v="1"/>
    <n v="82"/>
    <x v="22"/>
    <n v="24812"/>
    <s v="VUELO EMIRATES"/>
    <d v="2025-03-04T00:00:00"/>
    <d v="2025-03-16T00:00:00"/>
    <s v="VLO"/>
    <x v="2"/>
    <s v="USD"/>
    <n v="3862.2"/>
    <n v="3321.4919999999997"/>
    <n v="3862.2"/>
    <n v="0"/>
    <n v="0"/>
    <n v="0"/>
    <s v="Emirates Airlines"/>
    <s v="United Arab Emirates"/>
    <x v="47"/>
    <x v="0"/>
    <n v="0"/>
  </r>
  <r>
    <x v="1"/>
    <x v="1"/>
    <n v="82"/>
    <x v="22"/>
    <n v="0"/>
    <s v="FEE EMISION"/>
    <d v="2025-03-04T00:00:00"/>
    <d v="2025-03-16T00:00:00"/>
    <s v="HPS"/>
    <x v="1"/>
    <s v="USD"/>
    <n v="35"/>
    <n v="30.099999999999998"/>
    <n v="35"/>
    <n v="35"/>
    <n v="30.099999999999998"/>
    <n v="35"/>
    <s v="FEES"/>
    <n v="0"/>
    <x v="47"/>
    <x v="0"/>
    <n v="1"/>
  </r>
  <r>
    <x v="1"/>
    <x v="1"/>
    <n v="82"/>
    <x v="22"/>
    <n v="0"/>
    <s v="FEE EMISION"/>
    <d v="2025-03-04T00:00:00"/>
    <d v="2025-03-16T00:00:00"/>
    <s v="HPS"/>
    <x v="1"/>
    <s v="USD"/>
    <n v="35"/>
    <n v="30.099999999999998"/>
    <n v="35"/>
    <n v="35"/>
    <n v="30.099999999999998"/>
    <n v="35"/>
    <s v="FEES"/>
    <n v="0"/>
    <x v="47"/>
    <x v="0"/>
    <n v="1"/>
  </r>
  <r>
    <x v="1"/>
    <x v="1"/>
    <n v="82"/>
    <x v="22"/>
    <n v="25656"/>
    <s v="KENYA AIRWAYS"/>
    <d v="2025-03-04T00:00:00"/>
    <d v="2025-03-16T00:00:00"/>
    <s v="VLO"/>
    <x v="2"/>
    <s v="USD"/>
    <n v="685.7"/>
    <n v="589.702"/>
    <n v="685.7"/>
    <n v="0"/>
    <n v="0"/>
    <n v="0"/>
    <s v="Kenya Airways"/>
    <s v="Kenya"/>
    <x v="47"/>
    <x v="0"/>
    <n v="0"/>
  </r>
  <r>
    <x v="1"/>
    <x v="1"/>
    <n v="82"/>
    <x v="22"/>
    <n v="0"/>
    <s v="Gastos de Operación"/>
    <d v="2025-03-04T00:00:00"/>
    <d v="2025-03-16T00:00:00"/>
    <s v="HPS"/>
    <x v="1"/>
    <s v="USD"/>
    <n v="4715.3900000000003"/>
    <n v="4055.2354"/>
    <n v="4715.3900000000003"/>
    <n v="4715.3900000000003"/>
    <n v="4055.2354"/>
    <n v="4715.3900000000003"/>
    <s v="FEES"/>
    <n v="0"/>
    <x v="47"/>
    <x v="0"/>
    <n v="1"/>
  </r>
  <r>
    <x v="1"/>
    <x v="1"/>
    <n v="83"/>
    <x v="22"/>
    <n v="25080"/>
    <s v="HYATT REGENCY DFW"/>
    <d v="2024-12-19T00:00:00"/>
    <d v="2024-12-20T00:00:00"/>
    <s v="HTL"/>
    <x v="4"/>
    <s v="USD"/>
    <n v="229"/>
    <n v="196.94"/>
    <n v="229"/>
    <n v="21.53"/>
    <n v="18.515800000000002"/>
    <n v="21.53"/>
    <s v="HYATT REGENCY DFW INTERNATIONAL AIRPORT"/>
    <s v="United States"/>
    <x v="0"/>
    <x v="2"/>
    <n v="9.4017467248908304E-2"/>
  </r>
  <r>
    <x v="1"/>
    <x v="1"/>
    <n v="84"/>
    <x v="16"/>
    <n v="25101"/>
    <s v="Vuelo Cracovia - Varsovia"/>
    <d v="2025-01-28T00:00:00"/>
    <d v="2025-01-28T00:00:00"/>
    <s v="VLO"/>
    <x v="2"/>
    <s v="USD"/>
    <n v="391.1"/>
    <n v="336.346"/>
    <n v="391.1"/>
    <n v="0"/>
    <n v="0"/>
    <n v="0"/>
    <s v="Lot Polish Airlines"/>
    <s v="United States"/>
    <x v="42"/>
    <x v="0"/>
    <n v="0"/>
  </r>
  <r>
    <x v="1"/>
    <x v="1"/>
    <n v="84"/>
    <x v="16"/>
    <n v="25102"/>
    <s v="Vuelo Ben Gurión - Cracovia"/>
    <d v="2025-01-28T00:00:00"/>
    <d v="2025-01-28T00:00:00"/>
    <s v="VLO"/>
    <x v="2"/>
    <s v="USD"/>
    <n v="339.68"/>
    <n v="292.12479999999999"/>
    <n v="339.68"/>
    <n v="0"/>
    <n v="0"/>
    <n v="0"/>
    <s v="El Al Israel Airlines"/>
    <s v="Israel"/>
    <x v="42"/>
    <x v="0"/>
    <n v="0"/>
  </r>
  <r>
    <x v="1"/>
    <x v="1"/>
    <n v="84"/>
    <x v="16"/>
    <n v="25101"/>
    <s v="Vuelo JQGWTP"/>
    <d v="2025-01-28T00:00:00"/>
    <d v="2025-01-28T00:00:00"/>
    <s v="VLO"/>
    <x v="2"/>
    <s v="USD"/>
    <n v="977.9"/>
    <n v="840.99399999999991"/>
    <n v="977.9"/>
    <n v="0"/>
    <n v="0"/>
    <n v="0"/>
    <s v="Lot Polish Airlines"/>
    <s v="United States"/>
    <x v="42"/>
    <x v="0"/>
    <n v="0"/>
  </r>
  <r>
    <x v="1"/>
    <x v="1"/>
    <n v="84"/>
    <x v="16"/>
    <n v="0"/>
    <s v="Fee de emisión"/>
    <d v="2025-01-28T00:00:00"/>
    <d v="2025-01-28T00:00:00"/>
    <s v="HPS"/>
    <x v="1"/>
    <s v="USD"/>
    <n v="150"/>
    <n v="129"/>
    <n v="150"/>
    <n v="150"/>
    <n v="129"/>
    <n v="150"/>
    <s v="FEES"/>
    <n v="0"/>
    <x v="42"/>
    <x v="0"/>
    <n v="1"/>
  </r>
  <r>
    <x v="1"/>
    <x v="1"/>
    <n v="85"/>
    <x v="16"/>
    <n v="25194"/>
    <s v="Transfer"/>
    <d v="2024-12-29T00:00:00"/>
    <d v="2024-12-29T00:00:00"/>
    <s v="TRF"/>
    <x v="5"/>
    <s v="USD"/>
    <n v="1357.19"/>
    <n v="1167.1834000000001"/>
    <n v="1357.19"/>
    <n v="0"/>
    <n v="0"/>
    <n v="0"/>
    <s v="Elite Car Services"/>
    <s v="Italy"/>
    <x v="31"/>
    <x v="2"/>
    <n v="0"/>
  </r>
  <r>
    <x v="1"/>
    <x v="1"/>
    <n v="85"/>
    <x v="16"/>
    <n v="25194"/>
    <s v="Transfer"/>
    <d v="2024-12-29T00:00:00"/>
    <d v="2024-12-29T00:00:00"/>
    <s v="TRF"/>
    <x v="5"/>
    <s v="USD"/>
    <n v="1658.79"/>
    <n v="1426.5593999999999"/>
    <n v="1658.79"/>
    <n v="0"/>
    <n v="0"/>
    <n v="0"/>
    <s v="Elite Car Services"/>
    <s v="Italy"/>
    <x v="31"/>
    <x v="2"/>
    <n v="0"/>
  </r>
  <r>
    <x v="1"/>
    <x v="1"/>
    <n v="85"/>
    <x v="16"/>
    <n v="25194"/>
    <s v="Transfer"/>
    <d v="2024-12-29T00:00:00"/>
    <d v="2024-12-29T00:00:00"/>
    <s v="TRF"/>
    <x v="5"/>
    <s v="USD"/>
    <n v="1357.19"/>
    <n v="1167.1834000000001"/>
    <n v="1357.19"/>
    <n v="0"/>
    <n v="0"/>
    <n v="0"/>
    <s v="Elite Car Services"/>
    <s v="Italy"/>
    <x v="31"/>
    <x v="2"/>
    <n v="0"/>
  </r>
  <r>
    <x v="1"/>
    <x v="1"/>
    <n v="85"/>
    <x v="16"/>
    <n v="25194"/>
    <s v="Transfer"/>
    <d v="2024-12-29T00:00:00"/>
    <d v="2024-12-29T00:00:00"/>
    <s v="TRF"/>
    <x v="5"/>
    <s v="USD"/>
    <n v="1206.4000000000001"/>
    <n v="1037.5040000000001"/>
    <n v="1206.4000000000001"/>
    <n v="0"/>
    <n v="0"/>
    <n v="0"/>
    <s v="Elite Car Services"/>
    <s v="Italy"/>
    <x v="31"/>
    <x v="2"/>
    <n v="0"/>
  </r>
  <r>
    <x v="1"/>
    <x v="1"/>
    <n v="85"/>
    <x v="16"/>
    <n v="25194"/>
    <s v="Transfer"/>
    <d v="2024-12-29T00:00:00"/>
    <d v="2024-12-29T00:00:00"/>
    <s v="TRF"/>
    <x v="5"/>
    <s v="USD"/>
    <n v="1206.4000000000001"/>
    <n v="1037.5040000000001"/>
    <n v="1206.4000000000001"/>
    <n v="0"/>
    <n v="0"/>
    <n v="0"/>
    <s v="Elite Car Services"/>
    <s v="Italy"/>
    <x v="31"/>
    <x v="2"/>
    <n v="0"/>
  </r>
  <r>
    <x v="1"/>
    <x v="1"/>
    <n v="85"/>
    <x v="16"/>
    <n v="26065"/>
    <s v="Servicios con LVH Global"/>
    <d v="2024-12-29T00:00:00"/>
    <d v="2024-12-29T00:00:00"/>
    <s v="HTL"/>
    <x v="4"/>
    <s v="USD"/>
    <n v="115823.8"/>
    <n v="99608.468000000008"/>
    <n v="115823.8"/>
    <n v="11582.38"/>
    <n v="9960.8467999999993"/>
    <n v="11582.38"/>
    <s v="LVH Global"/>
    <n v="0"/>
    <x v="31"/>
    <x v="2"/>
    <n v="9.9999999999999992E-2"/>
  </r>
  <r>
    <x v="1"/>
    <x v="1"/>
    <n v="85"/>
    <x v="16"/>
    <n v="25780"/>
    <s v="Comisión"/>
    <d v="2024-12-29T00:00:00"/>
    <d v="2024-12-29T00:00:00"/>
    <s v="TRF"/>
    <x v="5"/>
    <s v="USD"/>
    <n v="59.25"/>
    <n v="50.954999999999998"/>
    <n v="59.25"/>
    <n v="59.25"/>
    <n v="50.954999999999998"/>
    <n v="59.25"/>
    <s v="ROLZO"/>
    <s v="United Kingdom"/>
    <x v="31"/>
    <x v="2"/>
    <n v="1"/>
  </r>
  <r>
    <x v="1"/>
    <x v="1"/>
    <n v="85"/>
    <x v="16"/>
    <n v="25780"/>
    <s v="Comisión"/>
    <d v="2024-12-29T00:00:00"/>
    <d v="2024-12-29T00:00:00"/>
    <s v="TRF"/>
    <x v="5"/>
    <s v="USD"/>
    <n v="59.25"/>
    <n v="50.954999999999998"/>
    <n v="59.25"/>
    <n v="59.25"/>
    <n v="50.954999999999998"/>
    <n v="59.25"/>
    <s v="ROLZO"/>
    <s v="United Kingdom"/>
    <x v="31"/>
    <x v="2"/>
    <n v="1"/>
  </r>
  <r>
    <x v="1"/>
    <x v="1"/>
    <n v="85"/>
    <x v="16"/>
    <n v="25780"/>
    <s v="Comisión"/>
    <d v="2024-12-29T00:00:00"/>
    <d v="2024-12-29T00:00:00"/>
    <s v="TRF"/>
    <x v="5"/>
    <s v="USD"/>
    <n v="59.25"/>
    <n v="50.954999999999998"/>
    <n v="59.25"/>
    <n v="59.25"/>
    <n v="50.954999999999998"/>
    <n v="59.25"/>
    <s v="ROLZO"/>
    <s v="United Kingdom"/>
    <x v="31"/>
    <x v="2"/>
    <n v="1"/>
  </r>
  <r>
    <x v="1"/>
    <x v="1"/>
    <n v="85"/>
    <x v="16"/>
    <n v="25780"/>
    <s v="Comisión"/>
    <d v="2024-12-29T00:00:00"/>
    <d v="2024-12-29T00:00:00"/>
    <s v="TRF"/>
    <x v="5"/>
    <s v="USD"/>
    <n v="60"/>
    <n v="51.6"/>
    <n v="60"/>
    <n v="60"/>
    <n v="51.6"/>
    <n v="60"/>
    <s v="ROLZO"/>
    <s v="United Kingdom"/>
    <x v="31"/>
    <x v="2"/>
    <n v="1"/>
  </r>
  <r>
    <x v="1"/>
    <x v="1"/>
    <n v="85"/>
    <x v="16"/>
    <n v="25780"/>
    <s v="Comisión"/>
    <d v="2024-12-29T00:00:00"/>
    <d v="2024-12-29T00:00:00"/>
    <s v="TRF"/>
    <x v="5"/>
    <s v="USD"/>
    <n v="85.5"/>
    <n v="73.53"/>
    <n v="85.5"/>
    <n v="85.5"/>
    <n v="73.53"/>
    <n v="85.5"/>
    <s v="ROLZO"/>
    <s v="United Kingdom"/>
    <x v="31"/>
    <x v="2"/>
    <n v="1"/>
  </r>
  <r>
    <x v="1"/>
    <x v="1"/>
    <n v="85"/>
    <x v="16"/>
    <n v="25780"/>
    <s v="Traslado Rolzo"/>
    <d v="2024-12-29T00:00:00"/>
    <d v="2024-12-29T00:00:00"/>
    <s v="TRF"/>
    <x v="5"/>
    <s v="USD"/>
    <n v="2155"/>
    <n v="1853.3"/>
    <n v="2155"/>
    <n v="0"/>
    <n v="0"/>
    <n v="0"/>
    <s v="ROLZO"/>
    <s v="United Kingdom"/>
    <x v="31"/>
    <x v="2"/>
    <n v="0"/>
  </r>
  <r>
    <x v="1"/>
    <x v="1"/>
    <n v="85"/>
    <x v="16"/>
    <n v="0"/>
    <s v="Honorarios por Servicio Agencia"/>
    <d v="2024-12-29T00:00:00"/>
    <d v="2024-12-29T00:00:00"/>
    <s v="HPS"/>
    <x v="1"/>
    <s v="USD"/>
    <n v="1014.03"/>
    <n v="872.06579999999997"/>
    <n v="1014.03"/>
    <n v="1014.03"/>
    <n v="872.06579999999997"/>
    <n v="1014.03"/>
    <s v="FEES"/>
    <n v="0"/>
    <x v="31"/>
    <x v="2"/>
    <n v="1"/>
  </r>
  <r>
    <x v="1"/>
    <x v="1"/>
    <n v="86"/>
    <x v="22"/>
    <n v="23789"/>
    <s v="AFRICA"/>
    <d v="2025-09-22T00:00:00"/>
    <d v="2025-10-08T00:00:00"/>
    <s v="PKT"/>
    <x v="0"/>
    <s v="USD"/>
    <n v="326042.02"/>
    <n v="280396.1372"/>
    <n v="326042.02"/>
    <n v="45376.02"/>
    <n v="39023.377199999995"/>
    <n v="45376.02"/>
    <s v="TRIUMPH TRAVEL"/>
    <s v="South Africa"/>
    <x v="26"/>
    <x v="0"/>
    <n v="0.13917230668611363"/>
  </r>
  <r>
    <x v="1"/>
    <x v="1"/>
    <n v="86"/>
    <x v="22"/>
    <n v="26429"/>
    <s v="LACURE"/>
    <d v="2025-09-22T00:00:00"/>
    <d v="2025-10-08T00:00:00"/>
    <s v="HTL"/>
    <x v="4"/>
    <s v="USD"/>
    <n v="553.98"/>
    <n v="476.4228"/>
    <n v="553.98"/>
    <n v="0"/>
    <n v="0"/>
    <n v="0"/>
    <s v="LACURE"/>
    <s v="France"/>
    <x v="26"/>
    <x v="0"/>
    <n v="0"/>
  </r>
  <r>
    <x v="1"/>
    <x v="1"/>
    <n v="87"/>
    <x v="22"/>
    <n v="25188"/>
    <s v="TOURS"/>
    <d v="2025-01-20T00:00:00"/>
    <d v="2025-02-04T00:00:00"/>
    <s v="PKT"/>
    <x v="0"/>
    <s v="USD"/>
    <n v="4014.82"/>
    <n v="3452.7452000000003"/>
    <n v="4014.82"/>
    <n v="384.82"/>
    <n v="330.9452"/>
    <n v="384.82"/>
    <s v="TRAILS OF INDOCHINA"/>
    <s v="Vietnam"/>
    <x v="48"/>
    <x v="0"/>
    <n v="9.5849876208646961E-2"/>
  </r>
  <r>
    <x v="1"/>
    <x v="1"/>
    <n v="88"/>
    <x v="16"/>
    <n v="23590"/>
    <s v="Vuelo MEX-MIA"/>
    <d v="2025-01-10T00:00:00"/>
    <d v="2025-01-13T00:00:00"/>
    <s v="ABC"/>
    <x v="2"/>
    <s v="USD"/>
    <n v="800"/>
    <n v="688"/>
    <n v="800"/>
    <n v="0"/>
    <n v="0"/>
    <n v="0"/>
    <s v="AEROMÉXICO"/>
    <s v="Mexico"/>
    <x v="35"/>
    <x v="0"/>
    <n v="0"/>
  </r>
  <r>
    <x v="1"/>
    <x v="1"/>
    <n v="89"/>
    <x v="16"/>
    <n v="23590"/>
    <s v="Vuelo MEX-TIJ-LAX-MEX"/>
    <d v="2025-01-13T00:00:00"/>
    <d v="2025-01-19T00:00:00"/>
    <s v="VLO"/>
    <x v="2"/>
    <s v="USD"/>
    <n v="800"/>
    <n v="688"/>
    <n v="800"/>
    <n v="0"/>
    <n v="0"/>
    <n v="0"/>
    <s v="AEROMÉXICO"/>
    <s v="Mexico"/>
    <x v="29"/>
    <x v="0"/>
    <n v="0"/>
  </r>
  <r>
    <x v="1"/>
    <x v="1"/>
    <n v="89"/>
    <x v="16"/>
    <n v="0"/>
    <s v="Fee de emisión"/>
    <d v="2025-01-13T00:00:00"/>
    <d v="2025-01-19T00:00:00"/>
    <s v="CPT"/>
    <x v="1"/>
    <s v="USD"/>
    <n v="35"/>
    <n v="30.099999999999998"/>
    <n v="35"/>
    <n v="35"/>
    <n v="30.099999999999998"/>
    <n v="35"/>
    <s v="FEES"/>
    <n v="0"/>
    <x v="29"/>
    <x v="0"/>
    <n v="1"/>
  </r>
  <r>
    <x v="1"/>
    <x v="1"/>
    <n v="90"/>
    <x v="16"/>
    <n v="25238"/>
    <s v="Renta de Yate"/>
    <d v="2025-01-11T00:00:00"/>
    <d v="2025-01-11T00:00:00"/>
    <s v="OTR"/>
    <x v="3"/>
    <s v="MXN"/>
    <n v="99987.5"/>
    <n v="4799.4000000000005"/>
    <n v="5599.3"/>
    <n v="12033.5"/>
    <n v="577.60800000000006"/>
    <n v="673.87599999999998"/>
    <s v="Otaduy Yachts"/>
    <s v="Mexico"/>
    <x v="35"/>
    <x v="0"/>
    <n v="0.12035004375546943"/>
  </r>
  <r>
    <x v="1"/>
    <x v="1"/>
    <n v="91"/>
    <x v="16"/>
    <n v="25240"/>
    <s v="Vuelo MEX-JFK"/>
    <d v="2025-01-19T00:00:00"/>
    <d v="2025-01-19T00:00:00"/>
    <s v="VLO"/>
    <x v="2"/>
    <s v="MXN"/>
    <n v="9904"/>
    <n v="475.392"/>
    <n v="554.62400000000002"/>
    <n v="0"/>
    <n v="0"/>
    <n v="0"/>
    <s v="DELTA AIR LINES"/>
    <s v="United States"/>
    <x v="48"/>
    <x v="0"/>
    <n v="0"/>
  </r>
  <r>
    <x v="2"/>
    <x v="1"/>
    <n v="92"/>
    <x v="17"/>
    <n v="23921"/>
    <s v="Vuelo MEX-CDG-NBO"/>
    <d v="2025-01-03T00:00:00"/>
    <d v="2025-01-30T00:00:00"/>
    <s v="VLO"/>
    <x v="2"/>
    <s v="MXN"/>
    <n v="233520"/>
    <n v="11208.960000000001"/>
    <n v="13077.12"/>
    <n v="0"/>
    <n v="0"/>
    <n v="0"/>
    <s v="Air France"/>
    <s v="France"/>
    <x v="40"/>
    <x v="0"/>
    <n v="0"/>
  </r>
  <r>
    <x v="1"/>
    <x v="1"/>
    <n v="93"/>
    <x v="20"/>
    <n v="25247"/>
    <s v="HOTEL FOUGERE"/>
    <d v="2025-01-17T00:00:00"/>
    <d v="2025-01-21T00:00:00"/>
    <s v="HTL"/>
    <x v="4"/>
    <s v="EUR"/>
    <n v="1720"/>
    <n v="1720"/>
    <n v="1995.1999999999998"/>
    <n v="374.68"/>
    <n v="374.68"/>
    <n v="434.62879999999996"/>
    <s v="HOTEL FOUGERE"/>
    <s v="France"/>
    <x v="29"/>
    <x v="0"/>
    <n v="0.21783720930232559"/>
  </r>
  <r>
    <x v="1"/>
    <x v="1"/>
    <n v="93"/>
    <x v="20"/>
    <n v="25247"/>
    <s v="HOTEL FOUGERE"/>
    <d v="2025-01-17T00:00:00"/>
    <d v="2025-01-21T00:00:00"/>
    <s v="HTL"/>
    <x v="4"/>
    <s v="EUR"/>
    <n v="2720"/>
    <n v="2720"/>
    <n v="3155.2"/>
    <n v="0"/>
    <n v="0"/>
    <n v="0"/>
    <s v="HOTEL FOUGERE"/>
    <s v="France"/>
    <x v="29"/>
    <x v="0"/>
    <n v="0"/>
  </r>
  <r>
    <x v="1"/>
    <x v="1"/>
    <n v="94"/>
    <x v="20"/>
    <n v="24992"/>
    <s v="HOTEL CASA POLANCO"/>
    <d v="2025-02-02T00:00:00"/>
    <d v="2025-02-05T00:00:00"/>
    <s v="HTL"/>
    <x v="4"/>
    <s v="MXN"/>
    <n v="135027"/>
    <n v="6481.2960000000003"/>
    <n v="7561.5119999999997"/>
    <n v="13836.3"/>
    <n v="664.14239999999995"/>
    <n v="774.83280000000002"/>
    <s v="CASA POLANCO HOTEL BOUTIQUE"/>
    <s v="Mexico"/>
    <x v="41"/>
    <x v="0"/>
    <n v="0.10247061698771358"/>
  </r>
  <r>
    <x v="1"/>
    <x v="1"/>
    <n v="95"/>
    <x v="20"/>
    <n v="24992"/>
    <s v="CASA POLANCO"/>
    <d v="2025-02-01T00:00:00"/>
    <d v="2025-02-05T00:00:00"/>
    <s v="HTL"/>
    <x v="4"/>
    <s v="MXN"/>
    <n v="23614.400000000001"/>
    <n v="1133.4912000000002"/>
    <n v="1322.4064000000001"/>
    <n v="6236.06"/>
    <n v="299.33088000000004"/>
    <n v="349.21936000000005"/>
    <s v="CASA POLANCO HOTEL BOUTIQUE"/>
    <s v="Mexico"/>
    <x v="42"/>
    <x v="0"/>
    <n v="0.26407869774374959"/>
  </r>
  <r>
    <x v="1"/>
    <x v="1"/>
    <n v="96"/>
    <x v="16"/>
    <n v="25263"/>
    <s v="Hospedaje en Francia"/>
    <d v="2025-06-26T00:00:00"/>
    <d v="2025-07-03T00:00:00"/>
    <s v="HTL"/>
    <x v="4"/>
    <s v="EUR"/>
    <n v="18291.419999999998"/>
    <n v="18291.419999999998"/>
    <n v="21218.047199999997"/>
    <n v="1281.42"/>
    <n v="1281.42"/>
    <n v="1486.4472000000001"/>
    <s v="HOTEL DU CAP EDEN ROC"/>
    <s v="France"/>
    <x v="18"/>
    <x v="0"/>
    <n v="7.005579665220088E-2"/>
  </r>
  <r>
    <x v="1"/>
    <x v="1"/>
    <n v="97"/>
    <x v="20"/>
    <n v="25247"/>
    <s v="HOTEL FOUGERE"/>
    <d v="2025-02-15T00:00:00"/>
    <d v="2025-02-16T00:00:00"/>
    <s v="HTL"/>
    <x v="4"/>
    <s v="EUR"/>
    <n v="494.4"/>
    <n v="494.4"/>
    <n v="573.50399999999991"/>
    <n v="0"/>
    <n v="0"/>
    <n v="0"/>
    <s v="HOTEL FOUGERE"/>
    <s v="France"/>
    <x v="43"/>
    <x v="0"/>
    <n v="0"/>
  </r>
  <r>
    <x v="1"/>
    <x v="1"/>
    <n v="98"/>
    <x v="16"/>
    <n v="25363"/>
    <s v="Servicio de hospedaje"/>
    <d v="2025-04-12T00:00:00"/>
    <d v="2025-04-20T00:00:00"/>
    <s v="HTL"/>
    <x v="4"/>
    <s v="EUR"/>
    <n v="20650"/>
    <n v="20650"/>
    <n v="23954"/>
    <n v="2450.02"/>
    <n v="2450.02"/>
    <n v="2842.0231999999996"/>
    <s v="ROSEWOOD VILLA MAGNA"/>
    <s v="Spain"/>
    <x v="38"/>
    <x v="0"/>
    <n v="0.11864503631961258"/>
  </r>
  <r>
    <x v="1"/>
    <x v="1"/>
    <n v="98"/>
    <x v="16"/>
    <n v="23590"/>
    <s v="Vuelo MEX-MAD"/>
    <d v="2025-04-12T00:00:00"/>
    <d v="2025-04-20T00:00:00"/>
    <s v="VLO"/>
    <x v="2"/>
    <s v="EUR"/>
    <n v="9312"/>
    <n v="9312"/>
    <n v="10801.92"/>
    <n v="0"/>
    <n v="0"/>
    <n v="0"/>
    <s v="AEROMÉXICO"/>
    <s v="Mexico"/>
    <x v="38"/>
    <x v="0"/>
    <n v="0"/>
  </r>
  <r>
    <x v="1"/>
    <x v="1"/>
    <n v="98"/>
    <x v="16"/>
    <n v="0"/>
    <s v="Fee de emisión Vuelo MEX-MAD"/>
    <d v="2025-04-12T00:00:00"/>
    <d v="2025-04-20T00:00:00"/>
    <s v="HPS"/>
    <x v="1"/>
    <s v="EUR"/>
    <n v="105"/>
    <n v="105"/>
    <n v="121.8"/>
    <n v="105"/>
    <n v="105"/>
    <n v="121.8"/>
    <s v="FEES"/>
    <n v="0"/>
    <x v="38"/>
    <x v="0"/>
    <n v="1"/>
  </r>
  <r>
    <x v="1"/>
    <x v="1"/>
    <n v="98"/>
    <x v="16"/>
    <n v="26232"/>
    <s v="Servicios en España"/>
    <d v="2025-04-19T00:00:00"/>
    <d v="2025-04-20T00:00:00"/>
    <s v="ATR"/>
    <x v="0"/>
    <s v="EUR"/>
    <n v="2072"/>
    <n v="2072"/>
    <n v="2403.52"/>
    <n v="0"/>
    <n v="0"/>
    <n v="0"/>
    <s v="Exclusive Spain/Tailor-Made Travel"/>
    <s v="Spain"/>
    <x v="2"/>
    <x v="0"/>
    <n v="0"/>
  </r>
  <r>
    <x v="1"/>
    <x v="1"/>
    <n v="98"/>
    <x v="16"/>
    <n v="26232"/>
    <s v="Servicios en España"/>
    <d v="2025-04-16T00:00:00"/>
    <d v="2025-04-19T00:00:00"/>
    <s v="ATR"/>
    <x v="0"/>
    <s v="EUR"/>
    <n v="20218"/>
    <n v="20218"/>
    <n v="23452.879999999997"/>
    <n v="0"/>
    <n v="0"/>
    <n v="0"/>
    <s v="Exclusive Spain/Tailor-Made Travel"/>
    <s v="Spain"/>
    <x v="2"/>
    <x v="0"/>
    <n v="0"/>
  </r>
  <r>
    <x v="1"/>
    <x v="1"/>
    <n v="98"/>
    <x v="16"/>
    <n v="26232"/>
    <s v="Traslado Mercedes Minivan + Mercedes Class E"/>
    <d v="2025-04-12T00:00:00"/>
    <d v="2025-04-20T00:00:00"/>
    <s v="TRF"/>
    <x v="5"/>
    <s v="EUR"/>
    <n v="187.5"/>
    <n v="187.5"/>
    <n v="217.49999999999997"/>
    <n v="0"/>
    <n v="0"/>
    <n v="0"/>
    <s v="Exclusive Spain/Tailor-Made Travel"/>
    <s v="Spain"/>
    <x v="38"/>
    <x v="0"/>
    <n v="0"/>
  </r>
  <r>
    <x v="1"/>
    <x v="1"/>
    <n v="98"/>
    <x v="16"/>
    <n v="27092"/>
    <s v="Carpeta porta block Tamaño esquela"/>
    <d v="2025-04-12T00:00:00"/>
    <d v="2025-04-20T00:00:00"/>
    <s v="OTR"/>
    <x v="3"/>
    <s v="EUR"/>
    <n v="21.34"/>
    <n v="21.34"/>
    <n v="24.754399999999997"/>
    <n v="0"/>
    <n v="0"/>
    <n v="0"/>
    <s v="A MANO CUERO"/>
    <s v="Mexico"/>
    <x v="38"/>
    <x v="0"/>
    <n v="0"/>
  </r>
  <r>
    <x v="1"/>
    <x v="1"/>
    <n v="98"/>
    <x v="16"/>
    <n v="26232"/>
    <s v="Servicios extras con proveedor de España"/>
    <d v="2025-04-12T00:00:00"/>
    <d v="2025-04-20T00:00:00"/>
    <s v="ATR"/>
    <x v="0"/>
    <s v="EUR"/>
    <n v="824.05"/>
    <n v="824.05"/>
    <n v="955.89799999999991"/>
    <n v="0"/>
    <n v="0"/>
    <n v="0"/>
    <s v="Exclusive Spain/Tailor-Made Travel"/>
    <s v="Spain"/>
    <x v="38"/>
    <x v="0"/>
    <n v="0"/>
  </r>
  <r>
    <x v="1"/>
    <x v="1"/>
    <n v="98"/>
    <x v="16"/>
    <n v="26232"/>
    <s v="Servicios extras con proveedor de España"/>
    <d v="2025-04-12T00:00:00"/>
    <d v="2025-04-20T00:00:00"/>
    <s v="ATR"/>
    <x v="0"/>
    <s v="EUR"/>
    <n v="291.39999999999998"/>
    <n v="291.39999999999998"/>
    <n v="338.02399999999994"/>
    <n v="0"/>
    <n v="0"/>
    <n v="0"/>
    <s v="Exclusive Spain/Tailor-Made Travel"/>
    <s v="Spain"/>
    <x v="38"/>
    <x v="0"/>
    <n v="0"/>
  </r>
  <r>
    <x v="1"/>
    <x v="1"/>
    <n v="98"/>
    <x v="16"/>
    <n v="0"/>
    <s v="Gastos de Operación"/>
    <d v="2025-04-12T00:00:00"/>
    <d v="2025-04-20T00:00:00"/>
    <s v="HPS"/>
    <x v="1"/>
    <s v="EUR"/>
    <n v="1136.8699999999999"/>
    <n v="1136.8699999999999"/>
    <n v="1318.7691999999997"/>
    <n v="1136.8699999999999"/>
    <n v="1136.8699999999999"/>
    <n v="1318.7691999999997"/>
    <s v="FEES"/>
    <n v="0"/>
    <x v="38"/>
    <x v="0"/>
    <n v="1"/>
  </r>
  <r>
    <x v="1"/>
    <x v="1"/>
    <n v="98"/>
    <x v="16"/>
    <n v="0"/>
    <s v="Honorarios por Servicio Agencia"/>
    <d v="2025-04-12T00:00:00"/>
    <d v="2025-04-20T00:00:00"/>
    <s v="HPS"/>
    <x v="1"/>
    <s v="EUR"/>
    <n v="2099.1799999999998"/>
    <n v="2099.1799999999998"/>
    <n v="2435.0487999999996"/>
    <n v="2099.1799999999998"/>
    <n v="2099.1799999999998"/>
    <n v="2435.0487999999996"/>
    <s v="FEES"/>
    <n v="0"/>
    <x v="38"/>
    <x v="0"/>
    <n v="1"/>
  </r>
  <r>
    <x v="1"/>
    <x v="1"/>
    <n v="98"/>
    <x v="16"/>
    <n v="28839"/>
    <s v="Hospedaje en Madrid"/>
    <d v="2025-04-12T00:00:00"/>
    <d v="2025-04-20T00:00:00"/>
    <s v="HTL"/>
    <x v="4"/>
    <s v="EUR"/>
    <n v="2664"/>
    <n v="2664"/>
    <n v="3090.24"/>
    <n v="233.07"/>
    <n v="233.07"/>
    <n v="270.3612"/>
    <s v="SANTO MAURO, A LUXURY COLLECTION HOTEL, MADRID"/>
    <s v="Spain"/>
    <x v="38"/>
    <x v="0"/>
    <n v="8.7488738738738747E-2"/>
  </r>
  <r>
    <x v="1"/>
    <x v="1"/>
    <n v="98"/>
    <x v="16"/>
    <n v="27048"/>
    <s v="Hospedaje"/>
    <d v="2025-04-12T00:00:00"/>
    <d v="2025-04-20T00:00:00"/>
    <s v="HTL"/>
    <x v="4"/>
    <s v="EUR"/>
    <n v="1250.1500000000001"/>
    <n v="1250.1500000000001"/>
    <n v="1450.174"/>
    <n v="102.31"/>
    <n v="102.31"/>
    <n v="118.67959999999999"/>
    <s v="PALACIO SANTA CLARA, AUTOGRAPH COLLECTION"/>
    <s v="Spain"/>
    <x v="38"/>
    <x v="0"/>
    <n v="8.1838179418469784E-2"/>
  </r>
  <r>
    <x v="1"/>
    <x v="1"/>
    <n v="99"/>
    <x v="20"/>
    <n v="25274"/>
    <s v="ZANIER LE CHALET"/>
    <d v="2025-01-04T00:00:00"/>
    <d v="2025-01-10T00:00:00"/>
    <s v="HTL"/>
    <x v="4"/>
    <s v="EUR"/>
    <n v="26938.799999999999"/>
    <n v="26938.799999999999"/>
    <n v="31249.007999999998"/>
    <n v="5387.76"/>
    <n v="5387.76"/>
    <n v="6249.8015999999998"/>
    <s v="ZANNIER LE CHALET"/>
    <s v="France"/>
    <x v="40"/>
    <x v="0"/>
    <n v="0.2"/>
  </r>
  <r>
    <x v="1"/>
    <x v="1"/>
    <n v="100"/>
    <x v="22"/>
    <n v="25372"/>
    <s v="VIP Meet &amp; Greet Spain"/>
    <d v="2025-06-21T00:00:00"/>
    <d v="2025-07-25T00:00:00"/>
    <s v="TRF"/>
    <x v="5"/>
    <s v="USD"/>
    <n v="1586"/>
    <n v="1363.96"/>
    <n v="1586"/>
    <n v="0"/>
    <n v="0"/>
    <n v="0"/>
    <s v="Queen Of Clubs Lifestyle Luxury Services LTD"/>
    <s v="United Kingdom"/>
    <x v="33"/>
    <x v="0"/>
    <n v="0"/>
  </r>
  <r>
    <x v="1"/>
    <x v="1"/>
    <n v="100"/>
    <x v="22"/>
    <n v="24262"/>
    <s v="VUELOS MADRID"/>
    <d v="2025-06-21T00:00:00"/>
    <d v="2025-07-25T00:00:00"/>
    <s v="VLO"/>
    <x v="2"/>
    <s v="USD"/>
    <n v="2997"/>
    <n v="2577.42"/>
    <n v="2997"/>
    <n v="0"/>
    <n v="0"/>
    <n v="0"/>
    <s v="VIALLO, S.A."/>
    <s v="Mexico"/>
    <x v="33"/>
    <x v="0"/>
    <n v="0"/>
  </r>
  <r>
    <x v="1"/>
    <x v="1"/>
    <n v="100"/>
    <x v="22"/>
    <n v="24262"/>
    <s v="VUELO MADRID"/>
    <d v="2025-06-21T00:00:00"/>
    <d v="2025-07-25T00:00:00"/>
    <s v="VLO"/>
    <x v="2"/>
    <s v="USD"/>
    <n v="2997"/>
    <n v="2577.42"/>
    <n v="2997"/>
    <n v="0"/>
    <n v="0"/>
    <n v="0"/>
    <s v="VIALLO, S.A."/>
    <s v="Mexico"/>
    <x v="33"/>
    <x v="0"/>
    <n v="0"/>
  </r>
  <r>
    <x v="1"/>
    <x v="1"/>
    <n v="100"/>
    <x v="22"/>
    <n v="24262"/>
    <s v="VUELO MADRID"/>
    <d v="2025-06-21T00:00:00"/>
    <d v="2025-07-25T00:00:00"/>
    <s v="VLO"/>
    <x v="2"/>
    <s v="USD"/>
    <n v="2997"/>
    <n v="2577.42"/>
    <n v="2997"/>
    <n v="0"/>
    <n v="0"/>
    <n v="0"/>
    <s v="VIALLO, S.A."/>
    <s v="Mexico"/>
    <x v="33"/>
    <x v="0"/>
    <n v="0"/>
  </r>
  <r>
    <x v="1"/>
    <x v="1"/>
    <n v="100"/>
    <x v="22"/>
    <n v="24262"/>
    <s v="VUELO MADRID"/>
    <d v="2025-06-21T00:00:00"/>
    <d v="2025-07-25T00:00:00"/>
    <s v="VLO"/>
    <x v="2"/>
    <s v="USD"/>
    <n v="2997"/>
    <n v="2577.42"/>
    <n v="2997"/>
    <n v="0"/>
    <n v="0"/>
    <n v="0"/>
    <s v="VIALLO, S.A."/>
    <s v="Mexico"/>
    <x v="33"/>
    <x v="0"/>
    <n v="0"/>
  </r>
  <r>
    <x v="1"/>
    <x v="1"/>
    <n v="101"/>
    <x v="23"/>
    <n v="25338"/>
    <s v="DMC EXO"/>
    <d v="2025-05-10T00:00:00"/>
    <d v="2025-05-21T00:00:00"/>
    <s v="PKT"/>
    <x v="0"/>
    <s v="USD"/>
    <n v="54347.22"/>
    <n v="46738.609199999999"/>
    <n v="54347.22"/>
    <n v="11087.45"/>
    <n v="9535.2070000000003"/>
    <n v="11087.45"/>
    <s v="EXO Travel"/>
    <s v="Singapore"/>
    <x v="52"/>
    <x v="0"/>
    <n v="0.20401135513463248"/>
  </r>
  <r>
    <x v="1"/>
    <x v="1"/>
    <n v="101"/>
    <x v="23"/>
    <n v="0"/>
    <s v="Comisión pago tarjeta cliente 3.5%"/>
    <d v="2025-05-10T00:00:00"/>
    <d v="2025-05-21T00:00:00"/>
    <s v="CPT"/>
    <x v="1"/>
    <s v="USD"/>
    <n v="1628.58"/>
    <n v="1400.5788"/>
    <n v="1628.58"/>
    <n v="1628.58"/>
    <n v="1400.5788"/>
    <n v="1628.58"/>
    <s v="FEES"/>
    <n v="0"/>
    <x v="52"/>
    <x v="0"/>
    <n v="1"/>
  </r>
  <r>
    <x v="1"/>
    <x v="1"/>
    <n v="101"/>
    <x v="23"/>
    <n v="0"/>
    <s v="Sobrecomisión"/>
    <d v="2025-05-10T00:00:00"/>
    <d v="2025-05-21T00:00:00"/>
    <s v="HPS"/>
    <x v="1"/>
    <s v="USD"/>
    <n v="904.99"/>
    <n v="778.29139999999995"/>
    <n v="904.99"/>
    <n v="904.99"/>
    <n v="778.29139999999995"/>
    <n v="904.99"/>
    <s v="FEES"/>
    <n v="0"/>
    <x v="52"/>
    <x v="0"/>
    <n v="1"/>
  </r>
  <r>
    <x v="1"/>
    <x v="1"/>
    <n v="102"/>
    <x v="22"/>
    <n v="25348"/>
    <s v="DESIERTO, BURJ AL ARAB"/>
    <d v="2025-01-21T00:00:00"/>
    <d v="2025-01-26T00:00:00"/>
    <s v="PKT"/>
    <x v="0"/>
    <s v="USD"/>
    <n v="49681.81"/>
    <n v="42726.356599999999"/>
    <n v="49681.81"/>
    <n v="9079.81"/>
    <n v="7808.6365999999998"/>
    <n v="9079.81"/>
    <s v="ARABIAN LUX"/>
    <s v="United Arab Emirates"/>
    <x v="48"/>
    <x v="0"/>
    <n v="0.1827592432723365"/>
  </r>
  <r>
    <x v="1"/>
    <x v="1"/>
    <n v="102"/>
    <x v="22"/>
    <n v="24812"/>
    <s v="VUELO DUBAI"/>
    <d v="2025-01-22T00:00:00"/>
    <d v="2025-01-26T00:00:00"/>
    <s v="VLO"/>
    <x v="2"/>
    <s v="USD"/>
    <n v="4489.6000000000004"/>
    <n v="3861.056"/>
    <n v="4489.6000000000004"/>
    <n v="0"/>
    <n v="0"/>
    <n v="0"/>
    <s v="Emirates Airlines"/>
    <s v="United Arab Emirates"/>
    <x v="48"/>
    <x v="0"/>
    <n v="0"/>
  </r>
  <r>
    <x v="1"/>
    <x v="1"/>
    <n v="102"/>
    <x v="22"/>
    <n v="24812"/>
    <s v="VUELO DUBAI"/>
    <d v="2025-01-21T00:00:00"/>
    <d v="2025-01-26T00:00:00"/>
    <s v="VLO"/>
    <x v="2"/>
    <s v="USD"/>
    <n v="4489"/>
    <n v="3860.54"/>
    <n v="4489"/>
    <n v="0"/>
    <n v="0"/>
    <n v="0"/>
    <s v="Emirates Airlines"/>
    <s v="United Arab Emirates"/>
    <x v="48"/>
    <x v="0"/>
    <n v="0"/>
  </r>
  <r>
    <x v="1"/>
    <x v="1"/>
    <n v="102"/>
    <x v="22"/>
    <n v="24812"/>
    <s v="VUELO DUBAI"/>
    <d v="2025-01-21T00:00:00"/>
    <d v="2025-01-26T00:00:00"/>
    <s v="VLO"/>
    <x v="2"/>
    <s v="USD"/>
    <n v="4489.6000000000004"/>
    <n v="3861.056"/>
    <n v="4489.6000000000004"/>
    <n v="0"/>
    <n v="0"/>
    <n v="0"/>
    <s v="Emirates Airlines"/>
    <s v="United Arab Emirates"/>
    <x v="48"/>
    <x v="0"/>
    <n v="0"/>
  </r>
  <r>
    <x v="1"/>
    <x v="1"/>
    <n v="102"/>
    <x v="22"/>
    <n v="24812"/>
    <s v="VUELO DUBAI"/>
    <d v="2025-01-22T00:00:00"/>
    <d v="2025-01-26T00:00:00"/>
    <s v="VLO"/>
    <x v="2"/>
    <s v="USD"/>
    <n v="4489.6000000000004"/>
    <n v="3861.056"/>
    <n v="4489.6000000000004"/>
    <n v="0"/>
    <n v="0"/>
    <n v="0"/>
    <s v="Emirates Airlines"/>
    <s v="United Arab Emirates"/>
    <x v="48"/>
    <x v="0"/>
    <n v="0"/>
  </r>
  <r>
    <x v="1"/>
    <x v="1"/>
    <n v="102"/>
    <x v="22"/>
    <n v="24812"/>
    <s v="VUELO DUBAI"/>
    <d v="2025-01-22T00:00:00"/>
    <d v="2025-01-26T00:00:00"/>
    <s v="VLO"/>
    <x v="2"/>
    <s v="USD"/>
    <n v="4489.6000000000004"/>
    <n v="3861.056"/>
    <n v="4489.6000000000004"/>
    <n v="0"/>
    <n v="0"/>
    <n v="0"/>
    <s v="Emirates Airlines"/>
    <s v="United Arab Emirates"/>
    <x v="48"/>
    <x v="0"/>
    <n v="0"/>
  </r>
  <r>
    <x v="1"/>
    <x v="1"/>
    <n v="103"/>
    <x v="20"/>
    <n v="25360"/>
    <s v="Viaje Japon Febrero"/>
    <d v="2025-02-11T00:00:00"/>
    <d v="2025-02-23T00:00:00"/>
    <s v="PKT"/>
    <x v="0"/>
    <s v="USD"/>
    <n v="10240"/>
    <n v="8806.4"/>
    <n v="10240"/>
    <n v="1228.8"/>
    <n v="1056.768"/>
    <n v="1228.8"/>
    <s v="Luxury Japan"/>
    <s v="Japan"/>
    <x v="43"/>
    <x v="0"/>
    <n v="0.12"/>
  </r>
  <r>
    <x v="1"/>
    <x v="1"/>
    <n v="104"/>
    <x v="20"/>
    <n v="25053"/>
    <s v="Estanacia del 11 -12 Feb"/>
    <d v="2025-02-12T00:00:00"/>
    <d v="2025-02-23T00:00:00"/>
    <s v="HTL"/>
    <x v="4"/>
    <s v="USD"/>
    <n v="1171"/>
    <n v="1007.06"/>
    <n v="1171"/>
    <n v="68.62"/>
    <n v="59.013200000000005"/>
    <n v="68.62"/>
    <s v="THE RITZ CARLTON NIKKO"/>
    <s v="Japan"/>
    <x v="43"/>
    <x v="0"/>
    <n v="5.8599487617421009E-2"/>
  </r>
  <r>
    <x v="1"/>
    <x v="1"/>
    <n v="104"/>
    <x v="20"/>
    <n v="25362"/>
    <s v="Estancia 12-16 Febrero"/>
    <d v="2025-02-12T00:00:00"/>
    <d v="2025-02-16T00:00:00"/>
    <s v="HTL"/>
    <x v="4"/>
    <s v="USD"/>
    <n v="9278"/>
    <n v="7979.08"/>
    <n v="9278"/>
    <n v="664.55"/>
    <n v="571.51299999999992"/>
    <n v="664.55"/>
    <s v="AMAN TOKYO"/>
    <s v="Japan"/>
    <x v="43"/>
    <x v="0"/>
    <n v="7.1626428109506354E-2"/>
  </r>
  <r>
    <x v="1"/>
    <x v="1"/>
    <n v="104"/>
    <x v="20"/>
    <n v="25362"/>
    <s v="Estancia del 21-23 Feb"/>
    <d v="2025-02-21T00:00:00"/>
    <d v="2025-02-23T00:00:00"/>
    <s v="HTL"/>
    <x v="4"/>
    <s v="USD"/>
    <n v="4764.21"/>
    <n v="4097.2205999999996"/>
    <n v="4764.21"/>
    <n v="341.26"/>
    <n v="293.48359999999997"/>
    <n v="341.26"/>
    <s v="AMAN TOKYO"/>
    <s v="Japan"/>
    <x v="44"/>
    <x v="0"/>
    <n v="7.1629923953813956E-2"/>
  </r>
  <r>
    <x v="1"/>
    <x v="1"/>
    <n v="105"/>
    <x v="20"/>
    <n v="25366"/>
    <s v="Estancia Zesati"/>
    <d v="2025-01-17T00:00:00"/>
    <d v="2025-01-18T00:00:00"/>
    <s v="HTL"/>
    <x v="4"/>
    <s v="USD"/>
    <n v="268"/>
    <n v="230.48"/>
    <n v="268"/>
    <n v="22.77"/>
    <n v="19.5822"/>
    <n v="22.77"/>
    <s v="FOUR SEASONS HOTEL JAKARTA"/>
    <s v="Indonesia"/>
    <x v="29"/>
    <x v="0"/>
    <n v="8.4962686567164172E-2"/>
  </r>
  <r>
    <x v="1"/>
    <x v="1"/>
    <n v="106"/>
    <x v="20"/>
    <n v="25366"/>
    <s v="Estancia Negrete"/>
    <d v="2025-01-17T00:00:00"/>
    <d v="2025-01-18T00:00:00"/>
    <s v="HTL"/>
    <x v="4"/>
    <s v="USD"/>
    <n v="268"/>
    <n v="230.48"/>
    <n v="268"/>
    <n v="21.2"/>
    <n v="18.231999999999999"/>
    <n v="21.2"/>
    <s v="FOUR SEASONS HOTEL JAKARTA"/>
    <s v="Indonesia"/>
    <x v="29"/>
    <x v="0"/>
    <n v="7.9104477611940296E-2"/>
  </r>
  <r>
    <x v="1"/>
    <x v="1"/>
    <n v="107"/>
    <x v="20"/>
    <n v="25366"/>
    <s v="Habitacion 1"/>
    <d v="2025-01-17T00:00:00"/>
    <d v="2025-01-18T00:00:00"/>
    <s v="HTL"/>
    <x v="4"/>
    <s v="USD"/>
    <n v="247"/>
    <n v="212.42"/>
    <n v="247"/>
    <n v="20.55"/>
    <n v="17.673000000000002"/>
    <n v="20.55"/>
    <s v="FOUR SEASONS HOTEL JAKARTA"/>
    <s v="Indonesia"/>
    <x v="29"/>
    <x v="0"/>
    <n v="8.3198380566801622E-2"/>
  </r>
  <r>
    <x v="1"/>
    <x v="1"/>
    <n v="107"/>
    <x v="20"/>
    <n v="25366"/>
    <s v="Habitacion 2"/>
    <d v="2025-01-17T00:00:00"/>
    <d v="2025-01-18T00:00:00"/>
    <s v="HTL"/>
    <x v="4"/>
    <s v="USD"/>
    <n v="247"/>
    <n v="212.42"/>
    <n v="247"/>
    <n v="20.55"/>
    <n v="17.673000000000002"/>
    <n v="20.55"/>
    <s v="FOUR SEASONS HOTEL JAKARTA"/>
    <s v="Indonesia"/>
    <x v="29"/>
    <x v="0"/>
    <n v="8.3198380566801622E-2"/>
  </r>
  <r>
    <x v="1"/>
    <x v="1"/>
    <n v="108"/>
    <x v="22"/>
    <n v="25371"/>
    <s v="SOLARIS RESIDENCES VAIL"/>
    <d v="2024-12-21T00:00:00"/>
    <d v="2024-12-30T00:00:00"/>
    <s v="HTL"/>
    <x v="4"/>
    <s v="USD"/>
    <n v="76619.67"/>
    <n v="65892.916199999992"/>
    <n v="76619.67"/>
    <n v="6812.1"/>
    <n v="5858.4059999999999"/>
    <n v="6812.1"/>
    <s v="SOLARIS RESIDENCES"/>
    <s v="United States"/>
    <x v="0"/>
    <x v="2"/>
    <n v="8.8907978851905795E-2"/>
  </r>
  <r>
    <x v="1"/>
    <x v="1"/>
    <n v="109"/>
    <x v="22"/>
    <n v="24262"/>
    <s v="VUELO MIAMI"/>
    <d v="2025-02-13T00:00:00"/>
    <d v="2025-02-17T00:00:00"/>
    <s v="VLO"/>
    <x v="2"/>
    <s v="MXN"/>
    <n v="27257"/>
    <n v="1308.336"/>
    <n v="1526.3920000000001"/>
    <n v="0"/>
    <n v="0"/>
    <n v="0"/>
    <s v="VIALLO, S.A."/>
    <s v="Mexico"/>
    <x v="43"/>
    <x v="0"/>
    <n v="0"/>
  </r>
  <r>
    <x v="1"/>
    <x v="1"/>
    <n v="109"/>
    <x v="22"/>
    <n v="24262"/>
    <s v="VUELO MIAMI"/>
    <d v="2025-02-13T00:00:00"/>
    <d v="2025-02-17T00:00:00"/>
    <s v="VLO"/>
    <x v="2"/>
    <s v="MXN"/>
    <n v="22772"/>
    <n v="1093.056"/>
    <n v="1275.232"/>
    <n v="0"/>
    <n v="0"/>
    <n v="0"/>
    <s v="VIALLO, S.A."/>
    <s v="Mexico"/>
    <x v="43"/>
    <x v="0"/>
    <n v="0"/>
  </r>
  <r>
    <x v="1"/>
    <x v="1"/>
    <n v="109"/>
    <x v="22"/>
    <n v="24262"/>
    <s v="VUELO MIAMI"/>
    <d v="2025-02-13T00:00:00"/>
    <d v="2025-02-17T00:00:00"/>
    <s v="VLO"/>
    <x v="2"/>
    <s v="MXN"/>
    <n v="22772"/>
    <n v="1093.056"/>
    <n v="1275.232"/>
    <n v="0"/>
    <n v="0"/>
    <n v="0"/>
    <s v="VIALLO, S.A."/>
    <s v="Mexico"/>
    <x v="43"/>
    <x v="0"/>
    <n v="0"/>
  </r>
  <r>
    <x v="1"/>
    <x v="1"/>
    <n v="109"/>
    <x v="22"/>
    <n v="24262"/>
    <s v="VUELO MIAMI"/>
    <d v="2025-02-13T00:00:00"/>
    <d v="2025-02-17T00:00:00"/>
    <s v="VLO"/>
    <x v="2"/>
    <s v="MXN"/>
    <n v="22772"/>
    <n v="1093.056"/>
    <n v="1275.232"/>
    <n v="0"/>
    <n v="0"/>
    <n v="0"/>
    <s v="VIALLO, S.A."/>
    <s v="Mexico"/>
    <x v="43"/>
    <x v="0"/>
    <n v="0"/>
  </r>
  <r>
    <x v="1"/>
    <x v="1"/>
    <n v="110"/>
    <x v="22"/>
    <n v="23966"/>
    <s v="VUELO ISLANDIA"/>
    <d v="2025-02-01T00:00:00"/>
    <d v="2025-02-02T00:00:00"/>
    <s v="VLO"/>
    <x v="2"/>
    <s v="USD"/>
    <n v="302.2"/>
    <n v="259.892"/>
    <n v="302.2"/>
    <n v="0"/>
    <n v="0"/>
    <n v="0"/>
    <s v="British Airways"/>
    <s v="United Kingdom"/>
    <x v="42"/>
    <x v="0"/>
    <n v="0"/>
  </r>
  <r>
    <x v="1"/>
    <x v="1"/>
    <n v="111"/>
    <x v="22"/>
    <n v="25372"/>
    <s v="TRASLADOS Y TOURS"/>
    <d v="2024-12-21T00:00:00"/>
    <d v="2025-01-06T00:00:00"/>
    <s v="PKT"/>
    <x v="0"/>
    <s v="GPB"/>
    <n v="13774"/>
    <n v="15840.099999999999"/>
    <n v="18457.16"/>
    <n v="1377.4"/>
    <n v="1584.01"/>
    <n v="1845.7160000000001"/>
    <s v="Queen Of Clubs Lifestyle Luxury Services LTD"/>
    <s v="United Kingdom"/>
    <x v="0"/>
    <x v="2"/>
    <n v="0.1"/>
  </r>
  <r>
    <x v="1"/>
    <x v="1"/>
    <n v="111"/>
    <x v="22"/>
    <n v="25373"/>
    <s v="PENINSULA LONDON"/>
    <d v="2024-12-21T00:00:00"/>
    <d v="2025-01-06T00:00:00"/>
    <s v="HTL"/>
    <x v="4"/>
    <s v="GPB"/>
    <n v="35132"/>
    <n v="40401.799999999996"/>
    <n v="47076.880000000005"/>
    <n v="2256"/>
    <n v="2594.3999999999996"/>
    <n v="3023.04"/>
    <s v="PENINSULA"/>
    <s v="United Kingdom"/>
    <x v="0"/>
    <x v="2"/>
    <n v="6.421496071957189E-2"/>
  </r>
  <r>
    <x v="1"/>
    <x v="1"/>
    <n v="111"/>
    <x v="22"/>
    <n v="25374"/>
    <s v="HECKFIELD PLACE"/>
    <d v="2024-12-21T00:00:00"/>
    <d v="2025-01-06T00:00:00"/>
    <s v="HTL"/>
    <x v="4"/>
    <s v="GPB"/>
    <n v="27935"/>
    <n v="32125.249999999996"/>
    <n v="37432.9"/>
    <n v="1793.83"/>
    <n v="2062.9044999999996"/>
    <n v="2403.7321999999999"/>
    <s v="HECKFIELD PLACE"/>
    <s v="United Kingdom"/>
    <x v="0"/>
    <x v="2"/>
    <n v="6.4214426346876671E-2"/>
  </r>
  <r>
    <x v="1"/>
    <x v="1"/>
    <n v="111"/>
    <x v="22"/>
    <n v="25375"/>
    <s v="DAKOTA LEEDS"/>
    <d v="2024-12-21T00:00:00"/>
    <d v="2025-01-06T00:00:00"/>
    <s v="HTL"/>
    <x v="4"/>
    <s v="GPB"/>
    <n v="5578"/>
    <n v="6414.7"/>
    <n v="7474.52"/>
    <n v="153.06"/>
    <n v="176.01899999999998"/>
    <n v="205.10040000000001"/>
    <s v="DAKOTA HOTEL LEEDS"/>
    <s v="United Kingdom"/>
    <x v="0"/>
    <x v="2"/>
    <n v="2.7439942631767657E-2"/>
  </r>
  <r>
    <x v="1"/>
    <x v="1"/>
    <n v="112"/>
    <x v="20"/>
    <n v="25188"/>
    <s v="TOUR POR LUANG PRABANG"/>
    <d v="2025-01-21T00:00:00"/>
    <d v="2025-01-24T00:00:00"/>
    <s v="PKT"/>
    <x v="0"/>
    <s v="USD"/>
    <n v="4392"/>
    <n v="3777.12"/>
    <n v="4392"/>
    <n v="572"/>
    <n v="491.92"/>
    <n v="572"/>
    <s v="TRAILS OF INDOCHINA"/>
    <s v="Vietnam"/>
    <x v="48"/>
    <x v="0"/>
    <n v="0.13023679417122039"/>
  </r>
  <r>
    <x v="1"/>
    <x v="1"/>
    <n v="113"/>
    <x v="20"/>
    <n v="24994"/>
    <s v="HOTEL SEBASTIAN"/>
    <d v="2024-12-26T00:00:00"/>
    <d v="2025-01-04T00:00:00"/>
    <s v="HTL"/>
    <x v="4"/>
    <s v="USD"/>
    <n v="19416.79"/>
    <n v="16698.439399999999"/>
    <n v="19416.79"/>
    <n v="1699.1"/>
    <n v="1461.2259999999999"/>
    <n v="1699.1"/>
    <s v="SKISHOP"/>
    <s v="Mexico"/>
    <x v="1"/>
    <x v="2"/>
    <n v="8.7506740300533709E-2"/>
  </r>
  <r>
    <x v="1"/>
    <x v="1"/>
    <n v="113"/>
    <x v="20"/>
    <n v="24994"/>
    <s v="LIFT TICKET X 2 DIAS"/>
    <d v="2024-12-26T00:00:00"/>
    <d v="2025-01-04T00:00:00"/>
    <s v="OTR"/>
    <x v="3"/>
    <s v="USD"/>
    <n v="613.6"/>
    <n v="527.69600000000003"/>
    <n v="613.6"/>
    <n v="59"/>
    <n v="50.74"/>
    <n v="59"/>
    <s v="SKISHOP"/>
    <s v="Mexico"/>
    <x v="1"/>
    <x v="2"/>
    <n v="9.6153846153846145E-2"/>
  </r>
  <r>
    <x v="1"/>
    <x v="1"/>
    <n v="113"/>
    <x v="20"/>
    <n v="24994"/>
    <s v="LIFT TICKET POR 6 DIAS"/>
    <d v="2024-12-26T00:00:00"/>
    <d v="2025-01-04T00:00:00"/>
    <s v="OTR"/>
    <x v="3"/>
    <s v="USD"/>
    <n v="747"/>
    <n v="642.41999999999996"/>
    <n v="747"/>
    <n v="74.7"/>
    <n v="64.242000000000004"/>
    <n v="74.7"/>
    <s v="SKISHOP"/>
    <s v="Mexico"/>
    <x v="1"/>
    <x v="2"/>
    <n v="0.1"/>
  </r>
  <r>
    <x v="1"/>
    <x v="1"/>
    <n v="114"/>
    <x v="16"/>
    <n v="25379"/>
    <s v="Hospedaje familiar en One&amp;Only Mandarina"/>
    <d v="2025-05-19T00:00:00"/>
    <d v="2025-05-23T00:00:00"/>
    <s v="HTL"/>
    <x v="4"/>
    <s v="MXN"/>
    <n v="113312.48"/>
    <n v="5438.9990399999997"/>
    <n v="6345.4988800000001"/>
    <n v="11498.11"/>
    <n v="551.90928000000008"/>
    <n v="643.89416000000006"/>
    <s v="ONE&amp;ONLY MANDARINA"/>
    <s v="Mexico"/>
    <x v="7"/>
    <x v="0"/>
    <n v="0.10147258271992636"/>
  </r>
  <r>
    <x v="1"/>
    <x v="1"/>
    <n v="115"/>
    <x v="22"/>
    <n v="25383"/>
    <s v="SILVERSEA"/>
    <d v="2025-10-24T00:00:00"/>
    <d v="2025-11-04T00:00:00"/>
    <s v="CRC"/>
    <x v="8"/>
    <s v="USD"/>
    <n v="122450"/>
    <n v="105307"/>
    <n v="122450"/>
    <n v="12245"/>
    <n v="10530.7"/>
    <n v="12245"/>
    <s v="Silversea"/>
    <s v="Monaco"/>
    <x v="21"/>
    <x v="0"/>
    <n v="0.1"/>
  </r>
  <r>
    <x v="1"/>
    <x v="1"/>
    <n v="115"/>
    <x v="22"/>
    <n v="25954"/>
    <s v="HOTELES, TRASLADOS, TOURS, ARACARI"/>
    <d v="2025-10-16T00:00:00"/>
    <d v="2025-10-24T00:00:00"/>
    <s v="PKT"/>
    <x v="0"/>
    <s v="USD"/>
    <n v="76675"/>
    <n v="65940.5"/>
    <n v="76675"/>
    <n v="12141"/>
    <n v="10441.26"/>
    <n v="12141"/>
    <s v="ARACARI TRAVEL"/>
    <s v="Peru"/>
    <x v="25"/>
    <x v="0"/>
    <n v="0.15834365829801109"/>
  </r>
  <r>
    <x v="1"/>
    <x v="1"/>
    <n v="115"/>
    <x v="22"/>
    <n v="28934"/>
    <s v="TE BUDIMAN MANDY MR"/>
    <d v="2025-11-02T00:00:00"/>
    <s v="0000-00-00"/>
    <s v="VLO"/>
    <x v="2"/>
    <s v="USD"/>
    <n v="454"/>
    <n v="390.44"/>
    <n v="454"/>
    <n v="5.42"/>
    <n v="4.6612"/>
    <n v="5.42"/>
    <s v="F1S USA"/>
    <s v="United States"/>
    <x v="34"/>
    <x v="0"/>
    <n v="1.1938325991189427E-2"/>
  </r>
  <r>
    <x v="1"/>
    <x v="1"/>
    <n v="115"/>
    <x v="22"/>
    <n v="28934"/>
    <s v="TE ISHAK AIDA MRS"/>
    <d v="2025-10-24T00:00:00"/>
    <s v="0000-00-00"/>
    <s v="VLO"/>
    <x v="2"/>
    <s v="USD"/>
    <n v="383.37"/>
    <n v="329.69819999999999"/>
    <n v="383.37"/>
    <n v="5.48"/>
    <n v="4.7128000000000005"/>
    <n v="5.48"/>
    <s v="F1S USA"/>
    <s v="United States"/>
    <x v="21"/>
    <x v="0"/>
    <n v="1.4294284894488354E-2"/>
  </r>
  <r>
    <x v="1"/>
    <x v="1"/>
    <n v="115"/>
    <x v="22"/>
    <n v="28934"/>
    <s v="TE GUNAWAN MARLINA MRS"/>
    <d v="2025-10-24T00:00:00"/>
    <s v="0000-00-00"/>
    <s v="VLO"/>
    <x v="2"/>
    <s v="USD"/>
    <n v="383.37"/>
    <n v="329.69819999999999"/>
    <n v="383.37"/>
    <n v="5.48"/>
    <n v="4.7128000000000005"/>
    <n v="5.48"/>
    <s v="F1S USA"/>
    <s v="United States"/>
    <x v="21"/>
    <x v="0"/>
    <n v="1.4294284894488354E-2"/>
  </r>
  <r>
    <x v="1"/>
    <x v="1"/>
    <n v="115"/>
    <x v="22"/>
    <n v="28934"/>
    <s v="TE ISHAK AIDA MRS"/>
    <d v="2025-11-02T00:00:00"/>
    <s v="0000-00-00"/>
    <s v="VLO"/>
    <x v="2"/>
    <s v="USD"/>
    <n v="456"/>
    <n v="392.15999999999997"/>
    <n v="456"/>
    <n v="7.64"/>
    <n v="6.5703999999999994"/>
    <n v="7.64"/>
    <s v="F1S USA"/>
    <s v="United States"/>
    <x v="34"/>
    <x v="0"/>
    <n v="1.6754385964912279E-2"/>
  </r>
  <r>
    <x v="1"/>
    <x v="1"/>
    <n v="115"/>
    <x v="22"/>
    <n v="28934"/>
    <s v="TE GUNAWAN MARLINA MRS"/>
    <d v="2025-11-02T00:00:00"/>
    <s v="0000-00-00"/>
    <s v="VLO"/>
    <x v="2"/>
    <s v="USD"/>
    <n v="456"/>
    <n v="392.15999999999997"/>
    <n v="456"/>
    <n v="7.64"/>
    <n v="6.5703999999999994"/>
    <n v="7.64"/>
    <s v="F1S USA"/>
    <s v="United States"/>
    <x v="34"/>
    <x v="0"/>
    <n v="1.6754385964912279E-2"/>
  </r>
  <r>
    <x v="1"/>
    <x v="1"/>
    <n v="115"/>
    <x v="22"/>
    <n v="28934"/>
    <s v="TE WIDJAJA MARGARETHA MRS"/>
    <s v="0000-00-00"/>
    <s v="0000-00-00"/>
    <s v="VLO"/>
    <x v="2"/>
    <s v="USD"/>
    <n v="456"/>
    <n v="392.15999999999997"/>
    <n v="456"/>
    <n v="7.64"/>
    <n v="6.5703999999999994"/>
    <n v="7.64"/>
    <s v="F1S USA"/>
    <s v="United States"/>
    <x v="49"/>
    <x v="3"/>
    <n v="1.6754385964912279E-2"/>
  </r>
  <r>
    <x v="1"/>
    <x v="1"/>
    <n v="115"/>
    <x v="22"/>
    <n v="28934"/>
    <s v="TE GOZALI ALVIN MR"/>
    <s v="0000-00-00"/>
    <s v="0000-00-00"/>
    <s v="VLO"/>
    <x v="2"/>
    <s v="USD"/>
    <n v="456"/>
    <n v="392.15999999999997"/>
    <n v="456"/>
    <n v="7.64"/>
    <n v="6.5703999999999994"/>
    <n v="7.64"/>
    <s v="F1S USA"/>
    <s v="United States"/>
    <x v="49"/>
    <x v="3"/>
    <n v="1.6754385964912279E-2"/>
  </r>
  <r>
    <x v="1"/>
    <x v="1"/>
    <n v="115"/>
    <x v="22"/>
    <n v="28934"/>
    <s v="TE TANIHAHA NOBEL MR"/>
    <d v="2025-10-24T00:00:00"/>
    <s v="0000-00-00"/>
    <s v="VLO"/>
    <x v="2"/>
    <s v="USD"/>
    <n v="206.94"/>
    <n v="177.9684"/>
    <n v="206.94"/>
    <n v="0"/>
    <n v="0"/>
    <n v="0"/>
    <s v="F1S USA"/>
    <s v="United States"/>
    <x v="21"/>
    <x v="0"/>
    <n v="0"/>
  </r>
  <r>
    <x v="1"/>
    <x v="1"/>
    <n v="115"/>
    <x v="22"/>
    <n v="28934"/>
    <s v="TE BUDIMAN MANDY SATRIA MR"/>
    <d v="2025-10-24T00:00:00"/>
    <s v="0000-00-00"/>
    <s v="VLO"/>
    <x v="2"/>
    <s v="USD"/>
    <n v="206.94"/>
    <n v="177.9684"/>
    <n v="206.94"/>
    <n v="0"/>
    <n v="0"/>
    <n v="0"/>
    <s v="F1S USA"/>
    <s v="United States"/>
    <x v="21"/>
    <x v="0"/>
    <n v="0"/>
  </r>
  <r>
    <x v="1"/>
    <x v="1"/>
    <n v="115"/>
    <x v="22"/>
    <n v="28934"/>
    <s v="TE TANOYO JOKO MR"/>
    <d v="2025-10-24T00:00:00"/>
    <s v="0000-00-00"/>
    <s v="VLO"/>
    <x v="2"/>
    <s v="USD"/>
    <n v="206.94"/>
    <n v="177.9684"/>
    <n v="206.94"/>
    <n v="0"/>
    <n v="0"/>
    <n v="0"/>
    <s v="F1S USA"/>
    <s v="United States"/>
    <x v="21"/>
    <x v="0"/>
    <n v="0"/>
  </r>
  <r>
    <x v="1"/>
    <x v="1"/>
    <n v="115"/>
    <x v="22"/>
    <n v="28934"/>
    <s v="TE SURIADINATA REGAN MR"/>
    <d v="2025-10-24T00:00:00"/>
    <s v="0000-00-00"/>
    <s v="VLO"/>
    <x v="2"/>
    <s v="USD"/>
    <n v="206.94"/>
    <n v="177.9684"/>
    <n v="206.94"/>
    <n v="0"/>
    <n v="0"/>
    <n v="0"/>
    <s v="F1S USA"/>
    <s v="United States"/>
    <x v="21"/>
    <x v="0"/>
    <n v="0"/>
  </r>
  <r>
    <x v="1"/>
    <x v="1"/>
    <n v="115"/>
    <x v="22"/>
    <n v="28934"/>
    <s v="ME TANIHAHA NOBEL MR"/>
    <d v="2025-10-16T00:00:00"/>
    <s v="0000-00-00"/>
    <s v="VLO"/>
    <x v="2"/>
    <s v="USD"/>
    <n v="70"/>
    <n v="60.199999999999996"/>
    <n v="70"/>
    <n v="0"/>
    <n v="0"/>
    <n v="0"/>
    <s v="F1S USA"/>
    <s v="United States"/>
    <x v="25"/>
    <x v="0"/>
    <n v="0"/>
  </r>
  <r>
    <x v="1"/>
    <x v="1"/>
    <n v="115"/>
    <x v="22"/>
    <n v="28934"/>
    <s v="ME BUDIMAN MANDY SATRIA MR"/>
    <d v="2025-10-16T00:00:00"/>
    <s v="0000-00-00"/>
    <s v="VLO"/>
    <x v="2"/>
    <s v="USD"/>
    <n v="68"/>
    <n v="58.48"/>
    <n v="68"/>
    <n v="0"/>
    <n v="0"/>
    <n v="0"/>
    <s v="F1S USA"/>
    <s v="United States"/>
    <x v="25"/>
    <x v="0"/>
    <n v="0"/>
  </r>
  <r>
    <x v="1"/>
    <x v="1"/>
    <n v="115"/>
    <x v="22"/>
    <n v="28934"/>
    <s v="ME TANOYO JOKO MR"/>
    <d v="2025-10-16T00:00:00"/>
    <s v="0000-00-00"/>
    <s v="VLO"/>
    <x v="2"/>
    <s v="USD"/>
    <n v="68"/>
    <n v="58.48"/>
    <n v="68"/>
    <n v="0"/>
    <n v="0"/>
    <n v="0"/>
    <s v="F1S USA"/>
    <s v="United States"/>
    <x v="25"/>
    <x v="0"/>
    <n v="0"/>
  </r>
  <r>
    <x v="1"/>
    <x v="1"/>
    <n v="115"/>
    <x v="22"/>
    <n v="28934"/>
    <s v="ME SURIADINATA REGAN MR"/>
    <d v="2025-10-16T00:00:00"/>
    <s v="0000-00-00"/>
    <s v="VLO"/>
    <x v="2"/>
    <s v="USD"/>
    <n v="70"/>
    <n v="60.199999999999996"/>
    <n v="70"/>
    <n v="0"/>
    <n v="0"/>
    <n v="0"/>
    <s v="F1S USA"/>
    <s v="United States"/>
    <x v="25"/>
    <x v="0"/>
    <n v="0"/>
  </r>
  <r>
    <x v="1"/>
    <x v="1"/>
    <n v="115"/>
    <x v="22"/>
    <n v="28934"/>
    <s v="ME TANIHAHA NOBEL MR"/>
    <d v="2025-10-16T00:00:00"/>
    <s v="0000-00-00"/>
    <s v="VLO"/>
    <x v="2"/>
    <s v="USD"/>
    <n v="47.2"/>
    <n v="40.591999999999999"/>
    <n v="47.2"/>
    <n v="0"/>
    <n v="0"/>
    <n v="0"/>
    <s v="F1S USA"/>
    <s v="United States"/>
    <x v="25"/>
    <x v="0"/>
    <n v="0"/>
  </r>
  <r>
    <x v="1"/>
    <x v="1"/>
    <n v="115"/>
    <x v="22"/>
    <n v="28934"/>
    <s v="ME BUDIMAN MANDY SATRIA MR"/>
    <d v="2025-10-26T00:00:00"/>
    <s v="0000-00-00"/>
    <s v="VLO"/>
    <x v="2"/>
    <s v="USD"/>
    <n v="47.2"/>
    <n v="40.591999999999999"/>
    <n v="47.2"/>
    <n v="0"/>
    <n v="0"/>
    <n v="0"/>
    <s v="F1S USA"/>
    <s v="United States"/>
    <x v="22"/>
    <x v="0"/>
    <n v="0"/>
  </r>
  <r>
    <x v="1"/>
    <x v="1"/>
    <n v="115"/>
    <x v="22"/>
    <n v="28934"/>
    <s v="ME TANOYO JOKO MR"/>
    <d v="2025-10-16T00:00:00"/>
    <d v="2025-11-05T00:00:00"/>
    <s v="VLO"/>
    <x v="2"/>
    <s v="USD"/>
    <n v="47.2"/>
    <n v="40.591999999999999"/>
    <n v="47.2"/>
    <n v="0"/>
    <n v="0"/>
    <n v="0"/>
    <s v="F1S USA"/>
    <s v="United States"/>
    <x v="25"/>
    <x v="0"/>
    <n v="0"/>
  </r>
  <r>
    <x v="1"/>
    <x v="1"/>
    <n v="115"/>
    <x v="22"/>
    <n v="28934"/>
    <s v="ME SURIADINATA REGAN MR"/>
    <d v="2025-10-16T00:00:00"/>
    <s v="0000-00-00"/>
    <s v="VLO"/>
    <x v="2"/>
    <s v="USD"/>
    <n v="47.2"/>
    <n v="40.591999999999999"/>
    <n v="47.2"/>
    <n v="0"/>
    <n v="0"/>
    <n v="0"/>
    <s v="F1S USA"/>
    <s v="United States"/>
    <x v="25"/>
    <x v="0"/>
    <n v="0"/>
  </r>
  <r>
    <x v="1"/>
    <x v="1"/>
    <n v="115"/>
    <x v="22"/>
    <n v="28934"/>
    <s v="TE TANIHAHA NOBEL MR"/>
    <s v="0000-00-00"/>
    <s v="0000-00-00"/>
    <s v="VLO"/>
    <x v="2"/>
    <s v="USD"/>
    <n v="179.97"/>
    <n v="154.77420000000001"/>
    <n v="179.97"/>
    <n v="0"/>
    <n v="0"/>
    <n v="0"/>
    <s v="F1S USA"/>
    <s v="United States"/>
    <x v="49"/>
    <x v="3"/>
    <n v="0"/>
  </r>
  <r>
    <x v="1"/>
    <x v="1"/>
    <n v="115"/>
    <x v="22"/>
    <n v="28934"/>
    <s v="TE BUDIMAN MANDY SATRIA MR"/>
    <s v="0000-00-00"/>
    <s v="0000-00-00"/>
    <s v="VLO"/>
    <x v="2"/>
    <s v="USD"/>
    <n v="179.97"/>
    <n v="154.77420000000001"/>
    <n v="179.97"/>
    <n v="0"/>
    <n v="0"/>
    <n v="0"/>
    <s v="F1S USA"/>
    <s v="United States"/>
    <x v="49"/>
    <x v="3"/>
    <n v="0"/>
  </r>
  <r>
    <x v="1"/>
    <x v="1"/>
    <n v="115"/>
    <x v="22"/>
    <n v="28934"/>
    <s v="TE TANOYO JOKO MR"/>
    <s v="0000-00-00"/>
    <s v="0000-00-00"/>
    <s v="VLO"/>
    <x v="2"/>
    <s v="USD"/>
    <n v="179.97"/>
    <n v="154.77420000000001"/>
    <n v="179.97"/>
    <n v="0"/>
    <n v="0"/>
    <n v="0"/>
    <s v="F1S USA"/>
    <s v="United States"/>
    <x v="49"/>
    <x v="3"/>
    <n v="0"/>
  </r>
  <r>
    <x v="1"/>
    <x v="1"/>
    <n v="115"/>
    <x v="22"/>
    <n v="28934"/>
    <s v="TE SURIADINATA REGAN MR"/>
    <s v="0000-00-00"/>
    <s v="0000-00-00"/>
    <s v="VLO"/>
    <x v="2"/>
    <s v="USD"/>
    <n v="179.97"/>
    <n v="154.77420000000001"/>
    <n v="179.97"/>
    <n v="0"/>
    <n v="0"/>
    <n v="0"/>
    <s v="F1S USA"/>
    <s v="United States"/>
    <x v="49"/>
    <x v="3"/>
    <n v="0"/>
  </r>
  <r>
    <x v="1"/>
    <x v="1"/>
    <n v="115"/>
    <x v="22"/>
    <n v="28934"/>
    <s v="TE TANIHAHA NOBEL MR"/>
    <d v="2025-11-02T00:00:00"/>
    <s v="0000-00-00"/>
    <s v="VLO"/>
    <x v="2"/>
    <s v="USD"/>
    <n v="456"/>
    <n v="392.15999999999997"/>
    <n v="456"/>
    <n v="7.64"/>
    <n v="6.5703999999999994"/>
    <n v="7.64"/>
    <s v="F1S USA"/>
    <s v="United States"/>
    <x v="34"/>
    <x v="0"/>
    <n v="1.6754385964912279E-2"/>
  </r>
  <r>
    <x v="1"/>
    <x v="1"/>
    <n v="115"/>
    <x v="22"/>
    <n v="28934"/>
    <s v="TE TANOYO JOKO MR"/>
    <d v="2025-11-02T00:00:00"/>
    <s v="0000-00-00"/>
    <s v="VLO"/>
    <x v="2"/>
    <s v="USD"/>
    <n v="454"/>
    <n v="390.44"/>
    <n v="454"/>
    <n v="5.42"/>
    <n v="4.6612"/>
    <n v="5.42"/>
    <s v="F1S USA"/>
    <s v="United States"/>
    <x v="34"/>
    <x v="0"/>
    <n v="1.1938325991189427E-2"/>
  </r>
  <r>
    <x v="1"/>
    <x v="1"/>
    <n v="115"/>
    <x v="22"/>
    <n v="28934"/>
    <s v="TE WIDJAJA MARGARETHA NATALIA MRS"/>
    <s v="0000-00-00"/>
    <s v="0000-00-00"/>
    <s v="VLO"/>
    <x v="2"/>
    <s v="USD"/>
    <n v="383.37"/>
    <n v="329.69819999999999"/>
    <n v="383.37"/>
    <n v="5.48"/>
    <n v="4.7128000000000005"/>
    <n v="5.48"/>
    <s v="F1S USA"/>
    <s v="United States"/>
    <x v="49"/>
    <x v="3"/>
    <n v="1.4294284894488354E-2"/>
  </r>
  <r>
    <x v="1"/>
    <x v="1"/>
    <n v="115"/>
    <x v="22"/>
    <n v="28934"/>
    <s v="TE GOZALI ALVIN MR"/>
    <s v="0000-00-00"/>
    <s v="0000-00-00"/>
    <s v="VLO"/>
    <x v="2"/>
    <s v="USD"/>
    <n v="383.37"/>
    <n v="329.69819999999999"/>
    <n v="383.37"/>
    <n v="5.48"/>
    <n v="4.7128000000000005"/>
    <n v="5.48"/>
    <s v="F1S USA"/>
    <s v="United States"/>
    <x v="49"/>
    <x v="3"/>
    <n v="1.4294284894488354E-2"/>
  </r>
  <r>
    <x v="1"/>
    <x v="1"/>
    <n v="115"/>
    <x v="22"/>
    <n v="28934"/>
    <s v="REEMBOLSO TR 0457178514086"/>
    <d v="2025-10-18T00:00:00"/>
    <d v="2025-10-24T00:00:00"/>
    <s v="VLO"/>
    <x v="2"/>
    <s v="USD"/>
    <n v="-383.37"/>
    <n v="-329.69819999999999"/>
    <n v="-383.37"/>
    <n v="0"/>
    <n v="0"/>
    <n v="0"/>
    <s v="REEMBOLSOS"/>
    <s v="United States"/>
    <x v="25"/>
    <x v="0"/>
    <n v="0"/>
  </r>
  <r>
    <x v="1"/>
    <x v="1"/>
    <n v="115"/>
    <x v="22"/>
    <n v="28934"/>
    <s v="REEMBOLSO TR 0457178514087"/>
    <d v="2025-10-18T00:00:00"/>
    <d v="2025-10-24T00:00:00"/>
    <s v="VLO"/>
    <x v="2"/>
    <s v="USD"/>
    <n v="-383.37"/>
    <n v="-329.69819999999999"/>
    <n v="-383.37"/>
    <n v="0"/>
    <n v="0"/>
    <n v="0"/>
    <s v="REEMBOLSOS"/>
    <s v="United States"/>
    <x v="25"/>
    <x v="0"/>
    <n v="0"/>
  </r>
  <r>
    <x v="1"/>
    <x v="1"/>
    <n v="115"/>
    <x v="22"/>
    <n v="28934"/>
    <s v="REEMBOLSO TR 0457178514112"/>
    <d v="2025-11-01T00:00:00"/>
    <d v="2025-11-02T00:00:00"/>
    <s v="VLO"/>
    <x v="2"/>
    <s v="USD"/>
    <n v="-456"/>
    <n v="-392.15999999999997"/>
    <n v="-456"/>
    <n v="0"/>
    <n v="0"/>
    <n v="0"/>
    <s v="REEMBOLSOS"/>
    <s v="United States"/>
    <x v="22"/>
    <x v="0"/>
    <n v="0"/>
  </r>
  <r>
    <x v="1"/>
    <x v="1"/>
    <n v="115"/>
    <x v="22"/>
    <n v="28934"/>
    <s v="REEMBOLSO TR 0457178514113"/>
    <d v="2025-11-01T00:00:00"/>
    <d v="2025-11-02T00:00:00"/>
    <s v="VLO"/>
    <x v="2"/>
    <s v="USD"/>
    <n v="-456"/>
    <n v="-392.15999999999997"/>
    <n v="-456"/>
    <n v="0"/>
    <n v="0"/>
    <n v="0"/>
    <s v="REEMBOLSOS"/>
    <s v="United States"/>
    <x v="22"/>
    <x v="0"/>
    <n v="0"/>
  </r>
  <r>
    <x v="1"/>
    <x v="1"/>
    <n v="115"/>
    <x v="22"/>
    <n v="28934"/>
    <s v="TE TANIHAHA NOBEL MR"/>
    <d v="2025-10-18T00:00:00"/>
    <s v="0000-00-00"/>
    <s v="VLO"/>
    <x v="2"/>
    <s v="USD"/>
    <n v="155.97999999999999"/>
    <n v="134.14279999999999"/>
    <n v="155.97999999999999"/>
    <n v="0"/>
    <n v="0"/>
    <n v="0"/>
    <s v="F1S USA"/>
    <s v="United States"/>
    <x v="25"/>
    <x v="0"/>
    <n v="0"/>
  </r>
  <r>
    <x v="1"/>
    <x v="1"/>
    <n v="115"/>
    <x v="22"/>
    <n v="28934"/>
    <s v="TE TANOYO JOKO MR"/>
    <d v="2025-10-18T00:00:00"/>
    <s v="0000-00-00"/>
    <s v="VLO"/>
    <x v="2"/>
    <s v="USD"/>
    <n v="155.97999999999999"/>
    <n v="134.14279999999999"/>
    <n v="155.97999999999999"/>
    <n v="0"/>
    <n v="0"/>
    <n v="0"/>
    <s v="F1S USA"/>
    <s v="United States"/>
    <x v="25"/>
    <x v="0"/>
    <n v="0"/>
  </r>
  <r>
    <x v="1"/>
    <x v="1"/>
    <n v="115"/>
    <x v="22"/>
    <n v="28934"/>
    <s v="TE BUDIMAN MANDY SATRIA MR"/>
    <d v="2025-10-18T00:00:00"/>
    <s v="0000-00-00"/>
    <s v="VLO"/>
    <x v="2"/>
    <s v="USD"/>
    <n v="34.44"/>
    <n v="29.618399999999998"/>
    <n v="34.44"/>
    <n v="0"/>
    <n v="0"/>
    <n v="0"/>
    <s v="F1S USA"/>
    <s v="United States"/>
    <x v="25"/>
    <x v="0"/>
    <n v="0"/>
  </r>
  <r>
    <x v="1"/>
    <x v="1"/>
    <n v="115"/>
    <x v="22"/>
    <n v="28934"/>
    <s v="TE SURIADINATA REGAN MR"/>
    <d v="2025-10-18T00:00:00"/>
    <s v="0000-00-00"/>
    <s v="VLO"/>
    <x v="2"/>
    <s v="USD"/>
    <n v="34.44"/>
    <n v="29.618399999999998"/>
    <n v="34.44"/>
    <n v="0"/>
    <n v="0"/>
    <n v="0"/>
    <s v="F1S USA"/>
    <s v="United States"/>
    <x v="25"/>
    <x v="0"/>
    <n v="0"/>
  </r>
  <r>
    <x v="1"/>
    <x v="1"/>
    <n v="115"/>
    <x v="22"/>
    <n v="28934"/>
    <s v="ME BUDIMAN MANDY SATRIA MR"/>
    <d v="2025-10-04T00:00:00"/>
    <s v="0000-00-00"/>
    <s v="VLO"/>
    <x v="2"/>
    <s v="USD"/>
    <n v="19"/>
    <n v="16.34"/>
    <n v="19"/>
    <n v="0"/>
    <n v="0"/>
    <n v="0"/>
    <s v="F1S USA"/>
    <s v="United States"/>
    <x v="23"/>
    <x v="0"/>
    <n v="0"/>
  </r>
  <r>
    <x v="1"/>
    <x v="1"/>
    <n v="115"/>
    <x v="22"/>
    <n v="28934"/>
    <s v="ME SURIADINATA REGAN MR"/>
    <d v="2025-10-04T00:00:00"/>
    <s v="0000-00-00"/>
    <s v="VLO"/>
    <x v="2"/>
    <s v="USD"/>
    <n v="20"/>
    <n v="17.2"/>
    <n v="20"/>
    <n v="0"/>
    <n v="0"/>
    <n v="0"/>
    <s v="F1S USA"/>
    <s v="United States"/>
    <x v="23"/>
    <x v="0"/>
    <n v="0"/>
  </r>
  <r>
    <x v="1"/>
    <x v="1"/>
    <n v="115"/>
    <x v="22"/>
    <n v="0"/>
    <s v="FEE TKT"/>
    <s v="0000-00-00"/>
    <s v="0000-00-00"/>
    <s v="HPS"/>
    <x v="1"/>
    <s v="USD"/>
    <n v="210"/>
    <n v="180.6"/>
    <n v="210"/>
    <n v="210"/>
    <n v="180.6"/>
    <n v="210"/>
    <s v="FEES"/>
    <n v="0"/>
    <x v="49"/>
    <x v="3"/>
    <n v="1"/>
  </r>
  <r>
    <x v="1"/>
    <x v="1"/>
    <n v="115"/>
    <x v="22"/>
    <n v="25383"/>
    <s v="REEMBOLSO CABINA 1"/>
    <d v="2025-10-20T00:00:00"/>
    <d v="2025-11-04T00:00:00"/>
    <s v="CRC"/>
    <x v="8"/>
    <s v="USD"/>
    <n v="-12690"/>
    <n v="-10913.4"/>
    <n v="-12690"/>
    <n v="0"/>
    <n v="0"/>
    <n v="0"/>
    <s v="REEMBOLSOS"/>
    <s v="Monaco"/>
    <x v="21"/>
    <x v="0"/>
    <n v="0"/>
  </r>
  <r>
    <x v="1"/>
    <x v="1"/>
    <n v="115"/>
    <x v="22"/>
    <n v="28934"/>
    <s v="BUDIMAN MANDY SATRIA MR"/>
    <d v="2025-10-18T00:00:00"/>
    <d v="2025-10-18T00:00:00"/>
    <s v="VLO"/>
    <x v="2"/>
    <s v="USD"/>
    <n v="179.97"/>
    <n v="154.77420000000001"/>
    <n v="179.97"/>
    <n v="0"/>
    <n v="0"/>
    <n v="0"/>
    <s v="F1S USA"/>
    <s v="United States"/>
    <x v="25"/>
    <x v="0"/>
    <n v="0"/>
  </r>
  <r>
    <x v="1"/>
    <x v="1"/>
    <n v="115"/>
    <x v="22"/>
    <n v="28934"/>
    <s v="SURIADINATA REGAN MR"/>
    <d v="2025-10-18T00:00:00"/>
    <d v="2025-10-18T00:00:00"/>
    <s v="VLO"/>
    <x v="2"/>
    <s v="USD"/>
    <n v="179.97"/>
    <n v="154.77420000000001"/>
    <n v="179.97"/>
    <n v="0"/>
    <n v="0"/>
    <n v="0"/>
    <s v="F1S USA"/>
    <s v="United States"/>
    <x v="25"/>
    <x v="0"/>
    <n v="0"/>
  </r>
  <r>
    <x v="1"/>
    <x v="1"/>
    <n v="115"/>
    <x v="22"/>
    <n v="28934"/>
    <s v="BUDIMAN MANDY SATRIA MR"/>
    <d v="2025-10-18T00:00:00"/>
    <d v="2025-10-18T00:00:00"/>
    <s v="VLO"/>
    <x v="2"/>
    <s v="USD"/>
    <n v="34.44"/>
    <n v="29.618399999999998"/>
    <n v="34.44"/>
    <n v="0"/>
    <n v="0"/>
    <n v="0"/>
    <s v="F1S USA"/>
    <s v="United States"/>
    <x v="25"/>
    <x v="0"/>
    <n v="0"/>
  </r>
  <r>
    <x v="1"/>
    <x v="1"/>
    <n v="115"/>
    <x v="22"/>
    <n v="28934"/>
    <s v="SURIADINATA REGAN MR"/>
    <d v="2025-10-18T00:00:00"/>
    <d v="2025-10-18T00:00:00"/>
    <s v="VLO"/>
    <x v="2"/>
    <s v="USD"/>
    <n v="34.44"/>
    <n v="29.618399999999998"/>
    <n v="34.44"/>
    <n v="0"/>
    <n v="0"/>
    <n v="0"/>
    <s v="F1S USA"/>
    <s v="United States"/>
    <x v="25"/>
    <x v="0"/>
    <n v="0"/>
  </r>
  <r>
    <x v="1"/>
    <x v="1"/>
    <n v="115"/>
    <x v="22"/>
    <n v="28934"/>
    <s v="BUDIMAN MANDY SATRIA MR"/>
    <d v="2025-10-18T00:00:00"/>
    <d v="2025-10-18T00:00:00"/>
    <s v="VLO"/>
    <x v="2"/>
    <s v="USD"/>
    <n v="19"/>
    <n v="16.34"/>
    <n v="19"/>
    <n v="0"/>
    <n v="0"/>
    <n v="0"/>
    <s v="F1S USA"/>
    <s v="United States"/>
    <x v="25"/>
    <x v="0"/>
    <n v="0"/>
  </r>
  <r>
    <x v="1"/>
    <x v="1"/>
    <n v="115"/>
    <x v="22"/>
    <n v="28934"/>
    <s v="SURIADINATA REGAN MR"/>
    <d v="2025-10-18T00:00:00"/>
    <d v="2025-10-18T00:00:00"/>
    <s v="VLO"/>
    <x v="2"/>
    <s v="USD"/>
    <n v="20"/>
    <n v="17.2"/>
    <n v="20"/>
    <n v="0"/>
    <n v="0"/>
    <n v="0"/>
    <s v="F1S USA"/>
    <s v="United States"/>
    <x v="25"/>
    <x v="0"/>
    <n v="0"/>
  </r>
  <r>
    <x v="1"/>
    <x v="1"/>
    <n v="115"/>
    <x v="22"/>
    <n v="28934"/>
    <s v="BUDIMAN MANDY SATRIA MR"/>
    <d v="2025-10-18T00:00:00"/>
    <d v="2025-10-18T00:00:00"/>
    <s v="VLO"/>
    <x v="2"/>
    <s v="USD"/>
    <n v="30"/>
    <n v="25.8"/>
    <n v="30"/>
    <n v="0"/>
    <n v="0"/>
    <n v="0"/>
    <s v="F1S USA"/>
    <s v="United States"/>
    <x v="25"/>
    <x v="0"/>
    <n v="0"/>
  </r>
  <r>
    <x v="1"/>
    <x v="1"/>
    <n v="115"/>
    <x v="22"/>
    <n v="28934"/>
    <s v="BUDIMAN MANDY SATRIA MR"/>
    <d v="2025-10-18T00:00:00"/>
    <d v="2025-10-18T00:00:00"/>
    <s v="VLO"/>
    <x v="2"/>
    <s v="USD"/>
    <n v="50"/>
    <n v="43"/>
    <n v="50"/>
    <n v="0"/>
    <n v="0"/>
    <n v="0"/>
    <s v="F1S USA"/>
    <s v="United States"/>
    <x v="25"/>
    <x v="0"/>
    <n v="0"/>
  </r>
  <r>
    <x v="1"/>
    <x v="1"/>
    <n v="115"/>
    <x v="22"/>
    <n v="28934"/>
    <s v="SURIADINATA REGAN MR"/>
    <d v="2025-10-18T00:00:00"/>
    <d v="2025-10-18T00:00:00"/>
    <s v="VLO"/>
    <x v="2"/>
    <s v="USD"/>
    <n v="30"/>
    <n v="25.8"/>
    <n v="30"/>
    <n v="0"/>
    <n v="0"/>
    <n v="0"/>
    <s v="F1S USA"/>
    <s v="United States"/>
    <x v="25"/>
    <x v="0"/>
    <n v="0"/>
  </r>
  <r>
    <x v="1"/>
    <x v="1"/>
    <n v="115"/>
    <x v="22"/>
    <n v="28934"/>
    <s v="SURIADINATA REGAN MR"/>
    <d v="2025-10-18T00:00:00"/>
    <d v="2025-10-18T00:00:00"/>
    <s v="VLO"/>
    <x v="2"/>
    <s v="USD"/>
    <n v="50"/>
    <n v="43"/>
    <n v="50"/>
    <n v="0"/>
    <n v="0"/>
    <n v="0"/>
    <s v="F1S USA"/>
    <s v="United States"/>
    <x v="25"/>
    <x v="0"/>
    <n v="0"/>
  </r>
  <r>
    <x v="1"/>
    <x v="1"/>
    <n v="115"/>
    <x v="22"/>
    <n v="28934"/>
    <s v="BUDIMAN MANDY SATRIA MR"/>
    <d v="2025-10-18T00:00:00"/>
    <d v="2025-10-18T00:00:00"/>
    <s v="VLO"/>
    <x v="2"/>
    <s v="USD"/>
    <n v="33"/>
    <n v="28.38"/>
    <n v="33"/>
    <n v="0"/>
    <n v="0"/>
    <n v="0"/>
    <s v="F1S USA"/>
    <s v="United States"/>
    <x v="25"/>
    <x v="0"/>
    <n v="0"/>
  </r>
  <r>
    <x v="1"/>
    <x v="1"/>
    <n v="115"/>
    <x v="22"/>
    <n v="28934"/>
    <s v="SURIADINATA REGAN MR"/>
    <d v="2025-10-18T00:00:00"/>
    <d v="2025-10-18T00:00:00"/>
    <s v="VLO"/>
    <x v="2"/>
    <s v="USD"/>
    <n v="33"/>
    <n v="28.38"/>
    <n v="33"/>
    <n v="0"/>
    <n v="0"/>
    <n v="0"/>
    <s v="F1S USA"/>
    <s v="United States"/>
    <x v="25"/>
    <x v="0"/>
    <n v="0"/>
  </r>
  <r>
    <x v="1"/>
    <x v="1"/>
    <n v="115"/>
    <x v="22"/>
    <n v="28934"/>
    <s v="ISHAK AIDA MRS"/>
    <d v="2025-11-02T00:00:00"/>
    <d v="2025-11-02T00:00:00"/>
    <s v="VLO"/>
    <x v="2"/>
    <s v="USD"/>
    <n v="83.19"/>
    <n v="71.543399999999991"/>
    <n v="83.19"/>
    <n v="0"/>
    <n v="0"/>
    <n v="0"/>
    <s v="F1S USA"/>
    <s v="United States"/>
    <x v="34"/>
    <x v="0"/>
    <n v="0"/>
  </r>
  <r>
    <x v="1"/>
    <x v="1"/>
    <n v="115"/>
    <x v="22"/>
    <n v="28934"/>
    <s v="GUNAWAN MARLINA MRS"/>
    <d v="2025-11-02T00:00:00"/>
    <d v="2025-11-02T00:00:00"/>
    <s v="VLO"/>
    <x v="2"/>
    <s v="USD"/>
    <n v="83.19"/>
    <n v="71.543399999999991"/>
    <n v="83.19"/>
    <n v="0"/>
    <n v="0"/>
    <n v="0"/>
    <s v="F1S USA"/>
    <s v="United States"/>
    <x v="34"/>
    <x v="0"/>
    <n v="0"/>
  </r>
  <r>
    <x v="1"/>
    <x v="1"/>
    <n v="115"/>
    <x v="22"/>
    <n v="28934"/>
    <s v="ISHAK AIDA MRS"/>
    <d v="2025-11-02T00:00:00"/>
    <d v="2025-11-02T00:00:00"/>
    <s v="VLO"/>
    <x v="2"/>
    <s v="USD"/>
    <n v="40"/>
    <n v="34.4"/>
    <n v="40"/>
    <n v="0"/>
    <n v="0"/>
    <n v="0"/>
    <s v="F1S USA"/>
    <s v="United States"/>
    <x v="34"/>
    <x v="0"/>
    <n v="0"/>
  </r>
  <r>
    <x v="1"/>
    <x v="1"/>
    <n v="115"/>
    <x v="22"/>
    <n v="28934"/>
    <s v="GUNAWAN MARLINA MRS"/>
    <d v="2025-11-02T00:00:00"/>
    <d v="2025-11-02T00:00:00"/>
    <s v="VLO"/>
    <x v="2"/>
    <s v="USD"/>
    <n v="40"/>
    <n v="34.4"/>
    <n v="40"/>
    <n v="0"/>
    <n v="0"/>
    <n v="0"/>
    <s v="F1S USA"/>
    <s v="United States"/>
    <x v="34"/>
    <x v="0"/>
    <n v="0"/>
  </r>
  <r>
    <x v="1"/>
    <x v="1"/>
    <n v="115"/>
    <x v="22"/>
    <n v="28934"/>
    <s v="TANIHAHA NOBEL MR"/>
    <d v="2025-11-02T00:00:00"/>
    <d v="2025-11-02T00:00:00"/>
    <s v="VLO"/>
    <x v="2"/>
    <s v="USD"/>
    <n v="83.19"/>
    <n v="71.543399999999991"/>
    <n v="83.19"/>
    <n v="0"/>
    <n v="0"/>
    <n v="0"/>
    <s v="F1S USA"/>
    <s v="United States"/>
    <x v="34"/>
    <x v="0"/>
    <n v="0"/>
  </r>
  <r>
    <x v="1"/>
    <x v="1"/>
    <n v="115"/>
    <x v="22"/>
    <n v="28934"/>
    <s v="TANIHAHA NOBEL MR"/>
    <d v="2025-11-02T00:00:00"/>
    <d v="2025-11-02T00:00:00"/>
    <s v="VLO"/>
    <x v="2"/>
    <s v="USD"/>
    <n v="35"/>
    <n v="30.099999999999998"/>
    <n v="35"/>
    <n v="0"/>
    <n v="0"/>
    <n v="0"/>
    <s v="F1S USA"/>
    <s v="United States"/>
    <x v="34"/>
    <x v="0"/>
    <n v="0"/>
  </r>
  <r>
    <x v="1"/>
    <x v="1"/>
    <n v="115"/>
    <x v="22"/>
    <n v="28934"/>
    <s v="TANOYO JOKO MR"/>
    <d v="2025-11-02T00:00:00"/>
    <d v="2025-11-02T00:00:00"/>
    <s v="VLO"/>
    <x v="2"/>
    <s v="USD"/>
    <n v="85.19"/>
    <n v="73.26339999999999"/>
    <n v="85.19"/>
    <n v="0"/>
    <n v="0"/>
    <n v="0"/>
    <s v="F1S USA"/>
    <s v="United States"/>
    <x v="34"/>
    <x v="0"/>
    <n v="0"/>
  </r>
  <r>
    <x v="1"/>
    <x v="1"/>
    <n v="115"/>
    <x v="22"/>
    <n v="28934"/>
    <s v="TANOYO JOKO MR"/>
    <d v="2025-11-02T00:00:00"/>
    <d v="2025-11-02T00:00:00"/>
    <s v="VLO"/>
    <x v="2"/>
    <s v="USD"/>
    <n v="35"/>
    <n v="30.099999999999998"/>
    <n v="35"/>
    <n v="0"/>
    <n v="0"/>
    <n v="0"/>
    <s v="F1S USA"/>
    <s v="United States"/>
    <x v="34"/>
    <x v="0"/>
    <n v="0"/>
  </r>
  <r>
    <x v="1"/>
    <x v="1"/>
    <n v="115"/>
    <x v="22"/>
    <n v="28934"/>
    <s v="BUDIMAN MANDY MR"/>
    <d v="2025-11-02T00:00:00"/>
    <d v="2025-11-02T00:00:00"/>
    <s v="VLO"/>
    <x v="2"/>
    <s v="USD"/>
    <n v="85.19"/>
    <n v="73.26339999999999"/>
    <n v="85.19"/>
    <n v="0"/>
    <n v="0"/>
    <n v="0"/>
    <s v="F1S USA"/>
    <s v="United States"/>
    <x v="34"/>
    <x v="0"/>
    <n v="0"/>
  </r>
  <r>
    <x v="1"/>
    <x v="1"/>
    <n v="115"/>
    <x v="22"/>
    <n v="28934"/>
    <s v="BUDIMAN MANDY MR"/>
    <d v="2025-11-02T00:00:00"/>
    <d v="2025-11-02T00:00:00"/>
    <s v="VLO"/>
    <x v="2"/>
    <s v="USD"/>
    <n v="40"/>
    <n v="34.4"/>
    <n v="40"/>
    <n v="0"/>
    <n v="0"/>
    <n v="0"/>
    <s v="F1S USA"/>
    <s v="United States"/>
    <x v="34"/>
    <x v="0"/>
    <n v="0"/>
  </r>
  <r>
    <x v="1"/>
    <x v="1"/>
    <n v="115"/>
    <x v="22"/>
    <n v="28934"/>
    <s v="SURIADINATA REGAN MR"/>
    <d v="2025-11-02T00:00:00"/>
    <d v="2025-11-02T00:00:00"/>
    <s v="VLO"/>
    <x v="2"/>
    <s v="USD"/>
    <n v="85.19"/>
    <n v="73.26339999999999"/>
    <n v="85.19"/>
    <n v="0"/>
    <n v="0"/>
    <n v="0"/>
    <s v="F1S USA"/>
    <s v="United States"/>
    <x v="34"/>
    <x v="0"/>
    <n v="0"/>
  </r>
  <r>
    <x v="1"/>
    <x v="1"/>
    <n v="115"/>
    <x v="22"/>
    <n v="28934"/>
    <s v="SURIADINATA REGAN MR"/>
    <d v="2025-11-02T00:00:00"/>
    <d v="2025-11-02T00:00:00"/>
    <s v="VLO"/>
    <x v="2"/>
    <s v="USD"/>
    <n v="35"/>
    <n v="30.099999999999998"/>
    <n v="35"/>
    <n v="0"/>
    <n v="0"/>
    <n v="0"/>
    <s v="F1S USA"/>
    <s v="United States"/>
    <x v="34"/>
    <x v="0"/>
    <n v="0"/>
  </r>
  <r>
    <x v="1"/>
    <x v="1"/>
    <n v="115"/>
    <x v="22"/>
    <n v="32551"/>
    <s v="REEMBOLSO WIDJAJA SILVERSEA DEPOSITO"/>
    <d v="2025-10-04T00:00:00"/>
    <d v="2025-11-05T00:00:00"/>
    <s v="OTR"/>
    <x v="3"/>
    <s v="USD"/>
    <n v="20899.400000000001"/>
    <n v="17973.484"/>
    <n v="20899.400000000001"/>
    <n v="0"/>
    <n v="0"/>
    <n v="0"/>
    <s v="REEMBOLSOS"/>
    <s v="NA "/>
    <x v="23"/>
    <x v="0"/>
    <n v="0"/>
  </r>
  <r>
    <x v="1"/>
    <x v="1"/>
    <n v="115"/>
    <x v="22"/>
    <n v="0"/>
    <s v="FEE STRIPE"/>
    <d v="2025-10-04T00:00:00"/>
    <d v="2025-11-05T00:00:00"/>
    <s v="HPS"/>
    <x v="1"/>
    <s v="USD"/>
    <n v="9430.9699999999993"/>
    <n v="8110.6341999999995"/>
    <n v="9430.9699999999993"/>
    <n v="9430.9699999999993"/>
    <n v="8110.6341999999995"/>
    <n v="9430.9699999999993"/>
    <s v="FEES"/>
    <n v="0"/>
    <x v="23"/>
    <x v="0"/>
    <n v="1"/>
  </r>
  <r>
    <x v="1"/>
    <x v="1"/>
    <n v="115"/>
    <x v="22"/>
    <n v="26085"/>
    <s v="MALETAS Y ASIENTOS"/>
    <d v="2025-10-04T00:00:00"/>
    <d v="2025-11-05T00:00:00"/>
    <s v="ABC"/>
    <x v="2"/>
    <s v="USD"/>
    <n v="104"/>
    <n v="89.44"/>
    <n v="104"/>
    <n v="0"/>
    <n v="0"/>
    <n v="0"/>
    <s v="LATAM Airlines"/>
    <s v="Chile"/>
    <x v="23"/>
    <x v="0"/>
    <n v="0"/>
  </r>
  <r>
    <x v="1"/>
    <x v="1"/>
    <n v="115"/>
    <x v="22"/>
    <n v="26085"/>
    <s v="MALETAS Y ASIENTOS"/>
    <d v="2025-10-04T00:00:00"/>
    <d v="2025-11-05T00:00:00"/>
    <s v="ABC"/>
    <x v="2"/>
    <s v="USD"/>
    <n v="605.4"/>
    <n v="520.64400000000001"/>
    <n v="605.4"/>
    <n v="0"/>
    <n v="0"/>
    <n v="0"/>
    <s v="LATAM Airlines"/>
    <s v="Chile"/>
    <x v="23"/>
    <x v="0"/>
    <n v="0"/>
  </r>
  <r>
    <x v="1"/>
    <x v="1"/>
    <n v="115"/>
    <x v="22"/>
    <n v="0"/>
    <s v="GANANCIA"/>
    <d v="2025-10-04T00:00:00"/>
    <d v="2025-11-05T00:00:00"/>
    <s v="HPS"/>
    <x v="1"/>
    <s v="USD"/>
    <n v="271.77"/>
    <n v="233.72219999999999"/>
    <n v="271.77"/>
    <n v="271.77"/>
    <n v="233.72219999999999"/>
    <n v="271.77"/>
    <s v="FEES"/>
    <n v="0"/>
    <x v="23"/>
    <x v="0"/>
    <n v="1"/>
  </r>
  <r>
    <x v="1"/>
    <x v="1"/>
    <n v="116"/>
    <x v="23"/>
    <n v="25387"/>
    <s v="VIAJE CHILE &amp; BOLIVIA"/>
    <d v="2024-11-11T00:00:00"/>
    <d v="2024-11-24T00:00:00"/>
    <s v="PKT"/>
    <x v="0"/>
    <s v="USD"/>
    <n v="17811.71"/>
    <n v="15318.070599999999"/>
    <n v="17811.71"/>
    <n v="3091.71"/>
    <n v="2658.8706000000002"/>
    <n v="3091.71"/>
    <s v="CRILLON TOURS"/>
    <s v="Bolivia"/>
    <x v="17"/>
    <x v="2"/>
    <n v="0.17357738251970195"/>
  </r>
  <r>
    <x v="1"/>
    <x v="1"/>
    <n v="116"/>
    <x v="23"/>
    <n v="0"/>
    <s v="Gastos de operación R116"/>
    <d v="2024-11-11T00:00:00"/>
    <d v="2024-11-24T00:00:00"/>
    <s v="CPT"/>
    <x v="1"/>
    <s v="USD"/>
    <n v="727.29"/>
    <n v="625.46939999999995"/>
    <n v="727.29"/>
    <n v="727.29"/>
    <n v="625.46939999999995"/>
    <n v="727.29"/>
    <s v="FEES"/>
    <n v="0"/>
    <x v="17"/>
    <x v="2"/>
    <n v="1"/>
  </r>
  <r>
    <x v="1"/>
    <x v="1"/>
    <n v="117"/>
    <x v="16"/>
    <n v="24490"/>
    <s v="Traslado"/>
    <d v="2025-01-05T00:00:00"/>
    <d v="2025-01-05T00:00:00"/>
    <s v="TRF"/>
    <x v="5"/>
    <s v="EUR"/>
    <n v="562.5"/>
    <n v="562.5"/>
    <n v="652.5"/>
    <n v="56.25"/>
    <n v="56.25"/>
    <n v="65.25"/>
    <s v="WELL COM AIR"/>
    <s v="France"/>
    <x v="35"/>
    <x v="0"/>
    <n v="0.1"/>
  </r>
  <r>
    <x v="1"/>
    <x v="1"/>
    <n v="117"/>
    <x v="16"/>
    <n v="25780"/>
    <s v="Comisión"/>
    <d v="2025-01-05T00:00:00"/>
    <d v="2025-01-05T00:00:00"/>
    <s v="TRF"/>
    <x v="5"/>
    <s v="EUR"/>
    <n v="43.68"/>
    <n v="43.68"/>
    <n v="50.668799999999997"/>
    <n v="43.82"/>
    <n v="43.82"/>
    <n v="50.831199999999995"/>
    <s v="ROLZO"/>
    <s v="United Kingdom"/>
    <x v="35"/>
    <x v="0"/>
    <n v="1.0032051282051282"/>
  </r>
  <r>
    <x v="1"/>
    <x v="1"/>
    <n v="118"/>
    <x v="22"/>
    <n v="23931"/>
    <s v="BARCO, HOTELES Y TOURS"/>
    <d v="2025-04-09T00:00:00"/>
    <d v="2025-04-25T00:00:00"/>
    <s v="PKT"/>
    <x v="0"/>
    <s v="USD"/>
    <n v="145211.01999999999"/>
    <n v="124881.47719999999"/>
    <n v="145211.01999999999"/>
    <n v="6959.02"/>
    <n v="5984.7572"/>
    <n v="6959.02"/>
    <s v="ABERCROMBIE AND KENT EUROPE"/>
    <s v="United Kingdom"/>
    <x v="38"/>
    <x v="0"/>
    <n v="4.792349781717669E-2"/>
  </r>
  <r>
    <x v="1"/>
    <x v="1"/>
    <n v="118"/>
    <x v="22"/>
    <n v="25348"/>
    <s v="DUBAI ARABIAN LUX"/>
    <d v="2025-04-18T00:00:00"/>
    <d v="2025-04-23T00:00:00"/>
    <s v="PKT"/>
    <x v="0"/>
    <s v="USD"/>
    <n v="43830"/>
    <n v="37693.800000000003"/>
    <n v="43830"/>
    <n v="7316"/>
    <n v="6291.76"/>
    <n v="7316"/>
    <s v="ARABIAN LUX"/>
    <s v="United Arab Emirates"/>
    <x v="2"/>
    <x v="0"/>
    <n v="0.16691763632215378"/>
  </r>
  <r>
    <x v="1"/>
    <x v="1"/>
    <n v="118"/>
    <x v="22"/>
    <n v="28225"/>
    <s v="Frankfurt"/>
    <d v="2025-04-09T00:00:00"/>
    <d v="2025-04-25T00:00:00"/>
    <s v="PKT"/>
    <x v="0"/>
    <s v="USD"/>
    <n v="5484.49"/>
    <n v="4716.6614"/>
    <n v="5484.49"/>
    <n v="1130"/>
    <n v="971.8"/>
    <n v="1130"/>
    <s v="Pure Germany"/>
    <s v="Germany"/>
    <x v="38"/>
    <x v="0"/>
    <n v="0.20603556574996035"/>
  </r>
  <r>
    <x v="1"/>
    <x v="1"/>
    <n v="118"/>
    <x v="22"/>
    <n v="0"/>
    <s v="Honorarios por Servicio Agencia"/>
    <d v="2025-04-09T00:00:00"/>
    <d v="2025-04-25T00:00:00"/>
    <s v="HPS"/>
    <x v="1"/>
    <s v="USD"/>
    <n v="54.49"/>
    <n v="46.861400000000003"/>
    <n v="54.49"/>
    <n v="54.49"/>
    <n v="46.861400000000003"/>
    <n v="54.49"/>
    <s v="FEES"/>
    <n v="0"/>
    <x v="38"/>
    <x v="0"/>
    <n v="1"/>
  </r>
  <r>
    <x v="1"/>
    <x v="1"/>
    <n v="119"/>
    <x v="23"/>
    <n v="25409"/>
    <s v="EGIPTO NUBIA"/>
    <d v="2025-02-26T00:00:00"/>
    <d v="2025-03-10T00:00:00"/>
    <s v="PKT"/>
    <x v="0"/>
    <s v="EUR"/>
    <n v="8380"/>
    <n v="8380"/>
    <n v="9720.7999999999993"/>
    <n v="1170"/>
    <n v="1170"/>
    <n v="1357.1999999999998"/>
    <s v="Nubia Tours"/>
    <s v="Egypt"/>
    <x v="39"/>
    <x v="0"/>
    <n v="0.13961813842482099"/>
  </r>
  <r>
    <x v="1"/>
    <x v="1"/>
    <n v="119"/>
    <x v="23"/>
    <n v="25411"/>
    <s v="CRUCERO NOUR EL NIL"/>
    <d v="2025-03-03T00:00:00"/>
    <d v="2025-03-08T00:00:00"/>
    <s v="CRC"/>
    <x v="8"/>
    <s v="EUR"/>
    <n v="9529.4"/>
    <n v="9529.4"/>
    <n v="11054.103999999999"/>
    <n v="1429.4"/>
    <n v="1429.4"/>
    <n v="1658.104"/>
    <s v="Nour El Nil"/>
    <s v="Egypt"/>
    <x v="47"/>
    <x v="0"/>
    <n v="0.14999895061598842"/>
  </r>
  <r>
    <x v="1"/>
    <x v="1"/>
    <n v="119"/>
    <x v="23"/>
    <n v="25412"/>
    <s v="NOCHES EN BAWAH RESERVE"/>
    <d v="2025-03-13T00:00:00"/>
    <d v="2025-03-18T00:00:00"/>
    <s v="HTL"/>
    <x v="4"/>
    <s v="EUR"/>
    <n v="12533.6"/>
    <n v="12533.6"/>
    <n v="14538.975999999999"/>
    <n v="725.6"/>
    <n v="725.6"/>
    <n v="841.69599999999991"/>
    <s v="Bawah Reserve"/>
    <s v="Indonesia"/>
    <x v="50"/>
    <x v="0"/>
    <n v="5.7892385268398544E-2"/>
  </r>
  <r>
    <x v="1"/>
    <x v="1"/>
    <n v="119"/>
    <x v="23"/>
    <n v="25413"/>
    <s v="ESTANCIA EN MARINA BAY SANDS"/>
    <d v="2025-03-11T00:00:00"/>
    <d v="2025-03-13T00:00:00"/>
    <s v="HTL"/>
    <x v="4"/>
    <s v="EUR"/>
    <n v="1432.1"/>
    <n v="1432.1"/>
    <n v="1661.2359999999999"/>
    <n v="100.42"/>
    <n v="100.42"/>
    <n v="116.48719999999999"/>
    <s v="MARINA BAY SANDS"/>
    <s v="Singapore"/>
    <x v="50"/>
    <x v="0"/>
    <n v="7.0120801619998605E-2"/>
  </r>
  <r>
    <x v="1"/>
    <x v="1"/>
    <n v="119"/>
    <x v="23"/>
    <n v="24812"/>
    <s v="VUELOS CAIRO - SINGAPUR - MADRID"/>
    <d v="2025-03-10T00:00:00"/>
    <d v="2025-03-19T00:00:00"/>
    <s v="VLO"/>
    <x v="2"/>
    <s v="EUR"/>
    <n v="8490"/>
    <n v="8490"/>
    <n v="9848.4"/>
    <n v="0"/>
    <n v="0"/>
    <n v="0"/>
    <s v="Emirates Airlines"/>
    <s v="United Arab Emirates"/>
    <x v="50"/>
    <x v="0"/>
    <n v="0"/>
  </r>
  <r>
    <x v="1"/>
    <x v="1"/>
    <n v="119"/>
    <x v="23"/>
    <n v="25024"/>
    <s v="VUELO MADRID - CAIRO"/>
    <d v="2025-03-10T00:00:00"/>
    <d v="2025-03-19T00:00:00"/>
    <s v="VLO"/>
    <x v="2"/>
    <s v="EUR"/>
    <n v="317"/>
    <n v="317"/>
    <n v="367.71999999999997"/>
    <n v="0"/>
    <n v="0"/>
    <n v="0"/>
    <s v="Iberia"/>
    <s v="Spain"/>
    <x v="50"/>
    <x v="0"/>
    <n v="0"/>
  </r>
  <r>
    <x v="1"/>
    <x v="1"/>
    <n v="119"/>
    <x v="23"/>
    <n v="0"/>
    <s v="Fee emisión boletos"/>
    <d v="2025-02-26T00:00:00"/>
    <d v="2025-03-19T00:00:00"/>
    <s v="HPS"/>
    <x v="1"/>
    <s v="EUR"/>
    <n v="68"/>
    <n v="68"/>
    <n v="78.88"/>
    <n v="68"/>
    <n v="68"/>
    <n v="78.88"/>
    <s v="FEES"/>
    <n v="0"/>
    <x v="39"/>
    <x v="0"/>
    <n v="1"/>
  </r>
  <r>
    <x v="1"/>
    <x v="1"/>
    <n v="119"/>
    <x v="23"/>
    <n v="25024"/>
    <s v="Asignación de asientos vuelos Emirates"/>
    <d v="2025-02-26T00:00:00"/>
    <d v="2025-03-19T00:00:00"/>
    <s v="OTR"/>
    <x v="3"/>
    <s v="EUR"/>
    <n v="45"/>
    <n v="45"/>
    <n v="52.199999999999996"/>
    <n v="0"/>
    <n v="0"/>
    <n v="0"/>
    <s v="Iberia"/>
    <s v="Spain"/>
    <x v="39"/>
    <x v="0"/>
    <n v="0"/>
  </r>
  <r>
    <x v="1"/>
    <x v="1"/>
    <n v="119"/>
    <x v="23"/>
    <n v="0"/>
    <s v="Ajuste reserva"/>
    <d v="2025-02-26T00:00:00"/>
    <d v="2025-03-19T00:00:00"/>
    <s v="HPS"/>
    <x v="1"/>
    <s v="EUR"/>
    <n v="111.35"/>
    <n v="111.35"/>
    <n v="129.166"/>
    <n v="111.35"/>
    <n v="111.35"/>
    <n v="129.166"/>
    <s v="FEES"/>
    <n v="0"/>
    <x v="39"/>
    <x v="0"/>
    <n v="1"/>
  </r>
  <r>
    <x v="1"/>
    <x v="1"/>
    <n v="120"/>
    <x v="23"/>
    <n v="25426"/>
    <s v="Novotel Paris Centre Eiffel Tower"/>
    <d v="2025-04-15T00:00:00"/>
    <d v="2025-04-18T00:00:00"/>
    <s v="HTL"/>
    <x v="4"/>
    <s v="USD"/>
    <n v="1066.08"/>
    <n v="916.82879999999989"/>
    <n v="1066.08"/>
    <n v="67.150000000000006"/>
    <n v="57.749000000000002"/>
    <n v="67.150000000000006"/>
    <s v="NOVOTEL PARIS CENTRE TOUR EIFFEL"/>
    <s v="France"/>
    <x v="2"/>
    <x v="0"/>
    <n v="6.2987768272549913E-2"/>
  </r>
  <r>
    <x v="1"/>
    <x v="1"/>
    <n v="120"/>
    <x v="23"/>
    <n v="25427"/>
    <s v="Carnival Palace Hotel"/>
    <d v="2025-04-27T00:00:00"/>
    <d v="2025-04-29T00:00:00"/>
    <s v="HTL"/>
    <x v="4"/>
    <s v="USD"/>
    <n v="991.27"/>
    <n v="852.49220000000003"/>
    <n v="991.27"/>
    <n v="87.54"/>
    <n v="75.284400000000005"/>
    <n v="87.54"/>
    <s v="Expedia TAAP"/>
    <s v="United States"/>
    <x v="4"/>
    <x v="0"/>
    <n v="8.8310954633954428E-2"/>
  </r>
  <r>
    <x v="1"/>
    <x v="1"/>
    <n v="120"/>
    <x v="23"/>
    <n v="25427"/>
    <s v="EXPEDIA TAPP - MARIA ELENA"/>
    <d v="2025-04-15T00:00:00"/>
    <d v="2025-04-16T00:00:00"/>
    <s v="HTL"/>
    <x v="4"/>
    <s v="USD"/>
    <n v="326.33"/>
    <n v="280.6438"/>
    <n v="326.33"/>
    <n v="20.21"/>
    <n v="17.380600000000001"/>
    <n v="20.21"/>
    <s v="Expedia TAAP"/>
    <s v="United States"/>
    <x v="2"/>
    <x v="0"/>
    <n v="6.1931173965004756E-2"/>
  </r>
  <r>
    <x v="1"/>
    <x v="1"/>
    <n v="121"/>
    <x v="23"/>
    <n v="25427"/>
    <s v="HM Palma Blanc Hotel"/>
    <d v="2025-06-05T00:00:00"/>
    <d v="2025-06-06T00:00:00"/>
    <s v="HTL"/>
    <x v="4"/>
    <s v="USD"/>
    <n v="238.76"/>
    <n v="205.33359999999999"/>
    <n v="238.76"/>
    <n v="20.67"/>
    <n v="17.776200000000003"/>
    <n v="20.67"/>
    <s v="Expedia TAAP"/>
    <s v="United States"/>
    <x v="14"/>
    <x v="0"/>
    <n v="8.6572290165856935E-2"/>
  </r>
  <r>
    <x v="1"/>
    <x v="1"/>
    <n v="121"/>
    <x v="23"/>
    <n v="25427"/>
    <s v="Hotel Magda Champs Elysées"/>
    <d v="2025-06-10T00:00:00"/>
    <d v="2025-06-16T00:00:00"/>
    <s v="HTL"/>
    <x v="4"/>
    <s v="USD"/>
    <n v="1552.96"/>
    <n v="1335.5455999999999"/>
    <n v="1552.96"/>
    <n v="133.59"/>
    <n v="114.8874"/>
    <n v="133.59"/>
    <s v="Expedia TAAP"/>
    <s v="United States"/>
    <x v="15"/>
    <x v="0"/>
    <n v="8.6022820935503813E-2"/>
  </r>
  <r>
    <x v="1"/>
    <x v="1"/>
    <n v="122"/>
    <x v="16"/>
    <n v="25446"/>
    <s v="Registro para recibir comisión"/>
    <d v="2025-01-20T00:00:00"/>
    <d v="2025-01-20T00:00:00"/>
    <s v="HTL"/>
    <x v="4"/>
    <s v="EUR"/>
    <n v="5000"/>
    <n v="5000"/>
    <n v="5800"/>
    <n v="500"/>
    <n v="500"/>
    <n v="580"/>
    <s v="Le Collectionist"/>
    <s v="France"/>
    <x v="48"/>
    <x v="0"/>
    <n v="0.1"/>
  </r>
  <r>
    <x v="1"/>
    <x v="1"/>
    <n v="122"/>
    <x v="16"/>
    <n v="25386"/>
    <s v="Registro para recibir comisión"/>
    <d v="2025-01-20T00:00:00"/>
    <d v="2025-01-20T00:00:00"/>
    <s v="HTL"/>
    <x v="4"/>
    <s v="EUR"/>
    <n v="375.1"/>
    <n v="375.1"/>
    <n v="435.11599999999999"/>
    <n v="375.1"/>
    <n v="375.1"/>
    <n v="435.11599999999999"/>
    <s v="THE CONNAUGHT"/>
    <s v="United Kingdom"/>
    <x v="48"/>
    <x v="0"/>
    <n v="1"/>
  </r>
  <r>
    <x v="1"/>
    <x v="1"/>
    <n v="122"/>
    <x v="16"/>
    <n v="25374"/>
    <s v="Comisión"/>
    <d v="2025-01-20T00:00:00"/>
    <d v="2025-01-20T00:00:00"/>
    <s v="HTL"/>
    <x v="4"/>
    <s v="EUR"/>
    <n v="107.2"/>
    <n v="107.2"/>
    <n v="124.35199999999999"/>
    <n v="94.31"/>
    <n v="94.31"/>
    <n v="109.39959999999999"/>
    <s v="HECKFIELD PLACE"/>
    <s v="United Kingdom"/>
    <x v="48"/>
    <x v="0"/>
    <n v="0.87975746268656718"/>
  </r>
  <r>
    <x v="1"/>
    <x v="1"/>
    <n v="122"/>
    <x v="16"/>
    <n v="25374"/>
    <s v="Comisión"/>
    <d v="2025-01-20T00:00:00"/>
    <d v="2025-01-20T00:00:00"/>
    <s v="HTL"/>
    <x v="4"/>
    <s v="EUR"/>
    <n v="135.16"/>
    <n v="135.16"/>
    <n v="156.78559999999999"/>
    <n v="118.91"/>
    <n v="118.91"/>
    <n v="137.93559999999999"/>
    <s v="HECKFIELD PLACE"/>
    <s v="United Kingdom"/>
    <x v="48"/>
    <x v="0"/>
    <n v="0.879772121929565"/>
  </r>
  <r>
    <x v="1"/>
    <x v="1"/>
    <n v="122"/>
    <x v="16"/>
    <n v="25386"/>
    <s v="Servicios The Connaught / Heckfield Place"/>
    <d v="2025-01-20T00:00:00"/>
    <d v="2025-01-20T00:00:00"/>
    <s v="HTL"/>
    <x v="4"/>
    <s v="EUR"/>
    <n v="5883.2"/>
    <n v="5883.2"/>
    <n v="6824.5119999999997"/>
    <n v="0"/>
    <n v="0"/>
    <n v="0"/>
    <s v="THE CONNAUGHT"/>
    <s v="United Kingdom"/>
    <x v="48"/>
    <x v="0"/>
    <n v="0"/>
  </r>
  <r>
    <x v="1"/>
    <x v="1"/>
    <n v="123"/>
    <x v="19"/>
    <n v="25451"/>
    <s v="Hospedaje"/>
    <d v="2025-02-12T00:00:00"/>
    <d v="2025-02-14T00:00:00"/>
    <s v="HTL"/>
    <x v="4"/>
    <s v="MXN"/>
    <n v="6630.75"/>
    <n v="318.27600000000001"/>
    <n v="371.322"/>
    <n v="817.95"/>
    <n v="39.261600000000001"/>
    <n v="45.805200000000006"/>
    <s v="HOTEL BIDASOA"/>
    <s v="Chile"/>
    <x v="43"/>
    <x v="0"/>
    <n v="0.12335708630245448"/>
  </r>
  <r>
    <x v="1"/>
    <x v="1"/>
    <n v="123"/>
    <x v="19"/>
    <n v="25453"/>
    <s v="Hospedaje"/>
    <d v="2025-02-14T00:00:00"/>
    <d v="2025-02-16T00:00:00"/>
    <s v="HTL"/>
    <x v="4"/>
    <s v="MXN"/>
    <n v="304.2"/>
    <n v="14.601599999999999"/>
    <n v="17.0352"/>
    <n v="30.42"/>
    <n v="1.4601600000000001"/>
    <n v="1.7035200000000001"/>
    <s v="WYNDHAM SANTIAGO PETTRA HOTEL"/>
    <s v="Chile"/>
    <x v="43"/>
    <x v="0"/>
    <n v="0.1"/>
  </r>
  <r>
    <x v="1"/>
    <x v="1"/>
    <n v="124"/>
    <x v="24"/>
    <n v="23789"/>
    <s v="Servicios Safari Triumph Travel"/>
    <d v="2025-06-24T00:00:00"/>
    <d v="2025-07-07T00:00:00"/>
    <s v="PKT"/>
    <x v="0"/>
    <s v="USD"/>
    <n v="56744"/>
    <n v="48799.839999999997"/>
    <n v="56744"/>
    <n v="6840"/>
    <n v="5882.4"/>
    <n v="6840"/>
    <s v="TRIUMPH TRAVEL"/>
    <s v="South Africa"/>
    <x v="18"/>
    <x v="0"/>
    <n v="0.12054137882419287"/>
  </r>
  <r>
    <x v="1"/>
    <x v="1"/>
    <n v="124"/>
    <x v="24"/>
    <n v="23789"/>
    <s v="Vuelo en Globo"/>
    <d v="2025-06-24T00:00:00"/>
    <d v="2025-07-07T00:00:00"/>
    <s v="EXC"/>
    <x v="0"/>
    <s v="USD"/>
    <n v="980"/>
    <n v="842.8"/>
    <n v="980"/>
    <n v="0"/>
    <n v="0"/>
    <n v="0"/>
    <s v="TRIUMPH TRAVEL"/>
    <s v="South Africa"/>
    <x v="18"/>
    <x v="0"/>
    <n v="0"/>
  </r>
  <r>
    <x v="2"/>
    <x v="1"/>
    <n v="125"/>
    <x v="17"/>
    <n v="25453"/>
    <s v="Hospedaje en Wyndham Santiago Pettra"/>
    <d v="2025-02-14T00:00:00"/>
    <d v="2025-02-16T00:00:00"/>
    <s v="HTL"/>
    <x v="4"/>
    <s v="MXN"/>
    <n v="304.2"/>
    <n v="14.601599999999999"/>
    <n v="17.0352"/>
    <n v="30.42"/>
    <n v="1.4601600000000001"/>
    <n v="1.7035200000000001"/>
    <s v="WYNDHAM SANTIAGO PETTRA HOTEL"/>
    <s v="Chile"/>
    <x v="43"/>
    <x v="0"/>
    <n v="0.1"/>
  </r>
  <r>
    <x v="1"/>
    <x v="1"/>
    <n v="126"/>
    <x v="16"/>
    <n v="23401"/>
    <s v="Servicios con DMC en Italia"/>
    <d v="2025-06-01T00:00:00"/>
    <d v="2025-06-30T00:00:00"/>
    <s v="ATR"/>
    <x v="0"/>
    <s v="EUR"/>
    <n v="33784.83"/>
    <n v="33784.83"/>
    <n v="39190.402799999996"/>
    <n v="2840.83"/>
    <n v="2840.83"/>
    <n v="3295.3627999999999"/>
    <s v="Privilege Italia"/>
    <s v="Italy"/>
    <x v="14"/>
    <x v="0"/>
    <n v="8.4085964025866058E-2"/>
  </r>
  <r>
    <x v="1"/>
    <x v="1"/>
    <n v="126"/>
    <x v="16"/>
    <n v="25706"/>
    <s v="Cabinas de Crucero Crystal 7 pax"/>
    <d v="2025-06-13T00:00:00"/>
    <d v="2025-06-22T00:00:00"/>
    <s v="CRC"/>
    <x v="8"/>
    <s v="EUR"/>
    <n v="43596.49"/>
    <n v="43596.49"/>
    <n v="50571.928399999997"/>
    <n v="0"/>
    <n v="0"/>
    <n v="0"/>
    <s v="CRYSTAL CRUISES"/>
    <s v="United States"/>
    <x v="15"/>
    <x v="0"/>
    <n v="0"/>
  </r>
  <r>
    <x v="1"/>
    <x v="1"/>
    <n v="126"/>
    <x v="16"/>
    <n v="25706"/>
    <s v="Cabina Liora - Crucero Crystal"/>
    <d v="2025-06-13T00:00:00"/>
    <d v="2025-06-22T00:00:00"/>
    <s v="CRC"/>
    <x v="8"/>
    <s v="EUR"/>
    <n v="6465.56"/>
    <n v="6465.56"/>
    <n v="7500.0496000000003"/>
    <n v="1016"/>
    <n v="1016"/>
    <n v="1178.56"/>
    <s v="CRYSTAL CRUISES"/>
    <s v="United States"/>
    <x v="15"/>
    <x v="0"/>
    <n v="0.15714029411218824"/>
  </r>
  <r>
    <x v="1"/>
    <x v="1"/>
    <n v="126"/>
    <x v="16"/>
    <n v="27301"/>
    <s v="AF -MEX-CDG-FCO-CDG-MEX/Ari Berger"/>
    <d v="2025-06-01T00:00:00"/>
    <d v="2025-06-30T00:00:00"/>
    <s v="VLO"/>
    <x v="2"/>
    <s v="EUR"/>
    <n v="3745.93"/>
    <n v="3745.93"/>
    <n v="4345.2787999999991"/>
    <n v="0"/>
    <n v="0"/>
    <n v="0"/>
    <s v="TURISMO EX MAR, S.A. DE C.V."/>
    <s v="Mexico"/>
    <x v="14"/>
    <x v="0"/>
    <n v="0"/>
  </r>
  <r>
    <x v="1"/>
    <x v="1"/>
    <n v="126"/>
    <x v="16"/>
    <n v="27301"/>
    <s v="Vuelo MEX-CDG-FCO-CDG-MEX/Sandra Vainer"/>
    <d v="2025-06-01T00:00:00"/>
    <d v="2025-06-30T00:00:00"/>
    <s v="VLO"/>
    <x v="2"/>
    <s v="EUR"/>
    <n v="3745.93"/>
    <n v="3745.93"/>
    <n v="4345.2787999999991"/>
    <n v="0"/>
    <n v="0"/>
    <n v="0"/>
    <s v="TURISMO EX MAR, S.A. DE C.V."/>
    <s v="Mexico"/>
    <x v="14"/>
    <x v="0"/>
    <n v="0"/>
  </r>
  <r>
    <x v="1"/>
    <x v="1"/>
    <n v="126"/>
    <x v="16"/>
    <n v="27301"/>
    <s v="Vuelo MEX-CDG-FCO-CDG-MEX/Michelle Rodal"/>
    <d v="2025-06-01T00:00:00"/>
    <d v="2025-06-30T00:00:00"/>
    <s v="VLO"/>
    <x v="2"/>
    <s v="EUR"/>
    <n v="3745.93"/>
    <n v="3745.93"/>
    <n v="4345.2787999999991"/>
    <n v="0"/>
    <n v="0"/>
    <n v="0"/>
    <s v="TURISMO EX MAR, S.A. DE C.V."/>
    <s v="Mexico"/>
    <x v="14"/>
    <x v="0"/>
    <n v="0"/>
  </r>
  <r>
    <x v="1"/>
    <x v="1"/>
    <n v="126"/>
    <x v="16"/>
    <n v="27301"/>
    <s v="Vuelo MEX-CDG-FCO-CDG-MEX/Alan Rodal"/>
    <d v="2025-06-01T00:00:00"/>
    <d v="2025-06-30T00:00:00"/>
    <s v="VLO"/>
    <x v="2"/>
    <s v="EUR"/>
    <n v="3745.93"/>
    <n v="3745.93"/>
    <n v="4345.2787999999991"/>
    <n v="0"/>
    <n v="0"/>
    <n v="0"/>
    <s v="TURISMO EX MAR, S.A. DE C.V."/>
    <s v="Mexico"/>
    <x v="14"/>
    <x v="0"/>
    <n v="0"/>
  </r>
  <r>
    <x v="1"/>
    <x v="1"/>
    <n v="126"/>
    <x v="16"/>
    <n v="0"/>
    <s v="Fee de emisión UUNDVB, Air France -4 Pasajeros Ari, Sandra Michelle y Alan"/>
    <d v="2025-06-01T00:00:00"/>
    <d v="2025-07-03T00:00:00"/>
    <s v="HPS"/>
    <x v="1"/>
    <s v="EUR"/>
    <n v="1611.76"/>
    <n v="1611.76"/>
    <n v="1869.6415999999999"/>
    <n v="1611.76"/>
    <n v="1611.76"/>
    <n v="1869.6415999999999"/>
    <s v="FEES"/>
    <n v="0"/>
    <x v="14"/>
    <x v="0"/>
    <n v="1"/>
  </r>
  <r>
    <x v="1"/>
    <x v="1"/>
    <n v="126"/>
    <x v="16"/>
    <n v="27301"/>
    <s v="Vuelo MEX-CDG-FCO-BLQ-AMS-MEX/Alex Berger"/>
    <d v="2025-06-01T00:00:00"/>
    <d v="2025-07-03T00:00:00"/>
    <s v="VLO"/>
    <x v="2"/>
    <s v="EUR"/>
    <n v="4446.38"/>
    <n v="4446.38"/>
    <n v="5157.8008"/>
    <n v="0"/>
    <n v="0"/>
    <n v="0"/>
    <s v="TURISMO EX MAR, S.A. DE C.V."/>
    <s v="Mexico"/>
    <x v="14"/>
    <x v="0"/>
    <n v="0"/>
  </r>
  <r>
    <x v="1"/>
    <x v="1"/>
    <n v="126"/>
    <x v="16"/>
    <n v="27301"/>
    <s v="Vuelo AF MEX-CDG-FCO-BLQ-AMS-MEX/Ruth Cherem"/>
    <d v="2025-06-01T00:00:00"/>
    <d v="2025-07-03T00:00:00"/>
    <s v="VLO"/>
    <x v="2"/>
    <s v="EUR"/>
    <n v="4449.91"/>
    <n v="4449.91"/>
    <n v="5161.8955999999998"/>
    <n v="0"/>
    <n v="0"/>
    <n v="0"/>
    <s v="TURISMO EX MAR, S.A. DE C.V."/>
    <s v="Mexico"/>
    <x v="14"/>
    <x v="0"/>
    <n v="0"/>
  </r>
  <r>
    <x v="1"/>
    <x v="1"/>
    <n v="126"/>
    <x v="16"/>
    <n v="27301"/>
    <s v="Vuelo MEX-CDG-FCO AMS-MEX/Bebe Mauricio Berger"/>
    <d v="2025-06-01T00:00:00"/>
    <d v="2025-07-03T00:00:00"/>
    <s v="VLO"/>
    <x v="2"/>
    <s v="EUR"/>
    <n v="392.56"/>
    <n v="392.56"/>
    <n v="455.36959999999999"/>
    <n v="0"/>
    <n v="0"/>
    <n v="0"/>
    <s v="TURISMO EX MAR, S.A. DE C.V."/>
    <s v="Mexico"/>
    <x v="14"/>
    <x v="0"/>
    <n v="0"/>
  </r>
  <r>
    <x v="1"/>
    <x v="1"/>
    <n v="126"/>
    <x v="16"/>
    <n v="27301"/>
    <s v="Vuelo AM NAP-FCO-FCO-MEX-FCO/Alex Berger"/>
    <d v="2025-06-01T00:00:00"/>
    <d v="2025-07-03T00:00:00"/>
    <s v="VLO"/>
    <x v="2"/>
    <s v="EUR"/>
    <n v="3091.18"/>
    <n v="3091.18"/>
    <n v="3585.7687999999994"/>
    <n v="0"/>
    <n v="0"/>
    <n v="0"/>
    <s v="TURISMO EX MAR, S.A. DE C.V."/>
    <s v="Mexico"/>
    <x v="14"/>
    <x v="0"/>
    <n v="0"/>
  </r>
  <r>
    <x v="1"/>
    <x v="1"/>
    <n v="126"/>
    <x v="16"/>
    <n v="0"/>
    <s v="Fee de emisión Boletos Alex, Ruth y Mauricio Air France y Aeromexico , trasatlánticos"/>
    <d v="2025-06-01T00:00:00"/>
    <d v="2025-07-03T00:00:00"/>
    <s v="HPS"/>
    <x v="1"/>
    <s v="EUR"/>
    <n v="822.16"/>
    <n v="822.16"/>
    <n v="953.70559999999989"/>
    <n v="822.16"/>
    <n v="822.16"/>
    <n v="953.70559999999989"/>
    <s v="FEES"/>
    <n v="0"/>
    <x v="14"/>
    <x v="0"/>
    <n v="1"/>
  </r>
  <r>
    <x v="1"/>
    <x v="1"/>
    <n v="126"/>
    <x v="16"/>
    <n v="27301"/>
    <s v="Vuelo Liora Schwartz"/>
    <d v="2025-06-01T00:00:00"/>
    <d v="2025-07-03T00:00:00"/>
    <s v="VLO"/>
    <x v="2"/>
    <s v="EUR"/>
    <n v="4695"/>
    <n v="4695"/>
    <n v="5446.2"/>
    <n v="0"/>
    <n v="0"/>
    <n v="0"/>
    <s v="TURISMO EX MAR, S.A. DE C.V."/>
    <s v="Mexico"/>
    <x v="14"/>
    <x v="0"/>
    <n v="0"/>
  </r>
  <r>
    <x v="1"/>
    <x v="1"/>
    <n v="126"/>
    <x v="16"/>
    <n v="0"/>
    <s v="Fee de emisión OLUEEH, cobrado en cash 119 eur"/>
    <d v="2025-06-01T00:00:00"/>
    <d v="2025-07-03T00:00:00"/>
    <s v="HPS"/>
    <x v="1"/>
    <s v="EUR"/>
    <n v="119"/>
    <n v="119"/>
    <n v="138.04"/>
    <n v="119"/>
    <n v="119"/>
    <n v="138.04"/>
    <s v="FEES"/>
    <n v="0"/>
    <x v="14"/>
    <x v="0"/>
    <n v="1"/>
  </r>
  <r>
    <x v="1"/>
    <x v="1"/>
    <n v="126"/>
    <x v="16"/>
    <n v="26624"/>
    <s v="Vuelo Ryanair Venecia-Nápoles 8 pasajeros"/>
    <d v="2025-06-01T00:00:00"/>
    <d v="2025-07-03T00:00:00"/>
    <s v="ABC"/>
    <x v="2"/>
    <s v="EUR"/>
    <n v="1952.77"/>
    <n v="1952.77"/>
    <n v="2265.2131999999997"/>
    <n v="0"/>
    <n v="0"/>
    <n v="0"/>
    <s v="Ryanair"/>
    <s v="Ireland"/>
    <x v="14"/>
    <x v="0"/>
    <n v="0"/>
  </r>
  <r>
    <x v="1"/>
    <x v="1"/>
    <n v="126"/>
    <x v="16"/>
    <n v="26624"/>
    <s v="Vuelo Nápoles-Málaga/Ruth Cherem y Mauricio Berger"/>
    <d v="2025-06-01T00:00:00"/>
    <d v="2025-07-03T00:00:00"/>
    <s v="ABC"/>
    <x v="2"/>
    <s v="EUR"/>
    <n v="250.16"/>
    <n v="250.16"/>
    <n v="290.18559999999997"/>
    <n v="0"/>
    <n v="0"/>
    <n v="0"/>
    <s v="Ryanair"/>
    <s v="Ireland"/>
    <x v="14"/>
    <x v="0"/>
    <n v="0"/>
  </r>
  <r>
    <x v="1"/>
    <x v="1"/>
    <n v="126"/>
    <x v="16"/>
    <n v="26624"/>
    <s v="Vuelo Nápoles - Málaga/Liora Schwartz"/>
    <d v="2025-06-01T00:00:00"/>
    <d v="2025-07-03T00:00:00"/>
    <s v="ABC"/>
    <x v="2"/>
    <s v="EUR"/>
    <n v="220.16"/>
    <n v="220.16"/>
    <n v="255.38559999999998"/>
    <n v="0"/>
    <n v="0"/>
    <n v="0"/>
    <s v="Ryanair"/>
    <s v="Ireland"/>
    <x v="14"/>
    <x v="0"/>
    <n v="0"/>
  </r>
  <r>
    <x v="1"/>
    <x v="1"/>
    <n v="126"/>
    <x v="16"/>
    <n v="0"/>
    <s v="Fee de emisión Ryanair YNF7RY, Liora"/>
    <d v="2025-06-01T00:00:00"/>
    <d v="2025-07-03T00:00:00"/>
    <s v="HPS"/>
    <x v="1"/>
    <s v="EUR"/>
    <n v="35"/>
    <n v="35"/>
    <n v="40.599999999999994"/>
    <n v="35"/>
    <n v="35"/>
    <n v="40.599999999999994"/>
    <s v="FEES"/>
    <n v="0"/>
    <x v="14"/>
    <x v="0"/>
    <n v="1"/>
  </r>
  <r>
    <x v="1"/>
    <x v="1"/>
    <n v="126"/>
    <x v="16"/>
    <n v="26591"/>
    <s v="Vuelo Nápoles-Niza/Berger, Vainer y Rodal"/>
    <d v="2025-06-01T00:00:00"/>
    <d v="2025-07-03T00:00:00"/>
    <s v="ABC"/>
    <x v="2"/>
    <s v="EUR"/>
    <n v="948"/>
    <n v="948"/>
    <n v="1099.6799999999998"/>
    <n v="297.7"/>
    <n v="297.7"/>
    <n v="345.33199999999994"/>
    <s v="EasyJet"/>
    <s v="United KIngdom"/>
    <x v="14"/>
    <x v="0"/>
    <n v="0.31402953586497889"/>
  </r>
  <r>
    <x v="1"/>
    <x v="1"/>
    <n v="126"/>
    <x v="16"/>
    <n v="0"/>
    <s v="Fee de emisión Vuelo Nápoles-Málaga Ruth y Bebe Mauricio"/>
    <d v="2025-06-01T00:00:00"/>
    <d v="2025-07-03T00:00:00"/>
    <s v="HPS"/>
    <x v="1"/>
    <s v="EUR"/>
    <n v="17.78"/>
    <n v="17.78"/>
    <n v="20.6248"/>
    <n v="17.78"/>
    <n v="17.78"/>
    <n v="20.6248"/>
    <s v="FEES"/>
    <n v="0"/>
    <x v="14"/>
    <x v="0"/>
    <n v="1"/>
  </r>
  <r>
    <x v="1"/>
    <x v="1"/>
    <n v="126"/>
    <x v="16"/>
    <n v="23921"/>
    <s v="Vuelo Niza-París/Ari Berger"/>
    <d v="2025-06-01T00:00:00"/>
    <d v="2025-07-03T00:00:00"/>
    <s v="VLO"/>
    <x v="2"/>
    <s v="EUR"/>
    <n v="148.86000000000001"/>
    <n v="148.86000000000001"/>
    <n v="172.67760000000001"/>
    <n v="0"/>
    <n v="0"/>
    <n v="0"/>
    <s v="Air France"/>
    <s v="France"/>
    <x v="14"/>
    <x v="0"/>
    <n v="0"/>
  </r>
  <r>
    <x v="1"/>
    <x v="1"/>
    <n v="126"/>
    <x v="16"/>
    <n v="23921"/>
    <s v="Vuelo Niza-París/Sandra Vainer"/>
    <d v="2025-06-01T00:00:00"/>
    <d v="2025-07-03T00:00:00"/>
    <s v="VLO"/>
    <x v="2"/>
    <s v="EUR"/>
    <n v="148.86000000000001"/>
    <n v="148.86000000000001"/>
    <n v="172.67760000000001"/>
    <n v="0"/>
    <n v="0"/>
    <n v="0"/>
    <s v="Air France"/>
    <s v="France"/>
    <x v="14"/>
    <x v="0"/>
    <n v="0"/>
  </r>
  <r>
    <x v="1"/>
    <x v="1"/>
    <n v="126"/>
    <x v="16"/>
    <n v="23921"/>
    <s v="Vuelo Niza-París/Tamara Berger"/>
    <d v="2025-06-01T00:00:00"/>
    <d v="2025-07-03T00:00:00"/>
    <s v="VLO"/>
    <x v="2"/>
    <s v="EUR"/>
    <n v="148.86000000000001"/>
    <n v="148.86000000000001"/>
    <n v="172.67760000000001"/>
    <n v="0"/>
    <n v="0"/>
    <n v="0"/>
    <s v="Air France"/>
    <s v="France"/>
    <x v="14"/>
    <x v="0"/>
    <n v="0"/>
  </r>
  <r>
    <x v="1"/>
    <x v="1"/>
    <n v="126"/>
    <x v="16"/>
    <n v="23921"/>
    <s v="Vuelo Niza-París/Michelle Rodal"/>
    <d v="2025-06-01T00:00:00"/>
    <d v="2025-07-03T00:00:00"/>
    <s v="VLO"/>
    <x v="2"/>
    <s v="EUR"/>
    <n v="148.86000000000001"/>
    <n v="148.86000000000001"/>
    <n v="172.67760000000001"/>
    <n v="0"/>
    <n v="0"/>
    <n v="0"/>
    <s v="Air France"/>
    <s v="France"/>
    <x v="14"/>
    <x v="0"/>
    <n v="0"/>
  </r>
  <r>
    <x v="1"/>
    <x v="1"/>
    <n v="126"/>
    <x v="16"/>
    <n v="23921"/>
    <s v="Vuelo Niza-París/Alan Rodal"/>
    <d v="2025-06-01T00:00:00"/>
    <d v="2025-07-03T00:00:00"/>
    <s v="VLO"/>
    <x v="2"/>
    <s v="EUR"/>
    <n v="148.86000000000001"/>
    <n v="148.86000000000001"/>
    <n v="172.67760000000001"/>
    <n v="0"/>
    <n v="0"/>
    <n v="0"/>
    <s v="Air France"/>
    <s v="France"/>
    <x v="14"/>
    <x v="0"/>
    <n v="0"/>
  </r>
  <r>
    <x v="1"/>
    <x v="1"/>
    <n v="126"/>
    <x v="16"/>
    <n v="23921"/>
    <s v="EMD Niza-París/Ari Berger"/>
    <d v="2025-06-01T00:00:00"/>
    <d v="2025-07-03T00:00:00"/>
    <s v="VLO"/>
    <x v="2"/>
    <s v="EUR"/>
    <n v="20.02"/>
    <n v="20.02"/>
    <n v="23.223199999999999"/>
    <n v="0"/>
    <n v="0"/>
    <n v="0"/>
    <s v="Air France"/>
    <s v="France"/>
    <x v="14"/>
    <x v="0"/>
    <n v="0"/>
  </r>
  <r>
    <x v="1"/>
    <x v="1"/>
    <n v="126"/>
    <x v="16"/>
    <n v="23921"/>
    <s v="EMD Niza-París/Sandra Vainer"/>
    <d v="2025-06-01T00:00:00"/>
    <d v="2025-07-03T00:00:00"/>
    <s v="VLO"/>
    <x v="2"/>
    <s v="EUR"/>
    <n v="20.02"/>
    <n v="20.02"/>
    <n v="23.223199999999999"/>
    <n v="0"/>
    <n v="0"/>
    <n v="0"/>
    <s v="Air France"/>
    <s v="France"/>
    <x v="14"/>
    <x v="0"/>
    <n v="0"/>
  </r>
  <r>
    <x v="1"/>
    <x v="1"/>
    <n v="126"/>
    <x v="16"/>
    <n v="23921"/>
    <s v="EMD Niza-París/Tamara Berger"/>
    <d v="2025-06-01T00:00:00"/>
    <d v="2025-07-03T00:00:00"/>
    <s v="VLO"/>
    <x v="2"/>
    <s v="EUR"/>
    <n v="20.02"/>
    <n v="20.02"/>
    <n v="23.223199999999999"/>
    <n v="0"/>
    <n v="0"/>
    <n v="0"/>
    <s v="Air France"/>
    <s v="France"/>
    <x v="14"/>
    <x v="0"/>
    <n v="0"/>
  </r>
  <r>
    <x v="1"/>
    <x v="1"/>
    <n v="126"/>
    <x v="16"/>
    <n v="23921"/>
    <s v="EMD Niza-París/Michelle Rodal"/>
    <d v="2025-06-01T00:00:00"/>
    <d v="2025-07-03T00:00:00"/>
    <s v="VLO"/>
    <x v="2"/>
    <s v="EUR"/>
    <n v="20.02"/>
    <n v="20.02"/>
    <n v="23.223199999999999"/>
    <n v="0"/>
    <n v="0"/>
    <n v="0"/>
    <s v="Air France"/>
    <s v="France"/>
    <x v="14"/>
    <x v="0"/>
    <n v="0"/>
  </r>
  <r>
    <x v="1"/>
    <x v="1"/>
    <n v="126"/>
    <x v="16"/>
    <n v="23921"/>
    <s v="EMD Niza-París/Alan Rodal"/>
    <d v="2025-06-01T00:00:00"/>
    <d v="2025-07-03T00:00:00"/>
    <s v="VLO"/>
    <x v="2"/>
    <s v="EUR"/>
    <n v="20.02"/>
    <n v="20.02"/>
    <n v="23.223199999999999"/>
    <n v="0"/>
    <n v="0"/>
    <n v="0"/>
    <s v="Air France"/>
    <s v="France"/>
    <x v="14"/>
    <x v="0"/>
    <n v="0"/>
  </r>
  <r>
    <x v="1"/>
    <x v="1"/>
    <n v="126"/>
    <x v="16"/>
    <n v="0"/>
    <s v="Fee de emisión vuelo de NCE-ORY 5 pasajeros"/>
    <d v="2025-06-01T00:00:00"/>
    <d v="2025-07-03T00:00:00"/>
    <s v="HPS"/>
    <x v="1"/>
    <s v="EUR"/>
    <n v="271"/>
    <n v="271"/>
    <n v="314.35999999999996"/>
    <n v="271"/>
    <n v="271"/>
    <n v="314.35999999999996"/>
    <s v="FEES"/>
    <n v="0"/>
    <x v="14"/>
    <x v="0"/>
    <n v="1"/>
  </r>
  <r>
    <x v="1"/>
    <x v="1"/>
    <n v="126"/>
    <x v="16"/>
    <n v="23921"/>
    <s v="Vuelo Niza-París/Liora Schwartz"/>
    <d v="2025-06-01T00:00:00"/>
    <d v="2025-07-03T00:00:00"/>
    <s v="VLO"/>
    <x v="2"/>
    <s v="EUR"/>
    <n v="147.46"/>
    <n v="147.46"/>
    <n v="171.05359999999999"/>
    <n v="0"/>
    <n v="0"/>
    <n v="0"/>
    <s v="Air France"/>
    <s v="France"/>
    <x v="14"/>
    <x v="0"/>
    <n v="0"/>
  </r>
  <r>
    <x v="1"/>
    <x v="1"/>
    <n v="126"/>
    <x v="16"/>
    <n v="23921"/>
    <s v="EMD Niza-París/Liora Schwartz"/>
    <d v="2025-06-01T00:00:00"/>
    <d v="2025-07-03T00:00:00"/>
    <s v="VLO"/>
    <x v="2"/>
    <s v="EUR"/>
    <n v="19.899999999999999"/>
    <n v="19.899999999999999"/>
    <n v="23.083999999999996"/>
    <n v="0"/>
    <n v="0"/>
    <n v="0"/>
    <s v="Air France"/>
    <s v="France"/>
    <x v="14"/>
    <x v="0"/>
    <n v="0"/>
  </r>
  <r>
    <x v="1"/>
    <x v="1"/>
    <n v="126"/>
    <x v="16"/>
    <n v="0"/>
    <s v="Fee de emisión Vuelo Nápoles-Niza , Liora INZZKX"/>
    <d v="2025-06-01T00:00:00"/>
    <d v="2025-07-03T00:00:00"/>
    <s v="HPS"/>
    <x v="1"/>
    <s v="EUR"/>
    <n v="62"/>
    <n v="62"/>
    <n v="71.92"/>
    <n v="62"/>
    <n v="62"/>
    <n v="71.92"/>
    <s v="FEES"/>
    <n v="0"/>
    <x v="14"/>
    <x v="0"/>
    <n v="1"/>
  </r>
  <r>
    <x v="1"/>
    <x v="1"/>
    <n v="126"/>
    <x v="16"/>
    <n v="26591"/>
    <s v="Vuelo Nápoles-Niza/Liora Schwartz"/>
    <d v="2025-06-01T00:00:00"/>
    <d v="2025-07-03T00:00:00"/>
    <s v="ABC"/>
    <x v="2"/>
    <s v="EUR"/>
    <n v="133.07"/>
    <n v="133.07"/>
    <n v="154.36119999999997"/>
    <n v="0"/>
    <n v="0"/>
    <n v="0"/>
    <s v="EasyJet"/>
    <s v="United KIngdom"/>
    <x v="14"/>
    <x v="0"/>
    <n v="0"/>
  </r>
  <r>
    <x v="1"/>
    <x v="1"/>
    <n v="126"/>
    <x v="16"/>
    <n v="0"/>
    <s v="Fee de emisión K9BJL6B Easy Jet Liora Napoles a NIza"/>
    <d v="2025-06-01T00:00:00"/>
    <d v="2025-07-03T00:00:00"/>
    <s v="HPS"/>
    <x v="1"/>
    <s v="EUR"/>
    <n v="47"/>
    <n v="47"/>
    <n v="54.519999999999996"/>
    <n v="47"/>
    <n v="47"/>
    <n v="54.519999999999996"/>
    <s v="FEES"/>
    <n v="0"/>
    <x v="14"/>
    <x v="0"/>
    <n v="1"/>
  </r>
  <r>
    <x v="1"/>
    <x v="1"/>
    <n v="126"/>
    <x v="16"/>
    <n v="28849"/>
    <s v="Hospedaje en Roma Ari Berger"/>
    <d v="2025-06-12T00:00:00"/>
    <d v="2025-06-13T00:00:00"/>
    <s v="HTL"/>
    <x v="4"/>
    <s v="EUR"/>
    <n v="720"/>
    <n v="720"/>
    <n v="835.19999999999993"/>
    <n v="60.76"/>
    <n v="60.76"/>
    <n v="70.481599999999986"/>
    <s v="W ROME"/>
    <s v="Italy"/>
    <x v="15"/>
    <x v="0"/>
    <n v="8.4388888888888874E-2"/>
  </r>
  <r>
    <x v="1"/>
    <x v="1"/>
    <n v="126"/>
    <x v="16"/>
    <n v="28849"/>
    <s v="Hospedaje en Roma Sandra Vainer"/>
    <d v="2025-06-12T00:00:00"/>
    <d v="2025-06-13T00:00:00"/>
    <s v="HTL"/>
    <x v="4"/>
    <s v="EUR"/>
    <n v="784"/>
    <n v="784"/>
    <n v="909.43999999999994"/>
    <n v="67.150000000000006"/>
    <n v="67.150000000000006"/>
    <n v="77.894000000000005"/>
    <s v="W ROME"/>
    <s v="Italy"/>
    <x v="15"/>
    <x v="0"/>
    <n v="8.565051020408164E-2"/>
  </r>
  <r>
    <x v="1"/>
    <x v="1"/>
    <n v="126"/>
    <x v="16"/>
    <n v="28849"/>
    <s v="Hospedaje en Roma Alex Berger"/>
    <d v="2025-06-12T00:00:00"/>
    <d v="2025-06-13T00:00:00"/>
    <s v="HTL"/>
    <x v="4"/>
    <s v="EUR"/>
    <n v="784"/>
    <n v="784"/>
    <n v="909.43999999999994"/>
    <n v="67.150000000000006"/>
    <n v="67.150000000000006"/>
    <n v="77.894000000000005"/>
    <s v="W ROME"/>
    <s v="Italy"/>
    <x v="15"/>
    <x v="0"/>
    <n v="8.565051020408164E-2"/>
  </r>
  <r>
    <x v="1"/>
    <x v="1"/>
    <n v="126"/>
    <x v="16"/>
    <n v="28849"/>
    <s v="Hospedaje en Roma Tamara Berger"/>
    <d v="2025-06-12T00:00:00"/>
    <d v="2025-06-13T00:00:00"/>
    <s v="HTL"/>
    <x v="4"/>
    <s v="EUR"/>
    <n v="760"/>
    <n v="760"/>
    <n v="881.59999999999991"/>
    <n v="65.09"/>
    <n v="65.09"/>
    <n v="75.504400000000004"/>
    <s v="W ROME"/>
    <s v="Italy"/>
    <x v="15"/>
    <x v="0"/>
    <n v="8.5644736842105273E-2"/>
  </r>
  <r>
    <x v="1"/>
    <x v="1"/>
    <n v="126"/>
    <x v="16"/>
    <n v="27439"/>
    <s v="Compra de Ferry 9 pax Napoles a Capri"/>
    <d v="2025-06-01T00:00:00"/>
    <d v="2025-07-03T00:00:00"/>
    <s v="TRF"/>
    <x v="5"/>
    <s v="EUR"/>
    <n v="355.5"/>
    <n v="355.5"/>
    <n v="412.38"/>
    <n v="0"/>
    <n v="0"/>
    <n v="0"/>
    <s v="Ferryhopper"/>
    <s v="Greece"/>
    <x v="14"/>
    <x v="0"/>
    <n v="0"/>
  </r>
  <r>
    <x v="1"/>
    <x v="1"/>
    <n v="126"/>
    <x v="16"/>
    <n v="27439"/>
    <s v="Traslado en Ferry 6 Pax Capri a Napoles"/>
    <d v="2025-06-01T00:00:00"/>
    <d v="2025-06-30T00:00:00"/>
    <s v="TRF"/>
    <x v="5"/>
    <s v="EUR"/>
    <n v="207"/>
    <n v="207"/>
    <n v="240.11999999999998"/>
    <n v="0"/>
    <n v="0"/>
    <n v="0"/>
    <s v="Ferryhopper"/>
    <s v="Greece"/>
    <x v="14"/>
    <x v="0"/>
    <n v="0"/>
  </r>
  <r>
    <x v="1"/>
    <x v="1"/>
    <n v="126"/>
    <x v="16"/>
    <n v="27439"/>
    <s v="Traslado en Ferry - Alex Berger"/>
    <d v="2025-06-01T00:00:00"/>
    <d v="2025-06-30T00:00:00"/>
    <s v="TRF"/>
    <x v="5"/>
    <s v="EUR"/>
    <n v="106.2"/>
    <n v="106.2"/>
    <n v="123.19199999999999"/>
    <n v="0"/>
    <n v="0"/>
    <n v="0"/>
    <s v="Ferryhopper"/>
    <s v="Greece"/>
    <x v="14"/>
    <x v="0"/>
    <n v="0"/>
  </r>
  <r>
    <x v="1"/>
    <x v="1"/>
    <n v="126"/>
    <x v="16"/>
    <n v="27439"/>
    <s v="Cargo por cambio de traslado en Ferry"/>
    <d v="2025-06-01T00:00:00"/>
    <d v="2025-07-03T00:00:00"/>
    <s v="TRF"/>
    <x v="5"/>
    <s v="EUR"/>
    <n v="30.2"/>
    <n v="30.2"/>
    <n v="35.031999999999996"/>
    <n v="0"/>
    <n v="0"/>
    <n v="0"/>
    <s v="Ferryhopper"/>
    <s v="Greece"/>
    <x v="14"/>
    <x v="0"/>
    <n v="0"/>
  </r>
  <r>
    <x v="1"/>
    <x v="1"/>
    <n v="126"/>
    <x v="16"/>
    <n v="27439"/>
    <s v="Cargo por cambio de Ferry de Capri a Napoles - Alex Berger"/>
    <d v="2025-06-01T00:00:00"/>
    <d v="2025-07-03T00:00:00"/>
    <s v="TRF"/>
    <x v="5"/>
    <s v="EUR"/>
    <n v="15.2"/>
    <n v="15.2"/>
    <n v="17.631999999999998"/>
    <n v="0"/>
    <n v="0"/>
    <n v="0"/>
    <s v="Ferryhopper"/>
    <s v="Greece"/>
    <x v="14"/>
    <x v="0"/>
    <n v="0"/>
  </r>
  <r>
    <x v="1"/>
    <x v="1"/>
    <n v="126"/>
    <x v="16"/>
    <n v="25263"/>
    <s v="Hospedaje en Francia"/>
    <d v="2025-06-26T00:00:00"/>
    <d v="2025-07-03T00:00:00"/>
    <s v="HTL"/>
    <x v="4"/>
    <s v="EUR"/>
    <n v="17010"/>
    <n v="17010"/>
    <n v="19731.599999999999"/>
    <n v="0"/>
    <n v="0"/>
    <n v="0"/>
    <s v="HOTEL DU CAP EDEN ROC"/>
    <s v="France"/>
    <x v="18"/>
    <x v="0"/>
    <n v="0"/>
  </r>
  <r>
    <x v="1"/>
    <x v="1"/>
    <n v="126"/>
    <x v="16"/>
    <n v="27606"/>
    <s v="Hospedaje en Francia"/>
    <d v="2025-06-26T00:00:00"/>
    <d v="2025-07-03T00:00:00"/>
    <s v="HTL"/>
    <x v="4"/>
    <s v="EUR"/>
    <n v="5855.47"/>
    <n v="5855.47"/>
    <n v="6792.3451999999997"/>
    <n v="532.30999999999995"/>
    <n v="532.30999999999995"/>
    <n v="617.47959999999989"/>
    <s v="HOTEL BEAU SITE NOTRE DAME"/>
    <s v="France"/>
    <x v="18"/>
    <x v="0"/>
    <n v="9.0908159379178774E-2"/>
  </r>
  <r>
    <x v="1"/>
    <x v="1"/>
    <n v="126"/>
    <x v="16"/>
    <n v="28420"/>
    <s v="Renta de auto"/>
    <d v="2025-06-01T00:00:00"/>
    <d v="2025-07-03T00:00:00"/>
    <s v="TRF"/>
    <x v="5"/>
    <s v="EUR"/>
    <n v="1093.96"/>
    <n v="1093.96"/>
    <n v="1268.9936"/>
    <n v="109.4"/>
    <n v="109.4"/>
    <n v="126.904"/>
    <s v="SIXT MÉXICO"/>
    <s v="Mexico"/>
    <x v="14"/>
    <x v="0"/>
    <n v="0.1000036564408205"/>
  </r>
  <r>
    <x v="1"/>
    <x v="1"/>
    <n v="126"/>
    <x v="16"/>
    <n v="25780"/>
    <s v="Traslado en Málaga para Ruth Cherem"/>
    <d v="2025-06-01T00:00:00"/>
    <d v="2025-07-03T00:00:00"/>
    <s v="TRF"/>
    <x v="5"/>
    <s v="EUR"/>
    <n v="265"/>
    <n v="265"/>
    <n v="307.39999999999998"/>
    <n v="39.75"/>
    <n v="39.75"/>
    <n v="46.11"/>
    <s v="ROLZO"/>
    <s v="United Kingdom"/>
    <x v="14"/>
    <x v="0"/>
    <n v="0.15000000000000002"/>
  </r>
  <r>
    <x v="1"/>
    <x v="1"/>
    <n v="126"/>
    <x v="16"/>
    <n v="29075"/>
    <s v="Tickets de tren"/>
    <d v="2025-06-01T00:00:00"/>
    <d v="2025-07-03T00:00:00"/>
    <s v="TRN"/>
    <x v="5"/>
    <s v="EUR"/>
    <n v="1050"/>
    <n v="1050"/>
    <n v="1218"/>
    <n v="0"/>
    <n v="0"/>
    <n v="0"/>
    <s v="TRENITALIA"/>
    <s v="Italy"/>
    <x v="14"/>
    <x v="0"/>
    <n v="0"/>
  </r>
  <r>
    <x v="1"/>
    <x v="1"/>
    <n v="126"/>
    <x v="16"/>
    <n v="23921"/>
    <s v="Reembolso por cancelación de vuelo de la aerolínea"/>
    <d v="2025-06-01T00:00:00"/>
    <d v="2025-07-03T00:00:00"/>
    <s v="VLO"/>
    <x v="2"/>
    <s v="EUR"/>
    <n v="-844.4"/>
    <n v="-844.4"/>
    <n v="-979.50399999999991"/>
    <n v="0"/>
    <n v="0"/>
    <n v="0"/>
    <s v="REEMBOLSOS"/>
    <s v="France"/>
    <x v="14"/>
    <x v="0"/>
    <n v="0"/>
  </r>
  <r>
    <x v="1"/>
    <x v="1"/>
    <n v="126"/>
    <x v="16"/>
    <n v="23921"/>
    <s v="Reembolso de aerolínea/Liora Perkulis"/>
    <d v="2025-06-01T00:00:00"/>
    <d v="2025-07-03T00:00:00"/>
    <s v="VLO"/>
    <x v="2"/>
    <s v="EUR"/>
    <n v="-157.79"/>
    <n v="-157.79"/>
    <n v="-183.03639999999999"/>
    <n v="0"/>
    <n v="0"/>
    <n v="0"/>
    <s v="REEMBOLSOS"/>
    <s v="France"/>
    <x v="14"/>
    <x v="0"/>
    <n v="0"/>
  </r>
  <r>
    <x v="1"/>
    <x v="1"/>
    <n v="126"/>
    <x v="16"/>
    <n v="0"/>
    <s v="Sobrecomisión"/>
    <d v="2025-06-01T00:00:00"/>
    <d v="2025-07-03T00:00:00"/>
    <s v="HPS"/>
    <x v="1"/>
    <s v="EUR"/>
    <n v="3727.87"/>
    <n v="3727.87"/>
    <n v="4324.3291999999992"/>
    <n v="3727.87"/>
    <n v="3727.87"/>
    <n v="4324.3291999999992"/>
    <s v="FEES"/>
    <n v="0"/>
    <x v="14"/>
    <x v="0"/>
    <n v="1"/>
  </r>
  <r>
    <x v="1"/>
    <x v="1"/>
    <n v="127"/>
    <x v="16"/>
    <n v="25505"/>
    <s v="Registro para recibir comisión"/>
    <d v="2024-12-22T00:00:00"/>
    <d v="2025-01-28T00:00:00"/>
    <s v="HTL"/>
    <x v="4"/>
    <s v="USD"/>
    <n v="5088"/>
    <n v="4375.68"/>
    <n v="5088"/>
    <n v="493.54"/>
    <n v="424.44440000000003"/>
    <n v="493.54"/>
    <s v="CONRAD PUNTA DE MITA"/>
    <s v="Mexico"/>
    <x v="1"/>
    <x v="2"/>
    <n v="9.7000786163522021E-2"/>
  </r>
  <r>
    <x v="1"/>
    <x v="1"/>
    <n v="128"/>
    <x v="20"/>
    <n v="23590"/>
    <s v="VUELO MEXICO MAD MEXICO"/>
    <d v="2025-01-31T00:00:00"/>
    <d v="2025-02-08T00:00:00"/>
    <s v="VLO"/>
    <x v="2"/>
    <s v="USD"/>
    <n v="1389.53"/>
    <n v="1194.9957999999999"/>
    <n v="1389.53"/>
    <n v="0"/>
    <n v="0"/>
    <n v="0"/>
    <s v="AEROMÉXICO"/>
    <s v="Mexico"/>
    <x v="42"/>
    <x v="0"/>
    <n v="0"/>
  </r>
  <r>
    <x v="1"/>
    <x v="1"/>
    <n v="129"/>
    <x v="20"/>
    <n v="23966"/>
    <s v="VUELO MEX LHR JNB LHR JNB"/>
    <d v="2025-03-19T00:00:00"/>
    <d v="2025-04-06T00:00:00"/>
    <s v="VLO"/>
    <x v="2"/>
    <s v="USD"/>
    <n v="83331"/>
    <n v="71664.66"/>
    <n v="83331"/>
    <n v="0"/>
    <n v="0"/>
    <n v="0"/>
    <s v="British Airways"/>
    <s v="United Kingdom"/>
    <x v="46"/>
    <x v="0"/>
    <n v="0"/>
  </r>
  <r>
    <x v="1"/>
    <x v="1"/>
    <n v="129"/>
    <x v="20"/>
    <n v="23966"/>
    <s v="PROMO 2X1 CON BA"/>
    <d v="2025-03-19T00:00:00"/>
    <d v="2025-04-06T00:00:00"/>
    <s v="VLO"/>
    <x v="2"/>
    <s v="USD"/>
    <n v="83331"/>
    <n v="71664.66"/>
    <n v="83331"/>
    <n v="0"/>
    <n v="0"/>
    <n v="0"/>
    <s v="British Airways"/>
    <s v="United Kingdom"/>
    <x v="46"/>
    <x v="0"/>
    <n v="0"/>
  </r>
  <r>
    <x v="1"/>
    <x v="1"/>
    <n v="130"/>
    <x v="20"/>
    <n v="23921"/>
    <s v="VUELO MEXICO PARIS MEXICO CON AF PROMO 2X1"/>
    <d v="2025-03-19T00:00:00"/>
    <d v="2025-04-07T00:00:00"/>
    <s v="VLO"/>
    <x v="2"/>
    <s v="USD"/>
    <n v="4389"/>
    <n v="3774.54"/>
    <n v="4389"/>
    <n v="0"/>
    <n v="0"/>
    <n v="0"/>
    <s v="Air France"/>
    <s v="France"/>
    <x v="46"/>
    <x v="0"/>
    <n v="0"/>
  </r>
  <r>
    <x v="1"/>
    <x v="1"/>
    <n v="130"/>
    <x v="20"/>
    <n v="23921"/>
    <s v="VUELO 2X1 CON AF ACOMPANANE"/>
    <d v="2025-03-19T00:00:00"/>
    <d v="2025-04-07T00:00:00"/>
    <s v="VLO"/>
    <x v="2"/>
    <s v="USD"/>
    <n v="0"/>
    <n v="0"/>
    <n v="0"/>
    <n v="0"/>
    <n v="0"/>
    <n v="0"/>
    <s v="Air France"/>
    <s v="France"/>
    <x v="46"/>
    <x v="0"/>
    <s v="0"/>
  </r>
  <r>
    <x v="1"/>
    <x v="1"/>
    <n v="131"/>
    <x v="16"/>
    <n v="23590"/>
    <s v="Vuelo MEX-LAX/Lara Kosberg"/>
    <d v="2025-06-02T00:00:00"/>
    <d v="2025-06-08T00:00:00"/>
    <s v="VLO"/>
    <x v="2"/>
    <s v="USD"/>
    <n v="612.24"/>
    <n v="526.52639999999997"/>
    <n v="612.24"/>
    <n v="9.52"/>
    <n v="8.1871999999999989"/>
    <n v="9.52"/>
    <s v="AEROMÉXICO"/>
    <s v="Mexico"/>
    <x v="14"/>
    <x v="0"/>
    <n v="1.5549457728995164E-2"/>
  </r>
  <r>
    <x v="1"/>
    <x v="1"/>
    <n v="131"/>
    <x v="16"/>
    <n v="23590"/>
    <s v="Vuelo LAS-MEX/Lara Kosberg"/>
    <d v="2025-06-02T00:00:00"/>
    <d v="2025-06-08T00:00:00"/>
    <s v="VLO"/>
    <x v="2"/>
    <s v="USD"/>
    <n v="1501.53"/>
    <n v="1291.3157999999999"/>
    <n v="1501.53"/>
    <n v="285.2"/>
    <n v="245.27199999999999"/>
    <n v="285.2"/>
    <s v="AEROMÉXICO"/>
    <s v="Mexico"/>
    <x v="14"/>
    <x v="0"/>
    <n v="0.18993959494648791"/>
  </r>
  <r>
    <x v="1"/>
    <x v="1"/>
    <n v="131"/>
    <x v="16"/>
    <n v="0"/>
    <s v="Fee de emisión QQUIAV"/>
    <d v="2025-06-02T00:00:00"/>
    <d v="2025-06-08T00:00:00"/>
    <s v="HPS"/>
    <x v="1"/>
    <s v="USD"/>
    <n v="35"/>
    <n v="30.099999999999998"/>
    <n v="35"/>
    <n v="35"/>
    <n v="30.099999999999998"/>
    <n v="35"/>
    <s v="FEES"/>
    <n v="0"/>
    <x v="14"/>
    <x v="0"/>
    <n v="1"/>
  </r>
  <r>
    <x v="1"/>
    <x v="1"/>
    <n v="131"/>
    <x v="16"/>
    <n v="23590"/>
    <s v="Vuelo MEX-LAX-LAS-MEX/Tamara Berger"/>
    <d v="2025-06-02T00:00:00"/>
    <d v="2025-06-08T00:00:00"/>
    <s v="VLO"/>
    <x v="2"/>
    <s v="USD"/>
    <n v="1868.44"/>
    <n v="1606.8584000000001"/>
    <n v="1868.44"/>
    <n v="32.24"/>
    <n v="27.726400000000002"/>
    <n v="32.24"/>
    <s v="AEROMÉXICO"/>
    <s v="Mexico"/>
    <x v="14"/>
    <x v="0"/>
    <n v="1.7255036286955964E-2"/>
  </r>
  <r>
    <x v="1"/>
    <x v="1"/>
    <n v="131"/>
    <x v="16"/>
    <n v="23590"/>
    <s v="Asiento Tamara Weitzner"/>
    <d v="2025-06-02T00:00:00"/>
    <d v="2025-06-08T00:00:00"/>
    <s v="VLO"/>
    <x v="2"/>
    <s v="USD"/>
    <n v="54.2"/>
    <n v="46.612000000000002"/>
    <n v="54.2"/>
    <n v="0"/>
    <n v="0"/>
    <n v="0"/>
    <s v="AEROMÉXICO"/>
    <s v="Mexico"/>
    <x v="14"/>
    <x v="0"/>
    <n v="0"/>
  </r>
  <r>
    <x v="1"/>
    <x v="1"/>
    <n v="131"/>
    <x v="16"/>
    <n v="0"/>
    <s v="Fee de emisión LPFPSH"/>
    <d v="2025-06-02T00:00:00"/>
    <d v="2025-06-08T00:00:00"/>
    <s v="HPS"/>
    <x v="1"/>
    <s v="USD"/>
    <n v="35"/>
    <n v="30.099999999999998"/>
    <n v="35"/>
    <n v="35"/>
    <n v="30.099999999999998"/>
    <n v="35"/>
    <s v="FEES"/>
    <n v="0"/>
    <x v="14"/>
    <x v="0"/>
    <n v="1"/>
  </r>
  <r>
    <x v="1"/>
    <x v="1"/>
    <n v="131"/>
    <x v="16"/>
    <n v="24224"/>
    <s v="Vuelo LAX-LAS/Lara Kosberg"/>
    <d v="2025-06-02T00:00:00"/>
    <d v="2025-06-08T00:00:00"/>
    <s v="VLO"/>
    <x v="2"/>
    <s v="USD"/>
    <n v="220.49"/>
    <n v="189.62139999999999"/>
    <n v="220.49"/>
    <n v="9.5399999999999991"/>
    <n v="8.2043999999999997"/>
    <n v="9.5399999999999991"/>
    <s v="American Airlines"/>
    <s v="United States"/>
    <x v="14"/>
    <x v="0"/>
    <n v="4.3267268356841575E-2"/>
  </r>
  <r>
    <x v="1"/>
    <x v="1"/>
    <n v="131"/>
    <x v="16"/>
    <n v="23590"/>
    <s v="Vuelo MEX-MIA-MEX/Sergio Berger"/>
    <d v="2025-06-02T00:00:00"/>
    <d v="2025-06-08T00:00:00"/>
    <s v="VLO"/>
    <x v="2"/>
    <s v="USD"/>
    <n v="1799.74"/>
    <n v="1547.7764"/>
    <n v="1799.74"/>
    <n v="30.92"/>
    <n v="26.591200000000001"/>
    <n v="30.92"/>
    <s v="AEROMÉXICO"/>
    <s v="Mexico"/>
    <x v="14"/>
    <x v="0"/>
    <n v="1.7180259370798007E-2"/>
  </r>
  <r>
    <x v="1"/>
    <x v="1"/>
    <n v="131"/>
    <x v="16"/>
    <n v="0"/>
    <s v="Fee de emisión YPNCHC"/>
    <d v="2025-06-02T00:00:00"/>
    <d v="2025-06-08T00:00:00"/>
    <s v="HPS"/>
    <x v="1"/>
    <s v="USD"/>
    <n v="35"/>
    <n v="30.099999999999998"/>
    <n v="35"/>
    <n v="35"/>
    <n v="30.099999999999998"/>
    <n v="35"/>
    <s v="FEES"/>
    <n v="0"/>
    <x v="14"/>
    <x v="0"/>
    <n v="1"/>
  </r>
  <r>
    <x v="1"/>
    <x v="1"/>
    <n v="131"/>
    <x v="16"/>
    <n v="25024"/>
    <s v="Vuelo GVA-MAD-LIN-LHR/Sergio Berger"/>
    <d v="2025-06-02T00:00:00"/>
    <d v="2025-06-08T00:00:00"/>
    <s v="VLO"/>
    <x v="2"/>
    <s v="USD"/>
    <n v="1229.9000000000001"/>
    <n v="1057.7140000000002"/>
    <n v="1229.9000000000001"/>
    <n v="0"/>
    <n v="0"/>
    <n v="0"/>
    <s v="Iberia"/>
    <s v="Spain"/>
    <x v="14"/>
    <x v="0"/>
    <n v="0"/>
  </r>
  <r>
    <x v="1"/>
    <x v="1"/>
    <n v="131"/>
    <x v="16"/>
    <n v="25024"/>
    <s v="Otros cargos GVA-MAD-LIN-LHR/Sergio Berger"/>
    <d v="2025-06-02T00:00:00"/>
    <d v="2025-06-08T00:00:00"/>
    <s v="VLO"/>
    <x v="2"/>
    <s v="USD"/>
    <n v="33.6"/>
    <n v="28.896000000000001"/>
    <n v="33.6"/>
    <n v="0"/>
    <n v="0"/>
    <n v="0"/>
    <s v="Iberia"/>
    <s v="Spain"/>
    <x v="14"/>
    <x v="0"/>
    <n v="0"/>
  </r>
  <r>
    <x v="1"/>
    <x v="1"/>
    <n v="131"/>
    <x v="16"/>
    <n v="0"/>
    <s v="Fee de emisión YSZQRB"/>
    <d v="2025-06-02T00:00:00"/>
    <d v="2025-06-08T00:00:00"/>
    <s v="HPS"/>
    <x v="1"/>
    <s v="USD"/>
    <n v="35"/>
    <n v="30.099999999999998"/>
    <n v="35"/>
    <n v="35"/>
    <n v="30.099999999999998"/>
    <n v="35"/>
    <s v="FEES"/>
    <n v="0"/>
    <x v="14"/>
    <x v="0"/>
    <n v="1"/>
  </r>
  <r>
    <x v="1"/>
    <x v="1"/>
    <n v="131"/>
    <x v="16"/>
    <n v="23966"/>
    <s v="Vuelo MXP-LHR/Andres Carretero"/>
    <d v="2025-06-02T00:00:00"/>
    <d v="2025-06-08T00:00:00"/>
    <s v="VLO"/>
    <x v="2"/>
    <s v="USD"/>
    <n v="483.7"/>
    <n v="415.98199999999997"/>
    <n v="483.7"/>
    <n v="0"/>
    <n v="0"/>
    <n v="0"/>
    <s v="British Airways"/>
    <s v="United Kingdom"/>
    <x v="14"/>
    <x v="0"/>
    <n v="0"/>
  </r>
  <r>
    <x v="1"/>
    <x v="1"/>
    <n v="131"/>
    <x v="16"/>
    <n v="23590"/>
    <s v="Boleto de avion Mex-LHR-Mex"/>
    <d v="2025-03-26T00:00:00"/>
    <d v="2025-04-19T00:00:00"/>
    <s v="ABC"/>
    <x v="2"/>
    <s v="USD"/>
    <n v="3539.77"/>
    <n v="3044.2021999999997"/>
    <n v="3539.77"/>
    <n v="0"/>
    <n v="0"/>
    <n v="0"/>
    <s v="AEROMÉXICO"/>
    <s v="Mexico"/>
    <x v="36"/>
    <x v="0"/>
    <n v="0"/>
  </r>
  <r>
    <x v="1"/>
    <x v="1"/>
    <n v="131"/>
    <x v="16"/>
    <n v="0"/>
    <s v="5% Recibo cliente 1508"/>
    <d v="2025-03-26T00:00:00"/>
    <d v="2025-06-08T00:00:00"/>
    <s v="HPS"/>
    <x v="1"/>
    <s v="USD"/>
    <n v="166.7"/>
    <n v="143.36199999999999"/>
    <n v="166.7"/>
    <n v="166.7"/>
    <n v="143.36199999999999"/>
    <n v="166.7"/>
    <s v="FEES"/>
    <n v="0"/>
    <x v="36"/>
    <x v="0"/>
    <n v="1"/>
  </r>
  <r>
    <x v="1"/>
    <x v="1"/>
    <n v="132"/>
    <x v="16"/>
    <n v="25102"/>
    <s v="Vuelo LHR-TLV"/>
    <d v="2025-02-12T00:00:00"/>
    <d v="2025-02-18T00:00:00"/>
    <s v="VLO"/>
    <x v="2"/>
    <s v="USD"/>
    <n v="3601.68"/>
    <n v="3097.4447999999998"/>
    <n v="3601.68"/>
    <n v="0"/>
    <n v="0"/>
    <n v="0"/>
    <s v="El Al Israel Airlines"/>
    <s v="Israel"/>
    <x v="43"/>
    <x v="0"/>
    <n v="0"/>
  </r>
  <r>
    <x v="1"/>
    <x v="1"/>
    <n v="132"/>
    <x v="16"/>
    <n v="0"/>
    <s v="Fee de emisión Vuelo NMDJCP"/>
    <d v="2025-02-12T00:00:00"/>
    <d v="2025-02-18T00:00:00"/>
    <s v="HPS"/>
    <x v="1"/>
    <s v="USD"/>
    <n v="50"/>
    <n v="43"/>
    <n v="50"/>
    <n v="50"/>
    <n v="43"/>
    <n v="50"/>
    <s v="FEES"/>
    <n v="0"/>
    <x v="43"/>
    <x v="0"/>
    <n v="1"/>
  </r>
  <r>
    <x v="1"/>
    <x v="1"/>
    <n v="132"/>
    <x v="16"/>
    <n v="27544"/>
    <s v="Comisión"/>
    <d v="2025-02-12T00:00:00"/>
    <d v="2025-02-18T00:00:00"/>
    <s v="HTL"/>
    <x v="4"/>
    <s v="USD"/>
    <n v="388.6"/>
    <n v="334.19600000000003"/>
    <n v="388.6"/>
    <n v="388.6"/>
    <n v="334.19600000000003"/>
    <n v="388.6"/>
    <s v="THE DAVID KEMPINSKI TEL AVIV"/>
    <s v="Israel"/>
    <x v="43"/>
    <x v="0"/>
    <n v="1"/>
  </r>
  <r>
    <x v="1"/>
    <x v="1"/>
    <n v="132"/>
    <x v="16"/>
    <n v="27544"/>
    <s v="Comisión"/>
    <d v="2025-02-12T00:00:00"/>
    <d v="2025-02-18T00:00:00"/>
    <s v="HTL"/>
    <x v="4"/>
    <s v="USD"/>
    <n v="388.6"/>
    <n v="334.19600000000003"/>
    <n v="388.6"/>
    <n v="388.6"/>
    <n v="334.19600000000003"/>
    <n v="388.6"/>
    <s v="THE DAVID KEMPINSKI TEL AVIV"/>
    <s v="Israel"/>
    <x v="43"/>
    <x v="0"/>
    <n v="1"/>
  </r>
  <r>
    <x v="1"/>
    <x v="1"/>
    <n v="133"/>
    <x v="25"/>
    <n v="25452"/>
    <s v="Alojamiento en Washington, DC"/>
    <d v="2025-01-18T00:00:00"/>
    <d v="2025-01-22T00:00:00"/>
    <s v="HTL"/>
    <x v="4"/>
    <s v="USD"/>
    <n v="8696.25"/>
    <n v="7478.7749999999996"/>
    <n v="8696.25"/>
    <n v="705"/>
    <n v="606.29999999999995"/>
    <n v="705"/>
    <s v="THE DUPONT CIRCLE HOTEL"/>
    <s v="United States"/>
    <x v="29"/>
    <x v="0"/>
    <n v="8.1069426476929718E-2"/>
  </r>
  <r>
    <x v="1"/>
    <x v="1"/>
    <n v="133"/>
    <x v="25"/>
    <n v="25780"/>
    <s v="Comisión"/>
    <d v="2025-01-18T00:00:00"/>
    <d v="2025-01-22T00:00:00"/>
    <s v="TRF"/>
    <x v="5"/>
    <s v="USD"/>
    <n v="60"/>
    <n v="51.6"/>
    <n v="60"/>
    <n v="60"/>
    <n v="51.6"/>
    <n v="60"/>
    <s v="ROLZO"/>
    <s v="United Kingdom"/>
    <x v="29"/>
    <x v="0"/>
    <n v="1"/>
  </r>
  <r>
    <x v="1"/>
    <x v="1"/>
    <n v="134"/>
    <x v="16"/>
    <n v="23590"/>
    <s v="Vuelo México Londres París México Jose Sayeg"/>
    <d v="2025-05-15T00:00:00"/>
    <d v="2025-05-26T00:00:00"/>
    <s v="VLO"/>
    <x v="2"/>
    <s v="USD"/>
    <n v="3230.76"/>
    <n v="2778.4536000000003"/>
    <n v="3230.76"/>
    <n v="0"/>
    <n v="0"/>
    <n v="0"/>
    <s v="AEROMÉXICO"/>
    <s v="Mexico"/>
    <x v="6"/>
    <x v="0"/>
    <n v="0"/>
  </r>
  <r>
    <x v="1"/>
    <x v="1"/>
    <n v="134"/>
    <x v="16"/>
    <n v="23590"/>
    <s v="Vuelo México Londres París México Edda Eileen"/>
    <d v="2025-05-15T00:00:00"/>
    <d v="2025-05-26T00:00:00"/>
    <s v="VLO"/>
    <x v="2"/>
    <s v="USD"/>
    <n v="3230.76"/>
    <n v="2778.4536000000003"/>
    <n v="3230.76"/>
    <n v="0"/>
    <n v="0"/>
    <n v="0"/>
    <s v="AEROMÉXICO"/>
    <s v="Mexico"/>
    <x v="6"/>
    <x v="0"/>
    <n v="0"/>
  </r>
  <r>
    <x v="1"/>
    <x v="1"/>
    <n v="134"/>
    <x v="16"/>
    <n v="23590"/>
    <s v="Vuelo México Londres París México Emiliano Sayeg"/>
    <d v="2025-05-15T00:00:00"/>
    <d v="2025-05-26T00:00:00"/>
    <s v="VLO"/>
    <x v="2"/>
    <s v="USD"/>
    <n v="3230.76"/>
    <n v="2778.4536000000003"/>
    <n v="3230.76"/>
    <n v="0"/>
    <n v="0"/>
    <n v="0"/>
    <s v="AEROMÉXICO"/>
    <s v="Mexico"/>
    <x v="6"/>
    <x v="0"/>
    <n v="0"/>
  </r>
  <r>
    <x v="1"/>
    <x v="1"/>
    <n v="134"/>
    <x v="16"/>
    <n v="0"/>
    <s v="Fee de emisión Vuelo México Londres París México"/>
    <d v="2025-05-15T00:00:00"/>
    <d v="2025-05-26T00:00:00"/>
    <s v="HPS"/>
    <x v="1"/>
    <s v="USD"/>
    <n v="35"/>
    <n v="30.099999999999998"/>
    <n v="35"/>
    <n v="35"/>
    <n v="30.099999999999998"/>
    <n v="35"/>
    <s v="FEES"/>
    <n v="0"/>
    <x v="6"/>
    <x v="0"/>
    <n v="1"/>
  </r>
  <r>
    <x v="1"/>
    <x v="1"/>
    <n v="134"/>
    <x v="16"/>
    <n v="27801"/>
    <s v="Hospedaje en París"/>
    <d v="2025-05-21T00:00:00"/>
    <d v="2025-05-26T00:00:00"/>
    <s v="HTL"/>
    <x v="4"/>
    <s v="USD"/>
    <n v="7782.04"/>
    <n v="6692.5544"/>
    <n v="7782.04"/>
    <n v="707.45"/>
    <n v="608.40700000000004"/>
    <n v="707.45"/>
    <s v="THE PENINSULA PARIS"/>
    <s v="France"/>
    <x v="7"/>
    <x v="0"/>
    <n v="9.0908039537190774E-2"/>
  </r>
  <r>
    <x v="1"/>
    <x v="1"/>
    <n v="134"/>
    <x v="16"/>
    <n v="25643"/>
    <s v="Hospedaje en Londres"/>
    <d v="2025-05-15T00:00:00"/>
    <d v="2025-05-26T00:00:00"/>
    <s v="HTL"/>
    <x v="4"/>
    <s v="USD"/>
    <n v="9312.7999999999993"/>
    <n v="8009.0079999999989"/>
    <n v="9312.7999999999993"/>
    <n v="1050.02"/>
    <n v="903.0172"/>
    <n v="1050.02"/>
    <s v="THE PENINSULA LONDON"/>
    <s v="United Kingdom"/>
    <x v="6"/>
    <x v="0"/>
    <n v="0.11275019328236406"/>
  </r>
  <r>
    <x v="1"/>
    <x v="1"/>
    <n v="134"/>
    <x v="16"/>
    <n v="27945"/>
    <s v="Tour en Londres"/>
    <d v="2025-05-15T00:00:00"/>
    <d v="2025-05-26T00:00:00"/>
    <s v="ATR"/>
    <x v="0"/>
    <s v="USD"/>
    <n v="381.46"/>
    <n v="328.05559999999997"/>
    <n v="381.46"/>
    <n v="0"/>
    <n v="0"/>
    <n v="0"/>
    <s v="SMALLCAR BIGCITY"/>
    <s v="United Kingdom"/>
    <x v="6"/>
    <x v="0"/>
    <n v="0"/>
  </r>
  <r>
    <x v="1"/>
    <x v="1"/>
    <n v="134"/>
    <x v="16"/>
    <n v="27983"/>
    <s v="Tour en The London Eye"/>
    <d v="2025-05-15T00:00:00"/>
    <d v="2025-05-26T00:00:00"/>
    <s v="ATR"/>
    <x v="0"/>
    <s v="USD"/>
    <n v="187.55"/>
    <n v="161.29300000000001"/>
    <n v="187.55"/>
    <n v="0"/>
    <n v="0"/>
    <n v="0"/>
    <s v="THE LONDON EYE"/>
    <s v="United Kingdom"/>
    <x v="6"/>
    <x v="0"/>
    <n v="0"/>
  </r>
  <r>
    <x v="1"/>
    <x v="1"/>
    <n v="134"/>
    <x v="16"/>
    <n v="28072"/>
    <s v="Tour en WB Studios Londres"/>
    <d v="2025-05-15T00:00:00"/>
    <d v="2025-05-26T00:00:00"/>
    <s v="ATR"/>
    <x v="0"/>
    <s v="USD"/>
    <n v="801.84"/>
    <n v="689.58240000000001"/>
    <n v="801.84"/>
    <n v="0"/>
    <n v="0"/>
    <n v="0"/>
    <s v="WARNER BROS. STUDIO TOUR LONDON"/>
    <s v="United Kingdom"/>
    <x v="6"/>
    <x v="0"/>
    <n v="0"/>
  </r>
  <r>
    <x v="1"/>
    <x v="1"/>
    <n v="134"/>
    <x v="16"/>
    <n v="25780"/>
    <s v="Traslado"/>
    <d v="2025-05-15T00:00:00"/>
    <d v="2025-05-26T00:00:00"/>
    <s v="TRF"/>
    <x v="5"/>
    <s v="USD"/>
    <n v="310"/>
    <n v="266.60000000000002"/>
    <n v="310"/>
    <n v="52.68"/>
    <n v="45.3048"/>
    <n v="52.68"/>
    <s v="ROLZO"/>
    <s v="United Kingdom"/>
    <x v="6"/>
    <x v="0"/>
    <n v="0.16993548387096774"/>
  </r>
  <r>
    <x v="1"/>
    <x v="1"/>
    <n v="134"/>
    <x v="16"/>
    <n v="25780"/>
    <s v="Traslado"/>
    <d v="2025-05-15T00:00:00"/>
    <d v="2025-05-26T00:00:00"/>
    <s v="TRF"/>
    <x v="5"/>
    <s v="USD"/>
    <n v="165"/>
    <n v="141.9"/>
    <n v="165"/>
    <n v="28.04"/>
    <n v="24.1144"/>
    <n v="28.04"/>
    <s v="ROLZO"/>
    <s v="United Kingdom"/>
    <x v="6"/>
    <x v="0"/>
    <n v="0.16993939393939395"/>
  </r>
  <r>
    <x v="1"/>
    <x v="1"/>
    <n v="134"/>
    <x v="16"/>
    <n v="25780"/>
    <s v="Traslado"/>
    <d v="2025-05-15T00:00:00"/>
    <d v="2025-05-26T00:00:00"/>
    <s v="TRF"/>
    <x v="5"/>
    <s v="USD"/>
    <n v="140"/>
    <n v="120.39999999999999"/>
    <n v="140"/>
    <n v="28.02"/>
    <n v="24.097200000000001"/>
    <n v="28.02"/>
    <s v="ROLZO"/>
    <s v="United Kingdom"/>
    <x v="6"/>
    <x v="0"/>
    <n v="0.20014285714285715"/>
  </r>
  <r>
    <x v="1"/>
    <x v="1"/>
    <n v="134"/>
    <x v="16"/>
    <n v="25780"/>
    <s v="Traslado"/>
    <d v="2025-05-15T00:00:00"/>
    <d v="2025-05-26T00:00:00"/>
    <s v="TRF"/>
    <x v="5"/>
    <s v="USD"/>
    <n v="195"/>
    <n v="167.7"/>
    <n v="195"/>
    <n v="37.4"/>
    <n v="32.164000000000001"/>
    <n v="37.4"/>
    <s v="ROLZO"/>
    <s v="United Kingdom"/>
    <x v="6"/>
    <x v="0"/>
    <n v="0.19179487179487179"/>
  </r>
  <r>
    <x v="1"/>
    <x v="1"/>
    <n v="134"/>
    <x v="16"/>
    <n v="25780"/>
    <s v="Traslados"/>
    <d v="2025-05-15T00:00:00"/>
    <d v="2025-05-26T00:00:00"/>
    <s v="TRF"/>
    <x v="5"/>
    <s v="USD"/>
    <n v="395"/>
    <n v="339.7"/>
    <n v="395"/>
    <n v="75.84"/>
    <n v="65.222400000000007"/>
    <n v="75.84"/>
    <s v="ROLZO"/>
    <s v="United Kingdom"/>
    <x v="6"/>
    <x v="0"/>
    <n v="0.192"/>
  </r>
  <r>
    <x v="1"/>
    <x v="1"/>
    <n v="134"/>
    <x v="16"/>
    <n v="0"/>
    <s v="Excedente de pago cliente"/>
    <d v="2025-05-15T00:00:00"/>
    <d v="2025-05-26T00:00:00"/>
    <s v="HPS"/>
    <x v="1"/>
    <s v="USD"/>
    <n v="2470.5300000000002"/>
    <n v="2124.6558"/>
    <n v="2470.5300000000002"/>
    <n v="2470.5300000000002"/>
    <n v="2124.6558"/>
    <n v="2470.5300000000002"/>
    <s v="FEES"/>
    <n v="0"/>
    <x v="6"/>
    <x v="0"/>
    <n v="1"/>
  </r>
  <r>
    <x v="0"/>
    <x v="1"/>
    <n v="135"/>
    <x v="21"/>
    <n v="23789"/>
    <s v="2 habitaciones EAST Africa 9 noches"/>
    <d v="2025-05-02T00:00:00"/>
    <d v="2025-05-13T00:00:00"/>
    <s v="HTL"/>
    <x v="4"/>
    <s v="USD"/>
    <n v="78317.2"/>
    <n v="67352.792000000001"/>
    <n v="78317.2"/>
    <n v="10069.200000000001"/>
    <n v="8659.5120000000006"/>
    <n v="10069.200000000001"/>
    <s v="TRIUMPH TRAVEL"/>
    <s v="South Africa"/>
    <x v="4"/>
    <x v="0"/>
    <n v="0.12856945856082702"/>
  </r>
  <r>
    <x v="0"/>
    <x v="1"/>
    <n v="135"/>
    <x v="21"/>
    <n v="23789"/>
    <s v="Globo Aerostatico"/>
    <d v="2025-05-02T00:00:00"/>
    <d v="2025-05-13T00:00:00"/>
    <s v="EXC"/>
    <x v="0"/>
    <s v="USD"/>
    <n v="1980"/>
    <n v="1702.8"/>
    <n v="1980"/>
    <n v="0"/>
    <n v="0"/>
    <n v="0"/>
    <s v="TRIUMPH TRAVEL"/>
    <s v="South Africa"/>
    <x v="4"/>
    <x v="0"/>
    <n v="0"/>
  </r>
  <r>
    <x v="0"/>
    <x v="1"/>
    <n v="135"/>
    <x v="21"/>
    <n v="25623"/>
    <s v="Vuelos Business Qatar Airways"/>
    <d v="2025-05-02T00:00:00"/>
    <d v="2025-05-13T00:00:00"/>
    <s v="VLO"/>
    <x v="2"/>
    <s v="USD"/>
    <n v="16622.8"/>
    <n v="14295.607999999998"/>
    <n v="16622.8"/>
    <n v="0"/>
    <n v="0"/>
    <n v="0"/>
    <s v="Qatar Airways"/>
    <s v="Qatar"/>
    <x v="4"/>
    <x v="0"/>
    <n v="0"/>
  </r>
  <r>
    <x v="0"/>
    <x v="1"/>
    <n v="135"/>
    <x v="21"/>
    <n v="25624"/>
    <s v="Visa Kenya"/>
    <d v="2025-05-02T00:00:00"/>
    <d v="2025-05-13T00:00:00"/>
    <s v="VIS"/>
    <x v="7"/>
    <s v="USD"/>
    <n v="120"/>
    <n v="103.2"/>
    <n v="120"/>
    <n v="0"/>
    <n v="0"/>
    <n v="0"/>
    <s v="Kenya eTA"/>
    <s v="Kenya"/>
    <x v="4"/>
    <x v="0"/>
    <n v="0"/>
  </r>
  <r>
    <x v="0"/>
    <x v="1"/>
    <n v="135"/>
    <x v="21"/>
    <n v="0"/>
    <s v="Corresponde al fee por emisión aereos"/>
    <d v="2025-05-02T00:00:00"/>
    <d v="2025-05-13T00:00:00"/>
    <s v="HPS"/>
    <x v="1"/>
    <s v="USD"/>
    <n v="140"/>
    <n v="120.39999999999999"/>
    <n v="140"/>
    <n v="140"/>
    <n v="120.39999999999999"/>
    <n v="140"/>
    <s v="FEES"/>
    <n v="0"/>
    <x v="4"/>
    <x v="0"/>
    <n v="1"/>
  </r>
  <r>
    <x v="0"/>
    <x v="1"/>
    <n v="135"/>
    <x v="21"/>
    <n v="25624"/>
    <s v="Visa Tanzania"/>
    <d v="2025-05-02T00:00:00"/>
    <d v="2025-05-13T00:00:00"/>
    <s v="VIS"/>
    <x v="7"/>
    <s v="USD"/>
    <n v="216"/>
    <n v="185.76"/>
    <n v="216"/>
    <n v="0"/>
    <n v="0"/>
    <n v="0"/>
    <s v="Kenya eTA"/>
    <s v="Kenya"/>
    <x v="4"/>
    <x v="0"/>
    <n v="0"/>
  </r>
  <r>
    <x v="1"/>
    <x v="1"/>
    <n v="136"/>
    <x v="16"/>
    <n v="25619"/>
    <s v="Primer pago del 30% a proveedor"/>
    <d v="2025-04-10T00:00:00"/>
    <d v="2025-04-22T00:00:00"/>
    <s v="ATR"/>
    <x v="0"/>
    <s v="USD"/>
    <n v="21429"/>
    <n v="18428.939999999999"/>
    <n v="21429"/>
    <n v="0"/>
    <n v="0"/>
    <n v="0"/>
    <s v="Bear Luxe Japan"/>
    <s v="Japan"/>
    <x v="38"/>
    <x v="0"/>
    <n v="0"/>
  </r>
  <r>
    <x v="1"/>
    <x v="1"/>
    <n v="136"/>
    <x v="16"/>
    <n v="24989"/>
    <s v="Hospedaje en Kanazawa"/>
    <d v="2025-04-14T00:00:00"/>
    <d v="2025-04-15T00:00:00"/>
    <s v="HTL"/>
    <x v="4"/>
    <s v="USD"/>
    <n v="1172.19"/>
    <n v="1008.0834"/>
    <n v="1172.19"/>
    <n v="91.75"/>
    <n v="78.905000000000001"/>
    <n v="91.75"/>
    <s v="HYATT CENTRIC KANAZAWA"/>
    <s v="Japan"/>
    <x v="2"/>
    <x v="0"/>
    <n v="7.8272293740775808E-2"/>
  </r>
  <r>
    <x v="1"/>
    <x v="1"/>
    <n v="136"/>
    <x v="16"/>
    <n v="26277"/>
    <s v="Hospedaje en Hakone"/>
    <d v="2025-04-10T00:00:00"/>
    <d v="2025-04-22T00:00:00"/>
    <s v="HTL"/>
    <x v="4"/>
    <s v="USD"/>
    <n v="4095.5"/>
    <n v="3522.13"/>
    <n v="4095.5"/>
    <n v="0"/>
    <n v="0"/>
    <n v="0"/>
    <s v="FUFU HAKONE"/>
    <s v="Japan"/>
    <x v="38"/>
    <x v="0"/>
    <n v="0"/>
  </r>
  <r>
    <x v="1"/>
    <x v="1"/>
    <n v="136"/>
    <x v="16"/>
    <n v="25619"/>
    <s v="Pago final a proveedor en Japón"/>
    <d v="2025-04-10T00:00:00"/>
    <d v="2025-04-22T00:00:00"/>
    <s v="ATR"/>
    <x v="0"/>
    <s v="USD"/>
    <n v="41124.36"/>
    <n v="35366.9496"/>
    <n v="41124.36"/>
    <n v="0"/>
    <n v="0"/>
    <n v="0"/>
    <s v="Bear Luxe Japan"/>
    <s v="Japan"/>
    <x v="38"/>
    <x v="0"/>
    <n v="0"/>
  </r>
  <r>
    <x v="1"/>
    <x v="1"/>
    <n v="136"/>
    <x v="16"/>
    <n v="27092"/>
    <s v="Carpeta Mod. Especial Tamaño carta Piel Gris Textura"/>
    <d v="2025-04-10T00:00:00"/>
    <d v="2025-04-22T00:00:00"/>
    <s v="OTR"/>
    <x v="3"/>
    <s v="USD"/>
    <n v="83.09"/>
    <n v="71.457400000000007"/>
    <n v="83.09"/>
    <n v="0"/>
    <n v="0"/>
    <n v="0"/>
    <s v="A MANO CUERO"/>
    <s v="Mexico"/>
    <x v="38"/>
    <x v="0"/>
    <n v="0"/>
  </r>
  <r>
    <x v="1"/>
    <x v="1"/>
    <n v="136"/>
    <x v="16"/>
    <n v="25619"/>
    <s v="Extras del viaje"/>
    <d v="2025-04-10T00:00:00"/>
    <d v="2025-04-22T00:00:00"/>
    <s v="ATR"/>
    <x v="0"/>
    <s v="USD"/>
    <n v="1420.92"/>
    <n v="1221.9911999999999"/>
    <n v="1420.92"/>
    <n v="0"/>
    <n v="0"/>
    <n v="0"/>
    <s v="Bear Luxe Japan"/>
    <s v="Japan"/>
    <x v="38"/>
    <x v="0"/>
    <n v="0"/>
  </r>
  <r>
    <x v="1"/>
    <x v="1"/>
    <n v="136"/>
    <x v="16"/>
    <n v="25022"/>
    <s v="Primer fecha de hospedaje en Tokyo"/>
    <d v="2025-04-11T00:00:00"/>
    <d v="2025-04-14T00:00:00"/>
    <s v="HTL"/>
    <x v="4"/>
    <s v="USD"/>
    <n v="20750.73"/>
    <n v="17845.627799999998"/>
    <n v="20750.73"/>
    <n v="1540.05"/>
    <n v="1324.443"/>
    <n v="1540.05"/>
    <s v="THE PENINSULA TOKYO"/>
    <s v="Japan"/>
    <x v="38"/>
    <x v="0"/>
    <n v="7.4216666112469298E-2"/>
  </r>
  <r>
    <x v="1"/>
    <x v="1"/>
    <n v="136"/>
    <x v="16"/>
    <n v="25022"/>
    <s v="Segunda fecha de hospedaje en Tokyo"/>
    <d v="2025-04-20T00:00:00"/>
    <d v="2025-04-22T00:00:00"/>
    <s v="HTL"/>
    <x v="4"/>
    <s v="USD"/>
    <n v="9680.83"/>
    <n v="8325.5138000000006"/>
    <n v="9680.83"/>
    <n v="711.18"/>
    <n v="611.61479999999995"/>
    <n v="711.18"/>
    <s v="THE PENINSULA TOKYO"/>
    <s v="Japan"/>
    <x v="3"/>
    <x v="0"/>
    <n v="7.346270929248834E-2"/>
  </r>
  <r>
    <x v="1"/>
    <x v="1"/>
    <n v="136"/>
    <x v="16"/>
    <n v="24982"/>
    <s v="Vuelo MEX-NRT-MEX/JL Acuña"/>
    <d v="2025-04-10T00:00:00"/>
    <d v="2025-04-22T00:00:00"/>
    <s v="VLO"/>
    <x v="2"/>
    <s v="USD"/>
    <n v="8005.56"/>
    <n v="6884.7816000000003"/>
    <n v="8005.56"/>
    <n v="0"/>
    <n v="0"/>
    <n v="0"/>
    <s v="All Nippon Airways"/>
    <s v="Japan"/>
    <x v="38"/>
    <x v="0"/>
    <n v="0"/>
  </r>
  <r>
    <x v="1"/>
    <x v="1"/>
    <n v="136"/>
    <x v="16"/>
    <n v="24982"/>
    <s v="Vuelo MEX-NRT-MEX/Veronica Salazar"/>
    <d v="2025-04-10T00:00:00"/>
    <d v="2025-04-22T00:00:00"/>
    <s v="VLO"/>
    <x v="2"/>
    <s v="USD"/>
    <n v="8005.56"/>
    <n v="6884.7816000000003"/>
    <n v="8005.56"/>
    <n v="0"/>
    <n v="0"/>
    <n v="0"/>
    <s v="All Nippon Airways"/>
    <s v="Japan"/>
    <x v="38"/>
    <x v="0"/>
    <n v="0"/>
  </r>
  <r>
    <x v="1"/>
    <x v="1"/>
    <n v="136"/>
    <x v="16"/>
    <n v="24982"/>
    <s v="Vuelo MEX-NRT-MEX/María Fernanda Acuña"/>
    <d v="2025-04-10T00:00:00"/>
    <d v="2025-04-22T00:00:00"/>
    <s v="VLO"/>
    <x v="2"/>
    <s v="USD"/>
    <n v="10085.56"/>
    <n v="8673.5815999999995"/>
    <n v="10085.56"/>
    <n v="0"/>
    <n v="0"/>
    <n v="0"/>
    <s v="All Nippon Airways"/>
    <s v="Japan"/>
    <x v="38"/>
    <x v="0"/>
    <n v="0"/>
  </r>
  <r>
    <x v="1"/>
    <x v="1"/>
    <n v="136"/>
    <x v="16"/>
    <n v="24982"/>
    <s v="Vuelo MEX-NRT-MEX/Emiliano Molina"/>
    <d v="2025-04-10T00:00:00"/>
    <d v="2025-04-22T00:00:00"/>
    <s v="VLO"/>
    <x v="2"/>
    <s v="USD"/>
    <n v="10085.56"/>
    <n v="8673.5815999999995"/>
    <n v="10085.56"/>
    <n v="0"/>
    <n v="0"/>
    <n v="0"/>
    <s v="All Nippon Airways"/>
    <s v="Japan"/>
    <x v="38"/>
    <x v="0"/>
    <n v="0"/>
  </r>
  <r>
    <x v="1"/>
    <x v="1"/>
    <n v="136"/>
    <x v="16"/>
    <n v="24982"/>
    <s v="Vuelo MEX-NRT-MEX/Jeronimo Molina"/>
    <d v="2025-04-10T00:00:00"/>
    <d v="2025-04-22T00:00:00"/>
    <s v="VLO"/>
    <x v="2"/>
    <s v="USD"/>
    <n v="10085.56"/>
    <n v="8673.5815999999995"/>
    <n v="10085.56"/>
    <n v="0"/>
    <n v="0"/>
    <n v="0"/>
    <s v="All Nippon Airways"/>
    <s v="Japan"/>
    <x v="38"/>
    <x v="0"/>
    <n v="0"/>
  </r>
  <r>
    <x v="1"/>
    <x v="1"/>
    <n v="136"/>
    <x v="16"/>
    <n v="24982"/>
    <s v="Vuelo MEX-NRT-MEX/Cristian Molina"/>
    <d v="2025-04-10T00:00:00"/>
    <d v="2025-04-22T00:00:00"/>
    <s v="VLO"/>
    <x v="2"/>
    <s v="USD"/>
    <n v="9045.56"/>
    <n v="7779.1815999999999"/>
    <n v="9045.56"/>
    <n v="0"/>
    <n v="0"/>
    <n v="0"/>
    <s v="All Nippon Airways"/>
    <s v="Japan"/>
    <x v="38"/>
    <x v="0"/>
    <n v="0"/>
  </r>
  <r>
    <x v="1"/>
    <x v="1"/>
    <n v="136"/>
    <x v="16"/>
    <n v="28127"/>
    <s v="Vuelo LAX-HND-LAX/Domenico Quadrini"/>
    <d v="2025-04-10T00:00:00"/>
    <d v="2025-04-22T00:00:00"/>
    <s v="VLO"/>
    <x v="2"/>
    <s v="USD"/>
    <n v="7112.51"/>
    <n v="6116.7586000000001"/>
    <n v="7112.51"/>
    <n v="0"/>
    <n v="0"/>
    <n v="0"/>
    <s v="Japan Airlines"/>
    <s v="Japan"/>
    <x v="38"/>
    <x v="0"/>
    <n v="0"/>
  </r>
  <r>
    <x v="1"/>
    <x v="1"/>
    <n v="136"/>
    <x v="16"/>
    <n v="28127"/>
    <s v="Revisado de vuelo LAX-HND-NRT-SAN/Domenico Quadrini"/>
    <d v="2025-04-10T00:00:00"/>
    <d v="2025-04-22T00:00:00"/>
    <s v="VLO"/>
    <x v="2"/>
    <s v="USD"/>
    <n v="501.3"/>
    <n v="431.11799999999999"/>
    <n v="501.3"/>
    <n v="0"/>
    <n v="0"/>
    <n v="0"/>
    <s v="Japan Airlines"/>
    <s v="Japan"/>
    <x v="38"/>
    <x v="0"/>
    <n v="0"/>
  </r>
  <r>
    <x v="1"/>
    <x v="1"/>
    <n v="136"/>
    <x v="16"/>
    <n v="28127"/>
    <s v="Vuelo LAX-HND-LAX/Veronica Acuña"/>
    <d v="2025-04-10T00:00:00"/>
    <d v="2025-04-22T00:00:00"/>
    <s v="VLO"/>
    <x v="2"/>
    <s v="USD"/>
    <n v="7112.51"/>
    <n v="6116.7586000000001"/>
    <n v="7112.51"/>
    <n v="0"/>
    <n v="0"/>
    <n v="0"/>
    <s v="Japan Airlines"/>
    <s v="Japan"/>
    <x v="38"/>
    <x v="0"/>
    <n v="0"/>
  </r>
  <r>
    <x v="1"/>
    <x v="1"/>
    <n v="136"/>
    <x v="16"/>
    <n v="28127"/>
    <s v="Vuelo LAX-HND-LAX/Regina Quadrini"/>
    <d v="2025-04-10T00:00:00"/>
    <d v="2025-04-22T00:00:00"/>
    <s v="VLO"/>
    <x v="2"/>
    <s v="USD"/>
    <n v="7103.21"/>
    <n v="6108.7605999999996"/>
    <n v="7103.21"/>
    <n v="0"/>
    <n v="0"/>
    <n v="0"/>
    <s v="Japan Airlines"/>
    <s v="Japan"/>
    <x v="38"/>
    <x v="0"/>
    <n v="0"/>
  </r>
  <r>
    <x v="1"/>
    <x v="1"/>
    <n v="136"/>
    <x v="16"/>
    <n v="28127"/>
    <s v="Vuelo LAX-HND-LAX/Marcelo Quadrini"/>
    <d v="2025-04-10T00:00:00"/>
    <d v="2025-04-22T00:00:00"/>
    <s v="VLO"/>
    <x v="2"/>
    <s v="USD"/>
    <n v="7103.21"/>
    <n v="6108.7605999999996"/>
    <n v="7103.21"/>
    <n v="0"/>
    <n v="0"/>
    <n v="0"/>
    <s v="Japan Airlines"/>
    <s v="Japan"/>
    <x v="38"/>
    <x v="0"/>
    <n v="0"/>
  </r>
  <r>
    <x v="1"/>
    <x v="1"/>
    <n v="136"/>
    <x v="16"/>
    <n v="28127"/>
    <s v="Revisado de vuelo LAX-HND-NRT-SAN/Veronica Acuña"/>
    <d v="2025-04-10T00:00:00"/>
    <d v="2025-04-22T00:00:00"/>
    <s v="VLO"/>
    <x v="2"/>
    <s v="USD"/>
    <n v="501.3"/>
    <n v="431.11799999999999"/>
    <n v="501.3"/>
    <n v="0"/>
    <n v="0"/>
    <n v="0"/>
    <s v="Japan Airlines"/>
    <s v="Japan"/>
    <x v="38"/>
    <x v="0"/>
    <n v="0"/>
  </r>
  <r>
    <x v="1"/>
    <x v="1"/>
    <n v="136"/>
    <x v="16"/>
    <n v="28127"/>
    <s v="Revisado de vuelo LAX-HND-NRT-SAN/Regina Quadrini"/>
    <d v="2025-04-10T00:00:00"/>
    <d v="2025-04-22T00:00:00"/>
    <s v="VLO"/>
    <x v="2"/>
    <s v="USD"/>
    <n v="510.6"/>
    <n v="439.11599999999999"/>
    <n v="510.6"/>
    <n v="0"/>
    <n v="0"/>
    <n v="0"/>
    <s v="Japan Airlines"/>
    <s v="Japan"/>
    <x v="38"/>
    <x v="0"/>
    <n v="0"/>
  </r>
  <r>
    <x v="1"/>
    <x v="1"/>
    <n v="136"/>
    <x v="16"/>
    <n v="28127"/>
    <s v="Revisado de vuelo LAX-HND-NRT-SAN/Marcelo Quadrini"/>
    <d v="2025-04-10T00:00:00"/>
    <d v="2025-04-22T00:00:00"/>
    <s v="VLO"/>
    <x v="2"/>
    <s v="USD"/>
    <n v="510.6"/>
    <n v="439.11599999999999"/>
    <n v="510.6"/>
    <n v="0"/>
    <n v="0"/>
    <n v="0"/>
    <s v="Japan Airlines"/>
    <s v="Japan"/>
    <x v="38"/>
    <x v="0"/>
    <n v="0"/>
  </r>
  <r>
    <x v="1"/>
    <x v="1"/>
    <n v="136"/>
    <x v="16"/>
    <n v="28293"/>
    <s v="Hospedaje en Kyoto"/>
    <d v="2025-04-15T00:00:00"/>
    <d v="2025-04-18T00:00:00"/>
    <s v="HTL"/>
    <x v="4"/>
    <s v="USD"/>
    <n v="26940"/>
    <n v="23168.400000000001"/>
    <n v="26940"/>
    <n v="2694"/>
    <n v="2316.84"/>
    <n v="2694"/>
    <s v="THE RITZ CARLTON KYOTO"/>
    <s v="Japan"/>
    <x v="2"/>
    <x v="0"/>
    <n v="0.1"/>
  </r>
  <r>
    <x v="1"/>
    <x v="1"/>
    <n v="136"/>
    <x v="16"/>
    <n v="0"/>
    <s v="Honorarios por Servicio Agencia"/>
    <d v="2025-04-10T00:00:00"/>
    <d v="2025-04-22T00:00:00"/>
    <s v="HPS"/>
    <x v="1"/>
    <s v="USD"/>
    <n v="3852.13"/>
    <n v="3312.8317999999999"/>
    <n v="3852.13"/>
    <n v="3852.13"/>
    <n v="3312.8317999999999"/>
    <n v="3852.13"/>
    <s v="FEES"/>
    <n v="0"/>
    <x v="38"/>
    <x v="0"/>
    <n v="1"/>
  </r>
  <r>
    <x v="1"/>
    <x v="1"/>
    <n v="137"/>
    <x v="16"/>
    <n v="23590"/>
    <s v="Vuelos para la familia MEX-LAX, MEX-MIA"/>
    <d v="2025-02-14T00:00:00"/>
    <d v="2025-03-02T00:00:00"/>
    <s v="VLO"/>
    <x v="2"/>
    <s v="USD"/>
    <n v="4574.1099999999997"/>
    <n v="3933.7345999999998"/>
    <n v="4574.1099999999997"/>
    <n v="0"/>
    <n v="0"/>
    <n v="0"/>
    <s v="AEROMÉXICO"/>
    <s v="Mexico"/>
    <x v="43"/>
    <x v="0"/>
    <n v="0"/>
  </r>
  <r>
    <x v="1"/>
    <x v="1"/>
    <n v="137"/>
    <x v="16"/>
    <n v="0"/>
    <s v="Fee de emisión"/>
    <d v="2025-02-14T00:00:00"/>
    <d v="2025-03-02T00:00:00"/>
    <s v="HPS"/>
    <x v="1"/>
    <s v="USD"/>
    <n v="105"/>
    <n v="90.3"/>
    <n v="105"/>
    <n v="105"/>
    <n v="90.3"/>
    <n v="105"/>
    <s v="FEES"/>
    <n v="0"/>
    <x v="43"/>
    <x v="0"/>
    <n v="1"/>
  </r>
  <r>
    <x v="1"/>
    <x v="1"/>
    <n v="137"/>
    <x v="16"/>
    <n v="25721"/>
    <s v="Vuelos para Julio y Moises"/>
    <d v="2025-02-14T00:00:00"/>
    <d v="2025-03-02T00:00:00"/>
    <s v="OTR"/>
    <x v="3"/>
    <s v="USD"/>
    <n v="15750"/>
    <n v="13545"/>
    <n v="15750"/>
    <n v="1635.93"/>
    <n v="1406.8998000000001"/>
    <n v="1635.93"/>
    <s v="SKYLUX TRAVEL"/>
    <s v="United States"/>
    <x v="43"/>
    <x v="0"/>
    <n v="0.10386857142857144"/>
  </r>
  <r>
    <x v="1"/>
    <x v="1"/>
    <n v="137"/>
    <x v="16"/>
    <n v="25721"/>
    <s v="Vuelos para Liora y Sharon"/>
    <d v="2025-02-14T00:00:00"/>
    <d v="2025-03-02T00:00:00"/>
    <s v="OTR"/>
    <x v="3"/>
    <s v="USD"/>
    <n v="15750"/>
    <n v="13545"/>
    <n v="15750"/>
    <n v="1635.93"/>
    <n v="1406.8998000000001"/>
    <n v="1635.93"/>
    <s v="SKYLUX TRAVEL"/>
    <s v="United States"/>
    <x v="43"/>
    <x v="0"/>
    <n v="0.10386857142857144"/>
  </r>
  <r>
    <x v="1"/>
    <x v="1"/>
    <n v="137"/>
    <x v="16"/>
    <n v="0"/>
    <s v="Honorarios por Servicio Agencia"/>
    <d v="2025-02-14T00:00:00"/>
    <d v="2025-03-02T00:00:00"/>
    <s v="HPS"/>
    <x v="1"/>
    <s v="USD"/>
    <n v="8425"/>
    <n v="7245.5"/>
    <n v="8425"/>
    <n v="8425"/>
    <n v="7245.5"/>
    <n v="8425"/>
    <s v="FEES"/>
    <n v="0"/>
    <x v="43"/>
    <x v="0"/>
    <n v="1"/>
  </r>
  <r>
    <x v="1"/>
    <x v="1"/>
    <n v="138"/>
    <x v="25"/>
    <n v="25633"/>
    <s v="ALOJAMIENTO"/>
    <d v="2025-11-14T00:00:00"/>
    <d v="2025-11-17T00:00:00"/>
    <s v="HTL"/>
    <x v="4"/>
    <s v="MXN"/>
    <n v="110483.3"/>
    <n v="5303.1984000000002"/>
    <n v="6187.0648000000001"/>
    <n v="10043.9"/>
    <n v="482.10719999999998"/>
    <n v="562.45839999999998"/>
    <s v="CASA LECANDA"/>
    <s v="Mexico"/>
    <x v="17"/>
    <x v="0"/>
    <n v="9.0908761776666694E-2"/>
  </r>
  <r>
    <x v="1"/>
    <x v="1"/>
    <n v="138"/>
    <x v="25"/>
    <n v="0"/>
    <s v="Comisión Extra Hotel Casa Lecanda, Merida"/>
    <d v="2025-11-14T00:00:00"/>
    <d v="2025-11-17T00:00:00"/>
    <s v="HPS"/>
    <x v="1"/>
    <s v="MXN"/>
    <n v="21841.24"/>
    <n v="1048.3795200000002"/>
    <n v="1223.1094400000002"/>
    <n v="21841.24"/>
    <n v="1048.3795200000002"/>
    <n v="1223.1094400000002"/>
    <s v="FEES"/>
    <n v="0"/>
    <x v="17"/>
    <x v="0"/>
    <n v="1"/>
  </r>
  <r>
    <x v="1"/>
    <x v="1"/>
    <n v="139"/>
    <x v="25"/>
    <n v="25637"/>
    <s v="Alojamiento"/>
    <d v="2025-02-16T00:00:00"/>
    <d v="2025-02-17T00:00:00"/>
    <s v="HTL"/>
    <x v="4"/>
    <s v="USD"/>
    <n v="2232"/>
    <n v="1919.52"/>
    <n v="2232"/>
    <n v="190"/>
    <n v="163.4"/>
    <n v="190"/>
    <s v="FOUR SEASONS HOTEL BALTIMORE"/>
    <s v="United States"/>
    <x v="44"/>
    <x v="0"/>
    <n v="8.5125448028673834E-2"/>
  </r>
  <r>
    <x v="1"/>
    <x v="1"/>
    <n v="140"/>
    <x v="16"/>
    <n v="25641"/>
    <s v="Registro para recibir comisión"/>
    <d v="2024-12-24T00:00:00"/>
    <d v="2024-12-28T00:00:00"/>
    <s v="HTL"/>
    <x v="4"/>
    <s v="USD"/>
    <n v="641.66"/>
    <n v="551.82759999999996"/>
    <n v="641.66"/>
    <n v="641.66"/>
    <n v="551.82759999999996"/>
    <n v="641.66"/>
    <s v="FOUR SEASONS HOTEL HAMPSHIRE"/>
    <s v="United Kingdom"/>
    <x v="1"/>
    <x v="2"/>
    <n v="1"/>
  </r>
  <r>
    <x v="1"/>
    <x v="1"/>
    <n v="140"/>
    <x v="16"/>
    <n v="25641"/>
    <s v="Registro para recibir comisión"/>
    <d v="2024-12-24T00:00:00"/>
    <d v="2024-12-28T00:00:00"/>
    <s v="HTL"/>
    <x v="4"/>
    <s v="USD"/>
    <n v="792"/>
    <n v="681.12"/>
    <n v="792"/>
    <n v="791.82"/>
    <n v="680.96519999999998"/>
    <n v="791.82"/>
    <s v="FOUR SEASONS HOTEL HAMPSHIRE"/>
    <s v="United Kingdom"/>
    <x v="1"/>
    <x v="2"/>
    <n v="0.99977272727272737"/>
  </r>
  <r>
    <x v="1"/>
    <x v="1"/>
    <n v="140"/>
    <x v="16"/>
    <n v="25641"/>
    <s v="Registro para recibir comisión"/>
    <d v="2024-12-24T00:00:00"/>
    <d v="2024-12-28T00:00:00"/>
    <s v="HTL"/>
    <x v="4"/>
    <s v="USD"/>
    <n v="650"/>
    <n v="559"/>
    <n v="650"/>
    <n v="649.82000000000005"/>
    <n v="558.84520000000009"/>
    <n v="649.82000000000005"/>
    <s v="FOUR SEASONS HOTEL HAMPSHIRE"/>
    <s v="United Kingdom"/>
    <x v="1"/>
    <x v="2"/>
    <n v="0.99972307692307705"/>
  </r>
  <r>
    <x v="1"/>
    <x v="1"/>
    <n v="140"/>
    <x v="16"/>
    <n v="25780"/>
    <s v="Comisión"/>
    <d v="2024-12-24T00:00:00"/>
    <d v="2024-12-28T00:00:00"/>
    <s v="TRF"/>
    <x v="5"/>
    <s v="USD"/>
    <n v="48.75"/>
    <n v="41.924999999999997"/>
    <n v="48.75"/>
    <n v="48.75"/>
    <n v="41.924999999999997"/>
    <n v="48.75"/>
    <s v="ROLZO"/>
    <s v="United Kingdom"/>
    <x v="1"/>
    <x v="2"/>
    <n v="1"/>
  </r>
  <r>
    <x v="1"/>
    <x v="1"/>
    <n v="140"/>
    <x v="16"/>
    <n v="25780"/>
    <s v="Comisión"/>
    <d v="2024-12-24T00:00:00"/>
    <d v="2024-12-28T00:00:00"/>
    <s v="TRF"/>
    <x v="5"/>
    <s v="USD"/>
    <n v="41.63"/>
    <n v="35.8018"/>
    <n v="41.63"/>
    <n v="41.63"/>
    <n v="35.8018"/>
    <n v="41.63"/>
    <s v="ROLZO"/>
    <s v="United Kingdom"/>
    <x v="1"/>
    <x v="2"/>
    <n v="1"/>
  </r>
  <r>
    <x v="1"/>
    <x v="1"/>
    <n v="140"/>
    <x v="16"/>
    <n v="25641"/>
    <s v="Servicios Four Seasons Hotel Hampshire"/>
    <d v="2024-12-24T00:00:00"/>
    <d v="2024-12-28T00:00:00"/>
    <s v="HTL"/>
    <x v="4"/>
    <s v="USD"/>
    <n v="20833"/>
    <n v="17916.38"/>
    <n v="20833"/>
    <n v="0"/>
    <n v="0"/>
    <n v="0"/>
    <s v="FOUR SEASONS HOTEL HAMPSHIRE"/>
    <s v="United Kingdom"/>
    <x v="1"/>
    <x v="2"/>
    <n v="0"/>
  </r>
  <r>
    <x v="1"/>
    <x v="1"/>
    <n v="140"/>
    <x v="16"/>
    <n v="25780"/>
    <s v="Servicios Rolzo"/>
    <d v="2024-12-24T00:00:00"/>
    <d v="2024-12-28T00:00:00"/>
    <s v="TRF"/>
    <x v="5"/>
    <s v="USD"/>
    <n v="903.8"/>
    <n v="777.26799999999992"/>
    <n v="903.8"/>
    <n v="0"/>
    <n v="0"/>
    <n v="0"/>
    <s v="ROLZO"/>
    <s v="United Kingdom"/>
    <x v="1"/>
    <x v="2"/>
    <n v="0"/>
  </r>
  <r>
    <x v="1"/>
    <x v="1"/>
    <n v="141"/>
    <x v="20"/>
    <n v="25068"/>
    <s v="Hotel Hospes Palacio del Bailio"/>
    <d v="2025-02-01T00:00:00"/>
    <d v="2025-02-03T00:00:00"/>
    <s v="HTL"/>
    <x v="4"/>
    <s v="EUR"/>
    <n v="784"/>
    <n v="784"/>
    <n v="909.43999999999994"/>
    <n v="65.62"/>
    <n v="65.62"/>
    <n v="76.119200000000006"/>
    <s v="HOTEL HOSPES PALACIO DEL BAILIO"/>
    <s v="Spain"/>
    <x v="42"/>
    <x v="0"/>
    <n v="8.3698979591836753E-2"/>
  </r>
  <r>
    <x v="1"/>
    <x v="1"/>
    <n v="141"/>
    <x v="20"/>
    <n v="25651"/>
    <s v="Renta de Auto"/>
    <d v="2025-02-03T00:00:00"/>
    <d v="2025-02-07T00:00:00"/>
    <s v="AUT"/>
    <x v="5"/>
    <s v="EUR"/>
    <n v="251.77"/>
    <n v="251.77"/>
    <n v="292.0532"/>
    <n v="5.41"/>
    <n v="5.41"/>
    <n v="6.2755999999999998"/>
    <s v="Hertz Car Rental"/>
    <s v="United States"/>
    <x v="41"/>
    <x v="0"/>
    <n v="2.148786590936172E-2"/>
  </r>
  <r>
    <x v="1"/>
    <x v="1"/>
    <n v="141"/>
    <x v="20"/>
    <n v="25269"/>
    <s v="Hotel Alfonso XIII"/>
    <d v="2025-02-03T00:00:00"/>
    <d v="2025-02-05T00:00:00"/>
    <s v="HTL"/>
    <x v="4"/>
    <s v="EUR"/>
    <n v="951.5"/>
    <n v="951.5"/>
    <n v="1103.74"/>
    <n v="58.96"/>
    <n v="58.96"/>
    <n v="68.393599999999992"/>
    <s v="HOTEL ALFONSO XIII"/>
    <s v="Spain"/>
    <x v="41"/>
    <x v="0"/>
    <n v="6.1965317919075134E-2"/>
  </r>
  <r>
    <x v="1"/>
    <x v="1"/>
    <n v="141"/>
    <x v="20"/>
    <n v="25650"/>
    <s v="Hotel Palacio de Santa Paula"/>
    <d v="2025-02-06T00:00:00"/>
    <d v="2025-02-07T00:00:00"/>
    <s v="HTL"/>
    <x v="4"/>
    <s v="EUR"/>
    <n v="394.9"/>
    <n v="394.9"/>
    <n v="458.08399999999995"/>
    <n v="0"/>
    <n v="0"/>
    <n v="0"/>
    <s v="HOTEL PALACIO DE SANTA PAULA, AUTOGRAPH COLLECTION"/>
    <s v="Spain"/>
    <x v="41"/>
    <x v="0"/>
    <n v="0"/>
  </r>
  <r>
    <x v="1"/>
    <x v="1"/>
    <n v="141"/>
    <x v="20"/>
    <n v="25652"/>
    <s v="Hotel Four Seasons Madrid"/>
    <d v="2025-02-07T00:00:00"/>
    <d v="2025-02-08T00:00:00"/>
    <s v="HTL"/>
    <x v="4"/>
    <s v="EUR"/>
    <n v="776.2"/>
    <n v="776.2"/>
    <n v="900.39199999999994"/>
    <n v="67.180000000000007"/>
    <n v="67.180000000000007"/>
    <n v="77.92880000000001"/>
    <s v="FOUR SEASONS HOTEL MADRID"/>
    <s v="Spain"/>
    <x v="41"/>
    <x v="0"/>
    <n v="8.6549858283947456E-2"/>
  </r>
  <r>
    <x v="1"/>
    <x v="1"/>
    <n v="142"/>
    <x v="15"/>
    <n v="23590"/>
    <s v="Aeromexico/El Al"/>
    <d v="2025-05-04T00:00:00"/>
    <d v="2025-05-21T00:00:00"/>
    <s v="VLO"/>
    <x v="2"/>
    <s v="USD"/>
    <n v="2390"/>
    <n v="2055.4"/>
    <n v="2390"/>
    <n v="0"/>
    <n v="0"/>
    <n v="0"/>
    <s v="AEROMÉXICO"/>
    <s v="Mexico"/>
    <x v="52"/>
    <x v="0"/>
    <n v="0"/>
  </r>
  <r>
    <x v="1"/>
    <x v="1"/>
    <n v="142"/>
    <x v="15"/>
    <n v="0"/>
    <s v="Fee Emisión"/>
    <d v="2025-05-04T00:00:00"/>
    <d v="2025-05-21T00:00:00"/>
    <s v="HPS"/>
    <x v="1"/>
    <s v="USD"/>
    <n v="35"/>
    <n v="30.099999999999998"/>
    <n v="35"/>
    <n v="35"/>
    <n v="30.099999999999998"/>
    <n v="35"/>
    <s v="FEES"/>
    <n v="0"/>
    <x v="52"/>
    <x v="0"/>
    <n v="1"/>
  </r>
  <r>
    <x v="1"/>
    <x v="1"/>
    <n v="143"/>
    <x v="16"/>
    <n v="23525"/>
    <s v="Registro para recibir comisión"/>
    <d v="2025-01-26T00:00:00"/>
    <d v="2025-01-28T00:00:00"/>
    <s v="HTL"/>
    <x v="4"/>
    <s v="EUR"/>
    <n v="203.52"/>
    <n v="203.52"/>
    <n v="236.08320000000001"/>
    <n v="185.02"/>
    <n v="185.02"/>
    <n v="214.6232"/>
    <s v="CHATEAU VOLTAIRE PARIS"/>
    <s v="France"/>
    <x v="42"/>
    <x v="0"/>
    <n v="0.90909984276729561"/>
  </r>
  <r>
    <x v="1"/>
    <x v="1"/>
    <n v="143"/>
    <x v="16"/>
    <n v="26285"/>
    <s v="Registro para recibir comisión"/>
    <d v="2025-01-26T00:00:00"/>
    <d v="2025-01-28T00:00:00"/>
    <s v="HTL"/>
    <x v="4"/>
    <s v="EUR"/>
    <n v="1000"/>
    <n v="1000"/>
    <n v="1160"/>
    <n v="100"/>
    <n v="100"/>
    <n v="115.99999999999999"/>
    <s v="HOTEL COSTES"/>
    <s v="France"/>
    <x v="42"/>
    <x v="0"/>
    <n v="9.9999999999999992E-2"/>
  </r>
  <r>
    <x v="1"/>
    <x v="1"/>
    <n v="143"/>
    <x v="16"/>
    <n v="27586"/>
    <s v="Comisión"/>
    <d v="2025-01-26T00:00:00"/>
    <d v="2025-01-28T00:00:00"/>
    <s v="OTR"/>
    <x v="3"/>
    <s v="EUR"/>
    <n v="148.69999999999999"/>
    <n v="148.69999999999999"/>
    <n v="172.49199999999996"/>
    <n v="131.04"/>
    <n v="131.04"/>
    <n v="152.00639999999999"/>
    <s v="Q Hotels"/>
    <s v="United Kingdom"/>
    <x v="42"/>
    <x v="0"/>
    <n v="0.88123739071956975"/>
  </r>
  <r>
    <x v="1"/>
    <x v="1"/>
    <n v="143"/>
    <x v="16"/>
    <n v="23525"/>
    <s v="Servicios Chateau Voltaire Paris"/>
    <d v="2025-01-26T00:00:00"/>
    <d v="2025-01-28T00:00:00"/>
    <s v="HTL"/>
    <x v="4"/>
    <s v="EUR"/>
    <n v="2035.2"/>
    <n v="2035.2"/>
    <n v="2360.8319999999999"/>
    <n v="0"/>
    <n v="0"/>
    <n v="0"/>
    <s v="CHATEAU VOLTAIRE PARIS"/>
    <s v="France"/>
    <x v="42"/>
    <x v="0"/>
    <n v="0"/>
  </r>
  <r>
    <x v="1"/>
    <x v="1"/>
    <n v="143"/>
    <x v="16"/>
    <n v="27586"/>
    <s v="Servicios Q Hotels"/>
    <d v="2025-01-26T00:00:00"/>
    <d v="2025-01-28T00:00:00"/>
    <s v="HTL"/>
    <x v="4"/>
    <s v="EUR"/>
    <n v="1487"/>
    <n v="1487"/>
    <n v="1724.9199999999998"/>
    <n v="0"/>
    <n v="0"/>
    <n v="0"/>
    <s v="Q Hotels"/>
    <s v="United Kingdom"/>
    <x v="42"/>
    <x v="0"/>
    <n v="0"/>
  </r>
  <r>
    <x v="1"/>
    <x v="1"/>
    <n v="144"/>
    <x v="16"/>
    <n v="24009"/>
    <s v="Registro para recibir comisión"/>
    <d v="2024-12-28T00:00:00"/>
    <d v="2024-12-28T00:00:00"/>
    <s v="HTL"/>
    <x v="4"/>
    <s v="USD"/>
    <n v="384"/>
    <n v="330.24"/>
    <n v="384"/>
    <n v="360.96"/>
    <n v="310.42559999999997"/>
    <n v="360.96"/>
    <s v="THE SURREY A CORINTHIA HOTEL"/>
    <s v="United States"/>
    <x v="1"/>
    <x v="2"/>
    <n v="0.94"/>
  </r>
  <r>
    <x v="1"/>
    <x v="1"/>
    <n v="144"/>
    <x v="16"/>
    <n v="24009"/>
    <s v="Servicios The Surrey, A Corinthia Hotel"/>
    <d v="2024-12-28T00:00:00"/>
    <d v="2024-12-28T00:00:00"/>
    <s v="HTL"/>
    <x v="4"/>
    <s v="USD"/>
    <n v="3609.6"/>
    <n v="3104.2559999999999"/>
    <n v="3609.6"/>
    <n v="0"/>
    <n v="0"/>
    <n v="0"/>
    <s v="THE SURREY A CORINTHIA HOTEL"/>
    <s v="United States"/>
    <x v="1"/>
    <x v="2"/>
    <n v="0"/>
  </r>
  <r>
    <x v="1"/>
    <x v="1"/>
    <n v="145"/>
    <x v="16"/>
    <n v="25672"/>
    <s v="Registro para recibir comisión"/>
    <d v="2024-12-10T00:00:00"/>
    <d v="2024-12-10T00:00:00"/>
    <s v="HTL"/>
    <x v="4"/>
    <s v="EUR"/>
    <n v="119.6"/>
    <n v="119.6"/>
    <n v="138.73599999999999"/>
    <n v="119.6"/>
    <n v="119.6"/>
    <n v="138.73599999999999"/>
    <s v="GRAND HOTEL FASANO"/>
    <s v="Italy"/>
    <x v="28"/>
    <x v="2"/>
    <n v="1"/>
  </r>
  <r>
    <x v="1"/>
    <x v="1"/>
    <n v="145"/>
    <x v="16"/>
    <n v="27434"/>
    <s v="Hospedaje en La Reserve"/>
    <d v="2024-12-10T00:00:00"/>
    <d v="2024-12-10T00:00:00"/>
    <s v="HTL"/>
    <x v="4"/>
    <s v="EUR"/>
    <n v="2786"/>
    <n v="2786"/>
    <n v="3231.7599999999998"/>
    <n v="259.51"/>
    <n v="259.51"/>
    <n v="301.03159999999997"/>
    <s v="LA RESERVE EDEN AU LAC ZURICH"/>
    <s v="Switzerland"/>
    <x v="28"/>
    <x v="2"/>
    <n v="9.3147882268485277E-2"/>
  </r>
  <r>
    <x v="1"/>
    <x v="1"/>
    <n v="145"/>
    <x v="16"/>
    <n v="25672"/>
    <s v="Servicios Grand Hotel Fasano"/>
    <d v="2024-12-10T00:00:00"/>
    <d v="2024-12-10T00:00:00"/>
    <s v="HTL"/>
    <x v="4"/>
    <s v="EUR"/>
    <n v="1196"/>
    <n v="1196"/>
    <n v="1387.36"/>
    <n v="0"/>
    <n v="0"/>
    <n v="0"/>
    <s v="GRAND HOTEL FASANO"/>
    <s v="Italy"/>
    <x v="28"/>
    <x v="2"/>
    <n v="0"/>
  </r>
  <r>
    <x v="1"/>
    <x v="1"/>
    <n v="146"/>
    <x v="18"/>
    <n v="25689"/>
    <s v="hospedaje"/>
    <d v="2025-01-28T00:00:00"/>
    <d v="2025-02-01T00:00:00"/>
    <s v="HTL"/>
    <x v="4"/>
    <s v="USD"/>
    <n v="10481.040000000001"/>
    <n v="9013.6944000000003"/>
    <n v="10481.040000000001"/>
    <n v="864.8"/>
    <n v="743.72799999999995"/>
    <n v="864.8"/>
    <s v="AMAN NEW YORK"/>
    <s v="United States"/>
    <x v="42"/>
    <x v="0"/>
    <n v="8.2510895865295794E-2"/>
  </r>
  <r>
    <x v="1"/>
    <x v="1"/>
    <n v="146"/>
    <x v="18"/>
    <n v="0"/>
    <s v="Honorarios por Servicio Agencia"/>
    <d v="2025-01-28T00:00:00"/>
    <d v="2025-02-01T00:00:00"/>
    <s v="HPS"/>
    <x v="1"/>
    <s v="USD"/>
    <n v="201.89"/>
    <n v="173.62539999999998"/>
    <n v="201.89"/>
    <n v="201.89"/>
    <n v="173.62539999999998"/>
    <n v="201.89"/>
    <s v="FEES"/>
    <n v="0"/>
    <x v="42"/>
    <x v="0"/>
    <n v="1"/>
  </r>
  <r>
    <x v="1"/>
    <x v="1"/>
    <n v="147"/>
    <x v="18"/>
    <n v="25689"/>
    <s v="Hospedaje"/>
    <d v="2025-01-28T00:00:00"/>
    <d v="2025-02-01T00:00:00"/>
    <s v="HTL"/>
    <x v="4"/>
    <s v="USD"/>
    <n v="10481.040000000001"/>
    <n v="9013.6944000000003"/>
    <n v="10481.040000000001"/>
    <n v="864.8"/>
    <n v="743.72799999999995"/>
    <n v="864.8"/>
    <s v="AMAN NEW YORK"/>
    <s v="United States"/>
    <x v="42"/>
    <x v="0"/>
    <n v="8.2510895865295794E-2"/>
  </r>
  <r>
    <x v="1"/>
    <x v="1"/>
    <n v="147"/>
    <x v="18"/>
    <n v="0"/>
    <s v="Honorarios por Servicio Agencia"/>
    <d v="2025-01-28T00:00:00"/>
    <d v="2025-02-01T00:00:00"/>
    <s v="HPS"/>
    <x v="1"/>
    <s v="USD"/>
    <n v="58.96"/>
    <n v="50.705599999999997"/>
    <n v="58.96"/>
    <n v="58.96"/>
    <n v="50.705599999999997"/>
    <n v="58.96"/>
    <s v="FEES"/>
    <n v="0"/>
    <x v="42"/>
    <x v="0"/>
    <n v="1"/>
  </r>
  <r>
    <x v="1"/>
    <x v="1"/>
    <n v="148"/>
    <x v="18"/>
    <n v="25689"/>
    <s v="Hospedaje"/>
    <d v="2025-01-28T00:00:00"/>
    <d v="2025-02-01T00:00:00"/>
    <s v="HTL"/>
    <x v="4"/>
    <s v="USD"/>
    <n v="7786"/>
    <n v="6695.96"/>
    <n v="7786"/>
    <n v="639.20000000000005"/>
    <n v="549.71199999999999"/>
    <n v="639.20000000000005"/>
    <s v="AMAN NEW YORK"/>
    <s v="United States"/>
    <x v="42"/>
    <x v="0"/>
    <n v="8.2096069868995633E-2"/>
  </r>
  <r>
    <x v="1"/>
    <x v="1"/>
    <n v="149"/>
    <x v="16"/>
    <n v="24166"/>
    <s v="Hospedaje en París"/>
    <d v="2025-06-09T00:00:00"/>
    <d v="2025-06-12T00:00:00"/>
    <s v="HTL"/>
    <x v="4"/>
    <s v="USD"/>
    <n v="8752.98"/>
    <n v="7527.5627999999997"/>
    <n v="8752.98"/>
    <n v="795.72"/>
    <n v="684.31920000000002"/>
    <n v="795.72"/>
    <s v="LE BRISTOL PARIS"/>
    <s v="France"/>
    <x v="15"/>
    <x v="0"/>
    <n v="9.0908467744699531E-2"/>
  </r>
  <r>
    <x v="1"/>
    <x v="1"/>
    <n v="149"/>
    <x v="16"/>
    <n v="26348"/>
    <s v="Hospedaje en Italia"/>
    <d v="2025-06-12T00:00:00"/>
    <d v="2025-06-15T00:00:00"/>
    <s v="HTL"/>
    <x v="4"/>
    <s v="USD"/>
    <n v="8530.1299999999992"/>
    <n v="7335.9117999999989"/>
    <n v="8530.1299999999992"/>
    <n v="775.46"/>
    <n v="666.89560000000006"/>
    <n v="775.46"/>
    <s v="MANDARIN ORIENTAL, LAKE COMO"/>
    <s v="Italy"/>
    <x v="15"/>
    <x v="0"/>
    <n v="9.090834489040614E-2"/>
  </r>
  <r>
    <x v="1"/>
    <x v="1"/>
    <n v="149"/>
    <x v="16"/>
    <n v="27723"/>
    <s v="Hospedaje en Italia"/>
    <d v="2025-06-15T00:00:00"/>
    <d v="2025-06-18T00:00:00"/>
    <s v="HTL"/>
    <x v="4"/>
    <s v="USD"/>
    <n v="2777.95"/>
    <n v="2389.0369999999998"/>
    <n v="2777.95"/>
    <n v="252.54"/>
    <n v="217.18439999999998"/>
    <n v="252.54"/>
    <s v="FORESTIS DOLOMITES"/>
    <s v="Italy"/>
    <x v="33"/>
    <x v="0"/>
    <n v="9.0908763656653291E-2"/>
  </r>
  <r>
    <x v="1"/>
    <x v="1"/>
    <n v="149"/>
    <x v="16"/>
    <n v="27724"/>
    <s v="Hospedaje en Reino Unido"/>
    <d v="2025-06-24T00:00:00"/>
    <d v="2025-06-27T00:00:00"/>
    <s v="HTL"/>
    <x v="4"/>
    <s v="USD"/>
    <n v="2559.91"/>
    <n v="2201.5225999999998"/>
    <n v="2559.91"/>
    <n v="278.97000000000003"/>
    <n v="239.91420000000002"/>
    <n v="278.97000000000003"/>
    <s v="THE FIFE ARMS"/>
    <s v="United Kingdom"/>
    <x v="18"/>
    <x v="0"/>
    <n v="0.10897648745463709"/>
  </r>
  <r>
    <x v="1"/>
    <x v="1"/>
    <n v="149"/>
    <x v="16"/>
    <n v="27725"/>
    <s v="Hospedaje en Reino Unido"/>
    <d v="2025-06-27T00:00:00"/>
    <d v="2025-06-29T00:00:00"/>
    <s v="HTL"/>
    <x v="4"/>
    <s v="USD"/>
    <n v="810.04"/>
    <n v="696.63439999999991"/>
    <n v="810.04"/>
    <n v="105.65"/>
    <n v="90.859000000000009"/>
    <n v="105.65"/>
    <s v="INVERLOCHY CASTLE, AN SLH HOTEL"/>
    <s v="United Kingdom"/>
    <x v="18"/>
    <x v="0"/>
    <n v="0.13042565799219794"/>
  </r>
  <r>
    <x v="1"/>
    <x v="1"/>
    <n v="149"/>
    <x v="16"/>
    <n v="25386"/>
    <s v="Hospedaje en Reino Unido"/>
    <d v="2025-06-29T00:00:00"/>
    <d v="2025-06-30T00:00:00"/>
    <s v="HTL"/>
    <x v="4"/>
    <s v="USD"/>
    <n v="2403.04"/>
    <n v="2066.6143999999999"/>
    <n v="2403.04"/>
    <n v="179.33"/>
    <n v="154.22380000000001"/>
    <n v="179.33"/>
    <s v="THE CONNAUGHT"/>
    <s v="United Kingdom"/>
    <x v="16"/>
    <x v="0"/>
    <n v="7.4626306678207605E-2"/>
  </r>
  <r>
    <x v="1"/>
    <x v="1"/>
    <n v="149"/>
    <x v="16"/>
    <n v="23590"/>
    <s v="Vuelo MTY-MEX-CDG-LHR-MEX/Augusto Fernandez"/>
    <d v="2025-06-08T00:00:00"/>
    <d v="2025-06-30T00:00:00"/>
    <s v="VLO"/>
    <x v="2"/>
    <s v="USD"/>
    <n v="3961.7"/>
    <n v="3407.0619999999999"/>
    <n v="3961.7"/>
    <n v="0"/>
    <n v="0"/>
    <n v="0"/>
    <s v="AEROMÉXICO"/>
    <s v="Mexico"/>
    <x v="15"/>
    <x v="0"/>
    <n v="0"/>
  </r>
  <r>
    <x v="1"/>
    <x v="1"/>
    <n v="149"/>
    <x v="16"/>
    <n v="23590"/>
    <s v="Vuelo MTY-MEX-CDG-LHR-MEX/Lucia Pozas"/>
    <d v="2025-06-08T00:00:00"/>
    <d v="2025-06-30T00:00:00"/>
    <s v="VLO"/>
    <x v="2"/>
    <s v="USD"/>
    <n v="3961.7"/>
    <n v="3407.0619999999999"/>
    <n v="3961.7"/>
    <n v="0"/>
    <n v="0"/>
    <n v="0"/>
    <s v="AEROMÉXICO"/>
    <s v="Mexico"/>
    <x v="15"/>
    <x v="0"/>
    <n v="0"/>
  </r>
  <r>
    <x v="1"/>
    <x v="1"/>
    <n v="149"/>
    <x v="16"/>
    <n v="23966"/>
    <s v="Vuelo INV-LHR/Augusto Fernandez"/>
    <d v="2025-06-08T00:00:00"/>
    <d v="2025-06-30T00:00:00"/>
    <s v="VLO"/>
    <x v="2"/>
    <s v="USD"/>
    <n v="606.79999999999995"/>
    <n v="521.84799999999996"/>
    <n v="606.79999999999995"/>
    <n v="0"/>
    <n v="0"/>
    <n v="0"/>
    <s v="British Airways"/>
    <s v="United Kingdom"/>
    <x v="15"/>
    <x v="0"/>
    <n v="0"/>
  </r>
  <r>
    <x v="1"/>
    <x v="1"/>
    <n v="149"/>
    <x v="16"/>
    <n v="23966"/>
    <s v="Vuelo INV-LHR/Lucia Pozas"/>
    <d v="2025-06-08T00:00:00"/>
    <d v="2025-06-30T00:00:00"/>
    <s v="VLO"/>
    <x v="2"/>
    <s v="USD"/>
    <n v="606.79999999999995"/>
    <n v="521.84799999999996"/>
    <n v="606.79999999999995"/>
    <n v="0"/>
    <n v="0"/>
    <n v="0"/>
    <s v="British Airways"/>
    <s v="United Kingdom"/>
    <x v="15"/>
    <x v="0"/>
    <n v="0"/>
  </r>
  <r>
    <x v="1"/>
    <x v="1"/>
    <n v="149"/>
    <x v="16"/>
    <n v="23921"/>
    <s v="Vuelo CDG-MXP/Augusto Fernandez"/>
    <d v="2025-06-08T00:00:00"/>
    <d v="2025-06-30T00:00:00"/>
    <s v="VLO"/>
    <x v="2"/>
    <s v="USD"/>
    <n v="676.5"/>
    <n v="581.79"/>
    <n v="676.5"/>
    <n v="0"/>
    <n v="0"/>
    <n v="0"/>
    <s v="Air France"/>
    <s v="France"/>
    <x v="15"/>
    <x v="0"/>
    <n v="0"/>
  </r>
  <r>
    <x v="1"/>
    <x v="1"/>
    <n v="149"/>
    <x v="16"/>
    <n v="23921"/>
    <s v="Vuelo CDG-MXP/Lucia Pozas"/>
    <d v="2025-06-08T00:00:00"/>
    <d v="2025-06-30T00:00:00"/>
    <s v="VLO"/>
    <x v="2"/>
    <s v="USD"/>
    <n v="676.5"/>
    <n v="581.79"/>
    <n v="676.5"/>
    <n v="0"/>
    <n v="0"/>
    <n v="0"/>
    <s v="Air France"/>
    <s v="France"/>
    <x v="15"/>
    <x v="0"/>
    <n v="0"/>
  </r>
  <r>
    <x v="1"/>
    <x v="1"/>
    <n v="149"/>
    <x v="16"/>
    <n v="0"/>
    <s v="Fee de emisión reserva FZFOGU"/>
    <d v="2025-06-08T00:00:00"/>
    <d v="2025-06-30T00:00:00"/>
    <s v="HPS"/>
    <x v="1"/>
    <s v="USD"/>
    <n v="70"/>
    <n v="60.199999999999996"/>
    <n v="70"/>
    <n v="70"/>
    <n v="60.199999999999996"/>
    <n v="70"/>
    <s v="FEES"/>
    <n v="0"/>
    <x v="15"/>
    <x v="0"/>
    <n v="1"/>
  </r>
  <r>
    <x v="1"/>
    <x v="1"/>
    <n v="149"/>
    <x v="16"/>
    <n v="27573"/>
    <s v="Vuelo Nápoles-Edimburgo"/>
    <d v="2025-06-08T00:00:00"/>
    <d v="2025-06-30T00:00:00"/>
    <s v="ABC"/>
    <x v="2"/>
    <s v="USD"/>
    <n v="738.63"/>
    <n v="635.22180000000003"/>
    <n v="738.63"/>
    <n v="0"/>
    <n v="0"/>
    <n v="0"/>
    <s v="Jet2.com"/>
    <s v="United Kingdom"/>
    <x v="15"/>
    <x v="0"/>
    <n v="0"/>
  </r>
  <r>
    <x v="1"/>
    <x v="1"/>
    <n v="149"/>
    <x v="16"/>
    <n v="24166"/>
    <s v="Servicios extras"/>
    <d v="2025-06-08T00:00:00"/>
    <d v="2025-06-30T00:00:00"/>
    <s v="OTR"/>
    <x v="3"/>
    <s v="USD"/>
    <n v="174.5"/>
    <n v="150.07"/>
    <n v="174.5"/>
    <n v="0"/>
    <n v="0"/>
    <n v="0"/>
    <s v="LE BRISTOL PARIS"/>
    <s v="France"/>
    <x v="15"/>
    <x v="0"/>
    <n v="0"/>
  </r>
  <r>
    <x v="1"/>
    <x v="1"/>
    <n v="149"/>
    <x v="16"/>
    <n v="28734"/>
    <s v="Tour de lancha en Lago di Como"/>
    <d v="2025-06-08T00:00:00"/>
    <d v="2025-06-30T00:00:00"/>
    <s v="ATR"/>
    <x v="0"/>
    <s v="USD"/>
    <n v="2647.06"/>
    <n v="2276.4715999999999"/>
    <n v="2647.06"/>
    <n v="220.86"/>
    <n v="189.93960000000001"/>
    <n v="220.86"/>
    <s v="COMO CLASSIC BOATS S.R.L."/>
    <s v="Italy"/>
    <x v="15"/>
    <x v="0"/>
    <n v="8.3435962917349824E-2"/>
  </r>
  <r>
    <x v="1"/>
    <x v="1"/>
    <n v="149"/>
    <x v="16"/>
    <n v="25780"/>
    <s v="Traslado"/>
    <d v="2025-06-08T00:00:00"/>
    <d v="2025-06-30T00:00:00"/>
    <s v="TRF"/>
    <x v="5"/>
    <s v="USD"/>
    <n v="225"/>
    <n v="193.5"/>
    <n v="225"/>
    <n v="45.82"/>
    <n v="39.405200000000001"/>
    <n v="45.82"/>
    <s v="ROLZO"/>
    <s v="United Kingdom"/>
    <x v="15"/>
    <x v="0"/>
    <n v="0.20364444444444443"/>
  </r>
  <r>
    <x v="1"/>
    <x v="1"/>
    <n v="149"/>
    <x v="16"/>
    <n v="25780"/>
    <s v="Traslado"/>
    <d v="2025-06-08T00:00:00"/>
    <d v="2025-06-30T00:00:00"/>
    <s v="TRF"/>
    <x v="5"/>
    <s v="USD"/>
    <n v="180"/>
    <n v="154.80000000000001"/>
    <n v="180"/>
    <n v="36.659999999999997"/>
    <n v="31.527599999999996"/>
    <n v="36.659999999999997"/>
    <s v="ROLZO"/>
    <s v="United Kingdom"/>
    <x v="15"/>
    <x v="0"/>
    <n v="0.20366666666666663"/>
  </r>
  <r>
    <x v="1"/>
    <x v="1"/>
    <n v="149"/>
    <x v="16"/>
    <n v="25780"/>
    <s v="Traslado"/>
    <d v="2025-06-08T00:00:00"/>
    <d v="2025-06-30T00:00:00"/>
    <s v="TRF"/>
    <x v="5"/>
    <s v="USD"/>
    <n v="670"/>
    <n v="576.20000000000005"/>
    <n v="670"/>
    <n v="136.44"/>
    <n v="117.33839999999999"/>
    <n v="136.44"/>
    <s v="ROLZO"/>
    <s v="United Kingdom"/>
    <x v="15"/>
    <x v="0"/>
    <n v="0.20364179104477612"/>
  </r>
  <r>
    <x v="1"/>
    <x v="1"/>
    <n v="149"/>
    <x v="16"/>
    <n v="25780"/>
    <s v="Traslado"/>
    <d v="2025-06-08T00:00:00"/>
    <d v="2025-06-30T00:00:00"/>
    <s v="TRF"/>
    <x v="5"/>
    <s v="USD"/>
    <n v="1180"/>
    <n v="1014.8"/>
    <n v="1180"/>
    <n v="201.93"/>
    <n v="173.65979999999999"/>
    <n v="201.93"/>
    <s v="ROLZO"/>
    <s v="United Kingdom"/>
    <x v="15"/>
    <x v="0"/>
    <n v="0.17112711864406779"/>
  </r>
  <r>
    <x v="1"/>
    <x v="1"/>
    <n v="149"/>
    <x v="16"/>
    <n v="25780"/>
    <s v="Traslado"/>
    <d v="2025-06-08T00:00:00"/>
    <d v="2025-06-30T00:00:00"/>
    <s v="TRF"/>
    <x v="5"/>
    <s v="USD"/>
    <n v="695"/>
    <n v="597.70000000000005"/>
    <n v="695"/>
    <n v="67.599999999999994"/>
    <n v="58.135999999999996"/>
    <n v="67.599999999999994"/>
    <s v="ROLZO"/>
    <s v="United Kingdom"/>
    <x v="15"/>
    <x v="0"/>
    <n v="9.7266187050359706E-2"/>
  </r>
  <r>
    <x v="1"/>
    <x v="1"/>
    <n v="149"/>
    <x v="16"/>
    <n v="25780"/>
    <s v="Traslado"/>
    <d v="2025-06-08T00:00:00"/>
    <d v="2025-06-30T00:00:00"/>
    <s v="TRF"/>
    <x v="5"/>
    <s v="USD"/>
    <n v="310"/>
    <n v="266.60000000000002"/>
    <n v="310"/>
    <n v="53.05"/>
    <n v="45.622999999999998"/>
    <n v="53.05"/>
    <s v="ROLZO"/>
    <s v="United Kingdom"/>
    <x v="15"/>
    <x v="0"/>
    <n v="0.1711290322580645"/>
  </r>
  <r>
    <x v="1"/>
    <x v="1"/>
    <n v="149"/>
    <x v="16"/>
    <n v="25780"/>
    <s v="Traslado"/>
    <d v="2025-06-08T00:00:00"/>
    <d v="2025-06-30T00:00:00"/>
    <s v="TRF"/>
    <x v="5"/>
    <s v="USD"/>
    <n v="310"/>
    <n v="266.60000000000002"/>
    <n v="310"/>
    <n v="53.05"/>
    <n v="45.622999999999998"/>
    <n v="53.05"/>
    <s v="ROLZO"/>
    <s v="United Kingdom"/>
    <x v="15"/>
    <x v="0"/>
    <n v="0.1711290322580645"/>
  </r>
  <r>
    <x v="1"/>
    <x v="1"/>
    <n v="149"/>
    <x v="16"/>
    <n v="0"/>
    <s v="Excedente de pago"/>
    <d v="2025-06-08T00:00:00"/>
    <d v="2025-06-30T00:00:00"/>
    <s v="HPS"/>
    <x v="1"/>
    <s v="USD"/>
    <n v="3178.86"/>
    <n v="2733.8196000000003"/>
    <n v="3178.86"/>
    <n v="3178.86"/>
    <n v="2733.8196000000003"/>
    <n v="3178.86"/>
    <s v="FEES"/>
    <n v="0"/>
    <x v="15"/>
    <x v="0"/>
    <n v="1"/>
  </r>
  <r>
    <x v="1"/>
    <x v="1"/>
    <n v="150"/>
    <x v="25"/>
    <n v="23789"/>
    <s v="Servicios en África"/>
    <d v="2025-04-08T00:00:00"/>
    <d v="2025-04-20T00:00:00"/>
    <s v="ATR"/>
    <x v="0"/>
    <s v="USD"/>
    <n v="57033.599999999999"/>
    <n v="49048.896000000001"/>
    <n v="57033.599999999999"/>
    <n v="8551.6"/>
    <n v="7354.3760000000002"/>
    <n v="8551.6"/>
    <s v="TRIUMPH TRAVEL"/>
    <s v="South Africa"/>
    <x v="38"/>
    <x v="0"/>
    <n v="0.14993968467710264"/>
  </r>
  <r>
    <x v="1"/>
    <x v="1"/>
    <n v="150"/>
    <x v="25"/>
    <n v="26288"/>
    <s v="Hospedaje en Sao Paulo"/>
    <d v="2025-04-08T00:00:00"/>
    <d v="2025-04-20T00:00:00"/>
    <s v="HTL"/>
    <x v="4"/>
    <s v="USD"/>
    <n v="733.02"/>
    <n v="630.3972"/>
    <n v="733.02"/>
    <n v="0"/>
    <n v="0"/>
    <n v="0"/>
    <s v="INTERCONTINENTAL SAO PAULO"/>
    <s v="Brazil"/>
    <x v="38"/>
    <x v="0"/>
    <n v="0"/>
  </r>
  <r>
    <x v="1"/>
    <x v="1"/>
    <n v="150"/>
    <x v="25"/>
    <n v="25694"/>
    <s v="Vuelo PTY-GRU-PTY/María Gulias"/>
    <d v="2025-04-08T00:00:00"/>
    <d v="2025-04-20T00:00:00"/>
    <s v="VLO"/>
    <x v="2"/>
    <s v="USD"/>
    <n v="579.70000000000005"/>
    <n v="498.54200000000003"/>
    <n v="579.70000000000005"/>
    <n v="0"/>
    <n v="0"/>
    <n v="0"/>
    <s v="Copa Airlines"/>
    <s v="Panama"/>
    <x v="38"/>
    <x v="0"/>
    <n v="0"/>
  </r>
  <r>
    <x v="1"/>
    <x v="1"/>
    <n v="150"/>
    <x v="25"/>
    <n v="23996"/>
    <s v="Vuelo CPT-GRU/María Gulias"/>
    <d v="2025-04-08T00:00:00"/>
    <d v="2025-04-20T00:00:00"/>
    <s v="VLO"/>
    <x v="2"/>
    <s v="USD"/>
    <n v="531"/>
    <n v="456.65999999999997"/>
    <n v="531"/>
    <n v="0"/>
    <n v="0"/>
    <n v="0"/>
    <s v="South African Airways"/>
    <s v="South Africa"/>
    <x v="38"/>
    <x v="0"/>
    <n v="0"/>
  </r>
  <r>
    <x v="1"/>
    <x v="1"/>
    <n v="150"/>
    <x v="25"/>
    <n v="23996"/>
    <s v="Vuelo GRU-CPT/María Gulias"/>
    <d v="2025-04-08T00:00:00"/>
    <d v="2025-04-20T00:00:00"/>
    <s v="VLO"/>
    <x v="2"/>
    <s v="USD"/>
    <n v="2738.4"/>
    <n v="2355.0239999999999"/>
    <n v="2738.4"/>
    <n v="0"/>
    <n v="0"/>
    <n v="0"/>
    <s v="South African Airways"/>
    <s v="South Africa"/>
    <x v="38"/>
    <x v="0"/>
    <n v="0"/>
  </r>
  <r>
    <x v="1"/>
    <x v="1"/>
    <n v="150"/>
    <x v="25"/>
    <n v="23996"/>
    <s v="Otros cargos/María Gulias"/>
    <d v="2025-04-08T00:00:00"/>
    <d v="2025-04-20T00:00:00"/>
    <s v="VLO"/>
    <x v="2"/>
    <s v="USD"/>
    <n v="30"/>
    <n v="25.8"/>
    <n v="30"/>
    <n v="0"/>
    <n v="0"/>
    <n v="0"/>
    <s v="South African Airways"/>
    <s v="South Africa"/>
    <x v="38"/>
    <x v="0"/>
    <n v="0"/>
  </r>
  <r>
    <x v="1"/>
    <x v="1"/>
    <n v="150"/>
    <x v="25"/>
    <n v="25694"/>
    <s v="Vuelo PTY-GRU-PTY/Oscar Sobrino"/>
    <d v="2025-04-08T00:00:00"/>
    <d v="2025-04-20T00:00:00"/>
    <s v="VLO"/>
    <x v="2"/>
    <s v="USD"/>
    <n v="579.70000000000005"/>
    <n v="498.54200000000003"/>
    <n v="579.70000000000005"/>
    <n v="0"/>
    <n v="0"/>
    <n v="0"/>
    <s v="Copa Airlines"/>
    <s v="Panama"/>
    <x v="38"/>
    <x v="0"/>
    <n v="0"/>
  </r>
  <r>
    <x v="1"/>
    <x v="1"/>
    <n v="150"/>
    <x v="25"/>
    <n v="23996"/>
    <s v="Vuelo CPT-GRU/Oscar Sobrino"/>
    <d v="2025-04-08T00:00:00"/>
    <d v="2025-04-20T00:00:00"/>
    <s v="VLO"/>
    <x v="2"/>
    <s v="USD"/>
    <n v="531"/>
    <n v="456.65999999999997"/>
    <n v="531"/>
    <n v="0"/>
    <n v="0"/>
    <n v="0"/>
    <s v="South African Airways"/>
    <s v="South Africa"/>
    <x v="38"/>
    <x v="0"/>
    <n v="0"/>
  </r>
  <r>
    <x v="1"/>
    <x v="1"/>
    <n v="150"/>
    <x v="25"/>
    <n v="23996"/>
    <s v="Vuelo GRU-CPT/Oscar Sobrino"/>
    <d v="2025-04-08T00:00:00"/>
    <d v="2025-04-20T00:00:00"/>
    <s v="VLO"/>
    <x v="2"/>
    <s v="USD"/>
    <n v="2738.4"/>
    <n v="2355.0239999999999"/>
    <n v="2738.4"/>
    <n v="0"/>
    <n v="0"/>
    <n v="0"/>
    <s v="South African Airways"/>
    <s v="South Africa"/>
    <x v="38"/>
    <x v="0"/>
    <n v="0"/>
  </r>
  <r>
    <x v="1"/>
    <x v="1"/>
    <n v="150"/>
    <x v="25"/>
    <n v="23996"/>
    <s v="Otros cargos/Oscar Sobrino"/>
    <d v="2025-04-08T00:00:00"/>
    <d v="2025-04-20T00:00:00"/>
    <s v="VLO"/>
    <x v="2"/>
    <s v="USD"/>
    <n v="30"/>
    <n v="25.8"/>
    <n v="30"/>
    <n v="0"/>
    <n v="0"/>
    <n v="0"/>
    <s v="South African Airways"/>
    <s v="South Africa"/>
    <x v="38"/>
    <x v="0"/>
    <n v="0"/>
  </r>
  <r>
    <x v="1"/>
    <x v="1"/>
    <n v="150"/>
    <x v="25"/>
    <n v="25694"/>
    <s v="Vuelo PTY-GRU-PTY/Rodrigo Sobrino"/>
    <d v="2025-04-08T00:00:00"/>
    <d v="2025-04-20T00:00:00"/>
    <s v="VLO"/>
    <x v="2"/>
    <s v="USD"/>
    <n v="579.70000000000005"/>
    <n v="498.54200000000003"/>
    <n v="579.70000000000005"/>
    <n v="0"/>
    <n v="0"/>
    <n v="0"/>
    <s v="Copa Airlines"/>
    <s v="Panama"/>
    <x v="38"/>
    <x v="0"/>
    <n v="0"/>
  </r>
  <r>
    <x v="1"/>
    <x v="1"/>
    <n v="150"/>
    <x v="25"/>
    <n v="23996"/>
    <s v="Vuelo CPT-GRU/Rodrigo Sobrino"/>
    <d v="2025-04-08T00:00:00"/>
    <d v="2025-04-20T00:00:00"/>
    <s v="VLO"/>
    <x v="2"/>
    <s v="USD"/>
    <n v="531"/>
    <n v="456.65999999999997"/>
    <n v="531"/>
    <n v="0"/>
    <n v="0"/>
    <n v="0"/>
    <s v="South African Airways"/>
    <s v="South Africa"/>
    <x v="38"/>
    <x v="0"/>
    <n v="0"/>
  </r>
  <r>
    <x v="1"/>
    <x v="1"/>
    <n v="150"/>
    <x v="25"/>
    <n v="23996"/>
    <s v="Vuelo GRU-CPT/Rodrigo Sobrino"/>
    <d v="2025-04-08T00:00:00"/>
    <d v="2025-04-20T00:00:00"/>
    <s v="VLO"/>
    <x v="2"/>
    <s v="USD"/>
    <n v="2738.4"/>
    <n v="2355.0239999999999"/>
    <n v="2738.4"/>
    <n v="0"/>
    <n v="0"/>
    <n v="0"/>
    <s v="South African Airways"/>
    <s v="South Africa"/>
    <x v="38"/>
    <x v="0"/>
    <n v="0"/>
  </r>
  <r>
    <x v="1"/>
    <x v="1"/>
    <n v="150"/>
    <x v="25"/>
    <n v="23996"/>
    <s v="Otros cargos/Rodrigo Sobrino"/>
    <d v="2025-04-08T00:00:00"/>
    <d v="2025-04-20T00:00:00"/>
    <s v="VLO"/>
    <x v="2"/>
    <s v="USD"/>
    <n v="30"/>
    <n v="25.8"/>
    <n v="30"/>
    <n v="0"/>
    <n v="0"/>
    <n v="0"/>
    <s v="South African Airways"/>
    <s v="South Africa"/>
    <x v="38"/>
    <x v="0"/>
    <n v="0"/>
  </r>
  <r>
    <x v="1"/>
    <x v="1"/>
    <n v="150"/>
    <x v="25"/>
    <n v="25694"/>
    <s v="Vuelo PTY-GRU-PTY/Sara Sobrino"/>
    <d v="2025-04-08T00:00:00"/>
    <d v="2025-04-20T00:00:00"/>
    <s v="VLO"/>
    <x v="2"/>
    <s v="USD"/>
    <n v="579.70000000000005"/>
    <n v="498.54200000000003"/>
    <n v="579.70000000000005"/>
    <n v="0"/>
    <n v="0"/>
    <n v="0"/>
    <s v="Copa Airlines"/>
    <s v="Panama"/>
    <x v="38"/>
    <x v="0"/>
    <n v="0"/>
  </r>
  <r>
    <x v="1"/>
    <x v="1"/>
    <n v="150"/>
    <x v="25"/>
    <n v="23996"/>
    <s v="Vuelo CPT-GRU/Sara Sobrino"/>
    <d v="2025-04-08T00:00:00"/>
    <d v="2025-04-20T00:00:00"/>
    <s v="VLO"/>
    <x v="2"/>
    <s v="USD"/>
    <n v="531"/>
    <n v="456.65999999999997"/>
    <n v="531"/>
    <n v="0"/>
    <n v="0"/>
    <n v="0"/>
    <s v="South African Airways"/>
    <s v="South Africa"/>
    <x v="38"/>
    <x v="0"/>
    <n v="0"/>
  </r>
  <r>
    <x v="1"/>
    <x v="1"/>
    <n v="150"/>
    <x v="25"/>
    <n v="23996"/>
    <s v="Vuelo GRU-CPT/Sara Sobrino"/>
    <d v="2025-04-08T00:00:00"/>
    <d v="2025-04-20T00:00:00"/>
    <s v="VLO"/>
    <x v="2"/>
    <s v="USD"/>
    <n v="2738.4"/>
    <n v="2355.0239999999999"/>
    <n v="2738.4"/>
    <n v="0"/>
    <n v="0"/>
    <n v="0"/>
    <s v="South African Airways"/>
    <s v="South Africa"/>
    <x v="38"/>
    <x v="0"/>
    <n v="0"/>
  </r>
  <r>
    <x v="1"/>
    <x v="1"/>
    <n v="150"/>
    <x v="25"/>
    <n v="23996"/>
    <s v="Otros cargos/Sara Sobrino"/>
    <d v="2025-04-08T00:00:00"/>
    <d v="2025-04-20T00:00:00"/>
    <s v="VLO"/>
    <x v="2"/>
    <s v="USD"/>
    <n v="30"/>
    <n v="25.8"/>
    <n v="30"/>
    <n v="0"/>
    <n v="0"/>
    <n v="0"/>
    <s v="South African Airways"/>
    <s v="South Africa"/>
    <x v="38"/>
    <x v="0"/>
    <n v="0"/>
  </r>
  <r>
    <x v="1"/>
    <x v="1"/>
    <n v="150"/>
    <x v="25"/>
    <n v="25694"/>
    <s v="Vuelo PTY-GRU-PTY/Emilio Sobrino"/>
    <d v="2025-04-08T00:00:00"/>
    <d v="2025-04-20T00:00:00"/>
    <s v="VLO"/>
    <x v="2"/>
    <s v="USD"/>
    <n v="579.70000000000005"/>
    <n v="498.54200000000003"/>
    <n v="579.70000000000005"/>
    <n v="0"/>
    <n v="0"/>
    <n v="0"/>
    <s v="Copa Airlines"/>
    <s v="Panama"/>
    <x v="38"/>
    <x v="0"/>
    <n v="0"/>
  </r>
  <r>
    <x v="1"/>
    <x v="1"/>
    <n v="150"/>
    <x v="25"/>
    <n v="23996"/>
    <s v="Vuelo CPT-GRU/Emilio Sobrino"/>
    <d v="2025-04-08T00:00:00"/>
    <d v="2025-04-20T00:00:00"/>
    <s v="VLO"/>
    <x v="2"/>
    <s v="USD"/>
    <n v="531"/>
    <n v="456.65999999999997"/>
    <n v="531"/>
    <n v="0"/>
    <n v="0"/>
    <n v="0"/>
    <s v="South African Airways"/>
    <s v="South Africa"/>
    <x v="38"/>
    <x v="0"/>
    <n v="0"/>
  </r>
  <r>
    <x v="1"/>
    <x v="1"/>
    <n v="150"/>
    <x v="25"/>
    <n v="23996"/>
    <s v="Vuelo GRU-CPT/Emilio Sobrino"/>
    <d v="2025-04-08T00:00:00"/>
    <d v="2025-04-20T00:00:00"/>
    <s v="VLO"/>
    <x v="2"/>
    <s v="USD"/>
    <n v="2738.4"/>
    <n v="2355.0239999999999"/>
    <n v="2738.4"/>
    <n v="0"/>
    <n v="0"/>
    <n v="0"/>
    <s v="South African Airways"/>
    <s v="South Africa"/>
    <x v="38"/>
    <x v="0"/>
    <n v="0"/>
  </r>
  <r>
    <x v="1"/>
    <x v="1"/>
    <n v="150"/>
    <x v="25"/>
    <n v="23996"/>
    <s v="Otros cargos/Emilio Gulias"/>
    <d v="2025-04-08T00:00:00"/>
    <d v="2025-04-20T00:00:00"/>
    <s v="VLO"/>
    <x v="2"/>
    <s v="USD"/>
    <n v="30"/>
    <n v="25.8"/>
    <n v="30"/>
    <n v="0"/>
    <n v="0"/>
    <n v="0"/>
    <s v="South African Airways"/>
    <s v="South Africa"/>
    <x v="38"/>
    <x v="0"/>
    <n v="0"/>
  </r>
  <r>
    <x v="1"/>
    <x v="1"/>
    <n v="150"/>
    <x v="25"/>
    <n v="0"/>
    <s v="Comisión Extra, Operador Triumph África"/>
    <d v="2025-04-08T00:00:00"/>
    <d v="2025-04-20T00:00:00"/>
    <s v="HPS"/>
    <x v="1"/>
    <s v="USD"/>
    <n v="2219.9299999999998"/>
    <n v="1909.1397999999999"/>
    <n v="2219.9299999999998"/>
    <n v="2219.9299999999998"/>
    <n v="1909.1397999999999"/>
    <n v="2219.9299999999998"/>
    <s v="FEES"/>
    <n v="0"/>
    <x v="38"/>
    <x v="0"/>
    <n v="1"/>
  </r>
  <r>
    <x v="1"/>
    <x v="1"/>
    <n v="151"/>
    <x v="23"/>
    <n v="25762"/>
    <s v="Four Seasons Astir Palace"/>
    <d v="2025-06-06T00:00:00"/>
    <d v="2025-06-09T00:00:00"/>
    <s v="HTL"/>
    <x v="4"/>
    <s v="EUR"/>
    <n v="11673.64"/>
    <n v="11673.64"/>
    <n v="13541.422399999998"/>
    <n v="1009.66"/>
    <n v="1009.66"/>
    <n v="1171.2055999999998"/>
    <s v="PULSO HOTEL FARIA LIMA"/>
    <s v="Brazil"/>
    <x v="14"/>
    <x v="0"/>
    <n v="8.6490589053628511E-2"/>
  </r>
  <r>
    <x v="1"/>
    <x v="1"/>
    <n v="151"/>
    <x v="23"/>
    <n v="25775"/>
    <s v="SEEZ TRAVEL"/>
    <d v="2025-06-06T00:00:00"/>
    <d v="2025-06-15T00:00:00"/>
    <s v="PKT"/>
    <x v="0"/>
    <s v="EUR"/>
    <n v="18760"/>
    <n v="18760"/>
    <n v="21761.599999999999"/>
    <n v="1767"/>
    <n v="1767"/>
    <n v="2049.7199999999998"/>
    <s v="SEEZ TRAVEL"/>
    <s v="Greece"/>
    <x v="14"/>
    <x v="0"/>
    <n v="9.418976545842217E-2"/>
  </r>
  <r>
    <x v="1"/>
    <x v="1"/>
    <n v="151"/>
    <x v="23"/>
    <n v="0"/>
    <s v="sobre comision"/>
    <d v="2025-06-06T00:00:00"/>
    <d v="2025-06-15T00:00:00"/>
    <s v="HPS"/>
    <x v="1"/>
    <s v="EUR"/>
    <n v="211"/>
    <n v="211"/>
    <n v="244.76"/>
    <n v="-1090"/>
    <n v="-1090"/>
    <n v="-1264.3999999999999"/>
    <s v="FEES"/>
    <n v="0"/>
    <x v="14"/>
    <x v="0"/>
    <n v="-5.1658767772511842"/>
  </r>
  <r>
    <x v="1"/>
    <x v="1"/>
    <n v="152"/>
    <x v="16"/>
    <n v="24495"/>
    <s v="Vuelo EWR-LHR"/>
    <d v="2025-02-13T00:00:00"/>
    <d v="2025-02-20T00:00:00"/>
    <s v="VLO"/>
    <x v="2"/>
    <s v="USD"/>
    <n v="2949"/>
    <n v="2536.14"/>
    <n v="2949"/>
    <n v="0"/>
    <n v="0"/>
    <n v="0"/>
    <s v="United Airlines"/>
    <s v="United States"/>
    <x v="43"/>
    <x v="0"/>
    <n v="0"/>
  </r>
  <r>
    <x v="1"/>
    <x v="1"/>
    <n v="153"/>
    <x v="24"/>
    <n v="23789"/>
    <s v="Viaje Sudafrica- CPT, Winery y Lodge"/>
    <d v="2025-12-19T00:00:00"/>
    <d v="2026-01-05T00:00:00"/>
    <s v="PKT"/>
    <x v="0"/>
    <s v="USD"/>
    <n v="35154.42"/>
    <n v="30232.801199999998"/>
    <n v="35154.42"/>
    <n v="4672.42"/>
    <n v="4018.2811999999999"/>
    <n v="4672.42"/>
    <s v="TRIUMPH TRAVEL"/>
    <s v="South Africa"/>
    <x v="0"/>
    <x v="0"/>
    <n v="0.13291130958781286"/>
  </r>
  <r>
    <x v="1"/>
    <x v="1"/>
    <n v="153"/>
    <x v="24"/>
    <n v="23966"/>
    <s v="Vuelo Mex - LHR - JNB - CPT JNB- LLHR- MEX"/>
    <d v="2025-12-19T00:00:00"/>
    <d v="2026-01-05T00:00:00"/>
    <s v="VLO"/>
    <x v="2"/>
    <s v="USD"/>
    <n v="15559.29"/>
    <n v="13380.9894"/>
    <n v="15559.29"/>
    <n v="0"/>
    <n v="0"/>
    <n v="0"/>
    <s v="British Airways"/>
    <s v="United Kingdom"/>
    <x v="0"/>
    <x v="0"/>
    <n v="0"/>
  </r>
  <r>
    <x v="1"/>
    <x v="1"/>
    <n v="153"/>
    <x v="24"/>
    <n v="25028"/>
    <s v="Vuelo JNB- CPT"/>
    <d v="2025-12-19T00:00:00"/>
    <d v="2026-01-05T00:00:00"/>
    <s v="VLO"/>
    <x v="2"/>
    <s v="USD"/>
    <n v="355.5"/>
    <n v="305.73"/>
    <n v="355.5"/>
    <n v="0"/>
    <n v="0"/>
    <n v="0"/>
    <s v="AirLink"/>
    <s v="South Africa"/>
    <x v="0"/>
    <x v="0"/>
    <n v="0"/>
  </r>
  <r>
    <x v="1"/>
    <x v="1"/>
    <n v="153"/>
    <x v="24"/>
    <n v="0"/>
    <s v="Fee por emisión de boletos"/>
    <d v="2025-12-19T00:00:00"/>
    <d v="2026-01-05T00:00:00"/>
    <s v="HPS"/>
    <x v="1"/>
    <s v="USD"/>
    <n v="105"/>
    <n v="90.3"/>
    <n v="105"/>
    <n v="105"/>
    <n v="90.3"/>
    <n v="105"/>
    <s v="FEES"/>
    <n v="0"/>
    <x v="0"/>
    <x v="0"/>
    <n v="1"/>
  </r>
  <r>
    <x v="1"/>
    <x v="1"/>
    <n v="154"/>
    <x v="20"/>
    <n v="27306"/>
    <s v="VUELOS KEF-JFK"/>
    <d v="2025-04-11T00:00:00"/>
    <d v="2025-04-20T00:00:00"/>
    <s v="VLO"/>
    <x v="2"/>
    <s v="USD"/>
    <n v="2561.62"/>
    <n v="2202.9931999999999"/>
    <n v="2561.62"/>
    <n v="158.34"/>
    <n v="136.17240000000001"/>
    <n v="158.34"/>
    <s v="Icelandair"/>
    <s v="Iceland"/>
    <x v="38"/>
    <x v="0"/>
    <n v="6.1812446811002418E-2"/>
  </r>
  <r>
    <x v="1"/>
    <x v="1"/>
    <n v="154"/>
    <x v="20"/>
    <n v="25240"/>
    <s v="VUELO JFK KEF"/>
    <d v="2025-04-11T00:00:00"/>
    <d v="2025-04-20T00:00:00"/>
    <s v="VLO"/>
    <x v="2"/>
    <s v="USD"/>
    <n v="6418.8"/>
    <n v="5520.1679999999997"/>
    <n v="6418.8"/>
    <n v="860"/>
    <n v="739.6"/>
    <n v="860"/>
    <s v="DELTA AIR LINES"/>
    <s v="United States"/>
    <x v="38"/>
    <x v="0"/>
    <n v="0.13398142955069484"/>
  </r>
  <r>
    <x v="1"/>
    <x v="1"/>
    <n v="154"/>
    <x v="20"/>
    <n v="27306"/>
    <s v="KEF-JFK"/>
    <d v="2025-04-11T00:00:00"/>
    <d v="2025-04-20T00:00:00"/>
    <s v="VLO"/>
    <x v="2"/>
    <s v="USD"/>
    <n v="2561.62"/>
    <n v="2202.9931999999999"/>
    <n v="2561.62"/>
    <n v="158.34"/>
    <n v="136.17240000000001"/>
    <n v="158.34"/>
    <s v="Icelandair"/>
    <s v="Iceland"/>
    <x v="38"/>
    <x v="0"/>
    <n v="6.1812446811002418E-2"/>
  </r>
  <r>
    <x v="1"/>
    <x v="1"/>
    <n v="154"/>
    <x v="20"/>
    <n v="23590"/>
    <s v="MEX JFK MEX"/>
    <d v="2025-04-11T00:00:00"/>
    <d v="2025-04-20T00:00:00"/>
    <s v="VLO"/>
    <x v="2"/>
    <s v="USD"/>
    <n v="1744.64"/>
    <n v="1500.3904"/>
    <n v="1744.64"/>
    <n v="29.86"/>
    <n v="25.679600000000001"/>
    <n v="29.86"/>
    <s v="AEROMÉXICO"/>
    <s v="Mexico"/>
    <x v="38"/>
    <x v="0"/>
    <n v="1.7115278796771827E-2"/>
  </r>
  <r>
    <x v="1"/>
    <x v="1"/>
    <n v="154"/>
    <x v="20"/>
    <n v="25240"/>
    <s v="VLO JFK KEF"/>
    <d v="2025-04-11T00:00:00"/>
    <d v="2025-04-20T00:00:00"/>
    <s v="VLO"/>
    <x v="2"/>
    <s v="USD"/>
    <n v="7838.8"/>
    <n v="6741.3680000000004"/>
    <n v="7838.8"/>
    <n v="1144"/>
    <n v="983.84"/>
    <n v="1144"/>
    <s v="DELTA AIR LINES"/>
    <s v="United States"/>
    <x v="38"/>
    <x v="0"/>
    <n v="0.14594070520998112"/>
  </r>
  <r>
    <x v="1"/>
    <x v="1"/>
    <n v="154"/>
    <x v="20"/>
    <n v="27306"/>
    <s v="VLO KEF JFK"/>
    <d v="2025-04-11T00:00:00"/>
    <d v="2025-04-20T00:00:00"/>
    <s v="VLO"/>
    <x v="2"/>
    <s v="USD"/>
    <n v="2561.62"/>
    <n v="2202.9931999999999"/>
    <n v="2561.62"/>
    <n v="158.34"/>
    <n v="136.17240000000001"/>
    <n v="158.34"/>
    <s v="Icelandair"/>
    <s v="Iceland"/>
    <x v="38"/>
    <x v="0"/>
    <n v="6.1812446811002418E-2"/>
  </r>
  <r>
    <x v="1"/>
    <x v="1"/>
    <n v="154"/>
    <x v="20"/>
    <n v="25240"/>
    <s v="VUELO JFK KEF"/>
    <d v="2025-04-11T00:00:00"/>
    <d v="2025-04-20T00:00:00"/>
    <s v="VLO"/>
    <x v="2"/>
    <s v="USD"/>
    <n v="3919.4"/>
    <n v="3370.6840000000002"/>
    <n v="3919.4"/>
    <n v="572"/>
    <n v="491.92"/>
    <n v="572"/>
    <s v="DELTA AIR LINES"/>
    <s v="United States"/>
    <x v="38"/>
    <x v="0"/>
    <n v="0.14594070520998112"/>
  </r>
  <r>
    <x v="1"/>
    <x v="1"/>
    <n v="154"/>
    <x v="20"/>
    <n v="27306"/>
    <s v="VLO KEF JFK"/>
    <d v="2025-04-11T00:00:00"/>
    <d v="2025-04-20T00:00:00"/>
    <s v="VLO"/>
    <x v="2"/>
    <s v="USD"/>
    <n v="1377.31"/>
    <n v="1184.4866"/>
    <n v="1377.31"/>
    <n v="85.33"/>
    <n v="73.383799999999994"/>
    <n v="85.33"/>
    <s v="Icelandair"/>
    <s v="Iceland"/>
    <x v="38"/>
    <x v="0"/>
    <n v="6.19540989319761E-2"/>
  </r>
  <r>
    <x v="1"/>
    <x v="1"/>
    <n v="154"/>
    <x v="20"/>
    <n v="25240"/>
    <s v="VLO JFK KEF"/>
    <d v="2025-04-11T00:00:00"/>
    <d v="2025-04-20T00:00:00"/>
    <s v="VLO"/>
    <x v="2"/>
    <s v="USD"/>
    <n v="6418.8"/>
    <n v="5520.1679999999997"/>
    <n v="6418.8"/>
    <n v="860"/>
    <n v="739.6"/>
    <n v="860"/>
    <s v="DELTA AIR LINES"/>
    <s v="United States"/>
    <x v="38"/>
    <x v="0"/>
    <n v="0.13398142955069484"/>
  </r>
  <r>
    <x v="1"/>
    <x v="1"/>
    <n v="154"/>
    <x v="20"/>
    <n v="23590"/>
    <s v="REVISADO RUTA MEX NYC"/>
    <d v="2025-04-11T00:00:00"/>
    <d v="2025-04-20T00:00:00"/>
    <s v="VLO"/>
    <x v="2"/>
    <s v="USD"/>
    <n v="1613.92"/>
    <n v="1387.9712"/>
    <n v="1613.92"/>
    <n v="1.1599999999999999"/>
    <n v="0.99759999999999993"/>
    <n v="1.1599999999999999"/>
    <s v="AEROMÉXICO"/>
    <s v="Mexico"/>
    <x v="38"/>
    <x v="0"/>
    <n v="7.1874690195300873E-4"/>
  </r>
  <r>
    <x v="1"/>
    <x v="1"/>
    <n v="154"/>
    <x v="20"/>
    <n v="23590"/>
    <s v="REVISADO RUTA NYC MEX CON AM"/>
    <d v="2025-04-20T00:00:00"/>
    <d v="2025-04-20T00:00:00"/>
    <s v="VLO"/>
    <x v="2"/>
    <s v="USD"/>
    <n v="202"/>
    <n v="173.72"/>
    <n v="202"/>
    <n v="-31.02"/>
    <n v="-26.677199999999999"/>
    <n v="-31.02"/>
    <s v="AEROMÉXICO"/>
    <s v="Mexico"/>
    <x v="3"/>
    <x v="0"/>
    <n v="-0.15356435643564356"/>
  </r>
  <r>
    <x v="1"/>
    <x v="1"/>
    <n v="154"/>
    <x v="20"/>
    <n v="27306"/>
    <s v="REVISADO CON FI RUTA KEF JFK"/>
    <d v="2025-04-19T00:00:00"/>
    <d v="2025-04-19T00:00:00"/>
    <s v="VLO"/>
    <x v="2"/>
    <s v="USD"/>
    <n v="354.8"/>
    <n v="305.12799999999999"/>
    <n v="354.8"/>
    <n v="-85.33"/>
    <n v="-73.383799999999994"/>
    <n v="-85.33"/>
    <s v="Icelandair"/>
    <s v="Iceland"/>
    <x v="2"/>
    <x v="0"/>
    <n v="-0.24050169109357383"/>
  </r>
  <r>
    <x v="1"/>
    <x v="1"/>
    <n v="154"/>
    <x v="20"/>
    <n v="0"/>
    <s v="FEE POR EMISIONES DE BOLETOS"/>
    <d v="2025-04-11T00:00:00"/>
    <d v="2025-04-20T00:00:00"/>
    <s v="HPS"/>
    <x v="1"/>
    <s v="USD"/>
    <n v="245"/>
    <n v="210.7"/>
    <n v="245"/>
    <n v="245"/>
    <n v="210.7"/>
    <n v="245"/>
    <s v="FEES"/>
    <n v="0"/>
    <x v="38"/>
    <x v="0"/>
    <n v="1"/>
  </r>
  <r>
    <x v="1"/>
    <x v="1"/>
    <n v="154"/>
    <x v="20"/>
    <n v="0"/>
    <s v="Honorarios por Servicio Agencia"/>
    <d v="2025-04-11T00:00:00"/>
    <d v="2025-04-20T00:00:00"/>
    <s v="HPS"/>
    <x v="1"/>
    <s v="USD"/>
    <n v="334.63"/>
    <n v="287.78179999999998"/>
    <n v="334.63"/>
    <n v="334.63"/>
    <n v="287.78179999999998"/>
    <n v="334.63"/>
    <s v="FEES"/>
    <n v="0"/>
    <x v="38"/>
    <x v="0"/>
    <n v="1"/>
  </r>
  <r>
    <x v="0"/>
    <x v="1"/>
    <n v="155"/>
    <x v="21"/>
    <n v="25770"/>
    <s v="Banyan Tree Alula"/>
    <d v="2025-03-23T00:00:00"/>
    <d v="2025-03-27T00:00:00"/>
    <s v="HTL"/>
    <x v="4"/>
    <s v="USD"/>
    <n v="10210"/>
    <n v="8780.6"/>
    <n v="10210"/>
    <n v="1332"/>
    <n v="1145.52"/>
    <n v="1332"/>
    <s v="Experiences by Roam"/>
    <s v="Saudi Arabia"/>
    <x v="36"/>
    <x v="0"/>
    <n v="0.13046033300685603"/>
  </r>
  <r>
    <x v="0"/>
    <x v="1"/>
    <n v="155"/>
    <x v="21"/>
    <n v="25772"/>
    <s v="Visita full day Abu Dhabi"/>
    <d v="2025-03-22T00:00:00"/>
    <d v="2025-03-22T00:00:00"/>
    <s v="EXC"/>
    <x v="0"/>
    <s v="USD"/>
    <n v="954"/>
    <n v="820.43999999999994"/>
    <n v="954"/>
    <n v="0"/>
    <n v="0"/>
    <n v="0"/>
    <s v="VENUE AND CONCEPT"/>
    <s v="Philippines"/>
    <x v="46"/>
    <x v="0"/>
    <n v="0"/>
  </r>
  <r>
    <x v="0"/>
    <x v="1"/>
    <n v="155"/>
    <x v="21"/>
    <n v="25771"/>
    <s v="01 noche en address dubai"/>
    <d v="2025-03-27T00:00:00"/>
    <d v="2025-03-28T00:00:00"/>
    <s v="HTL"/>
    <x v="4"/>
    <s v="USD"/>
    <n v="0"/>
    <n v="0"/>
    <n v="0"/>
    <n v="0"/>
    <n v="0"/>
    <n v="0"/>
    <s v="THE ADDRESS DOWNTOWN DUBAI"/>
    <s v="United Arab Emirates"/>
    <x v="36"/>
    <x v="0"/>
    <s v="0"/>
  </r>
  <r>
    <x v="0"/>
    <x v="1"/>
    <n v="155"/>
    <x v="21"/>
    <n v="25773"/>
    <s v="Visa Diego EEUU Passport"/>
    <d v="2025-03-23T00:00:00"/>
    <d v="2025-03-27T00:00:00"/>
    <s v="VIS"/>
    <x v="7"/>
    <s v="USD"/>
    <n v="140"/>
    <n v="120.39999999999999"/>
    <n v="140"/>
    <n v="32.74"/>
    <n v="28.156400000000001"/>
    <n v="32.74"/>
    <s v="SAUDI E VISA"/>
    <s v="Saudi Arabia"/>
    <x v="36"/>
    <x v="0"/>
    <n v="0.23385714285714287"/>
  </r>
  <r>
    <x v="0"/>
    <x v="1"/>
    <n v="155"/>
    <x v="21"/>
    <n v="25772"/>
    <s v="Noche extra en Dubái"/>
    <d v="2025-03-27T00:00:00"/>
    <d v="2025-03-28T00:00:00"/>
    <s v="HTL"/>
    <x v="4"/>
    <s v="USD"/>
    <n v="595"/>
    <n v="511.7"/>
    <n v="595"/>
    <n v="30"/>
    <n v="25.8"/>
    <n v="30"/>
    <s v="VENUE AND CONCEPT"/>
    <s v="Philippines"/>
    <x v="36"/>
    <x v="0"/>
    <n v="5.0420168067226892E-2"/>
  </r>
  <r>
    <x v="0"/>
    <x v="1"/>
    <n v="155"/>
    <x v="21"/>
    <n v="0"/>
    <s v="Pago diferencia 3.5% comision TC"/>
    <d v="2025-03-22T00:00:00"/>
    <d v="2025-03-28T00:00:00"/>
    <s v="CPT"/>
    <x v="1"/>
    <s v="USD"/>
    <n v="512"/>
    <n v="440.32"/>
    <n v="512"/>
    <n v="512"/>
    <n v="440.32"/>
    <n v="512"/>
    <s v="FEES"/>
    <n v="0"/>
    <x v="46"/>
    <x v="0"/>
    <n v="1"/>
  </r>
  <r>
    <x v="0"/>
    <x v="1"/>
    <n v="155"/>
    <x v="21"/>
    <n v="25770"/>
    <s v="VUELOS EMITIDOS POR DMC"/>
    <d v="2025-03-22T00:00:00"/>
    <d v="2025-03-28T00:00:00"/>
    <s v="PKT"/>
    <x v="0"/>
    <s v="USD"/>
    <n v="2670"/>
    <n v="2296.1999999999998"/>
    <n v="2670"/>
    <n v="0"/>
    <n v="0"/>
    <n v="0"/>
    <s v="Experiences by Roam"/>
    <s v="Saudi Arabia"/>
    <x v="46"/>
    <x v="0"/>
    <n v="0"/>
  </r>
  <r>
    <x v="1"/>
    <x v="1"/>
    <n v="156"/>
    <x v="20"/>
    <n v="25360"/>
    <s v="SERVICIOS EN JAPON"/>
    <d v="2025-05-30T00:00:00"/>
    <d v="2025-06-13T00:00:00"/>
    <s v="PKT"/>
    <x v="0"/>
    <s v="MXN"/>
    <n v="730575"/>
    <n v="35067.599999999999"/>
    <n v="40912.200000000004"/>
    <n v="85731"/>
    <n v="4115.0879999999997"/>
    <n v="4800.9359999999997"/>
    <s v="Luxury Japan"/>
    <s v="Japan"/>
    <x v="13"/>
    <x v="0"/>
    <n v="0.11734729493891796"/>
  </r>
  <r>
    <x v="1"/>
    <x v="1"/>
    <n v="156"/>
    <x v="20"/>
    <n v="25362"/>
    <s v="Noches de alojamiento en Tokyo del 29 de May al 03 Junio"/>
    <d v="2025-05-29T00:00:00"/>
    <d v="2025-06-03T00:00:00"/>
    <s v="HTL"/>
    <x v="4"/>
    <s v="MXN"/>
    <n v="639588.6"/>
    <n v="30700.252799999998"/>
    <n v="35816.961600000002"/>
    <n v="50508"/>
    <n v="2424.384"/>
    <n v="2828.4479999999999"/>
    <s v="AMAN TOKYO"/>
    <s v="Japan"/>
    <x v="13"/>
    <x v="0"/>
    <n v="7.8969512589811636E-2"/>
  </r>
  <r>
    <x v="1"/>
    <x v="1"/>
    <n v="156"/>
    <x v="20"/>
    <n v="25365"/>
    <s v="Alojamiento Hotel Shinmonzen"/>
    <d v="2025-06-09T00:00:00"/>
    <d v="2025-06-12T00:00:00"/>
    <s v="HTL"/>
    <x v="4"/>
    <s v="MXN"/>
    <n v="258719.85"/>
    <n v="12418.552800000001"/>
    <n v="14488.311600000001"/>
    <n v="20152"/>
    <n v="967.29600000000005"/>
    <n v="1128.5119999999999"/>
    <s v="THE SHINMONZEN"/>
    <s v="Japan"/>
    <x v="15"/>
    <x v="0"/>
    <n v="7.7891201622140693E-2"/>
  </r>
  <r>
    <x v="1"/>
    <x v="1"/>
    <n v="156"/>
    <x v="20"/>
    <n v="0"/>
    <s v="SOBRE COMISION"/>
    <d v="2025-05-29T00:00:00"/>
    <d v="2025-06-13T00:00:00"/>
    <s v="HPS"/>
    <x v="1"/>
    <s v="MXN"/>
    <n v="40616.400000000001"/>
    <n v="1949.5872000000002"/>
    <n v="2274.5183999999999"/>
    <n v="40616.400000000001"/>
    <n v="1949.5872000000002"/>
    <n v="2274.5183999999999"/>
    <s v="FEES"/>
    <n v="0"/>
    <x v="13"/>
    <x v="0"/>
    <n v="1"/>
  </r>
  <r>
    <x v="1"/>
    <x v="1"/>
    <n v="157"/>
    <x v="22"/>
    <n v="24995"/>
    <s v="HOSPEDAJE, Y TOURS"/>
    <d v="2025-12-21T00:00:00"/>
    <d v="2025-12-29T00:00:00"/>
    <s v="PKT"/>
    <x v="0"/>
    <s v="USD"/>
    <n v="75547.600000000006"/>
    <n v="64970.936000000002"/>
    <n v="75547.600000000006"/>
    <n v="10885.1"/>
    <n v="9361.1859999999997"/>
    <n v="10885.1"/>
    <s v="AFRO ASIAN TRAVEL"/>
    <s v="Egypt"/>
    <x v="1"/>
    <x v="0"/>
    <n v="0.14408267105771724"/>
  </r>
  <r>
    <x v="1"/>
    <x v="1"/>
    <n v="157"/>
    <x v="22"/>
    <n v="27210"/>
    <s v="VUELO PATMOS"/>
    <d v="2025-12-21T00:00:00"/>
    <d v="2025-12-29T00:00:00"/>
    <s v="ABC"/>
    <x v="2"/>
    <s v="USD"/>
    <n v="1209.9000000000001"/>
    <n v="1040.5140000000001"/>
    <n v="1209.9000000000001"/>
    <n v="0"/>
    <n v="0"/>
    <n v="0"/>
    <s v="Lufthansa"/>
    <s v="Germany"/>
    <x v="1"/>
    <x v="0"/>
    <n v="0"/>
  </r>
  <r>
    <x v="1"/>
    <x v="1"/>
    <n v="157"/>
    <x v="22"/>
    <n v="28934"/>
    <s v="TE HOJEL SCHUMACHER MARK ALBERT MR"/>
    <d v="2025-12-20T00:00:00"/>
    <s v="0000-00-00"/>
    <s v="VLO"/>
    <x v="2"/>
    <s v="USD"/>
    <n v="934.18"/>
    <n v="803.39479999999992"/>
    <n v="934.18"/>
    <n v="29.9"/>
    <n v="25.713999999999999"/>
    <n v="29.9"/>
    <s v="F1S USA"/>
    <s v="United States"/>
    <x v="0"/>
    <x v="0"/>
    <n v="3.2006679654884497E-2"/>
  </r>
  <r>
    <x v="1"/>
    <x v="1"/>
    <n v="157"/>
    <x v="22"/>
    <n v="28934"/>
    <s v="TE PACHECO WESTPHAL ERIKA JOANNE MRS"/>
    <d v="2025-12-20T00:00:00"/>
    <s v="0000-00-00"/>
    <s v="VLO"/>
    <x v="2"/>
    <s v="USD"/>
    <n v="934.18"/>
    <n v="803.39479999999992"/>
    <n v="934.18"/>
    <n v="29.9"/>
    <n v="25.713999999999999"/>
    <n v="29.9"/>
    <s v="F1S USA"/>
    <s v="United States"/>
    <x v="0"/>
    <x v="0"/>
    <n v="3.2006679654884497E-2"/>
  </r>
  <r>
    <x v="1"/>
    <x v="1"/>
    <n v="157"/>
    <x v="22"/>
    <n v="28934"/>
    <s v="TE HOJEL PACHECO EMILIA MSS"/>
    <d v="2025-12-29T00:00:00"/>
    <s v="0000-00-00"/>
    <s v="VLO"/>
    <x v="2"/>
    <s v="USD"/>
    <n v="491.79"/>
    <n v="422.93940000000003"/>
    <n v="491.79"/>
    <n v="16.600000000000001"/>
    <n v="14.276000000000002"/>
    <n v="16.600000000000001"/>
    <s v="F1S USA"/>
    <s v="United States"/>
    <x v="31"/>
    <x v="0"/>
    <n v="3.3754244697940181E-2"/>
  </r>
  <r>
    <x v="1"/>
    <x v="1"/>
    <n v="157"/>
    <x v="22"/>
    <n v="28934"/>
    <s v="TE HOJEL PACHECO LORENZO MR"/>
    <d v="2025-12-29T00:00:00"/>
    <s v="0000-00-00"/>
    <s v="VLO"/>
    <x v="2"/>
    <s v="USD"/>
    <n v="491.79"/>
    <n v="422.93940000000003"/>
    <n v="491.79"/>
    <n v="16.600000000000001"/>
    <n v="14.276000000000002"/>
    <n v="16.600000000000001"/>
    <s v="F1S USA"/>
    <s v="United States"/>
    <x v="31"/>
    <x v="0"/>
    <n v="3.3754244697940181E-2"/>
  </r>
  <r>
    <x v="1"/>
    <x v="1"/>
    <n v="157"/>
    <x v="22"/>
    <n v="28934"/>
    <s v="TE HOJEL PACHECO MARCO ALBERTO MR"/>
    <d v="2025-12-29T00:00:00"/>
    <s v="0000-00-00"/>
    <s v="VLO"/>
    <x v="2"/>
    <s v="USD"/>
    <n v="491.79"/>
    <n v="422.93940000000003"/>
    <n v="491.79"/>
    <n v="16.600000000000001"/>
    <n v="14.276000000000002"/>
    <n v="16.600000000000001"/>
    <s v="F1S USA"/>
    <s v="United States"/>
    <x v="31"/>
    <x v="0"/>
    <n v="3.3754244697940181E-2"/>
  </r>
  <r>
    <x v="1"/>
    <x v="1"/>
    <n v="157"/>
    <x v="22"/>
    <n v="28934"/>
    <s v="ME HOJEL PACHECO EMILIA MSS"/>
    <d v="2025-12-20T00:00:00"/>
    <s v="0000-00-00"/>
    <s v="VLO"/>
    <x v="2"/>
    <s v="USD"/>
    <n v="40"/>
    <n v="34.4"/>
    <n v="40"/>
    <n v="0"/>
    <n v="0"/>
    <n v="0"/>
    <s v="F1S USA"/>
    <s v="United States"/>
    <x v="0"/>
    <x v="0"/>
    <n v="0"/>
  </r>
  <r>
    <x v="1"/>
    <x v="1"/>
    <n v="157"/>
    <x v="22"/>
    <n v="28934"/>
    <s v="ME HOJEL PACHECO LORENZO MR"/>
    <d v="2025-12-20T00:00:00"/>
    <s v="0000-00-00"/>
    <s v="VLO"/>
    <x v="2"/>
    <s v="USD"/>
    <n v="40"/>
    <n v="34.4"/>
    <n v="40"/>
    <n v="0"/>
    <n v="0"/>
    <n v="0"/>
    <s v="F1S USA"/>
    <s v="United States"/>
    <x v="0"/>
    <x v="0"/>
    <n v="0"/>
  </r>
  <r>
    <x v="1"/>
    <x v="1"/>
    <n v="157"/>
    <x v="22"/>
    <n v="28934"/>
    <s v="ME HOJEL PACHECO MARCO ALBERTO MR"/>
    <d v="2025-12-20T00:00:00"/>
    <s v="0000-00-00"/>
    <s v="VLO"/>
    <x v="2"/>
    <s v="USD"/>
    <n v="40"/>
    <n v="34.4"/>
    <n v="40"/>
    <n v="0"/>
    <n v="0"/>
    <n v="0"/>
    <s v="F1S USA"/>
    <s v="United States"/>
    <x v="0"/>
    <x v="0"/>
    <n v="0"/>
  </r>
  <r>
    <x v="1"/>
    <x v="1"/>
    <n v="157"/>
    <x v="22"/>
    <n v="28934"/>
    <s v="TE HOJEL PACHECO EMILIA MSS"/>
    <d v="2025-12-19T00:00:00"/>
    <s v="0000-00-00"/>
    <s v="VLO"/>
    <x v="2"/>
    <s v="USD"/>
    <n v="4551.09"/>
    <n v="3913.9374000000003"/>
    <n v="4551.09"/>
    <n v="534.82000000000005"/>
    <n v="459.94520000000006"/>
    <n v="534.82000000000005"/>
    <s v="F1S USA"/>
    <s v="United States"/>
    <x v="0"/>
    <x v="0"/>
    <n v="0.11751470526840824"/>
  </r>
  <r>
    <x v="1"/>
    <x v="1"/>
    <n v="157"/>
    <x v="22"/>
    <n v="28934"/>
    <s v="TE HOJEL PACHECO LORENZO MR"/>
    <d v="2025-12-19T00:00:00"/>
    <s v="0000-00-00"/>
    <s v="VLO"/>
    <x v="2"/>
    <s v="USD"/>
    <n v="4008.09"/>
    <n v="3446.9574000000002"/>
    <n v="4008.09"/>
    <n v="459.03"/>
    <n v="394.76579999999996"/>
    <n v="459.03"/>
    <s v="F1S USA"/>
    <s v="United States"/>
    <x v="0"/>
    <x v="0"/>
    <n v="0.11452587142504284"/>
  </r>
  <r>
    <x v="1"/>
    <x v="1"/>
    <n v="157"/>
    <x v="22"/>
    <n v="28934"/>
    <s v="TE HOJEL PACHECO MARCO ALBERTO MR"/>
    <d v="2025-12-19T00:00:00"/>
    <s v="0000-00-00"/>
    <s v="VLO"/>
    <x v="2"/>
    <s v="USD"/>
    <n v="4008.09"/>
    <n v="3446.9574000000002"/>
    <n v="4008.09"/>
    <n v="459.03"/>
    <n v="394.76579999999996"/>
    <n v="459.03"/>
    <s v="F1S USA"/>
    <s v="United States"/>
    <x v="0"/>
    <x v="0"/>
    <n v="0.11452587142504284"/>
  </r>
  <r>
    <x v="1"/>
    <x v="1"/>
    <n v="157"/>
    <x v="22"/>
    <n v="28934"/>
    <s v="TE HOJEL SCHUMACHER MARK ALBERT MR"/>
    <d v="2025-12-22T00:00:00"/>
    <s v="0000-00-00"/>
    <s v="VLO"/>
    <x v="2"/>
    <s v="USD"/>
    <n v="478.85"/>
    <n v="411.81100000000004"/>
    <n v="478.85"/>
    <n v="0"/>
    <n v="0"/>
    <n v="0"/>
    <s v="F1S USA"/>
    <s v="United States"/>
    <x v="1"/>
    <x v="0"/>
    <n v="0"/>
  </r>
  <r>
    <x v="1"/>
    <x v="1"/>
    <n v="157"/>
    <x v="22"/>
    <n v="28934"/>
    <s v="TE PACHECO WESTPHAL ERIKA JOANNE MRS"/>
    <d v="2025-12-22T00:00:00"/>
    <s v="0000-00-00"/>
    <s v="VLO"/>
    <x v="2"/>
    <s v="USD"/>
    <n v="478.85"/>
    <n v="411.81100000000004"/>
    <n v="478.85"/>
    <n v="0"/>
    <n v="0"/>
    <n v="0"/>
    <s v="F1S USA"/>
    <s v="United States"/>
    <x v="1"/>
    <x v="0"/>
    <n v="0"/>
  </r>
  <r>
    <x v="1"/>
    <x v="1"/>
    <n v="157"/>
    <x v="22"/>
    <n v="28934"/>
    <s v="TE APARICIO MARTINEZ VERTIZ BARBARA MRS"/>
    <d v="2025-12-22T00:00:00"/>
    <s v="0000-00-00"/>
    <s v="VLO"/>
    <x v="2"/>
    <s v="USD"/>
    <n v="478.85"/>
    <n v="411.81100000000004"/>
    <n v="478.85"/>
    <n v="0"/>
    <n v="0"/>
    <n v="0"/>
    <s v="F1S USA"/>
    <s v="United States"/>
    <x v="1"/>
    <x v="0"/>
    <n v="0"/>
  </r>
  <r>
    <x v="1"/>
    <x v="1"/>
    <n v="157"/>
    <x v="22"/>
    <n v="28934"/>
    <s v="TE PACHECO WESTPHAL LEONARDO ANTONIO MR"/>
    <d v="2025-12-22T00:00:00"/>
    <s v="0000-00-00"/>
    <s v="VLO"/>
    <x v="2"/>
    <s v="USD"/>
    <n v="478.85"/>
    <n v="411.81100000000004"/>
    <n v="478.85"/>
    <n v="0"/>
    <n v="0"/>
    <n v="0"/>
    <s v="F1S USA"/>
    <s v="United States"/>
    <x v="1"/>
    <x v="0"/>
    <n v="0"/>
  </r>
  <r>
    <x v="1"/>
    <x v="1"/>
    <n v="157"/>
    <x v="22"/>
    <n v="28934"/>
    <s v="TE HOJEL PACHECO EMILIA MSS"/>
    <d v="2025-12-22T00:00:00"/>
    <s v="0000-00-00"/>
    <s v="VLO"/>
    <x v="2"/>
    <s v="USD"/>
    <n v="460.85"/>
    <n v="396.33100000000002"/>
    <n v="460.85"/>
    <n v="0"/>
    <n v="0"/>
    <n v="0"/>
    <s v="F1S USA"/>
    <s v="United States"/>
    <x v="1"/>
    <x v="0"/>
    <n v="0"/>
  </r>
  <r>
    <x v="1"/>
    <x v="1"/>
    <n v="157"/>
    <x v="22"/>
    <n v="28934"/>
    <s v="TE HOJEL PACHECO MARCO ALBERTO MR"/>
    <d v="2025-12-22T00:00:00"/>
    <s v="0000-00-00"/>
    <s v="VLO"/>
    <x v="2"/>
    <s v="USD"/>
    <n v="460.85"/>
    <n v="396.33100000000002"/>
    <n v="460.85"/>
    <n v="0"/>
    <n v="0"/>
    <n v="0"/>
    <s v="F1S USA"/>
    <s v="United States"/>
    <x v="1"/>
    <x v="0"/>
    <n v="0"/>
  </r>
  <r>
    <x v="1"/>
    <x v="1"/>
    <n v="157"/>
    <x v="22"/>
    <n v="28934"/>
    <s v="TE HOJEL PACHECO LORENZO MR"/>
    <d v="2025-12-22T00:00:00"/>
    <s v="0000-00-00"/>
    <s v="VLO"/>
    <x v="2"/>
    <s v="USD"/>
    <n v="460.85"/>
    <n v="396.33100000000002"/>
    <n v="460.85"/>
    <n v="0"/>
    <n v="0"/>
    <n v="0"/>
    <s v="F1S USA"/>
    <s v="United States"/>
    <x v="1"/>
    <x v="0"/>
    <n v="0"/>
  </r>
  <r>
    <x v="1"/>
    <x v="1"/>
    <n v="157"/>
    <x v="22"/>
    <n v="28934"/>
    <s v="TE PACHECO APARICIO DANIELA MSS"/>
    <d v="2025-12-26T00:00:00"/>
    <s v="0000-00-00"/>
    <s v="VLO"/>
    <x v="2"/>
    <s v="USD"/>
    <n v="158.94999999999999"/>
    <n v="136.69699999999997"/>
    <n v="158.94999999999999"/>
    <n v="0"/>
    <n v="0"/>
    <n v="0"/>
    <s v="F1S USA"/>
    <s v="United States"/>
    <x v="1"/>
    <x v="0"/>
    <n v="0"/>
  </r>
  <r>
    <x v="1"/>
    <x v="1"/>
    <n v="157"/>
    <x v="22"/>
    <n v="28934"/>
    <s v="TE PACHECO APARICIO ANA MSS"/>
    <d v="2025-12-26T00:00:00"/>
    <s v="0000-00-00"/>
    <s v="VLO"/>
    <x v="2"/>
    <s v="USD"/>
    <n v="158.94999999999999"/>
    <n v="136.69699999999997"/>
    <n v="158.94999999999999"/>
    <n v="0"/>
    <n v="0"/>
    <n v="0"/>
    <s v="F1S USA"/>
    <s v="United States"/>
    <x v="1"/>
    <x v="0"/>
    <n v="0"/>
  </r>
  <r>
    <x v="1"/>
    <x v="1"/>
    <n v="157"/>
    <x v="22"/>
    <n v="28934"/>
    <s v="HOJEL PACHECO MARCO ALBERTO MR"/>
    <d v="2025-12-20T00:00:00"/>
    <d v="2025-12-21T00:00:00"/>
    <s v="VLO"/>
    <x v="2"/>
    <s v="USD"/>
    <n v="2029"/>
    <n v="1744.94"/>
    <n v="2029"/>
    <n v="459.03"/>
    <n v="394.76579999999996"/>
    <n v="459.03"/>
    <s v="F1S USA"/>
    <s v="United States"/>
    <x v="0"/>
    <x v="0"/>
    <n v="0.22623459832429768"/>
  </r>
  <r>
    <x v="1"/>
    <x v="1"/>
    <n v="157"/>
    <x v="22"/>
    <n v="28934"/>
    <s v="HOJEL PACHECO MARCO ALBERTO MR"/>
    <d v="2025-12-20T00:00:00"/>
    <d v="2025-12-21T00:00:00"/>
    <s v="VLO"/>
    <x v="2"/>
    <s v="USD"/>
    <n v="200"/>
    <n v="172"/>
    <n v="200"/>
    <n v="0"/>
    <n v="0"/>
    <n v="0"/>
    <s v="F1S USA"/>
    <s v="United States"/>
    <x v="0"/>
    <x v="0"/>
    <n v="0"/>
  </r>
  <r>
    <x v="1"/>
    <x v="1"/>
    <n v="157"/>
    <x v="22"/>
    <n v="28934"/>
    <s v="PACHECO APARICIO DANIELA MSS"/>
    <d v="2025-12-22T00:00:00"/>
    <d v="2025-12-22T00:00:00"/>
    <s v="VLO"/>
    <x v="2"/>
    <s v="USD"/>
    <n v="269.75"/>
    <n v="231.98499999999999"/>
    <n v="269.75"/>
    <n v="0"/>
    <n v="0"/>
    <n v="0"/>
    <s v="F1S USA"/>
    <s v="United States"/>
    <x v="1"/>
    <x v="0"/>
    <n v="0"/>
  </r>
  <r>
    <x v="1"/>
    <x v="1"/>
    <n v="157"/>
    <x v="22"/>
    <n v="28934"/>
    <s v="PACHECO APARICIO ANA MSS"/>
    <d v="2025-12-22T00:00:00"/>
    <d v="2025-12-22T00:00:00"/>
    <s v="VLO"/>
    <x v="2"/>
    <s v="USD"/>
    <n v="269.75"/>
    <n v="231.98499999999999"/>
    <n v="269.75"/>
    <n v="0"/>
    <n v="0"/>
    <n v="0"/>
    <s v="F1S USA"/>
    <s v="United States"/>
    <x v="1"/>
    <x v="0"/>
    <n v="0"/>
  </r>
  <r>
    <x v="1"/>
    <x v="1"/>
    <n v="157"/>
    <x v="22"/>
    <n v="0"/>
    <s v="FEE STRIPE"/>
    <d v="2025-12-19T00:00:00"/>
    <d v="2025-12-29T00:00:00"/>
    <s v="HPS"/>
    <x v="1"/>
    <s v="USD"/>
    <n v="3961.48"/>
    <n v="3406.8728000000001"/>
    <n v="3961.48"/>
    <n v="3961.48"/>
    <n v="3406.8728000000001"/>
    <n v="3961.48"/>
    <s v="FEES"/>
    <n v="0"/>
    <x v="0"/>
    <x v="0"/>
    <n v="1"/>
  </r>
  <r>
    <x v="1"/>
    <x v="1"/>
    <n v="158"/>
    <x v="16"/>
    <n v="25799"/>
    <s v="Hospedaje Simon Valanci"/>
    <d v="2025-06-01T00:00:00"/>
    <d v="2025-06-30T00:00:00"/>
    <s v="HTL"/>
    <x v="4"/>
    <s v="EUR"/>
    <n v="2940.3"/>
    <n v="2940.3"/>
    <n v="3410.748"/>
    <n v="267.3"/>
    <n v="267.3"/>
    <n v="310.06799999999998"/>
    <s v="SPLENDIDO MARE, A BELMOND HOTEL, PORTOFINO"/>
    <s v="Italy"/>
    <x v="14"/>
    <x v="0"/>
    <n v="9.0909090909090898E-2"/>
  </r>
  <r>
    <x v="1"/>
    <x v="1"/>
    <n v="158"/>
    <x v="16"/>
    <n v="25799"/>
    <s v="Hospedaje en Portofino"/>
    <d v="2025-06-08T00:00:00"/>
    <d v="2025-06-10T00:00:00"/>
    <s v="HTL"/>
    <x v="4"/>
    <s v="EUR"/>
    <n v="4851"/>
    <n v="4851"/>
    <n v="5627.16"/>
    <n v="0"/>
    <n v="0"/>
    <n v="0"/>
    <s v="SPLENDIDO MARE, A BELMOND HOTEL, PORTOFINO"/>
    <s v="Italy"/>
    <x v="15"/>
    <x v="0"/>
    <n v="0"/>
  </r>
  <r>
    <x v="1"/>
    <x v="1"/>
    <n v="158"/>
    <x v="16"/>
    <n v="27934"/>
    <s v="Hospedaje en Milán - Marc Kosberg"/>
    <d v="2025-06-12T00:00:00"/>
    <d v="2025-06-15T00:00:00"/>
    <s v="HTL"/>
    <x v="4"/>
    <s v="EUR"/>
    <n v="5900.4"/>
    <n v="5900.4"/>
    <n v="6844.463999999999"/>
    <n v="536.4"/>
    <n v="536.4"/>
    <n v="622.22399999999993"/>
    <s v="CASA CIPRIANI MILANO"/>
    <s v="Italy"/>
    <x v="15"/>
    <x v="0"/>
    <n v="9.0909090909090912E-2"/>
  </r>
  <r>
    <x v="1"/>
    <x v="1"/>
    <n v="158"/>
    <x v="16"/>
    <n v="27936"/>
    <s v="Hospedaje en Florencia"/>
    <d v="2025-06-03T00:00:00"/>
    <d v="2025-06-05T00:00:00"/>
    <s v="HTL"/>
    <x v="4"/>
    <s v="EUR"/>
    <n v="2407.9"/>
    <n v="2407.9"/>
    <n v="2793.1639999999998"/>
    <n v="218.9"/>
    <n v="218.9"/>
    <n v="253.92399999999998"/>
    <s v="COLLEGIO ALLA QUERCE, AUBERGE COLLECTION"/>
    <s v="Italy"/>
    <x v="14"/>
    <x v="0"/>
    <n v="9.0909090909090912E-2"/>
  </r>
  <r>
    <x v="1"/>
    <x v="1"/>
    <n v="158"/>
    <x v="16"/>
    <n v="27115"/>
    <s v="Hospedaje en Lisciano - Marc Kosberg"/>
    <d v="2025-06-05T00:00:00"/>
    <d v="2025-06-06T00:00:00"/>
    <s v="HTL"/>
    <x v="4"/>
    <s v="EUR"/>
    <n v="8442.7199999999993"/>
    <n v="8442.7199999999993"/>
    <n v="9793.5551999999989"/>
    <n v="767.52"/>
    <n v="767.52"/>
    <n v="890.32319999999993"/>
    <s v="RESCHIO HOTEL"/>
    <s v="Italy"/>
    <x v="14"/>
    <x v="0"/>
    <n v="9.0909090909090912E-2"/>
  </r>
  <r>
    <x v="1"/>
    <x v="1"/>
    <n v="158"/>
    <x v="16"/>
    <n v="27087"/>
    <s v="Renta de auto"/>
    <d v="2025-06-01T00:00:00"/>
    <d v="2025-06-30T00:00:00"/>
    <s v="TRF"/>
    <x v="5"/>
    <s v="EUR"/>
    <n v="1914"/>
    <n v="1914"/>
    <n v="2220.2399999999998"/>
    <n v="174"/>
    <n v="174"/>
    <n v="201.83999999999997"/>
    <s v="Primerent Exclusive Car Rental"/>
    <s v="United Kingdom"/>
    <x v="14"/>
    <x v="0"/>
    <n v="9.0909090909090912E-2"/>
  </r>
  <r>
    <x v="1"/>
    <x v="1"/>
    <n v="158"/>
    <x v="16"/>
    <n v="28006"/>
    <s v="Hospedaje en Italia - Marc Kosberg"/>
    <d v="2025-06-10T00:00:00"/>
    <d v="2025-06-12T00:00:00"/>
    <s v="HTL"/>
    <x v="4"/>
    <s v="EUR"/>
    <n v="11616"/>
    <n v="11616"/>
    <n v="13474.56"/>
    <n v="1056"/>
    <n v="1056"/>
    <n v="1224.9599999999998"/>
    <s v="PASSALACQUA"/>
    <s v="Italy"/>
    <x v="15"/>
    <x v="0"/>
    <n v="9.0909090909090898E-2"/>
  </r>
  <r>
    <x v="1"/>
    <x v="1"/>
    <n v="158"/>
    <x v="16"/>
    <n v="25799"/>
    <s v="Reembolso de proveedor"/>
    <d v="2025-06-01T00:00:00"/>
    <d v="2025-06-30T00:00:00"/>
    <s v="HTL"/>
    <x v="4"/>
    <s v="EUR"/>
    <n v="-4851"/>
    <n v="-4851"/>
    <n v="-5627.16"/>
    <n v="0"/>
    <n v="0"/>
    <n v="0"/>
    <s v="REEMBOLSOS"/>
    <s v="Italy"/>
    <x v="14"/>
    <x v="0"/>
    <n v="0"/>
  </r>
  <r>
    <x v="1"/>
    <x v="1"/>
    <n v="158"/>
    <x v="16"/>
    <n v="0"/>
    <s v="Sobrecomisión"/>
    <d v="2025-06-01T00:00:00"/>
    <d v="2025-06-30T00:00:00"/>
    <s v="HPS"/>
    <x v="1"/>
    <s v="EUR"/>
    <n v="2317.2399999999998"/>
    <n v="2317.2399999999998"/>
    <n v="2687.9983999999995"/>
    <n v="2317.2399999999998"/>
    <n v="2317.2399999999998"/>
    <n v="2687.9983999999995"/>
    <s v="FEES"/>
    <n v="0"/>
    <x v="14"/>
    <x v="0"/>
    <n v="1"/>
  </r>
  <r>
    <x v="1"/>
    <x v="1"/>
    <n v="159"/>
    <x v="26"/>
    <n v="24236"/>
    <s v="Servicios Italia"/>
    <d v="2025-02-21T00:00:00"/>
    <d v="2025-03-03T00:00:00"/>
    <s v="PKT"/>
    <x v="0"/>
    <s v="EUR"/>
    <n v="3760"/>
    <n v="3760"/>
    <n v="4361.5999999999995"/>
    <n v="570"/>
    <n v="570"/>
    <n v="661.19999999999993"/>
    <s v="Privilege Italia SRL"/>
    <s v="Italy"/>
    <x v="44"/>
    <x v="0"/>
    <n v="0.15159574468085107"/>
  </r>
  <r>
    <x v="1"/>
    <x v="1"/>
    <n v="159"/>
    <x v="26"/>
    <n v="0"/>
    <s v="."/>
    <d v="2025-02-21T00:00:00"/>
    <d v="2025-03-03T00:00:00"/>
    <s v="HPS"/>
    <x v="1"/>
    <s v="EUR"/>
    <n v="1740"/>
    <n v="1740"/>
    <n v="2018.3999999999999"/>
    <n v="1740"/>
    <n v="1740"/>
    <n v="2018.3999999999999"/>
    <s v="FEES"/>
    <n v="0"/>
    <x v="44"/>
    <x v="0"/>
    <n v="1"/>
  </r>
  <r>
    <x v="1"/>
    <x v="1"/>
    <n v="160"/>
    <x v="23"/>
    <n v="23590"/>
    <s v="VUELO MEX - MCO"/>
    <d v="2025-04-11T00:00:00"/>
    <d v="2025-04-11T00:00:00"/>
    <s v="VLO"/>
    <x v="2"/>
    <s v="USD"/>
    <n v="2741.87"/>
    <n v="2358.0081999999998"/>
    <n v="2741.87"/>
    <n v="30.28"/>
    <n v="26.040800000000001"/>
    <n v="30.28"/>
    <s v="AEROMÉXICO"/>
    <s v="Mexico"/>
    <x v="38"/>
    <x v="0"/>
    <n v="1.1043557863793688E-2"/>
  </r>
  <r>
    <x v="1"/>
    <x v="1"/>
    <n v="160"/>
    <x v="23"/>
    <n v="25802"/>
    <s v="VUELO MCO - PUJ"/>
    <d v="2025-04-11T00:00:00"/>
    <d v="2025-04-11T00:00:00"/>
    <s v="VLO"/>
    <x v="2"/>
    <s v="USD"/>
    <n v="624.97"/>
    <n v="537.4742"/>
    <n v="624.97"/>
    <n v="0"/>
    <n v="0"/>
    <n v="0"/>
    <s v="JetBlue Airways"/>
    <s v="United States"/>
    <x v="38"/>
    <x v="0"/>
    <n v="0"/>
  </r>
  <r>
    <x v="1"/>
    <x v="1"/>
    <n v="160"/>
    <x v="23"/>
    <n v="0"/>
    <s v="EMISION DE BOLETOS"/>
    <d v="2025-04-11T00:00:00"/>
    <d v="2025-04-11T00:00:00"/>
    <s v="HPS"/>
    <x v="1"/>
    <s v="USD"/>
    <n v="105"/>
    <n v="90.3"/>
    <n v="105"/>
    <n v="105"/>
    <n v="90.3"/>
    <n v="105"/>
    <s v="FEES"/>
    <n v="0"/>
    <x v="38"/>
    <x v="0"/>
    <n v="1"/>
  </r>
  <r>
    <x v="1"/>
    <x v="1"/>
    <n v="161"/>
    <x v="23"/>
    <n v="23966"/>
    <s v="VUELO MÉXICO - LONDRES"/>
    <d v="2025-07-15T00:00:00"/>
    <d v="2025-07-21T00:00:00"/>
    <s v="VLO"/>
    <x v="2"/>
    <s v="USD"/>
    <n v="4450"/>
    <n v="3827"/>
    <n v="4450"/>
    <n v="0"/>
    <n v="0"/>
    <n v="0"/>
    <s v="British Airways"/>
    <s v="United Kingdom"/>
    <x v="5"/>
    <x v="0"/>
    <n v="0"/>
  </r>
  <r>
    <x v="1"/>
    <x v="1"/>
    <n v="161"/>
    <x v="23"/>
    <n v="0"/>
    <s v="FEE EMISION"/>
    <d v="2025-07-15T00:00:00"/>
    <d v="2025-07-21T00:00:00"/>
    <s v="HPS"/>
    <x v="1"/>
    <s v="USD"/>
    <n v="35"/>
    <n v="30.099999999999998"/>
    <n v="35"/>
    <n v="35"/>
    <n v="30.099999999999998"/>
    <n v="35"/>
    <s v="FEES"/>
    <n v="0"/>
    <x v="5"/>
    <x v="0"/>
    <n v="1"/>
  </r>
  <r>
    <x v="1"/>
    <x v="1"/>
    <n v="161"/>
    <x v="23"/>
    <n v="24239"/>
    <s v="BULGARI LONDRES MIGUEL BARCIA"/>
    <d v="2025-07-16T00:00:00"/>
    <d v="2025-07-17T00:00:00"/>
    <s v="HTL"/>
    <x v="4"/>
    <s v="USD"/>
    <n v="1137"/>
    <n v="977.81999999999994"/>
    <n v="1137"/>
    <n v="96.47"/>
    <n v="82.964199999999991"/>
    <n v="96.47"/>
    <s v="UNITED PLACES HOTEL BOTANIC GARDENS"/>
    <s v="Australia"/>
    <x v="5"/>
    <x v="0"/>
    <n v="8.4846086191732631E-2"/>
  </r>
  <r>
    <x v="1"/>
    <x v="1"/>
    <n v="161"/>
    <x v="23"/>
    <n v="24239"/>
    <s v="BULGARI LONDRES LUIS GONZALEZ"/>
    <d v="2025-07-16T00:00:00"/>
    <d v="2025-07-17T00:00:00"/>
    <s v="HTL"/>
    <x v="4"/>
    <s v="USD"/>
    <n v="1137"/>
    <n v="977.81999999999994"/>
    <n v="1137"/>
    <n v="96.47"/>
    <n v="82.964199999999991"/>
    <n v="96.47"/>
    <s v="UNITED PLACES HOTEL BOTANIC GARDENS"/>
    <s v="Australia"/>
    <x v="5"/>
    <x v="0"/>
    <n v="8.4846086191732631E-2"/>
  </r>
  <r>
    <x v="1"/>
    <x v="1"/>
    <n v="162"/>
    <x v="23"/>
    <n v="27105"/>
    <s v="PENINSULA CHICAGO"/>
    <d v="2025-05-21T00:00:00"/>
    <d v="2025-05-27T00:00:00"/>
    <s v="HTL"/>
    <x v="4"/>
    <s v="USD"/>
    <n v="5106.96"/>
    <n v="4391.9856"/>
    <n v="5106.96"/>
    <n v="408.9"/>
    <n v="351.654"/>
    <n v="408.9"/>
    <s v="THE PENINSULA CHICAGO"/>
    <s v="United States"/>
    <x v="7"/>
    <x v="0"/>
    <n v="8.0067202406128107E-2"/>
  </r>
  <r>
    <x v="1"/>
    <x v="1"/>
    <n v="163"/>
    <x v="16"/>
    <n v="25446"/>
    <s v="Hospedaje con Le Collectionist"/>
    <d v="2025-06-28T00:00:00"/>
    <d v="2025-07-05T00:00:00"/>
    <s v="HTL"/>
    <x v="4"/>
    <s v="EUR"/>
    <n v="15070.96"/>
    <n v="15070.96"/>
    <n v="17482.313599999998"/>
    <n v="1495"/>
    <n v="1495"/>
    <n v="1734.1999999999998"/>
    <s v="Le Collectionist"/>
    <s v="France"/>
    <x v="18"/>
    <x v="0"/>
    <n v="9.9197396847977834E-2"/>
  </r>
  <r>
    <x v="1"/>
    <x v="1"/>
    <n v="163"/>
    <x v="16"/>
    <n v="27693"/>
    <s v="Tren en París de Gare de Lyon a Aviñón"/>
    <d v="2025-06-28T00:00:00"/>
    <d v="2025-06-28T00:00:00"/>
    <s v="TRN"/>
    <x v="5"/>
    <s v="EUR"/>
    <n v="184"/>
    <n v="184"/>
    <n v="213.44"/>
    <n v="0"/>
    <n v="0"/>
    <n v="0"/>
    <s v="TGV inOui"/>
    <s v="France"/>
    <x v="18"/>
    <x v="0"/>
    <n v="0"/>
  </r>
  <r>
    <x v="1"/>
    <x v="1"/>
    <n v="163"/>
    <x v="16"/>
    <n v="26591"/>
    <s v="Vuelo con Easy Jet de Palermo a Paris"/>
    <d v="2025-07-15T00:00:00"/>
    <d v="2025-07-15T00:00:00"/>
    <s v="ABC"/>
    <x v="2"/>
    <s v="EUR"/>
    <n v="728.82"/>
    <n v="728.82"/>
    <n v="845.43119999999999"/>
    <n v="0"/>
    <n v="0"/>
    <n v="0"/>
    <s v="EasyJet"/>
    <s v="United KIngdom"/>
    <x v="5"/>
    <x v="0"/>
    <n v="0"/>
  </r>
  <r>
    <x v="1"/>
    <x v="1"/>
    <n v="163"/>
    <x v="16"/>
    <n v="27992"/>
    <s v="Hospedaje en París"/>
    <d v="2025-07-15T00:00:00"/>
    <d v="2025-07-16T00:00:00"/>
    <s v="HTL"/>
    <x v="4"/>
    <s v="EUR"/>
    <n v="2190"/>
    <n v="2190"/>
    <n v="2540.3999999999996"/>
    <n v="342.16"/>
    <n v="342.16"/>
    <n v="396.90559999999999"/>
    <s v="HOTEL D AUBUSSON"/>
    <s v="France"/>
    <x v="5"/>
    <x v="0"/>
    <n v="0.15623744292237446"/>
  </r>
  <r>
    <x v="1"/>
    <x v="1"/>
    <n v="163"/>
    <x v="16"/>
    <n v="25780"/>
    <s v="Traslado de CDG a 3, rue Alger, 75 001 Paris"/>
    <d v="2025-06-24T00:00:00"/>
    <d v="2025-06-24T00:00:00"/>
    <s v="TRF"/>
    <x v="5"/>
    <s v="EUR"/>
    <n v="245"/>
    <n v="245"/>
    <n v="284.2"/>
    <n v="36.75"/>
    <n v="36.75"/>
    <n v="42.629999999999995"/>
    <s v="ROLZO"/>
    <s v="United Kingdom"/>
    <x v="18"/>
    <x v="0"/>
    <n v="0.15"/>
  </r>
  <r>
    <x v="1"/>
    <x v="1"/>
    <n v="163"/>
    <x v="16"/>
    <n v="25780"/>
    <s v="Traslado de 3, rue d?Alger, 75 001 Paris a la estación de tren Paris Gare de Lyon"/>
    <d v="2025-06-28T00:00:00"/>
    <d v="2025-06-28T00:00:00"/>
    <s v="TRF"/>
    <x v="5"/>
    <s v="EUR"/>
    <n v="140"/>
    <n v="140"/>
    <n v="162.39999999999998"/>
    <n v="21"/>
    <n v="21"/>
    <n v="24.36"/>
    <s v="ROLZO"/>
    <s v="United Kingdom"/>
    <x v="18"/>
    <x v="0"/>
    <n v="0.15000000000000002"/>
  </r>
  <r>
    <x v="1"/>
    <x v="1"/>
    <n v="163"/>
    <x v="16"/>
    <n v="25780"/>
    <s v="Traslado de Verdura Resort, a Rocco Forte al Aeropuerto de Palermo PMO"/>
    <d v="2025-07-15T00:00:00"/>
    <d v="2025-07-15T00:00:00"/>
    <s v="TRF"/>
    <x v="5"/>
    <s v="EUR"/>
    <n v="490"/>
    <n v="490"/>
    <n v="568.4"/>
    <n v="0"/>
    <n v="0"/>
    <n v="0"/>
    <s v="ROLZO"/>
    <s v="United Kingdom"/>
    <x v="5"/>
    <x v="0"/>
    <n v="0"/>
  </r>
  <r>
    <x v="1"/>
    <x v="1"/>
    <n v="163"/>
    <x v="16"/>
    <n v="25780"/>
    <s v="Traslado de Aeropuerto de CDG a Hôtel d'Aubusson"/>
    <d v="2025-07-15T00:00:00"/>
    <d v="2025-07-15T00:00:00"/>
    <s v="TRF"/>
    <x v="5"/>
    <s v="EUR"/>
    <n v="245"/>
    <n v="245"/>
    <n v="284.2"/>
    <n v="36.75"/>
    <n v="36.75"/>
    <n v="42.629999999999995"/>
    <s v="ROLZO"/>
    <s v="United Kingdom"/>
    <x v="5"/>
    <x v="0"/>
    <n v="0.15"/>
  </r>
  <r>
    <x v="1"/>
    <x v="1"/>
    <n v="163"/>
    <x v="16"/>
    <n v="25780"/>
    <s v="Traslado del Hôtel d'Aubusson a CDG"/>
    <d v="2025-07-16T00:00:00"/>
    <d v="2025-07-16T00:00:00"/>
    <s v="TRF"/>
    <x v="5"/>
    <s v="EUR"/>
    <n v="245"/>
    <n v="245"/>
    <n v="284.2"/>
    <n v="36.75"/>
    <n v="36.75"/>
    <n v="42.629999999999995"/>
    <s v="ROLZO"/>
    <s v="United Kingdom"/>
    <x v="5"/>
    <x v="0"/>
    <n v="0.15"/>
  </r>
  <r>
    <x v="1"/>
    <x v="1"/>
    <n v="163"/>
    <x v="16"/>
    <n v="28420"/>
    <s v="Renta de auto 28junio al 05julio"/>
    <d v="2025-06-24T00:00:00"/>
    <d v="2025-07-16T00:00:00"/>
    <s v="AUT"/>
    <x v="5"/>
    <s v="EUR"/>
    <n v="1519.55"/>
    <n v="1519.55"/>
    <n v="1762.6779999999999"/>
    <n v="151.96"/>
    <n v="151.96"/>
    <n v="176.27359999999999"/>
    <s v="SIXT MÉXICO"/>
    <s v="Mexico"/>
    <x v="18"/>
    <x v="0"/>
    <n v="0.10000329044782995"/>
  </r>
  <r>
    <x v="1"/>
    <x v="1"/>
    <n v="163"/>
    <x v="16"/>
    <n v="28733"/>
    <s v="Private Pontoon Seine Cruise y Louvre Treasure Hunt"/>
    <d v="2025-06-24T00:00:00"/>
    <d v="2025-07-16T00:00:00"/>
    <s v="ATR"/>
    <x v="0"/>
    <s v="EUR"/>
    <n v="2130"/>
    <n v="2130"/>
    <n v="2470.7999999999997"/>
    <n v="131"/>
    <n v="131"/>
    <n v="151.95999999999998"/>
    <s v="NYS"/>
    <s v="France"/>
    <x v="18"/>
    <x v="0"/>
    <n v="6.1502347417840372E-2"/>
  </r>
  <r>
    <x v="1"/>
    <x v="1"/>
    <n v="163"/>
    <x v="16"/>
    <n v="29074"/>
    <s v="Hospedaje"/>
    <d v="2025-06-24T00:00:00"/>
    <d v="2025-07-16T00:00:00"/>
    <s v="HTL"/>
    <x v="4"/>
    <s v="EUR"/>
    <n v="5290.9"/>
    <n v="5290.9"/>
    <n v="6137.4439999999995"/>
    <n v="529.09"/>
    <n v="529.09"/>
    <n v="613.74440000000004"/>
    <s v="HIGHSTAY"/>
    <s v="France"/>
    <x v="18"/>
    <x v="0"/>
    <n v="0.10000000000000002"/>
  </r>
  <r>
    <x v="1"/>
    <x v="1"/>
    <n v="163"/>
    <x v="16"/>
    <n v="29668"/>
    <s v="Hospedaje L'Olivastro"/>
    <d v="2025-06-24T00:00:00"/>
    <d v="2025-07-16T00:00:00"/>
    <s v="HTL"/>
    <x v="4"/>
    <s v="EUR"/>
    <n v="15970"/>
    <n v="15970"/>
    <n v="18525.199999999997"/>
    <n v="1597"/>
    <n v="1597"/>
    <n v="1852.52"/>
    <s v="THE THINKING TRAVELLER"/>
    <s v="United Kingdom"/>
    <x v="18"/>
    <x v="0"/>
    <n v="0.10000000000000002"/>
  </r>
  <r>
    <x v="1"/>
    <x v="1"/>
    <n v="163"/>
    <x v="16"/>
    <n v="30133"/>
    <s v="Estadia hotel Sicilia"/>
    <d v="2025-07-12T00:00:00"/>
    <d v="2025-07-15T00:00:00"/>
    <s v="HTL"/>
    <x v="4"/>
    <s v="EUR"/>
    <n v="6459"/>
    <n v="6459"/>
    <n v="7492.44"/>
    <n v="756.93"/>
    <n v="756.93"/>
    <n v="878.03879999999992"/>
    <s v="VERDURA RESORT A ROCCO FORTE HOTEL"/>
    <s v="Italy"/>
    <x v="20"/>
    <x v="0"/>
    <n v="0.11718996748722713"/>
  </r>
  <r>
    <x v="1"/>
    <x v="1"/>
    <n v="163"/>
    <x v="16"/>
    <n v="0"/>
    <s v="Sobrecomisión"/>
    <d v="2025-06-24T00:00:00"/>
    <d v="2025-07-16T00:00:00"/>
    <s v="HPS"/>
    <x v="1"/>
    <s v="EUR"/>
    <n v="224.39"/>
    <n v="224.39"/>
    <n v="260.29239999999999"/>
    <n v="224.39"/>
    <n v="224.39"/>
    <n v="260.29239999999999"/>
    <s v="FEES"/>
    <n v="0"/>
    <x v="18"/>
    <x v="0"/>
    <n v="1"/>
  </r>
  <r>
    <x v="1"/>
    <x v="1"/>
    <n v="164"/>
    <x v="23"/>
    <n v="25814"/>
    <s v="LES JARDINS DU MARAIS - PARIS"/>
    <d v="2025-04-14T00:00:00"/>
    <d v="2025-04-21T00:00:00"/>
    <s v="HTL"/>
    <x v="4"/>
    <s v="EUR"/>
    <n v="2609.65"/>
    <n v="2609.65"/>
    <n v="3027.194"/>
    <n v="212.9"/>
    <n v="212.9"/>
    <n v="246.964"/>
    <s v="LES JARDINS DU MARAIS"/>
    <s v="France"/>
    <x v="2"/>
    <x v="0"/>
    <n v="8.1581821317034856E-2"/>
  </r>
  <r>
    <x v="1"/>
    <x v="1"/>
    <n v="164"/>
    <x v="23"/>
    <n v="25816"/>
    <s v="Villa Maia - LYON"/>
    <d v="2025-04-12T00:00:00"/>
    <d v="2025-04-14T00:00:00"/>
    <s v="HTL"/>
    <x v="4"/>
    <s v="EUR"/>
    <n v="836"/>
    <n v="836"/>
    <n v="969.75999999999988"/>
    <n v="78.58"/>
    <n v="78.58"/>
    <n v="91.152799999999985"/>
    <s v="VILLA MAIA"/>
    <s v="France"/>
    <x v="38"/>
    <x v="0"/>
    <n v="9.3995215311004784E-2"/>
  </r>
  <r>
    <x v="1"/>
    <x v="1"/>
    <n v="165"/>
    <x v="16"/>
    <n v="25822"/>
    <s v="Hospedaje en Munich"/>
    <d v="2025-03-14T00:00:00"/>
    <d v="2025-03-30T00:00:00"/>
    <s v="HTL"/>
    <x v="4"/>
    <s v="USD"/>
    <n v="2277.39"/>
    <n v="1958.5554"/>
    <n v="2277.39"/>
    <n v="212.21"/>
    <n v="182.50059999999999"/>
    <n v="212.21"/>
    <s v="ROSEWOOD MUNICH"/>
    <s v="Germany"/>
    <x v="50"/>
    <x v="0"/>
    <n v="9.3181229389783932E-2"/>
  </r>
  <r>
    <x v="1"/>
    <x v="1"/>
    <n v="166"/>
    <x v="16"/>
    <n v="23590"/>
    <s v="Vuelo MEX-TGZ-MEX"/>
    <d v="2025-02-28T00:00:00"/>
    <d v="2025-03-02T00:00:00"/>
    <s v="VLO"/>
    <x v="2"/>
    <s v="MXN"/>
    <n v="6814"/>
    <n v="327.072"/>
    <n v="381.584"/>
    <n v="0"/>
    <n v="0"/>
    <n v="0"/>
    <s v="AEROMÉXICO"/>
    <s v="Mexico"/>
    <x v="39"/>
    <x v="0"/>
    <n v="0"/>
  </r>
  <r>
    <x v="1"/>
    <x v="1"/>
    <n v="167"/>
    <x v="27"/>
    <n v="25888"/>
    <s v="Ritz Carlton Key Biscayne"/>
    <d v="2025-03-06T00:00:00"/>
    <d v="2025-03-09T00:00:00"/>
    <s v="HTL"/>
    <x v="4"/>
    <s v="USD"/>
    <n v="2611.4299999999998"/>
    <n v="2245.8298"/>
    <n v="2611.4299999999998"/>
    <n v="206.41"/>
    <n v="177.51259999999999"/>
    <n v="206.41"/>
    <s v="THE RITZ CARLTON KEY BISCAYNE MIAMI"/>
    <s v="United States"/>
    <x v="47"/>
    <x v="0"/>
    <n v="7.9040985207338516E-2"/>
  </r>
  <r>
    <x v="1"/>
    <x v="1"/>
    <n v="168"/>
    <x v="16"/>
    <n v="25223"/>
    <s v="Servicios con Aeroméxico"/>
    <d v="2025-03-14T00:00:00"/>
    <d v="2025-03-25T00:00:00"/>
    <s v="OTR"/>
    <x v="3"/>
    <s v="USD"/>
    <n v="483.06"/>
    <n v="415.4316"/>
    <n v="483.06"/>
    <n v="0"/>
    <n v="0"/>
    <n v="0"/>
    <s v="AEROMÉXICO"/>
    <s v="Mexico"/>
    <x v="50"/>
    <x v="0"/>
    <n v="0"/>
  </r>
  <r>
    <x v="1"/>
    <x v="1"/>
    <n v="168"/>
    <x v="16"/>
    <n v="26813"/>
    <s v="Hospedaje en Bali"/>
    <d v="2025-03-20T00:00:00"/>
    <d v="2025-03-21T00:00:00"/>
    <s v="HTL"/>
    <x v="4"/>
    <s v="USD"/>
    <n v="2500"/>
    <n v="2150"/>
    <n v="2500"/>
    <n v="352.5"/>
    <n v="303.14999999999998"/>
    <n v="352.5"/>
    <s v="AMANKILA"/>
    <s v="Indonesia"/>
    <x v="46"/>
    <x v="0"/>
    <n v="0.14099999999999999"/>
  </r>
  <r>
    <x v="1"/>
    <x v="1"/>
    <n v="168"/>
    <x v="16"/>
    <n v="27047"/>
    <s v="Visas a Corea"/>
    <d v="2025-03-14T00:00:00"/>
    <d v="2025-03-25T00:00:00"/>
    <s v="VIS"/>
    <x v="7"/>
    <s v="USD"/>
    <n v="65"/>
    <n v="55.9"/>
    <n v="65"/>
    <n v="0"/>
    <n v="0"/>
    <n v="0"/>
    <s v="K-ETA"/>
    <s v="South Korea"/>
    <x v="50"/>
    <x v="0"/>
    <n v="0"/>
  </r>
  <r>
    <x v="1"/>
    <x v="1"/>
    <n v="168"/>
    <x v="16"/>
    <n v="26070"/>
    <s v="Hospedaje en FS"/>
    <d v="2025-03-14T00:00:00"/>
    <d v="2025-03-25T00:00:00"/>
    <s v="HTL"/>
    <x v="4"/>
    <s v="USD"/>
    <n v="980"/>
    <n v="842.8"/>
    <n v="980"/>
    <n v="97.65"/>
    <n v="83.978999999999999"/>
    <n v="97.65"/>
    <s v="FOUR SEASONS HOTEL SEOUL"/>
    <s v="South Korea"/>
    <x v="50"/>
    <x v="0"/>
    <n v="9.9642857142857144E-2"/>
  </r>
  <r>
    <x v="1"/>
    <x v="1"/>
    <n v="168"/>
    <x v="16"/>
    <n v="27585"/>
    <s v="Comisión"/>
    <d v="2025-03-14T00:00:00"/>
    <d v="2025-03-25T00:00:00"/>
    <s v="HTL"/>
    <x v="4"/>
    <s v="USD"/>
    <n v="46.54"/>
    <n v="40.0244"/>
    <n v="46.54"/>
    <n v="46.54"/>
    <n v="40.0244"/>
    <n v="46.54"/>
    <s v="HYATT CENTRIC GINZA TOKYO"/>
    <s v="Japan"/>
    <x v="50"/>
    <x v="0"/>
    <n v="1"/>
  </r>
  <r>
    <x v="1"/>
    <x v="1"/>
    <n v="168"/>
    <x v="16"/>
    <n v="25908"/>
    <s v="Hospedaje en Indonesia"/>
    <d v="2025-03-18T00:00:00"/>
    <d v="2025-03-20T00:00:00"/>
    <s v="HTL"/>
    <x v="4"/>
    <s v="USD"/>
    <n v="2062"/>
    <n v="1773.32"/>
    <n v="2062"/>
    <n v="196.21"/>
    <n v="168.7406"/>
    <n v="196.21"/>
    <s v="MANDAPA A RITZ CARLTON RESERVE"/>
    <s v="Indonesia"/>
    <x v="46"/>
    <x v="0"/>
    <n v="9.5155189136760437E-2"/>
  </r>
  <r>
    <x v="1"/>
    <x v="1"/>
    <n v="168"/>
    <x v="16"/>
    <n v="27261"/>
    <s v="Hospedaje en Kyoto"/>
    <d v="2025-03-14T00:00:00"/>
    <d v="2025-03-25T00:00:00"/>
    <s v="HTL"/>
    <x v="4"/>
    <s v="USD"/>
    <n v="829.5"/>
    <n v="713.37"/>
    <n v="829.5"/>
    <n v="82.95"/>
    <n v="71.337000000000003"/>
    <n v="82.95"/>
    <s v="ACE HOTEL KYOTO"/>
    <s v="Japan"/>
    <x v="50"/>
    <x v="0"/>
    <n v="0.1"/>
  </r>
  <r>
    <x v="1"/>
    <x v="1"/>
    <n v="168"/>
    <x v="16"/>
    <n v="27261"/>
    <s v="Hospedaje en Kyoto"/>
    <d v="2025-03-14T00:00:00"/>
    <d v="2025-03-25T00:00:00"/>
    <s v="HTL"/>
    <x v="4"/>
    <s v="USD"/>
    <n v="829.5"/>
    <n v="713.37"/>
    <n v="829.5"/>
    <n v="82.95"/>
    <n v="71.337000000000003"/>
    <n v="82.95"/>
    <s v="ACE HOTEL KYOTO"/>
    <s v="Japan"/>
    <x v="50"/>
    <x v="0"/>
    <n v="0.1"/>
  </r>
  <r>
    <x v="1"/>
    <x v="1"/>
    <n v="168"/>
    <x v="16"/>
    <n v="0"/>
    <s v="Sobrecomisión"/>
    <d v="2025-03-14T00:00:00"/>
    <d v="2025-03-25T00:00:00"/>
    <s v="HPS"/>
    <x v="1"/>
    <s v="USD"/>
    <n v="76.94"/>
    <n v="66.168399999999991"/>
    <n v="76.94"/>
    <n v="76.94"/>
    <n v="66.168399999999991"/>
    <n v="76.94"/>
    <s v="FEES"/>
    <n v="0"/>
    <x v="50"/>
    <x v="0"/>
    <n v="1"/>
  </r>
  <r>
    <x v="0"/>
    <x v="1"/>
    <n v="169"/>
    <x v="21"/>
    <n v="25774"/>
    <s v="Todas las visitas + alojamiento"/>
    <d v="2026-04-19T00:00:00"/>
    <d v="2026-04-26T00:00:00"/>
    <s v="HTL"/>
    <x v="4"/>
    <s v="USD"/>
    <n v="13008"/>
    <n v="11186.88"/>
    <n v="13008"/>
    <n v="1576"/>
    <n v="1355.36"/>
    <n v="1576"/>
    <s v="TRAVELQUEST"/>
    <s v="Mexico"/>
    <x v="3"/>
    <x v="1"/>
    <n v="0.12115621156211562"/>
  </r>
  <r>
    <x v="0"/>
    <x v="1"/>
    <n v="169"/>
    <x v="21"/>
    <n v="0"/>
    <s v="Corresponde al fee aereos"/>
    <d v="2025-05-18T00:00:00"/>
    <d v="2025-05-26T00:00:00"/>
    <s v="HPS"/>
    <x v="1"/>
    <s v="USD"/>
    <n v="35"/>
    <n v="30.099999999999998"/>
    <n v="35"/>
    <n v="35"/>
    <n v="30.099999999999998"/>
    <n v="35"/>
    <s v="FEES"/>
    <n v="0"/>
    <x v="7"/>
    <x v="0"/>
    <n v="1"/>
  </r>
  <r>
    <x v="0"/>
    <x v="1"/>
    <n v="169"/>
    <x v="21"/>
    <n v="24263"/>
    <s v="Vuelo TK ECONOMY 18 MAYO"/>
    <d v="2025-10-20T00:00:00"/>
    <d v="2025-10-27T00:00:00"/>
    <s v="ABC"/>
    <x v="2"/>
    <s v="USD"/>
    <n v="3796.8"/>
    <n v="3265.248"/>
    <n v="3796.8"/>
    <n v="0"/>
    <n v="0"/>
    <n v="0"/>
    <s v="Turkish Airlines"/>
    <s v="Turkey"/>
    <x v="21"/>
    <x v="0"/>
    <n v="0"/>
  </r>
  <r>
    <x v="0"/>
    <x v="1"/>
    <n v="169"/>
    <x v="21"/>
    <n v="24263"/>
    <s v="BUSINESS VUELTA 26 MAYO"/>
    <d v="2025-10-20T00:00:00"/>
    <d v="2025-10-27T00:00:00"/>
    <s v="ABC"/>
    <x v="2"/>
    <s v="USD"/>
    <n v="6925.2"/>
    <n v="5955.6719999999996"/>
    <n v="6925.2"/>
    <n v="0"/>
    <n v="0"/>
    <n v="0"/>
    <s v="Turkish Airlines"/>
    <s v="Turkey"/>
    <x v="21"/>
    <x v="0"/>
    <n v="0"/>
  </r>
  <r>
    <x v="0"/>
    <x v="1"/>
    <n v="169"/>
    <x v="21"/>
    <n v="24263"/>
    <s v="Asientos Economy"/>
    <d v="2025-10-20T00:00:00"/>
    <d v="2025-10-27T00:00:00"/>
    <s v="ABC"/>
    <x v="2"/>
    <s v="USD"/>
    <n v="516"/>
    <n v="443.76"/>
    <n v="516"/>
    <n v="0"/>
    <n v="0"/>
    <n v="0"/>
    <s v="Turkish Airlines"/>
    <s v="Turkey"/>
    <x v="21"/>
    <x v="0"/>
    <n v="0"/>
  </r>
  <r>
    <x v="1"/>
    <x v="1"/>
    <n v="170"/>
    <x v="27"/>
    <n v="25672"/>
    <s v="Grand Hotel Fasano"/>
    <d v="2025-06-18T00:00:00"/>
    <d v="2025-06-20T00:00:00"/>
    <s v="HTL"/>
    <x v="4"/>
    <s v="EUR"/>
    <n v="2230"/>
    <n v="2230"/>
    <n v="2586.7999999999997"/>
    <n v="209.62"/>
    <n v="209.62"/>
    <n v="243.1592"/>
    <s v="GRAND HOTEL FASANO"/>
    <s v="Italy"/>
    <x v="33"/>
    <x v="0"/>
    <n v="9.4000000000000014E-2"/>
  </r>
  <r>
    <x v="1"/>
    <x v="1"/>
    <n v="170"/>
    <x v="27"/>
    <n v="25922"/>
    <s v="Imperiale Palace Hotel"/>
    <d v="2025-06-15T00:00:00"/>
    <d v="2025-06-18T00:00:00"/>
    <s v="HTL"/>
    <x v="4"/>
    <s v="EUR"/>
    <n v="2580"/>
    <n v="2580"/>
    <n v="2992.7999999999997"/>
    <n v="254.99"/>
    <n v="254.99"/>
    <n v="295.78839999999997"/>
    <s v="IMPERIALE PALACE HOTEL"/>
    <s v="Italy"/>
    <x v="33"/>
    <x v="0"/>
    <n v="9.8833333333333329E-2"/>
  </r>
  <r>
    <x v="1"/>
    <x v="1"/>
    <n v="170"/>
    <x v="27"/>
    <n v="25903"/>
    <s v="Four Seasons Hotel Florence"/>
    <d v="2025-06-26T00:00:00"/>
    <d v="2025-06-28T00:00:00"/>
    <s v="HTL"/>
    <x v="4"/>
    <s v="EUR"/>
    <n v="5169"/>
    <n v="5169"/>
    <n v="5996.04"/>
    <n v="472.5"/>
    <n v="472.5"/>
    <n v="548.09999999999991"/>
    <s v="FS Florencia"/>
    <s v="Italy"/>
    <x v="18"/>
    <x v="0"/>
    <n v="9.1410330818340088E-2"/>
  </r>
  <r>
    <x v="1"/>
    <x v="1"/>
    <n v="170"/>
    <x v="27"/>
    <n v="25924"/>
    <s v="Violino D Oro Venezia"/>
    <d v="2025-06-22T00:00:00"/>
    <d v="2025-07-26T00:00:00"/>
    <s v="HTL"/>
    <x v="4"/>
    <s v="EUR"/>
    <n v="3834"/>
    <n v="3834"/>
    <n v="4447.4399999999996"/>
    <n v="426.84"/>
    <n v="426.84"/>
    <n v="495.13439999999991"/>
    <s v="HOTEL VIOLINO D ORO"/>
    <s v="Italy"/>
    <x v="18"/>
    <x v="0"/>
    <n v="0.11133020344287949"/>
  </r>
  <r>
    <x v="1"/>
    <x v="1"/>
    <n v="170"/>
    <x v="27"/>
    <n v="24237"/>
    <s v="Bulgari Hotel Roma"/>
    <d v="2025-06-10T00:00:00"/>
    <d v="2025-06-15T00:00:00"/>
    <s v="HTL"/>
    <x v="4"/>
    <s v="EUR"/>
    <n v="11530"/>
    <n v="11530"/>
    <n v="13374.8"/>
    <n v="920.89"/>
    <n v="920.89"/>
    <n v="1068.2323999999999"/>
    <s v="BULGARI HOTEL ROMA"/>
    <s v="Italy"/>
    <x v="15"/>
    <x v="0"/>
    <n v="7.9869037294015607E-2"/>
  </r>
  <r>
    <x v="1"/>
    <x v="1"/>
    <n v="170"/>
    <x v="27"/>
    <n v="27231"/>
    <s v="Monsieur George Hotel"/>
    <d v="2025-07-05T00:00:00"/>
    <d v="2025-07-09T00:00:00"/>
    <s v="HTL"/>
    <x v="4"/>
    <s v="EUR"/>
    <n v="7518.72"/>
    <n v="7518.72"/>
    <n v="8721.7152000000006"/>
    <n v="681.33"/>
    <n v="681.33"/>
    <n v="790.34280000000001"/>
    <s v="MONSIEUR GEORGE HOTEL AND SPA"/>
    <s v="France"/>
    <x v="16"/>
    <x v="0"/>
    <n v="9.0617817926455568E-2"/>
  </r>
  <r>
    <x v="1"/>
    <x v="1"/>
    <n v="170"/>
    <x v="27"/>
    <n v="27316"/>
    <s v="Emile Garcin"/>
    <d v="2025-06-28T00:00:00"/>
    <d v="2025-07-05T00:00:00"/>
    <s v="HTL"/>
    <x v="4"/>
    <s v="EUR"/>
    <n v="13710"/>
    <n v="13710"/>
    <n v="15903.599999999999"/>
    <n v="0"/>
    <n v="0"/>
    <n v="0"/>
    <s v="Emile Garcin Proprietes"/>
    <s v="France"/>
    <x v="18"/>
    <x v="0"/>
    <n v="0"/>
  </r>
  <r>
    <x v="1"/>
    <x v="1"/>
    <n v="170"/>
    <x v="27"/>
    <n v="25780"/>
    <s v="Rolzo renta de auto"/>
    <d v="2025-06-18T00:00:00"/>
    <d v="2025-07-20T00:00:00"/>
    <s v="AUT"/>
    <x v="5"/>
    <s v="EUR"/>
    <n v="2295"/>
    <n v="2295"/>
    <n v="2662.2"/>
    <n v="344.25"/>
    <n v="344.25"/>
    <n v="399.33"/>
    <s v="ROLZO"/>
    <s v="United Kingdom"/>
    <x v="33"/>
    <x v="0"/>
    <n v="0.15"/>
  </r>
  <r>
    <x v="1"/>
    <x v="1"/>
    <n v="170"/>
    <x v="27"/>
    <n v="27243"/>
    <s v="Palazzo Albricci Peregrini"/>
    <d v="2025-06-20T00:00:00"/>
    <d v="2025-06-22T00:00:00"/>
    <s v="HTL"/>
    <x v="4"/>
    <s v="EUR"/>
    <n v="1705.5"/>
    <n v="1705.5"/>
    <n v="1978.3799999999999"/>
    <n v="0"/>
    <n v="0"/>
    <n v="0"/>
    <s v="PALAZZO ALBRICCI PEREGRINI LUXURY HOTEL"/>
    <s v="Italy"/>
    <x v="33"/>
    <x v="0"/>
    <n v="0"/>
  </r>
  <r>
    <x v="1"/>
    <x v="1"/>
    <n v="170"/>
    <x v="27"/>
    <n v="25780"/>
    <s v="Traslado con Rolzo en Italia"/>
    <d v="2025-06-22T00:00:00"/>
    <d v="2025-06-22T00:00:00"/>
    <s v="TRF"/>
    <x v="5"/>
    <s v="EUR"/>
    <n v="315"/>
    <n v="315"/>
    <n v="365.4"/>
    <n v="63"/>
    <n v="63"/>
    <n v="73.08"/>
    <s v="ROLZO"/>
    <s v="United Kingdom"/>
    <x v="18"/>
    <x v="0"/>
    <n v="0.2"/>
  </r>
  <r>
    <x v="1"/>
    <x v="1"/>
    <n v="170"/>
    <x v="27"/>
    <n v="29470"/>
    <s v="Starhotels Splendid Venice, Venezia"/>
    <d v="2025-06-22T00:00:00"/>
    <d v="2025-06-26T00:00:00"/>
    <s v="HTL"/>
    <x v="4"/>
    <s v="EUR"/>
    <n v="1879.45"/>
    <n v="1879.45"/>
    <n v="2180.1619999999998"/>
    <n v="219.18"/>
    <n v="219.18"/>
    <n v="254.24879999999999"/>
    <s v="SPLENDID VENICE"/>
    <s v="Italy"/>
    <x v="18"/>
    <x v="0"/>
    <n v="0.11661922370906383"/>
  </r>
  <r>
    <x v="1"/>
    <x v="1"/>
    <n v="171"/>
    <x v="23"/>
    <n v="25053"/>
    <s v="RESERVAS - RITZ CARLTON NIKKO"/>
    <d v="2025-04-03T00:00:00"/>
    <d v="2025-04-06T00:00:00"/>
    <s v="HTL"/>
    <x v="4"/>
    <s v="USD"/>
    <n v="9385.8799999999992"/>
    <n v="8071.8567999999996"/>
    <n v="9385.8799999999992"/>
    <n v="363.78"/>
    <n v="312.85079999999999"/>
    <n v="363.78"/>
    <s v="THE RITZ CARLTON NIKKO"/>
    <s v="Japan"/>
    <x v="37"/>
    <x v="0"/>
    <n v="3.875821979398842E-2"/>
  </r>
  <r>
    <x v="1"/>
    <x v="1"/>
    <n v="171"/>
    <x v="23"/>
    <n v="24989"/>
    <s v="RESERVAS - HYATT CENTRIC KANAZAWA"/>
    <d v="2025-04-07T00:00:00"/>
    <d v="2025-04-08T00:00:00"/>
    <s v="HTL"/>
    <x v="4"/>
    <s v="USD"/>
    <n v="972.63"/>
    <n v="836.46180000000004"/>
    <n v="972.63"/>
    <n v="0"/>
    <n v="0"/>
    <n v="0"/>
    <s v="HYATT CENTRIC KANAZAWA"/>
    <s v="Japan"/>
    <x v="38"/>
    <x v="0"/>
    <n v="0"/>
  </r>
  <r>
    <x v="1"/>
    <x v="1"/>
    <n v="171"/>
    <x v="23"/>
    <n v="25427"/>
    <s v="RESERVAS - Setouchi Keirin Hotel 10 by Onko Chishin"/>
    <d v="2025-04-08T00:00:00"/>
    <d v="2025-04-10T00:00:00"/>
    <s v="HTL"/>
    <x v="4"/>
    <s v="USD"/>
    <n v="1418.46"/>
    <n v="1219.8756000000001"/>
    <n v="1418.46"/>
    <n v="92.27"/>
    <n v="79.352199999999996"/>
    <n v="92.27"/>
    <s v="Expedia TAAP"/>
    <s v="United States"/>
    <x v="38"/>
    <x v="0"/>
    <n v="6.5049419793296953E-2"/>
  </r>
  <r>
    <x v="1"/>
    <x v="1"/>
    <n v="171"/>
    <x v="23"/>
    <n v="25057"/>
    <s v="RESERVAS - MITSUI KYOTO"/>
    <d v="2025-04-10T00:00:00"/>
    <d v="2025-04-14T00:00:00"/>
    <s v="HTL"/>
    <x v="4"/>
    <s v="USD"/>
    <n v="39298.14"/>
    <n v="33796.400399999999"/>
    <n v="39298.14"/>
    <n v="2980.74"/>
    <n v="2563.4363999999996"/>
    <n v="2980.74"/>
    <s v="HOTEL THE MITSUI KYOTO"/>
    <s v="Japan"/>
    <x v="38"/>
    <x v="0"/>
    <n v="7.5849391345239242E-2"/>
  </r>
  <r>
    <x v="1"/>
    <x v="1"/>
    <n v="171"/>
    <x v="23"/>
    <n v="25904"/>
    <s v="RESERVAS - FOUR SEASONS TOKYO 14-18"/>
    <d v="2025-04-14T00:00:00"/>
    <d v="2025-04-18T00:00:00"/>
    <s v="HTL"/>
    <x v="4"/>
    <s v="USD"/>
    <n v="19209"/>
    <n v="16519.739999999998"/>
    <n v="19209"/>
    <n v="647.85"/>
    <n v="557.15100000000007"/>
    <n v="647.85"/>
    <s v="FOUR SEASONS HOTEL TOKYO AT OTEMACHI"/>
    <s v="Japan"/>
    <x v="2"/>
    <x v="0"/>
    <n v="3.3726378260190537E-2"/>
  </r>
  <r>
    <x v="1"/>
    <x v="1"/>
    <n v="171"/>
    <x v="23"/>
    <n v="25904"/>
    <s v="RESERVAS - FOUR SEASONS TOKYO - 27-29"/>
    <d v="2025-04-27T00:00:00"/>
    <d v="2025-04-29T00:00:00"/>
    <s v="HTL"/>
    <x v="4"/>
    <s v="USD"/>
    <n v="6459"/>
    <n v="5554.74"/>
    <n v="6459"/>
    <n v="216.03"/>
    <n v="185.78579999999999"/>
    <n v="216.03"/>
    <s v="FOUR SEASONS HOTEL TOKYO AT OTEMACHI"/>
    <s v="Japan"/>
    <x v="4"/>
    <x v="0"/>
    <n v="3.3446353924756152E-2"/>
  </r>
  <r>
    <x v="1"/>
    <x v="1"/>
    <n v="171"/>
    <x v="23"/>
    <n v="25412"/>
    <s v="RESERVAS BAWAH"/>
    <d v="2025-04-22T00:00:00"/>
    <d v="2025-04-26T00:00:00"/>
    <s v="HTL"/>
    <x v="4"/>
    <s v="USD"/>
    <n v="47800"/>
    <n v="41108"/>
    <n v="47800"/>
    <n v="4761.6000000000004"/>
    <n v="4094.9760000000001"/>
    <n v="4761.6000000000004"/>
    <s v="Bawah Reserve"/>
    <s v="Indonesia"/>
    <x v="3"/>
    <x v="0"/>
    <n v="9.9615062761506279E-2"/>
  </r>
  <r>
    <x v="1"/>
    <x v="1"/>
    <n v="171"/>
    <x v="23"/>
    <n v="24982"/>
    <s v="VUELO TOKYO - SINGAPUR REDONDO"/>
    <d v="2025-04-20T00:00:00"/>
    <d v="2025-04-27T00:00:00"/>
    <s v="VLO"/>
    <x v="2"/>
    <s v="USD"/>
    <n v="23690.400000000001"/>
    <n v="20373.744000000002"/>
    <n v="23690.400000000001"/>
    <n v="0"/>
    <n v="0"/>
    <n v="0"/>
    <s v="All Nippon Airways"/>
    <s v="Japan"/>
    <x v="3"/>
    <x v="0"/>
    <n v="0"/>
  </r>
  <r>
    <x v="1"/>
    <x v="1"/>
    <n v="171"/>
    <x v="23"/>
    <n v="0"/>
    <s v="FEES VUELOS"/>
    <d v="2025-04-20T00:00:00"/>
    <d v="2025-04-27T00:00:00"/>
    <s v="HPS"/>
    <x v="1"/>
    <s v="USD"/>
    <n v="210"/>
    <n v="180.6"/>
    <n v="210"/>
    <n v="210"/>
    <n v="180.6"/>
    <n v="210"/>
    <s v="FEES"/>
    <n v="0"/>
    <x v="3"/>
    <x v="0"/>
    <n v="1"/>
  </r>
  <r>
    <x v="1"/>
    <x v="1"/>
    <n v="171"/>
    <x v="23"/>
    <n v="25906"/>
    <s v="RESERVAS - HATSUHANA"/>
    <d v="2025-04-18T00:00:00"/>
    <d v="2025-04-20T00:00:00"/>
    <s v="HTL"/>
    <x v="4"/>
    <s v="USD"/>
    <n v="6524.46"/>
    <n v="5611.0356000000002"/>
    <n v="6524.46"/>
    <n v="651.24"/>
    <n v="560.06640000000004"/>
    <n v="651.24"/>
    <s v="ODAKYU HOTEL HATSUHANA"/>
    <s v="Japan"/>
    <x v="2"/>
    <x v="0"/>
    <n v="9.9815157116451017E-2"/>
  </r>
  <r>
    <x v="1"/>
    <x v="1"/>
    <n v="171"/>
    <x v="23"/>
    <n v="25942"/>
    <s v="RESERVAS - FOUR SEASONS SINGAPORE"/>
    <d v="2025-04-20T00:00:00"/>
    <d v="2025-04-22T00:00:00"/>
    <s v="HTL"/>
    <x v="4"/>
    <s v="USD"/>
    <n v="3893.4"/>
    <n v="3348.3240000000001"/>
    <n v="3893.4"/>
    <n v="462.77"/>
    <n v="397.98219999999998"/>
    <n v="462.77"/>
    <s v="FOUR SEASONS HOTEL SINGAPORE"/>
    <s v="Singapore"/>
    <x v="3"/>
    <x v="0"/>
    <n v="0.1188601222581805"/>
  </r>
  <r>
    <x v="1"/>
    <x v="1"/>
    <n v="171"/>
    <x v="23"/>
    <n v="25942"/>
    <s v="RESERVAS FOUR SEASONS SINGAPORE - 26-27 APR"/>
    <d v="2025-04-26T00:00:00"/>
    <d v="2025-04-27T00:00:00"/>
    <s v="HTL"/>
    <x v="4"/>
    <s v="USD"/>
    <n v="1964.52"/>
    <n v="1689.4872"/>
    <n v="1964.52"/>
    <n v="196.45"/>
    <n v="168.94699999999997"/>
    <n v="196.45"/>
    <s v="FOUR SEASONS HOTEL SINGAPORE"/>
    <s v="Singapore"/>
    <x v="3"/>
    <x v="0"/>
    <n v="9.9998981939608655E-2"/>
  </r>
  <r>
    <x v="1"/>
    <x v="1"/>
    <n v="171"/>
    <x v="23"/>
    <n v="26428"/>
    <s v="JR PASS"/>
    <d v="2025-04-04T00:00:00"/>
    <d v="2025-04-29T00:00:00"/>
    <s v="TRN"/>
    <x v="5"/>
    <s v="USD"/>
    <n v="6540"/>
    <n v="5624.4"/>
    <n v="6540"/>
    <n v="150"/>
    <n v="129"/>
    <n v="150"/>
    <s v="México Kanko S.A."/>
    <s v="Mexico"/>
    <x v="37"/>
    <x v="0"/>
    <n v="2.2935779816513763E-2"/>
  </r>
  <r>
    <x v="1"/>
    <x v="1"/>
    <n v="171"/>
    <x v="23"/>
    <n v="27052"/>
    <s v="HOSHINOYA KARUIZAWA"/>
    <d v="2025-04-06T00:00:00"/>
    <d v="2025-04-07T00:00:00"/>
    <s v="HTL"/>
    <x v="4"/>
    <s v="USD"/>
    <n v="3123.98"/>
    <n v="2686.6228000000001"/>
    <n v="3123.98"/>
    <n v="317.62"/>
    <n v="273.15320000000003"/>
    <n v="317.62"/>
    <s v="Hoshinoya Karuizawa"/>
    <s v="Japan"/>
    <x v="38"/>
    <x v="0"/>
    <n v="0.10167158560554165"/>
  </r>
  <r>
    <x v="1"/>
    <x v="1"/>
    <n v="171"/>
    <x v="23"/>
    <n v="25780"/>
    <s v="TRASLADO 7 DE ABRIL"/>
    <d v="2025-04-03T00:00:00"/>
    <d v="2025-04-29T00:00:00"/>
    <s v="TRF"/>
    <x v="5"/>
    <s v="USD"/>
    <n v="1450"/>
    <n v="1247"/>
    <n v="1450"/>
    <n v="221.25"/>
    <n v="190.27500000000001"/>
    <n v="221.25"/>
    <s v="ROLZO"/>
    <s v="United Kingdom"/>
    <x v="37"/>
    <x v="0"/>
    <n v="0.15258620689655172"/>
  </r>
  <r>
    <x v="1"/>
    <x v="1"/>
    <n v="171"/>
    <x v="23"/>
    <n v="0"/>
    <s v="sobrecomision"/>
    <d v="2025-04-03T00:00:00"/>
    <d v="2025-04-29T00:00:00"/>
    <s v="HPS"/>
    <x v="1"/>
    <s v="USD"/>
    <n v="367.71"/>
    <n v="316.23059999999998"/>
    <n v="367.71"/>
    <n v="367.71"/>
    <n v="316.23059999999998"/>
    <n v="367.71"/>
    <s v="FEES"/>
    <n v="0"/>
    <x v="37"/>
    <x v="0"/>
    <n v="1"/>
  </r>
  <r>
    <x v="1"/>
    <x v="1"/>
    <n v="172"/>
    <x v="23"/>
    <n v="25412"/>
    <s v="BAWAH"/>
    <d v="2025-10-18T00:00:00"/>
    <d v="2025-10-22T00:00:00"/>
    <s v="HTL"/>
    <x v="4"/>
    <s v="USD"/>
    <n v="10670"/>
    <n v="9176.2000000000007"/>
    <n v="10670"/>
    <n v="1056"/>
    <n v="908.16"/>
    <n v="1056"/>
    <s v="Bawah Reserve"/>
    <s v="Indonesia"/>
    <x v="25"/>
    <x v="0"/>
    <n v="9.8969072164948449E-2"/>
  </r>
  <r>
    <x v="1"/>
    <x v="1"/>
    <n v="172"/>
    <x v="23"/>
    <n v="25365"/>
    <s v="THE SHINMONZEN"/>
    <d v="2025-10-12T00:00:00"/>
    <d v="2025-10-15T00:00:00"/>
    <s v="HTL"/>
    <x v="4"/>
    <s v="USD"/>
    <n v="5655.35"/>
    <n v="4863.6010000000006"/>
    <n v="5655.35"/>
    <n v="430.6"/>
    <n v="370.31600000000003"/>
    <n v="430.6"/>
    <s v="THE SHINMONZEN"/>
    <s v="Japan"/>
    <x v="25"/>
    <x v="0"/>
    <n v="7.6140291935954452E-2"/>
  </r>
  <r>
    <x v="1"/>
    <x v="1"/>
    <n v="172"/>
    <x v="23"/>
    <n v="24989"/>
    <s v="HYATT CENTRIC KANAZAWA"/>
    <d v="2025-10-10T00:00:00"/>
    <d v="2025-10-12T00:00:00"/>
    <s v="HTL"/>
    <x v="4"/>
    <s v="USD"/>
    <n v="730.5"/>
    <n v="628.23"/>
    <n v="730.5"/>
    <n v="43.8"/>
    <n v="37.667999999999999"/>
    <n v="43.8"/>
    <s v="HYATT CENTRIC KANAZAWA"/>
    <s v="Japan"/>
    <x v="24"/>
    <x v="0"/>
    <n v="5.9958932238193013E-2"/>
  </r>
  <r>
    <x v="1"/>
    <x v="1"/>
    <n v="172"/>
    <x v="23"/>
    <n v="25907"/>
    <s v="THE OKURA TOKYO"/>
    <d v="2025-10-07T00:00:00"/>
    <d v="2025-10-10T00:00:00"/>
    <s v="HTL"/>
    <x v="4"/>
    <s v="USD"/>
    <n v="2065.2800000000002"/>
    <n v="1776.1408000000001"/>
    <n v="2065.2800000000002"/>
    <n v="239.57"/>
    <n v="206.03019999999998"/>
    <n v="239.57"/>
    <s v="THE OKURA TOKYO"/>
    <s v="Japan"/>
    <x v="24"/>
    <x v="0"/>
    <n v="0.11599879919429809"/>
  </r>
  <r>
    <x v="1"/>
    <x v="1"/>
    <n v="172"/>
    <x v="23"/>
    <n v="25909"/>
    <s v="MANDARIN ORIENTAL SINGAPORE"/>
    <d v="2025-10-15T00:00:00"/>
    <d v="2025-10-18T00:00:00"/>
    <s v="HTL"/>
    <x v="4"/>
    <s v="USD"/>
    <n v="1979.4"/>
    <n v="1702.2840000000001"/>
    <n v="1979.4"/>
    <n v="269.25"/>
    <n v="231.55500000000001"/>
    <n v="269.25"/>
    <s v="MANDARIN ORIENTAL SINGAPORE"/>
    <s v="Singapore"/>
    <x v="25"/>
    <x v="0"/>
    <n v="0.13602606850560775"/>
  </r>
  <r>
    <x v="1"/>
    <x v="1"/>
    <n v="172"/>
    <x v="23"/>
    <n v="25910"/>
    <s v="PENINSULA HONG KONG"/>
    <d v="2025-10-28T00:00:00"/>
    <d v="2025-10-31T00:00:00"/>
    <s v="HTL"/>
    <x v="4"/>
    <s v="USD"/>
    <n v="2600"/>
    <n v="2236"/>
    <n v="2600"/>
    <n v="277.43"/>
    <n v="238.5898"/>
    <n v="277.43"/>
    <s v="THE PENINSULA HONG KONG"/>
    <s v="Hong Kong"/>
    <x v="22"/>
    <x v="0"/>
    <n v="0.10670384615384616"/>
  </r>
  <r>
    <x v="1"/>
    <x v="1"/>
    <n v="172"/>
    <x v="23"/>
    <n v="25911"/>
    <s v="AMANJIWO"/>
    <d v="2025-10-22T00:00:00"/>
    <d v="2025-10-25T00:00:00"/>
    <s v="HTL"/>
    <x v="4"/>
    <s v="USD"/>
    <n v="5324.99"/>
    <n v="4579.4913999999999"/>
    <n v="5324.99"/>
    <n v="380.08"/>
    <n v="326.86879999999996"/>
    <n v="380.08"/>
    <s v="AMANJIWO"/>
    <s v="Indonesia"/>
    <x v="21"/>
    <x v="0"/>
    <n v="7.1376659862272041E-2"/>
  </r>
  <r>
    <x v="1"/>
    <x v="1"/>
    <n v="172"/>
    <x v="23"/>
    <n v="25908"/>
    <s v="MANDAPA RITZ CARLTON"/>
    <d v="2025-10-25T00:00:00"/>
    <d v="2025-10-28T00:00:00"/>
    <s v="HTL"/>
    <x v="4"/>
    <s v="USD"/>
    <n v="2523.46"/>
    <n v="2170.1756"/>
    <n v="2523.46"/>
    <n v="195.26"/>
    <n v="167.92359999999999"/>
    <n v="195.26"/>
    <s v="MANDAPA A RITZ CARLTON RESERVE"/>
    <s v="Indonesia"/>
    <x v="21"/>
    <x v="0"/>
    <n v="7.7377885918540418E-2"/>
  </r>
  <r>
    <x v="1"/>
    <x v="1"/>
    <n v="172"/>
    <x v="23"/>
    <n v="0"/>
    <s v="VUELOS"/>
    <d v="2025-10-07T00:00:00"/>
    <d v="2025-10-31T00:00:00"/>
    <s v="HPS"/>
    <x v="1"/>
    <s v="USD"/>
    <n v="70"/>
    <n v="60.199999999999996"/>
    <n v="70"/>
    <n v="70"/>
    <n v="60.199999999999996"/>
    <n v="70"/>
    <s v="FEES"/>
    <n v="0"/>
    <x v="24"/>
    <x v="0"/>
    <n v="1"/>
  </r>
  <r>
    <x v="1"/>
    <x v="1"/>
    <n v="172"/>
    <x v="23"/>
    <n v="28282"/>
    <s v="HYATT INCHEON 31 OCT - 1 NOC"/>
    <d v="2025-10-31T00:00:00"/>
    <d v="2025-11-01T00:00:00"/>
    <s v="HTL"/>
    <x v="4"/>
    <s v="USD"/>
    <n v="190"/>
    <n v="163.4"/>
    <n v="190"/>
    <n v="14.58"/>
    <n v="12.5388"/>
    <n v="14.58"/>
    <s v="GRAND HYATT INCHEON"/>
    <s v="South Korea"/>
    <x v="22"/>
    <x v="0"/>
    <n v="7.6736842105263159E-2"/>
  </r>
  <r>
    <x v="1"/>
    <x v="1"/>
    <n v="172"/>
    <x v="23"/>
    <n v="28539"/>
    <s v="TOUR HONG KONG - CHINA A LA CARTA"/>
    <d v="2025-10-28T00:00:00"/>
    <d v="2025-10-31T00:00:00"/>
    <s v="PKT"/>
    <x v="0"/>
    <s v="USD"/>
    <n v="1347"/>
    <n v="1158.42"/>
    <n v="1347"/>
    <n v="135"/>
    <n v="116.1"/>
    <n v="135"/>
    <s v="CHINA A LA CARTA"/>
    <s v="China"/>
    <x v="22"/>
    <x v="0"/>
    <n v="0.10022271714922049"/>
  </r>
  <r>
    <x v="1"/>
    <x v="1"/>
    <n v="172"/>
    <x v="23"/>
    <n v="28731"/>
    <s v="SERVICIOS SINGAPUR"/>
    <d v="2025-10-15T00:00:00"/>
    <d v="2025-10-16T00:00:00"/>
    <s v="HTL"/>
    <x v="4"/>
    <s v="USD"/>
    <n v="1019"/>
    <n v="876.34"/>
    <n v="1019"/>
    <n v="89"/>
    <n v="76.539999999999992"/>
    <n v="89"/>
    <s v="ASIA EXOTICA"/>
    <s v="Thailand"/>
    <x v="25"/>
    <x v="0"/>
    <n v="8.73405299313052E-2"/>
  </r>
  <r>
    <x v="1"/>
    <x v="1"/>
    <n v="173"/>
    <x v="23"/>
    <n v="25912"/>
    <s v="VUELO OSAKA - SEUL"/>
    <d v="2025-07-28T00:00:00"/>
    <d v="2025-07-28T00:00:00"/>
    <s v="VLO"/>
    <x v="2"/>
    <s v="USD"/>
    <n v="1612.8"/>
    <n v="1387.008"/>
    <n v="1612.8"/>
    <n v="0"/>
    <n v="0"/>
    <n v="0"/>
    <s v="Korean Air"/>
    <s v="South Korea"/>
    <x v="9"/>
    <x v="0"/>
    <n v="0"/>
  </r>
  <r>
    <x v="1"/>
    <x v="1"/>
    <n v="173"/>
    <x v="23"/>
    <n v="0"/>
    <s v="FEE POR EMISION"/>
    <d v="2025-07-28T00:00:00"/>
    <d v="2025-07-28T00:00:00"/>
    <s v="HPS"/>
    <x v="1"/>
    <s v="USD"/>
    <n v="140.4"/>
    <n v="120.744"/>
    <n v="140.4"/>
    <n v="140.4"/>
    <n v="120.744"/>
    <n v="140.4"/>
    <s v="FEES"/>
    <n v="0"/>
    <x v="9"/>
    <x v="0"/>
    <n v="1"/>
  </r>
  <r>
    <x v="1"/>
    <x v="1"/>
    <n v="173"/>
    <x v="23"/>
    <n v="25907"/>
    <s v="THE OKURA 20-21"/>
    <d v="2025-07-20T00:00:00"/>
    <d v="2025-07-21T00:00:00"/>
    <s v="HTL"/>
    <x v="4"/>
    <s v="USD"/>
    <n v="1066.56"/>
    <n v="917.24159999999995"/>
    <n v="1066.56"/>
    <n v="79.06"/>
    <n v="67.991600000000005"/>
    <n v="79.06"/>
    <s v="THE OKURA TOKYO"/>
    <s v="Japan"/>
    <x v="8"/>
    <x v="0"/>
    <n v="7.4126162616261634E-2"/>
  </r>
  <r>
    <x v="1"/>
    <x v="1"/>
    <n v="173"/>
    <x v="23"/>
    <n v="24989"/>
    <s v="HYATT CENTRIC KANAZAWA 21-23"/>
    <d v="2025-07-22T00:00:00"/>
    <d v="2025-07-23T00:00:00"/>
    <s v="HTL"/>
    <x v="4"/>
    <s v="USD"/>
    <n v="615.66"/>
    <n v="529.46759999999995"/>
    <n v="615.66"/>
    <n v="42.66"/>
    <n v="36.687599999999996"/>
    <n v="42.66"/>
    <s v="HYATT CENTRIC KANAZAWA"/>
    <s v="Japan"/>
    <x v="8"/>
    <x v="0"/>
    <n v="6.9291492057304352E-2"/>
  </r>
  <r>
    <x v="1"/>
    <x v="1"/>
    <n v="173"/>
    <x v="23"/>
    <n v="25907"/>
    <s v="THE OKURA TOKYO 17-20"/>
    <d v="2025-07-17T00:00:00"/>
    <d v="2025-07-20T00:00:00"/>
    <s v="HTL"/>
    <x v="4"/>
    <s v="USD"/>
    <n v="2974.88"/>
    <n v="2558.3968"/>
    <n v="2974.88"/>
    <n v="226.34"/>
    <n v="194.6524"/>
    <n v="226.34"/>
    <s v="THE OKURA TOKYO"/>
    <s v="Japan"/>
    <x v="5"/>
    <x v="0"/>
    <n v="7.6083741192922064E-2"/>
  </r>
  <r>
    <x v="1"/>
    <x v="1"/>
    <n v="173"/>
    <x v="23"/>
    <n v="26070"/>
    <s v="FOUR SEASONS SEOUL - 28-.31"/>
    <d v="2025-07-28T00:00:00"/>
    <d v="2025-07-31T00:00:00"/>
    <s v="HTL"/>
    <x v="4"/>
    <s v="USD"/>
    <n v="2775.18"/>
    <n v="2386.6547999999998"/>
    <n v="2775.18"/>
    <n v="263.42"/>
    <n v="226.5412"/>
    <n v="263.42"/>
    <s v="FOUR SEASONS HOTEL SEOUL"/>
    <s v="South Korea"/>
    <x v="9"/>
    <x v="0"/>
    <n v="9.491996915515391E-2"/>
  </r>
  <r>
    <x v="1"/>
    <x v="1"/>
    <n v="173"/>
    <x v="23"/>
    <n v="25360"/>
    <s v="SERVICIOS TERRESTRES JAPON"/>
    <d v="2025-07-17T00:00:00"/>
    <d v="2025-07-28T00:00:00"/>
    <s v="PKT"/>
    <x v="0"/>
    <s v="USD"/>
    <n v="17038"/>
    <n v="14652.68"/>
    <n v="17038"/>
    <n v="1453.77"/>
    <n v="1250.2421999999999"/>
    <n v="1453.77"/>
    <s v="Luxury Japan"/>
    <s v="Japan"/>
    <x v="5"/>
    <x v="0"/>
    <n v="8.5325155534687169E-2"/>
  </r>
  <r>
    <x v="1"/>
    <x v="1"/>
    <n v="173"/>
    <x v="23"/>
    <n v="27261"/>
    <s v="ACE HOTEL KYOTO 25-28"/>
    <d v="2025-07-25T00:00:00"/>
    <d v="2025-07-28T00:00:00"/>
    <s v="HTL"/>
    <x v="4"/>
    <s v="USD"/>
    <n v="2907.16"/>
    <n v="2500.1576"/>
    <n v="2907.16"/>
    <n v="208.51"/>
    <n v="179.3186"/>
    <n v="208.51"/>
    <s v="ACE HOTEL KYOTO"/>
    <s v="Japan"/>
    <x v="8"/>
    <x v="0"/>
    <n v="7.1722918587212262E-2"/>
  </r>
  <r>
    <x v="1"/>
    <x v="1"/>
    <n v="173"/>
    <x v="23"/>
    <n v="25188"/>
    <s v="Servicios Terrestres Seul"/>
    <d v="2025-07-28T00:00:00"/>
    <d v="2025-07-31T00:00:00"/>
    <s v="PKT"/>
    <x v="0"/>
    <s v="USD"/>
    <n v="1535"/>
    <n v="1320.1"/>
    <n v="1535"/>
    <n v="231"/>
    <n v="198.66"/>
    <n v="231"/>
    <s v="TRAILS OF INDOCHINA"/>
    <s v="Vietnam"/>
    <x v="9"/>
    <x v="0"/>
    <n v="0.1504885993485342"/>
  </r>
  <r>
    <x v="1"/>
    <x v="1"/>
    <n v="174"/>
    <x v="16"/>
    <n v="24009"/>
    <s v="Hospedaje con The Surrey"/>
    <d v="2025-02-20T00:00:00"/>
    <d v="2025-02-26T00:00:00"/>
    <s v="HTL"/>
    <x v="4"/>
    <s v="USD"/>
    <n v="8046.64"/>
    <n v="6920.1104000000005"/>
    <n v="8046.64"/>
    <n v="657.06"/>
    <n v="565.07159999999999"/>
    <n v="657.06"/>
    <s v="THE SURREY A CORINTHIA HOTEL"/>
    <s v="United States"/>
    <x v="44"/>
    <x v="0"/>
    <n v="8.1656442937673351E-2"/>
  </r>
  <r>
    <x v="1"/>
    <x v="1"/>
    <n v="174"/>
    <x v="16"/>
    <n v="24009"/>
    <s v="Hospedaje en Nueva York"/>
    <d v="2025-02-20T00:00:00"/>
    <d v="2025-02-26T00:00:00"/>
    <s v="HTL"/>
    <x v="4"/>
    <s v="USD"/>
    <n v="4166"/>
    <n v="3582.7599999999998"/>
    <n v="4166"/>
    <n v="340.28"/>
    <n v="292.64079999999996"/>
    <n v="340.28"/>
    <s v="THE SURREY A CORINTHIA HOTEL"/>
    <s v="United States"/>
    <x v="44"/>
    <x v="0"/>
    <n v="8.168026884301488E-2"/>
  </r>
  <r>
    <x v="1"/>
    <x v="1"/>
    <n v="174"/>
    <x v="16"/>
    <n v="26591"/>
    <s v="Vuelo EDI-CDG Denise"/>
    <d v="2025-02-20T00:00:00"/>
    <d v="2025-02-26T00:00:00"/>
    <s v="VLO"/>
    <x v="2"/>
    <s v="USD"/>
    <n v="375.88"/>
    <n v="323.2568"/>
    <n v="375.88"/>
    <n v="0"/>
    <n v="0"/>
    <n v="0"/>
    <s v="EasyJet"/>
    <s v="United KIngdom"/>
    <x v="44"/>
    <x v="0"/>
    <n v="0"/>
  </r>
  <r>
    <x v="1"/>
    <x v="1"/>
    <n v="174"/>
    <x v="16"/>
    <n v="26593"/>
    <s v="Hospedaje en Edimburgo"/>
    <d v="2025-02-20T00:00:00"/>
    <d v="2025-02-26T00:00:00"/>
    <s v="HTL"/>
    <x v="4"/>
    <s v="USD"/>
    <n v="1516.2"/>
    <n v="1303.932"/>
    <n v="1516.2"/>
    <n v="0"/>
    <n v="0"/>
    <n v="0"/>
    <s v="Rocco Forte the Balmoral"/>
    <s v="United Kingdom"/>
    <x v="44"/>
    <x v="0"/>
    <n v="0"/>
  </r>
  <r>
    <x v="1"/>
    <x v="1"/>
    <n v="174"/>
    <x v="16"/>
    <n v="26592"/>
    <s v="Hospedaje en París"/>
    <d v="2025-02-20T00:00:00"/>
    <d v="2025-02-26T00:00:00"/>
    <s v="HTL"/>
    <x v="4"/>
    <s v="USD"/>
    <n v="2558"/>
    <n v="2199.88"/>
    <n v="2558"/>
    <n v="232.54"/>
    <n v="199.98439999999999"/>
    <n v="232.54"/>
    <s v="STERREKOPJE FARM"/>
    <s v="South Africa"/>
    <x v="44"/>
    <x v="0"/>
    <n v="9.0906958561376067E-2"/>
  </r>
  <r>
    <x v="1"/>
    <x v="1"/>
    <n v="174"/>
    <x v="16"/>
    <n v="23525"/>
    <s v="Noche extra en París"/>
    <d v="2025-02-20T00:00:00"/>
    <d v="2025-02-26T00:00:00"/>
    <s v="HTL"/>
    <x v="4"/>
    <s v="USD"/>
    <n v="772.24"/>
    <n v="664.12639999999999"/>
    <n v="772.24"/>
    <n v="0"/>
    <n v="0"/>
    <n v="0"/>
    <s v="CHATEAU VOLTAIRE PARIS"/>
    <s v="France"/>
    <x v="44"/>
    <x v="0"/>
    <n v="0"/>
  </r>
  <r>
    <x v="1"/>
    <x v="1"/>
    <n v="174"/>
    <x v="16"/>
    <n v="23590"/>
    <s v="Vuelo MEX-JFK/Denise Dryjansky"/>
    <d v="2025-02-20T00:00:00"/>
    <d v="2025-02-26T00:00:00"/>
    <s v="VLO"/>
    <x v="2"/>
    <s v="USD"/>
    <n v="1125.8699999999999"/>
    <n v="968.24819999999988"/>
    <n v="1125.8699999999999"/>
    <n v="0"/>
    <n v="0"/>
    <n v="0"/>
    <s v="AEROMÉXICO"/>
    <s v="Mexico"/>
    <x v="44"/>
    <x v="0"/>
    <n v="0"/>
  </r>
  <r>
    <x v="1"/>
    <x v="1"/>
    <n v="174"/>
    <x v="16"/>
    <n v="24495"/>
    <s v="Vuelo EWR-MEX/Denise Dryjansky"/>
    <d v="2025-02-20T00:00:00"/>
    <d v="2025-02-26T00:00:00"/>
    <s v="VLO"/>
    <x v="2"/>
    <s v="USD"/>
    <n v="839.87"/>
    <n v="722.28819999999996"/>
    <n v="839.87"/>
    <n v="0"/>
    <n v="0"/>
    <n v="0"/>
    <s v="United Airlines"/>
    <s v="United States"/>
    <x v="44"/>
    <x v="0"/>
    <n v="0"/>
  </r>
  <r>
    <x v="1"/>
    <x v="1"/>
    <n v="174"/>
    <x v="16"/>
    <n v="0"/>
    <s v="Fee de emisión KKSXCE"/>
    <d v="2025-02-20T00:00:00"/>
    <d v="2025-02-26T00:00:00"/>
    <s v="HPS"/>
    <x v="1"/>
    <s v="USD"/>
    <n v="50"/>
    <n v="43"/>
    <n v="50"/>
    <n v="50"/>
    <n v="43"/>
    <n v="50"/>
    <s v="FEES"/>
    <n v="0"/>
    <x v="44"/>
    <x v="0"/>
    <n v="1"/>
  </r>
  <r>
    <x v="1"/>
    <x v="1"/>
    <n v="174"/>
    <x v="16"/>
    <n v="23590"/>
    <s v="Vuelo JFK-MEX/Denise Dryjansky"/>
    <d v="2025-02-20T00:00:00"/>
    <d v="2025-02-26T00:00:00"/>
    <s v="VLO"/>
    <x v="2"/>
    <s v="USD"/>
    <n v="994.87"/>
    <n v="855.58820000000003"/>
    <n v="994.87"/>
    <n v="110.4"/>
    <n v="94.944000000000003"/>
    <n v="110.4"/>
    <s v="AEROMÉXICO"/>
    <s v="Mexico"/>
    <x v="44"/>
    <x v="0"/>
    <n v="0.11096927236724397"/>
  </r>
  <r>
    <x v="1"/>
    <x v="1"/>
    <n v="174"/>
    <x v="16"/>
    <n v="0"/>
    <s v="Fee de emisión HOTGDB"/>
    <d v="2025-02-20T00:00:00"/>
    <d v="2025-02-26T00:00:00"/>
    <s v="HPS"/>
    <x v="1"/>
    <s v="USD"/>
    <n v="50"/>
    <n v="43"/>
    <n v="50"/>
    <n v="50"/>
    <n v="43"/>
    <n v="50"/>
    <s v="FEES"/>
    <n v="0"/>
    <x v="44"/>
    <x v="0"/>
    <n v="1"/>
  </r>
  <r>
    <x v="1"/>
    <x v="1"/>
    <n v="174"/>
    <x v="16"/>
    <n v="23590"/>
    <s v="Vuelo MEX-EWR/Denise Dryjansky"/>
    <d v="2025-02-20T00:00:00"/>
    <d v="2025-02-26T00:00:00"/>
    <s v="VLO"/>
    <x v="2"/>
    <s v="USD"/>
    <n v="787.92"/>
    <n v="677.61119999999994"/>
    <n v="787.92"/>
    <n v="12.9"/>
    <n v="11.093999999999999"/>
    <n v="12.9"/>
    <s v="AEROMÉXICO"/>
    <s v="Mexico"/>
    <x v="44"/>
    <x v="0"/>
    <n v="1.6372220530003048E-2"/>
  </r>
  <r>
    <x v="1"/>
    <x v="1"/>
    <n v="174"/>
    <x v="16"/>
    <n v="0"/>
    <s v="Fee de emisión DKASNT"/>
    <d v="2025-02-20T00:00:00"/>
    <d v="2025-02-26T00:00:00"/>
    <s v="HPS"/>
    <x v="1"/>
    <s v="USD"/>
    <n v="50"/>
    <n v="43"/>
    <n v="50"/>
    <n v="50"/>
    <n v="43"/>
    <n v="50"/>
    <s v="FEES"/>
    <n v="0"/>
    <x v="44"/>
    <x v="0"/>
    <n v="1"/>
  </r>
  <r>
    <x v="1"/>
    <x v="1"/>
    <n v="174"/>
    <x v="16"/>
    <n v="24495"/>
    <s v="Vuelo EWR-SAN/Denise Dryjansky"/>
    <d v="2025-02-20T00:00:00"/>
    <d v="2025-02-26T00:00:00"/>
    <s v="VLO"/>
    <x v="2"/>
    <s v="USD"/>
    <n v="582.9"/>
    <n v="501.29399999999998"/>
    <n v="582.9"/>
    <n v="26.4"/>
    <n v="22.703999999999997"/>
    <n v="26.4"/>
    <s v="United Airlines"/>
    <s v="United States"/>
    <x v="44"/>
    <x v="0"/>
    <n v="4.5290787442099842E-2"/>
  </r>
  <r>
    <x v="1"/>
    <x v="1"/>
    <n v="174"/>
    <x v="16"/>
    <n v="0"/>
    <s v="Fee de emisión HJFAWF"/>
    <d v="2025-02-20T00:00:00"/>
    <d v="2025-02-26T00:00:00"/>
    <s v="HPS"/>
    <x v="1"/>
    <s v="USD"/>
    <n v="50"/>
    <n v="43"/>
    <n v="50"/>
    <n v="50"/>
    <n v="43"/>
    <n v="50"/>
    <s v="FEES"/>
    <n v="0"/>
    <x v="44"/>
    <x v="0"/>
    <n v="1"/>
  </r>
  <r>
    <x v="1"/>
    <x v="1"/>
    <n v="174"/>
    <x v="16"/>
    <n v="0"/>
    <s v="Gastos de Operación"/>
    <d v="2025-02-20T00:00:00"/>
    <d v="2025-02-26T00:00:00"/>
    <s v="HPS"/>
    <x v="1"/>
    <s v="USD"/>
    <n v="775.76"/>
    <n v="667.15359999999998"/>
    <n v="775.76"/>
    <n v="775.76"/>
    <n v="667.15359999999998"/>
    <n v="775.76"/>
    <s v="FEES"/>
    <n v="0"/>
    <x v="44"/>
    <x v="0"/>
    <n v="1"/>
  </r>
  <r>
    <x v="1"/>
    <x v="1"/>
    <n v="174"/>
    <x v="16"/>
    <n v="23921"/>
    <s v="Vuelo Denise Dryjansky/0573474895344"/>
    <d v="2025-02-20T00:00:00"/>
    <d v="2025-02-26T00:00:00"/>
    <s v="ABC"/>
    <x v="2"/>
    <s v="USD"/>
    <n v="3227.85"/>
    <n v="2775.951"/>
    <n v="3227.85"/>
    <n v="0"/>
    <n v="0"/>
    <n v="0"/>
    <s v="Air France"/>
    <s v="France"/>
    <x v="44"/>
    <x v="0"/>
    <n v="0"/>
  </r>
  <r>
    <x v="1"/>
    <x v="1"/>
    <n v="174"/>
    <x v="16"/>
    <n v="23921"/>
    <s v="Vuelo Denise Dryjansky/0571829458715"/>
    <d v="2025-02-20T00:00:00"/>
    <d v="2025-02-26T00:00:00"/>
    <s v="ABC"/>
    <x v="2"/>
    <s v="USD"/>
    <n v="236.01"/>
    <n v="202.96859999999998"/>
    <n v="236.01"/>
    <n v="0"/>
    <n v="0"/>
    <n v="0"/>
    <s v="Air France"/>
    <s v="France"/>
    <x v="44"/>
    <x v="0"/>
    <n v="0"/>
  </r>
  <r>
    <x v="0"/>
    <x v="1"/>
    <n v="175"/>
    <x v="21"/>
    <n v="25918"/>
    <s v="DMC"/>
    <d v="2025-05-22T00:00:00"/>
    <d v="2025-06-02T00:00:00"/>
    <s v="HTL"/>
    <x v="4"/>
    <s v="USD"/>
    <n v="51312"/>
    <n v="44128.32"/>
    <n v="51312"/>
    <n v="6696"/>
    <n v="5758.5599999999995"/>
    <n v="6696"/>
    <s v="ANDEAN LUX"/>
    <s v="Peru"/>
    <x v="7"/>
    <x v="0"/>
    <n v="0.13049579045837231"/>
  </r>
  <r>
    <x v="0"/>
    <x v="1"/>
    <n v="175"/>
    <x v="21"/>
    <n v="25931"/>
    <s v="Aqua Nera 3 noches"/>
    <d v="2025-05-24T00:00:00"/>
    <d v="2025-05-27T00:00:00"/>
    <s v="HTL"/>
    <x v="4"/>
    <s v="USD"/>
    <n v="19519.419999999998"/>
    <n v="16786.7012"/>
    <n v="19519.419999999998"/>
    <n v="1753.42"/>
    <n v="1507.9412"/>
    <n v="1753.42"/>
    <s v="AQUA EXPEDITIONS"/>
    <s v="Singapore"/>
    <x v="7"/>
    <x v="0"/>
    <n v="8.9829513376934372E-2"/>
  </r>
  <r>
    <x v="0"/>
    <x v="1"/>
    <n v="175"/>
    <x v="21"/>
    <n v="27474"/>
    <s v="Visita Museo de Osma + Aperitivo Privado"/>
    <d v="2025-05-22T00:00:00"/>
    <d v="2025-06-02T00:00:00"/>
    <s v="ATR"/>
    <x v="0"/>
    <s v="USD"/>
    <n v="1200"/>
    <n v="1032"/>
    <n v="1200"/>
    <n v="0"/>
    <n v="0"/>
    <n v="0"/>
    <s v="Museo de Osma"/>
    <s v="Peru"/>
    <x v="7"/>
    <x v="0"/>
    <n v="0"/>
  </r>
  <r>
    <x v="0"/>
    <x v="1"/>
    <n v="175"/>
    <x v="21"/>
    <n v="25931"/>
    <s v="Transfer Privado Aqua"/>
    <d v="2025-05-22T00:00:00"/>
    <d v="2025-06-02T00:00:00"/>
    <s v="TRF"/>
    <x v="5"/>
    <s v="USD"/>
    <n v="325"/>
    <n v="279.5"/>
    <n v="325"/>
    <n v="0"/>
    <n v="0"/>
    <n v="0"/>
    <s v="AQUA EXPEDITIONS"/>
    <s v="Singapore"/>
    <x v="7"/>
    <x v="0"/>
    <n v="0"/>
  </r>
  <r>
    <x v="1"/>
    <x v="1"/>
    <n v="176"/>
    <x v="23"/>
    <n v="25943"/>
    <s v="RESERVA AMANSARA"/>
    <d v="2025-04-17T00:00:00"/>
    <d v="2025-04-20T00:00:00"/>
    <s v="HTL"/>
    <x v="4"/>
    <s v="USD"/>
    <n v="4998.51"/>
    <n v="4298.7186000000002"/>
    <n v="4998.51"/>
    <n v="451.2"/>
    <n v="388.03199999999998"/>
    <n v="451.2"/>
    <s v="AMANSARA"/>
    <s v="Camboya"/>
    <x v="2"/>
    <x v="0"/>
    <n v="9.0266899536061734E-2"/>
  </r>
  <r>
    <x v="1"/>
    <x v="1"/>
    <n v="177"/>
    <x v="16"/>
    <n v="25365"/>
    <s v="Hospedaje en Kyoto"/>
    <d v="2025-04-12T00:00:00"/>
    <d v="2025-04-15T00:00:00"/>
    <s v="HTL"/>
    <x v="4"/>
    <s v="USD"/>
    <n v="17537.29"/>
    <n v="15082.0694"/>
    <n v="17537.29"/>
    <n v="0"/>
    <n v="0"/>
    <n v="0"/>
    <s v="THE SHINMONZEN"/>
    <s v="Japan"/>
    <x v="38"/>
    <x v="0"/>
    <n v="0"/>
  </r>
  <r>
    <x v="1"/>
    <x v="1"/>
    <n v="177"/>
    <x v="16"/>
    <n v="25365"/>
    <s v="Reembolso del Hotel The Shinmonzen"/>
    <d v="2025-04-12T00:00:00"/>
    <d v="2025-04-15T00:00:00"/>
    <s v="HTL"/>
    <x v="4"/>
    <s v="USD"/>
    <n v="-618.01"/>
    <n v="-531.48860000000002"/>
    <n v="-618.01"/>
    <n v="0"/>
    <n v="0"/>
    <n v="0"/>
    <s v="REEMBOLSOS"/>
    <s v="Japan"/>
    <x v="38"/>
    <x v="0"/>
    <n v="0"/>
  </r>
  <r>
    <x v="1"/>
    <x v="1"/>
    <n v="177"/>
    <x v="16"/>
    <n v="0"/>
    <s v="Sobrecomisión"/>
    <d v="2025-04-12T00:00:00"/>
    <d v="2025-04-15T00:00:00"/>
    <s v="HPS"/>
    <x v="1"/>
    <s v="USD"/>
    <n v="1327.72"/>
    <n v="1141.8392000000001"/>
    <n v="1327.72"/>
    <n v="1327.72"/>
    <n v="1141.8392000000001"/>
    <n v="1327.72"/>
    <s v="FEES"/>
    <n v="0"/>
    <x v="38"/>
    <x v="0"/>
    <n v="1"/>
  </r>
  <r>
    <x v="1"/>
    <x v="1"/>
    <n v="178"/>
    <x v="16"/>
    <n v="26348"/>
    <s v="Hospedaje en COMO Italia"/>
    <d v="2025-03-26T00:00:00"/>
    <d v="2025-04-19T00:00:00"/>
    <s v="HTL"/>
    <x v="4"/>
    <s v="USD"/>
    <n v="3881.85"/>
    <n v="3338.3910000000001"/>
    <n v="3881.85"/>
    <n v="352.89"/>
    <n v="303.48539999999997"/>
    <n v="352.89"/>
    <s v="MANDARIN ORIENTAL, LAKE COMO"/>
    <s v="Italy"/>
    <x v="36"/>
    <x v="0"/>
    <n v="9.0907685768383636E-2"/>
  </r>
  <r>
    <x v="1"/>
    <x v="1"/>
    <n v="178"/>
    <x v="16"/>
    <n v="26673"/>
    <s v="Hospedaje en Madrid"/>
    <d v="2025-03-26T00:00:00"/>
    <d v="2025-04-19T00:00:00"/>
    <s v="HTL"/>
    <x v="4"/>
    <s v="USD"/>
    <n v="2534.69"/>
    <n v="2179.8334"/>
    <n v="2534.69"/>
    <n v="321.41000000000003"/>
    <n v="276.4126"/>
    <n v="321.41000000000003"/>
    <s v="URSO HOTEL AND SPA"/>
    <s v="Spain"/>
    <x v="36"/>
    <x v="0"/>
    <n v="0.12680446129506961"/>
  </r>
  <r>
    <x v="1"/>
    <x v="1"/>
    <n v="178"/>
    <x v="16"/>
    <n v="27079"/>
    <s v="Hospedaje en Londres"/>
    <d v="2025-03-17T00:00:00"/>
    <d v="2025-04-19T00:00:00"/>
    <s v="HTL"/>
    <x v="4"/>
    <s v="USD"/>
    <n v="2484.86"/>
    <n v="2136.9796000000001"/>
    <n v="2484.86"/>
    <n v="189.41"/>
    <n v="162.89259999999999"/>
    <n v="189.41"/>
    <s v="CLARIDGE S HOTEL"/>
    <s v="United Kingdom"/>
    <x v="46"/>
    <x v="0"/>
    <n v="7.6225622369067061E-2"/>
  </r>
  <r>
    <x v="1"/>
    <x v="1"/>
    <n v="178"/>
    <x v="16"/>
    <n v="25024"/>
    <s v="Revisado GVA-MAD-LIN-MXP-MAD-LHR/Sergio Berger"/>
    <d v="2025-03-17T00:00:00"/>
    <d v="2025-04-19T00:00:00"/>
    <s v="VLO"/>
    <x v="2"/>
    <s v="USD"/>
    <n v="720.5"/>
    <n v="619.63"/>
    <n v="720.5"/>
    <n v="0"/>
    <n v="0"/>
    <n v="0"/>
    <s v="Iberia"/>
    <s v="Spain"/>
    <x v="46"/>
    <x v="0"/>
    <n v="0"/>
  </r>
  <r>
    <x v="1"/>
    <x v="1"/>
    <n v="178"/>
    <x v="16"/>
    <n v="25024"/>
    <s v="Otros cargos Revisado YSZQRB"/>
    <d v="2025-03-17T00:00:00"/>
    <d v="2025-04-19T00:00:00"/>
    <s v="VLO"/>
    <x v="2"/>
    <s v="USD"/>
    <n v="141"/>
    <n v="121.26"/>
    <n v="141"/>
    <n v="0"/>
    <n v="0"/>
    <n v="0"/>
    <s v="Iberia"/>
    <s v="Spain"/>
    <x v="46"/>
    <x v="0"/>
    <n v="0"/>
  </r>
  <r>
    <x v="1"/>
    <x v="1"/>
    <n v="178"/>
    <x v="16"/>
    <n v="25024"/>
    <s v="Otros cargos Revisado YSZQRB"/>
    <d v="2025-03-17T00:00:00"/>
    <d v="2025-04-19T00:00:00"/>
    <s v="VLO"/>
    <x v="2"/>
    <s v="USD"/>
    <n v="33.6"/>
    <n v="28.896000000000001"/>
    <n v="33.6"/>
    <n v="0"/>
    <n v="0"/>
    <n v="0"/>
    <s v="Iberia"/>
    <s v="Spain"/>
    <x v="46"/>
    <x v="0"/>
    <n v="0"/>
  </r>
  <r>
    <x v="1"/>
    <x v="1"/>
    <n v="178"/>
    <x v="16"/>
    <n v="0"/>
    <s v="Fee de emisión revisado YSZQRB"/>
    <d v="2025-03-17T00:00:00"/>
    <d v="2025-04-19T00:00:00"/>
    <s v="HPS"/>
    <x v="1"/>
    <s v="USD"/>
    <n v="35"/>
    <n v="30.099999999999998"/>
    <n v="35"/>
    <n v="35"/>
    <n v="30.099999999999998"/>
    <n v="35"/>
    <s v="FEES"/>
    <n v="0"/>
    <x v="46"/>
    <x v="0"/>
    <n v="1"/>
  </r>
  <r>
    <x v="1"/>
    <x v="1"/>
    <n v="178"/>
    <x v="16"/>
    <n v="25024"/>
    <s v="Revisado MXP-MAD-LHR/Andres Carretero"/>
    <d v="2025-03-17T00:00:00"/>
    <d v="2025-04-19T00:00:00"/>
    <s v="VLO"/>
    <x v="2"/>
    <s v="USD"/>
    <n v="756.9"/>
    <n v="650.93399999999997"/>
    <n v="756.9"/>
    <n v="0"/>
    <n v="0"/>
    <n v="0"/>
    <s v="Iberia"/>
    <s v="Spain"/>
    <x v="46"/>
    <x v="0"/>
    <n v="0"/>
  </r>
  <r>
    <x v="1"/>
    <x v="1"/>
    <n v="178"/>
    <x v="16"/>
    <n v="23966"/>
    <s v="Otros cargos Revisado MXP-MAD-LHR/Andres Carretero"/>
    <d v="2025-03-17T00:00:00"/>
    <d v="2025-04-19T00:00:00"/>
    <s v="VLO"/>
    <x v="2"/>
    <s v="USD"/>
    <n v="141"/>
    <n v="121.26"/>
    <n v="141"/>
    <n v="0"/>
    <n v="0"/>
    <n v="0"/>
    <s v="British Airways"/>
    <s v="United Kingdom"/>
    <x v="46"/>
    <x v="0"/>
    <n v="0"/>
  </r>
  <r>
    <x v="1"/>
    <x v="1"/>
    <n v="178"/>
    <x v="16"/>
    <n v="0"/>
    <s v="Fee de emision YHZPXE"/>
    <d v="2025-03-17T00:00:00"/>
    <d v="2025-04-19T00:00:00"/>
    <s v="HPS"/>
    <x v="1"/>
    <s v="USD"/>
    <n v="35"/>
    <n v="30.099999999999998"/>
    <n v="35"/>
    <n v="35"/>
    <n v="30.099999999999998"/>
    <n v="35"/>
    <s v="FEES"/>
    <n v="0"/>
    <x v="46"/>
    <x v="0"/>
    <n v="1"/>
  </r>
  <r>
    <x v="1"/>
    <x v="1"/>
    <n v="178"/>
    <x v="16"/>
    <n v="23921"/>
    <s v="Vuelo CDG-MXP/Andres Carretero"/>
    <d v="2025-06-02T00:00:00"/>
    <d v="2025-06-08T00:00:00"/>
    <s v="VLO"/>
    <x v="2"/>
    <s v="USD"/>
    <n v="517.9"/>
    <n v="445.39399999999995"/>
    <n v="517.9"/>
    <n v="0"/>
    <n v="0"/>
    <n v="0"/>
    <s v="Air France"/>
    <s v="France"/>
    <x v="14"/>
    <x v="0"/>
    <n v="0"/>
  </r>
  <r>
    <x v="1"/>
    <x v="1"/>
    <n v="178"/>
    <x v="16"/>
    <n v="0"/>
    <s v="5% Recibo cliente 1509"/>
    <d v="2025-03-17T00:00:00"/>
    <d v="2025-06-08T00:00:00"/>
    <s v="HPS"/>
    <x v="1"/>
    <s v="USD"/>
    <n v="29.77"/>
    <n v="25.6022"/>
    <n v="29.77"/>
    <n v="29.77"/>
    <n v="25.6022"/>
    <n v="29.77"/>
    <s v="FEES"/>
    <n v="0"/>
    <x v="46"/>
    <x v="0"/>
    <n v="1"/>
  </r>
  <r>
    <x v="1"/>
    <x v="1"/>
    <n v="179"/>
    <x v="28"/>
    <n v="25990"/>
    <s v="ROSEWOOD BERMUDA"/>
    <d v="2025-05-02T00:00:00"/>
    <d v="2025-05-04T00:00:00"/>
    <s v="HTL"/>
    <x v="4"/>
    <s v="USD"/>
    <n v="2598.7600000000002"/>
    <n v="2234.9336000000003"/>
    <n v="2598.7600000000002"/>
    <n v="296.10000000000002"/>
    <n v="254.64600000000002"/>
    <n v="296.10000000000002"/>
    <s v="ROSEWOOD BERMUDA"/>
    <s v="Bermudas"/>
    <x v="4"/>
    <x v="0"/>
    <n v="0.11393895550185473"/>
  </r>
  <r>
    <x v="1"/>
    <x v="1"/>
    <n v="180"/>
    <x v="28"/>
    <n v="25993"/>
    <s v="THE LODGE AT BLUE SKY"/>
    <d v="2025-04-04T00:00:00"/>
    <d v="2025-04-06T00:00:00"/>
    <s v="HTL"/>
    <x v="4"/>
    <s v="USD"/>
    <n v="2458.9"/>
    <n v="2114.654"/>
    <n v="2458.9"/>
    <n v="303.52999999999997"/>
    <n v="261.03579999999999"/>
    <n v="303.52999999999997"/>
    <s v="THE LODGE AT BLUE SKY AUBERGE COLLECTION"/>
    <s v="United States"/>
    <x v="37"/>
    <x v="0"/>
    <n v="0.12344137622514131"/>
  </r>
  <r>
    <x v="1"/>
    <x v="1"/>
    <n v="181"/>
    <x v="29"/>
    <n v="26013"/>
    <s v="Crucero de Disney Wish"/>
    <d v="2025-07-21T00:00:00"/>
    <d v="2025-07-25T00:00:00"/>
    <s v="CRC"/>
    <x v="8"/>
    <s v="USD"/>
    <n v="12644"/>
    <n v="10873.84"/>
    <n v="12644"/>
    <n v="206.64"/>
    <n v="177.71039999999999"/>
    <n v="206.64"/>
    <s v="Dream Pass"/>
    <s v="United States"/>
    <x v="8"/>
    <x v="0"/>
    <n v="1.6342929452704838E-2"/>
  </r>
  <r>
    <x v="1"/>
    <x v="1"/>
    <n v="181"/>
    <x v="29"/>
    <n v="26013"/>
    <s v="Hospedaje de Disney"/>
    <d v="2025-07-25T00:00:00"/>
    <d v="2025-07-27T00:00:00"/>
    <s v="HTL"/>
    <x v="4"/>
    <s v="USD"/>
    <n v="2576"/>
    <n v="2215.36"/>
    <n v="2576"/>
    <n v="57.6"/>
    <n v="49.536000000000001"/>
    <n v="57.6"/>
    <s v="Dream Pass"/>
    <s v="United States"/>
    <x v="8"/>
    <x v="0"/>
    <n v="2.236024844720497E-2"/>
  </r>
  <r>
    <x v="1"/>
    <x v="1"/>
    <n v="181"/>
    <x v="29"/>
    <n v="26013"/>
    <s v="Entradas Park Hopper"/>
    <d v="2025-07-26T00:00:00"/>
    <d v="2025-07-26T00:00:00"/>
    <s v="BOL"/>
    <x v="3"/>
    <s v="USD"/>
    <n v="1511"/>
    <n v="1299.46"/>
    <n v="1511"/>
    <n v="0"/>
    <n v="0"/>
    <n v="0"/>
    <s v="Dream Pass"/>
    <s v="United States"/>
    <x v="8"/>
    <x v="0"/>
    <n v="0"/>
  </r>
  <r>
    <x v="1"/>
    <x v="1"/>
    <n v="181"/>
    <x v="29"/>
    <n v="26013"/>
    <s v="VIP Tour Disney"/>
    <d v="2025-07-26T00:00:00"/>
    <d v="2025-07-26T00:00:00"/>
    <s v="BOL"/>
    <x v="3"/>
    <s v="USD"/>
    <n v="2975"/>
    <n v="2558.5"/>
    <n v="2975"/>
    <n v="73"/>
    <n v="62.78"/>
    <n v="73"/>
    <s v="Dream Pass"/>
    <s v="United States"/>
    <x v="8"/>
    <x v="0"/>
    <n v="2.4537815126050421E-2"/>
  </r>
  <r>
    <x v="2"/>
    <x v="1"/>
    <n v="182"/>
    <x v="17"/>
    <n v="24812"/>
    <s v="EMIRATES"/>
    <d v="2025-04-20T00:00:00"/>
    <d v="2025-05-22T00:00:00"/>
    <s v="VLO"/>
    <x v="2"/>
    <s v="USD"/>
    <n v="0"/>
    <n v="0"/>
    <n v="0"/>
    <n v="0"/>
    <n v="0"/>
    <n v="0"/>
    <s v="Emirates Airlines"/>
    <s v="United Arab Emirates"/>
    <x v="3"/>
    <x v="0"/>
    <s v="0"/>
  </r>
  <r>
    <x v="1"/>
    <x v="1"/>
    <n v="183"/>
    <x v="22"/>
    <n v="23789"/>
    <s v="TRIUMPH"/>
    <d v="2025-07-09T00:00:00"/>
    <d v="2025-07-18T00:00:00"/>
    <s v="PKT"/>
    <x v="0"/>
    <s v="USD"/>
    <n v="37222.949999999997"/>
    <n v="32011.736999999997"/>
    <n v="37222.949999999997"/>
    <n v="1242.95"/>
    <n v="1068.9370000000001"/>
    <n v="1242.95"/>
    <s v="TRIUMPH TRAVEL"/>
    <s v="South Africa"/>
    <x v="20"/>
    <x v="0"/>
    <n v="3.3392033678147491E-2"/>
  </r>
  <r>
    <x v="1"/>
    <x v="1"/>
    <n v="183"/>
    <x v="22"/>
    <n v="25726"/>
    <s v="VISAS"/>
    <d v="2025-07-09T00:00:00"/>
    <d v="2025-07-18T00:00:00"/>
    <s v="VIS"/>
    <x v="7"/>
    <s v="USD"/>
    <n v="495.16"/>
    <n v="425.83760000000001"/>
    <n v="495.16"/>
    <n v="0"/>
    <n v="0"/>
    <n v="0"/>
    <s v="VISAS Osvaldo Cruz"/>
    <s v="Cliente"/>
    <x v="20"/>
    <x v="0"/>
    <n v="0"/>
  </r>
  <r>
    <x v="2"/>
    <x v="1"/>
    <n v="184"/>
    <x v="17"/>
    <n v="25694"/>
    <s v="Vuelos MEX-PTY-SXM-PTY-MEX/Marc Kosberg"/>
    <d v="2025-04-12T00:00:00"/>
    <d v="2025-04-20T00:00:00"/>
    <s v="VLO"/>
    <x v="2"/>
    <s v="USD"/>
    <n v="1219.6600000000001"/>
    <n v="1048.9076"/>
    <n v="1219.6600000000001"/>
    <n v="0"/>
    <n v="0"/>
    <n v="0"/>
    <s v="Copa Airlines"/>
    <s v="Panama"/>
    <x v="38"/>
    <x v="0"/>
    <n v="0"/>
  </r>
  <r>
    <x v="1"/>
    <x v="1"/>
    <n v="185"/>
    <x v="20"/>
    <n v="25024"/>
    <s v="VUELO MAD NRT MAD"/>
    <d v="2025-01-25T00:00:00"/>
    <d v="2025-02-09T00:00:00"/>
    <s v="VLO"/>
    <x v="2"/>
    <s v="USD"/>
    <n v="1196"/>
    <n v="1028.56"/>
    <n v="1196"/>
    <n v="0"/>
    <n v="0"/>
    <n v="0"/>
    <s v="Iberia"/>
    <s v="Spain"/>
    <x v="48"/>
    <x v="0"/>
    <n v="0"/>
  </r>
  <r>
    <x v="1"/>
    <x v="1"/>
    <n v="186"/>
    <x v="22"/>
    <n v="26216"/>
    <s v="TRASLADOS EN CDMX"/>
    <d v="2025-02-04T00:00:00"/>
    <d v="2025-02-08T00:00:00"/>
    <s v="TRF"/>
    <x v="5"/>
    <s v="MXN"/>
    <n v="134515"/>
    <n v="6456.72"/>
    <n v="7532.84"/>
    <n v="25731.52"/>
    <n v="1235.1129600000002"/>
    <n v="1440.9651200000001"/>
    <s v="FINAUTOS"/>
    <s v="MEXICO"/>
    <x v="41"/>
    <x v="0"/>
    <n v="0.19129108277887225"/>
  </r>
  <r>
    <x v="1"/>
    <x v="1"/>
    <n v="187"/>
    <x v="16"/>
    <n v="23590"/>
    <s v="Vuelo MEX-JFK-MEX"/>
    <d v="2025-03-06T00:00:00"/>
    <d v="2025-03-11T00:00:00"/>
    <s v="VLO"/>
    <x v="2"/>
    <s v="USD"/>
    <n v="1544.2"/>
    <n v="1328.0119999999999"/>
    <n v="1544.2"/>
    <n v="26"/>
    <n v="22.36"/>
    <n v="26"/>
    <s v="AEROMÉXICO"/>
    <s v="Mexico"/>
    <x v="47"/>
    <x v="0"/>
    <n v="1.6837197254241678E-2"/>
  </r>
  <r>
    <x v="1"/>
    <x v="1"/>
    <n v="187"/>
    <x v="16"/>
    <n v="27781"/>
    <s v="Hospedaje en Nueva York"/>
    <d v="2025-03-06T00:00:00"/>
    <d v="2025-03-11T00:00:00"/>
    <s v="HTL"/>
    <x v="4"/>
    <s v="USD"/>
    <n v="1838.6"/>
    <n v="1581.1959999999999"/>
    <n v="1838.6"/>
    <n v="183.86"/>
    <n v="158.11960000000002"/>
    <n v="183.86"/>
    <s v="THE PIERRE A TAJ HOTEL NEW YORK"/>
    <s v="United States"/>
    <x v="47"/>
    <x v="0"/>
    <n v="0.1"/>
  </r>
  <r>
    <x v="1"/>
    <x v="1"/>
    <n v="188"/>
    <x v="16"/>
    <n v="26287"/>
    <s v="Registro para recibir comisión"/>
    <d v="2025-02-01T00:00:00"/>
    <d v="2025-02-08T00:00:00"/>
    <s v="HTL"/>
    <x v="4"/>
    <s v="USD"/>
    <n v="10019.209999999999"/>
    <n v="8616.5205999999998"/>
    <n v="10019.209999999999"/>
    <n v="997.21"/>
    <n v="857.60059999999999"/>
    <n v="997.21"/>
    <s v="SHA WELLNESS CLINIC MEXICO"/>
    <s v="Mexico"/>
    <x v="42"/>
    <x v="0"/>
    <n v="9.952980324796068E-2"/>
  </r>
  <r>
    <x v="1"/>
    <x v="1"/>
    <n v="189"/>
    <x v="16"/>
    <n v="26346"/>
    <s v="Hospedaje en San Bartolomé"/>
    <d v="2025-04-13T00:00:00"/>
    <d v="2025-04-20T00:00:00"/>
    <s v="HTL"/>
    <x v="4"/>
    <s v="USD"/>
    <n v="22000"/>
    <n v="18920"/>
    <n v="22000"/>
    <n v="0"/>
    <n v="0"/>
    <n v="0"/>
    <s v="EDEN ROCK ST BARTHS"/>
    <s v="Saint Bartholomey"/>
    <x v="2"/>
    <x v="0"/>
    <n v="0"/>
  </r>
  <r>
    <x v="1"/>
    <x v="1"/>
    <n v="189"/>
    <x v="16"/>
    <n v="25694"/>
    <s v="Vuelos MEX-PTY-SXM-PTY-MEX/Marc Kosberg"/>
    <d v="2025-04-13T00:00:00"/>
    <d v="2025-04-20T00:00:00"/>
    <s v="VLO"/>
    <x v="2"/>
    <s v="USD"/>
    <n v="1219.6600000000001"/>
    <n v="1048.9076"/>
    <n v="1219.6600000000001"/>
    <n v="0"/>
    <n v="0"/>
    <n v="0"/>
    <s v="Copa Airlines"/>
    <s v="Panama"/>
    <x v="2"/>
    <x v="0"/>
    <n v="0"/>
  </r>
  <r>
    <x v="1"/>
    <x v="1"/>
    <n v="189"/>
    <x v="16"/>
    <n v="25694"/>
    <s v="Vuelos MEX-PTY-SXM-PTY-MEX/Sofia Valanci"/>
    <d v="2025-04-13T00:00:00"/>
    <d v="2025-04-20T00:00:00"/>
    <s v="VLO"/>
    <x v="2"/>
    <s v="USD"/>
    <n v="1219.6600000000001"/>
    <n v="1048.9076"/>
    <n v="1219.6600000000001"/>
    <n v="0"/>
    <n v="0"/>
    <n v="0"/>
    <s v="Copa Airlines"/>
    <s v="Panama"/>
    <x v="2"/>
    <x v="0"/>
    <n v="0"/>
  </r>
  <r>
    <x v="1"/>
    <x v="1"/>
    <n v="189"/>
    <x v="16"/>
    <n v="25694"/>
    <s v="Vuelos MEX-PTY-SXM-PTY-MEX/Lara Kosberg"/>
    <d v="2025-04-13T00:00:00"/>
    <d v="2025-04-20T00:00:00"/>
    <s v="VLO"/>
    <x v="2"/>
    <s v="USD"/>
    <n v="1219.6600000000001"/>
    <n v="1048.9076"/>
    <n v="1219.6600000000001"/>
    <n v="0"/>
    <n v="0"/>
    <n v="0"/>
    <s v="Copa Airlines"/>
    <s v="Panama"/>
    <x v="2"/>
    <x v="0"/>
    <n v="0"/>
  </r>
  <r>
    <x v="1"/>
    <x v="1"/>
    <n v="189"/>
    <x v="16"/>
    <n v="25694"/>
    <s v="Vuelos MEX-PTY-SXM-PTY-MEX/Alan Berdichevsky"/>
    <d v="2025-04-13T00:00:00"/>
    <d v="2025-04-20T00:00:00"/>
    <s v="VLO"/>
    <x v="2"/>
    <s v="USD"/>
    <n v="1219.6600000000001"/>
    <n v="1048.9076"/>
    <n v="1219.6600000000001"/>
    <n v="0"/>
    <n v="0"/>
    <n v="0"/>
    <s v="Copa Airlines"/>
    <s v="Panama"/>
    <x v="2"/>
    <x v="0"/>
    <n v="0"/>
  </r>
  <r>
    <x v="1"/>
    <x v="1"/>
    <n v="189"/>
    <x v="16"/>
    <n v="25694"/>
    <s v="Vuelos MEX-PTY-SXM-PTY-MEX/Mónica Berger"/>
    <d v="2025-04-13T00:00:00"/>
    <d v="2025-04-20T00:00:00"/>
    <s v="VLO"/>
    <x v="2"/>
    <s v="USD"/>
    <n v="1219.6600000000001"/>
    <n v="1048.9076"/>
    <n v="1219.6600000000001"/>
    <n v="0"/>
    <n v="0"/>
    <n v="0"/>
    <s v="Copa Airlines"/>
    <s v="Panama"/>
    <x v="2"/>
    <x v="0"/>
    <n v="0"/>
  </r>
  <r>
    <x v="1"/>
    <x v="1"/>
    <n v="189"/>
    <x v="16"/>
    <n v="25694"/>
    <s v="Vuelos MEX-PTY-SXM-PTY-MEX/Liam Berdichevsky"/>
    <d v="2025-04-13T00:00:00"/>
    <d v="2025-04-20T00:00:00"/>
    <s v="VLO"/>
    <x v="2"/>
    <s v="USD"/>
    <n v="1013.76"/>
    <n v="871.83359999999993"/>
    <n v="1013.76"/>
    <n v="0"/>
    <n v="0"/>
    <n v="0"/>
    <s v="Copa Airlines"/>
    <s v="Panama"/>
    <x v="2"/>
    <x v="0"/>
    <n v="0"/>
  </r>
  <r>
    <x v="1"/>
    <x v="1"/>
    <n v="189"/>
    <x v="16"/>
    <n v="25694"/>
    <s v="Vuelos MEX-PTY-SXM-PTY-MEX/Giulian Berdichevsky"/>
    <d v="2025-04-13T00:00:00"/>
    <d v="2025-04-20T00:00:00"/>
    <s v="VLO"/>
    <x v="2"/>
    <s v="USD"/>
    <n v="1013.76"/>
    <n v="871.83359999999993"/>
    <n v="1013.76"/>
    <n v="0"/>
    <n v="0"/>
    <n v="0"/>
    <s v="Copa Airlines"/>
    <s v="Panama"/>
    <x v="2"/>
    <x v="0"/>
    <n v="0"/>
  </r>
  <r>
    <x v="1"/>
    <x v="1"/>
    <n v="189"/>
    <x v="16"/>
    <n v="27924"/>
    <s v="Vuelo St Maarten-St Barth/Marc Kosberg"/>
    <d v="2025-04-13T00:00:00"/>
    <d v="2025-04-20T00:00:00"/>
    <s v="VLO"/>
    <x v="2"/>
    <s v="USD"/>
    <n v="234.23"/>
    <n v="201.43779999999998"/>
    <n v="234.23"/>
    <n v="0"/>
    <n v="0"/>
    <n v="0"/>
    <s v="WINAIR"/>
    <s v="St Maarten"/>
    <x v="2"/>
    <x v="0"/>
    <n v="0"/>
  </r>
  <r>
    <x v="1"/>
    <x v="1"/>
    <n v="189"/>
    <x v="16"/>
    <n v="27924"/>
    <s v="Vuelo St Maarten-St Barth/Sofia Valanci"/>
    <d v="2025-04-13T00:00:00"/>
    <d v="2025-04-20T00:00:00"/>
    <s v="VLO"/>
    <x v="2"/>
    <s v="USD"/>
    <n v="234.23"/>
    <n v="201.43779999999998"/>
    <n v="234.23"/>
    <n v="0"/>
    <n v="0"/>
    <n v="0"/>
    <s v="WINAIR"/>
    <s v="St Maarten"/>
    <x v="2"/>
    <x v="0"/>
    <n v="0"/>
  </r>
  <r>
    <x v="1"/>
    <x v="1"/>
    <n v="189"/>
    <x v="16"/>
    <n v="27924"/>
    <s v="Vuelo St Maarten-St Barth/Lara Kosberg"/>
    <d v="2025-04-13T00:00:00"/>
    <d v="2025-04-20T00:00:00"/>
    <s v="VLO"/>
    <x v="2"/>
    <s v="USD"/>
    <n v="234.23"/>
    <n v="201.43779999999998"/>
    <n v="234.23"/>
    <n v="0"/>
    <n v="0"/>
    <n v="0"/>
    <s v="WINAIR"/>
    <s v="St Maarten"/>
    <x v="2"/>
    <x v="0"/>
    <n v="0"/>
  </r>
  <r>
    <x v="1"/>
    <x v="1"/>
    <n v="189"/>
    <x v="16"/>
    <n v="27924"/>
    <s v="Vuelo St Maarten-St Barth/Alan Berdichevsky"/>
    <d v="2025-04-13T00:00:00"/>
    <d v="2025-04-20T00:00:00"/>
    <s v="VLO"/>
    <x v="2"/>
    <s v="USD"/>
    <n v="234.23"/>
    <n v="201.43779999999998"/>
    <n v="234.23"/>
    <n v="0"/>
    <n v="0"/>
    <n v="0"/>
    <s v="WINAIR"/>
    <s v="St Maarten"/>
    <x v="2"/>
    <x v="0"/>
    <n v="0"/>
  </r>
  <r>
    <x v="1"/>
    <x v="1"/>
    <n v="189"/>
    <x v="16"/>
    <n v="27924"/>
    <s v="Vuelo St Maarten-St Barth/Mónica Berger"/>
    <d v="2025-04-13T00:00:00"/>
    <d v="2025-04-20T00:00:00"/>
    <s v="VLO"/>
    <x v="2"/>
    <s v="USD"/>
    <n v="217.23"/>
    <n v="186.81779999999998"/>
    <n v="217.23"/>
    <n v="0"/>
    <n v="0"/>
    <n v="0"/>
    <s v="WINAIR"/>
    <s v="St Maarten"/>
    <x v="2"/>
    <x v="0"/>
    <n v="0"/>
  </r>
  <r>
    <x v="1"/>
    <x v="1"/>
    <n v="189"/>
    <x v="16"/>
    <n v="27924"/>
    <s v="Vuelo St Maarten-St Barth/Liam Berdichevsky"/>
    <d v="2025-04-13T00:00:00"/>
    <d v="2025-04-20T00:00:00"/>
    <s v="VLO"/>
    <x v="2"/>
    <s v="USD"/>
    <n v="193.23"/>
    <n v="166.17779999999999"/>
    <n v="193.23"/>
    <n v="0"/>
    <n v="0"/>
    <n v="0"/>
    <s v="WINAIR"/>
    <s v="St Maarten"/>
    <x v="2"/>
    <x v="0"/>
    <n v="0"/>
  </r>
  <r>
    <x v="1"/>
    <x v="1"/>
    <n v="189"/>
    <x v="16"/>
    <n v="27924"/>
    <s v="Vuelo St Maarten-St Barth/Giulian Berdichevsky"/>
    <d v="2025-04-13T00:00:00"/>
    <d v="2025-04-20T00:00:00"/>
    <s v="VLO"/>
    <x v="2"/>
    <s v="USD"/>
    <n v="193.23"/>
    <n v="166.17779999999999"/>
    <n v="193.23"/>
    <n v="0"/>
    <n v="0"/>
    <n v="0"/>
    <s v="WINAIR"/>
    <s v="St Maarten"/>
    <x v="2"/>
    <x v="0"/>
    <n v="0"/>
  </r>
  <r>
    <x v="1"/>
    <x v="1"/>
    <n v="189"/>
    <x v="16"/>
    <n v="23590"/>
    <s v="Vuelo NLU-CLQ-NLU/Alan Berdichevsky"/>
    <d v="2025-05-01T00:00:00"/>
    <d v="2025-05-04T00:00:00"/>
    <s v="VLO"/>
    <x v="2"/>
    <s v="USD"/>
    <n v="193.67"/>
    <n v="166.55619999999999"/>
    <n v="193.67"/>
    <n v="0"/>
    <n v="0"/>
    <n v="0"/>
    <s v="AEROMÉXICO"/>
    <s v="Mexico"/>
    <x v="4"/>
    <x v="0"/>
    <n v="0"/>
  </r>
  <r>
    <x v="1"/>
    <x v="1"/>
    <n v="189"/>
    <x v="16"/>
    <n v="23590"/>
    <s v="Vuelo NLU-CLQ-NLU/Lara Kosberg"/>
    <d v="2025-05-01T00:00:00"/>
    <d v="2025-05-04T00:00:00"/>
    <s v="VLO"/>
    <x v="2"/>
    <s v="USD"/>
    <n v="193.67"/>
    <n v="166.55619999999999"/>
    <n v="193.67"/>
    <n v="0"/>
    <n v="0"/>
    <n v="0"/>
    <s v="AEROMÉXICO"/>
    <s v="Mexico"/>
    <x v="4"/>
    <x v="0"/>
    <n v="0"/>
  </r>
  <r>
    <x v="1"/>
    <x v="1"/>
    <n v="189"/>
    <x v="16"/>
    <n v="23590"/>
    <s v="Vuelo NLU-CLQ-NLU/Mónica Berger"/>
    <d v="2025-05-01T00:00:00"/>
    <d v="2025-05-04T00:00:00"/>
    <s v="VLO"/>
    <x v="2"/>
    <s v="USD"/>
    <n v="193.67"/>
    <n v="166.55619999999999"/>
    <n v="193.67"/>
    <n v="0"/>
    <n v="0"/>
    <n v="0"/>
    <s v="AEROMÉXICO"/>
    <s v="Mexico"/>
    <x v="4"/>
    <x v="0"/>
    <n v="0"/>
  </r>
  <r>
    <x v="1"/>
    <x v="1"/>
    <n v="189"/>
    <x v="16"/>
    <n v="23590"/>
    <s v="Vuelo NLU-CLQ-NLU/Liam Berdichevsky"/>
    <d v="2025-05-01T00:00:00"/>
    <d v="2025-05-04T00:00:00"/>
    <s v="VLO"/>
    <x v="2"/>
    <s v="USD"/>
    <n v="193.67"/>
    <n v="166.55619999999999"/>
    <n v="193.67"/>
    <n v="0"/>
    <n v="0"/>
    <n v="0"/>
    <s v="AEROMÉXICO"/>
    <s v="Mexico"/>
    <x v="4"/>
    <x v="0"/>
    <n v="0"/>
  </r>
  <r>
    <x v="1"/>
    <x v="1"/>
    <n v="189"/>
    <x v="16"/>
    <n v="23590"/>
    <s v="Vuelo NLU-CLQ-NLU/Giulian Berdichevsky"/>
    <d v="2025-05-01T00:00:00"/>
    <d v="2025-05-04T00:00:00"/>
    <s v="VLO"/>
    <x v="2"/>
    <s v="USD"/>
    <n v="193.67"/>
    <n v="166.55619999999999"/>
    <n v="193.67"/>
    <n v="0"/>
    <n v="0"/>
    <n v="0"/>
    <s v="AEROMÉXICO"/>
    <s v="Mexico"/>
    <x v="4"/>
    <x v="0"/>
    <n v="0"/>
  </r>
  <r>
    <x v="1"/>
    <x v="1"/>
    <n v="189"/>
    <x v="16"/>
    <n v="23590"/>
    <s v="Vuelo NLU-CLQ-NLU/Marc Kosberg"/>
    <d v="2025-04-13T00:00:00"/>
    <d v="2025-05-04T00:00:00"/>
    <s v="VLO"/>
    <x v="2"/>
    <s v="USD"/>
    <n v="183.17"/>
    <n v="157.52619999999999"/>
    <n v="183.17"/>
    <n v="0"/>
    <n v="0"/>
    <n v="0"/>
    <s v="AEROMÉXICO"/>
    <s v="Mexico"/>
    <x v="2"/>
    <x v="0"/>
    <n v="0"/>
  </r>
  <r>
    <x v="1"/>
    <x v="1"/>
    <n v="189"/>
    <x v="16"/>
    <n v="23590"/>
    <s v="Vuelo NLU-CLQ-NLU/Sofia Valanci"/>
    <d v="2025-04-13T00:00:00"/>
    <d v="2025-05-04T00:00:00"/>
    <s v="VLO"/>
    <x v="2"/>
    <s v="USD"/>
    <n v="183.17"/>
    <n v="157.52619999999999"/>
    <n v="183.17"/>
    <n v="0"/>
    <n v="0"/>
    <n v="0"/>
    <s v="AEROMÉXICO"/>
    <s v="Mexico"/>
    <x v="2"/>
    <x v="0"/>
    <n v="0"/>
  </r>
  <r>
    <x v="1"/>
    <x v="1"/>
    <n v="189"/>
    <x v="16"/>
    <n v="0"/>
    <s v="Sobrecomisión"/>
    <d v="2025-04-13T00:00:00"/>
    <d v="2025-05-04T00:00:00"/>
    <s v="HPS"/>
    <x v="1"/>
    <s v="USD"/>
    <n v="1062.49"/>
    <n v="913.7414"/>
    <n v="1062.49"/>
    <n v="1062.49"/>
    <n v="913.7414"/>
    <n v="1062.49"/>
    <s v="FEES"/>
    <n v="0"/>
    <x v="2"/>
    <x v="0"/>
    <n v="1"/>
  </r>
  <r>
    <x v="1"/>
    <x v="1"/>
    <n v="190"/>
    <x v="22"/>
    <n v="25024"/>
    <s v="IBERIA"/>
    <d v="2025-04-10T00:00:00"/>
    <d v="2025-04-20T00:00:00"/>
    <s v="VLO"/>
    <x v="2"/>
    <s v="USD"/>
    <n v="5626.99"/>
    <n v="4839.2114000000001"/>
    <n v="5626.99"/>
    <n v="0"/>
    <n v="0"/>
    <n v="0"/>
    <s v="Iberia"/>
    <s v="Spain"/>
    <x v="38"/>
    <x v="0"/>
    <n v="0"/>
  </r>
  <r>
    <x v="1"/>
    <x v="1"/>
    <n v="191"/>
    <x v="20"/>
    <n v="25780"/>
    <s v="RENTA DE TRANSPORTACION"/>
    <d v="2025-03-14T00:00:00"/>
    <d v="2025-03-15T00:00:00"/>
    <s v="TRF"/>
    <x v="5"/>
    <s v="EUR"/>
    <n v="720"/>
    <n v="720"/>
    <n v="835.19999999999993"/>
    <n v="99.74"/>
    <n v="99.74"/>
    <n v="115.69839999999999"/>
    <s v="ROLZO"/>
    <s v="United Kingdom"/>
    <x v="50"/>
    <x v="0"/>
    <n v="0.13852777777777778"/>
  </r>
  <r>
    <x v="1"/>
    <x v="1"/>
    <n v="192"/>
    <x v="16"/>
    <n v="26368"/>
    <s v="Hospedaje en Lanai City"/>
    <d v="2024-12-06T00:00:00"/>
    <d v="2024-12-09T00:00:00"/>
    <s v="HTL"/>
    <x v="4"/>
    <s v="USD"/>
    <n v="5250"/>
    <n v="4515"/>
    <n v="5250"/>
    <n v="525"/>
    <n v="451.5"/>
    <n v="525"/>
    <s v="SENSEI LANAI A FOUR SEASONS RESORT"/>
    <s v="United States"/>
    <x v="10"/>
    <x v="2"/>
    <n v="0.1"/>
  </r>
  <r>
    <x v="1"/>
    <x v="1"/>
    <n v="193"/>
    <x v="20"/>
    <n v="25409"/>
    <s v="RECORRIDO POR EGIPTO Y TURQUIA"/>
    <d v="2025-04-05T00:00:00"/>
    <d v="2025-04-14T00:00:00"/>
    <s v="PKT"/>
    <x v="0"/>
    <s v="USD"/>
    <n v="12220"/>
    <n v="10509.2"/>
    <n v="12220"/>
    <n v="1536"/>
    <n v="1320.96"/>
    <n v="1536"/>
    <s v="Nubia Tours"/>
    <s v="Egypt"/>
    <x v="37"/>
    <x v="0"/>
    <n v="0.12569558101472994"/>
  </r>
  <r>
    <x v="1"/>
    <x v="1"/>
    <n v="193"/>
    <x v="20"/>
    <n v="23331"/>
    <s v="SERVICIOS EN TURQUIA CON ICON"/>
    <d v="2025-04-14T00:00:00"/>
    <d v="2025-04-20T00:00:00"/>
    <s v="PKT"/>
    <x v="0"/>
    <s v="USD"/>
    <n v="23000"/>
    <n v="19780"/>
    <n v="23000"/>
    <n v="2168"/>
    <n v="1864.48"/>
    <n v="2168"/>
    <s v="Icons &amp; Styles"/>
    <s v="Turkey"/>
    <x v="2"/>
    <x v="0"/>
    <n v="9.4260869565217398E-2"/>
  </r>
  <r>
    <x v="1"/>
    <x v="1"/>
    <n v="193"/>
    <x v="20"/>
    <n v="26638"/>
    <s v="VUELO CON AJET Kayseri (ASR) east ?stanbul (SAW)"/>
    <d v="2025-04-19T00:00:00"/>
    <d v="2025-04-19T00:00:00"/>
    <s v="ABC"/>
    <x v="2"/>
    <s v="USD"/>
    <n v="594.79999999999995"/>
    <n v="511.52799999999996"/>
    <n v="594.79999999999995"/>
    <n v="0"/>
    <n v="0"/>
    <n v="0"/>
    <s v="AJET"/>
    <s v="Turkey"/>
    <x v="2"/>
    <x v="0"/>
    <n v="0"/>
  </r>
  <r>
    <x v="1"/>
    <x v="1"/>
    <n v="193"/>
    <x v="20"/>
    <n v="26659"/>
    <s v="Barco Set Nefru"/>
    <d v="2025-04-09T00:00:00"/>
    <d v="2025-04-13T00:00:00"/>
    <s v="CRC"/>
    <x v="8"/>
    <s v="USD"/>
    <n v="15200"/>
    <n v="13072"/>
    <n v="15200"/>
    <n v="1520"/>
    <n v="1307.2"/>
    <n v="1520"/>
    <s v="EGYPT BEYOND"/>
    <s v="Egypt"/>
    <x v="38"/>
    <x v="0"/>
    <n v="0.1"/>
  </r>
  <r>
    <x v="1"/>
    <x v="1"/>
    <n v="193"/>
    <x v="20"/>
    <n v="24263"/>
    <s v="VUELO CON TURKISH CAI IST"/>
    <d v="2025-04-04T00:00:00"/>
    <d v="2025-04-05T00:00:00"/>
    <s v="ABC"/>
    <x v="2"/>
    <s v="USD"/>
    <n v="758.58"/>
    <n v="652.37880000000007"/>
    <n v="758.58"/>
    <n v="0"/>
    <n v="0"/>
    <n v="0"/>
    <s v="Turkish Airlines"/>
    <s v="Turkey"/>
    <x v="37"/>
    <x v="0"/>
    <n v="0"/>
  </r>
  <r>
    <x v="1"/>
    <x v="1"/>
    <n v="193"/>
    <x v="20"/>
    <n v="24263"/>
    <s v="VUELO IST CAI CON TURKISH 2 PERSONAS E BUSINESS"/>
    <d v="2025-04-20T00:00:00"/>
    <d v="2025-04-20T00:00:00"/>
    <s v="ABC"/>
    <x v="2"/>
    <s v="USD"/>
    <n v="7891.76"/>
    <n v="6786.9135999999999"/>
    <n v="7891.76"/>
    <n v="0"/>
    <n v="0"/>
    <n v="0"/>
    <s v="Turkish Airlines"/>
    <s v="Turkey"/>
    <x v="3"/>
    <x v="0"/>
    <n v="0"/>
  </r>
  <r>
    <x v="1"/>
    <x v="1"/>
    <n v="193"/>
    <x v="20"/>
    <n v="25409"/>
    <s v="Tramites de visas y Meet &amp; Greet Y TOURS"/>
    <d v="2025-04-04T00:00:00"/>
    <d v="2025-04-05T00:00:00"/>
    <s v="VIS"/>
    <x v="7"/>
    <s v="USD"/>
    <n v="438"/>
    <n v="376.68"/>
    <n v="438"/>
    <n v="0"/>
    <n v="0"/>
    <n v="0"/>
    <s v="Nubia Tours"/>
    <s v="Egypt"/>
    <x v="37"/>
    <x v="0"/>
    <n v="0"/>
  </r>
  <r>
    <x v="1"/>
    <x v="1"/>
    <n v="193"/>
    <x v="20"/>
    <n v="23331"/>
    <s v="1 NOCHE EXTRA EN IST HOTEL ST REGIS Y TRANSFER IN OUT PARA 4 PAX"/>
    <d v="2025-04-19T00:00:00"/>
    <d v="2025-04-20T00:00:00"/>
    <s v="PKT"/>
    <x v="0"/>
    <s v="USD"/>
    <n v="2063"/>
    <n v="1774.18"/>
    <n v="2063"/>
    <n v="220.81"/>
    <n v="189.89660000000001"/>
    <n v="220.81"/>
    <s v="Icons &amp; Styles"/>
    <s v="Turkey"/>
    <x v="2"/>
    <x v="0"/>
    <n v="0.10703344643722734"/>
  </r>
  <r>
    <x v="1"/>
    <x v="1"/>
    <n v="193"/>
    <x v="20"/>
    <n v="23331"/>
    <s v="REEMBOLSO DE SERV NO UTILIZADOS"/>
    <d v="2025-06-27T00:00:00"/>
    <d v="2025-06-27T00:00:00"/>
    <s v="PKT"/>
    <x v="0"/>
    <s v="USD"/>
    <n v="-1511.89"/>
    <n v="-1300.2254"/>
    <n v="-1511.89"/>
    <n v="0"/>
    <n v="0"/>
    <n v="0"/>
    <s v="REEMBOLSOS"/>
    <s v="Turkey"/>
    <x v="18"/>
    <x v="0"/>
    <n v="0"/>
  </r>
  <r>
    <x v="1"/>
    <x v="1"/>
    <n v="193"/>
    <x v="20"/>
    <n v="0"/>
    <s v="FEE PARA JAIME GOROZPE"/>
    <d v="2025-04-04T00:00:00"/>
    <d v="2025-06-27T00:00:00"/>
    <s v="HPS"/>
    <x v="1"/>
    <s v="USD"/>
    <n v="1000"/>
    <n v="860"/>
    <n v="1000"/>
    <n v="1000"/>
    <n v="860"/>
    <n v="1000"/>
    <s v="FEES"/>
    <n v="0"/>
    <x v="37"/>
    <x v="0"/>
    <n v="1"/>
  </r>
  <r>
    <x v="1"/>
    <x v="1"/>
    <n v="193"/>
    <x v="20"/>
    <n v="0"/>
    <s v="SOBRECOMISION"/>
    <d v="2025-04-04T00:00:00"/>
    <d v="2025-06-27T00:00:00"/>
    <s v="HPS"/>
    <x v="1"/>
    <s v="USD"/>
    <n v="6039.28"/>
    <n v="5193.7807999999995"/>
    <n v="6039.28"/>
    <n v="6039.28"/>
    <n v="5193.7807999999995"/>
    <n v="6039.28"/>
    <s v="FEES"/>
    <n v="0"/>
    <x v="37"/>
    <x v="0"/>
    <n v="1"/>
  </r>
  <r>
    <x v="1"/>
    <x v="1"/>
    <n v="193"/>
    <x v="20"/>
    <n v="28934"/>
    <s v="TE SANCHEZ RODOLFO MR"/>
    <d v="2025-04-04T00:00:00"/>
    <s v="0000-00-00"/>
    <s v="VLO"/>
    <x v="2"/>
    <s v="USD"/>
    <n v="466.99"/>
    <n v="401.6114"/>
    <n v="466.99"/>
    <n v="0"/>
    <n v="0"/>
    <n v="0"/>
    <s v="F1S USA"/>
    <s v="United States"/>
    <x v="37"/>
    <x v="0"/>
    <n v="0"/>
  </r>
  <r>
    <x v="1"/>
    <x v="1"/>
    <n v="193"/>
    <x v="20"/>
    <n v="28934"/>
    <s v="TE RUELAS OMAR MR"/>
    <d v="2025-04-04T00:00:00"/>
    <s v="0000-00-00"/>
    <s v="VLO"/>
    <x v="2"/>
    <s v="USD"/>
    <n v="466.99"/>
    <n v="401.6114"/>
    <n v="466.99"/>
    <n v="0"/>
    <n v="0"/>
    <n v="0"/>
    <s v="F1S USA"/>
    <s v="United States"/>
    <x v="37"/>
    <x v="0"/>
    <n v="0"/>
  </r>
  <r>
    <x v="1"/>
    <x v="1"/>
    <n v="194"/>
    <x v="23"/>
    <n v="26427"/>
    <s v="Pebble Beach Resorts"/>
    <d v="2025-05-22T00:00:00"/>
    <d v="2025-05-26T00:00:00"/>
    <s v="HTL"/>
    <x v="4"/>
    <s v="USD"/>
    <n v="8470.11"/>
    <n v="7284.2946000000002"/>
    <n v="8470.11"/>
    <n v="750"/>
    <n v="645"/>
    <n v="750"/>
    <s v="Pebble Beach Resorts"/>
    <s v="United States"/>
    <x v="7"/>
    <x v="0"/>
    <n v="8.8546665863843563E-2"/>
  </r>
  <r>
    <x v="1"/>
    <x v="1"/>
    <n v="195"/>
    <x v="22"/>
    <n v="26429"/>
    <s v="LACURE"/>
    <d v="2025-07-12T00:00:00"/>
    <d v="2025-07-19T00:00:00"/>
    <s v="HTL"/>
    <x v="4"/>
    <s v="EUR"/>
    <n v="16000"/>
    <n v="16000"/>
    <n v="18560"/>
    <n v="0"/>
    <n v="0"/>
    <n v="0"/>
    <s v="LACURE"/>
    <s v="France"/>
    <x v="20"/>
    <x v="0"/>
    <n v="0"/>
  </r>
  <r>
    <x v="1"/>
    <x v="1"/>
    <n v="196"/>
    <x v="16"/>
    <n v="24224"/>
    <s v="Vuelo MEX-MIA-SJU-SXM-MIA-MEX/Daniel JavKIN"/>
    <d v="2025-05-14T00:00:00"/>
    <d v="2025-05-25T00:00:00"/>
    <s v="VLO"/>
    <x v="2"/>
    <s v="USD"/>
    <n v="2286.2399999999998"/>
    <n v="1966.1663999999998"/>
    <n v="2286.2399999999998"/>
    <n v="0"/>
    <n v="0"/>
    <n v="0"/>
    <s v="American Airlines"/>
    <s v="United States"/>
    <x v="6"/>
    <x v="0"/>
    <n v="0"/>
  </r>
  <r>
    <x v="1"/>
    <x v="1"/>
    <n v="196"/>
    <x v="16"/>
    <n v="24224"/>
    <s v="Vuelo MEX-MIA-SJU-SXM-MIA-MEX/Ilana Besquin"/>
    <d v="2025-05-14T00:00:00"/>
    <d v="2025-05-25T00:00:00"/>
    <s v="VLO"/>
    <x v="2"/>
    <s v="USD"/>
    <n v="2197.84"/>
    <n v="1890.1424000000002"/>
    <n v="2197.84"/>
    <n v="0"/>
    <n v="0"/>
    <n v="0"/>
    <s v="American Airlines"/>
    <s v="United States"/>
    <x v="6"/>
    <x v="0"/>
    <n v="0"/>
  </r>
  <r>
    <x v="1"/>
    <x v="1"/>
    <n v="196"/>
    <x v="16"/>
    <n v="0"/>
    <s v="Fee de emisión de vuelos"/>
    <d v="2025-05-14T00:00:00"/>
    <d v="2025-05-25T00:00:00"/>
    <s v="HPS"/>
    <x v="1"/>
    <s v="USD"/>
    <n v="70"/>
    <n v="60.199999999999996"/>
    <n v="70"/>
    <n v="70"/>
    <n v="60.199999999999996"/>
    <n v="70"/>
    <s v="FEES"/>
    <n v="0"/>
    <x v="6"/>
    <x v="0"/>
    <n v="1"/>
  </r>
  <r>
    <x v="1"/>
    <x v="1"/>
    <n v="196"/>
    <x v="16"/>
    <n v="27920"/>
    <s v="Vuelo San Juan-St Barth/Daniel Javkin"/>
    <d v="2025-05-20T00:00:00"/>
    <d v="2025-05-20T00:00:00"/>
    <s v="VLO"/>
    <x v="2"/>
    <s v="USD"/>
    <n v="349.5"/>
    <n v="300.57"/>
    <n v="349.5"/>
    <n v="0"/>
    <n v="0"/>
    <n v="0"/>
    <s v="TRADEWIND AVIATION"/>
    <s v="United States"/>
    <x v="7"/>
    <x v="0"/>
    <n v="0"/>
  </r>
  <r>
    <x v="1"/>
    <x v="1"/>
    <n v="196"/>
    <x v="16"/>
    <n v="27920"/>
    <s v="Vuelo San Juan-St Barth/Ilana Besquin"/>
    <d v="2025-05-20T00:00:00"/>
    <d v="2025-05-20T00:00:00"/>
    <s v="VLO"/>
    <x v="2"/>
    <s v="USD"/>
    <n v="349.5"/>
    <n v="300.57"/>
    <n v="349.5"/>
    <n v="0"/>
    <n v="0"/>
    <n v="0"/>
    <s v="TRADEWIND AVIATION"/>
    <s v="United States"/>
    <x v="7"/>
    <x v="0"/>
    <n v="0"/>
  </r>
  <r>
    <x v="1"/>
    <x v="1"/>
    <n v="196"/>
    <x v="16"/>
    <n v="27924"/>
    <s v="Vuelo St Barth-St Maarten/Daniel Javkin"/>
    <d v="2025-05-24T00:00:00"/>
    <d v="2025-05-24T00:00:00"/>
    <s v="VLO"/>
    <x v="2"/>
    <s v="USD"/>
    <n v="148.6"/>
    <n v="127.79599999999999"/>
    <n v="148.6"/>
    <n v="0"/>
    <n v="0"/>
    <n v="0"/>
    <s v="WINAIR"/>
    <s v="St Maarten"/>
    <x v="7"/>
    <x v="0"/>
    <n v="0"/>
  </r>
  <r>
    <x v="1"/>
    <x v="1"/>
    <n v="196"/>
    <x v="16"/>
    <n v="27924"/>
    <s v="Vuelo St Barth-St Maarten/Ilana Besquin"/>
    <d v="2025-05-24T00:00:00"/>
    <d v="2025-05-24T00:00:00"/>
    <s v="VLO"/>
    <x v="2"/>
    <s v="USD"/>
    <n v="148.6"/>
    <n v="127.79599999999999"/>
    <n v="148.6"/>
    <n v="0"/>
    <n v="0"/>
    <n v="0"/>
    <s v="WINAIR"/>
    <s v="St Maarten"/>
    <x v="7"/>
    <x v="0"/>
    <n v="0"/>
  </r>
  <r>
    <x v="1"/>
    <x v="1"/>
    <n v="196"/>
    <x v="16"/>
    <n v="28203"/>
    <s v="Hospedaje en Miami"/>
    <d v="2025-05-24T00:00:00"/>
    <d v="2025-05-25T00:00:00"/>
    <s v="HTL"/>
    <x v="4"/>
    <s v="USD"/>
    <n v="513.05999999999995"/>
    <n v="441.23159999999996"/>
    <n v="513.05999999999995"/>
    <n v="124.25"/>
    <n v="106.855"/>
    <n v="124.25"/>
    <s v="MR C MIAMI COCONUT GROVE"/>
    <s v="United States"/>
    <x v="7"/>
    <x v="0"/>
    <n v="0.24217440455307374"/>
  </r>
  <r>
    <x v="1"/>
    <x v="1"/>
    <n v="196"/>
    <x v="16"/>
    <n v="29194"/>
    <s v="Hospedaje"/>
    <d v="2025-05-14T00:00:00"/>
    <d v="2025-05-25T00:00:00"/>
    <s v="HTL"/>
    <x v="4"/>
    <s v="USD"/>
    <n v="2038"/>
    <n v="1752.68"/>
    <n v="2038"/>
    <n v="203.8"/>
    <n v="175.268"/>
    <n v="203.8"/>
    <s v="SAGE LODGE"/>
    <s v="United States"/>
    <x v="6"/>
    <x v="0"/>
    <n v="0.1"/>
  </r>
  <r>
    <x v="1"/>
    <x v="1"/>
    <n v="196"/>
    <x v="16"/>
    <n v="29962"/>
    <s v="Hospedaje"/>
    <d v="2025-05-14T00:00:00"/>
    <d v="2025-05-25T00:00:00"/>
    <s v="HTL"/>
    <x v="4"/>
    <s v="USD"/>
    <n v="6851"/>
    <n v="5891.86"/>
    <n v="6851"/>
    <n v="644"/>
    <n v="553.84"/>
    <n v="644"/>
    <s v="HOTEL BARRIERE LE CARL GUSTAF SAINT-BARTH"/>
    <s v="Saint Bartholomey"/>
    <x v="6"/>
    <x v="0"/>
    <n v="9.4000875784557E-2"/>
  </r>
  <r>
    <x v="1"/>
    <x v="1"/>
    <n v="197"/>
    <x v="22"/>
    <n v="26452"/>
    <s v="FAIRMONT WHISTLER"/>
    <d v="2025-03-15T00:00:00"/>
    <d v="2025-03-20T00:00:00"/>
    <s v="HTL"/>
    <x v="4"/>
    <s v="USD"/>
    <n v="8116.89"/>
    <n v="6980.5254000000004"/>
    <n v="8116.89"/>
    <n v="611.53"/>
    <n v="525.91579999999999"/>
    <n v="611.53"/>
    <s v="FAIRMONT CHATEAU WHISTLER"/>
    <s v="Canada"/>
    <x v="50"/>
    <x v="0"/>
    <n v="7.5340432111313568E-2"/>
  </r>
  <r>
    <x v="1"/>
    <x v="1"/>
    <n v="197"/>
    <x v="22"/>
    <n v="0"/>
    <s v="Gastos de Operación"/>
    <d v="2025-03-15T00:00:00"/>
    <d v="2025-03-20T00:00:00"/>
    <s v="HPS"/>
    <x v="1"/>
    <s v="USD"/>
    <n v="385.77"/>
    <n v="331.76220000000001"/>
    <n v="385.77"/>
    <n v="385.77"/>
    <n v="331.76220000000001"/>
    <n v="385.77"/>
    <s v="FEES"/>
    <n v="0"/>
    <x v="50"/>
    <x v="0"/>
    <n v="1"/>
  </r>
  <r>
    <x v="1"/>
    <x v="1"/>
    <n v="197"/>
    <x v="22"/>
    <n v="0"/>
    <s v="Diferencia por tipo de cambio a favor"/>
    <d v="2025-03-15T00:00:00"/>
    <d v="2025-03-20T00:00:00"/>
    <s v="HPS"/>
    <x v="1"/>
    <s v="USD"/>
    <n v="244.34"/>
    <n v="210.13239999999999"/>
    <n v="244.34"/>
    <n v="244.34"/>
    <n v="210.13239999999999"/>
    <n v="244.34"/>
    <s v="FEES"/>
    <n v="0"/>
    <x v="50"/>
    <x v="0"/>
    <n v="1"/>
  </r>
  <r>
    <x v="1"/>
    <x v="1"/>
    <n v="198"/>
    <x v="23"/>
    <n v="25904"/>
    <s v="Four Seasons Otemachi Monica"/>
    <d v="2025-10-24T00:00:00"/>
    <d v="2025-10-27T00:00:00"/>
    <s v="HTL"/>
    <x v="4"/>
    <s v="USD"/>
    <n v="5064"/>
    <n v="4355.04"/>
    <n v="5064"/>
    <n v="381.26"/>
    <n v="327.8836"/>
    <n v="381.26"/>
    <s v="FOUR SEASONS HOTEL TOKYO AT OTEMACHI"/>
    <s v="Japan"/>
    <x v="21"/>
    <x v="0"/>
    <n v="7.5288309636650869E-2"/>
  </r>
  <r>
    <x v="1"/>
    <x v="1"/>
    <n v="198"/>
    <x v="23"/>
    <n v="25904"/>
    <s v="Four Seasons Otemachi Rodrigo"/>
    <d v="2025-10-24T00:00:00"/>
    <d v="2025-10-27T00:00:00"/>
    <s v="HTL"/>
    <x v="4"/>
    <s v="USD"/>
    <n v="5064"/>
    <n v="4355.04"/>
    <n v="5064"/>
    <n v="381.26"/>
    <n v="327.8836"/>
    <n v="381.26"/>
    <s v="FOUR SEASONS HOTEL TOKYO AT OTEMACHI"/>
    <s v="Japan"/>
    <x v="21"/>
    <x v="0"/>
    <n v="7.5288309636650869E-2"/>
  </r>
  <r>
    <x v="1"/>
    <x v="1"/>
    <n v="198"/>
    <x v="23"/>
    <n v="25904"/>
    <s v="Four Seasons Otemachi Andrea"/>
    <d v="2025-10-24T00:00:00"/>
    <d v="2025-10-27T00:00:00"/>
    <s v="HTL"/>
    <x v="4"/>
    <s v="USD"/>
    <n v="5064"/>
    <n v="4355.04"/>
    <n v="5064"/>
    <n v="381.26"/>
    <n v="327.8836"/>
    <n v="381.26"/>
    <s v="FOUR SEASONS HOTEL TOKYO AT OTEMACHI"/>
    <s v="Japan"/>
    <x v="21"/>
    <x v="0"/>
    <n v="7.5288309636650869E-2"/>
  </r>
  <r>
    <x v="1"/>
    <x v="1"/>
    <n v="198"/>
    <x v="23"/>
    <n v="25022"/>
    <s v="Peninsula Tokyo Monica"/>
    <d v="2025-11-01T00:00:00"/>
    <d v="2025-11-02T00:00:00"/>
    <s v="HTL"/>
    <x v="4"/>
    <s v="USD"/>
    <n v="1658"/>
    <n v="1425.8799999999999"/>
    <n v="1658"/>
    <n v="186.09"/>
    <n v="160.03739999999999"/>
    <n v="186.09"/>
    <s v="THE PENINSULA TOKYO"/>
    <s v="Japan"/>
    <x v="22"/>
    <x v="0"/>
    <n v="0.11223763570566948"/>
  </r>
  <r>
    <x v="1"/>
    <x v="1"/>
    <n v="198"/>
    <x v="23"/>
    <n v="25022"/>
    <s v="Peninsula Tokyo Rodrigo"/>
    <d v="2025-11-01T00:00:00"/>
    <d v="2025-11-02T00:00:00"/>
    <s v="HTL"/>
    <x v="4"/>
    <s v="USD"/>
    <n v="1658"/>
    <n v="1425.8799999999999"/>
    <n v="1658"/>
    <n v="186.09"/>
    <n v="160.03739999999999"/>
    <n v="186.09"/>
    <s v="THE PENINSULA TOKYO"/>
    <s v="Japan"/>
    <x v="22"/>
    <x v="0"/>
    <n v="0.11223763570566948"/>
  </r>
  <r>
    <x v="1"/>
    <x v="1"/>
    <n v="198"/>
    <x v="23"/>
    <n v="25022"/>
    <s v="Peninsula Tokyo Andrea"/>
    <d v="2025-11-01T00:00:00"/>
    <d v="2025-11-02T00:00:00"/>
    <s v="HTL"/>
    <x v="4"/>
    <s v="USD"/>
    <n v="1658"/>
    <n v="1425.8799999999999"/>
    <n v="1658"/>
    <n v="186.09"/>
    <n v="160.03739999999999"/>
    <n v="186.09"/>
    <s v="THE PENINSULA TOKYO"/>
    <s v="Japan"/>
    <x v="22"/>
    <x v="0"/>
    <n v="0.11223763570566948"/>
  </r>
  <r>
    <x v="1"/>
    <x v="1"/>
    <n v="198"/>
    <x v="23"/>
    <n v="25365"/>
    <s v="THE SHINMONZEN MONICA"/>
    <d v="2025-11-28T00:00:00"/>
    <d v="2025-11-30T00:00:00"/>
    <s v="HTL"/>
    <x v="4"/>
    <s v="USD"/>
    <n v="3770"/>
    <n v="3242.2"/>
    <n v="3770"/>
    <n v="293.54000000000002"/>
    <n v="252.4444"/>
    <n v="293.54000000000002"/>
    <s v="THE SHINMONZEN"/>
    <s v="Japan"/>
    <x v="32"/>
    <x v="0"/>
    <n v="7.7862068965517242E-2"/>
  </r>
  <r>
    <x v="1"/>
    <x v="1"/>
    <n v="198"/>
    <x v="23"/>
    <n v="25365"/>
    <s v="THE SHINMONZEN RODRIGO"/>
    <d v="2025-11-28T00:00:00"/>
    <d v="2025-11-30T00:00:00"/>
    <s v="HTL"/>
    <x v="4"/>
    <s v="USD"/>
    <n v="4910"/>
    <n v="4222.6000000000004"/>
    <n v="4910"/>
    <n v="362"/>
    <n v="311.32"/>
    <n v="362"/>
    <s v="THE SHINMONZEN"/>
    <s v="Japan"/>
    <x v="32"/>
    <x v="0"/>
    <n v="7.372708757637475E-2"/>
  </r>
  <r>
    <x v="1"/>
    <x v="1"/>
    <n v="198"/>
    <x v="23"/>
    <n v="25365"/>
    <s v="THE SHINMONZEN ANDREA"/>
    <d v="2025-11-28T00:00:00"/>
    <d v="2025-11-30T00:00:00"/>
    <s v="HTL"/>
    <x v="4"/>
    <s v="USD"/>
    <n v="4910"/>
    <n v="4222.6000000000004"/>
    <n v="4910"/>
    <n v="362"/>
    <n v="311.32"/>
    <n v="362"/>
    <s v="THE SHINMONZEN"/>
    <s v="Japan"/>
    <x v="32"/>
    <x v="0"/>
    <n v="7.372708757637475E-2"/>
  </r>
  <r>
    <x v="1"/>
    <x v="1"/>
    <n v="198"/>
    <x v="23"/>
    <n v="25338"/>
    <s v="SERVICIOS TERRESTRES - EXO JAPON"/>
    <d v="2025-10-24T00:00:00"/>
    <d v="2025-11-30T00:00:00"/>
    <s v="PKT"/>
    <x v="0"/>
    <s v="USD"/>
    <n v="32203"/>
    <n v="27694.579999999998"/>
    <n v="32203"/>
    <n v="4147.6400000000003"/>
    <n v="3566.9704000000002"/>
    <n v="4147.6400000000003"/>
    <s v="EXO Travel"/>
    <s v="Singapore"/>
    <x v="21"/>
    <x v="0"/>
    <n v="0.12879669596000373"/>
  </r>
  <r>
    <x v="1"/>
    <x v="1"/>
    <n v="198"/>
    <x v="23"/>
    <n v="25904"/>
    <s v="Four Seasons Otemachi Rodrigo Extensión"/>
    <d v="2025-10-22T00:00:00"/>
    <d v="2025-10-24T00:00:00"/>
    <s v="HTL"/>
    <x v="4"/>
    <s v="USD"/>
    <n v="4736.3999999999996"/>
    <n v="4073.3039999999996"/>
    <n v="4736.3999999999996"/>
    <n v="373.99"/>
    <n v="321.63139999999999"/>
    <n v="373.99"/>
    <s v="FOUR SEASONS HOTEL TOKYO AT OTEMACHI"/>
    <s v="Japan"/>
    <x v="21"/>
    <x v="0"/>
    <n v="7.8960814120429032E-2"/>
  </r>
  <r>
    <x v="1"/>
    <x v="1"/>
    <n v="198"/>
    <x v="23"/>
    <n v="25904"/>
    <s v="Four Seasons Otemachi Javier"/>
    <d v="2025-10-24T00:00:00"/>
    <d v="2025-10-27T00:00:00"/>
    <s v="HTL"/>
    <x v="4"/>
    <s v="USD"/>
    <n v="4690.01"/>
    <n v="4033.4086000000002"/>
    <n v="4690.01"/>
    <n v="354.39"/>
    <n v="304.77539999999999"/>
    <n v="354.39"/>
    <s v="FOUR SEASONS HOTEL TOKYO AT OTEMACHI"/>
    <s v="Japan"/>
    <x v="21"/>
    <x v="0"/>
    <n v="7.5562738672198981E-2"/>
  </r>
  <r>
    <x v="1"/>
    <x v="1"/>
    <n v="198"/>
    <x v="23"/>
    <n v="25022"/>
    <s v="Peninsula Tokyo Javier"/>
    <d v="2025-11-01T00:00:00"/>
    <d v="2025-11-03T00:00:00"/>
    <s v="HTL"/>
    <x v="4"/>
    <s v="USD"/>
    <n v="2758.08"/>
    <n v="2371.9488000000001"/>
    <n v="2758.08"/>
    <n v="186.09"/>
    <n v="160.03739999999999"/>
    <n v="186.09"/>
    <s v="THE PENINSULA TOKYO"/>
    <s v="Japan"/>
    <x v="22"/>
    <x v="0"/>
    <n v="6.7470849286460147E-2"/>
  </r>
  <r>
    <x v="1"/>
    <x v="1"/>
    <n v="198"/>
    <x v="23"/>
    <n v="25365"/>
    <s v="THE SHINMONZEN JAVIER"/>
    <d v="2025-11-28T00:00:00"/>
    <d v="2025-11-30T00:00:00"/>
    <s v="HTL"/>
    <x v="4"/>
    <s v="USD"/>
    <n v="5208"/>
    <n v="4478.88"/>
    <n v="5208"/>
    <n v="377"/>
    <n v="324.21999999999997"/>
    <n v="377"/>
    <s v="THE SHINMONZEN"/>
    <s v="Japan"/>
    <x v="32"/>
    <x v="0"/>
    <n v="7.2388632872503841E-2"/>
  </r>
  <r>
    <x v="1"/>
    <x v="1"/>
    <n v="198"/>
    <x v="23"/>
    <n v="25906"/>
    <s v="HATSUHANA HAKONE JAVIER"/>
    <d v="2025-11-27T00:00:00"/>
    <d v="2025-11-28T00:00:00"/>
    <s v="HTL"/>
    <x v="4"/>
    <s v="USD"/>
    <n v="1289"/>
    <n v="1108.54"/>
    <n v="1289"/>
    <n v="117.74"/>
    <n v="101.2564"/>
    <n v="117.74"/>
    <s v="ODAKYU HOTEL HATSUHANA"/>
    <s v="Japan"/>
    <x v="32"/>
    <x v="0"/>
    <n v="9.1342125678820787E-2"/>
  </r>
  <r>
    <x v="1"/>
    <x v="1"/>
    <n v="198"/>
    <x v="23"/>
    <n v="24989"/>
    <s v="HYATT KANAZAWA JAVIER"/>
    <d v="2025-10-31T00:00:00"/>
    <d v="2025-11-01T00:00:00"/>
    <s v="HTL"/>
    <x v="4"/>
    <s v="USD"/>
    <n v="306.60000000000002"/>
    <n v="263.67599999999999"/>
    <n v="306.60000000000002"/>
    <n v="22.55"/>
    <n v="19.393000000000001"/>
    <n v="22.55"/>
    <s v="HYATT CENTRIC KANAZAWA"/>
    <s v="Japan"/>
    <x v="22"/>
    <x v="0"/>
    <n v="7.3548597521200257E-2"/>
  </r>
  <r>
    <x v="1"/>
    <x v="1"/>
    <n v="199"/>
    <x v="20"/>
    <n v="24443"/>
    <s v="FOUR SEASONS HOTEL THE SURF CLUB SURFSIDE"/>
    <d v="2025-02-09T00:00:00"/>
    <d v="2025-02-11T00:00:00"/>
    <s v="HTL"/>
    <x v="4"/>
    <s v="USD"/>
    <n v="4395"/>
    <n v="3779.7"/>
    <n v="4395"/>
    <n v="439.5"/>
    <n v="377.96999999999997"/>
    <n v="439.5"/>
    <s v="FOUR SEASONS HOTEL AT THE SURF CLUB, SURFSIDE, FLORIDA"/>
    <s v="United States"/>
    <x v="43"/>
    <x v="0"/>
    <n v="0.1"/>
  </r>
  <r>
    <x v="1"/>
    <x v="1"/>
    <n v="200"/>
    <x v="27"/>
    <n v="26535"/>
    <s v="Gravity Haus Vail"/>
    <d v="2025-03-19T00:00:00"/>
    <d v="2025-03-24T00:00:00"/>
    <s v="HTL"/>
    <x v="4"/>
    <s v="USD"/>
    <n v="3998.77"/>
    <n v="3438.9422"/>
    <n v="3998.77"/>
    <n v="0"/>
    <n v="0"/>
    <n v="0"/>
    <s v="GRAVITY HAUS VAIL"/>
    <s v="United States"/>
    <x v="46"/>
    <x v="0"/>
    <n v="0"/>
  </r>
  <r>
    <x v="1"/>
    <x v="1"/>
    <n v="201"/>
    <x v="27"/>
    <n v="26535"/>
    <s v="Gravity Haus Vail"/>
    <d v="2025-03-19T00:00:00"/>
    <d v="2025-03-24T00:00:00"/>
    <s v="HTL"/>
    <x v="4"/>
    <s v="USD"/>
    <n v="3998.77"/>
    <n v="3438.9422"/>
    <n v="3998.77"/>
    <n v="1443.6"/>
    <n v="1241.4959999999999"/>
    <n v="1443.6"/>
    <s v="GRAVITY HAUS VAIL"/>
    <s v="United States"/>
    <x v="46"/>
    <x v="0"/>
    <n v="0.36101101088584736"/>
  </r>
  <r>
    <x v="1"/>
    <x v="1"/>
    <n v="202"/>
    <x v="16"/>
    <n v="24401"/>
    <s v="Servicios y hospedaje en Marruecos"/>
    <d v="2025-10-10T00:00:00"/>
    <d v="2025-10-19T00:00:00"/>
    <s v="HTL"/>
    <x v="4"/>
    <s v="USD"/>
    <n v="16671.37"/>
    <n v="14337.378199999999"/>
    <n v="16671.37"/>
    <n v="0"/>
    <n v="0"/>
    <n v="0"/>
    <s v="WE PLAN"/>
    <s v="Morocco"/>
    <x v="24"/>
    <x v="0"/>
    <n v="0"/>
  </r>
  <r>
    <x v="1"/>
    <x v="1"/>
    <n v="202"/>
    <x v="16"/>
    <n v="23921"/>
    <s v="Revisado del Vuelo CDG-RAK-CDG/Gloria Ines"/>
    <d v="2025-10-10T00:00:00"/>
    <d v="2025-10-19T00:00:00"/>
    <s v="VLO"/>
    <x v="2"/>
    <s v="USD"/>
    <n v="122.7"/>
    <n v="105.52200000000001"/>
    <n v="122.7"/>
    <n v="0"/>
    <n v="0"/>
    <n v="0"/>
    <s v="Air France"/>
    <s v="France"/>
    <x v="24"/>
    <x v="0"/>
    <n v="0"/>
  </r>
  <r>
    <x v="1"/>
    <x v="1"/>
    <n v="202"/>
    <x v="16"/>
    <n v="23921"/>
    <s v="Revisado del vuelo CDG-RAK-CDG/Melissa Losada"/>
    <d v="2025-10-10T00:00:00"/>
    <d v="2025-10-19T00:00:00"/>
    <s v="VLO"/>
    <x v="2"/>
    <s v="USD"/>
    <n v="122.7"/>
    <n v="105.52200000000001"/>
    <n v="122.7"/>
    <n v="0"/>
    <n v="0"/>
    <n v="0"/>
    <s v="Air France"/>
    <s v="France"/>
    <x v="24"/>
    <x v="0"/>
    <n v="0"/>
  </r>
  <r>
    <x v="1"/>
    <x v="1"/>
    <n v="202"/>
    <x v="16"/>
    <n v="23921"/>
    <s v="Revisado del vuelo CDG-RAK-CDG/Gloria Losada"/>
    <d v="2025-10-10T00:00:00"/>
    <d v="2025-10-19T00:00:00"/>
    <s v="VLO"/>
    <x v="2"/>
    <s v="USD"/>
    <n v="122.7"/>
    <n v="105.52200000000001"/>
    <n v="122.7"/>
    <n v="0"/>
    <n v="0"/>
    <n v="0"/>
    <s v="Air France"/>
    <s v="France"/>
    <x v="24"/>
    <x v="0"/>
    <n v="0"/>
  </r>
  <r>
    <x v="1"/>
    <x v="1"/>
    <n v="202"/>
    <x v="16"/>
    <n v="23921"/>
    <s v="EMD del revisado del vlo CDG-RAK-CDG/Gloria Ines"/>
    <d v="2025-10-10T00:00:00"/>
    <d v="2025-10-19T00:00:00"/>
    <s v="VLO"/>
    <x v="2"/>
    <s v="USD"/>
    <n v="113"/>
    <n v="97.179999999999993"/>
    <n v="113"/>
    <n v="0"/>
    <n v="0"/>
    <n v="0"/>
    <s v="Air France"/>
    <s v="France"/>
    <x v="24"/>
    <x v="0"/>
    <n v="0"/>
  </r>
  <r>
    <x v="1"/>
    <x v="1"/>
    <n v="202"/>
    <x v="16"/>
    <n v="23921"/>
    <s v="EMD del revisado del vuelo CDG-RAK-CDG/Melissa Losada"/>
    <d v="2025-10-10T00:00:00"/>
    <d v="2025-10-19T00:00:00"/>
    <s v="VLO"/>
    <x v="2"/>
    <s v="USD"/>
    <n v="113"/>
    <n v="97.179999999999993"/>
    <n v="113"/>
    <n v="0"/>
    <n v="0"/>
    <n v="0"/>
    <s v="Air France"/>
    <s v="France"/>
    <x v="24"/>
    <x v="0"/>
    <n v="0"/>
  </r>
  <r>
    <x v="1"/>
    <x v="1"/>
    <n v="202"/>
    <x v="16"/>
    <n v="23921"/>
    <s v="EMD del Revisado del vlo CDG-RAK-CDG/Gloria Losada"/>
    <d v="2025-10-10T00:00:00"/>
    <d v="2025-10-19T00:00:00"/>
    <s v="VLO"/>
    <x v="2"/>
    <s v="USD"/>
    <n v="113"/>
    <n v="97.179999999999993"/>
    <n v="113"/>
    <n v="0"/>
    <n v="0"/>
    <n v="0"/>
    <s v="Air France"/>
    <s v="France"/>
    <x v="24"/>
    <x v="0"/>
    <n v="0"/>
  </r>
  <r>
    <x v="1"/>
    <x v="1"/>
    <n v="202"/>
    <x v="16"/>
    <n v="23921"/>
    <s v="Vuelo MEX-CDG-MEX/Melissa Losada"/>
    <d v="2025-10-10T00:00:00"/>
    <d v="2025-10-19T00:00:00"/>
    <s v="VLO"/>
    <x v="2"/>
    <s v="USD"/>
    <n v="4828.93"/>
    <n v="4152.8798000000006"/>
    <n v="4828.93"/>
    <n v="0"/>
    <n v="0"/>
    <n v="0"/>
    <s v="Air France"/>
    <s v="France"/>
    <x v="24"/>
    <x v="0"/>
    <n v="0"/>
  </r>
  <r>
    <x v="1"/>
    <x v="1"/>
    <n v="202"/>
    <x v="16"/>
    <n v="23921"/>
    <s v="Vuelo CDG-RAK-CDG/Gloria Ines"/>
    <d v="2025-10-10T00:00:00"/>
    <d v="2025-10-19T00:00:00"/>
    <s v="VLO"/>
    <x v="2"/>
    <s v="USD"/>
    <n v="1274.9000000000001"/>
    <n v="1096.414"/>
    <n v="1274.9000000000001"/>
    <n v="0"/>
    <n v="0"/>
    <n v="0"/>
    <s v="Air France"/>
    <s v="France"/>
    <x v="24"/>
    <x v="0"/>
    <n v="0"/>
  </r>
  <r>
    <x v="1"/>
    <x v="1"/>
    <n v="202"/>
    <x v="16"/>
    <n v="23921"/>
    <s v="Vuelo CDG-RAK-CDG/Melissa Losada"/>
    <d v="2025-10-10T00:00:00"/>
    <d v="2025-10-19T00:00:00"/>
    <s v="VLO"/>
    <x v="2"/>
    <s v="USD"/>
    <n v="1274.9000000000001"/>
    <n v="1096.414"/>
    <n v="1274.9000000000001"/>
    <n v="0"/>
    <n v="0"/>
    <n v="0"/>
    <s v="Air France"/>
    <s v="France"/>
    <x v="24"/>
    <x v="0"/>
    <n v="0"/>
  </r>
  <r>
    <x v="1"/>
    <x v="1"/>
    <n v="202"/>
    <x v="16"/>
    <n v="23921"/>
    <s v="Vuelo CDG-RAK-CDG/Gloria Losada"/>
    <d v="2025-10-10T00:00:00"/>
    <d v="2025-10-19T00:00:00"/>
    <s v="VLO"/>
    <x v="2"/>
    <s v="USD"/>
    <n v="1274.9000000000001"/>
    <n v="1096.414"/>
    <n v="1274.9000000000001"/>
    <n v="0"/>
    <n v="0"/>
    <n v="0"/>
    <s v="Air France"/>
    <s v="France"/>
    <x v="24"/>
    <x v="0"/>
    <n v="0"/>
  </r>
  <r>
    <x v="1"/>
    <x v="1"/>
    <n v="202"/>
    <x v="16"/>
    <n v="28934"/>
    <s v="Revisado vuelo CDG-RAK-CDG/Gloria Losada"/>
    <d v="2026-01-16T00:00:00"/>
    <d v="2026-02-25T00:00:00"/>
    <s v="VLO"/>
    <x v="2"/>
    <s v="USD"/>
    <n v="58.4"/>
    <n v="50.223999999999997"/>
    <n v="58.4"/>
    <n v="0"/>
    <n v="0"/>
    <n v="0"/>
    <s v="F1S USA"/>
    <s v="United States"/>
    <x v="29"/>
    <x v="1"/>
    <n v="0"/>
  </r>
  <r>
    <x v="1"/>
    <x v="1"/>
    <n v="202"/>
    <x v="16"/>
    <n v="28934"/>
    <s v="Revisado vuelo CDG-RAK-CDG/Gloria Losada"/>
    <d v="2026-01-16T00:00:00"/>
    <d v="2026-02-25T00:00:00"/>
    <s v="VLO"/>
    <x v="2"/>
    <s v="USD"/>
    <n v="117"/>
    <n v="100.62"/>
    <n v="117"/>
    <n v="0"/>
    <n v="0"/>
    <n v="0"/>
    <s v="F1S USA"/>
    <s v="United States"/>
    <x v="29"/>
    <x v="1"/>
    <n v="0"/>
  </r>
  <r>
    <x v="1"/>
    <x v="1"/>
    <n v="202"/>
    <x v="16"/>
    <n v="28934"/>
    <s v="Revisado vuelo CDG-RAK-CDG/Gloria Losada"/>
    <d v="2026-01-16T00:00:00"/>
    <d v="2026-02-25T00:00:00"/>
    <s v="VLO"/>
    <x v="2"/>
    <s v="USD"/>
    <n v="58.4"/>
    <n v="50.223999999999997"/>
    <n v="58.4"/>
    <n v="0"/>
    <n v="0"/>
    <n v="0"/>
    <s v="F1S USA"/>
    <s v="United States"/>
    <x v="29"/>
    <x v="1"/>
    <n v="0"/>
  </r>
  <r>
    <x v="1"/>
    <x v="1"/>
    <n v="202"/>
    <x v="16"/>
    <n v="28934"/>
    <s v="Revisado vuelo CDG-RAK-CDG/Gloria Losada"/>
    <d v="2026-01-16T00:00:00"/>
    <d v="2026-02-25T00:00:00"/>
    <s v="VLO"/>
    <x v="2"/>
    <s v="USD"/>
    <n v="117"/>
    <n v="100.62"/>
    <n v="117"/>
    <n v="0"/>
    <n v="0"/>
    <n v="0"/>
    <s v="F1S USA"/>
    <s v="United States"/>
    <x v="29"/>
    <x v="1"/>
    <n v="0"/>
  </r>
  <r>
    <x v="1"/>
    <x v="1"/>
    <n v="202"/>
    <x v="16"/>
    <n v="0"/>
    <s v="Fee de emisión"/>
    <d v="2026-01-16T00:00:00"/>
    <d v="2026-02-25T00:00:00"/>
    <s v="HPS"/>
    <x v="1"/>
    <s v="USD"/>
    <n v="70"/>
    <n v="60.199999999999996"/>
    <n v="70"/>
    <n v="70"/>
    <n v="60.199999999999996"/>
    <n v="70"/>
    <s v="FEES"/>
    <n v="0"/>
    <x v="29"/>
    <x v="1"/>
    <n v="1"/>
  </r>
  <r>
    <x v="1"/>
    <x v="1"/>
    <n v="202"/>
    <x v="16"/>
    <n v="28934"/>
    <s v="Revisado vuelo CDG-RAK-CDG/Melissa Losada"/>
    <d v="2026-01-16T00:00:00"/>
    <d v="2026-02-25T00:00:00"/>
    <s v="VLO"/>
    <x v="2"/>
    <s v="USD"/>
    <n v="58.4"/>
    <n v="50.223999999999997"/>
    <n v="58.4"/>
    <n v="0"/>
    <n v="0"/>
    <n v="0"/>
    <s v="F1S USA"/>
    <s v="United States"/>
    <x v="29"/>
    <x v="1"/>
    <n v="0"/>
  </r>
  <r>
    <x v="1"/>
    <x v="1"/>
    <n v="202"/>
    <x v="16"/>
    <n v="28934"/>
    <s v="Revisado vuelo CDG-RAK-CDG/Melissa Losada"/>
    <d v="2026-01-16T00:00:00"/>
    <d v="2026-02-25T00:00:00"/>
    <s v="VLO"/>
    <x v="2"/>
    <s v="USD"/>
    <n v="117"/>
    <n v="100.62"/>
    <n v="117"/>
    <n v="0"/>
    <n v="0"/>
    <n v="0"/>
    <s v="F1S USA"/>
    <s v="United States"/>
    <x v="29"/>
    <x v="1"/>
    <n v="0"/>
  </r>
  <r>
    <x v="1"/>
    <x v="1"/>
    <n v="202"/>
    <x v="16"/>
    <n v="0"/>
    <s v="Fee de emisión"/>
    <d v="2026-01-16T00:00:00"/>
    <d v="2026-02-25T00:00:00"/>
    <s v="HPS"/>
    <x v="1"/>
    <s v="USD"/>
    <n v="35"/>
    <n v="30.099999999999998"/>
    <n v="35"/>
    <n v="35"/>
    <n v="30.099999999999998"/>
    <n v="35"/>
    <s v="FEES"/>
    <n v="0"/>
    <x v="29"/>
    <x v="1"/>
    <n v="1"/>
  </r>
  <r>
    <x v="1"/>
    <x v="1"/>
    <n v="202"/>
    <x v="16"/>
    <n v="28934"/>
    <s v="LOSADA ANGEL MELISSA"/>
    <d v="2026-02-10T00:00:00"/>
    <d v="2026-02-19T00:00:00"/>
    <s v="VLO"/>
    <x v="2"/>
    <s v="USD"/>
    <n v="777.01"/>
    <n v="668.22860000000003"/>
    <n v="777.01"/>
    <n v="0"/>
    <n v="0"/>
    <n v="0"/>
    <s v="F1S USA"/>
    <s v="United States"/>
    <x v="43"/>
    <x v="1"/>
    <n v="0"/>
  </r>
  <r>
    <x v="1"/>
    <x v="1"/>
    <n v="202"/>
    <x v="16"/>
    <n v="28934"/>
    <s v="LOSADA ANGEL MELISSA"/>
    <d v="2026-02-10T00:00:00"/>
    <d v="2026-02-19T00:00:00"/>
    <s v="VLO"/>
    <x v="2"/>
    <s v="USD"/>
    <n v="200"/>
    <n v="172"/>
    <n v="200"/>
    <n v="0"/>
    <n v="0"/>
    <n v="0"/>
    <s v="F1S USA"/>
    <s v="United States"/>
    <x v="43"/>
    <x v="1"/>
    <n v="0"/>
  </r>
  <r>
    <x v="1"/>
    <x v="1"/>
    <n v="202"/>
    <x v="16"/>
    <n v="0"/>
    <s v="Sobrecomisión"/>
    <d v="2025-10-10T00:00:00"/>
    <d v="2026-02-25T00:00:00"/>
    <s v="HPS"/>
    <x v="1"/>
    <s v="USD"/>
    <n v="4050.63"/>
    <n v="3483.5418"/>
    <n v="4050.63"/>
    <n v="4050.63"/>
    <n v="3483.5418"/>
    <n v="4050.63"/>
    <s v="FEES"/>
    <n v="0"/>
    <x v="24"/>
    <x v="0"/>
    <n v="1"/>
  </r>
  <r>
    <x v="1"/>
    <x v="1"/>
    <n v="203"/>
    <x v="23"/>
    <n v="23590"/>
    <s v="VUELO MEX - SFO"/>
    <d v="2025-05-21T00:00:00"/>
    <d v="2025-05-26T00:00:00"/>
    <s v="VLO"/>
    <x v="2"/>
    <s v="USD"/>
    <n v="2433.1999999999998"/>
    <n v="2092.5519999999997"/>
    <n v="2433.1999999999998"/>
    <n v="19.7"/>
    <n v="16.942"/>
    <n v="19.7"/>
    <s v="AEROMÉXICO"/>
    <s v="Mexico"/>
    <x v="7"/>
    <x v="0"/>
    <n v="8.096334045701134E-3"/>
  </r>
  <r>
    <x v="1"/>
    <x v="1"/>
    <n v="203"/>
    <x v="23"/>
    <n v="0"/>
    <s v="FEES VUELOS"/>
    <d v="2025-05-21T00:00:00"/>
    <d v="2025-05-26T00:00:00"/>
    <s v="HPS"/>
    <x v="1"/>
    <s v="USD"/>
    <n v="70"/>
    <n v="60.199999999999996"/>
    <n v="70"/>
    <n v="70"/>
    <n v="60.199999999999996"/>
    <n v="70"/>
    <s v="FEES"/>
    <n v="0"/>
    <x v="7"/>
    <x v="0"/>
    <n v="1"/>
  </r>
  <r>
    <x v="1"/>
    <x v="1"/>
    <n v="203"/>
    <x v="23"/>
    <n v="26554"/>
    <s v="FS SAN FRANCISCO EMBARCADERO"/>
    <d v="2025-05-21T00:00:00"/>
    <d v="2025-05-22T00:00:00"/>
    <s v="HTL"/>
    <x v="4"/>
    <s v="USD"/>
    <n v="1612.44"/>
    <n v="1386.6984"/>
    <n v="1612.44"/>
    <n v="137"/>
    <n v="117.82"/>
    <n v="137"/>
    <s v="FOUR SEASONS HOTEL SAN FRANCISCO AT EMBARCADERO"/>
    <s v="United States"/>
    <x v="7"/>
    <x v="0"/>
    <n v="8.4964401776190121E-2"/>
  </r>
  <r>
    <x v="1"/>
    <x v="1"/>
    <n v="204"/>
    <x v="16"/>
    <n v="25446"/>
    <s v="Pago de hospedaje"/>
    <d v="2025-06-14T00:00:00"/>
    <d v="2025-06-14T00:00:00"/>
    <s v="HTL"/>
    <x v="4"/>
    <s v="EUR"/>
    <n v="113650.44"/>
    <n v="113650.44"/>
    <n v="131834.5104"/>
    <n v="9415"/>
    <n v="9415"/>
    <n v="10921.4"/>
    <s v="Le Collectionist"/>
    <s v="France"/>
    <x v="15"/>
    <x v="0"/>
    <n v="8.2841738228202191E-2"/>
  </r>
  <r>
    <x v="1"/>
    <x v="1"/>
    <n v="204"/>
    <x v="16"/>
    <n v="25780"/>
    <s v="Traslado"/>
    <d v="2025-06-14T00:00:00"/>
    <d v="2025-06-14T00:00:00"/>
    <s v="TRF"/>
    <x v="5"/>
    <s v="EUR"/>
    <n v="220"/>
    <n v="220"/>
    <n v="255.2"/>
    <n v="33"/>
    <n v="33"/>
    <n v="38.279999999999994"/>
    <s v="ROLZO"/>
    <s v="United Kingdom"/>
    <x v="15"/>
    <x v="0"/>
    <n v="0.15"/>
  </r>
  <r>
    <x v="1"/>
    <x v="1"/>
    <n v="204"/>
    <x v="16"/>
    <n v="25780"/>
    <s v="Traslado"/>
    <d v="2025-06-14T00:00:00"/>
    <d v="2025-06-14T00:00:00"/>
    <s v="TRF"/>
    <x v="5"/>
    <s v="EUR"/>
    <n v="6395"/>
    <n v="6395"/>
    <n v="7418.2"/>
    <n v="959.25"/>
    <n v="959.25"/>
    <n v="1112.73"/>
    <s v="ROLZO"/>
    <s v="United Kingdom"/>
    <x v="15"/>
    <x v="0"/>
    <n v="0.15"/>
  </r>
  <r>
    <x v="1"/>
    <x v="1"/>
    <n v="204"/>
    <x v="16"/>
    <n v="0"/>
    <s v="Sobrecomisión"/>
    <d v="2025-06-14T00:00:00"/>
    <d v="2025-06-14T00:00:00"/>
    <s v="HPS"/>
    <x v="1"/>
    <s v="EUR"/>
    <n v="700.37"/>
    <n v="700.37"/>
    <n v="812.42919999999992"/>
    <n v="700.37"/>
    <n v="700.37"/>
    <n v="812.42919999999992"/>
    <s v="FEES"/>
    <n v="0"/>
    <x v="15"/>
    <x v="0"/>
    <n v="1"/>
  </r>
  <r>
    <x v="1"/>
    <x v="1"/>
    <n v="205"/>
    <x v="16"/>
    <n v="26574"/>
    <s v="Hospedaje en los cabos"/>
    <d v="2025-04-17T00:00:00"/>
    <d v="2025-04-23T00:00:00"/>
    <s v="HTL"/>
    <x v="4"/>
    <s v="MXN"/>
    <n v="868193.33"/>
    <n v="41673.279839999996"/>
    <n v="48618.826479999996"/>
    <n v="58255.6"/>
    <n v="2796.2687999999998"/>
    <n v="3262.3136"/>
    <s v="FOUR SEASONS RESORT AND RESIDENCES CABO SAN LUCAS AT CABO DEL SOL"/>
    <s v="Mexico"/>
    <x v="2"/>
    <x v="0"/>
    <n v="6.7099801377188656E-2"/>
  </r>
  <r>
    <x v="1"/>
    <x v="1"/>
    <n v="206"/>
    <x v="20"/>
    <n v="23966"/>
    <s v="VUELOS CON BA RUTA MEX LHR JNB LHR MEX"/>
    <d v="2025-03-19T00:00:00"/>
    <d v="2025-04-07T00:00:00"/>
    <s v="VLO"/>
    <x v="2"/>
    <s v="USD"/>
    <n v="8210"/>
    <n v="7060.5999999999995"/>
    <n v="8210"/>
    <n v="0"/>
    <n v="0"/>
    <n v="0"/>
    <s v="British Airways"/>
    <s v="United Kingdom"/>
    <x v="46"/>
    <x v="0"/>
    <n v="0"/>
  </r>
  <r>
    <x v="1"/>
    <x v="1"/>
    <n v="207"/>
    <x v="20"/>
    <n v="23921"/>
    <s v="PROMO 2X1 CON AF"/>
    <d v="2025-06-24T00:00:00"/>
    <d v="2025-07-14T00:00:00"/>
    <s v="VLO"/>
    <x v="2"/>
    <s v="USD"/>
    <n v="4370.66"/>
    <n v="3758.7675999999997"/>
    <n v="4370.66"/>
    <n v="0"/>
    <n v="0"/>
    <n v="0"/>
    <s v="Air France"/>
    <s v="France"/>
    <x v="18"/>
    <x v="0"/>
    <n v="0"/>
  </r>
  <r>
    <x v="1"/>
    <x v="1"/>
    <n v="208"/>
    <x v="20"/>
    <n v="23921"/>
    <s v="PROMO 2X1 CON AF"/>
    <d v="2025-06-24T00:00:00"/>
    <d v="2025-07-14T00:00:00"/>
    <s v="VLO"/>
    <x v="2"/>
    <s v="USD"/>
    <n v="4370.66"/>
    <n v="3758.7675999999997"/>
    <n v="4370.66"/>
    <n v="0"/>
    <n v="0"/>
    <n v="0"/>
    <s v="Air France"/>
    <s v="France"/>
    <x v="18"/>
    <x v="0"/>
    <n v="0"/>
  </r>
  <r>
    <x v="1"/>
    <x v="1"/>
    <n v="209"/>
    <x v="22"/>
    <n v="26612"/>
    <s v="VERSALLES"/>
    <d v="2025-04-24T00:00:00"/>
    <d v="2025-04-24T00:00:00"/>
    <s v="PKT"/>
    <x v="0"/>
    <s v="EUR"/>
    <n v="684.51"/>
    <n v="684.51"/>
    <n v="794.03159999999991"/>
    <n v="274.51"/>
    <n v="274.51"/>
    <n v="318.43159999999995"/>
    <s v="VIAJES LI-COLIBRI"/>
    <s v="France"/>
    <x v="3"/>
    <x v="0"/>
    <n v="0.40103139472031085"/>
  </r>
  <r>
    <x v="1"/>
    <x v="1"/>
    <n v="209"/>
    <x v="22"/>
    <n v="27387"/>
    <s v="PORTUGAL"/>
    <d v="2025-04-24T00:00:00"/>
    <d v="2025-04-24T00:00:00"/>
    <s v="PKT"/>
    <x v="0"/>
    <s v="EUR"/>
    <n v="1500"/>
    <n v="1500"/>
    <n v="1739.9999999999998"/>
    <n v="237"/>
    <n v="237"/>
    <n v="274.91999999999996"/>
    <s v="TEMPO VIP"/>
    <s v="Portugal"/>
    <x v="3"/>
    <x v="0"/>
    <n v="0.158"/>
  </r>
  <r>
    <x v="1"/>
    <x v="1"/>
    <n v="209"/>
    <x v="22"/>
    <n v="0"/>
    <s v="Gastos de Operación"/>
    <d v="2025-04-24T00:00:00"/>
    <d v="2025-04-24T00:00:00"/>
    <s v="HPS"/>
    <x v="1"/>
    <s v="EUR"/>
    <n v="108.68"/>
    <n v="108.68"/>
    <n v="126.0688"/>
    <n v="108.68"/>
    <n v="108.68"/>
    <n v="126.0688"/>
    <s v="FEES"/>
    <n v="0"/>
    <x v="3"/>
    <x v="0"/>
    <n v="1"/>
  </r>
  <r>
    <x v="1"/>
    <x v="1"/>
    <n v="210"/>
    <x v="24"/>
    <n v="26615"/>
    <s v="Round Hill Villa"/>
    <d v="2025-04-11T00:00:00"/>
    <d v="2025-04-15T00:00:00"/>
    <s v="HTL"/>
    <x v="4"/>
    <s v="USD"/>
    <n v="20882.560000000001"/>
    <n v="17959.0016"/>
    <n v="20882.560000000001"/>
    <n v="1666.76"/>
    <n v="1433.4135999999999"/>
    <n v="1666.76"/>
    <s v="ROUND HILL HOTEL AND VILLAS"/>
    <s v="Jamaica"/>
    <x v="38"/>
    <x v="0"/>
    <n v="7.9815884642495935E-2"/>
  </r>
  <r>
    <x v="1"/>
    <x v="1"/>
    <n v="211"/>
    <x v="24"/>
    <n v="26616"/>
    <s v="Transporte, Renta de Suburban blindado"/>
    <d v="2025-03-03T00:00:00"/>
    <d v="2025-03-06T00:00:00"/>
    <s v="TRF"/>
    <x v="5"/>
    <s v="USD"/>
    <n v="3500"/>
    <n v="3010"/>
    <n v="3500"/>
    <n v="1000"/>
    <n v="860"/>
    <n v="1000"/>
    <s v="ALAN REIDER"/>
    <s v="Mexico"/>
    <x v="47"/>
    <x v="0"/>
    <n v="0.2857142857142857"/>
  </r>
  <r>
    <x v="1"/>
    <x v="1"/>
    <n v="211"/>
    <x v="24"/>
    <n v="26616"/>
    <s v="$ horas extras de servicio de transporte y traslados en la cd mexico."/>
    <d v="2025-03-03T00:00:00"/>
    <d v="2025-03-06T00:00:00"/>
    <s v="TRF"/>
    <x v="5"/>
    <s v="USD"/>
    <n v="520"/>
    <n v="447.2"/>
    <n v="520"/>
    <n v="0"/>
    <n v="0"/>
    <n v="0"/>
    <s v="ALAN REIDER"/>
    <s v="Mexico"/>
    <x v="47"/>
    <x v="0"/>
    <n v="0"/>
  </r>
  <r>
    <x v="1"/>
    <x v="1"/>
    <n v="211"/>
    <x v="24"/>
    <n v="0"/>
    <s v="fee por servicio terrestre"/>
    <d v="2025-03-03T00:00:00"/>
    <d v="2025-03-06T00:00:00"/>
    <s v="HPS"/>
    <x v="1"/>
    <s v="USD"/>
    <n v="68.2"/>
    <n v="58.652000000000001"/>
    <n v="68.2"/>
    <n v="68.2"/>
    <n v="58.652000000000001"/>
    <n v="68.2"/>
    <s v="FEES"/>
    <n v="0"/>
    <x v="47"/>
    <x v="0"/>
    <n v="1"/>
  </r>
  <r>
    <x v="1"/>
    <x v="1"/>
    <n v="212"/>
    <x v="16"/>
    <n v="26648"/>
    <s v="Hospedaje en vail"/>
    <d v="2025-04-12T00:00:00"/>
    <d v="2025-04-19T00:00:00"/>
    <s v="HTL"/>
    <x v="4"/>
    <s v="USD"/>
    <n v="10883.89"/>
    <n v="9360.1453999999994"/>
    <n v="10883.89"/>
    <n v="0"/>
    <n v="0"/>
    <n v="0"/>
    <s v="INVITEDHOME VAIL"/>
    <s v="United States"/>
    <x v="38"/>
    <x v="0"/>
    <n v="0"/>
  </r>
  <r>
    <x v="1"/>
    <x v="1"/>
    <n v="212"/>
    <x v="16"/>
    <n v="28934"/>
    <s v="MEX-DEN-MEX/Enrique Acevedo"/>
    <d v="2025-04-12T00:00:00"/>
    <d v="2025-04-19T00:00:00"/>
    <s v="VLO"/>
    <x v="2"/>
    <s v="USD"/>
    <n v="1551.5"/>
    <n v="1334.29"/>
    <n v="1551.5"/>
    <n v="22.72"/>
    <n v="19.539199999999997"/>
    <n v="22.72"/>
    <s v="F1S USA"/>
    <s v="United States"/>
    <x v="38"/>
    <x v="0"/>
    <n v="1.4643893006767644E-2"/>
  </r>
  <r>
    <x v="1"/>
    <x v="1"/>
    <n v="212"/>
    <x v="16"/>
    <n v="28934"/>
    <s v="MEX-DEN-MEX/Florentina Romo"/>
    <d v="2025-04-12T00:00:00"/>
    <d v="2025-04-19T00:00:00"/>
    <s v="VLO"/>
    <x v="2"/>
    <s v="USD"/>
    <n v="1551.5"/>
    <n v="1334.29"/>
    <n v="1551.5"/>
    <n v="22.72"/>
    <n v="19.539199999999997"/>
    <n v="22.72"/>
    <s v="F1S USA"/>
    <s v="United States"/>
    <x v="38"/>
    <x v="0"/>
    <n v="1.4643893006767644E-2"/>
  </r>
  <r>
    <x v="1"/>
    <x v="1"/>
    <n v="212"/>
    <x v="16"/>
    <n v="28934"/>
    <s v="MEX-DEN-MEX/Emilio Acevedo"/>
    <d v="2025-04-12T00:00:00"/>
    <d v="2025-04-19T00:00:00"/>
    <s v="VLO"/>
    <x v="2"/>
    <s v="USD"/>
    <n v="1551.5"/>
    <n v="1334.29"/>
    <n v="1551.5"/>
    <n v="22.72"/>
    <n v="19.539199999999997"/>
    <n v="22.72"/>
    <s v="F1S USA"/>
    <s v="United States"/>
    <x v="38"/>
    <x v="0"/>
    <n v="1.4643893006767644E-2"/>
  </r>
  <r>
    <x v="1"/>
    <x v="1"/>
    <n v="212"/>
    <x v="16"/>
    <n v="28934"/>
    <s v="MEX-DEN-MEX/Patricio Acevedo"/>
    <d v="2025-04-12T00:00:00"/>
    <d v="2025-04-19T00:00:00"/>
    <s v="VLO"/>
    <x v="2"/>
    <s v="USD"/>
    <n v="1551.5"/>
    <n v="1334.29"/>
    <n v="1551.5"/>
    <n v="22.72"/>
    <n v="19.539199999999997"/>
    <n v="22.72"/>
    <s v="F1S USA"/>
    <s v="United States"/>
    <x v="38"/>
    <x v="0"/>
    <n v="1.4643893006767644E-2"/>
  </r>
  <r>
    <x v="1"/>
    <x v="1"/>
    <n v="212"/>
    <x v="16"/>
    <n v="28934"/>
    <s v="Otros cargos/Enrique Acevedo"/>
    <d v="2025-04-12T00:00:00"/>
    <d v="2025-04-19T00:00:00"/>
    <s v="VLO"/>
    <x v="2"/>
    <s v="USD"/>
    <n v="22.7"/>
    <n v="19.521999999999998"/>
    <n v="22.7"/>
    <n v="0"/>
    <n v="0"/>
    <n v="0"/>
    <s v="F1S USA"/>
    <s v="United States"/>
    <x v="38"/>
    <x v="0"/>
    <n v="0"/>
  </r>
  <r>
    <x v="1"/>
    <x v="1"/>
    <n v="212"/>
    <x v="16"/>
    <n v="28934"/>
    <s v="Otros cargos/Florentina Romo"/>
    <d v="2025-04-12T00:00:00"/>
    <d v="2025-04-19T00:00:00"/>
    <s v="VLO"/>
    <x v="2"/>
    <s v="USD"/>
    <n v="25.4"/>
    <n v="21.843999999999998"/>
    <n v="25.4"/>
    <n v="0"/>
    <n v="0"/>
    <n v="0"/>
    <s v="F1S USA"/>
    <s v="United States"/>
    <x v="38"/>
    <x v="0"/>
    <n v="0"/>
  </r>
  <r>
    <x v="1"/>
    <x v="1"/>
    <n v="212"/>
    <x v="16"/>
    <n v="28934"/>
    <s v="Otros cargos/Emilio Acevedo"/>
    <d v="2025-04-12T00:00:00"/>
    <d v="2025-04-19T00:00:00"/>
    <s v="VLO"/>
    <x v="2"/>
    <s v="USD"/>
    <n v="22.7"/>
    <n v="19.521999999999998"/>
    <n v="22.7"/>
    <n v="0"/>
    <n v="0"/>
    <n v="0"/>
    <s v="F1S USA"/>
    <s v="United States"/>
    <x v="38"/>
    <x v="0"/>
    <n v="0"/>
  </r>
  <r>
    <x v="1"/>
    <x v="1"/>
    <n v="212"/>
    <x v="16"/>
    <n v="28934"/>
    <s v="Otros cargos/Patricio Acevedo"/>
    <d v="2025-04-12T00:00:00"/>
    <d v="2025-04-19T00:00:00"/>
    <s v="VLO"/>
    <x v="2"/>
    <s v="USD"/>
    <n v="25.4"/>
    <n v="21.843999999999998"/>
    <n v="25.4"/>
    <n v="0"/>
    <n v="0"/>
    <n v="0"/>
    <s v="F1S USA"/>
    <s v="United States"/>
    <x v="38"/>
    <x v="0"/>
    <n v="0"/>
  </r>
  <r>
    <x v="1"/>
    <x v="1"/>
    <n v="212"/>
    <x v="16"/>
    <n v="0"/>
    <s v="Fee de emisión"/>
    <d v="2025-04-12T00:00:00"/>
    <d v="2025-04-19T00:00:00"/>
    <s v="HPS"/>
    <x v="1"/>
    <s v="USD"/>
    <n v="140"/>
    <n v="120.39999999999999"/>
    <n v="140"/>
    <n v="140"/>
    <n v="120.39999999999999"/>
    <n v="140"/>
    <s v="FEES"/>
    <n v="0"/>
    <x v="38"/>
    <x v="0"/>
    <n v="1"/>
  </r>
  <r>
    <x v="1"/>
    <x v="1"/>
    <n v="213"/>
    <x v="16"/>
    <n v="24224"/>
    <s v="Vuelo LAX-KOA-LAX/Nicolás Duque"/>
    <d v="2025-04-18T00:00:00"/>
    <d v="2025-04-23T00:00:00"/>
    <s v="VLO"/>
    <x v="2"/>
    <s v="USD"/>
    <n v="1607.4"/>
    <n v="1382.364"/>
    <n v="1607.4"/>
    <n v="155.35"/>
    <n v="133.601"/>
    <n v="155.35"/>
    <s v="American Airlines"/>
    <s v="United States"/>
    <x v="2"/>
    <x v="0"/>
    <n v="9.6646758740823679E-2"/>
  </r>
  <r>
    <x v="1"/>
    <x v="1"/>
    <n v="213"/>
    <x v="16"/>
    <n v="27766"/>
    <s v="Hospedaje en Beverly Hills"/>
    <d v="2025-04-18T00:00:00"/>
    <d v="2025-04-23T00:00:00"/>
    <s v="HTL"/>
    <x v="4"/>
    <s v="USD"/>
    <n v="1983.4"/>
    <n v="1705.7240000000002"/>
    <n v="1983.4"/>
    <n v="198.34"/>
    <n v="170.57239999999999"/>
    <n v="198.34"/>
    <s v="THE PENINSULA BEVERLY HILLS"/>
    <s v="United States"/>
    <x v="2"/>
    <x v="0"/>
    <n v="9.9999999999999992E-2"/>
  </r>
  <r>
    <x v="1"/>
    <x v="1"/>
    <n v="213"/>
    <x v="16"/>
    <n v="24224"/>
    <s v="Vuelo LAX-KOA-LAX/Sharon Valanci"/>
    <d v="2025-04-18T00:00:00"/>
    <d v="2025-04-23T00:00:00"/>
    <s v="VLO"/>
    <x v="2"/>
    <s v="USD"/>
    <n v="1607.4"/>
    <n v="1382.364"/>
    <n v="1607.4"/>
    <n v="155.35"/>
    <n v="133.601"/>
    <n v="155.35"/>
    <s v="American Airlines"/>
    <s v="United States"/>
    <x v="2"/>
    <x v="0"/>
    <n v="9.6646758740823679E-2"/>
  </r>
  <r>
    <x v="1"/>
    <x v="1"/>
    <n v="213"/>
    <x v="16"/>
    <n v="24224"/>
    <s v="Vuelo LAX-KOA-LAX/Elías Duque"/>
    <d v="2025-04-18T00:00:00"/>
    <d v="2025-04-23T00:00:00"/>
    <s v="VLO"/>
    <x v="2"/>
    <s v="USD"/>
    <n v="0"/>
    <n v="0"/>
    <n v="0"/>
    <n v="0"/>
    <n v="0"/>
    <n v="0"/>
    <s v="American Airlines"/>
    <s v="United States"/>
    <x v="2"/>
    <x v="0"/>
    <s v="0"/>
  </r>
  <r>
    <x v="1"/>
    <x v="1"/>
    <n v="213"/>
    <x v="16"/>
    <n v="0"/>
    <s v="Fee de emisión Vuelos Los Ángeles Hawái"/>
    <d v="2025-04-18T00:00:00"/>
    <d v="2025-04-23T00:00:00"/>
    <s v="HPS"/>
    <x v="1"/>
    <s v="USD"/>
    <n v="35"/>
    <n v="30.099999999999998"/>
    <n v="35"/>
    <n v="35"/>
    <n v="30.099999999999998"/>
    <n v="35"/>
    <s v="FEES"/>
    <n v="0"/>
    <x v="2"/>
    <x v="0"/>
    <n v="1"/>
  </r>
  <r>
    <x v="1"/>
    <x v="1"/>
    <n v="213"/>
    <x v="16"/>
    <n v="29255"/>
    <s v="Hospedaje en Hawái"/>
    <d v="2025-04-18T00:00:00"/>
    <d v="2025-04-23T00:00:00"/>
    <s v="HTL"/>
    <x v="4"/>
    <s v="USD"/>
    <n v="13000"/>
    <n v="11180"/>
    <n v="13000"/>
    <n v="1300"/>
    <n v="1118"/>
    <n v="1300"/>
    <s v="FOUR SEASONS RESORT HUALALAI"/>
    <s v="Hawaii"/>
    <x v="2"/>
    <x v="0"/>
    <n v="0.1"/>
  </r>
  <r>
    <x v="1"/>
    <x v="1"/>
    <n v="213"/>
    <x v="16"/>
    <n v="29257"/>
    <s v="Hospedaje en Los Angeles"/>
    <d v="2025-04-18T00:00:00"/>
    <d v="2025-04-23T00:00:00"/>
    <s v="HTL"/>
    <x v="4"/>
    <s v="USD"/>
    <n v="1705"/>
    <n v="1466.3"/>
    <n v="1705"/>
    <n v="17.05"/>
    <n v="14.663"/>
    <n v="17.05"/>
    <s v="RENAISSANCE LOS ANGELES AIRPORT HOTEL"/>
    <s v="United States"/>
    <x v="2"/>
    <x v="0"/>
    <n v="0.01"/>
  </r>
  <r>
    <x v="1"/>
    <x v="1"/>
    <n v="213"/>
    <x v="16"/>
    <n v="0"/>
    <s v="Sobrecomisión"/>
    <d v="2025-04-18T00:00:00"/>
    <d v="2025-04-23T00:00:00"/>
    <s v="HPS"/>
    <x v="1"/>
    <s v="USD"/>
    <n v="35"/>
    <n v="30.099999999999998"/>
    <n v="35"/>
    <n v="35"/>
    <n v="30.099999999999998"/>
    <n v="35"/>
    <s v="FEES"/>
    <n v="0"/>
    <x v="2"/>
    <x v="0"/>
    <n v="1"/>
  </r>
  <r>
    <x v="1"/>
    <x v="1"/>
    <n v="214"/>
    <x v="23"/>
    <n v="24401"/>
    <s v="DMC MARRUECOS"/>
    <d v="2025-04-20T00:00:00"/>
    <d v="2025-04-26T00:00:00"/>
    <s v="HTL"/>
    <x v="4"/>
    <s v="USD"/>
    <n v="22592.85"/>
    <n v="19429.850999999999"/>
    <n v="22592.85"/>
    <n v="2582.04"/>
    <n v="2220.5544"/>
    <n v="2582.04"/>
    <s v="WE PLAN"/>
    <s v="Morocco"/>
    <x v="3"/>
    <x v="0"/>
    <n v="0.1142857142857143"/>
  </r>
  <r>
    <x v="1"/>
    <x v="1"/>
    <n v="214"/>
    <x v="23"/>
    <n v="25024"/>
    <s v="VUELO MAD-RAK REDONDO"/>
    <d v="2025-04-20T00:00:00"/>
    <d v="2025-04-26T00:00:00"/>
    <s v="VLO"/>
    <x v="2"/>
    <s v="USD"/>
    <n v="2824.2"/>
    <n v="2428.8119999999999"/>
    <n v="2824.2"/>
    <n v="0"/>
    <n v="0"/>
    <n v="0"/>
    <s v="Iberia"/>
    <s v="Spain"/>
    <x v="3"/>
    <x v="0"/>
    <n v="0"/>
  </r>
  <r>
    <x v="1"/>
    <x v="1"/>
    <n v="214"/>
    <x v="23"/>
    <n v="0"/>
    <s v="FEE DE EMISION"/>
    <d v="2025-04-20T00:00:00"/>
    <d v="2025-04-26T00:00:00"/>
    <s v="HPS"/>
    <x v="1"/>
    <s v="USD"/>
    <n v="105"/>
    <n v="90.3"/>
    <n v="105"/>
    <n v="105"/>
    <n v="90.3"/>
    <n v="105"/>
    <s v="FEES"/>
    <n v="0"/>
    <x v="3"/>
    <x v="0"/>
    <n v="1"/>
  </r>
  <r>
    <x v="1"/>
    <x v="1"/>
    <n v="214"/>
    <x v="23"/>
    <n v="25024"/>
    <s v="VUELO RAK - MAD"/>
    <d v="2025-04-20T00:00:00"/>
    <d v="2025-04-26T00:00:00"/>
    <s v="VLO"/>
    <x v="2"/>
    <s v="USD"/>
    <n v="2074.1999999999998"/>
    <n v="1783.8119999999999"/>
    <n v="2074.1999999999998"/>
    <n v="0"/>
    <n v="0"/>
    <n v="0"/>
    <s v="Iberia"/>
    <s v="Spain"/>
    <x v="3"/>
    <x v="0"/>
    <n v="0"/>
  </r>
  <r>
    <x v="1"/>
    <x v="1"/>
    <n v="214"/>
    <x v="23"/>
    <n v="25024"/>
    <s v="Reembolso"/>
    <d v="2025-04-20T00:00:00"/>
    <d v="2025-04-26T00:00:00"/>
    <s v="VLO"/>
    <x v="2"/>
    <s v="USD"/>
    <n v="-2824.2"/>
    <n v="-2428.8119999999999"/>
    <n v="-2824.2"/>
    <n v="0"/>
    <n v="0"/>
    <n v="0"/>
    <s v="REEMBOLSOS"/>
    <s v="Spain"/>
    <x v="3"/>
    <x v="0"/>
    <n v="0"/>
  </r>
  <r>
    <x v="1"/>
    <x v="1"/>
    <n v="214"/>
    <x v="23"/>
    <n v="0"/>
    <s v="Ajuste Reserva - AR"/>
    <d v="2025-04-20T00:00:00"/>
    <d v="2025-04-26T00:00:00"/>
    <s v="HPS"/>
    <x v="1"/>
    <s v="USD"/>
    <n v="2958.16"/>
    <n v="2544.0175999999997"/>
    <n v="2958.16"/>
    <n v="2958.16"/>
    <n v="2544.0175999999997"/>
    <n v="2958.16"/>
    <s v="FEES"/>
    <n v="0"/>
    <x v="3"/>
    <x v="0"/>
    <n v="1"/>
  </r>
  <r>
    <x v="1"/>
    <x v="1"/>
    <n v="215"/>
    <x v="24"/>
    <n v="26650"/>
    <s v="Hotel Eden"/>
    <d v="2025-08-31T00:00:00"/>
    <d v="2025-09-04T00:00:00"/>
    <s v="HTL"/>
    <x v="4"/>
    <s v="EUR"/>
    <n v="4726.3999999999996"/>
    <n v="4726.3999999999996"/>
    <n v="5482.6239999999989"/>
    <n v="422.4"/>
    <n v="422.4"/>
    <n v="489.98399999999992"/>
    <s v="HOTEL EDEN"/>
    <s v="Italy"/>
    <x v="19"/>
    <x v="0"/>
    <n v="8.9370345294515915E-2"/>
  </r>
  <r>
    <x v="1"/>
    <x v="1"/>
    <n v="215"/>
    <x v="24"/>
    <n v="23527"/>
    <s v="HOTEL MILANO"/>
    <d v="2025-09-10T00:00:00"/>
    <d v="2025-09-13T00:00:00"/>
    <s v="HTL"/>
    <x v="4"/>
    <s v="EUR"/>
    <n v="5982"/>
    <n v="5982"/>
    <n v="6939.12"/>
    <n v="507.6"/>
    <n v="507.6"/>
    <n v="588.81600000000003"/>
    <s v="PORTRAIT MILANO HOTEL LUNGARNO COLLECTION"/>
    <s v="Italy"/>
    <x v="27"/>
    <x v="0"/>
    <n v="8.485456369107322E-2"/>
  </r>
  <r>
    <x v="1"/>
    <x v="1"/>
    <n v="215"/>
    <x v="24"/>
    <n v="24236"/>
    <s v="Tours"/>
    <d v="2025-08-31T00:00:00"/>
    <d v="2025-09-13T00:00:00"/>
    <s v="PKT"/>
    <x v="0"/>
    <s v="EUR"/>
    <n v="10761.08"/>
    <n v="10761.08"/>
    <n v="12482.852799999999"/>
    <n v="1327.08"/>
    <n v="1327.08"/>
    <n v="1539.4127999999998"/>
    <s v="Privilege Italia SRL"/>
    <s v="Italy"/>
    <x v="19"/>
    <x v="0"/>
    <n v="0.12332219442658172"/>
  </r>
  <r>
    <x v="1"/>
    <x v="1"/>
    <n v="215"/>
    <x v="24"/>
    <n v="28730"/>
    <s v="Hotel St Regis Florencia"/>
    <d v="2025-09-04T00:00:00"/>
    <d v="2025-09-07T00:00:00"/>
    <s v="HTL"/>
    <x v="4"/>
    <s v="EUR"/>
    <n v="5898"/>
    <n v="5898"/>
    <n v="6841.6799999999994"/>
    <n v="510.94"/>
    <n v="510.94"/>
    <n v="592.69039999999995"/>
    <s v="THE ST. REGIS FLORENCE"/>
    <s v="Italy"/>
    <x v="19"/>
    <x v="0"/>
    <n v="8.6629365886741264E-2"/>
  </r>
  <r>
    <x v="1"/>
    <x v="1"/>
    <n v="215"/>
    <x v="24"/>
    <n v="28934"/>
    <s v="TE OCHOA GOMEZ JOSE RAMON"/>
    <d v="2025-09-13T00:00:00"/>
    <s v="0000-00-00"/>
    <s v="VLO"/>
    <x v="2"/>
    <s v="EUR"/>
    <n v="192.83"/>
    <n v="192.83"/>
    <n v="223.68279999999999"/>
    <n v="0"/>
    <n v="0"/>
    <n v="0"/>
    <s v="F1S USA"/>
    <s v="United States"/>
    <x v="27"/>
    <x v="0"/>
    <n v="0"/>
  </r>
  <r>
    <x v="1"/>
    <x v="1"/>
    <n v="215"/>
    <x v="24"/>
    <n v="28934"/>
    <s v="TE SHAW DULIN ROBIN JENNIFER"/>
    <d v="2025-09-13T00:00:00"/>
    <s v="0000-00-00"/>
    <s v="VLO"/>
    <x v="2"/>
    <s v="EUR"/>
    <n v="192.83"/>
    <n v="192.83"/>
    <n v="223.68279999999999"/>
    <n v="0"/>
    <n v="0"/>
    <n v="0"/>
    <s v="F1S USA"/>
    <s v="United States"/>
    <x v="27"/>
    <x v="0"/>
    <n v="0"/>
  </r>
  <r>
    <x v="1"/>
    <x v="1"/>
    <n v="215"/>
    <x v="24"/>
    <n v="28934"/>
    <s v="ME OCHOA GOMEZ JOSE RAMON"/>
    <d v="2025-02-20T00:00:00"/>
    <s v="0000-00-00"/>
    <s v="VLO"/>
    <x v="2"/>
    <s v="EUR"/>
    <n v="21.99"/>
    <n v="21.99"/>
    <n v="25.508399999999998"/>
    <n v="0"/>
    <n v="0"/>
    <n v="0"/>
    <s v="F1S USA"/>
    <s v="United States"/>
    <x v="44"/>
    <x v="0"/>
    <n v="0"/>
  </r>
  <r>
    <x v="1"/>
    <x v="1"/>
    <n v="215"/>
    <x v="24"/>
    <n v="28934"/>
    <s v="ME SHAW DULIN ROBIN JENNIFER"/>
    <d v="2025-02-20T00:00:00"/>
    <s v="0000-00-00"/>
    <s v="VLO"/>
    <x v="2"/>
    <s v="EUR"/>
    <n v="21.99"/>
    <n v="21.99"/>
    <n v="25.508399999999998"/>
    <n v="0"/>
    <n v="0"/>
    <n v="0"/>
    <s v="F1S USA"/>
    <s v="United States"/>
    <x v="44"/>
    <x v="0"/>
    <n v="0"/>
  </r>
  <r>
    <x v="1"/>
    <x v="1"/>
    <n v="215"/>
    <x v="24"/>
    <n v="28934"/>
    <s v="ME OCHOA GOMEZ JOSE RAMON"/>
    <d v="2025-02-20T00:00:00"/>
    <s v="0000-00-00"/>
    <s v="VLO"/>
    <x v="2"/>
    <s v="EUR"/>
    <n v="71.7"/>
    <n v="71.7"/>
    <n v="83.171999999999997"/>
    <n v="0"/>
    <n v="0"/>
    <n v="0"/>
    <s v="F1S USA"/>
    <s v="United States"/>
    <x v="44"/>
    <x v="0"/>
    <n v="0"/>
  </r>
  <r>
    <x v="1"/>
    <x v="1"/>
    <n v="215"/>
    <x v="24"/>
    <n v="28934"/>
    <s v="ME SHAW DULIN ROBIN JENNIFER"/>
    <d v="2025-02-20T00:00:00"/>
    <s v="0000-00-00"/>
    <s v="VLO"/>
    <x v="2"/>
    <s v="EUR"/>
    <n v="71.7"/>
    <n v="71.7"/>
    <n v="83.171999999999997"/>
    <n v="0"/>
    <n v="0"/>
    <n v="0"/>
    <s v="F1S USA"/>
    <s v="United States"/>
    <x v="44"/>
    <x v="0"/>
    <n v="0"/>
  </r>
  <r>
    <x v="1"/>
    <x v="1"/>
    <n v="215"/>
    <x v="24"/>
    <n v="0"/>
    <s v="Fee Boletos"/>
    <d v="2025-02-20T00:00:00"/>
    <d v="2025-09-13T00:00:00"/>
    <s v="HPS"/>
    <x v="1"/>
    <s v="EUR"/>
    <n v="67"/>
    <n v="67"/>
    <n v="77.72"/>
    <n v="67"/>
    <n v="67"/>
    <n v="77.72"/>
    <s v="FEES"/>
    <n v="0"/>
    <x v="44"/>
    <x v="0"/>
    <n v="1"/>
  </r>
  <r>
    <x v="1"/>
    <x v="1"/>
    <n v="215"/>
    <x v="24"/>
    <n v="30769"/>
    <s v="Hotel St Regis Venice"/>
    <d v="2025-09-07T00:00:00"/>
    <d v="2025-09-10T00:00:00"/>
    <s v="HTL"/>
    <x v="4"/>
    <s v="EUR"/>
    <n v="4710"/>
    <n v="4710"/>
    <n v="5463.5999999999995"/>
    <n v="407.98"/>
    <n v="407.98"/>
    <n v="473.2568"/>
    <s v="THE ST. REGIS VENICE"/>
    <s v="Italy"/>
    <x v="27"/>
    <x v="0"/>
    <n v="8.6619957537154998E-2"/>
  </r>
  <r>
    <x v="1"/>
    <x v="1"/>
    <n v="215"/>
    <x v="24"/>
    <n v="0"/>
    <s v="FEE"/>
    <d v="2025-02-20T00:00:00"/>
    <d v="2025-09-13T00:00:00"/>
    <s v="HPS"/>
    <x v="1"/>
    <s v="EUR"/>
    <n v="430.52"/>
    <n v="430.52"/>
    <n v="499.40319999999997"/>
    <n v="430.52"/>
    <n v="430.52"/>
    <n v="499.40319999999997"/>
    <s v="FEES"/>
    <n v="0"/>
    <x v="44"/>
    <x v="0"/>
    <n v="1"/>
  </r>
  <r>
    <x v="1"/>
    <x v="1"/>
    <n v="216"/>
    <x v="16"/>
    <n v="26346"/>
    <s v="Registro de hospedaje para recibir comisión"/>
    <d v="2025-03-17T00:00:00"/>
    <d v="2025-03-22T00:00:00"/>
    <s v="HTL"/>
    <x v="4"/>
    <s v="USD"/>
    <n v="58328.6"/>
    <n v="50162.595999999998"/>
    <n v="58328.6"/>
    <n v="5832.86"/>
    <n v="5016.2595999999994"/>
    <n v="5832.86"/>
    <s v="EDEN ROCK ST BARTHS"/>
    <s v="Saint Bartholomey"/>
    <x v="46"/>
    <x v="0"/>
    <n v="9.9999999999999992E-2"/>
  </r>
  <r>
    <x v="1"/>
    <x v="1"/>
    <n v="217"/>
    <x v="24"/>
    <n v="25889"/>
    <s v="hospedaje"/>
    <d v="2025-03-27T00:00:00"/>
    <d v="2025-03-31T00:00:00"/>
    <s v="HTL"/>
    <x v="4"/>
    <s v="USD"/>
    <n v="3574"/>
    <n v="3073.64"/>
    <n v="3574"/>
    <n v="266.95999999999998"/>
    <n v="229.58559999999997"/>
    <n v="266.95999999999998"/>
    <s v="Lyle Washignton DC"/>
    <s v="United States"/>
    <x v="36"/>
    <x v="0"/>
    <n v="7.4695019585898151E-2"/>
  </r>
  <r>
    <x v="1"/>
    <x v="1"/>
    <n v="218"/>
    <x v="16"/>
    <n v="23966"/>
    <s v="Vuelo AUS-LHR-EDI-LHR-AUS/Jose Nava"/>
    <d v="2025-07-27T00:00:00"/>
    <d v="2025-08-05T00:00:00"/>
    <s v="VLO"/>
    <x v="2"/>
    <s v="USD"/>
    <n v="4420.91"/>
    <n v="3801.9825999999998"/>
    <n v="4420.91"/>
    <n v="346.86"/>
    <n v="298.2996"/>
    <n v="346.86"/>
    <s v="British Airways"/>
    <s v="United Kingdom"/>
    <x v="9"/>
    <x v="0"/>
    <n v="7.8458959806917583E-2"/>
  </r>
  <r>
    <x v="1"/>
    <x v="1"/>
    <n v="218"/>
    <x v="16"/>
    <n v="23966"/>
    <s v="Vuelo AUS-LHR-EDI-LHR-AUS/Kassandra Foster"/>
    <d v="2025-07-27T00:00:00"/>
    <d v="2025-08-05T00:00:00"/>
    <s v="VLO"/>
    <x v="2"/>
    <s v="USD"/>
    <n v="4420.91"/>
    <n v="3801.9825999999998"/>
    <n v="4420.91"/>
    <n v="346.86"/>
    <n v="298.2996"/>
    <n v="346.86"/>
    <s v="British Airways"/>
    <s v="United Kingdom"/>
    <x v="9"/>
    <x v="0"/>
    <n v="7.8458959806917583E-2"/>
  </r>
  <r>
    <x v="1"/>
    <x v="1"/>
    <n v="218"/>
    <x v="16"/>
    <n v="23966"/>
    <s v="Vuelo AUS-LHR-EDI-LHR-AUS/Alyssa Lopez"/>
    <d v="2025-07-27T00:00:00"/>
    <d v="2025-08-05T00:00:00"/>
    <s v="VLO"/>
    <x v="2"/>
    <s v="USD"/>
    <n v="4420.91"/>
    <n v="3801.9825999999998"/>
    <n v="4420.91"/>
    <n v="346.86"/>
    <n v="298.2996"/>
    <n v="346.86"/>
    <s v="British Airways"/>
    <s v="United Kingdom"/>
    <x v="9"/>
    <x v="0"/>
    <n v="7.8458959806917583E-2"/>
  </r>
  <r>
    <x v="1"/>
    <x v="1"/>
    <n v="218"/>
    <x v="16"/>
    <n v="23966"/>
    <s v="Vuelo AUS-LHR-EDI-LHR-AUS/Reagan Nava"/>
    <d v="2025-07-27T00:00:00"/>
    <d v="2025-08-05T00:00:00"/>
    <s v="VLO"/>
    <x v="2"/>
    <s v="USD"/>
    <n v="4420.91"/>
    <n v="3801.9825999999998"/>
    <n v="4420.91"/>
    <n v="346.86"/>
    <n v="298.2996"/>
    <n v="346.86"/>
    <s v="British Airways"/>
    <s v="United Kingdom"/>
    <x v="9"/>
    <x v="0"/>
    <n v="7.8458959806917583E-2"/>
  </r>
  <r>
    <x v="1"/>
    <x v="1"/>
    <n v="218"/>
    <x v="16"/>
    <n v="23966"/>
    <s v="Vuelo AUS-LHR-EDI-LHR-AUS/Oliver Nava"/>
    <d v="2025-07-27T00:00:00"/>
    <d v="2025-08-05T00:00:00"/>
    <s v="VLO"/>
    <x v="2"/>
    <s v="USD"/>
    <n v="4420.91"/>
    <n v="3801.9825999999998"/>
    <n v="4420.91"/>
    <n v="346.86"/>
    <n v="298.2996"/>
    <n v="346.86"/>
    <s v="British Airways"/>
    <s v="United Kingdom"/>
    <x v="9"/>
    <x v="0"/>
    <n v="7.8458959806917583E-2"/>
  </r>
  <r>
    <x v="1"/>
    <x v="1"/>
    <n v="218"/>
    <x v="16"/>
    <n v="23966"/>
    <s v="Vuelo EDI-LHR/Jose Alejandro Nava"/>
    <d v="2025-08-01T00:00:00"/>
    <d v="2025-08-01T00:00:00"/>
    <s v="VLO"/>
    <x v="2"/>
    <s v="USD"/>
    <n v="384.1"/>
    <n v="330.32600000000002"/>
    <n v="384.1"/>
    <n v="0"/>
    <n v="0"/>
    <n v="0"/>
    <s v="British Airways"/>
    <s v="United Kingdom"/>
    <x v="9"/>
    <x v="0"/>
    <n v="0"/>
  </r>
  <r>
    <x v="1"/>
    <x v="1"/>
    <n v="218"/>
    <x v="16"/>
    <n v="23966"/>
    <s v="Vuelo EDI-LHR/Kassandra Foster"/>
    <d v="2025-08-01T00:00:00"/>
    <d v="2025-08-01T00:00:00"/>
    <s v="VLO"/>
    <x v="2"/>
    <s v="USD"/>
    <n v="384.1"/>
    <n v="330.32600000000002"/>
    <n v="384.1"/>
    <n v="0"/>
    <n v="0"/>
    <n v="0"/>
    <s v="British Airways"/>
    <s v="United Kingdom"/>
    <x v="9"/>
    <x v="0"/>
    <n v="0"/>
  </r>
  <r>
    <x v="1"/>
    <x v="1"/>
    <n v="218"/>
    <x v="16"/>
    <n v="23966"/>
    <s v="Vuelo EDI-LHR/Alyssa Lopez"/>
    <d v="2025-08-01T00:00:00"/>
    <d v="2025-08-01T00:00:00"/>
    <s v="VLO"/>
    <x v="2"/>
    <s v="USD"/>
    <n v="384.1"/>
    <n v="330.32600000000002"/>
    <n v="384.1"/>
    <n v="0"/>
    <n v="0"/>
    <n v="0"/>
    <s v="British Airways"/>
    <s v="United Kingdom"/>
    <x v="9"/>
    <x v="0"/>
    <n v="0"/>
  </r>
  <r>
    <x v="1"/>
    <x v="1"/>
    <n v="218"/>
    <x v="16"/>
    <n v="23966"/>
    <s v="Vuelo EDI-LHR/Reagan Nava"/>
    <d v="2025-08-01T00:00:00"/>
    <d v="2025-08-01T00:00:00"/>
    <s v="VLO"/>
    <x v="2"/>
    <s v="USD"/>
    <n v="384.1"/>
    <n v="330.32600000000002"/>
    <n v="384.1"/>
    <n v="0"/>
    <n v="0"/>
    <n v="0"/>
    <s v="British Airways"/>
    <s v="United Kingdom"/>
    <x v="9"/>
    <x v="0"/>
    <n v="0"/>
  </r>
  <r>
    <x v="1"/>
    <x v="1"/>
    <n v="218"/>
    <x v="16"/>
    <n v="23966"/>
    <s v="Vuelo EDI-LHR/Oliver Nava"/>
    <d v="2025-08-01T00:00:00"/>
    <d v="2025-08-01T00:00:00"/>
    <s v="VLO"/>
    <x v="2"/>
    <s v="USD"/>
    <n v="384.1"/>
    <n v="330.32600000000002"/>
    <n v="384.1"/>
    <n v="0"/>
    <n v="0"/>
    <n v="0"/>
    <s v="British Airways"/>
    <s v="United Kingdom"/>
    <x v="9"/>
    <x v="0"/>
    <n v="0"/>
  </r>
  <r>
    <x v="1"/>
    <x v="1"/>
    <n v="218"/>
    <x v="16"/>
    <n v="25372"/>
    <s v="Servicio de traslado"/>
    <d v="2025-07-27T00:00:00"/>
    <d v="2025-08-05T00:00:00"/>
    <s v="TRF"/>
    <x v="5"/>
    <s v="USD"/>
    <n v="11917.44"/>
    <n v="10248.9984"/>
    <n v="11917.44"/>
    <n v="0"/>
    <n v="0"/>
    <n v="0"/>
    <s v="Queen Of Clubs Lifestyle Luxury Services LTD"/>
    <s v="United Kingdom"/>
    <x v="9"/>
    <x v="0"/>
    <n v="0"/>
  </r>
  <r>
    <x v="1"/>
    <x v="1"/>
    <n v="218"/>
    <x v="16"/>
    <n v="25820"/>
    <s v="Hospedaje en Londres"/>
    <d v="2025-07-27T00:00:00"/>
    <d v="2025-08-05T00:00:00"/>
    <s v="HTL"/>
    <x v="4"/>
    <s v="USD"/>
    <n v="26141.57"/>
    <n v="22481.750199999999"/>
    <n v="26141.57"/>
    <n v="2065.59"/>
    <n v="1776.4074000000001"/>
    <n v="2065.59"/>
    <s v="THE BERKELEY"/>
    <s v="United States"/>
    <x v="9"/>
    <x v="0"/>
    <n v="7.9015529671706788E-2"/>
  </r>
  <r>
    <x v="1"/>
    <x v="1"/>
    <n v="218"/>
    <x v="16"/>
    <n v="29682"/>
    <s v="Hospedaje"/>
    <d v="2025-07-27T00:00:00"/>
    <d v="2025-08-05T00:00:00"/>
    <s v="HTL"/>
    <x v="4"/>
    <s v="USD"/>
    <n v="15277.75"/>
    <n v="13138.865"/>
    <n v="15277.75"/>
    <n v="1955.45"/>
    <n v="1681.6870000000001"/>
    <n v="1955.45"/>
    <s v="THE GLENEAGLES HOTEL"/>
    <s v="United Kingdom"/>
    <x v="9"/>
    <x v="0"/>
    <n v="0.12799332362422478"/>
  </r>
  <r>
    <x v="1"/>
    <x v="1"/>
    <n v="218"/>
    <x v="16"/>
    <n v="25820"/>
    <s v="Hospedaje"/>
    <d v="2025-07-27T00:00:00"/>
    <d v="2025-08-05T00:00:00"/>
    <s v="HTL"/>
    <x v="4"/>
    <s v="USD"/>
    <n v="7247.7"/>
    <n v="6233.0219999999999"/>
    <n v="7247.7"/>
    <n v="724.77"/>
    <n v="623.30219999999997"/>
    <n v="724.77"/>
    <s v="THE BERKELEY"/>
    <s v="United States"/>
    <x v="9"/>
    <x v="0"/>
    <n v="0.1"/>
  </r>
  <r>
    <x v="1"/>
    <x v="1"/>
    <n v="218"/>
    <x v="16"/>
    <n v="0"/>
    <s v="Sobrecomisión"/>
    <d v="2025-07-27T00:00:00"/>
    <d v="2025-08-05T00:00:00"/>
    <s v="HPS"/>
    <x v="1"/>
    <s v="USD"/>
    <n v="5988.19"/>
    <n v="5149.8433999999997"/>
    <n v="5988.19"/>
    <n v="5988.19"/>
    <n v="5149.8433999999997"/>
    <n v="5988.19"/>
    <s v="FEES"/>
    <n v="0"/>
    <x v="9"/>
    <x v="0"/>
    <n v="1"/>
  </r>
  <r>
    <x v="1"/>
    <x v="1"/>
    <n v="219"/>
    <x v="20"/>
    <n v="23921"/>
    <s v="VUELO MEX PAR MEX SE HACE REVISADO MEX ATH MEX"/>
    <d v="2025-06-08T00:00:00"/>
    <d v="2025-06-23T00:00:00"/>
    <s v="VLO"/>
    <x v="2"/>
    <s v="EUR"/>
    <n v="254.72"/>
    <n v="254.72"/>
    <n v="295.47519999999997"/>
    <n v="0"/>
    <n v="0"/>
    <n v="0"/>
    <s v="Air France"/>
    <s v="France"/>
    <x v="15"/>
    <x v="0"/>
    <n v="0"/>
  </r>
  <r>
    <x v="1"/>
    <x v="1"/>
    <n v="219"/>
    <x v="20"/>
    <n v="25446"/>
    <s v="HOTEL EN SABRE GRANDE BRETAGNE EN ATHENAS"/>
    <d v="2025-06-06T00:00:00"/>
    <d v="2025-06-08T00:00:00"/>
    <s v="HTL"/>
    <x v="4"/>
    <s v="EUR"/>
    <n v="3605.88"/>
    <n v="3605.88"/>
    <n v="4182.8207999999995"/>
    <n v="297.02"/>
    <n v="297.02"/>
    <n v="344.54319999999996"/>
    <s v="Le Collectionist"/>
    <s v="France"/>
    <x v="14"/>
    <x v="0"/>
    <n v="8.2371016229048105E-2"/>
  </r>
  <r>
    <x v="1"/>
    <x v="1"/>
    <n v="219"/>
    <x v="20"/>
    <n v="27345"/>
    <s v="TRASLADO DE ATH A LEFKADA Y FERRY TICKETS"/>
    <d v="2025-06-08T00:00:00"/>
    <d v="2025-06-23T00:00:00"/>
    <s v="TRF"/>
    <x v="5"/>
    <s v="EUR"/>
    <n v="1368"/>
    <n v="1368"/>
    <n v="1586.8799999999999"/>
    <n v="0"/>
    <n v="0"/>
    <n v="0"/>
    <s v="BLISS TRAVEL"/>
    <s v="Greece"/>
    <x v="15"/>
    <x v="0"/>
    <n v="0"/>
  </r>
  <r>
    <x v="1"/>
    <x v="1"/>
    <n v="219"/>
    <x v="20"/>
    <n v="24262"/>
    <s v="VUELO MEX CDG ATH/ FCO CDG MEX"/>
    <d v="2025-06-05T00:00:00"/>
    <d v="2025-06-25T00:00:00"/>
    <s v="VLO"/>
    <x v="2"/>
    <s v="EUR"/>
    <n v="4132"/>
    <n v="4132"/>
    <n v="4793.12"/>
    <n v="0"/>
    <n v="0"/>
    <n v="0"/>
    <s v="VIALLO, S.A."/>
    <s v="Mexico"/>
    <x v="14"/>
    <x v="0"/>
    <n v="0"/>
  </r>
  <r>
    <x v="1"/>
    <x v="1"/>
    <n v="219"/>
    <x v="20"/>
    <n v="27870"/>
    <s v="VUELO BDS FCO"/>
    <d v="2025-06-22T00:00:00"/>
    <d v="2025-06-22T00:00:00"/>
    <s v="VLO"/>
    <x v="2"/>
    <s v="EUR"/>
    <n v="185.3"/>
    <n v="185.3"/>
    <n v="214.94800000000001"/>
    <n v="0"/>
    <n v="0"/>
    <n v="0"/>
    <s v="Italia Trasporto Aereo"/>
    <s v="Italy"/>
    <x v="18"/>
    <x v="0"/>
    <n v="0"/>
  </r>
  <r>
    <x v="1"/>
    <x v="1"/>
    <n v="219"/>
    <x v="20"/>
    <n v="27870"/>
    <s v="VUELO BDS FCO"/>
    <d v="2025-06-22T00:00:00"/>
    <d v="2025-06-22T00:00:00"/>
    <s v="VLO"/>
    <x v="2"/>
    <s v="EUR"/>
    <n v="185.3"/>
    <n v="185.3"/>
    <n v="214.94800000000001"/>
    <n v="0"/>
    <n v="0"/>
    <n v="0"/>
    <s v="Italia Trasporto Aereo"/>
    <s v="Italy"/>
    <x v="18"/>
    <x v="0"/>
    <n v="0"/>
  </r>
  <r>
    <x v="1"/>
    <x v="1"/>
    <n v="219"/>
    <x v="20"/>
    <n v="23921"/>
    <s v="CARGO POR CAMBIO"/>
    <d v="2025-06-05T00:00:00"/>
    <d v="2025-06-25T00:00:00"/>
    <s v="VLO"/>
    <x v="2"/>
    <s v="EUR"/>
    <n v="200"/>
    <n v="200"/>
    <n v="231.99999999999997"/>
    <n v="0"/>
    <n v="0"/>
    <n v="0"/>
    <s v="Air France"/>
    <s v="France"/>
    <x v="14"/>
    <x v="0"/>
    <n v="0"/>
  </r>
  <r>
    <x v="1"/>
    <x v="1"/>
    <n v="219"/>
    <x v="20"/>
    <n v="27345"/>
    <s v="Traslado Athens Airport - Hotel"/>
    <d v="2025-06-06T00:00:00"/>
    <d v="2025-06-06T00:00:00"/>
    <s v="TRF"/>
    <x v="5"/>
    <s v="EUR"/>
    <n v="124"/>
    <n v="124"/>
    <n v="143.84"/>
    <n v="0"/>
    <n v="0"/>
    <n v="0"/>
    <s v="BLISS TRAVEL"/>
    <s v="Greece"/>
    <x v="14"/>
    <x v="0"/>
    <n v="0"/>
  </r>
  <r>
    <x v="1"/>
    <x v="1"/>
    <n v="219"/>
    <x v="20"/>
    <n v="27345"/>
    <s v="TRASLADO DE Transfer Corfu Hotel - Port"/>
    <d v="2025-06-15T00:00:00"/>
    <d v="2025-06-15T00:00:00"/>
    <s v="TRF"/>
    <x v="5"/>
    <s v="EUR"/>
    <n v="130"/>
    <n v="130"/>
    <n v="150.79999999999998"/>
    <n v="199"/>
    <n v="199"/>
    <n v="230.83999999999997"/>
    <s v="BLISS TRAVEL"/>
    <s v="Greece"/>
    <x v="33"/>
    <x v="0"/>
    <n v="1.5307692307692309"/>
  </r>
  <r>
    <x v="1"/>
    <x v="1"/>
    <n v="220"/>
    <x v="20"/>
    <n v="26673"/>
    <s v="HOTEL URSO MADRID"/>
    <d v="2025-04-30T00:00:00"/>
    <d v="2025-05-05T00:00:00"/>
    <s v="HTL"/>
    <x v="4"/>
    <s v="EUR"/>
    <n v="4730.3999999999996"/>
    <n v="4730.3999999999996"/>
    <n v="5487.2639999999992"/>
    <n v="404.23"/>
    <n v="404.23"/>
    <n v="468.90679999999998"/>
    <s v="URSO HOTEL AND SPA"/>
    <s v="Spain"/>
    <x v="4"/>
    <x v="0"/>
    <n v="8.5453661423981073E-2"/>
  </r>
  <r>
    <x v="1"/>
    <x v="1"/>
    <n v="220"/>
    <x v="20"/>
    <n v="26673"/>
    <s v="HOTEL URSO MADRID"/>
    <d v="2025-04-30T00:00:00"/>
    <d v="2025-05-05T00:00:00"/>
    <s v="HTL"/>
    <x v="4"/>
    <s v="EUR"/>
    <n v="3613.3"/>
    <n v="3613.3"/>
    <n v="4191.4279999999999"/>
    <n v="308.79000000000002"/>
    <n v="308.79000000000002"/>
    <n v="358.19639999999998"/>
    <s v="URSO HOTEL AND SPA"/>
    <s v="Spain"/>
    <x v="4"/>
    <x v="0"/>
    <n v="8.5459275454570618E-2"/>
  </r>
  <r>
    <x v="1"/>
    <x v="1"/>
    <n v="220"/>
    <x v="20"/>
    <n v="25780"/>
    <s v="Traslado aeropuerto hotel con Meet &amp; Greet con Rolzo"/>
    <d v="2025-04-30T00:00:00"/>
    <d v="2025-05-05T00:00:00"/>
    <s v="TRF"/>
    <x v="5"/>
    <s v="EUR"/>
    <n v="125"/>
    <n v="125"/>
    <n v="145"/>
    <n v="105.75"/>
    <n v="105.75"/>
    <n v="122.66999999999999"/>
    <s v="ROLZO"/>
    <s v="United Kingdom"/>
    <x v="4"/>
    <x v="0"/>
    <n v="0.84599999999999986"/>
  </r>
  <r>
    <x v="1"/>
    <x v="1"/>
    <n v="220"/>
    <x v="20"/>
    <n v="25780"/>
    <s v="MEET &amp; GREET"/>
    <d v="2025-04-30T00:00:00"/>
    <d v="2025-05-05T00:00:00"/>
    <s v="TRF"/>
    <x v="5"/>
    <s v="EUR"/>
    <n v="580"/>
    <n v="580"/>
    <n v="672.8"/>
    <n v="87"/>
    <n v="87"/>
    <n v="100.91999999999999"/>
    <s v="ROLZO"/>
    <s v="United Kingdom"/>
    <x v="4"/>
    <x v="0"/>
    <n v="0.15"/>
  </r>
  <r>
    <x v="1"/>
    <x v="1"/>
    <n v="220"/>
    <x v="20"/>
    <n v="25780"/>
    <s v="TRASLADO HOTEL URSO AEROPUERTO"/>
    <d v="2025-05-05T00:00:00"/>
    <d v="2025-05-05T00:00:00"/>
    <s v="TRF"/>
    <x v="5"/>
    <s v="EUR"/>
    <n v="125"/>
    <n v="125"/>
    <n v="145"/>
    <n v="18.75"/>
    <n v="18.75"/>
    <n v="21.75"/>
    <s v="ROLZO"/>
    <s v="United Kingdom"/>
    <x v="52"/>
    <x v="0"/>
    <n v="0.15"/>
  </r>
  <r>
    <x v="1"/>
    <x v="1"/>
    <n v="221"/>
    <x v="24"/>
    <n v="25049"/>
    <s v="Hospedaje/Actividades y tours"/>
    <d v="2025-06-29T00:00:00"/>
    <d v="2025-07-06T00:00:00"/>
    <s v="PKT"/>
    <x v="0"/>
    <s v="USD"/>
    <n v="22240"/>
    <n v="19126.400000000001"/>
    <n v="22240"/>
    <n v="1257.1600000000001"/>
    <n v="1081.1576"/>
    <n v="1257.1600000000001"/>
    <s v="Pro Tours Iceland ehf"/>
    <s v="Iceland"/>
    <x v="16"/>
    <x v="0"/>
    <n v="5.6526978417266192E-2"/>
  </r>
  <r>
    <x v="1"/>
    <x v="1"/>
    <n v="221"/>
    <x v="24"/>
    <n v="0"/>
    <s v="CARGO POR USO DE TARJETA"/>
    <d v="2025-06-29T00:00:00"/>
    <d v="2025-07-06T00:00:00"/>
    <s v="CPT"/>
    <x v="1"/>
    <s v="USD"/>
    <n v="778"/>
    <n v="669.08"/>
    <n v="778"/>
    <n v="778"/>
    <n v="669.08"/>
    <n v="778"/>
    <s v="FEES"/>
    <n v="0"/>
    <x v="16"/>
    <x v="0"/>
    <n v="1"/>
  </r>
  <r>
    <x v="1"/>
    <x v="1"/>
    <n v="222"/>
    <x v="20"/>
    <n v="25706"/>
    <s v="CRUCERO CRYSTAL EN EL SAPPHIRE ATH- MONTECARLO"/>
    <d v="2025-07-23T00:00:00"/>
    <d v="2025-08-02T00:00:00"/>
    <s v="CRC"/>
    <x v="8"/>
    <s v="USD"/>
    <n v="22400"/>
    <n v="19264"/>
    <n v="22400"/>
    <n v="3706"/>
    <n v="3187.16"/>
    <n v="3706"/>
    <s v="CRYSTAL CRUISES"/>
    <s v="United States"/>
    <x v="8"/>
    <x v="0"/>
    <n v="0.16544642857142858"/>
  </r>
  <r>
    <x v="1"/>
    <x v="1"/>
    <n v="222"/>
    <x v="20"/>
    <n v="25706"/>
    <s v="CRUCERO CRYSTAL EN EL SAPPHIRE ATH MONTECARLO"/>
    <d v="2025-07-23T00:00:00"/>
    <d v="2025-08-02T00:00:00"/>
    <s v="CRC"/>
    <x v="8"/>
    <s v="USD"/>
    <n v="22400"/>
    <n v="19264"/>
    <n v="22400"/>
    <n v="3706"/>
    <n v="3187.16"/>
    <n v="3706"/>
    <s v="CRYSTAL CRUISES"/>
    <s v="United States"/>
    <x v="8"/>
    <x v="0"/>
    <n v="0.16544642857142858"/>
  </r>
  <r>
    <x v="1"/>
    <x v="1"/>
    <n v="222"/>
    <x v="20"/>
    <n v="25780"/>
    <s v="TRASLADO CON ROLZO MAD HTL VILLAMAGNA"/>
    <d v="2025-07-15T00:00:00"/>
    <d v="2025-08-15T00:00:00"/>
    <s v="TRF"/>
    <x v="5"/>
    <s v="USD"/>
    <n v="641.66"/>
    <n v="551.82759999999996"/>
    <n v="641.66"/>
    <n v="93.4"/>
    <n v="80.323999999999998"/>
    <n v="93.4"/>
    <s v="ROLZO"/>
    <s v="United Kingdom"/>
    <x v="5"/>
    <x v="0"/>
    <n v="0.14555995386965062"/>
  </r>
  <r>
    <x v="1"/>
    <x v="1"/>
    <n v="222"/>
    <x v="20"/>
    <n v="25780"/>
    <s v="TRASLADO DE VILLAMAGNA A AEROPUERTO"/>
    <d v="2025-07-22T00:00:00"/>
    <d v="2025-08-22T00:00:00"/>
    <s v="TRF"/>
    <x v="5"/>
    <s v="USD"/>
    <n v="641.66"/>
    <n v="551.82759999999996"/>
    <n v="641.66"/>
    <n v="96.25"/>
    <n v="82.775000000000006"/>
    <n v="96.25"/>
    <s v="ROLZO"/>
    <s v="United Kingdom"/>
    <x v="8"/>
    <x v="0"/>
    <n v="0.15000155845775021"/>
  </r>
  <r>
    <x v="1"/>
    <x v="1"/>
    <n v="222"/>
    <x v="20"/>
    <n v="25780"/>
    <s v="TRASLADO DE APTO NCE HOTEL METROPOLE NICE"/>
    <d v="2025-07-22T00:00:00"/>
    <d v="2025-08-22T00:00:00"/>
    <s v="TRF"/>
    <x v="5"/>
    <s v="USD"/>
    <n v="839.99"/>
    <n v="722.39139999999998"/>
    <n v="839.99"/>
    <n v="122.2"/>
    <n v="105.092"/>
    <n v="122.2"/>
    <s v="ROLZO"/>
    <s v="United Kingdom"/>
    <x v="8"/>
    <x v="0"/>
    <n v="0.14547792235621854"/>
  </r>
  <r>
    <x v="1"/>
    <x v="1"/>
    <n v="222"/>
    <x v="20"/>
    <n v="25780"/>
    <s v="TRASLADO DEL PUERTO DE PIREO AL AEROPUERTO DE ATH"/>
    <d v="2025-07-22T00:00:00"/>
    <d v="2025-08-22T00:00:00"/>
    <s v="TRF"/>
    <x v="5"/>
    <s v="USD"/>
    <n v="991.65"/>
    <n v="852.81899999999996"/>
    <n v="991.65"/>
    <n v="144.19999999999999"/>
    <n v="124.01199999999999"/>
    <n v="144.19999999999999"/>
    <s v="ROLZO"/>
    <s v="United Kingdom"/>
    <x v="8"/>
    <x v="0"/>
    <n v="0.14541420864216204"/>
  </r>
  <r>
    <x v="1"/>
    <x v="1"/>
    <n v="222"/>
    <x v="20"/>
    <n v="25363"/>
    <s v="ALOJAMIENTO ROSEWOOD VILLAMAGNA"/>
    <d v="2025-07-15T00:00:00"/>
    <d v="2025-08-22T00:00:00"/>
    <s v="HTL"/>
    <x v="4"/>
    <s v="USD"/>
    <n v="10520.85"/>
    <n v="9047.9310000000005"/>
    <n v="10520.85"/>
    <n v="1277.5999999999999"/>
    <n v="1098.7359999999999"/>
    <n v="1277.5999999999999"/>
    <s v="ROSEWOOD VILLA MAGNA"/>
    <s v="Spain"/>
    <x v="5"/>
    <x v="0"/>
    <n v="0.12143505515238787"/>
  </r>
  <r>
    <x v="1"/>
    <x v="1"/>
    <n v="222"/>
    <x v="20"/>
    <n v="25363"/>
    <s v="HOSPEDAJE EN ROSEWOOD VILLAMAGNA"/>
    <d v="2025-07-15T00:00:00"/>
    <d v="2025-08-22T00:00:00"/>
    <s v="HTL"/>
    <x v="4"/>
    <s v="USD"/>
    <n v="8173.55"/>
    <n v="7029.2529999999997"/>
    <n v="8173.55"/>
    <n v="847.67"/>
    <n v="728.99619999999993"/>
    <n v="847.67"/>
    <s v="ROSEWOOD VILLA MAGNA"/>
    <s v="Spain"/>
    <x v="5"/>
    <x v="0"/>
    <n v="0.1037089147310532"/>
  </r>
  <r>
    <x v="1"/>
    <x v="1"/>
    <n v="222"/>
    <x v="20"/>
    <n v="27957"/>
    <s v="HOTEL METROPOLE MONTE CARLO"/>
    <d v="2025-07-22T00:00:00"/>
    <d v="2025-07-23T00:00:00"/>
    <s v="HTL"/>
    <x v="4"/>
    <s v="USD"/>
    <n v="2244.63"/>
    <n v="1930.3818000000001"/>
    <n v="2244.63"/>
    <n v="197.61"/>
    <n v="169.94460000000001"/>
    <n v="197.61"/>
    <s v="HOTEL METROPOLE, MONTE CARLO"/>
    <s v="Monaco"/>
    <x v="8"/>
    <x v="0"/>
    <n v="8.8036781117600674E-2"/>
  </r>
  <r>
    <x v="1"/>
    <x v="1"/>
    <n v="222"/>
    <x v="20"/>
    <n v="27957"/>
    <s v="HOTEL METROPOLE MONTE CARLO"/>
    <d v="2025-07-22T00:00:00"/>
    <d v="2025-07-23T00:00:00"/>
    <s v="HTL"/>
    <x v="4"/>
    <s v="USD"/>
    <n v="2244.63"/>
    <n v="1930.3818000000001"/>
    <n v="2244.63"/>
    <n v="197.61"/>
    <n v="169.94460000000001"/>
    <n v="197.61"/>
    <s v="HOTEL METROPOLE, MONTE CARLO"/>
    <s v="Monaco"/>
    <x v="8"/>
    <x v="0"/>
    <n v="8.8036781117600674E-2"/>
  </r>
  <r>
    <x v="1"/>
    <x v="1"/>
    <n v="222"/>
    <x v="20"/>
    <n v="25780"/>
    <s v="servicio de chauffeur de Civitavecchia a Roma"/>
    <d v="2025-07-25T00:00:00"/>
    <d v="2025-08-25T00:00:00"/>
    <s v="TRF"/>
    <x v="5"/>
    <s v="USD"/>
    <n v="1580.81"/>
    <n v="1359.4965999999999"/>
    <n v="1580.81"/>
    <n v="235.07"/>
    <n v="202.1602"/>
    <n v="235.07"/>
    <s v="ROLZO"/>
    <s v="United Kingdom"/>
    <x v="8"/>
    <x v="0"/>
    <n v="0.14870224758193584"/>
  </r>
  <r>
    <x v="1"/>
    <x v="1"/>
    <n v="222"/>
    <x v="20"/>
    <n v="24236"/>
    <s v="RENTA DE YATE CON TOUR"/>
    <d v="2025-07-15T00:00:00"/>
    <d v="2025-08-25T00:00:00"/>
    <s v="ATR"/>
    <x v="0"/>
    <s v="USD"/>
    <n v="10226.629999999999"/>
    <n v="8794.9017999999996"/>
    <n v="10226.629999999999"/>
    <n v="2064.2199999999998"/>
    <n v="1775.2291999999998"/>
    <n v="2064.2199999999998"/>
    <s v="Privilege Italia SRL"/>
    <s v="Italy"/>
    <x v="5"/>
    <x v="0"/>
    <n v="0.2018475294402946"/>
  </r>
  <r>
    <x v="1"/>
    <x v="1"/>
    <n v="222"/>
    <x v="20"/>
    <n v="24236"/>
    <s v="TRASLADO EN NAPOLESAL MUELLE"/>
    <d v="2025-07-26T00:00:00"/>
    <d v="2025-07-27T00:00:00"/>
    <s v="TRF"/>
    <x v="5"/>
    <s v="USD"/>
    <n v="344.32"/>
    <n v="296.11520000000002"/>
    <n v="344.32"/>
    <n v="0"/>
    <n v="0"/>
    <n v="0"/>
    <s v="Privilege Italia SRL"/>
    <s v="Italy"/>
    <x v="8"/>
    <x v="0"/>
    <n v="0"/>
  </r>
  <r>
    <x v="1"/>
    <x v="1"/>
    <n v="222"/>
    <x v="20"/>
    <n v="27345"/>
    <s v="chofer a disposición en Mykonos"/>
    <d v="2025-08-01T00:00:00"/>
    <d v="2025-08-01T00:00:00"/>
    <s v="TRF"/>
    <x v="5"/>
    <s v="USD"/>
    <n v="919.17"/>
    <n v="790.48619999999994"/>
    <n v="919.17"/>
    <n v="61.72"/>
    <n v="53.0792"/>
    <n v="61.72"/>
    <s v="BLISS TRAVEL"/>
    <s v="Greece"/>
    <x v="9"/>
    <x v="0"/>
    <n v="6.7147535276390655E-2"/>
  </r>
  <r>
    <x v="1"/>
    <x v="1"/>
    <n v="223"/>
    <x v="16"/>
    <n v="24224"/>
    <s v="Vuelo MIA-LHR-MIA/Mila Jusidman"/>
    <d v="2025-04-21T00:00:00"/>
    <d v="2025-06-12T00:00:00"/>
    <s v="VLO"/>
    <x v="2"/>
    <s v="USD"/>
    <n v="11726.51"/>
    <n v="10084.7986"/>
    <n v="11726.51"/>
    <n v="0"/>
    <n v="0"/>
    <n v="0"/>
    <s v="American Airlines"/>
    <s v="United States"/>
    <x v="3"/>
    <x v="0"/>
    <n v="0"/>
  </r>
  <r>
    <x v="1"/>
    <x v="1"/>
    <n v="223"/>
    <x v="16"/>
    <n v="24224"/>
    <s v="Revisado del vuelo MIA-LHR-MIA"/>
    <d v="2025-04-21T00:00:00"/>
    <d v="2025-06-12T00:00:00"/>
    <s v="VLO"/>
    <x v="2"/>
    <s v="USD"/>
    <n v="813"/>
    <n v="699.18"/>
    <n v="813"/>
    <n v="0"/>
    <n v="0"/>
    <n v="0"/>
    <s v="American Airlines"/>
    <s v="United States"/>
    <x v="3"/>
    <x v="0"/>
    <n v="0"/>
  </r>
  <r>
    <x v="2"/>
    <x v="1"/>
    <n v="224"/>
    <x v="17"/>
    <n v="25771"/>
    <s v="SSS"/>
    <d v="2025-06-15T00:00:00"/>
    <d v="2025-06-16T00:00:00"/>
    <s v="HTL"/>
    <x v="4"/>
    <s v="USD"/>
    <n v="1000"/>
    <n v="860"/>
    <n v="1000"/>
    <n v="100"/>
    <n v="86"/>
    <n v="100"/>
    <s v="THE ADDRESS DOWNTOWN DUBAI"/>
    <s v="United Arab Emirates"/>
    <x v="33"/>
    <x v="0"/>
    <n v="0.1"/>
  </r>
  <r>
    <x v="0"/>
    <x v="1"/>
    <n v="225"/>
    <x v="1"/>
    <n v="28197"/>
    <s v="Vuelo 1 - Amsterdam - Munich // Berlin Amsterdam"/>
    <d v="2025-04-17T00:00:00"/>
    <d v="2025-04-26T00:00:00"/>
    <s v="ABC"/>
    <x v="2"/>
    <s v="EUR"/>
    <n v="661.16"/>
    <n v="661.16"/>
    <n v="766.9455999999999"/>
    <n v="0"/>
    <n v="0"/>
    <n v="0"/>
    <s v="Consolidador.com"/>
    <s v="Spain"/>
    <x v="2"/>
    <x v="0"/>
    <n v="0"/>
  </r>
  <r>
    <x v="0"/>
    <x v="1"/>
    <n v="225"/>
    <x v="1"/>
    <n v="0"/>
    <s v="FEE AEREOS Vuelo 1"/>
    <d v="2025-04-17T00:00:00"/>
    <d v="2025-04-26T00:00:00"/>
    <s v="HPS"/>
    <x v="1"/>
    <s v="EUR"/>
    <n v="76.72"/>
    <n v="76.72"/>
    <n v="88.995199999999997"/>
    <n v="76.72"/>
    <n v="76.72"/>
    <n v="88.995199999999997"/>
    <s v="FEES"/>
    <n v="0"/>
    <x v="2"/>
    <x v="0"/>
    <n v="1"/>
  </r>
  <r>
    <x v="0"/>
    <x v="1"/>
    <n v="225"/>
    <x v="1"/>
    <n v="28934"/>
    <s v="Vuelo Munich - Viena / Viena - Berlin"/>
    <d v="2025-04-20T00:00:00"/>
    <d v="2025-04-23T00:00:00"/>
    <s v="VLO"/>
    <x v="2"/>
    <s v="EUR"/>
    <n v="449.38"/>
    <n v="449.38"/>
    <n v="521.2808"/>
    <n v="0"/>
    <n v="0"/>
    <n v="0"/>
    <s v="F1S USA"/>
    <s v="United States"/>
    <x v="3"/>
    <x v="0"/>
    <n v="0"/>
  </r>
  <r>
    <x v="0"/>
    <x v="1"/>
    <n v="225"/>
    <x v="1"/>
    <n v="28934"/>
    <s v="Vuelo Munich - Viena / Viena - Berlin"/>
    <d v="2025-04-20T00:00:00"/>
    <d v="2025-04-23T00:00:00"/>
    <s v="VLO"/>
    <x v="2"/>
    <s v="EUR"/>
    <n v="449.38"/>
    <n v="449.38"/>
    <n v="521.2808"/>
    <n v="0"/>
    <n v="0"/>
    <n v="0"/>
    <s v="F1S USA"/>
    <s v="United States"/>
    <x v="3"/>
    <x v="0"/>
    <n v="0"/>
  </r>
  <r>
    <x v="0"/>
    <x v="1"/>
    <n v="225"/>
    <x v="1"/>
    <n v="0"/>
    <s v="Fee 20 euros por pax vuelos"/>
    <d v="2025-04-17T00:00:00"/>
    <d v="2025-04-26T00:00:00"/>
    <s v="HPS"/>
    <x v="1"/>
    <s v="EUR"/>
    <n v="84"/>
    <n v="84"/>
    <n v="97.44"/>
    <n v="84"/>
    <n v="84"/>
    <n v="97.44"/>
    <s v="FEES"/>
    <n v="0"/>
    <x v="2"/>
    <x v="0"/>
    <n v="1"/>
  </r>
  <r>
    <x v="0"/>
    <x v="1"/>
    <n v="225"/>
    <x v="1"/>
    <n v="23898"/>
    <s v="ASIENTOS DE KLM VUELO 1"/>
    <d v="2025-04-17T00:00:00"/>
    <d v="2025-04-26T00:00:00"/>
    <s v="ABC"/>
    <x v="2"/>
    <s v="EUR"/>
    <n v="72.2"/>
    <n v="72.2"/>
    <n v="83.751999999999995"/>
    <n v="0"/>
    <n v="0"/>
    <n v="0"/>
    <s v="KLM Royal Dutch Airlines"/>
    <s v="Netherlands"/>
    <x v="2"/>
    <x v="0"/>
    <n v="0"/>
  </r>
  <r>
    <x v="0"/>
    <x v="1"/>
    <n v="225"/>
    <x v="1"/>
    <n v="28934"/>
    <s v="ASIENTOS VUELO MUNICH VIENA"/>
    <d v="2025-04-20T00:00:00"/>
    <d v="2025-04-23T00:00:00"/>
    <s v="VLO"/>
    <x v="2"/>
    <s v="EUR"/>
    <n v="30"/>
    <n v="30"/>
    <n v="34.799999999999997"/>
    <n v="0"/>
    <n v="0"/>
    <n v="0"/>
    <s v="F1S USA"/>
    <s v="United States"/>
    <x v="3"/>
    <x v="0"/>
    <n v="0"/>
  </r>
  <r>
    <x v="0"/>
    <x v="1"/>
    <n v="225"/>
    <x v="1"/>
    <n v="28934"/>
    <s v="ASIENTOS VUELO MUNICH VIENA"/>
    <d v="2025-04-20T00:00:00"/>
    <d v="2025-04-23T00:00:00"/>
    <s v="VLO"/>
    <x v="2"/>
    <s v="EUR"/>
    <n v="30"/>
    <n v="30"/>
    <n v="34.799999999999997"/>
    <n v="0"/>
    <n v="0"/>
    <n v="0"/>
    <s v="F1S USA"/>
    <s v="United States"/>
    <x v="3"/>
    <x v="0"/>
    <n v="0"/>
  </r>
  <r>
    <x v="0"/>
    <x v="1"/>
    <n v="225"/>
    <x v="1"/>
    <n v="28934"/>
    <s v="ASIENTOS VUELO VIENA BERLIN"/>
    <d v="2025-04-20T00:00:00"/>
    <d v="2025-04-23T00:00:00"/>
    <s v="VLO"/>
    <x v="2"/>
    <s v="EUR"/>
    <n v="30"/>
    <n v="30"/>
    <n v="34.799999999999997"/>
    <n v="0"/>
    <n v="0"/>
    <n v="0"/>
    <s v="F1S USA"/>
    <s v="United States"/>
    <x v="3"/>
    <x v="0"/>
    <n v="0"/>
  </r>
  <r>
    <x v="0"/>
    <x v="1"/>
    <n v="225"/>
    <x v="1"/>
    <n v="28934"/>
    <s v="ASIENTOS VUELO VIENA BERLIN"/>
    <d v="2025-04-20T00:00:00"/>
    <d v="2025-04-23T00:00:00"/>
    <s v="VLO"/>
    <x v="2"/>
    <s v="EUR"/>
    <n v="30"/>
    <n v="30"/>
    <n v="34.799999999999997"/>
    <n v="0"/>
    <n v="0"/>
    <n v="0"/>
    <s v="F1S USA"/>
    <s v="United States"/>
    <x v="3"/>
    <x v="0"/>
    <n v="0"/>
  </r>
  <r>
    <x v="1"/>
    <x v="1"/>
    <n v="226"/>
    <x v="16"/>
    <n v="27060"/>
    <s v="Hospedaje en Cambodia"/>
    <d v="2025-07-05T00:00:00"/>
    <d v="2025-07-08T00:00:00"/>
    <s v="HTL"/>
    <x v="4"/>
    <s v="USD"/>
    <n v="7810"/>
    <n v="6716.5999999999995"/>
    <n v="7810"/>
    <n v="632.79999999999995"/>
    <n v="544.20799999999997"/>
    <n v="632.79999999999995"/>
    <s v="SHINTA MANI WILD"/>
    <s v="Camboya"/>
    <x v="16"/>
    <x v="0"/>
    <n v="8.1024327784891159E-2"/>
  </r>
  <r>
    <x v="1"/>
    <x v="1"/>
    <n v="226"/>
    <x v="16"/>
    <n v="27356"/>
    <s v="Vuelo Seoul-Indonesia/Andres Carretero"/>
    <d v="2025-06-20T00:00:00"/>
    <d v="2025-06-20T00:00:00"/>
    <s v="VLO"/>
    <x v="2"/>
    <s v="USD"/>
    <n v="880.4"/>
    <n v="757.14400000000001"/>
    <n v="880.4"/>
    <n v="0"/>
    <n v="0"/>
    <n v="0"/>
    <s v="Garuda Indonesia"/>
    <s v="Indonesia"/>
    <x v="33"/>
    <x v="0"/>
    <n v="0"/>
  </r>
  <r>
    <x v="1"/>
    <x v="1"/>
    <n v="226"/>
    <x v="16"/>
    <n v="27356"/>
    <s v="Vuelo Seoul-Indonesia/Sergio Berger"/>
    <d v="2025-06-20T00:00:00"/>
    <d v="2025-06-20T00:00:00"/>
    <s v="VLO"/>
    <x v="2"/>
    <s v="USD"/>
    <n v="880.4"/>
    <n v="757.14400000000001"/>
    <n v="880.4"/>
    <n v="0"/>
    <n v="0"/>
    <n v="0"/>
    <s v="Garuda Indonesia"/>
    <s v="Indonesia"/>
    <x v="33"/>
    <x v="0"/>
    <n v="0"/>
  </r>
  <r>
    <x v="1"/>
    <x v="1"/>
    <n v="226"/>
    <x v="16"/>
    <n v="27356"/>
    <s v="Reembolso del vuelo Seoul-Indonesia con GA/Andres Carretero"/>
    <d v="2025-06-20T00:00:00"/>
    <d v="2025-06-20T00:00:00"/>
    <s v="VLO"/>
    <x v="2"/>
    <s v="USD"/>
    <n v="-880.4"/>
    <n v="-757.14400000000001"/>
    <n v="-880.4"/>
    <n v="0"/>
    <n v="0"/>
    <n v="0"/>
    <s v="REEMBOLSOS"/>
    <s v="Indonesia"/>
    <x v="33"/>
    <x v="0"/>
    <n v="0"/>
  </r>
  <r>
    <x v="1"/>
    <x v="1"/>
    <n v="226"/>
    <x v="16"/>
    <n v="27356"/>
    <s v="Reembolso del vuelo Seoul-Indonesia con GA/Sergio Berger"/>
    <d v="2025-06-20T00:00:00"/>
    <d v="2025-06-20T00:00:00"/>
    <s v="VLO"/>
    <x v="2"/>
    <s v="USD"/>
    <n v="-880.4"/>
    <n v="-757.14400000000001"/>
    <n v="-880.4"/>
    <n v="0"/>
    <n v="0"/>
    <n v="0"/>
    <s v="REEMBOLSOS"/>
    <s v="Indonesia"/>
    <x v="33"/>
    <x v="0"/>
    <n v="0"/>
  </r>
  <r>
    <x v="1"/>
    <x v="1"/>
    <n v="226"/>
    <x v="16"/>
    <n v="27364"/>
    <s v="Vuelo Seoul-Indonesia con Asiana/Andres Carretero"/>
    <d v="2025-06-20T00:00:00"/>
    <d v="2025-07-08T00:00:00"/>
    <s v="VLO"/>
    <x v="2"/>
    <s v="USD"/>
    <n v="796.5"/>
    <n v="684.99"/>
    <n v="796.5"/>
    <n v="22.41"/>
    <n v="19.272600000000001"/>
    <n v="22.41"/>
    <s v="ASIANA AIRLINES"/>
    <s v="South Korea"/>
    <x v="33"/>
    <x v="0"/>
    <n v="2.8135593220338984E-2"/>
  </r>
  <r>
    <x v="1"/>
    <x v="1"/>
    <n v="226"/>
    <x v="16"/>
    <n v="27364"/>
    <s v="Vuelo Seoul-Indonesia con Asiana/Sergio Berger"/>
    <d v="2025-06-20T00:00:00"/>
    <d v="2025-07-08T00:00:00"/>
    <s v="VLO"/>
    <x v="2"/>
    <s v="USD"/>
    <n v="796.5"/>
    <n v="684.99"/>
    <n v="796.5"/>
    <n v="22.41"/>
    <n v="19.272600000000001"/>
    <n v="22.41"/>
    <s v="ASIANA AIRLINES"/>
    <s v="South Korea"/>
    <x v="33"/>
    <x v="0"/>
    <n v="2.8135593220338984E-2"/>
  </r>
  <r>
    <x v="1"/>
    <x v="1"/>
    <n v="226"/>
    <x v="16"/>
    <n v="27453"/>
    <s v="Vuelo CGK-BKK-USM-BKK-NRT/Andres Carretero"/>
    <d v="2025-07-02T00:00:00"/>
    <d v="2025-07-11T00:00:00"/>
    <s v="VLO"/>
    <x v="2"/>
    <s v="USD"/>
    <n v="1829.6"/>
    <n v="1573.4559999999999"/>
    <n v="1829.6"/>
    <n v="15.76"/>
    <n v="13.553599999999999"/>
    <n v="15.76"/>
    <s v="Thai Airways Intl"/>
    <s v="Thailand"/>
    <x v="16"/>
    <x v="0"/>
    <n v="8.6139046786182782E-3"/>
  </r>
  <r>
    <x v="1"/>
    <x v="1"/>
    <n v="226"/>
    <x v="16"/>
    <n v="27453"/>
    <s v="Vuelo CGK-BKK-USM-BKK-NRT/Sergio Berger"/>
    <d v="2025-07-02T00:00:00"/>
    <d v="2025-07-11T00:00:00"/>
    <s v="VLO"/>
    <x v="2"/>
    <s v="USD"/>
    <n v="1829.6"/>
    <n v="1573.4559999999999"/>
    <n v="1829.6"/>
    <n v="15.76"/>
    <n v="13.553599999999999"/>
    <n v="15.76"/>
    <s v="Thai Airways Intl"/>
    <s v="Thailand"/>
    <x v="16"/>
    <x v="0"/>
    <n v="8.6139046786182782E-3"/>
  </r>
  <r>
    <x v="1"/>
    <x v="1"/>
    <n v="226"/>
    <x v="16"/>
    <n v="27040"/>
    <s v="Vuelo BKK-PNH-BKK-USM/Andres Carretero"/>
    <d v="2025-07-05T00:00:00"/>
    <d v="2025-07-08T00:00:00"/>
    <s v="VLO"/>
    <x v="2"/>
    <s v="USD"/>
    <n v="676.4"/>
    <n v="581.70399999999995"/>
    <n v="676.4"/>
    <n v="0"/>
    <n v="0"/>
    <n v="0"/>
    <s v="Bangkok Airways"/>
    <s v="Thailand"/>
    <x v="16"/>
    <x v="0"/>
    <n v="0"/>
  </r>
  <r>
    <x v="1"/>
    <x v="1"/>
    <n v="226"/>
    <x v="16"/>
    <n v="27040"/>
    <s v="Vuelo BKK-PNH-BKK-USM/Sergio Berger"/>
    <d v="2025-07-05T00:00:00"/>
    <d v="2025-07-08T00:00:00"/>
    <s v="VLO"/>
    <x v="2"/>
    <s v="USD"/>
    <n v="676.4"/>
    <n v="581.70399999999995"/>
    <n v="676.4"/>
    <n v="0"/>
    <n v="0"/>
    <n v="0"/>
    <s v="Bangkok Airways"/>
    <s v="Thailand"/>
    <x v="16"/>
    <x v="0"/>
    <n v="0"/>
  </r>
  <r>
    <x v="1"/>
    <x v="1"/>
    <n v="226"/>
    <x v="16"/>
    <n v="26070"/>
    <s v="Hospedaje en Seoul"/>
    <d v="2025-06-17T00:00:00"/>
    <d v="2025-06-20T00:00:00"/>
    <s v="HTL"/>
    <x v="4"/>
    <s v="USD"/>
    <n v="1606.54"/>
    <n v="1381.6243999999999"/>
    <n v="1606.54"/>
    <n v="186.42"/>
    <n v="160.32119999999998"/>
    <n v="186.42"/>
    <s v="FOUR SEASONS HOTEL SEOUL"/>
    <s v="South Korea"/>
    <x v="33"/>
    <x v="0"/>
    <n v="0.11603819388250526"/>
  </r>
  <r>
    <x v="1"/>
    <x v="1"/>
    <n v="226"/>
    <x v="16"/>
    <n v="27975"/>
    <s v="Hospedaje en Tailandia"/>
    <d v="2025-07-08T00:00:00"/>
    <d v="2025-07-11T00:00:00"/>
    <s v="HTL"/>
    <x v="4"/>
    <s v="USD"/>
    <n v="7078.71"/>
    <n v="6087.6905999999999"/>
    <n v="7078.71"/>
    <n v="597.14"/>
    <n v="513.54039999999998"/>
    <n v="597.14"/>
    <s v="FOUR SEASONS RESORT KOH SAMUI"/>
    <s v="Thailand"/>
    <x v="20"/>
    <x v="0"/>
    <n v="8.4357178073406022E-2"/>
  </r>
  <r>
    <x v="1"/>
    <x v="1"/>
    <n v="226"/>
    <x v="16"/>
    <n v="27453"/>
    <s v="Vuelo Indonesia-Bangkok/Lina Botero"/>
    <d v="2025-06-17T00:00:00"/>
    <d v="2025-07-11T00:00:00"/>
    <s v="VLO"/>
    <x v="2"/>
    <s v="USD"/>
    <n v="513.4"/>
    <n v="441.524"/>
    <n v="513.4"/>
    <n v="0"/>
    <n v="0"/>
    <n v="0"/>
    <s v="Thai Airways Intl"/>
    <s v="Thailand"/>
    <x v="33"/>
    <x v="0"/>
    <n v="0"/>
  </r>
  <r>
    <x v="1"/>
    <x v="1"/>
    <n v="226"/>
    <x v="16"/>
    <n v="25022"/>
    <s v="Hospedaje en Tokyo"/>
    <d v="2025-07-12T00:00:00"/>
    <d v="2025-07-13T00:00:00"/>
    <s v="HTL"/>
    <x v="4"/>
    <s v="USD"/>
    <n v="1158.8399999999999"/>
    <n v="996.60239999999988"/>
    <n v="1158.8399999999999"/>
    <n v="105.35"/>
    <n v="90.600999999999999"/>
    <n v="105.35"/>
    <s v="THE PENINSULA TOKYO"/>
    <s v="Japan"/>
    <x v="20"/>
    <x v="0"/>
    <n v="9.090987539263401E-2"/>
  </r>
  <r>
    <x v="1"/>
    <x v="1"/>
    <n v="226"/>
    <x v="16"/>
    <n v="27453"/>
    <s v="Revisado Jakarta a Bangkok"/>
    <d v="2025-06-17T00:00:00"/>
    <d v="2025-07-13T00:00:00"/>
    <s v="VLO"/>
    <x v="2"/>
    <s v="USD"/>
    <n v="82.6"/>
    <n v="71.035999999999987"/>
    <n v="82.6"/>
    <n v="0"/>
    <n v="0"/>
    <n v="0"/>
    <s v="Thai Airways Intl"/>
    <s v="Thailand"/>
    <x v="33"/>
    <x v="0"/>
    <n v="0"/>
  </r>
  <r>
    <x v="1"/>
    <x v="1"/>
    <n v="226"/>
    <x v="16"/>
    <n v="27453"/>
    <s v="Revisado Jakarta a Bangkok"/>
    <d v="2025-06-17T00:00:00"/>
    <d v="2025-07-13T00:00:00"/>
    <s v="VLO"/>
    <x v="2"/>
    <s v="USD"/>
    <n v="132.6"/>
    <n v="114.03599999999999"/>
    <n v="132.6"/>
    <n v="0"/>
    <n v="0"/>
    <n v="0"/>
    <s v="Thai Airways Intl"/>
    <s v="Thailand"/>
    <x v="33"/>
    <x v="0"/>
    <n v="0"/>
  </r>
  <r>
    <x v="1"/>
    <x v="1"/>
    <n v="226"/>
    <x v="16"/>
    <n v="27453"/>
    <s v="EMD revisado COALQP"/>
    <d v="2025-06-17T00:00:00"/>
    <d v="2025-07-13T00:00:00"/>
    <s v="VLO"/>
    <x v="2"/>
    <s v="USD"/>
    <n v="50"/>
    <n v="43"/>
    <n v="50"/>
    <n v="0"/>
    <n v="0"/>
    <n v="0"/>
    <s v="Thai Airways Intl"/>
    <s v="Thailand"/>
    <x v="33"/>
    <x v="0"/>
    <n v="0"/>
  </r>
  <r>
    <x v="1"/>
    <x v="1"/>
    <n v="226"/>
    <x v="16"/>
    <n v="28570"/>
    <s v="Hospedaje"/>
    <d v="2025-07-02T00:00:00"/>
    <d v="2025-07-05T00:00:00"/>
    <s v="HTL"/>
    <x v="4"/>
    <s v="USD"/>
    <n v="1650.75"/>
    <n v="1419.645"/>
    <n v="1650.75"/>
    <n v="497.65"/>
    <n v="427.97899999999998"/>
    <n v="497.65"/>
    <s v="AMAN NAI LERT BANGKOK"/>
    <s v="Thailand"/>
    <x v="16"/>
    <x v="0"/>
    <n v="0.30146902922913826"/>
  </r>
  <r>
    <x v="1"/>
    <x v="1"/>
    <n v="226"/>
    <x v="16"/>
    <n v="28570"/>
    <s v="Hospedaje"/>
    <d v="2025-07-02T00:00:00"/>
    <d v="2025-07-05T00:00:00"/>
    <s v="HTL"/>
    <x v="4"/>
    <s v="USD"/>
    <n v="1650.75"/>
    <n v="1419.645"/>
    <n v="1650.75"/>
    <n v="497.65"/>
    <n v="427.97899999999998"/>
    <n v="497.65"/>
    <s v="AMAN NAI LERT BANGKOK"/>
    <s v="Thailand"/>
    <x v="16"/>
    <x v="0"/>
    <n v="0.30146902922913826"/>
  </r>
  <r>
    <x v="1"/>
    <x v="1"/>
    <n v="226"/>
    <x v="16"/>
    <n v="31234"/>
    <s v="Hospedaje"/>
    <d v="2025-07-01T00:00:00"/>
    <d v="2025-07-02T00:00:00"/>
    <s v="HTL"/>
    <x v="4"/>
    <s v="USD"/>
    <n v="1000"/>
    <n v="860"/>
    <n v="1000"/>
    <n v="9.4"/>
    <n v="8.0839999999999996"/>
    <n v="9.4"/>
    <s v="FAIRFIELD BY MARRIOTT JAKARTA SOEKARNO-HATTA AIRPORT"/>
    <s v="Indonesia"/>
    <x v="16"/>
    <x v="0"/>
    <n v="9.4000000000000004E-3"/>
  </r>
  <r>
    <x v="1"/>
    <x v="1"/>
    <n v="226"/>
    <x v="16"/>
    <n v="0"/>
    <s v="Sobrecomisión"/>
    <d v="2025-06-17T00:00:00"/>
    <d v="2025-07-13T00:00:00"/>
    <s v="HPS"/>
    <x v="1"/>
    <s v="USD"/>
    <n v="1231.1199999999999"/>
    <n v="1058.7631999999999"/>
    <n v="1231.1199999999999"/>
    <n v="1231.1199999999999"/>
    <n v="1058.7631999999999"/>
    <n v="1231.1199999999999"/>
    <s v="FEES"/>
    <n v="0"/>
    <x v="33"/>
    <x v="0"/>
    <n v="1"/>
  </r>
  <r>
    <x v="1"/>
    <x v="1"/>
    <n v="227"/>
    <x v="24"/>
    <n v="28761"/>
    <s v="Hospedaje"/>
    <d v="2025-06-16T00:00:00"/>
    <d v="2025-06-18T00:00:00"/>
    <s v="HTL"/>
    <x v="4"/>
    <s v="USD"/>
    <n v="1822.35"/>
    <n v="1567.221"/>
    <n v="1822.35"/>
    <n v="195.71"/>
    <n v="168.31059999999999"/>
    <n v="195.71"/>
    <s v="AUTOCAMP YOSEMITE"/>
    <s v="United States"/>
    <x v="33"/>
    <x v="0"/>
    <n v="0.10739429857052708"/>
  </r>
  <r>
    <x v="1"/>
    <x v="1"/>
    <n v="228"/>
    <x v="23"/>
    <n v="0"/>
    <s v="UP-FRONT"/>
    <d v="2025-04-11T00:00:00"/>
    <d v="2025-04-21T00:00:00"/>
    <s v="HPS"/>
    <x v="1"/>
    <s v="USD"/>
    <n v="800"/>
    <n v="688"/>
    <n v="800"/>
    <n v="800"/>
    <n v="688"/>
    <n v="800"/>
    <s v="FEES"/>
    <n v="0"/>
    <x v="38"/>
    <x v="0"/>
    <n v="1"/>
  </r>
  <r>
    <x v="1"/>
    <x v="1"/>
    <n v="228"/>
    <x v="23"/>
    <n v="27230"/>
    <s v="MATUETE BRAZIL - VIAJE COMPLETO"/>
    <d v="2025-04-14T00:00:00"/>
    <d v="2025-04-22T00:00:00"/>
    <s v="HTL"/>
    <x v="4"/>
    <s v="USD"/>
    <n v="23778"/>
    <n v="20449.079999999998"/>
    <n v="23778"/>
    <n v="3571"/>
    <n v="3071.06"/>
    <n v="3571"/>
    <s v="Matuete Brazil"/>
    <s v="Brazil"/>
    <x v="2"/>
    <x v="0"/>
    <n v="0.15018083943140717"/>
  </r>
  <r>
    <x v="1"/>
    <x v="1"/>
    <n v="228"/>
    <x v="23"/>
    <n v="27230"/>
    <s v="SERVICIOS EXTRAS BRAZIL"/>
    <d v="2025-04-14T00:00:00"/>
    <d v="2025-04-22T00:00:00"/>
    <s v="HTL"/>
    <x v="4"/>
    <s v="USD"/>
    <n v="6942"/>
    <n v="5970.12"/>
    <n v="6942"/>
    <n v="606.64"/>
    <n v="521.71039999999994"/>
    <n v="606.64"/>
    <s v="Matuete Brazil"/>
    <s v="Brazil"/>
    <x v="2"/>
    <x v="0"/>
    <n v="8.7386920195908963E-2"/>
  </r>
  <r>
    <x v="1"/>
    <x v="1"/>
    <n v="229"/>
    <x v="23"/>
    <n v="25652"/>
    <s v="4-5 FOUR SEASONS MADRID"/>
    <d v="2025-09-04T00:00:00"/>
    <d v="2025-09-05T00:00:00"/>
    <s v="HTL"/>
    <x v="4"/>
    <s v="USD"/>
    <n v="1390.22"/>
    <n v="1195.5891999999999"/>
    <n v="1390.22"/>
    <n v="133.84"/>
    <n v="115.1024"/>
    <n v="133.84"/>
    <s v="FOUR SEASONS HOTEL MADRID"/>
    <s v="Spain"/>
    <x v="19"/>
    <x v="0"/>
    <n v="9.6272532404943101E-2"/>
  </r>
  <r>
    <x v="1"/>
    <x v="1"/>
    <n v="229"/>
    <x v="23"/>
    <n v="27049"/>
    <s v="6-8 HOTEL MARQUES DE RISCAL - MIGUEL BARCIA &amp; MARIA EUGENIA GARCIA MORENO"/>
    <d v="2025-09-04T00:00:00"/>
    <d v="2025-09-05T00:00:00"/>
    <s v="HTL"/>
    <x v="4"/>
    <s v="USD"/>
    <n v="3369.8"/>
    <n v="2898.0280000000002"/>
    <n v="3369.8"/>
    <n v="312.95999999999998"/>
    <n v="269.1456"/>
    <n v="312.95999999999998"/>
    <s v="HOTEL MARQUÉS DE RISCAL, A LUXURY COLLECTION HOTEL"/>
    <s v="Spain"/>
    <x v="19"/>
    <x v="0"/>
    <n v="9.28719805329693E-2"/>
  </r>
  <r>
    <x v="1"/>
    <x v="1"/>
    <n v="229"/>
    <x v="23"/>
    <n v="27048"/>
    <s v="10-14 HOTEL PALACIO SANTA CLARA"/>
    <d v="2025-09-10T00:00:00"/>
    <d v="2025-09-14T00:00:00"/>
    <s v="HTL"/>
    <x v="4"/>
    <s v="USD"/>
    <n v="1758.57"/>
    <n v="1512.3701999999998"/>
    <n v="1758.57"/>
    <n v="163.24"/>
    <n v="140.38640000000001"/>
    <n v="163.24"/>
    <s v="PALACIO SANTA CLARA, AUTOGRAPH COLLECTION"/>
    <s v="Spain"/>
    <x v="27"/>
    <x v="0"/>
    <n v="9.2825420654281607E-2"/>
  </r>
  <r>
    <x v="1"/>
    <x v="1"/>
    <n v="229"/>
    <x v="23"/>
    <n v="27050"/>
    <s v="8-10 MARIA CRISTINA - MIGUEL BARCIA &amp; MARIA EUGENIA GARCIA MORENO"/>
    <d v="2025-09-08T00:00:00"/>
    <d v="2025-09-10T00:00:00"/>
    <s v="HTL"/>
    <x v="4"/>
    <s v="USD"/>
    <n v="4396.4399999999996"/>
    <n v="3780.9383999999995"/>
    <n v="4396.4399999999996"/>
    <n v="406.76"/>
    <n v="349.81360000000001"/>
    <n v="406.76"/>
    <s v="HOTEL MARIA CRISTINA"/>
    <s v="Spain"/>
    <x v="27"/>
    <x v="0"/>
    <n v="9.2520311888709961E-2"/>
  </r>
  <r>
    <x v="1"/>
    <x v="1"/>
    <n v="229"/>
    <x v="23"/>
    <n v="0"/>
    <s v="FEES EMISION DE BOLETOS"/>
    <d v="2025-09-08T00:00:00"/>
    <d v="2025-09-10T00:00:00"/>
    <s v="HPS"/>
    <x v="1"/>
    <s v="USD"/>
    <n v="70"/>
    <n v="60.199999999999996"/>
    <n v="70"/>
    <n v="70"/>
    <n v="60.199999999999996"/>
    <n v="70"/>
    <s v="FEES"/>
    <n v="0"/>
    <x v="27"/>
    <x v="0"/>
    <n v="1"/>
  </r>
  <r>
    <x v="1"/>
    <x v="1"/>
    <n v="229"/>
    <x v="23"/>
    <n v="0"/>
    <s v="FEE DE EMISION BOLETOS"/>
    <d v="2025-09-04T00:00:00"/>
    <d v="2025-09-14T00:00:00"/>
    <s v="HPS"/>
    <x v="1"/>
    <s v="USD"/>
    <n v="140"/>
    <n v="120.39999999999999"/>
    <n v="140"/>
    <n v="140"/>
    <n v="120.39999999999999"/>
    <n v="140"/>
    <s v="FEES"/>
    <n v="0"/>
    <x v="19"/>
    <x v="0"/>
    <n v="1"/>
  </r>
  <r>
    <x v="1"/>
    <x v="1"/>
    <n v="229"/>
    <x v="23"/>
    <n v="27721"/>
    <s v="VUELO MEX - MAD IB 2X1"/>
    <d v="2025-09-03T00:00:00"/>
    <d v="2025-09-18T00:00:00"/>
    <s v="VLO"/>
    <x v="2"/>
    <s v="USD"/>
    <n v="2442"/>
    <n v="2100.12"/>
    <n v="2442"/>
    <n v="0"/>
    <n v="0"/>
    <n v="0"/>
    <s v="TURISMO EXMAR"/>
    <s v="Mexico"/>
    <x v="19"/>
    <x v="0"/>
    <n v="0"/>
  </r>
  <r>
    <x v="1"/>
    <x v="1"/>
    <n v="229"/>
    <x v="23"/>
    <n v="27721"/>
    <s v="VUELO MEX - MAD IB 2X1"/>
    <d v="2025-09-03T00:00:00"/>
    <d v="2025-09-18T00:00:00"/>
    <s v="VLO"/>
    <x v="2"/>
    <s v="USD"/>
    <n v="2442"/>
    <n v="2100.12"/>
    <n v="2442"/>
    <n v="0"/>
    <n v="0"/>
    <n v="0"/>
    <s v="TURISMO EXMAR"/>
    <s v="Mexico"/>
    <x v="19"/>
    <x v="0"/>
    <n v="0"/>
  </r>
  <r>
    <x v="1"/>
    <x v="1"/>
    <n v="229"/>
    <x v="23"/>
    <n v="25363"/>
    <s v="VILLA MAGNA 17-18 SEPT"/>
    <d v="2025-09-17T00:00:00"/>
    <d v="2025-09-18T00:00:00"/>
    <s v="HTL"/>
    <x v="4"/>
    <s v="USD"/>
    <n v="1855.16"/>
    <n v="1595.4376"/>
    <n v="1855.16"/>
    <n v="225.95"/>
    <n v="194.31699999999998"/>
    <n v="225.95"/>
    <s v="ROSEWOOD VILLA MAGNA"/>
    <s v="Spain"/>
    <x v="51"/>
    <x v="0"/>
    <n v="0.12179542465339915"/>
  </r>
  <r>
    <x v="1"/>
    <x v="1"/>
    <n v="229"/>
    <x v="23"/>
    <n v="30687"/>
    <s v="5-6 ABADIA"/>
    <d v="2025-09-05T00:00:00"/>
    <d v="2025-09-06T00:00:00"/>
    <s v="HTL"/>
    <x v="4"/>
    <s v="USD"/>
    <n v="2792"/>
    <n v="2401.12"/>
    <n v="2792"/>
    <n v="226.82"/>
    <n v="195.0652"/>
    <n v="226.82"/>
    <s v="HOTEL ABADIA RETUERTA LEDOMAINE"/>
    <s v="Spain"/>
    <x v="19"/>
    <x v="0"/>
    <n v="8.1239255014326647E-2"/>
  </r>
  <r>
    <x v="1"/>
    <x v="1"/>
    <n v="230"/>
    <x v="16"/>
    <n v="27051"/>
    <s v="Hospedaje en Zicatela"/>
    <d v="2025-04-04T00:00:00"/>
    <d v="2025-04-06T00:00:00"/>
    <s v="HTL"/>
    <x v="4"/>
    <s v="USD"/>
    <n v="707.47"/>
    <n v="608.42420000000004"/>
    <n v="707.47"/>
    <n v="64.31"/>
    <n v="55.306600000000003"/>
    <n v="64.31"/>
    <s v="HOTEL HUMANO"/>
    <s v="Mexico"/>
    <x v="37"/>
    <x v="0"/>
    <n v="9.0901380977285257E-2"/>
  </r>
  <r>
    <x v="2"/>
    <x v="1"/>
    <n v="231"/>
    <x v="17"/>
    <n v="26673"/>
    <s v="URSO 2-5"/>
    <d v="2025-05-02T00:00:00"/>
    <d v="2025-05-05T00:00:00"/>
    <s v="HTL"/>
    <x v="4"/>
    <s v="USD"/>
    <n v="0"/>
    <n v="0"/>
    <n v="0"/>
    <n v="0"/>
    <n v="0"/>
    <n v="0"/>
    <s v="URSO HOTEL AND SPA"/>
    <s v="Spain"/>
    <x v="4"/>
    <x v="0"/>
    <s v="0"/>
  </r>
  <r>
    <x v="2"/>
    <x v="1"/>
    <n v="231"/>
    <x v="17"/>
    <n v="26673"/>
    <s v="URSO 12-16"/>
    <d v="2025-05-12T00:00:00"/>
    <d v="2025-05-16T00:00:00"/>
    <s v="HTL"/>
    <x v="4"/>
    <s v="USD"/>
    <n v="0"/>
    <n v="0"/>
    <n v="0"/>
    <n v="0"/>
    <n v="0"/>
    <n v="0"/>
    <s v="URSO HOTEL AND SPA"/>
    <s v="Spain"/>
    <x v="6"/>
    <x v="0"/>
    <s v="0"/>
  </r>
  <r>
    <x v="1"/>
    <x v="1"/>
    <n v="232"/>
    <x v="18"/>
    <n v="25362"/>
    <s v="HOSPEDAJE"/>
    <d v="2025-02-25T00:00:00"/>
    <d v="2025-02-26T00:00:00"/>
    <s v="HTL"/>
    <x v="4"/>
    <s v="MXN"/>
    <n v="51558.95"/>
    <n v="2474.8296"/>
    <n v="2887.3011999999999"/>
    <n v="3552"/>
    <n v="170.49600000000001"/>
    <n v="198.91200000000001"/>
    <s v="AMAN TOKYO"/>
    <s v="Japan"/>
    <x v="39"/>
    <x v="0"/>
    <n v="6.8892015838181345E-2"/>
  </r>
  <r>
    <x v="2"/>
    <x v="1"/>
    <n v="233"/>
    <x v="17"/>
    <n v="25771"/>
    <s v="na"/>
    <d v="2025-06-02T00:00:00"/>
    <d v="2025-06-09T00:00:00"/>
    <s v="HTL"/>
    <x v="4"/>
    <s v="USD"/>
    <n v="1000"/>
    <n v="860"/>
    <n v="1000"/>
    <n v="50"/>
    <n v="43"/>
    <n v="50"/>
    <s v="THE ADDRESS DOWNTOWN DUBAI"/>
    <s v="United Arab Emirates"/>
    <x v="14"/>
    <x v="0"/>
    <n v="0.05"/>
  </r>
  <r>
    <x v="2"/>
    <x v="1"/>
    <n v="234"/>
    <x v="17"/>
    <n v="27210"/>
    <s v="Vuelos business 6 pax (3 adultos + 3 niños)"/>
    <d v="2025-06-12T00:00:00"/>
    <d v="2025-06-30T00:00:00"/>
    <s v="VLO"/>
    <x v="2"/>
    <s v="USD"/>
    <n v="25081.86"/>
    <n v="21570.399600000001"/>
    <n v="25081.86"/>
    <n v="0"/>
    <n v="0"/>
    <n v="0"/>
    <s v="Lufthansa"/>
    <s v="Germany"/>
    <x v="15"/>
    <x v="0"/>
    <n v="0"/>
  </r>
  <r>
    <x v="2"/>
    <x v="1"/>
    <n v="234"/>
    <x v="17"/>
    <n v="0"/>
    <s v="Fees Vuelos business 6 pax (3 adultos + 3 niños)"/>
    <d v="2025-06-12T00:00:00"/>
    <d v="2025-06-30T00:00:00"/>
    <s v="HPS"/>
    <x v="1"/>
    <s v="USD"/>
    <n v="480"/>
    <n v="412.8"/>
    <n v="480"/>
    <n v="480"/>
    <n v="412.8"/>
    <n v="480"/>
    <s v="FEES"/>
    <n v="0"/>
    <x v="15"/>
    <x v="0"/>
    <n v="1"/>
  </r>
  <r>
    <x v="1"/>
    <x v="1"/>
    <n v="235"/>
    <x v="16"/>
    <n v="27083"/>
    <s v="Registro de comisión"/>
    <d v="2025-02-20T00:00:00"/>
    <d v="2025-02-20T00:00:00"/>
    <s v="HTL"/>
    <x v="4"/>
    <s v="USD"/>
    <n v="192.8"/>
    <n v="165.80800000000002"/>
    <n v="192.8"/>
    <n v="181.23"/>
    <n v="155.8578"/>
    <n v="181.23"/>
    <s v="L AUBERGE DEL MAR"/>
    <s v="United States"/>
    <x v="44"/>
    <x v="0"/>
    <n v="0.93998962655601648"/>
  </r>
  <r>
    <x v="1"/>
    <x v="1"/>
    <n v="235"/>
    <x v="16"/>
    <n v="27083"/>
    <s v="Hospedaje en L'Auberge"/>
    <d v="2025-02-20T00:00:00"/>
    <d v="2025-02-20T00:00:00"/>
    <s v="HTL"/>
    <x v="4"/>
    <s v="USD"/>
    <n v="1928"/>
    <n v="1658.08"/>
    <n v="1928"/>
    <n v="0"/>
    <n v="0"/>
    <n v="0"/>
    <s v="L AUBERGE DEL MAR"/>
    <s v="United States"/>
    <x v="44"/>
    <x v="0"/>
    <n v="0"/>
  </r>
  <r>
    <x v="1"/>
    <x v="1"/>
    <n v="236"/>
    <x v="16"/>
    <n v="27084"/>
    <s v="Registro de comisión"/>
    <d v="2025-01-02T00:00:00"/>
    <d v="2025-01-17T00:00:00"/>
    <s v="HTL"/>
    <x v="4"/>
    <s v="USD"/>
    <n v="279"/>
    <n v="239.94"/>
    <n v="279"/>
    <n v="262.26"/>
    <n v="225.5436"/>
    <n v="262.26"/>
    <s v="HOTEL JEROME, AUBERGE COLLECTION"/>
    <s v="United States"/>
    <x v="40"/>
    <x v="0"/>
    <n v="0.94"/>
  </r>
  <r>
    <x v="1"/>
    <x v="1"/>
    <n v="236"/>
    <x v="16"/>
    <n v="27084"/>
    <s v="Registro de comisión"/>
    <d v="2025-01-02T00:00:00"/>
    <d v="2025-01-17T00:00:00"/>
    <s v="HTL"/>
    <x v="4"/>
    <s v="USD"/>
    <n v="931.8"/>
    <n v="801.34799999999996"/>
    <n v="931.8"/>
    <n v="875.89"/>
    <n v="753.2654"/>
    <n v="875.89"/>
    <s v="HOTEL JEROME, AUBERGE COLLECTION"/>
    <s v="United States"/>
    <x v="40"/>
    <x v="0"/>
    <n v="0.939997853616656"/>
  </r>
  <r>
    <x v="1"/>
    <x v="1"/>
    <n v="236"/>
    <x v="16"/>
    <n v="27084"/>
    <s v="Hospedaje"/>
    <d v="2025-01-02T00:00:00"/>
    <d v="2025-01-17T00:00:00"/>
    <s v="HTL"/>
    <x v="4"/>
    <s v="USD"/>
    <n v="12108"/>
    <n v="10412.879999999999"/>
    <n v="12108"/>
    <n v="0"/>
    <n v="0"/>
    <n v="0"/>
    <s v="HOTEL JEROME, AUBERGE COLLECTION"/>
    <s v="United States"/>
    <x v="40"/>
    <x v="0"/>
    <n v="0"/>
  </r>
  <r>
    <x v="1"/>
    <x v="1"/>
    <n v="237"/>
    <x v="16"/>
    <n v="27085"/>
    <s v="Hospedaje"/>
    <d v="2025-02-09T00:00:00"/>
    <d v="2025-02-09T00:00:00"/>
    <s v="HTL"/>
    <x v="4"/>
    <s v="EUR"/>
    <n v="4100"/>
    <n v="4100"/>
    <n v="4756"/>
    <n v="707.65"/>
    <n v="707.65"/>
    <n v="820.87399999999991"/>
    <s v="HOTEL LE COUCOU"/>
    <s v="France"/>
    <x v="43"/>
    <x v="0"/>
    <n v="0.17259756097560974"/>
  </r>
  <r>
    <x v="1"/>
    <x v="1"/>
    <n v="238"/>
    <x v="16"/>
    <n v="27086"/>
    <s v="Crucero"/>
    <d v="2025-08-03T00:00:00"/>
    <d v="2025-08-10T00:00:00"/>
    <s v="CRC"/>
    <x v="8"/>
    <s v="USD"/>
    <n v="102200"/>
    <n v="87892"/>
    <n v="102200"/>
    <n v="15330"/>
    <n v="13183.8"/>
    <n v="15330"/>
    <s v="THE RITZ CARLTON YACHT COLLECTION"/>
    <s v="United States"/>
    <x v="45"/>
    <x v="0"/>
    <n v="0.15"/>
  </r>
  <r>
    <x v="1"/>
    <x v="1"/>
    <n v="238"/>
    <x v="16"/>
    <n v="29760"/>
    <s v="Hospedaje en Montenegro"/>
    <d v="2025-08-03T00:00:00"/>
    <d v="2025-08-10T00:00:00"/>
    <s v="HTL"/>
    <x v="4"/>
    <s v="USD"/>
    <n v="11623.98"/>
    <n v="9996.6227999999992"/>
    <n v="11623.98"/>
    <n v="1496.97"/>
    <n v="1287.3942"/>
    <n v="1496.97"/>
    <s v="MAMULA ISLAND BY BANYAN TREE"/>
    <s v="Montenegro"/>
    <x v="45"/>
    <x v="0"/>
    <n v="0.12878291256523153"/>
  </r>
  <r>
    <x v="1"/>
    <x v="1"/>
    <n v="238"/>
    <x v="16"/>
    <n v="29496"/>
    <s v="Hospedaje en Montecarlo"/>
    <d v="2025-08-03T00:00:00"/>
    <d v="2025-08-10T00:00:00"/>
    <s v="HTL"/>
    <x v="4"/>
    <s v="USD"/>
    <n v="3810.28"/>
    <n v="3276.8407999999999"/>
    <n v="3810.28"/>
    <n v="954.9"/>
    <n v="821.21399999999994"/>
    <n v="954.9"/>
    <s v="MONTE-CARLO BEACH HOTEL"/>
    <s v="France"/>
    <x v="45"/>
    <x v="0"/>
    <n v="0.25061150361653212"/>
  </r>
  <r>
    <x v="1"/>
    <x v="1"/>
    <n v="238"/>
    <x v="16"/>
    <n v="29496"/>
    <s v="Hospedaje en Monte Carlo"/>
    <d v="2025-08-03T00:00:00"/>
    <d v="2025-08-10T00:00:00"/>
    <s v="HTL"/>
    <x v="4"/>
    <s v="USD"/>
    <n v="3810.28"/>
    <n v="3276.8407999999999"/>
    <n v="3810.28"/>
    <n v="0"/>
    <n v="0"/>
    <n v="0"/>
    <s v="MONTE-CARLO BEACH HOTEL"/>
    <s v="France"/>
    <x v="45"/>
    <x v="0"/>
    <n v="0"/>
  </r>
  <r>
    <x v="1"/>
    <x v="1"/>
    <n v="238"/>
    <x v="16"/>
    <n v="29496"/>
    <s v="Hospedaje en Monte Carlo"/>
    <d v="2025-08-03T00:00:00"/>
    <d v="2025-08-10T00:00:00"/>
    <s v="HTL"/>
    <x v="4"/>
    <s v="USD"/>
    <n v="4483.75"/>
    <n v="3856.0250000000001"/>
    <n v="4483.75"/>
    <n v="0"/>
    <n v="0"/>
    <n v="0"/>
    <s v="MONTE-CARLO BEACH HOTEL"/>
    <s v="France"/>
    <x v="45"/>
    <x v="0"/>
    <n v="0"/>
  </r>
  <r>
    <x v="1"/>
    <x v="1"/>
    <n v="238"/>
    <x v="16"/>
    <n v="29989"/>
    <s v="Servicios terrestres en Tivat y Kotor"/>
    <d v="2025-08-28T00:00:00"/>
    <d v="2025-08-29T00:00:00"/>
    <s v="PKT"/>
    <x v="0"/>
    <s v="USD"/>
    <n v="2953.41"/>
    <n v="2539.9325999999996"/>
    <n v="2953.41"/>
    <n v="405.72"/>
    <n v="348.91920000000005"/>
    <n v="405.72"/>
    <s v="CALVADOS CLUB Luxury Travel DMC"/>
    <s v="Croatia"/>
    <x v="12"/>
    <x v="0"/>
    <n v="0.13737340904242892"/>
  </r>
  <r>
    <x v="1"/>
    <x v="1"/>
    <n v="238"/>
    <x v="16"/>
    <n v="28934"/>
    <s v="TE GALLARDO LARREA GELA LORENA"/>
    <d v="2025-08-02T00:00:00"/>
    <s v="0000-00-00"/>
    <s v="VLO"/>
    <x v="2"/>
    <s v="USD"/>
    <n v="362.3"/>
    <n v="311.57800000000003"/>
    <n v="362.3"/>
    <n v="0"/>
    <n v="0"/>
    <n v="0"/>
    <s v="F1S USA"/>
    <s v="United States"/>
    <x v="9"/>
    <x v="0"/>
    <n v="0"/>
  </r>
  <r>
    <x v="1"/>
    <x v="1"/>
    <n v="238"/>
    <x v="16"/>
    <n v="28934"/>
    <s v="TE AGUILAR ALVAREZ GALLARDO JUAN DANIEL"/>
    <d v="2025-08-02T00:00:00"/>
    <s v="0000-00-00"/>
    <s v="VLO"/>
    <x v="2"/>
    <s v="USD"/>
    <n v="362.3"/>
    <n v="311.57800000000003"/>
    <n v="362.3"/>
    <n v="0"/>
    <n v="0"/>
    <n v="0"/>
    <s v="F1S USA"/>
    <s v="United States"/>
    <x v="9"/>
    <x v="0"/>
    <n v="0"/>
  </r>
  <r>
    <x v="1"/>
    <x v="1"/>
    <n v="238"/>
    <x v="16"/>
    <n v="28934"/>
    <s v="TE AGUILAR ALVAREZ GALLARDO SARA"/>
    <d v="2025-08-02T00:00:00"/>
    <s v="0000-00-00"/>
    <s v="VLO"/>
    <x v="2"/>
    <s v="USD"/>
    <n v="362.3"/>
    <n v="311.57800000000003"/>
    <n v="362.3"/>
    <n v="0"/>
    <n v="0"/>
    <n v="0"/>
    <s v="F1S USA"/>
    <s v="United States"/>
    <x v="9"/>
    <x v="0"/>
    <n v="0"/>
  </r>
  <r>
    <x v="1"/>
    <x v="1"/>
    <n v="238"/>
    <x v="16"/>
    <n v="28934"/>
    <s v="TE AGUILAR ALVAREZ GALLARDO GELA"/>
    <d v="2025-08-02T00:00:00"/>
    <s v="0000-00-00"/>
    <s v="VLO"/>
    <x v="2"/>
    <s v="USD"/>
    <n v="362.3"/>
    <n v="311.57800000000003"/>
    <n v="362.3"/>
    <n v="0"/>
    <n v="0"/>
    <n v="0"/>
    <s v="F1S USA"/>
    <s v="United States"/>
    <x v="9"/>
    <x v="0"/>
    <n v="0"/>
  </r>
  <r>
    <x v="1"/>
    <x v="1"/>
    <n v="238"/>
    <x v="16"/>
    <n v="28934"/>
    <s v="ME GALLARDO LARREA GELA LORENA"/>
    <d v="2025-07-18T00:00:00"/>
    <s v="0000-00-00"/>
    <s v="VLO"/>
    <x v="2"/>
    <s v="USD"/>
    <n v="30"/>
    <n v="25.8"/>
    <n v="30"/>
    <n v="0"/>
    <n v="0"/>
    <n v="0"/>
    <s v="F1S USA"/>
    <s v="United States"/>
    <x v="5"/>
    <x v="0"/>
    <n v="0"/>
  </r>
  <r>
    <x v="1"/>
    <x v="1"/>
    <n v="238"/>
    <x v="16"/>
    <n v="28934"/>
    <s v="ME AGUILAR ALVAREZ GALLARDO JUAN DANIEL"/>
    <d v="2025-07-18T00:00:00"/>
    <s v="0000-00-00"/>
    <s v="VLO"/>
    <x v="2"/>
    <s v="USD"/>
    <n v="30"/>
    <n v="25.8"/>
    <n v="30"/>
    <n v="0"/>
    <n v="0"/>
    <n v="0"/>
    <s v="F1S USA"/>
    <s v="United States"/>
    <x v="5"/>
    <x v="0"/>
    <n v="0"/>
  </r>
  <r>
    <x v="1"/>
    <x v="1"/>
    <n v="238"/>
    <x v="16"/>
    <n v="28934"/>
    <s v="ME AGUILAR ALVAREZ GALLARDO SARA"/>
    <d v="2025-07-18T00:00:00"/>
    <s v="0000-00-00"/>
    <s v="VLO"/>
    <x v="2"/>
    <s v="USD"/>
    <n v="30"/>
    <n v="25.8"/>
    <n v="30"/>
    <n v="0"/>
    <n v="0"/>
    <n v="0"/>
    <s v="F1S USA"/>
    <s v="United States"/>
    <x v="5"/>
    <x v="0"/>
    <n v="0"/>
  </r>
  <r>
    <x v="1"/>
    <x v="1"/>
    <n v="238"/>
    <x v="16"/>
    <n v="28934"/>
    <s v="ME AGUILAR ALVAREZ GALLARDO GELA"/>
    <d v="2025-07-18T00:00:00"/>
    <s v="0000-00-00"/>
    <s v="VLO"/>
    <x v="2"/>
    <s v="USD"/>
    <n v="30"/>
    <n v="25.8"/>
    <n v="30"/>
    <n v="0"/>
    <n v="0"/>
    <n v="0"/>
    <s v="F1S USA"/>
    <s v="United States"/>
    <x v="5"/>
    <x v="0"/>
    <n v="0"/>
  </r>
  <r>
    <x v="1"/>
    <x v="1"/>
    <n v="238"/>
    <x v="16"/>
    <n v="28934"/>
    <s v="ME GALLARDO LARREA GELA LORENA"/>
    <d v="2025-07-18T00:00:00"/>
    <s v="0000-00-00"/>
    <s v="VLO"/>
    <x v="2"/>
    <s v="USD"/>
    <n v="0"/>
    <n v="0"/>
    <n v="0"/>
    <n v="0"/>
    <n v="0"/>
    <n v="0"/>
    <s v="F1S USA"/>
    <s v="United States"/>
    <x v="5"/>
    <x v="0"/>
    <s v="0"/>
  </r>
  <r>
    <x v="1"/>
    <x v="1"/>
    <n v="238"/>
    <x v="16"/>
    <n v="28934"/>
    <s v="ME AGUILAR ALVAREZ GALLARDO JUAN DANIEL"/>
    <d v="2025-07-18T00:00:00"/>
    <s v="0000-00-00"/>
    <s v="VLO"/>
    <x v="2"/>
    <s v="USD"/>
    <n v="0"/>
    <n v="0"/>
    <n v="0"/>
    <n v="0"/>
    <n v="0"/>
    <n v="0"/>
    <s v="F1S USA"/>
    <s v="United States"/>
    <x v="5"/>
    <x v="0"/>
    <s v="0"/>
  </r>
  <r>
    <x v="1"/>
    <x v="1"/>
    <n v="238"/>
    <x v="16"/>
    <n v="28934"/>
    <s v="ME AGUILAR ALVAREZ GALLARDO SARA"/>
    <d v="2025-07-18T00:00:00"/>
    <s v="0000-00-00"/>
    <s v="VLO"/>
    <x v="2"/>
    <s v="USD"/>
    <n v="0"/>
    <n v="0"/>
    <n v="0"/>
    <n v="0"/>
    <n v="0"/>
    <n v="0"/>
    <s v="F1S USA"/>
    <s v="United States"/>
    <x v="5"/>
    <x v="0"/>
    <s v="0"/>
  </r>
  <r>
    <x v="1"/>
    <x v="1"/>
    <n v="238"/>
    <x v="16"/>
    <n v="28934"/>
    <s v="ME AGUILAR ALVAREZ GALLARDO GELA"/>
    <d v="2025-07-18T00:00:00"/>
    <s v="0000-00-00"/>
    <s v="VLO"/>
    <x v="2"/>
    <s v="USD"/>
    <n v="0"/>
    <n v="0"/>
    <n v="0"/>
    <n v="0"/>
    <n v="0"/>
    <n v="0"/>
    <s v="F1S USA"/>
    <s v="United States"/>
    <x v="5"/>
    <x v="0"/>
    <s v="0"/>
  </r>
  <r>
    <x v="1"/>
    <x v="1"/>
    <n v="238"/>
    <x v="16"/>
    <n v="0"/>
    <s v="Fee de emision"/>
    <d v="2025-07-18T00:00:00"/>
    <d v="2025-08-29T00:00:00"/>
    <s v="HPS"/>
    <x v="1"/>
    <s v="USD"/>
    <n v="140"/>
    <n v="120.39999999999999"/>
    <n v="140"/>
    <n v="140"/>
    <n v="120.39999999999999"/>
    <n v="140"/>
    <s v="FEES"/>
    <n v="0"/>
    <x v="5"/>
    <x v="0"/>
    <n v="1"/>
  </r>
  <r>
    <x v="1"/>
    <x v="1"/>
    <n v="238"/>
    <x v="16"/>
    <n v="25780"/>
    <s v="Traslados diversos en europa"/>
    <d v="2025-08-01T00:00:00"/>
    <d v="2025-08-10T00:00:00"/>
    <s v="TRF"/>
    <x v="5"/>
    <s v="USD"/>
    <n v="2932.15"/>
    <n v="2521.6489999999999"/>
    <n v="2932.15"/>
    <n v="435.45"/>
    <n v="374.48699999999997"/>
    <n v="435.45"/>
    <s v="ROLZO"/>
    <s v="United Kingdom"/>
    <x v="9"/>
    <x v="0"/>
    <n v="0.14850877342564328"/>
  </r>
  <r>
    <x v="1"/>
    <x v="1"/>
    <n v="239"/>
    <x v="22"/>
    <n v="23789"/>
    <s v="TRIUMPH"/>
    <d v="2025-04-24T00:00:00"/>
    <d v="2025-05-25T00:00:00"/>
    <s v="HTL"/>
    <x v="4"/>
    <s v="USD"/>
    <n v="27009"/>
    <n v="23227.739999999998"/>
    <n v="27009"/>
    <n v="0"/>
    <n v="0"/>
    <n v="0"/>
    <s v="TRIUMPH TRAVEL"/>
    <s v="South Africa"/>
    <x v="3"/>
    <x v="0"/>
    <n v="0"/>
  </r>
  <r>
    <x v="1"/>
    <x v="1"/>
    <n v="239"/>
    <x v="22"/>
    <n v="27109"/>
    <s v="KISAWA"/>
    <d v="2025-04-24T00:00:00"/>
    <d v="2025-05-25T00:00:00"/>
    <s v="HTL"/>
    <x v="4"/>
    <s v="USD"/>
    <n v="8165"/>
    <n v="7021.9"/>
    <n v="8165"/>
    <n v="0"/>
    <n v="0"/>
    <n v="0"/>
    <s v="KISAWA SANCTUARY"/>
    <s v="Mozambique"/>
    <x v="3"/>
    <x v="0"/>
    <n v="0"/>
  </r>
  <r>
    <x v="1"/>
    <x v="1"/>
    <n v="239"/>
    <x v="22"/>
    <n v="27371"/>
    <s v="DELHI"/>
    <d v="2025-04-24T00:00:00"/>
    <d v="2025-05-25T00:00:00"/>
    <s v="PKT"/>
    <x v="0"/>
    <s v="USD"/>
    <n v="330"/>
    <n v="283.8"/>
    <n v="330"/>
    <n v="88"/>
    <n v="75.679999999999993"/>
    <n v="88"/>
    <s v="VENTOURS"/>
    <s v="India"/>
    <x v="3"/>
    <x v="0"/>
    <n v="0.26666666666666666"/>
  </r>
  <r>
    <x v="1"/>
    <x v="1"/>
    <n v="239"/>
    <x v="22"/>
    <n v="24495"/>
    <s v="TKT UA COMISIONES"/>
    <d v="2025-05-02T00:00:00"/>
    <d v="2025-05-18T00:00:00"/>
    <s v="VLO"/>
    <x v="2"/>
    <s v="USD"/>
    <n v="5232.21"/>
    <n v="4499.7006000000001"/>
    <n v="5232.21"/>
    <n v="0"/>
    <n v="0"/>
    <n v="0"/>
    <s v="United Airlines"/>
    <s v="United States"/>
    <x v="4"/>
    <x v="0"/>
    <n v="0"/>
  </r>
  <r>
    <x v="1"/>
    <x v="1"/>
    <n v="239"/>
    <x v="22"/>
    <n v="25684"/>
    <s v="TKT RW COMISIONES"/>
    <d v="2025-05-18T00:00:00"/>
    <d v="2025-05-18T00:00:00"/>
    <s v="VLO"/>
    <x v="2"/>
    <s v="USD"/>
    <n v="1064.4000000000001"/>
    <n v="915.38400000000001"/>
    <n v="1064.4000000000001"/>
    <n v="24.6"/>
    <n v="21.156000000000002"/>
    <n v="24.6"/>
    <s v="Rwandair Airlines"/>
    <s v="Rwanda"/>
    <x v="7"/>
    <x v="0"/>
    <n v="2.3111612175873732E-2"/>
  </r>
  <r>
    <x v="1"/>
    <x v="1"/>
    <n v="239"/>
    <x v="22"/>
    <n v="24812"/>
    <s v="TKT EMIRATES LORENZA COMISIONES"/>
    <d v="2025-05-17T00:00:00"/>
    <d v="2025-05-25T00:00:00"/>
    <s v="VLO"/>
    <x v="2"/>
    <s v="USD"/>
    <n v="885.2"/>
    <n v="761.27200000000005"/>
    <n v="885.2"/>
    <n v="0"/>
    <n v="0"/>
    <n v="0"/>
    <s v="Emirates Airlines"/>
    <s v="United Arab Emirates"/>
    <x v="6"/>
    <x v="0"/>
    <n v="0"/>
  </r>
  <r>
    <x v="1"/>
    <x v="1"/>
    <n v="239"/>
    <x v="22"/>
    <n v="24812"/>
    <s v="TKT EMIRATES"/>
    <d v="2025-04-22T00:00:00"/>
    <d v="2025-05-25T00:00:00"/>
    <s v="VLO"/>
    <x v="2"/>
    <s v="USD"/>
    <n v="7734.93"/>
    <n v="6652.0398000000005"/>
    <n v="7734.93"/>
    <n v="0"/>
    <n v="0"/>
    <n v="0"/>
    <s v="Emirates Airlines"/>
    <s v="United Arab Emirates"/>
    <x v="3"/>
    <x v="0"/>
    <n v="0"/>
  </r>
  <r>
    <x v="1"/>
    <x v="1"/>
    <n v="239"/>
    <x v="22"/>
    <n v="24812"/>
    <s v="Revisado TKT EMIRATES"/>
    <d v="2025-04-22T00:00:00"/>
    <d v="2025-05-25T00:00:00"/>
    <s v="VLO"/>
    <x v="2"/>
    <s v="USD"/>
    <n v="902.46"/>
    <n v="776.11559999999997"/>
    <n v="902.46"/>
    <n v="0"/>
    <n v="0"/>
    <n v="0"/>
    <s v="Emirates Airlines"/>
    <s v="United Arab Emirates"/>
    <x v="3"/>
    <x v="0"/>
    <n v="0"/>
  </r>
  <r>
    <x v="1"/>
    <x v="1"/>
    <n v="239"/>
    <x v="22"/>
    <n v="24812"/>
    <s v="Cargo por cambio TKT EMIRATES"/>
    <d v="2025-04-22T00:00:00"/>
    <d v="2025-05-25T00:00:00"/>
    <s v="VLO"/>
    <x v="2"/>
    <s v="USD"/>
    <n v="400"/>
    <n v="344"/>
    <n v="400"/>
    <n v="0"/>
    <n v="0"/>
    <n v="0"/>
    <s v="Emirates Airlines"/>
    <s v="United Arab Emirates"/>
    <x v="3"/>
    <x v="0"/>
    <n v="0"/>
  </r>
  <r>
    <x v="1"/>
    <x v="1"/>
    <n v="239"/>
    <x v="22"/>
    <n v="28934"/>
    <s v="TE FLORES ALANIS CLAUDIA ISABEL MRS"/>
    <d v="2025-09-07T00:00:00"/>
    <s v="0000-00-00"/>
    <s v="VLO"/>
    <x v="2"/>
    <s v="USD"/>
    <n v="369.9"/>
    <n v="318.11399999999998"/>
    <n v="369.9"/>
    <n v="0"/>
    <n v="0"/>
    <n v="0"/>
    <s v="F1S USA"/>
    <s v="United States"/>
    <x v="27"/>
    <x v="0"/>
    <n v="0"/>
  </r>
  <r>
    <x v="1"/>
    <x v="1"/>
    <n v="239"/>
    <x v="22"/>
    <n v="28934"/>
    <s v="TE FLORES ALANIS CLAUDIA ISABEL MSS"/>
    <d v="2025-09-03T00:00:00"/>
    <s v="0000-00-00"/>
    <s v="VLO"/>
    <x v="2"/>
    <s v="USD"/>
    <n v="409.1"/>
    <n v="351.82600000000002"/>
    <n v="409.1"/>
    <n v="0"/>
    <n v="0"/>
    <n v="0"/>
    <s v="F1S USA"/>
    <s v="United States"/>
    <x v="19"/>
    <x v="0"/>
    <n v="0"/>
  </r>
  <r>
    <x v="1"/>
    <x v="1"/>
    <n v="239"/>
    <x v="22"/>
    <n v="29351"/>
    <s v="HOTEL IL PELLICANO"/>
    <d v="2025-04-22T00:00:00"/>
    <d v="2025-05-25T00:00:00"/>
    <s v="HTL"/>
    <x v="4"/>
    <s v="USD"/>
    <n v="6879.6"/>
    <n v="5916.4560000000001"/>
    <n v="6879.6"/>
    <n v="578.96"/>
    <n v="497.90560000000005"/>
    <n v="578.96"/>
    <s v="HOTEL IL PELLICANO"/>
    <s v="Italy"/>
    <x v="3"/>
    <x v="0"/>
    <n v="8.4156055584627021E-2"/>
  </r>
  <r>
    <x v="1"/>
    <x v="1"/>
    <n v="239"/>
    <x v="22"/>
    <n v="29435"/>
    <s v="MISINCU HOTEL"/>
    <d v="2025-04-22T00:00:00"/>
    <d v="2025-05-25T00:00:00"/>
    <s v="HTL"/>
    <x v="4"/>
    <s v="USD"/>
    <n v="5595.69"/>
    <n v="4812.2933999999996"/>
    <n v="5595.69"/>
    <n v="559.57000000000005"/>
    <n v="481.23020000000002"/>
    <n v="559.57000000000005"/>
    <s v="Misincu LAF"/>
    <s v="France"/>
    <x v="3"/>
    <x v="0"/>
    <n v="0.10000017870897067"/>
  </r>
  <r>
    <x v="1"/>
    <x v="1"/>
    <n v="239"/>
    <x v="22"/>
    <n v="29551"/>
    <s v="PENSIONE AMERICA"/>
    <d v="2025-04-22T00:00:00"/>
    <d v="2025-05-25T00:00:00"/>
    <s v="HTL"/>
    <x v="4"/>
    <s v="USD"/>
    <n v="10352.94"/>
    <n v="8903.5284000000011"/>
    <n v="10352.94"/>
    <n v="0"/>
    <n v="0"/>
    <n v="0"/>
    <s v="PENSIONE AMERICA"/>
    <s v="Italy"/>
    <x v="3"/>
    <x v="0"/>
    <n v="0"/>
  </r>
  <r>
    <x v="1"/>
    <x v="1"/>
    <n v="239"/>
    <x v="22"/>
    <n v="28934"/>
    <s v="TE CARBAJALES NAVARI JULIA MS"/>
    <d v="2025-08-30T00:00:00"/>
    <s v="0000-00-00"/>
    <s v="VLO"/>
    <x v="2"/>
    <s v="USD"/>
    <n v="1317.05"/>
    <n v="1132.663"/>
    <n v="1317.05"/>
    <n v="0"/>
    <n v="0"/>
    <n v="0"/>
    <s v="F1S USA"/>
    <s v="United States"/>
    <x v="12"/>
    <x v="0"/>
    <n v="0"/>
  </r>
  <r>
    <x v="1"/>
    <x v="1"/>
    <n v="239"/>
    <x v="22"/>
    <n v="28934"/>
    <s v="TE CARBAJALES NAVARI JULIA MSS"/>
    <d v="2025-08-19T00:00:00"/>
    <s v="0000-00-00"/>
    <s v="VLO"/>
    <x v="2"/>
    <s v="USD"/>
    <n v="606.47"/>
    <n v="521.56420000000003"/>
    <n v="606.47"/>
    <n v="27.5"/>
    <n v="23.65"/>
    <n v="27.5"/>
    <s v="F1S USA"/>
    <s v="United States"/>
    <x v="11"/>
    <x v="0"/>
    <n v="4.5344369878147307E-2"/>
  </r>
  <r>
    <x v="1"/>
    <x v="1"/>
    <n v="239"/>
    <x v="22"/>
    <n v="28934"/>
    <s v="TE UHTHOFF NORIEGA LORENZA MSS"/>
    <d v="2025-07-26T00:00:00"/>
    <s v="0000-00-00"/>
    <s v="VLO"/>
    <x v="2"/>
    <s v="USD"/>
    <n v="363.1"/>
    <n v="312.26600000000002"/>
    <n v="363.1"/>
    <n v="0"/>
    <n v="0"/>
    <n v="0"/>
    <s v="F1S USA"/>
    <s v="United States"/>
    <x v="8"/>
    <x v="0"/>
    <n v="0"/>
  </r>
  <r>
    <x v="1"/>
    <x v="1"/>
    <n v="239"/>
    <x v="22"/>
    <n v="28934"/>
    <s v="TE ZEPEDA DE LA GARZA MARLENE MSS"/>
    <d v="2025-07-26T00:00:00"/>
    <s v="0000-00-00"/>
    <s v="VLO"/>
    <x v="2"/>
    <s v="USD"/>
    <n v="363.1"/>
    <n v="312.26600000000002"/>
    <n v="363.1"/>
    <n v="0"/>
    <n v="0"/>
    <n v="0"/>
    <s v="F1S USA"/>
    <s v="United States"/>
    <x v="8"/>
    <x v="0"/>
    <n v="0"/>
  </r>
  <r>
    <x v="1"/>
    <x v="1"/>
    <n v="239"/>
    <x v="22"/>
    <n v="29693"/>
    <s v="AENA VIP MEET AND GREET"/>
    <d v="2025-07-25T00:00:00"/>
    <d v="2025-07-25T00:00:00"/>
    <s v="TRF"/>
    <x v="5"/>
    <s v="USD"/>
    <n v="2062"/>
    <n v="1773.32"/>
    <n v="2062"/>
    <n v="0"/>
    <n v="0"/>
    <n v="0"/>
    <s v="AENA"/>
    <s v="Spain"/>
    <x v="8"/>
    <x v="0"/>
    <n v="0"/>
  </r>
  <r>
    <x v="1"/>
    <x v="1"/>
    <n v="239"/>
    <x v="22"/>
    <n v="26070"/>
    <s v="FOUR SEASONS SEOUL"/>
    <d v="2025-04-22T00:00:00"/>
    <d v="2025-07-25T00:00:00"/>
    <s v="HTL"/>
    <x v="4"/>
    <s v="USD"/>
    <n v="638"/>
    <n v="548.67999999999995"/>
    <n v="638"/>
    <n v="63.8"/>
    <n v="54.867999999999995"/>
    <n v="63.8"/>
    <s v="FOUR SEASONS HOTEL SEOUL"/>
    <s v="South Korea"/>
    <x v="3"/>
    <x v="0"/>
    <n v="9.9999999999999992E-2"/>
  </r>
  <r>
    <x v="1"/>
    <x v="1"/>
    <n v="239"/>
    <x v="22"/>
    <n v="28934"/>
    <s v="TE NORIEGA DE UHTHOFF VERONICA PATRICIA MRS"/>
    <d v="2025-07-13T00:00:00"/>
    <s v="0000-00-00"/>
    <s v="VLO"/>
    <x v="2"/>
    <s v="USD"/>
    <n v="178.6"/>
    <n v="153.596"/>
    <n v="178.6"/>
    <n v="0"/>
    <n v="0"/>
    <n v="0"/>
    <s v="F1S USA"/>
    <s v="United States"/>
    <x v="5"/>
    <x v="0"/>
    <n v="0"/>
  </r>
  <r>
    <x v="1"/>
    <x v="1"/>
    <n v="239"/>
    <x v="22"/>
    <n v="28934"/>
    <s v="TE CARBAJALES NALES LEONARDO MR"/>
    <d v="2025-07-13T00:00:00"/>
    <s v="0000-00-00"/>
    <s v="VLO"/>
    <x v="2"/>
    <s v="USD"/>
    <n v="178.6"/>
    <n v="153.596"/>
    <n v="178.6"/>
    <n v="0"/>
    <n v="0"/>
    <n v="0"/>
    <s v="F1S USA"/>
    <s v="United States"/>
    <x v="5"/>
    <x v="0"/>
    <n v="0"/>
  </r>
  <r>
    <x v="1"/>
    <x v="1"/>
    <n v="239"/>
    <x v="22"/>
    <n v="28934"/>
    <s v="TE SAINZ ORANTES ALEJANDRO MR"/>
    <d v="2025-07-13T00:00:00"/>
    <s v="0000-00-00"/>
    <s v="VLO"/>
    <x v="2"/>
    <s v="USD"/>
    <n v="178.6"/>
    <n v="153.596"/>
    <n v="178.6"/>
    <n v="0"/>
    <n v="0"/>
    <n v="0"/>
    <s v="F1S USA"/>
    <s v="United States"/>
    <x v="5"/>
    <x v="0"/>
    <n v="0"/>
  </r>
  <r>
    <x v="1"/>
    <x v="1"/>
    <n v="239"/>
    <x v="22"/>
    <n v="28934"/>
    <s v="TE MONDRAGON HERNANDEZ LUZ CECILIA MRS"/>
    <d v="2025-07-13T00:00:00"/>
    <s v="0000-00-00"/>
    <s v="VLO"/>
    <x v="2"/>
    <s v="USD"/>
    <n v="178.6"/>
    <n v="153.596"/>
    <n v="178.6"/>
    <n v="0"/>
    <n v="0"/>
    <n v="0"/>
    <s v="F1S USA"/>
    <s v="United States"/>
    <x v="5"/>
    <x v="0"/>
    <n v="0"/>
  </r>
  <r>
    <x v="1"/>
    <x v="1"/>
    <n v="239"/>
    <x v="22"/>
    <n v="28934"/>
    <s v="TE CORDOVA CREEL JUAN ANGEL MR"/>
    <d v="2025-07-13T00:00:00"/>
    <s v="0000-00-00"/>
    <s v="VLO"/>
    <x v="2"/>
    <s v="USD"/>
    <n v="178.6"/>
    <n v="153.596"/>
    <n v="178.6"/>
    <n v="0"/>
    <n v="0"/>
    <n v="0"/>
    <s v="F1S USA"/>
    <s v="United States"/>
    <x v="5"/>
    <x v="0"/>
    <n v="0"/>
  </r>
  <r>
    <x v="1"/>
    <x v="1"/>
    <n v="239"/>
    <x v="22"/>
    <n v="28934"/>
    <s v="TE AGUILAR PEREZ SOFIA LETICIA MRS"/>
    <d v="2025-07-13T00:00:00"/>
    <s v="0000-00-00"/>
    <s v="VLO"/>
    <x v="2"/>
    <s v="USD"/>
    <n v="178.6"/>
    <n v="153.596"/>
    <n v="178.6"/>
    <n v="0"/>
    <n v="0"/>
    <n v="0"/>
    <s v="F1S USA"/>
    <s v="United States"/>
    <x v="5"/>
    <x v="0"/>
    <n v="0"/>
  </r>
  <r>
    <x v="1"/>
    <x v="1"/>
    <n v="239"/>
    <x v="22"/>
    <n v="28934"/>
    <s v="ME NORIEGA DE UHTHOFF VERONICA PATRICIA MRS"/>
    <d v="2025-04-02T00:00:00"/>
    <s v="0000-00-00"/>
    <s v="VLO"/>
    <x v="2"/>
    <s v="USD"/>
    <n v="7.6"/>
    <n v="6.5359999999999996"/>
    <n v="7.6"/>
    <n v="0"/>
    <n v="0"/>
    <n v="0"/>
    <s v="F1S USA"/>
    <s v="United States"/>
    <x v="37"/>
    <x v="0"/>
    <n v="0"/>
  </r>
  <r>
    <x v="1"/>
    <x v="1"/>
    <n v="239"/>
    <x v="22"/>
    <n v="28934"/>
    <s v="ME CARBAJALES NALES LEONARDO MR"/>
    <d v="2025-04-02T00:00:00"/>
    <s v="0000-00-00"/>
    <s v="VLO"/>
    <x v="2"/>
    <s v="USD"/>
    <n v="7.6"/>
    <n v="6.5359999999999996"/>
    <n v="7.6"/>
    <n v="0"/>
    <n v="0"/>
    <n v="0"/>
    <s v="F1S USA"/>
    <s v="United States"/>
    <x v="37"/>
    <x v="0"/>
    <n v="0"/>
  </r>
  <r>
    <x v="1"/>
    <x v="1"/>
    <n v="239"/>
    <x v="22"/>
    <n v="28934"/>
    <s v="ME SAINZ ORANTES ALEJANDRO MR"/>
    <d v="2025-04-02T00:00:00"/>
    <s v="0000-00-00"/>
    <s v="VLO"/>
    <x v="2"/>
    <s v="USD"/>
    <n v="7.6"/>
    <n v="6.5359999999999996"/>
    <n v="7.6"/>
    <n v="0"/>
    <n v="0"/>
    <n v="0"/>
    <s v="F1S USA"/>
    <s v="United States"/>
    <x v="37"/>
    <x v="0"/>
    <n v="0"/>
  </r>
  <r>
    <x v="1"/>
    <x v="1"/>
    <n v="239"/>
    <x v="22"/>
    <n v="28934"/>
    <s v="ME MONDRAGON HERNANDEZ LUZ CECILIA MRS"/>
    <d v="2025-04-02T00:00:00"/>
    <s v="0000-00-00"/>
    <s v="VLO"/>
    <x v="2"/>
    <s v="USD"/>
    <n v="7.6"/>
    <n v="6.5359999999999996"/>
    <n v="7.6"/>
    <n v="0"/>
    <n v="0"/>
    <n v="0"/>
    <s v="F1S USA"/>
    <s v="United States"/>
    <x v="37"/>
    <x v="0"/>
    <n v="0"/>
  </r>
  <r>
    <x v="1"/>
    <x v="1"/>
    <n v="239"/>
    <x v="22"/>
    <n v="28934"/>
    <s v="ME CORDOVA CREEL JUAN ANGEL MR"/>
    <d v="2025-04-02T00:00:00"/>
    <s v="0000-00-00"/>
    <s v="VLO"/>
    <x v="2"/>
    <s v="USD"/>
    <n v="7.6"/>
    <n v="6.5359999999999996"/>
    <n v="7.6"/>
    <n v="0"/>
    <n v="0"/>
    <n v="0"/>
    <s v="F1S USA"/>
    <s v="United States"/>
    <x v="37"/>
    <x v="0"/>
    <n v="0"/>
  </r>
  <r>
    <x v="1"/>
    <x v="1"/>
    <n v="239"/>
    <x v="22"/>
    <n v="28934"/>
    <s v="ME AGUILAR PEREZ SOFIA LETICIA MRS"/>
    <d v="2025-04-02T00:00:00"/>
    <s v="0000-00-00"/>
    <s v="VLO"/>
    <x v="2"/>
    <s v="USD"/>
    <n v="7.6"/>
    <n v="6.5359999999999996"/>
    <n v="7.6"/>
    <n v="0"/>
    <n v="0"/>
    <n v="0"/>
    <s v="F1S USA"/>
    <s v="United States"/>
    <x v="37"/>
    <x v="0"/>
    <n v="0"/>
  </r>
  <r>
    <x v="1"/>
    <x v="1"/>
    <n v="239"/>
    <x v="22"/>
    <n v="0"/>
    <s v="FEE STRIPE"/>
    <d v="2025-04-02T00:00:00"/>
    <d v="2025-07-25T00:00:00"/>
    <s v="HPS"/>
    <x v="1"/>
    <s v="USD"/>
    <n v="95.54"/>
    <n v="82.164400000000001"/>
    <n v="95.54"/>
    <n v="95.54"/>
    <n v="82.164400000000001"/>
    <n v="95.54"/>
    <s v="FEES"/>
    <n v="0"/>
    <x v="37"/>
    <x v="0"/>
    <n v="1"/>
  </r>
  <r>
    <x v="1"/>
    <x v="1"/>
    <n v="239"/>
    <x v="22"/>
    <n v="28934"/>
    <s v="TE SANCHEZ NAVARRO LEBRIJA PAULINA MSS"/>
    <d v="2025-12-19T00:00:00"/>
    <s v="0000-00-00"/>
    <s v="VLO"/>
    <x v="2"/>
    <s v="USD"/>
    <n v="703.7"/>
    <n v="605.18200000000002"/>
    <n v="703.7"/>
    <n v="0"/>
    <n v="0"/>
    <n v="0"/>
    <s v="F1S USA"/>
    <s v="United States"/>
    <x v="0"/>
    <x v="0"/>
    <n v="0"/>
  </r>
  <r>
    <x v="1"/>
    <x v="1"/>
    <n v="239"/>
    <x v="22"/>
    <n v="28934"/>
    <s v="TE NORIEGA DE UHTHOFF VERONICA PATRICIA MRS"/>
    <d v="2025-07-04T00:00:00"/>
    <s v="0000-00-00"/>
    <s v="VLO"/>
    <x v="2"/>
    <s v="USD"/>
    <n v="156.19999999999999"/>
    <n v="134.33199999999999"/>
    <n v="156.19999999999999"/>
    <n v="0"/>
    <n v="0"/>
    <n v="0"/>
    <s v="F1S USA"/>
    <s v="United States"/>
    <x v="16"/>
    <x v="0"/>
    <n v="0"/>
  </r>
  <r>
    <x v="1"/>
    <x v="1"/>
    <n v="239"/>
    <x v="22"/>
    <n v="28934"/>
    <s v="TE CARBAJALES NALES LEONARDO MR"/>
    <d v="2025-07-04T00:00:00"/>
    <s v="0000-00-00"/>
    <s v="VLO"/>
    <x v="2"/>
    <s v="USD"/>
    <n v="156.19999999999999"/>
    <n v="134.33199999999999"/>
    <n v="156.19999999999999"/>
    <n v="0"/>
    <n v="0"/>
    <n v="0"/>
    <s v="F1S USA"/>
    <s v="United States"/>
    <x v="16"/>
    <x v="0"/>
    <n v="0"/>
  </r>
  <r>
    <x v="1"/>
    <x v="1"/>
    <n v="239"/>
    <x v="22"/>
    <n v="28934"/>
    <s v="ME NORIEGA DE UHTHOFF VERONICA PATRICIA MRS"/>
    <d v="2025-06-10T00:00:00"/>
    <s v="0000-00-00"/>
    <s v="VLO"/>
    <x v="2"/>
    <s v="USD"/>
    <n v="33"/>
    <n v="28.38"/>
    <n v="33"/>
    <n v="0"/>
    <n v="0"/>
    <n v="0"/>
    <s v="F1S USA"/>
    <s v="United States"/>
    <x v="15"/>
    <x v="0"/>
    <n v="0"/>
  </r>
  <r>
    <x v="1"/>
    <x v="1"/>
    <n v="239"/>
    <x v="22"/>
    <n v="28934"/>
    <s v="ME CARBAJALES NALES LEONARDO MR"/>
    <d v="2025-06-10T00:00:00"/>
    <s v="0000-00-00"/>
    <s v="VLO"/>
    <x v="2"/>
    <s v="USD"/>
    <n v="33"/>
    <n v="28.38"/>
    <n v="33"/>
    <n v="0"/>
    <n v="0"/>
    <n v="0"/>
    <s v="F1S USA"/>
    <s v="United States"/>
    <x v="15"/>
    <x v="0"/>
    <n v="0"/>
  </r>
  <r>
    <x v="1"/>
    <x v="1"/>
    <n v="239"/>
    <x v="22"/>
    <n v="28934"/>
    <s v="TE NORIEGA DE UHTHOFF VERONICA PATRICIA MRS"/>
    <d v="2025-09-07T00:00:00"/>
    <s v="0000-00-00"/>
    <s v="VLO"/>
    <x v="2"/>
    <s v="USD"/>
    <n v="362.6"/>
    <n v="311.83600000000001"/>
    <n v="362.6"/>
    <n v="0"/>
    <n v="0"/>
    <n v="0"/>
    <s v="F1S USA"/>
    <s v="United States"/>
    <x v="27"/>
    <x v="0"/>
    <n v="0"/>
  </r>
  <r>
    <x v="1"/>
    <x v="1"/>
    <n v="239"/>
    <x v="22"/>
    <n v="28934"/>
    <s v="TE NORIEGA DE UHTHOFF VERONICA PATRICIA MRS"/>
    <d v="2025-09-07T00:00:00"/>
    <s v="0000-00-00"/>
    <s v="VLO"/>
    <x v="2"/>
    <s v="USD"/>
    <n v="2008.04"/>
    <n v="1726.9143999999999"/>
    <n v="2008.04"/>
    <n v="0"/>
    <n v="0"/>
    <n v="0"/>
    <s v="F1S USA"/>
    <s v="United States"/>
    <x v="27"/>
    <x v="0"/>
    <n v="0"/>
  </r>
  <r>
    <x v="1"/>
    <x v="1"/>
    <n v="239"/>
    <x v="22"/>
    <n v="28934"/>
    <s v="NORIEGA DE UHTHOFF VERONICA PATRICIA MRS"/>
    <d v="2025-10-30T00:00:00"/>
    <d v="2025-10-30T00:00:00"/>
    <s v="VLO"/>
    <x v="2"/>
    <s v="USD"/>
    <n v="429"/>
    <n v="368.94"/>
    <n v="429"/>
    <n v="0"/>
    <n v="0"/>
    <n v="0"/>
    <s v="F1S USA"/>
    <s v="United States"/>
    <x v="22"/>
    <x v="0"/>
    <n v="0"/>
  </r>
  <r>
    <x v="1"/>
    <x v="1"/>
    <n v="239"/>
    <x v="22"/>
    <n v="28934"/>
    <s v="CARBAJALES NALES LEONARDO MR"/>
    <d v="2025-10-30T00:00:00"/>
    <d v="2025-10-30T00:00:00"/>
    <s v="VLO"/>
    <x v="2"/>
    <s v="USD"/>
    <n v="429"/>
    <n v="368.94"/>
    <n v="429"/>
    <n v="0"/>
    <n v="0"/>
    <n v="0"/>
    <s v="F1S USA"/>
    <s v="United States"/>
    <x v="22"/>
    <x v="0"/>
    <n v="0"/>
  </r>
  <r>
    <x v="1"/>
    <x v="1"/>
    <n v="239"/>
    <x v="22"/>
    <n v="28934"/>
    <s v="NORIEGA DE UHTHOFF VERONICA PATRICIA MRS"/>
    <d v="2025-10-24T00:00:00"/>
    <d v="2025-10-24T00:00:00"/>
    <s v="VLO"/>
    <x v="2"/>
    <s v="USD"/>
    <n v="319.7"/>
    <n v="274.94200000000001"/>
    <n v="319.7"/>
    <n v="0"/>
    <n v="0"/>
    <n v="0"/>
    <s v="F1S USA"/>
    <s v="United States"/>
    <x v="21"/>
    <x v="0"/>
    <n v="0"/>
  </r>
  <r>
    <x v="1"/>
    <x v="1"/>
    <n v="239"/>
    <x v="22"/>
    <n v="28934"/>
    <s v="CARBAJALES NALES LEONARDO MR"/>
    <d v="2025-10-24T00:00:00"/>
    <d v="2025-10-24T00:00:00"/>
    <s v="VLO"/>
    <x v="2"/>
    <s v="USD"/>
    <n v="319.7"/>
    <n v="274.94200000000001"/>
    <n v="319.7"/>
    <n v="0"/>
    <n v="0"/>
    <n v="0"/>
    <s v="F1S USA"/>
    <s v="United States"/>
    <x v="21"/>
    <x v="0"/>
    <n v="0"/>
  </r>
  <r>
    <x v="1"/>
    <x v="1"/>
    <n v="239"/>
    <x v="22"/>
    <n v="28934"/>
    <s v="NORIEGA DE UHTHOFF VERONICA PATRICIA MRS"/>
    <d v="2025-10-24T00:00:00"/>
    <d v="2025-10-24T00:00:00"/>
    <s v="VLO"/>
    <x v="2"/>
    <s v="USD"/>
    <n v="18.7"/>
    <n v="16.082000000000001"/>
    <n v="18.7"/>
    <n v="0"/>
    <n v="0"/>
    <n v="0"/>
    <s v="F1S USA"/>
    <s v="United States"/>
    <x v="21"/>
    <x v="0"/>
    <n v="0"/>
  </r>
  <r>
    <x v="1"/>
    <x v="1"/>
    <n v="239"/>
    <x v="22"/>
    <n v="28934"/>
    <s v="CARBAJALES NALES LEONARDO MR"/>
    <d v="2025-10-24T00:00:00"/>
    <d v="2025-10-24T00:00:00"/>
    <s v="VLO"/>
    <x v="2"/>
    <s v="USD"/>
    <n v="18.7"/>
    <n v="16.082000000000001"/>
    <n v="18.7"/>
    <n v="0"/>
    <n v="0"/>
    <n v="0"/>
    <s v="F1S USA"/>
    <s v="United States"/>
    <x v="21"/>
    <x v="0"/>
    <n v="0"/>
  </r>
  <r>
    <x v="1"/>
    <x v="1"/>
    <n v="239"/>
    <x v="22"/>
    <n v="0"/>
    <s v="FEE TKT"/>
    <d v="2025-04-02T00:00:00"/>
    <d v="2025-10-30T00:00:00"/>
    <s v="HPS"/>
    <x v="1"/>
    <s v="USD"/>
    <n v="175"/>
    <n v="150.5"/>
    <n v="175"/>
    <n v="175"/>
    <n v="150.5"/>
    <n v="175"/>
    <s v="FEES"/>
    <n v="0"/>
    <x v="37"/>
    <x v="0"/>
    <n v="1"/>
  </r>
  <r>
    <x v="1"/>
    <x v="1"/>
    <n v="239"/>
    <x v="22"/>
    <n v="0"/>
    <s v="FEE CASH Y TRANSFERS"/>
    <d v="2025-04-02T00:00:00"/>
    <d v="2025-10-30T00:00:00"/>
    <s v="HPS"/>
    <x v="1"/>
    <s v="USD"/>
    <n v="722.34"/>
    <n v="621.2124"/>
    <n v="722.34"/>
    <n v="722.34"/>
    <n v="621.2124"/>
    <n v="722.34"/>
    <s v="FEES"/>
    <n v="0"/>
    <x v="37"/>
    <x v="0"/>
    <n v="1"/>
  </r>
  <r>
    <x v="1"/>
    <x v="1"/>
    <n v="239"/>
    <x v="22"/>
    <n v="28934"/>
    <s v="CANDANO GONZALEZ MARINA MSS"/>
    <d v="2025-10-30T00:00:00"/>
    <d v="2025-11-03T00:00:00"/>
    <s v="VLO"/>
    <x v="2"/>
    <s v="USD"/>
    <n v="441.3"/>
    <n v="379.51800000000003"/>
    <n v="441.3"/>
    <n v="0"/>
    <n v="0"/>
    <n v="0"/>
    <s v="F1S USA"/>
    <s v="United States"/>
    <x v="22"/>
    <x v="0"/>
    <n v="0"/>
  </r>
  <r>
    <x v="1"/>
    <x v="1"/>
    <n v="239"/>
    <x v="22"/>
    <n v="31717"/>
    <s v="HONORARIOS PASAPORTE ESPAÑOL"/>
    <d v="2025-04-02T00:00:00"/>
    <d v="2025-10-30T00:00:00"/>
    <s v="VIS"/>
    <x v="7"/>
    <s v="USD"/>
    <n v="2409"/>
    <n v="2071.7399999999998"/>
    <n v="2409"/>
    <n v="0"/>
    <n v="0"/>
    <n v="0"/>
    <s v="The Asa Hutchinson Law Group, S.L."/>
    <s v="Spain"/>
    <x v="37"/>
    <x v="0"/>
    <n v="0"/>
  </r>
  <r>
    <x v="1"/>
    <x v="1"/>
    <n v="239"/>
    <x v="22"/>
    <n v="28934"/>
    <s v="SANCHEZ NAVARRO LEBRIJA JUAN ANDRES MR"/>
    <d v="2025-12-21T00:00:00"/>
    <d v="2025-12-23T00:00:00"/>
    <s v="VLO"/>
    <x v="2"/>
    <s v="USD"/>
    <n v="1896.1"/>
    <n v="1630.646"/>
    <n v="1896.1"/>
    <n v="0"/>
    <n v="0"/>
    <n v="0"/>
    <s v="F1S USA"/>
    <s v="United States"/>
    <x v="1"/>
    <x v="0"/>
    <n v="0"/>
  </r>
  <r>
    <x v="1"/>
    <x v="1"/>
    <n v="239"/>
    <x v="22"/>
    <n v="32002"/>
    <s v="VISA ZIMBABWE"/>
    <d v="2025-10-01T00:00:00"/>
    <d v="2025-10-01T00:00:00"/>
    <s v="VIS"/>
    <x v="7"/>
    <s v="USD"/>
    <n v="323.12"/>
    <n v="277.88319999999999"/>
    <n v="323.12"/>
    <n v="0"/>
    <n v="0"/>
    <n v="0"/>
    <s v="ZIMBABWE EMBASSY"/>
    <s v="Zimbabwe"/>
    <x v="23"/>
    <x v="0"/>
    <n v="0"/>
  </r>
  <r>
    <x v="1"/>
    <x v="1"/>
    <n v="239"/>
    <x v="22"/>
    <n v="28934"/>
    <s v="NORIEGA DE UHTHOFF VERONICA PATRICIA MRS"/>
    <d v="2025-10-31T00:00:00"/>
    <d v="2025-10-31T00:00:00"/>
    <s v="VLO"/>
    <x v="2"/>
    <s v="USD"/>
    <n v="0"/>
    <n v="0"/>
    <n v="0"/>
    <n v="0"/>
    <n v="0"/>
    <n v="0"/>
    <s v="F1S USA"/>
    <s v="United States"/>
    <x v="22"/>
    <x v="0"/>
    <s v="0"/>
  </r>
  <r>
    <x v="1"/>
    <x v="1"/>
    <n v="239"/>
    <x v="22"/>
    <n v="28934"/>
    <s v="NORIEGA DE UHTHOFF VERONICA PATRICIA MRS"/>
    <d v="2025-10-31T00:00:00"/>
    <d v="2025-10-31T00:00:00"/>
    <s v="VLO"/>
    <x v="2"/>
    <s v="USD"/>
    <n v="116"/>
    <n v="99.76"/>
    <n v="116"/>
    <n v="0"/>
    <n v="0"/>
    <n v="0"/>
    <s v="F1S USA"/>
    <s v="United States"/>
    <x v="22"/>
    <x v="0"/>
    <n v="0"/>
  </r>
  <r>
    <x v="1"/>
    <x v="1"/>
    <n v="239"/>
    <x v="22"/>
    <n v="28934"/>
    <s v="CARBAJALES NALES LEONARDO MR"/>
    <d v="2025-10-31T00:00:00"/>
    <d v="2025-10-31T00:00:00"/>
    <s v="VLO"/>
    <x v="2"/>
    <s v="USD"/>
    <n v="0"/>
    <n v="0"/>
    <n v="0"/>
    <n v="0"/>
    <n v="0"/>
    <n v="0"/>
    <s v="F1S USA"/>
    <s v="United States"/>
    <x v="22"/>
    <x v="0"/>
    <s v="0"/>
  </r>
  <r>
    <x v="1"/>
    <x v="1"/>
    <n v="239"/>
    <x v="22"/>
    <n v="28934"/>
    <s v="CARBAJALES NALES LEONARDO MR"/>
    <d v="2025-10-31T00:00:00"/>
    <d v="2025-10-31T00:00:00"/>
    <s v="VLO"/>
    <x v="2"/>
    <s v="USD"/>
    <n v="116"/>
    <n v="99.76"/>
    <n v="116"/>
    <n v="0"/>
    <n v="0"/>
    <n v="0"/>
    <s v="F1S USA"/>
    <s v="United States"/>
    <x v="22"/>
    <x v="0"/>
    <n v="0"/>
  </r>
  <r>
    <x v="1"/>
    <x v="1"/>
    <n v="239"/>
    <x v="22"/>
    <n v="25372"/>
    <s v="QUEEN OF CLUBS"/>
    <d v="2025-04-02T00:00:00"/>
    <d v="2025-12-23T00:00:00"/>
    <s v="BOL"/>
    <x v="3"/>
    <s v="USD"/>
    <n v="3464"/>
    <n v="2979.04"/>
    <n v="3464"/>
    <n v="0"/>
    <n v="0"/>
    <n v="0"/>
    <s v="Queen Of Clubs Lifestyle Luxury Services LTD"/>
    <s v="United Kingdom"/>
    <x v="37"/>
    <x v="0"/>
    <n v="0"/>
  </r>
  <r>
    <x v="1"/>
    <x v="1"/>
    <n v="239"/>
    <x v="22"/>
    <n v="28934"/>
    <s v="NORIEGA DE UHTHOFF VERONICA PATRICIA MRS"/>
    <d v="2025-12-01T00:00:00"/>
    <d v="2025-12-16T00:00:00"/>
    <s v="VLO"/>
    <x v="2"/>
    <s v="USD"/>
    <n v="1831.98"/>
    <n v="1575.5028"/>
    <n v="1831.98"/>
    <n v="0"/>
    <n v="0"/>
    <n v="0"/>
    <s v="F1S USA"/>
    <s v="United States"/>
    <x v="10"/>
    <x v="0"/>
    <n v="0"/>
  </r>
  <r>
    <x v="1"/>
    <x v="1"/>
    <n v="239"/>
    <x v="22"/>
    <n v="28934"/>
    <s v="UHTHOFF NORIEGA FEDERIKA MSS"/>
    <d v="2025-12-01T00:00:00"/>
    <d v="2025-12-16T00:00:00"/>
    <s v="VLO"/>
    <x v="2"/>
    <s v="USD"/>
    <n v="1831.98"/>
    <n v="1575.5028"/>
    <n v="1831.98"/>
    <n v="0"/>
    <n v="0"/>
    <n v="0"/>
    <s v="F1S USA"/>
    <s v="United States"/>
    <x v="10"/>
    <x v="0"/>
    <n v="0"/>
  </r>
  <r>
    <x v="1"/>
    <x v="1"/>
    <n v="239"/>
    <x v="22"/>
    <n v="23789"/>
    <s v="TRIUMPH"/>
    <d v="2025-04-02T00:00:00"/>
    <d v="2025-12-23T00:00:00"/>
    <s v="PKT"/>
    <x v="0"/>
    <s v="USD"/>
    <n v="1200"/>
    <n v="1032"/>
    <n v="1200"/>
    <n v="0"/>
    <n v="0"/>
    <n v="0"/>
    <s v="TRIUMPH TRAVEL"/>
    <s v="South Africa"/>
    <x v="37"/>
    <x v="0"/>
    <n v="0"/>
  </r>
  <r>
    <x v="1"/>
    <x v="1"/>
    <n v="239"/>
    <x v="22"/>
    <n v="28934"/>
    <s v="NORIEGA DE UHTHOFF VERONICA PATRICIA MRS"/>
    <d v="2025-12-01T00:00:00"/>
    <d v="2025-12-16T00:00:00"/>
    <s v="VLO"/>
    <x v="2"/>
    <s v="USD"/>
    <n v="60"/>
    <n v="51.6"/>
    <n v="60"/>
    <n v="0"/>
    <n v="0"/>
    <n v="0"/>
    <s v="F1S USA"/>
    <s v="United States"/>
    <x v="10"/>
    <x v="0"/>
    <n v="0"/>
  </r>
  <r>
    <x v="1"/>
    <x v="1"/>
    <n v="239"/>
    <x v="22"/>
    <n v="28934"/>
    <s v="UHTHOFF NORIEGA FEDERIKA MSS"/>
    <d v="2025-12-01T00:00:00"/>
    <d v="2025-12-16T00:00:00"/>
    <s v="VLO"/>
    <x v="2"/>
    <s v="USD"/>
    <n v="60"/>
    <n v="51.6"/>
    <n v="60"/>
    <n v="0"/>
    <n v="0"/>
    <n v="0"/>
    <s v="F1S USA"/>
    <s v="United States"/>
    <x v="10"/>
    <x v="0"/>
    <n v="0"/>
  </r>
  <r>
    <x v="2"/>
    <x v="1"/>
    <n v="240"/>
    <x v="17"/>
    <n v="23931"/>
    <s v="NNN"/>
    <d v="2025-04-03T00:00:00"/>
    <d v="2025-04-10T00:00:00"/>
    <s v="HTL"/>
    <x v="4"/>
    <s v="USD"/>
    <n v="6000"/>
    <n v="5160"/>
    <n v="6000"/>
    <n v="500"/>
    <n v="430"/>
    <n v="500"/>
    <s v="ABERCROMBIE AND KENT EUROPE"/>
    <s v="United Kingdom"/>
    <x v="37"/>
    <x v="0"/>
    <n v="8.3333333333333329E-2"/>
  </r>
  <r>
    <x v="1"/>
    <x v="1"/>
    <n v="241"/>
    <x v="16"/>
    <n v="27142"/>
    <s v="Tour con Imperial Tours"/>
    <d v="2025-04-29T00:00:00"/>
    <d v="2025-05-05T00:00:00"/>
    <s v="ATR"/>
    <x v="0"/>
    <s v="USD"/>
    <n v="5696.42"/>
    <n v="4898.9211999999998"/>
    <n v="5696.42"/>
    <n v="876.42"/>
    <n v="753.72119999999995"/>
    <n v="876.42"/>
    <s v="Imperial Tours"/>
    <s v="Hong Kong"/>
    <x v="4"/>
    <x v="0"/>
    <n v="0.15385452617608952"/>
  </r>
  <r>
    <x v="1"/>
    <x v="1"/>
    <n v="241"/>
    <x v="16"/>
    <n v="27142"/>
    <s v="Servicios extras con Imperial Tours"/>
    <d v="2025-04-29T00:00:00"/>
    <d v="2025-05-05T00:00:00"/>
    <s v="ATR"/>
    <x v="0"/>
    <s v="USD"/>
    <n v="1715.47"/>
    <n v="1475.3042"/>
    <n v="1715.47"/>
    <n v="175.47"/>
    <n v="150.9042"/>
    <n v="175.47"/>
    <s v="Imperial Tours"/>
    <s v="Hong Kong"/>
    <x v="4"/>
    <x v="0"/>
    <n v="0.10228683684354725"/>
  </r>
  <r>
    <x v="1"/>
    <x v="1"/>
    <n v="241"/>
    <x v="16"/>
    <n v="28496"/>
    <s v="Hospedaje en Shangai"/>
    <d v="2025-04-29T00:00:00"/>
    <d v="2025-05-05T00:00:00"/>
    <s v="HTL"/>
    <x v="4"/>
    <s v="USD"/>
    <n v="4085.1"/>
    <n v="3513.1859999999997"/>
    <n v="4085.1"/>
    <n v="408.51"/>
    <n v="351.3186"/>
    <n v="408.51"/>
    <s v="BULGARI HOTEL SHANGHAI"/>
    <s v="China"/>
    <x v="4"/>
    <x v="0"/>
    <n v="0.1"/>
  </r>
  <r>
    <x v="1"/>
    <x v="1"/>
    <n v="241"/>
    <x v="16"/>
    <n v="28496"/>
    <s v="Hospedaje en Shangai"/>
    <d v="2025-04-29T00:00:00"/>
    <d v="2025-05-05T00:00:00"/>
    <s v="HTL"/>
    <x v="4"/>
    <s v="USD"/>
    <n v="4498.7"/>
    <n v="3868.8819999999996"/>
    <n v="4498.7"/>
    <n v="449.87"/>
    <n v="386.88819999999998"/>
    <n v="449.87"/>
    <s v="BULGARI HOTEL SHANGHAI"/>
    <s v="China"/>
    <x v="4"/>
    <x v="0"/>
    <n v="0.1"/>
  </r>
  <r>
    <x v="1"/>
    <x v="1"/>
    <n v="241"/>
    <x v="16"/>
    <n v="28496"/>
    <s v="Hospedaje en Shangai"/>
    <d v="2025-04-29T00:00:00"/>
    <d v="2025-05-05T00:00:00"/>
    <s v="HTL"/>
    <x v="4"/>
    <s v="USD"/>
    <n v="2016.7"/>
    <n v="1734.3620000000001"/>
    <n v="2016.7"/>
    <n v="201.67"/>
    <n v="173.43619999999999"/>
    <n v="201.67"/>
    <s v="BULGARI HOTEL SHANGHAI"/>
    <s v="China"/>
    <x v="4"/>
    <x v="0"/>
    <n v="9.9999999999999992E-2"/>
  </r>
  <r>
    <x v="1"/>
    <x v="1"/>
    <n v="241"/>
    <x v="16"/>
    <n v="28496"/>
    <s v="Hospedaje en Shangai"/>
    <d v="2025-04-29T00:00:00"/>
    <d v="2025-05-05T00:00:00"/>
    <s v="HTL"/>
    <x v="4"/>
    <s v="USD"/>
    <n v="4085.1"/>
    <n v="3513.1859999999997"/>
    <n v="4085.1"/>
    <n v="408.51"/>
    <n v="351.3186"/>
    <n v="408.51"/>
    <s v="BULGARI HOTEL SHANGHAI"/>
    <s v="China"/>
    <x v="4"/>
    <x v="0"/>
    <n v="0.1"/>
  </r>
  <r>
    <x v="1"/>
    <x v="1"/>
    <n v="241"/>
    <x v="16"/>
    <n v="28496"/>
    <s v="Hospedaje en Shangai"/>
    <d v="2025-04-29T00:00:00"/>
    <d v="2025-05-05T00:00:00"/>
    <s v="HTL"/>
    <x v="4"/>
    <s v="USD"/>
    <n v="4498.7"/>
    <n v="3868.8819999999996"/>
    <n v="4498.7"/>
    <n v="449.87"/>
    <n v="386.88819999999998"/>
    <n v="449.87"/>
    <s v="BULGARI HOTEL SHANGHAI"/>
    <s v="China"/>
    <x v="4"/>
    <x v="0"/>
    <n v="0.1"/>
  </r>
  <r>
    <x v="1"/>
    <x v="1"/>
    <n v="241"/>
    <x v="16"/>
    <n v="28496"/>
    <s v="Hospedaje en Shangai"/>
    <d v="2025-04-29T00:00:00"/>
    <d v="2025-05-05T00:00:00"/>
    <s v="HTL"/>
    <x v="4"/>
    <s v="USD"/>
    <n v="2016.7"/>
    <n v="1734.3620000000001"/>
    <n v="2016.7"/>
    <n v="201.67"/>
    <n v="173.43619999999999"/>
    <n v="201.67"/>
    <s v="BULGARI HOTEL SHANGHAI"/>
    <s v="China"/>
    <x v="4"/>
    <x v="0"/>
    <n v="9.9999999999999992E-2"/>
  </r>
  <r>
    <x v="1"/>
    <x v="1"/>
    <n v="241"/>
    <x v="16"/>
    <n v="28973"/>
    <s v="Hospedaje en Grecia"/>
    <d v="2025-04-29T00:00:00"/>
    <d v="2025-05-05T00:00:00"/>
    <s v="HTL"/>
    <x v="4"/>
    <s v="USD"/>
    <n v="22157.15"/>
    <n v="19055.149000000001"/>
    <n v="22157.15"/>
    <n v="3056.86"/>
    <n v="2628.8996000000002"/>
    <n v="3056.86"/>
    <s v="AMANZOE"/>
    <s v="Greece"/>
    <x v="4"/>
    <x v="0"/>
    <n v="0.13796268924478103"/>
  </r>
  <r>
    <x v="2"/>
    <x v="1"/>
    <n v="242"/>
    <x v="17"/>
    <n v="23931"/>
    <s v="dd"/>
    <d v="2025-04-28T00:00:00"/>
    <d v="2025-04-28T00:00:00"/>
    <s v="HTL"/>
    <x v="4"/>
    <s v="MXN"/>
    <n v="3000"/>
    <n v="144"/>
    <n v="168"/>
    <n v="500"/>
    <n v="24"/>
    <n v="28"/>
    <s v="ABERCROMBIE AND KENT EUROPE"/>
    <s v="United Kingdom"/>
    <x v="4"/>
    <x v="0"/>
    <n v="0.16666666666666666"/>
  </r>
  <r>
    <x v="1"/>
    <x v="1"/>
    <n v="243"/>
    <x v="27"/>
    <n v="27175"/>
    <s v="Hotel Unico Madrid"/>
    <d v="2025-05-13T00:00:00"/>
    <d v="2025-05-17T00:00:00"/>
    <s v="HTL"/>
    <x v="4"/>
    <s v="EUR"/>
    <n v="2683.84"/>
    <n v="2683.84"/>
    <n v="3113.2543999999998"/>
    <n v="229.35"/>
    <n v="229.35"/>
    <n v="266.04599999999999"/>
    <s v="HOTEL UNICO MADRID"/>
    <s v="Spain"/>
    <x v="6"/>
    <x v="0"/>
    <n v="8.5455913914391321E-2"/>
  </r>
  <r>
    <x v="1"/>
    <x v="1"/>
    <n v="243"/>
    <x v="27"/>
    <n v="28839"/>
    <s v="Santo Mauro Madrid"/>
    <d v="2025-05-21T00:00:00"/>
    <d v="2025-05-22T00:00:00"/>
    <s v="HTL"/>
    <x v="4"/>
    <s v="EUR"/>
    <n v="995.5"/>
    <n v="995.5"/>
    <n v="1154.78"/>
    <n v="82.96"/>
    <n v="82.96"/>
    <n v="96.233599999999981"/>
    <s v="SANTO MAURO, A LUXURY COLLECTION HOTEL, MADRID"/>
    <s v="Spain"/>
    <x v="7"/>
    <x v="0"/>
    <n v="8.333500753390255E-2"/>
  </r>
  <r>
    <x v="1"/>
    <x v="1"/>
    <n v="243"/>
    <x v="27"/>
    <n v="28839"/>
    <s v="Santo Mauro"/>
    <d v="2025-05-21T00:00:00"/>
    <d v="2025-05-22T00:00:00"/>
    <s v="HTL"/>
    <x v="4"/>
    <s v="EUR"/>
    <n v="14"/>
    <n v="14"/>
    <n v="16.239999999999998"/>
    <n v="0"/>
    <n v="0"/>
    <n v="0"/>
    <s v="SANTO MAURO, A LUXURY COLLECTION HOTEL, MADRID"/>
    <s v="Spain"/>
    <x v="7"/>
    <x v="0"/>
    <n v="0"/>
  </r>
  <r>
    <x v="1"/>
    <x v="1"/>
    <n v="244"/>
    <x v="27"/>
    <n v="27195"/>
    <s v="Crossing Manzoni"/>
    <d v="2025-06-20T00:00:00"/>
    <d v="2025-06-23T00:00:00"/>
    <s v="HTL"/>
    <x v="4"/>
    <s v="EUR"/>
    <n v="1646.89"/>
    <n v="1646.89"/>
    <n v="1910.3924"/>
    <n v="160.91"/>
    <n v="160.91"/>
    <n v="186.65559999999999"/>
    <s v="CROSSING MANZONI"/>
    <s v="Italy"/>
    <x v="33"/>
    <x v="0"/>
    <n v="9.7705371943481348E-2"/>
  </r>
  <r>
    <x v="1"/>
    <x v="1"/>
    <n v="244"/>
    <x v="27"/>
    <n v="27193"/>
    <s v="Grand Hotel Bellevue London"/>
    <d v="2025-06-06T00:00:00"/>
    <d v="2025-06-12T00:00:00"/>
    <s v="HTL"/>
    <x v="4"/>
    <s v="EUR"/>
    <n v="1790"/>
    <n v="1790"/>
    <n v="2076.3999999999996"/>
    <n v="193.98"/>
    <n v="193.98"/>
    <n v="225.01679999999996"/>
    <s v="GRAND HOTEL BELLEVUE LONDON"/>
    <s v="United Kingdom"/>
    <x v="14"/>
    <x v="0"/>
    <n v="0.10836871508379889"/>
  </r>
  <r>
    <x v="1"/>
    <x v="1"/>
    <n v="244"/>
    <x v="27"/>
    <n v="27193"/>
    <s v="Grand Hotel Bellevue London"/>
    <d v="2025-06-23T00:00:00"/>
    <d v="2025-06-24T00:00:00"/>
    <s v="HTL"/>
    <x v="4"/>
    <s v="EUR"/>
    <n v="775.88"/>
    <n v="775.88"/>
    <n v="900.02079999999989"/>
    <n v="32.31"/>
    <n v="32.31"/>
    <n v="37.479599999999998"/>
    <s v="GRAND HOTEL BELLEVUE LONDON"/>
    <s v="United Kingdom"/>
    <x v="18"/>
    <x v="0"/>
    <n v="4.1643037583131412E-2"/>
  </r>
  <r>
    <x v="1"/>
    <x v="1"/>
    <n v="244"/>
    <x v="27"/>
    <n v="27194"/>
    <s v="Masseria Calderisi"/>
    <d v="2025-06-16T00:00:00"/>
    <d v="2025-06-20T00:00:00"/>
    <s v="HTL"/>
    <x v="4"/>
    <s v="EUR"/>
    <n v="2772"/>
    <n v="2772"/>
    <n v="3215.52"/>
    <n v="0"/>
    <n v="0"/>
    <n v="0"/>
    <s v="MASSERIA CALDERISI"/>
    <s v="Italy"/>
    <x v="33"/>
    <x v="0"/>
    <n v="0"/>
  </r>
  <r>
    <x v="1"/>
    <x v="1"/>
    <n v="244"/>
    <x v="27"/>
    <n v="0"/>
    <s v="diferencias"/>
    <d v="2025-06-06T00:00:00"/>
    <d v="2025-06-24T00:00:00"/>
    <s v="HPS"/>
    <x v="1"/>
    <s v="EUR"/>
    <n v="156.79"/>
    <n v="156.79"/>
    <n v="181.87639999999999"/>
    <n v="156.79"/>
    <n v="156.79"/>
    <n v="181.87639999999999"/>
    <s v="FEES"/>
    <n v="0"/>
    <x v="14"/>
    <x v="0"/>
    <n v="1"/>
  </r>
  <r>
    <x v="1"/>
    <x v="1"/>
    <n v="245"/>
    <x v="16"/>
    <n v="27087"/>
    <s v="Servicio de traslado"/>
    <d v="2025-04-14T00:00:00"/>
    <d v="2025-04-18T00:00:00"/>
    <s v="TRF"/>
    <x v="5"/>
    <s v="EUR"/>
    <n v="1711"/>
    <n v="1711"/>
    <n v="1984.7599999999998"/>
    <n v="125"/>
    <n v="125"/>
    <n v="145"/>
    <s v="Primerent Exclusive Car Rental"/>
    <s v="United Kingdom"/>
    <x v="2"/>
    <x v="0"/>
    <n v="7.3056691992986561E-2"/>
  </r>
  <r>
    <x v="1"/>
    <x v="1"/>
    <n v="245"/>
    <x v="16"/>
    <n v="25780"/>
    <s v="Traslado Aeropuerto CDG-Airelles Château"/>
    <d v="2025-04-14T00:00:00"/>
    <d v="2025-04-18T00:00:00"/>
    <s v="TRF"/>
    <x v="5"/>
    <s v="EUR"/>
    <n v="242.25"/>
    <n v="242.25"/>
    <n v="281.01"/>
    <n v="0"/>
    <n v="0"/>
    <n v="0"/>
    <s v="ROLZO"/>
    <s v="United Kingdom"/>
    <x v="2"/>
    <x v="0"/>
    <n v="0"/>
  </r>
  <r>
    <x v="1"/>
    <x v="1"/>
    <n v="245"/>
    <x v="16"/>
    <n v="25780"/>
    <s v="Traslado Airelles Château-Aeropuerto Orly"/>
    <d v="2025-04-14T00:00:00"/>
    <d v="2025-04-18T00:00:00"/>
    <s v="TRF"/>
    <x v="5"/>
    <s v="EUR"/>
    <n v="242.25"/>
    <n v="242.25"/>
    <n v="281.01"/>
    <n v="0"/>
    <n v="0"/>
    <n v="0"/>
    <s v="ROLZO"/>
    <s v="United Kingdom"/>
    <x v="2"/>
    <x v="0"/>
    <n v="0"/>
  </r>
  <r>
    <x v="1"/>
    <x v="1"/>
    <n v="245"/>
    <x v="16"/>
    <n v="27115"/>
    <s v="Hospedaje en Reschio"/>
    <d v="2025-04-14T00:00:00"/>
    <d v="2025-04-18T00:00:00"/>
    <s v="HTL"/>
    <x v="4"/>
    <s v="EUR"/>
    <n v="6874"/>
    <n v="6874"/>
    <n v="7973.8399999999992"/>
    <n v="647.74"/>
    <n v="647.74"/>
    <n v="751.37839999999994"/>
    <s v="RESCHIO HOTEL"/>
    <s v="Italy"/>
    <x v="2"/>
    <x v="0"/>
    <n v="9.423043351760256E-2"/>
  </r>
  <r>
    <x v="1"/>
    <x v="1"/>
    <n v="245"/>
    <x v="16"/>
    <n v="27934"/>
    <s v="Hospedaje en Milan"/>
    <d v="2025-04-14T00:00:00"/>
    <d v="2025-04-18T00:00:00"/>
    <s v="HTL"/>
    <x v="4"/>
    <s v="EUR"/>
    <n v="15562"/>
    <n v="15562"/>
    <n v="18051.919999999998"/>
    <n v="1466.4"/>
    <n v="1466.4"/>
    <n v="1701.0239999999999"/>
    <s v="CASA CIPRIANI MILANO"/>
    <s v="Italy"/>
    <x v="2"/>
    <x v="0"/>
    <n v="9.4229533478987285E-2"/>
  </r>
  <r>
    <x v="1"/>
    <x v="1"/>
    <n v="245"/>
    <x v="16"/>
    <n v="28494"/>
    <s v="Hospedaje en Francia"/>
    <d v="2025-04-14T00:00:00"/>
    <d v="2025-04-18T00:00:00"/>
    <s v="HTL"/>
    <x v="4"/>
    <s v="EUR"/>
    <n v="3702.76"/>
    <n v="3702.76"/>
    <n v="4295.2016000000003"/>
    <n v="273.54000000000002"/>
    <n v="273.54000000000002"/>
    <n v="317.3064"/>
    <s v="AIRELLES CHATEAU DE VERSAILLES, LE GRAND CONTROLE"/>
    <s v="France"/>
    <x v="2"/>
    <x v="0"/>
    <n v="7.3874623254005109E-2"/>
  </r>
  <r>
    <x v="1"/>
    <x v="1"/>
    <n v="245"/>
    <x v="16"/>
    <n v="28893"/>
    <s v="Hospedaje en Paris"/>
    <d v="2025-04-14T00:00:00"/>
    <d v="2025-04-18T00:00:00"/>
    <s v="HTL"/>
    <x v="4"/>
    <s v="EUR"/>
    <n v="5800"/>
    <n v="5800"/>
    <n v="6727.9999999999991"/>
    <n v="495.63"/>
    <n v="495.63"/>
    <n v="574.93079999999998"/>
    <s v="LA RESERVE PARIS"/>
    <s v="France"/>
    <x v="2"/>
    <x v="0"/>
    <n v="8.5453448275862071E-2"/>
  </r>
  <r>
    <x v="1"/>
    <x v="1"/>
    <n v="245"/>
    <x v="16"/>
    <n v="0"/>
    <s v="pago servicios"/>
    <d v="2025-04-14T00:00:00"/>
    <d v="2025-04-18T00:00:00"/>
    <s v="HPS"/>
    <x v="1"/>
    <s v="EUR"/>
    <n v="1272.8499999999999"/>
    <n v="1272.8499999999999"/>
    <n v="1476.5059999999999"/>
    <n v="1272.8499999999999"/>
    <n v="1272.8499999999999"/>
    <n v="1476.5059999999999"/>
    <s v="FEES"/>
    <n v="0"/>
    <x v="2"/>
    <x v="0"/>
    <n v="1"/>
  </r>
  <r>
    <x v="1"/>
    <x v="1"/>
    <n v="246"/>
    <x v="22"/>
    <n v="24991"/>
    <s v="HOTEL SANDERS"/>
    <d v="2025-01-21T00:00:00"/>
    <d v="2025-02-02T00:00:00"/>
    <s v="HTL"/>
    <x v="4"/>
    <s v="USD"/>
    <n v="8683"/>
    <n v="7467.38"/>
    <n v="8683"/>
    <n v="747.49"/>
    <n v="642.84140000000002"/>
    <n v="747.49"/>
    <s v="HOTEL SANDERS"/>
    <s v="Denmark"/>
    <x v="48"/>
    <x v="0"/>
    <n v="8.6086606011747099E-2"/>
  </r>
  <r>
    <x v="2"/>
    <x v="1"/>
    <n v="247"/>
    <x v="17"/>
    <n v="27231"/>
    <s v="Monsieur George Hotel"/>
    <d v="2025-07-05T00:00:00"/>
    <d v="2025-07-09T00:00:00"/>
    <s v="HTL"/>
    <x v="4"/>
    <s v="EUR"/>
    <n v="0"/>
    <n v="0"/>
    <n v="0"/>
    <n v="0"/>
    <n v="0"/>
    <n v="0"/>
    <s v="MONSIEUR GEORGE HOTEL AND SPA"/>
    <s v="France"/>
    <x v="16"/>
    <x v="0"/>
    <s v="0"/>
  </r>
  <r>
    <x v="1"/>
    <x v="1"/>
    <n v="248"/>
    <x v="28"/>
    <n v="27238"/>
    <s v="Ett Hem"/>
    <d v="2025-05-26T00:00:00"/>
    <d v="2025-05-29T00:00:00"/>
    <s v="HTL"/>
    <x v="4"/>
    <s v="USD"/>
    <n v="2300"/>
    <n v="1978"/>
    <n v="2300"/>
    <n v="185.63"/>
    <n v="159.64179999999999"/>
    <n v="185.63"/>
    <s v="ETT HEM"/>
    <s v="Sweden"/>
    <x v="13"/>
    <x v="0"/>
    <n v="8.0708695652173909E-2"/>
  </r>
  <r>
    <x v="1"/>
    <x v="1"/>
    <n v="249"/>
    <x v="28"/>
    <n v="27237"/>
    <s v="Canyon Ranch Lenox"/>
    <d v="2025-05-09T00:00:00"/>
    <d v="2025-05-11T00:00:00"/>
    <s v="HTL"/>
    <x v="4"/>
    <s v="USD"/>
    <n v="9332.16"/>
    <n v="8025.6575999999995"/>
    <n v="9332.16"/>
    <n v="540"/>
    <n v="464.4"/>
    <n v="540"/>
    <s v="CANYON RANCH LENOX"/>
    <s v="United States"/>
    <x v="52"/>
    <x v="0"/>
    <n v="5.7864417241024584E-2"/>
  </r>
  <r>
    <x v="1"/>
    <x v="1"/>
    <n v="250"/>
    <x v="16"/>
    <n v="27248"/>
    <s v="Hospedaje en España"/>
    <d v="2025-05-27T00:00:00"/>
    <d v="2025-05-29T00:00:00"/>
    <s v="HTL"/>
    <x v="4"/>
    <s v="EUR"/>
    <n v="2498.33"/>
    <n v="2498.33"/>
    <n v="2898.0627999999997"/>
    <n v="0"/>
    <n v="0"/>
    <n v="0"/>
    <s v="SA PEDRISSA"/>
    <s v="Spain"/>
    <x v="13"/>
    <x v="0"/>
    <n v="0"/>
  </r>
  <r>
    <x v="1"/>
    <x v="1"/>
    <n v="250"/>
    <x v="16"/>
    <n v="27436"/>
    <s v="Vuelo Ibiza a París"/>
    <d v="2025-05-15T00:00:00"/>
    <d v="2025-06-03T00:00:00"/>
    <s v="ABC"/>
    <x v="2"/>
    <s v="EUR"/>
    <n v="701.55"/>
    <n v="701.55"/>
    <n v="813.79799999999989"/>
    <n v="0"/>
    <n v="0"/>
    <n v="0"/>
    <s v="Vueling Airlines"/>
    <s v="Spain"/>
    <x v="6"/>
    <x v="0"/>
    <n v="0"/>
  </r>
  <r>
    <x v="1"/>
    <x v="1"/>
    <n v="250"/>
    <x v="16"/>
    <n v="27439"/>
    <s v="Ferry de Mallorca a Ibiza"/>
    <d v="2025-05-15T00:00:00"/>
    <d v="2025-06-03T00:00:00"/>
    <s v="TRN"/>
    <x v="5"/>
    <s v="EUR"/>
    <n v="307.43"/>
    <n v="307.43"/>
    <n v="356.61879999999996"/>
    <n v="0"/>
    <n v="0"/>
    <n v="0"/>
    <s v="Ferryhopper"/>
    <s v="Greece"/>
    <x v="6"/>
    <x v="0"/>
    <n v="0"/>
  </r>
  <r>
    <x v="1"/>
    <x v="1"/>
    <n v="250"/>
    <x v="16"/>
    <n v="27439"/>
    <s v="Reembolso de Ferry de Mallorca a Ibiza"/>
    <d v="2025-05-15T00:00:00"/>
    <d v="2025-06-03T00:00:00"/>
    <s v="TRN"/>
    <x v="5"/>
    <s v="EUR"/>
    <n v="-306.56"/>
    <n v="-306.56"/>
    <n v="-355.6096"/>
    <n v="0"/>
    <n v="0"/>
    <n v="0"/>
    <s v="REEMBOLSOS"/>
    <s v="Greece"/>
    <x v="6"/>
    <x v="0"/>
    <n v="0"/>
  </r>
  <r>
    <x v="1"/>
    <x v="1"/>
    <n v="250"/>
    <x v="16"/>
    <n v="27247"/>
    <s v="Hospedaje en Ibiza"/>
    <d v="2025-05-15T00:00:00"/>
    <d v="2025-06-03T00:00:00"/>
    <s v="HTL"/>
    <x v="4"/>
    <s v="EUR"/>
    <n v="802"/>
    <n v="802"/>
    <n v="930.31999999999994"/>
    <n v="0"/>
    <n v="0"/>
    <n v="0"/>
    <s v="CASA MACA"/>
    <s v="Spain"/>
    <x v="6"/>
    <x v="0"/>
    <n v="0"/>
  </r>
  <r>
    <x v="1"/>
    <x v="1"/>
    <n v="250"/>
    <x v="16"/>
    <n v="27247"/>
    <s v="Reembolso del Hotel en Ibiza"/>
    <d v="2025-05-15T00:00:00"/>
    <d v="2025-06-03T00:00:00"/>
    <s v="HTL"/>
    <x v="4"/>
    <s v="EUR"/>
    <n v="-802"/>
    <n v="-802"/>
    <n v="-930.31999999999994"/>
    <n v="0"/>
    <n v="0"/>
    <n v="0"/>
    <s v="REEMBOLSOS"/>
    <s v="Spain"/>
    <x v="6"/>
    <x v="0"/>
    <n v="0"/>
  </r>
  <r>
    <x v="1"/>
    <x v="1"/>
    <n v="250"/>
    <x v="16"/>
    <n v="27248"/>
    <s v="Reembolso de Hotel"/>
    <d v="2025-05-15T00:00:00"/>
    <d v="2025-06-03T00:00:00"/>
    <s v="HTL"/>
    <x v="4"/>
    <s v="EUR"/>
    <n v="-2533.34"/>
    <n v="-2533.34"/>
    <n v="-2938.6743999999999"/>
    <n v="0"/>
    <n v="0"/>
    <n v="0"/>
    <s v="REEMBOLSOS"/>
    <s v="Spain"/>
    <x v="6"/>
    <x v="0"/>
    <n v="0"/>
  </r>
  <r>
    <x v="1"/>
    <x v="1"/>
    <n v="250"/>
    <x v="16"/>
    <n v="27301"/>
    <s v="Boleto de avión Alejandro Nahoul"/>
    <d v="2025-05-15T00:00:00"/>
    <d v="2025-06-03T00:00:00"/>
    <s v="VLO"/>
    <x v="2"/>
    <s v="EUR"/>
    <n v="5556.62"/>
    <n v="5556.62"/>
    <n v="6445.6791999999996"/>
    <n v="0"/>
    <n v="0"/>
    <n v="0"/>
    <s v="TURISMO EX MAR, S.A. DE C.V."/>
    <s v="Mexico"/>
    <x v="6"/>
    <x v="0"/>
    <n v="0"/>
  </r>
  <r>
    <x v="1"/>
    <x v="1"/>
    <n v="250"/>
    <x v="16"/>
    <n v="27301"/>
    <s v="Boleto de avión Veronica Gamboa"/>
    <d v="2025-05-15T00:00:00"/>
    <d v="2025-06-03T00:00:00"/>
    <s v="VLO"/>
    <x v="2"/>
    <s v="EUR"/>
    <n v="2511.52"/>
    <n v="2511.52"/>
    <n v="2913.3631999999998"/>
    <n v="0"/>
    <n v="0"/>
    <n v="0"/>
    <s v="TURISMO EX MAR, S.A. DE C.V."/>
    <s v="Mexico"/>
    <x v="6"/>
    <x v="0"/>
    <n v="0"/>
  </r>
  <r>
    <x v="1"/>
    <x v="1"/>
    <n v="250"/>
    <x v="16"/>
    <n v="0"/>
    <s v="Fee de emisión LXXJXC/OJXOOG"/>
    <d v="2025-05-15T00:00:00"/>
    <d v="2025-06-03T00:00:00"/>
    <s v="HPS"/>
    <x v="1"/>
    <s v="EUR"/>
    <n v="61.29"/>
    <n v="61.29"/>
    <n v="71.096399999999988"/>
    <n v="61.29"/>
    <n v="61.29"/>
    <n v="71.096399999999988"/>
    <s v="FEES"/>
    <n v="0"/>
    <x v="6"/>
    <x v="0"/>
    <n v="1"/>
  </r>
  <r>
    <x v="1"/>
    <x v="1"/>
    <n v="250"/>
    <x v="16"/>
    <n v="27301"/>
    <s v="Revisado boleto Alejandro Nahoul"/>
    <d v="2025-05-15T00:00:00"/>
    <d v="2025-06-03T00:00:00"/>
    <s v="VLO"/>
    <x v="2"/>
    <s v="EUR"/>
    <n v="686.64"/>
    <n v="686.64"/>
    <n v="796.50239999999997"/>
    <n v="0"/>
    <n v="0"/>
    <n v="0"/>
    <s v="TURISMO EX MAR, S.A. DE C.V."/>
    <s v="Mexico"/>
    <x v="6"/>
    <x v="0"/>
    <n v="0"/>
  </r>
  <r>
    <x v="1"/>
    <x v="1"/>
    <n v="250"/>
    <x v="16"/>
    <n v="0"/>
    <s v="Fee de emisión revisado LXXJXC"/>
    <d v="2025-05-15T00:00:00"/>
    <d v="2025-06-03T00:00:00"/>
    <s v="HPS"/>
    <x v="1"/>
    <s v="EUR"/>
    <n v="30.65"/>
    <n v="30.65"/>
    <n v="35.553999999999995"/>
    <n v="30.65"/>
    <n v="30.65"/>
    <n v="35.553999999999995"/>
    <s v="FEES"/>
    <n v="0"/>
    <x v="6"/>
    <x v="0"/>
    <n v="1"/>
  </r>
  <r>
    <x v="1"/>
    <x v="1"/>
    <n v="250"/>
    <x v="16"/>
    <n v="0"/>
    <s v="Fee administrativo de Gannet 250USD"/>
    <d v="2025-05-15T00:00:00"/>
    <d v="2025-06-03T00:00:00"/>
    <s v="HPS"/>
    <x v="1"/>
    <s v="EUR"/>
    <n v="218.94"/>
    <n v="218.94"/>
    <n v="253.97039999999998"/>
    <n v="218.94"/>
    <n v="218.94"/>
    <n v="253.97039999999998"/>
    <s v="FEES"/>
    <n v="0"/>
    <x v="6"/>
    <x v="0"/>
    <n v="1"/>
  </r>
  <r>
    <x v="1"/>
    <x v="1"/>
    <n v="250"/>
    <x v="16"/>
    <n v="0"/>
    <s v="Fees por emisiones/compras 175USD"/>
    <d v="2025-05-15T00:00:00"/>
    <d v="2025-06-03T00:00:00"/>
    <s v="HPS"/>
    <x v="1"/>
    <s v="EUR"/>
    <n v="153.26"/>
    <n v="153.26"/>
    <n v="177.78159999999997"/>
    <n v="153.26"/>
    <n v="153.26"/>
    <n v="177.78159999999997"/>
    <s v="FEES"/>
    <n v="0"/>
    <x v="6"/>
    <x v="0"/>
    <n v="1"/>
  </r>
  <r>
    <x v="1"/>
    <x v="1"/>
    <n v="250"/>
    <x v="16"/>
    <n v="28394"/>
    <s v="Reembolso a cliente"/>
    <d v="2025-05-15T00:00:00"/>
    <d v="2025-06-03T00:00:00"/>
    <s v="OTR"/>
    <x v="3"/>
    <s v="EUR"/>
    <n v="6785.71"/>
    <n v="6785.71"/>
    <n v="7871.4235999999992"/>
    <n v="0"/>
    <n v="0"/>
    <n v="0"/>
    <s v="REEMBOLSOS"/>
    <s v="NA"/>
    <x v="6"/>
    <x v="0"/>
    <n v="0"/>
  </r>
  <r>
    <x v="1"/>
    <x v="1"/>
    <n v="250"/>
    <x v="16"/>
    <n v="0"/>
    <s v="Sobrecomisión"/>
    <d v="2025-05-15T00:00:00"/>
    <d v="2025-06-03T00:00:00"/>
    <s v="HPS"/>
    <x v="1"/>
    <s v="EUR"/>
    <n v="68.81"/>
    <n v="68.81"/>
    <n v="79.819599999999994"/>
    <n v="68.81"/>
    <n v="68.81"/>
    <n v="79.819599999999994"/>
    <s v="FEES"/>
    <n v="0"/>
    <x v="6"/>
    <x v="0"/>
    <n v="1"/>
  </r>
  <r>
    <x v="1"/>
    <x v="1"/>
    <n v="251"/>
    <x v="27"/>
    <n v="27253"/>
    <s v="Hotel Embassy"/>
    <d v="2025-05-18T00:00:00"/>
    <d v="2025-05-21T00:00:00"/>
    <s v="HTL"/>
    <x v="4"/>
    <s v="EUR"/>
    <n v="1031"/>
    <n v="1031"/>
    <n v="1195.9599999999998"/>
    <n v="98.9"/>
    <n v="98.9"/>
    <n v="114.724"/>
    <s v="HOTEL EMBASSY"/>
    <s v="Italy"/>
    <x v="7"/>
    <x v="0"/>
    <n v="9.5926285160038816E-2"/>
  </r>
  <r>
    <x v="1"/>
    <x v="1"/>
    <n v="251"/>
    <x v="27"/>
    <n v="27193"/>
    <s v="Grand Hotel Bellevue"/>
    <d v="2025-05-18T00:00:00"/>
    <d v="2025-05-21T00:00:00"/>
    <s v="HTL"/>
    <x v="4"/>
    <s v="EUR"/>
    <n v="2198.4"/>
    <n v="2198.4"/>
    <n v="2550.1439999999998"/>
    <n v="157.08000000000001"/>
    <n v="157.08000000000001"/>
    <n v="182.21280000000002"/>
    <s v="GRAND HOTEL BELLEVUE LONDON"/>
    <s v="United Kingdom"/>
    <x v="7"/>
    <x v="0"/>
    <n v="7.1451965065502193E-2"/>
  </r>
  <r>
    <x v="1"/>
    <x v="1"/>
    <n v="251"/>
    <x v="27"/>
    <n v="27254"/>
    <s v="Hotel Arioso"/>
    <d v="2025-05-25T00:00:00"/>
    <d v="2025-05-30T00:00:00"/>
    <s v="HTL"/>
    <x v="4"/>
    <s v="EUR"/>
    <n v="1809.5"/>
    <n v="1809.5"/>
    <n v="2099.02"/>
    <n v="172.5"/>
    <n v="172.5"/>
    <n v="200.1"/>
    <s v="ARIOSO HOTEL"/>
    <s v="France"/>
    <x v="13"/>
    <x v="0"/>
    <n v="9.5330201713180435E-2"/>
  </r>
  <r>
    <x v="1"/>
    <x v="1"/>
    <n v="251"/>
    <x v="27"/>
    <n v="27255"/>
    <s v="Mama Shelter Roma"/>
    <d v="2025-05-14T00:00:00"/>
    <d v="2025-05-18T00:00:00"/>
    <s v="HTL"/>
    <x v="4"/>
    <s v="EUR"/>
    <n v="1686"/>
    <n v="1686"/>
    <n v="1955.7599999999998"/>
    <n v="138.94"/>
    <n v="138.94"/>
    <n v="161.17039999999997"/>
    <s v="MAMA SHELTER ROMA"/>
    <s v="Italy"/>
    <x v="6"/>
    <x v="0"/>
    <n v="8.2408066429418739E-2"/>
  </r>
  <r>
    <x v="1"/>
    <x v="1"/>
    <n v="251"/>
    <x v="27"/>
    <n v="27256"/>
    <s v="Hilton Molino Stucky Venice"/>
    <d v="2025-05-21T00:00:00"/>
    <d v="2025-05-25T00:00:00"/>
    <s v="HTL"/>
    <x v="4"/>
    <s v="EUR"/>
    <n v="2462.52"/>
    <n v="2462.52"/>
    <n v="2856.5231999999996"/>
    <n v="147.56"/>
    <n v="147.56"/>
    <n v="171.1696"/>
    <s v="HILTON MOLINO STUCKY VENICE"/>
    <s v="Italy"/>
    <x v="7"/>
    <x v="0"/>
    <n v="5.9922355960560732E-2"/>
  </r>
  <r>
    <x v="1"/>
    <x v="1"/>
    <n v="252"/>
    <x v="23"/>
    <n v="25906"/>
    <s v="HAKONE HATSUHANA 18-19 MAY"/>
    <d v="2025-05-18T00:00:00"/>
    <d v="2025-05-19T00:00:00"/>
    <s v="HTL"/>
    <x v="4"/>
    <s v="USD"/>
    <n v="1124"/>
    <n v="966.64"/>
    <n v="1124"/>
    <n v="110.09"/>
    <n v="94.677400000000006"/>
    <n v="110.09"/>
    <s v="ODAKYU HOTEL HATSUHANA"/>
    <s v="Japan"/>
    <x v="7"/>
    <x v="0"/>
    <n v="9.7944839857651247E-2"/>
  </r>
  <r>
    <x v="1"/>
    <x v="1"/>
    <n v="252"/>
    <x v="23"/>
    <n v="27261"/>
    <s v="ACE HOTEL KYOTO - 15-18 MAY"/>
    <d v="2025-05-15T00:00:00"/>
    <d v="2025-05-18T00:00:00"/>
    <s v="HTL"/>
    <x v="4"/>
    <s v="USD"/>
    <n v="1848.82"/>
    <n v="1589.9851999999998"/>
    <n v="1848.82"/>
    <n v="133.91999999999999"/>
    <n v="115.17119999999998"/>
    <n v="133.91999999999999"/>
    <s v="ACE HOTEL KYOTO"/>
    <s v="Japan"/>
    <x v="6"/>
    <x v="0"/>
    <n v="7.2435391222509485E-2"/>
  </r>
  <r>
    <x v="1"/>
    <x v="1"/>
    <n v="252"/>
    <x v="23"/>
    <n v="24989"/>
    <s v="HYATT 13-15 MAY"/>
    <d v="2025-05-13T00:00:00"/>
    <d v="2025-05-15T00:00:00"/>
    <s v="HTL"/>
    <x v="4"/>
    <s v="USD"/>
    <n v="443.94"/>
    <n v="381.78839999999997"/>
    <n v="443.94"/>
    <n v="31.81"/>
    <n v="27.3566"/>
    <n v="31.81"/>
    <s v="HYATT CENTRIC KANAZAWA"/>
    <s v="Japan"/>
    <x v="6"/>
    <x v="0"/>
    <n v="7.1653827093751399E-2"/>
  </r>
  <r>
    <x v="1"/>
    <x v="1"/>
    <n v="252"/>
    <x v="23"/>
    <n v="27265"/>
    <s v="THE CELESTINE GINZA 10-13 MAY"/>
    <d v="2025-05-10T00:00:00"/>
    <d v="2025-05-13T00:00:00"/>
    <s v="HTL"/>
    <x v="4"/>
    <s v="USD"/>
    <n v="1384.53"/>
    <n v="1190.6958"/>
    <n v="1384.53"/>
    <n v="112.1"/>
    <n v="96.405999999999992"/>
    <n v="112.1"/>
    <s v="HOTEL THE CELESTINE GINZA"/>
    <s v="Japan"/>
    <x v="52"/>
    <x v="0"/>
    <n v="8.0966104020859062E-2"/>
  </r>
  <r>
    <x v="1"/>
    <x v="1"/>
    <n v="252"/>
    <x v="23"/>
    <n v="27265"/>
    <s v="THE CELESTINE GINZA 19-20 MAY"/>
    <d v="2025-05-19T00:00:00"/>
    <d v="2025-05-20T00:00:00"/>
    <s v="HTL"/>
    <x v="4"/>
    <s v="USD"/>
    <n v="458.29"/>
    <n v="394.12940000000003"/>
    <n v="458.29"/>
    <n v="37.1"/>
    <n v="31.906000000000002"/>
    <n v="37.1"/>
    <s v="HOTEL THE CELESTINE GINZA"/>
    <s v="Japan"/>
    <x v="7"/>
    <x v="0"/>
    <n v="8.0953108293875059E-2"/>
  </r>
  <r>
    <x v="1"/>
    <x v="1"/>
    <n v="252"/>
    <x v="23"/>
    <n v="26428"/>
    <s v="TRENES MEXICO KANKO"/>
    <d v="2025-05-13T00:00:00"/>
    <d v="2025-05-19T00:00:00"/>
    <s v="TRN"/>
    <x v="5"/>
    <s v="USD"/>
    <n v="1210"/>
    <n v="1040.5999999999999"/>
    <n v="1210"/>
    <n v="0"/>
    <n v="0"/>
    <n v="0"/>
    <s v="México Kanko S.A."/>
    <s v="Mexico"/>
    <x v="6"/>
    <x v="0"/>
    <n v="0"/>
  </r>
  <r>
    <x v="1"/>
    <x v="1"/>
    <n v="252"/>
    <x v="23"/>
    <n v="0"/>
    <s v="AJUSTE"/>
    <d v="2025-05-10T00:00:00"/>
    <d v="2025-05-20T00:00:00"/>
    <s v="HPS"/>
    <x v="1"/>
    <s v="USD"/>
    <n v="5"/>
    <n v="4.3"/>
    <n v="5"/>
    <n v="5"/>
    <n v="4.3"/>
    <n v="5"/>
    <s v="FEES"/>
    <n v="0"/>
    <x v="52"/>
    <x v="0"/>
    <n v="1"/>
  </r>
  <r>
    <x v="1"/>
    <x v="1"/>
    <n v="253"/>
    <x v="20"/>
    <n v="24991"/>
    <s v="HOTEL SANDERS KOBEN"/>
    <d v="2025-04-19T00:00:00"/>
    <d v="2025-04-21T00:00:00"/>
    <s v="HTL"/>
    <x v="4"/>
    <s v="USD"/>
    <n v="733.5"/>
    <n v="630.80999999999995"/>
    <n v="733.5"/>
    <n v="55.13"/>
    <n v="47.411799999999999"/>
    <n v="55.13"/>
    <s v="HOTEL SANDERS"/>
    <s v="Denmark"/>
    <x v="2"/>
    <x v="0"/>
    <n v="7.5160190865712337E-2"/>
  </r>
  <r>
    <x v="1"/>
    <x v="1"/>
    <n v="254"/>
    <x v="16"/>
    <n v="23590"/>
    <s v="Vuelo MEX-ORD-MEX Arturo Kam"/>
    <d v="2025-04-12T00:00:00"/>
    <d v="2025-04-21T00:00:00"/>
    <s v="VLO"/>
    <x v="2"/>
    <s v="USD"/>
    <n v="2348.66"/>
    <n v="2019.8475999999998"/>
    <n v="2348.66"/>
    <n v="41.46"/>
    <n v="35.6556"/>
    <n v="41.46"/>
    <s v="AEROMÉXICO"/>
    <s v="Mexico"/>
    <x v="38"/>
    <x v="0"/>
    <n v="1.7652618940161624E-2"/>
  </r>
  <r>
    <x v="1"/>
    <x v="1"/>
    <n v="254"/>
    <x v="16"/>
    <n v="23590"/>
    <s v="Vuelo MEX-ORD-MEX Arturo Kam"/>
    <d v="2025-04-12T00:00:00"/>
    <d v="2025-04-21T00:00:00"/>
    <s v="VLO"/>
    <x v="2"/>
    <s v="USD"/>
    <n v="2348.66"/>
    <n v="2019.8475999999998"/>
    <n v="2348.66"/>
    <n v="41.46"/>
    <n v="35.6556"/>
    <n v="41.46"/>
    <s v="AEROMÉXICO"/>
    <s v="Mexico"/>
    <x v="38"/>
    <x v="0"/>
    <n v="1.7652618940161624E-2"/>
  </r>
  <r>
    <x v="1"/>
    <x v="1"/>
    <n v="254"/>
    <x v="16"/>
    <n v="25049"/>
    <s v="Pago de servicios con proveedor en Islandia"/>
    <d v="2025-04-12T00:00:00"/>
    <d v="2025-04-21T00:00:00"/>
    <s v="ATR"/>
    <x v="0"/>
    <s v="USD"/>
    <n v="4000"/>
    <n v="3440"/>
    <n v="4000"/>
    <n v="0"/>
    <n v="0"/>
    <n v="0"/>
    <s v="Pro Tours Iceland ehf"/>
    <s v="Iceland"/>
    <x v="38"/>
    <x v="0"/>
    <n v="0"/>
  </r>
  <r>
    <x v="1"/>
    <x v="1"/>
    <n v="254"/>
    <x v="16"/>
    <n v="25049"/>
    <s v="Pago de servicios con proveedor en Islandia"/>
    <d v="2025-04-12T00:00:00"/>
    <d v="2025-04-21T00:00:00"/>
    <s v="ATR"/>
    <x v="0"/>
    <s v="USD"/>
    <n v="22820"/>
    <n v="19625.2"/>
    <n v="22820"/>
    <n v="0"/>
    <n v="0"/>
    <n v="0"/>
    <s v="Pro Tours Iceland ehf"/>
    <s v="Iceland"/>
    <x v="38"/>
    <x v="0"/>
    <n v="0"/>
  </r>
  <r>
    <x v="1"/>
    <x v="1"/>
    <n v="254"/>
    <x v="16"/>
    <n v="24972"/>
    <s v="Hospedaje en Graduate Princeton"/>
    <d v="2025-04-12T00:00:00"/>
    <d v="2025-04-21T00:00:00"/>
    <s v="HTL"/>
    <x v="4"/>
    <s v="USD"/>
    <n v="289.83999999999997"/>
    <n v="249.26239999999999"/>
    <n v="289.83999999999997"/>
    <n v="116.96"/>
    <n v="100.5856"/>
    <n v="116.96"/>
    <s v="GRADUATE BY HILTON PRINCETON"/>
    <s v="United States"/>
    <x v="38"/>
    <x v="0"/>
    <n v="0.40353298371515323"/>
  </r>
  <r>
    <x v="1"/>
    <x v="1"/>
    <n v="254"/>
    <x v="16"/>
    <n v="24972"/>
    <s v="Hospedaje en Graduate Princeton"/>
    <d v="2025-04-12T00:00:00"/>
    <d v="2025-04-21T00:00:00"/>
    <s v="HTL"/>
    <x v="4"/>
    <s v="USD"/>
    <n v="1000"/>
    <n v="860"/>
    <n v="1000"/>
    <n v="0"/>
    <n v="0"/>
    <n v="0"/>
    <s v="GRADUATE BY HILTON PRINCETON"/>
    <s v="United States"/>
    <x v="38"/>
    <x v="0"/>
    <n v="0"/>
  </r>
  <r>
    <x v="1"/>
    <x v="1"/>
    <n v="254"/>
    <x v="16"/>
    <n v="24972"/>
    <s v="Hospedaje en Princeton"/>
    <d v="2025-04-12T00:00:00"/>
    <d v="2025-04-21T00:00:00"/>
    <s v="HTL"/>
    <x v="4"/>
    <s v="USD"/>
    <n v="116.03"/>
    <n v="99.785799999999995"/>
    <n v="116.03"/>
    <n v="0"/>
    <n v="0"/>
    <n v="0"/>
    <s v="GRADUATE BY HILTON PRINCETON"/>
    <s v="United States"/>
    <x v="38"/>
    <x v="0"/>
    <n v="0"/>
  </r>
  <r>
    <x v="1"/>
    <x v="1"/>
    <n v="254"/>
    <x v="16"/>
    <n v="27306"/>
    <s v="Vuelo Chicago-Islandia-Chicago/Elias Kam"/>
    <d v="2025-04-12T00:00:00"/>
    <d v="2025-04-21T00:00:00"/>
    <s v="VLO"/>
    <x v="2"/>
    <s v="USD"/>
    <n v="2074.11"/>
    <n v="1783.7346"/>
    <n v="2074.11"/>
    <n v="124.95"/>
    <n v="107.45700000000001"/>
    <n v="124.95"/>
    <s v="Icelandair"/>
    <s v="Iceland"/>
    <x v="38"/>
    <x v="0"/>
    <n v="6.0242706510262228E-2"/>
  </r>
  <r>
    <x v="1"/>
    <x v="1"/>
    <n v="254"/>
    <x v="16"/>
    <n v="27306"/>
    <s v="Vuelo Chicago-Islandia-Chicago/Arturo Kam"/>
    <d v="2025-04-12T00:00:00"/>
    <d v="2025-04-21T00:00:00"/>
    <s v="VLO"/>
    <x v="2"/>
    <s v="USD"/>
    <n v="2074.11"/>
    <n v="1783.7346"/>
    <n v="2074.11"/>
    <n v="124.95"/>
    <n v="107.45700000000001"/>
    <n v="124.95"/>
    <s v="Icelandair"/>
    <s v="Iceland"/>
    <x v="38"/>
    <x v="0"/>
    <n v="6.0242706510262228E-2"/>
  </r>
  <r>
    <x v="1"/>
    <x v="1"/>
    <n v="254"/>
    <x v="16"/>
    <n v="23590"/>
    <s v="Vuelo MEX-ORD-EWR-MEX/Denise Dryjansky"/>
    <d v="2025-04-12T00:00:00"/>
    <d v="2025-04-21T00:00:00"/>
    <s v="VLO"/>
    <x v="2"/>
    <s v="USD"/>
    <n v="1175.56"/>
    <n v="1010.9816"/>
    <n v="1175.56"/>
    <n v="18.899999999999999"/>
    <n v="16.253999999999998"/>
    <n v="18.899999999999999"/>
    <s v="AEROMÉXICO"/>
    <s v="Mexico"/>
    <x v="38"/>
    <x v="0"/>
    <n v="1.6077443941610807E-2"/>
  </r>
  <r>
    <x v="1"/>
    <x v="1"/>
    <n v="254"/>
    <x v="16"/>
    <n v="23590"/>
    <s v="Vuelo Chicago-Islandia-New Jersey/Denise Dryjansky"/>
    <d v="2025-04-12T00:00:00"/>
    <d v="2025-04-21T00:00:00"/>
    <s v="VLO"/>
    <x v="2"/>
    <s v="USD"/>
    <n v="2644.11"/>
    <n v="2273.9346"/>
    <n v="2644.11"/>
    <n v="164.85"/>
    <n v="141.77099999999999"/>
    <n v="164.85"/>
    <s v="AEROMÉXICO"/>
    <s v="Mexico"/>
    <x v="38"/>
    <x v="0"/>
    <n v="6.234612024461917E-2"/>
  </r>
  <r>
    <x v="1"/>
    <x v="1"/>
    <n v="254"/>
    <x v="16"/>
    <n v="23590"/>
    <s v="Vuelo EWR-MEX/Denise Dryjansky"/>
    <d v="2025-04-12T00:00:00"/>
    <d v="2025-04-21T00:00:00"/>
    <s v="VLO"/>
    <x v="2"/>
    <s v="USD"/>
    <n v="546.29999999999995"/>
    <n v="469.81799999999993"/>
    <n v="546.29999999999995"/>
    <n v="0"/>
    <n v="0"/>
    <n v="0"/>
    <s v="AEROMÉXICO"/>
    <s v="Mexico"/>
    <x v="38"/>
    <x v="0"/>
    <n v="0"/>
  </r>
  <r>
    <x v="1"/>
    <x v="1"/>
    <n v="255"/>
    <x v="20"/>
    <n v="24811"/>
    <s v="ULTIMATE ICELAND ADVENTURE"/>
    <d v="2025-04-12T00:00:00"/>
    <d v="2025-04-20T00:00:00"/>
    <s v="PKT"/>
    <x v="0"/>
    <s v="EUR"/>
    <n v="141358"/>
    <n v="141358"/>
    <n v="163975.28"/>
    <n v="18438"/>
    <n v="18438"/>
    <n v="21388.079999999998"/>
    <s v="NORDIC LUXURY"/>
    <s v="Iceland"/>
    <x v="38"/>
    <x v="0"/>
    <n v="0.13043478260869565"/>
  </r>
  <r>
    <x v="1"/>
    <x v="1"/>
    <n v="256"/>
    <x v="16"/>
    <n v="23590"/>
    <s v="Cambio de vuelo MEX-DEN-MIA-MEX"/>
    <d v="2025-04-12T00:00:00"/>
    <d v="2025-04-21T00:00:00"/>
    <s v="VLO"/>
    <x v="2"/>
    <s v="USD"/>
    <n v="734.63"/>
    <n v="631.78179999999998"/>
    <n v="734.63"/>
    <n v="0"/>
    <n v="0"/>
    <n v="0"/>
    <s v="AEROMÉXICO"/>
    <s v="Mexico"/>
    <x v="38"/>
    <x v="0"/>
    <n v="0"/>
  </r>
  <r>
    <x v="1"/>
    <x v="1"/>
    <n v="257"/>
    <x v="22"/>
    <n v="23590"/>
    <s v="AEROMEXICO"/>
    <d v="2026-02-03T00:00:00"/>
    <d v="2026-02-08T00:00:00"/>
    <s v="VLO"/>
    <x v="2"/>
    <s v="USD"/>
    <n v="4183.8599999999997"/>
    <n v="3598.1195999999995"/>
    <n v="4183.8599999999997"/>
    <n v="41.84"/>
    <n v="35.982400000000005"/>
    <n v="41.84"/>
    <s v="AEROMÉXICO"/>
    <s v="Mexico"/>
    <x v="41"/>
    <x v="1"/>
    <n v="1.0000334619227223E-2"/>
  </r>
  <r>
    <x v="1"/>
    <x v="1"/>
    <n v="257"/>
    <x v="22"/>
    <n v="25689"/>
    <s v="AMAN NEW YORK"/>
    <d v="2026-02-03T00:00:00"/>
    <d v="2026-02-08T00:00:00"/>
    <s v="HTL"/>
    <x v="4"/>
    <s v="USD"/>
    <n v="18695.349999999999"/>
    <n v="16078.000999999998"/>
    <n v="18695.349999999999"/>
    <n v="2243.44"/>
    <n v="1929.3584000000001"/>
    <n v="2243.44"/>
    <s v="AMAN NEW YORK"/>
    <s v="United States"/>
    <x v="41"/>
    <x v="1"/>
    <n v="0.11999989302152675"/>
  </r>
  <r>
    <x v="1"/>
    <x v="1"/>
    <n v="258"/>
    <x v="16"/>
    <n v="27336"/>
    <s v="Hospedaje en finca en España"/>
    <d v="2025-04-22T00:00:00"/>
    <d v="2025-04-26T00:00:00"/>
    <s v="HTL"/>
    <x v="4"/>
    <s v="EUR"/>
    <n v="2530"/>
    <n v="2530"/>
    <n v="2934.7999999999997"/>
    <n v="253"/>
    <n v="253"/>
    <n v="293.47999999999996"/>
    <s v="VESTIGE SON VELL"/>
    <s v="Spain"/>
    <x v="3"/>
    <x v="0"/>
    <n v="9.9999999999999992E-2"/>
  </r>
  <r>
    <x v="0"/>
    <x v="1"/>
    <n v="259"/>
    <x v="2"/>
    <n v="27356"/>
    <s v="Vuelo ICN-CGK"/>
    <d v="2025-06-16T00:00:00"/>
    <d v="2025-06-16T00:00:00"/>
    <s v="VLO"/>
    <x v="2"/>
    <s v="USD"/>
    <n v="1215.9000000000001"/>
    <n v="1045.674"/>
    <n v="1215.9000000000001"/>
    <n v="0"/>
    <n v="0"/>
    <n v="0"/>
    <s v="Garuda Indonesia"/>
    <s v="Indonesia"/>
    <x v="33"/>
    <x v="0"/>
    <n v="0"/>
  </r>
  <r>
    <x v="0"/>
    <x v="1"/>
    <n v="259"/>
    <x v="2"/>
    <n v="0"/>
    <s v="Fee emisión ticket GA"/>
    <d v="2025-06-16T00:00:00"/>
    <d v="2025-06-16T00:00:00"/>
    <s v="HPS"/>
    <x v="1"/>
    <s v="USD"/>
    <n v="40"/>
    <n v="34.4"/>
    <n v="40"/>
    <n v="40"/>
    <n v="34.4"/>
    <n v="40"/>
    <s v="FEES"/>
    <n v="0"/>
    <x v="33"/>
    <x v="0"/>
    <n v="1"/>
  </r>
  <r>
    <x v="0"/>
    <x v="1"/>
    <n v="259"/>
    <x v="2"/>
    <n v="0"/>
    <s v="Fee emisión tkt AF por canje de millas"/>
    <d v="2025-06-16T00:00:00"/>
    <d v="2025-06-16T00:00:00"/>
    <s v="HPS"/>
    <x v="1"/>
    <s v="USD"/>
    <n v="150"/>
    <n v="129"/>
    <n v="150"/>
    <n v="150"/>
    <n v="129"/>
    <n v="150"/>
    <s v="FEES"/>
    <n v="0"/>
    <x v="33"/>
    <x v="0"/>
    <n v="1"/>
  </r>
  <r>
    <x v="0"/>
    <x v="1"/>
    <n v="259"/>
    <x v="2"/>
    <n v="27453"/>
    <s v="Vuelo CGK-BKK"/>
    <d v="2025-07-02T00:00:00"/>
    <d v="2025-07-02T00:00:00"/>
    <s v="VLO"/>
    <x v="2"/>
    <s v="USD"/>
    <n v="513.4"/>
    <n v="441.524"/>
    <n v="513.4"/>
    <n v="0"/>
    <n v="0"/>
    <n v="0"/>
    <s v="Thai Airways Intl"/>
    <s v="Thailand"/>
    <x v="16"/>
    <x v="0"/>
    <n v="0"/>
  </r>
  <r>
    <x v="0"/>
    <x v="1"/>
    <n v="259"/>
    <x v="2"/>
    <n v="0"/>
    <s v="Fee emisión tkt TG"/>
    <d v="2025-06-16T00:00:00"/>
    <d v="2025-07-02T00:00:00"/>
    <s v="HPS"/>
    <x v="1"/>
    <s v="USD"/>
    <n v="35"/>
    <n v="30.099999999999998"/>
    <n v="35"/>
    <n v="35"/>
    <n v="30.099999999999998"/>
    <n v="35"/>
    <s v="FEES"/>
    <n v="0"/>
    <x v="33"/>
    <x v="0"/>
    <n v="1"/>
  </r>
  <r>
    <x v="0"/>
    <x v="1"/>
    <n v="259"/>
    <x v="2"/>
    <n v="0"/>
    <s v="Fee emisión tkt AF BKK-CDG por canje de millas"/>
    <d v="2025-06-16T00:00:00"/>
    <d v="2025-07-02T00:00:00"/>
    <s v="HPS"/>
    <x v="1"/>
    <s v="USD"/>
    <n v="150"/>
    <n v="129"/>
    <n v="150"/>
    <n v="150"/>
    <n v="129"/>
    <n v="150"/>
    <s v="FEES"/>
    <n v="0"/>
    <x v="33"/>
    <x v="0"/>
    <n v="1"/>
  </r>
  <r>
    <x v="0"/>
    <x v="1"/>
    <n v="259"/>
    <x v="2"/>
    <n v="27364"/>
    <s v="Vuelo ICN-CGK con OZ"/>
    <d v="2025-06-20T00:00:00"/>
    <d v="2025-07-20T00:00:00"/>
    <s v="VLO"/>
    <x v="2"/>
    <s v="USD"/>
    <n v="1050.5"/>
    <n v="903.43"/>
    <n v="1050.5"/>
    <n v="0"/>
    <n v="0"/>
    <n v="0"/>
    <s v="ASIANA AIRLINES"/>
    <s v="South Korea"/>
    <x v="33"/>
    <x v="0"/>
    <n v="0"/>
  </r>
  <r>
    <x v="0"/>
    <x v="1"/>
    <n v="259"/>
    <x v="2"/>
    <n v="27356"/>
    <s v="Vuelo ICN-CGK"/>
    <d v="2025-06-16T00:00:00"/>
    <d v="2025-06-16T00:00:00"/>
    <s v="VLO"/>
    <x v="2"/>
    <s v="USD"/>
    <n v="-1215.9000000000001"/>
    <n v="-1045.674"/>
    <n v="-1215.9000000000001"/>
    <n v="0"/>
    <n v="0"/>
    <n v="0"/>
    <s v="Garuda Indonesia"/>
    <s v="Indonesia"/>
    <x v="33"/>
    <x v="0"/>
    <n v="0"/>
  </r>
  <r>
    <x v="1"/>
    <x v="1"/>
    <n v="260"/>
    <x v="20"/>
    <n v="27040"/>
    <s v="VUELOS ICN-HAN-SAI-BKK-ICN"/>
    <d v="2025-04-14T00:00:00"/>
    <d v="2025-04-23T00:00:00"/>
    <s v="VLO"/>
    <x v="2"/>
    <s v="USD"/>
    <n v="1773.8"/>
    <n v="1525.4679999999998"/>
    <n v="1773.8"/>
    <n v="0"/>
    <n v="0"/>
    <n v="0"/>
    <s v="Bangkok Airways"/>
    <s v="Thailand"/>
    <x v="2"/>
    <x v="0"/>
    <n v="0"/>
  </r>
  <r>
    <x v="1"/>
    <x v="1"/>
    <n v="260"/>
    <x v="20"/>
    <n v="27364"/>
    <s v="VUELOS HAN SAI BKK"/>
    <d v="2025-04-14T00:00:00"/>
    <d v="2025-04-23T00:00:00"/>
    <s v="VLO"/>
    <x v="2"/>
    <s v="USD"/>
    <n v="10300.5"/>
    <n v="8858.43"/>
    <n v="10300.5"/>
    <n v="0"/>
    <n v="0"/>
    <n v="0"/>
    <s v="ASIANA AIRLINES"/>
    <s v="South Korea"/>
    <x v="2"/>
    <x v="0"/>
    <n v="0"/>
  </r>
  <r>
    <x v="1"/>
    <x v="1"/>
    <n v="260"/>
    <x v="20"/>
    <n v="27365"/>
    <s v="VUELOS HAN SAI"/>
    <d v="2025-04-14T00:00:00"/>
    <d v="2025-04-23T00:00:00"/>
    <s v="VLO"/>
    <x v="2"/>
    <s v="USD"/>
    <n v="3304"/>
    <n v="2841.44"/>
    <n v="3304"/>
    <n v="0"/>
    <n v="0"/>
    <n v="0"/>
    <s v="Vietnam Airlines"/>
    <s v="Vietnam"/>
    <x v="2"/>
    <x v="0"/>
    <n v="0"/>
  </r>
  <r>
    <x v="1"/>
    <x v="1"/>
    <n v="260"/>
    <x v="20"/>
    <n v="25943"/>
    <s v="HOTEL AMANSARA"/>
    <d v="2025-04-17T00:00:00"/>
    <d v="2025-04-20T00:00:00"/>
    <s v="HTL"/>
    <x v="4"/>
    <s v="USD"/>
    <n v="5420"/>
    <n v="4661.2"/>
    <n v="5420"/>
    <n v="451.2"/>
    <n v="388.03199999999998"/>
    <n v="451.2"/>
    <s v="AMANSARA"/>
    <s v="Camboya"/>
    <x v="2"/>
    <x v="0"/>
    <n v="8.3247232472324725E-2"/>
  </r>
  <r>
    <x v="1"/>
    <x v="1"/>
    <n v="260"/>
    <x v="20"/>
    <n v="25943"/>
    <s v="HOTEL AMANSARA"/>
    <d v="2025-04-17T00:00:00"/>
    <d v="2025-04-20T00:00:00"/>
    <s v="HTL"/>
    <x v="4"/>
    <s v="USD"/>
    <n v="5420"/>
    <n v="4661.2"/>
    <n v="5420"/>
    <n v="634.5"/>
    <n v="545.66999999999996"/>
    <n v="634.5"/>
    <s v="AMANSARA"/>
    <s v="Camboya"/>
    <x v="2"/>
    <x v="0"/>
    <n v="0.11706642066420664"/>
  </r>
  <r>
    <x v="1"/>
    <x v="1"/>
    <n v="260"/>
    <x v="20"/>
    <n v="25943"/>
    <s v="HOTEL AMANSARA"/>
    <d v="2025-04-17T00:00:00"/>
    <d v="2025-04-20T00:00:00"/>
    <s v="HTL"/>
    <x v="4"/>
    <s v="USD"/>
    <n v="5420"/>
    <n v="4661.2"/>
    <n v="5420"/>
    <n v="437.1"/>
    <n v="375.90600000000001"/>
    <n v="437.1"/>
    <s v="AMANSARA"/>
    <s v="Camboya"/>
    <x v="2"/>
    <x v="0"/>
    <n v="8.0645756457564582E-2"/>
  </r>
  <r>
    <x v="1"/>
    <x v="1"/>
    <n v="260"/>
    <x v="20"/>
    <n v="25943"/>
    <s v="HOTEL AMANSARA"/>
    <d v="2025-04-17T00:00:00"/>
    <d v="2025-04-20T00:00:00"/>
    <s v="HTL"/>
    <x v="4"/>
    <s v="USD"/>
    <n v="5420"/>
    <n v="4661.2"/>
    <n v="5420"/>
    <n v="437.1"/>
    <n v="375.90600000000001"/>
    <n v="437.1"/>
    <s v="AMANSARA"/>
    <s v="Camboya"/>
    <x v="2"/>
    <x v="0"/>
    <n v="8.0645756457564582E-2"/>
  </r>
  <r>
    <x v="1"/>
    <x v="1"/>
    <n v="260"/>
    <x v="20"/>
    <n v="25943"/>
    <s v="HOTEL AMANSARA"/>
    <d v="2025-04-14T00:00:00"/>
    <d v="2025-04-23T00:00:00"/>
    <s v="HTL"/>
    <x v="4"/>
    <s v="USD"/>
    <n v="5420.12"/>
    <n v="4661.3032000000003"/>
    <n v="5420.12"/>
    <n v="0"/>
    <n v="0"/>
    <n v="0"/>
    <s v="AMANSARA"/>
    <s v="Camboya"/>
    <x v="2"/>
    <x v="0"/>
    <n v="0"/>
  </r>
  <r>
    <x v="1"/>
    <x v="1"/>
    <n v="261"/>
    <x v="16"/>
    <n v="24231"/>
    <s v="Servicios de Hospedaje con proveedor"/>
    <d v="2025-10-25T00:00:00"/>
    <d v="2025-11-08T00:00:00"/>
    <s v="HTL"/>
    <x v="4"/>
    <s v="EUR"/>
    <n v="148462"/>
    <n v="148462"/>
    <n v="172215.91999999998"/>
    <n v="11616.35"/>
    <n v="11616.35"/>
    <n v="13474.966"/>
    <s v="N2S Italia Client Service"/>
    <s v="Italy"/>
    <x v="21"/>
    <x v="0"/>
    <n v="7.8244601312120285E-2"/>
  </r>
  <r>
    <x v="1"/>
    <x v="1"/>
    <n v="261"/>
    <x v="16"/>
    <n v="24242"/>
    <s v="Estadia Venecia"/>
    <d v="2025-10-25T00:00:00"/>
    <d v="2025-11-08T00:00:00"/>
    <s v="HTL"/>
    <x v="4"/>
    <s v="EUR"/>
    <n v="32820"/>
    <n v="32820"/>
    <n v="38071.199999999997"/>
    <n v="2754"/>
    <n v="2754"/>
    <n v="3194.64"/>
    <s v="THE GRITTI PALACE"/>
    <s v="Italy"/>
    <x v="21"/>
    <x v="0"/>
    <n v="8.3912248628884828E-2"/>
  </r>
  <r>
    <x v="1"/>
    <x v="1"/>
    <n v="261"/>
    <x v="16"/>
    <n v="25857"/>
    <s v="entradas Villa Borghese skip de line"/>
    <d v="2025-11-07T00:00:00"/>
    <d v="2025-11-07T00:00:00"/>
    <s v="BOL"/>
    <x v="3"/>
    <s v="EUR"/>
    <n v="535"/>
    <n v="535"/>
    <n v="620.59999999999991"/>
    <n v="0"/>
    <n v="0"/>
    <n v="0"/>
    <s v="GANNET"/>
    <s v="United States"/>
    <x v="34"/>
    <x v="0"/>
    <n v="0"/>
  </r>
  <r>
    <x v="1"/>
    <x v="1"/>
    <n v="261"/>
    <x v="16"/>
    <n v="32417"/>
    <s v="Compra de libros"/>
    <d v="2025-10-28T00:00:00"/>
    <d v="2025-10-28T00:00:00"/>
    <s v="OTR"/>
    <x v="3"/>
    <s v="EUR"/>
    <n v="599.86"/>
    <n v="599.86"/>
    <n v="695.83759999999995"/>
    <n v="0"/>
    <n v="0"/>
    <n v="0"/>
    <s v="PEYRELONGUE CHRONOS"/>
    <s v="Mexico"/>
    <x v="22"/>
    <x v="0"/>
    <n v="0"/>
  </r>
  <r>
    <x v="1"/>
    <x v="1"/>
    <n v="261"/>
    <x v="16"/>
    <n v="25857"/>
    <s v="Regalo Almudena Rodriguez"/>
    <d v="2025-10-25T00:00:00"/>
    <d v="2025-11-08T00:00:00"/>
    <s v="OTR"/>
    <x v="3"/>
    <s v="EUR"/>
    <n v="154.1"/>
    <n v="154.1"/>
    <n v="178.75599999999997"/>
    <n v="0"/>
    <n v="0"/>
    <n v="0"/>
    <s v="GANNET"/>
    <s v="United States"/>
    <x v="21"/>
    <x v="0"/>
    <n v="0"/>
  </r>
  <r>
    <x v="1"/>
    <x v="1"/>
    <n v="261"/>
    <x v="16"/>
    <n v="25857"/>
    <s v="regalo Veronica Mattei"/>
    <d v="2025-10-25T00:00:00"/>
    <d v="2025-11-08T00:00:00"/>
    <s v="OTR"/>
    <x v="3"/>
    <s v="EUR"/>
    <n v="280"/>
    <n v="280"/>
    <n v="324.79999999999995"/>
    <n v="0"/>
    <n v="0"/>
    <n v="0"/>
    <s v="GANNET"/>
    <s v="United States"/>
    <x v="21"/>
    <x v="0"/>
    <n v="0"/>
  </r>
  <r>
    <x v="1"/>
    <x v="1"/>
    <n v="261"/>
    <x v="16"/>
    <n v="24231"/>
    <s v="Servicios extras"/>
    <d v="2025-10-25T00:00:00"/>
    <d v="2025-11-08T00:00:00"/>
    <s v="PKT"/>
    <x v="0"/>
    <s v="EUR"/>
    <n v="4251"/>
    <n v="4251"/>
    <n v="4931.16"/>
    <n v="0"/>
    <n v="0"/>
    <n v="0"/>
    <s v="N2S Italia Client Service"/>
    <s v="Italy"/>
    <x v="21"/>
    <x v="0"/>
    <n v="0"/>
  </r>
  <r>
    <x v="1"/>
    <x v="1"/>
    <n v="261"/>
    <x v="16"/>
    <n v="25857"/>
    <s v="regalo Ilenia"/>
    <d v="2025-10-25T00:00:00"/>
    <d v="2025-11-08T00:00:00"/>
    <s v="OTR"/>
    <x v="3"/>
    <s v="EUR"/>
    <n v="184.88"/>
    <n v="184.88"/>
    <n v="214.46079999999998"/>
    <n v="0"/>
    <n v="0"/>
    <n v="0"/>
    <s v="GANNET"/>
    <s v="United States"/>
    <x v="21"/>
    <x v="0"/>
    <n v="0"/>
  </r>
  <r>
    <x v="1"/>
    <x v="1"/>
    <n v="261"/>
    <x v="16"/>
    <n v="24231"/>
    <s v="Servicios terrestres"/>
    <d v="2025-10-25T00:00:00"/>
    <d v="2025-11-08T00:00:00"/>
    <s v="PKT"/>
    <x v="0"/>
    <s v="EUR"/>
    <n v="39316.25"/>
    <n v="39316.25"/>
    <n v="45606.85"/>
    <n v="8316.25"/>
    <n v="8316.25"/>
    <n v="9646.8499999999985"/>
    <s v="N2S Italia Client Service"/>
    <s v="Italy"/>
    <x v="21"/>
    <x v="0"/>
    <n v="0.21152195339077351"/>
  </r>
  <r>
    <x v="1"/>
    <x v="1"/>
    <n v="262"/>
    <x v="30"/>
    <n v="0"/>
    <s v="Fee emisión"/>
    <d v="2025-12-25T00:00:00"/>
    <d v="2026-01-05T00:00:00"/>
    <s v="HPS"/>
    <x v="1"/>
    <s v="USD"/>
    <n v="280"/>
    <n v="240.79999999999998"/>
    <n v="280"/>
    <n v="280"/>
    <n v="240.79999999999998"/>
    <n v="280"/>
    <s v="FEES"/>
    <n v="0"/>
    <x v="1"/>
    <x v="0"/>
    <n v="1"/>
  </r>
  <r>
    <x v="1"/>
    <x v="1"/>
    <n v="262"/>
    <x v="30"/>
    <n v="27721"/>
    <s v="BILLETE MEX-CPT//JNB-MEX"/>
    <d v="2025-12-25T00:00:00"/>
    <d v="2026-01-05T00:00:00"/>
    <s v="VLO"/>
    <x v="2"/>
    <s v="USD"/>
    <n v="11273.92"/>
    <n v="9695.5712000000003"/>
    <n v="11273.92"/>
    <n v="96.46"/>
    <n v="82.95559999999999"/>
    <n v="96.46"/>
    <s v="TURISMO EXMAR"/>
    <s v="Mexico"/>
    <x v="1"/>
    <x v="0"/>
    <n v="8.5560302006755413E-3"/>
  </r>
  <r>
    <x v="1"/>
    <x v="1"/>
    <n v="262"/>
    <x v="30"/>
    <n v="27721"/>
    <s v="BILLETE MEX-CPT//JNB-MEX"/>
    <d v="2025-12-25T00:00:00"/>
    <d v="2026-01-05T00:00:00"/>
    <s v="VLO"/>
    <x v="2"/>
    <s v="USD"/>
    <n v="11273.92"/>
    <n v="9695.5712000000003"/>
    <n v="11273.92"/>
    <n v="96.46"/>
    <n v="82.95559999999999"/>
    <n v="96.46"/>
    <s v="TURISMO EXMAR"/>
    <s v="Mexico"/>
    <x v="1"/>
    <x v="0"/>
    <n v="8.5560302006755413E-3"/>
  </r>
  <r>
    <x v="1"/>
    <x v="1"/>
    <n v="262"/>
    <x v="30"/>
    <n v="27721"/>
    <s v="BILLETE MEX-CPT//JNB-MEX"/>
    <d v="2025-12-25T00:00:00"/>
    <d v="2026-01-05T00:00:00"/>
    <s v="VLO"/>
    <x v="2"/>
    <s v="USD"/>
    <n v="11273.92"/>
    <n v="9695.5712000000003"/>
    <n v="11273.92"/>
    <n v="96.46"/>
    <n v="82.95559999999999"/>
    <n v="96.46"/>
    <s v="TURISMO EXMAR"/>
    <s v="Mexico"/>
    <x v="1"/>
    <x v="0"/>
    <n v="8.5560302006755413E-3"/>
  </r>
  <r>
    <x v="1"/>
    <x v="1"/>
    <n v="262"/>
    <x v="30"/>
    <n v="27721"/>
    <s v="BILLETE MEX-CPT//JNB-MEX"/>
    <d v="2025-12-25T00:00:00"/>
    <d v="2026-01-05T00:00:00"/>
    <s v="VLO"/>
    <x v="2"/>
    <s v="USD"/>
    <n v="11916.72"/>
    <n v="10248.379199999999"/>
    <n v="11916.72"/>
    <n v="102.64"/>
    <n v="88.270399999999995"/>
    <n v="102.64"/>
    <s v="TURISMO EXMAR"/>
    <s v="Mexico"/>
    <x v="1"/>
    <x v="0"/>
    <n v="8.613108304969825E-3"/>
  </r>
  <r>
    <x v="1"/>
    <x v="1"/>
    <n v="262"/>
    <x v="30"/>
    <n v="27721"/>
    <s v="BILLETE MEX-CPT//JNB-MEX"/>
    <d v="2025-12-25T00:00:00"/>
    <d v="2026-01-05T00:00:00"/>
    <s v="VLO"/>
    <x v="2"/>
    <s v="USD"/>
    <n v="11916.72"/>
    <n v="10248.379199999999"/>
    <n v="11916.72"/>
    <n v="102.64"/>
    <n v="88.270399999999995"/>
    <n v="102.64"/>
    <s v="TURISMO EXMAR"/>
    <s v="Mexico"/>
    <x v="1"/>
    <x v="0"/>
    <n v="8.613108304969825E-3"/>
  </r>
  <r>
    <x v="1"/>
    <x v="1"/>
    <n v="262"/>
    <x v="30"/>
    <n v="27721"/>
    <s v="BILLETE MEX-CPT//JNB-MEX"/>
    <d v="2025-12-25T00:00:00"/>
    <d v="2026-01-05T00:00:00"/>
    <s v="VLO"/>
    <x v="2"/>
    <s v="USD"/>
    <n v="11916.72"/>
    <n v="10248.379199999999"/>
    <n v="11916.72"/>
    <n v="102.64"/>
    <n v="88.270399999999995"/>
    <n v="102.64"/>
    <s v="TURISMO EXMAR"/>
    <s v="Mexico"/>
    <x v="1"/>
    <x v="0"/>
    <n v="8.613108304969825E-3"/>
  </r>
  <r>
    <x v="1"/>
    <x v="1"/>
    <n v="262"/>
    <x v="30"/>
    <n v="27721"/>
    <s v="BILLETE MEX-CPT//JNB-MEX"/>
    <d v="2025-12-25T00:00:00"/>
    <d v="2026-01-05T00:00:00"/>
    <s v="VLO"/>
    <x v="2"/>
    <s v="USD"/>
    <n v="12559.42"/>
    <n v="10801.101199999999"/>
    <n v="12559.42"/>
    <n v="108.82"/>
    <n v="93.585199999999986"/>
    <n v="108.82"/>
    <s v="TURISMO EXMAR"/>
    <s v="Mexico"/>
    <x v="1"/>
    <x v="0"/>
    <n v="8.6644128470900715E-3"/>
  </r>
  <r>
    <x v="1"/>
    <x v="1"/>
    <n v="262"/>
    <x v="30"/>
    <n v="27721"/>
    <s v="BILLETE MEX-CPT//JNB-MEX"/>
    <d v="2025-12-25T00:00:00"/>
    <d v="2026-01-05T00:00:00"/>
    <s v="VLO"/>
    <x v="2"/>
    <s v="USD"/>
    <n v="12559.42"/>
    <n v="10801.101199999999"/>
    <n v="12559.42"/>
    <n v="108.82"/>
    <n v="93.585199999999986"/>
    <n v="108.82"/>
    <s v="TURISMO EXMAR"/>
    <s v="Mexico"/>
    <x v="1"/>
    <x v="0"/>
    <n v="8.6644128470900715E-3"/>
  </r>
  <r>
    <x v="1"/>
    <x v="1"/>
    <n v="262"/>
    <x v="30"/>
    <n v="23789"/>
    <s v="Viaje Africa"/>
    <d v="2025-12-25T00:00:00"/>
    <d v="2026-01-05T00:00:00"/>
    <s v="ATR"/>
    <x v="0"/>
    <s v="USD"/>
    <n v="189550"/>
    <n v="163013"/>
    <n v="189550"/>
    <n v="25717"/>
    <n v="22116.62"/>
    <n v="25717"/>
    <s v="TRIUMPH TRAVEL"/>
    <s v="South Africa"/>
    <x v="1"/>
    <x v="0"/>
    <n v="0.13567396465312581"/>
  </r>
  <r>
    <x v="1"/>
    <x v="1"/>
    <n v="262"/>
    <x v="30"/>
    <n v="27721"/>
    <s v="BILLETE JNB-MEX"/>
    <d v="2025-12-25T00:00:00"/>
    <d v="2026-01-07T00:00:00"/>
    <s v="VLO"/>
    <x v="2"/>
    <s v="USD"/>
    <n v="5860"/>
    <n v="5039.6000000000004"/>
    <n v="5860"/>
    <n v="0"/>
    <n v="0"/>
    <n v="0"/>
    <s v="TURISMO EXMAR"/>
    <s v="Mexico"/>
    <x v="1"/>
    <x v="0"/>
    <n v="0"/>
  </r>
  <r>
    <x v="1"/>
    <x v="1"/>
    <n v="262"/>
    <x v="30"/>
    <n v="27721"/>
    <s v="BILLETE JNB-MEX"/>
    <d v="2025-12-25T00:00:00"/>
    <d v="2026-01-07T00:00:00"/>
    <s v="VLO"/>
    <x v="2"/>
    <s v="USD"/>
    <n v="5860"/>
    <n v="5039.6000000000004"/>
    <n v="5860"/>
    <n v="0"/>
    <n v="0"/>
    <n v="0"/>
    <s v="TURISMO EXMAR"/>
    <s v="Mexico"/>
    <x v="1"/>
    <x v="0"/>
    <n v="0"/>
  </r>
  <r>
    <x v="1"/>
    <x v="1"/>
    <n v="262"/>
    <x v="30"/>
    <n v="27721"/>
    <s v="Reembolso billete KL 0743475060856"/>
    <d v="2025-12-25T00:00:00"/>
    <d v="2026-01-07T00:00:00"/>
    <s v="VLO"/>
    <x v="2"/>
    <s v="USD"/>
    <n v="-12345.92"/>
    <n v="-10617.4912"/>
    <n v="-12345.92"/>
    <n v="0"/>
    <n v="0"/>
    <n v="0"/>
    <s v="REEMBOLSOS"/>
    <s v="Mexico"/>
    <x v="1"/>
    <x v="0"/>
    <n v="0"/>
  </r>
  <r>
    <x v="1"/>
    <x v="1"/>
    <n v="262"/>
    <x v="30"/>
    <n v="27721"/>
    <s v="Reembolso billete KL 0743475060858"/>
    <d v="2025-12-25T00:00:00"/>
    <d v="2026-01-07T00:00:00"/>
    <s v="VLO"/>
    <x v="2"/>
    <s v="USD"/>
    <n v="-12345.92"/>
    <n v="-10617.4912"/>
    <n v="-12345.92"/>
    <n v="0"/>
    <n v="0"/>
    <n v="0"/>
    <s v="REEMBOLSOS"/>
    <s v="Mexico"/>
    <x v="1"/>
    <x v="0"/>
    <n v="0"/>
  </r>
  <r>
    <x v="1"/>
    <x v="1"/>
    <n v="262"/>
    <x v="30"/>
    <n v="0"/>
    <s v="Fee aereo Martin"/>
    <d v="2025-12-25T00:00:00"/>
    <d v="2026-01-07T00:00:00"/>
    <s v="HPS"/>
    <x v="1"/>
    <s v="USD"/>
    <n v="2144"/>
    <n v="1843.84"/>
    <n v="2144"/>
    <n v="2144"/>
    <n v="1843.84"/>
    <n v="2144"/>
    <s v="FEES"/>
    <n v="0"/>
    <x v="1"/>
    <x v="0"/>
    <n v="1"/>
  </r>
  <r>
    <x v="1"/>
    <x v="1"/>
    <n v="262"/>
    <x v="30"/>
    <n v="0"/>
    <s v="excedente por reembolso viaje de espana"/>
    <d v="2025-12-25T00:00:00"/>
    <d v="2026-01-07T00:00:00"/>
    <s v="HPS"/>
    <x v="1"/>
    <s v="USD"/>
    <n v="321.74"/>
    <n v="276.69639999999998"/>
    <n v="321.74"/>
    <n v="321.74"/>
    <n v="276.69639999999998"/>
    <n v="321.74"/>
    <s v="REEMBOLSOS"/>
    <n v="0"/>
    <x v="1"/>
    <x v="0"/>
    <n v="1"/>
  </r>
  <r>
    <x v="1"/>
    <x v="1"/>
    <n v="262"/>
    <x v="30"/>
    <n v="25857"/>
    <s v="Compra regalos entrega final documentos de viaje"/>
    <d v="2025-11-05T00:00:00"/>
    <d v="2025-11-05T00:00:00"/>
    <s v="OTR"/>
    <x v="3"/>
    <s v="USD"/>
    <n v="191.56"/>
    <n v="164.74160000000001"/>
    <n v="191.56"/>
    <n v="0"/>
    <n v="0"/>
    <n v="0"/>
    <s v="GANNET"/>
    <s v="United States"/>
    <x v="34"/>
    <x v="0"/>
    <n v="0"/>
  </r>
  <r>
    <x v="1"/>
    <x v="1"/>
    <n v="262"/>
    <x v="30"/>
    <n v="29023"/>
    <s v="Estadia"/>
    <d v="2025-12-26T00:00:00"/>
    <d v="2025-12-27T00:00:00"/>
    <s v="HTL"/>
    <x v="4"/>
    <s v="USD"/>
    <n v="2522.0100000000002"/>
    <n v="2168.9286000000002"/>
    <n v="2522.0100000000002"/>
    <n v="231.5"/>
    <n v="199.09"/>
    <n v="231.5"/>
    <s v="THE DYLAN"/>
    <s v="Netherlands"/>
    <x v="1"/>
    <x v="0"/>
    <n v="9.1791864425597031E-2"/>
  </r>
  <r>
    <x v="1"/>
    <x v="1"/>
    <n v="262"/>
    <x v="30"/>
    <n v="23789"/>
    <s v="Pago por servicio extra Alejandra y Alberto"/>
    <d v="2025-12-27T00:00:00"/>
    <d v="2025-12-27T00:00:00"/>
    <s v="PKT"/>
    <x v="0"/>
    <s v="USD"/>
    <n v="377.74"/>
    <n v="324.85640000000001"/>
    <n v="377.74"/>
    <n v="38.74"/>
    <n v="33.316400000000002"/>
    <n v="38.74"/>
    <s v="TRIUMPH TRAVEL"/>
    <s v="South Africa"/>
    <x v="1"/>
    <x v="0"/>
    <n v="0.10255731455498492"/>
  </r>
  <r>
    <x v="1"/>
    <x v="1"/>
    <n v="262"/>
    <x v="30"/>
    <n v="28259"/>
    <s v="Estadia en Paris"/>
    <d v="2026-01-06T00:00:00"/>
    <d v="2026-01-07T00:00:00"/>
    <s v="HTL"/>
    <x v="4"/>
    <s v="USD"/>
    <n v="4002.38"/>
    <n v="3442.0468000000001"/>
    <n v="4002.38"/>
    <n v="392.71"/>
    <n v="337.73059999999998"/>
    <n v="392.71"/>
    <s v="HOTEL AUBEPINE"/>
    <s v="France"/>
    <x v="35"/>
    <x v="1"/>
    <n v="9.8119119124121135E-2"/>
  </r>
  <r>
    <x v="1"/>
    <x v="1"/>
    <n v="262"/>
    <x v="30"/>
    <n v="25780"/>
    <s v="Traslados en Amsterdam y Paris"/>
    <d v="2025-12-26T00:00:00"/>
    <d v="2026-01-06T00:00:00"/>
    <s v="TRF"/>
    <x v="5"/>
    <s v="USD"/>
    <n v="3163"/>
    <n v="2720.18"/>
    <n v="3163"/>
    <n v="627.45000000000005"/>
    <n v="539.60700000000008"/>
    <n v="627.45000000000005"/>
    <s v="ROLZO"/>
    <s v="United Kingdom"/>
    <x v="1"/>
    <x v="0"/>
    <n v="0.19837179892507115"/>
  </r>
  <r>
    <x v="1"/>
    <x v="1"/>
    <n v="262"/>
    <x v="30"/>
    <n v="25726"/>
    <s v="Mensajeria documentos finales familia Aspe"/>
    <d v="2025-11-05T00:00:00"/>
    <d v="2025-11-05T00:00:00"/>
    <s v="VIS"/>
    <x v="7"/>
    <s v="USD"/>
    <n v="13"/>
    <n v="11.18"/>
    <n v="13"/>
    <n v="0"/>
    <n v="0"/>
    <n v="0"/>
    <s v="VISAS Osvaldo Cruz"/>
    <s v="Cliente"/>
    <x v="34"/>
    <x v="0"/>
    <n v="0"/>
  </r>
  <r>
    <x v="1"/>
    <x v="1"/>
    <n v="262"/>
    <x v="30"/>
    <n v="25857"/>
    <s v="Envio por paqueteria de Maletas"/>
    <d v="2025-12-15T00:00:00"/>
    <d v="2025-12-15T00:00:00"/>
    <s v="EVE"/>
    <x v="0"/>
    <s v="USD"/>
    <n v="1675"/>
    <n v="1440.5"/>
    <n v="1675"/>
    <n v="17.649999999999999"/>
    <n v="15.178999999999998"/>
    <n v="17.649999999999999"/>
    <s v="GANNET"/>
    <s v="United States"/>
    <x v="0"/>
    <x v="0"/>
    <n v="1.0537313432835821E-2"/>
  </r>
  <r>
    <x v="1"/>
    <x v="1"/>
    <n v="263"/>
    <x v="20"/>
    <n v="23921"/>
    <s v="VUELO MEX PAR MEX"/>
    <d v="2025-03-15T00:00:00"/>
    <d v="2025-04-23T00:00:00"/>
    <s v="VLO"/>
    <x v="2"/>
    <s v="MXN"/>
    <n v="155109.07"/>
    <n v="7445.2353600000006"/>
    <n v="8686.1079200000004"/>
    <n v="0"/>
    <n v="0"/>
    <n v="0"/>
    <s v="Air France"/>
    <s v="France"/>
    <x v="50"/>
    <x v="0"/>
    <n v="0"/>
  </r>
  <r>
    <x v="1"/>
    <x v="1"/>
    <n v="263"/>
    <x v="20"/>
    <n v="23921"/>
    <s v="VUELO CON AF MEX CDG MEX"/>
    <d v="2025-03-15T00:00:00"/>
    <d v="2025-04-23T00:00:00"/>
    <s v="VLO"/>
    <x v="2"/>
    <s v="MXN"/>
    <n v="155109.07"/>
    <n v="7445.2353600000006"/>
    <n v="8686.1079200000004"/>
    <n v="0"/>
    <n v="0"/>
    <n v="0"/>
    <s v="Air France"/>
    <s v="France"/>
    <x v="50"/>
    <x v="0"/>
    <n v="0"/>
  </r>
  <r>
    <x v="1"/>
    <x v="1"/>
    <n v="263"/>
    <x v="20"/>
    <n v="23921"/>
    <s v="VUELO CON AF MEX CDG MEX"/>
    <d v="2025-03-15T00:00:00"/>
    <d v="2025-04-23T00:00:00"/>
    <s v="VLO"/>
    <x v="2"/>
    <s v="MXN"/>
    <n v="155109.07"/>
    <n v="7445.2353600000006"/>
    <n v="8686.1079200000004"/>
    <n v="0"/>
    <n v="0"/>
    <n v="0"/>
    <s v="Air France"/>
    <s v="France"/>
    <x v="50"/>
    <x v="0"/>
    <n v="0"/>
  </r>
  <r>
    <x v="1"/>
    <x v="1"/>
    <n v="264"/>
    <x v="20"/>
    <n v="27434"/>
    <s v="HOTEL LA RESERVE EDEN AU LAC"/>
    <d v="2025-06-15T00:00:00"/>
    <d v="2025-06-16T00:00:00"/>
    <s v="HTL"/>
    <x v="4"/>
    <s v="CHF"/>
    <n v="953.5"/>
    <n v="1020.245"/>
    <n v="1191.875"/>
    <n v="86.02"/>
    <n v="92.041399999999996"/>
    <n v="107.52499999999999"/>
    <s v="LA RESERVE EDEN AU LAC ZURICH"/>
    <s v="Switzerland"/>
    <x v="33"/>
    <x v="0"/>
    <n v="9.0214997378080752E-2"/>
  </r>
  <r>
    <x v="1"/>
    <x v="1"/>
    <n v="265"/>
    <x v="20"/>
    <n v="28934"/>
    <s v="TE GOROZPE JAIME MR"/>
    <d v="2025-01-22T00:00:00"/>
    <d v="2025-01-22T00:00:00"/>
    <s v="VLO"/>
    <x v="2"/>
    <s v="EUR"/>
    <n v="203.66"/>
    <n v="203.66"/>
    <n v="236.24559999999997"/>
    <n v="0"/>
    <n v="0"/>
    <n v="0"/>
    <s v="F1S USA"/>
    <s v="United States"/>
    <x v="48"/>
    <x v="0"/>
    <n v="0"/>
  </r>
  <r>
    <x v="1"/>
    <x v="1"/>
    <n v="265"/>
    <x v="20"/>
    <n v="28934"/>
    <s v="TE GOROZPE JAIME MR"/>
    <d v="2025-02-25T00:00:00"/>
    <s v="0000-00-00"/>
    <s v="VLO"/>
    <x v="2"/>
    <s v="EUR"/>
    <n v="0.17"/>
    <n v="0.17"/>
    <n v="0.19720000000000001"/>
    <n v="0"/>
    <n v="0"/>
    <n v="0"/>
    <s v="F1S USA"/>
    <s v="United States"/>
    <x v="39"/>
    <x v="0"/>
    <n v="0"/>
  </r>
  <r>
    <x v="1"/>
    <x v="1"/>
    <n v="265"/>
    <x v="20"/>
    <n v="28934"/>
    <s v="ME GOROZPE JAIME MR"/>
    <d v="2025-02-04T00:00:00"/>
    <s v="0000-00-00"/>
    <s v="VLO"/>
    <x v="2"/>
    <s v="EUR"/>
    <n v="52.7"/>
    <n v="52.7"/>
    <n v="61.131999999999998"/>
    <n v="0"/>
    <n v="0"/>
    <n v="0"/>
    <s v="F1S USA"/>
    <s v="United States"/>
    <x v="41"/>
    <x v="0"/>
    <n v="0"/>
  </r>
  <r>
    <x v="1"/>
    <x v="1"/>
    <n v="266"/>
    <x v="20"/>
    <n v="23921"/>
    <s v="VUELO JFK CDG"/>
    <d v="2025-01-20T00:00:00"/>
    <d v="2025-04-21T00:00:00"/>
    <s v="VLO"/>
    <x v="2"/>
    <s v="USD"/>
    <n v="390"/>
    <n v="335.4"/>
    <n v="390"/>
    <n v="0"/>
    <n v="0"/>
    <n v="0"/>
    <s v="Air France"/>
    <s v="France"/>
    <x v="48"/>
    <x v="0"/>
    <n v="0"/>
  </r>
  <r>
    <x v="1"/>
    <x v="1"/>
    <n v="267"/>
    <x v="20"/>
    <n v="27437"/>
    <s v="VUELO DE VNX MPM MPM CPT"/>
    <d v="2025-03-26T00:00:00"/>
    <d v="2025-03-27T00:00:00"/>
    <s v="VLO"/>
    <x v="2"/>
    <s v="USD"/>
    <n v="463.3"/>
    <n v="398.43799999999999"/>
    <n v="463.3"/>
    <n v="0"/>
    <n v="0"/>
    <n v="0"/>
    <s v="LAM LINHAS AEREAS DE MOCAMBIQUE"/>
    <s v="Mozambique"/>
    <x v="36"/>
    <x v="0"/>
    <n v="0"/>
  </r>
  <r>
    <x v="1"/>
    <x v="1"/>
    <n v="267"/>
    <x v="20"/>
    <n v="27437"/>
    <s v="VUELO VNX MPM CPT"/>
    <d v="2025-03-26T00:00:00"/>
    <d v="2025-03-27T00:00:00"/>
    <s v="VLO"/>
    <x v="2"/>
    <s v="USD"/>
    <n v="463.3"/>
    <n v="398.43799999999999"/>
    <n v="463.3"/>
    <n v="0"/>
    <n v="0"/>
    <n v="0"/>
    <s v="LAM LINHAS AEREAS DE MOCAMBIQUE"/>
    <s v="Mozambique"/>
    <x v="36"/>
    <x v="0"/>
    <n v="0"/>
  </r>
  <r>
    <x v="1"/>
    <x v="1"/>
    <n v="268"/>
    <x v="20"/>
    <n v="25028"/>
    <s v="VUELO CPT WDH"/>
    <d v="2025-03-31T00:00:00"/>
    <d v="2025-03-31T00:00:00"/>
    <s v="VLO"/>
    <x v="2"/>
    <s v="MXN"/>
    <n v="208.5"/>
    <n v="10.008000000000001"/>
    <n v="11.676"/>
    <n v="0"/>
    <n v="0"/>
    <n v="0"/>
    <s v="AirLink"/>
    <s v="South Africa"/>
    <x v="37"/>
    <x v="0"/>
    <n v="0"/>
  </r>
  <r>
    <x v="1"/>
    <x v="1"/>
    <n v="268"/>
    <x v="20"/>
    <n v="25028"/>
    <s v="VUELO CPT WDH"/>
    <d v="2025-03-31T00:00:00"/>
    <d v="2025-03-31T00:00:00"/>
    <s v="VLO"/>
    <x v="2"/>
    <s v="USD"/>
    <n v="208.5"/>
    <n v="179.31"/>
    <n v="208.5"/>
    <n v="0"/>
    <n v="0"/>
    <n v="0"/>
    <s v="AirLink"/>
    <s v="South Africa"/>
    <x v="37"/>
    <x v="0"/>
    <n v="0"/>
  </r>
  <r>
    <x v="1"/>
    <x v="1"/>
    <n v="269"/>
    <x v="20"/>
    <n v="25028"/>
    <s v="MUB JNB"/>
    <d v="2025-04-06T00:00:00"/>
    <d v="2025-04-06T00:00:00"/>
    <s v="VLO"/>
    <x v="2"/>
    <s v="USD"/>
    <n v="698"/>
    <n v="600.28"/>
    <n v="698"/>
    <n v="0"/>
    <n v="0"/>
    <n v="0"/>
    <s v="AirLink"/>
    <s v="South Africa"/>
    <x v="38"/>
    <x v="0"/>
    <n v="0"/>
  </r>
  <r>
    <x v="1"/>
    <x v="1"/>
    <n v="270"/>
    <x v="20"/>
    <n v="23590"/>
    <s v="VUELO MAD ORY CDG MEX"/>
    <d v="2025-03-10T00:00:00"/>
    <d v="2025-03-10T00:00:00"/>
    <s v="VLO"/>
    <x v="2"/>
    <s v="USD"/>
    <n v="396.07"/>
    <n v="340.62020000000001"/>
    <n v="396.07"/>
    <n v="0"/>
    <n v="0"/>
    <n v="0"/>
    <s v="AEROMÉXICO"/>
    <s v="Mexico"/>
    <x v="50"/>
    <x v="0"/>
    <n v="0"/>
  </r>
  <r>
    <x v="1"/>
    <x v="1"/>
    <n v="271"/>
    <x v="20"/>
    <n v="27364"/>
    <s v="RUTA ICN HAN SAI BKK ICN"/>
    <d v="2025-04-14T00:00:00"/>
    <d v="2025-04-23T00:00:00"/>
    <s v="VLO"/>
    <x v="2"/>
    <s v="USD"/>
    <n v="1019.5"/>
    <n v="876.77"/>
    <n v="1019.5"/>
    <n v="27.57"/>
    <n v="23.7102"/>
    <n v="27.57"/>
    <s v="ASIANA AIRLINES"/>
    <s v="South Korea"/>
    <x v="2"/>
    <x v="0"/>
    <n v="2.7042667974497302E-2"/>
  </r>
  <r>
    <x v="2"/>
    <x v="1"/>
    <n v="272"/>
    <x v="17"/>
    <n v="27448"/>
    <s v="HOTEL LOWELL EN NYC"/>
    <d v="2025-05-07T00:00:00"/>
    <d v="2025-05-12T00:00:00"/>
    <s v="HTL"/>
    <x v="4"/>
    <s v="USD"/>
    <n v="7799.52"/>
    <n v="6707.5871999999999"/>
    <n v="7799.52"/>
    <n v="677.3"/>
    <n v="582.47799999999995"/>
    <n v="677.3"/>
    <s v="THE LOWELL HOTEL"/>
    <s v="United States"/>
    <x v="52"/>
    <x v="0"/>
    <n v="8.6838677251933435E-2"/>
  </r>
  <r>
    <x v="2"/>
    <x v="1"/>
    <n v="272"/>
    <x v="17"/>
    <n v="27448"/>
    <s v="HOTEL LOWELL NYC"/>
    <d v="2025-05-07T00:00:00"/>
    <d v="2025-05-12T00:00:00"/>
    <s v="HTL"/>
    <x v="4"/>
    <s v="USD"/>
    <n v="20380.060000000001"/>
    <n v="17526.851600000002"/>
    <n v="20380.060000000001"/>
    <n v="1777.5"/>
    <n v="1528.6499999999999"/>
    <n v="1777.5"/>
    <s v="THE LOWELL HOTEL"/>
    <s v="United States"/>
    <x v="52"/>
    <x v="0"/>
    <n v="8.7217603873590163E-2"/>
  </r>
  <r>
    <x v="1"/>
    <x v="1"/>
    <n v="273"/>
    <x v="20"/>
    <n v="26673"/>
    <s v="HOTEL URSO"/>
    <d v="2025-04-30T00:00:00"/>
    <d v="2025-05-05T00:00:00"/>
    <s v="HTL"/>
    <x v="4"/>
    <s v="EUR"/>
    <n v="3613.5"/>
    <n v="3613.5"/>
    <n v="4191.66"/>
    <n v="308.79000000000002"/>
    <n v="308.79000000000002"/>
    <n v="358.19639999999998"/>
    <s v="URSO HOTEL AND SPA"/>
    <s v="Spain"/>
    <x v="4"/>
    <x v="0"/>
    <n v="8.545454545454545E-2"/>
  </r>
  <r>
    <x v="1"/>
    <x v="1"/>
    <n v="274"/>
    <x v="20"/>
    <n v="24224"/>
    <s v="VUELO DFW ASE"/>
    <d v="2025-03-21T00:00:00"/>
    <d v="2025-03-21T00:00:00"/>
    <s v="VLO"/>
    <x v="2"/>
    <s v="USD"/>
    <n v="555.49"/>
    <n v="477.72140000000002"/>
    <n v="555.49"/>
    <n v="0"/>
    <n v="0"/>
    <n v="0"/>
    <s v="American Airlines"/>
    <s v="United States"/>
    <x v="46"/>
    <x v="0"/>
    <n v="0"/>
  </r>
  <r>
    <x v="1"/>
    <x v="1"/>
    <n v="275"/>
    <x v="20"/>
    <n v="27486"/>
    <s v="HOTEL MANDARIN ORIENTAL PARIS LUTETIA"/>
    <d v="2025-06-02T00:00:00"/>
    <d v="2025-06-04T00:00:00"/>
    <s v="HTL"/>
    <x v="4"/>
    <s v="EUR"/>
    <n v="4862.3999999999996"/>
    <n v="4862.3999999999996"/>
    <n v="5640.3839999999991"/>
    <n v="654.54"/>
    <n v="654.54"/>
    <n v="759.26639999999986"/>
    <s v="MANDARIN ORIENTAL, PARIS HOTEL"/>
    <s v="France"/>
    <x v="14"/>
    <x v="0"/>
    <n v="0.13461253701875617"/>
  </r>
  <r>
    <x v="1"/>
    <x v="1"/>
    <n v="275"/>
    <x v="20"/>
    <n v="27486"/>
    <s v="MANDARIN ORIENTAL LUTETIA"/>
    <d v="2025-06-02T00:00:00"/>
    <d v="2025-06-04T00:00:00"/>
    <s v="HTL"/>
    <x v="4"/>
    <s v="EUR"/>
    <n v="4862.3999999999996"/>
    <n v="4862.3999999999996"/>
    <n v="5640.3839999999991"/>
    <n v="654.54"/>
    <n v="654.54"/>
    <n v="759.26639999999986"/>
    <s v="MANDARIN ORIENTAL, PARIS HOTEL"/>
    <s v="France"/>
    <x v="14"/>
    <x v="0"/>
    <n v="0.13461253701875617"/>
  </r>
  <r>
    <x v="1"/>
    <x v="1"/>
    <n v="276"/>
    <x v="29"/>
    <n v="27487"/>
    <s v="Four Seasons Punta Mita"/>
    <d v="2025-05-01T00:00:00"/>
    <d v="2025-05-05T00:00:00"/>
    <s v="HTL"/>
    <x v="4"/>
    <s v="MXN"/>
    <n v="187114.16"/>
    <n v="8981.4796800000004"/>
    <n v="10478.392960000001"/>
    <n v="13501.8"/>
    <n v="648.08640000000003"/>
    <n v="756.10079999999994"/>
    <s v="FOUR SEASONS RESORT PUNTA MITA"/>
    <s v="Mexico"/>
    <x v="4"/>
    <x v="0"/>
    <n v="7.2158087875337701E-2"/>
  </r>
  <r>
    <x v="2"/>
    <x v="1"/>
    <n v="277"/>
    <x v="17"/>
    <n v="25372"/>
    <s v="Hoteles varios"/>
    <d v="2025-07-17T00:00:00"/>
    <d v="2025-08-01T00:00:00"/>
    <s v="HTL"/>
    <x v="4"/>
    <s v="GPB"/>
    <n v="1"/>
    <n v="1.1499999999999999"/>
    <n v="1.34"/>
    <n v="0.1"/>
    <n v="0.11499999999999999"/>
    <n v="0.13400000000000001"/>
    <s v="Queen Of Clubs Lifestyle Luxury Services LTD"/>
    <s v="United Kingdom"/>
    <x v="5"/>
    <x v="0"/>
    <n v="0.1"/>
  </r>
  <r>
    <x v="2"/>
    <x v="1"/>
    <n v="277"/>
    <x v="17"/>
    <n v="25372"/>
    <s v="Servicios terrestres, transporte, entradas, guia, etc"/>
    <d v="2025-07-17T00:00:00"/>
    <d v="2025-08-01T00:00:00"/>
    <s v="OTR"/>
    <x v="3"/>
    <s v="GPB"/>
    <n v="1"/>
    <n v="1.1499999999999999"/>
    <n v="1.34"/>
    <n v="0.1"/>
    <n v="0.11499999999999999"/>
    <n v="0.13400000000000001"/>
    <s v="Queen Of Clubs Lifestyle Luxury Services LTD"/>
    <s v="United Kingdom"/>
    <x v="5"/>
    <x v="0"/>
    <n v="0.1"/>
  </r>
  <r>
    <x v="1"/>
    <x v="1"/>
    <n v="278"/>
    <x v="23"/>
    <n v="25904"/>
    <s v="FOUR SEASONS OTEMACHI 13-16 NOV"/>
    <d v="2025-11-12T00:00:00"/>
    <d v="2025-11-25T00:00:00"/>
    <s v="HTL"/>
    <x v="4"/>
    <s v="USD"/>
    <n v="3268"/>
    <n v="2810.48"/>
    <n v="3268"/>
    <n v="241.39"/>
    <n v="207.59539999999998"/>
    <n v="241.39"/>
    <s v="FOUR SEASONS HOTEL TOKYO AT OTEMACHI"/>
    <s v="Japan"/>
    <x v="17"/>
    <x v="0"/>
    <n v="7.3864749082007339E-2"/>
  </r>
  <r>
    <x v="1"/>
    <x v="1"/>
    <n v="278"/>
    <x v="23"/>
    <n v="25022"/>
    <s v="PENINSULA 24-25 NOV"/>
    <d v="2025-11-24T00:00:00"/>
    <d v="2025-11-25T00:00:00"/>
    <s v="HTL"/>
    <x v="4"/>
    <s v="USD"/>
    <n v="1551"/>
    <n v="1333.86"/>
    <n v="1551"/>
    <n v="103.34"/>
    <n v="88.872399999999999"/>
    <n v="103.34"/>
    <s v="THE PENINSULA TOKYO"/>
    <s v="Japan"/>
    <x v="32"/>
    <x v="0"/>
    <n v="6.662798194713089E-2"/>
  </r>
  <r>
    <x v="1"/>
    <x v="1"/>
    <n v="278"/>
    <x v="23"/>
    <n v="25365"/>
    <s v="SHINMONZEN 20-23"/>
    <d v="2025-11-20T00:00:00"/>
    <d v="2025-11-23T00:00:00"/>
    <s v="HTL"/>
    <x v="4"/>
    <s v="USD"/>
    <n v="6485"/>
    <n v="5577.1"/>
    <n v="6485"/>
    <n v="450.8"/>
    <n v="387.68799999999999"/>
    <n v="450.8"/>
    <s v="THE SHINMONZEN"/>
    <s v="Japan"/>
    <x v="30"/>
    <x v="0"/>
    <n v="6.9514263685427916E-2"/>
  </r>
  <r>
    <x v="1"/>
    <x v="1"/>
    <n v="278"/>
    <x v="23"/>
    <n v="27490"/>
    <s v="HOSHINOYA FUJI"/>
    <d v="2025-11-16T00:00:00"/>
    <d v="2025-11-18T00:00:00"/>
    <s v="HTL"/>
    <x v="4"/>
    <s v="USD"/>
    <n v="2398"/>
    <n v="2062.2799999999997"/>
    <n v="2398"/>
    <n v="210.7"/>
    <n v="181.202"/>
    <n v="210.7"/>
    <s v="HOSHINOYA FUJI"/>
    <s v="Japan"/>
    <x v="30"/>
    <x v="0"/>
    <n v="8.7864887406171807E-2"/>
  </r>
  <r>
    <x v="1"/>
    <x v="1"/>
    <n v="278"/>
    <x v="23"/>
    <n v="25360"/>
    <s v="LUXURY JAPAN SERVICES &amp; PENDING RYOKANS"/>
    <d v="2025-11-13T00:00:00"/>
    <d v="2025-11-25T00:00:00"/>
    <s v="PKT"/>
    <x v="0"/>
    <s v="USD"/>
    <n v="15326"/>
    <n v="13180.36"/>
    <n v="15326"/>
    <n v="2056.79"/>
    <n v="1768.8393999999998"/>
    <n v="2056.79"/>
    <s v="Luxury Japan"/>
    <s v="Japan"/>
    <x v="17"/>
    <x v="0"/>
    <n v="0.13420266214276394"/>
  </r>
  <r>
    <x v="1"/>
    <x v="1"/>
    <n v="278"/>
    <x v="23"/>
    <n v="0"/>
    <s v="COMISION BANCARIA"/>
    <d v="2025-11-12T00:00:00"/>
    <d v="2025-11-25T00:00:00"/>
    <s v="CPT"/>
    <x v="1"/>
    <s v="USD"/>
    <n v="590.04"/>
    <n v="507.43439999999998"/>
    <n v="590.04"/>
    <n v="590.04"/>
    <n v="507.43439999999998"/>
    <n v="590.04"/>
    <s v="FEES"/>
    <n v="0"/>
    <x v="17"/>
    <x v="0"/>
    <n v="1"/>
  </r>
  <r>
    <x v="1"/>
    <x v="1"/>
    <n v="279"/>
    <x v="23"/>
    <n v="25057"/>
    <s v="MITSUI HOTEL KYOTO 2 ROOMS - 27 MAY-1 JUNE"/>
    <d v="2025-05-27T00:00:00"/>
    <d v="2025-06-01T00:00:00"/>
    <s v="HTL"/>
    <x v="4"/>
    <s v="USD"/>
    <n v="17370"/>
    <n v="14938.199999999999"/>
    <n v="17370"/>
    <n v="1269.94"/>
    <n v="1092.1484"/>
    <n v="1269.94"/>
    <s v="HOTEL THE MITSUI KYOTO"/>
    <s v="Japan"/>
    <x v="13"/>
    <x v="0"/>
    <n v="7.3111111111111113E-2"/>
  </r>
  <r>
    <x v="1"/>
    <x v="1"/>
    <n v="279"/>
    <x v="23"/>
    <n v="25904"/>
    <s v="FOUR SEASONS 22-25 MAY - 2 ROOMS"/>
    <d v="2025-05-22T00:00:00"/>
    <d v="2025-05-25T00:00:00"/>
    <s v="HTL"/>
    <x v="4"/>
    <s v="USD"/>
    <n v="9873.2999999999993"/>
    <n v="8491.0379999999986"/>
    <n v="9873.2999999999993"/>
    <n v="759.94"/>
    <n v="653.54840000000002"/>
    <n v="759.94"/>
    <s v="FOUR SEASONS HOTEL TOKYO AT OTEMACHI"/>
    <s v="Japan"/>
    <x v="7"/>
    <x v="0"/>
    <n v="7.6969199760971524E-2"/>
  </r>
  <r>
    <x v="1"/>
    <x v="1"/>
    <n v="279"/>
    <x v="23"/>
    <n v="25022"/>
    <s v="PENINSULA TOKYO 01-05 JUNE - 2 ROOMS"/>
    <d v="2025-06-01T00:00:00"/>
    <d v="2025-06-05T00:00:00"/>
    <s v="HTL"/>
    <x v="4"/>
    <s v="USD"/>
    <n v="7965.87"/>
    <n v="6850.6481999999996"/>
    <n v="7965.87"/>
    <n v="847.05"/>
    <n v="728.46299999999997"/>
    <n v="847.05"/>
    <s v="THE PENINSULA TOKYO"/>
    <s v="Japan"/>
    <x v="14"/>
    <x v="0"/>
    <n v="0.10633490127255403"/>
  </r>
  <r>
    <x v="1"/>
    <x v="1"/>
    <n v="279"/>
    <x v="23"/>
    <n v="24989"/>
    <s v="HYATT CENTRIC 25-27 MAY - 2 ROOMS"/>
    <d v="2025-05-25T00:00:00"/>
    <d v="2025-05-27T00:00:00"/>
    <s v="HTL"/>
    <x v="4"/>
    <s v="USD"/>
    <n v="990"/>
    <n v="851.4"/>
    <n v="990"/>
    <n v="69.239999999999995"/>
    <n v="59.546399999999991"/>
    <n v="69.239999999999995"/>
    <s v="HYATT CENTRIC KANAZAWA"/>
    <s v="Japan"/>
    <x v="13"/>
    <x v="0"/>
    <n v="6.993939393939394E-2"/>
  </r>
  <r>
    <x v="1"/>
    <x v="1"/>
    <n v="279"/>
    <x v="23"/>
    <n v="25360"/>
    <s v="Luxury Japan - Servicios Terrestres"/>
    <d v="2025-05-22T00:00:00"/>
    <d v="2025-06-04T00:00:00"/>
    <s v="PKT"/>
    <x v="0"/>
    <s v="USD"/>
    <n v="14189.15"/>
    <n v="12202.669"/>
    <n v="14189.15"/>
    <n v="1402.32"/>
    <n v="1205.9951999999998"/>
    <n v="1402.32"/>
    <s v="Luxury Japan"/>
    <s v="Japan"/>
    <x v="7"/>
    <x v="0"/>
    <n v="9.8830444388846403E-2"/>
  </r>
  <r>
    <x v="1"/>
    <x v="1"/>
    <n v="279"/>
    <x v="23"/>
    <n v="25360"/>
    <s v="LAQUEREWARE EXPERIENCE"/>
    <d v="2025-05-22T00:00:00"/>
    <d v="2025-06-05T00:00:00"/>
    <s v="PKT"/>
    <x v="0"/>
    <s v="USD"/>
    <n v="625"/>
    <n v="537.5"/>
    <n v="625"/>
    <n v="57"/>
    <n v="49.019999999999996"/>
    <n v="57"/>
    <s v="Luxury Japan"/>
    <s v="Japan"/>
    <x v="7"/>
    <x v="0"/>
    <n v="9.1200000000000003E-2"/>
  </r>
  <r>
    <x v="1"/>
    <x v="1"/>
    <n v="280"/>
    <x v="16"/>
    <n v="27721"/>
    <s v="Vuelo México - Dallas - México"/>
    <d v="2025-05-05T00:00:00"/>
    <d v="2025-05-06T00:00:00"/>
    <s v="VLO"/>
    <x v="2"/>
    <s v="USD"/>
    <n v="1049.83"/>
    <n v="902.85379999999998"/>
    <n v="1049.83"/>
    <n v="0"/>
    <n v="0"/>
    <n v="0"/>
    <s v="TURISMO EXMAR"/>
    <s v="Mexico"/>
    <x v="52"/>
    <x v="0"/>
    <n v="0"/>
  </r>
  <r>
    <x v="1"/>
    <x v="1"/>
    <n v="280"/>
    <x v="16"/>
    <n v="0"/>
    <s v="Fee de emisión del vuelo México Dallas"/>
    <d v="2025-05-05T00:00:00"/>
    <d v="2025-05-06T00:00:00"/>
    <s v="HPS"/>
    <x v="1"/>
    <s v="USD"/>
    <n v="94.04"/>
    <n v="80.874400000000009"/>
    <n v="94.04"/>
    <n v="94.04"/>
    <n v="80.874400000000009"/>
    <n v="94.04"/>
    <s v="FEES"/>
    <n v="0"/>
    <x v="52"/>
    <x v="0"/>
    <n v="1"/>
  </r>
  <r>
    <x v="1"/>
    <x v="1"/>
    <n v="281"/>
    <x v="16"/>
    <n v="25780"/>
    <s v="Comisión"/>
    <d v="2024-12-28T00:00:00"/>
    <d v="2024-12-28T00:00:00"/>
    <s v="TRF"/>
    <x v="5"/>
    <s v="USD"/>
    <n v="28.89"/>
    <n v="24.845400000000001"/>
    <n v="28.89"/>
    <n v="28.89"/>
    <n v="24.845400000000001"/>
    <n v="28.89"/>
    <s v="ROLZO"/>
    <s v="United Kingdom"/>
    <x v="1"/>
    <x v="2"/>
    <n v="1"/>
  </r>
  <r>
    <x v="1"/>
    <x v="1"/>
    <n v="281"/>
    <x v="16"/>
    <n v="25780"/>
    <s v="Comisión"/>
    <d v="2024-12-28T00:00:00"/>
    <d v="2024-12-28T00:00:00"/>
    <s v="TRF"/>
    <x v="5"/>
    <s v="USD"/>
    <n v="62.23"/>
    <n v="53.517799999999994"/>
    <n v="62.23"/>
    <n v="62.23"/>
    <n v="53.517799999999994"/>
    <n v="62.23"/>
    <s v="ROLZO"/>
    <s v="United Kingdom"/>
    <x v="1"/>
    <x v="2"/>
    <n v="1"/>
  </r>
  <r>
    <x v="1"/>
    <x v="1"/>
    <n v="281"/>
    <x v="16"/>
    <n v="25780"/>
    <s v="Comisión"/>
    <d v="2024-12-28T00:00:00"/>
    <d v="2024-12-28T00:00:00"/>
    <s v="TRF"/>
    <x v="5"/>
    <s v="USD"/>
    <n v="55.48"/>
    <n v="47.712799999999994"/>
    <n v="55.48"/>
    <n v="55.48"/>
    <n v="47.712799999999994"/>
    <n v="55.48"/>
    <s v="ROLZO"/>
    <s v="United Kingdom"/>
    <x v="1"/>
    <x v="2"/>
    <n v="1"/>
  </r>
  <r>
    <x v="1"/>
    <x v="1"/>
    <n v="281"/>
    <x v="16"/>
    <n v="25780"/>
    <s v="Comisión"/>
    <d v="2024-12-28T00:00:00"/>
    <d v="2024-12-28T00:00:00"/>
    <s v="TRF"/>
    <x v="5"/>
    <s v="USD"/>
    <n v="50.4"/>
    <n v="43.344000000000001"/>
    <n v="50.4"/>
    <n v="50.4"/>
    <n v="43.344000000000001"/>
    <n v="50.4"/>
    <s v="ROLZO"/>
    <s v="United Kingdom"/>
    <x v="1"/>
    <x v="2"/>
    <n v="1"/>
  </r>
  <r>
    <x v="1"/>
    <x v="1"/>
    <n v="281"/>
    <x v="16"/>
    <n v="25780"/>
    <s v="Comisión"/>
    <d v="2024-12-28T00:00:00"/>
    <d v="2024-12-28T00:00:00"/>
    <s v="TRF"/>
    <x v="5"/>
    <s v="USD"/>
    <n v="12.22"/>
    <n v="10.5092"/>
    <n v="12.22"/>
    <n v="12.22"/>
    <n v="10.5092"/>
    <n v="12.22"/>
    <s v="ROLZO"/>
    <s v="United Kingdom"/>
    <x v="1"/>
    <x v="2"/>
    <n v="1"/>
  </r>
  <r>
    <x v="1"/>
    <x v="1"/>
    <n v="281"/>
    <x v="16"/>
    <n v="25780"/>
    <s v="Comisión"/>
    <d v="2024-12-28T00:00:00"/>
    <d v="2024-12-28T00:00:00"/>
    <s v="TRF"/>
    <x v="5"/>
    <s v="USD"/>
    <n v="65.290000000000006"/>
    <n v="56.149400000000007"/>
    <n v="65.290000000000006"/>
    <n v="65.290000000000006"/>
    <n v="56.149400000000007"/>
    <n v="65.290000000000006"/>
    <s v="ROLZO"/>
    <s v="United Kingdom"/>
    <x v="1"/>
    <x v="2"/>
    <n v="1"/>
  </r>
  <r>
    <x v="1"/>
    <x v="1"/>
    <n v="281"/>
    <x v="16"/>
    <n v="25780"/>
    <s v="Comisión"/>
    <d v="2024-12-28T00:00:00"/>
    <d v="2024-12-28T00:00:00"/>
    <s v="TRF"/>
    <x v="5"/>
    <s v="USD"/>
    <n v="12.23"/>
    <n v="10.517799999999999"/>
    <n v="12.23"/>
    <n v="12.23"/>
    <n v="10.517799999999999"/>
    <n v="12.23"/>
    <s v="ROLZO"/>
    <s v="United Kingdom"/>
    <x v="1"/>
    <x v="2"/>
    <n v="1"/>
  </r>
  <r>
    <x v="1"/>
    <x v="1"/>
    <n v="281"/>
    <x v="16"/>
    <n v="25780"/>
    <s v="Comisión"/>
    <d v="2024-12-28T00:00:00"/>
    <d v="2024-12-28T00:00:00"/>
    <s v="TRF"/>
    <x v="5"/>
    <s v="USD"/>
    <n v="113.54"/>
    <n v="97.644400000000005"/>
    <n v="113.54"/>
    <n v="113.54"/>
    <n v="97.644400000000005"/>
    <n v="113.54"/>
    <s v="ROLZO"/>
    <s v="United Kingdom"/>
    <x v="1"/>
    <x v="2"/>
    <n v="1"/>
  </r>
  <r>
    <x v="1"/>
    <x v="1"/>
    <n v="281"/>
    <x v="16"/>
    <n v="25780"/>
    <s v="Traslados"/>
    <d v="2024-12-28T00:00:00"/>
    <d v="2024-12-28T00:00:00"/>
    <s v="TRF"/>
    <x v="5"/>
    <s v="USD"/>
    <n v="4002.8"/>
    <n v="3442.4079999999999"/>
    <n v="4002.8"/>
    <n v="0"/>
    <n v="0"/>
    <n v="0"/>
    <s v="ROLZO"/>
    <s v="United Kingdom"/>
    <x v="1"/>
    <x v="2"/>
    <n v="0"/>
  </r>
  <r>
    <x v="1"/>
    <x v="1"/>
    <n v="282"/>
    <x v="16"/>
    <n v="27721"/>
    <s v="Vuelo México - Amsterdam - Florencia"/>
    <d v="2025-07-24T00:00:00"/>
    <d v="2025-08-03T00:00:00"/>
    <s v="VLO"/>
    <x v="2"/>
    <s v="USD"/>
    <n v="3290.28"/>
    <n v="2829.6408000000001"/>
    <n v="3290.28"/>
    <n v="0"/>
    <n v="0"/>
    <n v="0"/>
    <s v="TURISMO EXMAR"/>
    <s v="Mexico"/>
    <x v="8"/>
    <x v="0"/>
    <n v="0"/>
  </r>
  <r>
    <x v="1"/>
    <x v="1"/>
    <n v="282"/>
    <x v="16"/>
    <n v="27721"/>
    <s v="Vuelo México - Ámsterdam - Florencia"/>
    <d v="2025-07-24T00:00:00"/>
    <d v="2025-08-03T00:00:00"/>
    <s v="VLO"/>
    <x v="2"/>
    <s v="USD"/>
    <n v="3290.28"/>
    <n v="2829.6408000000001"/>
    <n v="3290.28"/>
    <n v="0"/>
    <n v="0"/>
    <n v="0"/>
    <s v="TURISMO EXMAR"/>
    <s v="Mexico"/>
    <x v="8"/>
    <x v="0"/>
    <n v="0"/>
  </r>
  <r>
    <x v="1"/>
    <x v="1"/>
    <n v="282"/>
    <x v="16"/>
    <n v="27704"/>
    <s v="Traslado del Hotel Savoy al Hotel Byron"/>
    <d v="2025-07-24T00:00:00"/>
    <d v="2025-08-03T00:00:00"/>
    <s v="TRF"/>
    <x v="5"/>
    <s v="USD"/>
    <n v="566.16999999999996"/>
    <n v="486.90619999999996"/>
    <n v="566.16999999999996"/>
    <n v="31.13"/>
    <n v="26.771799999999999"/>
    <n v="31.13"/>
    <s v="Blacklane"/>
    <s v="Germany"/>
    <x v="8"/>
    <x v="0"/>
    <n v="5.4983485525548867E-2"/>
  </r>
  <r>
    <x v="1"/>
    <x v="1"/>
    <n v="282"/>
    <x v="16"/>
    <n v="25780"/>
    <s v="Traslado Hotel Byron al Hotel Splendido Mare"/>
    <d v="2025-07-24T00:00:00"/>
    <d v="2025-08-03T00:00:00"/>
    <s v="TRF"/>
    <x v="5"/>
    <s v="USD"/>
    <n v="599.33000000000004"/>
    <n v="515.42380000000003"/>
    <n v="599.33000000000004"/>
    <n v="100.2"/>
    <n v="86.171999999999997"/>
    <n v="100.2"/>
    <s v="ROLZO"/>
    <s v="United Kingdom"/>
    <x v="8"/>
    <x v="0"/>
    <n v="0.16718669180584986"/>
  </r>
  <r>
    <x v="1"/>
    <x v="1"/>
    <n v="282"/>
    <x v="16"/>
    <n v="27704"/>
    <s v="Traslado de Splendido Mare a Portrait Milano"/>
    <d v="2025-07-24T00:00:00"/>
    <d v="2025-08-03T00:00:00"/>
    <s v="TRF"/>
    <x v="5"/>
    <s v="USD"/>
    <n v="722.62"/>
    <n v="621.45320000000004"/>
    <n v="722.62"/>
    <n v="100.94"/>
    <n v="86.808399999999992"/>
    <n v="100.94"/>
    <s v="Blacklane"/>
    <s v="Germany"/>
    <x v="8"/>
    <x v="0"/>
    <n v="0.13968614209404667"/>
  </r>
  <r>
    <x v="1"/>
    <x v="1"/>
    <n v="282"/>
    <x v="16"/>
    <n v="29147"/>
    <s v="Hospedaje en Italia"/>
    <d v="2025-07-24T00:00:00"/>
    <d v="2025-08-03T00:00:00"/>
    <s v="HTL"/>
    <x v="4"/>
    <s v="USD"/>
    <n v="8324.5499999999993"/>
    <n v="7159.1129999999994"/>
    <n v="8324.5499999999993"/>
    <n v="0"/>
    <n v="0"/>
    <n v="0"/>
    <s v="HOTEL BYRON"/>
    <s v="Italy"/>
    <x v="8"/>
    <x v="0"/>
    <n v="0"/>
  </r>
  <r>
    <x v="1"/>
    <x v="1"/>
    <n v="282"/>
    <x v="16"/>
    <n v="25799"/>
    <s v="Hospedaje en Portofino"/>
    <d v="2025-07-24T00:00:00"/>
    <d v="2025-08-03T00:00:00"/>
    <s v="HTL"/>
    <x v="4"/>
    <s v="USD"/>
    <n v="5993.97"/>
    <n v="5154.8141999999998"/>
    <n v="5993.97"/>
    <n v="477.39"/>
    <n v="410.55539999999996"/>
    <n v="477.39"/>
    <s v="SPLENDIDO MARE, A BELMOND HOTEL, PORTOFINO"/>
    <s v="Italy"/>
    <x v="8"/>
    <x v="0"/>
    <n v="7.9645043268484816E-2"/>
  </r>
  <r>
    <x v="1"/>
    <x v="1"/>
    <n v="282"/>
    <x v="16"/>
    <n v="24241"/>
    <s v="Hospedaje en Florencia"/>
    <d v="2025-07-25T00:00:00"/>
    <d v="2025-07-27T00:00:00"/>
    <s v="HTL"/>
    <x v="4"/>
    <s v="USD"/>
    <n v="3206.5"/>
    <n v="2757.59"/>
    <n v="3206.5"/>
    <n v="320.64999999999998"/>
    <n v="275.75899999999996"/>
    <n v="320.64999999999998"/>
    <s v="HOTEL SAVOY"/>
    <s v="Italy"/>
    <x v="8"/>
    <x v="0"/>
    <n v="9.9999999999999992E-2"/>
  </r>
  <r>
    <x v="1"/>
    <x v="1"/>
    <n v="282"/>
    <x v="16"/>
    <n v="0"/>
    <s v="Sobrecomisión"/>
    <d v="2025-07-24T00:00:00"/>
    <d v="2025-08-03T00:00:00"/>
    <s v="HPS"/>
    <x v="1"/>
    <s v="USD"/>
    <n v="710.91"/>
    <n v="611.38259999999991"/>
    <n v="710.91"/>
    <n v="710.91"/>
    <n v="611.38259999999991"/>
    <n v="710.91"/>
    <s v="FEES"/>
    <n v="0"/>
    <x v="8"/>
    <x v="0"/>
    <n v="1"/>
  </r>
  <r>
    <x v="1"/>
    <x v="1"/>
    <n v="283"/>
    <x v="16"/>
    <n v="27539"/>
    <s v="Renta de auto"/>
    <d v="2024-12-19T00:00:00"/>
    <d v="2024-12-31T00:00:00"/>
    <s v="AUT"/>
    <x v="5"/>
    <s v="USD"/>
    <n v="3108"/>
    <n v="2672.88"/>
    <n v="3108"/>
    <n v="151.41999999999999"/>
    <n v="130.22119999999998"/>
    <n v="151.41999999999999"/>
    <s v="Avis Car Rental"/>
    <s v="United States"/>
    <x v="0"/>
    <x v="2"/>
    <n v="4.8719433719433713E-2"/>
  </r>
  <r>
    <x v="1"/>
    <x v="1"/>
    <n v="284"/>
    <x v="16"/>
    <n v="24009"/>
    <s v="Comisión"/>
    <d v="2024-12-28T00:00:00"/>
    <d v="2024-12-28T00:00:00"/>
    <s v="HTL"/>
    <x v="4"/>
    <s v="USD"/>
    <n v="1757.14"/>
    <n v="1511.1404"/>
    <n v="1757.14"/>
    <n v="1757.14"/>
    <n v="1511.1404"/>
    <n v="1757.14"/>
    <s v="THE SURREY A CORINTHIA HOTEL"/>
    <s v="United States"/>
    <x v="1"/>
    <x v="2"/>
    <n v="1"/>
  </r>
  <r>
    <x v="1"/>
    <x v="1"/>
    <n v="284"/>
    <x v="16"/>
    <n v="24009"/>
    <s v="Hospedaje en NYC"/>
    <d v="2024-12-28T00:00:00"/>
    <d v="2024-12-28T00:00:00"/>
    <s v="HTL"/>
    <x v="4"/>
    <s v="USD"/>
    <n v="17571.400000000001"/>
    <n v="15111.404"/>
    <n v="17571.400000000001"/>
    <n v="0"/>
    <n v="0"/>
    <n v="0"/>
    <s v="THE SURREY A CORINTHIA HOTEL"/>
    <s v="United States"/>
    <x v="1"/>
    <x v="2"/>
    <n v="0"/>
  </r>
  <r>
    <x v="1"/>
    <x v="1"/>
    <n v="285"/>
    <x v="16"/>
    <n v="25386"/>
    <s v="Comisión"/>
    <d v="2024-12-28T00:00:00"/>
    <d v="2024-12-28T00:00:00"/>
    <s v="HTL"/>
    <x v="4"/>
    <s v="USD"/>
    <n v="388.77"/>
    <n v="334.34219999999999"/>
    <n v="388.77"/>
    <n v="388.77"/>
    <n v="334.34219999999999"/>
    <n v="388.77"/>
    <s v="THE CONNAUGHT"/>
    <s v="United Kingdom"/>
    <x v="1"/>
    <x v="2"/>
    <n v="1"/>
  </r>
  <r>
    <x v="1"/>
    <x v="1"/>
    <n v="285"/>
    <x v="16"/>
    <n v="25386"/>
    <s v="Hospedaje"/>
    <d v="2024-12-28T00:00:00"/>
    <d v="2024-12-28T00:00:00"/>
    <s v="HTL"/>
    <x v="4"/>
    <s v="USD"/>
    <n v="3887.7"/>
    <n v="3343.4219999999996"/>
    <n v="3887.7"/>
    <n v="0"/>
    <n v="0"/>
    <n v="0"/>
    <s v="THE CONNAUGHT"/>
    <s v="United Kingdom"/>
    <x v="1"/>
    <x v="2"/>
    <n v="0"/>
  </r>
  <r>
    <x v="1"/>
    <x v="1"/>
    <n v="286"/>
    <x v="16"/>
    <n v="27543"/>
    <s v="Comisión"/>
    <d v="2025-01-11T00:00:00"/>
    <d v="2025-01-11T00:00:00"/>
    <s v="HTL"/>
    <x v="4"/>
    <s v="USD"/>
    <n v="97.08"/>
    <n v="83.488799999999998"/>
    <n v="97.08"/>
    <n v="97.08"/>
    <n v="83.488799999999998"/>
    <n v="97.08"/>
    <s v="MUIR, A LUXURY COLLECTION HOTEL, HALIFAX"/>
    <s v="Canada"/>
    <x v="35"/>
    <x v="0"/>
    <n v="1"/>
  </r>
  <r>
    <x v="1"/>
    <x v="1"/>
    <n v="286"/>
    <x v="16"/>
    <n v="27543"/>
    <s v="Comisión"/>
    <d v="2025-01-11T00:00:00"/>
    <d v="2025-01-11T00:00:00"/>
    <s v="HTL"/>
    <x v="4"/>
    <s v="USD"/>
    <n v="37.15"/>
    <n v="31.948999999999998"/>
    <n v="37.15"/>
    <n v="37.15"/>
    <n v="31.948999999999998"/>
    <n v="37.15"/>
    <s v="MUIR, A LUXURY COLLECTION HOTEL, HALIFAX"/>
    <s v="Canada"/>
    <x v="35"/>
    <x v="0"/>
    <n v="1"/>
  </r>
  <r>
    <x v="1"/>
    <x v="1"/>
    <n v="286"/>
    <x v="16"/>
    <n v="27543"/>
    <s v="Comisión"/>
    <d v="2025-01-11T00:00:00"/>
    <d v="2025-01-11T00:00:00"/>
    <s v="HTL"/>
    <x v="4"/>
    <s v="USD"/>
    <n v="74.680000000000007"/>
    <n v="64.224800000000002"/>
    <n v="74.680000000000007"/>
    <n v="74.680000000000007"/>
    <n v="64.224800000000002"/>
    <n v="74.680000000000007"/>
    <s v="MUIR, A LUXURY COLLECTION HOTEL, HALIFAX"/>
    <s v="Canada"/>
    <x v="35"/>
    <x v="0"/>
    <n v="1"/>
  </r>
  <r>
    <x v="1"/>
    <x v="1"/>
    <n v="286"/>
    <x v="16"/>
    <n v="27543"/>
    <s v="Hospedaje"/>
    <d v="2025-01-11T00:00:00"/>
    <d v="2025-01-11T00:00:00"/>
    <s v="HTL"/>
    <x v="4"/>
    <s v="USD"/>
    <n v="2089"/>
    <n v="1796.54"/>
    <n v="2089"/>
    <n v="0"/>
    <n v="0"/>
    <n v="0"/>
    <s v="MUIR, A LUXURY COLLECTION HOTEL, HALIFAX"/>
    <s v="Canada"/>
    <x v="35"/>
    <x v="0"/>
    <n v="0"/>
  </r>
  <r>
    <x v="1"/>
    <x v="1"/>
    <n v="287"/>
    <x v="27"/>
    <n v="27547"/>
    <s v="Hotel Liautaud Cassis"/>
    <d v="2025-06-26T00:00:00"/>
    <d v="2025-06-28T00:00:00"/>
    <s v="HTL"/>
    <x v="4"/>
    <s v="EUR"/>
    <n v="724.96"/>
    <n v="724.96"/>
    <n v="840.95359999999994"/>
    <n v="72.5"/>
    <n v="72.5"/>
    <n v="84.1"/>
    <s v="HOTEL LIAUTAUD CASSIS"/>
    <s v="France"/>
    <x v="18"/>
    <x v="0"/>
    <n v="0.10000551754579563"/>
  </r>
  <r>
    <x v="1"/>
    <x v="1"/>
    <n v="287"/>
    <x v="27"/>
    <n v="27546"/>
    <s v="Château de Valmer"/>
    <d v="2025-06-25T00:00:00"/>
    <d v="2025-06-26T00:00:00"/>
    <s v="HTL"/>
    <x v="4"/>
    <s v="EUR"/>
    <n v="750.08"/>
    <n v="750.08"/>
    <n v="870.09280000000001"/>
    <n v="69.56"/>
    <n v="69.56"/>
    <n v="80.689599999999999"/>
    <s v="CHATEAU DE VALMER"/>
    <s v="France"/>
    <x v="18"/>
    <x v="0"/>
    <n v="9.2736774744027306E-2"/>
  </r>
  <r>
    <x v="1"/>
    <x v="1"/>
    <n v="287"/>
    <x v="27"/>
    <n v="27554"/>
    <s v="Hotel Lord Byron"/>
    <d v="2025-07-05T00:00:00"/>
    <d v="2025-07-10T00:00:00"/>
    <s v="HTL"/>
    <x v="4"/>
    <s v="EUR"/>
    <n v="2010.5"/>
    <n v="2010.5"/>
    <n v="2332.1799999999998"/>
    <n v="201.05"/>
    <n v="201.05"/>
    <n v="233.21799999999999"/>
    <s v="HOTEL LORD BYRON"/>
    <s v="France"/>
    <x v="16"/>
    <x v="0"/>
    <n v="0.1"/>
  </r>
  <r>
    <x v="1"/>
    <x v="1"/>
    <n v="287"/>
    <x v="27"/>
    <n v="25016"/>
    <s v="Budget"/>
    <d v="2025-06-26T00:00:00"/>
    <d v="2025-06-28T00:00:00"/>
    <s v="AUT"/>
    <x v="5"/>
    <s v="EUR"/>
    <n v="320.69"/>
    <n v="320.69"/>
    <n v="372.00039999999996"/>
    <n v="7.86"/>
    <n v="7.86"/>
    <n v="9.1175999999999995"/>
    <s v="BUDGET CAR RENTAL"/>
    <s v="United States"/>
    <x v="18"/>
    <x v="0"/>
    <n v="2.4509651064891329E-2"/>
  </r>
  <r>
    <x v="1"/>
    <x v="1"/>
    <n v="288"/>
    <x v="16"/>
    <n v="28020"/>
    <s v="Vuelo CDG-CPH-ARN/Serapion Fernandez"/>
    <d v="2025-07-17T00:00:00"/>
    <d v="2025-07-20T00:00:00"/>
    <s v="VLO"/>
    <x v="2"/>
    <s v="USD"/>
    <n v="487.1"/>
    <n v="418.90600000000001"/>
    <n v="487.1"/>
    <n v="0"/>
    <n v="0"/>
    <n v="0"/>
    <s v="SCANDINAVIAN AIRLINES"/>
    <s v="Sweden"/>
    <x v="5"/>
    <x v="0"/>
    <n v="0"/>
  </r>
  <r>
    <x v="1"/>
    <x v="1"/>
    <n v="288"/>
    <x v="16"/>
    <n v="28020"/>
    <s v="Vuelo CDG-CPH-ARN/Tomás Fernandez"/>
    <d v="2025-07-17T00:00:00"/>
    <d v="2025-07-20T00:00:00"/>
    <s v="VLO"/>
    <x v="2"/>
    <s v="USD"/>
    <n v="487.1"/>
    <n v="418.90600000000001"/>
    <n v="487.1"/>
    <n v="0"/>
    <n v="0"/>
    <n v="0"/>
    <s v="SCANDINAVIAN AIRLINES"/>
    <s v="Sweden"/>
    <x v="5"/>
    <x v="0"/>
    <n v="0"/>
  </r>
  <r>
    <x v="1"/>
    <x v="1"/>
    <n v="288"/>
    <x v="16"/>
    <n v="23921"/>
    <s v="Vuelo ARN-CDG/Serapion Fernandez"/>
    <d v="2025-07-17T00:00:00"/>
    <d v="2025-07-20T00:00:00"/>
    <s v="VLO"/>
    <x v="2"/>
    <s v="USD"/>
    <n v="486.5"/>
    <n v="418.39"/>
    <n v="486.5"/>
    <n v="0"/>
    <n v="0"/>
    <n v="0"/>
    <s v="Air France"/>
    <s v="France"/>
    <x v="5"/>
    <x v="0"/>
    <n v="0"/>
  </r>
  <r>
    <x v="1"/>
    <x v="1"/>
    <n v="288"/>
    <x v="16"/>
    <n v="23921"/>
    <s v="Vuelo ARN-CDG/Tomas Fernandez"/>
    <d v="2025-07-17T00:00:00"/>
    <d v="2025-07-20T00:00:00"/>
    <s v="VLO"/>
    <x v="2"/>
    <s v="USD"/>
    <n v="486.5"/>
    <n v="418.39"/>
    <n v="486.5"/>
    <n v="0"/>
    <n v="0"/>
    <n v="0"/>
    <s v="Air France"/>
    <s v="France"/>
    <x v="5"/>
    <x v="0"/>
    <n v="0"/>
  </r>
  <r>
    <x v="1"/>
    <x v="1"/>
    <n v="288"/>
    <x v="16"/>
    <n v="28020"/>
    <s v="EMD del Vuelo CDG-CPH-ARN/Serapion Fernandez"/>
    <d v="2025-07-17T00:00:00"/>
    <d v="2025-07-20T00:00:00"/>
    <s v="VLO"/>
    <x v="2"/>
    <s v="USD"/>
    <n v="38"/>
    <n v="32.68"/>
    <n v="38"/>
    <n v="0"/>
    <n v="0"/>
    <n v="0"/>
    <s v="SCANDINAVIAN AIRLINES"/>
    <s v="Sweden"/>
    <x v="5"/>
    <x v="0"/>
    <n v="0"/>
  </r>
  <r>
    <x v="1"/>
    <x v="1"/>
    <n v="288"/>
    <x v="16"/>
    <n v="28020"/>
    <s v="EMD del Vuelo CDG-CPH-ARN/Tomas Fernandez"/>
    <d v="2025-07-17T00:00:00"/>
    <d v="2025-07-20T00:00:00"/>
    <s v="VLO"/>
    <x v="2"/>
    <s v="USD"/>
    <n v="38"/>
    <n v="32.68"/>
    <n v="38"/>
    <n v="0"/>
    <n v="0"/>
    <n v="0"/>
    <s v="SCANDINAVIAN AIRLINES"/>
    <s v="Sweden"/>
    <x v="5"/>
    <x v="0"/>
    <n v="0"/>
  </r>
  <r>
    <x v="1"/>
    <x v="1"/>
    <n v="288"/>
    <x v="16"/>
    <n v="23921"/>
    <s v="Vuelo Francia- Ámsterdam-Estocolmo-París/Serapion Fernandez"/>
    <d v="2025-06-29T00:00:00"/>
    <d v="2025-07-23T00:00:00"/>
    <s v="VLO"/>
    <x v="2"/>
    <s v="USD"/>
    <n v="811.7"/>
    <n v="698.06200000000001"/>
    <n v="811.7"/>
    <n v="0"/>
    <n v="0"/>
    <n v="0"/>
    <s v="Air France"/>
    <s v="France"/>
    <x v="16"/>
    <x v="0"/>
    <n v="0"/>
  </r>
  <r>
    <x v="1"/>
    <x v="1"/>
    <n v="288"/>
    <x v="16"/>
    <n v="28021"/>
    <s v="Vuelo Mykonos-Atenas-Copenhaguen/Serapion Fernandez"/>
    <d v="2025-06-29T00:00:00"/>
    <d v="2025-07-23T00:00:00"/>
    <s v="VLO"/>
    <x v="2"/>
    <s v="USD"/>
    <n v="853"/>
    <n v="733.58"/>
    <n v="853"/>
    <n v="0"/>
    <n v="0"/>
    <n v="0"/>
    <s v="AEGEAN AIRLINES"/>
    <s v="Greece"/>
    <x v="16"/>
    <x v="0"/>
    <n v="0"/>
  </r>
  <r>
    <x v="1"/>
    <x v="1"/>
    <n v="288"/>
    <x v="16"/>
    <n v="28020"/>
    <s v="Vuelo Copenhaguen-Estocolmo/Serapion Fernandez"/>
    <d v="2025-06-29T00:00:00"/>
    <d v="2025-07-23T00:00:00"/>
    <s v="VLO"/>
    <x v="2"/>
    <s v="USD"/>
    <n v="397.7"/>
    <n v="342.02199999999999"/>
    <n v="397.7"/>
    <n v="0"/>
    <n v="0"/>
    <n v="0"/>
    <s v="SCANDINAVIAN AIRLINES"/>
    <s v="Sweden"/>
    <x v="16"/>
    <x v="0"/>
    <n v="0"/>
  </r>
  <r>
    <x v="1"/>
    <x v="1"/>
    <n v="288"/>
    <x v="16"/>
    <n v="28020"/>
    <s v="EMD del vuelo Copenhaguen-Estocolmo"/>
    <d v="2025-06-29T00:00:00"/>
    <d v="2025-07-23T00:00:00"/>
    <s v="VLO"/>
    <x v="2"/>
    <s v="USD"/>
    <n v="21"/>
    <n v="18.059999999999999"/>
    <n v="21"/>
    <n v="0"/>
    <n v="0"/>
    <n v="0"/>
    <s v="SCANDINAVIAN AIRLINES"/>
    <s v="Sweden"/>
    <x v="16"/>
    <x v="0"/>
    <n v="0"/>
  </r>
  <r>
    <x v="1"/>
    <x v="1"/>
    <n v="288"/>
    <x v="16"/>
    <n v="27436"/>
    <s v="Vuelo Alicante-Ámsterdam/Serapion Fernandez"/>
    <d v="2025-06-29T00:00:00"/>
    <d v="2025-07-23T00:00:00"/>
    <s v="VLO"/>
    <x v="2"/>
    <s v="USD"/>
    <n v="402.1"/>
    <n v="345.80600000000004"/>
    <n v="402.1"/>
    <n v="0"/>
    <n v="0"/>
    <n v="0"/>
    <s v="Vueling Airlines"/>
    <s v="Spain"/>
    <x v="16"/>
    <x v="0"/>
    <n v="0"/>
  </r>
  <r>
    <x v="1"/>
    <x v="1"/>
    <n v="288"/>
    <x v="16"/>
    <n v="23921"/>
    <s v="Vuelo Estocolmo-París/Serapion Fernandez"/>
    <d v="2025-06-29T00:00:00"/>
    <d v="2025-07-23T00:00:00"/>
    <s v="VLO"/>
    <x v="2"/>
    <s v="USD"/>
    <n v="487.4"/>
    <n v="419.16399999999999"/>
    <n v="487.4"/>
    <n v="0"/>
    <n v="0"/>
    <n v="0"/>
    <s v="Air France"/>
    <s v="France"/>
    <x v="16"/>
    <x v="0"/>
    <n v="0"/>
  </r>
  <r>
    <x v="1"/>
    <x v="1"/>
    <n v="288"/>
    <x v="16"/>
    <n v="28020"/>
    <s v="Vuelo CDG-CPH-ARN/Nicole Guillen"/>
    <d v="2025-06-29T00:00:00"/>
    <d v="2025-07-23T00:00:00"/>
    <s v="VLO"/>
    <x v="2"/>
    <s v="USD"/>
    <n v="487.1"/>
    <n v="418.90600000000001"/>
    <n v="487.1"/>
    <n v="0"/>
    <n v="0"/>
    <n v="0"/>
    <s v="SCANDINAVIAN AIRLINES"/>
    <s v="Sweden"/>
    <x v="16"/>
    <x v="0"/>
    <n v="0"/>
  </r>
  <r>
    <x v="1"/>
    <x v="1"/>
    <n v="288"/>
    <x v="16"/>
    <n v="28020"/>
    <s v="EMD del Vuelo CDG-CPH-ARN/Nicole Guillen"/>
    <d v="2025-06-29T00:00:00"/>
    <d v="2025-07-23T00:00:00"/>
    <s v="VLO"/>
    <x v="2"/>
    <s v="USD"/>
    <n v="38"/>
    <n v="32.68"/>
    <n v="38"/>
    <n v="0"/>
    <n v="0"/>
    <n v="0"/>
    <s v="SCANDINAVIAN AIRLINES"/>
    <s v="Sweden"/>
    <x v="16"/>
    <x v="0"/>
    <n v="0"/>
  </r>
  <r>
    <x v="1"/>
    <x v="1"/>
    <n v="288"/>
    <x v="16"/>
    <n v="23921"/>
    <s v="Vuelo México-París/Nicole Guillen"/>
    <d v="2025-06-29T00:00:00"/>
    <d v="2025-07-23T00:00:00"/>
    <s v="VLO"/>
    <x v="2"/>
    <s v="USD"/>
    <n v="1992.12"/>
    <n v="1713.2231999999999"/>
    <n v="1992.12"/>
    <n v="0"/>
    <n v="0"/>
    <n v="0"/>
    <s v="Air France"/>
    <s v="France"/>
    <x v="16"/>
    <x v="0"/>
    <n v="0"/>
  </r>
  <r>
    <x v="1"/>
    <x v="1"/>
    <n v="288"/>
    <x v="16"/>
    <n v="23921"/>
    <s v="Vuelo Estocolmo-Nueva York/Nicole Guillen"/>
    <d v="2025-06-29T00:00:00"/>
    <d v="2025-07-23T00:00:00"/>
    <s v="VLO"/>
    <x v="2"/>
    <s v="USD"/>
    <n v="3398.71"/>
    <n v="2922.8906000000002"/>
    <n v="3398.71"/>
    <n v="112.36"/>
    <n v="96.629599999999996"/>
    <n v="112.36"/>
    <s v="Air France"/>
    <s v="France"/>
    <x v="16"/>
    <x v="0"/>
    <n v="3.3059602025474373E-2"/>
  </r>
  <r>
    <x v="1"/>
    <x v="1"/>
    <n v="288"/>
    <x v="16"/>
    <n v="23590"/>
    <s v="Vuelo Nueva York-México/Nicole Guillen"/>
    <d v="2025-06-29T00:00:00"/>
    <d v="2025-07-23T00:00:00"/>
    <s v="VLO"/>
    <x v="2"/>
    <s v="USD"/>
    <n v="885.53"/>
    <n v="761.55579999999998"/>
    <n v="885.53"/>
    <n v="0"/>
    <n v="0"/>
    <n v="0"/>
    <s v="AEROMÉXICO"/>
    <s v="Mexico"/>
    <x v="16"/>
    <x v="0"/>
    <n v="0"/>
  </r>
  <r>
    <x v="1"/>
    <x v="1"/>
    <n v="288"/>
    <x v="16"/>
    <n v="27551"/>
    <s v="Hospedaje en Paris"/>
    <d v="2025-07-13T00:00:00"/>
    <d v="2025-07-17T00:00:00"/>
    <s v="HTL"/>
    <x v="4"/>
    <s v="USD"/>
    <n v="6514.08"/>
    <n v="5602.1088"/>
    <n v="6514.08"/>
    <n v="1765.75"/>
    <n v="1518.5450000000001"/>
    <n v="1765.75"/>
    <s v="MANDARIN ORIENTAL LUTETIA PARIS"/>
    <s v="France"/>
    <x v="5"/>
    <x v="0"/>
    <n v="0.27106667403532042"/>
  </r>
  <r>
    <x v="1"/>
    <x v="1"/>
    <n v="288"/>
    <x v="16"/>
    <n v="24991"/>
    <s v="Hospedaje en Copenhaguen"/>
    <d v="2025-07-17T00:00:00"/>
    <d v="2025-07-20T00:00:00"/>
    <s v="HTL"/>
    <x v="4"/>
    <s v="USD"/>
    <n v="5100.66"/>
    <n v="4386.5675999999994"/>
    <n v="5100.66"/>
    <n v="281.93"/>
    <n v="242.4598"/>
    <n v="281.93"/>
    <s v="HOTEL SANDERS"/>
    <s v="Denmark"/>
    <x v="5"/>
    <x v="0"/>
    <n v="5.5273239149443411E-2"/>
  </r>
  <r>
    <x v="1"/>
    <x v="1"/>
    <n v="288"/>
    <x v="16"/>
    <n v="24991"/>
    <s v="Hospedaje en Copenhaguen"/>
    <d v="2025-06-29T00:00:00"/>
    <d v="2025-07-26T00:00:00"/>
    <s v="HTL"/>
    <x v="4"/>
    <s v="USD"/>
    <n v="2819.3"/>
    <n v="2424.598"/>
    <n v="2819.3"/>
    <n v="281.93"/>
    <n v="242.4598"/>
    <n v="281.93"/>
    <s v="HOTEL SANDERS"/>
    <s v="Denmark"/>
    <x v="16"/>
    <x v="0"/>
    <n v="9.9999999999999992E-2"/>
  </r>
  <r>
    <x v="1"/>
    <x v="1"/>
    <n v="288"/>
    <x v="16"/>
    <n v="27551"/>
    <s v="Hospedaje en París"/>
    <d v="2025-07-23T00:00:00"/>
    <d v="2025-07-26T00:00:00"/>
    <s v="HTL"/>
    <x v="4"/>
    <s v="USD"/>
    <n v="5805.64"/>
    <n v="4992.8504000000003"/>
    <n v="5805.64"/>
    <n v="1593.86"/>
    <n v="1370.7195999999999"/>
    <n v="1593.86"/>
    <s v="MANDARIN ORIENTAL LUTETIA PARIS"/>
    <s v="France"/>
    <x v="8"/>
    <x v="0"/>
    <n v="0.27453648521093277"/>
  </r>
  <r>
    <x v="1"/>
    <x v="1"/>
    <n v="288"/>
    <x v="16"/>
    <n v="23590"/>
    <s v="Revisado de vuelo NYC-MEX/Nicole Guillen"/>
    <d v="2025-06-29T00:00:00"/>
    <d v="2025-07-26T00:00:00"/>
    <s v="VLO"/>
    <x v="2"/>
    <s v="USD"/>
    <n v="96.7"/>
    <n v="83.162000000000006"/>
    <n v="96.7"/>
    <n v="0"/>
    <n v="0"/>
    <n v="0"/>
    <s v="AEROMÉXICO"/>
    <s v="Mexico"/>
    <x v="16"/>
    <x v="0"/>
    <n v="0"/>
  </r>
  <r>
    <x v="1"/>
    <x v="1"/>
    <n v="288"/>
    <x v="16"/>
    <n v="23590"/>
    <s v="EMD revisado vuelo NYC-MEX/Nicole Guillen"/>
    <d v="2025-06-29T00:00:00"/>
    <d v="2025-07-26T00:00:00"/>
    <s v="VLO"/>
    <x v="2"/>
    <s v="USD"/>
    <n v="200"/>
    <n v="172"/>
    <n v="200"/>
    <n v="0"/>
    <n v="0"/>
    <n v="0"/>
    <s v="AEROMÉXICO"/>
    <s v="Mexico"/>
    <x v="16"/>
    <x v="0"/>
    <n v="0"/>
  </r>
  <r>
    <x v="1"/>
    <x v="1"/>
    <n v="288"/>
    <x v="16"/>
    <n v="0"/>
    <s v="Fee de emisión de revisado Revisado de vuelo NYC-MEX/Nicole Guillen"/>
    <d v="2025-06-29T00:00:00"/>
    <d v="2025-07-26T00:00:00"/>
    <s v="HPS"/>
    <x v="1"/>
    <s v="USD"/>
    <n v="35"/>
    <n v="30.099999999999998"/>
    <n v="35"/>
    <n v="35"/>
    <n v="30.099999999999998"/>
    <n v="35"/>
    <s v="FEES"/>
    <n v="0"/>
    <x v="16"/>
    <x v="0"/>
    <n v="1"/>
  </r>
  <r>
    <x v="1"/>
    <x v="1"/>
    <n v="288"/>
    <x v="16"/>
    <n v="28021"/>
    <s v="Revisado Mykonos-Atenas-Copenhaguen/Serapión Fernández"/>
    <d v="2025-06-29T00:00:00"/>
    <d v="2025-07-26T00:00:00"/>
    <s v="VLO"/>
    <x v="2"/>
    <s v="USD"/>
    <n v="93.2"/>
    <n v="80.152000000000001"/>
    <n v="93.2"/>
    <n v="0"/>
    <n v="0"/>
    <n v="0"/>
    <s v="AEGEAN AIRLINES"/>
    <s v="Greece"/>
    <x v="16"/>
    <x v="0"/>
    <n v="0"/>
  </r>
  <r>
    <x v="1"/>
    <x v="1"/>
    <n v="288"/>
    <x v="16"/>
    <n v="0"/>
    <s v="Fee de emisión Revisado Mykonos-Atenas-Copenhaguen/Serapión Fernández"/>
    <d v="2025-06-29T00:00:00"/>
    <d v="2025-07-26T00:00:00"/>
    <s v="HPS"/>
    <x v="1"/>
    <s v="USD"/>
    <n v="35"/>
    <n v="30.099999999999998"/>
    <n v="35"/>
    <n v="35"/>
    <n v="30.099999999999998"/>
    <n v="35"/>
    <s v="FEES"/>
    <n v="0"/>
    <x v="16"/>
    <x v="0"/>
    <n v="1"/>
  </r>
  <r>
    <x v="1"/>
    <x v="1"/>
    <n v="288"/>
    <x v="16"/>
    <n v="28020"/>
    <s v="Revisado CDG-CPH-ARN/Nicole Guillen"/>
    <d v="2025-06-29T00:00:00"/>
    <d v="2025-07-26T00:00:00"/>
    <s v="VLO"/>
    <x v="2"/>
    <s v="USD"/>
    <n v="105.7"/>
    <n v="90.902000000000001"/>
    <n v="105.7"/>
    <n v="0"/>
    <n v="0"/>
    <n v="0"/>
    <s v="SCANDINAVIAN AIRLINES"/>
    <s v="Sweden"/>
    <x v="16"/>
    <x v="0"/>
    <n v="0"/>
  </r>
  <r>
    <x v="1"/>
    <x v="1"/>
    <n v="288"/>
    <x v="16"/>
    <n v="0"/>
    <s v="Fee de emisión Revisado CDG-CPH-ARN/Nicole Guillen"/>
    <d v="2025-06-29T00:00:00"/>
    <d v="2025-07-26T00:00:00"/>
    <s v="HPS"/>
    <x v="1"/>
    <s v="USD"/>
    <n v="35"/>
    <n v="30.099999999999998"/>
    <n v="35"/>
    <n v="35"/>
    <n v="30.099999999999998"/>
    <n v="35"/>
    <s v="FEES"/>
    <n v="0"/>
    <x v="16"/>
    <x v="0"/>
    <n v="1"/>
  </r>
  <r>
    <x v="1"/>
    <x v="1"/>
    <n v="288"/>
    <x v="16"/>
    <n v="28020"/>
    <s v="Revisado CDG-CPH-ARN/Serapion Fernandez"/>
    <d v="2025-06-29T00:00:00"/>
    <d v="2025-07-26T00:00:00"/>
    <s v="VLO"/>
    <x v="2"/>
    <s v="USD"/>
    <n v="105.7"/>
    <n v="90.902000000000001"/>
    <n v="105.7"/>
    <n v="0"/>
    <n v="0"/>
    <n v="0"/>
    <s v="SCANDINAVIAN AIRLINES"/>
    <s v="Sweden"/>
    <x v="16"/>
    <x v="0"/>
    <n v="0"/>
  </r>
  <r>
    <x v="1"/>
    <x v="1"/>
    <n v="288"/>
    <x v="16"/>
    <n v="28020"/>
    <s v="Revisado CDG-CPH-ARN/Tomás Fernandez"/>
    <d v="2025-06-29T00:00:00"/>
    <d v="2025-07-26T00:00:00"/>
    <s v="VLO"/>
    <x v="2"/>
    <s v="USD"/>
    <n v="105.7"/>
    <n v="90.902000000000001"/>
    <n v="105.7"/>
    <n v="0"/>
    <n v="0"/>
    <n v="0"/>
    <s v="SCANDINAVIAN AIRLINES"/>
    <s v="Sweden"/>
    <x v="16"/>
    <x v="0"/>
    <n v="0"/>
  </r>
  <r>
    <x v="1"/>
    <x v="1"/>
    <n v="288"/>
    <x v="16"/>
    <n v="0"/>
    <s v="Fee de emisión Revisado CDG-CPH-ARN/Tomás y Serapión"/>
    <d v="2025-06-29T00:00:00"/>
    <d v="2025-07-26T00:00:00"/>
    <s v="HPS"/>
    <x v="1"/>
    <s v="USD"/>
    <n v="70"/>
    <n v="60.199999999999996"/>
    <n v="70"/>
    <n v="70"/>
    <n v="60.199999999999996"/>
    <n v="70"/>
    <s v="FEES"/>
    <n v="0"/>
    <x v="16"/>
    <x v="0"/>
    <n v="1"/>
  </r>
  <r>
    <x v="1"/>
    <x v="1"/>
    <n v="288"/>
    <x v="16"/>
    <n v="27719"/>
    <s v="Hospedaje"/>
    <d v="2025-07-20T00:00:00"/>
    <d v="2025-07-23T00:00:00"/>
    <s v="HTL"/>
    <x v="4"/>
    <s v="USD"/>
    <n v="1770.8"/>
    <n v="1522.8879999999999"/>
    <n v="1770.8"/>
    <n v="177.08"/>
    <n v="152.28880000000001"/>
    <n v="177.08"/>
    <s v="STOCKHOLM STADSHOTELL"/>
    <s v="Sweden"/>
    <x v="8"/>
    <x v="0"/>
    <n v="0.1"/>
  </r>
  <r>
    <x v="1"/>
    <x v="1"/>
    <n v="288"/>
    <x v="16"/>
    <n v="27719"/>
    <s v="Hospedaje"/>
    <d v="2025-07-20T00:00:00"/>
    <d v="2025-07-23T00:00:00"/>
    <s v="HTL"/>
    <x v="4"/>
    <s v="USD"/>
    <n v="1770.8"/>
    <n v="1522.8879999999999"/>
    <n v="1770.8"/>
    <n v="177.08"/>
    <n v="152.28880000000001"/>
    <n v="177.08"/>
    <s v="STOCKHOLM STADSHOTELL"/>
    <s v="Sweden"/>
    <x v="8"/>
    <x v="0"/>
    <n v="0.1"/>
  </r>
  <r>
    <x v="1"/>
    <x v="1"/>
    <n v="289"/>
    <x v="16"/>
    <n v="27559"/>
    <s v="Hospedaje en Cartagena"/>
    <d v="2025-05-14T00:00:00"/>
    <d v="2025-05-18T00:00:00"/>
    <s v="HTL"/>
    <x v="4"/>
    <s v="USD"/>
    <n v="2084.27"/>
    <n v="1792.4721999999999"/>
    <n v="2084.27"/>
    <n v="290.45999999999998"/>
    <n v="249.79559999999998"/>
    <n v="290.45999999999998"/>
    <s v="SOFITEL LEGEND SANTA CLARA CARTAGENA"/>
    <s v="Colombia"/>
    <x v="6"/>
    <x v="0"/>
    <n v="0.13935814457819765"/>
  </r>
  <r>
    <x v="1"/>
    <x v="1"/>
    <n v="289"/>
    <x v="16"/>
    <n v="0"/>
    <s v="Ajuste por tipo de cambio"/>
    <d v="2025-05-14T00:00:00"/>
    <d v="2025-05-18T00:00:00"/>
    <s v="DES"/>
    <x v="9"/>
    <s v="USD"/>
    <n v="-14.07"/>
    <n v="-12.100199999999999"/>
    <n v="-14.07"/>
    <n v="-14.07"/>
    <n v="-12.100199999999999"/>
    <n v="-14.07"/>
    <s v="FEES"/>
    <n v="0"/>
    <x v="6"/>
    <x v="0"/>
    <n v="1"/>
  </r>
  <r>
    <x v="1"/>
    <x v="1"/>
    <n v="290"/>
    <x v="16"/>
    <n v="24966"/>
    <s v="Servicios"/>
    <d v="2025-05-16T00:00:00"/>
    <d v="2025-05-19T00:00:00"/>
    <s v="TRF"/>
    <x v="5"/>
    <s v="USD"/>
    <n v="3334.46"/>
    <n v="2867.6356000000001"/>
    <n v="3334.46"/>
    <n v="664.46"/>
    <n v="571.43560000000002"/>
    <n v="664.46"/>
    <s v="Holycow Holidays"/>
    <s v="India"/>
    <x v="6"/>
    <x v="0"/>
    <n v="0.19927064652147575"/>
  </r>
  <r>
    <x v="1"/>
    <x v="1"/>
    <n v="291"/>
    <x v="20"/>
    <n v="27301"/>
    <s v="VUELO CON KLM MEX-ATL-CDG-MEX"/>
    <d v="2025-06-03T00:00:00"/>
    <d v="2025-07-02T00:00:00"/>
    <s v="VLO"/>
    <x v="2"/>
    <s v="MXN"/>
    <n v="43519"/>
    <n v="2088.9120000000003"/>
    <n v="2437.0639999999999"/>
    <n v="0"/>
    <n v="0"/>
    <n v="0"/>
    <s v="TURISMO EX MAR, S.A. DE C.V."/>
    <s v="Mexico"/>
    <x v="14"/>
    <x v="0"/>
    <n v="0"/>
  </r>
  <r>
    <x v="1"/>
    <x v="1"/>
    <n v="291"/>
    <x v="20"/>
    <n v="0"/>
    <s v="EMISION DE BOLETO"/>
    <d v="2025-06-03T00:00:00"/>
    <d v="2025-07-02T00:00:00"/>
    <s v="HPS"/>
    <x v="1"/>
    <s v="MXN"/>
    <n v="700"/>
    <n v="33.6"/>
    <n v="39.200000000000003"/>
    <n v="700"/>
    <n v="33.6"/>
    <n v="39.200000000000003"/>
    <s v="FEES"/>
    <n v="0"/>
    <x v="14"/>
    <x v="0"/>
    <n v="1"/>
  </r>
  <r>
    <x v="1"/>
    <x v="1"/>
    <n v="292"/>
    <x v="16"/>
    <n v="27589"/>
    <s v="Hospedaje en Casa Monti"/>
    <d v="2025-05-05T00:00:00"/>
    <d v="2025-05-10T00:00:00"/>
    <s v="HTL"/>
    <x v="4"/>
    <s v="EUR"/>
    <n v="4613.6000000000004"/>
    <n v="4613.6000000000004"/>
    <n v="5351.7759999999998"/>
    <n v="0"/>
    <n v="0"/>
    <n v="0"/>
    <s v="HOTEL CASA MONTI ROMA"/>
    <s v="Italy"/>
    <x v="52"/>
    <x v="0"/>
    <n v="0"/>
  </r>
  <r>
    <x v="1"/>
    <x v="1"/>
    <n v="292"/>
    <x v="16"/>
    <n v="24237"/>
    <s v="Hospedaje en Roma"/>
    <d v="2025-04-22T00:00:00"/>
    <d v="2025-04-27T00:00:00"/>
    <s v="HTL"/>
    <x v="4"/>
    <s v="EUR"/>
    <n v="7500"/>
    <n v="7500"/>
    <n v="8700"/>
    <n v="702.64"/>
    <n v="702.64"/>
    <n v="815.06239999999991"/>
    <s v="BULGARI HOTEL ROMA"/>
    <s v="Italy"/>
    <x v="3"/>
    <x v="0"/>
    <n v="9.3685333333333329E-2"/>
  </r>
  <r>
    <x v="1"/>
    <x v="1"/>
    <n v="292"/>
    <x v="16"/>
    <n v="0"/>
    <s v="Sobrecomisión"/>
    <d v="2025-04-22T00:00:00"/>
    <d v="2025-05-10T00:00:00"/>
    <s v="HPS"/>
    <x v="1"/>
    <s v="EUR"/>
    <n v="625.33000000000004"/>
    <n v="625.33000000000004"/>
    <n v="725.38279999999997"/>
    <n v="625.33000000000004"/>
    <n v="625.33000000000004"/>
    <n v="725.38279999999997"/>
    <s v="FEES"/>
    <n v="0"/>
    <x v="3"/>
    <x v="0"/>
    <n v="1"/>
  </r>
  <r>
    <x v="1"/>
    <x v="1"/>
    <n v="293"/>
    <x v="16"/>
    <n v="24495"/>
    <s v="Vuelo México-Houston-Aspen-Houston-México"/>
    <d v="2025-07-14T00:00:00"/>
    <d v="2025-08-08T00:00:00"/>
    <s v="VLO"/>
    <x v="2"/>
    <s v="USD"/>
    <n v="1365.96"/>
    <n v="1174.7256"/>
    <n v="1365.96"/>
    <n v="44.56"/>
    <n v="38.321600000000004"/>
    <n v="44.56"/>
    <s v="United Airlines"/>
    <s v="United States"/>
    <x v="5"/>
    <x v="0"/>
    <n v="3.2621745878356617E-2"/>
  </r>
  <r>
    <x v="1"/>
    <x v="1"/>
    <n v="294"/>
    <x v="20"/>
    <n v="27591"/>
    <s v="Tour de Casa de la Virgen Maria, Efeso y Basilica de San Juan."/>
    <d v="2025-06-18T00:00:00"/>
    <d v="2025-06-18T00:00:00"/>
    <s v="ATR"/>
    <x v="0"/>
    <s v="EUR"/>
    <n v="1345.52"/>
    <n v="1345.52"/>
    <n v="1560.8031999999998"/>
    <n v="265.52"/>
    <n v="265.52"/>
    <n v="308.00319999999994"/>
    <s v="HIP TRAVEL"/>
    <s v="Turkey"/>
    <x v="33"/>
    <x v="0"/>
    <n v="0.19733634579939352"/>
  </r>
  <r>
    <x v="1"/>
    <x v="1"/>
    <n v="295"/>
    <x v="29"/>
    <n v="25372"/>
    <s v="Hoteles en Londres, Liverpool y Escocia"/>
    <d v="2025-07-16T00:00:00"/>
    <d v="2025-08-01T00:00:00"/>
    <s v="HTL"/>
    <x v="4"/>
    <s v="USD"/>
    <n v="67521.03"/>
    <n v="58068.085800000001"/>
    <n v="67521.03"/>
    <n v="6752.1"/>
    <n v="5806.8060000000005"/>
    <n v="6752.1"/>
    <s v="Queen Of Clubs Lifestyle Luxury Services LTD"/>
    <s v="United Kingdom"/>
    <x v="5"/>
    <x v="0"/>
    <n v="9.9999955569398169E-2"/>
  </r>
  <r>
    <x v="1"/>
    <x v="1"/>
    <n v="295"/>
    <x v="29"/>
    <n v="25372"/>
    <s v="Entradas, guia, transporte, tours."/>
    <d v="2025-07-16T00:00:00"/>
    <d v="2025-08-01T00:00:00"/>
    <s v="PKT"/>
    <x v="0"/>
    <s v="USD"/>
    <n v="64298.49"/>
    <n v="55296.701399999998"/>
    <n v="64298.49"/>
    <n v="7715.82"/>
    <n v="6635.6052"/>
    <n v="7715.82"/>
    <s v="Queen Of Clubs Lifestyle Luxury Services LTD"/>
    <s v="United Kingdom"/>
    <x v="5"/>
    <x v="0"/>
    <n v="0.12000001866295772"/>
  </r>
  <r>
    <x v="1"/>
    <x v="1"/>
    <n v="295"/>
    <x v="29"/>
    <n v="25372"/>
    <s v="Helicoptero sobre Lago Ness"/>
    <d v="2025-07-29T00:00:00"/>
    <d v="2025-08-29T00:00:00"/>
    <s v="ATR"/>
    <x v="0"/>
    <s v="USD"/>
    <n v="15876.38"/>
    <n v="13653.686799999999"/>
    <n v="15876.38"/>
    <n v="1905.17"/>
    <n v="1638.4462000000001"/>
    <n v="1905.17"/>
    <s v="Queen Of Clubs Lifestyle Luxury Services LTD"/>
    <s v="United Kingdom"/>
    <x v="9"/>
    <x v="0"/>
    <n v="0.12000027714126268"/>
  </r>
  <r>
    <x v="1"/>
    <x v="1"/>
    <n v="295"/>
    <x v="29"/>
    <n v="27721"/>
    <s v="Compra de boleto de avion."/>
    <d v="2025-07-16T00:00:00"/>
    <d v="2025-07-30T00:00:00"/>
    <s v="VLO"/>
    <x v="2"/>
    <s v="USD"/>
    <n v="4680"/>
    <n v="4024.7999999999997"/>
    <n v="4680"/>
    <n v="0"/>
    <n v="0"/>
    <n v="0"/>
    <s v="TURISMO EXMAR"/>
    <s v="Mexico"/>
    <x v="5"/>
    <x v="0"/>
    <n v="0"/>
  </r>
  <r>
    <x v="1"/>
    <x v="1"/>
    <n v="295"/>
    <x v="29"/>
    <n v="27721"/>
    <s v="Cambio de boleto"/>
    <d v="2025-07-16T00:00:00"/>
    <d v="2025-08-04T00:00:00"/>
    <s v="VLO"/>
    <x v="2"/>
    <s v="USD"/>
    <n v="1335.82"/>
    <n v="1148.8052"/>
    <n v="1335.82"/>
    <n v="0"/>
    <n v="0"/>
    <n v="0"/>
    <s v="TURISMO EXMAR"/>
    <s v="Mexico"/>
    <x v="5"/>
    <x v="0"/>
    <n v="0"/>
  </r>
  <r>
    <x v="1"/>
    <x v="1"/>
    <n v="295"/>
    <x v="29"/>
    <n v="27721"/>
    <s v="Cambio de boleto"/>
    <d v="2025-07-16T00:00:00"/>
    <d v="2025-08-04T00:00:00"/>
    <s v="VLO"/>
    <x v="2"/>
    <s v="USD"/>
    <n v="331.08"/>
    <n v="284.72879999999998"/>
    <n v="331.08"/>
    <n v="0"/>
    <n v="0"/>
    <n v="0"/>
    <s v="TURISMO EXMAR"/>
    <s v="Mexico"/>
    <x v="5"/>
    <x v="0"/>
    <n v="0"/>
  </r>
  <r>
    <x v="1"/>
    <x v="1"/>
    <n v="295"/>
    <x v="29"/>
    <n v="27721"/>
    <s v="Compra de boleto"/>
    <d v="2025-07-16T00:00:00"/>
    <d v="2025-08-01T00:00:00"/>
    <s v="VLO"/>
    <x v="2"/>
    <s v="USD"/>
    <n v="5234.45"/>
    <n v="4501.6269999999995"/>
    <n v="5234.45"/>
    <n v="0"/>
    <n v="0"/>
    <n v="0"/>
    <s v="TURISMO EXMAR"/>
    <s v="Mexico"/>
    <x v="5"/>
    <x v="0"/>
    <n v="0"/>
  </r>
  <r>
    <x v="1"/>
    <x v="1"/>
    <n v="295"/>
    <x v="29"/>
    <n v="27721"/>
    <s v="Compra de boleto"/>
    <d v="2025-07-16T00:00:00"/>
    <d v="2025-08-01T00:00:00"/>
    <s v="VLO"/>
    <x v="2"/>
    <s v="USD"/>
    <n v="5234.45"/>
    <n v="4501.6269999999995"/>
    <n v="5234.45"/>
    <n v="0"/>
    <n v="0"/>
    <n v="0"/>
    <s v="TURISMO EXMAR"/>
    <s v="Mexico"/>
    <x v="5"/>
    <x v="0"/>
    <n v="0"/>
  </r>
  <r>
    <x v="1"/>
    <x v="1"/>
    <n v="295"/>
    <x v="29"/>
    <n v="27721"/>
    <s v="Compra de boleto"/>
    <d v="2025-07-16T00:00:00"/>
    <d v="2025-08-01T00:00:00"/>
    <s v="VLO"/>
    <x v="2"/>
    <s v="USD"/>
    <n v="5234.45"/>
    <n v="4501.6269999999995"/>
    <n v="5234.45"/>
    <n v="0"/>
    <n v="0"/>
    <n v="0"/>
    <s v="TURISMO EXMAR"/>
    <s v="Mexico"/>
    <x v="5"/>
    <x v="0"/>
    <n v="0"/>
  </r>
  <r>
    <x v="1"/>
    <x v="1"/>
    <n v="295"/>
    <x v="29"/>
    <n v="27721"/>
    <s v="Compra de boleto"/>
    <d v="2025-07-16T00:00:00"/>
    <d v="2025-08-01T00:00:00"/>
    <s v="VLO"/>
    <x v="2"/>
    <s v="USD"/>
    <n v="5234.45"/>
    <n v="4501.6269999999995"/>
    <n v="5234.45"/>
    <n v="0"/>
    <n v="0"/>
    <n v="0"/>
    <s v="TURISMO EXMAR"/>
    <s v="Mexico"/>
    <x v="5"/>
    <x v="0"/>
    <n v="0"/>
  </r>
  <r>
    <x v="1"/>
    <x v="1"/>
    <n v="295"/>
    <x v="29"/>
    <n v="25372"/>
    <s v="Traslados y tours extras del viaje"/>
    <d v="2025-07-16T00:00:00"/>
    <d v="2025-08-01T00:00:00"/>
    <s v="ATR"/>
    <x v="0"/>
    <s v="USD"/>
    <n v="6000"/>
    <n v="5160"/>
    <n v="6000"/>
    <n v="1099.82"/>
    <n v="945.84519999999998"/>
    <n v="1099.82"/>
    <s v="Queen Of Clubs Lifestyle Luxury Services LTD"/>
    <s v="United Kingdom"/>
    <x v="5"/>
    <x v="0"/>
    <n v="0.18330333333333332"/>
  </r>
  <r>
    <x v="1"/>
    <x v="1"/>
    <n v="296"/>
    <x v="29"/>
    <n v="25240"/>
    <s v="Vuelo Javier Bravo Soler"/>
    <d v="2025-10-28T00:00:00"/>
    <d v="2025-11-14T00:00:00"/>
    <s v="VLO"/>
    <x v="2"/>
    <s v="USD"/>
    <n v="4272.01"/>
    <n v="3673.9286000000002"/>
    <n v="4272.01"/>
    <n v="731.9"/>
    <n v="629.43399999999997"/>
    <n v="731.9"/>
    <s v="DELTA AIR LINES"/>
    <s v="United States"/>
    <x v="22"/>
    <x v="0"/>
    <n v="0.17132450532653246"/>
  </r>
  <r>
    <x v="1"/>
    <x v="1"/>
    <n v="296"/>
    <x v="29"/>
    <n v="0"/>
    <s v="Emision Javier Bravo Soler y Daniela Arenas Novelo.Favor de descontar los $70 dolares del fee de las comisiones."/>
    <d v="2025-10-28T00:00:00"/>
    <d v="2025-11-14T00:00:00"/>
    <s v="HPS"/>
    <x v="1"/>
    <s v="USD"/>
    <n v="70"/>
    <n v="60.199999999999996"/>
    <n v="70"/>
    <n v="70"/>
    <n v="60.199999999999996"/>
    <n v="70"/>
    <s v="FEES"/>
    <n v="0"/>
    <x v="22"/>
    <x v="0"/>
    <n v="1"/>
  </r>
  <r>
    <x v="1"/>
    <x v="1"/>
    <n v="296"/>
    <x v="29"/>
    <n v="25240"/>
    <s v="Vuelo Daniela Arenas Novelo"/>
    <d v="2025-10-28T00:00:00"/>
    <d v="2025-11-14T00:00:00"/>
    <s v="VLO"/>
    <x v="2"/>
    <s v="USD"/>
    <n v="4272.01"/>
    <n v="3673.9286000000002"/>
    <n v="4272.01"/>
    <n v="731.9"/>
    <n v="629.43399999999997"/>
    <n v="731.9"/>
    <s v="DELTA AIR LINES"/>
    <s v="United States"/>
    <x v="22"/>
    <x v="0"/>
    <n v="0.17132450532653246"/>
  </r>
  <r>
    <x v="1"/>
    <x v="1"/>
    <n v="297"/>
    <x v="23"/>
    <n v="23966"/>
    <s v="VUELO LHR - OSL"/>
    <d v="2025-05-02T00:00:00"/>
    <d v="2025-05-05T00:00:00"/>
    <s v="VLO"/>
    <x v="2"/>
    <s v="USD"/>
    <n v="2266"/>
    <n v="1948.76"/>
    <n v="2266"/>
    <n v="0"/>
    <n v="0"/>
    <n v="0"/>
    <s v="British Airways"/>
    <s v="United Kingdom"/>
    <x v="4"/>
    <x v="0"/>
    <n v="0"/>
  </r>
  <r>
    <x v="1"/>
    <x v="1"/>
    <n v="297"/>
    <x v="23"/>
    <n v="0"/>
    <s v="FEE DE EMISION"/>
    <d v="2025-05-02T00:00:00"/>
    <d v="2025-05-05T00:00:00"/>
    <s v="HPS"/>
    <x v="1"/>
    <s v="USD"/>
    <n v="70"/>
    <n v="60.199999999999996"/>
    <n v="70"/>
    <n v="70"/>
    <n v="60.199999999999996"/>
    <n v="70"/>
    <s v="FEES"/>
    <n v="0"/>
    <x v="4"/>
    <x v="0"/>
    <n v="1"/>
  </r>
  <r>
    <x v="1"/>
    <x v="1"/>
    <n v="297"/>
    <x v="23"/>
    <n v="27613"/>
    <s v="HOTEL OSLO"/>
    <d v="2025-05-02T00:00:00"/>
    <d v="2025-05-05T00:00:00"/>
    <s v="HTL"/>
    <x v="4"/>
    <s v="USD"/>
    <n v="1631.34"/>
    <n v="1402.9523999999999"/>
    <n v="1631.34"/>
    <n v="122.45"/>
    <n v="105.307"/>
    <n v="122.45"/>
    <s v="SOMMERRO"/>
    <s v="Norway"/>
    <x v="4"/>
    <x v="0"/>
    <n v="7.5060992803462193E-2"/>
  </r>
  <r>
    <x v="1"/>
    <x v="1"/>
    <n v="298"/>
    <x v="28"/>
    <n v="27633"/>
    <s v="Hospedaje"/>
    <d v="2025-05-14T00:00:00"/>
    <d v="2025-05-18T00:00:00"/>
    <s v="HTL"/>
    <x v="4"/>
    <s v="USD"/>
    <n v="8244"/>
    <n v="7089.84"/>
    <n v="8244"/>
    <n v="600"/>
    <n v="516"/>
    <n v="600"/>
    <s v="FOUR SEASONS RESORT TAMARINDO"/>
    <s v="Mexico"/>
    <x v="6"/>
    <x v="0"/>
    <n v="7.2780203784570591E-2"/>
  </r>
  <r>
    <x v="1"/>
    <x v="1"/>
    <n v="299"/>
    <x v="24"/>
    <n v="23376"/>
    <s v="Renta de Casa"/>
    <d v="2025-07-03T00:00:00"/>
    <d v="2025-07-08T00:00:00"/>
    <s v="HTL"/>
    <x v="4"/>
    <s v="EUR"/>
    <n v="8185"/>
    <n v="8185"/>
    <n v="9494.5999999999985"/>
    <n v="584.38"/>
    <n v="584.38"/>
    <n v="677.88079999999991"/>
    <s v="One Fine Stay"/>
    <s v="United Kingdom"/>
    <x v="16"/>
    <x v="0"/>
    <n v="7.1396456933414787E-2"/>
  </r>
  <r>
    <x v="1"/>
    <x v="1"/>
    <n v="300"/>
    <x v="16"/>
    <n v="27647"/>
    <s v="Hospedaje"/>
    <d v="2025-03-31T00:00:00"/>
    <d v="2025-04-10T00:00:00"/>
    <s v="HTL"/>
    <x v="4"/>
    <s v="USD"/>
    <n v="4198.3999999999996"/>
    <n v="3610.6239999999998"/>
    <n v="4198.3999999999996"/>
    <n v="441.77"/>
    <n v="379.92219999999998"/>
    <n v="441.77"/>
    <s v="FOUR SEASONS HOTEL FIRENZE"/>
    <s v="Italy"/>
    <x v="37"/>
    <x v="0"/>
    <n v="0.10522341844512195"/>
  </r>
  <r>
    <x v="1"/>
    <x v="1"/>
    <n v="300"/>
    <x v="16"/>
    <n v="27301"/>
    <s v="Vuelo México-París-Florencia/París-México"/>
    <d v="2025-03-31T00:00:00"/>
    <d v="2025-04-10T00:00:00"/>
    <s v="VLO"/>
    <x v="2"/>
    <s v="USD"/>
    <n v="7534.79"/>
    <n v="6479.9193999999998"/>
    <n v="7534.79"/>
    <n v="0"/>
    <n v="0"/>
    <n v="0"/>
    <s v="TURISMO EX MAR, S.A. DE C.V."/>
    <s v="Mexico"/>
    <x v="37"/>
    <x v="0"/>
    <n v="0"/>
  </r>
  <r>
    <x v="1"/>
    <x v="1"/>
    <n v="300"/>
    <x v="16"/>
    <n v="27965"/>
    <s v="Hospedaje en Venecia"/>
    <d v="2025-04-06T00:00:00"/>
    <d v="2025-04-08T00:00:00"/>
    <s v="HTL"/>
    <x v="4"/>
    <s v="USD"/>
    <n v="5517"/>
    <n v="4744.62"/>
    <n v="5517"/>
    <n v="1335.03"/>
    <n v="1148.1258"/>
    <n v="1335.03"/>
    <s v="AMAN VENICE"/>
    <s v="Italy"/>
    <x v="38"/>
    <x v="0"/>
    <n v="0.24198477433387711"/>
  </r>
  <r>
    <x v="1"/>
    <x v="1"/>
    <n v="300"/>
    <x v="16"/>
    <n v="26650"/>
    <s v="Hospedaje en Roma"/>
    <d v="2025-03-31T00:00:00"/>
    <d v="2025-04-10T00:00:00"/>
    <s v="HTL"/>
    <x v="4"/>
    <s v="USD"/>
    <n v="9056.2000000000007"/>
    <n v="7788.3320000000003"/>
    <n v="9056.2000000000007"/>
    <n v="905.62"/>
    <n v="778.83320000000003"/>
    <n v="905.62"/>
    <s v="HOTEL EDEN"/>
    <s v="Italy"/>
    <x v="37"/>
    <x v="0"/>
    <n v="9.9999999999999992E-2"/>
  </r>
  <r>
    <x v="1"/>
    <x v="1"/>
    <n v="300"/>
    <x v="16"/>
    <n v="27115"/>
    <s v="Hospedaje en Reschio"/>
    <d v="2025-03-31T00:00:00"/>
    <d v="2025-04-10T00:00:00"/>
    <s v="HTL"/>
    <x v="4"/>
    <s v="USD"/>
    <n v="6725.4"/>
    <n v="5783.8440000000001"/>
    <n v="6725.4"/>
    <n v="672.54"/>
    <n v="578.38439999999991"/>
    <n v="672.54"/>
    <s v="RESCHIO HOTEL"/>
    <s v="Italy"/>
    <x v="37"/>
    <x v="0"/>
    <n v="0.1"/>
  </r>
  <r>
    <x v="1"/>
    <x v="1"/>
    <n v="300"/>
    <x v="16"/>
    <n v="25780"/>
    <s v="Traslado"/>
    <d v="2025-03-31T00:00:00"/>
    <d v="2025-04-10T00:00:00"/>
    <s v="TRF"/>
    <x v="5"/>
    <s v="USD"/>
    <n v="134.80000000000001"/>
    <n v="115.92800000000001"/>
    <n v="134.80000000000001"/>
    <n v="20.22"/>
    <n v="17.389199999999999"/>
    <n v="20.22"/>
    <s v="ROLZO"/>
    <s v="United Kingdom"/>
    <x v="37"/>
    <x v="0"/>
    <n v="0.14999999999999997"/>
  </r>
  <r>
    <x v="1"/>
    <x v="1"/>
    <n v="300"/>
    <x v="16"/>
    <n v="25780"/>
    <s v="Traslado"/>
    <d v="2025-03-31T00:00:00"/>
    <d v="2025-04-10T00:00:00"/>
    <s v="TRF"/>
    <x v="5"/>
    <s v="USD"/>
    <n v="134.80000000000001"/>
    <n v="115.92800000000001"/>
    <n v="134.80000000000001"/>
    <n v="20.22"/>
    <n v="17.389199999999999"/>
    <n v="20.22"/>
    <s v="ROLZO"/>
    <s v="United Kingdom"/>
    <x v="37"/>
    <x v="0"/>
    <n v="0.14999999999999997"/>
  </r>
  <r>
    <x v="1"/>
    <x v="1"/>
    <n v="300"/>
    <x v="16"/>
    <n v="28705"/>
    <s v="Hospedaje en Venice Simplon"/>
    <d v="2025-03-31T00:00:00"/>
    <d v="2025-04-10T00:00:00"/>
    <s v="HTL"/>
    <x v="4"/>
    <s v="USD"/>
    <n v="14860.26"/>
    <n v="12779.8236"/>
    <n v="14860.26"/>
    <n v="3712.03"/>
    <n v="3192.3458000000001"/>
    <n v="3712.03"/>
    <s v="VENICE SIMPLON ORIENT EXPRESS A BELMOND TRAIN"/>
    <s v="United Kingdom"/>
    <x v="37"/>
    <x v="0"/>
    <n v="0.24979576400412914"/>
  </r>
  <r>
    <x v="1"/>
    <x v="1"/>
    <n v="301"/>
    <x v="16"/>
    <n v="27650"/>
    <s v="Servicios con proveedor de China"/>
    <d v="2025-05-03T00:00:00"/>
    <d v="2025-05-07T00:00:00"/>
    <s v="ATR"/>
    <x v="0"/>
    <s v="USD"/>
    <n v="2408.6799999999998"/>
    <n v="2071.4647999999997"/>
    <n v="2408.6799999999998"/>
    <n v="268.68"/>
    <n v="231.06479999999999"/>
    <n v="268.68"/>
    <s v="WILDCHINA"/>
    <s v="China"/>
    <x v="4"/>
    <x v="0"/>
    <n v="0.11154657322682965"/>
  </r>
  <r>
    <x v="1"/>
    <x v="1"/>
    <n v="302"/>
    <x v="22"/>
    <n v="27670"/>
    <s v="TORDRILLO MOUNTAIN LODGE"/>
    <d v="2025-08-19T00:00:00"/>
    <d v="2025-08-30T00:00:00"/>
    <s v="HTL"/>
    <x v="4"/>
    <s v="USD"/>
    <n v="56554.95"/>
    <n v="48637.256999999998"/>
    <n v="56554.95"/>
    <n v="5640"/>
    <n v="4850.3999999999996"/>
    <n v="5640"/>
    <s v="TORDRILLO MOUNTAIN LODGE"/>
    <s v="United States"/>
    <x v="11"/>
    <x v="0"/>
    <n v="9.9726018677410211E-2"/>
  </r>
  <r>
    <x v="1"/>
    <x v="1"/>
    <n v="302"/>
    <x v="22"/>
    <n v="24894"/>
    <s v="CHARTER YACHT ALASKA"/>
    <d v="2025-08-19T00:00:00"/>
    <d v="2025-08-30T00:00:00"/>
    <s v="CRC"/>
    <x v="8"/>
    <s v="USD"/>
    <n v="132300"/>
    <n v="113778"/>
    <n v="132300"/>
    <n v="7350"/>
    <n v="6321"/>
    <n v="7350"/>
    <s v="DAWE YACHTS"/>
    <s v="Argentina"/>
    <x v="11"/>
    <x v="0"/>
    <n v="5.5555555555555552E-2"/>
  </r>
  <r>
    <x v="1"/>
    <x v="1"/>
    <n v="302"/>
    <x v="22"/>
    <n v="28934"/>
    <s v="TE AIZA HADDAD CARLOS RICARDO MR"/>
    <d v="2025-08-22T00:00:00"/>
    <d v="2025-08-22T00:00:00"/>
    <s v="VLO"/>
    <x v="2"/>
    <s v="USD"/>
    <n v="356.8"/>
    <n v="306.84800000000001"/>
    <n v="356.8"/>
    <n v="0"/>
    <n v="0"/>
    <n v="0"/>
    <s v="F1S USA"/>
    <s v="United States"/>
    <x v="11"/>
    <x v="0"/>
    <n v="0"/>
  </r>
  <r>
    <x v="1"/>
    <x v="1"/>
    <n v="302"/>
    <x v="22"/>
    <n v="28934"/>
    <s v="TE HOJEL SCHUMACHER GINA CHRISTINE MRS"/>
    <d v="2025-08-22T00:00:00"/>
    <d v="2025-08-22T00:00:00"/>
    <s v="VLO"/>
    <x v="2"/>
    <s v="USD"/>
    <n v="356.8"/>
    <n v="306.84800000000001"/>
    <n v="356.8"/>
    <n v="0"/>
    <n v="0"/>
    <n v="0"/>
    <s v="F1S USA"/>
    <s v="United States"/>
    <x v="11"/>
    <x v="0"/>
    <n v="0"/>
  </r>
  <r>
    <x v="1"/>
    <x v="1"/>
    <n v="302"/>
    <x v="22"/>
    <n v="28934"/>
    <s v="TE AIZA HOJEL CAROLINA MSS"/>
    <d v="2025-08-22T00:00:00"/>
    <d v="2025-08-22T00:00:00"/>
    <s v="VLO"/>
    <x v="2"/>
    <s v="USD"/>
    <n v="356.8"/>
    <n v="306.84800000000001"/>
    <n v="356.8"/>
    <n v="0"/>
    <n v="0"/>
    <n v="0"/>
    <s v="F1S USA"/>
    <s v="United States"/>
    <x v="11"/>
    <x v="0"/>
    <n v="0"/>
  </r>
  <r>
    <x v="1"/>
    <x v="1"/>
    <n v="302"/>
    <x v="22"/>
    <n v="28934"/>
    <s v="TE AIZA HOJEL CHRISTIAN ANDRES MR"/>
    <d v="2025-08-22T00:00:00"/>
    <d v="2025-08-22T00:00:00"/>
    <s v="VLO"/>
    <x v="2"/>
    <s v="USD"/>
    <n v="356.8"/>
    <n v="306.84800000000001"/>
    <n v="356.8"/>
    <n v="0"/>
    <n v="0"/>
    <n v="0"/>
    <s v="F1S USA"/>
    <s v="United States"/>
    <x v="11"/>
    <x v="0"/>
    <n v="0"/>
  </r>
  <r>
    <x v="1"/>
    <x v="1"/>
    <n v="302"/>
    <x v="22"/>
    <n v="28934"/>
    <s v="TE AIZA HOJEL CARLOS RICARDO MR"/>
    <d v="2025-08-22T00:00:00"/>
    <d v="2025-08-22T00:00:00"/>
    <s v="VLO"/>
    <x v="2"/>
    <s v="USD"/>
    <n v="356.8"/>
    <n v="306.84800000000001"/>
    <n v="356.8"/>
    <n v="0"/>
    <n v="0"/>
    <n v="0"/>
    <s v="F1S USA"/>
    <s v="United States"/>
    <x v="11"/>
    <x v="0"/>
    <n v="0"/>
  </r>
  <r>
    <x v="1"/>
    <x v="1"/>
    <n v="302"/>
    <x v="22"/>
    <n v="28934"/>
    <s v="TE ROJAS MARTINEZ PAULA MSS"/>
    <d v="2025-08-22T00:00:00"/>
    <d v="2025-08-22T00:00:00"/>
    <s v="VLO"/>
    <x v="2"/>
    <s v="USD"/>
    <n v="356.8"/>
    <n v="306.84800000000001"/>
    <n v="356.8"/>
    <n v="0"/>
    <n v="0"/>
    <n v="0"/>
    <s v="F1S USA"/>
    <s v="United States"/>
    <x v="11"/>
    <x v="0"/>
    <n v="0"/>
  </r>
  <r>
    <x v="1"/>
    <x v="1"/>
    <n v="302"/>
    <x v="22"/>
    <n v="28934"/>
    <s v="TE AIZA HADDAD CARLOS RICARDO MR"/>
    <d v="2025-08-17T00:00:00"/>
    <s v="0000-00-00"/>
    <s v="VLO"/>
    <x v="2"/>
    <s v="USD"/>
    <n v="1835.02"/>
    <n v="1578.1171999999999"/>
    <n v="1835.02"/>
    <n v="32.6"/>
    <n v="28.036000000000001"/>
    <n v="32.6"/>
    <s v="F1S USA"/>
    <s v="United States"/>
    <x v="11"/>
    <x v="0"/>
    <n v="1.7765473945788059E-2"/>
  </r>
  <r>
    <x v="1"/>
    <x v="1"/>
    <n v="302"/>
    <x v="22"/>
    <n v="28934"/>
    <s v="TE HOJEL SCHUMACHER GINA CHRISTINE MRS"/>
    <d v="2025-08-17T00:00:00"/>
    <s v="0000-00-00"/>
    <s v="VLO"/>
    <x v="2"/>
    <s v="USD"/>
    <n v="1835.02"/>
    <n v="1578.1171999999999"/>
    <n v="1835.02"/>
    <n v="32.6"/>
    <n v="28.036000000000001"/>
    <n v="32.6"/>
    <s v="F1S USA"/>
    <s v="United States"/>
    <x v="11"/>
    <x v="0"/>
    <n v="1.7765473945788059E-2"/>
  </r>
  <r>
    <x v="1"/>
    <x v="1"/>
    <n v="302"/>
    <x v="22"/>
    <n v="28934"/>
    <s v="TE AIZA HOJEL CAROLINA MSS"/>
    <d v="2025-08-17T00:00:00"/>
    <s v="0000-00-00"/>
    <s v="VLO"/>
    <x v="2"/>
    <s v="USD"/>
    <n v="1835.02"/>
    <n v="1578.1171999999999"/>
    <n v="1835.02"/>
    <n v="32.6"/>
    <n v="28.036000000000001"/>
    <n v="32.6"/>
    <s v="F1S USA"/>
    <s v="United States"/>
    <x v="11"/>
    <x v="0"/>
    <n v="1.7765473945788059E-2"/>
  </r>
  <r>
    <x v="1"/>
    <x v="1"/>
    <n v="302"/>
    <x v="22"/>
    <n v="28934"/>
    <s v="TE AIZA HADDAD CARLOS RICARDO MR"/>
    <d v="2025-08-29T00:00:00"/>
    <s v="0000-00-00"/>
    <s v="VLO"/>
    <x v="2"/>
    <s v="USD"/>
    <n v="505.7"/>
    <n v="434.90199999999999"/>
    <n v="505.7"/>
    <n v="0"/>
    <n v="0"/>
    <n v="0"/>
    <s v="F1S USA"/>
    <s v="United States"/>
    <x v="12"/>
    <x v="0"/>
    <n v="0"/>
  </r>
  <r>
    <x v="1"/>
    <x v="1"/>
    <n v="302"/>
    <x v="22"/>
    <n v="28934"/>
    <s v="TE HOJEL SCHUMACHER GINA CHRISTINE MRS"/>
    <d v="2025-08-29T00:00:00"/>
    <s v="0000-00-00"/>
    <s v="VLO"/>
    <x v="2"/>
    <s v="USD"/>
    <n v="505.7"/>
    <n v="434.90199999999999"/>
    <n v="505.7"/>
    <n v="0"/>
    <n v="0"/>
    <n v="0"/>
    <s v="F1S USA"/>
    <s v="United States"/>
    <x v="12"/>
    <x v="0"/>
    <n v="0"/>
  </r>
  <r>
    <x v="1"/>
    <x v="1"/>
    <n v="302"/>
    <x v="22"/>
    <n v="28934"/>
    <s v="TE AIZA HOJEL CAROLINA MSS"/>
    <d v="2025-08-29T00:00:00"/>
    <s v="0000-00-00"/>
    <s v="VLO"/>
    <x v="2"/>
    <s v="USD"/>
    <n v="505.7"/>
    <n v="434.90199999999999"/>
    <n v="505.7"/>
    <n v="0"/>
    <n v="0"/>
    <n v="0"/>
    <s v="F1S USA"/>
    <s v="United States"/>
    <x v="12"/>
    <x v="0"/>
    <n v="0"/>
  </r>
  <r>
    <x v="1"/>
    <x v="1"/>
    <n v="302"/>
    <x v="22"/>
    <n v="28934"/>
    <s v="TE AIZA HOJEL CHRISTIAN ANDRES MR"/>
    <d v="2025-08-29T00:00:00"/>
    <s v="0000-00-00"/>
    <s v="VLO"/>
    <x v="2"/>
    <s v="USD"/>
    <n v="505.7"/>
    <n v="434.90199999999999"/>
    <n v="505.7"/>
    <n v="0"/>
    <n v="0"/>
    <n v="0"/>
    <s v="F1S USA"/>
    <s v="United States"/>
    <x v="12"/>
    <x v="0"/>
    <n v="0"/>
  </r>
  <r>
    <x v="1"/>
    <x v="1"/>
    <n v="302"/>
    <x v="22"/>
    <n v="28934"/>
    <s v="TE AIZA HOJEL CARLOS RICARDO MR"/>
    <d v="2025-08-29T00:00:00"/>
    <s v="0000-00-00"/>
    <s v="VLO"/>
    <x v="2"/>
    <s v="USD"/>
    <n v="505.7"/>
    <n v="434.90199999999999"/>
    <n v="505.7"/>
    <n v="0"/>
    <n v="0"/>
    <n v="0"/>
    <s v="F1S USA"/>
    <s v="United States"/>
    <x v="12"/>
    <x v="0"/>
    <n v="0"/>
  </r>
  <r>
    <x v="1"/>
    <x v="1"/>
    <n v="302"/>
    <x v="22"/>
    <n v="28934"/>
    <s v="TE ROJAS MARTINEZ PAULA MSS"/>
    <d v="2025-08-29T00:00:00"/>
    <s v="0000-00-00"/>
    <s v="VLO"/>
    <x v="2"/>
    <s v="USD"/>
    <n v="505.7"/>
    <n v="434.90199999999999"/>
    <n v="505.7"/>
    <n v="0"/>
    <n v="0"/>
    <n v="0"/>
    <s v="F1S USA"/>
    <s v="United States"/>
    <x v="12"/>
    <x v="0"/>
    <n v="0"/>
  </r>
  <r>
    <x v="1"/>
    <x v="1"/>
    <n v="302"/>
    <x v="22"/>
    <n v="28934"/>
    <s v="TE SANCHEZ NAVARRO LEBRIJA JUAN ANDRES MR"/>
    <d v="2025-01-04T00:00:00"/>
    <s v="0000-00-00"/>
    <s v="VLO"/>
    <x v="2"/>
    <s v="USD"/>
    <n v="899.2"/>
    <n v="773.31200000000001"/>
    <n v="899.2"/>
    <n v="0"/>
    <n v="0"/>
    <n v="0"/>
    <s v="F1S USA"/>
    <s v="United States"/>
    <x v="40"/>
    <x v="0"/>
    <n v="0"/>
  </r>
  <r>
    <x v="1"/>
    <x v="1"/>
    <n v="302"/>
    <x v="22"/>
    <n v="28934"/>
    <s v="TE SANCHEZ NAVARRO LEBRIJA EDUARDO MR"/>
    <d v="2025-01-04T00:00:00"/>
    <s v="0000-00-00"/>
    <s v="VLO"/>
    <x v="2"/>
    <s v="USD"/>
    <n v="899.2"/>
    <n v="773.31200000000001"/>
    <n v="899.2"/>
    <n v="0"/>
    <n v="0"/>
    <n v="0"/>
    <s v="F1S USA"/>
    <s v="United States"/>
    <x v="40"/>
    <x v="0"/>
    <n v="0"/>
  </r>
  <r>
    <x v="1"/>
    <x v="1"/>
    <n v="302"/>
    <x v="22"/>
    <n v="0"/>
    <s v="FEE TKT"/>
    <d v="2025-01-04T00:00:00"/>
    <d v="2025-08-30T00:00:00"/>
    <s v="HPS"/>
    <x v="1"/>
    <s v="USD"/>
    <n v="245"/>
    <n v="210.7"/>
    <n v="245"/>
    <n v="245"/>
    <n v="210.7"/>
    <n v="245"/>
    <s v="FEES"/>
    <n v="0"/>
    <x v="40"/>
    <x v="0"/>
    <n v="1"/>
  </r>
  <r>
    <x v="1"/>
    <x v="1"/>
    <n v="302"/>
    <x v="22"/>
    <n v="0"/>
    <s v="DIFERENCIA A FAVOR"/>
    <d v="2025-01-04T00:00:00"/>
    <d v="2025-08-30T00:00:00"/>
    <s v="HPS"/>
    <x v="1"/>
    <s v="USD"/>
    <n v="1.65"/>
    <n v="1.4189999999999998"/>
    <n v="1.65"/>
    <n v="1.65"/>
    <n v="1.4189999999999998"/>
    <n v="1.65"/>
    <s v="FEES"/>
    <n v="0"/>
    <x v="40"/>
    <x v="0"/>
    <n v="1"/>
  </r>
  <r>
    <x v="1"/>
    <x v="1"/>
    <n v="303"/>
    <x v="22"/>
    <n v="27672"/>
    <s v="MERIDA"/>
    <d v="2025-12-20T00:00:00"/>
    <d v="2025-12-27T00:00:00"/>
    <s v="PKT"/>
    <x v="0"/>
    <s v="USD"/>
    <n v="21529.03"/>
    <n v="18514.965799999998"/>
    <n v="21529.03"/>
    <n v="4804.1499999999996"/>
    <n v="4131.5689999999995"/>
    <n v="4804.1499999999996"/>
    <s v="MX3 TRAVEL"/>
    <s v="Mexico"/>
    <x v="0"/>
    <x v="0"/>
    <n v="0.22314753614073649"/>
  </r>
  <r>
    <x v="1"/>
    <x v="1"/>
    <n v="303"/>
    <x v="22"/>
    <n v="0"/>
    <s v="FEE STRIPE"/>
    <d v="2025-12-20T00:00:00"/>
    <d v="2025-12-27T00:00:00"/>
    <s v="HPS"/>
    <x v="1"/>
    <s v="USD"/>
    <n v="925.24"/>
    <n v="795.70640000000003"/>
    <n v="925.24"/>
    <n v="925.24"/>
    <n v="795.70640000000003"/>
    <n v="925.24"/>
    <s v="FEES"/>
    <n v="0"/>
    <x v="0"/>
    <x v="0"/>
    <n v="1"/>
  </r>
  <r>
    <x v="1"/>
    <x v="1"/>
    <n v="304"/>
    <x v="19"/>
    <n v="23331"/>
    <s v="Hospedaje, tours y transfers"/>
    <d v="2025-08-06T00:00:00"/>
    <d v="2025-08-13T00:00:00"/>
    <s v="PKT"/>
    <x v="0"/>
    <s v="EUR"/>
    <n v="19754.900000000001"/>
    <n v="19754.900000000001"/>
    <n v="22915.684000000001"/>
    <n v="889.9"/>
    <n v="889.9"/>
    <n v="1032.2839999999999"/>
    <s v="Icons &amp; Styles"/>
    <s v="Turkey"/>
    <x v="45"/>
    <x v="0"/>
    <n v="4.5047051617573351E-2"/>
  </r>
  <r>
    <x v="1"/>
    <x v="1"/>
    <n v="304"/>
    <x v="19"/>
    <n v="24263"/>
    <s v="Vuelos"/>
    <d v="2025-08-06T00:00:00"/>
    <d v="2025-08-06T00:00:00"/>
    <s v="ABC"/>
    <x v="2"/>
    <s v="EUR"/>
    <n v="4162.33"/>
    <n v="4162.33"/>
    <n v="4828.3027999999995"/>
    <n v="0"/>
    <n v="0"/>
    <n v="0"/>
    <s v="Turkish Airlines"/>
    <s v="Turkey"/>
    <x v="45"/>
    <x v="0"/>
    <n v="0"/>
  </r>
  <r>
    <x v="1"/>
    <x v="1"/>
    <n v="304"/>
    <x v="19"/>
    <n v="0"/>
    <s v="Emisión vuelos"/>
    <d v="2025-08-06T00:00:00"/>
    <d v="2025-08-13T00:00:00"/>
    <s v="HPS"/>
    <x v="1"/>
    <s v="EUR"/>
    <n v="244.77"/>
    <n v="244.77"/>
    <n v="283.9332"/>
    <n v="244.77"/>
    <n v="244.77"/>
    <n v="283.9332"/>
    <s v="FEES"/>
    <n v="0"/>
    <x v="45"/>
    <x v="0"/>
    <n v="1"/>
  </r>
  <r>
    <x v="1"/>
    <x v="1"/>
    <n v="305"/>
    <x v="16"/>
    <n v="27697"/>
    <s v="Hospedaje en Kyoto"/>
    <d v="2025-05-15T00:00:00"/>
    <d v="2025-05-18T00:00:00"/>
    <s v="HTL"/>
    <x v="4"/>
    <s v="USD"/>
    <n v="15516.39"/>
    <n v="13344.0954"/>
    <n v="15516.39"/>
    <n v="136.1"/>
    <n v="117.04599999999999"/>
    <n v="136.1"/>
    <s v="HILTON KYOTO"/>
    <s v="Japan"/>
    <x v="6"/>
    <x v="0"/>
    <n v="8.7713701447308303E-3"/>
  </r>
  <r>
    <x v="1"/>
    <x v="1"/>
    <n v="305"/>
    <x v="16"/>
    <n v="30268"/>
    <s v="Hospedaje"/>
    <d v="2025-05-15T00:00:00"/>
    <d v="2025-05-18T00:00:00"/>
    <s v="HTL"/>
    <x v="4"/>
    <s v="USD"/>
    <n v="1176"/>
    <n v="1011.36"/>
    <n v="1176"/>
    <n v="117.6"/>
    <n v="101.136"/>
    <n v="117.6"/>
    <s v="PATINA OSAKA"/>
    <s v="Japan"/>
    <x v="6"/>
    <x v="0"/>
    <n v="9.9999999999999992E-2"/>
  </r>
  <r>
    <x v="1"/>
    <x v="1"/>
    <n v="306"/>
    <x v="16"/>
    <n v="27889"/>
    <s v="Hospedaje del 02-04 AGO"/>
    <d v="2025-08-01T00:00:00"/>
    <d v="2025-08-03T00:00:00"/>
    <s v="HTL"/>
    <x v="4"/>
    <s v="USD"/>
    <n v="5477.48"/>
    <n v="4710.6327999999994"/>
    <n v="5477.48"/>
    <n v="0"/>
    <n v="0"/>
    <n v="0"/>
    <s v="Hoshino Resorts KAI Sengokuhara"/>
    <s v="Japan"/>
    <x v="9"/>
    <x v="0"/>
    <n v="0"/>
  </r>
  <r>
    <x v="1"/>
    <x v="1"/>
    <n v="306"/>
    <x v="16"/>
    <n v="28934"/>
    <s v="TE VAINER ZONENSZAIN JULIO DAVID"/>
    <d v="2025-07-26T00:00:00"/>
    <s v="0000-00-00"/>
    <s v="VLO"/>
    <x v="2"/>
    <s v="USD"/>
    <n v="278.10000000000002"/>
    <n v="239.16600000000003"/>
    <n v="278.10000000000002"/>
    <n v="7.53"/>
    <n v="6.4758000000000004"/>
    <n v="7.53"/>
    <s v="F1S USA"/>
    <s v="United States"/>
    <x v="8"/>
    <x v="0"/>
    <n v="2.7076591154261056E-2"/>
  </r>
  <r>
    <x v="1"/>
    <x v="1"/>
    <n v="306"/>
    <x v="16"/>
    <n v="28934"/>
    <s v="TE LOZOWSKY ROTBERG LIORA"/>
    <d v="2025-07-26T00:00:00"/>
    <s v="0000-00-00"/>
    <s v="VLO"/>
    <x v="2"/>
    <s v="USD"/>
    <n v="278.10000000000002"/>
    <n v="239.16600000000003"/>
    <n v="278.10000000000002"/>
    <n v="7.53"/>
    <n v="6.4758000000000004"/>
    <n v="7.53"/>
    <s v="F1S USA"/>
    <s v="United States"/>
    <x v="8"/>
    <x v="0"/>
    <n v="2.7076591154261056E-2"/>
  </r>
  <r>
    <x v="1"/>
    <x v="1"/>
    <n v="306"/>
    <x v="16"/>
    <n v="28934"/>
    <s v="TE VAINER LOZOWSKY CAMILA"/>
    <d v="2025-07-26T00:00:00"/>
    <s v="0000-00-00"/>
    <s v="VLO"/>
    <x v="2"/>
    <s v="USD"/>
    <n v="278.10000000000002"/>
    <n v="239.16600000000003"/>
    <n v="278.10000000000002"/>
    <n v="7.53"/>
    <n v="6.4758000000000004"/>
    <n v="7.53"/>
    <s v="F1S USA"/>
    <s v="United States"/>
    <x v="8"/>
    <x v="0"/>
    <n v="2.7076591154261056E-2"/>
  </r>
  <r>
    <x v="1"/>
    <x v="1"/>
    <n v="306"/>
    <x v="16"/>
    <n v="28934"/>
    <s v="TE VAINER LOZOWSKY SHARON"/>
    <d v="2025-07-26T00:00:00"/>
    <s v="0000-00-00"/>
    <s v="VLO"/>
    <x v="2"/>
    <s v="USD"/>
    <n v="278.10000000000002"/>
    <n v="239.16600000000003"/>
    <n v="278.10000000000002"/>
    <n v="7.53"/>
    <n v="6.4758000000000004"/>
    <n v="7.53"/>
    <s v="F1S USA"/>
    <s v="United States"/>
    <x v="8"/>
    <x v="0"/>
    <n v="2.7076591154261056E-2"/>
  </r>
  <r>
    <x v="1"/>
    <x v="1"/>
    <n v="306"/>
    <x v="16"/>
    <n v="28934"/>
    <s v="TE VAINER LOZOWSKY MOISES"/>
    <d v="2025-07-26T00:00:00"/>
    <s v="0000-00-00"/>
    <s v="VLO"/>
    <x v="2"/>
    <s v="USD"/>
    <n v="278.10000000000002"/>
    <n v="239.16600000000003"/>
    <n v="278.10000000000002"/>
    <n v="7.53"/>
    <n v="6.4758000000000004"/>
    <n v="7.53"/>
    <s v="F1S USA"/>
    <s v="United States"/>
    <x v="8"/>
    <x v="0"/>
    <n v="2.7076591154261056E-2"/>
  </r>
  <r>
    <x v="1"/>
    <x v="1"/>
    <n v="306"/>
    <x v="16"/>
    <n v="0"/>
    <s v="Fee de emisión UCTTSX"/>
    <d v="2025-07-26T00:00:00"/>
    <d v="2025-08-03T00:00:00"/>
    <s v="HPS"/>
    <x v="1"/>
    <s v="USD"/>
    <n v="175"/>
    <n v="150.5"/>
    <n v="175"/>
    <n v="175"/>
    <n v="150.5"/>
    <n v="175"/>
    <s v="REEMBOLSOS"/>
    <n v="0"/>
    <x v="8"/>
    <x v="0"/>
    <n v="1"/>
  </r>
  <r>
    <x v="1"/>
    <x v="1"/>
    <n v="306"/>
    <x v="16"/>
    <n v="27889"/>
    <s v="Reembolso del hotel"/>
    <d v="2025-07-26T00:00:00"/>
    <d v="2025-08-03T00:00:00"/>
    <s v="HTL"/>
    <x v="4"/>
    <s v="USD"/>
    <n v="-5178.1499999999996"/>
    <n v="-4453.2089999999998"/>
    <n v="-5178.1499999999996"/>
    <n v="0"/>
    <n v="0"/>
    <n v="0"/>
    <s v="Hoshino Resorts KAI Sengokuhara"/>
    <s v="Japan"/>
    <x v="8"/>
    <x v="0"/>
    <n v="0"/>
  </r>
  <r>
    <x v="1"/>
    <x v="1"/>
    <n v="306"/>
    <x v="16"/>
    <n v="29478"/>
    <s v="Hospedaje 02-04 AGO"/>
    <d v="2025-07-26T00:00:00"/>
    <d v="2025-08-03T00:00:00"/>
    <s v="HTL"/>
    <x v="4"/>
    <s v="USD"/>
    <n v="3811.19"/>
    <n v="3277.6233999999999"/>
    <n v="3811.19"/>
    <n v="301.27999999999997"/>
    <n v="259.10079999999999"/>
    <n v="301.27999999999997"/>
    <s v="SHISHI-IWA-HOUSE KARUIZAWA"/>
    <s v="Japan"/>
    <x v="8"/>
    <x v="0"/>
    <n v="7.9051424883041774E-2"/>
  </r>
  <r>
    <x v="1"/>
    <x v="1"/>
    <n v="306"/>
    <x v="16"/>
    <n v="26070"/>
    <s v="Hospedaje 23 - 26 JUL"/>
    <d v="2025-07-22T00:00:00"/>
    <d v="2025-07-26T00:00:00"/>
    <s v="HTL"/>
    <x v="4"/>
    <s v="USD"/>
    <n v="4262.47"/>
    <n v="3665.7242000000001"/>
    <n v="4262.47"/>
    <n v="0"/>
    <n v="0"/>
    <n v="0"/>
    <s v="FOUR SEASONS HOTEL SEOUL"/>
    <s v="South Korea"/>
    <x v="8"/>
    <x v="0"/>
    <n v="0"/>
  </r>
  <r>
    <x v="1"/>
    <x v="1"/>
    <n v="306"/>
    <x v="16"/>
    <n v="28350"/>
    <s v="Hospedaje"/>
    <d v="2025-07-22T00:00:00"/>
    <d v="2025-08-03T00:00:00"/>
    <s v="HTL"/>
    <x v="4"/>
    <s v="USD"/>
    <n v="3239.96"/>
    <n v="2786.3656000000001"/>
    <n v="3239.96"/>
    <n v="121.58"/>
    <n v="104.55879999999999"/>
    <n v="121.58"/>
    <s v="FOUR SEASONS HOTEL OSAKA"/>
    <s v="Japan"/>
    <x v="8"/>
    <x v="0"/>
    <n v="3.752515463153866E-2"/>
  </r>
  <r>
    <x v="1"/>
    <x v="1"/>
    <n v="306"/>
    <x v="16"/>
    <n v="25107"/>
    <s v="Servicios Terrestres en Naoshima"/>
    <d v="2025-07-22T00:00:00"/>
    <d v="2025-08-03T00:00:00"/>
    <s v="TRN"/>
    <x v="5"/>
    <s v="USD"/>
    <n v="2587.13"/>
    <n v="2224.9317999999998"/>
    <n v="2587.13"/>
    <n v="0"/>
    <n v="0"/>
    <n v="0"/>
    <s v="AI OYAMA BRIDGE INTERNATIONAL"/>
    <s v="Japan"/>
    <x v="8"/>
    <x v="0"/>
    <n v="0"/>
  </r>
  <r>
    <x v="1"/>
    <x v="1"/>
    <n v="306"/>
    <x v="16"/>
    <n v="29841"/>
    <s v="Hospedaje en Tokyo"/>
    <d v="2025-07-22T00:00:00"/>
    <d v="2025-08-03T00:00:00"/>
    <s v="HTL"/>
    <x v="4"/>
    <s v="USD"/>
    <n v="13402.35"/>
    <n v="11526.021000000001"/>
    <n v="13402.35"/>
    <n v="908.68"/>
    <n v="781.46479999999997"/>
    <n v="908.68"/>
    <s v="BULGARI HOTEL TOKYO"/>
    <s v="Japan"/>
    <x v="8"/>
    <x v="0"/>
    <n v="6.7800049991232875E-2"/>
  </r>
  <r>
    <x v="1"/>
    <x v="1"/>
    <n v="306"/>
    <x v="16"/>
    <n v="28350"/>
    <s v="Servicio extra"/>
    <d v="2025-07-22T00:00:00"/>
    <d v="2025-08-03T00:00:00"/>
    <s v="OTR"/>
    <x v="3"/>
    <s v="USD"/>
    <n v="88.43"/>
    <n v="76.049800000000005"/>
    <n v="88.43"/>
    <n v="121.58"/>
    <n v="104.55879999999999"/>
    <n v="121.58"/>
    <s v="FOUR SEASONS HOTEL OSAKA"/>
    <s v="Japan"/>
    <x v="8"/>
    <x v="0"/>
    <n v="1.3748727807305212"/>
  </r>
  <r>
    <x v="1"/>
    <x v="1"/>
    <n v="306"/>
    <x v="16"/>
    <n v="25780"/>
    <s v="Traslado Bulgari Hotel - Aeropuerto Narita"/>
    <d v="2025-07-22T00:00:00"/>
    <d v="2025-08-03T00:00:00"/>
    <s v="TRF"/>
    <x v="5"/>
    <s v="USD"/>
    <n v="575"/>
    <n v="494.5"/>
    <n v="575"/>
    <n v="86.25"/>
    <n v="74.174999999999997"/>
    <n v="86.25"/>
    <s v="ROLZO"/>
    <s v="United Kingdom"/>
    <x v="8"/>
    <x v="0"/>
    <n v="0.15"/>
  </r>
  <r>
    <x v="1"/>
    <x v="1"/>
    <n v="306"/>
    <x v="16"/>
    <n v="0"/>
    <s v="Sobrecomisión"/>
    <d v="2025-07-22T00:00:00"/>
    <d v="2025-08-03T00:00:00"/>
    <s v="HPS"/>
    <x v="1"/>
    <s v="USD"/>
    <n v="2131.14"/>
    <n v="1832.7803999999999"/>
    <n v="2131.14"/>
    <n v="2131.14"/>
    <n v="1832.7803999999999"/>
    <n v="2131.14"/>
    <s v="FEES"/>
    <n v="0"/>
    <x v="8"/>
    <x v="0"/>
    <n v="1"/>
  </r>
  <r>
    <x v="1"/>
    <x v="1"/>
    <n v="307"/>
    <x v="16"/>
    <n v="27633"/>
    <s v="Hospedaje en FS Tamarindo"/>
    <d v="2025-04-23T00:00:00"/>
    <d v="2025-04-26T00:00:00"/>
    <s v="HTL"/>
    <x v="4"/>
    <s v="USD"/>
    <n v="5391"/>
    <n v="4636.26"/>
    <n v="5391"/>
    <n v="268.5"/>
    <n v="230.91"/>
    <n v="268.5"/>
    <s v="FOUR SEASONS RESORT TAMARINDO"/>
    <s v="Mexico"/>
    <x v="3"/>
    <x v="0"/>
    <n v="4.9805230940456316E-2"/>
  </r>
  <r>
    <x v="1"/>
    <x v="1"/>
    <n v="307"/>
    <x v="16"/>
    <n v="27633"/>
    <s v="Hospedaje en FS Tamarindo"/>
    <d v="2025-04-23T00:00:00"/>
    <d v="2025-04-26T00:00:00"/>
    <s v="HTL"/>
    <x v="4"/>
    <s v="USD"/>
    <n v="2685"/>
    <n v="2309.1"/>
    <n v="2685"/>
    <n v="268.5"/>
    <n v="230.91"/>
    <n v="268.5"/>
    <s v="FOUR SEASONS RESORT TAMARINDO"/>
    <s v="Mexico"/>
    <x v="3"/>
    <x v="0"/>
    <n v="0.1"/>
  </r>
  <r>
    <x v="1"/>
    <x v="1"/>
    <n v="308"/>
    <x v="16"/>
    <n v="27703"/>
    <s v="Hospedaje en Washington"/>
    <d v="2025-04-10T00:00:00"/>
    <d v="2025-04-12T00:00:00"/>
    <s v="HTL"/>
    <x v="4"/>
    <s v="USD"/>
    <n v="1495.76"/>
    <n v="1286.3535999999999"/>
    <n v="1495.76"/>
    <n v="121.26"/>
    <n v="104.28360000000001"/>
    <n v="121.26"/>
    <s v="THE ST. REGIS WASHINGTON D.C."/>
    <s v="United States"/>
    <x v="38"/>
    <x v="0"/>
    <n v="8.1069155479488689E-2"/>
  </r>
  <r>
    <x v="1"/>
    <x v="1"/>
    <n v="308"/>
    <x v="16"/>
    <n v="27704"/>
    <s v="Traslado del Aeropuerto de Washington al Hotel St Regis"/>
    <d v="2025-04-10T00:00:00"/>
    <d v="2025-04-12T00:00:00"/>
    <s v="TRF"/>
    <x v="5"/>
    <s v="USD"/>
    <n v="173.85"/>
    <n v="149.511"/>
    <n v="173.85"/>
    <n v="0"/>
    <n v="0"/>
    <n v="0"/>
    <s v="Blacklane"/>
    <s v="Germany"/>
    <x v="38"/>
    <x v="0"/>
    <n v="0"/>
  </r>
  <r>
    <x v="1"/>
    <x v="1"/>
    <n v="308"/>
    <x v="16"/>
    <n v="27704"/>
    <s v="Traslado del Hotel St Regis al Aeropuerto de Washington"/>
    <d v="2025-04-10T00:00:00"/>
    <d v="2025-04-12T00:00:00"/>
    <s v="TRF"/>
    <x v="5"/>
    <s v="USD"/>
    <n v="199.54"/>
    <n v="171.6044"/>
    <n v="199.54"/>
    <n v="0"/>
    <n v="0"/>
    <n v="0"/>
    <s v="Blacklane"/>
    <s v="Germany"/>
    <x v="38"/>
    <x v="0"/>
    <n v="0"/>
  </r>
  <r>
    <x v="1"/>
    <x v="1"/>
    <n v="309"/>
    <x v="16"/>
    <n v="25024"/>
    <s v="Vuelo LHR-MAD/Abraham Cherem"/>
    <d v="2025-07-19T00:00:00"/>
    <d v="2025-08-15T00:00:00"/>
    <s v="VLO"/>
    <x v="2"/>
    <s v="USD"/>
    <n v="178.3"/>
    <n v="153.33799999999999"/>
    <n v="178.3"/>
    <n v="0"/>
    <n v="0"/>
    <n v="0"/>
    <s v="Iberia"/>
    <s v="Spain"/>
    <x v="5"/>
    <x v="0"/>
    <n v="0"/>
  </r>
  <r>
    <x v="1"/>
    <x v="1"/>
    <n v="309"/>
    <x v="16"/>
    <n v="25024"/>
    <s v="Vuelo LHR-MAD/Yanina Persovski"/>
    <d v="2025-07-19T00:00:00"/>
    <d v="2025-08-15T00:00:00"/>
    <s v="VLO"/>
    <x v="2"/>
    <s v="USD"/>
    <n v="178.3"/>
    <n v="153.33799999999999"/>
    <n v="178.3"/>
    <n v="0"/>
    <n v="0"/>
    <n v="0"/>
    <s v="Iberia"/>
    <s v="Spain"/>
    <x v="5"/>
    <x v="0"/>
    <n v="0"/>
  </r>
  <r>
    <x v="1"/>
    <x v="1"/>
    <n v="309"/>
    <x v="16"/>
    <n v="25024"/>
    <s v="Vuelo LHR-MAD/Gabriela Cherem"/>
    <d v="2025-07-19T00:00:00"/>
    <d v="2025-08-15T00:00:00"/>
    <s v="VLO"/>
    <x v="2"/>
    <s v="USD"/>
    <n v="178.3"/>
    <n v="153.33799999999999"/>
    <n v="178.3"/>
    <n v="0"/>
    <n v="0"/>
    <n v="0"/>
    <s v="Iberia"/>
    <s v="Spain"/>
    <x v="5"/>
    <x v="0"/>
    <n v="0"/>
  </r>
  <r>
    <x v="1"/>
    <x v="1"/>
    <n v="309"/>
    <x v="16"/>
    <n v="25024"/>
    <s v="Vuelo LHR-MAD/Moisés Cherem"/>
    <d v="2025-07-19T00:00:00"/>
    <d v="2025-08-15T00:00:00"/>
    <s v="VLO"/>
    <x v="2"/>
    <s v="USD"/>
    <n v="178.3"/>
    <n v="153.33799999999999"/>
    <n v="178.3"/>
    <n v="0"/>
    <n v="0"/>
    <n v="0"/>
    <s v="Iberia"/>
    <s v="Spain"/>
    <x v="5"/>
    <x v="0"/>
    <n v="0"/>
  </r>
  <r>
    <x v="1"/>
    <x v="1"/>
    <n v="309"/>
    <x v="16"/>
    <n v="25024"/>
    <s v="Vuelo LHR-MAD/Bella Cherem"/>
    <d v="2025-07-19T00:00:00"/>
    <d v="2025-08-15T00:00:00"/>
    <s v="VLO"/>
    <x v="2"/>
    <s v="USD"/>
    <n v="178.3"/>
    <n v="153.33799999999999"/>
    <n v="178.3"/>
    <n v="0"/>
    <n v="0"/>
    <n v="0"/>
    <s v="Iberia"/>
    <s v="Spain"/>
    <x v="5"/>
    <x v="0"/>
    <n v="0"/>
  </r>
  <r>
    <x v="1"/>
    <x v="1"/>
    <n v="309"/>
    <x v="16"/>
    <n v="25024"/>
    <s v="EMD del Vuelo LHR-MAD/Abraham Cherem"/>
    <d v="2025-07-19T00:00:00"/>
    <d v="2025-08-15T00:00:00"/>
    <s v="VLO"/>
    <x v="2"/>
    <s v="USD"/>
    <n v="16.8"/>
    <n v="14.448"/>
    <n v="16.8"/>
    <n v="0"/>
    <n v="0"/>
    <n v="0"/>
    <s v="Iberia"/>
    <s v="Spain"/>
    <x v="5"/>
    <x v="0"/>
    <n v="0"/>
  </r>
  <r>
    <x v="1"/>
    <x v="1"/>
    <n v="309"/>
    <x v="16"/>
    <n v="25024"/>
    <s v="EMD del Vuelo LHR-MAD/Yanina Persovski"/>
    <d v="2025-07-19T00:00:00"/>
    <d v="2025-08-15T00:00:00"/>
    <s v="VLO"/>
    <x v="2"/>
    <s v="USD"/>
    <n v="16.8"/>
    <n v="14.448"/>
    <n v="16.8"/>
    <n v="0"/>
    <n v="0"/>
    <n v="0"/>
    <s v="Iberia"/>
    <s v="Spain"/>
    <x v="5"/>
    <x v="0"/>
    <n v="0"/>
  </r>
  <r>
    <x v="1"/>
    <x v="1"/>
    <n v="309"/>
    <x v="16"/>
    <n v="25024"/>
    <s v="EMD del Vuelo LHR-MAD/Gabriela Cherem"/>
    <d v="2025-07-19T00:00:00"/>
    <d v="2025-08-15T00:00:00"/>
    <s v="VLO"/>
    <x v="2"/>
    <s v="USD"/>
    <n v="16.8"/>
    <n v="14.448"/>
    <n v="16.8"/>
    <n v="0"/>
    <n v="0"/>
    <n v="0"/>
    <s v="Iberia"/>
    <s v="Spain"/>
    <x v="5"/>
    <x v="0"/>
    <n v="0"/>
  </r>
  <r>
    <x v="1"/>
    <x v="1"/>
    <n v="309"/>
    <x v="16"/>
    <n v="25024"/>
    <s v="EMD del Vuelo LHR-MAD/Moisés Cherem"/>
    <d v="2025-07-19T00:00:00"/>
    <d v="2025-08-15T00:00:00"/>
    <s v="VLO"/>
    <x v="2"/>
    <s v="USD"/>
    <n v="16.8"/>
    <n v="14.448"/>
    <n v="16.8"/>
    <n v="0"/>
    <n v="0"/>
    <n v="0"/>
    <s v="Iberia"/>
    <s v="Spain"/>
    <x v="5"/>
    <x v="0"/>
    <n v="0"/>
  </r>
  <r>
    <x v="1"/>
    <x v="1"/>
    <n v="309"/>
    <x v="16"/>
    <n v="25024"/>
    <s v="EMD del Vuelo LHR-MAD/Bella Cherem"/>
    <d v="2025-07-19T00:00:00"/>
    <d v="2025-08-15T00:00:00"/>
    <s v="VLO"/>
    <x v="2"/>
    <s v="USD"/>
    <n v="16.8"/>
    <n v="14.448"/>
    <n v="16.8"/>
    <n v="0"/>
    <n v="0"/>
    <n v="0"/>
    <s v="Iberia"/>
    <s v="Spain"/>
    <x v="5"/>
    <x v="0"/>
    <n v="0"/>
  </r>
  <r>
    <x v="1"/>
    <x v="1"/>
    <n v="309"/>
    <x v="16"/>
    <n v="27716"/>
    <s v="Hospedaje en Madrid"/>
    <d v="2025-07-19T00:00:00"/>
    <d v="2025-07-20T00:00:00"/>
    <s v="HTL"/>
    <x v="4"/>
    <s v="USD"/>
    <n v="1276.68"/>
    <n v="1097.9448"/>
    <n v="1276.68"/>
    <n v="67.34"/>
    <n v="57.912400000000005"/>
    <n v="67.34"/>
    <s v="BLESS HOTEL MADRID"/>
    <s v="Spain"/>
    <x v="5"/>
    <x v="0"/>
    <n v="5.2746185418429049E-2"/>
  </r>
  <r>
    <x v="1"/>
    <x v="1"/>
    <n v="309"/>
    <x v="16"/>
    <n v="27716"/>
    <s v="Hospedaje en Madrid"/>
    <d v="2025-08-13T00:00:00"/>
    <d v="2025-08-15T00:00:00"/>
    <s v="HTL"/>
    <x v="4"/>
    <s v="USD"/>
    <n v="2150.5100000000002"/>
    <n v="1849.4386000000002"/>
    <n v="2150.5100000000002"/>
    <n v="221.98"/>
    <n v="190.90279999999998"/>
    <n v="221.98"/>
    <s v="BLESS HOTEL MADRID"/>
    <s v="Spain"/>
    <x v="53"/>
    <x v="0"/>
    <n v="0.10322202640303926"/>
  </r>
  <r>
    <x v="1"/>
    <x v="1"/>
    <n v="309"/>
    <x v="16"/>
    <n v="27739"/>
    <s v="Hospedaje en Venecia"/>
    <d v="2025-08-09T00:00:00"/>
    <d v="2025-08-10T00:00:00"/>
    <s v="HTL"/>
    <x v="4"/>
    <s v="USD"/>
    <n v="1179.5999999999999"/>
    <n v="1014.4559999999999"/>
    <n v="1179.5999999999999"/>
    <n v="109.4"/>
    <n v="94.084000000000003"/>
    <n v="109.4"/>
    <s v="NOLINSKI VENEZIA"/>
    <s v="Italy"/>
    <x v="45"/>
    <x v="0"/>
    <n v="9.2743302814513401E-2"/>
  </r>
  <r>
    <x v="1"/>
    <x v="1"/>
    <n v="309"/>
    <x v="16"/>
    <n v="27717"/>
    <s v="Hospedaje en Reino Unido"/>
    <d v="2025-08-10T00:00:00"/>
    <d v="2025-08-13T00:00:00"/>
    <s v="HTL"/>
    <x v="4"/>
    <s v="USD"/>
    <n v="3518.96"/>
    <n v="3026.3056000000001"/>
    <n v="3518.96"/>
    <n v="377.79"/>
    <n v="324.89940000000001"/>
    <n v="377.79"/>
    <s v="FLEMINGS MAYFAIR HOTEL"/>
    <s v="United Kingdom"/>
    <x v="53"/>
    <x v="0"/>
    <n v="0.10735842407984178"/>
  </r>
  <r>
    <x v="1"/>
    <x v="1"/>
    <n v="309"/>
    <x v="16"/>
    <n v="25372"/>
    <s v="Behind the scenes at the opera house"/>
    <d v="2025-07-19T00:00:00"/>
    <d v="2025-08-15T00:00:00"/>
    <s v="ATR"/>
    <x v="0"/>
    <s v="USD"/>
    <n v="1067.57"/>
    <n v="918.11019999999996"/>
    <n v="1067.57"/>
    <n v="0"/>
    <n v="0"/>
    <n v="0"/>
    <s v="Queen Of Clubs Lifestyle Luxury Services LTD"/>
    <s v="United Kingdom"/>
    <x v="5"/>
    <x v="0"/>
    <n v="0"/>
  </r>
  <r>
    <x v="1"/>
    <x v="1"/>
    <n v="309"/>
    <x v="16"/>
    <n v="0"/>
    <s v="Fee de emisión vuelos"/>
    <d v="2025-07-19T00:00:00"/>
    <d v="2025-08-15T00:00:00"/>
    <s v="HPS"/>
    <x v="1"/>
    <s v="USD"/>
    <n v="175"/>
    <n v="150.5"/>
    <n v="175"/>
    <n v="175"/>
    <n v="150.5"/>
    <n v="175"/>
    <s v="FEES"/>
    <n v="0"/>
    <x v="5"/>
    <x v="0"/>
    <n v="1"/>
  </r>
  <r>
    <x v="1"/>
    <x v="1"/>
    <n v="309"/>
    <x v="16"/>
    <n v="29637"/>
    <s v="Compra de amenidad (vela) para la familia Cherem en Madrid"/>
    <d v="2025-07-19T00:00:00"/>
    <d v="2025-08-15T00:00:00"/>
    <s v="OTR"/>
    <x v="3"/>
    <s v="USD"/>
    <n v="112.31"/>
    <n v="96.586600000000004"/>
    <n v="112.31"/>
    <n v="0"/>
    <n v="0"/>
    <n v="0"/>
    <s v="El Corte Inglés"/>
    <s v="Spain"/>
    <x v="5"/>
    <x v="0"/>
    <n v="0"/>
  </r>
  <r>
    <x v="1"/>
    <x v="1"/>
    <n v="309"/>
    <x v="16"/>
    <n v="0"/>
    <s v="Sobrecomisión"/>
    <d v="2025-07-19T00:00:00"/>
    <d v="2025-08-15T00:00:00"/>
    <s v="HPS"/>
    <x v="1"/>
    <s v="USD"/>
    <n v="37.83"/>
    <n v="32.533799999999999"/>
    <n v="37.83"/>
    <n v="37.83"/>
    <n v="32.533799999999999"/>
    <n v="37.83"/>
    <s v="FEES"/>
    <n v="0"/>
    <x v="5"/>
    <x v="0"/>
    <n v="1"/>
  </r>
  <r>
    <x v="0"/>
    <x v="1"/>
    <n v="310"/>
    <x v="1"/>
    <n v="0"/>
    <s v="Fees Vuelos business 6 pax (3 adultos + 3 niños)"/>
    <d v="2025-06-12T00:00:00"/>
    <d v="2025-06-30T00:00:00"/>
    <s v="HPS"/>
    <x v="1"/>
    <s v="MXN"/>
    <n v="9912"/>
    <n v="475.77600000000001"/>
    <n v="555.072"/>
    <n v="9912"/>
    <n v="475.77600000000001"/>
    <n v="555.072"/>
    <s v="FEES"/>
    <n v="0"/>
    <x v="15"/>
    <x v="0"/>
    <n v="1"/>
  </r>
  <r>
    <x v="0"/>
    <x v="1"/>
    <n v="310"/>
    <x v="1"/>
    <n v="27797"/>
    <s v="Viaje Italia terrestre"/>
    <d v="2025-06-13T00:00:00"/>
    <d v="2025-06-30T00:00:00"/>
    <s v="PKT"/>
    <x v="0"/>
    <s v="MXN"/>
    <n v="817370.28"/>
    <n v="39233.773440000004"/>
    <n v="45772.735680000005"/>
    <n v="0"/>
    <n v="0"/>
    <n v="0"/>
    <s v="Be Unique in Italy"/>
    <s v="Italy"/>
    <x v="15"/>
    <x v="0"/>
    <n v="0"/>
  </r>
  <r>
    <x v="0"/>
    <x v="1"/>
    <n v="310"/>
    <x v="1"/>
    <n v="0"/>
    <s v="FEE TERRESTRE"/>
    <d v="2025-06-12T00:00:00"/>
    <d v="2025-06-30T00:00:00"/>
    <s v="HPS"/>
    <x v="1"/>
    <s v="MXN"/>
    <n v="246187.87"/>
    <n v="11817.017760000001"/>
    <n v="13786.52072"/>
    <n v="246187.87"/>
    <n v="11817.017760000001"/>
    <n v="13786.52072"/>
    <s v="FEES"/>
    <n v="0"/>
    <x v="15"/>
    <x v="0"/>
    <n v="1"/>
  </r>
  <r>
    <x v="0"/>
    <x v="1"/>
    <n v="310"/>
    <x v="1"/>
    <n v="27721"/>
    <s v="Billete VALLEJO GARCIA/JORGE ANTONIO"/>
    <d v="2025-06-12T00:00:00"/>
    <d v="2025-06-30T00:00:00"/>
    <s v="VLO"/>
    <x v="2"/>
    <s v="MXN"/>
    <n v="94065"/>
    <n v="4515.12"/>
    <n v="5267.64"/>
    <n v="1776.64"/>
    <n v="85.278720000000007"/>
    <n v="99.49184000000001"/>
    <s v="TURISMO EXMAR"/>
    <s v="Mexico"/>
    <x v="15"/>
    <x v="0"/>
    <n v="1.8887365119863924E-2"/>
  </r>
  <r>
    <x v="0"/>
    <x v="1"/>
    <n v="310"/>
    <x v="1"/>
    <n v="27721"/>
    <s v="Billete FLORES NAVARRO/ALEJANDRA"/>
    <d v="2025-06-12T00:00:00"/>
    <d v="2025-06-30T00:00:00"/>
    <s v="VLO"/>
    <x v="2"/>
    <s v="MXN"/>
    <n v="94065"/>
    <n v="4515.12"/>
    <n v="5267.64"/>
    <n v="1776.64"/>
    <n v="85.278720000000007"/>
    <n v="99.49184000000001"/>
    <s v="TURISMO EXMAR"/>
    <s v="Mexico"/>
    <x v="15"/>
    <x v="0"/>
    <n v="1.8887365119863924E-2"/>
  </r>
  <r>
    <x v="0"/>
    <x v="1"/>
    <n v="310"/>
    <x v="1"/>
    <n v="27721"/>
    <s v="Billete MORENO MORA/VERONICA"/>
    <d v="2025-06-12T00:00:00"/>
    <d v="2025-06-30T00:00:00"/>
    <s v="VLO"/>
    <x v="2"/>
    <s v="MXN"/>
    <n v="94065"/>
    <n v="4515.12"/>
    <n v="5267.64"/>
    <n v="1776.64"/>
    <n v="85.278720000000007"/>
    <n v="99.49184000000001"/>
    <s v="TURISMO EXMAR"/>
    <s v="Mexico"/>
    <x v="15"/>
    <x v="0"/>
    <n v="1.8887365119863924E-2"/>
  </r>
  <r>
    <x v="0"/>
    <x v="1"/>
    <n v="310"/>
    <x v="1"/>
    <n v="27721"/>
    <s v="Billete VALLEJO FLORES/ESTELA"/>
    <d v="2025-06-12T00:00:00"/>
    <d v="2025-06-30T00:00:00"/>
    <s v="VLO"/>
    <x v="2"/>
    <s v="MXN"/>
    <n v="75845"/>
    <n v="3640.56"/>
    <n v="4247.32"/>
    <n v="1332.6"/>
    <n v="63.964799999999997"/>
    <n v="74.625599999999991"/>
    <s v="TURISMO EXMAR"/>
    <s v="Mexico"/>
    <x v="15"/>
    <x v="0"/>
    <n v="1.757004416902894E-2"/>
  </r>
  <r>
    <x v="0"/>
    <x v="1"/>
    <n v="310"/>
    <x v="1"/>
    <n v="27721"/>
    <s v="Billete VALLEJO FLORES/TOMAS"/>
    <d v="2025-06-12T00:00:00"/>
    <d v="2025-06-30T00:00:00"/>
    <s v="VLO"/>
    <x v="2"/>
    <s v="MXN"/>
    <n v="75845"/>
    <n v="3640.56"/>
    <n v="4247.32"/>
    <n v="1332.6"/>
    <n v="63.964799999999997"/>
    <n v="74.625599999999991"/>
    <s v="TURISMO EXMAR"/>
    <s v="Mexico"/>
    <x v="15"/>
    <x v="0"/>
    <n v="1.757004416902894E-2"/>
  </r>
  <r>
    <x v="0"/>
    <x v="1"/>
    <n v="310"/>
    <x v="1"/>
    <n v="27721"/>
    <s v="Billete VALLEJO FLORES/VICENTE"/>
    <d v="2025-06-12T00:00:00"/>
    <d v="2025-06-30T00:00:00"/>
    <s v="VLO"/>
    <x v="2"/>
    <s v="MXN"/>
    <n v="75845"/>
    <n v="3640.56"/>
    <n v="4247.32"/>
    <n v="1332.6"/>
    <n v="63.964799999999997"/>
    <n v="74.625599999999991"/>
    <s v="TURISMO EXMAR"/>
    <s v="Mexico"/>
    <x v="15"/>
    <x v="0"/>
    <n v="1.757004416902894E-2"/>
  </r>
  <r>
    <x v="0"/>
    <x v="1"/>
    <n v="310"/>
    <x v="1"/>
    <n v="28491"/>
    <s v="Seguro de Asistencia"/>
    <d v="2025-06-12T00:00:00"/>
    <d v="2025-06-30T00:00:00"/>
    <s v="SEG"/>
    <x v="3"/>
    <s v="MXN"/>
    <n v="10127.84"/>
    <n v="486.13632000000001"/>
    <n v="567.15904"/>
    <n v="0"/>
    <n v="0"/>
    <n v="0"/>
    <s v="AON"/>
    <s v="United Kingdom"/>
    <x v="15"/>
    <x v="0"/>
    <n v="0"/>
  </r>
  <r>
    <x v="1"/>
    <x v="1"/>
    <n v="311"/>
    <x v="22"/>
    <n v="27746"/>
    <s v="VUELOS ALULAH"/>
    <d v="2025-05-20T00:00:00"/>
    <d v="2025-05-22T00:00:00"/>
    <s v="VLO"/>
    <x v="2"/>
    <s v="USD"/>
    <n v="973.56"/>
    <n v="837.26159999999993"/>
    <n v="973.56"/>
    <n v="0"/>
    <n v="0"/>
    <n v="0"/>
    <s v="Fly Dubai"/>
    <s v="United Arab Emirates"/>
    <x v="7"/>
    <x v="0"/>
    <n v="0"/>
  </r>
  <r>
    <x v="1"/>
    <x v="1"/>
    <n v="311"/>
    <x v="22"/>
    <n v="27746"/>
    <s v="VUELOS ALULAH"/>
    <d v="2025-05-20T00:00:00"/>
    <d v="2025-05-22T00:00:00"/>
    <s v="VLO"/>
    <x v="2"/>
    <s v="USD"/>
    <n v="973.56"/>
    <n v="837.26159999999993"/>
    <n v="973.56"/>
    <n v="0"/>
    <n v="0"/>
    <n v="0"/>
    <s v="Fly Dubai"/>
    <s v="United Arab Emirates"/>
    <x v="7"/>
    <x v="0"/>
    <n v="0"/>
  </r>
  <r>
    <x v="1"/>
    <x v="1"/>
    <n v="311"/>
    <x v="22"/>
    <n v="0"/>
    <s v="Gastos de Operación"/>
    <d v="2025-05-20T00:00:00"/>
    <d v="2025-05-22T00:00:00"/>
    <s v="HPS"/>
    <x v="1"/>
    <s v="USD"/>
    <n v="90.28"/>
    <n v="77.640799999999999"/>
    <n v="90.28"/>
    <n v="90.28"/>
    <n v="77.640799999999999"/>
    <n v="90.28"/>
    <s v="FEES"/>
    <n v="0"/>
    <x v="7"/>
    <x v="0"/>
    <n v="1"/>
  </r>
  <r>
    <x v="1"/>
    <x v="1"/>
    <n v="311"/>
    <x v="22"/>
    <n v="0"/>
    <s v="Honorarios por Servicio Agencia"/>
    <d v="2025-05-20T00:00:00"/>
    <d v="2025-05-22T00:00:00"/>
    <s v="HPS"/>
    <x v="1"/>
    <s v="USD"/>
    <n v="7.6"/>
    <n v="6.5359999999999996"/>
    <n v="7.6"/>
    <n v="7.6"/>
    <n v="6.5359999999999996"/>
    <n v="7.6"/>
    <s v="FEES"/>
    <n v="0"/>
    <x v="7"/>
    <x v="0"/>
    <n v="1"/>
  </r>
  <r>
    <x v="1"/>
    <x v="1"/>
    <n v="312"/>
    <x v="20"/>
    <n v="25024"/>
    <s v="VUELO MAD NRT MAD"/>
    <d v="2025-01-25T00:00:00"/>
    <d v="2025-02-09T00:00:00"/>
    <s v="VLO"/>
    <x v="2"/>
    <s v="USD"/>
    <n v="1196"/>
    <n v="1028.56"/>
    <n v="1196"/>
    <n v="0"/>
    <n v="0"/>
    <n v="0"/>
    <s v="Iberia"/>
    <s v="Spain"/>
    <x v="48"/>
    <x v="0"/>
    <n v="0"/>
  </r>
  <r>
    <x v="1"/>
    <x v="1"/>
    <n v="313"/>
    <x v="20"/>
    <n v="23590"/>
    <s v="VUELO CON AM CUN JFK"/>
    <d v="2025-01-18T00:00:00"/>
    <d v="2025-01-19T00:00:00"/>
    <s v="VLO"/>
    <x v="2"/>
    <s v="USD"/>
    <n v="259.64999999999998"/>
    <n v="223.29899999999998"/>
    <n v="259.64999999999998"/>
    <n v="0"/>
    <n v="0"/>
    <n v="0"/>
    <s v="AEROMÉXICO"/>
    <s v="Mexico"/>
    <x v="29"/>
    <x v="0"/>
    <n v="0"/>
  </r>
  <r>
    <x v="1"/>
    <x v="1"/>
    <n v="314"/>
    <x v="20"/>
    <n v="23590"/>
    <s v="VUELO MAD MEX MAD"/>
    <d v="2025-02-27T00:00:00"/>
    <d v="2025-03-03T00:00:00"/>
    <s v="VLO"/>
    <x v="2"/>
    <s v="USD"/>
    <n v="1029.26"/>
    <n v="885.16359999999997"/>
    <n v="1029.26"/>
    <n v="0"/>
    <n v="0"/>
    <n v="0"/>
    <s v="AEROMÉXICO"/>
    <s v="Mexico"/>
    <x v="39"/>
    <x v="0"/>
    <n v="0"/>
  </r>
  <r>
    <x v="1"/>
    <x v="1"/>
    <n v="315"/>
    <x v="20"/>
    <n v="25028"/>
    <s v="VUELO JNB VNX"/>
    <d v="2025-03-23T00:00:00"/>
    <s v="0000-00-00"/>
    <s v="VLO"/>
    <x v="2"/>
    <s v="USD"/>
    <n v="513.20000000000005"/>
    <n v="441.35200000000003"/>
    <n v="513.20000000000005"/>
    <n v="0"/>
    <n v="0"/>
    <n v="0"/>
    <s v="AirLink"/>
    <s v="South Africa"/>
    <x v="36"/>
    <x v="0"/>
    <n v="0"/>
  </r>
  <r>
    <x v="1"/>
    <x v="1"/>
    <n v="315"/>
    <x v="20"/>
    <n v="25028"/>
    <s v="VUELO JNB VNX"/>
    <d v="2025-03-23T00:00:00"/>
    <s v="0000-00-00"/>
    <s v="VLO"/>
    <x v="2"/>
    <s v="USD"/>
    <n v="256.60000000000002"/>
    <n v="220.67600000000002"/>
    <n v="256.60000000000002"/>
    <n v="0"/>
    <n v="0"/>
    <n v="0"/>
    <s v="AirLink"/>
    <s v="South Africa"/>
    <x v="36"/>
    <x v="0"/>
    <n v="0"/>
  </r>
  <r>
    <x v="1"/>
    <x v="1"/>
    <n v="316"/>
    <x v="20"/>
    <n v="27437"/>
    <s v="VUELO VNX MPM CPT"/>
    <d v="2025-03-26T00:00:00"/>
    <d v="2025-03-27T00:00:00"/>
    <s v="VLO"/>
    <x v="2"/>
    <s v="USD"/>
    <n v="443.3"/>
    <n v="381.238"/>
    <n v="443.3"/>
    <n v="0"/>
    <n v="0"/>
    <n v="0"/>
    <s v="LAM LINHAS AEREAS DE MOCAMBIQUE"/>
    <s v="Mozambique"/>
    <x v="36"/>
    <x v="0"/>
    <n v="0"/>
  </r>
  <r>
    <x v="1"/>
    <x v="1"/>
    <n v="316"/>
    <x v="20"/>
    <n v="27437"/>
    <s v="VUELO VNX MPM CPT"/>
    <d v="2025-03-26T00:00:00"/>
    <d v="2025-03-27T00:00:00"/>
    <s v="VLO"/>
    <x v="2"/>
    <s v="USD"/>
    <n v="443.3"/>
    <n v="381.238"/>
    <n v="443.3"/>
    <n v="0"/>
    <n v="0"/>
    <n v="0"/>
    <s v="LAM LINHAS AEREAS DE MOCAMBIQUE"/>
    <s v="Mozambique"/>
    <x v="36"/>
    <x v="0"/>
    <n v="0"/>
  </r>
  <r>
    <x v="1"/>
    <x v="1"/>
    <n v="317"/>
    <x v="20"/>
    <n v="25028"/>
    <s v="VUELO MUB JNB"/>
    <d v="2025-04-06T00:00:00"/>
    <d v="2025-04-06T00:00:00"/>
    <s v="VLO"/>
    <x v="2"/>
    <s v="USD"/>
    <n v="347.9"/>
    <n v="299.19399999999996"/>
    <n v="347.9"/>
    <n v="0"/>
    <n v="0"/>
    <n v="0"/>
    <s v="AirLink"/>
    <s v="South Africa"/>
    <x v="38"/>
    <x v="0"/>
    <n v="0"/>
  </r>
  <r>
    <x v="1"/>
    <x v="1"/>
    <n v="317"/>
    <x v="20"/>
    <n v="25028"/>
    <s v="VUELO MUB JNB"/>
    <d v="2025-04-06T00:00:00"/>
    <d v="2025-04-06T00:00:00"/>
    <s v="VLO"/>
    <x v="2"/>
    <s v="USD"/>
    <n v="347.9"/>
    <n v="299.19399999999996"/>
    <n v="347.9"/>
    <n v="0"/>
    <n v="0"/>
    <n v="0"/>
    <s v="AirLink"/>
    <s v="South Africa"/>
    <x v="38"/>
    <x v="0"/>
    <n v="0"/>
  </r>
  <r>
    <x v="1"/>
    <x v="1"/>
    <n v="318"/>
    <x v="20"/>
    <n v="27768"/>
    <s v="VUELO WDH MUB"/>
    <d v="2025-04-03T00:00:00"/>
    <d v="2025-04-03T00:00:00"/>
    <s v="VLO"/>
    <x v="2"/>
    <s v="USD"/>
    <n v="379"/>
    <n v="325.94"/>
    <n v="379"/>
    <n v="0"/>
    <n v="0"/>
    <n v="0"/>
    <s v="Air Botswana LTD"/>
    <s v="Botswana"/>
    <x v="37"/>
    <x v="0"/>
    <n v="0"/>
  </r>
  <r>
    <x v="1"/>
    <x v="1"/>
    <n v="319"/>
    <x v="20"/>
    <n v="23966"/>
    <s v="vuelo con ba MAD LHR ABZ LHR MAD"/>
    <d v="2025-04-11T00:00:00"/>
    <d v="2025-04-13T00:00:00"/>
    <s v="VLO"/>
    <x v="2"/>
    <s v="USD"/>
    <n v="866.4"/>
    <n v="745.10399999999993"/>
    <n v="866.4"/>
    <n v="0"/>
    <n v="0"/>
    <n v="0"/>
    <s v="British Airways"/>
    <s v="United Kingdom"/>
    <x v="38"/>
    <x v="0"/>
    <n v="0"/>
  </r>
  <r>
    <x v="1"/>
    <x v="1"/>
    <n v="320"/>
    <x v="20"/>
    <n v="25028"/>
    <s v="VUELO DE WDH JNB MUB"/>
    <d v="2025-04-03T00:00:00"/>
    <d v="2025-04-03T00:00:00"/>
    <s v="VLO"/>
    <x v="2"/>
    <s v="USD"/>
    <n v="479"/>
    <n v="411.94"/>
    <n v="479"/>
    <n v="0"/>
    <n v="0"/>
    <n v="0"/>
    <s v="AirLink"/>
    <s v="South Africa"/>
    <x v="37"/>
    <x v="0"/>
    <n v="0"/>
  </r>
  <r>
    <x v="1"/>
    <x v="1"/>
    <n v="320"/>
    <x v="20"/>
    <n v="25028"/>
    <s v="VUELO WDH JNB MUB"/>
    <d v="2025-04-03T00:00:00"/>
    <d v="2025-04-03T00:00:00"/>
    <s v="VLO"/>
    <x v="2"/>
    <s v="USD"/>
    <n v="479"/>
    <n v="411.94"/>
    <n v="479"/>
    <n v="0"/>
    <n v="0"/>
    <n v="0"/>
    <s v="AirLink"/>
    <s v="South Africa"/>
    <x v="37"/>
    <x v="0"/>
    <n v="0"/>
  </r>
  <r>
    <x v="1"/>
    <x v="1"/>
    <n v="320"/>
    <x v="20"/>
    <n v="25028"/>
    <s v="VUELO DE WDH JNB MUB"/>
    <d v="2025-04-03T00:00:00"/>
    <d v="2025-04-03T00:00:00"/>
    <s v="VLO"/>
    <x v="2"/>
    <s v="USD"/>
    <n v="479"/>
    <n v="411.94"/>
    <n v="479"/>
    <n v="0"/>
    <n v="0"/>
    <n v="0"/>
    <s v="AirLink"/>
    <s v="South Africa"/>
    <x v="37"/>
    <x v="0"/>
    <n v="0"/>
  </r>
  <r>
    <x v="1"/>
    <x v="1"/>
    <n v="320"/>
    <x v="20"/>
    <n v="25028"/>
    <s v="VUELO WDH JNB MUB"/>
    <d v="2025-04-03T00:00:00"/>
    <d v="2025-04-03T00:00:00"/>
    <s v="VLO"/>
    <x v="2"/>
    <s v="USD"/>
    <n v="479"/>
    <n v="411.94"/>
    <n v="479"/>
    <n v="0"/>
    <n v="0"/>
    <n v="0"/>
    <s v="AirLink"/>
    <s v="South Africa"/>
    <x v="37"/>
    <x v="0"/>
    <n v="0"/>
  </r>
  <r>
    <x v="1"/>
    <x v="1"/>
    <n v="321"/>
    <x v="20"/>
    <n v="25024"/>
    <s v="VUELO ORY MAD"/>
    <d v="2025-04-08T00:00:00"/>
    <d v="2025-04-08T00:00:00"/>
    <s v="VLO"/>
    <x v="2"/>
    <s v="USD"/>
    <n v="261.60000000000002"/>
    <n v="224.97600000000003"/>
    <n v="261.60000000000002"/>
    <n v="0"/>
    <n v="0"/>
    <n v="0"/>
    <s v="Iberia"/>
    <s v="Spain"/>
    <x v="38"/>
    <x v="0"/>
    <n v="0"/>
  </r>
  <r>
    <x v="1"/>
    <x v="1"/>
    <n v="322"/>
    <x v="20"/>
    <n v="23898"/>
    <s v="VUELO KL NBO AMS"/>
    <d v="2025-07-06T00:00:00"/>
    <d v="2025-07-06T00:00:00"/>
    <s v="VLO"/>
    <x v="2"/>
    <s v="USD"/>
    <n v="1401"/>
    <n v="1204.8599999999999"/>
    <n v="1401"/>
    <n v="0"/>
    <n v="0"/>
    <n v="0"/>
    <s v="KLM Royal Dutch Airlines"/>
    <s v="Netherlands"/>
    <x v="20"/>
    <x v="0"/>
    <n v="0"/>
  </r>
  <r>
    <x v="1"/>
    <x v="1"/>
    <n v="323"/>
    <x v="20"/>
    <n v="24262"/>
    <s v="VUELO MEX CDG MEX"/>
    <d v="2025-06-09T00:00:00"/>
    <d v="2025-07-14T00:00:00"/>
    <s v="VLO"/>
    <x v="2"/>
    <s v="MXN"/>
    <n v="54129"/>
    <n v="2598.192"/>
    <n v="3031.2240000000002"/>
    <n v="0"/>
    <n v="0"/>
    <n v="0"/>
    <s v="VIALLO, S.A."/>
    <s v="Mexico"/>
    <x v="15"/>
    <x v="0"/>
    <n v="0"/>
  </r>
  <r>
    <x v="1"/>
    <x v="1"/>
    <n v="323"/>
    <x v="20"/>
    <n v="24262"/>
    <s v="REVISADO VUELO CDG MEX"/>
    <d v="2025-06-09T00:00:00"/>
    <d v="2025-07-14T00:00:00"/>
    <s v="VLO"/>
    <x v="2"/>
    <s v="MXN"/>
    <n v="991"/>
    <n v="47.567999999999998"/>
    <n v="55.496000000000002"/>
    <n v="0"/>
    <n v="0"/>
    <n v="0"/>
    <s v="VIALLO, S.A."/>
    <s v="Mexico"/>
    <x v="15"/>
    <x v="0"/>
    <n v="0"/>
  </r>
  <r>
    <x v="1"/>
    <x v="1"/>
    <n v="323"/>
    <x v="20"/>
    <n v="24262"/>
    <s v="CARGO POR CAMBIO"/>
    <d v="2025-06-09T00:00:00"/>
    <d v="2025-07-14T00:00:00"/>
    <s v="VLO"/>
    <x v="2"/>
    <s v="MXN"/>
    <n v="4410"/>
    <n v="211.68"/>
    <n v="246.96"/>
    <n v="0"/>
    <n v="0"/>
    <n v="0"/>
    <s v="VIALLO, S.A."/>
    <s v="Mexico"/>
    <x v="15"/>
    <x v="0"/>
    <n v="0"/>
  </r>
  <r>
    <x v="1"/>
    <x v="1"/>
    <n v="323"/>
    <x v="20"/>
    <n v="0"/>
    <s v="REVISADO DE BOLETO"/>
    <d v="2025-06-09T00:00:00"/>
    <d v="2025-07-14T00:00:00"/>
    <s v="HPS"/>
    <x v="1"/>
    <s v="MXN"/>
    <n v="678.3"/>
    <n v="32.558399999999999"/>
    <n v="37.9848"/>
    <n v="678.3"/>
    <n v="32.558399999999999"/>
    <n v="37.9848"/>
    <s v="FEES"/>
    <n v="0"/>
    <x v="15"/>
    <x v="0"/>
    <n v="1"/>
  </r>
  <r>
    <x v="1"/>
    <x v="1"/>
    <n v="324"/>
    <x v="20"/>
    <n v="24262"/>
    <s v="VUELO AF MEX CDG MEX"/>
    <d v="2025-06-23T00:00:00"/>
    <d v="2025-07-14T00:00:00"/>
    <s v="VLO"/>
    <x v="2"/>
    <s v="MXN"/>
    <n v="54735"/>
    <n v="2627.28"/>
    <n v="3065.16"/>
    <n v="0"/>
    <n v="0"/>
    <n v="0"/>
    <s v="VIALLO, S.A."/>
    <s v="Mexico"/>
    <x v="18"/>
    <x v="0"/>
    <n v="0"/>
  </r>
  <r>
    <x v="1"/>
    <x v="1"/>
    <n v="325"/>
    <x v="20"/>
    <n v="27721"/>
    <s v="VUELO MEX ICN MEX"/>
    <d v="2025-08-12T00:00:00"/>
    <d v="2025-08-21T00:00:00"/>
    <s v="VLO"/>
    <x v="2"/>
    <s v="MXN"/>
    <n v="63665"/>
    <n v="3055.92"/>
    <n v="3565.2400000000002"/>
    <n v="0"/>
    <n v="0"/>
    <n v="0"/>
    <s v="TURISMO EXMAR"/>
    <s v="Mexico"/>
    <x v="53"/>
    <x v="0"/>
    <n v="0"/>
  </r>
  <r>
    <x v="1"/>
    <x v="1"/>
    <n v="325"/>
    <x v="20"/>
    <n v="27721"/>
    <s v="vuelo MEX ICN MEX"/>
    <d v="2025-08-12T00:00:00"/>
    <d v="2025-08-21T00:00:00"/>
    <s v="VLO"/>
    <x v="2"/>
    <s v="MXN"/>
    <n v="63665"/>
    <n v="3055.92"/>
    <n v="3565.2400000000002"/>
    <n v="0"/>
    <n v="0"/>
    <n v="0"/>
    <s v="TURISMO EXMAR"/>
    <s v="Mexico"/>
    <x v="53"/>
    <x v="0"/>
    <n v="0"/>
  </r>
  <r>
    <x v="1"/>
    <x v="1"/>
    <n v="326"/>
    <x v="20"/>
    <n v="27778"/>
    <s v="HOTEL MARBELLA CLUB"/>
    <d v="2025-02-05T00:00:00"/>
    <d v="2025-02-06T00:00:00"/>
    <s v="HTL"/>
    <x v="4"/>
    <s v="EUR"/>
    <n v="525"/>
    <n v="525"/>
    <n v="609"/>
    <n v="79.39"/>
    <n v="79.39"/>
    <n v="92.092399999999998"/>
    <s v="MARBELLA CLUB"/>
    <s v="Spain"/>
    <x v="41"/>
    <x v="0"/>
    <n v="0.15121904761904761"/>
  </r>
  <r>
    <x v="1"/>
    <x v="1"/>
    <n v="327"/>
    <x v="16"/>
    <n v="27779"/>
    <s v="Hospedaje en Londres"/>
    <d v="2025-04-08T00:00:00"/>
    <d v="2025-04-16T00:00:00"/>
    <s v="HTL"/>
    <x v="4"/>
    <s v="USD"/>
    <n v="10449.41"/>
    <n v="8986.4925999999996"/>
    <n v="10449.41"/>
    <n v="1324.76"/>
    <n v="1139.2936"/>
    <n v="1324.76"/>
    <s v="THE LANESBOROUGH"/>
    <s v="United Kingdom"/>
    <x v="38"/>
    <x v="0"/>
    <n v="0.12677844969237498"/>
  </r>
  <r>
    <x v="1"/>
    <x v="1"/>
    <n v="328"/>
    <x v="24"/>
    <n v="23921"/>
    <s v="Vuelo Mex CDG-MAD MAD-CGD-MEX"/>
    <d v="2025-05-14T00:00:00"/>
    <d v="2025-05-22T00:00:00"/>
    <s v="VLO"/>
    <x v="2"/>
    <s v="USD"/>
    <n v="4378.55"/>
    <n v="3765.5529999999999"/>
    <n v="4378.55"/>
    <n v="0"/>
    <n v="0"/>
    <n v="0"/>
    <s v="Air France"/>
    <s v="France"/>
    <x v="6"/>
    <x v="0"/>
    <n v="0"/>
  </r>
  <r>
    <x v="1"/>
    <x v="1"/>
    <n v="328"/>
    <x v="24"/>
    <n v="23921"/>
    <s v="Vuelo mex-cdg-mad-cdg-mex"/>
    <d v="2025-05-14T00:00:00"/>
    <d v="2025-05-22T00:00:00"/>
    <s v="VLO"/>
    <x v="2"/>
    <s v="USD"/>
    <n v="4378.55"/>
    <n v="3765.5529999999999"/>
    <n v="4378.55"/>
    <n v="0"/>
    <n v="0"/>
    <n v="0"/>
    <s v="Air France"/>
    <s v="France"/>
    <x v="6"/>
    <x v="0"/>
    <n v="0"/>
  </r>
  <r>
    <x v="1"/>
    <x v="1"/>
    <n v="328"/>
    <x v="24"/>
    <n v="0"/>
    <s v="FEE POR DOS EMISIONES"/>
    <d v="2025-05-14T00:00:00"/>
    <d v="2025-05-22T00:00:00"/>
    <s v="HPS"/>
    <x v="1"/>
    <s v="USD"/>
    <n v="70"/>
    <n v="60.199999999999996"/>
    <n v="70"/>
    <n v="70"/>
    <n v="60.199999999999996"/>
    <n v="70"/>
    <s v="FEES"/>
    <n v="0"/>
    <x v="6"/>
    <x v="0"/>
    <n v="1"/>
  </r>
  <r>
    <x v="1"/>
    <x v="1"/>
    <n v="329"/>
    <x v="24"/>
    <n v="28064"/>
    <s v="Estancia completa Hotel Esencia"/>
    <d v="2025-10-23T00:00:00"/>
    <d v="2025-10-25T00:00:00"/>
    <s v="HTL"/>
    <x v="4"/>
    <s v="USD"/>
    <n v="11260.8"/>
    <n v="9684.2879999999986"/>
    <n v="11260.8"/>
    <n v="933.28"/>
    <n v="802.62079999999992"/>
    <n v="933.28"/>
    <s v="HOTEL ESENCIA"/>
    <s v="Mexico"/>
    <x v="21"/>
    <x v="0"/>
    <n v="8.2878658709860761E-2"/>
  </r>
  <r>
    <x v="1"/>
    <x v="1"/>
    <n v="329"/>
    <x v="24"/>
    <n v="28058"/>
    <s v="Hotel Callejon"/>
    <d v="2025-04-01T00:00:00"/>
    <d v="2025-11-21T00:00:00"/>
    <s v="HTL"/>
    <x v="4"/>
    <s v="USD"/>
    <n v="4442.7299999999996"/>
    <n v="3820.7477999999996"/>
    <n v="4442.7299999999996"/>
    <n v="0"/>
    <n v="0"/>
    <n v="0"/>
    <s v="EL CALLEJON HOTEL BOUTIQUE"/>
    <s v="Mexico"/>
    <x v="37"/>
    <x v="0"/>
    <n v="0"/>
  </r>
  <r>
    <x v="1"/>
    <x v="1"/>
    <n v="329"/>
    <x v="24"/>
    <n v="25633"/>
    <s v="Estancia Hotel Casa Lecanda"/>
    <d v="2025-10-26T00:00:00"/>
    <d v="2025-10-27T00:00:00"/>
    <s v="HTL"/>
    <x v="4"/>
    <s v="USD"/>
    <n v="4802"/>
    <n v="4129.72"/>
    <n v="4802"/>
    <n v="800.87"/>
    <n v="688.7482"/>
    <n v="800.87"/>
    <s v="CASA LECANDA"/>
    <s v="Mexico"/>
    <x v="22"/>
    <x v="0"/>
    <n v="0.16677842565597667"/>
  </r>
  <r>
    <x v="1"/>
    <x v="1"/>
    <n v="329"/>
    <x v="24"/>
    <n v="28079"/>
    <s v="Estancia completa"/>
    <d v="2025-10-17T00:00:00"/>
    <d v="2025-10-27T00:00:00"/>
    <s v="HTL"/>
    <x v="4"/>
    <s v="USD"/>
    <n v="13503.18"/>
    <n v="11612.7348"/>
    <n v="13503.18"/>
    <n v="1030.71"/>
    <n v="886.41060000000004"/>
    <n v="1030.71"/>
    <s v="HOTEL LAS ALCOBAS"/>
    <s v="Mexico"/>
    <x v="25"/>
    <x v="0"/>
    <n v="7.6330908719279458E-2"/>
  </r>
  <r>
    <x v="1"/>
    <x v="1"/>
    <n v="329"/>
    <x v="24"/>
    <n v="23590"/>
    <s v="Vuelo Mex-Oax. Mid-Mex"/>
    <d v="2025-10-17T00:00:00"/>
    <d v="2025-10-27T00:00:00"/>
    <s v="VLO"/>
    <x v="2"/>
    <s v="USD"/>
    <n v="1864.14"/>
    <n v="1603.1604"/>
    <n v="1864.14"/>
    <n v="0"/>
    <n v="0"/>
    <n v="0"/>
    <s v="AEROMÉXICO"/>
    <s v="Mexico"/>
    <x v="25"/>
    <x v="0"/>
    <n v="0"/>
  </r>
  <r>
    <x v="1"/>
    <x v="1"/>
    <n v="329"/>
    <x v="24"/>
    <n v="0"/>
    <s v="Vuelos para todos los pasajeros MEX OAX MID MEX"/>
    <d v="2025-04-01T00:00:00"/>
    <d v="2025-11-21T00:00:00"/>
    <s v="HPS"/>
    <x v="1"/>
    <s v="USD"/>
    <n v="245"/>
    <n v="210.7"/>
    <n v="245"/>
    <n v="245"/>
    <n v="210.7"/>
    <n v="245"/>
    <s v="FEES"/>
    <n v="0"/>
    <x v="37"/>
    <x v="0"/>
    <n v="1"/>
  </r>
  <r>
    <x v="1"/>
    <x v="1"/>
    <n v="329"/>
    <x v="24"/>
    <n v="0"/>
    <s v="viaje completo"/>
    <d v="2025-04-01T00:00:00"/>
    <d v="2025-11-21T00:00:00"/>
    <s v="HPS"/>
    <x v="1"/>
    <s v="USD"/>
    <n v="215.75"/>
    <n v="185.54499999999999"/>
    <n v="215.75"/>
    <n v="215.75"/>
    <n v="185.54499999999999"/>
    <n v="215.75"/>
    <s v="FEES"/>
    <n v="0"/>
    <x v="37"/>
    <x v="0"/>
    <n v="1"/>
  </r>
  <r>
    <x v="1"/>
    <x v="1"/>
    <n v="330"/>
    <x v="16"/>
    <n v="23590"/>
    <s v="Vuelo México - Orlando - Islandia - Reykjavik - Chicago - México"/>
    <d v="2025-05-17T00:00:00"/>
    <d v="2025-05-26T00:00:00"/>
    <s v="VLO"/>
    <x v="2"/>
    <s v="USD"/>
    <n v="1006.46"/>
    <n v="865.55560000000003"/>
    <n v="1006.46"/>
    <n v="15.64"/>
    <n v="13.4504"/>
    <n v="15.64"/>
    <s v="AEROMÉXICO"/>
    <s v="Mexico"/>
    <x v="6"/>
    <x v="0"/>
    <n v="1.5539614092959482E-2"/>
  </r>
  <r>
    <x v="1"/>
    <x v="1"/>
    <n v="330"/>
    <x v="16"/>
    <n v="0"/>
    <s v="Fee de emisiónde vuelo México - Orlando - Islandia - Reykjavik - Chicago - México"/>
    <d v="2025-05-17T00:00:00"/>
    <d v="2025-05-26T00:00:00"/>
    <s v="HPS"/>
    <x v="1"/>
    <s v="USD"/>
    <n v="50"/>
    <n v="43"/>
    <n v="50"/>
    <n v="50"/>
    <n v="43"/>
    <n v="50"/>
    <s v="FEES"/>
    <n v="0"/>
    <x v="6"/>
    <x v="0"/>
    <n v="1"/>
  </r>
  <r>
    <x v="1"/>
    <x v="1"/>
    <n v="330"/>
    <x v="16"/>
    <n v="27306"/>
    <s v="Vuelo México - Orlando - Islandia - Reykjavik - Chicago - México"/>
    <d v="2025-05-17T00:00:00"/>
    <d v="2025-05-26T00:00:00"/>
    <s v="VLO"/>
    <x v="2"/>
    <s v="USD"/>
    <n v="2453.81"/>
    <n v="2110.2766000000001"/>
    <n v="2453.81"/>
    <n v="112.55"/>
    <n v="96.792999999999992"/>
    <n v="112.55"/>
    <s v="Icelandair"/>
    <s v="Iceland"/>
    <x v="6"/>
    <x v="0"/>
    <n v="4.586744694984534E-2"/>
  </r>
  <r>
    <x v="1"/>
    <x v="1"/>
    <n v="330"/>
    <x v="16"/>
    <n v="23590"/>
    <s v="Vuelo México - Orlando - Islandia - Reykjavik - Chicago - México"/>
    <d v="2025-05-17T00:00:00"/>
    <d v="2025-05-26T00:00:00"/>
    <s v="VLO"/>
    <x v="2"/>
    <s v="USD"/>
    <n v="1418.26"/>
    <n v="1219.7036000000001"/>
    <n v="1418.26"/>
    <n v="23.56"/>
    <n v="20.261599999999998"/>
    <n v="23.56"/>
    <s v="AEROMÉXICO"/>
    <s v="Mexico"/>
    <x v="6"/>
    <x v="0"/>
    <n v="1.6611904728329078E-2"/>
  </r>
  <r>
    <x v="1"/>
    <x v="1"/>
    <n v="330"/>
    <x v="16"/>
    <n v="27306"/>
    <s v="Vuelo México - Orlando - Islandia - Reykjavik - Chicago - México"/>
    <d v="2025-05-17T00:00:00"/>
    <d v="2025-05-26T00:00:00"/>
    <s v="VLO"/>
    <x v="2"/>
    <s v="USD"/>
    <n v="2753.41"/>
    <n v="2367.9325999999996"/>
    <n v="2753.41"/>
    <n v="133.55000000000001"/>
    <n v="114.85300000000001"/>
    <n v="133.55000000000001"/>
    <s v="Icelandair"/>
    <s v="Iceland"/>
    <x v="6"/>
    <x v="0"/>
    <n v="4.8503492033514811E-2"/>
  </r>
  <r>
    <x v="1"/>
    <x v="1"/>
    <n v="330"/>
    <x v="16"/>
    <n v="0"/>
    <s v="Fee de emisiónde vuelo México - Orlando - Islandia - Reykjavik - Chicago - México"/>
    <d v="2025-05-17T00:00:00"/>
    <d v="2025-05-26T00:00:00"/>
    <s v="HPS"/>
    <x v="1"/>
    <s v="USD"/>
    <n v="50"/>
    <n v="43"/>
    <n v="50"/>
    <n v="50"/>
    <n v="43"/>
    <n v="50"/>
    <s v="FEES"/>
    <n v="0"/>
    <x v="6"/>
    <x v="0"/>
    <n v="1"/>
  </r>
  <r>
    <x v="1"/>
    <x v="1"/>
    <n v="330"/>
    <x v="16"/>
    <n v="25049"/>
    <s v="Servicios en Islandia"/>
    <d v="2025-05-17T00:00:00"/>
    <d v="2025-05-26T00:00:00"/>
    <s v="ATR"/>
    <x v="0"/>
    <s v="USD"/>
    <n v="8230"/>
    <n v="7077.8"/>
    <n v="8230"/>
    <n v="0"/>
    <n v="0"/>
    <n v="0"/>
    <s v="Pro Tours Iceland ehf"/>
    <s v="Iceland"/>
    <x v="6"/>
    <x v="0"/>
    <n v="0"/>
  </r>
  <r>
    <x v="1"/>
    <x v="1"/>
    <n v="330"/>
    <x v="16"/>
    <n v="0"/>
    <s v="Sobrecomisión"/>
    <d v="2025-05-17T00:00:00"/>
    <d v="2025-05-26T00:00:00"/>
    <s v="HPS"/>
    <x v="1"/>
    <s v="USD"/>
    <n v="1824.28"/>
    <n v="1568.8807999999999"/>
    <n v="1824.28"/>
    <n v="1824.28"/>
    <n v="1568.8807999999999"/>
    <n v="1824.28"/>
    <s v="FEES"/>
    <n v="0"/>
    <x v="6"/>
    <x v="0"/>
    <n v="1"/>
  </r>
  <r>
    <x v="1"/>
    <x v="1"/>
    <n v="331"/>
    <x v="20"/>
    <n v="23921"/>
    <s v="VUELO MAD CDG LJU AMS MAD"/>
    <d v="2025-05-22T00:00:00"/>
    <d v="2025-06-04T00:00:00"/>
    <s v="VLO"/>
    <x v="2"/>
    <s v="USD"/>
    <n v="704.8"/>
    <n v="606.12799999999993"/>
    <n v="704.8"/>
    <n v="0"/>
    <n v="0"/>
    <n v="0"/>
    <s v="Air France"/>
    <s v="France"/>
    <x v="7"/>
    <x v="0"/>
    <n v="0"/>
  </r>
  <r>
    <x v="1"/>
    <x v="1"/>
    <n v="332"/>
    <x v="22"/>
    <n v="27301"/>
    <s v="VUELOS EUROPA"/>
    <d v="2025-05-29T00:00:00"/>
    <d v="2025-06-02T00:00:00"/>
    <s v="VLO"/>
    <x v="2"/>
    <s v="MXN"/>
    <n v="117426"/>
    <n v="5636.4480000000003"/>
    <n v="6575.8559999999998"/>
    <n v="0"/>
    <n v="0"/>
    <n v="0"/>
    <s v="TURISMO EX MAR, S.A. DE C.V."/>
    <s v="Mexico"/>
    <x v="13"/>
    <x v="0"/>
    <n v="0"/>
  </r>
  <r>
    <x v="1"/>
    <x v="1"/>
    <n v="332"/>
    <x v="22"/>
    <n v="27301"/>
    <s v="VUELOS EUROPA"/>
    <d v="2025-05-29T00:00:00"/>
    <d v="2025-06-02T00:00:00"/>
    <s v="VLO"/>
    <x v="2"/>
    <s v="MXN"/>
    <n v="117426"/>
    <n v="5636.4480000000003"/>
    <n v="6575.8559999999998"/>
    <n v="0"/>
    <n v="0"/>
    <n v="0"/>
    <s v="TURISMO EX MAR, S.A. DE C.V."/>
    <s v="Mexico"/>
    <x v="13"/>
    <x v="0"/>
    <n v="0"/>
  </r>
  <r>
    <x v="1"/>
    <x v="1"/>
    <n v="332"/>
    <x v="22"/>
    <n v="27301"/>
    <s v="VUELO SFO"/>
    <d v="2025-06-04T00:00:00"/>
    <d v="2025-06-06T00:00:00"/>
    <s v="VLO"/>
    <x v="2"/>
    <s v="MXN"/>
    <n v="35207"/>
    <n v="1689.9359999999999"/>
    <n v="1971.5920000000001"/>
    <n v="0"/>
    <n v="0"/>
    <n v="0"/>
    <s v="TURISMO EX MAR, S.A. DE C.V."/>
    <s v="Mexico"/>
    <x v="14"/>
    <x v="0"/>
    <n v="0"/>
  </r>
  <r>
    <x v="1"/>
    <x v="1"/>
    <n v="332"/>
    <x v="22"/>
    <n v="27210"/>
    <s v="VUELO LH"/>
    <d v="2025-06-02T00:00:00"/>
    <d v="2025-06-02T00:00:00"/>
    <s v="VLO"/>
    <x v="2"/>
    <s v="MXN"/>
    <n v="83618.48"/>
    <n v="4013.6870399999998"/>
    <n v="4682.6348799999996"/>
    <n v="0"/>
    <n v="0"/>
    <n v="0"/>
    <s v="Lufthansa"/>
    <s v="Germany"/>
    <x v="14"/>
    <x v="0"/>
    <n v="0"/>
  </r>
  <r>
    <x v="1"/>
    <x v="1"/>
    <n v="332"/>
    <x v="22"/>
    <n v="27210"/>
    <s v="VUELO LH"/>
    <d v="2025-06-02T00:00:00"/>
    <d v="2025-06-02T00:00:00"/>
    <s v="VLO"/>
    <x v="2"/>
    <s v="MXN"/>
    <n v="83618.48"/>
    <n v="4013.6870399999998"/>
    <n v="4682.6348799999996"/>
    <n v="0"/>
    <n v="0"/>
    <n v="0"/>
    <s v="Lufthansa"/>
    <s v="Germany"/>
    <x v="14"/>
    <x v="0"/>
    <n v="0"/>
  </r>
  <r>
    <x v="1"/>
    <x v="1"/>
    <n v="332"/>
    <x v="22"/>
    <n v="0"/>
    <s v="Gastos de Operación"/>
    <d v="2025-05-29T00:00:00"/>
    <d v="2025-06-06T00:00:00"/>
    <s v="HPS"/>
    <x v="1"/>
    <s v="MXN"/>
    <n v="3813.2"/>
    <n v="183.03360000000001"/>
    <n v="213.53919999999999"/>
    <n v="3813.2"/>
    <n v="183.03360000000001"/>
    <n v="213.53919999999999"/>
    <s v="FEES"/>
    <n v="0"/>
    <x v="13"/>
    <x v="0"/>
    <n v="1"/>
  </r>
  <r>
    <x v="1"/>
    <x v="1"/>
    <n v="332"/>
    <x v="22"/>
    <n v="27387"/>
    <s v="Sintra"/>
    <d v="2025-05-29T00:00:00"/>
    <d v="2025-05-29T00:00:00"/>
    <s v="ATR"/>
    <x v="0"/>
    <s v="MXN"/>
    <n v="4508"/>
    <n v="216.38400000000001"/>
    <n v="252.44800000000001"/>
    <n v="666"/>
    <n v="31.968"/>
    <n v="37.295999999999999"/>
    <s v="REEMBOLSOS"/>
    <s v="Portugal"/>
    <x v="13"/>
    <x v="0"/>
    <n v="0.14773735581188996"/>
  </r>
  <r>
    <x v="1"/>
    <x v="1"/>
    <n v="332"/>
    <x v="22"/>
    <n v="27301"/>
    <s v="REEMBOLSO EXMAR"/>
    <d v="2025-05-29T00:00:00"/>
    <d v="2025-06-06T00:00:00"/>
    <s v="VLO"/>
    <x v="2"/>
    <s v="MXN"/>
    <n v="-50112.5"/>
    <n v="-2405.4"/>
    <n v="-2806.3"/>
    <n v="0"/>
    <n v="0"/>
    <n v="0"/>
    <s v="REEMBOLSOS"/>
    <s v="Mexico"/>
    <x v="13"/>
    <x v="0"/>
    <n v="0"/>
  </r>
  <r>
    <x v="1"/>
    <x v="1"/>
    <n v="332"/>
    <x v="22"/>
    <n v="27301"/>
    <s v="REEMBOLSO EXMAR"/>
    <d v="2025-05-29T00:00:00"/>
    <d v="2025-06-06T00:00:00"/>
    <s v="VLO"/>
    <x v="2"/>
    <s v="MXN"/>
    <n v="-50112.5"/>
    <n v="-2405.4"/>
    <n v="-2806.3"/>
    <n v="0"/>
    <n v="0"/>
    <n v="0"/>
    <s v="REEMBOLSOS"/>
    <s v="Mexico"/>
    <x v="13"/>
    <x v="0"/>
    <n v="0"/>
  </r>
  <r>
    <x v="1"/>
    <x v="1"/>
    <n v="332"/>
    <x v="22"/>
    <n v="31805"/>
    <s v="REEMBOLSO JOSE ARMENDARIZ"/>
    <d v="2025-05-29T00:00:00"/>
    <d v="2025-06-06T00:00:00"/>
    <s v="VLO"/>
    <x v="2"/>
    <s v="MXN"/>
    <n v="40112"/>
    <n v="1925.376"/>
    <n v="2246.2719999999999"/>
    <n v="0"/>
    <n v="0"/>
    <n v="0"/>
    <s v="REEMBOLSOS"/>
    <s v="NA "/>
    <x v="13"/>
    <x v="0"/>
    <n v="0"/>
  </r>
  <r>
    <x v="1"/>
    <x v="1"/>
    <n v="332"/>
    <x v="22"/>
    <n v="31806"/>
    <s v="REEMBOLSO PAUL SANCHE"/>
    <d v="2025-05-29T00:00:00"/>
    <d v="2025-06-06T00:00:00"/>
    <s v="VLO"/>
    <x v="2"/>
    <s v="MXN"/>
    <n v="40112"/>
    <n v="1925.376"/>
    <n v="2246.2719999999999"/>
    <n v="0"/>
    <n v="0"/>
    <n v="0"/>
    <s v="Pablo Sanche del hoyo"/>
    <s v="NA "/>
    <x v="13"/>
    <x v="0"/>
    <n v="0"/>
  </r>
  <r>
    <x v="1"/>
    <x v="1"/>
    <n v="332"/>
    <x v="22"/>
    <n v="0"/>
    <s v="GANANCIA VUELOS"/>
    <d v="2025-05-29T00:00:00"/>
    <d v="2025-06-06T00:00:00"/>
    <s v="HPS"/>
    <x v="1"/>
    <s v="MXN"/>
    <n v="22324.31"/>
    <n v="1071.5668800000001"/>
    <n v="1250.1613600000001"/>
    <n v="22324.31"/>
    <n v="1071.5668800000001"/>
    <n v="1250.1613600000001"/>
    <s v="FEES"/>
    <n v="0"/>
    <x v="13"/>
    <x v="0"/>
    <n v="1"/>
  </r>
  <r>
    <x v="1"/>
    <x v="1"/>
    <n v="333"/>
    <x v="20"/>
    <n v="23921"/>
    <s v="VUELO DE IBZ CDG JNB"/>
    <d v="2025-05-03T00:00:00"/>
    <d v="2025-05-04T00:00:00"/>
    <s v="VLO"/>
    <x v="2"/>
    <s v="USD"/>
    <n v="1221"/>
    <n v="1050.06"/>
    <n v="1221"/>
    <n v="0"/>
    <n v="0"/>
    <n v="0"/>
    <s v="Air France"/>
    <s v="France"/>
    <x v="4"/>
    <x v="0"/>
    <n v="0"/>
  </r>
  <r>
    <x v="1"/>
    <x v="1"/>
    <n v="334"/>
    <x v="20"/>
    <n v="23996"/>
    <s v="VUELO CPT GRU"/>
    <d v="2025-05-10T00:00:00"/>
    <d v="2025-05-10T00:00:00"/>
    <s v="VLO"/>
    <x v="2"/>
    <s v="USD"/>
    <n v="1630.2"/>
    <n v="1401.972"/>
    <n v="1630.2"/>
    <n v="0"/>
    <n v="0"/>
    <n v="0"/>
    <s v="South African Airways"/>
    <s v="South Africa"/>
    <x v="52"/>
    <x v="0"/>
    <n v="0"/>
  </r>
  <r>
    <x v="1"/>
    <x v="1"/>
    <n v="335"/>
    <x v="20"/>
    <n v="27884"/>
    <s v="VUELO DE JNB CPT"/>
    <d v="2025-05-05T00:00:00"/>
    <d v="2025-05-05T00:00:00"/>
    <s v="VLO"/>
    <x v="2"/>
    <s v="USD"/>
    <n v="98"/>
    <n v="84.28"/>
    <n v="98"/>
    <n v="0"/>
    <n v="0"/>
    <n v="0"/>
    <s v="FLYSAFAIR"/>
    <s v="South Africa"/>
    <x v="52"/>
    <x v="0"/>
    <n v="0"/>
  </r>
  <r>
    <x v="1"/>
    <x v="1"/>
    <n v="336"/>
    <x v="20"/>
    <n v="27885"/>
    <s v="VUELO PMI IBZ"/>
    <d v="2025-05-02T00:00:00"/>
    <d v="2025-05-02T00:00:00"/>
    <s v="VLO"/>
    <x v="2"/>
    <s v="USD"/>
    <n v="112.8"/>
    <n v="97.007999999999996"/>
    <n v="112.8"/>
    <n v="0"/>
    <n v="0"/>
    <n v="0"/>
    <s v="Air Europa Lineas Aereas"/>
    <s v="Spain"/>
    <x v="4"/>
    <x v="0"/>
    <n v="0"/>
  </r>
  <r>
    <x v="1"/>
    <x v="1"/>
    <n v="336"/>
    <x v="20"/>
    <n v="27885"/>
    <s v="VUELO MAD PMI"/>
    <d v="2025-05-01T00:00:00"/>
    <d v="2025-05-01T00:00:00"/>
    <s v="VLO"/>
    <x v="2"/>
    <s v="USD"/>
    <n v="316"/>
    <n v="271.76"/>
    <n v="316"/>
    <n v="0"/>
    <n v="0"/>
    <n v="0"/>
    <s v="Air Europa Lineas Aereas"/>
    <s v="Spain"/>
    <x v="4"/>
    <x v="0"/>
    <n v="0"/>
  </r>
  <r>
    <x v="1"/>
    <x v="1"/>
    <n v="337"/>
    <x v="20"/>
    <n v="27888"/>
    <s v="VUELO DE ATH KGS"/>
    <d v="2025-07-01T00:00:00"/>
    <d v="2025-07-01T00:00:00"/>
    <s v="VLO"/>
    <x v="2"/>
    <s v="USD"/>
    <n v="126.4"/>
    <n v="108.70400000000001"/>
    <n v="126.4"/>
    <n v="0"/>
    <n v="0"/>
    <n v="0"/>
    <s v="SKY EXPRESS S.A."/>
    <s v="Greece"/>
    <x v="16"/>
    <x v="0"/>
    <n v="0"/>
  </r>
  <r>
    <x v="1"/>
    <x v="1"/>
    <n v="337"/>
    <x v="20"/>
    <n v="27888"/>
    <s v="VUELO DE ATH KGS"/>
    <d v="2025-07-01T00:00:00"/>
    <d v="2025-07-01T00:00:00"/>
    <s v="VLO"/>
    <x v="2"/>
    <s v="USD"/>
    <n v="126.4"/>
    <n v="108.70400000000001"/>
    <n v="126.4"/>
    <n v="0"/>
    <n v="0"/>
    <n v="0"/>
    <s v="SKY EXPRESS S.A."/>
    <s v="Greece"/>
    <x v="16"/>
    <x v="0"/>
    <n v="0"/>
  </r>
  <r>
    <x v="1"/>
    <x v="1"/>
    <n v="337"/>
    <x v="20"/>
    <n v="27888"/>
    <s v="VUELO DE ATH KGS"/>
    <d v="2025-07-01T00:00:00"/>
    <d v="2025-07-01T00:00:00"/>
    <s v="VLO"/>
    <x v="2"/>
    <s v="USD"/>
    <n v="126.4"/>
    <n v="108.70400000000001"/>
    <n v="126.4"/>
    <n v="0"/>
    <n v="0"/>
    <n v="0"/>
    <s v="SKY EXPRESS S.A."/>
    <s v="Greece"/>
    <x v="16"/>
    <x v="0"/>
    <n v="0"/>
  </r>
  <r>
    <x v="1"/>
    <x v="1"/>
    <n v="337"/>
    <x v="20"/>
    <n v="27888"/>
    <s v="VUELO DE ATH KGS"/>
    <d v="2025-07-01T00:00:00"/>
    <d v="2025-07-01T00:00:00"/>
    <s v="VLO"/>
    <x v="2"/>
    <s v="USD"/>
    <n v="126.4"/>
    <n v="108.70400000000001"/>
    <n v="126.4"/>
    <n v="0"/>
    <n v="0"/>
    <n v="0"/>
    <s v="SKY EXPRESS S.A."/>
    <s v="Greece"/>
    <x v="16"/>
    <x v="0"/>
    <n v="0"/>
  </r>
  <r>
    <x v="1"/>
    <x v="1"/>
    <n v="337"/>
    <x v="20"/>
    <n v="27888"/>
    <s v="VUELO DE ATH KGS"/>
    <d v="2025-07-01T00:00:00"/>
    <d v="2025-07-01T00:00:00"/>
    <s v="VLO"/>
    <x v="2"/>
    <s v="USD"/>
    <n v="126.4"/>
    <n v="108.70400000000001"/>
    <n v="126.4"/>
    <n v="0"/>
    <n v="0"/>
    <n v="0"/>
    <s v="SKY EXPRESS S.A."/>
    <s v="Greece"/>
    <x v="16"/>
    <x v="0"/>
    <n v="0"/>
  </r>
  <r>
    <x v="1"/>
    <x v="1"/>
    <n v="337"/>
    <x v="20"/>
    <n v="27888"/>
    <s v="VUELO DE ATH KGS"/>
    <d v="2025-07-01T00:00:00"/>
    <d v="2025-07-01T00:00:00"/>
    <s v="VLO"/>
    <x v="2"/>
    <s v="USD"/>
    <n v="126.4"/>
    <n v="108.70400000000001"/>
    <n v="126.4"/>
    <n v="0"/>
    <n v="0"/>
    <n v="0"/>
    <s v="SKY EXPRESS S.A."/>
    <s v="Greece"/>
    <x v="16"/>
    <x v="0"/>
    <n v="0"/>
  </r>
  <r>
    <x v="1"/>
    <x v="1"/>
    <n v="337"/>
    <x v="20"/>
    <n v="27888"/>
    <s v="VUELO DE ATH KGS"/>
    <d v="2025-07-01T00:00:00"/>
    <d v="2025-07-01T00:00:00"/>
    <s v="VLO"/>
    <x v="2"/>
    <s v="USD"/>
    <n v="126.4"/>
    <n v="108.70400000000001"/>
    <n v="126.4"/>
    <n v="0"/>
    <n v="0"/>
    <n v="0"/>
    <s v="SKY EXPRESS S.A."/>
    <s v="Greece"/>
    <x v="16"/>
    <x v="0"/>
    <n v="0"/>
  </r>
  <r>
    <x v="1"/>
    <x v="1"/>
    <n v="337"/>
    <x v="20"/>
    <n v="27888"/>
    <s v="vuelo de skyexpress de ath KGS"/>
    <d v="2025-07-01T00:00:00"/>
    <d v="2025-07-01T00:00:00"/>
    <s v="VLO"/>
    <x v="2"/>
    <s v="USD"/>
    <n v="127.5"/>
    <n v="109.64999999999999"/>
    <n v="127.5"/>
    <n v="0"/>
    <n v="0"/>
    <n v="0"/>
    <s v="SKY EXPRESS S.A."/>
    <s v="Greece"/>
    <x v="16"/>
    <x v="0"/>
    <n v="0"/>
  </r>
  <r>
    <x v="1"/>
    <x v="1"/>
    <n v="338"/>
    <x v="20"/>
    <n v="23996"/>
    <s v="VUELO CPT JNB"/>
    <d v="2025-05-08T00:00:00"/>
    <d v="2025-05-08T00:00:00"/>
    <s v="VLO"/>
    <x v="2"/>
    <s v="USD"/>
    <n v="296.3"/>
    <n v="254.81800000000001"/>
    <n v="296.3"/>
    <n v="0"/>
    <n v="0"/>
    <n v="0"/>
    <s v="South African Airways"/>
    <s v="South Africa"/>
    <x v="52"/>
    <x v="0"/>
    <n v="0"/>
  </r>
  <r>
    <x v="1"/>
    <x v="1"/>
    <n v="339"/>
    <x v="20"/>
    <n v="27891"/>
    <s v="VUELO DE JNB LAD GRU"/>
    <d v="2025-05-09T00:00:00"/>
    <d v="2025-05-09T00:00:00"/>
    <s v="VLO"/>
    <x v="2"/>
    <s v="USD"/>
    <n v="981.6"/>
    <n v="844.17600000000004"/>
    <n v="981.6"/>
    <n v="0"/>
    <n v="0"/>
    <n v="0"/>
    <s v="Taag Angola Airlines"/>
    <s v="Angola"/>
    <x v="52"/>
    <x v="0"/>
    <n v="0"/>
  </r>
  <r>
    <x v="1"/>
    <x v="1"/>
    <n v="340"/>
    <x v="16"/>
    <n v="27908"/>
    <s v="Alaskan Wilderness Lodge"/>
    <d v="2025-08-06T00:00:00"/>
    <d v="2025-08-10T00:00:00"/>
    <s v="HTL"/>
    <x v="4"/>
    <s v="USD"/>
    <n v="143660"/>
    <n v="123547.59999999999"/>
    <n v="143660"/>
    <n v="0"/>
    <n v="0"/>
    <n v="0"/>
    <s v="Entrée Alaska"/>
    <s v="United States"/>
    <x v="45"/>
    <x v="0"/>
    <n v="0"/>
  </r>
  <r>
    <x v="1"/>
    <x v="1"/>
    <n v="340"/>
    <x v="16"/>
    <n v="27766"/>
    <s v="Hospedaje"/>
    <d v="2025-08-04T00:00:00"/>
    <d v="2025-08-07T00:00:00"/>
    <s v="HTL"/>
    <x v="4"/>
    <s v="USD"/>
    <n v="1726.77"/>
    <n v="1485.0221999999999"/>
    <n v="1726.77"/>
    <n v="317.25"/>
    <n v="272.83499999999998"/>
    <n v="317.25"/>
    <s v="THE PENINSULA BEVERLY HILLS"/>
    <s v="United States"/>
    <x v="45"/>
    <x v="0"/>
    <n v="0.18372452613839713"/>
  </r>
  <r>
    <x v="1"/>
    <x v="1"/>
    <n v="340"/>
    <x v="16"/>
    <n v="27766"/>
    <s v="Hospedaje"/>
    <d v="2025-08-04T00:00:00"/>
    <d v="2025-08-07T00:00:00"/>
    <s v="HTL"/>
    <x v="4"/>
    <s v="USD"/>
    <n v="1726"/>
    <n v="1484.36"/>
    <n v="1726"/>
    <n v="186.83"/>
    <n v="160.6738"/>
    <n v="186.83"/>
    <s v="THE PENINSULA BEVERLY HILLS"/>
    <s v="United States"/>
    <x v="45"/>
    <x v="0"/>
    <n v="0.10824449594438007"/>
  </r>
  <r>
    <x v="1"/>
    <x v="1"/>
    <n v="340"/>
    <x v="16"/>
    <n v="27766"/>
    <s v="Hospedaje"/>
    <d v="2025-08-04T00:00:00"/>
    <d v="2025-08-07T00:00:00"/>
    <s v="HTL"/>
    <x v="4"/>
    <s v="USD"/>
    <n v="1726"/>
    <n v="1484.36"/>
    <n v="1726"/>
    <n v="124.55"/>
    <n v="107.113"/>
    <n v="124.55"/>
    <s v="THE PENINSULA BEVERLY HILLS"/>
    <s v="United States"/>
    <x v="45"/>
    <x v="0"/>
    <n v="7.2161066048667441E-2"/>
  </r>
  <r>
    <x v="1"/>
    <x v="1"/>
    <n v="340"/>
    <x v="16"/>
    <n v="27766"/>
    <s v="Hospedaje"/>
    <d v="2025-08-04T00:00:00"/>
    <d v="2025-08-10T00:00:00"/>
    <s v="HTL"/>
    <x v="4"/>
    <s v="USD"/>
    <n v="1868.3"/>
    <n v="1606.7379999999998"/>
    <n v="1868.3"/>
    <n v="186.83"/>
    <n v="160.6738"/>
    <n v="186.83"/>
    <s v="THE PENINSULA BEVERLY HILLS"/>
    <s v="United States"/>
    <x v="45"/>
    <x v="0"/>
    <n v="0.1"/>
  </r>
  <r>
    <x v="1"/>
    <x v="1"/>
    <n v="340"/>
    <x v="16"/>
    <n v="27766"/>
    <s v="Hospedaje"/>
    <d v="2025-08-04T00:00:00"/>
    <d v="2025-08-10T00:00:00"/>
    <s v="HTL"/>
    <x v="4"/>
    <s v="USD"/>
    <n v="3172.5"/>
    <n v="2728.35"/>
    <n v="3172.5"/>
    <n v="317.25"/>
    <n v="272.83499999999998"/>
    <n v="317.25"/>
    <s v="THE PENINSULA BEVERLY HILLS"/>
    <s v="United States"/>
    <x v="45"/>
    <x v="0"/>
    <n v="0.1"/>
  </r>
  <r>
    <x v="1"/>
    <x v="1"/>
    <n v="340"/>
    <x v="16"/>
    <n v="27766"/>
    <s v="Hospedaje"/>
    <d v="2025-08-04T00:00:00"/>
    <d v="2025-08-10T00:00:00"/>
    <s v="HTL"/>
    <x v="4"/>
    <s v="USD"/>
    <n v="3172.5"/>
    <n v="2728.35"/>
    <n v="3172.5"/>
    <n v="317.25"/>
    <n v="272.83499999999998"/>
    <n v="317.25"/>
    <s v="THE PENINSULA BEVERLY HILLS"/>
    <s v="United States"/>
    <x v="45"/>
    <x v="0"/>
    <n v="0.1"/>
  </r>
  <r>
    <x v="1"/>
    <x v="1"/>
    <n v="340"/>
    <x v="16"/>
    <n v="28934"/>
    <s v="TE SANCHEZ GONZALEZ MANUELA"/>
    <d v="2025-08-04T00:00:00"/>
    <s v="0000-00-00"/>
    <s v="VLO"/>
    <x v="2"/>
    <s v="USD"/>
    <n v="1367.5"/>
    <n v="1176.05"/>
    <n v="1367.5"/>
    <n v="7.98"/>
    <n v="6.8628"/>
    <n v="7.98"/>
    <s v="F1S USA"/>
    <s v="United States"/>
    <x v="45"/>
    <x v="0"/>
    <n v="5.8354661791590497E-3"/>
  </r>
  <r>
    <x v="1"/>
    <x v="1"/>
    <n v="340"/>
    <x v="16"/>
    <n v="0"/>
    <s v="Fee de emisión QRLFII"/>
    <d v="2025-08-04T00:00:00"/>
    <d v="2025-08-10T00:00:00"/>
    <s v="HPS"/>
    <x v="1"/>
    <s v="USD"/>
    <n v="35"/>
    <n v="30.099999999999998"/>
    <n v="35"/>
    <n v="35"/>
    <n v="30.099999999999998"/>
    <n v="35"/>
    <s v="FEES"/>
    <n v="0"/>
    <x v="45"/>
    <x v="0"/>
    <n v="1"/>
  </r>
  <r>
    <x v="1"/>
    <x v="1"/>
    <n v="340"/>
    <x v="16"/>
    <n v="28934"/>
    <s v="TE SANCHEZ GONZALEZ MANUELA"/>
    <d v="2025-08-12T00:00:00"/>
    <s v="0000-00-00"/>
    <s v="VLO"/>
    <x v="2"/>
    <s v="USD"/>
    <n v="0"/>
    <n v="0"/>
    <n v="0"/>
    <n v="0"/>
    <n v="0"/>
    <n v="0"/>
    <s v="F1S USA"/>
    <s v="United States"/>
    <x v="53"/>
    <x v="0"/>
    <s v="0"/>
  </r>
  <r>
    <x v="1"/>
    <x v="1"/>
    <n v="340"/>
    <x v="16"/>
    <n v="0"/>
    <s v="Fee de emisión revisado QRLFII"/>
    <d v="2025-08-04T00:00:00"/>
    <d v="2025-08-10T00:00:00"/>
    <s v="HPS"/>
    <x v="1"/>
    <s v="USD"/>
    <n v="35"/>
    <n v="30.099999999999998"/>
    <n v="35"/>
    <n v="35"/>
    <n v="30.099999999999998"/>
    <n v="35"/>
    <s v="FEES"/>
    <n v="0"/>
    <x v="45"/>
    <x v="0"/>
    <n v="1"/>
  </r>
  <r>
    <x v="1"/>
    <x v="1"/>
    <n v="340"/>
    <x v="16"/>
    <n v="28934"/>
    <s v="TE SANCHEZ GONZALEZ MANUELA"/>
    <d v="2025-08-12T00:00:00"/>
    <s v="0000-00-00"/>
    <s v="VLO"/>
    <x v="2"/>
    <s v="USD"/>
    <n v="658.48"/>
    <n v="566.29280000000006"/>
    <n v="658.48"/>
    <n v="11.97"/>
    <n v="10.2942"/>
    <n v="11.97"/>
    <s v="F1S USA"/>
    <s v="United States"/>
    <x v="53"/>
    <x v="0"/>
    <n v="1.8178228647794923E-2"/>
  </r>
  <r>
    <x v="1"/>
    <x v="1"/>
    <n v="340"/>
    <x v="16"/>
    <n v="0"/>
    <s v="Fee de emisión WVQCBI"/>
    <d v="2025-08-04T00:00:00"/>
    <d v="2025-08-10T00:00:00"/>
    <s v="HPS"/>
    <x v="1"/>
    <s v="USD"/>
    <n v="35"/>
    <n v="30.099999999999998"/>
    <n v="35"/>
    <n v="35"/>
    <n v="30.099999999999998"/>
    <n v="35"/>
    <s v="FEES"/>
    <n v="0"/>
    <x v="45"/>
    <x v="0"/>
    <n v="1"/>
  </r>
  <r>
    <x v="1"/>
    <x v="1"/>
    <n v="340"/>
    <x v="16"/>
    <n v="27648"/>
    <s v="Hospedaje"/>
    <d v="2025-08-04T00:00:00"/>
    <d v="2025-08-10T00:00:00"/>
    <s v="HTL"/>
    <x v="4"/>
    <s v="USD"/>
    <n v="1899.44"/>
    <n v="1633.5183999999999"/>
    <n v="1899.44"/>
    <n v="172.67"/>
    <n v="148.49619999999999"/>
    <n v="172.67"/>
    <s v="THE BEVERLY HILLS HOTEL"/>
    <s v="United States"/>
    <x v="45"/>
    <x v="0"/>
    <n v="9.0905740639346325E-2"/>
  </r>
  <r>
    <x v="1"/>
    <x v="1"/>
    <n v="340"/>
    <x v="16"/>
    <n v="0"/>
    <s v="Sobrecomisión"/>
    <d v="2025-08-04T00:00:00"/>
    <d v="2025-08-10T00:00:00"/>
    <s v="HPS"/>
    <x v="1"/>
    <s v="USD"/>
    <n v="14290.56"/>
    <n v="12289.881599999999"/>
    <n v="14290.56"/>
    <n v="14290.56"/>
    <n v="12289.881599999999"/>
    <n v="14290.56"/>
    <s v="FEES"/>
    <n v="0"/>
    <x v="45"/>
    <x v="0"/>
    <n v="1"/>
  </r>
  <r>
    <x v="0"/>
    <x v="1"/>
    <n v="341"/>
    <x v="1"/>
    <n v="27914"/>
    <s v="Vuelo SQ Roma Singapur"/>
    <d v="2025-08-05T00:00:00"/>
    <d v="2025-08-06T00:00:00"/>
    <s v="ABC"/>
    <x v="2"/>
    <s v="USD"/>
    <n v="6069"/>
    <n v="5219.34"/>
    <n v="6069"/>
    <n v="483.92"/>
    <n v="416.1712"/>
    <n v="483.92"/>
    <s v="Servivuelo"/>
    <s v="Spain"/>
    <x v="45"/>
    <x v="0"/>
    <n v="7.9736365134289014E-2"/>
  </r>
  <r>
    <x v="0"/>
    <x v="1"/>
    <n v="341"/>
    <x v="1"/>
    <n v="27858"/>
    <s v="Hotel 01-04 AUG Villa Feltrinelli"/>
    <d v="2025-08-01T00:00:00"/>
    <d v="2025-08-04T00:00:00"/>
    <s v="HTL"/>
    <x v="4"/>
    <s v="USD"/>
    <n v="9322.5"/>
    <n v="8017.3499999999995"/>
    <n v="9322.5"/>
    <n v="672.18"/>
    <n v="578.07479999999998"/>
    <n v="672.18"/>
    <s v="GRAND HOTEL A VILLA FELTRINELLI"/>
    <s v="Italy"/>
    <x v="9"/>
    <x v="0"/>
    <n v="7.210297666934834E-2"/>
  </r>
  <r>
    <x v="0"/>
    <x v="1"/>
    <n v="341"/>
    <x v="1"/>
    <n v="27937"/>
    <s v="Hotel 04 - 05 AUG Roma"/>
    <d v="2025-08-04T00:00:00"/>
    <d v="2025-08-05T00:00:00"/>
    <s v="HTL"/>
    <x v="4"/>
    <s v="USD"/>
    <n v="1130"/>
    <n v="971.8"/>
    <n v="1130"/>
    <n v="108.65"/>
    <n v="93.439000000000007"/>
    <n v="108.65"/>
    <s v="J.K. PLACE ROMA"/>
    <s v="Italy"/>
    <x v="45"/>
    <x v="0"/>
    <n v="9.6150442477876116E-2"/>
  </r>
  <r>
    <x v="0"/>
    <x v="1"/>
    <n v="341"/>
    <x v="1"/>
    <n v="28934"/>
    <s v="Vuelos business Denpasar - Madrid"/>
    <d v="2025-08-01T00:00:00"/>
    <d v="2025-08-06T00:00:00"/>
    <s v="VLO"/>
    <x v="2"/>
    <s v="USD"/>
    <n v="7236.2"/>
    <n v="6223.1319999999996"/>
    <n v="7236.2"/>
    <n v="250.4"/>
    <n v="215.34399999999999"/>
    <n v="250.4"/>
    <s v="F1S USA"/>
    <s v="United States"/>
    <x v="9"/>
    <x v="0"/>
    <n v="3.4603797573311959E-2"/>
  </r>
  <r>
    <x v="0"/>
    <x v="1"/>
    <n v="341"/>
    <x v="1"/>
    <n v="0"/>
    <s v="Fee Emision Vuelos EY"/>
    <d v="2025-08-01T00:00:00"/>
    <d v="2025-08-06T00:00:00"/>
    <s v="HPS"/>
    <x v="1"/>
    <s v="USD"/>
    <n v="132.13"/>
    <n v="113.6318"/>
    <n v="132.13"/>
    <n v="132.13"/>
    <n v="113.6318"/>
    <n v="132.13"/>
    <s v="FEES"/>
    <n v="0"/>
    <x v="9"/>
    <x v="0"/>
    <n v="1"/>
  </r>
  <r>
    <x v="0"/>
    <x v="1"/>
    <n v="341"/>
    <x v="1"/>
    <n v="0"/>
    <s v="FEE Gannet"/>
    <d v="2025-08-01T00:00:00"/>
    <d v="2025-08-06T00:00:00"/>
    <s v="HPS"/>
    <x v="1"/>
    <s v="USD"/>
    <n v="2001"/>
    <n v="1720.86"/>
    <n v="2001"/>
    <n v="2001"/>
    <n v="1720.86"/>
    <n v="2001"/>
    <s v="FEES"/>
    <n v="0"/>
    <x v="9"/>
    <x v="0"/>
    <n v="1"/>
  </r>
  <r>
    <x v="0"/>
    <x v="1"/>
    <n v="341"/>
    <x v="1"/>
    <n v="25412"/>
    <s v="Hotel 06 -09 AUG Bawah Reserve"/>
    <d v="2025-08-06T00:00:00"/>
    <d v="2025-08-09T00:00:00"/>
    <s v="HTL"/>
    <x v="4"/>
    <s v="USD"/>
    <n v="11570.77"/>
    <n v="9950.8621999999996"/>
    <n v="11570.77"/>
    <n v="1560.07"/>
    <n v="1341.6602"/>
    <n v="1560.07"/>
    <s v="Bawah Reserve"/>
    <s v="Indonesia"/>
    <x v="45"/>
    <x v="0"/>
    <n v="0.13482853777233494"/>
  </r>
  <r>
    <x v="0"/>
    <x v="1"/>
    <n v="341"/>
    <x v="1"/>
    <n v="25911"/>
    <s v="Hotel 09 - 11 AUG Amanjiwo"/>
    <d v="2025-08-09T00:00:00"/>
    <d v="2025-08-11T00:00:00"/>
    <s v="HTL"/>
    <x v="4"/>
    <s v="USD"/>
    <n v="5324"/>
    <n v="4578.6400000000003"/>
    <n v="5324"/>
    <n v="660"/>
    <n v="567.6"/>
    <n v="660"/>
    <s v="AMANJIWO"/>
    <s v="Indonesia"/>
    <x v="45"/>
    <x v="0"/>
    <n v="0.12396694214876033"/>
  </r>
  <r>
    <x v="0"/>
    <x v="1"/>
    <n v="341"/>
    <x v="1"/>
    <n v="25908"/>
    <s v="Hotel 11 - 14 AUG Mandapa"/>
    <d v="2025-08-11T00:00:00"/>
    <d v="2025-08-14T00:00:00"/>
    <s v="HTL"/>
    <x v="4"/>
    <s v="USD"/>
    <n v="5881"/>
    <n v="5057.66"/>
    <n v="5881"/>
    <n v="356.23"/>
    <n v="306.3578"/>
    <n v="356.23"/>
    <s v="MANDAPA A RITZ CARLTON RESERVE"/>
    <s v="Indonesia"/>
    <x v="53"/>
    <x v="0"/>
    <n v="6.0573031797313388E-2"/>
  </r>
  <r>
    <x v="0"/>
    <x v="1"/>
    <n v="341"/>
    <x v="1"/>
    <n v="28167"/>
    <s v="Vuelo domestico Super Air Jet comprado por Web"/>
    <d v="2025-08-09T00:00:00"/>
    <d v="2025-08-09T00:00:00"/>
    <s v="ABC"/>
    <x v="2"/>
    <s v="USD"/>
    <n v="189"/>
    <n v="162.54"/>
    <n v="189"/>
    <n v="0"/>
    <n v="0"/>
    <n v="0"/>
    <s v="Booking Cabin"/>
    <s v="Indonesia"/>
    <x v="45"/>
    <x v="0"/>
    <n v="0"/>
  </r>
  <r>
    <x v="0"/>
    <x v="1"/>
    <n v="341"/>
    <x v="1"/>
    <n v="28167"/>
    <s v="Vuelo domestico Lion Air comprado por Web"/>
    <d v="2025-08-11T00:00:00"/>
    <d v="2025-08-11T00:00:00"/>
    <s v="ABC"/>
    <x v="2"/>
    <s v="USD"/>
    <n v="159.5"/>
    <n v="137.16999999999999"/>
    <n v="159.5"/>
    <n v="0"/>
    <n v="0"/>
    <n v="0"/>
    <s v="Booking Cabin"/>
    <s v="Indonesia"/>
    <x v="53"/>
    <x v="0"/>
    <n v="0"/>
  </r>
  <r>
    <x v="0"/>
    <x v="1"/>
    <n v="341"/>
    <x v="1"/>
    <n v="0"/>
    <s v="Hotel Amanjiwo"/>
    <d v="2025-08-11T00:00:00"/>
    <d v="2025-08-14T00:00:00"/>
    <s v="HPS"/>
    <x v="1"/>
    <s v="USD"/>
    <n v="157"/>
    <n v="135.02000000000001"/>
    <n v="157"/>
    <n v="157"/>
    <n v="135.02000000000001"/>
    <n v="157"/>
    <s v="FEES"/>
    <n v="0"/>
    <x v="53"/>
    <x v="0"/>
    <n v="1"/>
  </r>
  <r>
    <x v="0"/>
    <x v="1"/>
    <n v="341"/>
    <x v="1"/>
    <n v="0"/>
    <s v="Hotel Mandapa"/>
    <d v="2025-08-11T00:00:00"/>
    <d v="2025-08-14T00:00:00"/>
    <s v="HPS"/>
    <x v="1"/>
    <s v="USD"/>
    <n v="2878"/>
    <n v="2475.08"/>
    <n v="2878"/>
    <n v="2878"/>
    <n v="2475.08"/>
    <n v="2878"/>
    <s v="FEES"/>
    <n v="0"/>
    <x v="53"/>
    <x v="0"/>
    <n v="1"/>
  </r>
  <r>
    <x v="0"/>
    <x v="1"/>
    <n v="341"/>
    <x v="1"/>
    <n v="25412"/>
    <s v="visas"/>
    <d v="2025-08-01T00:00:00"/>
    <d v="2025-08-14T00:00:00"/>
    <s v="HTL"/>
    <x v="4"/>
    <s v="USD"/>
    <n v="80"/>
    <n v="68.8"/>
    <n v="80"/>
    <n v="0"/>
    <n v="0"/>
    <n v="0"/>
    <s v="Bawah Reserve"/>
    <s v="Indonesia"/>
    <x v="9"/>
    <x v="0"/>
    <n v="0"/>
  </r>
  <r>
    <x v="1"/>
    <x v="1"/>
    <n v="342"/>
    <x v="25"/>
    <n v="27301"/>
    <s v="Vuelo México - Manzanillo/Augusto Fernandez"/>
    <d v="2025-07-01T00:00:00"/>
    <d v="2025-07-01T00:00:00"/>
    <s v="VLO"/>
    <x v="2"/>
    <s v="MXN"/>
    <n v="5359"/>
    <n v="257.23200000000003"/>
    <n v="300.10399999999998"/>
    <n v="0"/>
    <n v="0"/>
    <n v="0"/>
    <s v="TURISMO EX MAR, S.A. DE C.V."/>
    <s v="Mexico"/>
    <x v="16"/>
    <x v="0"/>
    <n v="0"/>
  </r>
  <r>
    <x v="1"/>
    <x v="1"/>
    <n v="342"/>
    <x v="25"/>
    <n v="27301"/>
    <s v="Vuelo México - Manzanillo/Lucía Pozas"/>
    <d v="2025-07-01T00:00:00"/>
    <d v="2025-07-01T00:00:00"/>
    <s v="VLO"/>
    <x v="2"/>
    <s v="MXN"/>
    <n v="5359"/>
    <n v="257.23200000000003"/>
    <n v="300.10399999999998"/>
    <n v="0"/>
    <n v="0"/>
    <n v="0"/>
    <s v="TURISMO EX MAR, S.A. DE C.V."/>
    <s v="Mexico"/>
    <x v="16"/>
    <x v="0"/>
    <n v="0"/>
  </r>
  <r>
    <x v="1"/>
    <x v="1"/>
    <n v="342"/>
    <x v="25"/>
    <n v="0"/>
    <s v="Fee de emisión Vuelo México - Manzanillo"/>
    <d v="2025-07-01T00:00:00"/>
    <d v="2025-07-01T00:00:00"/>
    <s v="HPS"/>
    <x v="1"/>
    <s v="MXN"/>
    <n v="686"/>
    <n v="32.927999999999997"/>
    <n v="38.416000000000004"/>
    <n v="686"/>
    <n v="32.927999999999997"/>
    <n v="38.416000000000004"/>
    <s v="FEES"/>
    <n v="0"/>
    <x v="16"/>
    <x v="0"/>
    <n v="1"/>
  </r>
  <r>
    <x v="1"/>
    <x v="1"/>
    <n v="342"/>
    <x v="25"/>
    <n v="27931"/>
    <s v="Hospedaje NH Collection México City Airport T2"/>
    <d v="2025-07-06T00:00:00"/>
    <d v="2025-07-07T00:00:00"/>
    <s v="HTL"/>
    <x v="4"/>
    <s v="MXN"/>
    <n v="4997.41"/>
    <n v="239.87567999999999"/>
    <n v="279.85496000000001"/>
    <n v="599.69000000000005"/>
    <n v="28.785120000000003"/>
    <n v="33.582640000000005"/>
    <s v="Bedsonline"/>
    <s v="Spain"/>
    <x v="20"/>
    <x v="0"/>
    <n v="0.12000016008292297"/>
  </r>
  <r>
    <x v="1"/>
    <x v="1"/>
    <n v="343"/>
    <x v="20"/>
    <n v="23921"/>
    <s v="VUELO CDG MAD"/>
    <d v="2025-06-10T00:00:00"/>
    <d v="2025-06-10T00:00:00"/>
    <s v="VLO"/>
    <x v="2"/>
    <s v="USD"/>
    <n v="198.6"/>
    <n v="170.79599999999999"/>
    <n v="198.6"/>
    <n v="0"/>
    <n v="0"/>
    <n v="0"/>
    <s v="Air France"/>
    <s v="France"/>
    <x v="15"/>
    <x v="0"/>
    <n v="0"/>
  </r>
  <r>
    <x v="2"/>
    <x v="1"/>
    <n v="344"/>
    <x v="17"/>
    <n v="27931"/>
    <s v="Alojamiento NH Collection Aeropuerto CDMX - Bedsonline"/>
    <d v="2025-06-30T00:00:00"/>
    <d v="2025-07-01T00:00:00"/>
    <s v="HTL"/>
    <x v="4"/>
    <s v="MXN"/>
    <n v="254.97"/>
    <n v="12.23856"/>
    <n v="14.278320000000001"/>
    <n v="30.6"/>
    <n v="1.4688000000000001"/>
    <n v="1.7136"/>
    <s v="Bedsonline"/>
    <s v="Spain"/>
    <x v="16"/>
    <x v="0"/>
    <n v="0.12001411930815389"/>
  </r>
  <r>
    <x v="1"/>
    <x v="1"/>
    <n v="345"/>
    <x v="20"/>
    <n v="27947"/>
    <s v="UNA NOCHE DE ALOJAMIENTO EN EL JK PLACE PARIS"/>
    <d v="2025-02-16T00:00:00"/>
    <d v="2025-02-17T00:00:00"/>
    <s v="HTL"/>
    <x v="4"/>
    <s v="EUR"/>
    <n v="900"/>
    <n v="900"/>
    <n v="1044"/>
    <n v="81.75"/>
    <n v="81.75"/>
    <n v="94.83"/>
    <s v="Jk paris"/>
    <s v="France"/>
    <x v="44"/>
    <x v="0"/>
    <n v="9.0833333333333335E-2"/>
  </r>
  <r>
    <x v="1"/>
    <x v="1"/>
    <n v="346"/>
    <x v="16"/>
    <n v="24267"/>
    <s v="Hospedaje en Nueva York"/>
    <d v="2025-05-22T00:00:00"/>
    <d v="2025-05-28T00:00:00"/>
    <s v="HTL"/>
    <x v="4"/>
    <s v="USD"/>
    <n v="7100"/>
    <n v="6106"/>
    <n v="7100"/>
    <n v="805.58"/>
    <n v="692.79880000000003"/>
    <n v="805.58"/>
    <s v="THE MARK HOTEL"/>
    <s v="United States"/>
    <x v="7"/>
    <x v="0"/>
    <n v="0.11346197183098593"/>
  </r>
  <r>
    <x v="1"/>
    <x v="1"/>
    <n v="347"/>
    <x v="16"/>
    <n v="24495"/>
    <s v="Vuelo MEX-EWR/Denise Dryjansky"/>
    <d v="2025-05-21T00:00:00"/>
    <d v="2025-05-21T00:00:00"/>
    <s v="VLO"/>
    <x v="2"/>
    <s v="USD"/>
    <n v="673.72"/>
    <n v="579.39920000000006"/>
    <n v="673.72"/>
    <n v="21.4"/>
    <n v="18.404"/>
    <n v="21.4"/>
    <s v="United Airlines"/>
    <s v="United States"/>
    <x v="7"/>
    <x v="0"/>
    <n v="3.1763937540818139E-2"/>
  </r>
  <r>
    <x v="1"/>
    <x v="1"/>
    <n v="347"/>
    <x v="16"/>
    <n v="24495"/>
    <s v="Vuelo MEX-EWR-MEX/Arturo Kam"/>
    <d v="2025-05-17T00:00:00"/>
    <d v="2025-06-07T00:00:00"/>
    <s v="VLO"/>
    <x v="2"/>
    <s v="USD"/>
    <n v="889.96"/>
    <n v="765.36559999999997"/>
    <n v="889.96"/>
    <n v="22"/>
    <n v="18.919999999999998"/>
    <n v="22"/>
    <s v="United Airlines"/>
    <s v="United States"/>
    <x v="6"/>
    <x v="0"/>
    <n v="2.4720212144366038E-2"/>
  </r>
  <r>
    <x v="1"/>
    <x v="1"/>
    <n v="347"/>
    <x v="16"/>
    <n v="0"/>
    <s v="Fee de emisión del Vuelo MEX-EWR-MEX/Denise y Arturo"/>
    <d v="2025-05-17T00:00:00"/>
    <d v="2025-06-07T00:00:00"/>
    <s v="HPS"/>
    <x v="1"/>
    <s v="USD"/>
    <n v="100"/>
    <n v="86"/>
    <n v="100"/>
    <n v="100"/>
    <n v="86"/>
    <n v="100"/>
    <s v="FEES"/>
    <n v="0"/>
    <x v="6"/>
    <x v="0"/>
    <n v="1"/>
  </r>
  <r>
    <x v="1"/>
    <x v="1"/>
    <n v="347"/>
    <x v="16"/>
    <n v="24009"/>
    <s v="Hospedaje en The Surrey"/>
    <d v="2025-05-23T00:00:00"/>
    <d v="2025-05-25T00:00:00"/>
    <s v="HTL"/>
    <x v="4"/>
    <s v="USD"/>
    <n v="2990.52"/>
    <n v="2571.8472000000002"/>
    <n v="2990.52"/>
    <n v="244.4"/>
    <n v="210.184"/>
    <n v="244.4"/>
    <s v="THE SURREY A CORINTHIA HOTEL"/>
    <s v="United States"/>
    <x v="7"/>
    <x v="0"/>
    <n v="8.1724917405668576E-2"/>
  </r>
  <r>
    <x v="1"/>
    <x v="1"/>
    <n v="347"/>
    <x v="16"/>
    <n v="24972"/>
    <s v="Hospedaje"/>
    <d v="2025-05-17T00:00:00"/>
    <d v="2025-06-07T00:00:00"/>
    <s v="HTL"/>
    <x v="4"/>
    <s v="USD"/>
    <n v="433.28"/>
    <n v="372.62079999999997"/>
    <n v="433.28"/>
    <n v="71.27"/>
    <n v="61.292199999999994"/>
    <n v="71.27"/>
    <s v="GRADUATE BY HILTON PRINCETON"/>
    <s v="United States"/>
    <x v="6"/>
    <x v="0"/>
    <n v="0.16448947562776958"/>
  </r>
  <r>
    <x v="1"/>
    <x v="1"/>
    <n v="347"/>
    <x v="16"/>
    <n v="24972"/>
    <s v="Hospedaje"/>
    <d v="2025-05-17T00:00:00"/>
    <d v="2025-06-07T00:00:00"/>
    <s v="HTL"/>
    <x v="4"/>
    <s v="USD"/>
    <n v="816.88"/>
    <n v="702.51679999999999"/>
    <n v="816.88"/>
    <n v="260.7"/>
    <n v="224.202"/>
    <n v="260.7"/>
    <s v="GRADUATE BY HILTON PRINCETON"/>
    <s v="United States"/>
    <x v="6"/>
    <x v="0"/>
    <n v="0.31914112231906766"/>
  </r>
  <r>
    <x v="1"/>
    <x v="1"/>
    <n v="347"/>
    <x v="16"/>
    <n v="23899"/>
    <s v="Vuelo EWR-SAN/Denise Dryjansky"/>
    <d v="2025-05-17T00:00:00"/>
    <d v="2025-06-07T00:00:00"/>
    <s v="VLO"/>
    <x v="2"/>
    <s v="USD"/>
    <n v="1008.3"/>
    <n v="867.13799999999992"/>
    <n v="1008.3"/>
    <n v="46.19"/>
    <n v="39.723399999999998"/>
    <n v="46.19"/>
    <s v="Alaska Airlines"/>
    <s v="United States"/>
    <x v="6"/>
    <x v="0"/>
    <n v="4.5809778835663992E-2"/>
  </r>
  <r>
    <x v="1"/>
    <x v="1"/>
    <n v="347"/>
    <x v="16"/>
    <n v="23899"/>
    <s v="Vuelo EWR-SAN/Alan Kam"/>
    <d v="2025-05-17T00:00:00"/>
    <d v="2025-06-07T00:00:00"/>
    <s v="VLO"/>
    <x v="2"/>
    <s v="USD"/>
    <n v="1008.3"/>
    <n v="867.13799999999992"/>
    <n v="1008.3"/>
    <n v="46.19"/>
    <n v="39.723399999999998"/>
    <n v="46.19"/>
    <s v="Alaska Airlines"/>
    <s v="United States"/>
    <x v="6"/>
    <x v="0"/>
    <n v="4.5809778835663992E-2"/>
  </r>
  <r>
    <x v="1"/>
    <x v="1"/>
    <n v="347"/>
    <x v="16"/>
    <n v="0"/>
    <s v="Fee de emisión Vuelo EWR-SAN/Denise y Alan"/>
    <d v="2025-05-17T00:00:00"/>
    <d v="2025-06-07T00:00:00"/>
    <s v="HPS"/>
    <x v="1"/>
    <s v="USD"/>
    <n v="100"/>
    <n v="86"/>
    <n v="100"/>
    <n v="100"/>
    <n v="86"/>
    <n v="100"/>
    <s v="FEES"/>
    <n v="0"/>
    <x v="6"/>
    <x v="0"/>
    <n v="1"/>
  </r>
  <r>
    <x v="1"/>
    <x v="1"/>
    <n v="347"/>
    <x v="16"/>
    <n v="24495"/>
    <s v="Vuelo Nueva Orleans-Houston-México/Arturo Kam"/>
    <d v="2025-05-17T00:00:00"/>
    <d v="2025-06-07T00:00:00"/>
    <s v="VLO"/>
    <x v="2"/>
    <s v="USD"/>
    <n v="485.34"/>
    <n v="417.39239999999995"/>
    <n v="485.34"/>
    <n v="0"/>
    <n v="0"/>
    <n v="0"/>
    <s v="United Airlines"/>
    <s v="United States"/>
    <x v="6"/>
    <x v="0"/>
    <n v="0"/>
  </r>
  <r>
    <x v="1"/>
    <x v="1"/>
    <n v="347"/>
    <x v="16"/>
    <n v="0"/>
    <s v="Fee de emisión VLO Nueva Orleans-Houston-México/Arturo Kam"/>
    <d v="2025-05-17T00:00:00"/>
    <d v="2025-06-07T00:00:00"/>
    <s v="HPS"/>
    <x v="1"/>
    <s v="USD"/>
    <n v="50"/>
    <n v="43"/>
    <n v="50"/>
    <n v="50"/>
    <n v="43"/>
    <n v="50"/>
    <s v="FEES"/>
    <n v="0"/>
    <x v="6"/>
    <x v="0"/>
    <n v="1"/>
  </r>
  <r>
    <x v="1"/>
    <x v="1"/>
    <n v="347"/>
    <x v="16"/>
    <n v="24495"/>
    <s v="Asiento Nueva Orleans-Houston/Arturo Kam"/>
    <d v="2025-05-17T00:00:00"/>
    <d v="2025-06-07T00:00:00"/>
    <s v="VLO"/>
    <x v="2"/>
    <s v="USD"/>
    <n v="50.01"/>
    <n v="43.008599999999994"/>
    <n v="50.01"/>
    <n v="0"/>
    <n v="0"/>
    <n v="0"/>
    <s v="United Airlines"/>
    <s v="United States"/>
    <x v="6"/>
    <x v="0"/>
    <n v="0"/>
  </r>
  <r>
    <x v="1"/>
    <x v="1"/>
    <n v="347"/>
    <x v="16"/>
    <n v="24495"/>
    <s v="Asiento Houston-México/Aturo Kam"/>
    <d v="2025-05-17T00:00:00"/>
    <d v="2025-06-07T00:00:00"/>
    <s v="VLO"/>
    <x v="2"/>
    <s v="USD"/>
    <n v="66.989999999999995"/>
    <n v="57.611399999999996"/>
    <n v="66.989999999999995"/>
    <n v="0"/>
    <n v="0"/>
    <n v="0"/>
    <s v="United Airlines"/>
    <s v="United States"/>
    <x v="6"/>
    <x v="0"/>
    <n v="0"/>
  </r>
  <r>
    <x v="1"/>
    <x v="1"/>
    <n v="347"/>
    <x v="16"/>
    <n v="24972"/>
    <s v="Hospedaje"/>
    <d v="2025-05-17T00:00:00"/>
    <d v="2025-06-07T00:00:00"/>
    <s v="HTL"/>
    <x v="4"/>
    <s v="USD"/>
    <n v="284.47000000000003"/>
    <n v="244.64420000000001"/>
    <n v="284.47000000000003"/>
    <n v="262.02999999999997"/>
    <n v="225.34579999999997"/>
    <n v="262.02999999999997"/>
    <s v="GRADUATE BY HILTON PRINCETON"/>
    <s v="United States"/>
    <x v="6"/>
    <x v="0"/>
    <n v="0.92111646219284971"/>
  </r>
  <r>
    <x v="1"/>
    <x v="1"/>
    <n v="347"/>
    <x v="16"/>
    <n v="25240"/>
    <s v="Vuelo LGA-MSY/Arturo Kam"/>
    <d v="2025-05-17T00:00:00"/>
    <d v="2025-06-07T00:00:00"/>
    <s v="VLO"/>
    <x v="2"/>
    <s v="USD"/>
    <n v="253.49"/>
    <n v="218.00140000000002"/>
    <n v="253.49"/>
    <n v="0"/>
    <n v="0"/>
    <n v="0"/>
    <s v="DELTA AIR LINES"/>
    <s v="United States"/>
    <x v="6"/>
    <x v="0"/>
    <n v="0"/>
  </r>
  <r>
    <x v="1"/>
    <x v="1"/>
    <n v="347"/>
    <x v="16"/>
    <n v="0"/>
    <s v="Sobrecomisión"/>
    <d v="2025-05-17T00:00:00"/>
    <d v="2025-06-07T00:00:00"/>
    <s v="HPS"/>
    <x v="1"/>
    <s v="USD"/>
    <n v="783.93"/>
    <n v="674.1798"/>
    <n v="783.93"/>
    <n v="783.93"/>
    <n v="674.1798"/>
    <n v="783.93"/>
    <s v="FEES"/>
    <n v="0"/>
    <x v="6"/>
    <x v="0"/>
    <n v="1"/>
  </r>
  <r>
    <x v="1"/>
    <x v="1"/>
    <n v="348"/>
    <x v="28"/>
    <n v="27966"/>
    <s v="Rosewood Mandarina"/>
    <d v="2025-05-22T00:00:00"/>
    <d v="2025-05-25T00:00:00"/>
    <s v="HTL"/>
    <x v="4"/>
    <s v="USD"/>
    <n v="3045"/>
    <n v="2618.6999999999998"/>
    <n v="3045"/>
    <n v="429.35"/>
    <n v="369.24099999999999"/>
    <n v="429.35"/>
    <s v="ROSEWOOD MANDARINA"/>
    <s v="Mexico"/>
    <x v="7"/>
    <x v="0"/>
    <n v="0.14100164203612481"/>
  </r>
  <r>
    <x v="1"/>
    <x v="1"/>
    <n v="349"/>
    <x v="22"/>
    <n v="25348"/>
    <s v="DUBAI"/>
    <d v="2025-05-17T00:00:00"/>
    <d v="2025-05-25T00:00:00"/>
    <s v="PKT"/>
    <x v="0"/>
    <s v="USD"/>
    <n v="2456"/>
    <n v="2112.16"/>
    <n v="2456"/>
    <n v="0"/>
    <n v="0"/>
    <n v="0"/>
    <s v="ARABIAN LUX"/>
    <s v="United Arab Emirates"/>
    <x v="6"/>
    <x v="0"/>
    <n v="0"/>
  </r>
  <r>
    <x v="1"/>
    <x v="1"/>
    <n v="349"/>
    <x v="22"/>
    <n v="0"/>
    <s v="Honorarios por Servicio Agencia"/>
    <d v="2025-05-17T00:00:00"/>
    <d v="2025-05-25T00:00:00"/>
    <s v="HPS"/>
    <x v="1"/>
    <s v="USD"/>
    <n v="1.91"/>
    <n v="1.6425999999999998"/>
    <n v="1.91"/>
    <n v="1.91"/>
    <n v="1.6425999999999998"/>
    <n v="1.91"/>
    <s v="FEES"/>
    <n v="0"/>
    <x v="6"/>
    <x v="0"/>
    <n v="1"/>
  </r>
  <r>
    <x v="0"/>
    <x v="1"/>
    <n v="350"/>
    <x v="21"/>
    <n v="25024"/>
    <s v="Vuelo Business"/>
    <d v="2025-05-16T00:00:00"/>
    <s v="0000-00-00"/>
    <s v="VLO"/>
    <x v="2"/>
    <s v="USD"/>
    <n v="3304.16"/>
    <n v="2841.5775999999996"/>
    <n v="3304.16"/>
    <n v="0"/>
    <n v="0"/>
    <n v="0"/>
    <s v="Iberia"/>
    <s v="Spain"/>
    <x v="6"/>
    <x v="0"/>
    <n v="0"/>
  </r>
  <r>
    <x v="0"/>
    <x v="1"/>
    <n v="350"/>
    <x v="21"/>
    <n v="28332"/>
    <s v="7 noches (CAMBIO USD A EUR)"/>
    <d v="2025-06-03T00:00:00"/>
    <d v="2025-06-10T00:00:00"/>
    <s v="HTL"/>
    <x v="4"/>
    <s v="USD"/>
    <n v="4269.2700000000004"/>
    <n v="3671.5722000000005"/>
    <n v="4269.2700000000004"/>
    <n v="304.27"/>
    <n v="261.67219999999998"/>
    <n v="304.27"/>
    <s v="TOTEM MADRID BOUTIQUE HOTEL"/>
    <s v="Spain"/>
    <x v="14"/>
    <x v="0"/>
    <n v="7.1269795538815753E-2"/>
  </r>
  <r>
    <x v="0"/>
    <x v="1"/>
    <n v="350"/>
    <x v="21"/>
    <n v="25024"/>
    <s v="Vuelo Business"/>
    <d v="2025-05-16T00:00:00"/>
    <s v="0000-00-00"/>
    <s v="VLO"/>
    <x v="2"/>
    <s v="USD"/>
    <n v="3304.16"/>
    <n v="2841.5775999999996"/>
    <n v="3304.16"/>
    <n v="0"/>
    <n v="0"/>
    <n v="0"/>
    <s v="Iberia"/>
    <s v="Spain"/>
    <x v="6"/>
    <x v="0"/>
    <n v="0"/>
  </r>
  <r>
    <x v="0"/>
    <x v="1"/>
    <n v="350"/>
    <x v="21"/>
    <n v="0"/>
    <s v="fee de emision boletos"/>
    <d v="2025-05-16T00:00:00"/>
    <s v="0000-00-00"/>
    <s v="HPS"/>
    <x v="1"/>
    <s v="USD"/>
    <n v="70"/>
    <n v="60.199999999999996"/>
    <n v="70"/>
    <n v="70"/>
    <n v="60.199999999999996"/>
    <n v="70"/>
    <s v="FEES"/>
    <n v="0"/>
    <x v="6"/>
    <x v="0"/>
    <n v="1"/>
  </r>
  <r>
    <x v="0"/>
    <x v="1"/>
    <n v="350"/>
    <x v="21"/>
    <n v="0"/>
    <s v="Honorarios por Servicio Agencia"/>
    <d v="2025-05-16T00:00:00"/>
    <d v="2025-06-10T00:00:00"/>
    <s v="HPS"/>
    <x v="1"/>
    <s v="USD"/>
    <n v="41.68"/>
    <n v="35.844799999999999"/>
    <n v="41.68"/>
    <n v="41.68"/>
    <n v="35.844799999999999"/>
    <n v="41.68"/>
    <s v="FEES"/>
    <n v="0"/>
    <x v="6"/>
    <x v="0"/>
    <n v="1"/>
  </r>
  <r>
    <x v="0"/>
    <x v="1"/>
    <n v="350"/>
    <x v="21"/>
    <n v="28332"/>
    <s v="6 noches extra"/>
    <d v="2025-06-10T00:00:00"/>
    <d v="2025-06-16T00:00:00"/>
    <s v="HTL"/>
    <x v="4"/>
    <s v="USD"/>
    <n v="3740"/>
    <n v="3216.4"/>
    <n v="3740"/>
    <n v="302.69"/>
    <n v="260.3134"/>
    <n v="302.69"/>
    <s v="TOTEM MADRID BOUTIQUE HOTEL"/>
    <s v="Spain"/>
    <x v="15"/>
    <x v="0"/>
    <n v="8.0933155080213898E-2"/>
  </r>
  <r>
    <x v="1"/>
    <x v="1"/>
    <n v="351"/>
    <x v="16"/>
    <n v="23590"/>
    <s v="Vuelo Madrid-México-Madrid/ Sharon Vainer"/>
    <d v="2025-05-16T00:00:00"/>
    <d v="2025-05-16T00:00:00"/>
    <s v="VLO"/>
    <x v="2"/>
    <s v="USD"/>
    <n v="2576.75"/>
    <n v="2216.0050000000001"/>
    <n v="2576.75"/>
    <n v="0"/>
    <n v="0"/>
    <n v="0"/>
    <s v="AEROMÉXICO"/>
    <s v="Mexico"/>
    <x v="6"/>
    <x v="0"/>
    <n v="0"/>
  </r>
  <r>
    <x v="1"/>
    <x v="1"/>
    <n v="351"/>
    <x v="16"/>
    <n v="0"/>
    <s v="Fee de emisión del vuelo Madrid-México-Madrid/Sharon Vainer"/>
    <d v="2025-05-16T00:00:00"/>
    <d v="2025-05-16T00:00:00"/>
    <s v="HPS"/>
    <x v="1"/>
    <s v="USD"/>
    <n v="35"/>
    <n v="30.099999999999998"/>
    <n v="35"/>
    <n v="35"/>
    <n v="30.099999999999998"/>
    <n v="35"/>
    <s v="FEES"/>
    <n v="0"/>
    <x v="6"/>
    <x v="0"/>
    <n v="1"/>
  </r>
  <r>
    <x v="1"/>
    <x v="1"/>
    <n v="352"/>
    <x v="16"/>
    <n v="23590"/>
    <s v="Vuelo México-Montreal/Claudio Gónzalez G"/>
    <d v="2025-06-13T00:00:00"/>
    <d v="2025-06-16T00:00:00"/>
    <s v="VLO"/>
    <x v="2"/>
    <s v="USD"/>
    <n v="1232.21"/>
    <n v="1059.7006000000001"/>
    <n v="1232.21"/>
    <n v="0"/>
    <n v="0"/>
    <n v="0"/>
    <s v="AEROMÉXICO"/>
    <s v="Mexico"/>
    <x v="15"/>
    <x v="0"/>
    <n v="0"/>
  </r>
  <r>
    <x v="1"/>
    <x v="1"/>
    <n v="352"/>
    <x v="16"/>
    <n v="23590"/>
    <s v="Vuelo México-Montreal/Fernando Gónzalez"/>
    <d v="2025-06-13T00:00:00"/>
    <d v="2025-06-16T00:00:00"/>
    <s v="VLO"/>
    <x v="2"/>
    <s v="USD"/>
    <n v="1232.21"/>
    <n v="1059.7006000000001"/>
    <n v="1232.21"/>
    <n v="0"/>
    <n v="0"/>
    <n v="0"/>
    <s v="AEROMÉXICO"/>
    <s v="Mexico"/>
    <x v="15"/>
    <x v="0"/>
    <n v="0"/>
  </r>
  <r>
    <x v="1"/>
    <x v="1"/>
    <n v="352"/>
    <x v="16"/>
    <n v="27998"/>
    <s v="Vuelo Montreal-México/Claudio Gónzalez G"/>
    <d v="2025-06-13T00:00:00"/>
    <d v="2025-06-16T00:00:00"/>
    <s v="VLO"/>
    <x v="2"/>
    <s v="USD"/>
    <n v="1353.22"/>
    <n v="1163.7692"/>
    <n v="1353.22"/>
    <n v="46.28"/>
    <n v="39.800800000000002"/>
    <n v="46.28"/>
    <s v="Air Canada"/>
    <s v="Canada"/>
    <x v="15"/>
    <x v="0"/>
    <n v="3.419990836671051E-2"/>
  </r>
  <r>
    <x v="1"/>
    <x v="1"/>
    <n v="352"/>
    <x v="16"/>
    <n v="27998"/>
    <s v="Vuelo Montreal-México/Fernando Gónzalez"/>
    <d v="2025-06-13T00:00:00"/>
    <d v="2025-06-16T00:00:00"/>
    <s v="VLO"/>
    <x v="2"/>
    <s v="USD"/>
    <n v="1353.22"/>
    <n v="1163.7692"/>
    <n v="1353.22"/>
    <n v="46.28"/>
    <n v="39.800800000000002"/>
    <n v="46.28"/>
    <s v="Air Canada"/>
    <s v="Canada"/>
    <x v="15"/>
    <x v="0"/>
    <n v="3.419990836671051E-2"/>
  </r>
  <r>
    <x v="1"/>
    <x v="1"/>
    <n v="352"/>
    <x v="16"/>
    <n v="0"/>
    <s v="Fee de emisión del vuelo México-Montreal-México/Claudio y Fernando Gónzalez"/>
    <d v="2025-06-13T00:00:00"/>
    <d v="2025-06-16T00:00:00"/>
    <s v="HPS"/>
    <x v="1"/>
    <s v="USD"/>
    <n v="35"/>
    <n v="30.099999999999998"/>
    <n v="35"/>
    <n v="35"/>
    <n v="30.099999999999998"/>
    <n v="35"/>
    <s v="FEES"/>
    <n v="0"/>
    <x v="15"/>
    <x v="0"/>
    <n v="1"/>
  </r>
  <r>
    <x v="1"/>
    <x v="1"/>
    <n v="352"/>
    <x v="16"/>
    <n v="32346"/>
    <s v="Hospedaje"/>
    <d v="2025-06-13T00:00:00"/>
    <d v="2025-06-16T00:00:00"/>
    <s v="HTL"/>
    <x v="4"/>
    <s v="USD"/>
    <n v="1952"/>
    <n v="1678.72"/>
    <n v="1952"/>
    <n v="195.2"/>
    <n v="167.87199999999999"/>
    <n v="195.2"/>
    <s v="INTERCONTINENTAL MONTREAL, AN IHG HOTEL"/>
    <s v="Canada"/>
    <x v="15"/>
    <x v="0"/>
    <n v="9.9999999999999992E-2"/>
  </r>
  <r>
    <x v="1"/>
    <x v="1"/>
    <n v="352"/>
    <x v="16"/>
    <n v="32346"/>
    <s v="Hospedaje"/>
    <d v="2025-06-13T00:00:00"/>
    <d v="2025-06-16T00:00:00"/>
    <s v="HTL"/>
    <x v="4"/>
    <s v="USD"/>
    <n v="1952"/>
    <n v="1678.72"/>
    <n v="1952"/>
    <n v="195.2"/>
    <n v="167.87199999999999"/>
    <n v="195.2"/>
    <s v="INTERCONTINENTAL MONTREAL, AN IHG HOTEL"/>
    <s v="Canada"/>
    <x v="15"/>
    <x v="0"/>
    <n v="9.9999999999999992E-2"/>
  </r>
  <r>
    <x v="1"/>
    <x v="1"/>
    <n v="353"/>
    <x v="16"/>
    <n v="23966"/>
    <s v="Vuelo Newark - Londres/Yulia Terentyeva"/>
    <d v="2025-05-27T00:00:00"/>
    <d v="2025-05-28T00:00:00"/>
    <s v="VLO"/>
    <x v="2"/>
    <s v="USD"/>
    <n v="2472"/>
    <n v="2125.92"/>
    <n v="2472"/>
    <n v="311.08"/>
    <n v="267.52879999999999"/>
    <n v="311.08"/>
    <s v="British Airways"/>
    <s v="United Kingdom"/>
    <x v="13"/>
    <x v="0"/>
    <n v="0.12584142394822007"/>
  </r>
  <r>
    <x v="1"/>
    <x v="1"/>
    <n v="353"/>
    <x v="16"/>
    <n v="23966"/>
    <s v="Revisado del vuelo Newark-Londres"/>
    <d v="2025-05-27T00:00:00"/>
    <d v="2025-05-28T00:00:00"/>
    <s v="VLO"/>
    <x v="2"/>
    <s v="USD"/>
    <n v="1887.7"/>
    <n v="1623.422"/>
    <n v="1887.7"/>
    <n v="110"/>
    <n v="94.6"/>
    <n v="110"/>
    <s v="British Airways"/>
    <s v="United Kingdom"/>
    <x v="13"/>
    <x v="0"/>
    <n v="5.8271971181861525E-2"/>
  </r>
  <r>
    <x v="1"/>
    <x v="1"/>
    <n v="353"/>
    <x v="16"/>
    <n v="0"/>
    <s v="Fee de emisión del vuelo y revisado Newark-Londres"/>
    <d v="2025-05-27T00:00:00"/>
    <d v="2025-05-28T00:00:00"/>
    <s v="HPS"/>
    <x v="1"/>
    <s v="USD"/>
    <n v="50"/>
    <n v="43"/>
    <n v="50"/>
    <n v="50"/>
    <n v="43"/>
    <n v="50"/>
    <s v="FEES"/>
    <n v="0"/>
    <x v="13"/>
    <x v="0"/>
    <n v="1"/>
  </r>
  <r>
    <x v="1"/>
    <x v="1"/>
    <n v="353"/>
    <x v="16"/>
    <n v="27870"/>
    <s v="Vuelo JFK-FCO/Yulia Terentyeva"/>
    <d v="2025-05-27T00:00:00"/>
    <d v="2025-05-28T00:00:00"/>
    <s v="VLO"/>
    <x v="2"/>
    <s v="USD"/>
    <n v="2484.41"/>
    <n v="2136.5925999999999"/>
    <n v="2484.41"/>
    <n v="159"/>
    <n v="136.74"/>
    <n v="159"/>
    <s v="Italia Trasporto Aereo"/>
    <s v="Italy"/>
    <x v="13"/>
    <x v="0"/>
    <n v="6.399909837748198E-2"/>
  </r>
  <r>
    <x v="1"/>
    <x v="1"/>
    <n v="353"/>
    <x v="16"/>
    <n v="27870"/>
    <s v="Vuelo Roma-Londres/Yulia Terentyeva"/>
    <d v="2025-05-27T00:00:00"/>
    <d v="2025-05-28T00:00:00"/>
    <s v="VLO"/>
    <x v="2"/>
    <s v="USD"/>
    <n v="399.5"/>
    <n v="343.57"/>
    <n v="399.5"/>
    <n v="0"/>
    <n v="0"/>
    <n v="0"/>
    <s v="Italia Trasporto Aereo"/>
    <s v="Italy"/>
    <x v="13"/>
    <x v="0"/>
    <n v="0"/>
  </r>
  <r>
    <x v="1"/>
    <x v="1"/>
    <n v="353"/>
    <x v="16"/>
    <n v="27870"/>
    <s v="EMD Vuelo Roma Londres/Yulia Terentyeva"/>
    <d v="2025-05-27T00:00:00"/>
    <d v="2025-05-28T00:00:00"/>
    <s v="VLO"/>
    <x v="2"/>
    <s v="USD"/>
    <n v="35"/>
    <n v="30.099999999999998"/>
    <n v="35"/>
    <n v="0"/>
    <n v="0"/>
    <n v="0"/>
    <s v="Italia Trasporto Aereo"/>
    <s v="Italy"/>
    <x v="13"/>
    <x v="0"/>
    <n v="0"/>
  </r>
  <r>
    <x v="1"/>
    <x v="1"/>
    <n v="354"/>
    <x v="16"/>
    <n v="23590"/>
    <s v="Vuelo JFK-MEX/Camila Vainer"/>
    <d v="2025-05-22T00:00:00"/>
    <d v="2025-05-22T00:00:00"/>
    <s v="VLO"/>
    <x v="2"/>
    <s v="USD"/>
    <n v="2347.66"/>
    <n v="2018.9875999999999"/>
    <n v="2347.66"/>
    <n v="0"/>
    <n v="0"/>
    <n v="0"/>
    <s v="AEROMÉXICO"/>
    <s v="Mexico"/>
    <x v="7"/>
    <x v="0"/>
    <n v="0"/>
  </r>
  <r>
    <x v="1"/>
    <x v="1"/>
    <n v="354"/>
    <x v="16"/>
    <n v="23590"/>
    <s v="Revisado del vuelo JFK-MEX/Camila Vainer"/>
    <d v="2025-05-22T00:00:00"/>
    <d v="2025-05-22T00:00:00"/>
    <s v="VLO"/>
    <x v="2"/>
    <s v="USD"/>
    <n v="202.1"/>
    <n v="173.80599999999998"/>
    <n v="202.1"/>
    <n v="0"/>
    <n v="0"/>
    <n v="0"/>
    <s v="AEROMÉXICO"/>
    <s v="Mexico"/>
    <x v="7"/>
    <x v="0"/>
    <n v="0"/>
  </r>
  <r>
    <x v="1"/>
    <x v="1"/>
    <n v="354"/>
    <x v="16"/>
    <n v="0"/>
    <s v="Fee de emisión de vuelo y revisado"/>
    <d v="2025-05-22T00:00:00"/>
    <d v="2025-05-22T00:00:00"/>
    <s v="HPS"/>
    <x v="1"/>
    <s v="USD"/>
    <n v="70"/>
    <n v="60.199999999999996"/>
    <n v="70"/>
    <n v="70"/>
    <n v="60.199999999999996"/>
    <n v="70"/>
    <s v="FEES"/>
    <n v="0"/>
    <x v="7"/>
    <x v="0"/>
    <n v="1"/>
  </r>
  <r>
    <x v="1"/>
    <x v="1"/>
    <n v="354"/>
    <x v="16"/>
    <n v="23590"/>
    <s v="Vuelo JFK-MEX/Liora Lozwosky"/>
    <d v="2025-05-22T00:00:00"/>
    <d v="2025-05-22T00:00:00"/>
    <s v="VLO"/>
    <x v="2"/>
    <s v="USD"/>
    <n v="67.599999999999994"/>
    <n v="58.135999999999996"/>
    <n v="67.599999999999994"/>
    <n v="0"/>
    <n v="0"/>
    <n v="0"/>
    <s v="AEROMÉXICO"/>
    <s v="Mexico"/>
    <x v="7"/>
    <x v="0"/>
    <n v="0"/>
  </r>
  <r>
    <x v="1"/>
    <x v="1"/>
    <n v="354"/>
    <x v="16"/>
    <n v="23590"/>
    <s v="Vuelo JFK-MEX/Sharon Vainer"/>
    <d v="2025-05-22T00:00:00"/>
    <d v="2025-05-22T00:00:00"/>
    <s v="VLO"/>
    <x v="2"/>
    <s v="USD"/>
    <n v="67.599999999999994"/>
    <n v="58.135999999999996"/>
    <n v="67.599999999999994"/>
    <n v="0"/>
    <n v="0"/>
    <n v="0"/>
    <s v="AEROMÉXICO"/>
    <s v="Mexico"/>
    <x v="7"/>
    <x v="0"/>
    <n v="0"/>
  </r>
  <r>
    <x v="1"/>
    <x v="1"/>
    <n v="354"/>
    <x v="16"/>
    <n v="23590"/>
    <s v="Otros cargos/Liora Lozowsky"/>
    <d v="2025-05-22T00:00:00"/>
    <d v="2025-05-22T00:00:00"/>
    <s v="VLO"/>
    <x v="2"/>
    <s v="USD"/>
    <n v="200"/>
    <n v="172"/>
    <n v="200"/>
    <n v="0"/>
    <n v="0"/>
    <n v="0"/>
    <s v="AEROMÉXICO"/>
    <s v="Mexico"/>
    <x v="7"/>
    <x v="0"/>
    <n v="0"/>
  </r>
  <r>
    <x v="1"/>
    <x v="1"/>
    <n v="354"/>
    <x v="16"/>
    <n v="23590"/>
    <s v="Otros cargos/Sharon Vainer"/>
    <d v="2025-05-22T00:00:00"/>
    <d v="2025-05-22T00:00:00"/>
    <s v="VLO"/>
    <x v="2"/>
    <s v="USD"/>
    <n v="200"/>
    <n v="172"/>
    <n v="200"/>
    <n v="0"/>
    <n v="0"/>
    <n v="0"/>
    <s v="AEROMÉXICO"/>
    <s v="Mexico"/>
    <x v="7"/>
    <x v="0"/>
    <n v="0"/>
  </r>
  <r>
    <x v="1"/>
    <x v="1"/>
    <n v="355"/>
    <x v="22"/>
    <n v="23789"/>
    <s v="AFRICA"/>
    <d v="2025-06-15T00:00:00"/>
    <d v="2025-07-22T00:00:00"/>
    <s v="PKT"/>
    <x v="0"/>
    <s v="USD"/>
    <n v="160328.18"/>
    <n v="137882.23480000001"/>
    <n v="160328.18"/>
    <n v="30483"/>
    <n v="26215.38"/>
    <n v="30483"/>
    <s v="TRIUMPH TRAVEL"/>
    <s v="South Africa"/>
    <x v="33"/>
    <x v="0"/>
    <n v="0.19012877212228069"/>
  </r>
  <r>
    <x v="1"/>
    <x v="1"/>
    <n v="355"/>
    <x v="22"/>
    <n v="0"/>
    <s v="GASTOS DE OPERACION"/>
    <d v="2025-06-15T00:00:00"/>
    <d v="2025-07-22T00:00:00"/>
    <s v="HPS"/>
    <x v="1"/>
    <s v="USD"/>
    <n v="4068.98"/>
    <n v="3499.3227999999999"/>
    <n v="4068.98"/>
    <n v="4068.98"/>
    <n v="3499.3227999999999"/>
    <n v="4068.98"/>
    <s v="FEES"/>
    <n v="0"/>
    <x v="33"/>
    <x v="0"/>
    <n v="1"/>
  </r>
  <r>
    <x v="1"/>
    <x v="1"/>
    <n v="355"/>
    <x v="22"/>
    <n v="0"/>
    <s v="Ajuste saldo cliente - AR"/>
    <d v="2025-06-15T00:00:00"/>
    <d v="2025-07-22T00:00:00"/>
    <s v="HPS"/>
    <x v="1"/>
    <s v="USD"/>
    <n v="-122.04"/>
    <n v="-104.95440000000001"/>
    <n v="-122.04"/>
    <n v="-122.04"/>
    <n v="-104.95440000000001"/>
    <n v="-122.04"/>
    <s v="FEES"/>
    <n v="0"/>
    <x v="33"/>
    <x v="0"/>
    <n v="1"/>
  </r>
  <r>
    <x v="1"/>
    <x v="1"/>
    <n v="356"/>
    <x v="16"/>
    <n v="23590"/>
    <s v="Vuelo MEX-LAX/David Vainer"/>
    <d v="2025-05-14T00:00:00"/>
    <d v="2025-05-22T00:00:00"/>
    <s v="VLO"/>
    <x v="2"/>
    <s v="USD"/>
    <n v="557.22"/>
    <n v="479.20920000000001"/>
    <n v="557.22"/>
    <n v="8.4600000000000009"/>
    <n v="7.2756000000000007"/>
    <n v="8.4600000000000009"/>
    <s v="AEROMÉXICO"/>
    <s v="Mexico"/>
    <x v="6"/>
    <x v="0"/>
    <n v="1.5182513190481318E-2"/>
  </r>
  <r>
    <x v="1"/>
    <x v="1"/>
    <n v="356"/>
    <x v="16"/>
    <n v="23590"/>
    <s v="Vuelo MEX-LAX/Moisés Vainer"/>
    <d v="2025-05-14T00:00:00"/>
    <d v="2025-05-22T00:00:00"/>
    <s v="VLO"/>
    <x v="2"/>
    <s v="USD"/>
    <n v="557.22"/>
    <n v="479.20920000000001"/>
    <n v="557.22"/>
    <n v="8.4600000000000009"/>
    <n v="7.2756000000000007"/>
    <n v="8.4600000000000009"/>
    <s v="AEROMÉXICO"/>
    <s v="Mexico"/>
    <x v="6"/>
    <x v="0"/>
    <n v="1.5182513190481318E-2"/>
  </r>
  <r>
    <x v="1"/>
    <x v="1"/>
    <n v="356"/>
    <x v="16"/>
    <n v="23590"/>
    <s v="Vuelo JFK-MEX/David Vainer"/>
    <d v="2025-05-14T00:00:00"/>
    <d v="2025-05-22T00:00:00"/>
    <s v="VLO"/>
    <x v="2"/>
    <s v="USD"/>
    <n v="1135.8399999999999"/>
    <n v="976.8223999999999"/>
    <n v="1135.8399999999999"/>
    <n v="190.8"/>
    <n v="164.08799999999999"/>
    <n v="190.8"/>
    <s v="AEROMÉXICO"/>
    <s v="Mexico"/>
    <x v="6"/>
    <x v="0"/>
    <n v="0.16798140583180732"/>
  </r>
  <r>
    <x v="1"/>
    <x v="1"/>
    <n v="356"/>
    <x v="16"/>
    <n v="23590"/>
    <s v="Vuelo JFK-MEX/Moisés Vainer"/>
    <d v="2025-05-14T00:00:00"/>
    <d v="2025-05-22T00:00:00"/>
    <s v="VLO"/>
    <x v="2"/>
    <s v="USD"/>
    <n v="1135.8399999999999"/>
    <n v="976.8223999999999"/>
    <n v="1135.8399999999999"/>
    <n v="0"/>
    <n v="0"/>
    <n v="0"/>
    <s v="AEROMÉXICO"/>
    <s v="Mexico"/>
    <x v="6"/>
    <x v="0"/>
    <n v="0"/>
  </r>
  <r>
    <x v="1"/>
    <x v="1"/>
    <n v="356"/>
    <x v="16"/>
    <n v="24224"/>
    <s v="Vuelo LAX-JFK/David Vainer"/>
    <d v="2025-05-14T00:00:00"/>
    <d v="2025-05-22T00:00:00"/>
    <s v="VLO"/>
    <x v="2"/>
    <s v="USD"/>
    <n v="1577.48"/>
    <n v="1356.6328000000001"/>
    <n v="1577.48"/>
    <n v="290.64"/>
    <n v="249.95039999999997"/>
    <n v="290.64"/>
    <s v="American Airlines"/>
    <s v="United States"/>
    <x v="6"/>
    <x v="0"/>
    <n v="0.18424322336891749"/>
  </r>
  <r>
    <x v="1"/>
    <x v="1"/>
    <n v="356"/>
    <x v="16"/>
    <n v="24224"/>
    <s v="Vuelo LAX-JFK/Moisés Vainer"/>
    <d v="2025-05-14T00:00:00"/>
    <d v="2025-05-22T00:00:00"/>
    <s v="VLO"/>
    <x v="2"/>
    <s v="USD"/>
    <n v="1577.48"/>
    <n v="1356.6328000000001"/>
    <n v="1577.48"/>
    <n v="0"/>
    <n v="0"/>
    <n v="0"/>
    <s v="American Airlines"/>
    <s v="United States"/>
    <x v="6"/>
    <x v="0"/>
    <n v="0"/>
  </r>
  <r>
    <x v="1"/>
    <x v="1"/>
    <n v="356"/>
    <x v="16"/>
    <n v="24224"/>
    <s v="Vuelo LAX-JFK/Moisés Vainer"/>
    <d v="2025-05-18T00:00:00"/>
    <d v="2025-05-18T00:00:00"/>
    <s v="VLO"/>
    <x v="2"/>
    <s v="USD"/>
    <n v="220"/>
    <n v="189.2"/>
    <n v="220"/>
    <n v="0"/>
    <n v="0"/>
    <n v="0"/>
    <s v="American Airlines"/>
    <s v="United States"/>
    <x v="7"/>
    <x v="0"/>
    <n v="0"/>
  </r>
  <r>
    <x v="1"/>
    <x v="1"/>
    <n v="356"/>
    <x v="16"/>
    <n v="23590"/>
    <s v="Vuelo JFK-MEX/David Vainer"/>
    <d v="2025-05-14T00:00:00"/>
    <d v="2025-05-22T00:00:00"/>
    <s v="VLO"/>
    <x v="2"/>
    <s v="USD"/>
    <n v="-55"/>
    <n v="-47.3"/>
    <n v="-55"/>
    <n v="0"/>
    <n v="0"/>
    <n v="0"/>
    <s v="AEROMÉXICO"/>
    <s v="Mexico"/>
    <x v="6"/>
    <x v="0"/>
    <n v="0"/>
  </r>
  <r>
    <x v="1"/>
    <x v="1"/>
    <n v="356"/>
    <x v="16"/>
    <n v="23590"/>
    <s v="Vuelo Miami/David Vainer"/>
    <d v="2025-05-14T00:00:00"/>
    <d v="2025-05-22T00:00:00"/>
    <s v="VLO"/>
    <x v="2"/>
    <s v="USD"/>
    <n v="145"/>
    <n v="124.7"/>
    <n v="145"/>
    <n v="0"/>
    <n v="0"/>
    <n v="0"/>
    <s v="AEROMÉXICO"/>
    <s v="Mexico"/>
    <x v="6"/>
    <x v="0"/>
    <n v="0"/>
  </r>
  <r>
    <x v="1"/>
    <x v="1"/>
    <n v="356"/>
    <x v="16"/>
    <n v="0"/>
    <s v="Sobrecomisión"/>
    <d v="2025-05-14T00:00:00"/>
    <d v="2025-05-22T00:00:00"/>
    <s v="HPS"/>
    <x v="1"/>
    <s v="USD"/>
    <n v="55"/>
    <n v="47.3"/>
    <n v="55"/>
    <n v="55"/>
    <n v="47.3"/>
    <n v="55"/>
    <s v="FEES"/>
    <n v="0"/>
    <x v="6"/>
    <x v="0"/>
    <n v="1"/>
  </r>
  <r>
    <x v="1"/>
    <x v="1"/>
    <n v="357"/>
    <x v="16"/>
    <n v="24495"/>
    <s v="Vuelo México-Newark/Mónica Berger"/>
    <d v="2025-05-26T00:00:00"/>
    <d v="2025-05-30T00:00:00"/>
    <s v="VLO"/>
    <x v="2"/>
    <s v="USD"/>
    <n v="912.92"/>
    <n v="785.11119999999994"/>
    <n v="912.92"/>
    <n v="30.6"/>
    <n v="26.316000000000003"/>
    <n v="30.6"/>
    <s v="United Airlines"/>
    <s v="United States"/>
    <x v="13"/>
    <x v="0"/>
    <n v="3.3518818735486136E-2"/>
  </r>
  <r>
    <x v="1"/>
    <x v="1"/>
    <n v="357"/>
    <x v="16"/>
    <n v="24495"/>
    <s v="Vuelo México-Newark/Daniella Kosberg"/>
    <d v="2025-05-26T00:00:00"/>
    <d v="2025-05-30T00:00:00"/>
    <s v="VLO"/>
    <x v="2"/>
    <s v="USD"/>
    <n v="912.92"/>
    <n v="785.11119999999994"/>
    <n v="912.92"/>
    <n v="30.6"/>
    <n v="26.316000000000003"/>
    <n v="30.6"/>
    <s v="United Airlines"/>
    <s v="United States"/>
    <x v="13"/>
    <x v="0"/>
    <n v="3.3518818735486136E-2"/>
  </r>
  <r>
    <x v="1"/>
    <x v="1"/>
    <n v="357"/>
    <x v="16"/>
    <n v="24495"/>
    <s v="Vuelo Newark-México/Mónica Berger"/>
    <d v="2025-05-30T00:00:00"/>
    <d v="2025-05-30T00:00:00"/>
    <s v="VLO"/>
    <x v="2"/>
    <s v="USD"/>
    <n v="385.84"/>
    <n v="331.82239999999996"/>
    <n v="385.84"/>
    <n v="24.8"/>
    <n v="21.327999999999999"/>
    <n v="24.8"/>
    <s v="United Airlines"/>
    <s v="United States"/>
    <x v="13"/>
    <x v="0"/>
    <n v="6.4275347294215218E-2"/>
  </r>
  <r>
    <x v="1"/>
    <x v="1"/>
    <n v="357"/>
    <x v="16"/>
    <n v="24495"/>
    <s v="Vuelo Newark-México/Daniella Kosberg"/>
    <d v="2025-05-30T00:00:00"/>
    <d v="2025-05-30T00:00:00"/>
    <s v="VLO"/>
    <x v="2"/>
    <s v="USD"/>
    <n v="385.84"/>
    <n v="331.82239999999996"/>
    <n v="385.84"/>
    <n v="24.8"/>
    <n v="21.327999999999999"/>
    <n v="24.8"/>
    <s v="United Airlines"/>
    <s v="United States"/>
    <x v="13"/>
    <x v="0"/>
    <n v="6.4275347294215218E-2"/>
  </r>
  <r>
    <x v="1"/>
    <x v="1"/>
    <n v="358"/>
    <x v="16"/>
    <n v="23590"/>
    <s v="Vuelo Sao Paulo-México/Marc Kosberg"/>
    <d v="2025-05-10T00:00:00"/>
    <d v="2025-05-10T00:00:00"/>
    <s v="VLO"/>
    <x v="2"/>
    <s v="USD"/>
    <n v="353.7"/>
    <n v="304.18199999999996"/>
    <n v="353.7"/>
    <n v="0"/>
    <n v="0"/>
    <n v="0"/>
    <s v="AEROMÉXICO"/>
    <s v="Mexico"/>
    <x v="52"/>
    <x v="0"/>
    <n v="0"/>
  </r>
  <r>
    <x v="0"/>
    <x v="1"/>
    <n v="359"/>
    <x v="2"/>
    <n v="28066"/>
    <s v="3 noches One Classic Garden View Room"/>
    <d v="2025-07-19T00:00:00"/>
    <d v="2025-07-22T00:00:00"/>
    <s v="HTL"/>
    <x v="4"/>
    <s v="EUR"/>
    <n v="4029"/>
    <n v="4029"/>
    <n v="4673.6399999999994"/>
    <n v="614.4"/>
    <n v="614.4"/>
    <n v="712.70399999999995"/>
    <s v="HOTEL PALAZZO MURAT"/>
    <s v="Italy"/>
    <x v="5"/>
    <x v="0"/>
    <n v="0.15249441548771409"/>
  </r>
  <r>
    <x v="0"/>
    <x v="1"/>
    <n v="359"/>
    <x v="2"/>
    <n v="28067"/>
    <s v="2 noches en habitación deluxe room sea view"/>
    <d v="2025-07-22T00:00:00"/>
    <d v="2025-07-24T00:00:00"/>
    <s v="HTL"/>
    <x v="4"/>
    <s v="EUR"/>
    <n v="3758.61"/>
    <n v="3758.61"/>
    <n v="4359.9875999999995"/>
    <n v="804.05"/>
    <n v="804.05"/>
    <n v="932.69799999999987"/>
    <s v="ANANTARA CONVENTO DI AMALFI GRAND HOTEL"/>
    <s v="Italy"/>
    <x v="8"/>
    <x v="0"/>
    <n v="0.21392216803552377"/>
  </r>
  <r>
    <x v="0"/>
    <x v="1"/>
    <n v="359"/>
    <x v="2"/>
    <n v="28068"/>
    <s v="Servicios de traslados, hotelería y actividades."/>
    <d v="2025-07-12T00:00:00"/>
    <d v="2025-07-26T00:00:00"/>
    <s v="PKT"/>
    <x v="0"/>
    <s v="EUR"/>
    <n v="16394.63"/>
    <n v="16394.63"/>
    <n v="19017.770799999998"/>
    <n v="2193.63"/>
    <n v="2193.63"/>
    <n v="2544.6107999999999"/>
    <s v="REEMBOLSOS"/>
    <s v="Italy"/>
    <x v="20"/>
    <x v="0"/>
    <n v="0.13380173874006307"/>
  </r>
  <r>
    <x v="0"/>
    <x v="1"/>
    <n v="359"/>
    <x v="2"/>
    <n v="30348"/>
    <s v="Reembolso noche hotel 26JUL en Milán + traslado Como-Malpensa"/>
    <d v="2025-07-26T00:00:00"/>
    <d v="2025-07-26T00:00:00"/>
    <s v="OTR"/>
    <x v="3"/>
    <s v="EUR"/>
    <n v="1013"/>
    <n v="1013"/>
    <n v="1175.08"/>
    <n v="0"/>
    <n v="0"/>
    <n v="0"/>
    <s v="ALICE ELENA GABALDON CHIARELLI"/>
    <s v="NA"/>
    <x v="8"/>
    <x v="0"/>
    <n v="0"/>
  </r>
  <r>
    <x v="0"/>
    <x v="1"/>
    <n v="359"/>
    <x v="2"/>
    <n v="0"/>
    <s v="Cargo operaciones"/>
    <d v="2025-07-12T00:00:00"/>
    <d v="2025-07-26T00:00:00"/>
    <s v="HPS"/>
    <x v="1"/>
    <s v="EUR"/>
    <n v="435"/>
    <n v="435"/>
    <n v="504.59999999999997"/>
    <n v="435"/>
    <n v="435"/>
    <n v="504.59999999999997"/>
    <s v="FEES"/>
    <n v="0"/>
    <x v="20"/>
    <x v="0"/>
    <n v="1"/>
  </r>
  <r>
    <x v="1"/>
    <x v="1"/>
    <n v="360"/>
    <x v="16"/>
    <n v="28934"/>
    <s v="Vuelo MEX-SLC-ASE-LAX-MEX/Marc Kosberg"/>
    <d v="2025-08-08T00:00:00"/>
    <d v="2025-08-19T00:00:00"/>
    <s v="VLO"/>
    <x v="2"/>
    <s v="USD"/>
    <n v="851.86"/>
    <n v="732.59960000000001"/>
    <n v="851.86"/>
    <n v="4.68"/>
    <n v="4.0247999999999999"/>
    <n v="4.68"/>
    <s v="F1S USA"/>
    <s v="United States"/>
    <x v="45"/>
    <x v="0"/>
    <n v="5.4938604935083225E-3"/>
  </r>
  <r>
    <x v="1"/>
    <x v="1"/>
    <n v="360"/>
    <x v="16"/>
    <n v="28934"/>
    <s v="Vuelo MEX-SLC-ASE-LAX-MEX/Sofia Valanci"/>
    <d v="2025-08-08T00:00:00"/>
    <d v="2025-08-19T00:00:00"/>
    <s v="VLO"/>
    <x v="2"/>
    <s v="USD"/>
    <n v="851.86"/>
    <n v="732.59960000000001"/>
    <n v="851.86"/>
    <n v="4.68"/>
    <n v="4.0247999999999999"/>
    <n v="4.68"/>
    <s v="F1S USA"/>
    <s v="United States"/>
    <x v="45"/>
    <x v="0"/>
    <n v="5.4938604935083225E-3"/>
  </r>
  <r>
    <x v="1"/>
    <x v="1"/>
    <n v="360"/>
    <x v="16"/>
    <n v="28934"/>
    <s v="TE KOSBERG BERGER MARC"/>
    <d v="2025-08-10T00:00:00"/>
    <s v="0000-00-00"/>
    <s v="VLO"/>
    <x v="2"/>
    <s v="USD"/>
    <n v="-85.49"/>
    <n v="-73.5214"/>
    <n v="-85.49"/>
    <n v="-4.68"/>
    <n v="-4.0247999999999999"/>
    <n v="-4.68"/>
    <s v="F1S USA"/>
    <s v="United States"/>
    <x v="53"/>
    <x v="0"/>
    <n v="5.4743244823956018E-2"/>
  </r>
  <r>
    <x v="1"/>
    <x v="1"/>
    <n v="360"/>
    <x v="16"/>
    <n v="28934"/>
    <s v="TE VALANCI PENAGOS SOFIA"/>
    <d v="2025-08-10T00:00:00"/>
    <s v="0000-00-00"/>
    <s v="VLO"/>
    <x v="2"/>
    <s v="USD"/>
    <n v="-85.49"/>
    <n v="-73.5214"/>
    <n v="-85.49"/>
    <n v="-4.68"/>
    <n v="-4.0247999999999999"/>
    <n v="-4.68"/>
    <s v="F1S USA"/>
    <s v="United States"/>
    <x v="53"/>
    <x v="0"/>
    <n v="5.4743244823956018E-2"/>
  </r>
  <r>
    <x v="1"/>
    <x v="1"/>
    <n v="360"/>
    <x v="16"/>
    <n v="28934"/>
    <s v="ASE-LAX-MEX/Marc Kosberg"/>
    <d v="2025-08-21T00:00:00"/>
    <s v="0000-00-00"/>
    <s v="VLO"/>
    <x v="2"/>
    <s v="USD"/>
    <n v="379.9"/>
    <n v="326.714"/>
    <n v="379.9"/>
    <n v="0"/>
    <n v="0"/>
    <n v="0"/>
    <s v="F1S USA"/>
    <s v="United States"/>
    <x v="11"/>
    <x v="0"/>
    <n v="0"/>
  </r>
  <r>
    <x v="1"/>
    <x v="1"/>
    <n v="360"/>
    <x v="16"/>
    <n v="28934"/>
    <s v="ASE-LAX-MEX/Sofia Valanci"/>
    <d v="2025-08-21T00:00:00"/>
    <s v="0000-00-00"/>
    <s v="VLO"/>
    <x v="2"/>
    <s v="USD"/>
    <n v="379.9"/>
    <n v="326.714"/>
    <n v="379.9"/>
    <n v="0"/>
    <n v="0"/>
    <n v="0"/>
    <s v="F1S USA"/>
    <s v="United States"/>
    <x v="11"/>
    <x v="0"/>
    <n v="0"/>
  </r>
  <r>
    <x v="1"/>
    <x v="1"/>
    <n v="361"/>
    <x v="16"/>
    <n v="24495"/>
    <s v="Vuelo MEX-SFO-SIN-SFO-MEX/Moisés Vainer"/>
    <d v="2025-06-17T00:00:00"/>
    <d v="2025-07-07T00:00:00"/>
    <s v="VLO"/>
    <x v="2"/>
    <s v="USD"/>
    <n v="6673.67"/>
    <n v="5739.3562000000002"/>
    <n v="6673.67"/>
    <n v="0"/>
    <n v="0"/>
    <n v="0"/>
    <s v="United Airlines"/>
    <s v="United States"/>
    <x v="33"/>
    <x v="0"/>
    <n v="0"/>
  </r>
  <r>
    <x v="1"/>
    <x v="1"/>
    <n v="361"/>
    <x v="16"/>
    <n v="0"/>
    <s v="Fee de emisión del Vuelo MEX-SFO-SIN-SFO-MEX/Moisés Vainer"/>
    <d v="2025-06-17T00:00:00"/>
    <d v="2025-07-07T00:00:00"/>
    <s v="HPS"/>
    <x v="1"/>
    <s v="USD"/>
    <n v="35"/>
    <n v="30.099999999999998"/>
    <n v="35"/>
    <n v="35"/>
    <n v="30.099999999999998"/>
    <n v="35"/>
    <s v="FEES"/>
    <n v="0"/>
    <x v="33"/>
    <x v="0"/>
    <n v="1"/>
  </r>
  <r>
    <x v="1"/>
    <x v="1"/>
    <n v="361"/>
    <x v="16"/>
    <n v="28910"/>
    <s v="Traslados en Ubud"/>
    <d v="2025-06-17T00:00:00"/>
    <d v="2025-07-07T00:00:00"/>
    <s v="TRF"/>
    <x v="5"/>
    <s v="USD"/>
    <n v="416"/>
    <n v="357.76"/>
    <n v="416"/>
    <n v="183"/>
    <n v="157.38"/>
    <n v="183"/>
    <s v="VIRTUOSO BALI INDONESIA"/>
    <s v="Indonesia"/>
    <x v="33"/>
    <x v="0"/>
    <n v="0.43990384615384615"/>
  </r>
  <r>
    <x v="1"/>
    <x v="1"/>
    <n v="362"/>
    <x v="20"/>
    <n v="24984"/>
    <s v="Vuelo de BEY ATH"/>
    <d v="2025-07-20T00:00:00"/>
    <d v="2025-07-20T00:00:00"/>
    <s v="VLO"/>
    <x v="2"/>
    <s v="USD"/>
    <n v="268.77"/>
    <n v="231.14219999999997"/>
    <n v="268.77"/>
    <n v="0"/>
    <n v="0"/>
    <n v="0"/>
    <s v="REEMBOLSOS"/>
    <s v="Lebanon"/>
    <x v="8"/>
    <x v="0"/>
    <n v="0"/>
  </r>
  <r>
    <x v="1"/>
    <x v="1"/>
    <n v="362"/>
    <x v="20"/>
    <n v="24984"/>
    <s v="Reembolso Vuelo de BEY ATH"/>
    <d v="2025-07-20T00:00:00"/>
    <d v="2025-07-20T00:00:00"/>
    <s v="REE"/>
    <x v="6"/>
    <s v="USD"/>
    <n v="-218.77"/>
    <n v="-188.1422"/>
    <n v="-218.77"/>
    <n v="0"/>
    <n v="0"/>
    <n v="0"/>
    <s v="Middle East Airlines"/>
    <s v="Lebanon"/>
    <x v="8"/>
    <x v="0"/>
    <n v="0"/>
  </r>
  <r>
    <x v="1"/>
    <x v="1"/>
    <n v="363"/>
    <x v="20"/>
    <n v="23590"/>
    <s v="VUELO MAD MEX MAD"/>
    <d v="2025-06-10T00:00:00"/>
    <d v="2025-08-07T00:00:00"/>
    <s v="VLO"/>
    <x v="2"/>
    <s v="MXN"/>
    <n v="20818"/>
    <n v="999.26400000000001"/>
    <n v="1165.808"/>
    <n v="0"/>
    <n v="0"/>
    <n v="0"/>
    <s v="AEROMÉXICO"/>
    <s v="Mexico"/>
    <x v="15"/>
    <x v="0"/>
    <n v="0"/>
  </r>
  <r>
    <x v="1"/>
    <x v="1"/>
    <n v="364"/>
    <x v="23"/>
    <n v="26428"/>
    <s v="BOLETOS DE TREN"/>
    <d v="2025-05-29T00:00:00"/>
    <d v="2025-06-04T00:00:00"/>
    <s v="HTL"/>
    <x v="4"/>
    <s v="USD"/>
    <n v="1230"/>
    <n v="1057.8"/>
    <n v="1230"/>
    <n v="118.65"/>
    <n v="102.039"/>
    <n v="118.65"/>
    <s v="México Kanko S.A."/>
    <s v="Mexico"/>
    <x v="13"/>
    <x v="0"/>
    <n v="9.6463414634146344E-2"/>
  </r>
  <r>
    <x v="1"/>
    <x v="1"/>
    <n v="364"/>
    <x v="23"/>
    <n v="25240"/>
    <s v="VUELO AUS - TX - ASTRID ROSALIA CHAVEZ RAMIREZ"/>
    <d v="2025-05-26T00:00:00"/>
    <d v="2025-06-06T00:00:00"/>
    <s v="VLO"/>
    <x v="2"/>
    <s v="USD"/>
    <n v="1436.97"/>
    <n v="1235.7942"/>
    <n v="1436.97"/>
    <n v="65.41"/>
    <n v="56.252599999999994"/>
    <n v="65.41"/>
    <s v="DELTA AIR LINES"/>
    <s v="United States"/>
    <x v="13"/>
    <x v="0"/>
    <n v="4.551939149738686E-2"/>
  </r>
  <r>
    <x v="1"/>
    <x v="1"/>
    <n v="364"/>
    <x v="23"/>
    <n v="25240"/>
    <s v="VUELO AUS - LAX - GERVASIO NEGRETE FRANCO"/>
    <d v="2025-05-26T00:00:00"/>
    <d v="2025-06-06T00:00:00"/>
    <s v="VLO"/>
    <x v="2"/>
    <s v="USD"/>
    <n v="1436.97"/>
    <n v="1235.7942"/>
    <n v="1436.97"/>
    <n v="65.41"/>
    <n v="56.252599999999994"/>
    <n v="65.41"/>
    <s v="DELTA AIR LINES"/>
    <s v="United States"/>
    <x v="13"/>
    <x v="0"/>
    <n v="4.551939149738686E-2"/>
  </r>
  <r>
    <x v="1"/>
    <x v="1"/>
    <n v="364"/>
    <x v="23"/>
    <n v="28115"/>
    <s v="VUELO LAX - NRT - ASTRID ROSALIA CHAVEZ RAMIREZ"/>
    <d v="2025-05-26T00:00:00"/>
    <d v="2025-06-06T00:00:00"/>
    <s v="VLO"/>
    <x v="2"/>
    <s v="USD"/>
    <n v="8575.51"/>
    <n v="7374.9386000000004"/>
    <n v="8575.51"/>
    <n v="1281.43"/>
    <n v="1102.0298"/>
    <n v="1281.43"/>
    <s v="Singapore Airlines"/>
    <s v="Singapore"/>
    <x v="13"/>
    <x v="0"/>
    <n v="0.14942901355138064"/>
  </r>
  <r>
    <x v="1"/>
    <x v="1"/>
    <n v="364"/>
    <x v="23"/>
    <n v="28115"/>
    <s v="VUELO LAX - NRT - GERVASIO NEGRETE FRANCO"/>
    <d v="2025-05-26T00:00:00"/>
    <d v="2025-06-06T00:00:00"/>
    <s v="VLO"/>
    <x v="2"/>
    <s v="USD"/>
    <n v="8575.51"/>
    <n v="7374.9386000000004"/>
    <n v="8575.51"/>
    <n v="1281.43"/>
    <n v="1102.0298"/>
    <n v="1281.43"/>
    <s v="Singapore Airlines"/>
    <s v="Singapore"/>
    <x v="13"/>
    <x v="0"/>
    <n v="0.14942901355138064"/>
  </r>
  <r>
    <x v="1"/>
    <x v="1"/>
    <n v="364"/>
    <x v="23"/>
    <n v="0"/>
    <s v="FEE DE EMISIÓN VUELOS"/>
    <d v="2025-05-26T00:00:00"/>
    <d v="2025-06-06T00:00:00"/>
    <s v="HPS"/>
    <x v="1"/>
    <s v="USD"/>
    <n v="70"/>
    <n v="60.199999999999996"/>
    <n v="70"/>
    <n v="70"/>
    <n v="60.199999999999996"/>
    <n v="70"/>
    <s v="FEES"/>
    <n v="0"/>
    <x v="13"/>
    <x v="0"/>
    <n v="1"/>
  </r>
  <r>
    <x v="1"/>
    <x v="1"/>
    <n v="364"/>
    <x v="23"/>
    <n v="25364"/>
    <s v="RITZ CARLTON NIKKO"/>
    <d v="2025-05-27T00:00:00"/>
    <d v="2025-05-29T00:00:00"/>
    <s v="HTL"/>
    <x v="4"/>
    <s v="USD"/>
    <n v="2452.91"/>
    <n v="2109.5025999999998"/>
    <n v="2452.91"/>
    <n v="182.36"/>
    <n v="156.8296"/>
    <n v="182.36"/>
    <s v="THE RITZ CARLTON NIKKO"/>
    <s v="Japan"/>
    <x v="13"/>
    <x v="0"/>
    <n v="7.4344350179990304E-2"/>
  </r>
  <r>
    <x v="1"/>
    <x v="1"/>
    <n v="364"/>
    <x v="23"/>
    <n v="25904"/>
    <s v="29-31 FOUR SEASONS AT OTEMACHI"/>
    <d v="2025-05-29T00:00:00"/>
    <d v="2025-05-31T00:00:00"/>
    <s v="HTL"/>
    <x v="4"/>
    <s v="USD"/>
    <n v="3328.85"/>
    <n v="2862.8109999999997"/>
    <n v="3328.85"/>
    <n v="262.54000000000002"/>
    <n v="225.78440000000001"/>
    <n v="262.54000000000002"/>
    <s v="FOUR SEASONS HOTEL TOKYO AT OTEMACHI"/>
    <s v="Japan"/>
    <x v="13"/>
    <x v="0"/>
    <n v="7.8868077564324027E-2"/>
  </r>
  <r>
    <x v="1"/>
    <x v="1"/>
    <n v="364"/>
    <x v="23"/>
    <n v="24989"/>
    <s v="HYATT KANAZAWA 31-1"/>
    <d v="2025-05-31T00:00:00"/>
    <d v="2025-06-01T00:00:00"/>
    <s v="HTL"/>
    <x v="4"/>
    <s v="USD"/>
    <n v="341.94"/>
    <n v="294.0684"/>
    <n v="341.94"/>
    <n v="27.03"/>
    <n v="23.245799999999999"/>
    <n v="27.03"/>
    <s v="HYATT CENTRIC KANAZAWA"/>
    <s v="Japan"/>
    <x v="13"/>
    <x v="0"/>
    <n v="7.9048955957185474E-2"/>
  </r>
  <r>
    <x v="1"/>
    <x v="1"/>
    <n v="364"/>
    <x v="23"/>
    <n v="25904"/>
    <s v="4-6 FOUR SEASONS AT OTEMACHI"/>
    <d v="2025-06-04T00:00:00"/>
    <d v="2025-06-06T00:00:00"/>
    <s v="HTL"/>
    <x v="4"/>
    <s v="USD"/>
    <n v="4684.41"/>
    <n v="4028.5925999999999"/>
    <n v="4684.41"/>
    <n v="369.63"/>
    <n v="317.8818"/>
    <n v="369.63"/>
    <s v="FOUR SEASONS HOTEL TOKYO AT OTEMACHI"/>
    <s v="Japan"/>
    <x v="14"/>
    <x v="0"/>
    <n v="7.890641510883975E-2"/>
  </r>
  <r>
    <x v="1"/>
    <x v="1"/>
    <n v="364"/>
    <x v="23"/>
    <n v="28293"/>
    <s v="RITZ CARLTON KYOTO - 01-04 JUN"/>
    <d v="2025-06-01T00:00:00"/>
    <d v="2025-06-04T00:00:00"/>
    <s v="HTL"/>
    <x v="4"/>
    <s v="USD"/>
    <n v="6749.34"/>
    <n v="5804.4323999999997"/>
    <n v="6749.34"/>
    <n v="503.84"/>
    <n v="433.30239999999998"/>
    <n v="503.84"/>
    <s v="THE RITZ CARLTON KYOTO"/>
    <s v="Japan"/>
    <x v="14"/>
    <x v="0"/>
    <n v="7.4650262099701589E-2"/>
  </r>
  <r>
    <x v="2"/>
    <x v="1"/>
    <n v="365"/>
    <x v="17"/>
    <n v="27142"/>
    <s v="Tour"/>
    <d v="2025-07-03T00:00:00"/>
    <d v="2025-07-15T00:00:00"/>
    <s v="ATR"/>
    <x v="0"/>
    <s v="USD"/>
    <n v="0"/>
    <n v="0"/>
    <n v="0"/>
    <n v="0"/>
    <n v="0"/>
    <n v="0"/>
    <s v="Imperial Tours"/>
    <s v="Hong Kong"/>
    <x v="16"/>
    <x v="0"/>
    <s v="0"/>
  </r>
  <r>
    <x v="1"/>
    <x v="1"/>
    <n v="366"/>
    <x v="18"/>
    <n v="28934"/>
    <s v="VUELO SABRE"/>
    <d v="2025-06-18T00:00:00"/>
    <d v="2025-06-30T00:00:00"/>
    <s v="VLO"/>
    <x v="2"/>
    <s v="USD"/>
    <n v="4310.91"/>
    <n v="3707.3825999999999"/>
    <n v="4310.91"/>
    <n v="302.24"/>
    <n v="259.9264"/>
    <n v="302.24"/>
    <s v="F1S USA"/>
    <s v="United States"/>
    <x v="33"/>
    <x v="0"/>
    <n v="7.0110487112929762E-2"/>
  </r>
  <r>
    <x v="2"/>
    <x v="1"/>
    <n v="367"/>
    <x v="17"/>
    <n v="27364"/>
    <s v="VUELO SABRE"/>
    <d v="2025-06-17T00:00:00"/>
    <d v="2025-06-30T00:00:00"/>
    <s v="VLO"/>
    <x v="2"/>
    <s v="MXN"/>
    <n v="4310.91"/>
    <n v="206.92367999999999"/>
    <n v="241.41095999999999"/>
    <n v="302.24"/>
    <n v="14.507520000000001"/>
    <n v="16.925440000000002"/>
    <s v="ASIANA AIRLINES"/>
    <s v="South Korea"/>
    <x v="33"/>
    <x v="0"/>
    <n v="7.0110487112929762E-2"/>
  </r>
  <r>
    <x v="2"/>
    <x v="1"/>
    <n v="367"/>
    <x v="17"/>
    <n v="24399"/>
    <s v="VUELO SABRE"/>
    <d v="2025-06-17T00:00:00"/>
    <d v="2025-06-30T00:00:00"/>
    <s v="VLO"/>
    <x v="2"/>
    <s v="MXN"/>
    <n v="3010.9"/>
    <n v="144.5232"/>
    <n v="168.6104"/>
    <n v="220.48"/>
    <n v="10.58304"/>
    <n v="12.346880000000001"/>
    <s v="Ethiopian Airlines"/>
    <s v="Ethiopia"/>
    <x v="33"/>
    <x v="0"/>
    <n v="7.322727423693913E-2"/>
  </r>
  <r>
    <x v="1"/>
    <x v="1"/>
    <n v="368"/>
    <x v="16"/>
    <n v="24009"/>
    <s v="Hospedaje en NYC"/>
    <d v="2025-03-23T00:00:00"/>
    <d v="2025-03-25T00:00:00"/>
    <s v="HTL"/>
    <x v="4"/>
    <s v="USD"/>
    <n v="1680"/>
    <n v="1444.8"/>
    <n v="1680"/>
    <n v="168.07"/>
    <n v="144.5402"/>
    <n v="168.07"/>
    <s v="THE SURREY A CORINTHIA HOTEL"/>
    <s v="United States"/>
    <x v="36"/>
    <x v="0"/>
    <n v="0.10004166666666667"/>
  </r>
  <r>
    <x v="1"/>
    <x v="1"/>
    <n v="369"/>
    <x v="20"/>
    <n v="27040"/>
    <s v="VUELO BKK LPQ BKK SAI BKK"/>
    <d v="2025-07-07T00:00:00"/>
    <d v="2025-07-12T00:00:00"/>
    <s v="VLO"/>
    <x v="2"/>
    <s v="USD"/>
    <n v="924.1"/>
    <n v="794.726"/>
    <n v="924.1"/>
    <n v="0"/>
    <n v="0"/>
    <n v="0"/>
    <s v="Bangkok Airways"/>
    <s v="Thailand"/>
    <x v="20"/>
    <x v="0"/>
    <n v="0"/>
  </r>
  <r>
    <x v="1"/>
    <x v="1"/>
    <n v="369"/>
    <x v="20"/>
    <n v="27453"/>
    <s v="VUELO DE ICN BKK"/>
    <d v="2025-07-07T00:00:00"/>
    <d v="2025-07-12T00:00:00"/>
    <s v="VLO"/>
    <x v="2"/>
    <s v="USD"/>
    <n v="849"/>
    <n v="730.14"/>
    <n v="849"/>
    <n v="0"/>
    <n v="0"/>
    <n v="0"/>
    <s v="Thai Airways Intl"/>
    <s v="Thailand"/>
    <x v="20"/>
    <x v="0"/>
    <n v="0"/>
  </r>
  <r>
    <x v="1"/>
    <x v="1"/>
    <n v="369"/>
    <x v="20"/>
    <n v="25912"/>
    <s v="VUELO DE BKK ICN"/>
    <d v="2025-07-07T00:00:00"/>
    <d v="2025-07-12T00:00:00"/>
    <s v="VLO"/>
    <x v="2"/>
    <s v="USD"/>
    <n v="964.8"/>
    <n v="829.72799999999995"/>
    <n v="964.8"/>
    <n v="0"/>
    <n v="0"/>
    <n v="0"/>
    <s v="Korean Air"/>
    <s v="South Korea"/>
    <x v="20"/>
    <x v="0"/>
    <n v="0"/>
  </r>
  <r>
    <x v="1"/>
    <x v="1"/>
    <n v="369"/>
    <x v="20"/>
    <n v="27453"/>
    <s v="vuelo ICN BKK"/>
    <d v="2025-07-07T00:00:00"/>
    <d v="2025-07-12T00:00:00"/>
    <s v="VLO"/>
    <x v="2"/>
    <s v="USD"/>
    <n v="849"/>
    <n v="730.14"/>
    <n v="849"/>
    <n v="0"/>
    <n v="0"/>
    <n v="0"/>
    <s v="Thai Airways Intl"/>
    <s v="Thailand"/>
    <x v="20"/>
    <x v="0"/>
    <n v="0"/>
  </r>
  <r>
    <x v="1"/>
    <x v="1"/>
    <n v="369"/>
    <x v="20"/>
    <n v="27453"/>
    <s v="VUELO ICN BKK"/>
    <d v="2025-07-07T00:00:00"/>
    <d v="2025-07-12T00:00:00"/>
    <s v="VLO"/>
    <x v="2"/>
    <s v="USD"/>
    <n v="849"/>
    <n v="730.14"/>
    <n v="849"/>
    <n v="0"/>
    <n v="0"/>
    <n v="0"/>
    <s v="Thai Airways Intl"/>
    <s v="Thailand"/>
    <x v="20"/>
    <x v="0"/>
    <n v="0"/>
  </r>
  <r>
    <x v="1"/>
    <x v="1"/>
    <n v="369"/>
    <x v="20"/>
    <n v="25912"/>
    <s v="VUELO"/>
    <d v="2025-07-07T00:00:00"/>
    <d v="2025-07-12T00:00:00"/>
    <s v="VLO"/>
    <x v="2"/>
    <s v="USD"/>
    <n v="964.8"/>
    <n v="829.72799999999995"/>
    <n v="964.8"/>
    <n v="0"/>
    <n v="0"/>
    <n v="0"/>
    <s v="Korean Air"/>
    <s v="South Korea"/>
    <x v="20"/>
    <x v="0"/>
    <n v="0"/>
  </r>
  <r>
    <x v="1"/>
    <x v="1"/>
    <n v="369"/>
    <x v="20"/>
    <n v="25912"/>
    <s v="VUELO BKK ICN"/>
    <d v="2025-07-07T00:00:00"/>
    <d v="2025-07-12T00:00:00"/>
    <s v="VLO"/>
    <x v="2"/>
    <s v="USD"/>
    <n v="964.8"/>
    <n v="829.72799999999995"/>
    <n v="964.8"/>
    <n v="0"/>
    <n v="0"/>
    <n v="0"/>
    <s v="Korean Air"/>
    <s v="South Korea"/>
    <x v="20"/>
    <x v="0"/>
    <n v="0"/>
  </r>
  <r>
    <x v="1"/>
    <x v="1"/>
    <n v="369"/>
    <x v="20"/>
    <n v="0"/>
    <s v="emision de boletos"/>
    <d v="2025-07-07T00:00:00"/>
    <d v="2025-07-12T00:00:00"/>
    <s v="HPS"/>
    <x v="1"/>
    <s v="USD"/>
    <n v="105"/>
    <n v="90.3"/>
    <n v="105"/>
    <n v="105"/>
    <n v="90.3"/>
    <n v="105"/>
    <s v="FEES"/>
    <n v="0"/>
    <x v="20"/>
    <x v="0"/>
    <n v="1"/>
  </r>
  <r>
    <x v="1"/>
    <x v="1"/>
    <n v="369"/>
    <x v="20"/>
    <n v="27040"/>
    <s v="VUELO BKK LPQ BKK SAI BKK"/>
    <d v="2025-07-07T00:00:00"/>
    <d v="2025-07-12T00:00:00"/>
    <s v="VLO"/>
    <x v="2"/>
    <s v="USD"/>
    <n v="929.2"/>
    <n v="799.11200000000008"/>
    <n v="929.2"/>
    <n v="0"/>
    <n v="0"/>
    <n v="0"/>
    <s v="Bangkok Airways"/>
    <s v="Thailand"/>
    <x v="20"/>
    <x v="0"/>
    <n v="0"/>
  </r>
  <r>
    <x v="1"/>
    <x v="1"/>
    <n v="369"/>
    <x v="20"/>
    <n v="27040"/>
    <s v="VUELO DE BKK LPQ BKK SAI BKK"/>
    <d v="2025-07-07T00:00:00"/>
    <d v="2025-07-12T00:00:00"/>
    <s v="VLO"/>
    <x v="2"/>
    <s v="USD"/>
    <n v="929.2"/>
    <n v="799.11200000000008"/>
    <n v="929.2"/>
    <n v="0"/>
    <n v="0"/>
    <n v="0"/>
    <s v="Bangkok Airways"/>
    <s v="Thailand"/>
    <x v="20"/>
    <x v="0"/>
    <n v="0"/>
  </r>
  <r>
    <x v="1"/>
    <x v="1"/>
    <n v="369"/>
    <x v="20"/>
    <n v="27142"/>
    <s v="Tour"/>
    <d v="2025-07-07T00:00:00"/>
    <d v="2025-07-12T00:00:00"/>
    <s v="ATR"/>
    <x v="0"/>
    <s v="USD"/>
    <n v="4683"/>
    <n v="4027.38"/>
    <n v="4683"/>
    <n v="973"/>
    <n v="836.78"/>
    <n v="973"/>
    <s v="Imperial Tours"/>
    <s v="Hong Kong"/>
    <x v="20"/>
    <x v="0"/>
    <n v="0.20777279521674141"/>
  </r>
  <r>
    <x v="1"/>
    <x v="1"/>
    <n v="369"/>
    <x v="20"/>
    <n v="25188"/>
    <s v="Pago de tour"/>
    <d v="2025-07-07T00:00:00"/>
    <d v="2025-07-12T00:00:00"/>
    <s v="ATR"/>
    <x v="0"/>
    <s v="USD"/>
    <n v="5890.27"/>
    <n v="5065.6322"/>
    <n v="5890.27"/>
    <n v="1174.27"/>
    <n v="1009.8722"/>
    <n v="1174.27"/>
    <s v="TRAILS OF INDOCHINA"/>
    <s v="Vietnam"/>
    <x v="20"/>
    <x v="0"/>
    <n v="0.19935758462685071"/>
  </r>
  <r>
    <x v="1"/>
    <x v="1"/>
    <n v="369"/>
    <x v="20"/>
    <n v="25188"/>
    <s v="Servicios extras"/>
    <d v="2025-07-07T00:00:00"/>
    <d v="2025-07-12T00:00:00"/>
    <s v="ATR"/>
    <x v="0"/>
    <s v="USD"/>
    <n v="684"/>
    <n v="588.24"/>
    <n v="684"/>
    <n v="69"/>
    <n v="59.339999999999996"/>
    <n v="69"/>
    <s v="REEMBOLSOS"/>
    <s v="Vietnam"/>
    <x v="20"/>
    <x v="0"/>
    <n v="0.10087719298245613"/>
  </r>
  <r>
    <x v="1"/>
    <x v="1"/>
    <n v="369"/>
    <x v="20"/>
    <n v="27142"/>
    <s v="Reembolso de Imperial"/>
    <d v="2025-07-07T00:00:00"/>
    <d v="2025-07-12T00:00:00"/>
    <s v="HTL"/>
    <x v="4"/>
    <s v="USD"/>
    <n v="-2100"/>
    <n v="-1806"/>
    <n v="-2100"/>
    <n v="0"/>
    <n v="0"/>
    <n v="0"/>
    <s v="Imperial Tours"/>
    <s v="Hong Kong"/>
    <x v="20"/>
    <x v="0"/>
    <n v="0"/>
  </r>
  <r>
    <x v="1"/>
    <x v="1"/>
    <n v="369"/>
    <x v="20"/>
    <n v="29648"/>
    <s v="Visa Corea del Sur"/>
    <d v="2025-07-07T00:00:00"/>
    <d v="2025-07-12T00:00:00"/>
    <s v="VIS"/>
    <x v="7"/>
    <s v="USD"/>
    <n v="15.09"/>
    <n v="12.977399999999999"/>
    <n v="15.09"/>
    <n v="0"/>
    <n v="0"/>
    <n v="0"/>
    <s v="K-eta Corea del Sur"/>
    <s v="South Korea"/>
    <x v="20"/>
    <x v="0"/>
    <n v="0"/>
  </r>
  <r>
    <x v="1"/>
    <x v="1"/>
    <n v="369"/>
    <x v="20"/>
    <n v="29649"/>
    <s v="e-Visa Laos"/>
    <d v="2025-07-07T00:00:00"/>
    <d v="2025-07-12T00:00:00"/>
    <s v="VIS"/>
    <x v="7"/>
    <s v="USD"/>
    <n v="103.5"/>
    <n v="89.01"/>
    <n v="103.5"/>
    <n v="0"/>
    <n v="0"/>
    <n v="0"/>
    <s v="Laos e-visa portal"/>
    <s v="Laos"/>
    <x v="20"/>
    <x v="0"/>
    <n v="0"/>
  </r>
  <r>
    <x v="1"/>
    <x v="1"/>
    <n v="369"/>
    <x v="20"/>
    <n v="29649"/>
    <s v="e-Visa Laos"/>
    <d v="2025-07-07T00:00:00"/>
    <d v="2025-07-12T00:00:00"/>
    <s v="VIS"/>
    <x v="7"/>
    <s v="USD"/>
    <n v="51.75"/>
    <n v="44.505000000000003"/>
    <n v="51.75"/>
    <n v="0"/>
    <n v="0"/>
    <n v="0"/>
    <s v="Laos e-visa portal"/>
    <s v="Laos"/>
    <x v="20"/>
    <x v="0"/>
    <n v="0"/>
  </r>
  <r>
    <x v="1"/>
    <x v="1"/>
    <n v="369"/>
    <x v="20"/>
    <n v="0"/>
    <s v="Cargo por emisión de Visas"/>
    <d v="2025-07-07T00:00:00"/>
    <d v="2025-07-12T00:00:00"/>
    <s v="HPS"/>
    <x v="1"/>
    <s v="USD"/>
    <n v="75"/>
    <n v="64.5"/>
    <n v="75"/>
    <n v="75"/>
    <n v="64.5"/>
    <n v="75"/>
    <s v="REEMBOLSOS"/>
    <n v="0"/>
    <x v="20"/>
    <x v="0"/>
    <n v="1"/>
  </r>
  <r>
    <x v="1"/>
    <x v="1"/>
    <n v="369"/>
    <x v="20"/>
    <n v="29762"/>
    <s v="Reembolso a cliente"/>
    <d v="2025-07-07T00:00:00"/>
    <d v="2025-07-12T00:00:00"/>
    <s v="OTR"/>
    <x v="3"/>
    <s v="USD"/>
    <n v="1170.3900000000001"/>
    <n v="1006.5354000000001"/>
    <n v="1170.3900000000001"/>
    <n v="0"/>
    <n v="0"/>
    <n v="0"/>
    <s v="Raul Leslie Gerardo Martinez Ostos Jaye"/>
    <s v="NA"/>
    <x v="20"/>
    <x v="0"/>
    <n v="0"/>
  </r>
  <r>
    <x v="1"/>
    <x v="1"/>
    <n v="370"/>
    <x v="16"/>
    <n v="27301"/>
    <s v="Vuelo MEX-ZLO-MEX/Simon Valanci"/>
    <d v="2025-06-24T00:00:00"/>
    <d v="2025-06-24T00:00:00"/>
    <s v="VLO"/>
    <x v="2"/>
    <s v="USD"/>
    <n v="286.02999999999997"/>
    <n v="245.98579999999998"/>
    <n v="286.02999999999997"/>
    <n v="0"/>
    <n v="0"/>
    <n v="0"/>
    <s v="TURISMO EX MAR, S.A. DE C.V."/>
    <s v="Mexico"/>
    <x v="18"/>
    <x v="0"/>
    <n v="0"/>
  </r>
  <r>
    <x v="1"/>
    <x v="1"/>
    <n v="370"/>
    <x v="16"/>
    <n v="27301"/>
    <s v="Vuelo MEX-ZLO-MEX/Rocío Penagos"/>
    <d v="2025-06-24T00:00:00"/>
    <d v="2025-06-24T00:00:00"/>
    <s v="VLO"/>
    <x v="2"/>
    <s v="USD"/>
    <n v="286.02999999999997"/>
    <n v="245.98579999999998"/>
    <n v="286.02999999999997"/>
    <n v="0"/>
    <n v="0"/>
    <n v="0"/>
    <s v="TURISMO EX MAR, S.A. DE C.V."/>
    <s v="Mexico"/>
    <x v="18"/>
    <x v="0"/>
    <n v="0"/>
  </r>
  <r>
    <x v="1"/>
    <x v="1"/>
    <n v="370"/>
    <x v="16"/>
    <n v="27301"/>
    <s v="Vuelo MEX-ZLO-MEX/Marc Kosberg"/>
    <d v="2025-06-24T00:00:00"/>
    <d v="2025-06-24T00:00:00"/>
    <s v="VLO"/>
    <x v="2"/>
    <s v="USD"/>
    <n v="286.02999999999997"/>
    <n v="245.98579999999998"/>
    <n v="286.02999999999997"/>
    <n v="0"/>
    <n v="0"/>
    <n v="0"/>
    <s v="TURISMO EX MAR, S.A. DE C.V."/>
    <s v="Mexico"/>
    <x v="18"/>
    <x v="0"/>
    <n v="0"/>
  </r>
  <r>
    <x v="1"/>
    <x v="1"/>
    <n v="370"/>
    <x v="16"/>
    <n v="27301"/>
    <s v="Vuelo MEX-ZLO-MEX/Sofia Valanci"/>
    <d v="2025-06-24T00:00:00"/>
    <d v="2025-06-24T00:00:00"/>
    <s v="VLO"/>
    <x v="2"/>
    <s v="USD"/>
    <n v="286.02999999999997"/>
    <n v="245.98579999999998"/>
    <n v="286.02999999999997"/>
    <n v="0"/>
    <n v="0"/>
    <n v="0"/>
    <s v="TURISMO EX MAR, S.A. DE C.V."/>
    <s v="Mexico"/>
    <x v="18"/>
    <x v="0"/>
    <n v="0"/>
  </r>
  <r>
    <x v="1"/>
    <x v="1"/>
    <n v="370"/>
    <x v="16"/>
    <n v="27301"/>
    <s v="Vuelo MEX-ZLO-MEX/Jorge Anisz"/>
    <d v="2025-06-24T00:00:00"/>
    <d v="2025-06-24T00:00:00"/>
    <s v="VLO"/>
    <x v="2"/>
    <s v="USD"/>
    <n v="286.02999999999997"/>
    <n v="245.98579999999998"/>
    <n v="286.02999999999997"/>
    <n v="0"/>
    <n v="0"/>
    <n v="0"/>
    <s v="TURISMO EX MAR, S.A. DE C.V."/>
    <s v="Mexico"/>
    <x v="18"/>
    <x v="0"/>
    <n v="0"/>
  </r>
  <r>
    <x v="1"/>
    <x v="1"/>
    <n v="370"/>
    <x v="16"/>
    <n v="27301"/>
    <s v="Vuelo MEX-ZLO-MEX/Rebeca Valanci"/>
    <d v="2025-06-24T00:00:00"/>
    <d v="2025-06-24T00:00:00"/>
    <s v="VLO"/>
    <x v="2"/>
    <s v="USD"/>
    <n v="286.02999999999997"/>
    <n v="245.98579999999998"/>
    <n v="286.02999999999997"/>
    <n v="0"/>
    <n v="0"/>
    <n v="0"/>
    <s v="TURISMO EX MAR, S.A. DE C.V."/>
    <s v="Mexico"/>
    <x v="18"/>
    <x v="0"/>
    <n v="0"/>
  </r>
  <r>
    <x v="1"/>
    <x v="1"/>
    <n v="370"/>
    <x v="16"/>
    <n v="27301"/>
    <s v="Vuelo MEX-ZLO-MEX/Elian Anisz"/>
    <d v="2025-06-24T00:00:00"/>
    <d v="2025-06-24T00:00:00"/>
    <s v="VLO"/>
    <x v="2"/>
    <s v="USD"/>
    <n v="286.02999999999997"/>
    <n v="245.98579999999998"/>
    <n v="286.02999999999997"/>
    <n v="0"/>
    <n v="0"/>
    <n v="0"/>
    <s v="TURISMO EX MAR, S.A. DE C.V."/>
    <s v="Mexico"/>
    <x v="18"/>
    <x v="0"/>
    <n v="0"/>
  </r>
  <r>
    <x v="1"/>
    <x v="1"/>
    <n v="370"/>
    <x v="16"/>
    <n v="27301"/>
    <s v="Vuelo MEX-ZLO-MEX/Simon Anisz"/>
    <d v="2025-06-24T00:00:00"/>
    <d v="2025-06-24T00:00:00"/>
    <s v="VLO"/>
    <x v="2"/>
    <s v="USD"/>
    <n v="286.02999999999997"/>
    <n v="245.98579999999998"/>
    <n v="286.02999999999997"/>
    <n v="0"/>
    <n v="0"/>
    <n v="0"/>
    <s v="TURISMO EX MAR, S.A. DE C.V."/>
    <s v="Mexico"/>
    <x v="18"/>
    <x v="0"/>
    <n v="0"/>
  </r>
  <r>
    <x v="1"/>
    <x v="1"/>
    <n v="370"/>
    <x v="16"/>
    <n v="27301"/>
    <s v="Vuelo MEX-ZLO-MEX/Noah Anisz"/>
    <d v="2025-06-24T00:00:00"/>
    <d v="2025-06-24T00:00:00"/>
    <s v="VLO"/>
    <x v="2"/>
    <s v="USD"/>
    <n v="286.02999999999997"/>
    <n v="245.98579999999998"/>
    <n v="286.02999999999997"/>
    <n v="0"/>
    <n v="0"/>
    <n v="0"/>
    <s v="TURISMO EX MAR, S.A. DE C.V."/>
    <s v="Mexico"/>
    <x v="18"/>
    <x v="0"/>
    <n v="0"/>
  </r>
  <r>
    <x v="1"/>
    <x v="1"/>
    <n v="370"/>
    <x v="16"/>
    <n v="27301"/>
    <s v="Vuelo MEX-ZLO-MEX/Nicolás Duque"/>
    <d v="2025-06-24T00:00:00"/>
    <d v="2025-06-24T00:00:00"/>
    <s v="VLO"/>
    <x v="2"/>
    <s v="USD"/>
    <n v="286.02999999999997"/>
    <n v="245.98579999999998"/>
    <n v="286.02999999999997"/>
    <n v="0"/>
    <n v="0"/>
    <n v="0"/>
    <s v="TURISMO EX MAR, S.A. DE C.V."/>
    <s v="Mexico"/>
    <x v="18"/>
    <x v="0"/>
    <n v="0"/>
  </r>
  <r>
    <x v="1"/>
    <x v="1"/>
    <n v="370"/>
    <x v="16"/>
    <n v="27301"/>
    <s v="Vuelo MEX-ZLO-MEX/Sharon Valanci"/>
    <d v="2025-06-24T00:00:00"/>
    <d v="2025-06-24T00:00:00"/>
    <s v="VLO"/>
    <x v="2"/>
    <s v="USD"/>
    <n v="286.02999999999997"/>
    <n v="245.98579999999998"/>
    <n v="286.02999999999997"/>
    <n v="0"/>
    <n v="0"/>
    <n v="0"/>
    <s v="TURISMO EX MAR, S.A. DE C.V."/>
    <s v="Mexico"/>
    <x v="18"/>
    <x v="0"/>
    <n v="0"/>
  </r>
  <r>
    <x v="1"/>
    <x v="1"/>
    <n v="370"/>
    <x v="16"/>
    <n v="27301"/>
    <s v="Vuelo MEX-ZLO-MEX/Elias Duque"/>
    <d v="2025-06-24T00:00:00"/>
    <d v="2025-06-24T00:00:00"/>
    <s v="VLO"/>
    <x v="2"/>
    <s v="USD"/>
    <n v="0"/>
    <n v="0"/>
    <n v="0"/>
    <n v="0"/>
    <n v="0"/>
    <n v="0"/>
    <s v="TURISMO EX MAR, S.A. DE C.V."/>
    <s v="Mexico"/>
    <x v="18"/>
    <x v="0"/>
    <s v="0"/>
  </r>
  <r>
    <x v="1"/>
    <x v="1"/>
    <n v="370"/>
    <x v="16"/>
    <n v="27301"/>
    <s v="Revisado MEX-ZLO-MEX/Jorge Anisz"/>
    <d v="2025-10-03T00:00:00"/>
    <d v="2025-10-07T00:00:00"/>
    <s v="VLO"/>
    <x v="2"/>
    <s v="USD"/>
    <n v="12.79"/>
    <n v="10.9994"/>
    <n v="12.79"/>
    <n v="0"/>
    <n v="0"/>
    <n v="0"/>
    <s v="TURISMO EX MAR, S.A. DE C.V."/>
    <s v="Mexico"/>
    <x v="23"/>
    <x v="0"/>
    <n v="0"/>
  </r>
  <r>
    <x v="1"/>
    <x v="1"/>
    <n v="370"/>
    <x v="16"/>
    <n v="27301"/>
    <s v="EMD Revisado MEX-ZLO-MEX/Jorge Anisz"/>
    <d v="2025-06-24T00:00:00"/>
    <d v="2025-10-07T00:00:00"/>
    <s v="VLO"/>
    <x v="2"/>
    <s v="USD"/>
    <n v="51.78"/>
    <n v="44.530799999999999"/>
    <n v="51.78"/>
    <n v="0"/>
    <n v="0"/>
    <n v="0"/>
    <s v="TURISMO EX MAR, S.A. DE C.V."/>
    <s v="Mexico"/>
    <x v="18"/>
    <x v="0"/>
    <n v="0"/>
  </r>
  <r>
    <x v="1"/>
    <x v="1"/>
    <n v="370"/>
    <x v="16"/>
    <n v="27301"/>
    <s v="Revisado MEX-ZLO-MEX/Rebeca Valanci"/>
    <d v="2025-06-24T00:00:00"/>
    <d v="2025-10-07T00:00:00"/>
    <s v="VLO"/>
    <x v="2"/>
    <s v="USD"/>
    <n v="12.79"/>
    <n v="10.9994"/>
    <n v="12.79"/>
    <n v="0"/>
    <n v="0"/>
    <n v="0"/>
    <s v="TURISMO EX MAR, S.A. DE C.V."/>
    <s v="Mexico"/>
    <x v="18"/>
    <x v="0"/>
    <n v="0"/>
  </r>
  <r>
    <x v="1"/>
    <x v="1"/>
    <n v="370"/>
    <x v="16"/>
    <n v="27301"/>
    <s v="EMD Revisado MEX-ZLO-MEX/Rebeca Valanci"/>
    <d v="2025-06-24T00:00:00"/>
    <d v="2025-10-07T00:00:00"/>
    <s v="VLO"/>
    <x v="2"/>
    <s v="USD"/>
    <n v="51.78"/>
    <n v="44.530799999999999"/>
    <n v="51.78"/>
    <n v="0"/>
    <n v="0"/>
    <n v="0"/>
    <s v="TURISMO EX MAR, S.A. DE C.V."/>
    <s v="Mexico"/>
    <x v="18"/>
    <x v="0"/>
    <n v="0"/>
  </r>
  <r>
    <x v="1"/>
    <x v="1"/>
    <n v="370"/>
    <x v="16"/>
    <n v="27301"/>
    <s v="Revisado MEX-ZLO-MEX/Elian Anisz"/>
    <d v="2025-06-24T00:00:00"/>
    <d v="2025-10-07T00:00:00"/>
    <s v="VLO"/>
    <x v="2"/>
    <s v="USD"/>
    <n v="12.79"/>
    <n v="10.9994"/>
    <n v="12.79"/>
    <n v="0"/>
    <n v="0"/>
    <n v="0"/>
    <s v="TURISMO EX MAR, S.A. DE C.V."/>
    <s v="Mexico"/>
    <x v="18"/>
    <x v="0"/>
    <n v="0"/>
  </r>
  <r>
    <x v="1"/>
    <x v="1"/>
    <n v="370"/>
    <x v="16"/>
    <n v="27301"/>
    <s v="EMD Revisado MEX-ZLO-MEX/Elian Anisz"/>
    <d v="2025-06-24T00:00:00"/>
    <d v="2025-10-07T00:00:00"/>
    <s v="VLO"/>
    <x v="2"/>
    <s v="USD"/>
    <n v="51.78"/>
    <n v="44.530799999999999"/>
    <n v="51.78"/>
    <n v="0"/>
    <n v="0"/>
    <n v="0"/>
    <s v="TURISMO EX MAR, S.A. DE C.V."/>
    <s v="Mexico"/>
    <x v="18"/>
    <x v="0"/>
    <n v="0"/>
  </r>
  <r>
    <x v="1"/>
    <x v="1"/>
    <n v="370"/>
    <x v="16"/>
    <n v="27301"/>
    <s v="Revisado MEX-ZLO-MEX/Simon Anisz"/>
    <d v="2025-06-24T00:00:00"/>
    <d v="2025-10-07T00:00:00"/>
    <s v="VLO"/>
    <x v="2"/>
    <s v="USD"/>
    <n v="12.79"/>
    <n v="10.9994"/>
    <n v="12.79"/>
    <n v="0"/>
    <n v="0"/>
    <n v="0"/>
    <s v="TURISMO EX MAR, S.A. DE C.V."/>
    <s v="Mexico"/>
    <x v="18"/>
    <x v="0"/>
    <n v="0"/>
  </r>
  <r>
    <x v="1"/>
    <x v="1"/>
    <n v="370"/>
    <x v="16"/>
    <n v="27301"/>
    <s v="EMD Revisado MEX-ZLO-MEX/Simon Anisz"/>
    <d v="2025-06-24T00:00:00"/>
    <d v="2025-10-07T00:00:00"/>
    <s v="VLO"/>
    <x v="2"/>
    <s v="USD"/>
    <n v="51.78"/>
    <n v="44.530799999999999"/>
    <n v="51.78"/>
    <n v="0"/>
    <n v="0"/>
    <n v="0"/>
    <s v="TURISMO EX MAR, S.A. DE C.V."/>
    <s v="Mexico"/>
    <x v="18"/>
    <x v="0"/>
    <n v="0"/>
  </r>
  <r>
    <x v="1"/>
    <x v="1"/>
    <n v="370"/>
    <x v="16"/>
    <n v="27301"/>
    <s v="Revisado MEX-ZLO-MEX/Noah Anisz"/>
    <d v="2025-06-24T00:00:00"/>
    <d v="2025-10-07T00:00:00"/>
    <s v="VLO"/>
    <x v="2"/>
    <s v="USD"/>
    <n v="12.79"/>
    <n v="10.9994"/>
    <n v="12.79"/>
    <n v="0"/>
    <n v="0"/>
    <n v="0"/>
    <s v="TURISMO EX MAR, S.A. DE C.V."/>
    <s v="Mexico"/>
    <x v="18"/>
    <x v="0"/>
    <n v="0"/>
  </r>
  <r>
    <x v="1"/>
    <x v="1"/>
    <n v="370"/>
    <x v="16"/>
    <n v="27301"/>
    <s v="EMD Revisado MEX-ZLO-MEX/Noah Anisz"/>
    <d v="2025-06-24T00:00:00"/>
    <d v="2025-10-07T00:00:00"/>
    <s v="VLO"/>
    <x v="2"/>
    <s v="USD"/>
    <n v="51.78"/>
    <n v="44.530799999999999"/>
    <n v="51.78"/>
    <n v="0"/>
    <n v="0"/>
    <n v="0"/>
    <s v="TURISMO EX MAR, S.A. DE C.V."/>
    <s v="Mexico"/>
    <x v="18"/>
    <x v="0"/>
    <n v="0"/>
  </r>
  <r>
    <x v="1"/>
    <x v="1"/>
    <n v="370"/>
    <x v="16"/>
    <n v="27301"/>
    <s v="Revisado MEX-ZLO-MEX/Simon Valanci"/>
    <d v="2025-06-24T00:00:00"/>
    <d v="2025-10-07T00:00:00"/>
    <s v="VLO"/>
    <x v="2"/>
    <s v="USD"/>
    <n v="12.79"/>
    <n v="10.9994"/>
    <n v="12.79"/>
    <n v="0"/>
    <n v="0"/>
    <n v="0"/>
    <s v="TURISMO EX MAR, S.A. DE C.V."/>
    <s v="Mexico"/>
    <x v="18"/>
    <x v="0"/>
    <n v="0"/>
  </r>
  <r>
    <x v="1"/>
    <x v="1"/>
    <n v="370"/>
    <x v="16"/>
    <n v="27301"/>
    <s v="EMD Revisado MEX-ZLO-MEX/Simon Valanci"/>
    <d v="2025-06-24T00:00:00"/>
    <d v="2025-10-07T00:00:00"/>
    <s v="VLO"/>
    <x v="2"/>
    <s v="USD"/>
    <n v="51.78"/>
    <n v="44.530799999999999"/>
    <n v="51.78"/>
    <n v="0"/>
    <n v="0"/>
    <n v="0"/>
    <s v="TURISMO EX MAR, S.A. DE C.V."/>
    <s v="Mexico"/>
    <x v="18"/>
    <x v="0"/>
    <n v="0"/>
  </r>
  <r>
    <x v="1"/>
    <x v="1"/>
    <n v="370"/>
    <x v="16"/>
    <n v="27301"/>
    <s v="Revisado MEX-ZLO-MEX/Rocio Penagos"/>
    <d v="2025-06-24T00:00:00"/>
    <d v="2025-10-07T00:00:00"/>
    <s v="VLO"/>
    <x v="2"/>
    <s v="USD"/>
    <n v="12.79"/>
    <n v="10.9994"/>
    <n v="12.79"/>
    <n v="0"/>
    <n v="0"/>
    <n v="0"/>
    <s v="TURISMO EX MAR, S.A. DE C.V."/>
    <s v="Mexico"/>
    <x v="18"/>
    <x v="0"/>
    <n v="0"/>
  </r>
  <r>
    <x v="1"/>
    <x v="1"/>
    <n v="370"/>
    <x v="16"/>
    <n v="27301"/>
    <s v="EMD Revisado MEX-ZLO-MEX/Rocio Penagos"/>
    <d v="2025-06-24T00:00:00"/>
    <d v="2025-10-07T00:00:00"/>
    <s v="VLO"/>
    <x v="2"/>
    <s v="USD"/>
    <n v="51.78"/>
    <n v="44.530799999999999"/>
    <n v="51.78"/>
    <n v="0"/>
    <n v="0"/>
    <n v="0"/>
    <s v="TURISMO EX MAR, S.A. DE C.V."/>
    <s v="Mexico"/>
    <x v="18"/>
    <x v="0"/>
    <n v="0"/>
  </r>
  <r>
    <x v="1"/>
    <x v="1"/>
    <n v="370"/>
    <x v="16"/>
    <n v="27301"/>
    <s v="Revisado MEX-ZLO-MEX/Nicolás Duque"/>
    <d v="2025-06-24T00:00:00"/>
    <d v="2025-10-07T00:00:00"/>
    <s v="VLO"/>
    <x v="2"/>
    <s v="USD"/>
    <n v="12.79"/>
    <n v="10.9994"/>
    <n v="12.79"/>
    <n v="0"/>
    <n v="0"/>
    <n v="0"/>
    <s v="TURISMO EX MAR, S.A. DE C.V."/>
    <s v="Mexico"/>
    <x v="18"/>
    <x v="0"/>
    <n v="0"/>
  </r>
  <r>
    <x v="1"/>
    <x v="1"/>
    <n v="370"/>
    <x v="16"/>
    <n v="27301"/>
    <s v="EMD Revisado MEX-ZLO-MEX/Nicolás Duque"/>
    <d v="2025-06-24T00:00:00"/>
    <d v="2025-10-07T00:00:00"/>
    <s v="VLO"/>
    <x v="2"/>
    <s v="USD"/>
    <n v="51.78"/>
    <n v="44.530799999999999"/>
    <n v="51.78"/>
    <n v="0"/>
    <n v="0"/>
    <n v="0"/>
    <s v="TURISMO EX MAR, S.A. DE C.V."/>
    <s v="Mexico"/>
    <x v="18"/>
    <x v="0"/>
    <n v="0"/>
  </r>
  <r>
    <x v="1"/>
    <x v="1"/>
    <n v="370"/>
    <x v="16"/>
    <n v="27301"/>
    <s v="Revisado MEX-ZLO-MEX/Sharon Valanci"/>
    <d v="2025-06-24T00:00:00"/>
    <d v="2025-10-07T00:00:00"/>
    <s v="VLO"/>
    <x v="2"/>
    <s v="USD"/>
    <n v="12.79"/>
    <n v="10.9994"/>
    <n v="12.79"/>
    <n v="0"/>
    <n v="0"/>
    <n v="0"/>
    <s v="TURISMO EX MAR, S.A. DE C.V."/>
    <s v="Mexico"/>
    <x v="18"/>
    <x v="0"/>
    <n v="0"/>
  </r>
  <r>
    <x v="1"/>
    <x v="1"/>
    <n v="370"/>
    <x v="16"/>
    <n v="27301"/>
    <s v="EMD Revisado MEX-ZLO-MEX/Sharon Valanci"/>
    <d v="2025-06-24T00:00:00"/>
    <d v="2025-10-07T00:00:00"/>
    <s v="VLO"/>
    <x v="2"/>
    <s v="USD"/>
    <n v="51.78"/>
    <n v="44.530799999999999"/>
    <n v="51.78"/>
    <n v="0"/>
    <n v="0"/>
    <n v="0"/>
    <s v="TURISMO EX MAR, S.A. DE C.V."/>
    <s v="Mexico"/>
    <x v="18"/>
    <x v="0"/>
    <n v="0"/>
  </r>
  <r>
    <x v="1"/>
    <x v="1"/>
    <n v="370"/>
    <x v="16"/>
    <n v="27301"/>
    <s v="Revisado MEX-ZLO-MEX/Elias Duque"/>
    <d v="2025-06-24T00:00:00"/>
    <d v="2025-10-07T00:00:00"/>
    <s v="VLO"/>
    <x v="2"/>
    <s v="USD"/>
    <n v="0"/>
    <n v="0"/>
    <n v="0"/>
    <n v="0"/>
    <n v="0"/>
    <n v="0"/>
    <s v="TURISMO EX MAR, S.A. DE C.V."/>
    <s v="Mexico"/>
    <x v="18"/>
    <x v="0"/>
    <s v="0"/>
  </r>
  <r>
    <x v="1"/>
    <x v="1"/>
    <n v="370"/>
    <x v="16"/>
    <n v="27301"/>
    <s v="Vuelo MEX-PVR-MEX/Marc Kosberg"/>
    <d v="2025-06-24T00:00:00"/>
    <d v="2025-10-07T00:00:00"/>
    <s v="VLO"/>
    <x v="2"/>
    <s v="USD"/>
    <n v="249.97"/>
    <n v="214.9742"/>
    <n v="249.97"/>
    <n v="0"/>
    <n v="0"/>
    <n v="0"/>
    <s v="TURISMO EX MAR, S.A. DE C.V."/>
    <s v="Mexico"/>
    <x v="18"/>
    <x v="0"/>
    <n v="0"/>
  </r>
  <r>
    <x v="1"/>
    <x v="1"/>
    <n v="370"/>
    <x v="16"/>
    <n v="27301"/>
    <s v="EMD Vuelo MEX-PVR-MEX/Marc Kosberg"/>
    <d v="2025-06-24T00:00:00"/>
    <d v="2025-10-07T00:00:00"/>
    <s v="VLO"/>
    <x v="2"/>
    <s v="USD"/>
    <n v="7.87"/>
    <n v="6.7682000000000002"/>
    <n v="7.87"/>
    <n v="0"/>
    <n v="0"/>
    <n v="0"/>
    <s v="TURISMO EX MAR, S.A. DE C.V."/>
    <s v="Mexico"/>
    <x v="18"/>
    <x v="0"/>
    <n v="0"/>
  </r>
  <r>
    <x v="1"/>
    <x v="1"/>
    <n v="370"/>
    <x v="16"/>
    <n v="27301"/>
    <s v="Vuelo MEX-PVR-MEX/Sofia Valanci"/>
    <d v="2025-06-24T00:00:00"/>
    <d v="2025-10-07T00:00:00"/>
    <s v="VLO"/>
    <x v="2"/>
    <s v="USD"/>
    <n v="249.97"/>
    <n v="214.9742"/>
    <n v="249.97"/>
    <n v="0"/>
    <n v="0"/>
    <n v="0"/>
    <s v="TURISMO EX MAR, S.A. DE C.V."/>
    <s v="Mexico"/>
    <x v="18"/>
    <x v="0"/>
    <n v="0"/>
  </r>
  <r>
    <x v="1"/>
    <x v="1"/>
    <n v="370"/>
    <x v="16"/>
    <n v="27301"/>
    <s v="EMD Vuelo MEX-PVR-MEX/Sofia Valanci"/>
    <d v="2025-06-24T00:00:00"/>
    <d v="2025-10-07T00:00:00"/>
    <s v="VLO"/>
    <x v="2"/>
    <s v="USD"/>
    <n v="7.87"/>
    <n v="6.7682000000000002"/>
    <n v="7.87"/>
    <n v="0"/>
    <n v="0"/>
    <n v="0"/>
    <s v="TURISMO EX MAR, S.A. DE C.V."/>
    <s v="Mexico"/>
    <x v="18"/>
    <x v="0"/>
    <n v="0"/>
  </r>
  <r>
    <x v="1"/>
    <x v="1"/>
    <n v="370"/>
    <x v="16"/>
    <n v="27301"/>
    <s v="Revisado PVR-MEX/Marc Kosberg"/>
    <d v="2025-06-24T00:00:00"/>
    <d v="2025-10-07T00:00:00"/>
    <s v="VLO"/>
    <x v="2"/>
    <s v="USD"/>
    <n v="20.69"/>
    <n v="17.793400000000002"/>
    <n v="20.69"/>
    <n v="0"/>
    <n v="0"/>
    <n v="0"/>
    <s v="TURISMO EX MAR, S.A. DE C.V."/>
    <s v="Mexico"/>
    <x v="18"/>
    <x v="0"/>
    <n v="0"/>
  </r>
  <r>
    <x v="1"/>
    <x v="1"/>
    <n v="370"/>
    <x v="16"/>
    <n v="27301"/>
    <s v="Revisado PVR-MEX/Sofia Valanci"/>
    <d v="2025-06-24T00:00:00"/>
    <d v="2025-10-07T00:00:00"/>
    <s v="VLO"/>
    <x v="2"/>
    <s v="USD"/>
    <n v="20.69"/>
    <n v="17.793400000000002"/>
    <n v="20.69"/>
    <n v="0"/>
    <n v="0"/>
    <n v="0"/>
    <s v="TURISMO EX MAR, S.A. DE C.V."/>
    <s v="Mexico"/>
    <x v="18"/>
    <x v="0"/>
    <n v="0"/>
  </r>
  <r>
    <x v="1"/>
    <x v="1"/>
    <n v="370"/>
    <x v="16"/>
    <n v="27301"/>
    <s v="Revisado MEX/ZLO/MEX - Simon Valanci"/>
    <d v="2025-06-24T00:00:00"/>
    <d v="2025-10-07T00:00:00"/>
    <s v="VLO"/>
    <x v="2"/>
    <s v="USD"/>
    <n v="19.14"/>
    <n v="16.4604"/>
    <n v="19.14"/>
    <n v="0"/>
    <n v="0"/>
    <n v="0"/>
    <s v="TURISMO EX MAR, S.A. DE C.V."/>
    <s v="Mexico"/>
    <x v="18"/>
    <x v="0"/>
    <n v="0"/>
  </r>
  <r>
    <x v="1"/>
    <x v="1"/>
    <n v="370"/>
    <x v="16"/>
    <n v="27301"/>
    <s v="Revisado MEX/ZLO/MEX - Simon Valanci"/>
    <d v="2025-06-24T00:00:00"/>
    <d v="2025-10-07T00:00:00"/>
    <s v="VLO"/>
    <x v="2"/>
    <s v="USD"/>
    <n v="54.21"/>
    <n v="46.620600000000003"/>
    <n v="54.21"/>
    <n v="0"/>
    <n v="0"/>
    <n v="0"/>
    <s v="TURISMO EX MAR, S.A. DE C.V."/>
    <s v="Mexico"/>
    <x v="18"/>
    <x v="0"/>
    <n v="0"/>
  </r>
  <r>
    <x v="1"/>
    <x v="1"/>
    <n v="370"/>
    <x v="16"/>
    <n v="27301"/>
    <s v="Revisado MEX/ZLO/MEX - Rocío Penagos"/>
    <d v="2025-06-24T00:00:00"/>
    <d v="2025-10-07T00:00:00"/>
    <s v="VLO"/>
    <x v="2"/>
    <s v="USD"/>
    <n v="19.14"/>
    <n v="16.4604"/>
    <n v="19.14"/>
    <n v="0"/>
    <n v="0"/>
    <n v="0"/>
    <s v="TURISMO EX MAR, S.A. DE C.V."/>
    <s v="Mexico"/>
    <x v="18"/>
    <x v="0"/>
    <n v="0"/>
  </r>
  <r>
    <x v="1"/>
    <x v="1"/>
    <n v="370"/>
    <x v="16"/>
    <n v="27301"/>
    <s v="Revisado MEX/ZLO/MEX - Rocío Penagos"/>
    <d v="2025-06-24T00:00:00"/>
    <d v="2025-10-07T00:00:00"/>
    <s v="VLO"/>
    <x v="2"/>
    <s v="USD"/>
    <n v="54.21"/>
    <n v="46.620600000000003"/>
    <n v="54.21"/>
    <n v="0"/>
    <n v="0"/>
    <n v="0"/>
    <s v="TURISMO EX MAR, S.A. DE C.V."/>
    <s v="Mexico"/>
    <x v="18"/>
    <x v="0"/>
    <n v="0"/>
  </r>
  <r>
    <x v="1"/>
    <x v="1"/>
    <n v="370"/>
    <x v="16"/>
    <n v="27301"/>
    <s v="Revisado MEX/ZLO/MEX - Jorge Anisz"/>
    <d v="2025-06-24T00:00:00"/>
    <d v="2025-10-07T00:00:00"/>
    <s v="VLO"/>
    <x v="2"/>
    <s v="USD"/>
    <n v="19.13"/>
    <n v="16.451799999999999"/>
    <n v="19.13"/>
    <n v="0"/>
    <n v="0"/>
    <n v="0"/>
    <s v="TURISMO EX MAR, S.A. DE C.V."/>
    <s v="Mexico"/>
    <x v="18"/>
    <x v="0"/>
    <n v="0"/>
  </r>
  <r>
    <x v="1"/>
    <x v="1"/>
    <n v="370"/>
    <x v="16"/>
    <n v="27301"/>
    <s v="Revisado MEX/ZLO/MEX - Jorge Anisz"/>
    <d v="2025-06-24T00:00:00"/>
    <d v="2025-10-07T00:00:00"/>
    <s v="VLO"/>
    <x v="2"/>
    <s v="USD"/>
    <n v="54.22"/>
    <n v="46.629199999999997"/>
    <n v="54.22"/>
    <n v="0"/>
    <n v="0"/>
    <n v="0"/>
    <s v="TURISMO EX MAR, S.A. DE C.V."/>
    <s v="Mexico"/>
    <x v="18"/>
    <x v="0"/>
    <n v="0"/>
  </r>
  <r>
    <x v="1"/>
    <x v="1"/>
    <n v="370"/>
    <x v="16"/>
    <n v="27301"/>
    <s v="Revisado MEX/ZLO/MEX - Rebeca Valanci"/>
    <d v="2025-06-24T00:00:00"/>
    <d v="2025-10-07T00:00:00"/>
    <s v="VLO"/>
    <x v="2"/>
    <s v="USD"/>
    <n v="19.13"/>
    <n v="16.451799999999999"/>
    <n v="19.13"/>
    <n v="0"/>
    <n v="0"/>
    <n v="0"/>
    <s v="TURISMO EX MAR, S.A. DE C.V."/>
    <s v="Mexico"/>
    <x v="18"/>
    <x v="0"/>
    <n v="0"/>
  </r>
  <r>
    <x v="1"/>
    <x v="1"/>
    <n v="370"/>
    <x v="16"/>
    <n v="27301"/>
    <s v="Revisado MEX/ZLO/MEX - Rebeca Valanci"/>
    <d v="2025-06-24T00:00:00"/>
    <d v="2025-10-07T00:00:00"/>
    <s v="VLO"/>
    <x v="2"/>
    <s v="USD"/>
    <n v="54.22"/>
    <n v="46.629199999999997"/>
    <n v="54.22"/>
    <n v="0"/>
    <n v="0"/>
    <n v="0"/>
    <s v="TURISMO EX MAR, S.A. DE C.V."/>
    <s v="Mexico"/>
    <x v="18"/>
    <x v="0"/>
    <n v="0"/>
  </r>
  <r>
    <x v="1"/>
    <x v="1"/>
    <n v="370"/>
    <x v="16"/>
    <n v="27301"/>
    <s v="Revisado MEX/ZLO/MEX - Elian Anisz"/>
    <d v="2025-06-24T00:00:00"/>
    <d v="2025-10-07T00:00:00"/>
    <s v="VLO"/>
    <x v="2"/>
    <s v="USD"/>
    <n v="19.13"/>
    <n v="16.451799999999999"/>
    <n v="19.13"/>
    <n v="0"/>
    <n v="0"/>
    <n v="0"/>
    <s v="TURISMO EX MAR, S.A. DE C.V."/>
    <s v="Mexico"/>
    <x v="18"/>
    <x v="0"/>
    <n v="0"/>
  </r>
  <r>
    <x v="1"/>
    <x v="1"/>
    <n v="370"/>
    <x v="16"/>
    <n v="27301"/>
    <s v="Revisado MEX/ZLO/MEX - Elian Anisz"/>
    <d v="2025-06-24T00:00:00"/>
    <d v="2025-10-07T00:00:00"/>
    <s v="VLO"/>
    <x v="2"/>
    <s v="USD"/>
    <n v="54.22"/>
    <n v="46.629199999999997"/>
    <n v="54.22"/>
    <n v="0"/>
    <n v="0"/>
    <n v="0"/>
    <s v="TURISMO EX MAR, S.A. DE C.V."/>
    <s v="Mexico"/>
    <x v="18"/>
    <x v="0"/>
    <n v="0"/>
  </r>
  <r>
    <x v="1"/>
    <x v="1"/>
    <n v="370"/>
    <x v="16"/>
    <n v="27301"/>
    <s v="Revisado MEX/ZLO/MEX - Simon Anisz"/>
    <d v="2025-06-24T00:00:00"/>
    <d v="2025-10-07T00:00:00"/>
    <s v="VLO"/>
    <x v="2"/>
    <s v="USD"/>
    <n v="19.13"/>
    <n v="16.451799999999999"/>
    <n v="19.13"/>
    <n v="0"/>
    <n v="0"/>
    <n v="0"/>
    <s v="TURISMO EX MAR, S.A. DE C.V."/>
    <s v="Mexico"/>
    <x v="18"/>
    <x v="0"/>
    <n v="0"/>
  </r>
  <r>
    <x v="1"/>
    <x v="1"/>
    <n v="370"/>
    <x v="16"/>
    <n v="27301"/>
    <s v="Revisado MEX/ZLO/MEX - Simon Anisz"/>
    <d v="2025-06-24T00:00:00"/>
    <d v="2025-10-07T00:00:00"/>
    <s v="VLO"/>
    <x v="2"/>
    <s v="USD"/>
    <n v="54.22"/>
    <n v="46.629199999999997"/>
    <n v="54.22"/>
    <n v="0"/>
    <n v="0"/>
    <n v="0"/>
    <s v="TURISMO EX MAR, S.A. DE C.V."/>
    <s v="Mexico"/>
    <x v="18"/>
    <x v="0"/>
    <n v="0"/>
  </r>
  <r>
    <x v="1"/>
    <x v="1"/>
    <n v="370"/>
    <x v="16"/>
    <n v="27301"/>
    <s v="Revisado MEX/ZLO/MEX - Noah Anisz"/>
    <d v="2025-06-24T00:00:00"/>
    <d v="2025-10-07T00:00:00"/>
    <s v="VLO"/>
    <x v="2"/>
    <s v="USD"/>
    <n v="19.13"/>
    <n v="16.451799999999999"/>
    <n v="19.13"/>
    <n v="0"/>
    <n v="0"/>
    <n v="0"/>
    <s v="TURISMO EX MAR, S.A. DE C.V."/>
    <s v="Mexico"/>
    <x v="18"/>
    <x v="0"/>
    <n v="0"/>
  </r>
  <r>
    <x v="1"/>
    <x v="1"/>
    <n v="370"/>
    <x v="16"/>
    <n v="27301"/>
    <s v="Revisado MEX/ZLO/MEX - Noah Anisz"/>
    <d v="2025-06-24T00:00:00"/>
    <d v="2025-10-07T00:00:00"/>
    <s v="VLO"/>
    <x v="2"/>
    <s v="USD"/>
    <n v="54.22"/>
    <n v="46.629199999999997"/>
    <n v="54.22"/>
    <n v="0"/>
    <n v="0"/>
    <n v="0"/>
    <s v="TURISMO EX MAR, S.A. DE C.V."/>
    <s v="Mexico"/>
    <x v="18"/>
    <x v="0"/>
    <n v="0"/>
  </r>
  <r>
    <x v="1"/>
    <x v="1"/>
    <n v="371"/>
    <x v="16"/>
    <n v="25102"/>
    <s v="Vuelo CDG-TLV-MXP/Isaac Hans"/>
    <d v="2025-07-17T00:00:00"/>
    <d v="2025-07-27T00:00:00"/>
    <s v="VLO"/>
    <x v="2"/>
    <s v="USD"/>
    <n v="2268.1799999999998"/>
    <n v="1950.6347999999998"/>
    <n v="2268.1799999999998"/>
    <n v="0"/>
    <n v="0"/>
    <n v="0"/>
    <s v="El Al Israel Airlines"/>
    <s v="Israel"/>
    <x v="5"/>
    <x v="0"/>
    <n v="0"/>
  </r>
  <r>
    <x v="1"/>
    <x v="1"/>
    <n v="371"/>
    <x v="16"/>
    <n v="25102"/>
    <s v="Vuelo CDG-TLV-MXP/Ingrid Neuman"/>
    <d v="2025-07-17T00:00:00"/>
    <d v="2025-07-27T00:00:00"/>
    <s v="VLO"/>
    <x v="2"/>
    <s v="USD"/>
    <n v="2268.1799999999998"/>
    <n v="1950.6347999999998"/>
    <n v="2268.1799999999998"/>
    <n v="0"/>
    <n v="0"/>
    <n v="0"/>
    <s v="El Al Israel Airlines"/>
    <s v="Israel"/>
    <x v="5"/>
    <x v="0"/>
    <n v="0"/>
  </r>
  <r>
    <x v="1"/>
    <x v="1"/>
    <n v="371"/>
    <x v="16"/>
    <n v="25102"/>
    <s v="Vuelo CDG-TLV-MXP/Lydia Mizrahi"/>
    <d v="2025-07-17T00:00:00"/>
    <d v="2025-07-27T00:00:00"/>
    <s v="VLO"/>
    <x v="2"/>
    <s v="USD"/>
    <n v="973.38"/>
    <n v="837.10680000000002"/>
    <n v="973.38"/>
    <n v="0"/>
    <n v="0"/>
    <n v="0"/>
    <s v="El Al Israel Airlines"/>
    <s v="Israel"/>
    <x v="5"/>
    <x v="0"/>
    <n v="0"/>
  </r>
  <r>
    <x v="1"/>
    <x v="1"/>
    <n v="371"/>
    <x v="16"/>
    <n v="25102"/>
    <s v="Vuelo CDG-TLV-MXP/Alberto Hans"/>
    <d v="2025-07-17T00:00:00"/>
    <d v="2025-07-27T00:00:00"/>
    <s v="VLO"/>
    <x v="2"/>
    <s v="USD"/>
    <n v="916.38"/>
    <n v="788.08680000000004"/>
    <n v="916.38"/>
    <n v="0"/>
    <n v="0"/>
    <n v="0"/>
    <s v="El Al Israel Airlines"/>
    <s v="Israel"/>
    <x v="5"/>
    <x v="0"/>
    <n v="0"/>
  </r>
  <r>
    <x v="1"/>
    <x v="1"/>
    <n v="371"/>
    <x v="16"/>
    <n v="25102"/>
    <s v="Vuelo CDG-TLV-MXP/Raphael Hans"/>
    <d v="2025-07-17T00:00:00"/>
    <d v="2025-07-27T00:00:00"/>
    <s v="VLO"/>
    <x v="2"/>
    <s v="USD"/>
    <n v="916.38"/>
    <n v="788.08680000000004"/>
    <n v="916.38"/>
    <n v="0"/>
    <n v="0"/>
    <n v="0"/>
    <s v="El Al Israel Airlines"/>
    <s v="Israel"/>
    <x v="5"/>
    <x v="0"/>
    <n v="0"/>
  </r>
  <r>
    <x v="1"/>
    <x v="1"/>
    <n v="371"/>
    <x v="16"/>
    <n v="25102"/>
    <s v="Vuelo CDG-TLV-MXP/Andrea Hans"/>
    <d v="2025-07-17T00:00:00"/>
    <d v="2025-07-27T00:00:00"/>
    <s v="VLO"/>
    <x v="2"/>
    <s v="USD"/>
    <n v="916.38"/>
    <n v="788.08680000000004"/>
    <n v="916.38"/>
    <n v="0"/>
    <n v="0"/>
    <n v="0"/>
    <s v="El Al Israel Airlines"/>
    <s v="Israel"/>
    <x v="5"/>
    <x v="0"/>
    <n v="0"/>
  </r>
  <r>
    <x v="1"/>
    <x v="1"/>
    <n v="371"/>
    <x v="16"/>
    <n v="25102"/>
    <s v="Otros Cargos/CDG-TLV-MXP/Andrea Hans"/>
    <d v="2025-07-17T00:00:00"/>
    <d v="2025-07-27T00:00:00"/>
    <s v="VLO"/>
    <x v="2"/>
    <s v="USD"/>
    <n v="40"/>
    <n v="34.4"/>
    <n v="40"/>
    <n v="0"/>
    <n v="0"/>
    <n v="0"/>
    <s v="El Al Israel Airlines"/>
    <s v="Israel"/>
    <x v="5"/>
    <x v="0"/>
    <n v="0"/>
  </r>
  <r>
    <x v="1"/>
    <x v="1"/>
    <n v="371"/>
    <x v="16"/>
    <n v="25102"/>
    <s v="Otros Cargos/CDG-TLV-MXP/Andrea Hans"/>
    <d v="2025-07-17T00:00:00"/>
    <d v="2025-07-27T00:00:00"/>
    <s v="VLO"/>
    <x v="2"/>
    <s v="USD"/>
    <n v="30"/>
    <n v="25.8"/>
    <n v="30"/>
    <n v="0"/>
    <n v="0"/>
    <n v="0"/>
    <s v="El Al Israel Airlines"/>
    <s v="Israel"/>
    <x v="5"/>
    <x v="0"/>
    <n v="0"/>
  </r>
  <r>
    <x v="1"/>
    <x v="1"/>
    <n v="371"/>
    <x v="16"/>
    <n v="25102"/>
    <s v="Otros Cargos/CDG-TLV-MXP/Lydia Mizrahi"/>
    <d v="2025-07-17T00:00:00"/>
    <d v="2025-07-27T00:00:00"/>
    <s v="VLO"/>
    <x v="2"/>
    <s v="USD"/>
    <n v="40"/>
    <n v="34.4"/>
    <n v="40"/>
    <n v="0"/>
    <n v="0"/>
    <n v="0"/>
    <s v="El Al Israel Airlines"/>
    <s v="Israel"/>
    <x v="5"/>
    <x v="0"/>
    <n v="0"/>
  </r>
  <r>
    <x v="1"/>
    <x v="1"/>
    <n v="371"/>
    <x v="16"/>
    <n v="25102"/>
    <s v="Otros Cargos/CDG-TLV-MXP/Lydia Mizrahi"/>
    <d v="2025-07-17T00:00:00"/>
    <d v="2025-07-27T00:00:00"/>
    <s v="VLO"/>
    <x v="2"/>
    <s v="USD"/>
    <n v="30"/>
    <n v="25.8"/>
    <n v="30"/>
    <n v="0"/>
    <n v="0"/>
    <n v="0"/>
    <s v="El Al Israel Airlines"/>
    <s v="Israel"/>
    <x v="5"/>
    <x v="0"/>
    <n v="0"/>
  </r>
  <r>
    <x v="1"/>
    <x v="1"/>
    <n v="371"/>
    <x v="16"/>
    <n v="25102"/>
    <s v="Otros Cargos/CDG-TLV-MXP/Alberto Hans"/>
    <d v="2025-07-17T00:00:00"/>
    <d v="2025-07-27T00:00:00"/>
    <s v="VLO"/>
    <x v="2"/>
    <s v="USD"/>
    <n v="40"/>
    <n v="34.4"/>
    <n v="40"/>
    <n v="0"/>
    <n v="0"/>
    <n v="0"/>
    <s v="El Al Israel Airlines"/>
    <s v="Israel"/>
    <x v="5"/>
    <x v="0"/>
    <n v="0"/>
  </r>
  <r>
    <x v="1"/>
    <x v="1"/>
    <n v="371"/>
    <x v="16"/>
    <n v="25102"/>
    <s v="Otros Cargos/CDG-TLV-MXP/Alberto Hans"/>
    <d v="2025-07-17T00:00:00"/>
    <d v="2025-07-27T00:00:00"/>
    <s v="VLO"/>
    <x v="2"/>
    <s v="USD"/>
    <n v="30"/>
    <n v="25.8"/>
    <n v="30"/>
    <n v="0"/>
    <n v="0"/>
    <n v="0"/>
    <s v="El Al Israel Airlines"/>
    <s v="Israel"/>
    <x v="5"/>
    <x v="0"/>
    <n v="0"/>
  </r>
  <r>
    <x v="1"/>
    <x v="1"/>
    <n v="371"/>
    <x v="16"/>
    <n v="25102"/>
    <s v="Otros Cargos/CDG-TLV-MXP/Raphael Hans"/>
    <d v="2025-07-17T00:00:00"/>
    <d v="2025-07-27T00:00:00"/>
    <s v="VLO"/>
    <x v="2"/>
    <s v="USD"/>
    <n v="40"/>
    <n v="34.4"/>
    <n v="40"/>
    <n v="0"/>
    <n v="0"/>
    <n v="0"/>
    <s v="El Al Israel Airlines"/>
    <s v="Israel"/>
    <x v="5"/>
    <x v="0"/>
    <n v="0"/>
  </r>
  <r>
    <x v="1"/>
    <x v="1"/>
    <n v="371"/>
    <x v="16"/>
    <n v="25102"/>
    <s v="Otros Cargos/CDG-TLV-MXP/Raphael Hans"/>
    <d v="2025-07-17T00:00:00"/>
    <d v="2025-07-27T00:00:00"/>
    <s v="VLO"/>
    <x v="2"/>
    <s v="USD"/>
    <n v="30"/>
    <n v="25.8"/>
    <n v="30"/>
    <n v="0"/>
    <n v="0"/>
    <n v="0"/>
    <s v="El Al Israel Airlines"/>
    <s v="Israel"/>
    <x v="5"/>
    <x v="0"/>
    <n v="0"/>
  </r>
  <r>
    <x v="1"/>
    <x v="1"/>
    <n v="371"/>
    <x v="16"/>
    <n v="0"/>
    <s v="Fee de emisión/DDCTYR-CIMFLE"/>
    <d v="2025-07-17T00:00:00"/>
    <d v="2025-07-27T00:00:00"/>
    <s v="HPS"/>
    <x v="1"/>
    <s v="USD"/>
    <n v="175"/>
    <n v="150.5"/>
    <n v="175"/>
    <n v="175"/>
    <n v="150.5"/>
    <n v="175"/>
    <s v="FEES"/>
    <n v="0"/>
    <x v="5"/>
    <x v="0"/>
    <n v="1"/>
  </r>
  <r>
    <x v="1"/>
    <x v="1"/>
    <n v="371"/>
    <x v="16"/>
    <n v="25102"/>
    <s v="Vuelo CDG-TLV-MXP/Arturo Hans"/>
    <d v="2025-07-17T00:00:00"/>
    <d v="2025-07-27T00:00:00"/>
    <s v="VLO"/>
    <x v="2"/>
    <s v="USD"/>
    <n v="973.38"/>
    <n v="837.10680000000002"/>
    <n v="973.38"/>
    <n v="0"/>
    <n v="0"/>
    <n v="0"/>
    <s v="El Al Israel Airlines"/>
    <s v="Israel"/>
    <x v="5"/>
    <x v="0"/>
    <n v="0"/>
  </r>
  <r>
    <x v="1"/>
    <x v="1"/>
    <n v="371"/>
    <x v="16"/>
    <n v="25102"/>
    <s v="Otros Cargos/CDG-TLV-MXP/Arturo Hans"/>
    <d v="2025-07-17T00:00:00"/>
    <d v="2025-07-27T00:00:00"/>
    <s v="VLO"/>
    <x v="2"/>
    <s v="USD"/>
    <n v="30"/>
    <n v="25.8"/>
    <n v="30"/>
    <n v="0"/>
    <n v="0"/>
    <n v="0"/>
    <s v="El Al Israel Airlines"/>
    <s v="Israel"/>
    <x v="5"/>
    <x v="0"/>
    <n v="0"/>
  </r>
  <r>
    <x v="1"/>
    <x v="1"/>
    <n v="371"/>
    <x v="16"/>
    <n v="25102"/>
    <s v="Otros Cargos/CDG-TLV-MXP/Arturo Hans"/>
    <d v="2025-07-17T00:00:00"/>
    <d v="2025-07-27T00:00:00"/>
    <s v="VLO"/>
    <x v="2"/>
    <s v="USD"/>
    <n v="40"/>
    <n v="34.4"/>
    <n v="40"/>
    <n v="0"/>
    <n v="0"/>
    <n v="0"/>
    <s v="El Al Israel Airlines"/>
    <s v="Israel"/>
    <x v="5"/>
    <x v="0"/>
    <n v="0"/>
  </r>
  <r>
    <x v="1"/>
    <x v="1"/>
    <n v="371"/>
    <x v="16"/>
    <n v="29253"/>
    <s v="Hospedaje en Florencia"/>
    <d v="2025-07-26T00:00:00"/>
    <d v="2025-07-28T00:00:00"/>
    <s v="HTL"/>
    <x v="4"/>
    <s v="USD"/>
    <n v="2731.39"/>
    <n v="2348.9953999999998"/>
    <n v="2731.39"/>
    <n v="202.34"/>
    <n v="174.01240000000001"/>
    <n v="202.34"/>
    <s v="THE PLACE FIRENZE"/>
    <s v="Italy"/>
    <x v="8"/>
    <x v="0"/>
    <n v="7.4079497984542678E-2"/>
  </r>
  <r>
    <x v="1"/>
    <x v="1"/>
    <n v="371"/>
    <x v="16"/>
    <n v="27087"/>
    <s v="Renta de auto"/>
    <d v="2025-07-17T00:00:00"/>
    <d v="2025-07-28T00:00:00"/>
    <s v="AUT"/>
    <x v="5"/>
    <s v="USD"/>
    <n v="2476.1"/>
    <n v="2129.4459999999999"/>
    <n v="2476.1"/>
    <n v="251.38"/>
    <n v="216.18680000000001"/>
    <n v="251.38"/>
    <s v="Primerent Exclusive Car Rental"/>
    <s v="United Kingdom"/>
    <x v="5"/>
    <x v="0"/>
    <n v="0.1015225556318404"/>
  </r>
  <r>
    <x v="1"/>
    <x v="1"/>
    <n v="371"/>
    <x v="16"/>
    <n v="30220"/>
    <s v="Hospedaje Romantic Room 1"/>
    <d v="2025-07-28T00:00:00"/>
    <d v="2025-08-02T00:00:00"/>
    <s v="HTL"/>
    <x v="4"/>
    <s v="USD"/>
    <n v="20615.82"/>
    <n v="17729.605199999998"/>
    <n v="20615.82"/>
    <n v="1887.32"/>
    <n v="1623.0952"/>
    <n v="1887.32"/>
    <s v="VILLA ROMA IMPERIALE"/>
    <s v="Italy"/>
    <x v="9"/>
    <x v="0"/>
    <n v="9.1547171056014259E-2"/>
  </r>
  <r>
    <x v="1"/>
    <x v="1"/>
    <n v="371"/>
    <x v="16"/>
    <n v="25363"/>
    <s v="Hospedaje"/>
    <d v="2025-08-02T00:00:00"/>
    <d v="2025-08-04T00:00:00"/>
    <s v="HTL"/>
    <x v="4"/>
    <s v="USD"/>
    <n v="2936.16"/>
    <n v="2525.0976000000001"/>
    <n v="2936.16"/>
    <n v="392.98"/>
    <n v="337.96280000000002"/>
    <n v="392.98"/>
    <s v="ROSEWOOD VILLA MAGNA"/>
    <s v="Spain"/>
    <x v="9"/>
    <x v="0"/>
    <n v="0.13384148002833635"/>
  </r>
  <r>
    <x v="1"/>
    <x v="1"/>
    <n v="371"/>
    <x v="16"/>
    <n v="29253"/>
    <s v="Hospedaje"/>
    <d v="2025-07-26T00:00:00"/>
    <d v="2025-07-28T00:00:00"/>
    <s v="HTL"/>
    <x v="4"/>
    <s v="USD"/>
    <n v="2236.8000000000002"/>
    <n v="1923.6480000000001"/>
    <n v="2236.8000000000002"/>
    <n v="223.68"/>
    <n v="192.3648"/>
    <n v="223.68"/>
    <s v="THE PLACE FIRENZE"/>
    <s v="Italy"/>
    <x v="8"/>
    <x v="0"/>
    <n v="9.9999999999999992E-2"/>
  </r>
  <r>
    <x v="1"/>
    <x v="1"/>
    <n v="372"/>
    <x v="22"/>
    <n v="23590"/>
    <s v="VUELO KOREA"/>
    <d v="2025-03-12T00:00:00"/>
    <d v="2025-03-25T00:00:00"/>
    <s v="VLO"/>
    <x v="2"/>
    <s v="USD"/>
    <n v="1567"/>
    <n v="1347.62"/>
    <n v="1567"/>
    <n v="0"/>
    <n v="0"/>
    <n v="0"/>
    <s v="AEROMÉXICO"/>
    <s v="Mexico"/>
    <x v="50"/>
    <x v="0"/>
    <n v="0"/>
  </r>
  <r>
    <x v="1"/>
    <x v="1"/>
    <n v="372"/>
    <x v="22"/>
    <n v="23590"/>
    <s v="VUELO KOREA"/>
    <d v="2025-03-12T00:00:00"/>
    <d v="2025-03-25T00:00:00"/>
    <s v="VLO"/>
    <x v="2"/>
    <s v="USD"/>
    <n v="1566.96"/>
    <n v="1347.5856000000001"/>
    <n v="1566.96"/>
    <n v="0"/>
    <n v="0"/>
    <n v="0"/>
    <s v="AEROMÉXICO"/>
    <s v="Mexico"/>
    <x v="50"/>
    <x v="0"/>
    <n v="0"/>
  </r>
  <r>
    <x v="1"/>
    <x v="1"/>
    <n v="372"/>
    <x v="22"/>
    <n v="0"/>
    <s v="FEE TKT"/>
    <d v="2025-03-12T00:00:00"/>
    <d v="2025-03-25T00:00:00"/>
    <s v="HPS"/>
    <x v="1"/>
    <s v="USD"/>
    <n v="35"/>
    <n v="30.099999999999998"/>
    <n v="35"/>
    <n v="35"/>
    <n v="30.099999999999998"/>
    <n v="35"/>
    <s v="FEES"/>
    <n v="0"/>
    <x v="50"/>
    <x v="0"/>
    <n v="1"/>
  </r>
  <r>
    <x v="1"/>
    <x v="1"/>
    <n v="373"/>
    <x v="22"/>
    <n v="28020"/>
    <s v="VUELO COPENHAGUE"/>
    <d v="2025-01-21T00:00:00"/>
    <d v="2025-01-21T00:00:00"/>
    <s v="VLO"/>
    <x v="2"/>
    <s v="USD"/>
    <n v="509.2"/>
    <n v="437.91199999999998"/>
    <n v="509.2"/>
    <n v="0"/>
    <n v="0"/>
    <n v="0"/>
    <s v="SCANDINAVIAN AIRLINES"/>
    <s v="Sweden"/>
    <x v="48"/>
    <x v="0"/>
    <n v="0"/>
  </r>
  <r>
    <x v="1"/>
    <x v="1"/>
    <n v="373"/>
    <x v="22"/>
    <n v="28020"/>
    <s v="VUELO COPENHAGUE"/>
    <d v="2025-01-21T00:00:00"/>
    <d v="2025-01-21T00:00:00"/>
    <s v="VLO"/>
    <x v="2"/>
    <s v="USD"/>
    <n v="509.2"/>
    <n v="437.91199999999998"/>
    <n v="509.2"/>
    <n v="0"/>
    <n v="0"/>
    <n v="0"/>
    <s v="SCANDINAVIAN AIRLINES"/>
    <s v="Sweden"/>
    <x v="48"/>
    <x v="0"/>
    <n v="0"/>
  </r>
  <r>
    <x v="1"/>
    <x v="1"/>
    <n v="373"/>
    <x v="22"/>
    <n v="28020"/>
    <s v="VUELO COPENHAGUE"/>
    <d v="2025-01-21T00:00:00"/>
    <d v="2025-01-21T00:00:00"/>
    <s v="VLO"/>
    <x v="2"/>
    <s v="USD"/>
    <n v="509.2"/>
    <n v="437.91199999999998"/>
    <n v="509.2"/>
    <n v="0"/>
    <n v="0"/>
    <n v="0"/>
    <s v="SCANDINAVIAN AIRLINES"/>
    <s v="Sweden"/>
    <x v="48"/>
    <x v="0"/>
    <n v="0"/>
  </r>
  <r>
    <x v="1"/>
    <x v="1"/>
    <n v="373"/>
    <x v="22"/>
    <n v="28020"/>
    <s v="VUELO COPENHAGUE"/>
    <d v="2025-01-21T00:00:00"/>
    <d v="2025-01-21T00:00:00"/>
    <s v="VLO"/>
    <x v="2"/>
    <s v="USD"/>
    <n v="509.2"/>
    <n v="437.91199999999998"/>
    <n v="509.2"/>
    <n v="0"/>
    <n v="0"/>
    <n v="0"/>
    <s v="SCANDINAVIAN AIRLINES"/>
    <s v="Sweden"/>
    <x v="48"/>
    <x v="0"/>
    <n v="0"/>
  </r>
  <r>
    <x v="1"/>
    <x v="1"/>
    <n v="373"/>
    <x v="22"/>
    <n v="28020"/>
    <s v="VUELO COPENHAGUE"/>
    <d v="2025-01-21T00:00:00"/>
    <d v="2025-01-21T00:00:00"/>
    <s v="VLO"/>
    <x v="2"/>
    <s v="USD"/>
    <n v="509.2"/>
    <n v="437.91199999999998"/>
    <n v="509.2"/>
    <n v="0"/>
    <n v="0"/>
    <n v="0"/>
    <s v="SCANDINAVIAN AIRLINES"/>
    <s v="Sweden"/>
    <x v="48"/>
    <x v="0"/>
    <n v="0"/>
  </r>
  <r>
    <x v="1"/>
    <x v="1"/>
    <n v="373"/>
    <x v="22"/>
    <n v="0"/>
    <s v="FEE EMISION VUELOS"/>
    <d v="2025-01-21T00:00:00"/>
    <d v="2025-01-21T00:00:00"/>
    <s v="HPS"/>
    <x v="1"/>
    <s v="USD"/>
    <n v="175"/>
    <n v="150.5"/>
    <n v="175"/>
    <n v="175"/>
    <n v="150.5"/>
    <n v="175"/>
    <s v="FEES"/>
    <n v="0"/>
    <x v="48"/>
    <x v="0"/>
    <n v="1"/>
  </r>
  <r>
    <x v="1"/>
    <x v="1"/>
    <n v="373"/>
    <x v="22"/>
    <n v="23590"/>
    <s v="AEROMEXICO"/>
    <d v="2025-01-21T00:00:00"/>
    <d v="2025-01-21T00:00:00"/>
    <s v="VLO"/>
    <x v="2"/>
    <s v="USD"/>
    <n v="2683.63"/>
    <n v="2307.9218000000001"/>
    <n v="2683.63"/>
    <n v="0"/>
    <n v="0"/>
    <n v="0"/>
    <s v="AEROMÉXICO"/>
    <s v="Mexico"/>
    <x v="48"/>
    <x v="0"/>
    <n v="0"/>
  </r>
  <r>
    <x v="1"/>
    <x v="1"/>
    <n v="373"/>
    <x v="22"/>
    <n v="0"/>
    <s v="FEE EMISION"/>
    <d v="2025-01-21T00:00:00"/>
    <d v="2025-01-21T00:00:00"/>
    <s v="HPS"/>
    <x v="1"/>
    <s v="USD"/>
    <n v="35"/>
    <n v="30.099999999999998"/>
    <n v="35"/>
    <n v="35"/>
    <n v="30.099999999999998"/>
    <n v="35"/>
    <s v="FEES"/>
    <n v="0"/>
    <x v="48"/>
    <x v="0"/>
    <n v="1"/>
  </r>
  <r>
    <x v="1"/>
    <x v="1"/>
    <n v="374"/>
    <x v="22"/>
    <n v="23590"/>
    <s v="AEROMEXICO"/>
    <d v="2025-03-15T00:00:00"/>
    <d v="2025-03-20T00:00:00"/>
    <s v="VLO"/>
    <x v="2"/>
    <s v="MXN"/>
    <n v="24965"/>
    <n v="1198.32"/>
    <n v="1398.04"/>
    <n v="0"/>
    <n v="0"/>
    <n v="0"/>
    <s v="AEROMÉXICO"/>
    <s v="Mexico"/>
    <x v="50"/>
    <x v="0"/>
    <n v="0"/>
  </r>
  <r>
    <x v="1"/>
    <x v="1"/>
    <n v="374"/>
    <x v="22"/>
    <n v="23590"/>
    <s v="AEROMEXICO"/>
    <d v="2025-03-15T00:00:00"/>
    <d v="2025-03-20T00:00:00"/>
    <s v="VLO"/>
    <x v="2"/>
    <s v="MXN"/>
    <n v="24965"/>
    <n v="1198.32"/>
    <n v="1398.04"/>
    <n v="0"/>
    <n v="0"/>
    <n v="0"/>
    <s v="AEROMÉXICO"/>
    <s v="Mexico"/>
    <x v="50"/>
    <x v="0"/>
    <n v="0"/>
  </r>
  <r>
    <x v="1"/>
    <x v="1"/>
    <n v="374"/>
    <x v="22"/>
    <n v="23590"/>
    <s v="AEROMEXICO"/>
    <d v="2025-03-15T00:00:00"/>
    <d v="2025-03-20T00:00:00"/>
    <s v="VLO"/>
    <x v="2"/>
    <s v="MXN"/>
    <n v="24965"/>
    <n v="1198.32"/>
    <n v="1398.04"/>
    <n v="0"/>
    <n v="0"/>
    <n v="0"/>
    <s v="AEROMÉXICO"/>
    <s v="Mexico"/>
    <x v="50"/>
    <x v="0"/>
    <n v="0"/>
  </r>
  <r>
    <x v="1"/>
    <x v="1"/>
    <n v="374"/>
    <x v="22"/>
    <n v="27998"/>
    <s v="AIR CANADA"/>
    <d v="2025-03-15T00:00:00"/>
    <d v="2025-03-20T00:00:00"/>
    <s v="VLO"/>
    <x v="2"/>
    <s v="MXN"/>
    <n v="11808"/>
    <n v="566.78399999999999"/>
    <n v="661.24800000000005"/>
    <n v="0"/>
    <n v="0"/>
    <n v="0"/>
    <s v="Air Canada"/>
    <s v="Canada"/>
    <x v="50"/>
    <x v="0"/>
    <n v="0"/>
  </r>
  <r>
    <x v="1"/>
    <x v="1"/>
    <n v="374"/>
    <x v="22"/>
    <n v="27998"/>
    <s v="AIR CANADA"/>
    <d v="2025-03-15T00:00:00"/>
    <d v="2025-03-20T00:00:00"/>
    <s v="VLO"/>
    <x v="2"/>
    <s v="MXN"/>
    <n v="11808"/>
    <n v="566.78399999999999"/>
    <n v="661.24800000000005"/>
    <n v="0"/>
    <n v="0"/>
    <n v="0"/>
    <s v="Air Canada"/>
    <s v="Canada"/>
    <x v="50"/>
    <x v="0"/>
    <n v="0"/>
  </r>
  <r>
    <x v="1"/>
    <x v="1"/>
    <n v="374"/>
    <x v="22"/>
    <n v="27998"/>
    <s v="AIR CANADA"/>
    <d v="2025-03-15T00:00:00"/>
    <d v="2025-03-20T00:00:00"/>
    <s v="VLO"/>
    <x v="2"/>
    <s v="MXN"/>
    <n v="11808"/>
    <n v="566.78399999999999"/>
    <n v="661.24800000000005"/>
    <n v="0"/>
    <n v="0"/>
    <n v="0"/>
    <s v="Air Canada"/>
    <s v="Canada"/>
    <x v="50"/>
    <x v="0"/>
    <n v="0"/>
  </r>
  <r>
    <x v="1"/>
    <x v="1"/>
    <n v="374"/>
    <x v="22"/>
    <n v="23590"/>
    <s v="AEROMEXICO"/>
    <d v="2025-03-15T00:00:00"/>
    <d v="2025-03-20T00:00:00"/>
    <s v="VLO"/>
    <x v="2"/>
    <s v="MXN"/>
    <n v="16443"/>
    <n v="789.26400000000001"/>
    <n v="920.80799999999999"/>
    <n v="0"/>
    <n v="0"/>
    <n v="0"/>
    <s v="AEROMÉXICO"/>
    <s v="Mexico"/>
    <x v="50"/>
    <x v="0"/>
    <n v="0"/>
  </r>
  <r>
    <x v="1"/>
    <x v="1"/>
    <n v="374"/>
    <x v="22"/>
    <n v="27998"/>
    <s v="AIR CANADA"/>
    <d v="2025-03-15T00:00:00"/>
    <d v="2025-03-20T00:00:00"/>
    <s v="VLO"/>
    <x v="2"/>
    <s v="MXN"/>
    <n v="11808"/>
    <n v="566.78399999999999"/>
    <n v="661.24800000000005"/>
    <n v="0"/>
    <n v="0"/>
    <n v="0"/>
    <s v="Air Canada"/>
    <s v="Canada"/>
    <x v="50"/>
    <x v="0"/>
    <n v="0"/>
  </r>
  <r>
    <x v="1"/>
    <x v="1"/>
    <n v="375"/>
    <x v="22"/>
    <n v="23898"/>
    <s v="KLM"/>
    <d v="2025-03-20T00:00:00"/>
    <d v="2025-03-31T00:00:00"/>
    <s v="VLO"/>
    <x v="2"/>
    <s v="MXN"/>
    <n v="25529"/>
    <n v="1225.3920000000001"/>
    <n v="1429.624"/>
    <n v="0"/>
    <n v="0"/>
    <n v="0"/>
    <s v="KLM Royal Dutch Airlines"/>
    <s v="Netherlands"/>
    <x v="46"/>
    <x v="0"/>
    <n v="0"/>
  </r>
  <r>
    <x v="1"/>
    <x v="1"/>
    <n v="376"/>
    <x v="31"/>
    <n v="28243"/>
    <s v="Hospedaje"/>
    <d v="2025-02-21T00:00:00"/>
    <d v="2025-02-26T00:00:00"/>
    <s v="HTL"/>
    <x v="4"/>
    <s v="USD"/>
    <n v="1750"/>
    <n v="1505"/>
    <n v="1750"/>
    <n v="221.14"/>
    <n v="190.18039999999999"/>
    <n v="221.14"/>
    <s v="ROSEWOOD HOTEL GEORGIA"/>
    <s v="Canada"/>
    <x v="44"/>
    <x v="0"/>
    <n v="0.12636571428571428"/>
  </r>
  <r>
    <x v="1"/>
    <x v="1"/>
    <n v="377"/>
    <x v="16"/>
    <n v="25379"/>
    <s v="Hospedaje en Nayarit"/>
    <d v="2025-05-29T00:00:00"/>
    <d v="2025-06-02T00:00:00"/>
    <s v="HTL"/>
    <x v="4"/>
    <s v="USD"/>
    <n v="7210.63"/>
    <n v="6201.1418000000003"/>
    <n v="7210.63"/>
    <n v="766.29"/>
    <n v="659.00939999999991"/>
    <n v="766.29"/>
    <s v="ONE&amp;ONLY MANDARINA"/>
    <s v="Mexico"/>
    <x v="13"/>
    <x v="0"/>
    <n v="0.1062722674717743"/>
  </r>
  <r>
    <x v="1"/>
    <x v="1"/>
    <n v="377"/>
    <x v="16"/>
    <n v="25379"/>
    <s v="Hospedaje en Nayarit"/>
    <d v="2025-05-29T00:00:00"/>
    <d v="2025-06-02T00:00:00"/>
    <s v="HTL"/>
    <x v="4"/>
    <s v="USD"/>
    <n v="7210.63"/>
    <n v="6201.1418000000003"/>
    <n v="7210.63"/>
    <n v="766.29"/>
    <n v="659.00939999999991"/>
    <n v="766.29"/>
    <s v="ONE&amp;ONLY MANDARINA"/>
    <s v="Mexico"/>
    <x v="13"/>
    <x v="0"/>
    <n v="0.1062722674717743"/>
  </r>
  <r>
    <x v="1"/>
    <x v="1"/>
    <n v="377"/>
    <x v="16"/>
    <n v="25379"/>
    <s v="Hospedaje en Nayarit"/>
    <d v="2025-05-29T00:00:00"/>
    <d v="2025-06-02T00:00:00"/>
    <s v="HTL"/>
    <x v="4"/>
    <s v="USD"/>
    <n v="14358.34"/>
    <n v="12348.172399999999"/>
    <n v="14358.34"/>
    <n v="1525.89"/>
    <n v="1312.2654"/>
    <n v="1525.89"/>
    <s v="ONE&amp;ONLY MANDARINA"/>
    <s v="Mexico"/>
    <x v="13"/>
    <x v="0"/>
    <n v="0.10627203423236949"/>
  </r>
  <r>
    <x v="1"/>
    <x v="1"/>
    <n v="378"/>
    <x v="16"/>
    <n v="28006"/>
    <s v="Hospedaje en Italia"/>
    <d v="2025-09-01T00:00:00"/>
    <d v="2025-09-04T00:00:00"/>
    <s v="HTL"/>
    <x v="4"/>
    <s v="USD"/>
    <n v="6500"/>
    <n v="5590"/>
    <n v="6500"/>
    <n v="1525.2"/>
    <n v="1311.672"/>
    <n v="1525.2"/>
    <s v="PASSALACQUA"/>
    <s v="Italy"/>
    <x v="19"/>
    <x v="0"/>
    <n v="0.23464615384615387"/>
  </r>
  <r>
    <x v="1"/>
    <x v="1"/>
    <n v="378"/>
    <x v="16"/>
    <n v="30728"/>
    <s v="Tour en Riva y astillero"/>
    <d v="2025-09-01T00:00:00"/>
    <d v="2025-09-04T00:00:00"/>
    <s v="ATR"/>
    <x v="0"/>
    <s v="USD"/>
    <n v="2313.62"/>
    <n v="1989.7131999999999"/>
    <n v="2313.62"/>
    <n v="220"/>
    <n v="189.2"/>
    <n v="220"/>
    <s v="MATTERI YACHT CLUB"/>
    <s v="Italy"/>
    <x v="19"/>
    <x v="0"/>
    <n v="9.5089081180141949E-2"/>
  </r>
  <r>
    <x v="1"/>
    <x v="1"/>
    <n v="378"/>
    <x v="16"/>
    <n v="25780"/>
    <s v="Milan - Lago Como traslado"/>
    <d v="2025-09-01T00:00:00"/>
    <d v="2025-09-01T00:00:00"/>
    <s v="TRF"/>
    <x v="5"/>
    <s v="USD"/>
    <n v="408.97"/>
    <n v="351.71420000000001"/>
    <n v="408.97"/>
    <n v="61.35"/>
    <n v="52.761000000000003"/>
    <n v="61.35"/>
    <s v="ROLZO"/>
    <s v="United Kingdom"/>
    <x v="19"/>
    <x v="0"/>
    <n v="0.15001100325207228"/>
  </r>
  <r>
    <x v="1"/>
    <x v="1"/>
    <n v="379"/>
    <x v="16"/>
    <n v="24166"/>
    <s v="Hospedaje en París"/>
    <d v="2025-06-19T00:00:00"/>
    <d v="2025-06-23T00:00:00"/>
    <s v="HTL"/>
    <x v="4"/>
    <s v="USD"/>
    <n v="13705.44"/>
    <n v="11786.678400000001"/>
    <n v="13705.44"/>
    <n v="4043.8"/>
    <n v="3477.6680000000001"/>
    <n v="4043.8"/>
    <s v="LE BRISTOL PARIS"/>
    <s v="France"/>
    <x v="33"/>
    <x v="0"/>
    <n v="0.29505072438389429"/>
  </r>
  <r>
    <x v="1"/>
    <x v="1"/>
    <n v="379"/>
    <x v="16"/>
    <n v="29146"/>
    <s v="Hospedaje en Suiza"/>
    <d v="2025-06-19T00:00:00"/>
    <d v="2025-06-23T00:00:00"/>
    <s v="HTL"/>
    <x v="4"/>
    <s v="USD"/>
    <n v="23758.799999999999"/>
    <n v="20432.567999999999"/>
    <n v="23758.799999999999"/>
    <n v="2375.88"/>
    <n v="2043.2568000000001"/>
    <n v="2375.88"/>
    <s v="THE WOODWARD AUBERGE COLLECTION"/>
    <s v="Switzerland"/>
    <x v="33"/>
    <x v="0"/>
    <n v="0.1"/>
  </r>
  <r>
    <x v="1"/>
    <x v="1"/>
    <n v="379"/>
    <x v="16"/>
    <n v="24166"/>
    <s v="Hospedaje en París"/>
    <d v="2025-06-19T00:00:00"/>
    <d v="2025-06-23T00:00:00"/>
    <s v="HTL"/>
    <x v="4"/>
    <s v="USD"/>
    <n v="10700"/>
    <n v="9202"/>
    <n v="10700"/>
    <n v="1240.0999999999999"/>
    <n v="1066.4859999999999"/>
    <n v="1240.0999999999999"/>
    <s v="LE BRISTOL PARIS"/>
    <s v="France"/>
    <x v="33"/>
    <x v="0"/>
    <n v="0.11589719626168224"/>
  </r>
  <r>
    <x v="1"/>
    <x v="1"/>
    <n v="380"/>
    <x v="16"/>
    <n v="28220"/>
    <s v="Hospedaje en Los Cabos"/>
    <d v="2025-05-28T00:00:00"/>
    <d v="2025-05-29T00:00:00"/>
    <s v="HTL"/>
    <x v="4"/>
    <s v="USD"/>
    <n v="7136.4"/>
    <n v="6137.3039999999992"/>
    <n v="7136.4"/>
    <n v="496.36"/>
    <n v="426.86959999999999"/>
    <n v="496.36"/>
    <s v="ONE&amp;ONLY PALMILLA"/>
    <s v="Mexico"/>
    <x v="13"/>
    <x v="0"/>
    <n v="6.9553276161650135E-2"/>
  </r>
  <r>
    <x v="1"/>
    <x v="1"/>
    <n v="381"/>
    <x v="29"/>
    <n v="26013"/>
    <s v="Hospedaje Disney, Parque y VIP Tour Disney, VIP Tour Universal"/>
    <d v="2025-06-06T00:00:00"/>
    <d v="2025-06-09T00:00:00"/>
    <s v="HTL"/>
    <x v="4"/>
    <s v="USD"/>
    <n v="13589.71"/>
    <n v="11687.150599999999"/>
    <n v="13589.71"/>
    <n v="0"/>
    <n v="0"/>
    <n v="0"/>
    <s v="Dream Pass"/>
    <s v="United States"/>
    <x v="14"/>
    <x v="0"/>
    <n v="0"/>
  </r>
  <r>
    <x v="1"/>
    <x v="1"/>
    <n v="381"/>
    <x v="29"/>
    <n v="0"/>
    <s v="Honorarios para la agencia."/>
    <d v="2025-06-06T00:00:00"/>
    <d v="2025-06-09T00:00:00"/>
    <s v="HPS"/>
    <x v="1"/>
    <s v="USD"/>
    <n v="660.29"/>
    <n v="567.84939999999995"/>
    <n v="660.29"/>
    <n v="660.29"/>
    <n v="567.84939999999995"/>
    <n v="660.29"/>
    <s v="FEES"/>
    <n v="0"/>
    <x v="14"/>
    <x v="0"/>
    <n v="1"/>
  </r>
  <r>
    <x v="1"/>
    <x v="1"/>
    <n v="382"/>
    <x v="23"/>
    <n v="28231"/>
    <s v="PAGO AMANGIRI"/>
    <d v="2025-05-31T00:00:00"/>
    <d v="2025-06-03T00:00:00"/>
    <s v="HTL"/>
    <x v="4"/>
    <s v="USD"/>
    <n v="15389"/>
    <n v="13234.539999999999"/>
    <n v="15389"/>
    <n v="1762.5"/>
    <n v="1515.75"/>
    <n v="1762.5"/>
    <s v="AMANGIRI"/>
    <s v="United States"/>
    <x v="13"/>
    <x v="0"/>
    <n v="0.11452985899018779"/>
  </r>
  <r>
    <x v="1"/>
    <x v="1"/>
    <n v="382"/>
    <x v="23"/>
    <n v="24224"/>
    <s v="AA - HERNALDO ZUÑIGA"/>
    <d v="2025-05-31T00:00:00"/>
    <d v="2025-05-31T00:00:00"/>
    <s v="VLO"/>
    <x v="2"/>
    <s v="USD"/>
    <n v="318.08"/>
    <n v="273.54879999999997"/>
    <n v="318.08"/>
    <n v="0"/>
    <n v="0"/>
    <n v="0"/>
    <s v="American Airlines"/>
    <s v="United States"/>
    <x v="13"/>
    <x v="0"/>
    <n v="0"/>
  </r>
  <r>
    <x v="1"/>
    <x v="1"/>
    <n v="382"/>
    <x v="23"/>
    <n v="24224"/>
    <s v="AA - LORENZA AZCARRAGA"/>
    <d v="2025-05-31T00:00:00"/>
    <d v="2025-05-31T00:00:00"/>
    <s v="VLO"/>
    <x v="2"/>
    <s v="USD"/>
    <n v="318.08"/>
    <n v="273.54879999999997"/>
    <n v="318.08"/>
    <n v="0"/>
    <n v="0"/>
    <n v="0"/>
    <s v="American Airlines"/>
    <s v="United States"/>
    <x v="13"/>
    <x v="0"/>
    <n v="0"/>
  </r>
  <r>
    <x v="1"/>
    <x v="1"/>
    <n v="382"/>
    <x v="23"/>
    <n v="0"/>
    <s v="FEE EMISION"/>
    <d v="2025-06-03T00:00:00"/>
    <d v="2025-06-03T00:00:00"/>
    <s v="HPS"/>
    <x v="1"/>
    <s v="USD"/>
    <n v="70"/>
    <n v="60.199999999999996"/>
    <n v="70"/>
    <n v="70"/>
    <n v="60.199999999999996"/>
    <n v="70"/>
    <s v="FEES"/>
    <n v="0"/>
    <x v="14"/>
    <x v="0"/>
    <n v="1"/>
  </r>
  <r>
    <x v="1"/>
    <x v="1"/>
    <n v="382"/>
    <x v="23"/>
    <n v="28231"/>
    <s v="MASAJES LORENZA POR SALDO A FAVOR"/>
    <d v="2025-05-31T00:00:00"/>
    <d v="2025-06-03T00:00:00"/>
    <s v="HTL"/>
    <x v="4"/>
    <s v="USD"/>
    <n v="611"/>
    <n v="525.46"/>
    <n v="611"/>
    <n v="0"/>
    <n v="0"/>
    <n v="0"/>
    <s v="AMANGIRI"/>
    <s v="United States"/>
    <x v="13"/>
    <x v="0"/>
    <n v="0"/>
  </r>
  <r>
    <x v="1"/>
    <x v="1"/>
    <n v="382"/>
    <x v="23"/>
    <n v="28934"/>
    <s v="TE ZUNIGA GUTIERREZ FRANCISCO HERNALDO MR"/>
    <d v="2025-05-31T00:00:00"/>
    <s v="0000-00-00"/>
    <s v="VLO"/>
    <x v="2"/>
    <s v="USD"/>
    <n v="418"/>
    <n v="359.48"/>
    <n v="418"/>
    <n v="0"/>
    <n v="0"/>
    <n v="0"/>
    <s v="F1S USA"/>
    <s v="United States"/>
    <x v="13"/>
    <x v="0"/>
    <n v="0"/>
  </r>
  <r>
    <x v="1"/>
    <x v="1"/>
    <n v="382"/>
    <x v="23"/>
    <n v="28934"/>
    <s v="TE AZCARRAGA ROMANDIA LORENZA MRS"/>
    <d v="2025-05-31T00:00:00"/>
    <s v="0000-00-00"/>
    <s v="VLO"/>
    <x v="2"/>
    <s v="USD"/>
    <n v="418"/>
    <n v="359.48"/>
    <n v="418"/>
    <n v="0"/>
    <n v="0"/>
    <n v="0"/>
    <s v="F1S USA"/>
    <s v="United States"/>
    <x v="13"/>
    <x v="0"/>
    <n v="0"/>
  </r>
  <r>
    <x v="1"/>
    <x v="1"/>
    <n v="382"/>
    <x v="23"/>
    <n v="28934"/>
    <s v="TE AZCARRAGA ROMANDIA LORENZA MRS"/>
    <d v="2025-06-03T00:00:00"/>
    <s v="0000-00-00"/>
    <s v="VLO"/>
    <x v="2"/>
    <s v="USD"/>
    <n v="575.84"/>
    <n v="495.22239999999999"/>
    <n v="575.84"/>
    <n v="90"/>
    <n v="77.400000000000006"/>
    <n v="90"/>
    <s v="F1S USA"/>
    <s v="United States"/>
    <x v="14"/>
    <x v="0"/>
    <n v="0.15629341483745485"/>
  </r>
  <r>
    <x v="1"/>
    <x v="1"/>
    <n v="382"/>
    <x v="23"/>
    <n v="28934"/>
    <s v="TE ZUNIGA GUTIERREZ FRANCISCO HERNALDO MR"/>
    <d v="2025-06-03T00:00:00"/>
    <s v="0000-00-00"/>
    <s v="VLO"/>
    <x v="2"/>
    <s v="USD"/>
    <n v="575.84"/>
    <n v="495.22239999999999"/>
    <n v="575.84"/>
    <n v="90"/>
    <n v="77.400000000000006"/>
    <n v="90"/>
    <s v="F1S USA"/>
    <s v="United States"/>
    <x v="14"/>
    <x v="0"/>
    <n v="0.15629341483745485"/>
  </r>
  <r>
    <x v="1"/>
    <x v="1"/>
    <n v="383"/>
    <x v="16"/>
    <n v="27301"/>
    <s v="Vuelo MEX-CUN-MEX/Sergio Berger"/>
    <d v="2025-07-27T00:00:00"/>
    <d v="2025-07-28T00:00:00"/>
    <s v="VLO"/>
    <x v="2"/>
    <s v="USD"/>
    <n v="788.09"/>
    <n v="677.75739999999996"/>
    <n v="788.09"/>
    <n v="0"/>
    <n v="0"/>
    <n v="0"/>
    <s v="TURISMO EX MAR, S.A. DE C.V."/>
    <s v="Mexico"/>
    <x v="9"/>
    <x v="0"/>
    <n v="0"/>
  </r>
  <r>
    <x v="1"/>
    <x v="1"/>
    <n v="383"/>
    <x v="16"/>
    <n v="27301"/>
    <s v="Vuelo MEX-CUN-MEX/"/>
    <d v="2025-07-27T00:00:00"/>
    <d v="2025-07-28T00:00:00"/>
    <s v="VLO"/>
    <x v="2"/>
    <s v="USD"/>
    <n v="788.08"/>
    <n v="677.74880000000007"/>
    <n v="788.08"/>
    <n v="0"/>
    <n v="0"/>
    <n v="0"/>
    <s v="TURISMO EX MAR, S.A. DE C.V."/>
    <s v="Mexico"/>
    <x v="9"/>
    <x v="0"/>
    <n v="0"/>
  </r>
  <r>
    <x v="1"/>
    <x v="1"/>
    <n v="383"/>
    <x v="16"/>
    <n v="0"/>
    <s v="Fee de emisión"/>
    <d v="2025-07-27T00:00:00"/>
    <d v="2025-07-28T00:00:00"/>
    <s v="HPS"/>
    <x v="1"/>
    <s v="USD"/>
    <n v="70"/>
    <n v="60.199999999999996"/>
    <n v="70"/>
    <n v="70"/>
    <n v="60.199999999999996"/>
    <n v="70"/>
    <s v="FEES"/>
    <n v="0"/>
    <x v="9"/>
    <x v="0"/>
    <n v="1"/>
  </r>
  <r>
    <x v="1"/>
    <x v="1"/>
    <n v="384"/>
    <x v="16"/>
    <n v="28232"/>
    <s v="Hospedaje en Francia"/>
    <d v="2025-06-26T00:00:00"/>
    <d v="2025-06-28T00:00:00"/>
    <s v="HTL"/>
    <x v="4"/>
    <s v="USD"/>
    <n v="2162.3000000000002"/>
    <n v="1859.5780000000002"/>
    <n v="2162.3000000000002"/>
    <n v="180.25"/>
    <n v="155.01499999999999"/>
    <n v="180.25"/>
    <s v="HOTEL DU COUVENT"/>
    <s v="France"/>
    <x v="18"/>
    <x v="0"/>
    <n v="8.3360310780187755E-2"/>
  </r>
  <r>
    <x v="1"/>
    <x v="1"/>
    <n v="384"/>
    <x v="16"/>
    <n v="28232"/>
    <s v="Hospedaje"/>
    <d v="2025-06-26T00:00:00"/>
    <d v="2025-06-28T00:00:00"/>
    <s v="HTL"/>
    <x v="4"/>
    <s v="USD"/>
    <n v="2162.29"/>
    <n v="1859.5693999999999"/>
    <n v="2162.29"/>
    <n v="200.28"/>
    <n v="172.24080000000001"/>
    <n v="200.28"/>
    <s v="HOTEL DU COUVENT"/>
    <s v="France"/>
    <x v="18"/>
    <x v="0"/>
    <n v="9.262402360460438E-2"/>
  </r>
  <r>
    <x v="1"/>
    <x v="1"/>
    <n v="385"/>
    <x v="16"/>
    <n v="28236"/>
    <s v="Hospedaje"/>
    <d v="2025-05-07T00:00:00"/>
    <d v="2025-05-12T00:00:00"/>
    <s v="HTL"/>
    <x v="4"/>
    <s v="USD"/>
    <n v="3000"/>
    <n v="2580"/>
    <n v="3000"/>
    <n v="800"/>
    <n v="688"/>
    <n v="800"/>
    <s v="CAL-A-VIE HEALTH SPA"/>
    <s v="United States"/>
    <x v="52"/>
    <x v="0"/>
    <n v="0.26666666666666666"/>
  </r>
  <r>
    <x v="1"/>
    <x v="1"/>
    <n v="386"/>
    <x v="31"/>
    <n v="28243"/>
    <s v="Pago de Hospedaje"/>
    <d v="2025-03-12T00:00:00"/>
    <d v="2025-03-14T00:00:00"/>
    <s v="HTL"/>
    <x v="4"/>
    <s v="USD"/>
    <n v="740"/>
    <n v="636.4"/>
    <n v="740"/>
    <n v="79.05"/>
    <n v="67.98299999999999"/>
    <n v="79.05"/>
    <s v="ROSEWOOD HOTEL GEORGIA"/>
    <s v="Canada"/>
    <x v="50"/>
    <x v="0"/>
    <n v="0.10682432432432432"/>
  </r>
  <r>
    <x v="1"/>
    <x v="1"/>
    <n v="387"/>
    <x v="16"/>
    <n v="28259"/>
    <s v="Hospedaje en París"/>
    <d v="2025-06-19T00:00:00"/>
    <d v="2025-06-24T00:00:00"/>
    <s v="HTL"/>
    <x v="4"/>
    <s v="USD"/>
    <n v="25787.64"/>
    <n v="22177.3704"/>
    <n v="25787.64"/>
    <n v="2377.84"/>
    <n v="2044.9424000000001"/>
    <n v="2377.84"/>
    <s v="HOTEL AUBEPINE"/>
    <s v="France"/>
    <x v="33"/>
    <x v="0"/>
    <n v="9.2208515397298865E-2"/>
  </r>
  <r>
    <x v="1"/>
    <x v="1"/>
    <n v="388"/>
    <x v="23"/>
    <n v="24812"/>
    <s v="VUELO MAD - NRT - BKK - MAD - JUAN ENRIQUE"/>
    <d v="2025-10-19T00:00:00"/>
    <d v="2025-11-09T00:00:00"/>
    <s v="VLO"/>
    <x v="2"/>
    <s v="USD"/>
    <n v="9058.6"/>
    <n v="7790.3960000000006"/>
    <n v="9058.6"/>
    <n v="0"/>
    <n v="0"/>
    <n v="0"/>
    <s v="Emirates Airlines"/>
    <s v="United Arab Emirates"/>
    <x v="21"/>
    <x v="0"/>
    <n v="0"/>
  </r>
  <r>
    <x v="1"/>
    <x v="1"/>
    <n v="388"/>
    <x v="23"/>
    <n v="24812"/>
    <s v="VUELO MAD - NRT - BKK - MAD - JUAN ENRIQUE"/>
    <d v="2025-10-19T00:00:00"/>
    <d v="2025-11-09T00:00:00"/>
    <s v="VLO"/>
    <x v="2"/>
    <s v="USD"/>
    <n v="9058.6"/>
    <n v="7790.3960000000006"/>
    <n v="9058.6"/>
    <n v="0"/>
    <n v="0"/>
    <n v="0"/>
    <s v="Emirates Airlines"/>
    <s v="United Arab Emirates"/>
    <x v="21"/>
    <x v="0"/>
    <n v="0"/>
  </r>
  <r>
    <x v="1"/>
    <x v="1"/>
    <n v="388"/>
    <x v="23"/>
    <n v="0"/>
    <s v="FEE EMISION"/>
    <d v="2025-10-19T00:00:00"/>
    <d v="2025-11-09T00:00:00"/>
    <s v="HPS"/>
    <x v="1"/>
    <s v="USD"/>
    <n v="70"/>
    <n v="60.199999999999996"/>
    <n v="70"/>
    <n v="70"/>
    <n v="60.199999999999996"/>
    <n v="70"/>
    <s v="FEES"/>
    <n v="0"/>
    <x v="21"/>
    <x v="0"/>
    <n v="1"/>
  </r>
  <r>
    <x v="1"/>
    <x v="1"/>
    <n v="388"/>
    <x v="23"/>
    <n v="25362"/>
    <s v="AMAN 19-25 OCT"/>
    <d v="2025-10-19T00:00:00"/>
    <d v="2025-10-25T00:00:00"/>
    <s v="HTL"/>
    <x v="4"/>
    <s v="USD"/>
    <n v="23223.5"/>
    <n v="19972.21"/>
    <n v="23223.5"/>
    <n v="1802.17"/>
    <n v="1549.8661999999999"/>
    <n v="1802.17"/>
    <s v="AMAN TOKYO"/>
    <s v="Japan"/>
    <x v="21"/>
    <x v="0"/>
    <n v="7.7601136779555199E-2"/>
  </r>
  <r>
    <x v="1"/>
    <x v="1"/>
    <n v="388"/>
    <x v="23"/>
    <n v="28293"/>
    <s v="RITZ KYOTO 26-29 OCT"/>
    <d v="2025-10-26T00:00:00"/>
    <d v="2025-10-30T00:00:00"/>
    <s v="HTL"/>
    <x v="4"/>
    <s v="USD"/>
    <n v="7321.39"/>
    <n v="6296.3954000000003"/>
    <n v="7321.39"/>
    <n v="487.8"/>
    <n v="419.50799999999998"/>
    <n v="487.8"/>
    <s v="THE RITZ CARLTON KYOTO"/>
    <s v="Japan"/>
    <x v="22"/>
    <x v="0"/>
    <n v="6.6626692472331078E-2"/>
  </r>
  <r>
    <x v="1"/>
    <x v="1"/>
    <n v="388"/>
    <x v="23"/>
    <n v="25360"/>
    <s v="LUXURY JAPAN"/>
    <d v="2025-10-24T00:00:00"/>
    <d v="2025-10-30T00:00:00"/>
    <s v="PKT"/>
    <x v="0"/>
    <s v="USD"/>
    <n v="7254"/>
    <n v="6238.44"/>
    <n v="7254"/>
    <n v="1249.05"/>
    <n v="1074.183"/>
    <n v="1249.05"/>
    <s v="Luxury Japan"/>
    <s v="Japan"/>
    <x v="21"/>
    <x v="0"/>
    <n v="0.17218775847808104"/>
  </r>
  <r>
    <x v="1"/>
    <x v="1"/>
    <n v="388"/>
    <x v="23"/>
    <n v="28389"/>
    <s v="ROSEWOOD HKG OCT 30 - 02 NOV"/>
    <d v="2025-10-30T00:00:00"/>
    <d v="2025-11-02T00:00:00"/>
    <s v="HTL"/>
    <x v="4"/>
    <s v="USD"/>
    <n v="2247.41"/>
    <n v="1932.7725999999998"/>
    <n v="2247.41"/>
    <n v="268.2"/>
    <n v="230.65199999999999"/>
    <n v="268.2"/>
    <s v="ROSEWOOD HONG KONG"/>
    <s v="Hong Kong"/>
    <x v="22"/>
    <x v="0"/>
    <n v="0.11933737057323764"/>
  </r>
  <r>
    <x v="1"/>
    <x v="1"/>
    <n v="388"/>
    <x v="23"/>
    <n v="28454"/>
    <s v="FS BANKOK 06-09 NOV"/>
    <d v="2025-11-06T00:00:00"/>
    <d v="2025-11-09T00:00:00"/>
    <s v="HTL"/>
    <x v="4"/>
    <s v="USD"/>
    <n v="2695.57"/>
    <n v="2318.1902"/>
    <n v="2695.57"/>
    <n v="231.1"/>
    <n v="198.74599999999998"/>
    <n v="231.1"/>
    <s v="FOUR SEASONS HOTEL BANGKOK AT CHAO PHRAYA RIVER"/>
    <s v="Thailand"/>
    <x v="34"/>
    <x v="0"/>
    <n v="8.5733258642884433E-2"/>
  </r>
  <r>
    <x v="1"/>
    <x v="1"/>
    <n v="388"/>
    <x v="23"/>
    <n v="28527"/>
    <s v="VUELOS CATHAY - JUAN ENRIQUE"/>
    <d v="2025-10-30T00:00:00"/>
    <d v="2025-11-02T00:00:00"/>
    <s v="VLO"/>
    <x v="2"/>
    <s v="USD"/>
    <n v="2397.5"/>
    <n v="2061.85"/>
    <n v="2397.5"/>
    <n v="0"/>
    <n v="0"/>
    <n v="0"/>
    <s v="Cathay Pacific Airways"/>
    <s v="Hong Kong"/>
    <x v="22"/>
    <x v="0"/>
    <n v="0"/>
  </r>
  <r>
    <x v="1"/>
    <x v="1"/>
    <n v="388"/>
    <x v="23"/>
    <n v="28527"/>
    <s v="VUELOS CATHAY - ADRIANA"/>
    <d v="2025-10-30T00:00:00"/>
    <d v="2025-11-02T00:00:00"/>
    <s v="VLO"/>
    <x v="2"/>
    <s v="USD"/>
    <n v="2397.5"/>
    <n v="2061.85"/>
    <n v="2397.5"/>
    <n v="0"/>
    <n v="0"/>
    <n v="0"/>
    <s v="Cathay Pacific Airways"/>
    <s v="Hong Kong"/>
    <x v="22"/>
    <x v="0"/>
    <n v="0"/>
  </r>
  <r>
    <x v="1"/>
    <x v="1"/>
    <n v="388"/>
    <x v="23"/>
    <n v="27453"/>
    <s v="VUELO THAI AIRWAYS - JUAN ENRIQUE"/>
    <d v="2025-11-06T00:00:00"/>
    <d v="2025-11-06T00:00:00"/>
    <s v="VLO"/>
    <x v="2"/>
    <s v="USD"/>
    <n v="245"/>
    <n v="210.7"/>
    <n v="245"/>
    <n v="0"/>
    <n v="0"/>
    <n v="0"/>
    <s v="Thai Airways Intl"/>
    <s v="Thailand"/>
    <x v="34"/>
    <x v="0"/>
    <n v="0"/>
  </r>
  <r>
    <x v="1"/>
    <x v="1"/>
    <n v="388"/>
    <x v="23"/>
    <n v="27453"/>
    <s v="VUELO THAI AIRWAYS - ADRIANA"/>
    <d v="2025-11-06T00:00:00"/>
    <d v="2025-11-06T00:00:00"/>
    <s v="VLO"/>
    <x v="2"/>
    <s v="USD"/>
    <n v="245"/>
    <n v="210.7"/>
    <n v="245"/>
    <n v="0"/>
    <n v="0"/>
    <n v="0"/>
    <s v="Thai Airways Intl"/>
    <s v="Thailand"/>
    <x v="34"/>
    <x v="0"/>
    <n v="0"/>
  </r>
  <r>
    <x v="1"/>
    <x v="1"/>
    <n v="388"/>
    <x v="23"/>
    <n v="0"/>
    <s v="FEE DE EMISION"/>
    <d v="2025-10-19T00:00:00"/>
    <d v="2025-11-09T00:00:00"/>
    <s v="HPS"/>
    <x v="1"/>
    <s v="USD"/>
    <n v="70"/>
    <n v="60.199999999999996"/>
    <n v="70"/>
    <n v="70"/>
    <n v="60.199999999999996"/>
    <n v="70"/>
    <s v="FEES"/>
    <n v="0"/>
    <x v="21"/>
    <x v="0"/>
    <n v="1"/>
  </r>
  <r>
    <x v="1"/>
    <x v="1"/>
    <n v="388"/>
    <x v="23"/>
    <n v="28539"/>
    <s v="TOURS &amp; TRASLADOS HKG"/>
    <d v="2025-10-30T00:00:00"/>
    <d v="2025-11-02T00:00:00"/>
    <s v="PKT"/>
    <x v="0"/>
    <s v="USD"/>
    <n v="645"/>
    <n v="554.70000000000005"/>
    <n v="645"/>
    <n v="97"/>
    <n v="83.42"/>
    <n v="97"/>
    <s v="CHINA A LA CARTA"/>
    <s v="China"/>
    <x v="22"/>
    <x v="0"/>
    <n v="0.15038759689922482"/>
  </r>
  <r>
    <x v="1"/>
    <x v="1"/>
    <n v="388"/>
    <x v="23"/>
    <n v="28731"/>
    <s v="SERVICIOS BANGKOK"/>
    <d v="2025-11-06T00:00:00"/>
    <d v="2025-11-08T00:00:00"/>
    <s v="PKT"/>
    <x v="0"/>
    <s v="USD"/>
    <n v="930"/>
    <n v="799.8"/>
    <n v="930"/>
    <n v="140"/>
    <n v="120.39999999999999"/>
    <n v="140"/>
    <s v="ASIA EXOTICA"/>
    <s v="Thailand"/>
    <x v="34"/>
    <x v="0"/>
    <n v="0.15053763440860216"/>
  </r>
  <r>
    <x v="1"/>
    <x v="1"/>
    <n v="388"/>
    <x v="23"/>
    <n v="31015"/>
    <s v="AMANPURI 2-6 NOV"/>
    <d v="2025-11-02T00:00:00"/>
    <d v="2025-11-06T00:00:00"/>
    <s v="HTL"/>
    <x v="4"/>
    <s v="USD"/>
    <n v="8071.6"/>
    <n v="6941.576"/>
    <n v="8071.6"/>
    <n v="958.8"/>
    <n v="824.56799999999998"/>
    <n v="958.8"/>
    <s v="AMANPURI"/>
    <s v="Thailand"/>
    <x v="34"/>
    <x v="0"/>
    <n v="0.11878685762426283"/>
  </r>
  <r>
    <x v="1"/>
    <x v="1"/>
    <n v="389"/>
    <x v="23"/>
    <n v="24812"/>
    <s v="VUELO MAD - NRT - BKK - MAD - PABLO BARRIO"/>
    <d v="2025-10-19T00:00:00"/>
    <d v="2025-11-09T00:00:00"/>
    <s v="VLO"/>
    <x v="2"/>
    <s v="USD"/>
    <n v="9734.5"/>
    <n v="8371.67"/>
    <n v="9734.5"/>
    <n v="0"/>
    <n v="0"/>
    <n v="0"/>
    <s v="Emirates Airlines"/>
    <s v="United Arab Emirates"/>
    <x v="21"/>
    <x v="0"/>
    <n v="0"/>
  </r>
  <r>
    <x v="1"/>
    <x v="1"/>
    <n v="389"/>
    <x v="23"/>
    <n v="24812"/>
    <s v="VUELO MAD - NRT - BKK - MAD - ISABEL ROMER"/>
    <d v="2025-10-19T00:00:00"/>
    <d v="2025-11-09T00:00:00"/>
    <s v="VLO"/>
    <x v="2"/>
    <s v="USD"/>
    <n v="9734.5"/>
    <n v="8371.67"/>
    <n v="9734.5"/>
    <n v="0"/>
    <n v="0"/>
    <n v="0"/>
    <s v="Emirates Airlines"/>
    <s v="United Arab Emirates"/>
    <x v="21"/>
    <x v="0"/>
    <n v="0"/>
  </r>
  <r>
    <x v="1"/>
    <x v="1"/>
    <n v="389"/>
    <x v="23"/>
    <n v="0"/>
    <s v="FEE DE EMISION"/>
    <d v="2025-10-19T00:00:00"/>
    <d v="2025-11-09T00:00:00"/>
    <s v="HPS"/>
    <x v="1"/>
    <s v="USD"/>
    <n v="70"/>
    <n v="60.199999999999996"/>
    <n v="70"/>
    <n v="70"/>
    <n v="60.199999999999996"/>
    <n v="70"/>
    <s v="FEES"/>
    <n v="0"/>
    <x v="21"/>
    <x v="0"/>
    <n v="1"/>
  </r>
  <r>
    <x v="1"/>
    <x v="1"/>
    <n v="389"/>
    <x v="23"/>
    <n v="28293"/>
    <s v="RITZ KYOTO 26-29 OCT"/>
    <d v="2025-10-26T00:00:00"/>
    <d v="2025-10-30T00:00:00"/>
    <s v="HTL"/>
    <x v="4"/>
    <s v="USD"/>
    <n v="7321.39"/>
    <n v="6296.3954000000003"/>
    <n v="7321.39"/>
    <n v="487.8"/>
    <n v="419.50799999999998"/>
    <n v="487.8"/>
    <s v="THE RITZ CARLTON KYOTO"/>
    <s v="Japan"/>
    <x v="22"/>
    <x v="0"/>
    <n v="6.6626692472331078E-2"/>
  </r>
  <r>
    <x v="1"/>
    <x v="1"/>
    <n v="389"/>
    <x v="23"/>
    <n v="25362"/>
    <s v="AMAN TOKYO 20-25 OCT"/>
    <d v="2025-10-20T00:00:00"/>
    <d v="2025-10-25T00:00:00"/>
    <s v="HTL"/>
    <x v="4"/>
    <s v="USD"/>
    <n v="19095.8"/>
    <n v="16422.387999999999"/>
    <n v="19095.8"/>
    <n v="1494.99"/>
    <n v="1285.6913999999999"/>
    <n v="1494.99"/>
    <s v="AMAN TOKYO"/>
    <s v="Japan"/>
    <x v="21"/>
    <x v="0"/>
    <n v="7.8288943118382054E-2"/>
  </r>
  <r>
    <x v="1"/>
    <x v="1"/>
    <n v="389"/>
    <x v="23"/>
    <n v="25360"/>
    <s v="SERVICIOS LUXURY JAPAN"/>
    <d v="2025-10-24T00:00:00"/>
    <d v="2025-10-30T00:00:00"/>
    <s v="PKT"/>
    <x v="0"/>
    <s v="USD"/>
    <n v="7452"/>
    <n v="6408.72"/>
    <n v="7452"/>
    <n v="1236.02"/>
    <n v="1062.9772"/>
    <n v="1236.02"/>
    <s v="Luxury Japan"/>
    <s v="Japan"/>
    <x v="21"/>
    <x v="0"/>
    <n v="0.1658641975308642"/>
  </r>
  <r>
    <x v="1"/>
    <x v="1"/>
    <n v="389"/>
    <x v="23"/>
    <n v="28389"/>
    <s v="ROSEWOOD HKG 30 OCT - 02 NOV"/>
    <d v="2025-10-30T00:00:00"/>
    <d v="2025-11-02T00:00:00"/>
    <s v="HTL"/>
    <x v="4"/>
    <s v="USD"/>
    <n v="2247.41"/>
    <n v="1932.7725999999998"/>
    <n v="2247.41"/>
    <n v="268.2"/>
    <n v="230.65199999999999"/>
    <n v="268.2"/>
    <s v="ROSEWOOD HONG KONG"/>
    <s v="Hong Kong"/>
    <x v="22"/>
    <x v="0"/>
    <n v="0.11933737057323764"/>
  </r>
  <r>
    <x v="1"/>
    <x v="1"/>
    <n v="389"/>
    <x v="23"/>
    <n v="28454"/>
    <s v="FS BANGKOK 06-09 NOV"/>
    <d v="2025-11-06T00:00:00"/>
    <d v="2025-11-09T00:00:00"/>
    <s v="HTL"/>
    <x v="4"/>
    <s v="USD"/>
    <n v="2695.57"/>
    <n v="2318.1902"/>
    <n v="2695.57"/>
    <n v="231.1"/>
    <n v="198.74599999999998"/>
    <n v="231.1"/>
    <s v="FOUR SEASONS HOTEL BANGKOK AT CHAO PHRAYA RIVER"/>
    <s v="Thailand"/>
    <x v="34"/>
    <x v="0"/>
    <n v="8.5733258642884433E-2"/>
  </r>
  <r>
    <x v="1"/>
    <x v="1"/>
    <n v="389"/>
    <x v="23"/>
    <n v="27453"/>
    <s v="VUELO THAI AIRWAYS - PABLO"/>
    <d v="2025-11-06T00:00:00"/>
    <d v="2025-11-06T00:00:00"/>
    <s v="VLO"/>
    <x v="2"/>
    <s v="USD"/>
    <n v="245"/>
    <n v="210.7"/>
    <n v="245"/>
    <n v="0"/>
    <n v="0"/>
    <n v="0"/>
    <s v="Thai Airways Intl"/>
    <s v="Thailand"/>
    <x v="34"/>
    <x v="0"/>
    <n v="0"/>
  </r>
  <r>
    <x v="1"/>
    <x v="1"/>
    <n v="389"/>
    <x v="23"/>
    <n v="27453"/>
    <s v="VUELO THAI AIRWAYS - ISABEL"/>
    <d v="2025-11-06T00:00:00"/>
    <d v="2025-11-06T00:00:00"/>
    <s v="VLO"/>
    <x v="2"/>
    <s v="USD"/>
    <n v="245"/>
    <n v="210.7"/>
    <n v="245"/>
    <n v="0"/>
    <n v="0"/>
    <n v="0"/>
    <s v="Thai Airways Intl"/>
    <s v="Thailand"/>
    <x v="34"/>
    <x v="0"/>
    <n v="0"/>
  </r>
  <r>
    <x v="1"/>
    <x v="1"/>
    <n v="389"/>
    <x v="23"/>
    <n v="28527"/>
    <s v="VUELOS CATHAY - PABLO"/>
    <d v="2025-11-06T00:00:00"/>
    <d v="2025-11-06T00:00:00"/>
    <s v="VLO"/>
    <x v="2"/>
    <s v="USD"/>
    <n v="2397.5"/>
    <n v="2061.85"/>
    <n v="2397.5"/>
    <n v="0"/>
    <n v="0"/>
    <n v="0"/>
    <s v="Cathay Pacific Airways"/>
    <s v="Hong Kong"/>
    <x v="34"/>
    <x v="0"/>
    <n v="0"/>
  </r>
  <r>
    <x v="1"/>
    <x v="1"/>
    <n v="389"/>
    <x v="23"/>
    <n v="28527"/>
    <s v="VUELOS CATHAY - ISABEL"/>
    <d v="2025-11-06T00:00:00"/>
    <d v="2025-11-06T00:00:00"/>
    <s v="VLO"/>
    <x v="2"/>
    <s v="USD"/>
    <n v="2397.5"/>
    <n v="2061.85"/>
    <n v="2397.5"/>
    <n v="0"/>
    <n v="0"/>
    <n v="0"/>
    <s v="Cathay Pacific Airways"/>
    <s v="Hong Kong"/>
    <x v="34"/>
    <x v="0"/>
    <n v="0"/>
  </r>
  <r>
    <x v="1"/>
    <x v="1"/>
    <n v="389"/>
    <x v="23"/>
    <n v="0"/>
    <s v="FEE DE EMISION"/>
    <d v="2025-11-06T00:00:00"/>
    <d v="2025-11-06T00:00:00"/>
    <s v="HPS"/>
    <x v="1"/>
    <s v="USD"/>
    <n v="70"/>
    <n v="60.199999999999996"/>
    <n v="70"/>
    <n v="70"/>
    <n v="60.199999999999996"/>
    <n v="70"/>
    <s v="FEES"/>
    <n v="0"/>
    <x v="34"/>
    <x v="0"/>
    <n v="1"/>
  </r>
  <r>
    <x v="1"/>
    <x v="1"/>
    <n v="389"/>
    <x v="23"/>
    <n v="28539"/>
    <s v="TOUR &amp; TRASLADOS HKG"/>
    <d v="2025-10-30T00:00:00"/>
    <d v="2025-11-02T00:00:00"/>
    <s v="PKT"/>
    <x v="0"/>
    <s v="USD"/>
    <n v="645"/>
    <n v="554.70000000000005"/>
    <n v="645"/>
    <n v="97"/>
    <n v="83.42"/>
    <n v="97"/>
    <s v="CHINA A LA CARTA"/>
    <s v="China"/>
    <x v="22"/>
    <x v="0"/>
    <n v="0.15038759689922482"/>
  </r>
  <r>
    <x v="1"/>
    <x v="1"/>
    <n v="389"/>
    <x v="23"/>
    <n v="28731"/>
    <s v="SERVICIOS BANGKOK"/>
    <d v="2025-11-06T00:00:00"/>
    <d v="2025-11-08T00:00:00"/>
    <s v="PKT"/>
    <x v="0"/>
    <s v="USD"/>
    <n v="930"/>
    <n v="799.8"/>
    <n v="930"/>
    <n v="140"/>
    <n v="120.39999999999999"/>
    <n v="140"/>
    <s v="ASIA EXOTICA"/>
    <s v="Thailand"/>
    <x v="34"/>
    <x v="0"/>
    <n v="0.15053763440860216"/>
  </r>
  <r>
    <x v="1"/>
    <x v="1"/>
    <n v="389"/>
    <x v="23"/>
    <n v="31015"/>
    <s v="AMANPURI 2-6 NOV"/>
    <d v="2025-11-02T00:00:00"/>
    <d v="2025-11-06T00:00:00"/>
    <s v="HTL"/>
    <x v="4"/>
    <s v="USD"/>
    <n v="8071.6"/>
    <n v="6941.576"/>
    <n v="8071.6"/>
    <n v="958.8"/>
    <n v="824.56799999999998"/>
    <n v="958.8"/>
    <s v="AMANPURI"/>
    <s v="Thailand"/>
    <x v="34"/>
    <x v="0"/>
    <n v="0.11878685762426283"/>
  </r>
  <r>
    <x v="1"/>
    <x v="1"/>
    <n v="390"/>
    <x v="20"/>
    <n v="25024"/>
    <s v="VUELO MAD SCQ MAD"/>
    <d v="2025-09-24T00:00:00"/>
    <d v="2025-10-04T00:00:00"/>
    <s v="VLO"/>
    <x v="2"/>
    <s v="MXN"/>
    <n v="14312"/>
    <n v="686.976"/>
    <n v="801.47199999999998"/>
    <n v="0"/>
    <n v="0"/>
    <n v="0"/>
    <s v="Iberia"/>
    <s v="Spain"/>
    <x v="26"/>
    <x v="0"/>
    <n v="0"/>
  </r>
  <r>
    <x v="1"/>
    <x v="1"/>
    <n v="390"/>
    <x v="20"/>
    <n v="25024"/>
    <s v="VUELO MAD SCQ MAD"/>
    <d v="2025-09-24T00:00:00"/>
    <d v="2025-10-04T00:00:00"/>
    <s v="VLO"/>
    <x v="2"/>
    <s v="MXN"/>
    <n v="14312"/>
    <n v="686.976"/>
    <n v="801.47199999999998"/>
    <n v="0"/>
    <n v="0"/>
    <n v="0"/>
    <s v="Iberia"/>
    <s v="Spain"/>
    <x v="26"/>
    <x v="0"/>
    <n v="0"/>
  </r>
  <r>
    <x v="1"/>
    <x v="1"/>
    <n v="390"/>
    <x v="20"/>
    <n v="25024"/>
    <s v="VUELO MAD SCQ MAD"/>
    <d v="2025-09-24T00:00:00"/>
    <d v="2025-10-04T00:00:00"/>
    <s v="VLO"/>
    <x v="2"/>
    <s v="MXN"/>
    <n v="16353"/>
    <n v="784.94399999999996"/>
    <n v="915.76800000000003"/>
    <n v="0"/>
    <n v="0"/>
    <n v="0"/>
    <s v="Iberia"/>
    <s v="Spain"/>
    <x v="26"/>
    <x v="0"/>
    <n v="0"/>
  </r>
  <r>
    <x v="1"/>
    <x v="1"/>
    <n v="390"/>
    <x v="20"/>
    <n v="0"/>
    <s v="FEE POR EMISION DE BOLETO"/>
    <d v="2025-09-24T00:00:00"/>
    <d v="2025-10-04T00:00:00"/>
    <s v="HPS"/>
    <x v="1"/>
    <s v="MXN"/>
    <n v="700"/>
    <n v="33.6"/>
    <n v="39.200000000000003"/>
    <n v="700"/>
    <n v="33.6"/>
    <n v="39.200000000000003"/>
    <s v="FEES"/>
    <n v="0"/>
    <x v="26"/>
    <x v="0"/>
    <n v="1"/>
  </r>
  <r>
    <x v="1"/>
    <x v="1"/>
    <n v="390"/>
    <x v="20"/>
    <n v="0"/>
    <s v="FEE POR EMISION DE BOLETO"/>
    <d v="2025-09-24T00:00:00"/>
    <d v="2025-10-04T00:00:00"/>
    <s v="HPS"/>
    <x v="1"/>
    <s v="MXN"/>
    <n v="700"/>
    <n v="33.6"/>
    <n v="39.200000000000003"/>
    <n v="700"/>
    <n v="33.6"/>
    <n v="39.200000000000003"/>
    <s v="FEES"/>
    <n v="0"/>
    <x v="26"/>
    <x v="0"/>
    <n v="1"/>
  </r>
  <r>
    <x v="1"/>
    <x v="1"/>
    <n v="390"/>
    <x v="20"/>
    <n v="0"/>
    <s v="FEE POR EMISION DE BOLETO"/>
    <d v="2025-09-24T00:00:00"/>
    <d v="2025-10-04T00:00:00"/>
    <s v="HPS"/>
    <x v="1"/>
    <s v="MXN"/>
    <n v="700"/>
    <n v="33.6"/>
    <n v="39.200000000000003"/>
    <n v="700"/>
    <n v="33.6"/>
    <n v="39.200000000000003"/>
    <s v="FEES"/>
    <n v="0"/>
    <x v="26"/>
    <x v="0"/>
    <n v="1"/>
  </r>
  <r>
    <x v="1"/>
    <x v="1"/>
    <n v="390"/>
    <x v="20"/>
    <n v="25024"/>
    <s v="VUELO MAD SCQ MAD"/>
    <d v="2025-09-24T00:00:00"/>
    <d v="2025-10-04T00:00:00"/>
    <s v="VLO"/>
    <x v="2"/>
    <s v="MXN"/>
    <n v="10042"/>
    <n v="482.01600000000002"/>
    <n v="562.35199999999998"/>
    <n v="0"/>
    <n v="0"/>
    <n v="0"/>
    <s v="Iberia"/>
    <s v="Spain"/>
    <x v="26"/>
    <x v="0"/>
    <n v="0"/>
  </r>
  <r>
    <x v="1"/>
    <x v="1"/>
    <n v="390"/>
    <x v="20"/>
    <n v="0"/>
    <s v="FEE POR EMISION DE BOLETO"/>
    <d v="2025-09-24T00:00:00"/>
    <d v="2025-10-04T00:00:00"/>
    <s v="HPS"/>
    <x v="1"/>
    <s v="MXN"/>
    <n v="700"/>
    <n v="33.6"/>
    <n v="39.200000000000003"/>
    <n v="700"/>
    <n v="33.6"/>
    <n v="39.200000000000003"/>
    <s v="FEES"/>
    <n v="0"/>
    <x v="26"/>
    <x v="0"/>
    <n v="1"/>
  </r>
  <r>
    <x v="1"/>
    <x v="1"/>
    <n v="390"/>
    <x v="20"/>
    <n v="26232"/>
    <s v="Itinerario Camino de Santiago"/>
    <d v="2025-09-24T00:00:00"/>
    <d v="2025-10-04T00:00:00"/>
    <s v="PKT"/>
    <x v="0"/>
    <s v="MXN"/>
    <n v="1004603.15"/>
    <n v="48220.951200000003"/>
    <n v="56257.776400000002"/>
    <n v="198965.4"/>
    <n v="9550.3392000000003"/>
    <n v="11142.062400000001"/>
    <s v="Exclusive Spain/Tailor-Made Travel"/>
    <s v="Spain"/>
    <x v="26"/>
    <x v="0"/>
    <n v="0.19805372897745743"/>
  </r>
  <r>
    <x v="1"/>
    <x v="1"/>
    <n v="390"/>
    <x v="20"/>
    <n v="28839"/>
    <s v="Estadia hotel Madrid"/>
    <d v="2025-09-24T00:00:00"/>
    <d v="2025-09-26T00:00:00"/>
    <s v="HTL"/>
    <x v="4"/>
    <s v="MXN"/>
    <n v="18307.18"/>
    <n v="878.74464"/>
    <n v="1025.20208"/>
    <n v="3800"/>
    <n v="182.4"/>
    <n v="212.8"/>
    <s v="SANTO MAURO, A LUXURY COLLECTION HOTEL, MADRID"/>
    <s v="Spain"/>
    <x v="26"/>
    <x v="0"/>
    <n v="0.20756883364887438"/>
  </r>
  <r>
    <x v="1"/>
    <x v="1"/>
    <n v="390"/>
    <x v="20"/>
    <n v="28839"/>
    <s v="Estadia Madrid"/>
    <d v="2025-09-25T00:00:00"/>
    <d v="2025-09-26T00:00:00"/>
    <s v="HTL"/>
    <x v="4"/>
    <s v="MXN"/>
    <n v="9153.59"/>
    <n v="439.37232"/>
    <n v="512.60104000000001"/>
    <n v="1585.27"/>
    <n v="76.092960000000005"/>
    <n v="88.775120000000001"/>
    <s v="SANTO MAURO, A LUXURY COLLECTION HOTEL, MADRID"/>
    <s v="Spain"/>
    <x v="26"/>
    <x v="0"/>
    <n v="0.1731856025887111"/>
  </r>
  <r>
    <x v="1"/>
    <x v="1"/>
    <n v="391"/>
    <x v="23"/>
    <n v="25362"/>
    <s v="AMAN 19-25 OCT"/>
    <d v="2025-10-19T00:00:00"/>
    <d v="2025-10-25T00:00:00"/>
    <s v="HTL"/>
    <x v="4"/>
    <s v="USD"/>
    <n v="23223.5"/>
    <n v="19972.21"/>
    <n v="23223.5"/>
    <n v="1802.17"/>
    <n v="1549.8661999999999"/>
    <n v="1802.17"/>
    <s v="AMAN TOKYO"/>
    <s v="Japan"/>
    <x v="21"/>
    <x v="0"/>
    <n v="7.7601136779555199E-2"/>
  </r>
  <r>
    <x v="1"/>
    <x v="1"/>
    <n v="391"/>
    <x v="23"/>
    <n v="25024"/>
    <s v="VUELO MAD - TOKYO - MARIO"/>
    <d v="2025-10-19T00:00:00"/>
    <d v="2025-10-25T00:00:00"/>
    <s v="VLO"/>
    <x v="2"/>
    <s v="USD"/>
    <n v="5196.7"/>
    <n v="4469.1619999999994"/>
    <n v="5196.7"/>
    <n v="0"/>
    <n v="0"/>
    <n v="0"/>
    <s v="Iberia"/>
    <s v="Spain"/>
    <x v="21"/>
    <x v="0"/>
    <n v="0"/>
  </r>
  <r>
    <x v="1"/>
    <x v="1"/>
    <n v="391"/>
    <x v="23"/>
    <n v="25024"/>
    <s v="VUELO MAD - TOKYO - FANY"/>
    <d v="2025-10-19T00:00:00"/>
    <d v="2025-10-25T00:00:00"/>
    <s v="VLO"/>
    <x v="2"/>
    <s v="USD"/>
    <n v="5196.7"/>
    <n v="4469.1619999999994"/>
    <n v="5196.7"/>
    <n v="0"/>
    <n v="0"/>
    <n v="0"/>
    <s v="Iberia"/>
    <s v="Spain"/>
    <x v="21"/>
    <x v="0"/>
    <n v="0"/>
  </r>
  <r>
    <x v="1"/>
    <x v="1"/>
    <n v="391"/>
    <x v="23"/>
    <n v="24812"/>
    <s v="VUELO BKK - MAD - EMIRATES - MARIO"/>
    <d v="2025-10-19T00:00:00"/>
    <d v="2025-10-25T00:00:00"/>
    <s v="VLO"/>
    <x v="2"/>
    <s v="USD"/>
    <n v="3943.6"/>
    <n v="3391.4960000000001"/>
    <n v="3943.6"/>
    <n v="0"/>
    <n v="0"/>
    <n v="0"/>
    <s v="Emirates Airlines"/>
    <s v="United Arab Emirates"/>
    <x v="21"/>
    <x v="0"/>
    <n v="0"/>
  </r>
  <r>
    <x v="1"/>
    <x v="1"/>
    <n v="391"/>
    <x v="23"/>
    <n v="24812"/>
    <s v="VUELO BKK - MAD - EMIRATES - FANY"/>
    <d v="2025-10-19T00:00:00"/>
    <d v="2025-10-25T00:00:00"/>
    <s v="VLO"/>
    <x v="2"/>
    <s v="USD"/>
    <n v="3943.6"/>
    <n v="3391.4960000000001"/>
    <n v="3943.6"/>
    <n v="0"/>
    <n v="0"/>
    <n v="0"/>
    <s v="Emirates Airlines"/>
    <s v="United Arab Emirates"/>
    <x v="21"/>
    <x v="0"/>
    <n v="0"/>
  </r>
  <r>
    <x v="1"/>
    <x v="1"/>
    <n v="391"/>
    <x v="23"/>
    <n v="0"/>
    <s v="FEE DE EMISION"/>
    <d v="2025-10-19T00:00:00"/>
    <d v="2025-10-25T00:00:00"/>
    <s v="HPS"/>
    <x v="1"/>
    <s v="USD"/>
    <n v="70"/>
    <n v="60.199999999999996"/>
    <n v="70"/>
    <n v="70"/>
    <n v="60.199999999999996"/>
    <n v="70"/>
    <s v="FEES"/>
    <n v="0"/>
    <x v="21"/>
    <x v="0"/>
    <n v="1"/>
  </r>
  <r>
    <x v="1"/>
    <x v="1"/>
    <n v="391"/>
    <x v="23"/>
    <n v="28293"/>
    <s v="RITZ KYOTO 26-29 OCT"/>
    <d v="2025-10-26T00:00:00"/>
    <d v="2025-10-30T00:00:00"/>
    <s v="HTL"/>
    <x v="4"/>
    <s v="USD"/>
    <n v="7321.39"/>
    <n v="6296.3954000000003"/>
    <n v="7321.39"/>
    <n v="487.8"/>
    <n v="419.50799999999998"/>
    <n v="487.8"/>
    <s v="THE RITZ CARLTON KYOTO"/>
    <s v="Japan"/>
    <x v="22"/>
    <x v="0"/>
    <n v="6.6626692472331078E-2"/>
  </r>
  <r>
    <x v="1"/>
    <x v="1"/>
    <n v="391"/>
    <x v="23"/>
    <n v="25360"/>
    <s v="SERVICIOS LUXURY JAPAN"/>
    <d v="2025-10-24T00:00:00"/>
    <d v="2025-10-30T00:00:00"/>
    <s v="PKT"/>
    <x v="0"/>
    <s v="USD"/>
    <n v="7121"/>
    <n v="6124.0599999999995"/>
    <n v="7121"/>
    <n v="1233.07"/>
    <n v="1060.4402"/>
    <n v="1233.07"/>
    <s v="Luxury Japan"/>
    <s v="Japan"/>
    <x v="21"/>
    <x v="0"/>
    <n v="0.17315966858587276"/>
  </r>
  <r>
    <x v="1"/>
    <x v="1"/>
    <n v="391"/>
    <x v="23"/>
    <n v="28389"/>
    <s v="ROSEWOOD HKG OCT 30-02 NOV"/>
    <d v="2025-10-30T00:00:00"/>
    <d v="2025-11-02T00:00:00"/>
    <s v="HTL"/>
    <x v="4"/>
    <s v="USD"/>
    <n v="2247.41"/>
    <n v="1932.7725999999998"/>
    <n v="2247.41"/>
    <n v="268.2"/>
    <n v="230.65199999999999"/>
    <n v="268.2"/>
    <s v="ROSEWOOD HONG KONG"/>
    <s v="Hong Kong"/>
    <x v="22"/>
    <x v="0"/>
    <n v="0.11933737057323764"/>
  </r>
  <r>
    <x v="1"/>
    <x v="1"/>
    <n v="391"/>
    <x v="23"/>
    <n v="25024"/>
    <s v="ASIENTO FANY"/>
    <d v="2025-10-18T00:00:00"/>
    <d v="2025-10-18T00:00:00"/>
    <s v="VLO"/>
    <x v="2"/>
    <s v="USD"/>
    <n v="32"/>
    <n v="27.52"/>
    <n v="32"/>
    <n v="0"/>
    <n v="0"/>
    <n v="0"/>
    <s v="Iberia"/>
    <s v="Spain"/>
    <x v="25"/>
    <x v="0"/>
    <n v="0"/>
  </r>
  <r>
    <x v="1"/>
    <x v="1"/>
    <n v="391"/>
    <x v="23"/>
    <n v="28454"/>
    <s v="FS BANGKOK 06-09 NOV"/>
    <d v="2025-11-06T00:00:00"/>
    <d v="2025-11-09T00:00:00"/>
    <s v="HTL"/>
    <x v="4"/>
    <s v="USD"/>
    <n v="2695.57"/>
    <n v="2318.1902"/>
    <n v="2695.57"/>
    <n v="231.1"/>
    <n v="198.74599999999998"/>
    <n v="231.1"/>
    <s v="FOUR SEASONS HOTEL BANGKOK AT CHAO PHRAYA RIVER"/>
    <s v="Thailand"/>
    <x v="34"/>
    <x v="0"/>
    <n v="8.5733258642884433E-2"/>
  </r>
  <r>
    <x v="1"/>
    <x v="1"/>
    <n v="391"/>
    <x v="23"/>
    <n v="28527"/>
    <s v="VUELOS CATHAY - FANY"/>
    <d v="2025-10-30T00:00:00"/>
    <d v="2025-11-02T00:00:00"/>
    <s v="VLO"/>
    <x v="2"/>
    <s v="USD"/>
    <n v="2397.5"/>
    <n v="2061.85"/>
    <n v="2397.5"/>
    <n v="0"/>
    <n v="0"/>
    <n v="0"/>
    <s v="Cathay Pacific Airways"/>
    <s v="Hong Kong"/>
    <x v="22"/>
    <x v="0"/>
    <n v="0"/>
  </r>
  <r>
    <x v="1"/>
    <x v="1"/>
    <n v="391"/>
    <x v="23"/>
    <n v="28527"/>
    <s v="VUELOS CATHAY - MARIO"/>
    <d v="2025-10-30T00:00:00"/>
    <d v="2025-11-02T00:00:00"/>
    <s v="VLO"/>
    <x v="2"/>
    <s v="USD"/>
    <n v="2397.5"/>
    <n v="2061.85"/>
    <n v="2397.5"/>
    <n v="0"/>
    <n v="0"/>
    <n v="0"/>
    <s v="Cathay Pacific Airways"/>
    <s v="Hong Kong"/>
    <x v="22"/>
    <x v="0"/>
    <n v="0"/>
  </r>
  <r>
    <x v="1"/>
    <x v="1"/>
    <n v="391"/>
    <x v="23"/>
    <n v="27453"/>
    <s v="VUELO THAI AIRWAYS - FANY"/>
    <d v="2025-10-30T00:00:00"/>
    <d v="2025-11-02T00:00:00"/>
    <s v="VLO"/>
    <x v="2"/>
    <s v="USD"/>
    <n v="245"/>
    <n v="210.7"/>
    <n v="245"/>
    <n v="0"/>
    <n v="0"/>
    <n v="0"/>
    <s v="Thai Airways Intl"/>
    <s v="Thailand"/>
    <x v="22"/>
    <x v="0"/>
    <n v="0"/>
  </r>
  <r>
    <x v="1"/>
    <x v="1"/>
    <n v="391"/>
    <x v="23"/>
    <n v="27453"/>
    <s v="VUELO THAI AIRWAYS - MARIO"/>
    <d v="2025-10-30T00:00:00"/>
    <d v="2025-11-02T00:00:00"/>
    <s v="VLO"/>
    <x v="2"/>
    <s v="USD"/>
    <n v="245"/>
    <n v="210.7"/>
    <n v="245"/>
    <n v="0"/>
    <n v="0"/>
    <n v="0"/>
    <s v="Thai Airways Intl"/>
    <s v="Thailand"/>
    <x v="22"/>
    <x v="0"/>
    <n v="0"/>
  </r>
  <r>
    <x v="1"/>
    <x v="1"/>
    <n v="391"/>
    <x v="23"/>
    <n v="0"/>
    <s v="FEE DE EMISION"/>
    <d v="2025-10-18T00:00:00"/>
    <d v="2025-11-09T00:00:00"/>
    <s v="HPS"/>
    <x v="1"/>
    <s v="USD"/>
    <n v="70"/>
    <n v="60.199999999999996"/>
    <n v="70"/>
    <n v="70"/>
    <n v="60.199999999999996"/>
    <n v="70"/>
    <s v="FEES"/>
    <n v="0"/>
    <x v="25"/>
    <x v="0"/>
    <n v="1"/>
  </r>
  <r>
    <x v="1"/>
    <x v="1"/>
    <n v="391"/>
    <x v="23"/>
    <n v="28539"/>
    <s v="TOUR &amp; TRASLADOS HKG"/>
    <d v="2025-10-30T00:00:00"/>
    <d v="2025-11-02T00:00:00"/>
    <s v="PKT"/>
    <x v="0"/>
    <s v="USD"/>
    <n v="645"/>
    <n v="554.70000000000005"/>
    <n v="645"/>
    <n v="97"/>
    <n v="83.42"/>
    <n v="97"/>
    <s v="CHINA A LA CARTA"/>
    <s v="China"/>
    <x v="22"/>
    <x v="0"/>
    <n v="0.15038759689922482"/>
  </r>
  <r>
    <x v="1"/>
    <x v="1"/>
    <n v="391"/>
    <x v="23"/>
    <n v="28731"/>
    <s v="SERVICIOS BANGKOK"/>
    <d v="2025-11-06T00:00:00"/>
    <d v="2025-11-08T00:00:00"/>
    <s v="PKT"/>
    <x v="0"/>
    <s v="USD"/>
    <n v="930"/>
    <n v="799.8"/>
    <n v="930"/>
    <n v="140"/>
    <n v="120.39999999999999"/>
    <n v="140"/>
    <s v="ASIA EXOTICA"/>
    <s v="Thailand"/>
    <x v="34"/>
    <x v="0"/>
    <n v="0.15053763440860216"/>
  </r>
  <r>
    <x v="1"/>
    <x v="1"/>
    <n v="391"/>
    <x v="23"/>
    <n v="31015"/>
    <s v="AMANPURI 2-6 NOV"/>
    <d v="2025-11-02T00:00:00"/>
    <d v="2025-11-06T00:00:00"/>
    <s v="HTL"/>
    <x v="4"/>
    <s v="USD"/>
    <n v="8071.6"/>
    <n v="6941.576"/>
    <n v="8071.6"/>
    <n v="958.8"/>
    <n v="824.56799999999998"/>
    <n v="958.8"/>
    <s v="AMANPURI"/>
    <s v="Thailand"/>
    <x v="34"/>
    <x v="0"/>
    <n v="0.11878685762426283"/>
  </r>
  <r>
    <x v="1"/>
    <x v="1"/>
    <n v="392"/>
    <x v="23"/>
    <n v="24989"/>
    <s v="RESERVAS ALEXIS BONTE HYATT 29-30 DEC"/>
    <d v="2025-12-29T00:00:00"/>
    <d v="2025-12-30T00:00:00"/>
    <s v="HTL"/>
    <x v="4"/>
    <s v="USD"/>
    <n v="993.02"/>
    <n v="853.99720000000002"/>
    <n v="993.02"/>
    <n v="64.16"/>
    <n v="55.177599999999998"/>
    <n v="64.16"/>
    <s v="HYATT CENTRIC KANAZAWA"/>
    <s v="Japan"/>
    <x v="31"/>
    <x v="0"/>
    <n v="6.4610984673017666E-2"/>
  </r>
  <r>
    <x v="1"/>
    <x v="1"/>
    <n v="392"/>
    <x v="23"/>
    <n v="25360"/>
    <s v="SERVICIOS LUXURY JAPAN"/>
    <d v="2025-12-26T00:00:00"/>
    <d v="2026-01-04T00:00:00"/>
    <s v="PKT"/>
    <x v="0"/>
    <s v="USD"/>
    <n v="26373"/>
    <n v="22680.78"/>
    <n v="26373"/>
    <n v="4903"/>
    <n v="4216.58"/>
    <n v="4903"/>
    <s v="Luxury Japan"/>
    <s v="Japan"/>
    <x v="1"/>
    <x v="0"/>
    <n v="0.18590983202517727"/>
  </r>
  <r>
    <x v="1"/>
    <x v="1"/>
    <n v="392"/>
    <x v="23"/>
    <n v="25365"/>
    <s v="SHINMONZEN 30-02 JAN"/>
    <d v="2025-12-30T00:00:00"/>
    <d v="2026-01-02T00:00:00"/>
    <s v="HTL"/>
    <x v="4"/>
    <s v="USD"/>
    <n v="17925"/>
    <n v="15415.5"/>
    <n v="17925"/>
    <n v="1396.97"/>
    <n v="1201.3942"/>
    <n v="1396.97"/>
    <s v="THE SHINMONZEN"/>
    <s v="Japan"/>
    <x v="31"/>
    <x v="0"/>
    <n v="7.7934170153417012E-2"/>
  </r>
  <r>
    <x v="1"/>
    <x v="1"/>
    <n v="392"/>
    <x v="23"/>
    <n v="23362"/>
    <s v="SKI NISEKO 04-07 JAN"/>
    <d v="2026-01-04T00:00:00"/>
    <d v="2026-01-07T00:00:00"/>
    <s v="PKT"/>
    <x v="0"/>
    <s v="USD"/>
    <n v="13825.66"/>
    <n v="11890.0676"/>
    <n v="13825.66"/>
    <n v="1867.01"/>
    <n v="1605.6286"/>
    <n v="1867.01"/>
    <s v="SKIUSA VACATIONS LLC"/>
    <s v="United States"/>
    <x v="35"/>
    <x v="1"/>
    <n v="0.13503948455263617"/>
  </r>
  <r>
    <x v="1"/>
    <x v="1"/>
    <n v="393"/>
    <x v="22"/>
    <n v="28273"/>
    <s v="HOTEL PITRIZZA"/>
    <d v="2025-07-19T00:00:00"/>
    <d v="2025-07-23T00:00:00"/>
    <s v="HTL"/>
    <x v="4"/>
    <s v="EUR"/>
    <n v="27549.62"/>
    <n v="27549.62"/>
    <n v="31957.559199999996"/>
    <n v="2081.77"/>
    <n v="2081.77"/>
    <n v="2414.8532"/>
    <s v="HOTEL PITRIZZA, COSTA SMERALDA"/>
    <s v="Italy"/>
    <x v="5"/>
    <x v="0"/>
    <n v="7.5564381650273224E-2"/>
  </r>
  <r>
    <x v="1"/>
    <x v="1"/>
    <n v="393"/>
    <x v="22"/>
    <n v="27439"/>
    <s v="COMPRA TKTS FERRY"/>
    <d v="2025-07-19T00:00:00"/>
    <d v="2025-07-19T00:00:00"/>
    <s v="BOL"/>
    <x v="3"/>
    <s v="EUR"/>
    <n v="129.80000000000001"/>
    <n v="129.80000000000001"/>
    <n v="150.56800000000001"/>
    <n v="0"/>
    <n v="0"/>
    <n v="0"/>
    <s v="Ferryhopper"/>
    <s v="Greece"/>
    <x v="5"/>
    <x v="0"/>
    <n v="0"/>
  </r>
  <r>
    <x v="1"/>
    <x v="1"/>
    <n v="393"/>
    <x v="22"/>
    <n v="0"/>
    <s v="FEE COMISION STRIPE"/>
    <d v="2025-07-19T00:00:00"/>
    <d v="2025-07-23T00:00:00"/>
    <s v="HPS"/>
    <x v="1"/>
    <s v="EUR"/>
    <n v="395.61"/>
    <n v="395.61"/>
    <n v="458.9076"/>
    <n v="395.61"/>
    <n v="395.61"/>
    <n v="458.9076"/>
    <s v="FEES"/>
    <n v="0"/>
    <x v="5"/>
    <x v="0"/>
    <n v="1"/>
  </r>
  <r>
    <x v="1"/>
    <x v="1"/>
    <n v="393"/>
    <x v="22"/>
    <n v="29580"/>
    <s v="RENTA AUTO"/>
    <d v="2025-07-19T00:00:00"/>
    <d v="2025-07-23T00:00:00"/>
    <s v="AUT"/>
    <x v="5"/>
    <s v="EUR"/>
    <n v="455.01"/>
    <n v="455.01"/>
    <n v="527.8116"/>
    <n v="0"/>
    <n v="0"/>
    <n v="0"/>
    <s v="CAR &amp; MOPED RENTALS"/>
    <s v="Greece"/>
    <x v="5"/>
    <x v="0"/>
    <n v="0"/>
  </r>
  <r>
    <x v="1"/>
    <x v="1"/>
    <n v="394"/>
    <x v="16"/>
    <n v="27721"/>
    <s v="Vuelo MEX-LHR-MEX/Camila Vainer"/>
    <d v="2025-06-11T00:00:00"/>
    <d v="2025-06-26T00:00:00"/>
    <s v="VLO"/>
    <x v="2"/>
    <s v="USD"/>
    <n v="7188.58"/>
    <n v="6182.1787999999997"/>
    <n v="7188.58"/>
    <n v="0"/>
    <n v="0"/>
    <n v="0"/>
    <s v="TURISMO EXMAR"/>
    <s v="Mexico"/>
    <x v="15"/>
    <x v="0"/>
    <n v="0"/>
  </r>
  <r>
    <x v="1"/>
    <x v="1"/>
    <n v="394"/>
    <x v="16"/>
    <n v="0"/>
    <s v="Fee de emisión Vuelo MEX-LHR-MEX/Camila Vainer"/>
    <d v="2025-06-11T00:00:00"/>
    <d v="2025-06-26T00:00:00"/>
    <s v="HPS"/>
    <x v="1"/>
    <s v="USD"/>
    <n v="35"/>
    <n v="30.099999999999998"/>
    <n v="35"/>
    <n v="35"/>
    <n v="30.099999999999998"/>
    <n v="35"/>
    <s v="FEES"/>
    <n v="0"/>
    <x v="15"/>
    <x v="0"/>
    <n v="1"/>
  </r>
  <r>
    <x v="1"/>
    <x v="1"/>
    <n v="394"/>
    <x v="16"/>
    <n v="25780"/>
    <s v="Traslado LHR - At Sloane"/>
    <d v="2025-06-11T00:00:00"/>
    <d v="2025-06-26T00:00:00"/>
    <s v="TRF"/>
    <x v="5"/>
    <s v="USD"/>
    <n v="243.94"/>
    <n v="209.7884"/>
    <n v="243.94"/>
    <n v="52.05"/>
    <n v="44.762999999999998"/>
    <n v="52.05"/>
    <s v="ROLZO"/>
    <s v="United Kingdom"/>
    <x v="15"/>
    <x v="0"/>
    <n v="0.21337214069033367"/>
  </r>
  <r>
    <x v="1"/>
    <x v="1"/>
    <n v="394"/>
    <x v="16"/>
    <n v="28021"/>
    <s v="Vuelo LHR-ATH/Liora Lozowsky"/>
    <d v="2025-06-22T00:00:00"/>
    <d v="2025-06-26T00:00:00"/>
    <s v="VLO"/>
    <x v="2"/>
    <s v="USD"/>
    <n v="465"/>
    <n v="399.9"/>
    <n v="465"/>
    <n v="0"/>
    <n v="0"/>
    <n v="0"/>
    <s v="AEGEAN AIRLINES"/>
    <s v="Greece"/>
    <x v="18"/>
    <x v="0"/>
    <n v="0"/>
  </r>
  <r>
    <x v="1"/>
    <x v="1"/>
    <n v="394"/>
    <x v="16"/>
    <n v="28021"/>
    <s v="Vuelo LHR-ATH/Camila Vainer"/>
    <d v="2025-06-22T00:00:00"/>
    <d v="2025-06-26T00:00:00"/>
    <s v="VLO"/>
    <x v="2"/>
    <s v="USD"/>
    <n v="465"/>
    <n v="399.9"/>
    <n v="465"/>
    <n v="0"/>
    <n v="0"/>
    <n v="0"/>
    <s v="AEGEAN AIRLINES"/>
    <s v="Greece"/>
    <x v="18"/>
    <x v="0"/>
    <n v="0"/>
  </r>
  <r>
    <x v="1"/>
    <x v="1"/>
    <n v="394"/>
    <x v="16"/>
    <n v="23966"/>
    <s v="Vuelo ATH-LHR/Liora Lozowsky"/>
    <d v="2025-06-22T00:00:00"/>
    <d v="2025-06-26T00:00:00"/>
    <s v="VLO"/>
    <x v="2"/>
    <s v="USD"/>
    <n v="548.20000000000005"/>
    <n v="471.45200000000006"/>
    <n v="548.20000000000005"/>
    <n v="0"/>
    <n v="0"/>
    <n v="0"/>
    <s v="British Airways"/>
    <s v="United Kingdom"/>
    <x v="18"/>
    <x v="0"/>
    <n v="0"/>
  </r>
  <r>
    <x v="1"/>
    <x v="1"/>
    <n v="394"/>
    <x v="16"/>
    <n v="23966"/>
    <s v="Vuelo ATH-LHR/Camila Vainer"/>
    <d v="2025-06-22T00:00:00"/>
    <d v="2025-06-26T00:00:00"/>
    <s v="VLO"/>
    <x v="2"/>
    <s v="USD"/>
    <n v="548.20000000000005"/>
    <n v="471.45200000000006"/>
    <n v="548.20000000000005"/>
    <n v="0"/>
    <n v="0"/>
    <n v="0"/>
    <s v="British Airways"/>
    <s v="United Kingdom"/>
    <x v="18"/>
    <x v="0"/>
    <n v="0"/>
  </r>
  <r>
    <x v="1"/>
    <x v="1"/>
    <n v="394"/>
    <x v="16"/>
    <n v="28021"/>
    <s v="Otros cargos LHR-ATH-LHR/Liora Lozowsky"/>
    <d v="2025-06-11T00:00:00"/>
    <d v="2025-06-26T00:00:00"/>
    <s v="VLO"/>
    <x v="2"/>
    <s v="USD"/>
    <n v="0"/>
    <n v="0"/>
    <n v="0"/>
    <n v="0"/>
    <n v="0"/>
    <n v="0"/>
    <s v="AEGEAN AIRLINES"/>
    <s v="Greece"/>
    <x v="15"/>
    <x v="0"/>
    <s v="0"/>
  </r>
  <r>
    <x v="1"/>
    <x v="1"/>
    <n v="394"/>
    <x v="16"/>
    <n v="28021"/>
    <s v="Otros cargos LHR-ATH-LHR/Camila Vainer"/>
    <d v="2025-06-11T00:00:00"/>
    <d v="2025-06-26T00:00:00"/>
    <s v="VLO"/>
    <x v="2"/>
    <s v="USD"/>
    <n v="0"/>
    <n v="0"/>
    <n v="0"/>
    <n v="0"/>
    <n v="0"/>
    <n v="0"/>
    <s v="AEGEAN AIRLINES"/>
    <s v="Greece"/>
    <x v="15"/>
    <x v="0"/>
    <s v="0"/>
  </r>
  <r>
    <x v="1"/>
    <x v="1"/>
    <n v="394"/>
    <x v="16"/>
    <n v="0"/>
    <s v="Fee de emisión MECFKR"/>
    <d v="2025-06-11T00:00:00"/>
    <d v="2025-06-26T00:00:00"/>
    <s v="HPS"/>
    <x v="1"/>
    <s v="USD"/>
    <n v="70"/>
    <n v="60.199999999999996"/>
    <n v="70"/>
    <n v="70"/>
    <n v="60.199999999999996"/>
    <n v="70"/>
    <s v="FEES"/>
    <n v="0"/>
    <x v="15"/>
    <x v="0"/>
    <n v="1"/>
  </r>
  <r>
    <x v="1"/>
    <x v="1"/>
    <n v="394"/>
    <x v="16"/>
    <n v="28752"/>
    <s v="At Sloane | 12/19JUN"/>
    <d v="2025-06-12T00:00:00"/>
    <d v="2025-06-19T00:00:00"/>
    <s v="HTL"/>
    <x v="4"/>
    <s v="USD"/>
    <n v="10743.4"/>
    <n v="9239.3239999999987"/>
    <n v="10743.4"/>
    <n v="990.59"/>
    <n v="851.90740000000005"/>
    <n v="990.59"/>
    <s v="AT SLOANE"/>
    <s v="United Kingdom"/>
    <x v="15"/>
    <x v="0"/>
    <n v="9.2204516261146383E-2"/>
  </r>
  <r>
    <x v="1"/>
    <x v="1"/>
    <n v="394"/>
    <x v="16"/>
    <n v="25780"/>
    <s v="Traslado"/>
    <d v="2025-06-11T00:00:00"/>
    <d v="2025-06-26T00:00:00"/>
    <s v="TRF"/>
    <x v="5"/>
    <s v="USD"/>
    <n v="150"/>
    <n v="129"/>
    <n v="150"/>
    <n v="26.02"/>
    <n v="22.377199999999998"/>
    <n v="26.02"/>
    <s v="ROLZO"/>
    <s v="United Kingdom"/>
    <x v="15"/>
    <x v="0"/>
    <n v="0.17346666666666666"/>
  </r>
  <r>
    <x v="1"/>
    <x v="1"/>
    <n v="394"/>
    <x v="16"/>
    <n v="25780"/>
    <s v="Traslado"/>
    <d v="2025-06-11T00:00:00"/>
    <d v="2025-06-26T00:00:00"/>
    <s v="TRF"/>
    <x v="5"/>
    <s v="USD"/>
    <n v="195"/>
    <n v="167.7"/>
    <n v="195"/>
    <n v="33.729999999999997"/>
    <n v="29.007799999999996"/>
    <n v="33.729999999999997"/>
    <s v="ROLZO"/>
    <s v="United Kingdom"/>
    <x v="15"/>
    <x v="0"/>
    <n v="0.17297435897435895"/>
  </r>
  <r>
    <x v="1"/>
    <x v="1"/>
    <n v="394"/>
    <x v="16"/>
    <n v="25780"/>
    <s v="Traslado"/>
    <d v="2025-06-11T00:00:00"/>
    <d v="2025-06-26T00:00:00"/>
    <s v="TRF"/>
    <x v="5"/>
    <s v="USD"/>
    <n v="180"/>
    <n v="154.80000000000001"/>
    <n v="180"/>
    <n v="36.4"/>
    <n v="31.303999999999998"/>
    <n v="36.4"/>
    <s v="ROLZO"/>
    <s v="United Kingdom"/>
    <x v="15"/>
    <x v="0"/>
    <n v="0.20222222222222222"/>
  </r>
  <r>
    <x v="1"/>
    <x v="1"/>
    <n v="394"/>
    <x v="16"/>
    <n v="24006"/>
    <s v="Hospedaje"/>
    <d v="2025-06-16T00:00:00"/>
    <d v="2025-06-19T00:00:00"/>
    <s v="HTL"/>
    <x v="4"/>
    <s v="USD"/>
    <n v="4152.8999999999996"/>
    <n v="3571.4939999999997"/>
    <n v="4152.8999999999996"/>
    <n v="415.29"/>
    <n v="357.14940000000001"/>
    <n v="415.29"/>
    <s v="ESTELLE MANOR"/>
    <s v="United Kingdom"/>
    <x v="33"/>
    <x v="0"/>
    <n v="0.10000000000000002"/>
  </r>
  <r>
    <x v="1"/>
    <x v="1"/>
    <n v="394"/>
    <x v="16"/>
    <n v="31058"/>
    <s v="Hospedaje"/>
    <d v="2025-06-11T00:00:00"/>
    <d v="2025-06-26T00:00:00"/>
    <s v="HTL"/>
    <x v="4"/>
    <s v="USD"/>
    <n v="8078.1"/>
    <n v="6947.1660000000002"/>
    <n v="8078.1"/>
    <n v="807.81"/>
    <n v="694.71659999999997"/>
    <n v="807.81"/>
    <s v="FOUR SEASONS ASTIR PALACE HOTEL ATHENS"/>
    <s v="Greece"/>
    <x v="15"/>
    <x v="0"/>
    <n v="9.9999999999999992E-2"/>
  </r>
  <r>
    <x v="1"/>
    <x v="1"/>
    <n v="395"/>
    <x v="16"/>
    <n v="28335"/>
    <s v="Hospedaje en Vermelho Melides"/>
    <d v="2025-04-01T00:00:00"/>
    <d v="2025-04-30T00:00:00"/>
    <s v="HTL"/>
    <x v="4"/>
    <s v="USD"/>
    <n v="1211.96"/>
    <n v="1042.2855999999999"/>
    <n v="1211.96"/>
    <n v="120.17"/>
    <n v="103.3462"/>
    <n v="120.17"/>
    <s v="VERMELHO MELIDES"/>
    <s v="Portugal"/>
    <x v="37"/>
    <x v="0"/>
    <n v="9.9153437407175152E-2"/>
  </r>
  <r>
    <x v="1"/>
    <x v="1"/>
    <n v="395"/>
    <x v="16"/>
    <n v="26753"/>
    <s v="Hospedaje en Londres"/>
    <d v="2025-04-01T00:00:00"/>
    <d v="2025-04-30T00:00:00"/>
    <s v="HTL"/>
    <x v="4"/>
    <s v="USD"/>
    <n v="1809.2"/>
    <n v="1555.912"/>
    <n v="1809.2"/>
    <n v="180.92"/>
    <n v="155.59119999999999"/>
    <n v="180.92"/>
    <s v="FLEMINGS MAYFAIR HOTEL"/>
    <s v="United Kingdom"/>
    <x v="37"/>
    <x v="0"/>
    <n v="9.9999999999999992E-2"/>
  </r>
  <r>
    <x v="1"/>
    <x v="1"/>
    <n v="395"/>
    <x v="16"/>
    <n v="26753"/>
    <s v="Hospedaje en Londres"/>
    <d v="2025-04-01T00:00:00"/>
    <d v="2025-04-30T00:00:00"/>
    <s v="HTL"/>
    <x v="4"/>
    <s v="USD"/>
    <n v="1809.2"/>
    <n v="1555.912"/>
    <n v="1809.2"/>
    <n v="180.92"/>
    <n v="155.59119999999999"/>
    <n v="180.92"/>
    <s v="FLEMINGS MAYFAIR HOTEL"/>
    <s v="United Kingdom"/>
    <x v="37"/>
    <x v="0"/>
    <n v="9.9999999999999992E-2"/>
  </r>
  <r>
    <x v="1"/>
    <x v="1"/>
    <n v="395"/>
    <x v="16"/>
    <n v="24006"/>
    <s v="Hospedaje en Reino Unido"/>
    <d v="2025-04-01T00:00:00"/>
    <d v="2025-04-30T00:00:00"/>
    <s v="HTL"/>
    <x v="4"/>
    <s v="USD"/>
    <n v="2101.3000000000002"/>
    <n v="1807.1180000000002"/>
    <n v="2101.3000000000002"/>
    <n v="210.13"/>
    <n v="180.71179999999998"/>
    <n v="210.13"/>
    <s v="ESTELLE MANOR"/>
    <s v="United Kingdom"/>
    <x v="37"/>
    <x v="0"/>
    <n v="9.9999999999999992E-2"/>
  </r>
  <r>
    <x v="1"/>
    <x v="1"/>
    <n v="395"/>
    <x v="16"/>
    <n v="28942"/>
    <s v="Hospedaje"/>
    <d v="2025-04-01T00:00:00"/>
    <d v="2025-04-30T00:00:00"/>
    <s v="HTL"/>
    <x v="4"/>
    <s v="USD"/>
    <n v="9040"/>
    <n v="7774.4"/>
    <n v="9040"/>
    <n v="106.45"/>
    <n v="91.546999999999997"/>
    <n v="106.45"/>
    <s v="L AND VINEYARDS"/>
    <s v="Portugal"/>
    <x v="37"/>
    <x v="0"/>
    <n v="1.1775442477876107E-2"/>
  </r>
  <r>
    <x v="1"/>
    <x v="1"/>
    <n v="396"/>
    <x v="16"/>
    <n v="28300"/>
    <s v="Hospedaje en Cannes Francia"/>
    <d v="2025-07-21T00:00:00"/>
    <d v="2025-07-23T00:00:00"/>
    <s v="HTL"/>
    <x v="4"/>
    <s v="USD"/>
    <n v="3432.63"/>
    <n v="2952.0617999999999"/>
    <n v="3432.63"/>
    <n v="277.19"/>
    <n v="238.38339999999999"/>
    <n v="277.19"/>
    <s v="CARLTON CANNES, A REGENT HOTEL"/>
    <s v="France"/>
    <x v="8"/>
    <x v="0"/>
    <n v="8.0751493752603681E-2"/>
  </r>
  <r>
    <x v="1"/>
    <x v="1"/>
    <n v="396"/>
    <x v="16"/>
    <n v="28514"/>
    <s v="Hospedaje en Antibes"/>
    <d v="2025-07-21T00:00:00"/>
    <d v="2025-07-23T00:00:00"/>
    <s v="HTL"/>
    <x v="4"/>
    <s v="USD"/>
    <n v="4833.34"/>
    <n v="4156.6724000000004"/>
    <n v="4833.34"/>
    <n v="441.82"/>
    <n v="379.96519999999998"/>
    <n v="441.82"/>
    <s v="CAP D'ANTIBES BEACH HOTEL"/>
    <s v="France"/>
    <x v="8"/>
    <x v="0"/>
    <n v="9.1410908398747034E-2"/>
  </r>
  <r>
    <x v="1"/>
    <x v="1"/>
    <n v="397"/>
    <x v="23"/>
    <n v="25360"/>
    <s v="SERVICIOS LUX JAPAN"/>
    <d v="2025-07-05T00:00:00"/>
    <d v="2025-07-20T00:00:00"/>
    <s v="PKT"/>
    <x v="0"/>
    <s v="USD"/>
    <n v="19730.060000000001"/>
    <n v="16967.851600000002"/>
    <n v="19730.060000000001"/>
    <n v="2488.42"/>
    <n v="2140.0412000000001"/>
    <n v="2488.42"/>
    <s v="Luxury Japan"/>
    <s v="Japan"/>
    <x v="16"/>
    <x v="0"/>
    <n v="0.12612328599102079"/>
  </r>
  <r>
    <x v="1"/>
    <x v="1"/>
    <n v="397"/>
    <x v="23"/>
    <n v="25022"/>
    <s v="PENINSULA TOKYO 16-20 JUL"/>
    <d v="2025-07-16T00:00:00"/>
    <d v="2025-07-20T00:00:00"/>
    <s v="HTL"/>
    <x v="4"/>
    <s v="USD"/>
    <n v="6483.72"/>
    <n v="5575.9992000000002"/>
    <n v="6483.72"/>
    <n v="767"/>
    <n v="659.62"/>
    <n v="767"/>
    <s v="THE PENINSULA TOKYO"/>
    <s v="Japan"/>
    <x v="5"/>
    <x v="0"/>
    <n v="0.11829628669961072"/>
  </r>
  <r>
    <x v="1"/>
    <x v="1"/>
    <n v="397"/>
    <x v="23"/>
    <n v="24989"/>
    <s v="HYATT KANAZAWA - 15-16"/>
    <d v="2025-07-15T00:00:00"/>
    <d v="2025-07-16T00:00:00"/>
    <s v="HTL"/>
    <x v="4"/>
    <s v="USD"/>
    <n v="647"/>
    <n v="556.41999999999996"/>
    <n v="647"/>
    <n v="46.01"/>
    <n v="39.568599999999996"/>
    <n v="46.01"/>
    <s v="HYATT CENTRIC KANAZAWA"/>
    <s v="Japan"/>
    <x v="5"/>
    <x v="0"/>
    <n v="7.1112828438948991E-2"/>
  </r>
  <r>
    <x v="1"/>
    <x v="1"/>
    <n v="397"/>
    <x v="23"/>
    <n v="25057"/>
    <s v="MITSUI KYOTO 11-15 JUL"/>
    <d v="2025-07-11T00:00:00"/>
    <d v="2025-07-15T00:00:00"/>
    <s v="HTL"/>
    <x v="4"/>
    <s v="USD"/>
    <n v="9830.2999999999993"/>
    <n v="8454.0579999999991"/>
    <n v="9830.2999999999993"/>
    <n v="688.08"/>
    <n v="591.74880000000007"/>
    <n v="688.08"/>
    <s v="HOTEL THE MITSUI KYOTO"/>
    <s v="Japan"/>
    <x v="20"/>
    <x v="0"/>
    <n v="6.9995829221895581E-2"/>
  </r>
  <r>
    <x v="1"/>
    <x v="1"/>
    <n v="397"/>
    <x v="23"/>
    <n v="25906"/>
    <s v="HATSUHANA 5-7 JUL"/>
    <d v="2025-07-05T00:00:00"/>
    <d v="2025-07-07T00:00:00"/>
    <s v="HTL"/>
    <x v="4"/>
    <s v="USD"/>
    <n v="4553"/>
    <n v="3915.58"/>
    <n v="4553"/>
    <n v="455.02"/>
    <n v="391.31719999999996"/>
    <n v="455.02"/>
    <s v="ODAKYU HOTEL HATSUHANA"/>
    <s v="Japan"/>
    <x v="16"/>
    <x v="0"/>
    <n v="9.9938502086536346E-2"/>
  </r>
  <r>
    <x v="1"/>
    <x v="1"/>
    <n v="397"/>
    <x v="23"/>
    <n v="29097"/>
    <s v="ST REGIS OSAKA 7-9 JUL"/>
    <d v="2025-07-07T00:00:00"/>
    <d v="2025-07-09T00:00:00"/>
    <s v="HTL"/>
    <x v="4"/>
    <s v="USD"/>
    <n v="2280.3000000000002"/>
    <n v="1961.0580000000002"/>
    <n v="2280.3000000000002"/>
    <n v="161.68"/>
    <n v="139.04480000000001"/>
    <n v="161.68"/>
    <s v="THE ST. REGIS OSAKA"/>
    <s v="Japan"/>
    <x v="20"/>
    <x v="0"/>
    <n v="7.0902951366048322E-2"/>
  </r>
  <r>
    <x v="1"/>
    <x v="1"/>
    <n v="398"/>
    <x v="27"/>
    <n v="27194"/>
    <s v="Masseria Calderisi"/>
    <d v="2025-07-23T00:00:00"/>
    <d v="2025-07-27T00:00:00"/>
    <s v="HTL"/>
    <x v="4"/>
    <s v="EUR"/>
    <n v="7068"/>
    <n v="7068"/>
    <n v="8198.8799999999992"/>
    <n v="706.8"/>
    <n v="706.8"/>
    <n v="819.88799999999992"/>
    <s v="MASSERIA CALDERISI"/>
    <s v="Italy"/>
    <x v="8"/>
    <x v="0"/>
    <n v="0.1"/>
  </r>
  <r>
    <x v="1"/>
    <x v="1"/>
    <n v="398"/>
    <x v="27"/>
    <n v="29472"/>
    <s v="De L´Europe Amsterdam"/>
    <d v="2025-08-03T00:00:00"/>
    <d v="2025-08-06T00:00:00"/>
    <s v="HTL"/>
    <x v="4"/>
    <s v="EUR"/>
    <n v="3368.52"/>
    <n v="3368.52"/>
    <n v="3907.4831999999997"/>
    <n v="0"/>
    <n v="0"/>
    <n v="0"/>
    <s v="DE L EUROPE AMSTERDAM"/>
    <s v="Netherlands"/>
    <x v="45"/>
    <x v="0"/>
    <n v="0"/>
  </r>
  <r>
    <x v="1"/>
    <x v="1"/>
    <n v="398"/>
    <x v="27"/>
    <n v="29074"/>
    <s v="Highstay Paris"/>
    <d v="2025-07-20T00:00:00"/>
    <d v="2025-07-23T00:00:00"/>
    <s v="HTL"/>
    <x v="4"/>
    <s v="EUR"/>
    <n v="1632.52"/>
    <n v="1632.52"/>
    <n v="1893.7231999999999"/>
    <n v="0"/>
    <n v="0"/>
    <n v="0"/>
    <s v="HIGHSTAY"/>
    <s v="France"/>
    <x v="8"/>
    <x v="0"/>
    <n v="0"/>
  </r>
  <r>
    <x v="1"/>
    <x v="1"/>
    <n v="398"/>
    <x v="27"/>
    <n v="29759"/>
    <s v="Bartolo Auto No Leggio"/>
    <d v="2025-07-23T00:00:00"/>
    <d v="2025-07-27T00:00:00"/>
    <s v="AUT"/>
    <x v="5"/>
    <s v="EUR"/>
    <n v="600"/>
    <n v="600"/>
    <n v="696"/>
    <n v="200"/>
    <n v="200"/>
    <n v="231.99999999999997"/>
    <s v="BARTOLO AUTONOLEGGIO"/>
    <s v="Italy"/>
    <x v="8"/>
    <x v="0"/>
    <n v="0.33333333333333331"/>
  </r>
  <r>
    <x v="1"/>
    <x v="1"/>
    <n v="399"/>
    <x v="31"/>
    <n v="28307"/>
    <s v="Pago de Hospedaje"/>
    <d v="2025-02-26T00:00:00"/>
    <d v="2025-03-02T00:00:00"/>
    <s v="HTL"/>
    <x v="4"/>
    <s v="USD"/>
    <n v="5235"/>
    <n v="4502.1000000000004"/>
    <n v="5235"/>
    <n v="419.32"/>
    <n v="360.61520000000002"/>
    <n v="419.32"/>
    <s v="FOUR SEASONS RESORT WHISTLER"/>
    <s v="Canada"/>
    <x v="39"/>
    <x v="0"/>
    <n v="8.0099331423113651E-2"/>
  </r>
  <r>
    <x v="1"/>
    <x v="1"/>
    <n v="400"/>
    <x v="31"/>
    <n v="28307"/>
    <s v="Pago de Hospedaje"/>
    <d v="2025-03-14T00:00:00"/>
    <d v="2025-03-16T00:00:00"/>
    <s v="HTL"/>
    <x v="4"/>
    <s v="USD"/>
    <n v="1740"/>
    <n v="1496.3999999999999"/>
    <n v="1740"/>
    <n v="169.26"/>
    <n v="145.56359999999998"/>
    <n v="169.26"/>
    <s v="FOUR SEASONS RESORT WHISTLER"/>
    <s v="Canada"/>
    <x v="50"/>
    <x v="0"/>
    <n v="9.7275862068965518E-2"/>
  </r>
  <r>
    <x v="1"/>
    <x v="1"/>
    <n v="401"/>
    <x v="31"/>
    <n v="28307"/>
    <s v="Pago de Hospedaje"/>
    <d v="2025-03-12T00:00:00"/>
    <d v="2025-03-17T00:00:00"/>
    <s v="HTL"/>
    <x v="4"/>
    <s v="USD"/>
    <n v="4326"/>
    <n v="3720.36"/>
    <n v="4326"/>
    <n v="424.79"/>
    <n v="365.31940000000003"/>
    <n v="424.79"/>
    <s v="FOUR SEASONS RESORT WHISTLER"/>
    <s v="Canada"/>
    <x v="50"/>
    <x v="0"/>
    <n v="9.8194637078132224E-2"/>
  </r>
  <r>
    <x v="1"/>
    <x v="1"/>
    <n v="402"/>
    <x v="22"/>
    <n v="23590"/>
    <s v="TKT MADRID"/>
    <d v="2025-06-26T00:00:00"/>
    <d v="2025-08-07T00:00:00"/>
    <s v="VLO"/>
    <x v="2"/>
    <s v="MXN"/>
    <n v="46687"/>
    <n v="2240.9760000000001"/>
    <n v="2614.4720000000002"/>
    <n v="0"/>
    <n v="0"/>
    <n v="0"/>
    <s v="AEROMÉXICO"/>
    <s v="Mexico"/>
    <x v="18"/>
    <x v="0"/>
    <n v="0"/>
  </r>
  <r>
    <x v="1"/>
    <x v="1"/>
    <n v="403"/>
    <x v="16"/>
    <n v="28934"/>
    <s v="Vuelo MEX-NRT/Claudio Gonzalez Caraza"/>
    <d v="2025-12-26T00:00:00"/>
    <d v="2025-12-28T00:00:00"/>
    <s v="VLO"/>
    <x v="2"/>
    <s v="USD"/>
    <n v="1171.44"/>
    <n v="1007.4384"/>
    <n v="1171.44"/>
    <n v="0"/>
    <n v="0"/>
    <n v="0"/>
    <s v="F1S USA"/>
    <s v="United States"/>
    <x v="1"/>
    <x v="0"/>
    <n v="0"/>
  </r>
  <r>
    <x v="1"/>
    <x v="1"/>
    <n v="403"/>
    <x v="16"/>
    <n v="28934"/>
    <s v="Vuelo MEX-NRT/Carlota Ortiz"/>
    <d v="2025-12-26T00:00:00"/>
    <d v="2025-12-28T00:00:00"/>
    <s v="VLO"/>
    <x v="2"/>
    <s v="USD"/>
    <n v="1171.44"/>
    <n v="1007.4384"/>
    <n v="1171.44"/>
    <n v="0"/>
    <n v="0"/>
    <n v="0"/>
    <s v="F1S USA"/>
    <s v="United States"/>
    <x v="1"/>
    <x v="0"/>
    <n v="0"/>
  </r>
  <r>
    <x v="1"/>
    <x v="1"/>
    <n v="403"/>
    <x v="16"/>
    <n v="28934"/>
    <s v="Vuelo MEX-NRT/Nicolás González"/>
    <d v="2025-12-26T00:00:00"/>
    <d v="2025-12-28T00:00:00"/>
    <s v="VLO"/>
    <x v="2"/>
    <s v="USD"/>
    <n v="113.83"/>
    <n v="97.893799999999999"/>
    <n v="113.83"/>
    <n v="0"/>
    <n v="0"/>
    <n v="0"/>
    <s v="F1S USA"/>
    <s v="United States"/>
    <x v="1"/>
    <x v="0"/>
    <n v="0"/>
  </r>
  <r>
    <x v="1"/>
    <x v="1"/>
    <n v="403"/>
    <x v="16"/>
    <n v="28934"/>
    <s v="Vuelo MEX-NRT/Claudio González Jr"/>
    <d v="2025-12-26T00:00:00"/>
    <s v="0000-00-00"/>
    <s v="VLO"/>
    <x v="2"/>
    <s v="USD"/>
    <n v="40"/>
    <n v="34.4"/>
    <n v="40"/>
    <n v="0"/>
    <n v="0"/>
    <n v="0"/>
    <s v="F1S USA"/>
    <s v="United States"/>
    <x v="1"/>
    <x v="0"/>
    <n v="0"/>
  </r>
  <r>
    <x v="1"/>
    <x v="1"/>
    <n v="403"/>
    <x v="16"/>
    <n v="28934"/>
    <s v="Vuelo MEX-NRT/Carlota Ortiz"/>
    <d v="2025-12-26T00:00:00"/>
    <s v="0000-00-00"/>
    <s v="VLO"/>
    <x v="2"/>
    <s v="USD"/>
    <n v="40"/>
    <n v="34.4"/>
    <n v="40"/>
    <n v="0"/>
    <n v="0"/>
    <n v="0"/>
    <s v="F1S USA"/>
    <s v="United States"/>
    <x v="1"/>
    <x v="0"/>
    <n v="0"/>
  </r>
  <r>
    <x v="1"/>
    <x v="1"/>
    <n v="403"/>
    <x v="16"/>
    <n v="28934"/>
    <s v="Vuelo HND-JFK-HND/Claudio González Jr"/>
    <d v="2025-01-13T00:00:00"/>
    <d v="2026-01-25T00:00:00"/>
    <s v="VLO"/>
    <x v="2"/>
    <s v="USD"/>
    <n v="3323.41"/>
    <n v="2858.1325999999999"/>
    <n v="3323.41"/>
    <n v="0"/>
    <n v="0"/>
    <n v="0"/>
    <s v="F1S USA"/>
    <s v="United States"/>
    <x v="29"/>
    <x v="0"/>
    <n v="0"/>
  </r>
  <r>
    <x v="1"/>
    <x v="1"/>
    <n v="403"/>
    <x v="16"/>
    <n v="28934"/>
    <s v="Vuelo HND-JFK-HND/Carlota Ortiz"/>
    <d v="2025-01-13T00:00:00"/>
    <d v="2026-01-25T00:00:00"/>
    <s v="VLO"/>
    <x v="2"/>
    <s v="USD"/>
    <n v="3323.41"/>
    <n v="2858.1325999999999"/>
    <n v="3323.41"/>
    <n v="0"/>
    <n v="0"/>
    <n v="0"/>
    <s v="F1S USA"/>
    <s v="United States"/>
    <x v="29"/>
    <x v="0"/>
    <n v="0"/>
  </r>
  <r>
    <x v="1"/>
    <x v="1"/>
    <n v="403"/>
    <x v="16"/>
    <n v="28934"/>
    <s v="Vuelo HND-JFK-HND/Nicolás González"/>
    <d v="2026-01-13T00:00:00"/>
    <d v="2026-01-25T00:00:00"/>
    <s v="VLO"/>
    <x v="2"/>
    <s v="USD"/>
    <n v="367.11"/>
    <n v="315.71460000000002"/>
    <n v="367.11"/>
    <n v="0"/>
    <n v="0"/>
    <n v="0"/>
    <s v="F1S USA"/>
    <s v="United States"/>
    <x v="29"/>
    <x v="1"/>
    <n v="0"/>
  </r>
  <r>
    <x v="1"/>
    <x v="1"/>
    <n v="404"/>
    <x v="20"/>
    <n v="28391"/>
    <s v="Traslado aeropuerto Punta Mita aeropuerto"/>
    <d v="2025-06-06T00:00:00"/>
    <d v="2025-06-09T00:00:00"/>
    <s v="TRF"/>
    <x v="5"/>
    <s v="MXN"/>
    <n v="10352"/>
    <n v="496.89600000000002"/>
    <n v="579.71199999999999"/>
    <n v="1552"/>
    <n v="74.495999999999995"/>
    <n v="86.912000000000006"/>
    <s v="Mita Deluxe Transfers"/>
    <s v="Mexico"/>
    <x v="14"/>
    <x v="0"/>
    <n v="0.14992272024729522"/>
  </r>
  <r>
    <x v="1"/>
    <x v="1"/>
    <n v="405"/>
    <x v="22"/>
    <n v="27721"/>
    <s v="VUELO UNITED AIRLINES"/>
    <d v="2025-08-04T00:00:00"/>
    <d v="2025-08-11T00:00:00"/>
    <s v="VLO"/>
    <x v="2"/>
    <s v="MXN"/>
    <n v="12713"/>
    <n v="610.22400000000005"/>
    <n v="711.928"/>
    <n v="1830"/>
    <n v="87.84"/>
    <n v="102.48"/>
    <s v="TURISMO EXMAR"/>
    <s v="Mexico"/>
    <x v="45"/>
    <x v="0"/>
    <n v="0.1439471407220955"/>
  </r>
  <r>
    <x v="1"/>
    <x v="1"/>
    <n v="405"/>
    <x v="22"/>
    <n v="0"/>
    <s v="FEE TKT EXMAR"/>
    <d v="2025-08-04T00:00:00"/>
    <d v="2025-08-11T00:00:00"/>
    <s v="HPS"/>
    <x v="1"/>
    <s v="MXN"/>
    <n v="600"/>
    <n v="28.8"/>
    <n v="33.6"/>
    <n v="600"/>
    <n v="28.8"/>
    <n v="33.6"/>
    <s v="FEES"/>
    <n v="0"/>
    <x v="45"/>
    <x v="0"/>
    <n v="1"/>
  </r>
  <r>
    <x v="1"/>
    <x v="1"/>
    <n v="406"/>
    <x v="22"/>
    <n v="28934"/>
    <s v="TE GONZALEZ VARGAS CARLA MRS"/>
    <d v="2025-07-23T00:00:00"/>
    <s v="0000-00-00"/>
    <s v="VLO"/>
    <x v="2"/>
    <s v="USD"/>
    <n v="4457.91"/>
    <n v="3833.8026"/>
    <n v="4457.91"/>
    <n v="153.84"/>
    <n v="132.30240000000001"/>
    <n v="153.84"/>
    <s v="F1S USA"/>
    <s v="United States"/>
    <x v="8"/>
    <x v="0"/>
    <n v="3.4509445008984035E-2"/>
  </r>
  <r>
    <x v="1"/>
    <x v="1"/>
    <n v="406"/>
    <x v="22"/>
    <n v="28934"/>
    <s v="TE ARNAUD SERNA MAURICIO GABRIEL MR"/>
    <d v="2025-07-27T00:00:00"/>
    <s v="0000-00-00"/>
    <s v="VLO"/>
    <x v="2"/>
    <s v="USD"/>
    <n v="512.6"/>
    <n v="440.83600000000001"/>
    <n v="512.6"/>
    <n v="0"/>
    <n v="0"/>
    <n v="0"/>
    <s v="F1S USA"/>
    <s v="United States"/>
    <x v="9"/>
    <x v="0"/>
    <n v="0"/>
  </r>
  <r>
    <x v="1"/>
    <x v="1"/>
    <n v="406"/>
    <x v="22"/>
    <n v="28934"/>
    <s v="ME ARNAUD SERNA MAURICIO GABRIEL MR"/>
    <d v="2025-07-24T00:00:00"/>
    <s v="0000-00-00"/>
    <s v="VLO"/>
    <x v="2"/>
    <s v="USD"/>
    <n v="23.4"/>
    <n v="20.123999999999999"/>
    <n v="23.4"/>
    <n v="0"/>
    <n v="0"/>
    <n v="0"/>
    <s v="F1S USA"/>
    <s v="United States"/>
    <x v="8"/>
    <x v="0"/>
    <n v="0"/>
  </r>
  <r>
    <x v="1"/>
    <x v="1"/>
    <n v="406"/>
    <x v="22"/>
    <n v="28934"/>
    <s v="TE ARNAUD SERNA MAURICIO GABRIEL MR"/>
    <d v="2025-07-23T00:00:00"/>
    <s v="0000-00-00"/>
    <s v="VLO"/>
    <x v="2"/>
    <s v="USD"/>
    <n v="111.5"/>
    <n v="95.89"/>
    <n v="111.5"/>
    <n v="0"/>
    <n v="0"/>
    <n v="0"/>
    <s v="F1S USA"/>
    <s v="United States"/>
    <x v="8"/>
    <x v="0"/>
    <n v="0"/>
  </r>
  <r>
    <x v="1"/>
    <x v="1"/>
    <n v="406"/>
    <x v="22"/>
    <n v="28934"/>
    <s v="ME ARNAUD SERNA MAURICIO GABRIEL MR"/>
    <d v="2025-07-22T00:00:00"/>
    <s v="0000-00-00"/>
    <s v="VLO"/>
    <x v="2"/>
    <s v="USD"/>
    <n v="17.399999999999999"/>
    <n v="14.963999999999999"/>
    <n v="17.399999999999999"/>
    <n v="0"/>
    <n v="0"/>
    <n v="0"/>
    <s v="F1S USA"/>
    <s v="United States"/>
    <x v="8"/>
    <x v="0"/>
    <n v="0"/>
  </r>
  <r>
    <x v="1"/>
    <x v="1"/>
    <n v="406"/>
    <x v="22"/>
    <n v="28934"/>
    <s v="TE ARNAUD BAILLERES MAURICIO MR"/>
    <d v="2025-06-21T00:00:00"/>
    <s v="0000-00-00"/>
    <s v="VLO"/>
    <x v="2"/>
    <s v="USD"/>
    <n v="1096.4000000000001"/>
    <n v="942.90400000000011"/>
    <n v="1096.4000000000001"/>
    <n v="0"/>
    <n v="0"/>
    <n v="0"/>
    <s v="F1S USA"/>
    <s v="United States"/>
    <x v="33"/>
    <x v="0"/>
    <n v="0"/>
  </r>
  <r>
    <x v="1"/>
    <x v="1"/>
    <n v="406"/>
    <x v="22"/>
    <n v="28934"/>
    <s v="TE SERNA BARRERA LUISA GABRIELA MRS"/>
    <d v="2025-06-21T00:00:00"/>
    <s v="0000-00-00"/>
    <s v="VLO"/>
    <x v="2"/>
    <s v="USD"/>
    <n v="1096.4000000000001"/>
    <n v="942.90400000000011"/>
    <n v="1096.4000000000001"/>
    <n v="0"/>
    <n v="0"/>
    <n v="0"/>
    <s v="F1S USA"/>
    <s v="United States"/>
    <x v="33"/>
    <x v="0"/>
    <n v="0"/>
  </r>
  <r>
    <x v="1"/>
    <x v="1"/>
    <n v="406"/>
    <x v="22"/>
    <n v="28934"/>
    <s v="ME ARNAUD BAILLERES MAURICIO MR"/>
    <d v="2025-06-17T00:00:00"/>
    <s v="0000-00-00"/>
    <s v="VLO"/>
    <x v="2"/>
    <s v="USD"/>
    <n v="35.799999999999997"/>
    <n v="30.787999999999997"/>
    <n v="35.799999999999997"/>
    <n v="0"/>
    <n v="0"/>
    <n v="0"/>
    <s v="F1S USA"/>
    <s v="United States"/>
    <x v="33"/>
    <x v="0"/>
    <n v="0"/>
  </r>
  <r>
    <x v="1"/>
    <x v="1"/>
    <n v="406"/>
    <x v="22"/>
    <n v="28934"/>
    <s v="ME SERNA BARRERA LUISA GABRIELA MRS"/>
    <d v="2025-06-17T00:00:00"/>
    <s v="0000-00-00"/>
    <s v="VLO"/>
    <x v="2"/>
    <s v="USD"/>
    <n v="35.799999999999997"/>
    <n v="30.787999999999997"/>
    <n v="35.799999999999997"/>
    <n v="0"/>
    <n v="0"/>
    <n v="0"/>
    <s v="F1S USA"/>
    <s v="United States"/>
    <x v="33"/>
    <x v="0"/>
    <n v="0"/>
  </r>
  <r>
    <x v="1"/>
    <x v="1"/>
    <n v="406"/>
    <x v="22"/>
    <n v="28934"/>
    <s v="TE SERNA BARRERA LUISA GABRIELA MRS"/>
    <d v="2025-07-23T00:00:00"/>
    <s v="0000-00-00"/>
    <s v="VLO"/>
    <x v="2"/>
    <s v="USD"/>
    <n v="420"/>
    <n v="361.2"/>
    <n v="420"/>
    <n v="0"/>
    <n v="0"/>
    <n v="0"/>
    <s v="F1S USA"/>
    <s v="United States"/>
    <x v="8"/>
    <x v="0"/>
    <n v="0"/>
  </r>
  <r>
    <x v="1"/>
    <x v="1"/>
    <n v="406"/>
    <x v="22"/>
    <n v="28934"/>
    <s v="ME SERNA BARRERA LUISA GABRIELA MRS"/>
    <d v="2025-07-01T00:00:00"/>
    <s v="0000-00-00"/>
    <s v="VLO"/>
    <x v="2"/>
    <s v="USD"/>
    <n v="21.1"/>
    <n v="18.146000000000001"/>
    <n v="21.1"/>
    <n v="0"/>
    <n v="0"/>
    <n v="0"/>
    <s v="F1S USA"/>
    <s v="United States"/>
    <x v="16"/>
    <x v="0"/>
    <n v="0"/>
  </r>
  <r>
    <x v="1"/>
    <x v="1"/>
    <n v="406"/>
    <x v="22"/>
    <n v="28934"/>
    <s v="TE SERNA BARRERA LUISA GABRIELA MRS"/>
    <d v="2025-07-19T00:00:00"/>
    <s v="0000-00-00"/>
    <s v="VLO"/>
    <x v="2"/>
    <s v="USD"/>
    <n v="594.79999999999995"/>
    <n v="511.52799999999996"/>
    <n v="594.79999999999995"/>
    <n v="0"/>
    <n v="0"/>
    <n v="0"/>
    <s v="F1S USA"/>
    <s v="United States"/>
    <x v="5"/>
    <x v="0"/>
    <n v="0"/>
  </r>
  <r>
    <x v="1"/>
    <x v="1"/>
    <n v="406"/>
    <x v="22"/>
    <n v="0"/>
    <s v="FEE COMISION STRIPE"/>
    <s v="0000-00-00"/>
    <s v="0000-00-00"/>
    <s v="HPS"/>
    <x v="1"/>
    <s v="USD"/>
    <n v="233.68"/>
    <n v="200.9648"/>
    <n v="233.68"/>
    <n v="233.68"/>
    <n v="200.9648"/>
    <n v="233.68"/>
    <s v="FEES"/>
    <n v="0"/>
    <x v="49"/>
    <x v="3"/>
    <n v="1"/>
  </r>
  <r>
    <x v="1"/>
    <x v="1"/>
    <n v="406"/>
    <x v="22"/>
    <n v="29215"/>
    <s v="MACAKIZI"/>
    <d v="2025-07-01T00:00:00"/>
    <d v="2025-07-05T00:00:00"/>
    <s v="HTL"/>
    <x v="4"/>
    <s v="USD"/>
    <n v="10372"/>
    <n v="8919.92"/>
    <n v="10372"/>
    <n v="1037.2"/>
    <n v="891.99200000000008"/>
    <n v="1037.2"/>
    <s v="MACAKIZI BODRUM"/>
    <s v="Turkey"/>
    <x v="16"/>
    <x v="0"/>
    <n v="0.1"/>
  </r>
  <r>
    <x v="1"/>
    <x v="1"/>
    <n v="406"/>
    <x v="22"/>
    <n v="25822"/>
    <s v="ROSEWOOD MUNICH"/>
    <d v="2025-07-12T00:00:00"/>
    <d v="2025-07-13T00:00:00"/>
    <s v="HTL"/>
    <x v="4"/>
    <s v="USD"/>
    <n v="1620"/>
    <n v="1393.2"/>
    <n v="1620"/>
    <n v="125.96"/>
    <n v="108.32559999999999"/>
    <n v="125.96"/>
    <s v="ROSEWOOD MUNICH"/>
    <s v="Germany"/>
    <x v="20"/>
    <x v="0"/>
    <n v="7.7753086419753079E-2"/>
  </r>
  <r>
    <x v="1"/>
    <x v="1"/>
    <n v="406"/>
    <x v="22"/>
    <n v="30053"/>
    <s v="PATMOS ATKIS"/>
    <d v="2025-07-05T00:00:00"/>
    <d v="2025-07-12T00:00:00"/>
    <s v="HTL"/>
    <x v="4"/>
    <s v="USD"/>
    <n v="7436"/>
    <n v="6394.96"/>
    <n v="7436"/>
    <n v="612.73"/>
    <n v="526.94780000000003"/>
    <n v="612.73"/>
    <s v="PATMOS AKTIS"/>
    <s v="Greece"/>
    <x v="16"/>
    <x v="0"/>
    <n v="8.2400484131253365E-2"/>
  </r>
  <r>
    <x v="1"/>
    <x v="1"/>
    <n v="406"/>
    <x v="22"/>
    <n v="0"/>
    <s v="FEE TKT"/>
    <d v="2025-06-17T00:00:00"/>
    <d v="2025-07-13T00:00:00"/>
    <s v="HPS"/>
    <x v="1"/>
    <s v="USD"/>
    <n v="140"/>
    <n v="120.39999999999999"/>
    <n v="140"/>
    <n v="140"/>
    <n v="120.39999999999999"/>
    <n v="140"/>
    <s v="FEES"/>
    <n v="0"/>
    <x v="33"/>
    <x v="0"/>
    <n v="1"/>
  </r>
  <r>
    <x v="1"/>
    <x v="1"/>
    <n v="406"/>
    <x v="22"/>
    <n v="28934"/>
    <s v="TE SANCHEZ NAVARRO LEBRIJA JUAN ANDRES MR"/>
    <d v="2025-12-27T00:00:00"/>
    <s v="0000-00-00"/>
    <s v="VLO"/>
    <x v="2"/>
    <s v="USD"/>
    <n v="340.3"/>
    <n v="292.65800000000002"/>
    <n v="340.3"/>
    <n v="0"/>
    <n v="0"/>
    <n v="0"/>
    <s v="F1S USA"/>
    <s v="United States"/>
    <x v="1"/>
    <x v="0"/>
    <n v="0"/>
  </r>
  <r>
    <x v="1"/>
    <x v="1"/>
    <n v="406"/>
    <x v="22"/>
    <n v="28934"/>
    <s v="TE SANCHEZ NAVARRO LEBRIJA EDUARDO MR"/>
    <d v="2025-12-27T00:00:00"/>
    <s v="0000-00-00"/>
    <s v="VLO"/>
    <x v="2"/>
    <s v="USD"/>
    <n v="340.3"/>
    <n v="292.65800000000002"/>
    <n v="340.3"/>
    <n v="0"/>
    <n v="0"/>
    <n v="0"/>
    <s v="F1S USA"/>
    <s v="United States"/>
    <x v="1"/>
    <x v="0"/>
    <n v="0"/>
  </r>
  <r>
    <x v="1"/>
    <x v="1"/>
    <n v="406"/>
    <x v="22"/>
    <n v="28934"/>
    <s v="TE SANCHEZ NAVARRO LEBRIJA JERONIMO MR"/>
    <d v="2025-12-27T00:00:00"/>
    <s v="0000-00-00"/>
    <s v="VLO"/>
    <x v="2"/>
    <s v="USD"/>
    <n v="340.3"/>
    <n v="292.65800000000002"/>
    <n v="340.3"/>
    <n v="0"/>
    <n v="0"/>
    <n v="0"/>
    <s v="F1S USA"/>
    <s v="United States"/>
    <x v="1"/>
    <x v="0"/>
    <n v="0"/>
  </r>
  <r>
    <x v="1"/>
    <x v="1"/>
    <n v="406"/>
    <x v="22"/>
    <n v="28934"/>
    <s v="TE SANCHEZ NAVARRO LEBRIJA PAULINA MRS"/>
    <d v="2025-12-27T00:00:00"/>
    <s v="0000-00-00"/>
    <s v="VLO"/>
    <x v="2"/>
    <s v="USD"/>
    <n v="340.3"/>
    <n v="292.65800000000002"/>
    <n v="340.3"/>
    <n v="0"/>
    <n v="0"/>
    <n v="0"/>
    <s v="F1S USA"/>
    <s v="United States"/>
    <x v="1"/>
    <x v="0"/>
    <n v="0"/>
  </r>
  <r>
    <x v="1"/>
    <x v="1"/>
    <n v="406"/>
    <x v="22"/>
    <n v="0"/>
    <s v="FEE COMISION TKT"/>
    <d v="2025-06-17T00:00:00"/>
    <d v="2025-07-13T00:00:00"/>
    <s v="HPS"/>
    <x v="1"/>
    <s v="USD"/>
    <n v="140"/>
    <n v="120.39999999999999"/>
    <n v="140"/>
    <n v="140"/>
    <n v="120.39999999999999"/>
    <n v="140"/>
    <s v="FEES"/>
    <n v="0"/>
    <x v="33"/>
    <x v="0"/>
    <n v="1"/>
  </r>
  <r>
    <x v="1"/>
    <x v="1"/>
    <n v="406"/>
    <x v="22"/>
    <n v="0"/>
    <s v="Diferencia por tipo de cambio"/>
    <d v="2025-06-17T00:00:00"/>
    <d v="2025-07-13T00:00:00"/>
    <s v="HPS"/>
    <x v="1"/>
    <s v="USD"/>
    <n v="130.91"/>
    <n v="112.5826"/>
    <n v="130.91"/>
    <n v="130.91"/>
    <n v="112.5826"/>
    <n v="130.91"/>
    <s v="FEES"/>
    <n v="0"/>
    <x v="33"/>
    <x v="0"/>
    <n v="1"/>
  </r>
  <r>
    <x v="1"/>
    <x v="1"/>
    <n v="406"/>
    <x v="22"/>
    <n v="28934"/>
    <s v="SANCHEZ NAVARRO LEBRIJA PAULINA"/>
    <d v="2025-12-27T00:00:00"/>
    <d v="2025-12-30T00:00:00"/>
    <s v="VLO"/>
    <x v="2"/>
    <s v="USD"/>
    <n v="0.8"/>
    <n v="0.68800000000000006"/>
    <n v="0.8"/>
    <n v="0"/>
    <n v="0"/>
    <n v="0"/>
    <s v="F1S USA"/>
    <s v="United States"/>
    <x v="1"/>
    <x v="0"/>
    <n v="0"/>
  </r>
  <r>
    <x v="1"/>
    <x v="1"/>
    <n v="407"/>
    <x v="22"/>
    <n v="0"/>
    <s v="FEE TKT"/>
    <d v="2025-07-12T00:00:00"/>
    <d v="2025-08-30T00:00:00"/>
    <s v="HPS"/>
    <x v="1"/>
    <s v="USD"/>
    <n v="35"/>
    <n v="30.099999999999998"/>
    <n v="35"/>
    <n v="35"/>
    <n v="30.099999999999998"/>
    <n v="35"/>
    <s v="FEES"/>
    <n v="0"/>
    <x v="20"/>
    <x v="0"/>
    <n v="1"/>
  </r>
  <r>
    <x v="1"/>
    <x v="1"/>
    <n v="407"/>
    <x v="22"/>
    <n v="0"/>
    <s v="FEE TKT"/>
    <d v="2025-07-12T00:00:00"/>
    <d v="2025-08-30T00:00:00"/>
    <s v="HPS"/>
    <x v="1"/>
    <s v="USD"/>
    <n v="35"/>
    <n v="30.099999999999998"/>
    <n v="35"/>
    <n v="35"/>
    <n v="30.099999999999998"/>
    <n v="35"/>
    <s v="FEES"/>
    <n v="0"/>
    <x v="20"/>
    <x v="0"/>
    <n v="1"/>
  </r>
  <r>
    <x v="1"/>
    <x v="1"/>
    <n v="407"/>
    <x v="22"/>
    <n v="28934"/>
    <s v="ME CANDANO GONZALEZ MARINA MSS"/>
    <d v="2025-06-06T00:00:00"/>
    <s v="0000-00-00"/>
    <s v="VLO"/>
    <x v="2"/>
    <s v="USD"/>
    <n v="17.100000000000001"/>
    <n v="14.706000000000001"/>
    <n v="17.100000000000001"/>
    <n v="0"/>
    <n v="0"/>
    <n v="0"/>
    <s v="F1S USA"/>
    <s v="United States"/>
    <x v="14"/>
    <x v="0"/>
    <n v="0"/>
  </r>
  <r>
    <x v="1"/>
    <x v="1"/>
    <n v="407"/>
    <x v="22"/>
    <n v="25024"/>
    <s v="TE CANDANO GONZALEZ MARINA MSS"/>
    <d v="2025-07-12T00:00:00"/>
    <s v="0000-00-00"/>
    <s v="VLO"/>
    <x v="2"/>
    <s v="USD"/>
    <n v="631.4"/>
    <n v="543.00400000000002"/>
    <n v="631.4"/>
    <n v="0"/>
    <n v="0"/>
    <n v="0"/>
    <s v="Iberia"/>
    <s v="Spain"/>
    <x v="20"/>
    <x v="0"/>
    <n v="0"/>
  </r>
  <r>
    <x v="1"/>
    <x v="1"/>
    <n v="407"/>
    <x v="22"/>
    <n v="28934"/>
    <s v="TE GONZALEZ CIMADEVILLA ANA MARIA MRS"/>
    <d v="2025-09-25T00:00:00"/>
    <s v="0000-00-00"/>
    <s v="VLO"/>
    <x v="2"/>
    <s v="USD"/>
    <n v="366.01"/>
    <n v="314.76859999999999"/>
    <n v="366.01"/>
    <n v="0"/>
    <n v="0"/>
    <n v="0"/>
    <s v="F1S USA"/>
    <s v="United States"/>
    <x v="26"/>
    <x v="0"/>
    <n v="0"/>
  </r>
  <r>
    <x v="1"/>
    <x v="1"/>
    <n v="407"/>
    <x v="22"/>
    <n v="28934"/>
    <s v="ME GONZALEZ CIMADEVILLA ANA MARIA MRS"/>
    <d v="2025-08-02T00:00:00"/>
    <s v="0000-00-00"/>
    <s v="VLO"/>
    <x v="2"/>
    <s v="USD"/>
    <n v="77.8"/>
    <n v="66.908000000000001"/>
    <n v="77.8"/>
    <n v="0"/>
    <n v="0"/>
    <n v="0"/>
    <s v="F1S USA"/>
    <s v="United States"/>
    <x v="9"/>
    <x v="0"/>
    <n v="0"/>
  </r>
  <r>
    <x v="1"/>
    <x v="1"/>
    <n v="407"/>
    <x v="22"/>
    <n v="25024"/>
    <s v="TE GONZALEZ CIMADEVILLA ANA MARIA MRS"/>
    <d v="2025-06-06T00:00:00"/>
    <s v="0000-00-00"/>
    <s v="VLO"/>
    <x v="2"/>
    <s v="USD"/>
    <n v="7721.71"/>
    <n v="6640.6706000000004"/>
    <n v="7721.71"/>
    <n v="0"/>
    <n v="0"/>
    <n v="0"/>
    <s v="Iberia"/>
    <s v="Spain"/>
    <x v="14"/>
    <x v="0"/>
    <n v="0"/>
  </r>
  <r>
    <x v="1"/>
    <x v="1"/>
    <n v="407"/>
    <x v="22"/>
    <n v="28934"/>
    <s v="TE NORIEGA DE UHTHOFF VERONICA PATRICIA MRS"/>
    <d v="2025-06-15T00:00:00"/>
    <s v="0000-00-00"/>
    <s v="VLO"/>
    <x v="2"/>
    <s v="USD"/>
    <n v="498.83"/>
    <n v="428.99379999999996"/>
    <n v="498.83"/>
    <n v="0"/>
    <n v="0"/>
    <n v="0"/>
    <s v="F1S USA"/>
    <s v="United States"/>
    <x v="33"/>
    <x v="0"/>
    <n v="0"/>
  </r>
  <r>
    <x v="1"/>
    <x v="1"/>
    <n v="407"/>
    <x v="22"/>
    <n v="28934"/>
    <s v="TE CARBAJALES NALES LEONARDO MR"/>
    <d v="2025-06-15T00:00:00"/>
    <s v="0000-00-00"/>
    <s v="VLO"/>
    <x v="2"/>
    <s v="USD"/>
    <n v="498.83"/>
    <n v="428.99379999999996"/>
    <n v="498.83"/>
    <n v="0"/>
    <n v="0"/>
    <n v="0"/>
    <s v="F1S USA"/>
    <s v="United States"/>
    <x v="33"/>
    <x v="0"/>
    <n v="0"/>
  </r>
  <r>
    <x v="1"/>
    <x v="1"/>
    <n v="407"/>
    <x v="22"/>
    <n v="28934"/>
    <s v="TE CARBAJALES NAVARI LEONARDO MR"/>
    <d v="2025-06-15T00:00:00"/>
    <s v="0000-00-00"/>
    <s v="VLO"/>
    <x v="2"/>
    <s v="USD"/>
    <n v="498.83"/>
    <n v="428.99379999999996"/>
    <n v="498.83"/>
    <n v="0"/>
    <n v="0"/>
    <n v="0"/>
    <s v="F1S USA"/>
    <s v="United States"/>
    <x v="33"/>
    <x v="0"/>
    <n v="0"/>
  </r>
  <r>
    <x v="1"/>
    <x v="1"/>
    <n v="407"/>
    <x v="22"/>
    <n v="28934"/>
    <s v="TE CANDANO GONZALEZ DIEGO MR"/>
    <d v="2025-07-19T00:00:00"/>
    <s v="0000-00-00"/>
    <s v="VLO"/>
    <x v="2"/>
    <s v="USD"/>
    <n v="2938.91"/>
    <n v="2527.4625999999998"/>
    <n v="2938.91"/>
    <n v="0"/>
    <n v="0"/>
    <n v="0"/>
    <s v="F1S USA"/>
    <s v="United States"/>
    <x v="5"/>
    <x v="0"/>
    <n v="0"/>
  </r>
  <r>
    <x v="1"/>
    <x v="1"/>
    <n v="407"/>
    <x v="22"/>
    <n v="0"/>
    <s v="TKT FEE DIEGO"/>
    <s v="0000-00-00"/>
    <s v="0000-00-00"/>
    <s v="HPS"/>
    <x v="1"/>
    <s v="USD"/>
    <n v="35"/>
    <n v="30.099999999999998"/>
    <n v="35"/>
    <n v="35"/>
    <n v="30.099999999999998"/>
    <n v="35"/>
    <s v="FEES"/>
    <n v="0"/>
    <x v="49"/>
    <x v="3"/>
    <n v="1"/>
  </r>
  <r>
    <x v="1"/>
    <x v="1"/>
    <n v="407"/>
    <x v="22"/>
    <n v="0"/>
    <s v="FEE STRIPE"/>
    <s v="0000-00-00"/>
    <s v="0000-00-00"/>
    <s v="HPS"/>
    <x v="1"/>
    <s v="USD"/>
    <n v="5.6"/>
    <n v="4.8159999999999998"/>
    <n v="5.6"/>
    <n v="5.6"/>
    <n v="4.8159999999999998"/>
    <n v="5.6"/>
    <s v="FEES"/>
    <n v="0"/>
    <x v="49"/>
    <x v="3"/>
    <n v="1"/>
  </r>
  <r>
    <x v="1"/>
    <x v="1"/>
    <n v="407"/>
    <x v="22"/>
    <n v="0"/>
    <s v="TKT FEE REVISADO"/>
    <s v="0000-00-00"/>
    <s v="0000-00-00"/>
    <s v="HPS"/>
    <x v="1"/>
    <s v="USD"/>
    <n v="35"/>
    <n v="30.099999999999998"/>
    <n v="35"/>
    <n v="35"/>
    <n v="30.099999999999998"/>
    <n v="35"/>
    <s v="FEES"/>
    <n v="0"/>
    <x v="49"/>
    <x v="3"/>
    <n v="1"/>
  </r>
  <r>
    <x v="1"/>
    <x v="1"/>
    <n v="408"/>
    <x v="22"/>
    <n v="28294"/>
    <s v="HOTEL SIN NOMBRE"/>
    <d v="2025-08-11T00:00:00"/>
    <d v="2025-08-14T00:00:00"/>
    <s v="HTL"/>
    <x v="4"/>
    <s v="MXN"/>
    <n v="26776.2"/>
    <n v="1285.2576000000001"/>
    <n v="1499.4672"/>
    <n v="2434.1999999999998"/>
    <n v="116.8416"/>
    <n v="136.3152"/>
    <s v="HOTEL SIN NOMBRE"/>
    <s v="Mexico"/>
    <x v="53"/>
    <x v="0"/>
    <n v="9.0909090909090912E-2"/>
  </r>
  <r>
    <x v="1"/>
    <x v="1"/>
    <n v="408"/>
    <x v="22"/>
    <n v="29707"/>
    <s v="HOTEL KIMPTON VIRGILIO"/>
    <d v="2025-08-04T00:00:00"/>
    <d v="2025-08-09T00:00:00"/>
    <s v="HTL"/>
    <x v="4"/>
    <s v="MXN"/>
    <n v="52580"/>
    <n v="2523.84"/>
    <n v="2944.48"/>
    <n v="4400"/>
    <n v="211.20000000000002"/>
    <n v="246.4"/>
    <s v="KIMPTON VIRGILIO"/>
    <s v="Mexico"/>
    <x v="45"/>
    <x v="0"/>
    <n v="8.3682008368200833E-2"/>
  </r>
  <r>
    <x v="1"/>
    <x v="1"/>
    <n v="408"/>
    <x v="22"/>
    <n v="29987"/>
    <s v="HOTEL LA PURIFICADORA"/>
    <d v="2025-08-09T00:00:00"/>
    <d v="2025-08-11T00:00:00"/>
    <s v="HTL"/>
    <x v="4"/>
    <s v="MXN"/>
    <n v="10323.68"/>
    <n v="495.53664000000003"/>
    <n v="578.12608"/>
    <n v="938.51"/>
    <n v="45.048479999999998"/>
    <n v="52.556559999999998"/>
    <s v="HOTEL LA PURIFICADORA"/>
    <s v="Mexico"/>
    <x v="45"/>
    <x v="0"/>
    <n v="9.0908474497466016E-2"/>
  </r>
  <r>
    <x v="1"/>
    <x v="1"/>
    <n v="408"/>
    <x v="22"/>
    <n v="30166"/>
    <s v="ESCONDIDO HOTEL"/>
    <d v="2025-08-04T00:00:00"/>
    <d v="2025-08-14T00:00:00"/>
    <s v="HTL"/>
    <x v="4"/>
    <s v="MXN"/>
    <n v="48004.79"/>
    <n v="2304.2299200000002"/>
    <n v="2688.2682399999999"/>
    <n v="1695.05"/>
    <n v="81.362399999999994"/>
    <n v="94.922799999999995"/>
    <s v="HOTEL ESCONDIDO"/>
    <s v="Mexico"/>
    <x v="45"/>
    <x v="0"/>
    <n v="3.5310018021118307E-2"/>
  </r>
  <r>
    <x v="1"/>
    <x v="1"/>
    <n v="408"/>
    <x v="22"/>
    <n v="28529"/>
    <s v="BALAM DMC"/>
    <d v="2025-08-04T00:00:00"/>
    <d v="2025-08-14T00:00:00"/>
    <s v="PKT"/>
    <x v="0"/>
    <s v="MXN"/>
    <n v="13326.48"/>
    <n v="639.67103999999995"/>
    <n v="746.28287999999998"/>
    <n v="1858.38"/>
    <n v="89.202240000000003"/>
    <n v="104.06928000000001"/>
    <s v="BALAM MÉXICO"/>
    <s v="Mexico"/>
    <x v="45"/>
    <x v="0"/>
    <n v="0.13945017739117907"/>
  </r>
  <r>
    <x v="1"/>
    <x v="1"/>
    <n v="408"/>
    <x v="22"/>
    <n v="28934"/>
    <s v="TE SANCHEZ CUADRADO DIEGO MR"/>
    <d v="2025-08-20T00:00:00"/>
    <s v="0000-00-00"/>
    <s v="VLO"/>
    <x v="2"/>
    <s v="MXN"/>
    <n v="4828.22"/>
    <n v="231.75456000000003"/>
    <n v="270.38032000000004"/>
    <n v="0"/>
    <n v="0"/>
    <n v="0"/>
    <s v="F1S USA"/>
    <s v="United States"/>
    <x v="11"/>
    <x v="0"/>
    <n v="0"/>
  </r>
  <r>
    <x v="1"/>
    <x v="1"/>
    <n v="408"/>
    <x v="22"/>
    <n v="28934"/>
    <s v="TE VELASCO GARCIA SARA MRS"/>
    <d v="2025-08-20T00:00:00"/>
    <s v="0000-00-00"/>
    <s v="VLO"/>
    <x v="2"/>
    <s v="MXN"/>
    <n v="4828.22"/>
    <n v="231.75456000000003"/>
    <n v="270.38032000000004"/>
    <n v="0"/>
    <n v="0"/>
    <n v="0"/>
    <s v="F1S USA"/>
    <s v="United States"/>
    <x v="11"/>
    <x v="0"/>
    <n v="0"/>
  </r>
  <r>
    <x v="1"/>
    <x v="1"/>
    <n v="408"/>
    <x v="22"/>
    <n v="28934"/>
    <s v="ME SANCHEZ CUADRADO DIEGO MR"/>
    <d v="2025-08-19T00:00:00"/>
    <s v="0000-00-00"/>
    <s v="VLO"/>
    <x v="2"/>
    <s v="MXN"/>
    <n v="1479.67"/>
    <n v="71.024160000000009"/>
    <n v="82.861519999999999"/>
    <n v="0"/>
    <n v="0"/>
    <n v="0"/>
    <s v="F1S USA"/>
    <s v="United States"/>
    <x v="11"/>
    <x v="0"/>
    <n v="0"/>
  </r>
  <r>
    <x v="1"/>
    <x v="1"/>
    <n v="408"/>
    <x v="22"/>
    <n v="28934"/>
    <s v="ME VELASCO GARCIA SARA MRS"/>
    <d v="2025-08-19T00:00:00"/>
    <s v="0000-00-00"/>
    <s v="VLO"/>
    <x v="2"/>
    <s v="MXN"/>
    <n v="1479.67"/>
    <n v="71.024160000000009"/>
    <n v="82.861519999999999"/>
    <n v="0"/>
    <n v="0"/>
    <n v="0"/>
    <s v="F1S USA"/>
    <s v="United States"/>
    <x v="11"/>
    <x v="0"/>
    <n v="0"/>
  </r>
  <r>
    <x v="1"/>
    <x v="1"/>
    <n v="408"/>
    <x v="22"/>
    <n v="0"/>
    <s v="FEE COMISION TRANSFERENCIA"/>
    <d v="2025-08-04T00:00:00"/>
    <d v="2025-08-14T00:00:00"/>
    <s v="HPS"/>
    <x v="1"/>
    <s v="MXN"/>
    <n v="21.52"/>
    <n v="1.0329600000000001"/>
    <n v="1.20512"/>
    <n v="21.52"/>
    <n v="1.0329600000000001"/>
    <n v="1.20512"/>
    <s v="FEES"/>
    <n v="0"/>
    <x v="45"/>
    <x v="0"/>
    <n v="1"/>
  </r>
  <r>
    <x v="1"/>
    <x v="1"/>
    <n v="409"/>
    <x v="20"/>
    <n v="28497"/>
    <s v="Hospedaje en Suiza"/>
    <d v="2025-07-27T00:00:00"/>
    <d v="2025-07-28T00:00:00"/>
    <s v="HTL"/>
    <x v="4"/>
    <s v="USD"/>
    <n v="2304.88"/>
    <n v="1982.1968000000002"/>
    <n v="2304.88"/>
    <n v="230.49"/>
    <n v="198.22140000000002"/>
    <n v="230.49"/>
    <s v="FOUR SEASONS HOTEL DES BERGUES"/>
    <s v="Switzerland"/>
    <x v="9"/>
    <x v="0"/>
    <n v="0.10000086772413315"/>
  </r>
  <r>
    <x v="1"/>
    <x v="1"/>
    <n v="409"/>
    <x v="20"/>
    <n v="23527"/>
    <s v="hotel Portrait Milano"/>
    <d v="2025-07-16T00:00:00"/>
    <d v="2025-07-17T00:00:00"/>
    <s v="HTL"/>
    <x v="4"/>
    <s v="USD"/>
    <n v="1829"/>
    <n v="1572.94"/>
    <n v="1829"/>
    <n v="0"/>
    <n v="0"/>
    <n v="0"/>
    <s v="PORTRAIT MILANO HOTEL LUNGARNO COLLECTION"/>
    <s v="Italy"/>
    <x v="5"/>
    <x v="0"/>
    <n v="0"/>
  </r>
  <r>
    <x v="1"/>
    <x v="1"/>
    <n v="409"/>
    <x v="20"/>
    <n v="28497"/>
    <s v="FOUR SEASONS HOTEL DES BERGUES GENEVA"/>
    <d v="2025-07-27T00:00:00"/>
    <d v="2025-07-28T00:00:00"/>
    <s v="HTL"/>
    <x v="4"/>
    <s v="USD"/>
    <n v="1975"/>
    <n v="1698.5"/>
    <n v="1975"/>
    <n v="196"/>
    <n v="168.56"/>
    <n v="196"/>
    <s v="FOUR SEASONS HOTEL DES BERGUES"/>
    <s v="Switzerland"/>
    <x v="9"/>
    <x v="0"/>
    <n v="9.9240506329113923E-2"/>
  </r>
  <r>
    <x v="1"/>
    <x v="1"/>
    <n v="410"/>
    <x v="22"/>
    <n v="23590"/>
    <s v="VUELO GRUPAL 91.77"/>
    <d v="2025-08-14T00:00:00"/>
    <d v="2025-08-20T00:00:00"/>
    <s v="VLO"/>
    <x v="2"/>
    <s v="USD"/>
    <n v="16648.66"/>
    <n v="14317.847599999999"/>
    <n v="16648.66"/>
    <n v="1278.47"/>
    <n v="1099.4842000000001"/>
    <n v="1278.47"/>
    <s v="AEROMÉXICO"/>
    <s v="Mexico"/>
    <x v="53"/>
    <x v="0"/>
    <n v="7.6791165174854917E-2"/>
  </r>
  <r>
    <x v="1"/>
    <x v="1"/>
    <n v="410"/>
    <x v="22"/>
    <n v="28934"/>
    <s v="TE NORIEGA DE UHTHOFF VERONICA PATRICIA MRS"/>
    <d v="2025-07-29T00:00:00"/>
    <d v="2025-08-30T00:00:00"/>
    <s v="VLO"/>
    <x v="2"/>
    <s v="USD"/>
    <n v="155.80000000000001"/>
    <n v="133.988"/>
    <n v="155.80000000000001"/>
    <n v="0"/>
    <n v="0"/>
    <n v="0"/>
    <s v="F1S USA"/>
    <s v="United States"/>
    <x v="9"/>
    <x v="0"/>
    <n v="0"/>
  </r>
  <r>
    <x v="1"/>
    <x v="1"/>
    <n v="410"/>
    <x v="22"/>
    <n v="28934"/>
    <s v="TE CARBAJALES NALES LEONARDO MR"/>
    <d v="2025-07-29T00:00:00"/>
    <s v="0000-00-00"/>
    <s v="VLO"/>
    <x v="2"/>
    <s v="USD"/>
    <n v="155.80000000000001"/>
    <n v="133.988"/>
    <n v="155.80000000000001"/>
    <n v="0"/>
    <n v="0"/>
    <n v="0"/>
    <s v="F1S USA"/>
    <s v="United States"/>
    <x v="9"/>
    <x v="0"/>
    <n v="0"/>
  </r>
  <r>
    <x v="1"/>
    <x v="1"/>
    <n v="410"/>
    <x v="22"/>
    <n v="28934"/>
    <s v="TE UHTHOFF NORIEGA LORENZA MSS"/>
    <d v="2025-07-29T00:00:00"/>
    <s v="0000-00-00"/>
    <s v="VLO"/>
    <x v="2"/>
    <s v="USD"/>
    <n v="155.80000000000001"/>
    <n v="133.988"/>
    <n v="155.80000000000001"/>
    <n v="0"/>
    <n v="0"/>
    <n v="0"/>
    <s v="F1S USA"/>
    <s v="United States"/>
    <x v="9"/>
    <x v="0"/>
    <n v="0"/>
  </r>
  <r>
    <x v="1"/>
    <x v="1"/>
    <n v="410"/>
    <x v="22"/>
    <n v="28934"/>
    <s v="TE ZEPEDA DE LA GARZA MARLENE MS"/>
    <d v="2025-07-29T00:00:00"/>
    <s v="0000-00-00"/>
    <s v="VLO"/>
    <x v="2"/>
    <s v="USD"/>
    <n v="155.80000000000001"/>
    <n v="133.988"/>
    <n v="155.80000000000001"/>
    <n v="0"/>
    <n v="0"/>
    <n v="0"/>
    <s v="F1S USA"/>
    <s v="United States"/>
    <x v="9"/>
    <x v="0"/>
    <n v="0"/>
  </r>
  <r>
    <x v="1"/>
    <x v="1"/>
    <n v="410"/>
    <x v="22"/>
    <n v="28934"/>
    <s v="TE GONZALEZ CIMADEVILLA ANA MARIA MRS"/>
    <d v="2025-07-26T00:00:00"/>
    <s v="0000-00-00"/>
    <s v="VLO"/>
    <x v="2"/>
    <s v="USD"/>
    <n v="2241.91"/>
    <n v="1928.0425999999998"/>
    <n v="2241.91"/>
    <n v="0"/>
    <n v="0"/>
    <n v="0"/>
    <s v="F1S USA"/>
    <s v="United States"/>
    <x v="8"/>
    <x v="0"/>
    <n v="0"/>
  </r>
  <r>
    <x v="1"/>
    <x v="1"/>
    <n v="410"/>
    <x v="22"/>
    <n v="28934"/>
    <s v="TE NORIEGA DE UHTHOFF VERONICA PATRICIA MRS"/>
    <s v="0000-00-00"/>
    <s v="0000-00-00"/>
    <s v="VLO"/>
    <x v="2"/>
    <s v="USD"/>
    <n v="279.2"/>
    <n v="240.11199999999999"/>
    <n v="279.2"/>
    <n v="0"/>
    <n v="0"/>
    <n v="0"/>
    <s v="F1S USA"/>
    <s v="United States"/>
    <x v="49"/>
    <x v="3"/>
    <n v="0"/>
  </r>
  <r>
    <x v="1"/>
    <x v="1"/>
    <n v="410"/>
    <x v="22"/>
    <n v="28934"/>
    <s v="TE CARBAJALES NALES LEONARDO MR"/>
    <s v="0000-00-00"/>
    <s v="0000-00-00"/>
    <s v="VLO"/>
    <x v="2"/>
    <s v="USD"/>
    <n v="279.2"/>
    <n v="240.11199999999999"/>
    <n v="279.2"/>
    <n v="0"/>
    <n v="0"/>
    <n v="0"/>
    <s v="F1S USA"/>
    <s v="United States"/>
    <x v="49"/>
    <x v="3"/>
    <n v="0"/>
  </r>
  <r>
    <x v="1"/>
    <x v="1"/>
    <n v="410"/>
    <x v="22"/>
    <n v="28934"/>
    <s v="TE NORIEGA DE UHTHOFF VERONICA PATRICIA MRS"/>
    <d v="2025-07-30T00:00:00"/>
    <s v="0000-00-00"/>
    <s v="VLO"/>
    <x v="2"/>
    <s v="USD"/>
    <n v="1"/>
    <n v="0.86"/>
    <n v="1"/>
    <n v="0"/>
    <n v="0"/>
    <n v="0"/>
    <s v="F1S USA"/>
    <s v="United States"/>
    <x v="9"/>
    <x v="0"/>
    <n v="0"/>
  </r>
  <r>
    <x v="1"/>
    <x v="1"/>
    <n v="410"/>
    <x v="22"/>
    <n v="28934"/>
    <s v="ME NORIEGA DE UHTHOFF VERONICA PATRICIA MRS"/>
    <d v="2025-07-28T00:00:00"/>
    <s v="0000-00-00"/>
    <s v="VLO"/>
    <x v="2"/>
    <s v="USD"/>
    <n v="59"/>
    <n v="50.74"/>
    <n v="59"/>
    <n v="0"/>
    <n v="0"/>
    <n v="0"/>
    <s v="F1S USA"/>
    <s v="United States"/>
    <x v="9"/>
    <x v="0"/>
    <n v="0"/>
  </r>
  <r>
    <x v="1"/>
    <x v="1"/>
    <n v="410"/>
    <x v="22"/>
    <n v="28934"/>
    <s v="TE CARBAJALES NALES LEONARDO MR"/>
    <d v="2025-07-30T00:00:00"/>
    <s v="0000-00-00"/>
    <s v="VLO"/>
    <x v="2"/>
    <s v="USD"/>
    <n v="1"/>
    <n v="0.86"/>
    <n v="1"/>
    <n v="0"/>
    <n v="0"/>
    <n v="0"/>
    <s v="F1S USA"/>
    <s v="United States"/>
    <x v="9"/>
    <x v="0"/>
    <n v="0"/>
  </r>
  <r>
    <x v="1"/>
    <x v="1"/>
    <n v="410"/>
    <x v="22"/>
    <n v="28934"/>
    <s v="ME CARBAJALES NALES LEONARDO MR"/>
    <d v="2025-07-28T00:00:00"/>
    <s v="0000-00-00"/>
    <s v="VLO"/>
    <x v="2"/>
    <s v="USD"/>
    <n v="59"/>
    <n v="50.74"/>
    <n v="59"/>
    <n v="0"/>
    <n v="0"/>
    <n v="0"/>
    <s v="F1S USA"/>
    <s v="United States"/>
    <x v="9"/>
    <x v="0"/>
    <n v="0"/>
  </r>
  <r>
    <x v="1"/>
    <x v="1"/>
    <n v="410"/>
    <x v="22"/>
    <n v="28934"/>
    <s v="TE UHTHOFF NORIEGA LORENZA MSS"/>
    <d v="2025-07-29T00:00:00"/>
    <s v="0000-00-00"/>
    <s v="VLO"/>
    <x v="2"/>
    <s v="USD"/>
    <n v="279.2"/>
    <n v="240.11199999999999"/>
    <n v="279.2"/>
    <n v="0"/>
    <n v="0"/>
    <n v="0"/>
    <s v="F1S USA"/>
    <s v="United States"/>
    <x v="9"/>
    <x v="0"/>
    <n v="0"/>
  </r>
  <r>
    <x v="1"/>
    <x v="1"/>
    <n v="410"/>
    <x v="22"/>
    <n v="28934"/>
    <s v="TE ZEPEDA DE LA GARZA MARLENE MS"/>
    <d v="2025-07-29T00:00:00"/>
    <s v="0000-00-00"/>
    <s v="VLO"/>
    <x v="2"/>
    <s v="USD"/>
    <n v="279.2"/>
    <n v="240.11199999999999"/>
    <n v="279.2"/>
    <n v="0"/>
    <n v="0"/>
    <n v="0"/>
    <s v="F1S USA"/>
    <s v="United States"/>
    <x v="9"/>
    <x v="0"/>
    <n v="0"/>
  </r>
  <r>
    <x v="1"/>
    <x v="1"/>
    <n v="410"/>
    <x v="22"/>
    <n v="28934"/>
    <s v="TE SERNA BARRERA LUISA GABRIELA MRS"/>
    <d v="2025-07-31T00:00:00"/>
    <s v="0000-00-00"/>
    <s v="VLO"/>
    <x v="2"/>
    <s v="USD"/>
    <n v="648.70000000000005"/>
    <n v="557.88200000000006"/>
    <n v="648.70000000000005"/>
    <n v="0"/>
    <n v="0"/>
    <n v="0"/>
    <s v="F1S USA"/>
    <s v="United States"/>
    <x v="9"/>
    <x v="0"/>
    <n v="0"/>
  </r>
  <r>
    <x v="1"/>
    <x v="1"/>
    <n v="410"/>
    <x v="22"/>
    <n v="28934"/>
    <s v="TE ARNAUD SERNA MAURICIO GABRIEL MR"/>
    <d v="2025-07-31T00:00:00"/>
    <s v="0000-00-00"/>
    <s v="VLO"/>
    <x v="2"/>
    <s v="USD"/>
    <n v="648.70000000000005"/>
    <n v="557.88200000000006"/>
    <n v="648.70000000000005"/>
    <n v="0"/>
    <n v="0"/>
    <n v="0"/>
    <s v="F1S USA"/>
    <s v="United States"/>
    <x v="9"/>
    <x v="0"/>
    <n v="0"/>
  </r>
  <r>
    <x v="1"/>
    <x v="1"/>
    <n v="410"/>
    <x v="22"/>
    <n v="28934"/>
    <s v="ME SERNA BARRERA LUISA GABRIELA MRS"/>
    <d v="2025-07-28T00:00:00"/>
    <s v="0000-00-00"/>
    <s v="VLO"/>
    <x v="2"/>
    <s v="USD"/>
    <n v="0"/>
    <n v="0"/>
    <n v="0"/>
    <n v="0"/>
    <n v="0"/>
    <n v="0"/>
    <s v="F1S USA"/>
    <s v="United States"/>
    <x v="9"/>
    <x v="0"/>
    <s v="0"/>
  </r>
  <r>
    <x v="1"/>
    <x v="1"/>
    <n v="410"/>
    <x v="22"/>
    <n v="28934"/>
    <s v="ME ARNAUD SERNA MAURICIO GABRIEL MR"/>
    <d v="2025-07-28T00:00:00"/>
    <s v="0000-00-00"/>
    <s v="VLO"/>
    <x v="2"/>
    <s v="USD"/>
    <n v="0"/>
    <n v="0"/>
    <n v="0"/>
    <n v="0"/>
    <n v="0"/>
    <n v="0"/>
    <s v="F1S USA"/>
    <s v="United States"/>
    <x v="9"/>
    <x v="0"/>
    <s v="0"/>
  </r>
  <r>
    <x v="1"/>
    <x v="1"/>
    <n v="410"/>
    <x v="22"/>
    <n v="28934"/>
    <s v="TE GONZALEZ CIMADEVILLA ANA MARIA MRS"/>
    <d v="2025-08-03T00:00:00"/>
    <s v="0000-00-00"/>
    <s v="VLO"/>
    <x v="2"/>
    <s v="USD"/>
    <n v="1108.1500000000001"/>
    <n v="953.00900000000001"/>
    <n v="1108.1500000000001"/>
    <n v="185.4"/>
    <n v="159.44399999999999"/>
    <n v="185.4"/>
    <s v="F1S USA"/>
    <s v="United States"/>
    <x v="45"/>
    <x v="0"/>
    <n v="0.16730587014393358"/>
  </r>
  <r>
    <x v="1"/>
    <x v="1"/>
    <n v="410"/>
    <x v="22"/>
    <n v="0"/>
    <s v="FEE STRIPE"/>
    <s v="0000-00-00"/>
    <s v="0000-00-00"/>
    <s v="HPS"/>
    <x v="1"/>
    <s v="USD"/>
    <n v="1094.54"/>
    <n v="941.30439999999999"/>
    <n v="1094.54"/>
    <n v="1094.54"/>
    <n v="941.30439999999999"/>
    <n v="1094.54"/>
    <s v="FEES"/>
    <n v="0"/>
    <x v="49"/>
    <x v="3"/>
    <n v="1"/>
  </r>
  <r>
    <x v="1"/>
    <x v="1"/>
    <n v="410"/>
    <x v="22"/>
    <n v="28934"/>
    <s v="TE ARNAUD BAILLERES MAURICIO MR"/>
    <d v="2025-07-31T00:00:00"/>
    <s v="0000-00-00"/>
    <s v="VLO"/>
    <x v="2"/>
    <s v="USD"/>
    <n v="579.70000000000005"/>
    <n v="498.54200000000003"/>
    <n v="579.70000000000005"/>
    <n v="0"/>
    <n v="0"/>
    <n v="0"/>
    <s v="F1S USA"/>
    <s v="United States"/>
    <x v="9"/>
    <x v="0"/>
    <n v="0"/>
  </r>
  <r>
    <x v="1"/>
    <x v="1"/>
    <n v="410"/>
    <x v="22"/>
    <n v="28934"/>
    <s v="ME ARNAUD BAILLERES MAURICIO MR"/>
    <d v="2025-07-28T00:00:00"/>
    <s v="0000-00-00"/>
    <s v="VLO"/>
    <x v="2"/>
    <s v="USD"/>
    <n v="47"/>
    <n v="40.42"/>
    <n v="47"/>
    <n v="0"/>
    <n v="0"/>
    <n v="0"/>
    <s v="F1S USA"/>
    <s v="United States"/>
    <x v="9"/>
    <x v="0"/>
    <n v="0"/>
  </r>
  <r>
    <x v="1"/>
    <x v="1"/>
    <n v="410"/>
    <x v="22"/>
    <n v="0"/>
    <s v="FEE TKT"/>
    <s v="0000-00-00"/>
    <s v="0000-00-00"/>
    <s v="HPS"/>
    <x v="1"/>
    <s v="USD"/>
    <n v="175"/>
    <n v="150.5"/>
    <n v="175"/>
    <n v="175"/>
    <n v="150.5"/>
    <n v="175"/>
    <s v="FEES"/>
    <n v="0"/>
    <x v="49"/>
    <x v="3"/>
    <n v="1"/>
  </r>
  <r>
    <x v="1"/>
    <x v="1"/>
    <n v="411"/>
    <x v="18"/>
    <n v="28934"/>
    <s v="vuelo sabre"/>
    <d v="2025-06-17T00:00:00"/>
    <d v="2025-06-30T00:00:00"/>
    <s v="VLO"/>
    <x v="2"/>
    <s v="USD"/>
    <n v="3010.9"/>
    <n v="2589.3740000000003"/>
    <n v="3010.9"/>
    <n v="220.48"/>
    <n v="189.61279999999999"/>
    <n v="220.48"/>
    <s v="F1S USA"/>
    <s v="United States"/>
    <x v="33"/>
    <x v="0"/>
    <n v="7.3227274236939116E-2"/>
  </r>
  <r>
    <x v="1"/>
    <x v="1"/>
    <n v="411"/>
    <x v="18"/>
    <n v="28934"/>
    <s v="VUELO SABRE"/>
    <d v="2025-06-17T00:00:00"/>
    <d v="2025-06-30T00:00:00"/>
    <s v="VLO"/>
    <x v="2"/>
    <s v="USD"/>
    <n v="1757"/>
    <n v="1511.02"/>
    <n v="1757"/>
    <n v="50.68"/>
    <n v="43.584800000000001"/>
    <n v="50.68"/>
    <s v="F1S USA"/>
    <s v="United States"/>
    <x v="33"/>
    <x v="0"/>
    <n v="2.8844621513944221E-2"/>
  </r>
  <r>
    <x v="1"/>
    <x v="1"/>
    <n v="412"/>
    <x v="16"/>
    <n v="28512"/>
    <s v="Hospedaje en Madrid"/>
    <d v="2025-05-06T00:00:00"/>
    <d v="2025-05-08T00:00:00"/>
    <s v="HTL"/>
    <x v="4"/>
    <s v="USD"/>
    <n v="2286.5"/>
    <n v="1966.3899999999999"/>
    <n v="2286.5"/>
    <n v="228.65"/>
    <n v="196.63900000000001"/>
    <n v="228.65"/>
    <s v="MANDARIN ORIENTAL RITZ MADRID"/>
    <s v="Spain"/>
    <x v="52"/>
    <x v="0"/>
    <n v="0.1"/>
  </r>
  <r>
    <x v="1"/>
    <x v="1"/>
    <n v="413"/>
    <x v="19"/>
    <n v="27931"/>
    <s v="Bedsonline"/>
    <d v="2025-07-26T00:00:00"/>
    <d v="2025-07-28T00:00:00"/>
    <s v="HTL"/>
    <x v="4"/>
    <s v="MXN"/>
    <n v="23160"/>
    <n v="1111.68"/>
    <n v="1296.96"/>
    <n v="2316"/>
    <n v="111.16800000000001"/>
    <n v="129.696"/>
    <s v="Bedsonline"/>
    <s v="Spain"/>
    <x v="8"/>
    <x v="0"/>
    <n v="9.9999999999999992E-2"/>
  </r>
  <r>
    <x v="1"/>
    <x v="1"/>
    <n v="414"/>
    <x v="22"/>
    <n v="28934"/>
    <s v="TE CARBAJALES NAVARI LEONARDO MR"/>
    <d v="2025-06-25T00:00:00"/>
    <s v="0000-00-00"/>
    <s v="VLO"/>
    <x v="2"/>
    <s v="USD"/>
    <n v="616.59"/>
    <n v="530.26740000000007"/>
    <n v="616.59"/>
    <n v="18.8"/>
    <n v="16.167999999999999"/>
    <n v="18.8"/>
    <s v="F1S USA"/>
    <s v="United States"/>
    <x v="18"/>
    <x v="0"/>
    <n v="3.0490277169594057E-2"/>
  </r>
  <r>
    <x v="1"/>
    <x v="1"/>
    <n v="414"/>
    <x v="22"/>
    <n v="28934"/>
    <s v="TE CARBAJALES NAVARI LEONARDO MR"/>
    <d v="2025-07-06T00:00:00"/>
    <s v="0000-00-00"/>
    <s v="VLO"/>
    <x v="2"/>
    <s v="USD"/>
    <n v="1342.5"/>
    <n v="1154.55"/>
    <n v="1342.5"/>
    <n v="197.1"/>
    <n v="169.506"/>
    <n v="197.1"/>
    <s v="F1S USA"/>
    <s v="United States"/>
    <x v="20"/>
    <x v="0"/>
    <n v="0.14681564245810055"/>
  </r>
  <r>
    <x v="1"/>
    <x v="1"/>
    <n v="414"/>
    <x v="22"/>
    <n v="25363"/>
    <s v="ROSEWOOD VILLA MAGNA"/>
    <d v="2025-06-27T00:00:00"/>
    <d v="2025-06-29T00:00:00"/>
    <s v="HTL"/>
    <x v="4"/>
    <s v="USD"/>
    <n v="1493"/>
    <n v="1283.98"/>
    <n v="1493"/>
    <n v="369.3"/>
    <n v="317.59800000000001"/>
    <n v="369.3"/>
    <s v="ROSEWOOD VILLA MAGNA"/>
    <s v="Spain"/>
    <x v="18"/>
    <x v="0"/>
    <n v="0.24735432016075018"/>
  </r>
  <r>
    <x v="1"/>
    <x v="1"/>
    <n v="414"/>
    <x v="22"/>
    <n v="25363"/>
    <s v="ROSEWOOD VILLA MAGNA"/>
    <d v="2025-07-01T00:00:00"/>
    <d v="2025-07-04T00:00:00"/>
    <s v="HTL"/>
    <x v="4"/>
    <s v="USD"/>
    <n v="5838"/>
    <n v="5020.68"/>
    <n v="5838"/>
    <n v="717.01"/>
    <n v="616.62860000000001"/>
    <n v="717.01"/>
    <s v="ROSEWOOD VILLA MAGNA"/>
    <s v="Spain"/>
    <x v="16"/>
    <x v="0"/>
    <n v="0.12281774580335732"/>
  </r>
  <r>
    <x v="1"/>
    <x v="1"/>
    <n v="414"/>
    <x v="22"/>
    <n v="29952"/>
    <s v="MARRIOTT HOUSTON IAH AIRPORT"/>
    <d v="2025-06-09T00:00:00"/>
    <d v="2025-06-10T00:00:00"/>
    <s v="HTL"/>
    <x v="4"/>
    <s v="USD"/>
    <n v="493.29"/>
    <n v="424.2294"/>
    <n v="493.29"/>
    <n v="39.39"/>
    <n v="33.875399999999999"/>
    <n v="39.39"/>
    <s v="HOUSTON AIRPORT MARRIOTT AT GEORGE BUSH INTERCONTINENTAL"/>
    <s v="United States"/>
    <x v="15"/>
    <x v="0"/>
    <n v="7.9851608587240774E-2"/>
  </r>
  <r>
    <x v="2"/>
    <x v="1"/>
    <n v="415"/>
    <x v="17"/>
    <n v="27364"/>
    <s v="VUELO SABRE"/>
    <d v="2025-06-17T00:00:00"/>
    <d v="2025-06-30T00:00:00"/>
    <s v="VLO"/>
    <x v="2"/>
    <s v="USD"/>
    <n v="3010.9"/>
    <n v="2589.3740000000003"/>
    <n v="3010.9"/>
    <n v="254.9"/>
    <n v="219.214"/>
    <n v="254.9"/>
    <s v="ASIANA AIRLINES"/>
    <s v="South Korea"/>
    <x v="33"/>
    <x v="0"/>
    <n v="8.465907203826098E-2"/>
  </r>
  <r>
    <x v="1"/>
    <x v="1"/>
    <n v="416"/>
    <x v="23"/>
    <n v="28531"/>
    <s v="CABINA JESUS GUERRA MENDEZ - 61170885"/>
    <d v="2025-08-10T00:00:00"/>
    <d v="2025-08-21T00:00:00"/>
    <s v="CRC"/>
    <x v="8"/>
    <s v="MXN"/>
    <n v="192065.42"/>
    <n v="9219.1401600000008"/>
    <n v="10755.66352"/>
    <n v="12162.9"/>
    <n v="583.81920000000002"/>
    <n v="681.12239999999997"/>
    <s v="NAO TRAVEL COLLECTION"/>
    <s v="Mexico"/>
    <x v="53"/>
    <x v="0"/>
    <n v="6.3326860191699266E-2"/>
  </r>
  <r>
    <x v="1"/>
    <x v="1"/>
    <n v="416"/>
    <x v="23"/>
    <n v="28531"/>
    <s v="CABINA FRANCISCO GUERRA MENDEZ - 61170771"/>
    <d v="2025-08-10T00:00:00"/>
    <d v="2025-08-21T00:00:00"/>
    <s v="CRC"/>
    <x v="8"/>
    <s v="MXN"/>
    <n v="138523.5"/>
    <n v="6649.1279999999997"/>
    <n v="7757.3159999999998"/>
    <n v="10646.6"/>
    <n v="511.03680000000003"/>
    <n v="596.20960000000002"/>
    <s v="NAO TRAVEL COLLECTION"/>
    <s v="Mexico"/>
    <x v="53"/>
    <x v="0"/>
    <n v="7.6857717282627136E-2"/>
  </r>
  <r>
    <x v="1"/>
    <x v="1"/>
    <n v="416"/>
    <x v="23"/>
    <n v="28531"/>
    <s v="CABINA JESUS ANGEL GUERRA GONZALEZ - 61170647"/>
    <d v="2025-08-10T00:00:00"/>
    <d v="2025-08-21T00:00:00"/>
    <s v="CRC"/>
    <x v="8"/>
    <s v="MXN"/>
    <n v="141785.26"/>
    <n v="6805.6924800000006"/>
    <n v="7939.9745600000006"/>
    <n v="10646.6"/>
    <n v="511.03680000000003"/>
    <n v="596.20960000000002"/>
    <s v="NAO TRAVEL COLLECTION"/>
    <s v="Mexico"/>
    <x v="53"/>
    <x v="0"/>
    <n v="7.5089610866461015E-2"/>
  </r>
  <r>
    <x v="1"/>
    <x v="1"/>
    <n v="417"/>
    <x v="22"/>
    <n v="28529"/>
    <s v="MEXICO"/>
    <d v="2025-08-04T00:00:00"/>
    <d v="2025-08-20T00:00:00"/>
    <s v="PKT"/>
    <x v="0"/>
    <s v="USD"/>
    <n v="8499.84"/>
    <n v="7309.8624"/>
    <n v="8499.84"/>
    <n v="1002.84"/>
    <n v="862.44240000000002"/>
    <n v="1002.84"/>
    <s v="BALAM MÉXICO"/>
    <s v="Mexico"/>
    <x v="45"/>
    <x v="0"/>
    <n v="0.11798339733453807"/>
  </r>
  <r>
    <x v="1"/>
    <x v="1"/>
    <n v="417"/>
    <x v="22"/>
    <n v="28934"/>
    <s v="TE SANCHEZ CUADRADA DIEGO MR"/>
    <d v="2025-08-11T00:00:00"/>
    <s v="0000-00-00"/>
    <s v="VLO"/>
    <x v="2"/>
    <s v="USD"/>
    <n v="177.95"/>
    <n v="153.03699999999998"/>
    <n v="177.95"/>
    <n v="0"/>
    <n v="0"/>
    <n v="0"/>
    <s v="F1S USA"/>
    <s v="United States"/>
    <x v="53"/>
    <x v="0"/>
    <n v="0"/>
  </r>
  <r>
    <x v="1"/>
    <x v="1"/>
    <n v="417"/>
    <x v="22"/>
    <n v="28934"/>
    <s v="TE VELASCO GARCIA SARA MRS"/>
    <d v="2025-08-11T00:00:00"/>
    <s v="0000-00-00"/>
    <s v="VLO"/>
    <x v="2"/>
    <s v="USD"/>
    <n v="177.95"/>
    <n v="153.03699999999998"/>
    <n v="177.95"/>
    <n v="0"/>
    <n v="0"/>
    <n v="0"/>
    <s v="F1S USA"/>
    <s v="United States"/>
    <x v="53"/>
    <x v="0"/>
    <n v="0"/>
  </r>
  <r>
    <x v="1"/>
    <x v="1"/>
    <n v="417"/>
    <x v="22"/>
    <n v="28934"/>
    <s v="ME SANCHEZ CUADRADA DIEGO MR"/>
    <d v="2025-08-08T00:00:00"/>
    <d v="2025-08-08T00:00:00"/>
    <s v="VLO"/>
    <x v="2"/>
    <s v="USD"/>
    <n v="55"/>
    <n v="47.3"/>
    <n v="55"/>
    <n v="0"/>
    <n v="0"/>
    <n v="0"/>
    <s v="F1S USA"/>
    <s v="United States"/>
    <x v="45"/>
    <x v="0"/>
    <n v="0"/>
  </r>
  <r>
    <x v="1"/>
    <x v="1"/>
    <n v="417"/>
    <x v="22"/>
    <n v="28934"/>
    <s v="ME VELASCO GARCIA SARA MRS"/>
    <d v="2025-08-08T00:00:00"/>
    <d v="2025-08-08T00:00:00"/>
    <s v="VLO"/>
    <x v="2"/>
    <s v="USD"/>
    <n v="55"/>
    <n v="47.3"/>
    <n v="55"/>
    <n v="0"/>
    <n v="0"/>
    <n v="0"/>
    <s v="F1S USA"/>
    <s v="United States"/>
    <x v="45"/>
    <x v="0"/>
    <n v="0"/>
  </r>
  <r>
    <x v="1"/>
    <x v="1"/>
    <n v="417"/>
    <x v="22"/>
    <n v="0"/>
    <s v="Fee tkt"/>
    <d v="2025-08-04T00:00:00"/>
    <d v="2025-08-20T00:00:00"/>
    <s v="HPS"/>
    <x v="1"/>
    <s v="USD"/>
    <n v="70"/>
    <n v="60.199999999999996"/>
    <n v="70"/>
    <n v="70"/>
    <n v="60.199999999999996"/>
    <n v="70"/>
    <s v="FEES"/>
    <n v="0"/>
    <x v="45"/>
    <x v="0"/>
    <n v="1"/>
  </r>
  <r>
    <x v="1"/>
    <x v="1"/>
    <n v="417"/>
    <x v="22"/>
    <n v="28934"/>
    <s v="TE SARA VELASCO"/>
    <d v="2025-08-04T00:00:00"/>
    <d v="2025-08-20T00:00:00"/>
    <s v="VLO"/>
    <x v="2"/>
    <s v="USD"/>
    <n v="0"/>
    <n v="0"/>
    <n v="0"/>
    <n v="0"/>
    <n v="0"/>
    <n v="0"/>
    <s v="F1S USA"/>
    <s v="United States"/>
    <x v="45"/>
    <x v="0"/>
    <s v="0"/>
  </r>
  <r>
    <x v="1"/>
    <x v="1"/>
    <n v="417"/>
    <x v="22"/>
    <n v="28934"/>
    <s v="TE DIEGO CUADRADO"/>
    <d v="2025-08-04T00:00:00"/>
    <d v="2025-08-20T00:00:00"/>
    <s v="VLO"/>
    <x v="2"/>
    <s v="USD"/>
    <n v="0"/>
    <n v="0"/>
    <n v="0"/>
    <n v="0"/>
    <n v="0"/>
    <n v="0"/>
    <s v="F1S USA"/>
    <s v="United States"/>
    <x v="45"/>
    <x v="0"/>
    <s v="0"/>
  </r>
  <r>
    <x v="1"/>
    <x v="1"/>
    <n v="418"/>
    <x v="22"/>
    <n v="28546"/>
    <s v="JAPON CHAIN BARRIOS"/>
    <d v="2025-08-09T00:00:00"/>
    <d v="2025-08-23T00:00:00"/>
    <s v="PKT"/>
    <x v="0"/>
    <s v="JPY"/>
    <n v="21422263"/>
    <n v="117822.44649999999"/>
    <n v="137102.48320000002"/>
    <n v="2518383.9900000002"/>
    <n v="13851.111945000001"/>
    <n v="16117.657536000002"/>
    <s v="WINDOWS TO JAPAN"/>
    <s v="Japan"/>
    <x v="45"/>
    <x v="0"/>
    <n v="0.11755919484323389"/>
  </r>
  <r>
    <x v="1"/>
    <x v="1"/>
    <n v="418"/>
    <x v="22"/>
    <n v="28350"/>
    <s v="FOUR SEASONS OSAKA"/>
    <d v="2025-08-08T00:00:00"/>
    <d v="2025-08-11T00:00:00"/>
    <s v="HTL"/>
    <x v="4"/>
    <s v="JPY"/>
    <n v="930780"/>
    <n v="5119.29"/>
    <n v="5956.9920000000002"/>
    <n v="74569.3"/>
    <n v="410.13114999999999"/>
    <n v="477.24352000000005"/>
    <s v="FOUR SEASONS HOTEL OSAKA"/>
    <s v="Japan"/>
    <x v="45"/>
    <x v="0"/>
    <n v="8.0114849910827485E-2"/>
  </r>
  <r>
    <x v="1"/>
    <x v="1"/>
    <n v="418"/>
    <x v="22"/>
    <n v="0"/>
    <s v="Diferencia para cierre de folio - AR"/>
    <d v="2025-08-09T00:00:00"/>
    <d v="2025-08-23T00:00:00"/>
    <s v="HPS"/>
    <x v="1"/>
    <s v="JPY"/>
    <n v="0.4"/>
    <n v="2.2000000000000001E-3"/>
    <n v="2.5600000000000002E-3"/>
    <n v="0.4"/>
    <n v="2.2000000000000001E-3"/>
    <n v="2.5600000000000002E-3"/>
    <s v="FEES"/>
    <n v="0"/>
    <x v="45"/>
    <x v="0"/>
    <n v="1"/>
  </r>
  <r>
    <x v="1"/>
    <x v="1"/>
    <n v="419"/>
    <x v="22"/>
    <n v="28934"/>
    <s v="TE CEDENO CAMACHO RAFAEL EDUARDO MR"/>
    <d v="2025-06-20T00:00:00"/>
    <s v="0000-00-00"/>
    <s v="VLO"/>
    <x v="2"/>
    <s v="USD"/>
    <n v="1497.01"/>
    <n v="1287.4286"/>
    <n v="1497.01"/>
    <n v="0"/>
    <n v="0"/>
    <n v="0"/>
    <s v="F1S USA"/>
    <s v="United States"/>
    <x v="33"/>
    <x v="0"/>
    <n v="0"/>
  </r>
  <r>
    <x v="1"/>
    <x v="1"/>
    <n v="419"/>
    <x v="22"/>
    <n v="28934"/>
    <s v="TE D ALESSANDRO DANIELA MARGARITA MRS"/>
    <d v="2025-06-20T00:00:00"/>
    <s v="0000-00-00"/>
    <s v="VLO"/>
    <x v="2"/>
    <s v="USD"/>
    <n v="1497.01"/>
    <n v="1287.4286"/>
    <n v="1497.01"/>
    <n v="0"/>
    <n v="0"/>
    <n v="0"/>
    <s v="F1S USA"/>
    <s v="United States"/>
    <x v="33"/>
    <x v="0"/>
    <n v="0"/>
  </r>
  <r>
    <x v="1"/>
    <x v="1"/>
    <n v="419"/>
    <x v="22"/>
    <n v="29993"/>
    <s v="HOTEL CHEVAL BLANC ST BARTHS"/>
    <d v="2025-06-20T00:00:00"/>
    <d v="2025-06-22T00:00:00"/>
    <s v="HTL"/>
    <x v="4"/>
    <s v="USD"/>
    <n v="5426"/>
    <n v="4666.3599999999997"/>
    <n v="5426"/>
    <n v="467.57"/>
    <n v="402.11019999999996"/>
    <n v="467.57"/>
    <s v="CHEVAL BLANC ST-BARTH"/>
    <s v="Saint Bartholomey"/>
    <x v="33"/>
    <x v="0"/>
    <n v="8.6172134168816805E-2"/>
  </r>
  <r>
    <x v="1"/>
    <x v="1"/>
    <n v="419"/>
    <x v="22"/>
    <n v="0"/>
    <s v="FEE TKT"/>
    <d v="2025-06-20T00:00:00"/>
    <d v="2025-06-22T00:00:00"/>
    <s v="HPS"/>
    <x v="1"/>
    <s v="USD"/>
    <n v="70"/>
    <n v="60.199999999999996"/>
    <n v="70"/>
    <n v="70"/>
    <n v="60.199999999999996"/>
    <n v="70"/>
    <s v="FEES"/>
    <n v="0"/>
    <x v="33"/>
    <x v="0"/>
    <n v="1"/>
  </r>
  <r>
    <x v="1"/>
    <x v="1"/>
    <n v="419"/>
    <x v="22"/>
    <n v="0"/>
    <s v="FEE STRIPE"/>
    <d v="2025-06-20T00:00:00"/>
    <d v="2025-06-22T00:00:00"/>
    <s v="HPS"/>
    <x v="1"/>
    <s v="USD"/>
    <n v="149.72"/>
    <n v="128.75919999999999"/>
    <n v="149.72"/>
    <n v="149.72"/>
    <n v="128.75919999999999"/>
    <n v="149.72"/>
    <s v="FEES"/>
    <n v="0"/>
    <x v="33"/>
    <x v="0"/>
    <n v="1"/>
  </r>
  <r>
    <x v="1"/>
    <x v="1"/>
    <n v="419"/>
    <x v="22"/>
    <n v="0"/>
    <s v="Ganancia vuelos CASH"/>
    <d v="2025-06-20T00:00:00"/>
    <d v="2025-06-22T00:00:00"/>
    <s v="HPS"/>
    <x v="1"/>
    <s v="USD"/>
    <n v="182.26"/>
    <n v="156.74359999999999"/>
    <n v="182.26"/>
    <n v="182.26"/>
    <n v="156.74359999999999"/>
    <n v="182.26"/>
    <s v="FEES"/>
    <n v="0"/>
    <x v="33"/>
    <x v="0"/>
    <n v="1"/>
  </r>
  <r>
    <x v="1"/>
    <x v="1"/>
    <n v="420"/>
    <x v="28"/>
    <n v="24267"/>
    <s v="The Mark NYC"/>
    <d v="2025-10-08T00:00:00"/>
    <d v="2025-10-12T00:00:00"/>
    <s v="HTL"/>
    <x v="4"/>
    <s v="USD"/>
    <n v="3600"/>
    <n v="3096"/>
    <n v="3600"/>
    <n v="338.4"/>
    <n v="291.024"/>
    <n v="338.4"/>
    <s v="THE MARK HOTEL"/>
    <s v="United States"/>
    <x v="24"/>
    <x v="0"/>
    <n v="9.4E-2"/>
  </r>
  <r>
    <x v="1"/>
    <x v="1"/>
    <n v="421"/>
    <x v="16"/>
    <n v="27301"/>
    <s v="Vuelo MEX-CDG-JFK-MEX/Enrique Acevedo"/>
    <d v="2025-07-23T00:00:00"/>
    <d v="2025-08-02T00:00:00"/>
    <s v="VLO"/>
    <x v="2"/>
    <s v="USD"/>
    <n v="2252.88"/>
    <n v="1937.4768000000001"/>
    <n v="2252.88"/>
    <n v="0"/>
    <n v="0"/>
    <n v="0"/>
    <s v="TURISMO EX MAR, S.A. DE C.V."/>
    <s v="Mexico"/>
    <x v="8"/>
    <x v="0"/>
    <n v="0"/>
  </r>
  <r>
    <x v="1"/>
    <x v="1"/>
    <n v="421"/>
    <x v="16"/>
    <n v="27301"/>
    <s v="Vuelo MEX-CDG-JFK-MEX/Florentina Romo"/>
    <d v="2025-07-23T00:00:00"/>
    <d v="2025-08-02T00:00:00"/>
    <s v="VLO"/>
    <x v="2"/>
    <s v="USD"/>
    <n v="2252.88"/>
    <n v="1937.4768000000001"/>
    <n v="2252.88"/>
    <n v="0"/>
    <n v="0"/>
    <n v="0"/>
    <s v="TURISMO EX MAR, S.A. DE C.V."/>
    <s v="Mexico"/>
    <x v="8"/>
    <x v="0"/>
    <n v="0"/>
  </r>
  <r>
    <x v="1"/>
    <x v="1"/>
    <n v="421"/>
    <x v="16"/>
    <n v="27301"/>
    <s v="Vuelo MEX-CDG-JFK-MEX/Emilio Acevedo Romo"/>
    <d v="2025-07-23T00:00:00"/>
    <d v="2025-08-02T00:00:00"/>
    <s v="VLO"/>
    <x v="2"/>
    <s v="USD"/>
    <n v="2252.88"/>
    <n v="1937.4768000000001"/>
    <n v="2252.88"/>
    <n v="0"/>
    <n v="0"/>
    <n v="0"/>
    <s v="TURISMO EX MAR, S.A. DE C.V."/>
    <s v="Mexico"/>
    <x v="8"/>
    <x v="0"/>
    <n v="0"/>
  </r>
  <r>
    <x v="1"/>
    <x v="1"/>
    <n v="421"/>
    <x v="16"/>
    <n v="27301"/>
    <s v="Vuelo MEX-CDG-JFK-MEX/Patricio Romo"/>
    <d v="2025-07-23T00:00:00"/>
    <d v="2025-08-02T00:00:00"/>
    <s v="VLO"/>
    <x v="2"/>
    <s v="USD"/>
    <n v="2252.88"/>
    <n v="1937.4768000000001"/>
    <n v="2252.88"/>
    <n v="0"/>
    <n v="0"/>
    <n v="0"/>
    <s v="TURISMO EX MAR, S.A. DE C.V."/>
    <s v="Mexico"/>
    <x v="8"/>
    <x v="0"/>
    <n v="0"/>
  </r>
  <r>
    <x v="1"/>
    <x v="1"/>
    <n v="421"/>
    <x v="16"/>
    <n v="0"/>
    <s v="Fee de emisión IQFBXX"/>
    <d v="2025-07-23T00:00:00"/>
    <d v="2025-08-02T00:00:00"/>
    <s v="HPS"/>
    <x v="1"/>
    <s v="USD"/>
    <n v="200"/>
    <n v="172"/>
    <n v="200"/>
    <n v="200"/>
    <n v="172"/>
    <n v="200"/>
    <s v="FEES"/>
    <n v="0"/>
    <x v="8"/>
    <x v="0"/>
    <n v="1"/>
  </r>
  <r>
    <x v="1"/>
    <x v="1"/>
    <n v="421"/>
    <x v="16"/>
    <n v="27301"/>
    <s v="Revisado MEX-CDG-MEX/Enrique Acevedo"/>
    <d v="2025-07-23T00:00:00"/>
    <d v="2025-08-02T00:00:00"/>
    <s v="VLO"/>
    <x v="2"/>
    <s v="USD"/>
    <n v="1113.4100000000001"/>
    <n v="957.5326"/>
    <n v="1113.4100000000001"/>
    <n v="0"/>
    <n v="0"/>
    <n v="0"/>
    <s v="TURISMO EX MAR, S.A. DE C.V."/>
    <s v="Mexico"/>
    <x v="8"/>
    <x v="0"/>
    <n v="0"/>
  </r>
  <r>
    <x v="1"/>
    <x v="1"/>
    <n v="421"/>
    <x v="16"/>
    <n v="27301"/>
    <s v="Revisado MEX-CDG-MEX/Enrique Acevedo"/>
    <d v="2025-07-23T00:00:00"/>
    <d v="2025-08-02T00:00:00"/>
    <s v="VLO"/>
    <x v="2"/>
    <s v="USD"/>
    <n v="234.59"/>
    <n v="201.7474"/>
    <n v="234.59"/>
    <n v="0"/>
    <n v="0"/>
    <n v="0"/>
    <s v="TURISMO EX MAR, S.A. DE C.V."/>
    <s v="Mexico"/>
    <x v="8"/>
    <x v="0"/>
    <n v="0"/>
  </r>
  <r>
    <x v="1"/>
    <x v="1"/>
    <n v="421"/>
    <x v="16"/>
    <n v="27301"/>
    <s v="Revisado MEX-CDG-MEX/Florentina Romo"/>
    <d v="2025-07-23T00:00:00"/>
    <d v="2025-08-02T00:00:00"/>
    <s v="VLO"/>
    <x v="2"/>
    <s v="USD"/>
    <n v="1113.4000000000001"/>
    <n v="957.52400000000011"/>
    <n v="1113.4000000000001"/>
    <n v="0"/>
    <n v="0"/>
    <n v="0"/>
    <s v="TURISMO EX MAR, S.A. DE C.V."/>
    <s v="Mexico"/>
    <x v="8"/>
    <x v="0"/>
    <n v="0"/>
  </r>
  <r>
    <x v="1"/>
    <x v="1"/>
    <n v="421"/>
    <x v="16"/>
    <n v="27301"/>
    <s v="Revisado MEX-CDG-MEX/Florentina Romo"/>
    <d v="2025-07-23T00:00:00"/>
    <d v="2025-08-02T00:00:00"/>
    <s v="VLO"/>
    <x v="2"/>
    <s v="USD"/>
    <n v="234.59"/>
    <n v="201.7474"/>
    <n v="234.59"/>
    <n v="0"/>
    <n v="0"/>
    <n v="0"/>
    <s v="TURISMO EX MAR, S.A. DE C.V."/>
    <s v="Mexico"/>
    <x v="8"/>
    <x v="0"/>
    <n v="0"/>
  </r>
  <r>
    <x v="1"/>
    <x v="1"/>
    <n v="421"/>
    <x v="16"/>
    <n v="27301"/>
    <s v="Revisado MEX-CDG-MEX/Emilio Acevedo"/>
    <d v="2025-07-23T00:00:00"/>
    <d v="2025-08-02T00:00:00"/>
    <s v="VLO"/>
    <x v="2"/>
    <s v="USD"/>
    <n v="1113.4000000000001"/>
    <n v="957.52400000000011"/>
    <n v="1113.4000000000001"/>
    <n v="0"/>
    <n v="0"/>
    <n v="0"/>
    <s v="TURISMO EX MAR, S.A. DE C.V."/>
    <s v="Mexico"/>
    <x v="8"/>
    <x v="0"/>
    <n v="0"/>
  </r>
  <r>
    <x v="1"/>
    <x v="1"/>
    <n v="421"/>
    <x v="16"/>
    <n v="27301"/>
    <s v="Revisado MEX-CDG-MEX/Emilio Acevedo"/>
    <d v="2025-07-23T00:00:00"/>
    <d v="2025-08-02T00:00:00"/>
    <s v="VLO"/>
    <x v="2"/>
    <s v="USD"/>
    <n v="234.59"/>
    <n v="201.7474"/>
    <n v="234.59"/>
    <n v="0"/>
    <n v="0"/>
    <n v="0"/>
    <s v="TURISMO EX MAR, S.A. DE C.V."/>
    <s v="Mexico"/>
    <x v="8"/>
    <x v="0"/>
    <n v="0"/>
  </r>
  <r>
    <x v="1"/>
    <x v="1"/>
    <n v="421"/>
    <x v="16"/>
    <n v="27301"/>
    <s v="Revisado MEX-CDG-MEX/Patricio Acevedo"/>
    <d v="2025-07-23T00:00:00"/>
    <d v="2025-08-02T00:00:00"/>
    <s v="VLO"/>
    <x v="2"/>
    <s v="USD"/>
    <n v="1113.4000000000001"/>
    <n v="957.52400000000011"/>
    <n v="1113.4000000000001"/>
    <n v="0"/>
    <n v="0"/>
    <n v="0"/>
    <s v="TURISMO EX MAR, S.A. DE C.V."/>
    <s v="Mexico"/>
    <x v="8"/>
    <x v="0"/>
    <n v="0"/>
  </r>
  <r>
    <x v="1"/>
    <x v="1"/>
    <n v="421"/>
    <x v="16"/>
    <n v="27301"/>
    <s v="Revisado MEX-CDG-MEX/Patricio Acevedo"/>
    <d v="2025-07-23T00:00:00"/>
    <d v="2025-08-02T00:00:00"/>
    <s v="VLO"/>
    <x v="2"/>
    <s v="USD"/>
    <n v="234.59"/>
    <n v="201.7474"/>
    <n v="234.59"/>
    <n v="0"/>
    <n v="0"/>
    <n v="0"/>
    <s v="TURISMO EX MAR, S.A. DE C.V."/>
    <s v="Mexico"/>
    <x v="8"/>
    <x v="0"/>
    <n v="0"/>
  </r>
  <r>
    <x v="1"/>
    <x v="1"/>
    <n v="421"/>
    <x v="16"/>
    <n v="0"/>
    <s v="Sobrecomisión"/>
    <d v="2025-07-23T00:00:00"/>
    <d v="2025-08-02T00:00:00"/>
    <s v="HPS"/>
    <x v="1"/>
    <s v="USD"/>
    <n v="367.48"/>
    <n v="316.03280000000001"/>
    <n v="367.48"/>
    <n v="367.48"/>
    <n v="316.03280000000001"/>
    <n v="367.48"/>
    <s v="FEES"/>
    <n v="0"/>
    <x v="8"/>
    <x v="0"/>
    <n v="1"/>
  </r>
  <r>
    <x v="1"/>
    <x v="1"/>
    <n v="421"/>
    <x v="16"/>
    <n v="28934"/>
    <s v="Vuelo CDG-FCO-ORY/Enrique Acevedo"/>
    <d v="2025-11-25T00:00:00"/>
    <d v="2025-11-27T00:00:00"/>
    <s v="VLO"/>
    <x v="2"/>
    <s v="USD"/>
    <n v="556"/>
    <n v="478.15999999999997"/>
    <n v="556"/>
    <n v="0"/>
    <n v="0"/>
    <n v="0"/>
    <s v="F1S USA"/>
    <s v="United States"/>
    <x v="32"/>
    <x v="0"/>
    <n v="0"/>
  </r>
  <r>
    <x v="1"/>
    <x v="1"/>
    <n v="421"/>
    <x v="16"/>
    <n v="28934"/>
    <s v="Vuelo CDG-FCO-ORY/Florentina Romo"/>
    <d v="2025-11-25T00:00:00"/>
    <d v="2025-11-27T00:00:00"/>
    <s v="VLO"/>
    <x v="2"/>
    <s v="USD"/>
    <n v="556"/>
    <n v="478.15999999999997"/>
    <n v="556"/>
    <n v="0"/>
    <n v="0"/>
    <n v="0"/>
    <s v="F1S USA"/>
    <s v="United States"/>
    <x v="32"/>
    <x v="0"/>
    <n v="0"/>
  </r>
  <r>
    <x v="1"/>
    <x v="1"/>
    <n v="421"/>
    <x v="16"/>
    <n v="28934"/>
    <s v="Vuelo CDG-FCO-ORY/Emilio Acevedo"/>
    <d v="2025-11-25T00:00:00"/>
    <d v="2025-11-27T00:00:00"/>
    <s v="VLO"/>
    <x v="2"/>
    <s v="USD"/>
    <n v="556"/>
    <n v="478.15999999999997"/>
    <n v="556"/>
    <n v="0"/>
    <n v="0"/>
    <n v="0"/>
    <s v="F1S USA"/>
    <s v="United States"/>
    <x v="32"/>
    <x v="0"/>
    <n v="0"/>
  </r>
  <r>
    <x v="1"/>
    <x v="1"/>
    <n v="421"/>
    <x v="16"/>
    <n v="28934"/>
    <s v="Vuelo CDG-FCO-ORY/Patricio Acevedo"/>
    <d v="2025-11-25T00:00:00"/>
    <d v="2025-11-27T00:00:00"/>
    <s v="VLO"/>
    <x v="2"/>
    <s v="USD"/>
    <n v="556"/>
    <n v="478.15999999999997"/>
    <n v="556"/>
    <n v="0"/>
    <n v="0"/>
    <n v="0"/>
    <s v="F1S USA"/>
    <s v="United States"/>
    <x v="32"/>
    <x v="0"/>
    <n v="0"/>
  </r>
  <r>
    <x v="1"/>
    <x v="1"/>
    <n v="421"/>
    <x v="16"/>
    <n v="28934"/>
    <s v="EMD Vuelo CDG-FCO-ORY/Enrique Acevedo"/>
    <d v="2025-11-25T00:00:00"/>
    <d v="2025-11-27T00:00:00"/>
    <s v="VLO"/>
    <x v="2"/>
    <s v="USD"/>
    <n v="137.5"/>
    <n v="118.25"/>
    <n v="137.5"/>
    <n v="0"/>
    <n v="0"/>
    <n v="0"/>
    <s v="F1S USA"/>
    <s v="United States"/>
    <x v="32"/>
    <x v="0"/>
    <n v="0"/>
  </r>
  <r>
    <x v="1"/>
    <x v="1"/>
    <n v="421"/>
    <x v="16"/>
    <n v="28934"/>
    <s v="EMD Vuelo CDG-FCO-ORY/Florentina Romo"/>
    <d v="2025-11-25T00:00:00"/>
    <d v="2025-11-27T00:00:00"/>
    <s v="VLO"/>
    <x v="2"/>
    <s v="USD"/>
    <n v="137.5"/>
    <n v="118.25"/>
    <n v="137.5"/>
    <n v="0"/>
    <n v="0"/>
    <n v="0"/>
    <s v="F1S USA"/>
    <s v="United States"/>
    <x v="32"/>
    <x v="0"/>
    <n v="0"/>
  </r>
  <r>
    <x v="1"/>
    <x v="1"/>
    <n v="421"/>
    <x v="16"/>
    <n v="28934"/>
    <s v="EMD Vuelo CDG-FCO-ORY/Emilio Acevedo"/>
    <d v="2025-11-25T00:00:00"/>
    <d v="2025-11-27T00:00:00"/>
    <s v="VLO"/>
    <x v="2"/>
    <s v="USD"/>
    <n v="137.5"/>
    <n v="118.25"/>
    <n v="137.5"/>
    <n v="0"/>
    <n v="0"/>
    <n v="0"/>
    <s v="F1S USA"/>
    <s v="United States"/>
    <x v="32"/>
    <x v="0"/>
    <n v="0"/>
  </r>
  <r>
    <x v="1"/>
    <x v="1"/>
    <n v="421"/>
    <x v="16"/>
    <n v="28934"/>
    <s v="EMD Vuelo CDG-FCO-ORY/Patricio Acevedo"/>
    <d v="2025-11-25T00:00:00"/>
    <d v="2025-11-27T00:00:00"/>
    <s v="VLO"/>
    <x v="2"/>
    <s v="USD"/>
    <n v="137.5"/>
    <n v="118.25"/>
    <n v="137.5"/>
    <n v="0"/>
    <n v="0"/>
    <n v="0"/>
    <s v="F1S USA"/>
    <s v="United States"/>
    <x v="32"/>
    <x v="0"/>
    <n v="0"/>
  </r>
  <r>
    <x v="1"/>
    <x v="1"/>
    <n v="421"/>
    <x v="16"/>
    <n v="0"/>
    <s v="Fee de emisión DOLBCD"/>
    <d v="2025-11-25T00:00:00"/>
    <d v="2025-11-27T00:00:00"/>
    <s v="HPS"/>
    <x v="1"/>
    <s v="USD"/>
    <n v="140"/>
    <n v="120.39999999999999"/>
    <n v="140"/>
    <n v="140"/>
    <n v="120.39999999999999"/>
    <n v="140"/>
    <s v="FEES"/>
    <n v="0"/>
    <x v="32"/>
    <x v="0"/>
    <n v="1"/>
  </r>
  <r>
    <x v="1"/>
    <x v="1"/>
    <n v="421"/>
    <x v="16"/>
    <n v="0"/>
    <s v="Sobrecomisión"/>
    <d v="2025-07-23T00:00:00"/>
    <d v="2025-11-27T00:00:00"/>
    <s v="HPS"/>
    <x v="1"/>
    <s v="USD"/>
    <n v="77.86"/>
    <n v="66.959599999999995"/>
    <n v="77.86"/>
    <n v="77.86"/>
    <n v="66.959599999999995"/>
    <n v="77.86"/>
    <s v="FEES"/>
    <n v="0"/>
    <x v="8"/>
    <x v="0"/>
    <n v="1"/>
  </r>
  <r>
    <x v="1"/>
    <x v="1"/>
    <n v="422"/>
    <x v="16"/>
    <n v="27195"/>
    <s v="Hospedaje en Italia"/>
    <d v="2025-07-02T00:00:00"/>
    <d v="2025-07-05T00:00:00"/>
    <s v="HTL"/>
    <x v="4"/>
    <s v="EUR"/>
    <n v="540"/>
    <n v="540"/>
    <n v="626.4"/>
    <n v="50.76"/>
    <n v="50.76"/>
    <n v="58.881599999999992"/>
    <s v="CROSSING MANZONI"/>
    <s v="Italy"/>
    <x v="16"/>
    <x v="0"/>
    <n v="9.3999999999999986E-2"/>
  </r>
  <r>
    <x v="1"/>
    <x v="1"/>
    <n v="422"/>
    <x v="16"/>
    <n v="29006"/>
    <s v="Hospedaje en Londres"/>
    <d v="2025-07-02T00:00:00"/>
    <d v="2025-07-05T00:00:00"/>
    <s v="HTL"/>
    <x v="4"/>
    <s v="EUR"/>
    <n v="1248.96"/>
    <n v="1248.96"/>
    <n v="1448.7936"/>
    <n v="125.96"/>
    <n v="125.96"/>
    <n v="146.11359999999999"/>
    <s v="ROSEWOOD LONDON"/>
    <s v="United Kingdom"/>
    <x v="16"/>
    <x v="0"/>
    <n v="0.1008519087881117"/>
  </r>
  <r>
    <x v="1"/>
    <x v="1"/>
    <n v="423"/>
    <x v="22"/>
    <n v="28604"/>
    <s v="LODGE ELEVEN"/>
    <d v="2025-07-09T00:00:00"/>
    <d v="2025-07-11T00:00:00"/>
    <s v="HTL"/>
    <x v="4"/>
    <s v="USD"/>
    <n v="3657.6"/>
    <n v="3145.5360000000001"/>
    <n v="3657.6"/>
    <n v="478.7"/>
    <n v="411.68199999999996"/>
    <n v="478.7"/>
    <s v="Eleven Experience"/>
    <s v="United States"/>
    <x v="20"/>
    <x v="0"/>
    <n v="0.13087817147856518"/>
  </r>
  <r>
    <x v="1"/>
    <x v="1"/>
    <n v="424"/>
    <x v="24"/>
    <n v="23527"/>
    <s v="Hotel Milan"/>
    <d v="2025-08-28T00:00:00"/>
    <d v="2025-09-07T00:00:00"/>
    <s v="HTL"/>
    <x v="4"/>
    <s v="EUR"/>
    <n v="25326"/>
    <n v="25326"/>
    <n v="29378.159999999996"/>
    <n v="1746"/>
    <n v="1746"/>
    <n v="2025.36"/>
    <s v="PORTRAIT MILANO HOTEL LUNGARNO COLLECTION"/>
    <s v="Italy"/>
    <x v="12"/>
    <x v="0"/>
    <n v="6.894100923951671E-2"/>
  </r>
  <r>
    <x v="1"/>
    <x v="1"/>
    <n v="424"/>
    <x v="24"/>
    <n v="27965"/>
    <s v="Estancia Venecia"/>
    <d v="2025-09-04T00:00:00"/>
    <d v="2025-09-07T00:00:00"/>
    <s v="HTL"/>
    <x v="4"/>
    <s v="EUR"/>
    <n v="53209.5"/>
    <n v="53209.5"/>
    <n v="61723.02"/>
    <n v="4647.3599999999997"/>
    <n v="4647.3599999999997"/>
    <n v="5390.9375999999993"/>
    <s v="AMAN VENICE"/>
    <s v="Italy"/>
    <x v="19"/>
    <x v="0"/>
    <n v="8.7340794407013783E-2"/>
  </r>
  <r>
    <x v="1"/>
    <x v="1"/>
    <n v="424"/>
    <x v="24"/>
    <n v="29689"/>
    <s v="Estancia Hotel La Palma Capri"/>
    <d v="2025-08-28T00:00:00"/>
    <d v="2025-09-07T00:00:00"/>
    <s v="HTL"/>
    <x v="4"/>
    <s v="EUR"/>
    <n v="50800"/>
    <n v="50800"/>
    <n v="58927.999999999993"/>
    <n v="4604.04"/>
    <n v="4604.04"/>
    <n v="5340.6863999999996"/>
    <s v="HOTEL LA PALMA"/>
    <s v="Italy"/>
    <x v="12"/>
    <x v="0"/>
    <n v="9.0630708661417328E-2"/>
  </r>
  <r>
    <x v="1"/>
    <x v="1"/>
    <n v="424"/>
    <x v="24"/>
    <n v="25247"/>
    <s v="Estancia completa Fougere"/>
    <d v="2025-08-28T00:00:00"/>
    <d v="2025-09-07T00:00:00"/>
    <s v="HTL"/>
    <x v="4"/>
    <s v="EUR"/>
    <n v="1060"/>
    <n v="1060"/>
    <n v="1229.5999999999999"/>
    <n v="97.76"/>
    <n v="97.76"/>
    <n v="113.4016"/>
    <s v="HOTEL FOUGERE"/>
    <s v="France"/>
    <x v="12"/>
    <x v="0"/>
    <n v="9.2226415094339625E-2"/>
  </r>
  <r>
    <x v="0"/>
    <x v="1"/>
    <n v="425"/>
    <x v="1"/>
    <n v="25360"/>
    <s v="Itinerario Japón 8 adultos"/>
    <d v="2025-10-13T00:00:00"/>
    <d v="2025-10-25T00:00:00"/>
    <s v="PKT"/>
    <x v="0"/>
    <s v="USD"/>
    <n v="68644"/>
    <n v="59033.84"/>
    <n v="68644"/>
    <n v="11137.22"/>
    <n v="9578.0091999999986"/>
    <n v="11137.22"/>
    <s v="Luxury Japan"/>
    <s v="Japan"/>
    <x v="25"/>
    <x v="0"/>
    <n v="0.1622460812306975"/>
  </r>
  <r>
    <x v="0"/>
    <x v="1"/>
    <n v="425"/>
    <x v="1"/>
    <n v="28491"/>
    <s v="Seguro viaje"/>
    <d v="2025-10-13T00:00:00"/>
    <d v="2025-10-25T00:00:00"/>
    <s v="SEG"/>
    <x v="3"/>
    <s v="USD"/>
    <n v="1404"/>
    <n v="1207.44"/>
    <n v="1404"/>
    <n v="247"/>
    <n v="212.42"/>
    <n v="247"/>
    <s v="AON"/>
    <s v="United Kingdom"/>
    <x v="25"/>
    <x v="0"/>
    <n v="0.17592592592592593"/>
  </r>
  <r>
    <x v="0"/>
    <x v="1"/>
    <n v="425"/>
    <x v="1"/>
    <n v="0"/>
    <s v="Fee terrestre"/>
    <d v="2025-10-13T00:00:00"/>
    <d v="2025-10-25T00:00:00"/>
    <s v="HPS"/>
    <x v="1"/>
    <s v="USD"/>
    <n v="818.55"/>
    <n v="703.95299999999997"/>
    <n v="818.55"/>
    <n v="818.55"/>
    <n v="703.95299999999997"/>
    <n v="818.55"/>
    <s v="FEES"/>
    <n v="0"/>
    <x v="25"/>
    <x v="0"/>
    <n v="1"/>
  </r>
  <r>
    <x v="0"/>
    <x v="1"/>
    <n v="425"/>
    <x v="1"/>
    <n v="25360"/>
    <s v="GASTOS EXTRAS"/>
    <d v="2025-10-13T00:00:00"/>
    <d v="2025-10-25T00:00:00"/>
    <s v="PKT"/>
    <x v="0"/>
    <s v="USD"/>
    <n v="2686"/>
    <n v="2309.96"/>
    <n v="2686"/>
    <n v="0"/>
    <n v="0"/>
    <n v="0"/>
    <s v="Luxury Japan"/>
    <s v="Japan"/>
    <x v="25"/>
    <x v="0"/>
    <n v="0"/>
  </r>
  <r>
    <x v="1"/>
    <x v="1"/>
    <n v="426"/>
    <x v="16"/>
    <n v="23590"/>
    <s v="Vuelo MEX-ZLO-MEX/Alfredo Brener"/>
    <d v="2025-06-20T00:00:00"/>
    <d v="2025-06-22T00:00:00"/>
    <s v="VLO"/>
    <x v="2"/>
    <s v="MXN"/>
    <n v="10714.73"/>
    <n v="514.30704000000003"/>
    <n v="600.02487999999994"/>
    <n v="0"/>
    <n v="0"/>
    <n v="0"/>
    <s v="AEROMÉXICO"/>
    <s v="Mexico"/>
    <x v="33"/>
    <x v="0"/>
    <n v="0"/>
  </r>
  <r>
    <x v="1"/>
    <x v="1"/>
    <n v="426"/>
    <x v="16"/>
    <n v="23590"/>
    <s v="Vuelo MEX-ZLO-MEX/Alejandra Alemán"/>
    <d v="2025-06-20T00:00:00"/>
    <d v="2025-06-22T00:00:00"/>
    <s v="VLO"/>
    <x v="2"/>
    <s v="MXN"/>
    <n v="10714.73"/>
    <n v="514.30704000000003"/>
    <n v="600.02487999999994"/>
    <n v="0"/>
    <n v="0"/>
    <n v="0"/>
    <s v="AEROMÉXICO"/>
    <s v="Mexico"/>
    <x v="33"/>
    <x v="0"/>
    <n v="0"/>
  </r>
  <r>
    <x v="1"/>
    <x v="1"/>
    <n v="426"/>
    <x v="16"/>
    <n v="0"/>
    <s v="Fee de emisión QWOSAX"/>
    <d v="2025-06-20T00:00:00"/>
    <d v="2025-06-22T00:00:00"/>
    <s v="HPS"/>
    <x v="1"/>
    <s v="MXN"/>
    <n v="1343.3"/>
    <n v="64.478399999999993"/>
    <n v="75.224800000000002"/>
    <n v="1343.3"/>
    <n v="64.478399999999993"/>
    <n v="75.224800000000002"/>
    <s v="FEES"/>
    <n v="0"/>
    <x v="33"/>
    <x v="0"/>
    <n v="1"/>
  </r>
  <r>
    <x v="1"/>
    <x v="1"/>
    <n v="426"/>
    <x v="16"/>
    <n v="0"/>
    <s v="Sobrecomisión"/>
    <d v="2025-06-20T00:00:00"/>
    <d v="2025-06-22T00:00:00"/>
    <s v="HPS"/>
    <x v="1"/>
    <s v="MXN"/>
    <n v="1004.8"/>
    <n v="48.230399999999996"/>
    <n v="56.268799999999999"/>
    <n v="1004.8"/>
    <n v="48.230399999999996"/>
    <n v="56.268799999999999"/>
    <s v="FEES"/>
    <n v="0"/>
    <x v="33"/>
    <x v="0"/>
    <n v="1"/>
  </r>
  <r>
    <x v="1"/>
    <x v="1"/>
    <n v="427"/>
    <x v="20"/>
    <n v="25024"/>
    <s v="Vuelo CDG-MAD-ATH/Jaime Gorozpe"/>
    <d v="2025-06-19T00:00:00"/>
    <d v="2025-06-19T00:00:00"/>
    <s v="VLO"/>
    <x v="2"/>
    <s v="USD"/>
    <n v="577.5"/>
    <n v="496.65"/>
    <n v="577.5"/>
    <n v="0"/>
    <n v="0"/>
    <n v="0"/>
    <s v="Iberia"/>
    <s v="Spain"/>
    <x v="33"/>
    <x v="0"/>
    <n v="0"/>
  </r>
  <r>
    <x v="1"/>
    <x v="1"/>
    <n v="427"/>
    <x v="20"/>
    <n v="27721"/>
    <s v="VUELO MEX CDG MEX CON AF"/>
    <d v="2025-08-06T00:00:00"/>
    <d v="2025-08-21T00:00:00"/>
    <s v="VLO"/>
    <x v="2"/>
    <s v="USD"/>
    <n v="2191.38"/>
    <n v="1884.5868"/>
    <n v="2191.38"/>
    <n v="0"/>
    <n v="0"/>
    <n v="0"/>
    <s v="TURISMO EXMAR"/>
    <s v="Mexico"/>
    <x v="45"/>
    <x v="0"/>
    <n v="0"/>
  </r>
  <r>
    <x v="1"/>
    <x v="1"/>
    <n v="427"/>
    <x v="20"/>
    <n v="27721"/>
    <s v="VUELO MEX PAR MEX"/>
    <d v="2025-08-06T00:00:00"/>
    <d v="2025-08-21T00:00:00"/>
    <s v="VLO"/>
    <x v="2"/>
    <s v="USD"/>
    <n v="2191.38"/>
    <n v="1884.5868"/>
    <n v="2191.38"/>
    <n v="0"/>
    <n v="0"/>
    <n v="0"/>
    <s v="TURISMO EXMAR"/>
    <s v="Mexico"/>
    <x v="45"/>
    <x v="0"/>
    <n v="0"/>
  </r>
  <r>
    <x v="1"/>
    <x v="1"/>
    <n v="427"/>
    <x v="20"/>
    <n v="27888"/>
    <s v="vuelo de KOS ATH"/>
    <d v="2025-07-17T00:00:00"/>
    <s v="0000-00-00"/>
    <s v="ABC"/>
    <x v="2"/>
    <s v="USD"/>
    <n v="152.84"/>
    <n v="131.44239999999999"/>
    <n v="152.84"/>
    <n v="0"/>
    <n v="0"/>
    <n v="0"/>
    <s v="SKY EXPRESS S.A."/>
    <s v="Greece"/>
    <x v="5"/>
    <x v="0"/>
    <n v="0"/>
  </r>
  <r>
    <x v="1"/>
    <x v="1"/>
    <n v="427"/>
    <x v="20"/>
    <n v="29300"/>
    <s v="FERRY DE PIREO A PATMOS"/>
    <d v="2025-07-14T00:00:00"/>
    <s v="0000-00-00"/>
    <s v="OTR"/>
    <x v="3"/>
    <s v="USD"/>
    <n v="225"/>
    <n v="193.5"/>
    <n v="225"/>
    <n v="0"/>
    <n v="0"/>
    <n v="0"/>
    <s v="Ferry Scanner"/>
    <s v="Greece"/>
    <x v="5"/>
    <x v="0"/>
    <n v="0"/>
  </r>
  <r>
    <x v="1"/>
    <x v="1"/>
    <n v="427"/>
    <x v="20"/>
    <n v="28934"/>
    <s v="TE GOROZPE ALONSO JAIME"/>
    <s v="0000-00-00"/>
    <s v="0000-00-00"/>
    <s v="VLO"/>
    <x v="2"/>
    <s v="USD"/>
    <n v="956.37"/>
    <n v="822.47820000000002"/>
    <n v="956.37"/>
    <n v="0"/>
    <n v="0"/>
    <n v="0"/>
    <s v="REEMBOLSOS"/>
    <s v="United States"/>
    <x v="49"/>
    <x v="3"/>
    <n v="0"/>
  </r>
  <r>
    <x v="1"/>
    <x v="1"/>
    <n v="427"/>
    <x v="20"/>
    <n v="28934"/>
    <s v="Reembolso TE GOROZPE ALONSO JAIME"/>
    <d v="2025-07-23T00:00:00"/>
    <s v="0000-00-00"/>
    <s v="REE"/>
    <x v="6"/>
    <s v="USD"/>
    <n v="-856.37"/>
    <n v="-736.47820000000002"/>
    <n v="-856.37"/>
    <n v="0"/>
    <n v="0"/>
    <n v="0"/>
    <s v="F1S USA"/>
    <s v="United States"/>
    <x v="8"/>
    <x v="0"/>
    <n v="0"/>
  </r>
  <r>
    <x v="1"/>
    <x v="1"/>
    <n v="427"/>
    <x v="20"/>
    <n v="30368"/>
    <s v="VUELO CON GEORGIAN AIRWAYS"/>
    <d v="2025-08-08T00:00:00"/>
    <d v="2025-08-08T00:00:00"/>
    <s v="ABC"/>
    <x v="2"/>
    <s v="USD"/>
    <n v="423.2"/>
    <n v="363.952"/>
    <n v="423.2"/>
    <n v="0"/>
    <n v="0"/>
    <n v="0"/>
    <s v="Georgian Airways"/>
    <s v="Georgia"/>
    <x v="45"/>
    <x v="0"/>
    <n v="0"/>
  </r>
  <r>
    <x v="1"/>
    <x v="1"/>
    <n v="427"/>
    <x v="20"/>
    <n v="27888"/>
    <s v="VUELO CON AEROLINEA SKY EXPRESS"/>
    <d v="2025-08-12T00:00:00"/>
    <d v="2025-08-12T00:00:00"/>
    <s v="ABC"/>
    <x v="2"/>
    <s v="USD"/>
    <n v="167.36"/>
    <n v="143.92960000000002"/>
    <n v="167.36"/>
    <n v="0"/>
    <n v="0"/>
    <n v="0"/>
    <s v="SKY EXPRESS S.A."/>
    <s v="Greece"/>
    <x v="53"/>
    <x v="0"/>
    <n v="0"/>
  </r>
  <r>
    <x v="1"/>
    <x v="1"/>
    <n v="427"/>
    <x v="20"/>
    <n v="28021"/>
    <s v="VUELO CON AEGEAN AIRLINES"/>
    <d v="2025-08-11T00:00:00"/>
    <d v="2025-08-11T00:00:00"/>
    <s v="ABC"/>
    <x v="2"/>
    <s v="USD"/>
    <n v="425.79"/>
    <n v="366.17939999999999"/>
    <n v="425.79"/>
    <n v="0"/>
    <n v="0"/>
    <n v="0"/>
    <s v="AEGEAN AIRLINES"/>
    <s v="Greece"/>
    <x v="53"/>
    <x v="0"/>
    <n v="0"/>
  </r>
  <r>
    <x v="1"/>
    <x v="1"/>
    <n v="427"/>
    <x v="20"/>
    <n v="27439"/>
    <s v="BOLETO DE FERRY DE KOS PATMOS"/>
    <d v="2025-08-12T00:00:00"/>
    <d v="2025-08-12T00:00:00"/>
    <s v="OTR"/>
    <x v="3"/>
    <s v="USD"/>
    <n v="55.55"/>
    <n v="47.772999999999996"/>
    <n v="55.55"/>
    <n v="0"/>
    <n v="0"/>
    <n v="0"/>
    <s v="Ferryhopper"/>
    <s v="Greece"/>
    <x v="53"/>
    <x v="0"/>
    <n v="0"/>
  </r>
  <r>
    <x v="1"/>
    <x v="1"/>
    <n v="427"/>
    <x v="20"/>
    <n v="27721"/>
    <s v="VUELO DE KLM ABZ-AMS-BIQ"/>
    <d v="2025-07-27T00:00:00"/>
    <d v="2025-07-27T00:00:00"/>
    <s v="VLO"/>
    <x v="2"/>
    <s v="USD"/>
    <n v="414.09"/>
    <n v="356.11739999999998"/>
    <n v="414.09"/>
    <n v="0"/>
    <n v="0"/>
    <n v="0"/>
    <s v="TURISMO EXMAR"/>
    <s v="Mexico"/>
    <x v="9"/>
    <x v="0"/>
    <n v="0"/>
  </r>
  <r>
    <x v="1"/>
    <x v="1"/>
    <n v="427"/>
    <x v="20"/>
    <n v="28934"/>
    <s v="TE GOROZPE ALONSO JAIME"/>
    <d v="2025-09-29T00:00:00"/>
    <s v="0000-00-00"/>
    <s v="VLO"/>
    <x v="2"/>
    <s v="USD"/>
    <n v="567.09"/>
    <n v="487.69740000000002"/>
    <n v="567.09"/>
    <n v="0"/>
    <n v="0"/>
    <n v="0"/>
    <s v="F1S USA"/>
    <s v="United States"/>
    <x v="23"/>
    <x v="0"/>
    <n v="0"/>
  </r>
  <r>
    <x v="1"/>
    <x v="1"/>
    <n v="427"/>
    <x v="20"/>
    <n v="27721"/>
    <s v="EMISION CON AEROMEXICO MEX CUN"/>
    <d v="2025-08-23T00:00:00"/>
    <d v="2025-08-23T00:00:00"/>
    <s v="VLO"/>
    <x v="2"/>
    <s v="USD"/>
    <n v="285.85000000000002"/>
    <n v="245.83100000000002"/>
    <n v="285.85000000000002"/>
    <n v="0"/>
    <n v="0"/>
    <n v="0"/>
    <s v="TURISMO EXMAR"/>
    <s v="Mexico"/>
    <x v="11"/>
    <x v="0"/>
    <n v="0"/>
  </r>
  <r>
    <x v="1"/>
    <x v="1"/>
    <n v="427"/>
    <x v="20"/>
    <n v="27721"/>
    <s v="VUELO CUN MEX"/>
    <d v="2025-08-27T00:00:00"/>
    <d v="2025-08-27T00:00:00"/>
    <s v="VLO"/>
    <x v="2"/>
    <s v="USD"/>
    <n v="282.98"/>
    <n v="243.36280000000002"/>
    <n v="282.98"/>
    <n v="0"/>
    <n v="0"/>
    <n v="0"/>
    <s v="TURISMO EXMAR"/>
    <s v="Mexico"/>
    <x v="12"/>
    <x v="0"/>
    <n v="0"/>
  </r>
  <r>
    <x v="1"/>
    <x v="1"/>
    <n v="427"/>
    <x v="20"/>
    <n v="28934"/>
    <s v="TE GOROZPE JAIME"/>
    <d v="2025-09-05T00:00:00"/>
    <s v="0000-00-00"/>
    <s v="VLO"/>
    <x v="2"/>
    <s v="USD"/>
    <n v="284.2"/>
    <n v="244.41199999999998"/>
    <n v="284.2"/>
    <n v="0"/>
    <n v="0"/>
    <n v="0"/>
    <s v="F1S USA"/>
    <s v="United States"/>
    <x v="19"/>
    <x v="0"/>
    <n v="0"/>
  </r>
  <r>
    <x v="1"/>
    <x v="1"/>
    <n v="427"/>
    <x v="20"/>
    <n v="28934"/>
    <s v="TE GOROZPE ALONSO JAIME"/>
    <d v="2025-08-30T00:00:00"/>
    <s v="0000-00-00"/>
    <s v="VLO"/>
    <x v="2"/>
    <s v="USD"/>
    <n v="506.1"/>
    <n v="435.24600000000004"/>
    <n v="506.1"/>
    <n v="0"/>
    <n v="0"/>
    <n v="0"/>
    <s v="F1S USA"/>
    <s v="United States"/>
    <x v="12"/>
    <x v="0"/>
    <n v="0"/>
  </r>
  <r>
    <x v="1"/>
    <x v="1"/>
    <n v="427"/>
    <x v="20"/>
    <n v="28934"/>
    <s v="TE GOROZPE ALONSO JAIME"/>
    <d v="2025-09-15T00:00:00"/>
    <s v="0000-00-00"/>
    <s v="VLO"/>
    <x v="2"/>
    <s v="USD"/>
    <n v="772.78"/>
    <n v="664.59079999999994"/>
    <n v="772.78"/>
    <n v="0"/>
    <n v="0"/>
    <n v="0"/>
    <s v="F1S USA"/>
    <s v="United States"/>
    <x v="51"/>
    <x v="0"/>
    <n v="0"/>
  </r>
  <r>
    <x v="1"/>
    <x v="1"/>
    <n v="427"/>
    <x v="20"/>
    <n v="28934"/>
    <s v="TE GOROZPE JAIME"/>
    <d v="2025-09-10T00:00:00"/>
    <s v="0000-00-00"/>
    <s v="VLO"/>
    <x v="2"/>
    <s v="USD"/>
    <n v="283.89999999999998"/>
    <n v="244.15399999999997"/>
    <n v="283.89999999999998"/>
    <n v="0"/>
    <n v="0"/>
    <n v="0"/>
    <s v="F1S USA"/>
    <s v="United States"/>
    <x v="27"/>
    <x v="0"/>
    <n v="0"/>
  </r>
  <r>
    <x v="1"/>
    <x v="1"/>
    <n v="427"/>
    <x v="20"/>
    <n v="27721"/>
    <s v="VUELO MEX CDG"/>
    <d v="2025-09-18T00:00:00"/>
    <d v="2025-09-18T00:00:00"/>
    <s v="VLO"/>
    <x v="2"/>
    <s v="USD"/>
    <n v="900.45"/>
    <n v="774.38700000000006"/>
    <n v="900.45"/>
    <n v="0"/>
    <n v="0"/>
    <n v="0"/>
    <s v="TURISMO EXMAR"/>
    <s v="Mexico"/>
    <x v="51"/>
    <x v="0"/>
    <n v="0"/>
  </r>
  <r>
    <x v="1"/>
    <x v="1"/>
    <n v="427"/>
    <x v="20"/>
    <n v="27721"/>
    <s v="Revisado MEX -CDG"/>
    <d v="2025-11-12T00:00:00"/>
    <d v="2025-11-12T00:00:00"/>
    <s v="VLO"/>
    <x v="2"/>
    <s v="USD"/>
    <n v="97.1"/>
    <n v="83.506"/>
    <n v="97.1"/>
    <n v="0"/>
    <n v="0"/>
    <n v="0"/>
    <s v="TURISMO EXMAR"/>
    <s v="Mexico"/>
    <x v="17"/>
    <x v="0"/>
    <n v="0"/>
  </r>
  <r>
    <x v="1"/>
    <x v="1"/>
    <n v="427"/>
    <x v="20"/>
    <n v="27721"/>
    <s v="CARGO POR CAMBIO"/>
    <d v="2025-11-12T00:00:00"/>
    <d v="2025-11-12T00:00:00"/>
    <s v="VLO"/>
    <x v="2"/>
    <s v="USD"/>
    <n v="230.9"/>
    <n v="198.57400000000001"/>
    <n v="230.9"/>
    <n v="0"/>
    <n v="0"/>
    <n v="0"/>
    <s v="TURISMO EXMAR"/>
    <s v="Mexico"/>
    <x v="17"/>
    <x v="0"/>
    <n v="0"/>
  </r>
  <r>
    <x v="1"/>
    <x v="1"/>
    <n v="427"/>
    <x v="20"/>
    <n v="27301"/>
    <s v="revisado de fecha"/>
    <d v="2026-01-15T00:00:00"/>
    <d v="2026-01-15T00:00:00"/>
    <s v="VLO"/>
    <x v="2"/>
    <s v="USD"/>
    <n v="9.65"/>
    <n v="8.2989999999999995"/>
    <n v="9.65"/>
    <n v="0"/>
    <n v="0"/>
    <n v="0"/>
    <s v="TURISMO EX MAR, S.A. DE C.V."/>
    <s v="Mexico"/>
    <x v="29"/>
    <x v="1"/>
    <n v="0"/>
  </r>
  <r>
    <x v="1"/>
    <x v="1"/>
    <n v="427"/>
    <x v="20"/>
    <n v="27301"/>
    <s v="CARGO POR CAMBIO DE VUELO"/>
    <d v="2026-01-15T00:00:00"/>
    <d v="2026-01-15T00:00:00"/>
    <s v="VLO"/>
    <x v="2"/>
    <s v="USD"/>
    <n v="199.69"/>
    <n v="171.73339999999999"/>
    <n v="199.69"/>
    <n v="0"/>
    <n v="0"/>
    <n v="0"/>
    <s v="TURISMO EX MAR, S.A. DE C.V."/>
    <s v="Mexico"/>
    <x v="29"/>
    <x v="1"/>
    <n v="0"/>
  </r>
  <r>
    <x v="1"/>
    <x v="1"/>
    <n v="427"/>
    <x v="20"/>
    <n v="27301"/>
    <s v="VUELO CUN MEX"/>
    <d v="2025-11-04T00:00:00"/>
    <d v="2025-11-04T00:00:00"/>
    <s v="VLO"/>
    <x v="2"/>
    <s v="USD"/>
    <n v="247.03"/>
    <n v="212.44579999999999"/>
    <n v="247.03"/>
    <n v="0"/>
    <n v="0"/>
    <n v="0"/>
    <s v="TURISMO EX MAR, S.A. DE C.V."/>
    <s v="Mexico"/>
    <x v="34"/>
    <x v="0"/>
    <n v="0"/>
  </r>
  <r>
    <x v="1"/>
    <x v="1"/>
    <n v="427"/>
    <x v="20"/>
    <n v="27301"/>
    <s v="CAMBIO DE RUTA MEX PAR"/>
    <d v="2025-06-19T00:00:00"/>
    <d v="2026-01-15T00:00:00"/>
    <s v="VLO"/>
    <x v="2"/>
    <s v="USD"/>
    <n v="9.64"/>
    <n v="8.2904"/>
    <n v="9.64"/>
    <n v="0"/>
    <n v="0"/>
    <n v="0"/>
    <s v="TURISMO EX MAR, S.A. DE C.V."/>
    <s v="Mexico"/>
    <x v="33"/>
    <x v="0"/>
    <n v="0"/>
  </r>
  <r>
    <x v="1"/>
    <x v="1"/>
    <n v="427"/>
    <x v="20"/>
    <n v="27301"/>
    <s v="CARGO POR CAMBIO"/>
    <d v="2025-06-19T00:00:00"/>
    <d v="2026-01-15T00:00:00"/>
    <s v="VLO"/>
    <x v="2"/>
    <s v="USD"/>
    <n v="199.4"/>
    <n v="171.48400000000001"/>
    <n v="199.4"/>
    <n v="0"/>
    <n v="0"/>
    <n v="0"/>
    <s v="TURISMO EX MAR, S.A. DE C.V."/>
    <s v="Mexico"/>
    <x v="33"/>
    <x v="0"/>
    <n v="0"/>
  </r>
  <r>
    <x v="1"/>
    <x v="1"/>
    <n v="427"/>
    <x v="20"/>
    <n v="28934"/>
    <s v="GOROZPE ALONSO JAIME"/>
    <d v="2025-11-15T00:00:00"/>
    <d v="2025-11-15T00:00:00"/>
    <s v="VLO"/>
    <x v="2"/>
    <s v="USD"/>
    <n v="265.60000000000002"/>
    <n v="228.41600000000003"/>
    <n v="265.60000000000002"/>
    <n v="0"/>
    <n v="0"/>
    <n v="0"/>
    <s v="F1S USA"/>
    <s v="United States"/>
    <x v="17"/>
    <x v="0"/>
    <n v="0"/>
  </r>
  <r>
    <x v="1"/>
    <x v="1"/>
    <n v="427"/>
    <x v="20"/>
    <n v="28934"/>
    <s v="GOROZPE JAIME"/>
    <d v="2025-11-01T00:00:00"/>
    <d v="2025-11-01T00:00:00"/>
    <s v="VLO"/>
    <x v="2"/>
    <s v="USD"/>
    <n v="538.48"/>
    <n v="463.09280000000001"/>
    <n v="538.48"/>
    <n v="9.18"/>
    <n v="7.8948"/>
    <n v="9.18"/>
    <s v="F1S USA"/>
    <s v="United States"/>
    <x v="22"/>
    <x v="0"/>
    <n v="1.704798692616253E-2"/>
  </r>
  <r>
    <x v="1"/>
    <x v="1"/>
    <n v="427"/>
    <x v="20"/>
    <n v="28934"/>
    <s v="GOROZPE ALONSO JAIME"/>
    <d v="2025-12-01T00:00:00"/>
    <d v="2025-12-04T00:00:00"/>
    <s v="VLO"/>
    <x v="2"/>
    <s v="USD"/>
    <n v="514.29999999999995"/>
    <n v="442.29799999999994"/>
    <n v="514.29999999999995"/>
    <n v="0"/>
    <n v="0"/>
    <n v="0"/>
    <s v="F1S USA"/>
    <s v="United States"/>
    <x v="10"/>
    <x v="0"/>
    <n v="0"/>
  </r>
  <r>
    <x v="1"/>
    <x v="1"/>
    <n v="427"/>
    <x v="20"/>
    <n v="26591"/>
    <s v="VUELO DE ORY LIN"/>
    <d v="2025-12-05T00:00:00"/>
    <d v="2025-12-05T00:00:00"/>
    <s v="ABC"/>
    <x v="2"/>
    <s v="USD"/>
    <n v="217.16"/>
    <n v="186.7576"/>
    <n v="217.16"/>
    <n v="0"/>
    <n v="0"/>
    <n v="0"/>
    <s v="EasyJet"/>
    <s v="United KIngdom"/>
    <x v="10"/>
    <x v="0"/>
    <n v="0"/>
  </r>
  <r>
    <x v="1"/>
    <x v="1"/>
    <n v="427"/>
    <x v="20"/>
    <n v="25024"/>
    <s v="VUELO MIL MAD"/>
    <d v="2025-12-07T00:00:00"/>
    <d v="2025-12-07T00:00:00"/>
    <s v="ABC"/>
    <x v="2"/>
    <s v="USD"/>
    <n v="101.57"/>
    <n v="87.350199999999987"/>
    <n v="101.57"/>
    <n v="0"/>
    <n v="0"/>
    <n v="0"/>
    <s v="Iberia"/>
    <s v="Spain"/>
    <x v="28"/>
    <x v="0"/>
    <n v="0"/>
  </r>
  <r>
    <x v="1"/>
    <x v="1"/>
    <n v="427"/>
    <x v="20"/>
    <n v="28934"/>
    <s v="GOROZPE JAIME"/>
    <d v="2025-12-10T00:00:00"/>
    <d v="2025-12-10T00:00:00"/>
    <s v="VLO"/>
    <x v="2"/>
    <s v="USD"/>
    <n v="233.5"/>
    <n v="200.81"/>
    <n v="233.5"/>
    <n v="0"/>
    <n v="0"/>
    <n v="0"/>
    <s v="F1S USA"/>
    <s v="United States"/>
    <x v="28"/>
    <x v="0"/>
    <n v="0"/>
  </r>
  <r>
    <x v="1"/>
    <x v="1"/>
    <n v="427"/>
    <x v="20"/>
    <n v="27301"/>
    <s v="VUELO MEX PXM"/>
    <d v="2025-12-28T00:00:00"/>
    <d v="2025-12-28T00:00:00"/>
    <s v="VLO"/>
    <x v="2"/>
    <s v="USD"/>
    <n v="314.08"/>
    <n v="270.10879999999997"/>
    <n v="314.08"/>
    <n v="0"/>
    <n v="0"/>
    <n v="0"/>
    <s v="TURISMO EX MAR, S.A. DE C.V."/>
    <s v="Mexico"/>
    <x v="31"/>
    <x v="0"/>
    <n v="0"/>
  </r>
  <r>
    <x v="1"/>
    <x v="1"/>
    <n v="427"/>
    <x v="20"/>
    <n v="27301"/>
    <s v="VUELO MEX MID"/>
    <d v="2025-06-19T00:00:00"/>
    <d v="2026-01-15T00:00:00"/>
    <s v="VLO"/>
    <x v="2"/>
    <s v="USD"/>
    <n v="159.32"/>
    <n v="137.01519999999999"/>
    <n v="159.32"/>
    <n v="0"/>
    <n v="0"/>
    <n v="0"/>
    <s v="TURISMO EX MAR, S.A. DE C.V."/>
    <s v="Mexico"/>
    <x v="33"/>
    <x v="0"/>
    <n v="0"/>
  </r>
  <r>
    <x v="1"/>
    <x v="1"/>
    <n v="427"/>
    <x v="20"/>
    <n v="27301"/>
    <s v="VUELO CUN MEX"/>
    <d v="2025-01-10T00:00:00"/>
    <d v="2026-01-10T00:00:00"/>
    <s v="VLO"/>
    <x v="2"/>
    <s v="USD"/>
    <n v="489.68"/>
    <n v="421.12479999999999"/>
    <n v="489.68"/>
    <n v="0"/>
    <n v="0"/>
    <n v="0"/>
    <s v="TURISMO EX MAR, S.A. DE C.V."/>
    <s v="Mexico"/>
    <x v="35"/>
    <x v="0"/>
    <n v="0"/>
  </r>
  <r>
    <x v="0"/>
    <x v="1"/>
    <n v="428"/>
    <x v="2"/>
    <n v="28033"/>
    <s v="Billete MAD-FCO-BRI-MAD"/>
    <d v="2025-09-28T00:00:00"/>
    <d v="2025-10-05T00:00:00"/>
    <s v="VLO"/>
    <x v="2"/>
    <s v="EUR"/>
    <n v="862.16"/>
    <n v="862.16"/>
    <n v="1000.1055999999999"/>
    <n v="0"/>
    <n v="0"/>
    <n v="0"/>
    <s v="F1S Spain"/>
    <s v="Spain"/>
    <x v="23"/>
    <x v="0"/>
    <n v="0"/>
  </r>
  <r>
    <x v="0"/>
    <x v="1"/>
    <n v="428"/>
    <x v="2"/>
    <n v="28033"/>
    <s v="Billete MAD-FCO-BRI-MAD"/>
    <d v="2025-09-28T00:00:00"/>
    <d v="2025-10-05T00:00:00"/>
    <s v="VLO"/>
    <x v="2"/>
    <s v="EUR"/>
    <n v="862.16"/>
    <n v="862.16"/>
    <n v="1000.1055999999999"/>
    <n v="0"/>
    <n v="0"/>
    <n v="0"/>
    <s v="F1S Spain"/>
    <s v="Spain"/>
    <x v="23"/>
    <x v="0"/>
    <n v="0"/>
  </r>
  <r>
    <x v="0"/>
    <x v="1"/>
    <n v="428"/>
    <x v="2"/>
    <n v="27589"/>
    <s v="Hotel Casa Monti - 28SEP al 01OCT"/>
    <d v="2025-09-28T00:00:00"/>
    <d v="2025-10-01T00:00:00"/>
    <s v="HTL"/>
    <x v="4"/>
    <s v="EUR"/>
    <n v="2400"/>
    <n v="2400"/>
    <n v="2784"/>
    <n v="218.19"/>
    <n v="218.19"/>
    <n v="253.10039999999998"/>
    <s v="HOTEL CASA MONTI ROMA"/>
    <s v="Italy"/>
    <x v="23"/>
    <x v="0"/>
    <n v="9.0912499999999993E-2"/>
  </r>
  <r>
    <x v="0"/>
    <x v="1"/>
    <n v="428"/>
    <x v="2"/>
    <n v="30515"/>
    <s v="Hotel Sextantio Matera - 01OCT al 02OCT"/>
    <d v="2025-10-01T00:00:00"/>
    <d v="2025-10-02T00:00:00"/>
    <s v="HTL"/>
    <x v="4"/>
    <s v="EUR"/>
    <n v="464"/>
    <n v="464"/>
    <n v="538.24"/>
    <n v="46.4"/>
    <n v="46.4"/>
    <n v="53.823999999999998"/>
    <s v="SEXTANTIO LE GROTTE DELLA CIVITA"/>
    <s v="Italy"/>
    <x v="23"/>
    <x v="0"/>
    <n v="9.9999999999999992E-2"/>
  </r>
  <r>
    <x v="0"/>
    <x v="1"/>
    <n v="428"/>
    <x v="2"/>
    <n v="28776"/>
    <s v="Hotel Borgo Egnazia - 02OCT al 05OCT"/>
    <d v="2025-10-02T00:00:00"/>
    <d v="2025-10-05T00:00:00"/>
    <s v="HTL"/>
    <x v="4"/>
    <s v="EUR"/>
    <n v="4200"/>
    <n v="4200"/>
    <n v="4872"/>
    <n v="381.82"/>
    <n v="381.82"/>
    <n v="442.91119999999995"/>
    <s v="BORGO EGNAZIA"/>
    <s v="Italy"/>
    <x v="23"/>
    <x v="0"/>
    <n v="9.0909523809523801E-2"/>
  </r>
  <r>
    <x v="0"/>
    <x v="1"/>
    <n v="428"/>
    <x v="2"/>
    <n v="0"/>
    <s v="Fee aereos"/>
    <d v="2025-09-28T00:00:00"/>
    <d v="2025-10-05T00:00:00"/>
    <s v="HPS"/>
    <x v="1"/>
    <s v="EUR"/>
    <n v="70"/>
    <n v="70"/>
    <n v="81.199999999999989"/>
    <n v="70"/>
    <n v="70"/>
    <n v="81.199999999999989"/>
    <s v="FEES"/>
    <n v="0"/>
    <x v="23"/>
    <x v="0"/>
    <n v="1"/>
  </r>
  <r>
    <x v="0"/>
    <x v="1"/>
    <n v="428"/>
    <x v="2"/>
    <n v="28420"/>
    <s v="Alquiler coche Bari - 01 al 05 OCT - Tipo FFAR"/>
    <d v="2025-10-01T00:00:00"/>
    <d v="2025-10-05T00:00:00"/>
    <s v="AUT"/>
    <x v="5"/>
    <s v="EUR"/>
    <n v="637.96"/>
    <n v="637.96"/>
    <n v="740.03359999999998"/>
    <n v="63.8"/>
    <n v="63.8"/>
    <n v="74.007999999999996"/>
    <s v="SIXT MÉXICO"/>
    <s v="Mexico"/>
    <x v="23"/>
    <x v="0"/>
    <n v="0.10000626998557903"/>
  </r>
  <r>
    <x v="0"/>
    <x v="1"/>
    <n v="428"/>
    <x v="2"/>
    <n v="0"/>
    <s v="Honorario"/>
    <d v="2025-09-28T00:00:00"/>
    <d v="2025-10-05T00:00:00"/>
    <s v="HPS"/>
    <x v="1"/>
    <s v="EUR"/>
    <n v="212.54"/>
    <n v="212.54"/>
    <n v="246.54639999999998"/>
    <n v="212.54"/>
    <n v="212.54"/>
    <n v="246.54639999999998"/>
    <s v="FEES"/>
    <n v="0"/>
    <x v="23"/>
    <x v="0"/>
    <n v="1"/>
  </r>
  <r>
    <x v="0"/>
    <x v="1"/>
    <n v="428"/>
    <x v="2"/>
    <n v="28776"/>
    <s v="Ajuste cambio"/>
    <d v="2025-10-02T00:00:00"/>
    <d v="2025-10-05T00:00:00"/>
    <s v="HTL"/>
    <x v="4"/>
    <s v="EUR"/>
    <n v="6.12"/>
    <n v="6.12"/>
    <n v="7.0991999999999997"/>
    <n v="0"/>
    <n v="0"/>
    <n v="0"/>
    <s v="BORGO EGNAZIA"/>
    <s v="Italy"/>
    <x v="23"/>
    <x v="0"/>
    <n v="0"/>
  </r>
  <r>
    <x v="0"/>
    <x v="1"/>
    <n v="428"/>
    <x v="2"/>
    <n v="0"/>
    <s v="Ajuste por tipo de cambio Hotel Borgo Egnazia"/>
    <d v="2025-09-28T00:00:00"/>
    <d v="2025-10-05T00:00:00"/>
    <s v="DES"/>
    <x v="9"/>
    <s v="EUR"/>
    <n v="-6.12"/>
    <n v="-6.12"/>
    <n v="-7.0991999999999997"/>
    <n v="-6.12"/>
    <n v="-6.12"/>
    <n v="-7.0991999999999997"/>
    <s v="FEES"/>
    <n v="0"/>
    <x v="23"/>
    <x v="0"/>
    <n v="1"/>
  </r>
  <r>
    <x v="1"/>
    <x v="1"/>
    <n v="429"/>
    <x v="27"/>
    <n v="27633"/>
    <s v="Four Seasons Tamarindo"/>
    <d v="2025-07-17T00:00:00"/>
    <d v="2025-07-20T00:00:00"/>
    <s v="HTL"/>
    <x v="4"/>
    <s v="USD"/>
    <n v="3186.86"/>
    <n v="2740.6995999999999"/>
    <n v="3186.86"/>
    <n v="225"/>
    <n v="193.5"/>
    <n v="225"/>
    <s v="FOUR SEASONS RESORT TAMARINDO"/>
    <s v="Mexico"/>
    <x v="5"/>
    <x v="0"/>
    <n v="7.0602411150787914E-2"/>
  </r>
  <r>
    <x v="1"/>
    <x v="1"/>
    <n v="429"/>
    <x v="27"/>
    <n v="27633"/>
    <s v="Four Seasons Tamarindo"/>
    <d v="2025-07-17T00:00:00"/>
    <d v="2025-07-20T00:00:00"/>
    <s v="HTL"/>
    <x v="4"/>
    <s v="USD"/>
    <n v="3186.86"/>
    <n v="2740.6995999999999"/>
    <n v="3186.86"/>
    <n v="225"/>
    <n v="193.5"/>
    <n v="225"/>
    <s v="FOUR SEASONS RESORT TAMARINDO"/>
    <s v="Mexico"/>
    <x v="5"/>
    <x v="0"/>
    <n v="7.0602411150787914E-2"/>
  </r>
  <r>
    <x v="1"/>
    <x v="1"/>
    <n v="429"/>
    <x v="27"/>
    <n v="27633"/>
    <s v="Four Seasons Tamarindo"/>
    <d v="2025-07-17T00:00:00"/>
    <d v="2025-07-20T00:00:00"/>
    <s v="HTL"/>
    <x v="4"/>
    <s v="USD"/>
    <n v="3612.74"/>
    <n v="3106.9563999999996"/>
    <n v="3612.74"/>
    <n v="225"/>
    <n v="193.5"/>
    <n v="225"/>
    <s v="FOUR SEASONS RESORT TAMARINDO"/>
    <s v="Mexico"/>
    <x v="5"/>
    <x v="0"/>
    <n v="6.227959941761655E-2"/>
  </r>
  <r>
    <x v="1"/>
    <x v="1"/>
    <n v="429"/>
    <x v="27"/>
    <n v="27633"/>
    <s v="Four Seasons Tamarindo"/>
    <d v="2025-07-17T00:00:00"/>
    <d v="2025-07-20T00:00:00"/>
    <s v="HTL"/>
    <x v="4"/>
    <s v="USD"/>
    <n v="3186.74"/>
    <n v="2740.5963999999999"/>
    <n v="3186.74"/>
    <n v="255"/>
    <n v="219.29999999999998"/>
    <n v="255"/>
    <s v="FOUR SEASONS RESORT TAMARINDO"/>
    <s v="Mexico"/>
    <x v="5"/>
    <x v="0"/>
    <n v="8.0019079058850112E-2"/>
  </r>
  <r>
    <x v="1"/>
    <x v="1"/>
    <n v="429"/>
    <x v="27"/>
    <n v="27633"/>
    <s v="Four Seasons Tamarindo"/>
    <d v="2025-07-17T00:00:00"/>
    <d v="2025-07-20T00:00:00"/>
    <s v="AYB"/>
    <x v="3"/>
    <s v="USD"/>
    <n v="4528.28"/>
    <n v="3894.3207999999995"/>
    <n v="4528.28"/>
    <n v="0"/>
    <n v="0"/>
    <n v="0"/>
    <s v="FOUR SEASONS RESORT TAMARINDO"/>
    <s v="Mexico"/>
    <x v="5"/>
    <x v="0"/>
    <n v="0"/>
  </r>
  <r>
    <x v="1"/>
    <x v="1"/>
    <n v="429"/>
    <x v="27"/>
    <n v="27633"/>
    <s v="Four Seasons Tamarindo"/>
    <d v="2025-07-17T00:00:00"/>
    <d v="2025-07-20T00:00:00"/>
    <s v="AYB"/>
    <x v="3"/>
    <s v="USD"/>
    <n v="1249.2"/>
    <n v="1074.3120000000001"/>
    <n v="1249.2"/>
    <n v="0"/>
    <n v="0"/>
    <n v="0"/>
    <s v="FOUR SEASONS RESORT TAMARINDO"/>
    <s v="Mexico"/>
    <x v="5"/>
    <x v="0"/>
    <n v="0"/>
  </r>
  <r>
    <x v="1"/>
    <x v="1"/>
    <n v="430"/>
    <x v="22"/>
    <n v="23590"/>
    <s v="VUELO MEX-NRT-MEX AM"/>
    <d v="2025-08-06T00:00:00"/>
    <d v="2025-08-23T00:00:00"/>
    <s v="VLO"/>
    <x v="2"/>
    <s v="USD"/>
    <n v="5518.51"/>
    <n v="4745.9186"/>
    <n v="5518.51"/>
    <n v="0"/>
    <n v="0"/>
    <n v="0"/>
    <s v="AEROMÉXICO"/>
    <s v="Mexico"/>
    <x v="45"/>
    <x v="0"/>
    <n v="0"/>
  </r>
  <r>
    <x v="1"/>
    <x v="1"/>
    <n v="430"/>
    <x v="22"/>
    <n v="23590"/>
    <s v="VUELO MEX-NRT-MEX AM"/>
    <d v="2025-08-06T00:00:00"/>
    <d v="2025-08-23T00:00:00"/>
    <s v="VLO"/>
    <x v="2"/>
    <s v="USD"/>
    <n v="5518.51"/>
    <n v="4745.9186"/>
    <n v="5518.51"/>
    <n v="0"/>
    <n v="0"/>
    <n v="0"/>
    <s v="AEROMÉXICO"/>
    <s v="Mexico"/>
    <x v="45"/>
    <x v="0"/>
    <n v="0"/>
  </r>
  <r>
    <x v="1"/>
    <x v="1"/>
    <n v="430"/>
    <x v="22"/>
    <n v="23590"/>
    <s v="VUELO MEX-NRT-MEX AM"/>
    <d v="2025-08-06T00:00:00"/>
    <d v="2025-08-23T00:00:00"/>
    <s v="VLO"/>
    <x v="2"/>
    <s v="USD"/>
    <n v="5518.51"/>
    <n v="4745.9186"/>
    <n v="5518.51"/>
    <n v="0"/>
    <n v="0"/>
    <n v="0"/>
    <s v="AEROMÉXICO"/>
    <s v="Mexico"/>
    <x v="45"/>
    <x v="0"/>
    <n v="0"/>
  </r>
  <r>
    <x v="1"/>
    <x v="1"/>
    <n v="430"/>
    <x v="22"/>
    <n v="23590"/>
    <s v="VUELO MEX-NRT-MEX AM"/>
    <d v="2025-08-06T00:00:00"/>
    <d v="2025-08-23T00:00:00"/>
    <s v="VLO"/>
    <x v="2"/>
    <s v="USD"/>
    <n v="5518.51"/>
    <n v="4745.9186"/>
    <n v="5518.51"/>
    <n v="0"/>
    <n v="0"/>
    <n v="0"/>
    <s v="AEROMÉXICO"/>
    <s v="Mexico"/>
    <x v="45"/>
    <x v="0"/>
    <n v="0"/>
  </r>
  <r>
    <x v="1"/>
    <x v="1"/>
    <n v="430"/>
    <x v="22"/>
    <n v="0"/>
    <s v="FEE TKT MEX-NRT-MEX X5"/>
    <d v="2025-08-06T00:00:00"/>
    <d v="2025-08-23T00:00:00"/>
    <s v="HPS"/>
    <x v="1"/>
    <s v="USD"/>
    <n v="175"/>
    <n v="150.5"/>
    <n v="175"/>
    <n v="175"/>
    <n v="150.5"/>
    <n v="175"/>
    <s v="FEES"/>
    <n v="0"/>
    <x v="45"/>
    <x v="0"/>
    <n v="1"/>
  </r>
  <r>
    <x v="1"/>
    <x v="1"/>
    <n v="430"/>
    <x v="22"/>
    <n v="0"/>
    <s v="FEE TKT ALEXIS CHAIN"/>
    <d v="2025-08-06T00:00:00"/>
    <d v="2025-08-23T00:00:00"/>
    <s v="HPS"/>
    <x v="1"/>
    <s v="USD"/>
    <n v="35"/>
    <n v="30.099999999999998"/>
    <n v="35"/>
    <n v="35"/>
    <n v="30.099999999999998"/>
    <n v="35"/>
    <s v="FEES"/>
    <n v="0"/>
    <x v="45"/>
    <x v="0"/>
    <n v="1"/>
  </r>
  <r>
    <x v="1"/>
    <x v="1"/>
    <n v="430"/>
    <x v="22"/>
    <n v="28934"/>
    <s v="TE CASO CASILDA MARIA MSS"/>
    <d v="2025-08-10T00:00:00"/>
    <s v="0000-00-00"/>
    <s v="VLO"/>
    <x v="2"/>
    <s v="USD"/>
    <n v="9383.81"/>
    <n v="8070.0765999999994"/>
    <n v="9383.81"/>
    <n v="998.46"/>
    <n v="858.67560000000003"/>
    <n v="998.46"/>
    <s v="F1S USA"/>
    <s v="United States"/>
    <x v="53"/>
    <x v="0"/>
    <n v="0.10640241010847408"/>
  </r>
  <r>
    <x v="1"/>
    <x v="1"/>
    <n v="430"/>
    <x v="22"/>
    <n v="28934"/>
    <s v="TE BARRIOS FRANCISCO XAVIER MR"/>
    <d v="2025-08-07T00:00:00"/>
    <s v="0000-00-00"/>
    <s v="VLO"/>
    <x v="2"/>
    <s v="USD"/>
    <n v="7886.21"/>
    <n v="6782.1405999999997"/>
    <n v="7886.21"/>
    <n v="748.6"/>
    <n v="643.79600000000005"/>
    <n v="748.6"/>
    <s v="F1S USA"/>
    <s v="United States"/>
    <x v="45"/>
    <x v="0"/>
    <n v="9.4925192202591616E-2"/>
  </r>
  <r>
    <x v="1"/>
    <x v="1"/>
    <n v="430"/>
    <x v="22"/>
    <n v="0"/>
    <s v="FEE TKT XAVIER BARRIOS"/>
    <d v="2025-08-10T00:00:00"/>
    <s v="0000-00-00"/>
    <s v="HPS"/>
    <x v="1"/>
    <s v="USD"/>
    <n v="35"/>
    <n v="30.099999999999998"/>
    <n v="35"/>
    <n v="35"/>
    <n v="30.099999999999998"/>
    <n v="35"/>
    <s v="FEES"/>
    <n v="0"/>
    <x v="53"/>
    <x v="0"/>
    <n v="1"/>
  </r>
  <r>
    <x v="1"/>
    <x v="1"/>
    <n v="430"/>
    <x v="22"/>
    <n v="0"/>
    <s v="FEE TKT CASILDA CASO"/>
    <d v="2025-08-10T00:00:00"/>
    <s v="0000-00-00"/>
    <s v="HPS"/>
    <x v="1"/>
    <s v="USD"/>
    <n v="35"/>
    <n v="30.099999999999998"/>
    <n v="35"/>
    <n v="35"/>
    <n v="30.099999999999998"/>
    <n v="35"/>
    <s v="FEES"/>
    <n v="0"/>
    <x v="53"/>
    <x v="0"/>
    <n v="1"/>
  </r>
  <r>
    <x v="1"/>
    <x v="1"/>
    <n v="431"/>
    <x v="16"/>
    <n v="27301"/>
    <s v="Vuelo MEX-CDG-NCE-CDG-MEX/Monica Berger"/>
    <d v="2025-09-03T00:00:00"/>
    <d v="2025-09-13T00:00:00"/>
    <s v="VLO"/>
    <x v="2"/>
    <s v="USD"/>
    <n v="2293.11"/>
    <n v="1972.0746000000001"/>
    <n v="2293.11"/>
    <n v="0"/>
    <n v="0"/>
    <n v="0"/>
    <s v="TURISMO EX MAR, S.A. DE C.V."/>
    <s v="Mexico"/>
    <x v="19"/>
    <x v="0"/>
    <n v="0"/>
  </r>
  <r>
    <x v="1"/>
    <x v="1"/>
    <n v="431"/>
    <x v="16"/>
    <n v="27301"/>
    <s v="Vuelo MEX-CDG-NCE-CDG-MEX/Jeannette Kurc"/>
    <d v="2025-09-03T00:00:00"/>
    <d v="2025-09-13T00:00:00"/>
    <s v="VLO"/>
    <x v="2"/>
    <s v="USD"/>
    <n v="2293.11"/>
    <n v="1972.0746000000001"/>
    <n v="2293.11"/>
    <n v="0"/>
    <n v="0"/>
    <n v="0"/>
    <s v="TURISMO EX MAR, S.A. DE C.V."/>
    <s v="Mexico"/>
    <x v="19"/>
    <x v="0"/>
    <n v="0"/>
  </r>
  <r>
    <x v="1"/>
    <x v="1"/>
    <n v="431"/>
    <x v="16"/>
    <n v="0"/>
    <s v="Fee de emisión Jeannette Kurc"/>
    <d v="2025-09-03T00:00:00"/>
    <d v="2025-09-13T00:00:00"/>
    <s v="HPS"/>
    <x v="1"/>
    <s v="USD"/>
    <n v="35"/>
    <n v="30.099999999999998"/>
    <n v="35"/>
    <n v="35"/>
    <n v="30.099999999999998"/>
    <n v="35"/>
    <s v="FEES"/>
    <n v="0"/>
    <x v="19"/>
    <x v="0"/>
    <n v="1"/>
  </r>
  <r>
    <x v="1"/>
    <x v="1"/>
    <n v="431"/>
    <x v="16"/>
    <n v="27301"/>
    <s v="Revisado MEX/CDG/MEX/Jeannette Kurc"/>
    <d v="2025-09-03T00:00:00"/>
    <d v="2025-09-13T00:00:00"/>
    <s v="VLO"/>
    <x v="2"/>
    <s v="USD"/>
    <n v="67.92"/>
    <n v="58.411200000000001"/>
    <n v="67.92"/>
    <n v="0"/>
    <n v="0"/>
    <n v="0"/>
    <s v="TURISMO EX MAR, S.A. DE C.V."/>
    <s v="Mexico"/>
    <x v="19"/>
    <x v="0"/>
    <n v="0"/>
  </r>
  <r>
    <x v="1"/>
    <x v="1"/>
    <n v="431"/>
    <x v="16"/>
    <n v="27301"/>
    <s v="Revisado MEX/CDG/MEX"/>
    <d v="2025-09-03T00:00:00"/>
    <d v="2025-09-13T00:00:00"/>
    <s v="VLO"/>
    <x v="2"/>
    <s v="USD"/>
    <n v="216.05"/>
    <n v="185.803"/>
    <n v="216.05"/>
    <n v="0"/>
    <n v="0"/>
    <n v="0"/>
    <s v="TURISMO EX MAR, S.A. DE C.V."/>
    <s v="Mexico"/>
    <x v="19"/>
    <x v="0"/>
    <n v="0"/>
  </r>
  <r>
    <x v="1"/>
    <x v="1"/>
    <n v="431"/>
    <x v="16"/>
    <n v="27301"/>
    <s v="Vuelo MEX-CDG-MEX/Mónica Berger"/>
    <d v="2025-09-03T00:00:00"/>
    <d v="2025-09-13T00:00:00"/>
    <s v="VLO"/>
    <x v="2"/>
    <s v="USD"/>
    <n v="51.91"/>
    <n v="44.642599999999995"/>
    <n v="51.91"/>
    <n v="0"/>
    <n v="0"/>
    <n v="0"/>
    <s v="TURISMO EX MAR, S.A. DE C.V."/>
    <s v="Mexico"/>
    <x v="19"/>
    <x v="0"/>
    <n v="0"/>
  </r>
  <r>
    <x v="1"/>
    <x v="1"/>
    <n v="431"/>
    <x v="16"/>
    <n v="27301"/>
    <s v="Vuelo MEX-CDG-MEX/Mónica Berger"/>
    <d v="2025-09-03T00:00:00"/>
    <d v="2025-09-13T00:00:00"/>
    <s v="VLO"/>
    <x v="2"/>
    <s v="USD"/>
    <n v="232.06"/>
    <n v="199.57159999999999"/>
    <n v="232.06"/>
    <n v="0"/>
    <n v="0"/>
    <n v="0"/>
    <s v="TURISMO EX MAR, S.A. DE C.V."/>
    <s v="Mexico"/>
    <x v="19"/>
    <x v="0"/>
    <n v="0"/>
  </r>
  <r>
    <x v="1"/>
    <x v="1"/>
    <n v="431"/>
    <x v="16"/>
    <n v="28934"/>
    <s v="TE BERGER ALAZRAKI MONICA RAQUEL"/>
    <d v="2025-09-06T00:00:00"/>
    <s v="0000-00-00"/>
    <s v="VLO"/>
    <x v="2"/>
    <s v="USD"/>
    <n v="260"/>
    <n v="223.6"/>
    <n v="260"/>
    <n v="0"/>
    <n v="0"/>
    <n v="0"/>
    <s v="F1S USA"/>
    <s v="United States"/>
    <x v="19"/>
    <x v="0"/>
    <n v="0"/>
  </r>
  <r>
    <x v="1"/>
    <x v="1"/>
    <n v="431"/>
    <x v="16"/>
    <n v="28934"/>
    <s v="TE BERGER ALAZRAKI MONICA RAQUEL"/>
    <d v="2025-09-12T00:00:00"/>
    <s v="0000-00-00"/>
    <s v="VLO"/>
    <x v="2"/>
    <s v="USD"/>
    <n v="197"/>
    <n v="169.42"/>
    <n v="197"/>
    <n v="0"/>
    <n v="0"/>
    <n v="0"/>
    <s v="F1S USA"/>
    <s v="United States"/>
    <x v="27"/>
    <x v="0"/>
    <n v="0"/>
  </r>
  <r>
    <x v="1"/>
    <x v="1"/>
    <n v="431"/>
    <x v="16"/>
    <n v="28934"/>
    <s v="TE KURC WELCH JEANNETTE"/>
    <d v="2025-09-06T00:00:00"/>
    <s v="0000-00-00"/>
    <s v="VLO"/>
    <x v="2"/>
    <s v="USD"/>
    <n v="260"/>
    <n v="223.6"/>
    <n v="260"/>
    <n v="0"/>
    <n v="0"/>
    <n v="0"/>
    <s v="F1S USA"/>
    <s v="United States"/>
    <x v="19"/>
    <x v="0"/>
    <n v="0"/>
  </r>
  <r>
    <x v="1"/>
    <x v="1"/>
    <n v="431"/>
    <x v="16"/>
    <n v="28934"/>
    <s v="TE KURC WELCH JEANNETTE"/>
    <d v="2025-09-12T00:00:00"/>
    <s v="0000-00-00"/>
    <s v="VLO"/>
    <x v="2"/>
    <s v="USD"/>
    <n v="197"/>
    <n v="169.42"/>
    <n v="197"/>
    <n v="0"/>
    <n v="0"/>
    <n v="0"/>
    <s v="F1S USA"/>
    <s v="United States"/>
    <x v="27"/>
    <x v="0"/>
    <n v="0"/>
  </r>
  <r>
    <x v="1"/>
    <x v="1"/>
    <n v="431"/>
    <x v="16"/>
    <n v="28934"/>
    <s v="Revisado Bastia-Orly/Mónica Berger"/>
    <d v="2025-09-03T00:00:00"/>
    <d v="2025-09-13T00:00:00"/>
    <s v="VLO"/>
    <x v="2"/>
    <s v="USD"/>
    <n v="97.7"/>
    <n v="84.022000000000006"/>
    <n v="97.7"/>
    <n v="0"/>
    <n v="0"/>
    <n v="0"/>
    <s v="F1S USA"/>
    <s v="United States"/>
    <x v="19"/>
    <x v="0"/>
    <n v="0"/>
  </r>
  <r>
    <x v="1"/>
    <x v="1"/>
    <n v="431"/>
    <x v="16"/>
    <n v="28934"/>
    <s v="Revisado Bastia-Orly/Jeannette Kurc"/>
    <d v="2025-09-03T00:00:00"/>
    <d v="2025-09-13T00:00:00"/>
    <s v="VLO"/>
    <x v="2"/>
    <s v="USD"/>
    <n v="179.7"/>
    <n v="154.542"/>
    <n v="179.7"/>
    <n v="0"/>
    <n v="0"/>
    <n v="0"/>
    <s v="F1S USA"/>
    <s v="United States"/>
    <x v="19"/>
    <x v="0"/>
    <n v="0"/>
  </r>
  <r>
    <x v="1"/>
    <x v="1"/>
    <n v="431"/>
    <x v="16"/>
    <n v="29471"/>
    <s v="Hospedaje"/>
    <d v="2025-09-03T00:00:00"/>
    <d v="2025-09-06T00:00:00"/>
    <s v="HTL"/>
    <x v="4"/>
    <s v="USD"/>
    <n v="2881.69"/>
    <n v="2478.2534000000001"/>
    <n v="2881.69"/>
    <n v="0"/>
    <n v="0"/>
    <n v="0"/>
    <s v="J.K. PLACE PARIS"/>
    <s v="France"/>
    <x v="19"/>
    <x v="0"/>
    <n v="0"/>
  </r>
  <r>
    <x v="1"/>
    <x v="1"/>
    <n v="431"/>
    <x v="16"/>
    <n v="30871"/>
    <s v="Corsica Bike Tour"/>
    <d v="2025-09-03T00:00:00"/>
    <d v="2025-09-13T00:00:00"/>
    <s v="EXC"/>
    <x v="0"/>
    <s v="USD"/>
    <n v="13748.48"/>
    <n v="11823.692799999999"/>
    <n v="13748.48"/>
    <n v="1329"/>
    <n v="1142.94"/>
    <n v="1329"/>
    <s v="DUVINE CYCLING + ADVENTURE CO."/>
    <s v="United States"/>
    <x v="19"/>
    <x v="0"/>
    <n v="9.6665231356484499E-2"/>
  </r>
  <r>
    <x v="1"/>
    <x v="1"/>
    <n v="431"/>
    <x v="16"/>
    <n v="0"/>
    <s v="Sobrecomisión"/>
    <d v="2025-09-03T00:00:00"/>
    <d v="2025-09-13T00:00:00"/>
    <s v="HPS"/>
    <x v="1"/>
    <s v="USD"/>
    <n v="692.1"/>
    <n v="595.20600000000002"/>
    <n v="692.1"/>
    <n v="692.1"/>
    <n v="595.20600000000002"/>
    <n v="692.1"/>
    <s v="FEES"/>
    <n v="0"/>
    <x v="19"/>
    <x v="0"/>
    <n v="1"/>
  </r>
  <r>
    <x v="1"/>
    <x v="1"/>
    <n v="432"/>
    <x v="16"/>
    <n v="24224"/>
    <s v="Vuelo MIA-LHR-MIA/Paola Martinez"/>
    <d v="2025-07-09T00:00:00"/>
    <d v="2025-07-15T00:00:00"/>
    <s v="VLO"/>
    <x v="2"/>
    <s v="USD"/>
    <n v="6687.31"/>
    <n v="5751.0866000000005"/>
    <n v="6687.31"/>
    <n v="834"/>
    <n v="717.24"/>
    <n v="834"/>
    <s v="American Airlines"/>
    <s v="United States"/>
    <x v="20"/>
    <x v="0"/>
    <n v="0.12471382364508299"/>
  </r>
  <r>
    <x v="1"/>
    <x v="1"/>
    <n v="432"/>
    <x v="16"/>
    <n v="24224"/>
    <s v="Vuelo MIA-LHR-MIA/Galia Jusidman"/>
    <d v="2025-07-09T00:00:00"/>
    <d v="2025-07-15T00:00:00"/>
    <s v="VLO"/>
    <x v="2"/>
    <s v="USD"/>
    <n v="6687.31"/>
    <n v="5751.0866000000005"/>
    <n v="6687.31"/>
    <n v="834"/>
    <n v="717.24"/>
    <n v="834"/>
    <s v="American Airlines"/>
    <s v="United States"/>
    <x v="20"/>
    <x v="0"/>
    <n v="0.12471382364508299"/>
  </r>
  <r>
    <x v="1"/>
    <x v="1"/>
    <n v="432"/>
    <x v="16"/>
    <n v="24224"/>
    <s v="Vuelo MIA-LHR-MIA/Camille Cortaux"/>
    <d v="2025-07-09T00:00:00"/>
    <d v="2025-07-15T00:00:00"/>
    <s v="VLO"/>
    <x v="2"/>
    <s v="USD"/>
    <n v="6687.31"/>
    <n v="5751.0866000000005"/>
    <n v="6687.31"/>
    <n v="834"/>
    <n v="717.24"/>
    <n v="834"/>
    <s v="American Airlines"/>
    <s v="United States"/>
    <x v="20"/>
    <x v="0"/>
    <n v="0.12471382364508299"/>
  </r>
  <r>
    <x v="1"/>
    <x v="1"/>
    <n v="432"/>
    <x v="16"/>
    <n v="24224"/>
    <s v="Vuelo MIA-LHR-MIA/Luisa Verswyvel"/>
    <d v="2025-07-09T00:00:00"/>
    <d v="2025-07-15T00:00:00"/>
    <s v="VLO"/>
    <x v="2"/>
    <s v="USD"/>
    <n v="6687.31"/>
    <n v="5751.0866000000005"/>
    <n v="6687.31"/>
    <n v="834"/>
    <n v="717.24"/>
    <n v="834"/>
    <s v="American Airlines"/>
    <s v="United States"/>
    <x v="20"/>
    <x v="0"/>
    <n v="0.12471382364508299"/>
  </r>
  <r>
    <x v="1"/>
    <x v="1"/>
    <n v="432"/>
    <x v="16"/>
    <n v="0"/>
    <s v="Fee de emisión JPGTGQ/KWNTHS"/>
    <d v="2025-07-09T00:00:00"/>
    <d v="2025-07-15T00:00:00"/>
    <s v="HPS"/>
    <x v="1"/>
    <s v="USD"/>
    <n v="200"/>
    <n v="172"/>
    <n v="200"/>
    <n v="200"/>
    <n v="172"/>
    <n v="200"/>
    <s v="FEES"/>
    <n v="0"/>
    <x v="20"/>
    <x v="0"/>
    <n v="1"/>
  </r>
  <r>
    <x v="0"/>
    <x v="1"/>
    <n v="433"/>
    <x v="1"/>
    <n v="28779"/>
    <s v="10-13 Hotel The Ivens - Capelo Room Lisboa"/>
    <d v="2025-07-10T00:00:00"/>
    <d v="2025-07-13T00:00:00"/>
    <s v="HTL"/>
    <x v="4"/>
    <s v="EUR"/>
    <n v="2397"/>
    <n v="2397"/>
    <n v="2780.52"/>
    <n v="216.76"/>
    <n v="216.76"/>
    <n v="251.44159999999997"/>
    <s v="THE IVENS HOTEL"/>
    <s v="Portugal"/>
    <x v="20"/>
    <x v="0"/>
    <n v="9.0429703796412172E-2"/>
  </r>
  <r>
    <x v="0"/>
    <x v="1"/>
    <n v="433"/>
    <x v="1"/>
    <n v="28749"/>
    <s v="13 - 15 Julio San Lorenzo de Berrocal Hotel &amp; Monte Alentejano - Winery Room"/>
    <d v="2025-07-10T00:00:00"/>
    <d v="2025-07-13T00:00:00"/>
    <s v="HTL"/>
    <x v="4"/>
    <s v="EUR"/>
    <n v="1300"/>
    <n v="1300"/>
    <n v="1508"/>
    <n v="130"/>
    <n v="130"/>
    <n v="150.79999999999998"/>
    <s v="SAO LOURENCO DO BARROCAL"/>
    <s v="Portugal"/>
    <x v="20"/>
    <x v="0"/>
    <n v="9.9999999999999992E-2"/>
  </r>
  <r>
    <x v="0"/>
    <x v="1"/>
    <n v="433"/>
    <x v="1"/>
    <n v="28937"/>
    <s v="15 - 18 Julio Comporta Hotel Spatia - Cabanas (Adults Only)"/>
    <d v="2025-07-15T00:00:00"/>
    <d v="2025-07-18T00:00:00"/>
    <s v="HTL"/>
    <x v="4"/>
    <s v="EUR"/>
    <n v="2346"/>
    <n v="2346"/>
    <n v="2721.3599999999997"/>
    <n v="221.32"/>
    <n v="221.32"/>
    <n v="256.7312"/>
    <s v="SPATIA COMPORTA"/>
    <s v="Portugal"/>
    <x v="5"/>
    <x v="0"/>
    <n v="9.4339300937766421E-2"/>
  </r>
  <r>
    <x v="0"/>
    <x v="1"/>
    <n v="433"/>
    <x v="1"/>
    <n v="28799"/>
    <s v="18 -20 Julio The Largo Suite Casa Suite"/>
    <d v="2025-07-18T00:00:00"/>
    <d v="2025-07-20T00:00:00"/>
    <s v="HTL"/>
    <x v="4"/>
    <s v="EUR"/>
    <n v="3060"/>
    <n v="3060"/>
    <n v="3549.6"/>
    <n v="306"/>
    <n v="306"/>
    <n v="354.96"/>
    <s v="THE LARGO HOME OF PORTO"/>
    <s v="Portugal"/>
    <x v="5"/>
    <x v="0"/>
    <n v="9.9999999999999992E-2"/>
  </r>
  <r>
    <x v="0"/>
    <x v="1"/>
    <n v="433"/>
    <x v="1"/>
    <n v="28751"/>
    <s v="20 - 23 Julio Villa Mabrouka - Suite Midelt"/>
    <d v="2025-07-20T00:00:00"/>
    <d v="2025-07-23T00:00:00"/>
    <s v="HTL"/>
    <x v="4"/>
    <s v="EUR"/>
    <n v="2160"/>
    <n v="2160"/>
    <n v="2505.6"/>
    <n v="0"/>
    <n v="0"/>
    <n v="0"/>
    <s v="VILLA MABROUKA"/>
    <s v="Morocco"/>
    <x v="8"/>
    <x v="0"/>
    <n v="0"/>
  </r>
  <r>
    <x v="0"/>
    <x v="1"/>
    <n v="433"/>
    <x v="1"/>
    <n v="28934"/>
    <s v="Billete DIB SCHEKAIBAN/EMILIO"/>
    <d v="2025-07-20T00:00:00"/>
    <d v="2025-07-20T00:00:00"/>
    <s v="VLO"/>
    <x v="2"/>
    <s v="EUR"/>
    <n v="218.74"/>
    <n v="218.74"/>
    <n v="253.73839999999998"/>
    <n v="0"/>
    <n v="0"/>
    <n v="0"/>
    <s v="F1S USA"/>
    <s v="United States"/>
    <x v="8"/>
    <x v="0"/>
    <n v="0"/>
  </r>
  <r>
    <x v="0"/>
    <x v="1"/>
    <n v="433"/>
    <x v="1"/>
    <n v="28934"/>
    <s v="Billete GARCIA MACIAS/RAMON"/>
    <d v="2025-07-20T00:00:00"/>
    <d v="2025-07-20T00:00:00"/>
    <s v="VLO"/>
    <x v="2"/>
    <s v="EUR"/>
    <n v="218.74"/>
    <n v="218.74"/>
    <n v="253.73839999999998"/>
    <n v="0"/>
    <n v="0"/>
    <n v="0"/>
    <s v="F1S USA"/>
    <s v="United States"/>
    <x v="8"/>
    <x v="0"/>
    <n v="0"/>
  </r>
  <r>
    <x v="0"/>
    <x v="1"/>
    <n v="433"/>
    <x v="1"/>
    <n v="27914"/>
    <s v="Emisión billete TNG-PAR - Garcia Macias, Ramon + Dib Schekaiban, Emilio"/>
    <d v="2025-07-23T00:00:00"/>
    <d v="2025-07-23T00:00:00"/>
    <s v="ABC"/>
    <x v="2"/>
    <s v="EUR"/>
    <n v="544.05999999999995"/>
    <n v="544.05999999999995"/>
    <n v="631.10959999999989"/>
    <n v="0"/>
    <n v="0"/>
    <n v="0"/>
    <s v="Servivuelo"/>
    <s v="Spain"/>
    <x v="8"/>
    <x v="0"/>
    <n v="0"/>
  </r>
  <r>
    <x v="0"/>
    <x v="1"/>
    <n v="433"/>
    <x v="1"/>
    <n v="0"/>
    <s v="Fee emision aereos"/>
    <d v="2025-07-23T00:00:00"/>
    <d v="2025-07-23T00:00:00"/>
    <s v="HPS"/>
    <x v="1"/>
    <s v="EUR"/>
    <n v="1133"/>
    <n v="1133"/>
    <n v="1314.28"/>
    <n v="1133"/>
    <n v="1133"/>
    <n v="1314.28"/>
    <s v="FEES"/>
    <n v="0"/>
    <x v="8"/>
    <x v="0"/>
    <n v="1"/>
  </r>
  <r>
    <x v="1"/>
    <x v="1"/>
    <n v="434"/>
    <x v="32"/>
    <n v="25643"/>
    <s v="The Peninsula London"/>
    <d v="2025-06-18T00:00:00"/>
    <d v="2025-06-19T00:00:00"/>
    <s v="HTL"/>
    <x v="4"/>
    <s v="GPB"/>
    <n v="1445"/>
    <n v="1661.7499999999998"/>
    <n v="1936.3000000000002"/>
    <n v="113.2"/>
    <n v="130.18"/>
    <n v="151.68800000000002"/>
    <s v="THE PENINSULA LONDON"/>
    <s v="United Kingdom"/>
    <x v="33"/>
    <x v="0"/>
    <n v="7.8339100346020762E-2"/>
  </r>
  <r>
    <x v="1"/>
    <x v="1"/>
    <n v="435"/>
    <x v="33"/>
    <n v="25409"/>
    <s v="Crucero por el Nilo en Egipto"/>
    <d v="2025-07-20T00:00:00"/>
    <d v="2025-07-28T00:00:00"/>
    <s v="CRC"/>
    <x v="8"/>
    <s v="USD"/>
    <n v="21008.400000000001"/>
    <n v="18067.224000000002"/>
    <n v="21008.400000000001"/>
    <n v="4760.3999999999996"/>
    <n v="4093.9439999999995"/>
    <n v="4760.3999999999996"/>
    <s v="Nubia Tours"/>
    <s v="Egypt"/>
    <x v="8"/>
    <x v="0"/>
    <n v="0.22659507625521216"/>
  </r>
  <r>
    <x v="1"/>
    <x v="1"/>
    <n v="435"/>
    <x v="33"/>
    <n v="0"/>
    <s v="Fee de emisión 8 boletos"/>
    <d v="2025-07-10T00:00:00"/>
    <d v="2025-07-28T00:00:00"/>
    <s v="HPS"/>
    <x v="1"/>
    <s v="USD"/>
    <n v="280"/>
    <n v="240.79999999999998"/>
    <n v="280"/>
    <n v="280"/>
    <n v="240.79999999999998"/>
    <n v="280"/>
    <s v="FEES"/>
    <n v="0"/>
    <x v="20"/>
    <x v="0"/>
    <n v="1"/>
  </r>
  <r>
    <x v="1"/>
    <x v="1"/>
    <n v="435"/>
    <x v="33"/>
    <n v="28934"/>
    <s v="TE CHAVEZ RAMIREZ ASTRID ROSALIA"/>
    <d v="2025-07-10T00:00:00"/>
    <s v="0000-00-00"/>
    <s v="VLO"/>
    <x v="2"/>
    <s v="USD"/>
    <n v="7848.2"/>
    <n v="6749.4519999999993"/>
    <n v="7848.2"/>
    <n v="812.25"/>
    <n v="698.53499999999997"/>
    <n v="812.25"/>
    <s v="F1S USA"/>
    <s v="United States"/>
    <x v="20"/>
    <x v="0"/>
    <n v="0.10349506893300375"/>
  </r>
  <r>
    <x v="1"/>
    <x v="1"/>
    <n v="435"/>
    <x v="33"/>
    <n v="28934"/>
    <s v="TE NEGRETE CHAVEZ MALAIKA ESTEFANIA"/>
    <d v="2025-07-10T00:00:00"/>
    <s v="0000-00-00"/>
    <s v="VLO"/>
    <x v="2"/>
    <s v="USD"/>
    <n v="7848.2"/>
    <n v="6749.4519999999993"/>
    <n v="7848.2"/>
    <n v="812.25"/>
    <n v="698.53499999999997"/>
    <n v="812.25"/>
    <s v="F1S USA"/>
    <s v="United States"/>
    <x v="20"/>
    <x v="0"/>
    <n v="0.10349506893300375"/>
  </r>
  <r>
    <x v="1"/>
    <x v="1"/>
    <n v="435"/>
    <x v="33"/>
    <n v="28934"/>
    <s v="TE NEGRETE CHAVEZ KIANA"/>
    <d v="2025-07-10T00:00:00"/>
    <s v="0000-00-00"/>
    <s v="VLO"/>
    <x v="2"/>
    <s v="USD"/>
    <n v="7848.2"/>
    <n v="6749.4519999999993"/>
    <n v="7848.2"/>
    <n v="812.25"/>
    <n v="698.53499999999997"/>
    <n v="812.25"/>
    <s v="F1S USA"/>
    <s v="United States"/>
    <x v="20"/>
    <x v="0"/>
    <n v="0.10349506893300375"/>
  </r>
  <r>
    <x v="1"/>
    <x v="1"/>
    <n v="435"/>
    <x v="33"/>
    <n v="28934"/>
    <s v="TE CHAVEZ RAMIREZ ASTRID ROSALIA"/>
    <d v="2025-07-16T00:00:00"/>
    <s v="0000-00-00"/>
    <s v="VLO"/>
    <x v="2"/>
    <s v="USD"/>
    <n v="700.4"/>
    <n v="602.34399999999994"/>
    <n v="700.4"/>
    <n v="0"/>
    <n v="0"/>
    <n v="0"/>
    <s v="F1S USA"/>
    <s v="United States"/>
    <x v="5"/>
    <x v="0"/>
    <n v="0"/>
  </r>
  <r>
    <x v="1"/>
    <x v="1"/>
    <n v="435"/>
    <x v="33"/>
    <n v="28934"/>
    <s v="TE NEGRETE CHAVEZ MALAIKA ESTEFANIA"/>
    <d v="2025-07-16T00:00:00"/>
    <s v="0000-00-00"/>
    <s v="VLO"/>
    <x v="2"/>
    <s v="USD"/>
    <n v="700.4"/>
    <n v="602.34399999999994"/>
    <n v="700.4"/>
    <n v="0"/>
    <n v="0"/>
    <n v="0"/>
    <s v="F1S USA"/>
    <s v="United States"/>
    <x v="5"/>
    <x v="0"/>
    <n v="0"/>
  </r>
  <r>
    <x v="1"/>
    <x v="1"/>
    <n v="435"/>
    <x v="33"/>
    <n v="28934"/>
    <s v="TE NEGRETE CHAVEZ KIANA"/>
    <d v="2025-07-16T00:00:00"/>
    <s v="0000-00-00"/>
    <s v="VLO"/>
    <x v="2"/>
    <s v="USD"/>
    <n v="700.4"/>
    <n v="602.34399999999994"/>
    <n v="700.4"/>
    <n v="0"/>
    <n v="0"/>
    <n v="0"/>
    <s v="F1S USA"/>
    <s v="United States"/>
    <x v="5"/>
    <x v="0"/>
    <n v="0"/>
  </r>
  <r>
    <x v="1"/>
    <x v="1"/>
    <n v="435"/>
    <x v="33"/>
    <n v="28934"/>
    <s v="TE CHAVEZ RAMIREZ ASTRID ROSALIA"/>
    <d v="2025-07-20T00:00:00"/>
    <s v="0000-00-00"/>
    <s v="VLO"/>
    <x v="2"/>
    <s v="USD"/>
    <n v="726.49"/>
    <n v="624.78139999999996"/>
    <n v="726.49"/>
    <n v="28.35"/>
    <n v="24.381"/>
    <n v="28.35"/>
    <s v="F1S USA"/>
    <s v="United States"/>
    <x v="8"/>
    <x v="0"/>
    <n v="3.902324877149032E-2"/>
  </r>
  <r>
    <x v="1"/>
    <x v="1"/>
    <n v="435"/>
    <x v="33"/>
    <n v="28934"/>
    <s v="TE NEGRETE CHAVEZ MALAIKA ESTEFANIA"/>
    <d v="2025-07-20T00:00:00"/>
    <s v="0000-00-00"/>
    <s v="VLO"/>
    <x v="2"/>
    <s v="USD"/>
    <n v="726.49"/>
    <n v="624.78139999999996"/>
    <n v="726.49"/>
    <n v="28.35"/>
    <n v="24.381"/>
    <n v="28.35"/>
    <s v="F1S USA"/>
    <s v="United States"/>
    <x v="8"/>
    <x v="0"/>
    <n v="3.902324877149032E-2"/>
  </r>
  <r>
    <x v="1"/>
    <x v="1"/>
    <n v="435"/>
    <x v="33"/>
    <n v="28934"/>
    <s v="TE NEGRETE CHAVEZ KIANA"/>
    <d v="2025-07-20T00:00:00"/>
    <s v="0000-00-00"/>
    <s v="VLO"/>
    <x v="2"/>
    <s v="USD"/>
    <n v="726.49"/>
    <n v="624.78139999999996"/>
    <n v="726.49"/>
    <n v="28.35"/>
    <n v="24.381"/>
    <n v="28.35"/>
    <s v="F1S USA"/>
    <s v="United States"/>
    <x v="8"/>
    <x v="0"/>
    <n v="3.902324877149032E-2"/>
  </r>
  <r>
    <x v="1"/>
    <x v="1"/>
    <n v="435"/>
    <x v="33"/>
    <n v="28934"/>
    <s v="TE NEGRETE FRANCO GERVASIO"/>
    <d v="2025-07-28T00:00:00"/>
    <s v="0000-00-00"/>
    <s v="VLO"/>
    <x v="2"/>
    <s v="USD"/>
    <n v="4553.6099999999997"/>
    <n v="3916.1045999999997"/>
    <n v="4553.6099999999997"/>
    <n v="190.75"/>
    <n v="164.04499999999999"/>
    <n v="190.75"/>
    <s v="F1S USA"/>
    <s v="United States"/>
    <x v="9"/>
    <x v="0"/>
    <n v="4.1889841246834932E-2"/>
  </r>
  <r>
    <x v="1"/>
    <x v="1"/>
    <n v="435"/>
    <x v="33"/>
    <n v="28934"/>
    <s v="TE NEGRETE CHAVEZ IKER XAVIER"/>
    <d v="2025-07-28T00:00:00"/>
    <s v="0000-00-00"/>
    <s v="VLO"/>
    <x v="2"/>
    <s v="USD"/>
    <n v="3599.61"/>
    <n v="3095.6646000000001"/>
    <n v="3599.61"/>
    <n v="0"/>
    <n v="0"/>
    <n v="0"/>
    <s v="F1S USA"/>
    <s v="United States"/>
    <x v="9"/>
    <x v="0"/>
    <n v="0"/>
  </r>
  <r>
    <x v="1"/>
    <x v="1"/>
    <n v="435"/>
    <x v="33"/>
    <n v="29522"/>
    <s v="Visita guiada Vaticano"/>
    <d v="2025-07-18T00:00:00"/>
    <d v="2025-07-18T00:00:00"/>
    <s v="GUI"/>
    <x v="0"/>
    <s v="USD"/>
    <n v="782.58"/>
    <n v="673.01880000000006"/>
    <n v="782.58"/>
    <n v="0"/>
    <n v="0"/>
    <n v="0"/>
    <s v="ELITE ITALIAN EXPERIENCE"/>
    <s v="Italy"/>
    <x v="5"/>
    <x v="0"/>
    <n v="0"/>
  </r>
  <r>
    <x v="1"/>
    <x v="1"/>
    <n v="435"/>
    <x v="33"/>
    <n v="27542"/>
    <s v="Hospedaje Astrid Chavez"/>
    <d v="2025-07-12T00:00:00"/>
    <d v="2025-07-16T00:00:00"/>
    <s v="HTL"/>
    <x v="4"/>
    <s v="USD"/>
    <n v="6532"/>
    <n v="5617.5199999999995"/>
    <n v="6532"/>
    <n v="653.26"/>
    <n v="561.80359999999996"/>
    <n v="653.26"/>
    <s v="THE BEAUMONT MAYFAIR"/>
    <s v="United Kingdom"/>
    <x v="20"/>
    <x v="0"/>
    <n v="0.10000918554807103"/>
  </r>
  <r>
    <x v="1"/>
    <x v="1"/>
    <n v="435"/>
    <x v="33"/>
    <n v="27937"/>
    <s v="reservación hotel"/>
    <d v="2025-07-16T00:00:00"/>
    <d v="2025-07-20T00:00:00"/>
    <s v="HTL"/>
    <x v="4"/>
    <s v="USD"/>
    <n v="8000"/>
    <n v="6880"/>
    <n v="8000"/>
    <n v="800.84"/>
    <n v="688.72239999999999"/>
    <n v="800.84"/>
    <s v="J.K. PLACE ROMA"/>
    <s v="Italy"/>
    <x v="5"/>
    <x v="0"/>
    <n v="0.100105"/>
  </r>
  <r>
    <x v="1"/>
    <x v="1"/>
    <n v="435"/>
    <x v="33"/>
    <n v="0"/>
    <s v="servicios"/>
    <d v="2025-07-10T00:00:00"/>
    <d v="2025-07-28T00:00:00"/>
    <s v="HPS"/>
    <x v="1"/>
    <s v="USD"/>
    <n v="760.5"/>
    <n v="654.03"/>
    <n v="760.5"/>
    <n v="760.5"/>
    <n v="654.03"/>
    <n v="760.5"/>
    <s v="FEES"/>
    <n v="0"/>
    <x v="20"/>
    <x v="0"/>
    <n v="1"/>
  </r>
  <r>
    <x v="1"/>
    <x v="1"/>
    <n v="436"/>
    <x v="22"/>
    <n v="23590"/>
    <s v="VUELO MEX-NRT-MEX EXMAR AM"/>
    <d v="2025-08-06T00:00:00"/>
    <d v="2025-08-23T00:00:00"/>
    <s v="VLO"/>
    <x v="2"/>
    <s v="MXN"/>
    <n v="103672"/>
    <n v="4976.2560000000003"/>
    <n v="5805.6320000000005"/>
    <n v="0"/>
    <n v="0"/>
    <n v="0"/>
    <s v="AEROMÉXICO"/>
    <s v="Mexico"/>
    <x v="45"/>
    <x v="0"/>
    <n v="0"/>
  </r>
  <r>
    <x v="1"/>
    <x v="1"/>
    <n v="436"/>
    <x v="22"/>
    <n v="23590"/>
    <s v="VUELO MEX-NRT-MEX EXMAR AM"/>
    <d v="2025-08-06T00:00:00"/>
    <d v="2025-08-23T00:00:00"/>
    <s v="VLO"/>
    <x v="2"/>
    <s v="MXN"/>
    <n v="103672"/>
    <n v="4976.2560000000003"/>
    <n v="5805.6320000000005"/>
    <n v="0"/>
    <n v="0"/>
    <n v="0"/>
    <s v="AEROMÉXICO"/>
    <s v="Mexico"/>
    <x v="45"/>
    <x v="0"/>
    <n v="0"/>
  </r>
  <r>
    <x v="1"/>
    <x v="1"/>
    <n v="436"/>
    <x v="22"/>
    <n v="27301"/>
    <s v="TE ALEXIS CHAIN DE BARRIOS"/>
    <d v="2025-08-06T00:00:00"/>
    <d v="2025-08-23T00:00:00"/>
    <s v="VLO"/>
    <x v="2"/>
    <s v="MXN"/>
    <n v="46990"/>
    <n v="2255.52"/>
    <n v="2631.44"/>
    <n v="0"/>
    <n v="0"/>
    <n v="0"/>
    <s v="TURISMO EX MAR, S.A. DE C.V."/>
    <s v="Mexico"/>
    <x v="45"/>
    <x v="0"/>
    <n v="0"/>
  </r>
  <r>
    <x v="1"/>
    <x v="1"/>
    <n v="436"/>
    <x v="22"/>
    <n v="0"/>
    <s v="TKT FEE"/>
    <d v="2025-08-06T00:00:00"/>
    <d v="2025-08-23T00:00:00"/>
    <s v="HPS"/>
    <x v="1"/>
    <s v="MXN"/>
    <n v="600"/>
    <n v="28.8"/>
    <n v="33.6"/>
    <n v="600"/>
    <n v="28.8"/>
    <n v="33.6"/>
    <s v="FEES"/>
    <n v="0"/>
    <x v="45"/>
    <x v="0"/>
    <n v="1"/>
  </r>
  <r>
    <x v="0"/>
    <x v="1"/>
    <n v="437"/>
    <x v="2"/>
    <n v="27721"/>
    <s v="BILLETE MEX-IBZ//NCE-MEX"/>
    <d v="2025-08-07T00:00:00"/>
    <d v="2025-08-23T00:00:00"/>
    <s v="VLO"/>
    <x v="2"/>
    <s v="EUR"/>
    <n v="2248.7399999999998"/>
    <n v="2248.7399999999998"/>
    <n v="2608.5383999999995"/>
    <n v="13.5"/>
    <n v="13.5"/>
    <n v="15.659999999999998"/>
    <s v="TURISMO EXMAR"/>
    <s v="Mexico"/>
    <x v="45"/>
    <x v="0"/>
    <n v="6.0033618826542869E-3"/>
  </r>
  <r>
    <x v="0"/>
    <x v="1"/>
    <n v="437"/>
    <x v="2"/>
    <n v="27721"/>
    <s v="BILLETE MEX-IBZ//NCE-MEX"/>
    <d v="2025-08-07T00:00:00"/>
    <d v="2025-08-23T00:00:00"/>
    <s v="VLO"/>
    <x v="2"/>
    <s v="EUR"/>
    <n v="2248.7399999999998"/>
    <n v="2248.7399999999998"/>
    <n v="2608.5383999999995"/>
    <n v="13.5"/>
    <n v="13.5"/>
    <n v="15.659999999999998"/>
    <s v="TURISMO EXMAR"/>
    <s v="Mexico"/>
    <x v="45"/>
    <x v="0"/>
    <n v="6.0033618826542869E-3"/>
  </r>
  <r>
    <x v="0"/>
    <x v="1"/>
    <n v="437"/>
    <x v="2"/>
    <n v="27721"/>
    <s v="BILLETE MEX-IBZ//ROM-MEX"/>
    <d v="2025-08-07T00:00:00"/>
    <d v="2025-08-26T00:00:00"/>
    <s v="VLO"/>
    <x v="2"/>
    <s v="EUR"/>
    <n v="3423.77"/>
    <n v="3423.77"/>
    <n v="3971.5731999999998"/>
    <n v="22.55"/>
    <n v="22.55"/>
    <n v="26.157999999999998"/>
    <s v="TURISMO EXMAR"/>
    <s v="Mexico"/>
    <x v="45"/>
    <x v="0"/>
    <n v="6.5863069072980953E-3"/>
  </r>
  <r>
    <x v="0"/>
    <x v="1"/>
    <n v="437"/>
    <x v="2"/>
    <n v="0"/>
    <s v="FEE EMISION AEREOS"/>
    <d v="2025-08-07T00:00:00"/>
    <d v="2025-08-26T00:00:00"/>
    <s v="HPS"/>
    <x v="1"/>
    <s v="EUR"/>
    <n v="463"/>
    <n v="463"/>
    <n v="537.07999999999993"/>
    <n v="463"/>
    <n v="463"/>
    <n v="537.07999999999993"/>
    <s v="FEES"/>
    <n v="0"/>
    <x v="45"/>
    <x v="0"/>
    <n v="1"/>
  </r>
  <r>
    <x v="0"/>
    <x v="1"/>
    <n v="437"/>
    <x v="2"/>
    <n v="27914"/>
    <s v="BILLETE IBZ-MAH-PMI-NCE"/>
    <d v="2025-08-11T00:00:00"/>
    <d v="2025-08-17T00:00:00"/>
    <s v="ABC"/>
    <x v="2"/>
    <s v="EUR"/>
    <n v="540.72"/>
    <n v="540.72"/>
    <n v="627.23519999999996"/>
    <n v="0"/>
    <n v="0"/>
    <n v="0"/>
    <s v="Servivuelo"/>
    <s v="Spain"/>
    <x v="53"/>
    <x v="0"/>
    <n v="0"/>
  </r>
  <r>
    <x v="0"/>
    <x v="1"/>
    <n v="437"/>
    <x v="2"/>
    <n v="27914"/>
    <s v="BILLETE IBZ-MAH-PMI-NCE"/>
    <d v="2025-08-11T00:00:00"/>
    <d v="2025-08-17T00:00:00"/>
    <s v="ABC"/>
    <x v="2"/>
    <s v="EUR"/>
    <n v="540.72"/>
    <n v="540.72"/>
    <n v="627.23519999999996"/>
    <n v="0"/>
    <n v="0"/>
    <n v="0"/>
    <s v="Servivuelo"/>
    <s v="Spain"/>
    <x v="53"/>
    <x v="0"/>
    <n v="0"/>
  </r>
  <r>
    <x v="0"/>
    <x v="1"/>
    <n v="437"/>
    <x v="2"/>
    <n v="28033"/>
    <s v="BILLETE IBZ-MAH"/>
    <d v="2025-08-11T00:00:00"/>
    <d v="2025-08-11T00:00:00"/>
    <s v="VLO"/>
    <x v="2"/>
    <s v="EUR"/>
    <n v="137.51"/>
    <n v="137.51"/>
    <n v="159.51159999999999"/>
    <n v="0"/>
    <n v="0"/>
    <n v="0"/>
    <s v="F1S Spain"/>
    <s v="Spain"/>
    <x v="53"/>
    <x v="0"/>
    <n v="0"/>
  </r>
  <r>
    <x v="0"/>
    <x v="1"/>
    <n v="437"/>
    <x v="2"/>
    <n v="0"/>
    <s v="FEE EMISION IBERIA"/>
    <d v="2025-08-07T00:00:00"/>
    <d v="2025-08-26T00:00:00"/>
    <s v="HPS"/>
    <x v="1"/>
    <s v="EUR"/>
    <n v="80"/>
    <n v="80"/>
    <n v="92.8"/>
    <n v="80"/>
    <n v="80"/>
    <n v="92.8"/>
    <s v="FEES"/>
    <n v="0"/>
    <x v="45"/>
    <x v="0"/>
    <n v="1"/>
  </r>
  <r>
    <x v="0"/>
    <x v="1"/>
    <n v="437"/>
    <x v="2"/>
    <n v="28934"/>
    <s v="TE COHEN ZAGA RAQUEL"/>
    <d v="2025-08-23T00:00:00"/>
    <s v="0000-00-00"/>
    <s v="VLO"/>
    <x v="2"/>
    <s v="EUR"/>
    <n v="191.89"/>
    <n v="191.89"/>
    <n v="222.59239999999997"/>
    <n v="0"/>
    <n v="0"/>
    <n v="0"/>
    <s v="F1S USA"/>
    <s v="United States"/>
    <x v="11"/>
    <x v="0"/>
    <n v="0"/>
  </r>
  <r>
    <x v="0"/>
    <x v="1"/>
    <n v="437"/>
    <x v="2"/>
    <n v="29293"/>
    <s v="Hotel Cala Saona Formentera - 08AGO al 11AGO - 2 DBL room"/>
    <d v="2025-08-08T00:00:00"/>
    <d v="2025-08-11T00:00:00"/>
    <s v="HTL"/>
    <x v="4"/>
    <s v="EUR"/>
    <n v="3623.4"/>
    <n v="3623.4"/>
    <n v="4203.1440000000002"/>
    <n v="653.4"/>
    <n v="653.4"/>
    <n v="757.94399999999996"/>
    <s v="HOTEL CALA SAONA"/>
    <s v="Spain"/>
    <x v="45"/>
    <x v="0"/>
    <n v="0.18032786885245899"/>
  </r>
  <r>
    <x v="0"/>
    <x v="1"/>
    <n v="437"/>
    <x v="2"/>
    <n v="29298"/>
    <s v="Hotel Meliá Villa Le Blanc Menorca - 11AGO al 15AGO - 2 DBL room"/>
    <d v="2025-08-11T00:00:00"/>
    <d v="2025-08-15T00:00:00"/>
    <s v="HTL"/>
    <x v="4"/>
    <s v="EUR"/>
    <n v="5712"/>
    <n v="5712"/>
    <n v="6625.9199999999992"/>
    <n v="1142.4000000000001"/>
    <n v="1142.4000000000001"/>
    <n v="1325.184"/>
    <s v="VILLA LE BLANC, A GRAN MELIA HOTEL"/>
    <s v="Spain"/>
    <x v="53"/>
    <x v="0"/>
    <n v="0.2"/>
  </r>
  <r>
    <x v="0"/>
    <x v="1"/>
    <n v="437"/>
    <x v="2"/>
    <n v="28781"/>
    <s v="Hotel Can Alomar Mallorca - 15AGO al 17AGO - 1SGL room + 1DBL room"/>
    <d v="2025-08-15T00:00:00"/>
    <d v="2025-08-17T00:00:00"/>
    <s v="HTL"/>
    <x v="4"/>
    <s v="EUR"/>
    <n v="2601"/>
    <n v="2601"/>
    <n v="3017.16"/>
    <n v="372.59"/>
    <n v="372.59"/>
    <n v="432.20439999999996"/>
    <s v="CAN ALOMAR HOTEL"/>
    <s v="Spain"/>
    <x v="53"/>
    <x v="0"/>
    <n v="0.14324875048058439"/>
  </r>
  <r>
    <x v="0"/>
    <x v="1"/>
    <n v="437"/>
    <x v="2"/>
    <n v="28936"/>
    <s v="Hotel La Ponche St Tropez - 17AGO al 20AGO - 1SGL room + 1 DBL room"/>
    <d v="2025-08-20T00:00:00"/>
    <d v="2025-08-23T00:00:00"/>
    <s v="HTL"/>
    <x v="4"/>
    <s v="EUR"/>
    <n v="7542"/>
    <n v="7542"/>
    <n v="8748.7199999999993"/>
    <n v="1014"/>
    <n v="1014"/>
    <n v="1176.24"/>
    <s v="Hotel La Ponche"/>
    <s v="France"/>
    <x v="11"/>
    <x v="0"/>
    <n v="0.13444709626093876"/>
  </r>
  <r>
    <x v="0"/>
    <x v="1"/>
    <n v="437"/>
    <x v="2"/>
    <n v="28838"/>
    <s v="Hotel Juana Antibes - 20AGO al 23AGO - 1 SGL room + 1 DBL room"/>
    <d v="2025-08-20T00:00:00"/>
    <d v="2025-08-23T00:00:00"/>
    <s v="HTL"/>
    <x v="4"/>
    <s v="EUR"/>
    <n v="3708.5"/>
    <n v="3708.5"/>
    <n v="4301.8599999999997"/>
    <n v="533.95000000000005"/>
    <n v="533.95000000000005"/>
    <n v="619.38200000000006"/>
    <s v="HOTEL JUANA"/>
    <s v="France"/>
    <x v="11"/>
    <x v="0"/>
    <n v="0.14398004584063639"/>
  </r>
  <r>
    <x v="0"/>
    <x v="1"/>
    <n v="437"/>
    <x v="2"/>
    <n v="27589"/>
    <s v="Casa Monti Roma - 23AGO al 26AGO - 1SGL"/>
    <d v="2025-08-23T00:00:00"/>
    <d v="2025-08-26T00:00:00"/>
    <s v="HTL"/>
    <x v="4"/>
    <s v="EUR"/>
    <n v="1179"/>
    <n v="1179"/>
    <n v="1367.6399999999999"/>
    <n v="0"/>
    <n v="0"/>
    <n v="0"/>
    <s v="HOTEL CASA MONTI ROMA"/>
    <s v="Italy"/>
    <x v="11"/>
    <x v="0"/>
    <n v="0"/>
  </r>
  <r>
    <x v="0"/>
    <x v="1"/>
    <n v="437"/>
    <x v="2"/>
    <n v="27704"/>
    <s v="Traslado Aeropuerto Niza - Hotel La Ponche"/>
    <d v="2025-08-17T00:00:00"/>
    <d v="2025-08-17T00:00:00"/>
    <s v="TRF"/>
    <x v="5"/>
    <s v="EUR"/>
    <n v="474"/>
    <n v="474"/>
    <n v="549.83999999999992"/>
    <n v="64.239999999999995"/>
    <n v="64.239999999999995"/>
    <n v="74.518399999999986"/>
    <s v="Blacklane"/>
    <s v="Germany"/>
    <x v="11"/>
    <x v="0"/>
    <n v="0.13552742616033756"/>
  </r>
  <r>
    <x v="0"/>
    <x v="1"/>
    <n v="437"/>
    <x v="2"/>
    <n v="27704"/>
    <s v="Hotel La Ponche - Hotel Juana"/>
    <d v="2025-08-20T00:00:00"/>
    <d v="2025-08-20T00:00:00"/>
    <s v="TRF"/>
    <x v="5"/>
    <s v="EUR"/>
    <n v="345"/>
    <n v="345"/>
    <n v="400.2"/>
    <n v="47.66"/>
    <n v="47.66"/>
    <n v="55.285599999999995"/>
    <s v="Blacklane"/>
    <s v="Germany"/>
    <x v="11"/>
    <x v="0"/>
    <n v="0.13814492753623187"/>
  </r>
  <r>
    <x v="0"/>
    <x v="1"/>
    <n v="437"/>
    <x v="2"/>
    <n v="27704"/>
    <s v="Hotel Juana - Aeropuerto Niza"/>
    <d v="2025-08-23T00:00:00"/>
    <d v="2025-08-23T00:00:00"/>
    <s v="TRF"/>
    <x v="5"/>
    <s v="EUR"/>
    <n v="255"/>
    <n v="255"/>
    <n v="295.79999999999995"/>
    <n v="14.06"/>
    <n v="14.06"/>
    <n v="16.3096"/>
    <s v="Blacklane"/>
    <s v="Germany"/>
    <x v="11"/>
    <x v="0"/>
    <n v="5.5137254901960794E-2"/>
  </r>
  <r>
    <x v="0"/>
    <x v="1"/>
    <n v="437"/>
    <x v="2"/>
    <n v="29635"/>
    <s v="Traslados en Baleares y ferry Ibiza - Formentera - Ibiza"/>
    <d v="2025-08-08T00:00:00"/>
    <d v="2025-08-17T00:00:00"/>
    <s v="ATR"/>
    <x v="0"/>
    <s v="EUR"/>
    <n v="1715.13"/>
    <n v="1715.13"/>
    <n v="1989.5508"/>
    <n v="0"/>
    <n v="0"/>
    <n v="0"/>
    <s v="Islandbridge"/>
    <s v="Spain"/>
    <x v="45"/>
    <x v="0"/>
    <n v="0"/>
  </r>
  <r>
    <x v="0"/>
    <x v="1"/>
    <n v="437"/>
    <x v="2"/>
    <n v="29955"/>
    <s v="Navegación privada en Menorca - 12AGO"/>
    <d v="2025-08-12T00:00:00"/>
    <d v="2025-08-12T00:00:00"/>
    <s v="EXC"/>
    <x v="0"/>
    <s v="EUR"/>
    <n v="1720"/>
    <n v="1720"/>
    <n v="1995.1999999999998"/>
    <n v="670"/>
    <n v="670"/>
    <n v="777.19999999999993"/>
    <s v="ILLA CHARTER MENORCA"/>
    <s v="Spain"/>
    <x v="53"/>
    <x v="0"/>
    <n v="0.38953488372093026"/>
  </r>
  <r>
    <x v="0"/>
    <x v="1"/>
    <n v="437"/>
    <x v="2"/>
    <n v="0"/>
    <s v=".."/>
    <d v="2025-08-07T00:00:00"/>
    <d v="2025-08-26T00:00:00"/>
    <s v="HPS"/>
    <x v="1"/>
    <s v="EUR"/>
    <n v="735.74"/>
    <n v="735.74"/>
    <n v="853.45839999999998"/>
    <n v="735.74"/>
    <n v="735.74"/>
    <n v="853.45839999999998"/>
    <s v="FEES"/>
    <n v="0"/>
    <x v="45"/>
    <x v="0"/>
    <n v="1"/>
  </r>
  <r>
    <x v="0"/>
    <x v="1"/>
    <n v="437"/>
    <x v="2"/>
    <n v="29298"/>
    <s v="Picnic navegacion 12AGO"/>
    <d v="2025-08-07T00:00:00"/>
    <d v="2025-08-26T00:00:00"/>
    <s v="AYB"/>
    <x v="3"/>
    <s v="EUR"/>
    <n v="412"/>
    <n v="412"/>
    <n v="477.91999999999996"/>
    <n v="0"/>
    <n v="0"/>
    <n v="0"/>
    <s v="REEMBOLSOS"/>
    <s v="Spain"/>
    <x v="45"/>
    <x v="0"/>
    <n v="0"/>
  </r>
  <r>
    <x v="0"/>
    <x v="1"/>
    <n v="437"/>
    <x v="2"/>
    <n v="30296"/>
    <s v="Reembolso 1000EUR atención comercial"/>
    <d v="2025-08-14T00:00:00"/>
    <d v="2025-08-26T00:00:00"/>
    <s v="OTR"/>
    <x v="3"/>
    <s v="EUR"/>
    <n v="1000"/>
    <n v="1000"/>
    <n v="1160"/>
    <n v="0"/>
    <n v="0"/>
    <n v="0"/>
    <s v="Raquel Cohen Zaga"/>
    <s v="Mexico"/>
    <x v="53"/>
    <x v="0"/>
    <n v="0"/>
  </r>
  <r>
    <x v="0"/>
    <x v="1"/>
    <n v="437"/>
    <x v="2"/>
    <n v="27704"/>
    <s v="Ajuste Blacklane"/>
    <d v="2025-08-07T00:00:00"/>
    <d v="2025-08-26T00:00:00"/>
    <s v="TRF"/>
    <x v="5"/>
    <s v="EUR"/>
    <n v="1.79"/>
    <n v="1.79"/>
    <n v="2.0764"/>
    <n v="0"/>
    <n v="0"/>
    <n v="0"/>
    <s v="Blacklane"/>
    <s v="Germany"/>
    <x v="45"/>
    <x v="0"/>
    <n v="0"/>
  </r>
  <r>
    <x v="0"/>
    <x v="1"/>
    <n v="437"/>
    <x v="2"/>
    <n v="0"/>
    <s v="Ajuste por tipo de cambio Blacklane"/>
    <d v="2025-08-07T00:00:00"/>
    <d v="2025-08-26T00:00:00"/>
    <s v="DES"/>
    <x v="9"/>
    <s v="EUR"/>
    <n v="-1.79"/>
    <n v="-1.79"/>
    <n v="-2.0764"/>
    <n v="-1.79"/>
    <n v="-1.79"/>
    <n v="-2.0764"/>
    <s v="FEES"/>
    <n v="0"/>
    <x v="45"/>
    <x v="0"/>
    <n v="1"/>
  </r>
  <r>
    <x v="0"/>
    <x v="1"/>
    <n v="438"/>
    <x v="1"/>
    <n v="25374"/>
    <s v="7-9 JUL HECKFIELD PLACE lake room 9 10 JUL Master Room"/>
    <d v="2025-07-07T00:00:00"/>
    <d v="2025-07-10T00:00:00"/>
    <s v="HTL"/>
    <x v="4"/>
    <s v="USD"/>
    <n v="12177.42"/>
    <n v="10472.581200000001"/>
    <n v="12177.42"/>
    <n v="894.79"/>
    <n v="769.51939999999991"/>
    <n v="894.79"/>
    <s v="HECKFIELD PLACE"/>
    <s v="United Kingdom"/>
    <x v="20"/>
    <x v="0"/>
    <n v="7.3479439815658812E-2"/>
  </r>
  <r>
    <x v="1"/>
    <x v="1"/>
    <n v="439"/>
    <x v="16"/>
    <n v="27301"/>
    <s v="MEX/ATL/CDG/MEX-Sofia Valanci"/>
    <d v="2025-09-08T00:00:00"/>
    <d v="2025-09-18T00:00:00"/>
    <s v="VLO"/>
    <x v="2"/>
    <s v="USD"/>
    <n v="2840.07"/>
    <n v="2442.4602"/>
    <n v="2840.07"/>
    <n v="0"/>
    <n v="0"/>
    <n v="0"/>
    <s v="TURISMO EX MAR, S.A. DE C.V."/>
    <s v="Mexico"/>
    <x v="27"/>
    <x v="0"/>
    <n v="0"/>
  </r>
  <r>
    <x v="1"/>
    <x v="1"/>
    <n v="439"/>
    <x v="16"/>
    <n v="27301"/>
    <s v="MEX/ATL/CDG/MEX-Marc Kosberg"/>
    <d v="2025-09-08T00:00:00"/>
    <d v="2025-09-18T00:00:00"/>
    <s v="VLO"/>
    <x v="2"/>
    <s v="USD"/>
    <n v="2988.11"/>
    <n v="2569.7746000000002"/>
    <n v="2988.11"/>
    <n v="0"/>
    <n v="0"/>
    <n v="0"/>
    <s v="TURISMO EX MAR, S.A. DE C.V."/>
    <s v="Mexico"/>
    <x v="27"/>
    <x v="0"/>
    <n v="0"/>
  </r>
  <r>
    <x v="1"/>
    <x v="1"/>
    <n v="439"/>
    <x v="16"/>
    <n v="27301"/>
    <s v="Revisado MEX/ATL/CDG/MEX - Sofia Valanci"/>
    <d v="2025-09-08T00:00:00"/>
    <d v="2025-09-18T00:00:00"/>
    <s v="VLO"/>
    <x v="2"/>
    <s v="USD"/>
    <n v="0"/>
    <n v="0"/>
    <n v="0"/>
    <n v="0"/>
    <n v="0"/>
    <n v="0"/>
    <s v="TURISMO EX MAR, S.A. DE C.V."/>
    <s v="Mexico"/>
    <x v="27"/>
    <x v="0"/>
    <s v="0"/>
  </r>
  <r>
    <x v="1"/>
    <x v="1"/>
    <n v="439"/>
    <x v="16"/>
    <n v="27301"/>
    <s v="Revisado MEX/ATL/CDG/MEX - Sofia Valanci"/>
    <d v="2025-09-08T00:00:00"/>
    <d v="2025-09-18T00:00:00"/>
    <s v="VLO"/>
    <x v="2"/>
    <s v="USD"/>
    <n v="10.66"/>
    <n v="9.1676000000000002"/>
    <n v="10.66"/>
    <n v="0"/>
    <n v="0"/>
    <n v="0"/>
    <s v="TURISMO EX MAR, S.A. DE C.V."/>
    <s v="Mexico"/>
    <x v="27"/>
    <x v="0"/>
    <n v="0"/>
  </r>
  <r>
    <x v="1"/>
    <x v="1"/>
    <n v="439"/>
    <x v="16"/>
    <n v="27301"/>
    <s v="Vuelo MEX-MAD/Marc Kosberg"/>
    <d v="2025-09-08T00:00:00"/>
    <d v="2025-09-18T00:00:00"/>
    <s v="VLO"/>
    <x v="2"/>
    <s v="USD"/>
    <n v="541.69000000000005"/>
    <n v="465.85340000000002"/>
    <n v="541.69000000000005"/>
    <n v="0"/>
    <n v="0"/>
    <n v="0"/>
    <s v="TURISMO EX MAR, S.A. DE C.V."/>
    <s v="Mexico"/>
    <x v="27"/>
    <x v="0"/>
    <n v="0"/>
  </r>
  <r>
    <x v="1"/>
    <x v="1"/>
    <n v="439"/>
    <x v="16"/>
    <n v="27301"/>
    <s v="Vuelo MEX-MIA-MEX/Sofia Valanci"/>
    <d v="2025-09-08T00:00:00"/>
    <d v="2025-09-18T00:00:00"/>
    <s v="VLO"/>
    <x v="2"/>
    <s v="USD"/>
    <n v="529.85"/>
    <n v="455.67099999999999"/>
    <n v="529.85"/>
    <n v="0"/>
    <n v="0"/>
    <n v="0"/>
    <s v="TURISMO EX MAR, S.A. DE C.V."/>
    <s v="Mexico"/>
    <x v="27"/>
    <x v="0"/>
    <n v="0"/>
  </r>
  <r>
    <x v="1"/>
    <x v="1"/>
    <n v="439"/>
    <x v="16"/>
    <n v="27301"/>
    <s v="Vuelo MEX-LAX-MEX/Sofia Valanci"/>
    <d v="2025-12-15T00:00:00"/>
    <d v="2025-12-17T00:00:00"/>
    <s v="VLO"/>
    <x v="2"/>
    <s v="USD"/>
    <n v="986.08"/>
    <n v="848.02880000000005"/>
    <n v="986.08"/>
    <n v="0"/>
    <n v="0"/>
    <n v="0"/>
    <s v="TURISMO EX MAR, S.A. DE C.V."/>
    <s v="Mexico"/>
    <x v="0"/>
    <x v="0"/>
    <n v="0"/>
  </r>
  <r>
    <x v="1"/>
    <x v="1"/>
    <n v="439"/>
    <x v="16"/>
    <n v="27301"/>
    <s v="Revisado MEX-LAX-MEX/Sofia Valanci"/>
    <d v="2025-12-15T00:00:00"/>
    <d v="2025-12-17T00:00:00"/>
    <s v="VLO"/>
    <x v="2"/>
    <s v="USD"/>
    <n v="27.08"/>
    <n v="23.288799999999998"/>
    <n v="27.08"/>
    <n v="0"/>
    <n v="0"/>
    <n v="0"/>
    <s v="TURISMO EX MAR, S.A. DE C.V."/>
    <s v="Mexico"/>
    <x v="0"/>
    <x v="0"/>
    <n v="0"/>
  </r>
  <r>
    <x v="1"/>
    <x v="1"/>
    <n v="440"/>
    <x v="16"/>
    <n v="27301"/>
    <s v="Vuelo MEX-CDG-LIN-FCO-MEX/Esteban Gonzalez"/>
    <d v="2025-10-23T00:00:00"/>
    <d v="2025-11-08T00:00:00"/>
    <s v="VLO"/>
    <x v="2"/>
    <s v="MXN"/>
    <n v="79908"/>
    <n v="3835.5840000000003"/>
    <n v="4474.848"/>
    <n v="0"/>
    <n v="0"/>
    <n v="0"/>
    <s v="TURISMO EX MAR, S.A. DE C.V."/>
    <s v="Mexico"/>
    <x v="21"/>
    <x v="0"/>
    <n v="0"/>
  </r>
  <r>
    <x v="1"/>
    <x v="1"/>
    <n v="440"/>
    <x v="16"/>
    <n v="27301"/>
    <s v="Vuelo MEX-CDG-LIN-FCO-MEX/Roberta Cannizzo"/>
    <d v="2025-10-23T00:00:00"/>
    <d v="2025-11-08T00:00:00"/>
    <s v="VLO"/>
    <x v="2"/>
    <s v="MXN"/>
    <n v="79908"/>
    <n v="3835.5840000000003"/>
    <n v="4474.848"/>
    <n v="0"/>
    <n v="0"/>
    <n v="0"/>
    <s v="TURISMO EX MAR, S.A. DE C.V."/>
    <s v="Mexico"/>
    <x v="21"/>
    <x v="0"/>
    <n v="0"/>
  </r>
  <r>
    <x v="1"/>
    <x v="1"/>
    <n v="440"/>
    <x v="16"/>
    <n v="27301"/>
    <s v="Vuelo MEX/CDG/LIN-FCO/MEX/FCO/Claudio Gonzalez"/>
    <d v="2025-10-23T00:00:00"/>
    <d v="2025-11-08T00:00:00"/>
    <s v="VLO"/>
    <x v="2"/>
    <s v="MXN"/>
    <n v="48989"/>
    <n v="2351.4720000000002"/>
    <n v="2743.384"/>
    <n v="0"/>
    <n v="0"/>
    <n v="0"/>
    <s v="TURISMO EX MAR, S.A. DE C.V."/>
    <s v="Mexico"/>
    <x v="21"/>
    <x v="0"/>
    <n v="0"/>
  </r>
  <r>
    <x v="1"/>
    <x v="1"/>
    <n v="440"/>
    <x v="16"/>
    <n v="27301"/>
    <s v="Vuelo MEX/CDG/LIN-FCO/MEX/FCO/Laura Caraza"/>
    <d v="2025-10-23T00:00:00"/>
    <d v="2025-11-08T00:00:00"/>
    <s v="VLO"/>
    <x v="2"/>
    <s v="MXN"/>
    <n v="48989"/>
    <n v="2351.4720000000002"/>
    <n v="2743.384"/>
    <n v="0"/>
    <n v="0"/>
    <n v="0"/>
    <s v="TURISMO EX MAR, S.A. DE C.V."/>
    <s v="Mexico"/>
    <x v="21"/>
    <x v="0"/>
    <n v="0"/>
  </r>
  <r>
    <x v="1"/>
    <x v="1"/>
    <n v="440"/>
    <x v="16"/>
    <n v="27301"/>
    <s v="Vuelo MEX/CDG/LIN-FCO/MEX/FCO/Claudio Gonzalez"/>
    <d v="2025-10-23T00:00:00"/>
    <d v="2025-11-08T00:00:00"/>
    <s v="VLO"/>
    <x v="2"/>
    <s v="MXN"/>
    <n v="62130"/>
    <n v="2982.2400000000002"/>
    <n v="3479.28"/>
    <n v="0"/>
    <n v="0"/>
    <n v="0"/>
    <s v="TURISMO EX MAR, S.A. DE C.V."/>
    <s v="Mexico"/>
    <x v="21"/>
    <x v="0"/>
    <n v="0"/>
  </r>
  <r>
    <x v="1"/>
    <x v="1"/>
    <n v="440"/>
    <x v="16"/>
    <n v="27301"/>
    <s v="Vuelo MEX/CDG/LIN-FCO/MEX/FCO/Laura Caraza"/>
    <d v="2025-10-23T00:00:00"/>
    <d v="2025-11-08T00:00:00"/>
    <s v="VLO"/>
    <x v="2"/>
    <s v="MXN"/>
    <n v="62130"/>
    <n v="2982.2400000000002"/>
    <n v="3479.28"/>
    <n v="0"/>
    <n v="0"/>
    <n v="0"/>
    <s v="TURISMO EX MAR, S.A. DE C.V."/>
    <s v="Mexico"/>
    <x v="21"/>
    <x v="0"/>
    <n v="0"/>
  </r>
  <r>
    <x v="1"/>
    <x v="1"/>
    <n v="440"/>
    <x v="16"/>
    <n v="27301"/>
    <s v="Vuelo MEX/CDG/LIN-FCO/MEX/ Alejandra Gonzalez"/>
    <d v="2025-10-23T00:00:00"/>
    <d v="2025-11-08T00:00:00"/>
    <s v="VLO"/>
    <x v="2"/>
    <s v="MXN"/>
    <n v="139262"/>
    <n v="6684.576"/>
    <n v="7798.6720000000005"/>
    <n v="0"/>
    <n v="0"/>
    <n v="0"/>
    <s v="TURISMO EX MAR, S.A. DE C.V."/>
    <s v="Mexico"/>
    <x v="21"/>
    <x v="0"/>
    <n v="0"/>
  </r>
  <r>
    <x v="1"/>
    <x v="1"/>
    <n v="440"/>
    <x v="16"/>
    <n v="27301"/>
    <s v="Vuelo MEX/CDG/LIN-FCO/MEX/ Ana Paula"/>
    <d v="2025-10-23T00:00:00"/>
    <d v="2025-11-08T00:00:00"/>
    <s v="VLO"/>
    <x v="2"/>
    <s v="MXN"/>
    <n v="139262"/>
    <n v="6684.576"/>
    <n v="7798.6720000000005"/>
    <n v="0"/>
    <n v="0"/>
    <n v="0"/>
    <s v="TURISMO EX MAR, S.A. DE C.V."/>
    <s v="Mexico"/>
    <x v="21"/>
    <x v="0"/>
    <n v="0"/>
  </r>
  <r>
    <x v="1"/>
    <x v="1"/>
    <n v="440"/>
    <x v="16"/>
    <n v="27301"/>
    <s v="Vuelo MEX/CDG/LIN-FCO/MEX/ María Luisa"/>
    <d v="2025-10-23T00:00:00"/>
    <d v="2025-11-08T00:00:00"/>
    <s v="VLO"/>
    <x v="2"/>
    <s v="MXN"/>
    <n v="133338"/>
    <n v="6400.2240000000002"/>
    <n v="7466.9279999999999"/>
    <n v="0"/>
    <n v="0"/>
    <n v="0"/>
    <s v="TURISMO EX MAR, S.A. DE C.V."/>
    <s v="Mexico"/>
    <x v="21"/>
    <x v="0"/>
    <n v="0"/>
  </r>
  <r>
    <x v="1"/>
    <x v="1"/>
    <n v="440"/>
    <x v="16"/>
    <n v="27301"/>
    <s v="Vuelo MEX/CDG/LIN-FCO/MEX/ Claudio XGL"/>
    <d v="2025-10-23T00:00:00"/>
    <d v="2025-11-08T00:00:00"/>
    <s v="VLO"/>
    <x v="2"/>
    <s v="MXN"/>
    <n v="133338"/>
    <n v="6400.2240000000002"/>
    <n v="7466.9279999999999"/>
    <n v="0"/>
    <n v="0"/>
    <n v="0"/>
    <s v="TURISMO EX MAR, S.A. DE C.V."/>
    <s v="Mexico"/>
    <x v="21"/>
    <x v="0"/>
    <n v="0"/>
  </r>
  <r>
    <x v="1"/>
    <x v="1"/>
    <n v="440"/>
    <x v="16"/>
    <n v="27301"/>
    <s v="Vuelo MEX/CDG/LIN-FCO/MEX/ Maria Elena JGL"/>
    <d v="2025-10-23T00:00:00"/>
    <d v="2025-11-08T00:00:00"/>
    <s v="VLO"/>
    <x v="2"/>
    <s v="MXN"/>
    <n v="133338"/>
    <n v="6400.2240000000002"/>
    <n v="7466.9279999999999"/>
    <n v="0"/>
    <n v="0"/>
    <n v="0"/>
    <s v="TURISMO EX MAR, S.A. DE C.V."/>
    <s v="Mexico"/>
    <x v="21"/>
    <x v="0"/>
    <n v="0"/>
  </r>
  <r>
    <x v="1"/>
    <x v="1"/>
    <n v="440"/>
    <x v="16"/>
    <n v="27301"/>
    <s v="MEX/CDG/VCE-FCO/MEX/FCO/Pablo Gonzalez"/>
    <d v="2025-10-23T00:00:00"/>
    <d v="2025-11-08T00:00:00"/>
    <s v="VLO"/>
    <x v="2"/>
    <s v="MXN"/>
    <n v="44002.5"/>
    <n v="2112.12"/>
    <n v="2464.14"/>
    <n v="0"/>
    <n v="0"/>
    <n v="0"/>
    <s v="TURISMO EX MAR, S.A. DE C.V."/>
    <s v="Mexico"/>
    <x v="21"/>
    <x v="0"/>
    <n v="0"/>
  </r>
  <r>
    <x v="1"/>
    <x v="1"/>
    <n v="440"/>
    <x v="16"/>
    <n v="27301"/>
    <s v="Vulo MEX/CDG/VCE-FCO/MEX/FCO/Ana Cecilia"/>
    <d v="2025-10-23T00:00:00"/>
    <d v="2025-11-08T00:00:00"/>
    <s v="VLO"/>
    <x v="2"/>
    <s v="MXN"/>
    <n v="44002.5"/>
    <n v="2112.12"/>
    <n v="2464.14"/>
    <n v="0"/>
    <n v="0"/>
    <n v="0"/>
    <s v="TURISMO EX MAR, S.A. DE C.V."/>
    <s v="Mexico"/>
    <x v="21"/>
    <x v="0"/>
    <n v="0"/>
  </r>
  <r>
    <x v="1"/>
    <x v="1"/>
    <n v="440"/>
    <x v="16"/>
    <n v="27301"/>
    <s v="Vuelo MEX/CDG/VCE-FCO/MEX/FCO/Pablo Gonzalez"/>
    <d v="2025-10-23T00:00:00"/>
    <d v="2025-11-08T00:00:00"/>
    <s v="VLO"/>
    <x v="2"/>
    <s v="MXN"/>
    <n v="49223.5"/>
    <n v="2362.7280000000001"/>
    <n v="2756.5160000000001"/>
    <n v="0"/>
    <n v="0"/>
    <n v="0"/>
    <s v="TURISMO EX MAR, S.A. DE C.V."/>
    <s v="Mexico"/>
    <x v="21"/>
    <x v="0"/>
    <n v="0"/>
  </r>
  <r>
    <x v="1"/>
    <x v="1"/>
    <n v="440"/>
    <x v="16"/>
    <n v="27301"/>
    <s v="Vuelo MEX/CDG/VCE-FCO/MEX/FCO/Ana Cecilia"/>
    <d v="2025-10-23T00:00:00"/>
    <d v="2025-11-08T00:00:00"/>
    <s v="VLO"/>
    <x v="2"/>
    <s v="MXN"/>
    <n v="49223.5"/>
    <n v="2362.7280000000001"/>
    <n v="2756.5160000000001"/>
    <n v="0"/>
    <n v="0"/>
    <n v="0"/>
    <s v="TURISMO EX MAR, S.A. DE C.V."/>
    <s v="Mexico"/>
    <x v="21"/>
    <x v="0"/>
    <n v="0"/>
  </r>
  <r>
    <x v="1"/>
    <x v="1"/>
    <n v="440"/>
    <x v="16"/>
    <n v="27301"/>
    <s v="Revisado MEX-CDG-MAD-CDG-MEX-FCO-MEX/Claudio Xavier"/>
    <d v="2025-10-23T00:00:00"/>
    <d v="2025-11-08T00:00:00"/>
    <s v="VLO"/>
    <x v="2"/>
    <s v="MXN"/>
    <n v="3406"/>
    <n v="163.488"/>
    <n v="190.73599999999999"/>
    <n v="0"/>
    <n v="0"/>
    <n v="0"/>
    <s v="TURISMO EX MAR, S.A. DE C.V."/>
    <s v="Mexico"/>
    <x v="21"/>
    <x v="0"/>
    <n v="0"/>
  </r>
  <r>
    <x v="1"/>
    <x v="1"/>
    <n v="440"/>
    <x v="16"/>
    <n v="27301"/>
    <s v="Revisado MEX-CDG-MAD-CDG-MEX-FCO-MEX/Claudio Xavier"/>
    <d v="2025-10-23T00:00:00"/>
    <d v="2025-11-08T00:00:00"/>
    <s v="VLO"/>
    <x v="2"/>
    <s v="MXN"/>
    <n v="4362"/>
    <n v="209.376"/>
    <n v="244.27199999999999"/>
    <n v="0"/>
    <n v="0"/>
    <n v="0"/>
    <s v="TURISMO EX MAR, S.A. DE C.V."/>
    <s v="Mexico"/>
    <x v="21"/>
    <x v="0"/>
    <n v="0"/>
  </r>
  <r>
    <x v="1"/>
    <x v="1"/>
    <n v="440"/>
    <x v="16"/>
    <n v="27301"/>
    <s v="Revisado MEX-CDG-MAD-CDG-MEX-FCO-MEX/Laura Caraza"/>
    <d v="2025-10-23T00:00:00"/>
    <d v="2025-11-08T00:00:00"/>
    <s v="VLO"/>
    <x v="2"/>
    <s v="MXN"/>
    <n v="3406"/>
    <n v="163.488"/>
    <n v="190.73599999999999"/>
    <n v="0"/>
    <n v="0"/>
    <n v="0"/>
    <s v="TURISMO EX MAR, S.A. DE C.V."/>
    <s v="Mexico"/>
    <x v="21"/>
    <x v="0"/>
    <n v="0"/>
  </r>
  <r>
    <x v="1"/>
    <x v="1"/>
    <n v="440"/>
    <x v="16"/>
    <n v="27301"/>
    <s v="Revisado MEX-CDG-MAD-CDG-MEX-FCO-MEX/Laura Caraza"/>
    <d v="2025-10-23T00:00:00"/>
    <d v="2025-11-08T00:00:00"/>
    <s v="VLO"/>
    <x v="2"/>
    <s v="MXN"/>
    <n v="4362"/>
    <n v="209.376"/>
    <n v="244.27199999999999"/>
    <n v="0"/>
    <n v="0"/>
    <n v="0"/>
    <s v="TURISMO EX MAR, S.A. DE C.V."/>
    <s v="Mexico"/>
    <x v="21"/>
    <x v="0"/>
    <n v="0"/>
  </r>
  <r>
    <x v="1"/>
    <x v="1"/>
    <n v="440"/>
    <x v="16"/>
    <n v="0"/>
    <s v="Fee de emisión"/>
    <d v="2025-10-23T00:00:00"/>
    <d v="2025-11-08T00:00:00"/>
    <s v="HPS"/>
    <x v="1"/>
    <s v="MXN"/>
    <n v="1339.1"/>
    <n v="64.276799999999994"/>
    <n v="74.989599999999996"/>
    <n v="1339.1"/>
    <n v="64.276799999999994"/>
    <n v="74.989599999999996"/>
    <s v="FEES"/>
    <n v="0"/>
    <x v="21"/>
    <x v="0"/>
    <n v="1"/>
  </r>
  <r>
    <x v="1"/>
    <x v="1"/>
    <n v="440"/>
    <x v="16"/>
    <n v="27301"/>
    <s v="Revisado FCO-MEX-FCO/Pablo Gonzalez"/>
    <d v="2025-10-23T00:00:00"/>
    <d v="2025-11-08T00:00:00"/>
    <s v="VLO"/>
    <x v="2"/>
    <s v="MXN"/>
    <n v="3717"/>
    <n v="178.416"/>
    <n v="208.15200000000002"/>
    <n v="0"/>
    <n v="0"/>
    <n v="0"/>
    <s v="TURISMO EX MAR, S.A. DE C.V."/>
    <s v="Mexico"/>
    <x v="21"/>
    <x v="0"/>
    <n v="0"/>
  </r>
  <r>
    <x v="1"/>
    <x v="1"/>
    <n v="440"/>
    <x v="16"/>
    <n v="27301"/>
    <s v="EMD Revisado FCO-MEX-FCO/Pablo Gonzalez"/>
    <d v="2025-10-23T00:00:00"/>
    <d v="2025-11-08T00:00:00"/>
    <s v="VLO"/>
    <x v="2"/>
    <s v="MXN"/>
    <n v="6489"/>
    <n v="311.47199999999998"/>
    <n v="363.38400000000001"/>
    <n v="0"/>
    <n v="0"/>
    <n v="0"/>
    <s v="TURISMO EX MAR, S.A. DE C.V."/>
    <s v="Mexico"/>
    <x v="21"/>
    <x v="0"/>
    <n v="0"/>
  </r>
  <r>
    <x v="1"/>
    <x v="1"/>
    <n v="440"/>
    <x v="16"/>
    <n v="27301"/>
    <s v="Revisado FCO-MEX-FCO/Ana Cecilia Galindo"/>
    <d v="2025-10-23T00:00:00"/>
    <d v="2025-11-08T00:00:00"/>
    <s v="VLO"/>
    <x v="2"/>
    <s v="MXN"/>
    <n v="3717"/>
    <n v="178.416"/>
    <n v="208.15200000000002"/>
    <n v="0"/>
    <n v="0"/>
    <n v="0"/>
    <s v="TURISMO EX MAR, S.A. DE C.V."/>
    <s v="Mexico"/>
    <x v="21"/>
    <x v="0"/>
    <n v="0"/>
  </r>
  <r>
    <x v="1"/>
    <x v="1"/>
    <n v="440"/>
    <x v="16"/>
    <n v="27301"/>
    <s v="EMD Revisado FCO-MEX-FCO/Ana Cecilia Galindo"/>
    <d v="2025-10-23T00:00:00"/>
    <d v="2025-11-08T00:00:00"/>
    <s v="VLO"/>
    <x v="2"/>
    <s v="MXN"/>
    <n v="6489"/>
    <n v="311.47199999999998"/>
    <n v="363.38400000000001"/>
    <n v="0"/>
    <n v="0"/>
    <n v="0"/>
    <s v="TURISMO EX MAR, S.A. DE C.V."/>
    <s v="Mexico"/>
    <x v="21"/>
    <x v="0"/>
    <n v="0"/>
  </r>
  <r>
    <x v="1"/>
    <x v="1"/>
    <n v="440"/>
    <x v="16"/>
    <n v="27301"/>
    <s v="Vuelo MAD-LIN/Claudio Gonzalez"/>
    <d v="2025-10-23T00:00:00"/>
    <d v="2025-11-08T00:00:00"/>
    <s v="VLO"/>
    <x v="2"/>
    <s v="MXN"/>
    <n v="6050"/>
    <n v="290.40000000000003"/>
    <n v="338.8"/>
    <n v="0"/>
    <n v="0"/>
    <n v="0"/>
    <s v="TURISMO EX MAR, S.A. DE C.V."/>
    <s v="Mexico"/>
    <x v="21"/>
    <x v="0"/>
    <n v="0"/>
  </r>
  <r>
    <x v="1"/>
    <x v="1"/>
    <n v="440"/>
    <x v="16"/>
    <n v="27301"/>
    <s v="Vuelo MAD-LIN/Laura Caraza"/>
    <d v="2025-10-23T00:00:00"/>
    <d v="2025-11-08T00:00:00"/>
    <s v="VLO"/>
    <x v="2"/>
    <s v="MXN"/>
    <n v="6050"/>
    <n v="290.40000000000003"/>
    <n v="338.8"/>
    <n v="0"/>
    <n v="0"/>
    <n v="0"/>
    <s v="TURISMO EX MAR, S.A. DE C.V."/>
    <s v="Mexico"/>
    <x v="21"/>
    <x v="0"/>
    <n v="0"/>
  </r>
  <r>
    <x v="1"/>
    <x v="1"/>
    <n v="440"/>
    <x v="16"/>
    <n v="27301"/>
    <s v="Vuelo MAD-LIN/Claudio Gonzalez"/>
    <d v="2025-10-23T00:00:00"/>
    <d v="2025-11-08T00:00:00"/>
    <s v="VLO"/>
    <x v="2"/>
    <s v="MXN"/>
    <n v="344"/>
    <n v="16.512"/>
    <n v="19.263999999999999"/>
    <n v="0"/>
    <n v="0"/>
    <n v="0"/>
    <s v="TURISMO EX MAR, S.A. DE C.V."/>
    <s v="Mexico"/>
    <x v="21"/>
    <x v="0"/>
    <n v="0"/>
  </r>
  <r>
    <x v="1"/>
    <x v="1"/>
    <n v="440"/>
    <x v="16"/>
    <n v="27301"/>
    <s v="Vuelo MAD-LIN/Laura Caraza"/>
    <d v="2025-10-23T00:00:00"/>
    <d v="2025-11-08T00:00:00"/>
    <s v="VLO"/>
    <x v="2"/>
    <s v="MXN"/>
    <n v="344"/>
    <n v="16.512"/>
    <n v="19.263999999999999"/>
    <n v="0"/>
    <n v="0"/>
    <n v="0"/>
    <s v="TURISMO EX MAR, S.A. DE C.V."/>
    <s v="Mexico"/>
    <x v="21"/>
    <x v="0"/>
    <n v="0"/>
  </r>
  <r>
    <x v="1"/>
    <x v="1"/>
    <n v="440"/>
    <x v="16"/>
    <n v="0"/>
    <s v="Fee de emisión ENSJZM"/>
    <d v="2025-10-23T00:00:00"/>
    <d v="2025-11-08T00:00:00"/>
    <s v="HPS"/>
    <x v="1"/>
    <s v="MXN"/>
    <n v="1339.1"/>
    <n v="64.276799999999994"/>
    <n v="74.989599999999996"/>
    <n v="1339.1"/>
    <n v="64.276799999999994"/>
    <n v="74.989599999999996"/>
    <s v="FEES"/>
    <n v="0"/>
    <x v="21"/>
    <x v="0"/>
    <n v="1"/>
  </r>
  <r>
    <x v="1"/>
    <x v="1"/>
    <n v="440"/>
    <x v="16"/>
    <n v="27301"/>
    <s v="Revisado MEX-CDG-FCO-MAD-CDG-MEX-FCO/Claudio XGG"/>
    <d v="2025-10-23T00:00:00"/>
    <d v="2025-11-08T00:00:00"/>
    <s v="VLO"/>
    <x v="2"/>
    <s v="MXN"/>
    <n v="21400"/>
    <n v="1027.2"/>
    <n v="1198.4000000000001"/>
    <n v="0"/>
    <n v="0"/>
    <n v="0"/>
    <s v="TURISMO EX MAR, S.A. DE C.V."/>
    <s v="Mexico"/>
    <x v="21"/>
    <x v="0"/>
    <n v="0"/>
  </r>
  <r>
    <x v="1"/>
    <x v="1"/>
    <n v="440"/>
    <x v="16"/>
    <n v="27301"/>
    <s v="Revisado MEX-CDG-FCO-MAD-CDG-MEX-FCO/Claudio XGG"/>
    <d v="2025-10-23T00:00:00"/>
    <d v="2025-11-08T00:00:00"/>
    <s v="VLO"/>
    <x v="2"/>
    <s v="MXN"/>
    <n v="0"/>
    <n v="0"/>
    <n v="0"/>
    <n v="0"/>
    <n v="0"/>
    <n v="0"/>
    <s v="TURISMO EX MAR, S.A. DE C.V."/>
    <s v="Mexico"/>
    <x v="21"/>
    <x v="0"/>
    <s v="0"/>
  </r>
  <r>
    <x v="1"/>
    <x v="1"/>
    <n v="440"/>
    <x v="16"/>
    <n v="27301"/>
    <s v="Revisado MEX-CDG-FCO-MAD-CDG-MEX-FCO/Claudio XGG"/>
    <d v="2025-10-23T00:00:00"/>
    <d v="2025-11-08T00:00:00"/>
    <s v="VLO"/>
    <x v="2"/>
    <s v="MXN"/>
    <n v="4334"/>
    <n v="208.03200000000001"/>
    <n v="242.70400000000001"/>
    <n v="0"/>
    <n v="0"/>
    <n v="0"/>
    <s v="TURISMO EX MAR, S.A. DE C.V."/>
    <s v="Mexico"/>
    <x v="21"/>
    <x v="0"/>
    <n v="0"/>
  </r>
  <r>
    <x v="1"/>
    <x v="1"/>
    <n v="440"/>
    <x v="16"/>
    <n v="27301"/>
    <s v="Revisado MEX-CDG-FCO-MAD-CDG-MEX-FCO/Claudio XGG"/>
    <d v="2025-10-23T00:00:00"/>
    <d v="2025-11-08T00:00:00"/>
    <s v="VLO"/>
    <x v="2"/>
    <s v="MXN"/>
    <n v="21400"/>
    <n v="1027.2"/>
    <n v="1198.4000000000001"/>
    <n v="0"/>
    <n v="0"/>
    <n v="0"/>
    <s v="TURISMO EX MAR, S.A. DE C.V."/>
    <s v="Mexico"/>
    <x v="21"/>
    <x v="0"/>
    <n v="0"/>
  </r>
  <r>
    <x v="1"/>
    <x v="1"/>
    <n v="440"/>
    <x v="16"/>
    <n v="27301"/>
    <s v="Revisado MEX-CDG-FCO-MAD-CDG-MEX-FCO/Claudio XGG"/>
    <d v="2025-10-23T00:00:00"/>
    <d v="2025-11-08T00:00:00"/>
    <s v="VLO"/>
    <x v="2"/>
    <s v="MXN"/>
    <n v="0"/>
    <n v="0"/>
    <n v="0"/>
    <n v="0"/>
    <n v="0"/>
    <n v="0"/>
    <s v="TURISMO EX MAR, S.A. DE C.V."/>
    <s v="Mexico"/>
    <x v="21"/>
    <x v="0"/>
    <s v="0"/>
  </r>
  <r>
    <x v="1"/>
    <x v="1"/>
    <n v="440"/>
    <x v="16"/>
    <n v="27301"/>
    <s v="Revisado MEX-CDG-FCO-MAD-CDG-MEX-FCO/Claudio XGG"/>
    <d v="2025-10-23T00:00:00"/>
    <d v="2025-11-08T00:00:00"/>
    <s v="VLO"/>
    <x v="2"/>
    <s v="MXN"/>
    <n v="4334"/>
    <n v="208.03200000000001"/>
    <n v="242.70400000000001"/>
    <n v="0"/>
    <n v="0"/>
    <n v="0"/>
    <s v="TURISMO EX MAR, S.A. DE C.V."/>
    <s v="Mexico"/>
    <x v="21"/>
    <x v="0"/>
    <n v="0"/>
  </r>
  <r>
    <x v="1"/>
    <x v="1"/>
    <n v="440"/>
    <x v="16"/>
    <n v="27301"/>
    <s v="Revisado MEX-CDG-FCO/MEX-MAD-CDG-MEX/Laura Caraza"/>
    <d v="2025-10-23T00:00:00"/>
    <d v="2025-11-08T00:00:00"/>
    <s v="VLO"/>
    <x v="2"/>
    <s v="MXN"/>
    <n v="0"/>
    <n v="0"/>
    <n v="0"/>
    <n v="0"/>
    <n v="0"/>
    <n v="0"/>
    <s v="TURISMO EX MAR, S.A. DE C.V."/>
    <s v="Mexico"/>
    <x v="21"/>
    <x v="0"/>
    <s v="0"/>
  </r>
  <r>
    <x v="1"/>
    <x v="1"/>
    <n v="440"/>
    <x v="16"/>
    <n v="27301"/>
    <s v="Revisado MEX-CDG-FCO/MEX-MAD-CDG-MEX/Laura Caraza"/>
    <d v="2025-10-23T00:00:00"/>
    <d v="2025-11-08T00:00:00"/>
    <s v="VLO"/>
    <x v="2"/>
    <s v="MXN"/>
    <n v="6449"/>
    <n v="309.55200000000002"/>
    <n v="361.14400000000001"/>
    <n v="0"/>
    <n v="0"/>
    <n v="0"/>
    <s v="TURISMO EX MAR, S.A. DE C.V."/>
    <s v="Mexico"/>
    <x v="21"/>
    <x v="0"/>
    <n v="0"/>
  </r>
  <r>
    <x v="1"/>
    <x v="1"/>
    <n v="440"/>
    <x v="16"/>
    <n v="27301"/>
    <s v="Revisado MEX/MAD/MEX - E. Patricio González"/>
    <d v="2025-10-23T00:00:00"/>
    <d v="2025-11-08T00:00:00"/>
    <s v="VLO"/>
    <x v="2"/>
    <s v="MXN"/>
    <n v="20705"/>
    <n v="993.84"/>
    <n v="1159.48"/>
    <n v="0"/>
    <n v="0"/>
    <n v="0"/>
    <s v="TURISMO EX MAR, S.A. DE C.V."/>
    <s v="Mexico"/>
    <x v="21"/>
    <x v="0"/>
    <n v="0"/>
  </r>
  <r>
    <x v="1"/>
    <x v="1"/>
    <n v="440"/>
    <x v="16"/>
    <n v="27301"/>
    <s v="Revisado MEX/MAD/MEX - E. Patricio González"/>
    <d v="2025-10-23T00:00:00"/>
    <d v="2025-11-08T00:00:00"/>
    <s v="VLO"/>
    <x v="2"/>
    <s v="MXN"/>
    <n v="6420"/>
    <n v="308.16000000000003"/>
    <n v="359.52"/>
    <n v="0"/>
    <n v="0"/>
    <n v="0"/>
    <s v="TURISMO EX MAR, S.A. DE C.V."/>
    <s v="Mexico"/>
    <x v="21"/>
    <x v="0"/>
    <n v="0"/>
  </r>
  <r>
    <x v="1"/>
    <x v="1"/>
    <n v="440"/>
    <x v="16"/>
    <n v="27301"/>
    <s v="Revisado MEX/MAD/MEX - Roberta Cannizzo"/>
    <d v="2025-10-23T00:00:00"/>
    <d v="2025-11-08T00:00:00"/>
    <s v="VLO"/>
    <x v="2"/>
    <s v="MXN"/>
    <n v="20705"/>
    <n v="993.84"/>
    <n v="1159.48"/>
    <n v="0"/>
    <n v="0"/>
    <n v="0"/>
    <s v="TURISMO EX MAR, S.A. DE C.V."/>
    <s v="Mexico"/>
    <x v="21"/>
    <x v="0"/>
    <n v="0"/>
  </r>
  <r>
    <x v="1"/>
    <x v="1"/>
    <n v="440"/>
    <x v="16"/>
    <n v="27301"/>
    <s v="Revisado MEX/MAD/MEX - Roberta Cannizzo"/>
    <d v="2025-10-23T00:00:00"/>
    <d v="2025-11-08T00:00:00"/>
    <s v="VLO"/>
    <x v="2"/>
    <s v="MXN"/>
    <n v="6420"/>
    <n v="308.16000000000003"/>
    <n v="359.52"/>
    <n v="0"/>
    <n v="0"/>
    <n v="0"/>
    <s v="TURISMO EX MAR, S.A. DE C.V."/>
    <s v="Mexico"/>
    <x v="21"/>
    <x v="0"/>
    <n v="0"/>
  </r>
  <r>
    <x v="1"/>
    <x v="1"/>
    <n v="440"/>
    <x v="16"/>
    <n v="28934"/>
    <s v="Vuelo LAX-LHR-LIN/VCE-LHR-LAX/Guillermo González"/>
    <d v="2025-10-24T00:00:00"/>
    <d v="2025-11-03T00:00:00"/>
    <s v="VLO"/>
    <x v="2"/>
    <s v="MXN"/>
    <n v="92676.72"/>
    <n v="4448.4825600000004"/>
    <n v="5189.8963199999998"/>
    <n v="4285.4399999999996"/>
    <n v="205.70111999999997"/>
    <n v="239.98463999999998"/>
    <s v="F1S USA"/>
    <s v="United States"/>
    <x v="21"/>
    <x v="0"/>
    <n v="4.6240738774527196E-2"/>
  </r>
  <r>
    <x v="1"/>
    <x v="1"/>
    <n v="440"/>
    <x v="16"/>
    <n v="28934"/>
    <s v="Revisado LAX-LHR-LIN/VCE-LHR-LAX/Guillermo González"/>
    <d v="2025-10-24T00:00:00"/>
    <d v="2025-11-03T00:00:00"/>
    <s v="VLO"/>
    <x v="2"/>
    <s v="MXN"/>
    <n v="39819.18"/>
    <n v="1911.3206400000001"/>
    <n v="2229.87408"/>
    <n v="20460.29"/>
    <n v="982.09392000000003"/>
    <n v="1145.7762400000001"/>
    <s v="F1S USA"/>
    <s v="United States"/>
    <x v="21"/>
    <x v="0"/>
    <n v="0.51383001859907718"/>
  </r>
  <r>
    <x v="1"/>
    <x v="1"/>
    <n v="440"/>
    <x v="16"/>
    <n v="28934"/>
    <s v="Vuelo JFK-FCO-VCE/FCO-JFK/Pablo González"/>
    <d v="2025-10-29T00:00:00"/>
    <d v="2025-11-06T00:00:00"/>
    <s v="VLO"/>
    <x v="2"/>
    <s v="MXN"/>
    <n v="55803.96"/>
    <n v="2678.5900799999999"/>
    <n v="3125.0217600000001"/>
    <n v="2966.07"/>
    <n v="142.37136000000001"/>
    <n v="166.09992000000003"/>
    <s v="F1S USA"/>
    <s v="United States"/>
    <x v="22"/>
    <x v="0"/>
    <n v="5.315160429474898E-2"/>
  </r>
  <r>
    <x v="1"/>
    <x v="1"/>
    <n v="440"/>
    <x v="16"/>
    <n v="28934"/>
    <s v="Vuelo JFK-FCO-VCE/FCO-JFK/Ana Galindo"/>
    <d v="2025-10-29T00:00:00"/>
    <d v="2025-11-06T00:00:00"/>
    <s v="VLO"/>
    <x v="2"/>
    <s v="MXN"/>
    <n v="55803.96"/>
    <n v="2678.5900799999999"/>
    <n v="3125.0217600000001"/>
    <n v="2966.07"/>
    <n v="142.37136000000001"/>
    <n v="166.09992000000003"/>
    <s v="F1S USA"/>
    <s v="United States"/>
    <x v="22"/>
    <x v="0"/>
    <n v="5.315160429474898E-2"/>
  </r>
  <r>
    <x v="1"/>
    <x v="1"/>
    <n v="440"/>
    <x v="16"/>
    <n v="0"/>
    <s v="Fee de emisión HYAQWE"/>
    <d v="2025-10-29T00:00:00"/>
    <d v="2025-11-06T00:00:00"/>
    <s v="HPS"/>
    <x v="1"/>
    <s v="MXN"/>
    <n v="1302"/>
    <n v="62.496000000000002"/>
    <n v="72.912000000000006"/>
    <n v="1302"/>
    <n v="62.496000000000002"/>
    <n v="72.912000000000006"/>
    <s v="FEES"/>
    <n v="0"/>
    <x v="22"/>
    <x v="0"/>
    <n v="1"/>
  </r>
  <r>
    <x v="1"/>
    <x v="1"/>
    <n v="440"/>
    <x v="16"/>
    <n v="28934"/>
    <s v="Vuelo MEX-FRA-FLR/VCE-FRA/Esteban González"/>
    <d v="2025-10-21T00:00:00"/>
    <d v="2025-11-03T00:00:00"/>
    <s v="VLO"/>
    <x v="2"/>
    <s v="MXN"/>
    <n v="102402.04"/>
    <n v="4915.29792"/>
    <n v="5734.5142399999995"/>
    <n v="1493.18"/>
    <n v="71.672640000000001"/>
    <n v="83.618080000000006"/>
    <s v="F1S USA"/>
    <s v="United States"/>
    <x v="21"/>
    <x v="0"/>
    <n v="1.4581545445774325E-2"/>
  </r>
  <r>
    <x v="1"/>
    <x v="1"/>
    <n v="440"/>
    <x v="16"/>
    <n v="28934"/>
    <s v="Vuelo MEX-FRA-FLR/VCE-FRA/Daniela Cannizzo"/>
    <d v="2025-10-21T00:00:00"/>
    <d v="2025-11-03T00:00:00"/>
    <s v="VLO"/>
    <x v="2"/>
    <s v="MXN"/>
    <n v="102402.04"/>
    <n v="4915.29792"/>
    <n v="5734.5142399999995"/>
    <n v="1493.18"/>
    <n v="71.672640000000001"/>
    <n v="83.618080000000006"/>
    <s v="F1S USA"/>
    <s v="United States"/>
    <x v="21"/>
    <x v="0"/>
    <n v="1.4581545445774325E-2"/>
  </r>
  <r>
    <x v="1"/>
    <x v="1"/>
    <n v="440"/>
    <x v="16"/>
    <n v="0"/>
    <s v="Fee de emisión FLPMBZ"/>
    <d v="2025-10-21T00:00:00"/>
    <d v="2025-11-08T00:00:00"/>
    <s v="HPS"/>
    <x v="1"/>
    <s v="MXN"/>
    <n v="1302"/>
    <n v="62.496000000000002"/>
    <n v="72.912000000000006"/>
    <n v="1302"/>
    <n v="62.496000000000002"/>
    <n v="72.912000000000006"/>
    <s v="FEES"/>
    <n v="0"/>
    <x v="21"/>
    <x v="0"/>
    <n v="1"/>
  </r>
  <r>
    <x v="1"/>
    <x v="1"/>
    <n v="440"/>
    <x v="16"/>
    <n v="28934"/>
    <s v="Vuelo LHR-FCO-LHR/Guillermo González"/>
    <d v="2025-11-03T00:00:00"/>
    <d v="2025-11-08T00:00:00"/>
    <s v="VLO"/>
    <x v="2"/>
    <s v="MXN"/>
    <n v="9726.1200000000008"/>
    <n v="466.85376000000002"/>
    <n v="544.66272000000004"/>
    <n v="0"/>
    <n v="0"/>
    <n v="0"/>
    <s v="F1S USA"/>
    <s v="United States"/>
    <x v="34"/>
    <x v="0"/>
    <n v="0"/>
  </r>
  <r>
    <x v="1"/>
    <x v="1"/>
    <n v="440"/>
    <x v="16"/>
    <n v="28934"/>
    <s v="Vuelo LHR-FCO-LHR/Alejandra García"/>
    <d v="2025-11-03T00:00:00"/>
    <d v="2025-11-08T00:00:00"/>
    <s v="VLO"/>
    <x v="2"/>
    <s v="MXN"/>
    <n v="9726.1200000000008"/>
    <n v="466.85376000000002"/>
    <n v="544.66272000000004"/>
    <n v="0"/>
    <n v="0"/>
    <n v="0"/>
    <s v="F1S USA"/>
    <s v="United States"/>
    <x v="34"/>
    <x v="0"/>
    <n v="0"/>
  </r>
  <r>
    <x v="1"/>
    <x v="1"/>
    <n v="440"/>
    <x v="16"/>
    <n v="0"/>
    <s v="Fee de emisión KCYXQJ"/>
    <d v="2025-11-03T00:00:00"/>
    <d v="2025-11-08T00:00:00"/>
    <s v="HPS"/>
    <x v="1"/>
    <s v="MXN"/>
    <n v="1304.0999999999999"/>
    <n v="62.596799999999995"/>
    <n v="73.029600000000002"/>
    <n v="1304.0999999999999"/>
    <n v="62.596799999999995"/>
    <n v="73.029600000000002"/>
    <s v="FEES"/>
    <n v="0"/>
    <x v="34"/>
    <x v="0"/>
    <n v="1"/>
  </r>
  <r>
    <x v="1"/>
    <x v="1"/>
    <n v="440"/>
    <x v="16"/>
    <n v="28934"/>
    <s v="GONZALEZ GUAJARDO PABLO ROBERTO"/>
    <d v="2025-10-29T00:00:00"/>
    <d v="2025-11-06T00:00:00"/>
    <s v="VLO"/>
    <x v="2"/>
    <s v="MXN"/>
    <n v="6128.27"/>
    <n v="294.15696000000003"/>
    <n v="343.18312000000003"/>
    <n v="0"/>
    <n v="0"/>
    <n v="0"/>
    <s v="F1S USA"/>
    <s v="United States"/>
    <x v="22"/>
    <x v="0"/>
    <n v="0"/>
  </r>
  <r>
    <x v="1"/>
    <x v="1"/>
    <n v="440"/>
    <x v="16"/>
    <n v="28934"/>
    <s v="GALINDO OGARRIO ANA CECILIA"/>
    <d v="2025-10-29T00:00:00"/>
    <d v="2025-11-06T00:00:00"/>
    <s v="VLO"/>
    <x v="2"/>
    <s v="MXN"/>
    <n v="6128.27"/>
    <n v="294.15696000000003"/>
    <n v="343.18312000000003"/>
    <n v="0"/>
    <n v="0"/>
    <n v="0"/>
    <s v="F1S USA"/>
    <s v="United States"/>
    <x v="22"/>
    <x v="0"/>
    <n v="0"/>
  </r>
  <r>
    <x v="1"/>
    <x v="1"/>
    <n v="440"/>
    <x v="16"/>
    <n v="27301"/>
    <s v="Revisado FCO-MEX-FCO-MEX-CDG-MEX/Pablo Gonzalez"/>
    <d v="2025-10-21T00:00:00"/>
    <d v="2025-11-08T00:00:00"/>
    <s v="VLO"/>
    <x v="2"/>
    <s v="MXN"/>
    <n v="47182"/>
    <n v="2264.7359999999999"/>
    <n v="2642.192"/>
    <n v="0"/>
    <n v="0"/>
    <n v="0"/>
    <s v="TURISMO EX MAR, S.A. DE C.V."/>
    <s v="Mexico"/>
    <x v="21"/>
    <x v="0"/>
    <n v="0"/>
  </r>
  <r>
    <x v="1"/>
    <x v="1"/>
    <n v="440"/>
    <x v="16"/>
    <n v="27301"/>
    <s v="Revisado FCO-MEX-FCO-MEX-CDG-MEX/Pablo Gonzalez"/>
    <d v="2025-10-21T00:00:00"/>
    <d v="2025-11-08T00:00:00"/>
    <s v="VLO"/>
    <x v="2"/>
    <s v="MXN"/>
    <n v="4268"/>
    <n v="204.864"/>
    <n v="239.00800000000001"/>
    <n v="0"/>
    <n v="0"/>
    <n v="0"/>
    <s v="TURISMO EX MAR, S.A. DE C.V."/>
    <s v="Mexico"/>
    <x v="21"/>
    <x v="0"/>
    <n v="0"/>
  </r>
  <r>
    <x v="1"/>
    <x v="1"/>
    <n v="440"/>
    <x v="16"/>
    <n v="27301"/>
    <s v="Revisado FCO-MEX-FCO-MEX-CDG-MEX/Ana Cecilia Galindo"/>
    <d v="2025-10-21T00:00:00"/>
    <d v="2025-11-08T00:00:00"/>
    <s v="VLO"/>
    <x v="2"/>
    <s v="MXN"/>
    <n v="47182"/>
    <n v="2264.7359999999999"/>
    <n v="2642.192"/>
    <n v="0"/>
    <n v="0"/>
    <n v="0"/>
    <s v="TURISMO EX MAR, S.A. DE C.V."/>
    <s v="Mexico"/>
    <x v="21"/>
    <x v="0"/>
    <n v="0"/>
  </r>
  <r>
    <x v="1"/>
    <x v="1"/>
    <n v="440"/>
    <x v="16"/>
    <n v="27301"/>
    <s v="Revisado FCO-MEX-FCO-MEX-CDG-MEX/Ana Cecilia Galindo"/>
    <d v="2025-10-21T00:00:00"/>
    <d v="2025-11-08T00:00:00"/>
    <s v="VLO"/>
    <x v="2"/>
    <s v="MXN"/>
    <n v="4268"/>
    <n v="204.864"/>
    <n v="239.00800000000001"/>
    <n v="0"/>
    <n v="0"/>
    <n v="0"/>
    <s v="TURISMO EX MAR, S.A. DE C.V."/>
    <s v="Mexico"/>
    <x v="21"/>
    <x v="0"/>
    <n v="0"/>
  </r>
  <r>
    <x v="1"/>
    <x v="1"/>
    <n v="440"/>
    <x v="16"/>
    <n v="0"/>
    <s v="Sobrecomisión"/>
    <d v="2025-10-21T00:00:00"/>
    <d v="2025-11-08T00:00:00"/>
    <s v="HPS"/>
    <x v="1"/>
    <s v="MXN"/>
    <n v="50534.5"/>
    <n v="2425.6559999999999"/>
    <n v="2829.9320000000002"/>
    <n v="50534.5"/>
    <n v="2425.6559999999999"/>
    <n v="2829.9320000000002"/>
    <s v="FEES"/>
    <n v="0"/>
    <x v="21"/>
    <x v="0"/>
    <n v="1"/>
  </r>
  <r>
    <x v="1"/>
    <x v="1"/>
    <n v="441"/>
    <x v="16"/>
    <n v="23590"/>
    <s v="Vuelo MEX-OAX-MEX/Arturo Kam"/>
    <d v="2025-06-20T00:00:00"/>
    <d v="2025-06-22T00:00:00"/>
    <s v="VLO"/>
    <x v="2"/>
    <s v="USD"/>
    <n v="611.54"/>
    <n v="525.92439999999999"/>
    <n v="611.54"/>
    <n v="0"/>
    <n v="0"/>
    <n v="0"/>
    <s v="AEROMÉXICO"/>
    <s v="Mexico"/>
    <x v="33"/>
    <x v="0"/>
    <n v="0"/>
  </r>
  <r>
    <x v="1"/>
    <x v="1"/>
    <n v="441"/>
    <x v="16"/>
    <n v="23590"/>
    <s v="Vuelo MEX-OAX-MEX/Gavriella Smith"/>
    <d v="2025-06-20T00:00:00"/>
    <d v="2025-06-22T00:00:00"/>
    <s v="VLO"/>
    <x v="2"/>
    <s v="USD"/>
    <n v="611.54"/>
    <n v="525.92439999999999"/>
    <n v="611.54"/>
    <n v="0"/>
    <n v="0"/>
    <n v="0"/>
    <s v="AEROMÉXICO"/>
    <s v="Mexico"/>
    <x v="33"/>
    <x v="0"/>
    <n v="0"/>
  </r>
  <r>
    <x v="1"/>
    <x v="1"/>
    <n v="441"/>
    <x v="16"/>
    <n v="0"/>
    <s v="Fee de emisión UXDLFJ"/>
    <d v="2025-06-20T00:00:00"/>
    <d v="2025-06-22T00:00:00"/>
    <s v="HPS"/>
    <x v="1"/>
    <s v="USD"/>
    <n v="100"/>
    <n v="86"/>
    <n v="100"/>
    <n v="100"/>
    <n v="86"/>
    <n v="100"/>
    <s v="FEES"/>
    <n v="0"/>
    <x v="33"/>
    <x v="0"/>
    <n v="1"/>
  </r>
  <r>
    <x v="1"/>
    <x v="1"/>
    <n v="441"/>
    <x v="16"/>
    <n v="28854"/>
    <s v="Hospedaje en Hotel Escondido Oaxaca"/>
    <d v="2025-06-20T00:00:00"/>
    <d v="2025-06-22T00:00:00"/>
    <s v="HTL"/>
    <x v="4"/>
    <s v="USD"/>
    <n v="895.99"/>
    <n v="770.55139999999994"/>
    <n v="895.99"/>
    <n v="102.93"/>
    <n v="88.519800000000004"/>
    <n v="102.93"/>
    <s v="HOTEL ESCONDIDO OAXACA"/>
    <s v="Mexico"/>
    <x v="33"/>
    <x v="0"/>
    <n v="0.11487851426913248"/>
  </r>
  <r>
    <x v="1"/>
    <x v="1"/>
    <n v="441"/>
    <x v="16"/>
    <n v="0"/>
    <s v="Sobrecomisión"/>
    <d v="2025-06-20T00:00:00"/>
    <d v="2025-06-22T00:00:00"/>
    <s v="HPS"/>
    <x v="1"/>
    <s v="USD"/>
    <n v="144.72999999999999"/>
    <n v="124.46779999999998"/>
    <n v="144.72999999999999"/>
    <n v="144.72999999999999"/>
    <n v="124.46779999999998"/>
    <n v="144.72999999999999"/>
    <s v="FEES"/>
    <n v="0"/>
    <x v="33"/>
    <x v="0"/>
    <n v="1"/>
  </r>
  <r>
    <x v="1"/>
    <x v="1"/>
    <n v="442"/>
    <x v="22"/>
    <n v="28747"/>
    <s v="VATICANO"/>
    <d v="2025-06-30T00:00:00"/>
    <d v="2025-06-30T00:00:00"/>
    <s v="ATR"/>
    <x v="0"/>
    <s v="EUR"/>
    <n v="672.41"/>
    <n v="672.41"/>
    <n v="779.99559999999985"/>
    <n v="82.41"/>
    <n v="82.41"/>
    <n v="95.59559999999999"/>
    <s v="WALKS INSIDE ROME"/>
    <s v="Italy"/>
    <x v="16"/>
    <x v="0"/>
    <n v="0.12255915289778559"/>
  </r>
  <r>
    <x v="1"/>
    <x v="1"/>
    <n v="443"/>
    <x v="16"/>
    <n v="27301"/>
    <s v="Vuelo TGZ-MEX/Simón Valanci"/>
    <d v="2025-06-23T00:00:00"/>
    <d v="2025-06-23T00:00:00"/>
    <s v="VLO"/>
    <x v="2"/>
    <s v="MXN"/>
    <n v="5666"/>
    <n v="271.96800000000002"/>
    <n v="317.29599999999999"/>
    <n v="0"/>
    <n v="0"/>
    <n v="0"/>
    <s v="TURISMO EX MAR, S.A. DE C.V."/>
    <s v="Mexico"/>
    <x v="18"/>
    <x v="0"/>
    <n v="0"/>
  </r>
  <r>
    <x v="1"/>
    <x v="1"/>
    <n v="443"/>
    <x v="16"/>
    <n v="27301"/>
    <s v="Vuelo TGZ-MEX/Rocio Penagos"/>
    <d v="2025-06-23T00:00:00"/>
    <d v="2025-06-23T00:00:00"/>
    <s v="VLO"/>
    <x v="2"/>
    <s v="MXN"/>
    <n v="5666"/>
    <n v="271.96800000000002"/>
    <n v="317.29599999999999"/>
    <n v="0"/>
    <n v="0"/>
    <n v="0"/>
    <s v="TURISMO EX MAR, S.A. DE C.V."/>
    <s v="Mexico"/>
    <x v="18"/>
    <x v="0"/>
    <n v="0"/>
  </r>
  <r>
    <x v="1"/>
    <x v="1"/>
    <n v="443"/>
    <x v="16"/>
    <n v="27301"/>
    <s v="Vuelo TGZ-MEX/Silvia Santiz"/>
    <d v="2025-06-23T00:00:00"/>
    <d v="2025-06-23T00:00:00"/>
    <s v="VLO"/>
    <x v="2"/>
    <s v="MXN"/>
    <n v="3581"/>
    <n v="171.88800000000001"/>
    <n v="200.536"/>
    <n v="0"/>
    <n v="0"/>
    <n v="0"/>
    <s v="TURISMO EX MAR, S.A. DE C.V."/>
    <s v="Mexico"/>
    <x v="18"/>
    <x v="0"/>
    <n v="0"/>
  </r>
  <r>
    <x v="1"/>
    <x v="1"/>
    <n v="443"/>
    <x v="16"/>
    <n v="27301"/>
    <s v="VUELO MEX-TGZ/Rocío Penagos"/>
    <d v="2025-06-23T00:00:00"/>
    <d v="2025-06-23T00:00:00"/>
    <s v="VLO"/>
    <x v="2"/>
    <s v="MXN"/>
    <n v="3897"/>
    <n v="187.05600000000001"/>
    <n v="218.232"/>
    <n v="0"/>
    <n v="0"/>
    <n v="0"/>
    <s v="TURISMO EX MAR, S.A. DE C.V."/>
    <s v="Mexico"/>
    <x v="18"/>
    <x v="0"/>
    <n v="0"/>
  </r>
  <r>
    <x v="1"/>
    <x v="1"/>
    <n v="443"/>
    <x v="16"/>
    <n v="27301"/>
    <s v="Vuelo MEX/TGZ/Silvia Santiz"/>
    <d v="2025-06-23T00:00:00"/>
    <d v="2025-06-23T00:00:00"/>
    <s v="VLO"/>
    <x v="2"/>
    <s v="MXN"/>
    <n v="4050"/>
    <n v="194.4"/>
    <n v="226.8"/>
    <n v="0"/>
    <n v="0"/>
    <n v="0"/>
    <s v="TURISMO EX MAR, S.A. DE C.V."/>
    <s v="Mexico"/>
    <x v="18"/>
    <x v="0"/>
    <n v="0"/>
  </r>
  <r>
    <x v="1"/>
    <x v="1"/>
    <n v="443"/>
    <x v="16"/>
    <n v="0"/>
    <s v="Fee de emisión"/>
    <d v="2025-06-23T00:00:00"/>
    <d v="2025-06-23T00:00:00"/>
    <s v="HPS"/>
    <x v="1"/>
    <s v="MXN"/>
    <n v="1329.3"/>
    <n v="63.806399999999996"/>
    <n v="74.440799999999996"/>
    <n v="1329.3"/>
    <n v="63.806399999999996"/>
    <n v="74.440799999999996"/>
    <s v="FEES"/>
    <n v="0"/>
    <x v="18"/>
    <x v="0"/>
    <n v="1"/>
  </r>
  <r>
    <x v="1"/>
    <x v="1"/>
    <n v="443"/>
    <x v="16"/>
    <n v="27301"/>
    <s v="Vuelo TGZ-MEX/Simon Valanci"/>
    <d v="2025-06-23T00:00:00"/>
    <d v="2025-06-23T00:00:00"/>
    <s v="VLO"/>
    <x v="2"/>
    <s v="MXN"/>
    <n v="8061"/>
    <n v="386.928"/>
    <n v="451.416"/>
    <n v="0"/>
    <n v="0"/>
    <n v="0"/>
    <s v="TURISMO EX MAR, S.A. DE C.V."/>
    <s v="Mexico"/>
    <x v="18"/>
    <x v="0"/>
    <n v="0"/>
  </r>
  <r>
    <x v="1"/>
    <x v="1"/>
    <n v="443"/>
    <x v="16"/>
    <n v="27301"/>
    <s v="Vuelo TGZ-MEX/Rocio Penagos"/>
    <d v="2025-06-23T00:00:00"/>
    <d v="2025-06-23T00:00:00"/>
    <s v="VLO"/>
    <x v="2"/>
    <s v="MXN"/>
    <n v="8061"/>
    <n v="386.928"/>
    <n v="451.416"/>
    <n v="0"/>
    <n v="0"/>
    <n v="0"/>
    <s v="TURISMO EX MAR, S.A. DE C.V."/>
    <s v="Mexico"/>
    <x v="18"/>
    <x v="0"/>
    <n v="0"/>
  </r>
  <r>
    <x v="1"/>
    <x v="1"/>
    <n v="443"/>
    <x v="16"/>
    <n v="0"/>
    <s v="Fee de emisión"/>
    <d v="2025-06-23T00:00:00"/>
    <d v="2025-06-23T00:00:00"/>
    <s v="HPS"/>
    <x v="1"/>
    <s v="MXN"/>
    <n v="1339.1"/>
    <n v="64.276799999999994"/>
    <n v="74.989599999999996"/>
    <n v="1339.1"/>
    <n v="64.276799999999994"/>
    <n v="74.989599999999996"/>
    <s v="FEES"/>
    <n v="0"/>
    <x v="18"/>
    <x v="0"/>
    <n v="1"/>
  </r>
  <r>
    <x v="1"/>
    <x v="1"/>
    <n v="444"/>
    <x v="20"/>
    <n v="27721"/>
    <s v="VUELO CUN LGW CUN"/>
    <d v="2025-07-02T00:00:00"/>
    <d v="2025-07-07T00:00:00"/>
    <s v="VLO"/>
    <x v="2"/>
    <s v="MXN"/>
    <n v="113199"/>
    <n v="5433.5519999999997"/>
    <n v="6339.1440000000002"/>
    <n v="0"/>
    <n v="0"/>
    <n v="0"/>
    <s v="TURISMO EXMAR"/>
    <s v="Mexico"/>
    <x v="16"/>
    <x v="0"/>
    <n v="0"/>
  </r>
  <r>
    <x v="1"/>
    <x v="1"/>
    <n v="444"/>
    <x v="20"/>
    <n v="0"/>
    <s v="emision de boleto"/>
    <d v="2025-07-02T00:00:00"/>
    <d v="2025-07-07T00:00:00"/>
    <s v="HPS"/>
    <x v="1"/>
    <s v="MXN"/>
    <n v="650"/>
    <n v="31.2"/>
    <n v="36.4"/>
    <n v="650"/>
    <n v="31.2"/>
    <n v="36.4"/>
    <s v="FEES"/>
    <n v="0"/>
    <x v="16"/>
    <x v="0"/>
    <n v="1"/>
  </r>
  <r>
    <x v="1"/>
    <x v="1"/>
    <n v="445"/>
    <x v="25"/>
    <n v="24006"/>
    <s v="Hospedaje en Londres"/>
    <d v="2025-10-26T00:00:00"/>
    <d v="2025-10-27T00:00:00"/>
    <s v="HTL"/>
    <x v="4"/>
    <s v="USD"/>
    <n v="2004.45"/>
    <n v="1723.827"/>
    <n v="2004.45"/>
    <n v="0"/>
    <n v="0"/>
    <n v="0"/>
    <s v="ESTELLE MANOR"/>
    <s v="United Kingdom"/>
    <x v="22"/>
    <x v="0"/>
    <n v="0"/>
  </r>
  <r>
    <x v="1"/>
    <x v="1"/>
    <n v="445"/>
    <x v="25"/>
    <n v="28996"/>
    <s v="Villa del 01-05 enero para toda la Familia González ( Four Bedroom Villa )"/>
    <d v="2026-01-01T00:00:00"/>
    <d v="2026-01-05T00:00:00"/>
    <s v="HTL"/>
    <x v="4"/>
    <s v="USD"/>
    <n v="20299"/>
    <n v="17457.14"/>
    <n v="20299"/>
    <n v="3044.85"/>
    <n v="2618.5709999999999"/>
    <n v="3044.85"/>
    <s v="AMAN VILLAS AT NUSA DUA"/>
    <s v="Indonesia"/>
    <x v="40"/>
    <x v="1"/>
    <n v="0.15"/>
  </r>
  <r>
    <x v="1"/>
    <x v="1"/>
    <n v="445"/>
    <x v="25"/>
    <n v="0"/>
    <s v="Fee de emision de todos los boletos aereos, 1 ra ronda de vuelos"/>
    <d v="2025-10-26T00:00:00"/>
    <d v="2026-01-24T00:00:00"/>
    <s v="HPS"/>
    <x v="1"/>
    <s v="USD"/>
    <n v="250"/>
    <n v="215"/>
    <n v="250"/>
    <n v="250"/>
    <n v="215"/>
    <n v="250"/>
    <s v="FEES"/>
    <n v="0"/>
    <x v="22"/>
    <x v="0"/>
    <n v="1"/>
  </r>
  <r>
    <x v="1"/>
    <x v="1"/>
    <n v="445"/>
    <x v="25"/>
    <n v="0"/>
    <s v="Fee de emisión de boletos aereos ( Jerónimo Gonzalez y familia ) DZAPDF"/>
    <s v="0000-00-00"/>
    <s v="0000-00-00"/>
    <s v="HPS"/>
    <x v="1"/>
    <s v="USD"/>
    <n v="70"/>
    <n v="60.199999999999996"/>
    <n v="70"/>
    <n v="70"/>
    <n v="60.199999999999996"/>
    <n v="70"/>
    <s v="FEES"/>
    <n v="0"/>
    <x v="49"/>
    <x v="3"/>
    <n v="1"/>
  </r>
  <r>
    <x v="1"/>
    <x v="1"/>
    <n v="445"/>
    <x v="25"/>
    <n v="0"/>
    <s v="Fee emisión boletos de Claudio Hijo y Familia, PNR = IMTBOC 1447"/>
    <d v="2026-01-01T00:00:00"/>
    <d v="2026-01-11T00:00:00"/>
    <s v="HPS"/>
    <x v="1"/>
    <s v="USD"/>
    <n v="70"/>
    <n v="60.199999999999996"/>
    <n v="70"/>
    <n v="70"/>
    <n v="60.199999999999996"/>
    <n v="70"/>
    <s v="FEES"/>
    <n v="0"/>
    <x v="40"/>
    <x v="1"/>
    <n v="1"/>
  </r>
  <r>
    <x v="1"/>
    <x v="1"/>
    <n v="445"/>
    <x v="25"/>
    <n v="0"/>
    <s v="Fee de Emisión Boleto Aereo de Paula Torrado OHBYYR, Novia de Patricio"/>
    <d v="2025-10-26T00:00:00"/>
    <d v="2026-01-24T00:00:00"/>
    <s v="HPS"/>
    <x v="1"/>
    <s v="USD"/>
    <n v="35"/>
    <n v="30.099999999999998"/>
    <n v="35"/>
    <n v="35"/>
    <n v="30.099999999999998"/>
    <n v="35"/>
    <s v="FEES"/>
    <n v="0"/>
    <x v="22"/>
    <x v="0"/>
    <n v="1"/>
  </r>
  <r>
    <x v="1"/>
    <x v="1"/>
    <n v="445"/>
    <x v="25"/>
    <n v="0"/>
    <s v="Fee de emisión de boleto de Turista a Business, Claudio y Laura 2426"/>
    <d v="2025-10-26T00:00:00"/>
    <d v="2026-01-24T00:00:00"/>
    <s v="HPS"/>
    <x v="1"/>
    <s v="USD"/>
    <n v="70"/>
    <n v="60.199999999999996"/>
    <n v="70"/>
    <n v="70"/>
    <n v="60.199999999999996"/>
    <n v="70"/>
    <s v="FEES"/>
    <n v="0"/>
    <x v="22"/>
    <x v="0"/>
    <n v="1"/>
  </r>
  <r>
    <x v="1"/>
    <x v="1"/>
    <n v="445"/>
    <x v="25"/>
    <n v="30349"/>
    <s v="Boletos Aéreos con Lion Air / Denpasar to Sorong"/>
    <d v="2026-01-05T00:00:00"/>
    <d v="2026-01-05T00:00:00"/>
    <s v="ABC"/>
    <x v="2"/>
    <s v="USD"/>
    <n v="560.72"/>
    <n v="482.2192"/>
    <n v="560.72"/>
    <n v="0"/>
    <n v="0"/>
    <n v="0"/>
    <s v="AIR SL"/>
    <s v="Spain"/>
    <x v="35"/>
    <x v="1"/>
    <n v="0"/>
  </r>
  <r>
    <x v="1"/>
    <x v="1"/>
    <n v="445"/>
    <x v="25"/>
    <n v="26070"/>
    <s v="Alojamiento Four Seasons Seoul, Familia González Caraza, 2 habitaciones"/>
    <d v="2025-12-19T00:00:00"/>
    <d v="2025-12-22T00:00:00"/>
    <s v="HTL"/>
    <x v="4"/>
    <s v="USD"/>
    <n v="6099"/>
    <n v="5245.14"/>
    <n v="6099"/>
    <n v="609.9"/>
    <n v="524.51400000000001"/>
    <n v="609.9"/>
    <s v="FOUR SEASONS HOTEL SEOUL"/>
    <s v="South Korea"/>
    <x v="0"/>
    <x v="0"/>
    <n v="9.9999999999999992E-2"/>
  </r>
  <r>
    <x v="1"/>
    <x v="1"/>
    <n v="445"/>
    <x v="25"/>
    <n v="25057"/>
    <s v="Alojamiento Hotel Mitsui Kyoto, Familia González Caraza, 2 habitaciones"/>
    <d v="2025-12-24T00:00:00"/>
    <d v="2025-12-28T00:00:00"/>
    <s v="HTL"/>
    <x v="4"/>
    <s v="USD"/>
    <n v="14073"/>
    <n v="12102.78"/>
    <n v="14073"/>
    <n v="1407.3"/>
    <n v="1210.278"/>
    <n v="1407.3"/>
    <s v="HOTEL THE MITSUI KYOTO"/>
    <s v="Japan"/>
    <x v="1"/>
    <x v="0"/>
    <n v="9.9999999999999992E-2"/>
  </r>
  <r>
    <x v="1"/>
    <x v="1"/>
    <n v="445"/>
    <x v="25"/>
    <n v="25022"/>
    <s v="Alojamiento Hotel Peninsula Tokio, Familia González Caraza, 3 habitaciones- 1er estancía"/>
    <d v="2025-12-28T00:00:00"/>
    <d v="2026-01-01T00:00:00"/>
    <s v="HTL"/>
    <x v="4"/>
    <s v="USD"/>
    <n v="4974.1000000000004"/>
    <n v="4277.7260000000006"/>
    <n v="4974.1000000000004"/>
    <n v="497.41"/>
    <n v="427.77260000000001"/>
    <n v="497.41"/>
    <s v="THE PENINSULA TOKYO"/>
    <s v="Japan"/>
    <x v="31"/>
    <x v="0"/>
    <n v="9.9999999999999992E-2"/>
  </r>
  <r>
    <x v="1"/>
    <x v="1"/>
    <n v="445"/>
    <x v="25"/>
    <n v="25022"/>
    <s v="Alojamiento Hotel Peninsula Tokio, Familia González Caraza, 3 habitaciones- 1er estancía"/>
    <d v="2026-01-12T00:00:00"/>
    <d v="2026-01-13T00:00:00"/>
    <s v="HTL"/>
    <x v="4"/>
    <s v="USD"/>
    <n v="4974.1000000000004"/>
    <n v="4277.7260000000006"/>
    <n v="4974.1000000000004"/>
    <n v="497.41"/>
    <n v="427.77260000000001"/>
    <n v="497.41"/>
    <s v="THE PENINSULA TOKYO"/>
    <s v="Japan"/>
    <x v="29"/>
    <x v="1"/>
    <n v="9.9999999999999992E-2"/>
  </r>
  <r>
    <x v="1"/>
    <x v="1"/>
    <n v="445"/>
    <x v="25"/>
    <n v="25022"/>
    <s v="Alojamiento Hotel Peninsula Tokio, Familia González Caraza, 3 habitaciones- 1er estancía"/>
    <d v="2026-01-12T00:00:00"/>
    <d v="2026-01-13T00:00:00"/>
    <s v="HTL"/>
    <x v="4"/>
    <s v="USD"/>
    <n v="4974.1000000000004"/>
    <n v="4277.7260000000006"/>
    <n v="4974.1000000000004"/>
    <n v="497.41"/>
    <n v="427.77260000000001"/>
    <n v="497.41"/>
    <s v="THE PENINSULA TOKYO"/>
    <s v="Japan"/>
    <x v="29"/>
    <x v="1"/>
    <n v="9.9999999999999992E-2"/>
  </r>
  <r>
    <x v="1"/>
    <x v="1"/>
    <n v="445"/>
    <x v="25"/>
    <n v="30499"/>
    <s v="Alojamiento Hotel Capella Taipei, Familia González Caraza, 2 habitaciones"/>
    <d v="2026-01-22T00:00:00"/>
    <d v="2026-01-24T00:00:00"/>
    <s v="HTL"/>
    <x v="4"/>
    <s v="USD"/>
    <n v="3578"/>
    <n v="3077.08"/>
    <n v="3578"/>
    <n v="357.8"/>
    <n v="307.70800000000003"/>
    <n v="357.8"/>
    <s v="REEMBOLSOS"/>
    <s v="Taiwan"/>
    <x v="48"/>
    <x v="1"/>
    <n v="0.1"/>
  </r>
  <r>
    <x v="1"/>
    <x v="1"/>
    <n v="445"/>
    <x v="25"/>
    <n v="28934"/>
    <s v="Reembolso de aerolínea"/>
    <d v="2025-12-19T00:00:00"/>
    <d v="2026-01-22T00:00:00"/>
    <s v="VLO"/>
    <x v="2"/>
    <s v="USD"/>
    <n v="-441.3"/>
    <n v="-379.51800000000003"/>
    <n v="-441.3"/>
    <n v="0"/>
    <n v="0"/>
    <n v="0"/>
    <s v="REEMBOLSOS"/>
    <s v="United States"/>
    <x v="0"/>
    <x v="0"/>
    <n v="0"/>
  </r>
  <r>
    <x v="1"/>
    <x v="1"/>
    <n v="445"/>
    <x v="25"/>
    <n v="28934"/>
    <s v="Reembolso de aerolínea"/>
    <d v="2025-12-19T00:00:00"/>
    <d v="2026-01-22T00:00:00"/>
    <s v="VLO"/>
    <x v="2"/>
    <s v="USD"/>
    <n v="-441.3"/>
    <n v="-379.51800000000003"/>
    <n v="-441.3"/>
    <n v="0"/>
    <n v="0"/>
    <n v="0"/>
    <s v="REEMBOLSOS"/>
    <s v="United States"/>
    <x v="0"/>
    <x v="0"/>
    <n v="0"/>
  </r>
  <r>
    <x v="1"/>
    <x v="1"/>
    <n v="445"/>
    <x v="25"/>
    <n v="28934"/>
    <s v="Reembolso de aerolínea"/>
    <d v="2025-12-19T00:00:00"/>
    <d v="2026-01-22T00:00:00"/>
    <s v="VLO"/>
    <x v="2"/>
    <s v="USD"/>
    <n v="-286.3"/>
    <n v="-246.21800000000002"/>
    <n v="-286.3"/>
    <n v="0"/>
    <n v="0"/>
    <n v="0"/>
    <s v="REEMBOLSOS"/>
    <s v="United States"/>
    <x v="0"/>
    <x v="0"/>
    <n v="0"/>
  </r>
  <r>
    <x v="1"/>
    <x v="1"/>
    <n v="445"/>
    <x v="25"/>
    <n v="28934"/>
    <s v="Reembolso de aerolínea"/>
    <d v="2025-12-19T00:00:00"/>
    <d v="2026-01-22T00:00:00"/>
    <s v="VLO"/>
    <x v="2"/>
    <s v="USD"/>
    <n v="-286.3"/>
    <n v="-246.21800000000002"/>
    <n v="-286.3"/>
    <n v="0"/>
    <n v="0"/>
    <n v="0"/>
    <s v="F1S USA"/>
    <s v="United States"/>
    <x v="0"/>
    <x v="0"/>
    <n v="0"/>
  </r>
  <r>
    <x v="1"/>
    <x v="1"/>
    <n v="445"/>
    <x v="25"/>
    <n v="32071"/>
    <s v="Private Charter on SY Vela (5?11 January 2026) Familia Gonzalez Caraza"/>
    <d v="2026-01-05T00:00:00"/>
    <d v="2026-01-11T00:00:00"/>
    <s v="CRC"/>
    <x v="8"/>
    <s v="USD"/>
    <n v="73155"/>
    <n v="62913.299999999996"/>
    <n v="73155"/>
    <n v="19200"/>
    <n v="16512"/>
    <n v="19200"/>
    <s v="ASIA PACIFIC LUXURY EXPEDITIONS"/>
    <s v="Singapore"/>
    <x v="35"/>
    <x v="1"/>
    <n v="0.26245642813204839"/>
  </r>
  <r>
    <x v="1"/>
    <x v="1"/>
    <n v="445"/>
    <x v="25"/>
    <n v="33686"/>
    <s v="Tour Esencia de Seoul Gangbuk"/>
    <d v="2025-12-20T00:00:00"/>
    <d v="2026-12-20T00:00:00"/>
    <s v="PKT"/>
    <x v="0"/>
    <s v="USD"/>
    <n v="1250"/>
    <n v="1075"/>
    <n v="1250"/>
    <n v="260"/>
    <n v="223.6"/>
    <n v="260"/>
    <s v="E LINK KOREA CO"/>
    <s v="South Korea"/>
    <x v="0"/>
    <x v="0"/>
    <n v="0.20799999999999999"/>
  </r>
  <r>
    <x v="1"/>
    <x v="1"/>
    <n v="445"/>
    <x v="25"/>
    <n v="29670"/>
    <s v="Auto a disposición en Jakarta Indonesia"/>
    <d v="2026-01-12T00:00:00"/>
    <d v="2026-01-12T00:00:00"/>
    <s v="PKT"/>
    <x v="0"/>
    <s v="USD"/>
    <n v="1128"/>
    <n v="970.08"/>
    <n v="1128"/>
    <n v="0"/>
    <n v="0"/>
    <n v="0"/>
    <s v="DESTINATION ASIA INDONESIA"/>
    <s v="Indonesia"/>
    <x v="29"/>
    <x v="1"/>
    <n v="0"/>
  </r>
  <r>
    <x v="1"/>
    <x v="1"/>
    <n v="445"/>
    <x v="25"/>
    <n v="33705"/>
    <s v="Pago de fotos digitales para visa de Taiwan"/>
    <d v="2025-12-22T00:00:00"/>
    <d v="2026-12-22T00:00:00"/>
    <s v="VIS"/>
    <x v="7"/>
    <s v="USD"/>
    <n v="11"/>
    <n v="9.4599999999999991"/>
    <n v="11"/>
    <n v="0"/>
    <n v="0"/>
    <n v="0"/>
    <s v="VARGAS PHOTO AND VIDEO STUDIO"/>
    <s v="Spain"/>
    <x v="1"/>
    <x v="0"/>
    <n v="0"/>
  </r>
  <r>
    <x v="1"/>
    <x v="1"/>
    <n v="445"/>
    <x v="25"/>
    <n v="25057"/>
    <s v="Compra de 4 tickets de Tren de Kyoto a Tokyo 28 diciembre"/>
    <d v="2025-11-28T00:00:00"/>
    <d v="2026-11-28T00:00:00"/>
    <s v="TRN"/>
    <x v="5"/>
    <s v="USD"/>
    <n v="540"/>
    <n v="464.4"/>
    <n v="540"/>
    <n v="140"/>
    <n v="120.39999999999999"/>
    <n v="140"/>
    <s v="HOTEL THE MITSUI KYOTO"/>
    <s v="Japan"/>
    <x v="32"/>
    <x v="0"/>
    <n v="0.25925925925925924"/>
  </r>
  <r>
    <x v="1"/>
    <x v="1"/>
    <n v="445"/>
    <x v="25"/>
    <n v="25726"/>
    <s v="Gestión de Visa de Taiwan 2 personas"/>
    <d v="2025-10-26T00:00:00"/>
    <d v="2026-12-22T00:00:00"/>
    <s v="VIS"/>
    <x v="7"/>
    <s v="USD"/>
    <n v="316.73"/>
    <n v="272.38780000000003"/>
    <n v="316.73"/>
    <n v="0"/>
    <n v="0"/>
    <n v="0"/>
    <s v="VISAS Osvaldo Cruz"/>
    <s v="Cliente"/>
    <x v="22"/>
    <x v="0"/>
    <n v="0"/>
  </r>
  <r>
    <x v="1"/>
    <x v="1"/>
    <n v="445"/>
    <x v="25"/>
    <n v="29648"/>
    <s v="Tramite de la K-ETA de entrada para corea para 2 pasajeros"/>
    <d v="2025-10-26T00:00:00"/>
    <d v="2026-12-22T00:00:00"/>
    <s v="VIS"/>
    <x v="7"/>
    <s v="USD"/>
    <n v="13.92"/>
    <n v="11.9712"/>
    <n v="13.92"/>
    <n v="0"/>
    <n v="0"/>
    <n v="0"/>
    <s v="K-eta Corea del Sur"/>
    <s v="South Korea"/>
    <x v="22"/>
    <x v="0"/>
    <n v="0"/>
  </r>
  <r>
    <x v="1"/>
    <x v="1"/>
    <n v="445"/>
    <x v="25"/>
    <n v="29059"/>
    <s v="Tramite de visas de indonesia, Arrival card y impuestos de Bali"/>
    <d v="2026-01-05T00:00:00"/>
    <d v="2026-01-11T00:00:00"/>
    <s v="VIS"/>
    <x v="7"/>
    <s v="USD"/>
    <n v="446.99"/>
    <n v="384.41140000000001"/>
    <n v="446.99"/>
    <n v="0"/>
    <n v="0"/>
    <n v="0"/>
    <s v="Visas web"/>
    <s v="Canada"/>
    <x v="35"/>
    <x v="1"/>
    <n v="0"/>
  </r>
  <r>
    <x v="1"/>
    <x v="1"/>
    <n v="445"/>
    <x v="25"/>
    <n v="25022"/>
    <s v="Hospedaje Tokyo Segunda Estancia"/>
    <d v="2026-01-11T00:00:00"/>
    <d v="2026-01-12T00:00:00"/>
    <s v="HTL"/>
    <x v="4"/>
    <s v="USD"/>
    <n v="676"/>
    <n v="581.36"/>
    <n v="676"/>
    <n v="67.599999999999994"/>
    <n v="58.135999999999996"/>
    <n v="67.599999999999994"/>
    <s v="THE PENINSULA TOKYO"/>
    <s v="Japan"/>
    <x v="29"/>
    <x v="1"/>
    <n v="9.9999999999999992E-2"/>
  </r>
  <r>
    <x v="1"/>
    <x v="1"/>
    <n v="445"/>
    <x v="25"/>
    <n v="25022"/>
    <s v="Hospedaje Tokyo Segunda Estancia"/>
    <d v="2026-01-11T00:00:00"/>
    <d v="2026-01-12T00:00:00"/>
    <s v="HTL"/>
    <x v="4"/>
    <s v="USD"/>
    <n v="676"/>
    <n v="581.36"/>
    <n v="676"/>
    <n v="67.599999999999994"/>
    <n v="58.135999999999996"/>
    <n v="67.599999999999994"/>
    <s v="THE PENINSULA TOKYO"/>
    <s v="Japan"/>
    <x v="29"/>
    <x v="1"/>
    <n v="9.9999999999999992E-2"/>
  </r>
  <r>
    <x v="1"/>
    <x v="1"/>
    <n v="445"/>
    <x v="25"/>
    <n v="25022"/>
    <s v="Hospedaje Tokyo Segunda Estancia"/>
    <d v="2026-01-11T00:00:00"/>
    <d v="2026-01-12T00:00:00"/>
    <s v="HTL"/>
    <x v="4"/>
    <s v="USD"/>
    <n v="676"/>
    <n v="581.36"/>
    <n v="676"/>
    <n v="67.599999999999994"/>
    <n v="58.135999999999996"/>
    <n v="67.599999999999994"/>
    <s v="THE PENINSULA TOKYO"/>
    <s v="Japan"/>
    <x v="29"/>
    <x v="1"/>
    <n v="9.9999999999999992E-2"/>
  </r>
  <r>
    <x v="1"/>
    <x v="1"/>
    <n v="446"/>
    <x v="16"/>
    <n v="27723"/>
    <s v="Hospedaje en Forestis"/>
    <d v="2025-05-13T00:00:00"/>
    <d v="2025-05-25T00:00:00"/>
    <s v="HTL"/>
    <x v="4"/>
    <s v="USD"/>
    <n v="5836"/>
    <n v="5018.96"/>
    <n v="5836"/>
    <n v="583.6"/>
    <n v="501.89600000000002"/>
    <n v="583.6"/>
    <s v="FORESTIS DOLOMITES"/>
    <s v="Italy"/>
    <x v="6"/>
    <x v="0"/>
    <n v="0.1"/>
  </r>
  <r>
    <x v="1"/>
    <x v="1"/>
    <n v="446"/>
    <x v="16"/>
    <n v="27115"/>
    <s v="Hospedaje en Reschio"/>
    <d v="2025-05-13T00:00:00"/>
    <d v="2025-05-25T00:00:00"/>
    <s v="HTL"/>
    <x v="4"/>
    <s v="USD"/>
    <n v="6175"/>
    <n v="5310.5"/>
    <n v="6175"/>
    <n v="617.58000000000004"/>
    <n v="531.11880000000008"/>
    <n v="617.58000000000004"/>
    <s v="RESCHIO HOTEL"/>
    <s v="Italy"/>
    <x v="6"/>
    <x v="0"/>
    <n v="0.10001295546558706"/>
  </r>
  <r>
    <x v="1"/>
    <x v="1"/>
    <n v="446"/>
    <x v="16"/>
    <n v="28943"/>
    <s v="Hospedaje en Cayre"/>
    <d v="2025-05-21T00:00:00"/>
    <d v="2025-05-25T00:00:00"/>
    <s v="HTL"/>
    <x v="4"/>
    <s v="USD"/>
    <n v="2945.51"/>
    <n v="2533.1386000000002"/>
    <n v="2945.51"/>
    <n v="249.01"/>
    <n v="214.14859999999999"/>
    <n v="249.01"/>
    <s v="LE GRAND HOTEL CAYRE"/>
    <s v="France"/>
    <x v="7"/>
    <x v="0"/>
    <n v="8.453884047244789E-2"/>
  </r>
  <r>
    <x v="1"/>
    <x v="1"/>
    <n v="446"/>
    <x v="16"/>
    <n v="27723"/>
    <s v="Hospedaje"/>
    <d v="2025-05-13T00:00:00"/>
    <d v="2025-05-25T00:00:00"/>
    <s v="HTL"/>
    <x v="4"/>
    <s v="USD"/>
    <n v="5203"/>
    <n v="4474.58"/>
    <n v="5203"/>
    <n v="520.29999999999995"/>
    <n v="447.45799999999997"/>
    <n v="520.29999999999995"/>
    <s v="FORESTIS DOLOMITES"/>
    <s v="Italy"/>
    <x v="6"/>
    <x v="0"/>
    <n v="9.9999999999999992E-2"/>
  </r>
  <r>
    <x v="1"/>
    <x v="1"/>
    <n v="447"/>
    <x v="34"/>
    <n v="28934"/>
    <s v="TE LITTMAN ALAN MR"/>
    <s v="0000-00-00"/>
    <s v="0000-00-00"/>
    <s v="VLO"/>
    <x v="2"/>
    <s v="USD"/>
    <n v="545.29999999999995"/>
    <n v="468.95799999999997"/>
    <n v="545.29999999999995"/>
    <n v="0"/>
    <n v="0"/>
    <n v="0"/>
    <s v="F1S USA"/>
    <s v="United States"/>
    <x v="49"/>
    <x v="3"/>
    <n v="0"/>
  </r>
  <r>
    <x v="1"/>
    <x v="1"/>
    <n v="447"/>
    <x v="34"/>
    <n v="28934"/>
    <s v="TE LITTMAN AMY BETH MRS"/>
    <s v="0000-00-00"/>
    <s v="0000-00-00"/>
    <s v="VLO"/>
    <x v="2"/>
    <s v="USD"/>
    <n v="545.29999999999995"/>
    <n v="468.95799999999997"/>
    <n v="545.29999999999995"/>
    <n v="0"/>
    <n v="0"/>
    <n v="0"/>
    <s v="F1S USA"/>
    <s v="United States"/>
    <x v="49"/>
    <x v="3"/>
    <n v="0"/>
  </r>
  <r>
    <x v="1"/>
    <x v="1"/>
    <n v="447"/>
    <x v="34"/>
    <n v="28934"/>
    <s v="TE VIGNEAUX PEPPER EDUARDO RICARDO MR"/>
    <d v="2025-08-03T00:00:00"/>
    <s v="0000-00-00"/>
    <s v="VLO"/>
    <x v="2"/>
    <s v="USD"/>
    <n v="4097.0600000000004"/>
    <n v="3523.4716000000003"/>
    <n v="4097.0600000000004"/>
    <n v="0"/>
    <n v="0"/>
    <n v="0"/>
    <s v="F1S USA"/>
    <s v="United States"/>
    <x v="45"/>
    <x v="0"/>
    <n v="0"/>
  </r>
  <r>
    <x v="1"/>
    <x v="1"/>
    <n v="447"/>
    <x v="34"/>
    <n v="28934"/>
    <s v="ME VIGNEAUX PEPPER EDUARDO RICARDO MR"/>
    <d v="2025-07-14T00:00:00"/>
    <s v="0000-00-00"/>
    <s v="VLO"/>
    <x v="2"/>
    <s v="USD"/>
    <n v="46.9"/>
    <n v="40.333999999999996"/>
    <n v="46.9"/>
    <n v="0"/>
    <n v="0"/>
    <n v="0"/>
    <s v="F1S USA"/>
    <s v="United States"/>
    <x v="5"/>
    <x v="0"/>
    <n v="0"/>
  </r>
  <r>
    <x v="1"/>
    <x v="1"/>
    <n v="447"/>
    <x v="34"/>
    <n v="28934"/>
    <s v="TE LITTMAN ALAN MR"/>
    <d v="2025-07-08T00:00:00"/>
    <s v="0000-00-00"/>
    <s v="VLO"/>
    <x v="2"/>
    <s v="USD"/>
    <n v="304.89999999999998"/>
    <n v="262.214"/>
    <n v="304.89999999999998"/>
    <n v="0"/>
    <n v="0"/>
    <n v="0"/>
    <s v="F1S USA"/>
    <s v="United States"/>
    <x v="20"/>
    <x v="0"/>
    <n v="0"/>
  </r>
  <r>
    <x v="1"/>
    <x v="1"/>
    <n v="447"/>
    <x v="34"/>
    <n v="28934"/>
    <s v="TE LITTMAN AMY BETH MRS"/>
    <d v="2025-07-08T00:00:00"/>
    <s v="0000-00-00"/>
    <s v="VLO"/>
    <x v="2"/>
    <s v="USD"/>
    <n v="304.89999999999998"/>
    <n v="262.214"/>
    <n v="304.89999999999998"/>
    <n v="0"/>
    <n v="0"/>
    <n v="0"/>
    <s v="F1S USA"/>
    <s v="United States"/>
    <x v="20"/>
    <x v="0"/>
    <n v="0"/>
  </r>
  <r>
    <x v="1"/>
    <x v="1"/>
    <n v="447"/>
    <x v="34"/>
    <n v="25514"/>
    <s v="MAISON ALBAL LE MONUMENTAL PALACE"/>
    <d v="2025-07-04T00:00:00"/>
    <d v="2025-07-06T00:00:00"/>
    <s v="HTL"/>
    <x v="4"/>
    <s v="USD"/>
    <n v="2023"/>
    <n v="1739.78"/>
    <n v="2023"/>
    <n v="166.39"/>
    <n v="143.09539999999998"/>
    <n v="166.39"/>
    <s v="STRIPE"/>
    <s v="Mexico"/>
    <x v="16"/>
    <x v="0"/>
    <n v="8.224913494809688E-2"/>
  </r>
  <r>
    <x v="1"/>
    <x v="1"/>
    <n v="447"/>
    <x v="34"/>
    <n v="25780"/>
    <s v="ROLZO 143867-R"/>
    <d v="2025-07-08T00:00:00"/>
    <d v="2025-07-08T00:00:00"/>
    <s v="TRF"/>
    <x v="5"/>
    <s v="USD"/>
    <n v="345"/>
    <n v="296.7"/>
    <n v="345"/>
    <n v="51.75"/>
    <n v="44.505000000000003"/>
    <n v="51.75"/>
    <s v="ROLZO"/>
    <s v="United Kingdom"/>
    <x v="20"/>
    <x v="0"/>
    <n v="0.15"/>
  </r>
  <r>
    <x v="1"/>
    <x v="1"/>
    <n v="447"/>
    <x v="34"/>
    <n v="31085"/>
    <s v="HOTEL LES LUMIARES"/>
    <d v="2025-07-06T00:00:00"/>
    <d v="2025-07-08T00:00:00"/>
    <s v="HTL"/>
    <x v="4"/>
    <s v="USD"/>
    <n v="1466"/>
    <n v="1260.76"/>
    <n v="1466"/>
    <n v="177.7"/>
    <n v="152.82199999999997"/>
    <n v="177.7"/>
    <s v="THE LUMIARES HOTEL AND SPA"/>
    <s v="Portugal"/>
    <x v="20"/>
    <x v="0"/>
    <n v="0.12121418826739426"/>
  </r>
  <r>
    <x v="1"/>
    <x v="1"/>
    <n v="447"/>
    <x v="34"/>
    <n v="31215"/>
    <s v="AUREA CONVENTO CAPUCHINO EUROSTARS HOTEL"/>
    <d v="2025-07-08T00:00:00"/>
    <d v="2025-07-10T00:00:00"/>
    <s v="HTL"/>
    <x v="4"/>
    <s v="USD"/>
    <n v="1410"/>
    <n v="1212.5999999999999"/>
    <n v="1410"/>
    <n v="104.58"/>
    <n v="89.938800000000001"/>
    <n v="104.58"/>
    <s v="AUREA CONVENTO CAPUCHINOS"/>
    <s v="Spain"/>
    <x v="20"/>
    <x v="0"/>
    <n v="7.4170212765957449E-2"/>
  </r>
  <r>
    <x v="1"/>
    <x v="1"/>
    <n v="447"/>
    <x v="34"/>
    <n v="0"/>
    <s v="FEE TKT"/>
    <s v="0000-00-00"/>
    <s v="0000-00-00"/>
    <s v="HPS"/>
    <x v="1"/>
    <s v="USD"/>
    <n v="35"/>
    <n v="30.099999999999998"/>
    <n v="35"/>
    <n v="35"/>
    <n v="30.099999999999998"/>
    <n v="35"/>
    <s v="FEES"/>
    <n v="0"/>
    <x v="49"/>
    <x v="3"/>
    <n v="1"/>
  </r>
  <r>
    <x v="1"/>
    <x v="1"/>
    <n v="448"/>
    <x v="16"/>
    <n v="27301"/>
    <s v="Vuelo MEX/CDG/MEX/Alan Becker"/>
    <d v="2025-07-06T00:00:00"/>
    <d v="2025-08-02T00:00:00"/>
    <s v="VLO"/>
    <x v="2"/>
    <s v="USD"/>
    <n v="5983.71"/>
    <n v="5145.9906000000001"/>
    <n v="5983.71"/>
    <n v="0"/>
    <n v="0"/>
    <n v="0"/>
    <s v="TURISMO EX MAR, S.A. DE C.V."/>
    <s v="Mexico"/>
    <x v="20"/>
    <x v="0"/>
    <n v="0"/>
  </r>
  <r>
    <x v="1"/>
    <x v="1"/>
    <n v="448"/>
    <x v="16"/>
    <n v="29496"/>
    <s v="Hospedaje en Monte-Carlo"/>
    <d v="2025-07-16T00:00:00"/>
    <d v="2025-07-18T00:00:00"/>
    <s v="HTL"/>
    <x v="4"/>
    <s v="USD"/>
    <n v="4922.1899999999996"/>
    <n v="4233.0833999999995"/>
    <n v="4922.1899999999996"/>
    <n v="492.22"/>
    <n v="423.30920000000003"/>
    <n v="492.22"/>
    <s v="MONTE-CARLO BEACH HOTEL"/>
    <s v="France"/>
    <x v="5"/>
    <x v="0"/>
    <n v="0.10000020316160084"/>
  </r>
  <r>
    <x v="1"/>
    <x v="1"/>
    <n v="448"/>
    <x v="16"/>
    <n v="29499"/>
    <s v="Vuelo Privado"/>
    <d v="2025-07-06T00:00:00"/>
    <d v="2025-08-02T00:00:00"/>
    <s v="OTR"/>
    <x v="3"/>
    <s v="USD"/>
    <n v="2444.4499999999998"/>
    <n v="2102.2269999999999"/>
    <n v="2444.4499999999998"/>
    <n v="242.98"/>
    <n v="208.96279999999999"/>
    <n v="242.98"/>
    <s v="Heli Securite"/>
    <s v="France"/>
    <x v="20"/>
    <x v="0"/>
    <n v="9.9400683180265501E-2"/>
  </r>
  <r>
    <x v="1"/>
    <x v="1"/>
    <n v="448"/>
    <x v="16"/>
    <n v="0"/>
    <s v="Fee de emisión"/>
    <d v="2025-07-06T00:00:00"/>
    <d v="2025-08-02T00:00:00"/>
    <s v="HPS"/>
    <x v="1"/>
    <s v="USD"/>
    <n v="35"/>
    <n v="30.099999999999998"/>
    <n v="35"/>
    <n v="35"/>
    <n v="30.099999999999998"/>
    <n v="35"/>
    <s v="FEES"/>
    <n v="0"/>
    <x v="20"/>
    <x v="0"/>
    <n v="1"/>
  </r>
  <r>
    <x v="1"/>
    <x v="1"/>
    <n v="448"/>
    <x v="16"/>
    <n v="0"/>
    <s v="Fee de emisión EOAPSM"/>
    <d v="2025-07-06T00:00:00"/>
    <d v="2025-08-02T00:00:00"/>
    <s v="HPS"/>
    <x v="1"/>
    <s v="USD"/>
    <n v="70"/>
    <n v="60.199999999999996"/>
    <n v="70"/>
    <n v="70"/>
    <n v="60.199999999999996"/>
    <n v="70"/>
    <s v="FEES"/>
    <n v="0"/>
    <x v="20"/>
    <x v="0"/>
    <n v="1"/>
  </r>
  <r>
    <x v="1"/>
    <x v="1"/>
    <n v="448"/>
    <x v="16"/>
    <n v="28934"/>
    <s v="TE BECKER SCHWARZ ALAN"/>
    <d v="2025-07-26T00:00:00"/>
    <s v="0000-00-00"/>
    <s v="VLO"/>
    <x v="2"/>
    <s v="USD"/>
    <n v="6755.41"/>
    <n v="5809.6525999999994"/>
    <n v="6755.41"/>
    <n v="290.89999999999998"/>
    <n v="250.17399999999998"/>
    <n v="290.89999999999998"/>
    <s v="F1S USA"/>
    <s v="United States"/>
    <x v="8"/>
    <x v="0"/>
    <n v="4.3061783074602428E-2"/>
  </r>
  <r>
    <x v="1"/>
    <x v="1"/>
    <n v="448"/>
    <x v="16"/>
    <n v="29689"/>
    <s v="Hospedaje"/>
    <d v="2025-07-06T00:00:00"/>
    <d v="2025-08-02T00:00:00"/>
    <s v="HTL"/>
    <x v="4"/>
    <s v="USD"/>
    <n v="4390.3"/>
    <n v="3775.6579999999999"/>
    <n v="4390.3"/>
    <n v="439.03"/>
    <n v="377.56579999999997"/>
    <n v="439.03"/>
    <s v="HOTEL LA PALMA"/>
    <s v="Italy"/>
    <x v="20"/>
    <x v="0"/>
    <n v="9.9999999999999992E-2"/>
  </r>
  <r>
    <x v="1"/>
    <x v="1"/>
    <n v="448"/>
    <x v="16"/>
    <n v="30351"/>
    <s v="Hospedaje"/>
    <d v="2025-07-06T00:00:00"/>
    <d v="2025-08-02T00:00:00"/>
    <s v="HTL"/>
    <x v="4"/>
    <s v="USD"/>
    <n v="22865.4"/>
    <n v="19664.244000000002"/>
    <n v="22865.4"/>
    <n v="2286.54"/>
    <n v="1966.4243999999999"/>
    <n v="2286.54"/>
    <s v="J.K. PLACE CAPRI"/>
    <s v="Italy"/>
    <x v="20"/>
    <x v="0"/>
    <n v="9.9999999999999992E-2"/>
  </r>
  <r>
    <x v="1"/>
    <x v="1"/>
    <n v="448"/>
    <x v="16"/>
    <n v="27301"/>
    <s v="CDG/MEX - Alan Becker"/>
    <d v="2025-07-06T00:00:00"/>
    <d v="2025-08-02T00:00:00"/>
    <s v="VLO"/>
    <x v="2"/>
    <s v="USD"/>
    <n v="0"/>
    <n v="0"/>
    <n v="0"/>
    <n v="0"/>
    <n v="0"/>
    <n v="0"/>
    <s v="TURISMO EX MAR, S.A. DE C.V."/>
    <s v="Mexico"/>
    <x v="20"/>
    <x v="0"/>
    <s v="0"/>
  </r>
  <r>
    <x v="1"/>
    <x v="1"/>
    <n v="448"/>
    <x v="16"/>
    <n v="27301"/>
    <s v="CDG/MEX - Alan Becker revisado"/>
    <d v="2025-07-06T00:00:00"/>
    <d v="2025-08-02T00:00:00"/>
    <s v="VLO"/>
    <x v="2"/>
    <s v="USD"/>
    <n v="232.04"/>
    <n v="199.55439999999999"/>
    <n v="232.04"/>
    <n v="0"/>
    <n v="0"/>
    <n v="0"/>
    <s v="TURISMO EX MAR, S.A. DE C.V."/>
    <s v="Mexico"/>
    <x v="20"/>
    <x v="0"/>
    <n v="0"/>
  </r>
  <r>
    <x v="1"/>
    <x v="1"/>
    <n v="448"/>
    <x v="16"/>
    <n v="27301"/>
    <s v="Revisado"/>
    <d v="2025-07-06T00:00:00"/>
    <d v="2025-08-02T00:00:00"/>
    <s v="VLO"/>
    <x v="2"/>
    <s v="USD"/>
    <n v="0"/>
    <n v="0"/>
    <n v="0"/>
    <n v="0"/>
    <n v="0"/>
    <n v="0"/>
    <s v="TURISMO EX MAR, S.A. DE C.V."/>
    <s v="Mexico"/>
    <x v="20"/>
    <x v="0"/>
    <s v="0"/>
  </r>
  <r>
    <x v="1"/>
    <x v="1"/>
    <n v="448"/>
    <x v="16"/>
    <n v="24236"/>
    <s v="Renta de auto"/>
    <d v="2025-07-06T00:00:00"/>
    <d v="2025-08-02T00:00:00"/>
    <s v="AUT"/>
    <x v="5"/>
    <s v="USD"/>
    <n v="9915.2000000000007"/>
    <n v="8527.0720000000001"/>
    <n v="9915.2000000000007"/>
    <n v="880.28"/>
    <n v="757.04079999999999"/>
    <n v="880.28"/>
    <s v="Privilege Italia SRL"/>
    <s v="Italy"/>
    <x v="20"/>
    <x v="0"/>
    <n v="8.8780861707277711E-2"/>
  </r>
  <r>
    <x v="1"/>
    <x v="1"/>
    <n v="449"/>
    <x v="22"/>
    <n v="23789"/>
    <s v="AFRICA"/>
    <d v="2025-11-12T00:00:00"/>
    <d v="2025-12-17T00:00:00"/>
    <s v="PKT"/>
    <x v="0"/>
    <s v="USD"/>
    <n v="169957.99"/>
    <n v="146163.8714"/>
    <n v="169957.99"/>
    <n v="19793.990000000002"/>
    <n v="17022.831400000003"/>
    <n v="19793.990000000002"/>
    <s v="TRIUMPH TRAVEL"/>
    <s v="South Africa"/>
    <x v="17"/>
    <x v="0"/>
    <n v="0.11646401560762164"/>
  </r>
  <r>
    <x v="1"/>
    <x v="1"/>
    <n v="449"/>
    <x v="22"/>
    <n v="0"/>
    <s v="FEE STRIPE Y CASH"/>
    <d v="2025-11-12T00:00:00"/>
    <d v="2025-11-26T00:00:00"/>
    <s v="HPS"/>
    <x v="1"/>
    <s v="USD"/>
    <n v="5562.28"/>
    <n v="4783.5607999999993"/>
    <n v="5562.28"/>
    <n v="5562.28"/>
    <n v="4783.5607999999993"/>
    <n v="5562.28"/>
    <s v="FEES"/>
    <n v="0"/>
    <x v="17"/>
    <x v="0"/>
    <n v="1"/>
  </r>
  <r>
    <x v="2"/>
    <x v="1"/>
    <n v="450"/>
    <x v="17"/>
    <n v="24263"/>
    <s v="VUELO SABRE"/>
    <d v="2025-11-10T00:00:00"/>
    <d v="2025-11-17T00:00:00"/>
    <s v="VLO"/>
    <x v="2"/>
    <s v="USD"/>
    <n v="5000"/>
    <n v="4300"/>
    <n v="5000"/>
    <n v="200"/>
    <n v="172"/>
    <n v="200"/>
    <s v="Turkish Airlines"/>
    <s v="Turkey"/>
    <x v="17"/>
    <x v="0"/>
    <n v="0.04"/>
  </r>
  <r>
    <x v="2"/>
    <x v="1"/>
    <n v="450"/>
    <x v="17"/>
    <n v="26751"/>
    <s v="JUMERAIH"/>
    <d v="2025-11-10T00:00:00"/>
    <d v="2025-11-17T00:00:00"/>
    <s v="HTL"/>
    <x v="4"/>
    <s v="USD"/>
    <n v="5000"/>
    <n v="4300"/>
    <n v="5000"/>
    <n v="525"/>
    <n v="451.5"/>
    <n v="525"/>
    <s v="THE WESTBURY"/>
    <s v="Ireland"/>
    <x v="17"/>
    <x v="0"/>
    <n v="0.105"/>
  </r>
  <r>
    <x v="1"/>
    <x v="1"/>
    <n v="451"/>
    <x v="34"/>
    <n v="28934"/>
    <s v="TE TURBIDE FELIPA MRS"/>
    <d v="2025-08-01T00:00:00"/>
    <d v="2025-08-06T00:00:00"/>
    <s v="VLO"/>
    <x v="2"/>
    <s v="USD"/>
    <n v="567.23"/>
    <n v="487.81780000000003"/>
    <n v="567.23"/>
    <n v="9.8000000000000007"/>
    <n v="8.4280000000000008"/>
    <n v="9.8000000000000007"/>
    <s v="F1S USA"/>
    <s v="United States"/>
    <x v="9"/>
    <x v="0"/>
    <n v="1.727694233379758E-2"/>
  </r>
  <r>
    <x v="1"/>
    <x v="1"/>
    <n v="451"/>
    <x v="34"/>
    <n v="28934"/>
    <s v="TE TURBIDE FELIPA MRS"/>
    <d v="2025-07-17T00:00:00"/>
    <s v="0000-00-00"/>
    <s v="VLO"/>
    <x v="2"/>
    <s v="USD"/>
    <n v="229.85"/>
    <n v="197.67099999999999"/>
    <n v="229.85"/>
    <n v="0"/>
    <n v="0"/>
    <n v="0"/>
    <s v="F1S USA"/>
    <s v="United States"/>
    <x v="5"/>
    <x v="0"/>
    <n v="0"/>
  </r>
  <r>
    <x v="1"/>
    <x v="1"/>
    <n v="451"/>
    <x v="34"/>
    <n v="28934"/>
    <s v="TE TURBIDE FELIPA MRS"/>
    <d v="2025-07-13T00:00:00"/>
    <s v="0000-00-00"/>
    <s v="VLO"/>
    <x v="2"/>
    <s v="USD"/>
    <n v="300.18"/>
    <n v="258.15480000000002"/>
    <n v="300.18"/>
    <n v="13.25"/>
    <n v="11.395"/>
    <n v="13.25"/>
    <s v="F1S USA"/>
    <s v="United States"/>
    <x v="5"/>
    <x v="0"/>
    <n v="4.4140182557132389E-2"/>
  </r>
  <r>
    <x v="1"/>
    <x v="1"/>
    <n v="451"/>
    <x v="34"/>
    <n v="28934"/>
    <s v="TE REUTER CALA PHILIPPA MILAZZO MSS"/>
    <d v="2025-08-06T00:00:00"/>
    <s v="0000-00-00"/>
    <s v="VLO"/>
    <x v="2"/>
    <s v="USD"/>
    <n v="397.23"/>
    <n v="341.61779999999999"/>
    <n v="397.23"/>
    <n v="6.4"/>
    <n v="5.5040000000000004"/>
    <n v="6.4"/>
    <s v="F1S USA"/>
    <s v="United States"/>
    <x v="45"/>
    <x v="0"/>
    <n v="1.6111572640535709E-2"/>
  </r>
  <r>
    <x v="1"/>
    <x v="1"/>
    <n v="452"/>
    <x v="34"/>
    <n v="24922"/>
    <s v="ARGENTINA"/>
    <d v="2025-12-18T00:00:00"/>
    <d v="2025-12-29T00:00:00"/>
    <s v="PKT"/>
    <x v="0"/>
    <s v="USD"/>
    <n v="52158.67"/>
    <n v="44856.456200000001"/>
    <n v="52158.67"/>
    <n v="4509.42"/>
    <n v="3878.1012000000001"/>
    <n v="4509.42"/>
    <s v="GARCIA FERNANDEZ TURISMO"/>
    <s v="Argentina"/>
    <x v="0"/>
    <x v="0"/>
    <n v="8.6455808785001614E-2"/>
  </r>
  <r>
    <x v="1"/>
    <x v="1"/>
    <n v="452"/>
    <x v="34"/>
    <n v="28934"/>
    <s v="DE DIEGO BRODA MARIANA MRS"/>
    <d v="2025-12-27T00:00:00"/>
    <d v="2025-12-27T00:00:00"/>
    <s v="VLO"/>
    <x v="2"/>
    <s v="USD"/>
    <n v="307.7"/>
    <n v="264.62200000000001"/>
    <n v="307.7"/>
    <n v="0"/>
    <n v="0"/>
    <n v="0"/>
    <s v="F1S USA"/>
    <s v="United States"/>
    <x v="1"/>
    <x v="0"/>
    <n v="0"/>
  </r>
  <r>
    <x v="1"/>
    <x v="1"/>
    <n v="452"/>
    <x v="34"/>
    <n v="28934"/>
    <s v="BRODA AGUSTIN MR"/>
    <d v="2025-12-27T00:00:00"/>
    <d v="2025-12-27T00:00:00"/>
    <s v="VLO"/>
    <x v="2"/>
    <s v="USD"/>
    <n v="307.7"/>
    <n v="264.62200000000001"/>
    <n v="307.7"/>
    <n v="0"/>
    <n v="0"/>
    <n v="0"/>
    <s v="F1S USA"/>
    <s v="United States"/>
    <x v="1"/>
    <x v="0"/>
    <n v="0"/>
  </r>
  <r>
    <x v="1"/>
    <x v="1"/>
    <n v="452"/>
    <x v="34"/>
    <n v="28934"/>
    <s v="TSITIRIDIS ALEXANDER PETER MR"/>
    <d v="2025-12-27T00:00:00"/>
    <d v="2025-12-27T00:00:00"/>
    <s v="VLO"/>
    <x v="2"/>
    <s v="USD"/>
    <n v="307.7"/>
    <n v="264.62200000000001"/>
    <n v="307.7"/>
    <n v="0"/>
    <n v="0"/>
    <n v="0"/>
    <s v="F1S USA"/>
    <s v="United States"/>
    <x v="1"/>
    <x v="0"/>
    <n v="0"/>
  </r>
  <r>
    <x v="1"/>
    <x v="1"/>
    <n v="452"/>
    <x v="34"/>
    <n v="0"/>
    <s v="FEE TICKET"/>
    <d v="2025-12-18T00:00:00"/>
    <d v="2025-12-29T00:00:00"/>
    <s v="HPS"/>
    <x v="1"/>
    <s v="USD"/>
    <n v="150"/>
    <n v="129"/>
    <n v="150"/>
    <n v="150"/>
    <n v="129"/>
    <n v="150"/>
    <s v="FEES"/>
    <n v="0"/>
    <x v="0"/>
    <x v="0"/>
    <n v="1"/>
  </r>
  <r>
    <x v="1"/>
    <x v="1"/>
    <n v="452"/>
    <x v="34"/>
    <n v="0"/>
    <s v="FEE STRIPE"/>
    <d v="2025-12-18T00:00:00"/>
    <d v="2025-12-29T00:00:00"/>
    <s v="HPS"/>
    <x v="1"/>
    <s v="USD"/>
    <n v="1333.4"/>
    <n v="1146.7240000000002"/>
    <n v="1333.4"/>
    <n v="1333.4"/>
    <n v="1146.7240000000002"/>
    <n v="1333.4"/>
    <s v="FEES"/>
    <n v="0"/>
    <x v="0"/>
    <x v="0"/>
    <n v="1"/>
  </r>
  <r>
    <x v="1"/>
    <x v="1"/>
    <n v="452"/>
    <x v="34"/>
    <n v="26085"/>
    <s v="MALETAS Y ASIENTOS"/>
    <d v="2025-12-18T00:00:00"/>
    <d v="2025-12-29T00:00:00"/>
    <s v="ABC"/>
    <x v="2"/>
    <s v="USD"/>
    <n v="795.13"/>
    <n v="683.81179999999995"/>
    <n v="795.13"/>
    <n v="0"/>
    <n v="0"/>
    <n v="0"/>
    <s v="LATAM Airlines"/>
    <s v="Chile"/>
    <x v="0"/>
    <x v="0"/>
    <n v="0"/>
  </r>
  <r>
    <x v="1"/>
    <x v="1"/>
    <n v="452"/>
    <x v="34"/>
    <n v="28890"/>
    <s v="HOTEL LA CONCHA"/>
    <d v="2025-12-18T00:00:00"/>
    <d v="2025-12-29T00:00:00"/>
    <s v="HTL"/>
    <x v="4"/>
    <s v="USD"/>
    <n v="1455.96"/>
    <n v="1252.1256000000001"/>
    <n v="1455.96"/>
    <n v="145.6"/>
    <n v="125.21599999999999"/>
    <n v="145.6"/>
    <s v="LA CONCHA RESORT AUTOGRAPH COLLECTION"/>
    <s v="Puerto Rico"/>
    <x v="0"/>
    <x v="0"/>
    <n v="0.1000027473282233"/>
  </r>
  <r>
    <x v="1"/>
    <x v="1"/>
    <n v="452"/>
    <x v="34"/>
    <n v="33077"/>
    <s v="TOUR"/>
    <d v="2025-12-18T00:00:00"/>
    <d v="2025-12-29T00:00:00"/>
    <s v="PKT"/>
    <x v="0"/>
    <s v="USD"/>
    <n v="2000"/>
    <n v="1720"/>
    <n v="2000"/>
    <n v="0"/>
    <n v="0"/>
    <n v="0"/>
    <s v="WORLDIMENSION"/>
    <s v="United States"/>
    <x v="0"/>
    <x v="0"/>
    <n v="0"/>
  </r>
  <r>
    <x v="1"/>
    <x v="1"/>
    <n v="452"/>
    <x v="34"/>
    <n v="28934"/>
    <s v="MOSCHINI ALDO FLAVIO MR"/>
    <d v="2025-12-23T00:00:00"/>
    <d v="2025-12-27T00:00:00"/>
    <s v="VLO"/>
    <x v="2"/>
    <s v="USD"/>
    <n v="518.29999999999995"/>
    <n v="445.73799999999994"/>
    <n v="518.29999999999995"/>
    <n v="0"/>
    <n v="0"/>
    <n v="0"/>
    <s v="F1S USA"/>
    <s v="United States"/>
    <x v="1"/>
    <x v="0"/>
    <n v="0"/>
  </r>
  <r>
    <x v="1"/>
    <x v="1"/>
    <n v="452"/>
    <x v="34"/>
    <n v="28934"/>
    <s v="BOSCH MOSCHINI ANTHEA DIANA MRS"/>
    <d v="2025-12-23T00:00:00"/>
    <d v="2025-12-27T00:00:00"/>
    <s v="VLO"/>
    <x v="2"/>
    <s v="USD"/>
    <n v="518.29999999999995"/>
    <n v="445.73799999999994"/>
    <n v="518.29999999999995"/>
    <n v="0"/>
    <n v="0"/>
    <n v="0"/>
    <s v="F1S USA"/>
    <s v="United States"/>
    <x v="1"/>
    <x v="0"/>
    <n v="0"/>
  </r>
  <r>
    <x v="1"/>
    <x v="1"/>
    <n v="452"/>
    <x v="34"/>
    <n v="28934"/>
    <s v="MOSCHINI MAXIMILIAN MR"/>
    <d v="2025-12-23T00:00:00"/>
    <d v="2025-12-27T00:00:00"/>
    <s v="VLO"/>
    <x v="2"/>
    <s v="USD"/>
    <n v="518.29999999999995"/>
    <n v="445.73799999999994"/>
    <n v="518.29999999999995"/>
    <n v="0"/>
    <n v="0"/>
    <n v="0"/>
    <s v="F1S USA"/>
    <s v="United States"/>
    <x v="1"/>
    <x v="0"/>
    <n v="0"/>
  </r>
  <r>
    <x v="1"/>
    <x v="1"/>
    <n v="452"/>
    <x v="34"/>
    <n v="28934"/>
    <s v="MOSCHINI ALEXANDER MR"/>
    <d v="2025-12-23T00:00:00"/>
    <d v="2025-12-27T00:00:00"/>
    <s v="VLO"/>
    <x v="2"/>
    <s v="USD"/>
    <n v="518.29999999999995"/>
    <n v="445.73799999999994"/>
    <n v="518.29999999999995"/>
    <n v="0"/>
    <n v="0"/>
    <n v="0"/>
    <s v="F1S USA"/>
    <s v="United States"/>
    <x v="1"/>
    <x v="0"/>
    <n v="0"/>
  </r>
  <r>
    <x v="1"/>
    <x v="1"/>
    <n v="453"/>
    <x v="35"/>
    <n v="24995"/>
    <s v="Crucero, hospedaje y tours"/>
    <d v="2025-12-22T00:00:00"/>
    <d v="2025-12-28T00:00:00"/>
    <s v="PKT"/>
    <x v="0"/>
    <s v="USD"/>
    <n v="76356"/>
    <n v="65666.16"/>
    <n v="76356"/>
    <n v="14206"/>
    <n v="12217.16"/>
    <n v="14206"/>
    <s v="AFRO ASIAN TRAVEL"/>
    <s v="Egypt"/>
    <x v="1"/>
    <x v="0"/>
    <n v="0.18604955733668604"/>
  </r>
  <r>
    <x v="1"/>
    <x v="1"/>
    <n v="453"/>
    <x v="35"/>
    <n v="0"/>
    <s v="Sobrecomisión"/>
    <d v="2025-12-22T00:00:00"/>
    <d v="2025-12-28T00:00:00"/>
    <s v="HPS"/>
    <x v="1"/>
    <s v="USD"/>
    <n v="5887"/>
    <n v="5062.82"/>
    <n v="5887"/>
    <n v="5887"/>
    <n v="5062.82"/>
    <n v="5887"/>
    <s v="FEES"/>
    <n v="0"/>
    <x v="1"/>
    <x v="0"/>
    <n v="1"/>
  </r>
  <r>
    <x v="1"/>
    <x v="1"/>
    <n v="454"/>
    <x v="16"/>
    <n v="28894"/>
    <s v="Crucero Explora I"/>
    <d v="2025-08-02T00:00:00"/>
    <d v="2025-08-09T00:00:00"/>
    <s v="CRC"/>
    <x v="8"/>
    <s v="USD"/>
    <n v="34210"/>
    <n v="29420.6"/>
    <n v="34210"/>
    <n v="6157.8"/>
    <n v="5295.7079999999996"/>
    <n v="6157.8"/>
    <s v="Explora Journeys"/>
    <s v="Switzerland"/>
    <x v="9"/>
    <x v="0"/>
    <n v="0.18"/>
  </r>
  <r>
    <x v="1"/>
    <x v="1"/>
    <n v="454"/>
    <x v="16"/>
    <n v="24236"/>
    <s v="Servicios terrestres con Privilege"/>
    <d v="2025-08-02T00:00:00"/>
    <d v="2025-08-09T00:00:00"/>
    <s v="TRF"/>
    <x v="5"/>
    <s v="USD"/>
    <n v="4610.05"/>
    <n v="3964.643"/>
    <n v="4610.05"/>
    <n v="0"/>
    <n v="0"/>
    <n v="0"/>
    <s v="Privilege Italia SRL"/>
    <s v="Italy"/>
    <x v="9"/>
    <x v="0"/>
    <n v="0"/>
  </r>
  <r>
    <x v="1"/>
    <x v="1"/>
    <n v="454"/>
    <x v="16"/>
    <n v="25386"/>
    <s v="Hospedaje en Londres"/>
    <d v="2025-08-02T00:00:00"/>
    <d v="2025-08-09T00:00:00"/>
    <s v="HTL"/>
    <x v="4"/>
    <s v="USD"/>
    <n v="2000"/>
    <n v="1720"/>
    <n v="2000"/>
    <n v="370.41"/>
    <n v="318.55260000000004"/>
    <n v="370.41"/>
    <s v="THE CONNAUGHT"/>
    <s v="United Kingdom"/>
    <x v="9"/>
    <x v="0"/>
    <n v="0.18520500000000001"/>
  </r>
  <r>
    <x v="1"/>
    <x v="1"/>
    <n v="454"/>
    <x v="16"/>
    <n v="29196"/>
    <s v="Guía turístico a disposición"/>
    <d v="2025-08-02T00:00:00"/>
    <d v="2025-08-09T00:00:00"/>
    <s v="ATR"/>
    <x v="0"/>
    <s v="USD"/>
    <n v="330.8"/>
    <n v="284.488"/>
    <n v="330.8"/>
    <n v="95.46"/>
    <n v="82.09559999999999"/>
    <n v="95.46"/>
    <s v="CARLOS SAUL GOMEZ PEZUELA"/>
    <s v="Italy"/>
    <x v="9"/>
    <x v="0"/>
    <n v="0.28857315598548972"/>
  </r>
  <r>
    <x v="1"/>
    <x v="1"/>
    <n v="454"/>
    <x v="16"/>
    <n v="27945"/>
    <s v="Tour Privado en Londres 2 horas"/>
    <d v="2025-08-02T00:00:00"/>
    <d v="2025-08-09T00:00:00"/>
    <s v="TRF"/>
    <x v="5"/>
    <s v="USD"/>
    <n v="1397.98"/>
    <n v="1202.2628"/>
    <n v="1397.98"/>
    <n v="0"/>
    <n v="0"/>
    <n v="0"/>
    <s v="SMALLCAR BIGCITY"/>
    <s v="United Kingdom"/>
    <x v="9"/>
    <x v="0"/>
    <n v="0"/>
  </r>
  <r>
    <x v="1"/>
    <x v="1"/>
    <n v="454"/>
    <x v="16"/>
    <n v="0"/>
    <s v="Sobrecomisión"/>
    <d v="2025-08-02T00:00:00"/>
    <d v="2025-08-09T00:00:00"/>
    <s v="HPS"/>
    <x v="1"/>
    <s v="USD"/>
    <n v="1453.97"/>
    <n v="1250.4141999999999"/>
    <n v="1453.97"/>
    <n v="1453.97"/>
    <n v="1250.4141999999999"/>
    <n v="1453.97"/>
    <s v="FEES"/>
    <n v="0"/>
    <x v="9"/>
    <x v="0"/>
    <n v="1"/>
  </r>
  <r>
    <x v="1"/>
    <x v="1"/>
    <n v="455"/>
    <x v="25"/>
    <n v="28894"/>
    <s v="A Journey of Golden Coastlines &amp; Ancient Wonders - Explora II - Juan Pablo Penagos Meneses"/>
    <d v="2026-04-25T00:00:00"/>
    <d v="2026-05-04T00:00:00"/>
    <s v="CRC"/>
    <x v="8"/>
    <s v="USD"/>
    <n v="11100"/>
    <n v="9546"/>
    <n v="11100"/>
    <n v="1998"/>
    <n v="1718.28"/>
    <n v="1998"/>
    <s v="Explora Journeys"/>
    <s v="Switzerland"/>
    <x v="3"/>
    <x v="1"/>
    <n v="0.18"/>
  </r>
  <r>
    <x v="1"/>
    <x v="1"/>
    <n v="455"/>
    <x v="25"/>
    <n v="0"/>
    <s v="Fee por emision de vuelo"/>
    <d v="2026-04-25T00:00:00"/>
    <d v="2026-05-04T00:00:00"/>
    <s v="HPS"/>
    <x v="1"/>
    <s v="USD"/>
    <n v="70"/>
    <n v="60.199999999999996"/>
    <n v="70"/>
    <n v="70"/>
    <n v="60.199999999999996"/>
    <n v="70"/>
    <s v="FEES"/>
    <n v="0"/>
    <x v="3"/>
    <x v="1"/>
    <n v="1"/>
  </r>
  <r>
    <x v="1"/>
    <x v="1"/>
    <n v="455"/>
    <x v="25"/>
    <n v="23921"/>
    <s v="Emision vuelo Atenas a Paris"/>
    <d v="2026-05-04T00:00:00"/>
    <d v="2026-05-04T00:00:00"/>
    <s v="VLO"/>
    <x v="2"/>
    <s v="USD"/>
    <n v="1343"/>
    <n v="1154.98"/>
    <n v="1343"/>
    <n v="0"/>
    <n v="0"/>
    <n v="0"/>
    <s v="Air France"/>
    <s v="France"/>
    <x v="52"/>
    <x v="1"/>
    <n v="0"/>
  </r>
  <r>
    <x v="1"/>
    <x v="1"/>
    <n v="455"/>
    <x v="25"/>
    <n v="23921"/>
    <s v="Impuestos bebe"/>
    <d v="2026-05-04T00:00:00"/>
    <d v="2026-05-04T00:00:00"/>
    <s v="VLO"/>
    <x v="2"/>
    <s v="USD"/>
    <n v="62"/>
    <n v="53.32"/>
    <n v="62"/>
    <n v="0"/>
    <n v="0"/>
    <n v="0"/>
    <s v="Air France"/>
    <s v="France"/>
    <x v="52"/>
    <x v="1"/>
    <n v="0"/>
  </r>
  <r>
    <x v="1"/>
    <x v="1"/>
    <n v="456"/>
    <x v="34"/>
    <n v="25780"/>
    <s v="ROLZO 120136-R"/>
    <d v="2025-03-05T00:00:00"/>
    <d v="2025-03-05T00:00:00"/>
    <s v="TRF"/>
    <x v="5"/>
    <s v="USD"/>
    <n v="205"/>
    <n v="176.3"/>
    <n v="205"/>
    <n v="30.75"/>
    <n v="26.445"/>
    <n v="30.75"/>
    <s v="ROLZO"/>
    <s v="United Kingdom"/>
    <x v="47"/>
    <x v="0"/>
    <n v="0.15"/>
  </r>
  <r>
    <x v="1"/>
    <x v="1"/>
    <n v="456"/>
    <x v="34"/>
    <n v="25780"/>
    <s v="ROLZO 117711-R"/>
    <d v="2025-03-07T00:00:00"/>
    <d v="2025-03-07T00:00:00"/>
    <s v="TRF"/>
    <x v="5"/>
    <s v="USD"/>
    <n v="1000"/>
    <n v="860"/>
    <n v="1000"/>
    <n v="150"/>
    <n v="129"/>
    <n v="150"/>
    <s v="ROLZO"/>
    <s v="United Kingdom"/>
    <x v="47"/>
    <x v="0"/>
    <n v="0.15"/>
  </r>
  <r>
    <x v="1"/>
    <x v="1"/>
    <n v="457"/>
    <x v="22"/>
    <n v="25780"/>
    <s v="ROLZO 126364-R"/>
    <d v="2025-04-07T00:00:00"/>
    <d v="2025-04-07T00:00:00"/>
    <s v="TRF"/>
    <x v="5"/>
    <s v="USD"/>
    <n v="195"/>
    <n v="167.7"/>
    <n v="195"/>
    <n v="29.25"/>
    <n v="25.155000000000001"/>
    <n v="29.25"/>
    <s v="ROLZO"/>
    <s v="United Kingdom"/>
    <x v="38"/>
    <x v="0"/>
    <n v="0.15"/>
  </r>
  <r>
    <x v="1"/>
    <x v="1"/>
    <n v="457"/>
    <x v="22"/>
    <n v="25780"/>
    <s v="ROLZO 126366-R"/>
    <d v="2025-04-07T00:00:00"/>
    <d v="2025-04-07T00:00:00"/>
    <s v="TRF"/>
    <x v="5"/>
    <s v="USD"/>
    <n v="195"/>
    <n v="167.7"/>
    <n v="195"/>
    <n v="29.25"/>
    <n v="25.155000000000001"/>
    <n v="29.25"/>
    <s v="ROLZO"/>
    <s v="United Kingdom"/>
    <x v="38"/>
    <x v="0"/>
    <n v="0.15"/>
  </r>
  <r>
    <x v="1"/>
    <x v="1"/>
    <n v="457"/>
    <x v="22"/>
    <n v="25780"/>
    <s v="ROLZO 126593-R"/>
    <d v="2025-04-10T00:00:00"/>
    <d v="2025-04-10T00:00:00"/>
    <s v="TRF"/>
    <x v="5"/>
    <s v="USD"/>
    <n v="195"/>
    <n v="167.7"/>
    <n v="195"/>
    <n v="29.25"/>
    <n v="25.155000000000001"/>
    <n v="29.25"/>
    <s v="ROLZO"/>
    <s v="United Kingdom"/>
    <x v="38"/>
    <x v="0"/>
    <n v="0.15"/>
  </r>
  <r>
    <x v="1"/>
    <x v="1"/>
    <n v="457"/>
    <x v="22"/>
    <n v="25780"/>
    <s v="ROLZO 126594-R"/>
    <d v="2025-04-11T00:00:00"/>
    <d v="2025-04-11T00:00:00"/>
    <s v="TRF"/>
    <x v="5"/>
    <s v="USD"/>
    <n v="195"/>
    <n v="167.7"/>
    <n v="195"/>
    <n v="29.25"/>
    <n v="25.155000000000001"/>
    <n v="29.25"/>
    <s v="ROLZO"/>
    <s v="United Kingdom"/>
    <x v="38"/>
    <x v="0"/>
    <n v="0.15"/>
  </r>
  <r>
    <x v="1"/>
    <x v="1"/>
    <n v="458"/>
    <x v="22"/>
    <n v="25780"/>
    <s v="ROLZO 133438-R"/>
    <d v="2025-05-18T00:00:00"/>
    <d v="2025-06-18T00:00:00"/>
    <s v="TRF"/>
    <x v="5"/>
    <s v="USD"/>
    <n v="1465"/>
    <n v="1259.9000000000001"/>
    <n v="1465"/>
    <n v="150.75"/>
    <n v="129.64500000000001"/>
    <n v="150.75"/>
    <s v="ROLZO"/>
    <s v="United Kingdom"/>
    <x v="7"/>
    <x v="0"/>
    <n v="0.10290102389078498"/>
  </r>
  <r>
    <x v="1"/>
    <x v="1"/>
    <n v="459"/>
    <x v="22"/>
    <n v="25780"/>
    <s v="ROLZO 134820-R"/>
    <d v="2025-05-27T00:00:00"/>
    <d v="2025-05-27T00:00:00"/>
    <s v="TRF"/>
    <x v="5"/>
    <s v="USD"/>
    <n v="305"/>
    <n v="262.3"/>
    <n v="305"/>
    <n v="45.75"/>
    <n v="39.344999999999999"/>
    <n v="45.75"/>
    <s v="ROLZO"/>
    <s v="United Kingdom"/>
    <x v="13"/>
    <x v="0"/>
    <n v="0.15"/>
  </r>
  <r>
    <x v="1"/>
    <x v="1"/>
    <n v="460"/>
    <x v="25"/>
    <n v="28913"/>
    <s v="Reserva Hotel Casa Lucia - Habitación Deluxe"/>
    <d v="2025-07-02T00:00:00"/>
    <d v="2025-07-06T00:00:00"/>
    <s v="HTL"/>
    <x v="4"/>
    <s v="USD"/>
    <n v="1416"/>
    <n v="1217.76"/>
    <n v="1416"/>
    <n v="109.98"/>
    <n v="94.582800000000006"/>
    <n v="109.98"/>
    <s v="CASA LUCIA MEMBER OF MELIA COLLECTION"/>
    <s v="Argentina"/>
    <x v="16"/>
    <x v="0"/>
    <n v="7.7669491525423726E-2"/>
  </r>
  <r>
    <x v="1"/>
    <x v="1"/>
    <n v="460"/>
    <x v="25"/>
    <n v="28913"/>
    <s v="Reserva Hotel Casa Lucia - Habitación Deluxe"/>
    <d v="2025-07-02T00:00:00"/>
    <d v="2025-07-06T00:00:00"/>
    <s v="HTL"/>
    <x v="4"/>
    <s v="USD"/>
    <n v="1416"/>
    <n v="1217.76"/>
    <n v="1416"/>
    <n v="109.98"/>
    <n v="94.582800000000006"/>
    <n v="109.98"/>
    <s v="CASA LUCIA MEMBER OF MELIA COLLECTION"/>
    <s v="Argentina"/>
    <x v="16"/>
    <x v="0"/>
    <n v="7.7669491525423726E-2"/>
  </r>
  <r>
    <x v="1"/>
    <x v="1"/>
    <n v="461"/>
    <x v="20"/>
    <n v="27721"/>
    <s v="VUELO MEX LAP"/>
    <d v="2025-07-24T00:00:00"/>
    <d v="2025-07-24T00:00:00"/>
    <s v="VLO"/>
    <x v="2"/>
    <s v="MXN"/>
    <n v="3638"/>
    <n v="174.624"/>
    <n v="203.72800000000001"/>
    <n v="0"/>
    <n v="0"/>
    <n v="0"/>
    <s v="TURISMO EXMAR"/>
    <s v="Mexico"/>
    <x v="8"/>
    <x v="0"/>
    <n v="0"/>
  </r>
  <r>
    <x v="1"/>
    <x v="1"/>
    <n v="461"/>
    <x v="20"/>
    <n v="27721"/>
    <s v="asignacion de asiento"/>
    <d v="2025-07-24T00:00:00"/>
    <d v="2025-07-24T00:00:00"/>
    <s v="VLO"/>
    <x v="2"/>
    <s v="MXN"/>
    <n v="560"/>
    <n v="26.88"/>
    <n v="31.36"/>
    <n v="0"/>
    <n v="0"/>
    <n v="0"/>
    <s v="TURISMO EXMAR"/>
    <s v="Mexico"/>
    <x v="8"/>
    <x v="0"/>
    <n v="0"/>
  </r>
  <r>
    <x v="1"/>
    <x v="1"/>
    <n v="461"/>
    <x v="20"/>
    <n v="27721"/>
    <s v="VUELO SJD MEX"/>
    <d v="2025-08-01T00:00:00"/>
    <d v="2025-08-01T00:00:00"/>
    <s v="VLO"/>
    <x v="2"/>
    <s v="MXN"/>
    <n v="6024"/>
    <n v="289.15199999999999"/>
    <n v="337.34399999999999"/>
    <n v="0"/>
    <n v="0"/>
    <n v="0"/>
    <s v="TURISMO EXMAR"/>
    <s v="Mexico"/>
    <x v="9"/>
    <x v="0"/>
    <n v="0"/>
  </r>
  <r>
    <x v="1"/>
    <x v="1"/>
    <n v="462"/>
    <x v="22"/>
    <n v="23590"/>
    <s v="VUELO KOREA-CHINA"/>
    <d v="2025-09-02T00:00:00"/>
    <d v="2025-09-20T00:00:00"/>
    <s v="VLO"/>
    <x v="2"/>
    <s v="USD"/>
    <n v="4344.78"/>
    <n v="3736.5107999999996"/>
    <n v="4344.78"/>
    <n v="0"/>
    <n v="0"/>
    <n v="0"/>
    <s v="AEROMÉXICO"/>
    <s v="Mexico"/>
    <x v="19"/>
    <x v="0"/>
    <n v="0"/>
  </r>
  <r>
    <x v="1"/>
    <x v="1"/>
    <n v="462"/>
    <x v="22"/>
    <n v="23590"/>
    <s v="VUELO KOREA"/>
    <d v="2025-09-02T00:00:00"/>
    <d v="2025-09-20T00:00:00"/>
    <s v="VLO"/>
    <x v="2"/>
    <s v="USD"/>
    <n v="4344.78"/>
    <n v="3736.5107999999996"/>
    <n v="4344.78"/>
    <n v="0"/>
    <n v="0"/>
    <n v="0"/>
    <s v="AEROMÉXICO"/>
    <s v="Mexico"/>
    <x v="19"/>
    <x v="0"/>
    <n v="0"/>
  </r>
  <r>
    <x v="1"/>
    <x v="1"/>
    <n v="462"/>
    <x v="22"/>
    <n v="23590"/>
    <s v="VUELO CHINA EASTERN"/>
    <d v="2025-09-02T00:00:00"/>
    <d v="2025-09-20T00:00:00"/>
    <s v="VLO"/>
    <x v="2"/>
    <s v="USD"/>
    <n v="3871.44"/>
    <n v="3329.4384"/>
    <n v="3871.44"/>
    <n v="0"/>
    <n v="0"/>
    <n v="0"/>
    <s v="AEROMÉXICO"/>
    <s v="Mexico"/>
    <x v="19"/>
    <x v="0"/>
    <n v="0"/>
  </r>
  <r>
    <x v="1"/>
    <x v="1"/>
    <n v="462"/>
    <x v="22"/>
    <n v="23590"/>
    <s v="CHINA EASTERN AIRLINES"/>
    <d v="2025-09-02T00:00:00"/>
    <d v="2025-09-20T00:00:00"/>
    <s v="VLO"/>
    <x v="2"/>
    <s v="USD"/>
    <n v="3871.44"/>
    <n v="3329.4384"/>
    <n v="3871.44"/>
    <n v="0"/>
    <n v="0"/>
    <n v="0"/>
    <s v="AEROMÉXICO"/>
    <s v="Mexico"/>
    <x v="19"/>
    <x v="0"/>
    <n v="0"/>
  </r>
  <r>
    <x v="1"/>
    <x v="1"/>
    <n v="462"/>
    <x v="22"/>
    <n v="26070"/>
    <s v="FOUR SEASONS SEOUL"/>
    <d v="2025-10-27T00:00:00"/>
    <d v="2025-10-31T00:00:00"/>
    <s v="HTL"/>
    <x v="4"/>
    <s v="USD"/>
    <n v="2817"/>
    <n v="2422.62"/>
    <n v="2817"/>
    <n v="281.7"/>
    <n v="242.262"/>
    <n v="281.7"/>
    <s v="FOUR SEASONS HOTEL SEOUL"/>
    <s v="South Korea"/>
    <x v="22"/>
    <x v="0"/>
    <n v="9.9999999999999992E-2"/>
  </r>
  <r>
    <x v="1"/>
    <x v="1"/>
    <n v="462"/>
    <x v="22"/>
    <n v="28934"/>
    <s v="TE FENTON VELASCO ANA SOFIA MRS"/>
    <d v="2025-09-02T00:00:00"/>
    <s v="0000-00-00"/>
    <s v="VLO"/>
    <x v="2"/>
    <s v="USD"/>
    <n v="3.55"/>
    <n v="3.0529999999999999"/>
    <n v="3.55"/>
    <n v="0"/>
    <n v="0"/>
    <n v="0"/>
    <s v="F1S USA"/>
    <s v="United States"/>
    <x v="19"/>
    <x v="0"/>
    <n v="0"/>
  </r>
  <r>
    <x v="1"/>
    <x v="1"/>
    <n v="462"/>
    <x v="22"/>
    <n v="28934"/>
    <s v="ME FENTON VELASCO ANA SOFIA MRS"/>
    <d v="2025-09-02T00:00:00"/>
    <s v="0000-00-00"/>
    <s v="VLO"/>
    <x v="2"/>
    <s v="USD"/>
    <n v="140"/>
    <n v="120.39999999999999"/>
    <n v="140"/>
    <n v="0"/>
    <n v="0"/>
    <n v="0"/>
    <s v="F1S USA"/>
    <s v="United States"/>
    <x v="19"/>
    <x v="0"/>
    <n v="0"/>
  </r>
  <r>
    <x v="1"/>
    <x v="1"/>
    <n v="462"/>
    <x v="22"/>
    <n v="28934"/>
    <s v="TE GONZALEZ CIMADEVILLA FERNANDO MR"/>
    <d v="2025-09-02T00:00:00"/>
    <s v="0000-00-00"/>
    <s v="VLO"/>
    <x v="2"/>
    <s v="USD"/>
    <n v="0"/>
    <n v="0"/>
    <n v="0"/>
    <n v="0"/>
    <n v="0"/>
    <n v="0"/>
    <s v="F1S USA"/>
    <s v="United States"/>
    <x v="19"/>
    <x v="0"/>
    <s v="0"/>
  </r>
  <r>
    <x v="1"/>
    <x v="1"/>
    <n v="462"/>
    <x v="22"/>
    <n v="28934"/>
    <s v="ME GONZALEZ CIMADEVILLA FERNANDO MR"/>
    <d v="2025-09-02T00:00:00"/>
    <s v="0000-00-00"/>
    <s v="VLO"/>
    <x v="2"/>
    <s v="USD"/>
    <n v="140"/>
    <n v="120.39999999999999"/>
    <n v="140"/>
    <n v="0"/>
    <n v="0"/>
    <n v="0"/>
    <s v="F1S USA"/>
    <s v="United States"/>
    <x v="19"/>
    <x v="0"/>
    <n v="0"/>
  </r>
  <r>
    <x v="1"/>
    <x v="1"/>
    <n v="462"/>
    <x v="22"/>
    <n v="28934"/>
    <s v="TE FERNANDO GONZALEZ CIMADEVILLA"/>
    <d v="2025-10-27T00:00:00"/>
    <d v="2025-11-08T00:00:00"/>
    <s v="VLO"/>
    <x v="2"/>
    <s v="USD"/>
    <n v="0.45"/>
    <n v="0.38700000000000001"/>
    <n v="0.45"/>
    <n v="0"/>
    <n v="0"/>
    <n v="0"/>
    <s v="F1S USA"/>
    <s v="United States"/>
    <x v="22"/>
    <x v="0"/>
    <n v="0"/>
  </r>
  <r>
    <x v="1"/>
    <x v="1"/>
    <n v="462"/>
    <x v="22"/>
    <n v="28934"/>
    <s v="TE FERNANDO GONZALEZ CIMADEVILLA"/>
    <d v="2025-10-27T00:00:00"/>
    <d v="2025-11-08T00:00:00"/>
    <s v="VLO"/>
    <x v="2"/>
    <s v="USD"/>
    <n v="0"/>
    <n v="0"/>
    <n v="0"/>
    <n v="0"/>
    <n v="0"/>
    <n v="0"/>
    <s v="F1S USA"/>
    <s v="United States"/>
    <x v="22"/>
    <x v="0"/>
    <s v="0"/>
  </r>
  <r>
    <x v="1"/>
    <x v="1"/>
    <n v="462"/>
    <x v="22"/>
    <n v="28934"/>
    <s v="TE ANA SOFIA FENTON"/>
    <d v="2025-10-27T00:00:00"/>
    <d v="2025-11-08T00:00:00"/>
    <s v="VLO"/>
    <x v="2"/>
    <s v="USD"/>
    <n v="0.45"/>
    <n v="0.38700000000000001"/>
    <n v="0.45"/>
    <n v="0"/>
    <n v="0"/>
    <n v="0"/>
    <s v="F1S USA"/>
    <s v="United States"/>
    <x v="22"/>
    <x v="0"/>
    <n v="0"/>
  </r>
  <r>
    <x v="1"/>
    <x v="1"/>
    <n v="462"/>
    <x v="22"/>
    <n v="28934"/>
    <s v="TE ANA SOFIA FENTON VELASCO"/>
    <d v="2025-10-27T00:00:00"/>
    <d v="2025-11-08T00:00:00"/>
    <s v="VLO"/>
    <x v="2"/>
    <s v="USD"/>
    <n v="0"/>
    <n v="0"/>
    <n v="0"/>
    <n v="0"/>
    <n v="0"/>
    <n v="0"/>
    <s v="F1S USA"/>
    <s v="United States"/>
    <x v="22"/>
    <x v="0"/>
    <s v="0"/>
  </r>
  <r>
    <x v="1"/>
    <x v="1"/>
    <n v="462"/>
    <x v="22"/>
    <n v="28934"/>
    <s v="ME FERNANDO GONZALEZ CIMADEVILLA"/>
    <d v="2025-10-27T00:00:00"/>
    <s v="0000-00-00"/>
    <s v="VLO"/>
    <x v="2"/>
    <s v="USD"/>
    <n v="310"/>
    <n v="266.60000000000002"/>
    <n v="310"/>
    <n v="0"/>
    <n v="0"/>
    <n v="0"/>
    <s v="F1S USA"/>
    <s v="United States"/>
    <x v="22"/>
    <x v="0"/>
    <n v="0"/>
  </r>
  <r>
    <x v="1"/>
    <x v="1"/>
    <n v="462"/>
    <x v="22"/>
    <n v="28934"/>
    <s v="ME FERNANDO GONZALEZ CIMADEVILLA"/>
    <d v="2025-10-27T00:00:00"/>
    <s v="0000-00-00"/>
    <s v="VLO"/>
    <x v="2"/>
    <s v="USD"/>
    <n v="140"/>
    <n v="120.39999999999999"/>
    <n v="140"/>
    <n v="0"/>
    <n v="0"/>
    <n v="0"/>
    <s v="F1S USA"/>
    <s v="United States"/>
    <x v="22"/>
    <x v="0"/>
    <n v="0"/>
  </r>
  <r>
    <x v="1"/>
    <x v="1"/>
    <n v="462"/>
    <x v="22"/>
    <n v="28934"/>
    <s v="ME ANA SOFIA FENTON VELASCO"/>
    <d v="2025-10-27T00:00:00"/>
    <s v="0000-00-00"/>
    <s v="VLO"/>
    <x v="2"/>
    <s v="USD"/>
    <n v="310"/>
    <n v="266.60000000000002"/>
    <n v="310"/>
    <n v="0"/>
    <n v="0"/>
    <n v="0"/>
    <s v="F1S USA"/>
    <s v="United States"/>
    <x v="22"/>
    <x v="0"/>
    <n v="0"/>
  </r>
  <r>
    <x v="1"/>
    <x v="1"/>
    <n v="462"/>
    <x v="22"/>
    <n v="0"/>
    <s v="FEE TKT"/>
    <s v="0000-00-00"/>
    <s v="0000-00-00"/>
    <s v="HPS"/>
    <x v="1"/>
    <s v="USD"/>
    <n v="70"/>
    <n v="60.199999999999996"/>
    <n v="70"/>
    <n v="70"/>
    <n v="60.199999999999996"/>
    <n v="70"/>
    <s v="FEES"/>
    <n v="0"/>
    <x v="49"/>
    <x v="3"/>
    <n v="1"/>
  </r>
  <r>
    <x v="1"/>
    <x v="1"/>
    <n v="462"/>
    <x v="22"/>
    <n v="34323"/>
    <s v="PARK HYATT BUSAN"/>
    <d v="2025-10-31T00:00:00"/>
    <d v="2025-11-03T00:00:00"/>
    <s v="HTL"/>
    <x v="4"/>
    <s v="USD"/>
    <n v="1846"/>
    <n v="1587.56"/>
    <n v="1846"/>
    <n v="184.6"/>
    <n v="158.756"/>
    <n v="184.6"/>
    <s v="PARK HYATT BUSAN"/>
    <s v="South Korea"/>
    <x v="22"/>
    <x v="0"/>
    <n v="9.9999999999999992E-2"/>
  </r>
  <r>
    <x v="1"/>
    <x v="1"/>
    <n v="462"/>
    <x v="22"/>
    <n v="34321"/>
    <s v="ROSEWOOD BEIJING"/>
    <d v="2025-11-03T00:00:00"/>
    <d v="2025-11-07T00:00:00"/>
    <s v="HTL"/>
    <x v="4"/>
    <s v="USD"/>
    <n v="2272"/>
    <n v="1953.92"/>
    <n v="2272"/>
    <n v="227.2"/>
    <n v="195.392"/>
    <n v="227.2"/>
    <s v="ROSEWOOD BEIJING"/>
    <s v="China"/>
    <x v="34"/>
    <x v="0"/>
    <n v="9.9999999999999992E-2"/>
  </r>
  <r>
    <x v="1"/>
    <x v="1"/>
    <n v="462"/>
    <x v="22"/>
    <n v="34442"/>
    <s v="SOFITEL LEGEND XIAN"/>
    <d v="2025-11-07T00:00:00"/>
    <d v="2025-11-09T00:00:00"/>
    <s v="HTL"/>
    <x v="4"/>
    <s v="USD"/>
    <n v="561"/>
    <n v="482.46"/>
    <n v="561"/>
    <n v="0"/>
    <n v="0"/>
    <n v="0"/>
    <s v="SOFITEL LEGEND XIAN"/>
    <s v="China"/>
    <x v="34"/>
    <x v="0"/>
    <n v="0"/>
  </r>
  <r>
    <x v="1"/>
    <x v="1"/>
    <n v="462"/>
    <x v="22"/>
    <n v="34320"/>
    <s v="FOUR SEASONS HANGZHOU"/>
    <d v="2025-11-09T00:00:00"/>
    <d v="2025-11-11T00:00:00"/>
    <s v="HTL"/>
    <x v="4"/>
    <s v="USD"/>
    <n v="1361"/>
    <n v="1170.46"/>
    <n v="1361"/>
    <n v="136.1"/>
    <n v="117.04599999999999"/>
    <n v="136.1"/>
    <s v="FOUR SEASONS HANGZHOU"/>
    <s v="China"/>
    <x v="17"/>
    <x v="0"/>
    <n v="9.9999999999999992E-2"/>
  </r>
  <r>
    <x v="1"/>
    <x v="1"/>
    <n v="462"/>
    <x v="22"/>
    <n v="34318"/>
    <s v="J HOTEL SHANGHAI TOWER"/>
    <d v="2025-11-11T00:00:00"/>
    <d v="2025-11-14T00:00:00"/>
    <s v="HTL"/>
    <x v="4"/>
    <s v="USD"/>
    <n v="1929"/>
    <n v="1658.94"/>
    <n v="1929"/>
    <n v="192.9"/>
    <n v="165.89400000000001"/>
    <n v="192.9"/>
    <s v="J HOTEL SHANGHAI TOWER"/>
    <s v="China"/>
    <x v="17"/>
    <x v="0"/>
    <n v="0.1"/>
  </r>
  <r>
    <x v="1"/>
    <x v="1"/>
    <n v="463"/>
    <x v="15"/>
    <n v="27301"/>
    <s v="Vuelo MEX/LAX/MEX/Simon Valanci"/>
    <d v="2025-07-09T00:00:00"/>
    <d v="2025-07-12T00:00:00"/>
    <s v="VLO"/>
    <x v="2"/>
    <s v="MXN"/>
    <n v="17433"/>
    <n v="836.78399999999999"/>
    <n v="976.24800000000005"/>
    <n v="0"/>
    <n v="0"/>
    <n v="0"/>
    <s v="TURISMO EX MAR, S.A. DE C.V."/>
    <s v="Mexico"/>
    <x v="20"/>
    <x v="0"/>
    <n v="0"/>
  </r>
  <r>
    <x v="1"/>
    <x v="1"/>
    <n v="463"/>
    <x v="15"/>
    <n v="27301"/>
    <s v="Vuelo MEX/LAX/MEX/Rocio Penagos"/>
    <d v="2025-07-09T00:00:00"/>
    <d v="2025-07-12T00:00:00"/>
    <s v="VLO"/>
    <x v="2"/>
    <s v="MXN"/>
    <n v="17433"/>
    <n v="836.78399999999999"/>
    <n v="976.24800000000005"/>
    <n v="0"/>
    <n v="0"/>
    <n v="0"/>
    <s v="TURISMO EX MAR, S.A. DE C.V."/>
    <s v="Mexico"/>
    <x v="20"/>
    <x v="0"/>
    <n v="0"/>
  </r>
  <r>
    <x v="0"/>
    <x v="1"/>
    <n v="464"/>
    <x v="2"/>
    <n v="28934"/>
    <s v="Billete GOROZPE ALONSO/JAVIER"/>
    <d v="2025-06-30T00:00:00"/>
    <d v="2025-06-30T00:00:00"/>
    <s v="VLO"/>
    <x v="2"/>
    <s v="USD"/>
    <n v="481.5"/>
    <n v="414.09"/>
    <n v="481.5"/>
    <n v="0"/>
    <n v="0"/>
    <n v="0"/>
    <s v="F1S USA"/>
    <s v="United States"/>
    <x v="16"/>
    <x v="0"/>
    <n v="0"/>
  </r>
  <r>
    <x v="0"/>
    <x v="1"/>
    <n v="464"/>
    <x v="2"/>
    <n v="28934"/>
    <s v="Billete LANDUCCI BILBAO/SIMONA"/>
    <d v="2025-06-30T00:00:00"/>
    <d v="2025-06-30T00:00:00"/>
    <s v="VLO"/>
    <x v="2"/>
    <s v="USD"/>
    <n v="481.5"/>
    <n v="414.09"/>
    <n v="481.5"/>
    <n v="0"/>
    <n v="0"/>
    <n v="0"/>
    <s v="F1S USA"/>
    <s v="United States"/>
    <x v="16"/>
    <x v="0"/>
    <n v="0"/>
  </r>
  <r>
    <x v="0"/>
    <x v="1"/>
    <n v="464"/>
    <x v="2"/>
    <n v="28934"/>
    <s v="Billete GOROZPE MORANDI/PIA"/>
    <d v="2025-06-30T00:00:00"/>
    <d v="2025-06-30T00:00:00"/>
    <s v="VLO"/>
    <x v="2"/>
    <s v="USD"/>
    <n v="481.5"/>
    <n v="414.09"/>
    <n v="481.5"/>
    <n v="0"/>
    <n v="0"/>
    <n v="0"/>
    <s v="F1S USA"/>
    <s v="United States"/>
    <x v="16"/>
    <x v="0"/>
    <n v="0"/>
  </r>
  <r>
    <x v="0"/>
    <x v="1"/>
    <n v="464"/>
    <x v="2"/>
    <n v="28934"/>
    <s v="Billete GOROZPE MORANDI/CLARA"/>
    <d v="2025-06-30T00:00:00"/>
    <d v="2025-06-30T00:00:00"/>
    <s v="VLO"/>
    <x v="2"/>
    <s v="USD"/>
    <n v="398.5"/>
    <n v="342.71"/>
    <n v="398.5"/>
    <n v="0"/>
    <n v="0"/>
    <n v="0"/>
    <s v="F1S USA"/>
    <s v="United States"/>
    <x v="16"/>
    <x v="0"/>
    <n v="0"/>
  </r>
  <r>
    <x v="0"/>
    <x v="1"/>
    <n v="464"/>
    <x v="2"/>
    <n v="28934"/>
    <s v="Billete MORANDI/MARIA LAURA"/>
    <d v="2025-06-30T00:00:00"/>
    <d v="2025-06-30T00:00:00"/>
    <s v="VLO"/>
    <x v="2"/>
    <s v="USD"/>
    <n v="424.5"/>
    <n v="365.07"/>
    <n v="424.5"/>
    <n v="0"/>
    <n v="0"/>
    <n v="0"/>
    <s v="F1S USA"/>
    <s v="United States"/>
    <x v="16"/>
    <x v="0"/>
    <n v="0"/>
  </r>
  <r>
    <x v="1"/>
    <x v="1"/>
    <n v="465"/>
    <x v="27"/>
    <n v="28776"/>
    <s v="Hotel Borgo Egnazia"/>
    <d v="2025-07-31T00:00:00"/>
    <d v="2025-08-05T00:00:00"/>
    <s v="HTL"/>
    <x v="4"/>
    <s v="EUR"/>
    <n v="9065"/>
    <n v="9065"/>
    <n v="10515.4"/>
    <n v="774.64"/>
    <n v="774.64"/>
    <n v="898.58239999999989"/>
    <s v="BORGO EGNAZIA"/>
    <s v="Italy"/>
    <x v="9"/>
    <x v="0"/>
    <n v="8.545394373965802E-2"/>
  </r>
  <r>
    <x v="1"/>
    <x v="1"/>
    <n v="466"/>
    <x v="23"/>
    <n v="25360"/>
    <s v="SERVICIOS TERRESTRES + GORA KADAN LUX JAPAN"/>
    <d v="2025-10-20T00:00:00"/>
    <d v="2025-10-30T00:00:00"/>
    <s v="PKT"/>
    <x v="0"/>
    <s v="USD"/>
    <n v="7004"/>
    <n v="6023.44"/>
    <n v="7004"/>
    <n v="1030.1500000000001"/>
    <n v="885.92900000000009"/>
    <n v="1030.1500000000001"/>
    <s v="Luxury Japan"/>
    <s v="Japan"/>
    <x v="21"/>
    <x v="0"/>
    <n v="0.14708023986293547"/>
  </r>
  <r>
    <x v="1"/>
    <x v="1"/>
    <n v="466"/>
    <x v="23"/>
    <n v="0"/>
    <s v="LUX JAPAN"/>
    <d v="2025-10-20T00:00:00"/>
    <d v="2025-10-30T00:00:00"/>
    <s v="HPS"/>
    <x v="1"/>
    <s v="USD"/>
    <n v="932.29"/>
    <n v="801.76939999999991"/>
    <n v="932.29"/>
    <n v="932.29"/>
    <n v="801.76939999999991"/>
    <n v="932.29"/>
    <s v="FEES"/>
    <n v="0"/>
    <x v="21"/>
    <x v="0"/>
    <n v="1"/>
  </r>
  <r>
    <x v="1"/>
    <x v="1"/>
    <n v="467"/>
    <x v="29"/>
    <n v="28228"/>
    <s v="Presidente Intercontinental Cozumel"/>
    <d v="2025-05-28T00:00:00"/>
    <d v="2025-06-02T00:00:00"/>
    <s v="HTL"/>
    <x v="4"/>
    <s v="MXN"/>
    <n v="80360.45"/>
    <n v="3857.3015999999998"/>
    <n v="4500.1851999999999"/>
    <n v="5800.4"/>
    <n v="278.41919999999999"/>
    <n v="324.82239999999996"/>
    <s v="EL PRESIDENTE HOTEL"/>
    <s v="Mexico"/>
    <x v="13"/>
    <x v="0"/>
    <n v="7.2179784956405785E-2"/>
  </r>
  <r>
    <x v="1"/>
    <x v="1"/>
    <n v="468"/>
    <x v="16"/>
    <n v="27301"/>
    <s v="MEX-CDG-HAN-SGN-CDG-MEX/Max Gutmann"/>
    <d v="2025-10-15T00:00:00"/>
    <d v="2025-11-05T00:00:00"/>
    <s v="VLO"/>
    <x v="2"/>
    <s v="USD"/>
    <n v="6447.98"/>
    <n v="5545.2627999999995"/>
    <n v="6447.98"/>
    <n v="0"/>
    <n v="0"/>
    <n v="0"/>
    <s v="TURISMO EX MAR, S.A. DE C.V."/>
    <s v="Mexico"/>
    <x v="25"/>
    <x v="0"/>
    <n v="0"/>
  </r>
  <r>
    <x v="1"/>
    <x v="1"/>
    <n v="468"/>
    <x v="16"/>
    <n v="27301"/>
    <s v="MEX-CDG-HAN-SGN-CDG-MEX/Jeanette Gutmann"/>
    <d v="2025-10-15T00:00:00"/>
    <d v="2025-11-05T00:00:00"/>
    <s v="VLO"/>
    <x v="2"/>
    <s v="USD"/>
    <n v="6447.98"/>
    <n v="5545.2627999999995"/>
    <n v="6447.98"/>
    <n v="0"/>
    <n v="0"/>
    <n v="0"/>
    <s v="TURISMO EX MAR, S.A. DE C.V."/>
    <s v="Mexico"/>
    <x v="25"/>
    <x v="0"/>
    <n v="0"/>
  </r>
  <r>
    <x v="1"/>
    <x v="1"/>
    <n v="468"/>
    <x v="16"/>
    <n v="27301"/>
    <s v="Boleto en conjunto"/>
    <d v="2025-10-15T00:00:00"/>
    <d v="2025-11-05T00:00:00"/>
    <s v="VLO"/>
    <x v="2"/>
    <s v="USD"/>
    <n v="0"/>
    <n v="0"/>
    <n v="0"/>
    <n v="0"/>
    <n v="0"/>
    <n v="0"/>
    <s v="TURISMO EX MAR, S.A. DE C.V."/>
    <s v="Mexico"/>
    <x v="25"/>
    <x v="0"/>
    <s v="0"/>
  </r>
  <r>
    <x v="1"/>
    <x v="1"/>
    <n v="468"/>
    <x v="16"/>
    <n v="27301"/>
    <s v="Boleto en conjunto"/>
    <d v="2025-10-15T00:00:00"/>
    <d v="2025-11-05T00:00:00"/>
    <s v="VLO"/>
    <x v="2"/>
    <s v="USD"/>
    <n v="0"/>
    <n v="0"/>
    <n v="0"/>
    <n v="0"/>
    <n v="0"/>
    <n v="0"/>
    <s v="TURISMO EX MAR, S.A. DE C.V."/>
    <s v="Mexico"/>
    <x v="25"/>
    <x v="0"/>
    <s v="0"/>
  </r>
  <r>
    <x v="1"/>
    <x v="1"/>
    <n v="468"/>
    <x v="16"/>
    <n v="24166"/>
    <s v="Hospedaje en París"/>
    <d v="2025-10-16T00:00:00"/>
    <d v="2025-10-19T00:00:00"/>
    <s v="HTL"/>
    <x v="4"/>
    <s v="USD"/>
    <n v="10186.1"/>
    <n v="8760.0460000000003"/>
    <n v="10186.1"/>
    <n v="938.88"/>
    <n v="807.43679999999995"/>
    <n v="938.88"/>
    <s v="LE BRISTOL PARIS"/>
    <s v="France"/>
    <x v="25"/>
    <x v="0"/>
    <n v="9.2172666673211529E-2"/>
  </r>
  <r>
    <x v="1"/>
    <x v="1"/>
    <n v="468"/>
    <x v="16"/>
    <n v="28494"/>
    <s v="Hospedaje en Francia"/>
    <d v="2025-11-03T00:00:00"/>
    <d v="2025-11-05T00:00:00"/>
    <s v="HTL"/>
    <x v="4"/>
    <s v="USD"/>
    <n v="5993.76"/>
    <n v="5154.6336000000001"/>
    <n v="5993.76"/>
    <n v="413.98"/>
    <n v="356.02280000000002"/>
    <n v="413.98"/>
    <s v="AIRELLES CHATEAU DE VERSAILLES, LE GRAND CONTROLE"/>
    <s v="France"/>
    <x v="34"/>
    <x v="0"/>
    <n v="6.9068497904487339E-2"/>
  </r>
  <r>
    <x v="1"/>
    <x v="1"/>
    <n v="468"/>
    <x v="16"/>
    <n v="25780"/>
    <s v="Traslado CDG-Airelles Chateau de Versailles"/>
    <d v="2025-11-04T00:00:00"/>
    <d v="2025-11-04T00:00:00"/>
    <s v="TRF"/>
    <x v="5"/>
    <s v="USD"/>
    <n v="462.31"/>
    <n v="397.58659999999998"/>
    <n v="462.31"/>
    <n v="68.53"/>
    <n v="58.9358"/>
    <n v="68.53"/>
    <s v="ROLZO"/>
    <s v="United Kingdom"/>
    <x v="34"/>
    <x v="0"/>
    <n v="0.14823386904890659"/>
  </r>
  <r>
    <x v="1"/>
    <x v="1"/>
    <n v="468"/>
    <x v="16"/>
    <n v="25780"/>
    <s v="Traslado Le Bristol - CDG"/>
    <d v="2025-10-19T00:00:00"/>
    <d v="2025-10-19T00:00:00"/>
    <s v="TRF"/>
    <x v="5"/>
    <s v="USD"/>
    <n v="286.75"/>
    <n v="246.60499999999999"/>
    <n v="286.75"/>
    <n v="42.5"/>
    <n v="36.549999999999997"/>
    <n v="42.5"/>
    <s v="ROLZO"/>
    <s v="United Kingdom"/>
    <x v="21"/>
    <x v="0"/>
    <n v="0.14821272885789014"/>
  </r>
  <r>
    <x v="1"/>
    <x v="1"/>
    <n v="468"/>
    <x v="16"/>
    <n v="25780"/>
    <s v="Traslado Airelles Chetau - Aeropuerto de París"/>
    <d v="2025-11-05T00:00:00"/>
    <d v="2025-11-05T00:00:00"/>
    <s v="TRF"/>
    <x v="5"/>
    <s v="USD"/>
    <n v="462.19"/>
    <n v="397.48340000000002"/>
    <n v="462.19"/>
    <n v="68.53"/>
    <n v="58.9358"/>
    <n v="68.53"/>
    <s v="ROLZO"/>
    <s v="United Kingdom"/>
    <x v="34"/>
    <x v="0"/>
    <n v="0.14827235552478418"/>
  </r>
  <r>
    <x v="1"/>
    <x v="1"/>
    <n v="468"/>
    <x v="16"/>
    <n v="25780"/>
    <s v="Traslado CDG - Le Bristol"/>
    <d v="2025-10-16T00:00:00"/>
    <d v="2025-10-16T00:00:00"/>
    <s v="TRF"/>
    <x v="5"/>
    <s v="USD"/>
    <n v="286.75"/>
    <n v="246.60499999999999"/>
    <n v="286.75"/>
    <n v="42.5"/>
    <n v="36.549999999999997"/>
    <n v="42.5"/>
    <s v="ROLZO"/>
    <s v="United Kingdom"/>
    <x v="25"/>
    <x v="0"/>
    <n v="0.14821272885789014"/>
  </r>
  <r>
    <x v="1"/>
    <x v="1"/>
    <n v="468"/>
    <x v="16"/>
    <n v="25780"/>
    <s v="Servicio de Meet &amp; Greet Apto CDG"/>
    <d v="2025-10-16T00:00:00"/>
    <d v="2025-10-16T00:00:00"/>
    <s v="TRF"/>
    <x v="5"/>
    <s v="USD"/>
    <n v="344.61"/>
    <n v="296.3646"/>
    <n v="344.61"/>
    <n v="51.33"/>
    <n v="44.143799999999999"/>
    <n v="51.33"/>
    <s v="ROLZO"/>
    <s v="United Kingdom"/>
    <x v="25"/>
    <x v="0"/>
    <n v="0.14895098807347434"/>
  </r>
  <r>
    <x v="1"/>
    <x v="1"/>
    <n v="468"/>
    <x v="16"/>
    <n v="25780"/>
    <s v="Servicio Meet &amp; Greet Apto CDG"/>
    <d v="2025-11-04T00:00:00"/>
    <d v="2025-11-04T00:00:00"/>
    <s v="TRF"/>
    <x v="5"/>
    <s v="USD"/>
    <n v="344.61"/>
    <n v="296.3646"/>
    <n v="344.61"/>
    <n v="51.33"/>
    <n v="44.143799999999999"/>
    <n v="51.33"/>
    <s v="ROLZO"/>
    <s v="United Kingdom"/>
    <x v="34"/>
    <x v="0"/>
    <n v="0.14895098807347434"/>
  </r>
  <r>
    <x v="1"/>
    <x v="1"/>
    <n v="468"/>
    <x v="16"/>
    <n v="0"/>
    <s v="Fee emision visas de Vietnam"/>
    <d v="2025-10-19T00:00:00"/>
    <d v="2025-11-05T00:00:00"/>
    <s v="HPS"/>
    <x v="1"/>
    <s v="USD"/>
    <n v="72.8"/>
    <n v="62.607999999999997"/>
    <n v="72.8"/>
    <n v="72.8"/>
    <n v="62.607999999999997"/>
    <n v="72.8"/>
    <s v="FEES"/>
    <n v="0"/>
    <x v="21"/>
    <x v="0"/>
    <n v="1"/>
  </r>
  <r>
    <x v="1"/>
    <x v="1"/>
    <n v="469"/>
    <x v="22"/>
    <n v="28940"/>
    <s v="HOTEL DEL CORONADO"/>
    <d v="2025-04-19T00:00:00"/>
    <d v="2025-04-20T00:00:00"/>
    <s v="HTL"/>
    <x v="4"/>
    <s v="USD"/>
    <n v="670.22"/>
    <n v="576.38919999999996"/>
    <n v="670.22"/>
    <n v="67.02"/>
    <n v="57.637199999999993"/>
    <n v="67.02"/>
    <s v="HOTEL DEL CORONADO"/>
    <s v="United States"/>
    <x v="2"/>
    <x v="0"/>
    <n v="9.9997015905225139E-2"/>
  </r>
  <r>
    <x v="1"/>
    <x v="1"/>
    <n v="470"/>
    <x v="23"/>
    <n v="25049"/>
    <s v="PAQUETE DE VIAJE SELF DRIVE 4PAX"/>
    <d v="2025-10-28T00:00:00"/>
    <d v="2025-11-02T00:00:00"/>
    <s v="PKT"/>
    <x v="0"/>
    <s v="USD"/>
    <n v="10192.459999999999"/>
    <n v="8765.5155999999988"/>
    <n v="10192.459999999999"/>
    <n v="1597.53"/>
    <n v="1373.8758"/>
    <n v="1597.53"/>
    <s v="Pro Tours Iceland ehf"/>
    <s v="Iceland"/>
    <x v="22"/>
    <x v="0"/>
    <n v="0.15673645027795058"/>
  </r>
  <r>
    <x v="1"/>
    <x v="1"/>
    <n v="470"/>
    <x v="23"/>
    <n v="28934"/>
    <s v="TE ALBARRAN MADERO GEORGINA"/>
    <d v="2025-10-27T00:00:00"/>
    <s v="0000-00-00"/>
    <s v="VLO"/>
    <x v="2"/>
    <s v="USD"/>
    <n v="578.41"/>
    <n v="497.43259999999998"/>
    <n v="578.41"/>
    <n v="8.5500000000000007"/>
    <n v="7.3530000000000006"/>
    <n v="8.5500000000000007"/>
    <s v="F1S USA"/>
    <s v="United States"/>
    <x v="22"/>
    <x v="0"/>
    <n v="1.4781902110959356E-2"/>
  </r>
  <r>
    <x v="1"/>
    <x v="1"/>
    <n v="470"/>
    <x v="23"/>
    <n v="28934"/>
    <s v="ME ALBARRAN MADERO GEORGINA"/>
    <d v="2025-07-09T00:00:00"/>
    <s v="0000-00-00"/>
    <s v="VLO"/>
    <x v="2"/>
    <s v="USD"/>
    <n v="90"/>
    <n v="77.400000000000006"/>
    <n v="90"/>
    <n v="0"/>
    <n v="0"/>
    <n v="0"/>
    <s v="F1S USA"/>
    <s v="United States"/>
    <x v="20"/>
    <x v="0"/>
    <n v="0"/>
  </r>
  <r>
    <x v="1"/>
    <x v="1"/>
    <n v="470"/>
    <x v="23"/>
    <n v="28934"/>
    <s v="ME ALBARRAN MADERO GEORGINA"/>
    <d v="2025-07-09T00:00:00"/>
    <s v="0000-00-00"/>
    <s v="VLO"/>
    <x v="2"/>
    <s v="USD"/>
    <n v="90"/>
    <n v="77.400000000000006"/>
    <n v="90"/>
    <n v="0"/>
    <n v="0"/>
    <n v="0"/>
    <s v="F1S USA"/>
    <s v="United States"/>
    <x v="20"/>
    <x v="0"/>
    <n v="0"/>
  </r>
  <r>
    <x v="1"/>
    <x v="1"/>
    <n v="470"/>
    <x v="23"/>
    <n v="28934"/>
    <s v="TE MENDIZABAL GARCIA MARIA DE LA LUZ"/>
    <d v="2025-10-27T00:00:00"/>
    <s v="0000-00-00"/>
    <s v="VLO"/>
    <x v="2"/>
    <s v="USD"/>
    <n v="578.41"/>
    <n v="497.43259999999998"/>
    <n v="578.41"/>
    <n v="8.5500000000000007"/>
    <n v="7.3530000000000006"/>
    <n v="8.5500000000000007"/>
    <s v="F1S USA"/>
    <s v="United States"/>
    <x v="22"/>
    <x v="0"/>
    <n v="1.4781902110959356E-2"/>
  </r>
  <r>
    <x v="1"/>
    <x v="1"/>
    <n v="470"/>
    <x v="23"/>
    <n v="28934"/>
    <s v="TE ALBARRAN DE CALZADA ROSA MARIA SANDRA"/>
    <d v="2025-10-27T00:00:00"/>
    <s v="0000-00-00"/>
    <s v="VLO"/>
    <x v="2"/>
    <s v="USD"/>
    <n v="578.41"/>
    <n v="497.43259999999998"/>
    <n v="578.41"/>
    <n v="8.5500000000000007"/>
    <n v="7.3530000000000006"/>
    <n v="8.5500000000000007"/>
    <s v="F1S USA"/>
    <s v="United States"/>
    <x v="22"/>
    <x v="0"/>
    <n v="1.4781902110959356E-2"/>
  </r>
  <r>
    <x v="1"/>
    <x v="1"/>
    <n v="470"/>
    <x v="23"/>
    <n v="28934"/>
    <s v="TE REGALADO BARRERA LORENA"/>
    <d v="2025-10-27T00:00:00"/>
    <s v="0000-00-00"/>
    <s v="VLO"/>
    <x v="2"/>
    <s v="USD"/>
    <n v="578.41"/>
    <n v="497.43259999999998"/>
    <n v="578.41"/>
    <n v="8.5500000000000007"/>
    <n v="7.3530000000000006"/>
    <n v="8.5500000000000007"/>
    <s v="F1S USA"/>
    <s v="United States"/>
    <x v="22"/>
    <x v="0"/>
    <n v="1.4781902110959356E-2"/>
  </r>
  <r>
    <x v="1"/>
    <x v="1"/>
    <n v="470"/>
    <x v="23"/>
    <n v="28934"/>
    <s v="ME MENDIZABAL GARCIA MARIA DE LA LUZ"/>
    <d v="2025-07-09T00:00:00"/>
    <s v="0000-00-00"/>
    <s v="VLO"/>
    <x v="2"/>
    <s v="USD"/>
    <n v="90"/>
    <n v="77.400000000000006"/>
    <n v="90"/>
    <n v="0"/>
    <n v="0"/>
    <n v="0"/>
    <s v="F1S USA"/>
    <s v="United States"/>
    <x v="20"/>
    <x v="0"/>
    <n v="0"/>
  </r>
  <r>
    <x v="1"/>
    <x v="1"/>
    <n v="470"/>
    <x v="23"/>
    <n v="28934"/>
    <s v="ME ALBARRAN DE CALZADA ROSA MARIA SANDRA"/>
    <d v="2025-07-09T00:00:00"/>
    <s v="0000-00-00"/>
    <s v="VLO"/>
    <x v="2"/>
    <s v="USD"/>
    <n v="90"/>
    <n v="77.400000000000006"/>
    <n v="90"/>
    <n v="0"/>
    <n v="0"/>
    <n v="0"/>
    <s v="F1S USA"/>
    <s v="United States"/>
    <x v="20"/>
    <x v="0"/>
    <n v="0"/>
  </r>
  <r>
    <x v="1"/>
    <x v="1"/>
    <n v="470"/>
    <x v="23"/>
    <n v="28934"/>
    <s v="ME MENDIZABAL GARCIA MARIA DE LA LUZ"/>
    <d v="2025-07-09T00:00:00"/>
    <s v="0000-00-00"/>
    <s v="VLO"/>
    <x v="2"/>
    <s v="USD"/>
    <n v="90"/>
    <n v="77.400000000000006"/>
    <n v="90"/>
    <n v="0"/>
    <n v="0"/>
    <n v="0"/>
    <s v="F1S USA"/>
    <s v="United States"/>
    <x v="20"/>
    <x v="0"/>
    <n v="0"/>
  </r>
  <r>
    <x v="1"/>
    <x v="1"/>
    <n v="470"/>
    <x v="23"/>
    <n v="28934"/>
    <s v="ME ALBARRAN DE CALZADA ROSA MARIA SANDRA"/>
    <d v="2025-07-09T00:00:00"/>
    <s v="0000-00-00"/>
    <s v="VLO"/>
    <x v="2"/>
    <s v="USD"/>
    <n v="90"/>
    <n v="77.400000000000006"/>
    <n v="90"/>
    <n v="0"/>
    <n v="0"/>
    <n v="0"/>
    <s v="F1S USA"/>
    <s v="United States"/>
    <x v="20"/>
    <x v="0"/>
    <n v="0"/>
  </r>
  <r>
    <x v="1"/>
    <x v="1"/>
    <n v="470"/>
    <x v="23"/>
    <n v="28934"/>
    <s v="ME REGALADO BARRERA LORENA"/>
    <d v="2025-07-09T00:00:00"/>
    <s v="0000-00-00"/>
    <s v="VLO"/>
    <x v="2"/>
    <s v="USD"/>
    <n v="90"/>
    <n v="77.400000000000006"/>
    <n v="90"/>
    <n v="0"/>
    <n v="0"/>
    <n v="0"/>
    <s v="F1S USA"/>
    <s v="United States"/>
    <x v="20"/>
    <x v="0"/>
    <n v="0"/>
  </r>
  <r>
    <x v="1"/>
    <x v="1"/>
    <n v="470"/>
    <x v="23"/>
    <n v="28934"/>
    <s v="ME REGALADO BARRERA LORENA"/>
    <d v="2025-07-09T00:00:00"/>
    <s v="0000-00-00"/>
    <s v="VLO"/>
    <x v="2"/>
    <s v="USD"/>
    <n v="90"/>
    <n v="77.400000000000006"/>
    <n v="90"/>
    <n v="0"/>
    <n v="0"/>
    <n v="0"/>
    <s v="F1S USA"/>
    <s v="United States"/>
    <x v="20"/>
    <x v="0"/>
    <n v="0"/>
  </r>
  <r>
    <x v="1"/>
    <x v="1"/>
    <n v="470"/>
    <x v="23"/>
    <n v="0"/>
    <s v="FEE DE EMISION"/>
    <d v="2025-10-28T00:00:00"/>
    <d v="2025-11-02T00:00:00"/>
    <s v="HPS"/>
    <x v="1"/>
    <s v="USD"/>
    <n v="140"/>
    <n v="120.39999999999999"/>
    <n v="140"/>
    <n v="140"/>
    <n v="120.39999999999999"/>
    <n v="140"/>
    <s v="FEES"/>
    <n v="0"/>
    <x v="22"/>
    <x v="0"/>
    <n v="1"/>
  </r>
  <r>
    <x v="1"/>
    <x v="1"/>
    <n v="470"/>
    <x v="23"/>
    <n v="30958"/>
    <s v="HILTON NEWARK - LORENA 2-3 NOV"/>
    <d v="2025-11-02T00:00:00"/>
    <d v="2025-11-03T00:00:00"/>
    <s v="HTL"/>
    <x v="4"/>
    <s v="USD"/>
    <n v="230.92"/>
    <n v="198.59119999999999"/>
    <n v="230.92"/>
    <n v="19.899999999999999"/>
    <n v="17.113999999999997"/>
    <n v="19.899999999999999"/>
    <s v="HILTON NEWARK AIRPORT"/>
    <s v="United States"/>
    <x v="34"/>
    <x v="0"/>
    <n v="8.6177031006409138E-2"/>
  </r>
  <r>
    <x v="1"/>
    <x v="1"/>
    <n v="470"/>
    <x v="23"/>
    <n v="30958"/>
    <s v="HILTON NEWARK - GEORGINA 2-3 NOV"/>
    <d v="2025-11-02T00:00:00"/>
    <d v="2025-11-03T00:00:00"/>
    <s v="HTL"/>
    <x v="4"/>
    <s v="USD"/>
    <n v="230.92"/>
    <n v="198.59119999999999"/>
    <n v="230.92"/>
    <n v="19.899999999999999"/>
    <n v="17.113999999999997"/>
    <n v="19.899999999999999"/>
    <s v="HILTON NEWARK AIRPORT"/>
    <s v="United States"/>
    <x v="34"/>
    <x v="0"/>
    <n v="8.6177031006409138E-2"/>
  </r>
  <r>
    <x v="1"/>
    <x v="1"/>
    <n v="470"/>
    <x v="23"/>
    <n v="30959"/>
    <s v="INTERCONTINENTAL 25-27 OCT - LORENA"/>
    <d v="2025-10-25T00:00:00"/>
    <d v="2025-10-27T00:00:00"/>
    <s v="HTL"/>
    <x v="4"/>
    <s v="USD"/>
    <n v="1092.52"/>
    <n v="939.56719999999996"/>
    <n v="1092.52"/>
    <n v="80.459999999999994"/>
    <n v="69.195599999999999"/>
    <n v="80.459999999999994"/>
    <s v="INTERCONTINENTAL NEW YORK BARCLAY"/>
    <s v="United States"/>
    <x v="21"/>
    <x v="0"/>
    <n v="7.3646249038919198E-2"/>
  </r>
  <r>
    <x v="1"/>
    <x v="1"/>
    <n v="470"/>
    <x v="23"/>
    <n v="30959"/>
    <s v="INTERCONTINENTAL 25-27 OCT - GEORGINA"/>
    <d v="2025-10-25T00:00:00"/>
    <d v="2025-10-27T00:00:00"/>
    <s v="HTL"/>
    <x v="4"/>
    <s v="USD"/>
    <n v="1092.52"/>
    <n v="939.56719999999996"/>
    <n v="1092.52"/>
    <n v="80.459999999999994"/>
    <n v="69.195599999999999"/>
    <n v="80.459999999999994"/>
    <s v="INTERCONTINENTAL NEW YORK BARCLAY"/>
    <s v="United States"/>
    <x v="21"/>
    <x v="0"/>
    <n v="7.3646249038919198E-2"/>
  </r>
  <r>
    <x v="1"/>
    <x v="1"/>
    <n v="470"/>
    <x v="23"/>
    <n v="25049"/>
    <s v="pago tour auroras extra"/>
    <d v="2025-10-28T00:00:00"/>
    <d v="2025-11-02T00:00:00"/>
    <s v="PKT"/>
    <x v="0"/>
    <s v="USD"/>
    <n v="749"/>
    <n v="644.14"/>
    <n v="749"/>
    <n v="0"/>
    <n v="0"/>
    <n v="0"/>
    <s v="Pro Tours Iceland ehf"/>
    <s v="Iceland"/>
    <x v="22"/>
    <x v="0"/>
    <n v="0"/>
  </r>
  <r>
    <x v="1"/>
    <x v="1"/>
    <n v="471"/>
    <x v="22"/>
    <n v="25022"/>
    <s v="HOTEL PENINSULA TOKYO"/>
    <d v="2025-04-26T00:00:00"/>
    <d v="2025-04-30T00:00:00"/>
    <s v="HTL"/>
    <x v="4"/>
    <s v="USD"/>
    <n v="4760"/>
    <n v="4093.6"/>
    <n v="4760"/>
    <n v="496.65"/>
    <n v="427.11899999999997"/>
    <n v="496.65"/>
    <s v="THE PENINSULA TOKYO"/>
    <s v="Japan"/>
    <x v="3"/>
    <x v="0"/>
    <n v="0.10433823529411765"/>
  </r>
  <r>
    <x v="1"/>
    <x v="1"/>
    <n v="471"/>
    <x v="22"/>
    <n v="25022"/>
    <s v="HOTEL PENINSULA TOKYO"/>
    <d v="2025-04-26T00:00:00"/>
    <d v="2025-04-30T00:00:00"/>
    <s v="HTL"/>
    <x v="4"/>
    <s v="USD"/>
    <n v="4760"/>
    <n v="4093.6"/>
    <n v="4760"/>
    <n v="496.65"/>
    <n v="427.11899999999997"/>
    <n v="496.65"/>
    <s v="THE PENINSULA TOKYO"/>
    <s v="Japan"/>
    <x v="3"/>
    <x v="0"/>
    <n v="0.10433823529411765"/>
  </r>
  <r>
    <x v="1"/>
    <x v="1"/>
    <n v="471"/>
    <x v="22"/>
    <n v="25022"/>
    <s v="HOTEL PENINSULA TOKYO"/>
    <d v="2025-05-06T00:00:00"/>
    <d v="2025-05-09T00:00:00"/>
    <s v="HTL"/>
    <x v="4"/>
    <s v="USD"/>
    <n v="3440"/>
    <n v="2958.4"/>
    <n v="3440"/>
    <n v="238.71"/>
    <n v="205.29060000000001"/>
    <n v="238.71"/>
    <s v="THE PENINSULA TOKYO"/>
    <s v="Japan"/>
    <x v="52"/>
    <x v="0"/>
    <n v="6.9392441860465115E-2"/>
  </r>
  <r>
    <x v="1"/>
    <x v="1"/>
    <n v="471"/>
    <x v="22"/>
    <n v="25022"/>
    <s v="HOTEL PENINSULA TOKYO"/>
    <d v="2025-05-07T00:00:00"/>
    <d v="2025-05-09T00:00:00"/>
    <s v="HTL"/>
    <x v="4"/>
    <s v="USD"/>
    <n v="1809"/>
    <n v="1555.74"/>
    <n v="1809"/>
    <n v="159.13999999999999"/>
    <n v="136.8604"/>
    <n v="159.13999999999999"/>
    <s v="THE PENINSULA TOKYO"/>
    <s v="Japan"/>
    <x v="52"/>
    <x v="0"/>
    <n v="8.7971254836926471E-2"/>
  </r>
  <r>
    <x v="1"/>
    <x v="1"/>
    <n v="471"/>
    <x v="22"/>
    <n v="25053"/>
    <s v="HOTEL THE RITZ CARLTON NIKKO"/>
    <d v="2025-04-23T00:00:00"/>
    <d v="2025-04-26T00:00:00"/>
    <s v="HTL"/>
    <x v="4"/>
    <s v="USD"/>
    <n v="4140"/>
    <n v="3560.4"/>
    <n v="4140"/>
    <n v="391.98"/>
    <n v="337.1028"/>
    <n v="391.98"/>
    <s v="THE RITZ CARLTON NIKKO"/>
    <s v="Japan"/>
    <x v="3"/>
    <x v="0"/>
    <n v="9.4681159420289859E-2"/>
  </r>
  <r>
    <x v="1"/>
    <x v="1"/>
    <n v="471"/>
    <x v="22"/>
    <n v="25053"/>
    <s v="HOTEL THE RITZ CARLTON NIKKO"/>
    <d v="2025-04-23T00:00:00"/>
    <d v="2025-04-26T00:00:00"/>
    <s v="HTL"/>
    <x v="4"/>
    <s v="USD"/>
    <n v="4140"/>
    <n v="3560.4"/>
    <n v="4140"/>
    <n v="391.98"/>
    <n v="337.1028"/>
    <n v="391.98"/>
    <s v="THE RITZ CARLTON NIKKO"/>
    <s v="Japan"/>
    <x v="3"/>
    <x v="0"/>
    <n v="9.4681159420289859E-2"/>
  </r>
  <r>
    <x v="1"/>
    <x v="1"/>
    <n v="471"/>
    <x v="22"/>
    <n v="29027"/>
    <s v="ROSEWOOD MIYAKOJIMA"/>
    <d v="2025-04-30T00:00:00"/>
    <d v="2025-05-04T00:00:00"/>
    <s v="HTL"/>
    <x v="4"/>
    <s v="USD"/>
    <n v="10750"/>
    <n v="9245"/>
    <n v="10750"/>
    <n v="1149.6500000000001"/>
    <n v="988.69900000000007"/>
    <n v="1149.6500000000001"/>
    <s v="ROSEWOOD MIYAKOJIMA"/>
    <s v="Japan"/>
    <x v="4"/>
    <x v="0"/>
    <n v="0.10694418604651164"/>
  </r>
  <r>
    <x v="1"/>
    <x v="1"/>
    <n v="471"/>
    <x v="22"/>
    <n v="29027"/>
    <s v="ROSEWOOD MIYAKOJIMA"/>
    <d v="2025-04-30T00:00:00"/>
    <d v="2025-05-04T00:00:00"/>
    <s v="HTL"/>
    <x v="4"/>
    <s v="USD"/>
    <n v="10750"/>
    <n v="9245"/>
    <n v="10750"/>
    <n v="1149.6500000000001"/>
    <n v="988.69900000000007"/>
    <n v="1149.6500000000001"/>
    <s v="ROSEWOOD MIYAKOJIMA"/>
    <s v="Japan"/>
    <x v="4"/>
    <x v="0"/>
    <n v="0.10694418604651164"/>
  </r>
  <r>
    <x v="1"/>
    <x v="1"/>
    <n v="471"/>
    <x v="22"/>
    <n v="29026"/>
    <s v="PARK HYAT KYOTO"/>
    <d v="2025-04-20T00:00:00"/>
    <d v="2025-04-23T00:00:00"/>
    <s v="HTL"/>
    <x v="4"/>
    <s v="USD"/>
    <n v="9036"/>
    <n v="7770.96"/>
    <n v="9036"/>
    <n v="634.41999999999996"/>
    <n v="545.60119999999995"/>
    <n v="634.41999999999996"/>
    <s v="PARK HYATT KYOTO"/>
    <s v="Japan"/>
    <x v="3"/>
    <x v="0"/>
    <n v="7.0210270030987162E-2"/>
  </r>
  <r>
    <x v="1"/>
    <x v="1"/>
    <n v="471"/>
    <x v="22"/>
    <n v="29026"/>
    <s v="PARK HYATT KYOTO"/>
    <d v="2025-04-20T00:00:00"/>
    <d v="2025-04-23T00:00:00"/>
    <s v="HTL"/>
    <x v="4"/>
    <s v="USD"/>
    <n v="9036"/>
    <n v="7770.96"/>
    <n v="9036"/>
    <n v="634.41999999999996"/>
    <n v="545.60119999999995"/>
    <n v="634.41999999999996"/>
    <s v="PARK HYATT KYOTO"/>
    <s v="Japan"/>
    <x v="3"/>
    <x v="0"/>
    <n v="7.0210270030987162E-2"/>
  </r>
  <r>
    <x v="1"/>
    <x v="1"/>
    <n v="472"/>
    <x v="34"/>
    <n v="25386"/>
    <s v="The Connaught"/>
    <d v="2025-02-24T00:00:00"/>
    <d v="2025-02-26T00:00:00"/>
    <s v="HTL"/>
    <x v="4"/>
    <s v="USD"/>
    <n v="3214"/>
    <n v="2764.04"/>
    <n v="3214"/>
    <n v="224.4"/>
    <n v="192.98400000000001"/>
    <n v="224.4"/>
    <s v="THE CONNAUGHT"/>
    <s v="United Kingdom"/>
    <x v="39"/>
    <x v="0"/>
    <n v="6.9819539514623524E-2"/>
  </r>
  <r>
    <x v="1"/>
    <x v="1"/>
    <n v="472"/>
    <x v="34"/>
    <n v="25514"/>
    <s v="HOTEL W SOUTH BEACH"/>
    <d v="2025-04-22T00:00:00"/>
    <d v="2025-04-24T00:00:00"/>
    <s v="HTL"/>
    <x v="4"/>
    <s v="USD"/>
    <n v="2106.7199999999998"/>
    <n v="1811.7791999999997"/>
    <n v="2106.7199999999998"/>
    <n v="159.61000000000001"/>
    <n v="137.2646"/>
    <n v="159.61000000000001"/>
    <s v="STRIPE"/>
    <s v="Mexico"/>
    <x v="3"/>
    <x v="0"/>
    <n v="7.5762322472848809E-2"/>
  </r>
  <r>
    <x v="1"/>
    <x v="1"/>
    <n v="473"/>
    <x v="32"/>
    <n v="28991"/>
    <s v="xenodocheio Milos"/>
    <d v="2025-07-01T00:00:00"/>
    <d v="2025-07-02T00:00:00"/>
    <s v="HTL"/>
    <x v="4"/>
    <s v="EUR"/>
    <n v="570"/>
    <n v="570"/>
    <n v="661.19999999999993"/>
    <n v="85.5"/>
    <n v="85.5"/>
    <n v="99.179999999999993"/>
    <s v="XENODOCHEIO MILOS"/>
    <s v="Greece"/>
    <x v="16"/>
    <x v="0"/>
    <n v="0.15"/>
  </r>
  <r>
    <x v="1"/>
    <x v="1"/>
    <n v="474"/>
    <x v="27"/>
    <n v="23966"/>
    <s v="British Airways"/>
    <d v="2025-08-27T00:00:00"/>
    <d v="2025-09-09T00:00:00"/>
    <s v="VLO"/>
    <x v="2"/>
    <s v="USD"/>
    <n v="5334.66"/>
    <n v="4587.8076000000001"/>
    <n v="5334.66"/>
    <n v="0"/>
    <n v="0"/>
    <n v="0"/>
    <s v="British Airways"/>
    <s v="United Kingdom"/>
    <x v="12"/>
    <x v="0"/>
    <n v="0"/>
  </r>
  <r>
    <x v="2"/>
    <x v="1"/>
    <n v="475"/>
    <x v="17"/>
    <n v="29081"/>
    <s v="ALOJAMIENTO EN PARK LANE NYC"/>
    <d v="2025-07-08T00:00:00"/>
    <d v="2025-07-10T00:00:00"/>
    <s v="HTL"/>
    <x v="4"/>
    <s v="USD"/>
    <n v="1531.82"/>
    <n v="1317.3652"/>
    <n v="1531.82"/>
    <n v="134.33000000000001"/>
    <n v="115.52380000000001"/>
    <n v="134.33000000000001"/>
    <s v="PARK LANE HOTEL NEW YORK"/>
    <s v="United States"/>
    <x v="20"/>
    <x v="0"/>
    <n v="8.769307098745284E-2"/>
  </r>
  <r>
    <x v="2"/>
    <x v="1"/>
    <n v="475"/>
    <x v="17"/>
    <n v="29081"/>
    <s v="ALOJAMIENTO EN PARK LANE"/>
    <d v="2025-07-08T00:00:00"/>
    <d v="2025-07-10T00:00:00"/>
    <s v="HTL"/>
    <x v="4"/>
    <s v="USD"/>
    <n v="1894.42"/>
    <n v="1629.2012"/>
    <n v="1894.42"/>
    <n v="165.93"/>
    <n v="142.69980000000001"/>
    <n v="165.93"/>
    <s v="PARK LANE HOTEL NEW YORK"/>
    <s v="United States"/>
    <x v="20"/>
    <x v="0"/>
    <n v="8.7588813462695703E-2"/>
  </r>
  <r>
    <x v="2"/>
    <x v="1"/>
    <n v="475"/>
    <x v="17"/>
    <n v="29081"/>
    <s v="HOTEL PARK LANE NYC"/>
    <d v="2025-07-07T00:00:00"/>
    <d v="2025-07-08T00:00:00"/>
    <s v="HTL"/>
    <x v="4"/>
    <s v="USD"/>
    <n v="642.77"/>
    <n v="552.78219999999999"/>
    <n v="642.77"/>
    <n v="55.71"/>
    <n v="47.910600000000002"/>
    <n v="55.71"/>
    <s v="PARK LANE HOTEL NEW YORK"/>
    <s v="United States"/>
    <x v="20"/>
    <x v="0"/>
    <n v="8.6671748837064577E-2"/>
  </r>
  <r>
    <x v="2"/>
    <x v="1"/>
    <n v="475"/>
    <x v="17"/>
    <n v="29081"/>
    <s v="ALOJAMIENTO PARK LANE"/>
    <d v="2025-07-07T00:00:00"/>
    <d v="2025-07-08T00:00:00"/>
    <s v="HTL"/>
    <x v="4"/>
    <s v="USD"/>
    <n v="642.77"/>
    <n v="552.78219999999999"/>
    <n v="642.77"/>
    <n v="55.71"/>
    <n v="47.910600000000002"/>
    <n v="55.71"/>
    <s v="PARK LANE HOTEL NEW YORK"/>
    <s v="United States"/>
    <x v="20"/>
    <x v="0"/>
    <n v="8.6671748837064577E-2"/>
  </r>
  <r>
    <x v="2"/>
    <x v="1"/>
    <n v="476"/>
    <x v="17"/>
    <n v="0"/>
    <s v="FOLIO CANCELADO"/>
    <d v="2025-04-09T00:00:00"/>
    <d v="2025-04-25T00:00:00"/>
    <s v="HPS"/>
    <x v="1"/>
    <s v="USD"/>
    <n v="0"/>
    <n v="0"/>
    <n v="0"/>
    <n v="0"/>
    <n v="0"/>
    <n v="0"/>
    <s v="FEES"/>
    <n v="0"/>
    <x v="38"/>
    <x v="0"/>
    <s v="0"/>
  </r>
  <r>
    <x v="0"/>
    <x v="1"/>
    <n v="477"/>
    <x v="2"/>
    <n v="29070"/>
    <s v="Reserva 2 noches habitación single - Sin desayuno"/>
    <d v="2025-07-16T00:00:00"/>
    <d v="2025-07-18T00:00:00"/>
    <s v="HTL"/>
    <x v="4"/>
    <s v="EUR"/>
    <n v="1437.5"/>
    <n v="1437.5"/>
    <n v="1667.4999999999998"/>
    <n v="810.5"/>
    <n v="810.5"/>
    <n v="940.18"/>
    <s v="VMAISON BRERA MILANO"/>
    <s v="Italy"/>
    <x v="5"/>
    <x v="0"/>
    <n v="0.56382608695652181"/>
  </r>
  <r>
    <x v="1"/>
    <x v="1"/>
    <n v="478"/>
    <x v="28"/>
    <n v="24991"/>
    <s v="Hotel Sanders"/>
    <d v="2025-07-13T00:00:00"/>
    <d v="2025-07-17T00:00:00"/>
    <s v="HTL"/>
    <x v="4"/>
    <s v="USD"/>
    <n v="8311"/>
    <n v="7147.46"/>
    <n v="8311"/>
    <n v="696.84"/>
    <n v="599.28240000000005"/>
    <n v="696.84"/>
    <s v="HOTEL SANDERS"/>
    <s v="Denmark"/>
    <x v="5"/>
    <x v="0"/>
    <n v="8.3845505955961977E-2"/>
  </r>
  <r>
    <x v="1"/>
    <x v="1"/>
    <n v="479"/>
    <x v="28"/>
    <n v="27719"/>
    <s v="Hotel Stockholm Stadshotell"/>
    <d v="2025-07-17T00:00:00"/>
    <d v="2025-07-19T00:00:00"/>
    <s v="HTL"/>
    <x v="4"/>
    <s v="USD"/>
    <n v="3878"/>
    <n v="3335.08"/>
    <n v="3878"/>
    <n v="341.94"/>
    <n v="294.0684"/>
    <n v="341.94"/>
    <s v="STOCKHOLM STADSHOTELL"/>
    <s v="Sweden"/>
    <x v="5"/>
    <x v="0"/>
    <n v="8.817431665807117E-2"/>
  </r>
  <r>
    <x v="1"/>
    <x v="1"/>
    <n v="480"/>
    <x v="28"/>
    <n v="24991"/>
    <s v="Hotel Sanders"/>
    <d v="2025-07-25T00:00:00"/>
    <d v="2025-07-27T00:00:00"/>
    <s v="HTL"/>
    <x v="4"/>
    <s v="USD"/>
    <n v="4998"/>
    <n v="4298.28"/>
    <n v="4998"/>
    <n v="390.33"/>
    <n v="335.68379999999996"/>
    <n v="390.33"/>
    <s v="HOTEL SANDERS"/>
    <s v="Denmark"/>
    <x v="8"/>
    <x v="0"/>
    <n v="7.8097238895558224E-2"/>
  </r>
  <r>
    <x v="1"/>
    <x v="1"/>
    <n v="481"/>
    <x v="23"/>
    <n v="23590"/>
    <s v="VUELOS USA - ORTIZ MONASTERIO PRIETO/PATRICIA"/>
    <d v="2025-07-22T00:00:00"/>
    <d v="2025-08-03T00:00:00"/>
    <s v="VLO"/>
    <x v="2"/>
    <s v="USD"/>
    <n v="2526.38"/>
    <n v="2172.6867999999999"/>
    <n v="2526.38"/>
    <n v="44.32"/>
    <n v="38.115200000000002"/>
    <n v="44.32"/>
    <s v="AEROMÉXICO"/>
    <s v="Mexico"/>
    <x v="8"/>
    <x v="0"/>
    <n v="1.7542887451610603E-2"/>
  </r>
  <r>
    <x v="1"/>
    <x v="1"/>
    <n v="481"/>
    <x v="23"/>
    <n v="23590"/>
    <s v="VUELOS USA - RIESTRA ORTIZ/JOSE JAIME"/>
    <d v="2025-07-22T00:00:00"/>
    <d v="2025-08-03T00:00:00"/>
    <s v="VLO"/>
    <x v="2"/>
    <s v="USD"/>
    <n v="2526.38"/>
    <n v="2172.6867999999999"/>
    <n v="2526.38"/>
    <n v="44.32"/>
    <n v="38.115200000000002"/>
    <n v="44.32"/>
    <s v="AEROMÉXICO"/>
    <s v="Mexico"/>
    <x v="8"/>
    <x v="0"/>
    <n v="1.7542887451610603E-2"/>
  </r>
  <r>
    <x v="1"/>
    <x v="1"/>
    <n v="481"/>
    <x v="23"/>
    <n v="0"/>
    <s v="FEE DE EMISION"/>
    <d v="2025-07-22T00:00:00"/>
    <d v="2025-08-03T00:00:00"/>
    <s v="HPS"/>
    <x v="1"/>
    <s v="USD"/>
    <n v="70"/>
    <n v="60.199999999999996"/>
    <n v="70"/>
    <n v="70"/>
    <n v="60.199999999999996"/>
    <n v="70"/>
    <s v="FEES"/>
    <n v="0"/>
    <x v="8"/>
    <x v="0"/>
    <n v="1"/>
  </r>
  <r>
    <x v="1"/>
    <x v="1"/>
    <n v="482"/>
    <x v="20"/>
    <n v="23527"/>
    <s v="ALOJAMIENTO PORTRAIT MILANO"/>
    <d v="2025-07-05T00:00:00"/>
    <d v="2025-07-07T00:00:00"/>
    <s v="HTL"/>
    <x v="4"/>
    <s v="EUR"/>
    <n v="3878"/>
    <n v="3878"/>
    <n v="4498.4799999999996"/>
    <n v="329"/>
    <n v="329"/>
    <n v="381.64"/>
    <s v="PORTRAIT MILANO HOTEL LUNGARNO COLLECTION"/>
    <s v="Italy"/>
    <x v="16"/>
    <x v="0"/>
    <n v="8.4837545126353803E-2"/>
  </r>
  <r>
    <x v="1"/>
    <x v="1"/>
    <n v="482"/>
    <x v="20"/>
    <n v="23527"/>
    <s v="ALOJAMIENTO HOTEL MILAN"/>
    <d v="2025-07-11T00:00:00"/>
    <d v="2025-07-12T00:00:00"/>
    <s v="HTL"/>
    <x v="4"/>
    <s v="EUR"/>
    <n v="1884"/>
    <n v="1884"/>
    <n v="2185.44"/>
    <n v="282"/>
    <n v="282"/>
    <n v="327.12"/>
    <s v="PORTRAIT MILANO HOTEL LUNGARNO COLLECTION"/>
    <s v="Italy"/>
    <x v="20"/>
    <x v="0"/>
    <n v="0.14968152866242038"/>
  </r>
  <r>
    <x v="1"/>
    <x v="1"/>
    <n v="482"/>
    <x v="20"/>
    <n v="23527"/>
    <s v="HOSPEDAJE HOTEL PORTRAIT MILANO"/>
    <d v="2025-07-11T00:00:00"/>
    <d v="2025-07-12T00:00:00"/>
    <s v="HTL"/>
    <x v="4"/>
    <s v="EUR"/>
    <n v="1884"/>
    <n v="1884"/>
    <n v="2185.44"/>
    <n v="282"/>
    <n v="282"/>
    <n v="327.12"/>
    <s v="PORTRAIT MILANO HOTEL LUNGARNO COLLECTION"/>
    <s v="Italy"/>
    <x v="20"/>
    <x v="0"/>
    <n v="0.14968152866242038"/>
  </r>
  <r>
    <x v="1"/>
    <x v="1"/>
    <n v="482"/>
    <x v="20"/>
    <n v="23527"/>
    <s v="hotel portrait milan"/>
    <d v="2025-07-12T00:00:00"/>
    <d v="2025-07-13T00:00:00"/>
    <s v="HTL"/>
    <x v="4"/>
    <s v="EUR"/>
    <n v="1484"/>
    <n v="1484"/>
    <n v="1721.4399999999998"/>
    <n v="130"/>
    <n v="130"/>
    <n v="150.79999999999998"/>
    <s v="PORTRAIT MILANO HOTEL LUNGARNO COLLECTION"/>
    <s v="Italy"/>
    <x v="20"/>
    <x v="0"/>
    <n v="8.7601078167115903E-2"/>
  </r>
  <r>
    <x v="1"/>
    <x v="1"/>
    <n v="482"/>
    <x v="20"/>
    <n v="23527"/>
    <s v="ALOJAMIENTO HOTEL PORTRAIT MILAN"/>
    <d v="2025-07-12T00:00:00"/>
    <d v="2025-07-13T00:00:00"/>
    <s v="HTL"/>
    <x v="4"/>
    <s v="EUR"/>
    <n v="1484"/>
    <n v="1484"/>
    <n v="1721.4399999999998"/>
    <n v="130"/>
    <n v="130"/>
    <n v="150.79999999999998"/>
    <s v="PORTRAIT MILANO HOTEL LUNGARNO COLLECTION"/>
    <s v="Italy"/>
    <x v="20"/>
    <x v="0"/>
    <n v="8.7601078167115903E-2"/>
  </r>
  <r>
    <x v="1"/>
    <x v="1"/>
    <n v="482"/>
    <x v="20"/>
    <n v="31817"/>
    <s v="ALOJAMIENTO MANDARIN ORIENTAL GENEVA"/>
    <d v="2025-08-15T00:00:00"/>
    <d v="2025-08-16T00:00:00"/>
    <s v="HTL"/>
    <x v="4"/>
    <s v="EUR"/>
    <n v="1056.4000000000001"/>
    <n v="1056.4000000000001"/>
    <n v="1225.424"/>
    <n v="145.36000000000001"/>
    <n v="145.36000000000001"/>
    <n v="168.61760000000001"/>
    <s v="MANDARIN ORIENTAL, GENEVA"/>
    <s v="Switzerland"/>
    <x v="53"/>
    <x v="0"/>
    <n v="0.13759939416887543"/>
  </r>
  <r>
    <x v="1"/>
    <x v="1"/>
    <n v="482"/>
    <x v="20"/>
    <n v="31817"/>
    <s v="ALOJAMIENTO EN EL MANDARIN GENEVA"/>
    <d v="2025-08-15T00:00:00"/>
    <d v="2025-08-16T00:00:00"/>
    <s v="HTL"/>
    <x v="4"/>
    <s v="EUR"/>
    <n v="1448"/>
    <n v="1448"/>
    <n v="1679.6799999999998"/>
    <n v="199.45"/>
    <n v="199.45"/>
    <n v="231.36199999999997"/>
    <s v="MANDARIN ORIENTAL, GENEVA"/>
    <s v="Switzerland"/>
    <x v="53"/>
    <x v="0"/>
    <n v="0.1377417127071823"/>
  </r>
  <r>
    <x v="1"/>
    <x v="1"/>
    <n v="483"/>
    <x v="20"/>
    <n v="27779"/>
    <s v="ALOJAMIENTO EN LANESBOROUGH LON"/>
    <d v="2025-07-07T00:00:00"/>
    <d v="2025-07-11T00:00:00"/>
    <s v="HTL"/>
    <x v="4"/>
    <s v="GPB"/>
    <n v="5585"/>
    <n v="6422.7499999999991"/>
    <n v="7483.9000000000005"/>
    <n v="465.42"/>
    <n v="535.23299999999995"/>
    <n v="623.66280000000006"/>
    <s v="THE LANESBOROUGH"/>
    <s v="United Kingdom"/>
    <x v="20"/>
    <x v="0"/>
    <n v="8.3333930170098477E-2"/>
  </r>
  <r>
    <x v="1"/>
    <x v="1"/>
    <n v="483"/>
    <x v="20"/>
    <n v="27779"/>
    <s v="HOSPEDAJE LON HOTL.E LANESBOROUGH"/>
    <d v="2025-07-07T00:00:00"/>
    <d v="2025-07-11T00:00:00"/>
    <s v="HTL"/>
    <x v="4"/>
    <s v="GPB"/>
    <n v="5585"/>
    <n v="6422.7499999999991"/>
    <n v="7483.9000000000005"/>
    <n v="465.42"/>
    <n v="535.23299999999995"/>
    <n v="623.66280000000006"/>
    <s v="THE LANESBOROUGH"/>
    <s v="United Kingdom"/>
    <x v="20"/>
    <x v="0"/>
    <n v="8.3333930170098477E-2"/>
  </r>
  <r>
    <x v="1"/>
    <x v="1"/>
    <n v="484"/>
    <x v="16"/>
    <n v="25822"/>
    <s v="Hospedaje en Alemania"/>
    <d v="2025-06-17T00:00:00"/>
    <d v="2025-06-18T00:00:00"/>
    <s v="HTL"/>
    <x v="4"/>
    <s v="USD"/>
    <n v="1091.01"/>
    <n v="938.26859999999999"/>
    <n v="1091.01"/>
    <n v="146.21"/>
    <n v="125.7406"/>
    <n v="146.21"/>
    <s v="ROSEWOOD MUNICH"/>
    <s v="Germany"/>
    <x v="33"/>
    <x v="0"/>
    <n v="0.13401343709040248"/>
  </r>
  <r>
    <x v="1"/>
    <x v="1"/>
    <n v="484"/>
    <x v="16"/>
    <n v="25704"/>
    <s v="Hospedaje en Austria"/>
    <d v="2025-06-24T00:00:00"/>
    <d v="2025-06-27T00:00:00"/>
    <s v="HTL"/>
    <x v="4"/>
    <s v="USD"/>
    <n v="3002.79"/>
    <n v="2582.3993999999998"/>
    <n v="3002.79"/>
    <n v="356.33"/>
    <n v="306.44379999999995"/>
    <n v="356.33"/>
    <s v="ROSEWOOD VIENNA"/>
    <s v="Austria"/>
    <x v="18"/>
    <x v="0"/>
    <n v="0.11866630700115559"/>
  </r>
  <r>
    <x v="1"/>
    <x v="1"/>
    <n v="484"/>
    <x v="16"/>
    <n v="29142"/>
    <s v="Hospedaje en Austria"/>
    <d v="2025-06-17T00:00:00"/>
    <d v="2025-06-27T00:00:00"/>
    <s v="HTL"/>
    <x v="4"/>
    <s v="USD"/>
    <n v="2807.25"/>
    <n v="2414.2350000000001"/>
    <n v="2807.25"/>
    <n v="340.68"/>
    <n v="292.98480000000001"/>
    <n v="340.68"/>
    <s v="ROSEWOOD SCHLOSS FUSCHL"/>
    <s v="Austria"/>
    <x v="33"/>
    <x v="0"/>
    <n v="0.12135720010686615"/>
  </r>
  <r>
    <x v="1"/>
    <x v="1"/>
    <n v="485"/>
    <x v="16"/>
    <n v="29394"/>
    <s v="Servicios en Perú"/>
    <d v="2025-08-05T00:00:00"/>
    <d v="2025-08-12T00:00:00"/>
    <s v="ATR"/>
    <x v="0"/>
    <s v="USD"/>
    <n v="13303.2"/>
    <n v="11440.752"/>
    <n v="13303.2"/>
    <n v="1721.2"/>
    <n v="1480.232"/>
    <n v="1721.2"/>
    <s v="Peru Legacy Co."/>
    <s v="Peru"/>
    <x v="45"/>
    <x v="0"/>
    <n v="0.12938240423356787"/>
  </r>
  <r>
    <x v="0"/>
    <x v="1"/>
    <n v="486"/>
    <x v="21"/>
    <n v="27858"/>
    <s v="Hotel Italia"/>
    <d v="2025-07-28T00:00:00"/>
    <d v="2025-07-31T00:00:00"/>
    <s v="HTL"/>
    <x v="4"/>
    <s v="EUR"/>
    <n v="7500"/>
    <n v="7500"/>
    <n v="8700"/>
    <n v="600"/>
    <n v="600"/>
    <n v="696"/>
    <s v="GRAND HOTEL A VILLA FELTRINELLI"/>
    <s v="Italy"/>
    <x v="9"/>
    <x v="0"/>
    <n v="0.08"/>
  </r>
  <r>
    <x v="0"/>
    <x v="1"/>
    <n v="486"/>
    <x v="21"/>
    <n v="24825"/>
    <s v="The Peninsula IST"/>
    <d v="2025-07-31T00:00:00"/>
    <d v="2025-08-03T00:00:00"/>
    <s v="HTL"/>
    <x v="4"/>
    <s v="EUR"/>
    <n v="2824"/>
    <n v="2824"/>
    <n v="3275.8399999999997"/>
    <n v="240"/>
    <n v="240"/>
    <n v="278.39999999999998"/>
    <s v="THE PENINSULA ISTANBUL"/>
    <s v="Turkey"/>
    <x v="9"/>
    <x v="0"/>
    <n v="8.4985835694050993E-2"/>
  </r>
  <r>
    <x v="0"/>
    <x v="1"/>
    <n v="486"/>
    <x v="21"/>
    <n v="25024"/>
    <s v="vuelo MAD NCE"/>
    <d v="2025-07-23T00:00:00"/>
    <d v="2025-07-23T00:00:00"/>
    <s v="VLO"/>
    <x v="2"/>
    <s v="EUR"/>
    <n v="427"/>
    <n v="427"/>
    <n v="495.32"/>
    <n v="0"/>
    <n v="0"/>
    <n v="0"/>
    <s v="Iberia"/>
    <s v="Spain"/>
    <x v="8"/>
    <x v="0"/>
    <n v="0"/>
  </r>
  <r>
    <x v="0"/>
    <x v="1"/>
    <n v="486"/>
    <x v="21"/>
    <n v="25024"/>
    <s v="vuelo MAD NCE"/>
    <d v="2025-07-23T00:00:00"/>
    <d v="2025-07-23T00:00:00"/>
    <s v="VLO"/>
    <x v="2"/>
    <s v="EUR"/>
    <n v="427"/>
    <n v="427"/>
    <n v="495.32"/>
    <n v="0"/>
    <n v="0"/>
    <n v="0"/>
    <s v="Iberia"/>
    <s v="Spain"/>
    <x v="8"/>
    <x v="0"/>
    <n v="0"/>
  </r>
  <r>
    <x v="0"/>
    <x v="1"/>
    <n v="486"/>
    <x v="21"/>
    <n v="24263"/>
    <s v="Vuelos turkish"/>
    <d v="2025-07-31T00:00:00"/>
    <d v="2025-08-07T00:00:00"/>
    <s v="VLO"/>
    <x v="2"/>
    <s v="EUR"/>
    <n v="1125"/>
    <n v="1125"/>
    <n v="1305"/>
    <n v="0"/>
    <n v="0"/>
    <n v="0"/>
    <s v="Turkish Airlines"/>
    <s v="Turkey"/>
    <x v="9"/>
    <x v="0"/>
    <n v="0"/>
  </r>
  <r>
    <x v="0"/>
    <x v="1"/>
    <n v="486"/>
    <x v="21"/>
    <n v="24263"/>
    <s v="Vuelos turkish"/>
    <d v="2025-07-31T00:00:00"/>
    <d v="2025-08-07T00:00:00"/>
    <s v="VLO"/>
    <x v="2"/>
    <s v="EUR"/>
    <n v="1125"/>
    <n v="1125"/>
    <n v="1305"/>
    <n v="0"/>
    <n v="0"/>
    <n v="0"/>
    <s v="Turkish Airlines"/>
    <s v="Turkey"/>
    <x v="9"/>
    <x v="0"/>
    <n v="0"/>
  </r>
  <r>
    <x v="0"/>
    <x v="1"/>
    <n v="486"/>
    <x v="21"/>
    <n v="0"/>
    <s v="VUELOS"/>
    <s v="0000-00-00"/>
    <s v="0000-00-00"/>
    <s v="HPS"/>
    <x v="1"/>
    <s v="EUR"/>
    <n v="210"/>
    <n v="210"/>
    <n v="243.6"/>
    <n v="210"/>
    <n v="210"/>
    <n v="243.6"/>
    <s v="FEES"/>
    <n v="0"/>
    <x v="49"/>
    <x v="3"/>
    <n v="1"/>
  </r>
  <r>
    <x v="0"/>
    <x v="1"/>
    <n v="486"/>
    <x v="21"/>
    <n v="0"/>
    <s v="PLANNING FEE"/>
    <s v="0000-00-00"/>
    <s v="0000-00-00"/>
    <s v="HPS"/>
    <x v="1"/>
    <s v="EUR"/>
    <n v="271.60000000000002"/>
    <n v="271.60000000000002"/>
    <n v="315.05599999999998"/>
    <n v="271.60000000000002"/>
    <n v="271.60000000000002"/>
    <n v="315.05599999999998"/>
    <s v="FEES"/>
    <n v="0"/>
    <x v="49"/>
    <x v="3"/>
    <n v="1"/>
  </r>
  <r>
    <x v="0"/>
    <x v="1"/>
    <n v="486"/>
    <x v="21"/>
    <n v="29154"/>
    <s v="SOF Hotel"/>
    <d v="2025-07-23T00:00:00"/>
    <d v="2025-07-27T00:00:00"/>
    <s v="HTL"/>
    <x v="4"/>
    <s v="EUR"/>
    <n v="10000"/>
    <n v="10000"/>
    <n v="11600"/>
    <n v="854.54"/>
    <n v="854.54"/>
    <n v="991.26639999999986"/>
    <s v="HOTEL LILY OF THE VALLEY"/>
    <s v="France"/>
    <x v="8"/>
    <x v="0"/>
    <n v="8.5453999999999988E-2"/>
  </r>
  <r>
    <x v="0"/>
    <x v="1"/>
    <n v="486"/>
    <x v="21"/>
    <n v="29156"/>
    <s v="NCE - MXP"/>
    <d v="2025-07-27T00:00:00"/>
    <d v="2025-07-27T00:00:00"/>
    <s v="VLO"/>
    <x v="2"/>
    <s v="EUR"/>
    <n v="185"/>
    <n v="185"/>
    <n v="214.6"/>
    <n v="0"/>
    <n v="0"/>
    <n v="0"/>
    <s v="GULF AIR"/>
    <s v="Bahrain"/>
    <x v="9"/>
    <x v="0"/>
    <n v="0"/>
  </r>
  <r>
    <x v="0"/>
    <x v="1"/>
    <n v="486"/>
    <x v="21"/>
    <n v="29156"/>
    <s v="NCE - MXP"/>
    <d v="2025-07-27T00:00:00"/>
    <d v="2025-07-27T00:00:00"/>
    <s v="VLO"/>
    <x v="2"/>
    <s v="EUR"/>
    <n v="185"/>
    <n v="185"/>
    <n v="214.6"/>
    <n v="0"/>
    <n v="0"/>
    <n v="0"/>
    <s v="GULF AIR"/>
    <s v="Bahrain"/>
    <x v="9"/>
    <x v="0"/>
    <n v="0"/>
  </r>
  <r>
    <x v="0"/>
    <x v="1"/>
    <n v="486"/>
    <x v="21"/>
    <n v="29215"/>
    <s v="Hotel Bodrum"/>
    <d v="2025-08-03T00:00:00"/>
    <d v="2025-08-07T00:00:00"/>
    <s v="HTL"/>
    <x v="4"/>
    <s v="EUR"/>
    <n v="5200"/>
    <n v="5200"/>
    <n v="6032"/>
    <n v="520"/>
    <n v="520"/>
    <n v="603.19999999999993"/>
    <s v="MACAKIZI BODRUM"/>
    <s v="Turkey"/>
    <x v="45"/>
    <x v="0"/>
    <n v="9.9999999999999992E-2"/>
  </r>
  <r>
    <x v="0"/>
    <x v="1"/>
    <n v="486"/>
    <x v="21"/>
    <n v="29154"/>
    <s v="Traslados Lily of the Valley"/>
    <d v="2025-07-23T00:00:00"/>
    <d v="2025-08-07T00:00:00"/>
    <s v="TRF"/>
    <x v="5"/>
    <s v="EUR"/>
    <n v="660"/>
    <n v="660"/>
    <n v="765.59999999999991"/>
    <n v="0"/>
    <n v="0"/>
    <n v="0"/>
    <s v="HOTEL LILY OF THE VALLEY"/>
    <s v="France"/>
    <x v="8"/>
    <x v="0"/>
    <n v="0"/>
  </r>
  <r>
    <x v="0"/>
    <x v="1"/>
    <n v="486"/>
    <x v="21"/>
    <n v="25780"/>
    <s v="Traslado Milano"/>
    <d v="2025-07-27T00:00:00"/>
    <d v="2025-07-27T00:00:00"/>
    <s v="TRF"/>
    <x v="5"/>
    <s v="EUR"/>
    <n v="375"/>
    <n v="375"/>
    <n v="434.99999999999994"/>
    <n v="56.25"/>
    <n v="56.25"/>
    <n v="65.25"/>
    <s v="ROLZO"/>
    <s v="United Kingdom"/>
    <x v="9"/>
    <x v="0"/>
    <n v="0.15000000000000002"/>
  </r>
  <r>
    <x v="0"/>
    <x v="1"/>
    <n v="486"/>
    <x v="21"/>
    <n v="25780"/>
    <s v="Traslado Aeropuerto Estambul - The Peninsula Estambul"/>
    <d v="2025-07-31T00:00:00"/>
    <d v="2025-07-31T00:00:00"/>
    <s v="TRF"/>
    <x v="5"/>
    <s v="EUR"/>
    <n v="260"/>
    <n v="260"/>
    <n v="301.59999999999997"/>
    <n v="39"/>
    <n v="39"/>
    <n v="45.239999999999995"/>
    <s v="ROLZO"/>
    <s v="United Kingdom"/>
    <x v="9"/>
    <x v="0"/>
    <n v="0.15"/>
  </r>
  <r>
    <x v="0"/>
    <x v="1"/>
    <n v="486"/>
    <x v="21"/>
    <n v="25780"/>
    <s v="Traslado The Peninsula Estambul - Aeropuerto Estambul"/>
    <d v="2025-07-31T00:00:00"/>
    <d v="2025-07-31T00:00:00"/>
    <s v="TRF"/>
    <x v="5"/>
    <s v="EUR"/>
    <n v="260"/>
    <n v="260"/>
    <n v="301.59999999999997"/>
    <n v="39"/>
    <n v="39"/>
    <n v="45.239999999999995"/>
    <s v="ROLZO"/>
    <s v="United Kingdom"/>
    <x v="9"/>
    <x v="0"/>
    <n v="0.15"/>
  </r>
  <r>
    <x v="0"/>
    <x v="1"/>
    <n v="486"/>
    <x v="21"/>
    <n v="27858"/>
    <s v="TRASLADOS VILLA FELTRINELLI - MILANO"/>
    <d v="2025-07-28T00:00:00"/>
    <d v="2025-07-31T00:00:00"/>
    <s v="TRF"/>
    <x v="5"/>
    <s v="EUR"/>
    <n v="1350"/>
    <n v="1350"/>
    <n v="1566"/>
    <n v="0"/>
    <n v="0"/>
    <n v="0"/>
    <s v="GRAND HOTEL A VILLA FELTRINELLI"/>
    <s v="Italy"/>
    <x v="9"/>
    <x v="0"/>
    <n v="0"/>
  </r>
  <r>
    <x v="0"/>
    <x v="1"/>
    <n v="486"/>
    <x v="21"/>
    <n v="30984"/>
    <s v="traslados en madrid"/>
    <d v="2025-07-23T00:00:00"/>
    <d v="2025-08-07T00:00:00"/>
    <s v="TRF"/>
    <x v="5"/>
    <s v="EUR"/>
    <n v="433.4"/>
    <n v="433.4"/>
    <n v="502.74399999999991"/>
    <n v="0"/>
    <n v="0"/>
    <n v="0"/>
    <s v="Limouxine"/>
    <s v="Spain"/>
    <x v="8"/>
    <x v="0"/>
    <n v="0"/>
  </r>
  <r>
    <x v="0"/>
    <x v="1"/>
    <n v="486"/>
    <x v="21"/>
    <n v="25780"/>
    <s v="extra de rolzo + upgrade coche"/>
    <d v="2025-07-23T00:00:00"/>
    <d v="2025-08-07T00:00:00"/>
    <s v="TRF"/>
    <x v="5"/>
    <s v="EUR"/>
    <n v="60"/>
    <n v="60"/>
    <n v="69.599999999999994"/>
    <n v="0"/>
    <n v="0"/>
    <n v="0"/>
    <s v="ROLZO"/>
    <s v="United Kingdom"/>
    <x v="8"/>
    <x v="0"/>
    <n v="0"/>
  </r>
  <r>
    <x v="1"/>
    <x v="1"/>
    <n v="487"/>
    <x v="22"/>
    <n v="28934"/>
    <s v="TE SANCHE RIVAS ALONSO MR"/>
    <d v="2025-07-08T00:00:00"/>
    <s v="0000-00-00"/>
    <s v="VLO"/>
    <x v="2"/>
    <s v="USD"/>
    <n v="747.12"/>
    <n v="642.52319999999997"/>
    <n v="747.12"/>
    <n v="12.1"/>
    <n v="10.405999999999999"/>
    <n v="12.1"/>
    <s v="F1S USA"/>
    <s v="United States"/>
    <x v="20"/>
    <x v="0"/>
    <n v="1.6195524146054182E-2"/>
  </r>
  <r>
    <x v="1"/>
    <x v="1"/>
    <n v="487"/>
    <x v="22"/>
    <n v="28934"/>
    <s v="ME SANCHE RIVAS ALONSO MR"/>
    <d v="2025-07-07T00:00:00"/>
    <s v="0000-00-00"/>
    <s v="VLO"/>
    <x v="2"/>
    <s v="USD"/>
    <n v="36.4"/>
    <n v="31.303999999999998"/>
    <n v="36.4"/>
    <n v="0"/>
    <n v="0"/>
    <n v="0"/>
    <s v="F1S USA"/>
    <s v="United States"/>
    <x v="20"/>
    <x v="0"/>
    <n v="0"/>
  </r>
  <r>
    <x v="1"/>
    <x v="1"/>
    <n v="487"/>
    <x v="22"/>
    <n v="28934"/>
    <s v="ME SANCHE RIVAS ALONSO MR"/>
    <d v="2025-07-07T00:00:00"/>
    <s v="0000-00-00"/>
    <s v="VLO"/>
    <x v="2"/>
    <s v="USD"/>
    <n v="25"/>
    <n v="21.5"/>
    <n v="25"/>
    <n v="0"/>
    <n v="0"/>
    <n v="0"/>
    <s v="F1S USA"/>
    <s v="United States"/>
    <x v="20"/>
    <x v="0"/>
    <n v="0"/>
  </r>
  <r>
    <x v="1"/>
    <x v="1"/>
    <n v="487"/>
    <x v="22"/>
    <n v="28934"/>
    <s v="TE SANCHE DEL HOYO PABLO MR"/>
    <d v="2025-07-08T00:00:00"/>
    <s v="0000-00-00"/>
    <s v="VLO"/>
    <x v="2"/>
    <s v="USD"/>
    <n v="944.72"/>
    <n v="812.45920000000001"/>
    <n v="944.72"/>
    <n v="15.9"/>
    <n v="13.673999999999999"/>
    <n v="15.9"/>
    <s v="F1S USA"/>
    <s v="United States"/>
    <x v="20"/>
    <x v="0"/>
    <n v="1.6830383605724447E-2"/>
  </r>
  <r>
    <x v="1"/>
    <x v="1"/>
    <n v="487"/>
    <x v="22"/>
    <n v="28934"/>
    <s v="TE RIVAS CAPDEVIELLE MARIA GUADALUPE MRS"/>
    <d v="2025-07-08T00:00:00"/>
    <s v="0000-00-00"/>
    <s v="VLO"/>
    <x v="2"/>
    <s v="USD"/>
    <n v="944.72"/>
    <n v="812.45920000000001"/>
    <n v="944.72"/>
    <n v="15.9"/>
    <n v="13.673999999999999"/>
    <n v="15.9"/>
    <s v="F1S USA"/>
    <s v="United States"/>
    <x v="20"/>
    <x v="0"/>
    <n v="1.6830383605724447E-2"/>
  </r>
  <r>
    <x v="1"/>
    <x v="1"/>
    <n v="487"/>
    <x v="22"/>
    <n v="0"/>
    <s v="TKT FEE PAUL SANCHEX3"/>
    <d v="2025-07-08T00:00:00"/>
    <s v="0000-00-00"/>
    <s v="HPS"/>
    <x v="1"/>
    <s v="USD"/>
    <n v="105"/>
    <n v="90.3"/>
    <n v="105"/>
    <n v="105"/>
    <n v="90.3"/>
    <n v="105"/>
    <s v="FEES"/>
    <n v="0"/>
    <x v="20"/>
    <x v="0"/>
    <n v="1"/>
  </r>
  <r>
    <x v="1"/>
    <x v="1"/>
    <n v="487"/>
    <x v="22"/>
    <n v="28934"/>
    <s v="TE SANCHE DEL HOYO PABLO MR"/>
    <d v="2025-07-14T00:00:00"/>
    <s v="0000-00-00"/>
    <s v="VLO"/>
    <x v="2"/>
    <s v="USD"/>
    <n v="2404.15"/>
    <n v="2067.569"/>
    <n v="2404.15"/>
    <n v="418.68"/>
    <n v="360.06479999999999"/>
    <n v="418.68"/>
    <s v="F1S USA"/>
    <s v="United States"/>
    <x v="5"/>
    <x v="0"/>
    <n v="0.1741488675831375"/>
  </r>
  <r>
    <x v="1"/>
    <x v="1"/>
    <n v="487"/>
    <x v="22"/>
    <n v="27301"/>
    <s v="TKT RIVAS CAPDEVIELLE/MARIA GUADALUPE"/>
    <d v="2025-07-14T00:00:00"/>
    <d v="2025-07-14T00:00:00"/>
    <s v="VLO"/>
    <x v="2"/>
    <s v="USD"/>
    <n v="1035"/>
    <n v="890.1"/>
    <n v="1035"/>
    <n v="0"/>
    <n v="0"/>
    <n v="0"/>
    <s v="TURISMO EX MAR, S.A. DE C.V."/>
    <s v="Mexico"/>
    <x v="5"/>
    <x v="0"/>
    <n v="0"/>
  </r>
  <r>
    <x v="1"/>
    <x v="1"/>
    <n v="487"/>
    <x v="22"/>
    <n v="27301"/>
    <s v="TKT SANCHE RIVAS ALONSO"/>
    <d v="2025-07-14T00:00:00"/>
    <d v="2025-07-14T00:00:00"/>
    <s v="VLO"/>
    <x v="2"/>
    <s v="USD"/>
    <n v="1035"/>
    <n v="890.1"/>
    <n v="1035"/>
    <n v="0"/>
    <n v="0"/>
    <n v="0"/>
    <s v="TURISMO EX MAR, S.A. DE C.V."/>
    <s v="Mexico"/>
    <x v="5"/>
    <x v="0"/>
    <n v="0"/>
  </r>
  <r>
    <x v="1"/>
    <x v="1"/>
    <n v="487"/>
    <x v="22"/>
    <n v="27301"/>
    <s v="TKT SANCHE RIVAS ANDREA"/>
    <d v="2025-07-14T00:00:00"/>
    <d v="2025-07-14T00:00:00"/>
    <s v="VLO"/>
    <x v="2"/>
    <s v="USD"/>
    <n v="1035"/>
    <n v="890.1"/>
    <n v="1035"/>
    <n v="0"/>
    <n v="0"/>
    <n v="0"/>
    <s v="TURISMO EX MAR, S.A. DE C.V."/>
    <s v="Mexico"/>
    <x v="5"/>
    <x v="0"/>
    <n v="0"/>
  </r>
  <r>
    <x v="1"/>
    <x v="1"/>
    <n v="487"/>
    <x v="22"/>
    <n v="27301"/>
    <s v="TKT SANCHE RIVAS PAUL"/>
    <d v="2025-07-14T00:00:00"/>
    <d v="2025-07-14T00:00:00"/>
    <s v="VLO"/>
    <x v="2"/>
    <s v="USD"/>
    <n v="1035"/>
    <n v="890.1"/>
    <n v="1035"/>
    <n v="0"/>
    <n v="0"/>
    <n v="0"/>
    <s v="TURISMO EX MAR, S.A. DE C.V."/>
    <s v="Mexico"/>
    <x v="5"/>
    <x v="0"/>
    <n v="0"/>
  </r>
  <r>
    <x v="1"/>
    <x v="1"/>
    <n v="487"/>
    <x v="22"/>
    <n v="27301"/>
    <s v="ME RIVAS CAPDEVIELLE/MARIA GUADALUPE"/>
    <d v="2025-07-14T00:00:00"/>
    <d v="2025-07-14T00:00:00"/>
    <s v="VLO"/>
    <x v="2"/>
    <s v="USD"/>
    <n v="37"/>
    <n v="31.82"/>
    <n v="37"/>
    <n v="0"/>
    <n v="0"/>
    <n v="0"/>
    <s v="TURISMO EX MAR, S.A. DE C.V."/>
    <s v="Mexico"/>
    <x v="5"/>
    <x v="0"/>
    <n v="0"/>
  </r>
  <r>
    <x v="1"/>
    <x v="1"/>
    <n v="487"/>
    <x v="22"/>
    <n v="27301"/>
    <s v="ME SANCHE RIVAS ANDREA"/>
    <d v="2025-07-14T00:00:00"/>
    <d v="2025-07-14T00:00:00"/>
    <s v="VLO"/>
    <x v="2"/>
    <s v="USD"/>
    <n v="37"/>
    <n v="31.82"/>
    <n v="37"/>
    <n v="0"/>
    <n v="0"/>
    <n v="0"/>
    <s v="TURISMO EX MAR, S.A. DE C.V."/>
    <s v="Mexico"/>
    <x v="5"/>
    <x v="0"/>
    <n v="0"/>
  </r>
  <r>
    <x v="1"/>
    <x v="1"/>
    <n v="487"/>
    <x v="22"/>
    <n v="27301"/>
    <s v="ME SANCHE RIVAS PAUL"/>
    <d v="2025-07-14T00:00:00"/>
    <d v="2025-07-14T00:00:00"/>
    <s v="VLO"/>
    <x v="2"/>
    <s v="USD"/>
    <n v="37"/>
    <n v="31.82"/>
    <n v="37"/>
    <n v="0"/>
    <n v="0"/>
    <n v="0"/>
    <s v="TURISMO EX MAR, S.A. DE C.V."/>
    <s v="Mexico"/>
    <x v="5"/>
    <x v="0"/>
    <n v="0"/>
  </r>
  <r>
    <x v="1"/>
    <x v="1"/>
    <n v="487"/>
    <x v="22"/>
    <n v="27301"/>
    <s v="ME RIVAS CAPDEVIELLE MARIA GUADALUPE"/>
    <d v="2025-07-14T00:00:00"/>
    <d v="2025-07-14T00:00:00"/>
    <s v="VLO"/>
    <x v="2"/>
    <s v="USD"/>
    <n v="25"/>
    <n v="21.5"/>
    <n v="25"/>
    <n v="0"/>
    <n v="0"/>
    <n v="0"/>
    <s v="TURISMO EX MAR, S.A. DE C.V."/>
    <s v="Mexico"/>
    <x v="5"/>
    <x v="0"/>
    <n v="0"/>
  </r>
  <r>
    <x v="1"/>
    <x v="1"/>
    <n v="487"/>
    <x v="22"/>
    <n v="27301"/>
    <s v="ME SANCHE RIVAS ANDREA"/>
    <d v="2025-07-14T00:00:00"/>
    <d v="2025-07-14T00:00:00"/>
    <s v="VLO"/>
    <x v="2"/>
    <s v="USD"/>
    <n v="25"/>
    <n v="21.5"/>
    <n v="25"/>
    <n v="0"/>
    <n v="0"/>
    <n v="0"/>
    <s v="TURISMO EX MAR, S.A. DE C.V."/>
    <s v="Mexico"/>
    <x v="5"/>
    <x v="0"/>
    <n v="0"/>
  </r>
  <r>
    <x v="1"/>
    <x v="1"/>
    <n v="487"/>
    <x v="22"/>
    <n v="27301"/>
    <s v="ME SANCHE RIVAS PAUL"/>
    <d v="2025-07-14T00:00:00"/>
    <d v="2025-07-14T00:00:00"/>
    <s v="VLO"/>
    <x v="2"/>
    <s v="USD"/>
    <n v="25"/>
    <n v="21.5"/>
    <n v="25"/>
    <n v="0"/>
    <n v="0"/>
    <n v="0"/>
    <s v="TURISMO EX MAR, S.A. DE C.V."/>
    <s v="Mexico"/>
    <x v="5"/>
    <x v="0"/>
    <n v="0"/>
  </r>
  <r>
    <x v="1"/>
    <x v="1"/>
    <n v="487"/>
    <x v="22"/>
    <n v="27301"/>
    <s v="ME SANCHE RIVAS ALONSO"/>
    <d v="2025-07-14T00:00:00"/>
    <d v="2025-07-14T00:00:00"/>
    <s v="VLO"/>
    <x v="2"/>
    <s v="USD"/>
    <n v="25"/>
    <n v="21.5"/>
    <n v="25"/>
    <n v="0"/>
    <n v="0"/>
    <n v="0"/>
    <s v="TURISMO EX MAR, S.A. DE C.V."/>
    <s v="Mexico"/>
    <x v="5"/>
    <x v="0"/>
    <n v="0"/>
  </r>
  <r>
    <x v="1"/>
    <x v="1"/>
    <n v="487"/>
    <x v="22"/>
    <n v="0"/>
    <s v="TKT FEE X2"/>
    <d v="2025-07-07T00:00:00"/>
    <d v="2025-07-14T00:00:00"/>
    <s v="HPS"/>
    <x v="1"/>
    <s v="USD"/>
    <n v="70"/>
    <n v="60.199999999999996"/>
    <n v="70"/>
    <n v="70"/>
    <n v="60.199999999999996"/>
    <n v="70"/>
    <s v="FEES"/>
    <n v="0"/>
    <x v="20"/>
    <x v="0"/>
    <n v="1"/>
  </r>
  <r>
    <x v="0"/>
    <x v="1"/>
    <n v="488"/>
    <x v="21"/>
    <n v="24811"/>
    <s v="DMC Nordic Luxury"/>
    <d v="2025-12-21T00:00:00"/>
    <d v="2025-12-27T00:00:00"/>
    <s v="HTL"/>
    <x v="4"/>
    <s v="EUR"/>
    <n v="68221.3"/>
    <n v="68221.3"/>
    <n v="79136.707999999999"/>
    <n v="12491.3"/>
    <n v="12491.3"/>
    <n v="14489.907999999998"/>
    <s v="NORDIC LUXURY"/>
    <s v="Iceland"/>
    <x v="1"/>
    <x v="0"/>
    <n v="0.18309970639668252"/>
  </r>
  <r>
    <x v="0"/>
    <x v="1"/>
    <n v="488"/>
    <x v="21"/>
    <n v="27447"/>
    <s v="VUELOS BUSINESS"/>
    <d v="2025-12-21T00:00:00"/>
    <d v="2025-12-27T00:00:00"/>
    <s v="VLO"/>
    <x v="2"/>
    <s v="EUR"/>
    <n v="1553"/>
    <n v="1553"/>
    <n v="1801.4799999999998"/>
    <n v="0"/>
    <n v="0"/>
    <n v="0"/>
    <s v="FINNAIR"/>
    <s v="Finland"/>
    <x v="1"/>
    <x v="0"/>
    <n v="0"/>
  </r>
  <r>
    <x v="0"/>
    <x v="1"/>
    <n v="488"/>
    <x v="21"/>
    <n v="27447"/>
    <s v="VUELOS BUSINESS"/>
    <d v="2025-12-21T00:00:00"/>
    <d v="2025-12-27T00:00:00"/>
    <s v="VLO"/>
    <x v="2"/>
    <s v="EUR"/>
    <n v="1553"/>
    <n v="1553"/>
    <n v="1801.4799999999998"/>
    <n v="0"/>
    <n v="0"/>
    <n v="0"/>
    <s v="FINNAIR"/>
    <s v="Finland"/>
    <x v="1"/>
    <x v="0"/>
    <n v="0"/>
  </r>
  <r>
    <x v="0"/>
    <x v="1"/>
    <n v="488"/>
    <x v="21"/>
    <n v="27447"/>
    <s v="VUELOS BUSINESS"/>
    <d v="2025-12-21T00:00:00"/>
    <d v="2025-12-27T00:00:00"/>
    <s v="VLO"/>
    <x v="2"/>
    <s v="EUR"/>
    <n v="1553"/>
    <n v="1553"/>
    <n v="1801.4799999999998"/>
    <n v="0"/>
    <n v="0"/>
    <n v="0"/>
    <s v="FINNAIR"/>
    <s v="Finland"/>
    <x v="1"/>
    <x v="0"/>
    <n v="0"/>
  </r>
  <r>
    <x v="0"/>
    <x v="1"/>
    <n v="488"/>
    <x v="21"/>
    <n v="0"/>
    <s v="honorarios vuelos"/>
    <s v="0000-00-00"/>
    <s v="0000-00-00"/>
    <s v="HPS"/>
    <x v="1"/>
    <s v="EUR"/>
    <n v="105"/>
    <n v="105"/>
    <n v="121.8"/>
    <n v="105"/>
    <n v="105"/>
    <n v="121.8"/>
    <s v="FEES"/>
    <n v="0"/>
    <x v="49"/>
    <x v="3"/>
    <n v="1"/>
  </r>
  <r>
    <x v="0"/>
    <x v="1"/>
    <n v="488"/>
    <x v="21"/>
    <n v="25857"/>
    <s v="regalos"/>
    <d v="2025-12-21T00:00:00"/>
    <d v="2025-12-27T00:00:00"/>
    <s v="OTR"/>
    <x v="3"/>
    <s v="EUR"/>
    <n v="408"/>
    <n v="408"/>
    <n v="473.28"/>
    <n v="0"/>
    <n v="0"/>
    <n v="0"/>
    <s v="GANNET"/>
    <s v="United States"/>
    <x v="1"/>
    <x v="0"/>
    <n v="0"/>
  </r>
  <r>
    <x v="0"/>
    <x v="1"/>
    <n v="488"/>
    <x v="21"/>
    <n v="30984"/>
    <s v="traslados madrid"/>
    <d v="2025-12-21T00:00:00"/>
    <d v="2025-12-27T00:00:00"/>
    <s v="TRF"/>
    <x v="5"/>
    <s v="EUR"/>
    <n v="282.7"/>
    <n v="282.7"/>
    <n v="327.93199999999996"/>
    <n v="0"/>
    <n v="0"/>
    <n v="0"/>
    <s v="Limouxine"/>
    <s v="Spain"/>
    <x v="1"/>
    <x v="0"/>
    <n v="0"/>
  </r>
  <r>
    <x v="1"/>
    <x v="1"/>
    <n v="489"/>
    <x v="16"/>
    <n v="28934"/>
    <s v="Vuelo MAD-VCE-LIN-MAD/Jose Luis Acuña"/>
    <d v="2025-09-06T00:00:00"/>
    <s v="0000-00-00"/>
    <s v="VLO"/>
    <x v="2"/>
    <s v="USD"/>
    <n v="682"/>
    <n v="586.52"/>
    <n v="682"/>
    <n v="0"/>
    <n v="0"/>
    <n v="0"/>
    <s v="F1S USA"/>
    <s v="United States"/>
    <x v="19"/>
    <x v="0"/>
    <n v="0"/>
  </r>
  <r>
    <x v="1"/>
    <x v="1"/>
    <n v="489"/>
    <x v="16"/>
    <n v="28934"/>
    <s v="Vuelo MAD-VCE-LIN-MAD/Verónica Acuña"/>
    <d v="2025-09-06T00:00:00"/>
    <s v="0000-00-00"/>
    <s v="VLO"/>
    <x v="2"/>
    <s v="USD"/>
    <n v="682"/>
    <n v="586.52"/>
    <n v="682"/>
    <n v="0"/>
    <n v="0"/>
    <n v="0"/>
    <s v="F1S USA"/>
    <s v="United States"/>
    <x v="19"/>
    <x v="0"/>
    <n v="0"/>
  </r>
  <r>
    <x v="1"/>
    <x v="1"/>
    <n v="489"/>
    <x v="16"/>
    <n v="28934"/>
    <s v="EMD MAD-VCE-LIN-MAD/Jose Luis Acuña"/>
    <d v="2025-09-01T00:00:00"/>
    <d v="2025-09-25T00:00:00"/>
    <s v="VLO"/>
    <x v="2"/>
    <s v="USD"/>
    <n v="47.1"/>
    <n v="40.506"/>
    <n v="47.1"/>
    <n v="0"/>
    <n v="0"/>
    <n v="0"/>
    <s v="F1S USA"/>
    <s v="United States"/>
    <x v="19"/>
    <x v="0"/>
    <n v="0"/>
  </r>
  <r>
    <x v="1"/>
    <x v="1"/>
    <n v="489"/>
    <x v="16"/>
    <n v="28934"/>
    <s v="EMD MAD-VCE-LIN-MAD/Verónica Acuña"/>
    <d v="2025-09-01T00:00:00"/>
    <d v="2025-09-25T00:00:00"/>
    <s v="VLO"/>
    <x v="2"/>
    <s v="USD"/>
    <n v="47.1"/>
    <n v="40.506"/>
    <n v="47.1"/>
    <n v="0"/>
    <n v="0"/>
    <n v="0"/>
    <s v="F1S USA"/>
    <s v="United States"/>
    <x v="19"/>
    <x v="0"/>
    <n v="0"/>
  </r>
  <r>
    <x v="1"/>
    <x v="1"/>
    <n v="489"/>
    <x v="16"/>
    <n v="0"/>
    <s v="Fee de emisión OVAZJX"/>
    <s v="0000-00-00"/>
    <s v="0000-00-00"/>
    <s v="HPS"/>
    <x v="1"/>
    <s v="USD"/>
    <n v="70"/>
    <n v="60.199999999999996"/>
    <n v="70"/>
    <n v="70"/>
    <n v="60.199999999999996"/>
    <n v="70"/>
    <s v="FEES"/>
    <n v="0"/>
    <x v="49"/>
    <x v="3"/>
    <n v="1"/>
  </r>
  <r>
    <x v="1"/>
    <x v="1"/>
    <n v="489"/>
    <x v="16"/>
    <n v="25363"/>
    <s v="Estadia Madrid"/>
    <d v="2025-09-01T00:00:00"/>
    <d v="2025-09-06T00:00:00"/>
    <s v="HTL"/>
    <x v="4"/>
    <s v="USD"/>
    <n v="6712.26"/>
    <n v="5772.5436"/>
    <n v="6712.26"/>
    <n v="716.8"/>
    <n v="616.44799999999998"/>
    <n v="716.8"/>
    <s v="ROSEWOOD VILLA MAGNA"/>
    <s v="Spain"/>
    <x v="19"/>
    <x v="0"/>
    <n v="0.10678966547779734"/>
  </r>
  <r>
    <x v="1"/>
    <x v="1"/>
    <n v="489"/>
    <x v="16"/>
    <n v="23527"/>
    <s v="Estadia Milan"/>
    <d v="2025-09-09T00:00:00"/>
    <d v="2025-09-13T00:00:00"/>
    <s v="HTL"/>
    <x v="4"/>
    <s v="USD"/>
    <n v="10460.450000000001"/>
    <n v="8995.987000000001"/>
    <n v="10460.450000000001"/>
    <n v="935.41"/>
    <n v="804.45259999999996"/>
    <n v="935.41"/>
    <s v="PORTRAIT MILANO HOTEL LUNGARNO COLLECTION"/>
    <s v="Italy"/>
    <x v="27"/>
    <x v="0"/>
    <n v="8.942349516512195E-2"/>
  </r>
  <r>
    <x v="1"/>
    <x v="1"/>
    <n v="489"/>
    <x v="16"/>
    <n v="25799"/>
    <s v="Estadia Portofino"/>
    <d v="2025-09-13T00:00:00"/>
    <d v="2025-09-17T00:00:00"/>
    <s v="HTL"/>
    <x v="4"/>
    <s v="USD"/>
    <n v="25348.6"/>
    <n v="21799.795999999998"/>
    <n v="25348.6"/>
    <n v="2035.56"/>
    <n v="1750.5816"/>
    <n v="2035.56"/>
    <s v="SPLENDIDO MARE, A BELMOND HOTEL, PORTOFINO"/>
    <s v="Italy"/>
    <x v="27"/>
    <x v="0"/>
    <n v="8.0302659712962451E-2"/>
  </r>
  <r>
    <x v="1"/>
    <x v="1"/>
    <n v="489"/>
    <x v="16"/>
    <n v="25363"/>
    <s v="Estadia Madrid"/>
    <d v="2025-09-17T00:00:00"/>
    <d v="2025-09-19T00:00:00"/>
    <s v="HTL"/>
    <x v="4"/>
    <s v="USD"/>
    <n v="3337.72"/>
    <n v="2870.4391999999998"/>
    <n v="3337.72"/>
    <n v="405.15"/>
    <n v="348.42899999999997"/>
    <n v="405.15"/>
    <s v="ROSEWOOD VILLA MAGNA"/>
    <s v="Spain"/>
    <x v="51"/>
    <x v="0"/>
    <n v="0.12138525700178565"/>
  </r>
  <r>
    <x v="1"/>
    <x v="1"/>
    <n v="489"/>
    <x v="16"/>
    <n v="25363"/>
    <s v="Estadia Madrid"/>
    <d v="2025-09-23T00:00:00"/>
    <d v="2025-09-25T00:00:00"/>
    <s v="HTL"/>
    <x v="4"/>
    <s v="USD"/>
    <n v="3337.72"/>
    <n v="2870.4391999999998"/>
    <n v="3337.72"/>
    <n v="0"/>
    <n v="0"/>
    <n v="0"/>
    <s v="ROSEWOOD VILLA MAGNA"/>
    <s v="Spain"/>
    <x v="26"/>
    <x v="0"/>
    <n v="0"/>
  </r>
  <r>
    <x v="1"/>
    <x v="1"/>
    <n v="489"/>
    <x v="16"/>
    <n v="24236"/>
    <s v="Servicios en Italia"/>
    <d v="2025-09-06T00:00:00"/>
    <d v="2025-09-17T00:00:00"/>
    <s v="PKT"/>
    <x v="0"/>
    <s v="USD"/>
    <n v="9172.58"/>
    <n v="7888.4187999999995"/>
    <n v="9172.58"/>
    <n v="1376.4"/>
    <n v="1183.704"/>
    <n v="1376.4"/>
    <s v="Privilege Italia SRL"/>
    <s v="Italy"/>
    <x v="19"/>
    <x v="0"/>
    <n v="0.1500559275580044"/>
  </r>
  <r>
    <x v="1"/>
    <x v="1"/>
    <n v="489"/>
    <x v="16"/>
    <n v="24490"/>
    <s v="Servicio de llegada y salida Aeropuerto"/>
    <d v="2025-09-01T00:00:00"/>
    <d v="2025-09-25T00:00:00"/>
    <s v="OTR"/>
    <x v="3"/>
    <s v="USD"/>
    <n v="4745.43"/>
    <n v="4081.0698000000002"/>
    <n v="4745.43"/>
    <n v="810.5"/>
    <n v="697.03"/>
    <n v="810.5"/>
    <s v="WELL COM AIR"/>
    <s v="France"/>
    <x v="19"/>
    <x v="0"/>
    <n v="0.17079590258417043"/>
  </r>
  <r>
    <x v="1"/>
    <x v="1"/>
    <n v="489"/>
    <x v="16"/>
    <n v="30694"/>
    <s v="Estadia Dolomitas"/>
    <d v="2025-09-06T00:00:00"/>
    <d v="2025-09-09T00:00:00"/>
    <s v="HTL"/>
    <x v="4"/>
    <s v="USD"/>
    <n v="6167.13"/>
    <n v="5303.7317999999996"/>
    <n v="6167.13"/>
    <n v="668"/>
    <n v="574.48"/>
    <n v="668"/>
    <s v="AMAN ROSA ALPINA"/>
    <s v="Italy"/>
    <x v="19"/>
    <x v="0"/>
    <n v="0.10831618597305391"/>
  </r>
  <r>
    <x v="1"/>
    <x v="1"/>
    <n v="489"/>
    <x v="16"/>
    <n v="25780"/>
    <s v="Traslado Rosewood Villa Magna - Aeropuerto Adolfo Suárez"/>
    <d v="2025-09-06T00:00:00"/>
    <d v="2025-09-06T00:00:00"/>
    <s v="TRF"/>
    <x v="5"/>
    <s v="USD"/>
    <n v="149.31"/>
    <n v="128.4066"/>
    <n v="149.31"/>
    <n v="22.55"/>
    <n v="19.393000000000001"/>
    <n v="22.55"/>
    <s v="ROLZO"/>
    <s v="United Kingdom"/>
    <x v="19"/>
    <x v="0"/>
    <n v="0.15102806242046748"/>
  </r>
  <r>
    <x v="1"/>
    <x v="1"/>
    <n v="489"/>
    <x v="16"/>
    <n v="25780"/>
    <s v="Traslado Aeropuerto Adolfo Suárez - Rosewood Villa Magna"/>
    <d v="2025-09-17T00:00:00"/>
    <d v="2025-09-17T00:00:00"/>
    <s v="TRF"/>
    <x v="5"/>
    <s v="USD"/>
    <n v="149.31"/>
    <n v="128.4066"/>
    <n v="149.31"/>
    <n v="22.55"/>
    <n v="19.393000000000001"/>
    <n v="22.55"/>
    <s v="ROLZO"/>
    <s v="United Kingdom"/>
    <x v="51"/>
    <x v="0"/>
    <n v="0.15102806242046748"/>
  </r>
  <r>
    <x v="1"/>
    <x v="1"/>
    <n v="489"/>
    <x v="16"/>
    <n v="25780"/>
    <s v="Traslado Rosewood Villa Magna - Chamartín"/>
    <d v="2025-09-19T00:00:00"/>
    <d v="2025-09-19T00:00:00"/>
    <s v="TRF"/>
    <x v="5"/>
    <s v="USD"/>
    <n v="96.98"/>
    <n v="83.402799999999999"/>
    <n v="96.98"/>
    <n v="14.75"/>
    <n v="12.685"/>
    <n v="14.75"/>
    <s v="ROLZO"/>
    <s v="United Kingdom"/>
    <x v="51"/>
    <x v="0"/>
    <n v="0.15209321509589604"/>
  </r>
  <r>
    <x v="1"/>
    <x v="1"/>
    <n v="489"/>
    <x v="16"/>
    <n v="25780"/>
    <s v="Traslado Chamartín - Rosewood Villa Magna"/>
    <d v="2025-09-23T00:00:00"/>
    <d v="2025-09-23T00:00:00"/>
    <s v="TRF"/>
    <x v="5"/>
    <s v="USD"/>
    <n v="96.98"/>
    <n v="83.402799999999999"/>
    <n v="96.98"/>
    <n v="14.75"/>
    <n v="12.685"/>
    <n v="14.75"/>
    <s v="ROLZO"/>
    <s v="United Kingdom"/>
    <x v="26"/>
    <x v="0"/>
    <n v="0.15209321509589604"/>
  </r>
  <r>
    <x v="1"/>
    <x v="1"/>
    <n v="489"/>
    <x v="16"/>
    <n v="0"/>
    <s v="Sobrecomisión"/>
    <d v="2025-09-01T00:00:00"/>
    <d v="2025-09-25T00:00:00"/>
    <s v="HPS"/>
    <x v="1"/>
    <s v="USD"/>
    <n v="362.5"/>
    <n v="311.75"/>
    <n v="362.5"/>
    <n v="362.5"/>
    <n v="311.75"/>
    <n v="362.5"/>
    <s v="FEES"/>
    <n v="0"/>
    <x v="19"/>
    <x v="0"/>
    <n v="1"/>
  </r>
  <r>
    <x v="1"/>
    <x v="1"/>
    <n v="489"/>
    <x v="16"/>
    <n v="25363"/>
    <s v="Estadia Madrid"/>
    <d v="2025-09-01T00:00:00"/>
    <d v="2025-09-25T00:00:00"/>
    <s v="HTL"/>
    <x v="4"/>
    <s v="USD"/>
    <n v="4077.2"/>
    <n v="3506.3919999999998"/>
    <n v="4077.2"/>
    <n v="407.72"/>
    <n v="350.63920000000002"/>
    <n v="407.72"/>
    <s v="ROSEWOOD VILLA MAGNA"/>
    <s v="Spain"/>
    <x v="19"/>
    <x v="0"/>
    <n v="0.1"/>
  </r>
  <r>
    <x v="1"/>
    <x v="1"/>
    <n v="490"/>
    <x v="28"/>
    <n v="29220"/>
    <s v="Falsled Kor"/>
    <d v="2025-07-27T00:00:00"/>
    <d v="2025-07-29T00:00:00"/>
    <s v="HTL"/>
    <x v="4"/>
    <s v="USD"/>
    <n v="2648"/>
    <n v="2277.2799999999997"/>
    <n v="2648"/>
    <n v="264.8"/>
    <n v="227.72800000000001"/>
    <n v="264.8"/>
    <s v="FALSLED KRO RELAIS AND CHATEAUX"/>
    <s v="Denmark"/>
    <x v="9"/>
    <x v="0"/>
    <n v="0.1"/>
  </r>
  <r>
    <x v="1"/>
    <x v="1"/>
    <n v="491"/>
    <x v="28"/>
    <n v="27238"/>
    <s v="Ett Hem"/>
    <d v="2025-07-29T00:00:00"/>
    <d v="2025-08-01T00:00:00"/>
    <s v="HTL"/>
    <x v="4"/>
    <s v="USD"/>
    <n v="5691"/>
    <n v="4894.26"/>
    <n v="5691"/>
    <n v="464.61"/>
    <n v="399.56459999999998"/>
    <n v="464.61"/>
    <s v="ETT HEM"/>
    <s v="Sweden"/>
    <x v="9"/>
    <x v="0"/>
    <n v="8.1639430680021094E-2"/>
  </r>
  <r>
    <x v="1"/>
    <x v="1"/>
    <n v="492"/>
    <x v="20"/>
    <n v="27721"/>
    <s v="vuelo mex par mex"/>
    <d v="2025-07-10T00:00:00"/>
    <d v="2025-07-15T00:00:00"/>
    <s v="VLO"/>
    <x v="2"/>
    <s v="MXN"/>
    <n v="84307"/>
    <n v="4046.7359999999999"/>
    <n v="4721.192"/>
    <n v="0"/>
    <n v="0"/>
    <n v="0"/>
    <s v="TURISMO EXMAR"/>
    <s v="Mexico"/>
    <x v="20"/>
    <x v="0"/>
    <n v="0"/>
  </r>
  <r>
    <x v="1"/>
    <x v="1"/>
    <n v="492"/>
    <x v="20"/>
    <n v="0"/>
    <s v="EMISION DE BOLETO"/>
    <d v="2025-07-10T00:00:00"/>
    <d v="2025-07-15T00:00:00"/>
    <s v="HPS"/>
    <x v="1"/>
    <s v="MXN"/>
    <n v="746.78"/>
    <n v="35.845439999999996"/>
    <n v="41.819679999999998"/>
    <n v="746.78"/>
    <n v="35.845439999999996"/>
    <n v="41.819679999999998"/>
    <s v="FEES"/>
    <n v="0"/>
    <x v="20"/>
    <x v="0"/>
    <n v="1"/>
  </r>
  <r>
    <x v="1"/>
    <x v="1"/>
    <n v="493"/>
    <x v="16"/>
    <n v="28934"/>
    <s v="Vuelo LAX-CUN/Simon Valanci"/>
    <d v="2025-07-12T00:00:00"/>
    <d v="2025-07-12T00:00:00"/>
    <s v="VLO"/>
    <x v="2"/>
    <s v="USD"/>
    <n v="610.15"/>
    <n v="524.72899999999993"/>
    <n v="610.15"/>
    <n v="0"/>
    <n v="0"/>
    <n v="0"/>
    <s v="F1S USA"/>
    <s v="United States"/>
    <x v="20"/>
    <x v="0"/>
    <n v="0"/>
  </r>
  <r>
    <x v="1"/>
    <x v="1"/>
    <n v="493"/>
    <x v="16"/>
    <n v="0"/>
    <s v="Fee de emisión FYOEQX"/>
    <d v="2025-07-12T00:00:00"/>
    <s v="0000-00-00"/>
    <s v="HPS"/>
    <x v="1"/>
    <s v="USD"/>
    <n v="35"/>
    <n v="30.099999999999998"/>
    <n v="35"/>
    <n v="35"/>
    <n v="30.099999999999998"/>
    <n v="35"/>
    <s v="FEES"/>
    <n v="0"/>
    <x v="20"/>
    <x v="0"/>
    <n v="1"/>
  </r>
  <r>
    <x v="1"/>
    <x v="1"/>
    <n v="494"/>
    <x v="35"/>
    <n v="24995"/>
    <s v="HISTORIA BARCO"/>
    <d v="2025-10-05T00:00:00"/>
    <d v="2025-10-12T00:00:00"/>
    <s v="CRC"/>
    <x v="8"/>
    <s v="USD"/>
    <n v="27084.16"/>
    <n v="23292.3776"/>
    <n v="27084.16"/>
    <n v="4174.16"/>
    <n v="3589.7775999999999"/>
    <n v="4174.16"/>
    <s v="AFRO ASIAN TRAVEL"/>
    <s v="Egypt"/>
    <x v="24"/>
    <x v="0"/>
    <n v="0.15411812660979701"/>
  </r>
  <r>
    <x v="1"/>
    <x v="1"/>
    <n v="494"/>
    <x v="35"/>
    <n v="0"/>
    <s v="Gastos Operación"/>
    <d v="2025-10-05T00:00:00"/>
    <d v="2025-10-12T00:00:00"/>
    <s v="HPS"/>
    <x v="1"/>
    <s v="USD"/>
    <n v="330.02"/>
    <n v="283.81719999999996"/>
    <n v="330.02"/>
    <n v="330.02"/>
    <n v="283.81719999999996"/>
    <n v="330.02"/>
    <s v="FEES"/>
    <n v="0"/>
    <x v="24"/>
    <x v="0"/>
    <n v="1"/>
  </r>
  <r>
    <x v="1"/>
    <x v="1"/>
    <n v="495"/>
    <x v="20"/>
    <n v="23898"/>
    <s v="VUELO MAD AMS JNB/CPT AMS MAD"/>
    <d v="2025-12-25T00:00:00"/>
    <d v="2026-01-04T00:00:00"/>
    <s v="VLO"/>
    <x v="2"/>
    <s v="USD"/>
    <n v="12358"/>
    <n v="10627.88"/>
    <n v="12358"/>
    <n v="0"/>
    <n v="0"/>
    <n v="0"/>
    <s v="KLM Royal Dutch Airlines"/>
    <s v="Netherlands"/>
    <x v="1"/>
    <x v="0"/>
    <n v="0"/>
  </r>
  <r>
    <x v="1"/>
    <x v="1"/>
    <n v="495"/>
    <x v="20"/>
    <n v="23898"/>
    <s v="VUELO MAD AMS JNB/CPT AMS MAD"/>
    <d v="2025-12-25T00:00:00"/>
    <d v="2026-01-04T00:00:00"/>
    <s v="VLO"/>
    <x v="2"/>
    <s v="USD"/>
    <n v="7526.1"/>
    <n v="6472.4459999999999"/>
    <n v="7526.1"/>
    <n v="0"/>
    <n v="0"/>
    <n v="0"/>
    <s v="KLM Royal Dutch Airlines"/>
    <s v="Netherlands"/>
    <x v="1"/>
    <x v="0"/>
    <n v="0"/>
  </r>
  <r>
    <x v="1"/>
    <x v="1"/>
    <n v="495"/>
    <x v="20"/>
    <n v="0"/>
    <s v="EMISION DE BOLETOS CLAVES IXLUCR/IAYWIH"/>
    <d v="2025-12-25T00:00:00"/>
    <d v="2026-01-04T00:00:00"/>
    <s v="HPS"/>
    <x v="1"/>
    <s v="USD"/>
    <n v="175"/>
    <n v="150.5"/>
    <n v="175"/>
    <n v="175"/>
    <n v="150.5"/>
    <n v="175"/>
    <s v="FEES"/>
    <n v="0"/>
    <x v="1"/>
    <x v="0"/>
    <n v="1"/>
  </r>
  <r>
    <x v="1"/>
    <x v="1"/>
    <n v="495"/>
    <x v="20"/>
    <n v="23789"/>
    <s v="SERVICIOS EN SUDAFRICA CON TRIUMPH"/>
    <d v="2025-12-25T00:00:00"/>
    <d v="2026-01-04T00:00:00"/>
    <s v="PKT"/>
    <x v="0"/>
    <s v="USD"/>
    <n v="51855"/>
    <n v="44595.3"/>
    <n v="51855"/>
    <n v="9590"/>
    <n v="8247.4"/>
    <n v="9590"/>
    <s v="REEMBOLSOS"/>
    <s v="South Africa"/>
    <x v="1"/>
    <x v="0"/>
    <n v="0.18493877157458297"/>
  </r>
  <r>
    <x v="1"/>
    <x v="1"/>
    <n v="495"/>
    <x v="20"/>
    <n v="23898"/>
    <s v="PAGO DE ASIENTOS EN TURISTA"/>
    <d v="2025-12-25T00:00:00"/>
    <d v="2026-01-04T00:00:00"/>
    <s v="OTR"/>
    <x v="3"/>
    <s v="USD"/>
    <n v="1150.2"/>
    <n v="989.17200000000003"/>
    <n v="1150.2"/>
    <n v="0"/>
    <n v="0"/>
    <n v="0"/>
    <s v="KLM Royal Dutch Airlines"/>
    <s v="Netherlands"/>
    <x v="1"/>
    <x v="0"/>
    <n v="0"/>
  </r>
  <r>
    <x v="1"/>
    <x v="1"/>
    <n v="495"/>
    <x v="20"/>
    <n v="23898"/>
    <s v="PAGO DE ASIENTOS EN BUSINESS CON KLM"/>
    <d v="2025-12-25T00:00:00"/>
    <d v="2026-01-04T00:00:00"/>
    <s v="OTR"/>
    <x v="3"/>
    <s v="USD"/>
    <n v="935"/>
    <n v="804.1"/>
    <n v="935"/>
    <n v="0"/>
    <n v="0"/>
    <n v="0"/>
    <s v="KLM Royal Dutch Airlines"/>
    <s v="Netherlands"/>
    <x v="1"/>
    <x v="0"/>
    <n v="0"/>
  </r>
  <r>
    <x v="1"/>
    <x v="1"/>
    <n v="495"/>
    <x v="20"/>
    <n v="25726"/>
    <s v="TRAMITE DE VISAS SUDAFRICA"/>
    <d v="2025-12-25T00:00:00"/>
    <d v="2026-01-04T00:00:00"/>
    <s v="VIS"/>
    <x v="7"/>
    <s v="USD"/>
    <n v="119"/>
    <n v="102.34"/>
    <n v="119"/>
    <n v="35"/>
    <n v="30.099999999999998"/>
    <n v="35"/>
    <s v="VISAS Osvaldo Cruz"/>
    <s v="Cliente"/>
    <x v="1"/>
    <x v="0"/>
    <n v="0.29411764705882354"/>
  </r>
  <r>
    <x v="1"/>
    <x v="1"/>
    <n v="495"/>
    <x v="20"/>
    <n v="34233"/>
    <s v="REEMBOLSO CLIENTE"/>
    <d v="2025-12-25T00:00:00"/>
    <d v="2026-01-04T00:00:00"/>
    <s v="OTR"/>
    <x v="3"/>
    <s v="USD"/>
    <n v="768.34"/>
    <n v="660.77240000000006"/>
    <n v="768.34"/>
    <n v="0"/>
    <n v="0"/>
    <n v="0"/>
    <e v="#N/A"/>
    <e v="#N/A"/>
    <x v="1"/>
    <x v="0"/>
    <n v="0"/>
  </r>
  <r>
    <x v="1"/>
    <x v="1"/>
    <n v="496"/>
    <x v="16"/>
    <n v="28934"/>
    <s v="TE ACEVEDO QUINTANA ENRIQUE"/>
    <d v="2025-07-26T00:00:00"/>
    <s v="0000-00-00"/>
    <s v="VLO"/>
    <x v="2"/>
    <s v="USD"/>
    <n v="1072.77"/>
    <n v="922.58219999999994"/>
    <n v="1072.77"/>
    <n v="16.86"/>
    <n v="14.499599999999999"/>
    <n v="16.86"/>
    <s v="F1S USA"/>
    <s v="United States"/>
    <x v="8"/>
    <x v="0"/>
    <n v="1.5716323163399423E-2"/>
  </r>
  <r>
    <x v="1"/>
    <x v="1"/>
    <n v="496"/>
    <x v="16"/>
    <n v="28934"/>
    <s v="TE ROMO DE VIVAR DAVILA FLORENTINA"/>
    <d v="2025-07-26T00:00:00"/>
    <s v="0000-00-00"/>
    <s v="VLO"/>
    <x v="2"/>
    <s v="USD"/>
    <n v="1072.77"/>
    <n v="922.58219999999994"/>
    <n v="1072.77"/>
    <n v="16.86"/>
    <n v="14.499599999999999"/>
    <n v="16.86"/>
    <s v="F1S USA"/>
    <s v="United States"/>
    <x v="8"/>
    <x v="0"/>
    <n v="1.5716323163399423E-2"/>
  </r>
  <r>
    <x v="1"/>
    <x v="1"/>
    <n v="496"/>
    <x v="16"/>
    <n v="28934"/>
    <s v="TE ACEVEDO ROMO EMILIO"/>
    <d v="2025-07-26T00:00:00"/>
    <s v="0000-00-00"/>
    <s v="VLO"/>
    <x v="2"/>
    <s v="USD"/>
    <n v="1072.77"/>
    <n v="922.58219999999994"/>
    <n v="1072.77"/>
    <n v="16.86"/>
    <n v="14.499599999999999"/>
    <n v="16.86"/>
    <s v="F1S USA"/>
    <s v="United States"/>
    <x v="8"/>
    <x v="0"/>
    <n v="1.5716323163399423E-2"/>
  </r>
  <r>
    <x v="1"/>
    <x v="1"/>
    <n v="496"/>
    <x v="16"/>
    <n v="28934"/>
    <s v="TE ACEVEDO ROMO PATRICIO"/>
    <d v="2025-07-26T00:00:00"/>
    <s v="0000-00-00"/>
    <s v="VLO"/>
    <x v="2"/>
    <s v="USD"/>
    <n v="1072.77"/>
    <n v="922.58219999999994"/>
    <n v="1072.77"/>
    <n v="16.86"/>
    <n v="14.499599999999999"/>
    <n v="16.86"/>
    <s v="F1S USA"/>
    <s v="United States"/>
    <x v="8"/>
    <x v="0"/>
    <n v="1.5716323163399423E-2"/>
  </r>
  <r>
    <x v="1"/>
    <x v="1"/>
    <n v="496"/>
    <x v="16"/>
    <n v="0"/>
    <s v="Fee de emisión GPMBXY"/>
    <d v="2025-07-26T00:00:00"/>
    <d v="2025-07-31T00:00:00"/>
    <s v="HPS"/>
    <x v="1"/>
    <s v="USD"/>
    <n v="140"/>
    <n v="120.39999999999999"/>
    <n v="140"/>
    <n v="140"/>
    <n v="120.39999999999999"/>
    <n v="140"/>
    <s v="FEES"/>
    <n v="0"/>
    <x v="8"/>
    <x v="0"/>
    <n v="1"/>
  </r>
  <r>
    <x v="1"/>
    <x v="1"/>
    <n v="496"/>
    <x v="16"/>
    <n v="27766"/>
    <s v="Hospedaje"/>
    <d v="2025-07-26T00:00:00"/>
    <d v="2025-07-31T00:00:00"/>
    <s v="HTL"/>
    <x v="4"/>
    <s v="USD"/>
    <n v="6947.73"/>
    <n v="5975.0477999999994"/>
    <n v="6947.73"/>
    <n v="561.65"/>
    <n v="483.01899999999995"/>
    <n v="561.65"/>
    <s v="THE PENINSULA BEVERLY HILLS"/>
    <s v="United States"/>
    <x v="8"/>
    <x v="0"/>
    <n v="8.0839353285173721E-2"/>
  </r>
  <r>
    <x v="1"/>
    <x v="1"/>
    <n v="496"/>
    <x v="16"/>
    <n v="0"/>
    <s v="Sobrecomisión"/>
    <d v="2025-07-26T00:00:00"/>
    <d v="2025-07-31T00:00:00"/>
    <s v="HPS"/>
    <x v="1"/>
    <s v="USD"/>
    <n v="83.18"/>
    <n v="71.534800000000004"/>
    <n v="83.18"/>
    <n v="83.18"/>
    <n v="71.534800000000004"/>
    <n v="83.18"/>
    <s v="FEES"/>
    <n v="0"/>
    <x v="8"/>
    <x v="0"/>
    <n v="1"/>
  </r>
  <r>
    <x v="1"/>
    <x v="1"/>
    <n v="497"/>
    <x v="23"/>
    <n v="23590"/>
    <s v="VUELO MORELIA - MEX"/>
    <d v="2025-07-12T00:00:00"/>
    <d v="2025-07-12T00:00:00"/>
    <s v="VLO"/>
    <x v="2"/>
    <s v="MXN"/>
    <n v="4438"/>
    <n v="213.024"/>
    <n v="248.52799999999999"/>
    <n v="0"/>
    <n v="0"/>
    <n v="0"/>
    <s v="AEROMÉXICO"/>
    <s v="Mexico"/>
    <x v="20"/>
    <x v="0"/>
    <n v="0"/>
  </r>
  <r>
    <x v="1"/>
    <x v="1"/>
    <n v="497"/>
    <x v="23"/>
    <n v="0"/>
    <s v="FEE DE EMISION"/>
    <d v="2025-07-12T00:00:00"/>
    <d v="2025-07-12T00:00:00"/>
    <s v="HPS"/>
    <x v="1"/>
    <s v="MXN"/>
    <n v="664.3"/>
    <n v="31.886399999999998"/>
    <n v="37.200800000000001"/>
    <n v="664.3"/>
    <n v="31.886399999999998"/>
    <n v="37.200800000000001"/>
    <s v="FEES"/>
    <n v="0"/>
    <x v="20"/>
    <x v="0"/>
    <n v="1"/>
  </r>
  <r>
    <x v="1"/>
    <x v="1"/>
    <n v="498"/>
    <x v="22"/>
    <n v="25372"/>
    <s v="LONDON QUEEN OF CLUBS"/>
    <d v="2025-07-12T00:00:00"/>
    <d v="2025-07-17T00:00:00"/>
    <s v="PKT"/>
    <x v="0"/>
    <s v="GPB"/>
    <n v="2135"/>
    <n v="2455.25"/>
    <n v="2860.9"/>
    <n v="177.92"/>
    <n v="204.60799999999998"/>
    <n v="238.4128"/>
    <s v="Queen Of Clubs Lifestyle Luxury Services LTD"/>
    <s v="United Kingdom"/>
    <x v="20"/>
    <x v="0"/>
    <n v="8.3334894613583135E-2"/>
  </r>
  <r>
    <x v="1"/>
    <x v="1"/>
    <n v="498"/>
    <x v="22"/>
    <n v="25643"/>
    <s v="PENINSULA LONDRES"/>
    <d v="2025-07-12T00:00:00"/>
    <d v="2025-07-17T00:00:00"/>
    <s v="HTL"/>
    <x v="4"/>
    <s v="GPB"/>
    <n v="14499.35"/>
    <n v="16674.252499999999"/>
    <n v="19429.129000000001"/>
    <n v="1135.8399999999999"/>
    <n v="1306.2159999999999"/>
    <n v="1522.0255999999999"/>
    <s v="THE PENINSULA LONDON"/>
    <s v="United Kingdom"/>
    <x v="20"/>
    <x v="0"/>
    <n v="7.8337304775731323E-2"/>
  </r>
  <r>
    <x v="1"/>
    <x v="1"/>
    <n v="498"/>
    <x v="22"/>
    <n v="25643"/>
    <s v="PENINSULA LONDRES"/>
    <d v="2025-07-12T00:00:00"/>
    <d v="2025-07-17T00:00:00"/>
    <s v="HTL"/>
    <x v="4"/>
    <s v="GPB"/>
    <n v="9250"/>
    <n v="10637.5"/>
    <n v="12395"/>
    <n v="724.59"/>
    <n v="833.27850000000001"/>
    <n v="970.95060000000012"/>
    <s v="THE PENINSULA LONDON"/>
    <s v="United Kingdom"/>
    <x v="20"/>
    <x v="0"/>
    <n v="7.8334054054054067E-2"/>
  </r>
  <r>
    <x v="1"/>
    <x v="1"/>
    <n v="499"/>
    <x v="22"/>
    <n v="29025"/>
    <s v="LEFAY DOLOMITI"/>
    <d v="2025-05-28T00:00:00"/>
    <d v="2025-07-29T00:00:00"/>
    <s v="HTL"/>
    <x v="4"/>
    <s v="USD"/>
    <n v="827"/>
    <n v="711.22"/>
    <n v="827"/>
    <n v="65.400000000000006"/>
    <n v="56.244000000000007"/>
    <n v="65.400000000000006"/>
    <s v="LEFAY RESORT AND SPA DOLOMITI"/>
    <s v="Italy"/>
    <x v="13"/>
    <x v="0"/>
    <n v="7.9081015719467962E-2"/>
  </r>
  <r>
    <x v="1"/>
    <x v="1"/>
    <n v="499"/>
    <x v="22"/>
    <n v="29024"/>
    <s v="LEFAY LAGO DI GARDA"/>
    <d v="2025-05-26T00:00:00"/>
    <d v="2025-07-28T00:00:00"/>
    <s v="HTL"/>
    <x v="4"/>
    <s v="USD"/>
    <n v="1630"/>
    <n v="1401.8"/>
    <n v="1630"/>
    <n v="122.39"/>
    <n v="105.25539999999999"/>
    <n v="122.39"/>
    <s v="LEFAY RESORT AND SPA LAGO DI GARDA"/>
    <s v="Italy"/>
    <x v="13"/>
    <x v="0"/>
    <n v="7.508588957055215E-2"/>
  </r>
  <r>
    <x v="1"/>
    <x v="1"/>
    <n v="499"/>
    <x v="22"/>
    <n v="25247"/>
    <s v="HOTELFOUGERE"/>
    <d v="2025-05-05T00:00:00"/>
    <d v="2025-07-08T00:00:00"/>
    <s v="HTL"/>
    <x v="4"/>
    <s v="USD"/>
    <n v="1642"/>
    <n v="1412.12"/>
    <n v="1642"/>
    <n v="132.97"/>
    <n v="114.35419999999999"/>
    <n v="132.97"/>
    <s v="HOTEL FOUGERE"/>
    <s v="France"/>
    <x v="52"/>
    <x v="0"/>
    <n v="8.0980511571254563E-2"/>
  </r>
  <r>
    <x v="1"/>
    <x v="1"/>
    <n v="499"/>
    <x v="22"/>
    <n v="25247"/>
    <s v="HOTEL FOUGERE"/>
    <d v="2025-05-06T00:00:00"/>
    <d v="2025-05-08T00:00:00"/>
    <s v="HTL"/>
    <x v="4"/>
    <s v="USD"/>
    <n v="1017"/>
    <n v="874.62"/>
    <n v="1017"/>
    <n v="0"/>
    <n v="0"/>
    <n v="0"/>
    <s v="HOTEL FOUGERE"/>
    <s v="France"/>
    <x v="52"/>
    <x v="0"/>
    <n v="0"/>
  </r>
  <r>
    <x v="1"/>
    <x v="1"/>
    <n v="499"/>
    <x v="22"/>
    <n v="29943"/>
    <s v="W AMSTERDAM"/>
    <d v="2025-04-20T00:00:00"/>
    <d v="2025-04-21T00:00:00"/>
    <s v="HTL"/>
    <x v="4"/>
    <s v="USD"/>
    <n v="1365"/>
    <n v="1173.9000000000001"/>
    <n v="1365"/>
    <n v="105.26"/>
    <n v="90.523600000000002"/>
    <n v="105.26"/>
    <s v="W AMSTERDAM"/>
    <s v="Netherlands"/>
    <x v="3"/>
    <x v="0"/>
    <n v="7.7113553113553113E-2"/>
  </r>
  <r>
    <x v="1"/>
    <x v="1"/>
    <n v="499"/>
    <x v="22"/>
    <n v="29023"/>
    <s v="THE DYLAN AMSTERDAM"/>
    <d v="2025-04-06T00:00:00"/>
    <d v="2025-04-07T00:00:00"/>
    <s v="HTL"/>
    <x v="4"/>
    <s v="USD"/>
    <n v="708"/>
    <n v="608.88"/>
    <n v="708"/>
    <n v="59.82"/>
    <n v="51.4452"/>
    <n v="59.82"/>
    <s v="THE DYLAN"/>
    <s v="Netherlands"/>
    <x v="38"/>
    <x v="0"/>
    <n v="8.4491525423728814E-2"/>
  </r>
  <r>
    <x v="1"/>
    <x v="1"/>
    <n v="499"/>
    <x v="22"/>
    <n v="29472"/>
    <s v="D L'EUROPE AMSTERDAM"/>
    <d v="2025-04-10T00:00:00"/>
    <d v="2025-04-14T00:00:00"/>
    <s v="HTL"/>
    <x v="4"/>
    <s v="USD"/>
    <n v="6465.6"/>
    <n v="5560.4160000000002"/>
    <n v="6465.6"/>
    <n v="485.48"/>
    <n v="417.51280000000003"/>
    <n v="485.48"/>
    <s v="DE L EUROPE AMSTERDAM"/>
    <s v="Netherlands"/>
    <x v="38"/>
    <x v="0"/>
    <n v="7.5086612224696855E-2"/>
  </r>
  <r>
    <x v="1"/>
    <x v="1"/>
    <n v="499"/>
    <x v="22"/>
    <n v="29472"/>
    <s v="DE L'EUROPE AMSTERDAM"/>
    <d v="2025-04-10T00:00:00"/>
    <d v="2025-04-14T00:00:00"/>
    <s v="HTL"/>
    <x v="4"/>
    <s v="USD"/>
    <n v="6028"/>
    <n v="5184.08"/>
    <n v="6028"/>
    <n v="0"/>
    <n v="0"/>
    <n v="0"/>
    <s v="DE L EUROPE AMSTERDAM"/>
    <s v="Netherlands"/>
    <x v="38"/>
    <x v="0"/>
    <n v="0"/>
  </r>
  <r>
    <x v="1"/>
    <x v="1"/>
    <n v="500"/>
    <x v="27"/>
    <n v="28494"/>
    <s v="Le Grand Controle"/>
    <d v="2025-10-07T00:00:00"/>
    <d v="2025-10-08T00:00:00"/>
    <s v="HTL"/>
    <x v="4"/>
    <s v="EUR"/>
    <n v="3242.76"/>
    <n v="3242.76"/>
    <n v="3761.6016"/>
    <n v="239.7"/>
    <n v="239.7"/>
    <n v="278.05199999999996"/>
    <s v="AIRELLES CHATEAU DE VERSAILLES, LE GRAND CONTROLE"/>
    <s v="France"/>
    <x v="24"/>
    <x v="0"/>
    <n v="7.3918513858564919E-2"/>
  </r>
  <r>
    <x v="1"/>
    <x v="1"/>
    <n v="500"/>
    <x v="27"/>
    <n v="29467"/>
    <s v="Hotel de Pavie"/>
    <d v="2025-10-11T00:00:00"/>
    <d v="2025-10-13T00:00:00"/>
    <s v="HTL"/>
    <x v="4"/>
    <s v="EUR"/>
    <n v="2390.3200000000002"/>
    <n v="2390.3200000000002"/>
    <n v="2772.7712000000001"/>
    <n v="222.96"/>
    <n v="222.96"/>
    <n v="258.6336"/>
    <s v="HOTEL DE PAVIE"/>
    <s v="France"/>
    <x v="24"/>
    <x v="0"/>
    <n v="9.3276214063388999E-2"/>
  </r>
  <r>
    <x v="1"/>
    <x v="1"/>
    <n v="500"/>
    <x v="27"/>
    <n v="29468"/>
    <s v="Yndo Hotels"/>
    <d v="2025-10-08T00:00:00"/>
    <d v="2025-10-09T00:00:00"/>
    <s v="HTL"/>
    <x v="4"/>
    <s v="EUR"/>
    <n v="670"/>
    <n v="670"/>
    <n v="777.19999999999993"/>
    <n v="62.98"/>
    <n v="62.98"/>
    <n v="73.056799999999996"/>
    <s v="YNDO HOTEL"/>
    <s v="France"/>
    <x v="24"/>
    <x v="0"/>
    <n v="9.4E-2"/>
  </r>
  <r>
    <x v="1"/>
    <x v="1"/>
    <n v="500"/>
    <x v="27"/>
    <n v="30614"/>
    <s v="Villa des Prés"/>
    <d v="2025-10-13T00:00:00"/>
    <d v="2025-10-16T00:00:00"/>
    <s v="HTL"/>
    <x v="4"/>
    <s v="EUR"/>
    <n v="2679"/>
    <n v="2679"/>
    <n v="3107.64"/>
    <n v="251.83"/>
    <n v="251.83"/>
    <n v="292.12279999999998"/>
    <s v="VILLA DES PRES"/>
    <s v="France"/>
    <x v="25"/>
    <x v="0"/>
    <n v="9.4001493094438227E-2"/>
  </r>
  <r>
    <x v="1"/>
    <x v="1"/>
    <n v="500"/>
    <x v="27"/>
    <n v="29469"/>
    <s v="La Maison d´Estournel"/>
    <d v="2025-10-09T00:00:00"/>
    <d v="2025-10-11T00:00:00"/>
    <s v="HTL"/>
    <x v="4"/>
    <s v="EUR"/>
    <n v="1292.4000000000001"/>
    <n v="1292.4000000000001"/>
    <n v="1499.184"/>
    <n v="116.36"/>
    <n v="116.36"/>
    <n v="134.9776"/>
    <s v="d´Estournel"/>
    <s v="France"/>
    <x v="24"/>
    <x v="0"/>
    <n v="9.0034045187248529E-2"/>
  </r>
  <r>
    <x v="1"/>
    <x v="1"/>
    <n v="500"/>
    <x v="27"/>
    <n v="25780"/>
    <s v="Rolzo"/>
    <d v="2025-10-07T00:00:00"/>
    <d v="2025-10-07T00:00:00"/>
    <s v="TRF"/>
    <x v="5"/>
    <s v="EUR"/>
    <n v="295"/>
    <n v="295"/>
    <n v="342.2"/>
    <n v="44.25"/>
    <n v="44.25"/>
    <n v="51.33"/>
    <s v="ROLZO"/>
    <s v="United Kingdom"/>
    <x v="24"/>
    <x v="0"/>
    <n v="0.15"/>
  </r>
  <r>
    <x v="1"/>
    <x v="1"/>
    <n v="500"/>
    <x v="27"/>
    <n v="28420"/>
    <s v="Sixt"/>
    <d v="2025-10-09T00:00:00"/>
    <d v="2025-10-13T00:00:00"/>
    <s v="AUT"/>
    <x v="5"/>
    <s v="EUR"/>
    <n v="485.39"/>
    <n v="485.39"/>
    <n v="563.05239999999992"/>
    <n v="0"/>
    <n v="0"/>
    <n v="0"/>
    <s v="SIXT MÉXICO"/>
    <s v="Mexico"/>
    <x v="24"/>
    <x v="0"/>
    <n v="0"/>
  </r>
  <r>
    <x v="1"/>
    <x v="1"/>
    <n v="501"/>
    <x v="28"/>
    <n v="29251"/>
    <s v="EDITION Tokyo Toranomon"/>
    <d v="2026-03-30T00:00:00"/>
    <d v="2026-04-04T00:00:00"/>
    <s v="HTL"/>
    <x v="4"/>
    <s v="USD"/>
    <n v="11490"/>
    <n v="9881.4"/>
    <n v="11490"/>
    <n v="1149"/>
    <n v="988.14"/>
    <n v="1149"/>
    <s v="THE TOKYO EDITION TORANOMON"/>
    <s v="Japan"/>
    <x v="37"/>
    <x v="1"/>
    <n v="0.1"/>
  </r>
  <r>
    <x v="1"/>
    <x v="1"/>
    <n v="502"/>
    <x v="22"/>
    <n v="0"/>
    <s v="FEE TKT"/>
    <d v="2025-10-26T00:00:00"/>
    <d v="2025-11-05T00:00:00"/>
    <s v="HPS"/>
    <x v="1"/>
    <s v="USD"/>
    <n v="140"/>
    <n v="120.39999999999999"/>
    <n v="140"/>
    <n v="140"/>
    <n v="120.39999999999999"/>
    <n v="140"/>
    <s v="FEES"/>
    <n v="0"/>
    <x v="22"/>
    <x v="0"/>
    <n v="1"/>
  </r>
  <r>
    <x v="1"/>
    <x v="1"/>
    <n v="502"/>
    <x v="22"/>
    <n v="28934"/>
    <s v="TE ESCUDERO MORALES PABLO MR"/>
    <d v="2025-10-31T00:00:00"/>
    <s v="0000-00-00"/>
    <s v="VLO"/>
    <x v="2"/>
    <s v="USD"/>
    <n v="334.8"/>
    <n v="287.928"/>
    <n v="334.8"/>
    <n v="0"/>
    <n v="0"/>
    <n v="0"/>
    <s v="F1S USA"/>
    <s v="United States"/>
    <x v="22"/>
    <x v="0"/>
    <n v="0"/>
  </r>
  <r>
    <x v="1"/>
    <x v="1"/>
    <n v="502"/>
    <x v="22"/>
    <n v="28934"/>
    <s v="TE BELTRONES SANCHEZ SYLVANA MRS"/>
    <d v="2025-10-31T00:00:00"/>
    <s v="0000-00-00"/>
    <s v="VLO"/>
    <x v="2"/>
    <s v="USD"/>
    <n v="334.8"/>
    <n v="287.928"/>
    <n v="334.8"/>
    <n v="0"/>
    <n v="0"/>
    <n v="0"/>
    <s v="F1S USA"/>
    <s v="United States"/>
    <x v="22"/>
    <x v="0"/>
    <n v="0"/>
  </r>
  <r>
    <x v="1"/>
    <x v="1"/>
    <n v="502"/>
    <x v="22"/>
    <n v="28934"/>
    <s v="TE ESCUDERO BELTRONES ROBERTA MSS"/>
    <d v="2025-10-31T00:00:00"/>
    <s v="0000-00-00"/>
    <s v="VLO"/>
    <x v="2"/>
    <s v="USD"/>
    <n v="334.8"/>
    <n v="287.928"/>
    <n v="334.8"/>
    <n v="0"/>
    <n v="0"/>
    <n v="0"/>
    <s v="F1S USA"/>
    <s v="United States"/>
    <x v="22"/>
    <x v="0"/>
    <n v="0"/>
  </r>
  <r>
    <x v="1"/>
    <x v="1"/>
    <n v="502"/>
    <x v="22"/>
    <n v="28934"/>
    <s v="TE ESCUDERO BELTRONES SYLVANA MSS"/>
    <d v="2025-10-31T00:00:00"/>
    <s v="0000-00-00"/>
    <s v="VLO"/>
    <x v="2"/>
    <s v="USD"/>
    <n v="334.8"/>
    <n v="287.928"/>
    <n v="334.8"/>
    <n v="0"/>
    <n v="0"/>
    <n v="0"/>
    <s v="F1S USA"/>
    <s v="United States"/>
    <x v="22"/>
    <x v="0"/>
    <n v="0"/>
  </r>
  <r>
    <x v="1"/>
    <x v="1"/>
    <n v="502"/>
    <x v="22"/>
    <n v="31465"/>
    <s v="ROCCO FORTE DE RUSSIE"/>
    <d v="2025-10-27T00:00:00"/>
    <d v="2025-10-31T00:00:00"/>
    <s v="HTL"/>
    <x v="4"/>
    <s v="USD"/>
    <n v="14135.36"/>
    <n v="12156.409600000001"/>
    <n v="14135.36"/>
    <n v="1128.0899999999999"/>
    <n v="970.15739999999994"/>
    <n v="1128.0899999999999"/>
    <s v="ROCCO FORTE HOTEL DE RUSSIE"/>
    <s v="Italy"/>
    <x v="22"/>
    <x v="0"/>
    <n v="7.9806244764901627E-2"/>
  </r>
  <r>
    <x v="1"/>
    <x v="1"/>
    <n v="502"/>
    <x v="22"/>
    <n v="0"/>
    <s v="FEE CASH"/>
    <d v="2025-10-27T00:00:00"/>
    <d v="2025-10-31T00:00:00"/>
    <s v="HPS"/>
    <x v="1"/>
    <s v="USD"/>
    <n v="769.99"/>
    <n v="662.19140000000004"/>
    <n v="769.99"/>
    <n v="769.99"/>
    <n v="662.19140000000004"/>
    <n v="769.99"/>
    <s v="FEES"/>
    <n v="0"/>
    <x v="22"/>
    <x v="0"/>
    <n v="1"/>
  </r>
  <r>
    <x v="1"/>
    <x v="1"/>
    <n v="503"/>
    <x v="22"/>
    <n v="28934"/>
    <s v="TE CHEDRAUI EGUIA/JOSE ANTONIO"/>
    <d v="2025-04-09T00:00:00"/>
    <d v="2025-07-24T00:00:00"/>
    <s v="VLO"/>
    <x v="2"/>
    <s v="USD"/>
    <n v="11709.53"/>
    <n v="10070.1958"/>
    <n v="11709.53"/>
    <n v="513.15"/>
    <n v="441.30899999999997"/>
    <n v="513.15"/>
    <s v="F1S USA"/>
    <s v="United States"/>
    <x v="38"/>
    <x v="0"/>
    <n v="4.382327898728642E-2"/>
  </r>
  <r>
    <x v="1"/>
    <x v="1"/>
    <n v="503"/>
    <x v="22"/>
    <n v="28934"/>
    <s v="TE PROM CROCHE/MARA PAOLA"/>
    <d v="2025-04-09T00:00:00"/>
    <d v="2025-07-24T00:00:00"/>
    <s v="VLO"/>
    <x v="2"/>
    <s v="USD"/>
    <n v="11709.53"/>
    <n v="10070.1958"/>
    <n v="11709.53"/>
    <n v="513.15"/>
    <n v="441.30899999999997"/>
    <n v="513.15"/>
    <s v="F1S USA"/>
    <s v="United States"/>
    <x v="38"/>
    <x v="0"/>
    <n v="4.382327898728642E-2"/>
  </r>
  <r>
    <x v="1"/>
    <x v="1"/>
    <n v="503"/>
    <x v="22"/>
    <n v="28934"/>
    <s v="TE CHEDRAUI PROM/PAOLA"/>
    <d v="2025-04-09T00:00:00"/>
    <d v="2025-07-24T00:00:00"/>
    <s v="VLO"/>
    <x v="2"/>
    <s v="USD"/>
    <n v="11709.53"/>
    <n v="10070.1958"/>
    <n v="11709.53"/>
    <n v="513.15"/>
    <n v="441.30899999999997"/>
    <n v="513.15"/>
    <s v="F1S USA"/>
    <s v="United States"/>
    <x v="38"/>
    <x v="0"/>
    <n v="4.382327898728642E-2"/>
  </r>
  <r>
    <x v="1"/>
    <x v="1"/>
    <n v="503"/>
    <x v="22"/>
    <n v="28934"/>
    <s v="TE CHEDRAUI PROM/JUAN PABLO"/>
    <d v="2025-04-09T00:00:00"/>
    <d v="2025-07-24T00:00:00"/>
    <s v="VLO"/>
    <x v="2"/>
    <s v="USD"/>
    <n v="11709.53"/>
    <n v="10070.1958"/>
    <n v="11709.53"/>
    <n v="513.15"/>
    <n v="441.30899999999997"/>
    <n v="513.15"/>
    <s v="F1S USA"/>
    <s v="United States"/>
    <x v="38"/>
    <x v="0"/>
    <n v="4.382327898728642E-2"/>
  </r>
  <r>
    <x v="1"/>
    <x v="1"/>
    <n v="503"/>
    <x v="22"/>
    <n v="28934"/>
    <s v="TE CHEDRAUI PROM/JOSE ANTONIO"/>
    <d v="2025-04-09T00:00:00"/>
    <d v="2025-07-24T00:00:00"/>
    <s v="VLO"/>
    <x v="2"/>
    <s v="USD"/>
    <n v="11709.53"/>
    <n v="10070.1958"/>
    <n v="11709.53"/>
    <n v="513.15"/>
    <n v="441.30899999999997"/>
    <n v="513.15"/>
    <s v="F1S USA"/>
    <s v="United States"/>
    <x v="38"/>
    <x v="0"/>
    <n v="4.382327898728642E-2"/>
  </r>
  <r>
    <x v="1"/>
    <x v="1"/>
    <n v="503"/>
    <x v="22"/>
    <n v="28934"/>
    <s v="TE CHEDRAUI EGUIA/JOSE ANTONIO"/>
    <d v="2025-04-09T00:00:00"/>
    <d v="2025-07-24T00:00:00"/>
    <s v="VLO"/>
    <x v="2"/>
    <s v="USD"/>
    <n v="3046.33"/>
    <n v="2619.8438000000001"/>
    <n v="3046.33"/>
    <n v="0"/>
    <n v="0"/>
    <n v="0"/>
    <s v="F1S USA"/>
    <s v="United States"/>
    <x v="38"/>
    <x v="0"/>
    <n v="0"/>
  </r>
  <r>
    <x v="1"/>
    <x v="1"/>
    <n v="503"/>
    <x v="22"/>
    <n v="28934"/>
    <s v="TE PROM CROCHE/MARA PAOLA"/>
    <d v="2025-04-09T00:00:00"/>
    <d v="2025-07-24T00:00:00"/>
    <s v="VLO"/>
    <x v="2"/>
    <s v="USD"/>
    <n v="3046.33"/>
    <n v="2619.8438000000001"/>
    <n v="3046.33"/>
    <n v="0"/>
    <n v="0"/>
    <n v="0"/>
    <s v="F1S USA"/>
    <s v="United States"/>
    <x v="38"/>
    <x v="0"/>
    <n v="0"/>
  </r>
  <r>
    <x v="1"/>
    <x v="1"/>
    <n v="503"/>
    <x v="22"/>
    <n v="28934"/>
    <s v="TE CHEDRAUI PROM/PAOLA"/>
    <d v="2025-04-09T00:00:00"/>
    <d v="2025-07-24T00:00:00"/>
    <s v="VLO"/>
    <x v="2"/>
    <s v="USD"/>
    <n v="3046.33"/>
    <n v="2619.8438000000001"/>
    <n v="3046.33"/>
    <n v="0"/>
    <n v="0"/>
    <n v="0"/>
    <s v="F1S USA"/>
    <s v="United States"/>
    <x v="38"/>
    <x v="0"/>
    <n v="0"/>
  </r>
  <r>
    <x v="1"/>
    <x v="1"/>
    <n v="503"/>
    <x v="22"/>
    <n v="28934"/>
    <s v="TE CHEDRAUI PROM/JUAN PABLO"/>
    <d v="2025-04-09T00:00:00"/>
    <d v="2025-07-24T00:00:00"/>
    <s v="VLO"/>
    <x v="2"/>
    <s v="USD"/>
    <n v="3046.33"/>
    <n v="2619.8438000000001"/>
    <n v="3046.33"/>
    <n v="0"/>
    <n v="0"/>
    <n v="0"/>
    <s v="F1S USA"/>
    <s v="United States"/>
    <x v="38"/>
    <x v="0"/>
    <n v="0"/>
  </r>
  <r>
    <x v="1"/>
    <x v="1"/>
    <n v="503"/>
    <x v="22"/>
    <n v="28934"/>
    <s v="TE CHEDRAUI PROM/JOSE ANTONIO"/>
    <d v="2025-04-09T00:00:00"/>
    <d v="2025-07-24T00:00:00"/>
    <s v="VLO"/>
    <x v="2"/>
    <s v="USD"/>
    <n v="2374.44"/>
    <n v="2042.0183999999999"/>
    <n v="2374.44"/>
    <n v="0"/>
    <n v="0"/>
    <n v="0"/>
    <s v="F1S USA"/>
    <s v="United States"/>
    <x v="38"/>
    <x v="0"/>
    <n v="0"/>
  </r>
  <r>
    <x v="1"/>
    <x v="1"/>
    <n v="503"/>
    <x v="22"/>
    <n v="28934"/>
    <s v="TE CHEDRAUI PROM/JOSE ANTONIO"/>
    <d v="2025-04-09T00:00:00"/>
    <d v="2025-07-24T00:00:00"/>
    <s v="VLO"/>
    <x v="2"/>
    <s v="USD"/>
    <n v="848.59"/>
    <n v="729.78740000000005"/>
    <n v="848.59"/>
    <n v="33.9"/>
    <n v="29.154"/>
    <n v="33.9"/>
    <s v="F1S USA"/>
    <s v="United States"/>
    <x v="38"/>
    <x v="0"/>
    <n v="3.9948620653083348E-2"/>
  </r>
  <r>
    <x v="1"/>
    <x v="1"/>
    <n v="503"/>
    <x v="22"/>
    <n v="0"/>
    <s v="FEE TKT CHEDRAUI"/>
    <d v="2025-04-09T00:00:00"/>
    <d v="2025-07-24T00:00:00"/>
    <s v="HPS"/>
    <x v="1"/>
    <s v="USD"/>
    <n v="35"/>
    <n v="30.099999999999998"/>
    <n v="35"/>
    <n v="35"/>
    <n v="30.099999999999998"/>
    <n v="35"/>
    <s v="FEES"/>
    <n v="0"/>
    <x v="38"/>
    <x v="0"/>
    <n v="1"/>
  </r>
  <r>
    <x v="1"/>
    <x v="1"/>
    <n v="504"/>
    <x v="35"/>
    <n v="23789"/>
    <s v="Viaje por Africa todo incluido"/>
    <d v="2026-01-04T00:00:00"/>
    <d v="2026-01-12T00:00:00"/>
    <s v="HTL"/>
    <x v="4"/>
    <s v="USD"/>
    <n v="22527.7"/>
    <n v="19373.822"/>
    <n v="22527.7"/>
    <n v="4642.7"/>
    <n v="3992.7219999999998"/>
    <n v="4642.7"/>
    <s v="TRIUMPH TRAVEL"/>
    <s v="South Africa"/>
    <x v="35"/>
    <x v="1"/>
    <n v="0.20608850437461435"/>
  </r>
  <r>
    <x v="1"/>
    <x v="1"/>
    <n v="505"/>
    <x v="20"/>
    <n v="25780"/>
    <s v="TRASLADO CON ROLZO DE HTL MAJESTIC AL PUERTO EN BCN"/>
    <d v="2025-07-14T00:00:00"/>
    <d v="2025-07-14T00:00:00"/>
    <s v="TRF"/>
    <x v="5"/>
    <s v="EUR"/>
    <n v="275"/>
    <n v="275"/>
    <n v="319"/>
    <n v="41.25"/>
    <n v="41.25"/>
    <n v="47.849999999999994"/>
    <s v="ROLZO"/>
    <s v="United Kingdom"/>
    <x v="5"/>
    <x v="0"/>
    <n v="0.15"/>
  </r>
  <r>
    <x v="1"/>
    <x v="1"/>
    <n v="505"/>
    <x v="20"/>
    <n v="25780"/>
    <s v="TRASLADO CON ROLZO DE LIVORNO A LUCCA PARA 6 PERSONAS"/>
    <d v="2025-07-20T00:00:00"/>
    <d v="2025-07-20T00:00:00"/>
    <s v="TRF"/>
    <x v="5"/>
    <s v="EUR"/>
    <n v="1370"/>
    <n v="1370"/>
    <n v="1589.1999999999998"/>
    <n v="205.5"/>
    <n v="205.5"/>
    <n v="238.38"/>
    <s v="ROLZO"/>
    <s v="United Kingdom"/>
    <x v="8"/>
    <x v="0"/>
    <n v="0.15000000000000002"/>
  </r>
  <r>
    <x v="1"/>
    <x v="1"/>
    <n v="505"/>
    <x v="20"/>
    <n v="25780"/>
    <s v="TRASLADO CON ROLZO DE CIVITAVECCHIA A TARQUINIA"/>
    <d v="2025-07-21T00:00:00"/>
    <d v="2025-07-21T00:00:00"/>
    <s v="TRF"/>
    <x v="5"/>
    <s v="EUR"/>
    <n v="1230"/>
    <n v="1230"/>
    <n v="1426.8"/>
    <n v="184.5"/>
    <n v="184.5"/>
    <n v="214.01999999999998"/>
    <s v="ROLZO"/>
    <s v="United Kingdom"/>
    <x v="8"/>
    <x v="0"/>
    <n v="0.15"/>
  </r>
  <r>
    <x v="1"/>
    <x v="1"/>
    <n v="505"/>
    <x v="20"/>
    <n v="25780"/>
    <s v="Traslado Rolzo de Sorrento a Herculano"/>
    <d v="2025-07-22T00:00:00"/>
    <d v="2025-07-22T00:00:00"/>
    <s v="TRF"/>
    <x v="5"/>
    <s v="EUR"/>
    <n v="1185"/>
    <n v="1185"/>
    <n v="1374.6"/>
    <n v="177.75"/>
    <n v="177.75"/>
    <n v="206.19"/>
    <s v="ROLZO"/>
    <s v="United Kingdom"/>
    <x v="8"/>
    <x v="0"/>
    <n v="0.15"/>
  </r>
  <r>
    <x v="1"/>
    <x v="1"/>
    <n v="505"/>
    <x v="20"/>
    <n v="25780"/>
    <s v="TRASLADO ROLZO DE SORRENTO A HERCULANO"/>
    <d v="2025-07-22T00:00:00"/>
    <d v="2025-07-22T00:00:00"/>
    <s v="TRF"/>
    <x v="5"/>
    <s v="EUR"/>
    <n v="1120"/>
    <n v="1120"/>
    <n v="1299.1999999999998"/>
    <n v="168"/>
    <n v="168"/>
    <n v="194.88"/>
    <s v="ROLZO"/>
    <s v="United Kingdom"/>
    <x v="8"/>
    <x v="0"/>
    <n v="0.15000000000000002"/>
  </r>
  <r>
    <x v="1"/>
    <x v="1"/>
    <n v="505"/>
    <x v="20"/>
    <n v="25780"/>
    <s v="TRASLADO ROLZO DE MESSINA A TAORMINA"/>
    <d v="2025-07-23T00:00:00"/>
    <d v="2025-07-23T00:00:00"/>
    <s v="TRF"/>
    <x v="5"/>
    <s v="EUR"/>
    <n v="1245"/>
    <n v="1245"/>
    <n v="1444.1999999999998"/>
    <n v="186.75"/>
    <n v="186.75"/>
    <n v="216.63"/>
    <s v="ROLZO"/>
    <s v="United Kingdom"/>
    <x v="8"/>
    <x v="0"/>
    <n v="0.15000000000000002"/>
  </r>
  <r>
    <x v="1"/>
    <x v="1"/>
    <n v="505"/>
    <x v="20"/>
    <n v="25780"/>
    <s v="TRASLADO ROLZO DE MESSINA A TAORMINA"/>
    <d v="2025-07-23T00:00:00"/>
    <d v="2025-07-23T00:00:00"/>
    <s v="TRF"/>
    <x v="5"/>
    <s v="EUR"/>
    <n v="1055"/>
    <n v="1055"/>
    <n v="1223.8"/>
    <n v="158.25"/>
    <n v="158.25"/>
    <n v="183.57"/>
    <s v="ROLZO"/>
    <s v="United Kingdom"/>
    <x v="8"/>
    <x v="0"/>
    <n v="0.15"/>
  </r>
  <r>
    <x v="1"/>
    <x v="1"/>
    <n v="505"/>
    <x v="20"/>
    <n v="25780"/>
    <s v="TRASLADO ROLZO DE PUERTO DE BARCELONA A ALEXANDRA HOTEL"/>
    <d v="2025-07-28T00:00:00"/>
    <d v="2025-07-28T00:00:00"/>
    <s v="TRF"/>
    <x v="5"/>
    <s v="EUR"/>
    <n v="410"/>
    <n v="410"/>
    <n v="475.59999999999997"/>
    <n v="61.5"/>
    <n v="61.5"/>
    <n v="71.339999999999989"/>
    <s v="ROLZO"/>
    <s v="United Kingdom"/>
    <x v="9"/>
    <x v="0"/>
    <n v="0.15"/>
  </r>
  <r>
    <x v="1"/>
    <x v="1"/>
    <n v="505"/>
    <x v="20"/>
    <n v="25780"/>
    <s v="TRASLADO DEL PUERTO DE BARCELONA A HOTEL MONUMENT"/>
    <d v="2025-07-28T00:00:00"/>
    <d v="2025-07-28T00:00:00"/>
    <s v="TRF"/>
    <x v="5"/>
    <s v="EUR"/>
    <n v="410"/>
    <n v="410"/>
    <n v="475.59999999999997"/>
    <n v="61.5"/>
    <n v="61.5"/>
    <n v="71.339999999999989"/>
    <s v="ROLZO"/>
    <s v="United Kingdom"/>
    <x v="9"/>
    <x v="0"/>
    <n v="0.15"/>
  </r>
  <r>
    <x v="1"/>
    <x v="1"/>
    <n v="505"/>
    <x v="20"/>
    <n v="29607"/>
    <s v="VENTA DE 10 BOLETOS A HERCULANO"/>
    <d v="2025-07-22T00:00:00"/>
    <d v="2025-07-22T00:00:00"/>
    <s v="BOL"/>
    <x v="3"/>
    <s v="EUR"/>
    <n v="206.96"/>
    <n v="206.96"/>
    <n v="240.0736"/>
    <n v="0"/>
    <n v="0"/>
    <n v="0"/>
    <s v="Headout"/>
    <s v="United States"/>
    <x v="8"/>
    <x v="0"/>
    <n v="0"/>
  </r>
  <r>
    <x v="1"/>
    <x v="1"/>
    <n v="505"/>
    <x v="20"/>
    <n v="25780"/>
    <s v="TIEMPO EXTRA DE CHOFER"/>
    <d v="2025-07-20T00:00:00"/>
    <d v="2025-07-20T00:00:00"/>
    <s v="TRF"/>
    <x v="5"/>
    <s v="EUR"/>
    <n v="125"/>
    <n v="125"/>
    <n v="145"/>
    <n v="18.75"/>
    <n v="18.75"/>
    <n v="21.75"/>
    <s v="ROLZO"/>
    <s v="United Kingdom"/>
    <x v="8"/>
    <x v="0"/>
    <n v="0.15"/>
  </r>
  <r>
    <x v="0"/>
    <x v="1"/>
    <n v="506"/>
    <x v="2"/>
    <n v="28934"/>
    <s v="TE GONZALEZ NIEVES BERTHA"/>
    <d v="2025-07-24T00:00:00"/>
    <s v="0000-00-00"/>
    <s v="VLO"/>
    <x v="2"/>
    <s v="USD"/>
    <n v="6616.91"/>
    <n v="5690.5425999999998"/>
    <n v="6616.91"/>
    <n v="763.75"/>
    <n v="656.82500000000005"/>
    <n v="763.75"/>
    <s v="F1S USA"/>
    <s v="United States"/>
    <x v="8"/>
    <x v="0"/>
    <n v="0.11542396677603292"/>
  </r>
  <r>
    <x v="0"/>
    <x v="1"/>
    <n v="506"/>
    <x v="2"/>
    <n v="28934"/>
    <s v="TE WELLS MISHELE ANDREA"/>
    <d v="2025-07-24T00:00:00"/>
    <s v="0000-00-00"/>
    <s v="VLO"/>
    <x v="2"/>
    <s v="USD"/>
    <n v="6616.91"/>
    <n v="5690.5425999999998"/>
    <n v="6616.91"/>
    <n v="763.75"/>
    <n v="656.82500000000005"/>
    <n v="763.75"/>
    <s v="F1S USA"/>
    <s v="United States"/>
    <x v="8"/>
    <x v="0"/>
    <n v="0.11542396677603292"/>
  </r>
  <r>
    <x v="0"/>
    <x v="1"/>
    <n v="506"/>
    <x v="2"/>
    <n v="28934"/>
    <s v="TE GONZALEZ NIEVES BERTHA"/>
    <d v="2025-08-05T00:00:00"/>
    <s v="0000-00-00"/>
    <s v="VLO"/>
    <x v="2"/>
    <s v="USD"/>
    <n v="281.7"/>
    <n v="242.262"/>
    <n v="281.7"/>
    <n v="0"/>
    <n v="0"/>
    <n v="0"/>
    <s v="F1S USA"/>
    <s v="United States"/>
    <x v="45"/>
    <x v="0"/>
    <n v="0"/>
  </r>
  <r>
    <x v="0"/>
    <x v="1"/>
    <n v="506"/>
    <x v="2"/>
    <n v="28934"/>
    <s v="TE WELLS MISHELE ANDREA"/>
    <d v="2025-08-05T00:00:00"/>
    <s v="0000-00-00"/>
    <s v="VLO"/>
    <x v="2"/>
    <s v="USD"/>
    <n v="281.7"/>
    <n v="242.262"/>
    <n v="281.7"/>
    <n v="0"/>
    <n v="0"/>
    <n v="0"/>
    <s v="F1S USA"/>
    <s v="United States"/>
    <x v="45"/>
    <x v="0"/>
    <n v="0"/>
  </r>
  <r>
    <x v="0"/>
    <x v="1"/>
    <n v="506"/>
    <x v="2"/>
    <n v="28934"/>
    <s v="TE GONZALEZ NIEVES BERTHA"/>
    <d v="2025-08-03T00:00:00"/>
    <s v="0000-00-00"/>
    <s v="VLO"/>
    <x v="2"/>
    <s v="USD"/>
    <n v="664"/>
    <n v="571.04"/>
    <n v="664"/>
    <n v="25.6"/>
    <n v="22.016000000000002"/>
    <n v="25.6"/>
    <s v="F1S USA"/>
    <s v="United States"/>
    <x v="45"/>
    <x v="0"/>
    <n v="3.8554216867469883E-2"/>
  </r>
  <r>
    <x v="0"/>
    <x v="1"/>
    <n v="506"/>
    <x v="2"/>
    <n v="28934"/>
    <s v="TE WELLS MISHELE ANDREA"/>
    <d v="2025-08-03T00:00:00"/>
    <s v="0000-00-00"/>
    <s v="VLO"/>
    <x v="2"/>
    <s v="USD"/>
    <n v="664"/>
    <n v="571.04"/>
    <n v="664"/>
    <n v="25.6"/>
    <n v="22.016000000000002"/>
    <n v="25.6"/>
    <s v="F1S USA"/>
    <s v="United States"/>
    <x v="45"/>
    <x v="0"/>
    <n v="3.8554216867469883E-2"/>
  </r>
  <r>
    <x v="0"/>
    <x v="1"/>
    <n v="506"/>
    <x v="2"/>
    <n v="29511"/>
    <s v="Hotel The Margi Atenas"/>
    <d v="2025-07-24T00:00:00"/>
    <d v="2025-07-27T00:00:00"/>
    <s v="HTL"/>
    <x v="4"/>
    <s v="USD"/>
    <n v="3268"/>
    <n v="2810.48"/>
    <n v="3268"/>
    <n v="255.38"/>
    <n v="219.6268"/>
    <n v="255.38"/>
    <s v="THE MARGI"/>
    <s v="Greece"/>
    <x v="8"/>
    <x v="0"/>
    <n v="7.8145654834761324E-2"/>
  </r>
  <r>
    <x v="0"/>
    <x v="1"/>
    <n v="506"/>
    <x v="2"/>
    <n v="29215"/>
    <s v="Hotel Macakizi Bodrum - 2 noches - 03 a 05AGO"/>
    <d v="2025-08-03T00:00:00"/>
    <d v="2025-08-05T00:00:00"/>
    <s v="HTL"/>
    <x v="4"/>
    <s v="USD"/>
    <n v="2563"/>
    <n v="2204.1799999999998"/>
    <n v="2563"/>
    <n v="258.89"/>
    <n v="222.6454"/>
    <n v="258.89"/>
    <s v="MACAKIZI BODRUM"/>
    <s v="Turkey"/>
    <x v="45"/>
    <x v="0"/>
    <n v="0.10101053452984783"/>
  </r>
  <r>
    <x v="0"/>
    <x v="1"/>
    <n v="506"/>
    <x v="2"/>
    <n v="24825"/>
    <s v="The Peninsula Istanbul - 1 noche"/>
    <d v="2025-08-05T00:00:00"/>
    <d v="2025-08-06T00:00:00"/>
    <s v="HTL"/>
    <x v="4"/>
    <s v="USD"/>
    <n v="1091.0999999999999"/>
    <n v="938.34599999999989"/>
    <n v="1091.0999999999999"/>
    <n v="86.67"/>
    <n v="74.536199999999994"/>
    <n v="86.67"/>
    <s v="THE PENINSULA ISTANBUL"/>
    <s v="Turkey"/>
    <x v="45"/>
    <x v="0"/>
    <n v="7.9433599120153978E-2"/>
  </r>
  <r>
    <x v="0"/>
    <x v="1"/>
    <n v="506"/>
    <x v="2"/>
    <n v="28934"/>
    <s v="TE GONZALEZ NIEVES BERTHA"/>
    <d v="2025-08-05T00:00:00"/>
    <s v="0000-00-00"/>
    <s v="VLO"/>
    <x v="2"/>
    <s v="USD"/>
    <n v="0"/>
    <n v="0"/>
    <n v="0"/>
    <n v="0"/>
    <n v="0"/>
    <n v="0"/>
    <s v="F1S USA"/>
    <s v="United States"/>
    <x v="45"/>
    <x v="0"/>
    <s v="0"/>
  </r>
  <r>
    <x v="0"/>
    <x v="1"/>
    <n v="506"/>
    <x v="2"/>
    <n v="28934"/>
    <s v="TE WELLS MISHELE ANDREA"/>
    <d v="2025-08-05T00:00:00"/>
    <s v="0000-00-00"/>
    <s v="VLO"/>
    <x v="2"/>
    <s v="USD"/>
    <n v="0"/>
    <n v="0"/>
    <n v="0"/>
    <n v="0"/>
    <n v="0"/>
    <n v="0"/>
    <s v="F1S USA"/>
    <s v="United States"/>
    <x v="45"/>
    <x v="0"/>
    <s v="0"/>
  </r>
  <r>
    <x v="0"/>
    <x v="1"/>
    <n v="506"/>
    <x v="2"/>
    <n v="0"/>
    <s v="Fee emision aereos"/>
    <d v="2025-07-24T00:00:00"/>
    <d v="2025-08-06T00:00:00"/>
    <s v="HPS"/>
    <x v="1"/>
    <s v="USD"/>
    <n v="83.06"/>
    <n v="71.431600000000003"/>
    <n v="83.06"/>
    <n v="83.06"/>
    <n v="71.431600000000003"/>
    <n v="83.06"/>
    <s v="FEES"/>
    <n v="0"/>
    <x v="8"/>
    <x v="0"/>
    <n v="1"/>
  </r>
  <r>
    <x v="0"/>
    <x v="1"/>
    <n v="506"/>
    <x v="2"/>
    <n v="25780"/>
    <s v="Traslados Aeropuerto ATH - Hotel The Margi"/>
    <d v="2025-07-24T00:00:00"/>
    <d v="2025-08-03T00:00:00"/>
    <s v="TRF"/>
    <x v="5"/>
    <s v="USD"/>
    <n v="245"/>
    <n v="210.7"/>
    <n v="245"/>
    <n v="50.15"/>
    <n v="43.128999999999998"/>
    <n v="50.15"/>
    <s v="ROLZO"/>
    <s v="United Kingdom"/>
    <x v="8"/>
    <x v="0"/>
    <n v="0.20469387755102039"/>
  </r>
  <r>
    <x v="0"/>
    <x v="1"/>
    <n v="506"/>
    <x v="2"/>
    <n v="25780"/>
    <s v="Traslados Hotel The Margi - Sky Spirits Office"/>
    <d v="2025-07-25T00:00:00"/>
    <d v="2025-08-25T00:00:00"/>
    <s v="TRF"/>
    <x v="5"/>
    <s v="USD"/>
    <n v="187"/>
    <n v="160.82"/>
    <n v="187"/>
    <n v="42.11"/>
    <n v="36.214599999999997"/>
    <n v="42.11"/>
    <s v="ROLZO"/>
    <s v="United Kingdom"/>
    <x v="8"/>
    <x v="0"/>
    <n v="0.22518716577540107"/>
  </r>
  <r>
    <x v="0"/>
    <x v="1"/>
    <n v="506"/>
    <x v="2"/>
    <n v="25780"/>
    <s v="Traslados Hotel The Margi - Astir Marina Vouliagmenis"/>
    <d v="2025-07-27T00:00:00"/>
    <d v="2025-08-27T00:00:00"/>
    <s v="TRF"/>
    <x v="5"/>
    <s v="USD"/>
    <n v="189.27"/>
    <n v="162.7722"/>
    <n v="189.27"/>
    <n v="-160.44"/>
    <n v="-137.97839999999999"/>
    <n v="-160.44"/>
    <s v="ROLZO"/>
    <s v="United Kingdom"/>
    <x v="9"/>
    <x v="0"/>
    <n v="-0.84767792043113011"/>
  </r>
  <r>
    <x v="0"/>
    <x v="1"/>
    <n v="506"/>
    <x v="2"/>
    <n v="25780"/>
    <s v="Traslados Astir Marina Vouliagmenis - Aeropuerto ATH"/>
    <d v="2025-07-03T00:00:00"/>
    <d v="2025-08-03T00:00:00"/>
    <s v="TRF"/>
    <x v="5"/>
    <s v="USD"/>
    <n v="252"/>
    <n v="216.72"/>
    <n v="252"/>
    <n v="62.15"/>
    <n v="53.448999999999998"/>
    <n v="62.15"/>
    <s v="ROLZO"/>
    <s v="United Kingdom"/>
    <x v="16"/>
    <x v="0"/>
    <n v="0.24662698412698411"/>
  </r>
  <r>
    <x v="0"/>
    <x v="1"/>
    <n v="506"/>
    <x v="2"/>
    <n v="29949"/>
    <s v="Traslados + visitas privadas Estambul"/>
    <d v="2025-08-05T00:00:00"/>
    <d v="2025-08-06T00:00:00"/>
    <s v="PKT"/>
    <x v="0"/>
    <s v="USD"/>
    <n v="2055.25"/>
    <n v="1767.5149999999999"/>
    <n v="2055.25"/>
    <n v="326.5"/>
    <n v="280.79000000000002"/>
    <n v="326.5"/>
    <s v="DELICIAS TRAVEL AND INCENTIVES"/>
    <s v="TURKEY"/>
    <x v="45"/>
    <x v="0"/>
    <n v="0.15886145237805618"/>
  </r>
  <r>
    <x v="1"/>
    <x v="1"/>
    <n v="507"/>
    <x v="16"/>
    <n v="29399"/>
    <s v="Hospedaje en Florida"/>
    <d v="2025-07-04T00:00:00"/>
    <d v="2025-07-06T00:00:00"/>
    <s v="HTL"/>
    <x v="4"/>
    <s v="USD"/>
    <n v="2122.14"/>
    <n v="1825.0403999999999"/>
    <n v="2122.14"/>
    <n v="166.5"/>
    <n v="143.19"/>
    <n v="166.5"/>
    <s v="THE RITZ CARLTON SARASOTA"/>
    <s v="United States"/>
    <x v="16"/>
    <x v="0"/>
    <n v="7.8458537137040915E-2"/>
  </r>
  <r>
    <x v="1"/>
    <x v="1"/>
    <n v="507"/>
    <x v="16"/>
    <n v="29915"/>
    <s v="Hospedaje"/>
    <d v="2025-07-04T00:00:00"/>
    <d v="2025-07-06T00:00:00"/>
    <s v="HTL"/>
    <x v="4"/>
    <s v="USD"/>
    <n v="1426.9"/>
    <n v="1227.134"/>
    <n v="1426.9"/>
    <n v="142.69"/>
    <n v="122.71339999999999"/>
    <n v="142.69"/>
    <s v="THE NEWBURY BOSTON"/>
    <s v="United States"/>
    <x v="16"/>
    <x v="0"/>
    <n v="9.9999999999999992E-2"/>
  </r>
  <r>
    <x v="1"/>
    <x v="1"/>
    <n v="507"/>
    <x v="16"/>
    <n v="30217"/>
    <s v="Hospedaje NYC"/>
    <d v="2025-07-12T00:00:00"/>
    <d v="2025-07-17T00:00:00"/>
    <s v="HTL"/>
    <x v="4"/>
    <s v="USD"/>
    <n v="6512"/>
    <n v="5600.32"/>
    <n v="6512"/>
    <n v="508.16"/>
    <n v="437.01760000000002"/>
    <n v="508.16"/>
    <s v="THE DOMINICK"/>
    <s v="United States"/>
    <x v="20"/>
    <x v="0"/>
    <n v="7.8034398034398045E-2"/>
  </r>
  <r>
    <x v="1"/>
    <x v="1"/>
    <n v="507"/>
    <x v="16"/>
    <n v="25651"/>
    <s v="Renta de auto"/>
    <d v="2025-06-13T00:00:00"/>
    <d v="2025-06-13T00:00:00"/>
    <s v="AUT"/>
    <x v="5"/>
    <s v="USD"/>
    <n v="737"/>
    <n v="633.81999999999994"/>
    <n v="737"/>
    <n v="32.86"/>
    <n v="28.259599999999999"/>
    <n v="32.86"/>
    <s v="Hertz Car Rental"/>
    <s v="United States"/>
    <x v="15"/>
    <x v="0"/>
    <n v="4.458616010854817E-2"/>
  </r>
  <r>
    <x v="1"/>
    <x v="1"/>
    <n v="508"/>
    <x v="35"/>
    <n v="27724"/>
    <s v="Hospedaje The fife arms"/>
    <d v="2025-04-12T00:00:00"/>
    <d v="2025-04-15T00:00:00"/>
    <s v="HTL"/>
    <x v="4"/>
    <s v="GPB"/>
    <n v="7119"/>
    <n v="8186.8499999999995"/>
    <n v="9539.4600000000009"/>
    <n v="528.02"/>
    <n v="607.22299999999996"/>
    <n v="707.54679999999996"/>
    <s v="THE FIFE ARMS"/>
    <s v="United Kingdom"/>
    <x v="38"/>
    <x v="0"/>
    <n v="7.4170529568759649E-2"/>
  </r>
  <r>
    <x v="1"/>
    <x v="1"/>
    <n v="509"/>
    <x v="16"/>
    <n v="28934"/>
    <s v="MEX-ORD-MEX/David Vainer"/>
    <d v="2025-08-14T00:00:00"/>
    <s v="0000-00-00"/>
    <s v="VLO"/>
    <x v="2"/>
    <s v="USD"/>
    <n v="1510.67"/>
    <n v="1299.1762000000001"/>
    <n v="1510.67"/>
    <n v="25.28"/>
    <n v="21.7408"/>
    <n v="25.28"/>
    <s v="F1S USA"/>
    <s v="United States"/>
    <x v="53"/>
    <x v="0"/>
    <n v="1.6734296702787504E-2"/>
  </r>
  <r>
    <x v="1"/>
    <x v="1"/>
    <n v="509"/>
    <x v="16"/>
    <n v="28934"/>
    <s v="MEX-ORD-MEX/Moisés Vainer"/>
    <d v="2025-08-14T00:00:00"/>
    <s v="0000-00-00"/>
    <s v="VLO"/>
    <x v="2"/>
    <s v="USD"/>
    <n v="1510.67"/>
    <n v="1299.1762000000001"/>
    <n v="1510.67"/>
    <n v="25.28"/>
    <n v="21.7408"/>
    <n v="25.28"/>
    <s v="F1S USA"/>
    <s v="United States"/>
    <x v="53"/>
    <x v="0"/>
    <n v="1.6734296702787504E-2"/>
  </r>
  <r>
    <x v="1"/>
    <x v="1"/>
    <n v="509"/>
    <x v="16"/>
    <n v="0"/>
    <s v="Fee de emisión"/>
    <d v="2025-08-14T00:00:00"/>
    <d v="2025-08-17T00:00:00"/>
    <s v="HPS"/>
    <x v="1"/>
    <s v="USD"/>
    <n v="35"/>
    <n v="30.099999999999998"/>
    <n v="35"/>
    <n v="35"/>
    <n v="30.099999999999998"/>
    <n v="35"/>
    <s v="FEES"/>
    <n v="0"/>
    <x v="53"/>
    <x v="0"/>
    <n v="1"/>
  </r>
  <r>
    <x v="1"/>
    <x v="1"/>
    <n v="509"/>
    <x v="16"/>
    <n v="27105"/>
    <s v="Hospedaje en Chicago"/>
    <d v="2025-08-14T00:00:00"/>
    <d v="2025-08-17T00:00:00"/>
    <s v="HTL"/>
    <x v="4"/>
    <s v="USD"/>
    <n v="2389.02"/>
    <n v="2054.5571999999997"/>
    <n v="2389.02"/>
    <n v="191.76"/>
    <n v="164.9136"/>
    <n v="191.76"/>
    <s v="THE PENINSULA CHICAGO"/>
    <s v="United States"/>
    <x v="53"/>
    <x v="0"/>
    <n v="8.0267222543134842E-2"/>
  </r>
  <r>
    <x v="1"/>
    <x v="1"/>
    <n v="509"/>
    <x v="16"/>
    <n v="28934"/>
    <s v="Revisado MEX-ORD-MEX/David Vainer"/>
    <d v="2025-08-14T00:00:00"/>
    <d v="2025-08-17T00:00:00"/>
    <s v="VLO"/>
    <x v="2"/>
    <s v="USD"/>
    <n v="0"/>
    <n v="0"/>
    <n v="0"/>
    <n v="0"/>
    <n v="0"/>
    <n v="0"/>
    <s v="F1S USA"/>
    <s v="United States"/>
    <x v="53"/>
    <x v="0"/>
    <s v="0"/>
  </r>
  <r>
    <x v="1"/>
    <x v="1"/>
    <n v="509"/>
    <x v="16"/>
    <n v="28934"/>
    <s v="Revisado MEX-ORD-MEX/Moisés Vainer"/>
    <d v="2025-08-14T00:00:00"/>
    <d v="2025-08-17T00:00:00"/>
    <s v="VLO"/>
    <x v="2"/>
    <s v="USD"/>
    <n v="0"/>
    <n v="0"/>
    <n v="0"/>
    <n v="0"/>
    <n v="0"/>
    <n v="0"/>
    <s v="F1S USA"/>
    <s v="United States"/>
    <x v="53"/>
    <x v="0"/>
    <s v="0"/>
  </r>
  <r>
    <x v="1"/>
    <x v="1"/>
    <n v="509"/>
    <x v="16"/>
    <n v="28934"/>
    <s v="Otros cargos/David Vainer"/>
    <d v="2025-08-14T00:00:00"/>
    <d v="2025-08-17T00:00:00"/>
    <s v="VLO"/>
    <x v="2"/>
    <s v="USD"/>
    <n v="200"/>
    <n v="172"/>
    <n v="200"/>
    <n v="0"/>
    <n v="0"/>
    <n v="0"/>
    <s v="F1S USA"/>
    <s v="United States"/>
    <x v="53"/>
    <x v="0"/>
    <n v="0"/>
  </r>
  <r>
    <x v="1"/>
    <x v="1"/>
    <n v="509"/>
    <x v="16"/>
    <n v="28934"/>
    <s v="Otros cargos/Moisés Vainer"/>
    <d v="2025-08-14T00:00:00"/>
    <d v="2025-08-17T00:00:00"/>
    <s v="VLO"/>
    <x v="2"/>
    <s v="USD"/>
    <n v="200"/>
    <n v="172"/>
    <n v="200"/>
    <n v="0"/>
    <n v="0"/>
    <n v="0"/>
    <s v="F1S USA"/>
    <s v="United States"/>
    <x v="53"/>
    <x v="0"/>
    <n v="0"/>
  </r>
  <r>
    <x v="1"/>
    <x v="1"/>
    <n v="509"/>
    <x v="16"/>
    <n v="0"/>
    <s v="Fee de emisión revisado QBYABU"/>
    <d v="2025-08-14T00:00:00"/>
    <d v="2025-08-17T00:00:00"/>
    <s v="HPS"/>
    <x v="1"/>
    <s v="USD"/>
    <n v="70"/>
    <n v="60.199999999999996"/>
    <n v="70"/>
    <n v="70"/>
    <n v="60.199999999999996"/>
    <n v="70"/>
    <s v="FEES"/>
    <n v="0"/>
    <x v="53"/>
    <x v="0"/>
    <n v="1"/>
  </r>
  <r>
    <x v="1"/>
    <x v="1"/>
    <n v="510"/>
    <x v="19"/>
    <n v="29434"/>
    <s v="Hotel"/>
    <d v="2025-07-08T00:00:00"/>
    <d v="2025-07-11T00:00:00"/>
    <s v="HTL"/>
    <x v="4"/>
    <s v="USD"/>
    <n v="1923"/>
    <n v="1653.78"/>
    <n v="1923"/>
    <n v="310.89999999999998"/>
    <n v="267.37399999999997"/>
    <n v="310.89999999999998"/>
    <s v="THE ST. REGIS SAN FRANCISCO"/>
    <s v="United States"/>
    <x v="20"/>
    <x v="0"/>
    <n v="0.16167446697867913"/>
  </r>
  <r>
    <x v="1"/>
    <x v="1"/>
    <n v="510"/>
    <x v="19"/>
    <n v="29436"/>
    <s v="Hotel Bernardus Lodge &amp; Spa Carmel Valley"/>
    <d v="2025-07-11T00:00:00"/>
    <d v="2025-07-13T00:00:00"/>
    <s v="HTL"/>
    <x v="4"/>
    <s v="USD"/>
    <n v="4865.3"/>
    <n v="4184.1580000000004"/>
    <n v="4865.3"/>
    <n v="422"/>
    <n v="362.92"/>
    <n v="422"/>
    <s v="BERNARDUS LODGE &amp; SPA"/>
    <s v="United States"/>
    <x v="20"/>
    <x v="0"/>
    <n v="8.6736686329722729E-2"/>
  </r>
  <r>
    <x v="1"/>
    <x v="1"/>
    <n v="510"/>
    <x v="19"/>
    <n v="28940"/>
    <s v="Hospedaje Hotel del Coronado"/>
    <d v="2025-07-18T00:00:00"/>
    <d v="2025-07-22T00:00:00"/>
    <s v="HTL"/>
    <x v="4"/>
    <s v="USD"/>
    <n v="1950.27"/>
    <n v="1677.2321999999999"/>
    <n v="1950.27"/>
    <n v="155.69999999999999"/>
    <n v="133.90199999999999"/>
    <n v="155.69999999999999"/>
    <s v="HOTEL DEL CORONADO"/>
    <s v="United States"/>
    <x v="5"/>
    <x v="0"/>
    <n v="7.983509975541847E-2"/>
  </r>
  <r>
    <x v="1"/>
    <x v="1"/>
    <n v="510"/>
    <x v="19"/>
    <n v="28940"/>
    <s v="Hospedaje Hotel del Coronado"/>
    <d v="2025-07-18T00:00:00"/>
    <d v="2025-07-22T00:00:00"/>
    <s v="HTL"/>
    <x v="4"/>
    <s v="USD"/>
    <n v="1950.27"/>
    <n v="1677.2321999999999"/>
    <n v="1950.27"/>
    <n v="155.69999999999999"/>
    <n v="133.90199999999999"/>
    <n v="155.69999999999999"/>
    <s v="HOTEL DEL CORONADO"/>
    <s v="United States"/>
    <x v="5"/>
    <x v="0"/>
    <n v="7.983509975541847E-2"/>
  </r>
  <r>
    <x v="1"/>
    <x v="1"/>
    <n v="510"/>
    <x v="19"/>
    <n v="30140"/>
    <s v="Kimpton Canary Hotel"/>
    <d v="2025-07-13T00:00:00"/>
    <d v="2025-07-15T00:00:00"/>
    <s v="HTL"/>
    <x v="4"/>
    <s v="USD"/>
    <n v="3485.35"/>
    <n v="2997.4009999999998"/>
    <n v="3485.35"/>
    <n v="110.73"/>
    <n v="95.227800000000002"/>
    <n v="110.73"/>
    <s v="KIMPTON CANARY HOTEL"/>
    <s v="United States"/>
    <x v="5"/>
    <x v="0"/>
    <n v="3.17701235170069E-2"/>
  </r>
  <r>
    <x v="1"/>
    <x v="1"/>
    <n v="510"/>
    <x v="19"/>
    <n v="30141"/>
    <s v="Hotel LErmitage"/>
    <d v="2025-07-15T00:00:00"/>
    <d v="2025-07-18T00:00:00"/>
    <s v="HTL"/>
    <x v="4"/>
    <s v="USD"/>
    <n v="5792.94"/>
    <n v="4981.9283999999998"/>
    <n v="5792.94"/>
    <n v="588.82000000000005"/>
    <n v="506.38520000000005"/>
    <n v="588.82000000000005"/>
    <s v="L'ERMITAGE BEVERLY HILLS"/>
    <s v="United States"/>
    <x v="5"/>
    <x v="0"/>
    <n v="0.10164441544362622"/>
  </r>
  <r>
    <x v="1"/>
    <x v="1"/>
    <n v="511"/>
    <x v="20"/>
    <n v="28497"/>
    <s v="HOSPEDAJE FOUR SEASONS GINEBRA"/>
    <d v="2025-08-23T00:00:00"/>
    <d v="2025-08-26T00:00:00"/>
    <s v="HTL"/>
    <x v="4"/>
    <s v="CHF"/>
    <n v="5605"/>
    <n v="5997.35"/>
    <n v="7006.25"/>
    <n v="515.32000000000005"/>
    <n v="551.39240000000007"/>
    <n v="644.15000000000009"/>
    <s v="FOUR SEASONS HOTEL DES BERGUES"/>
    <s v="Switzerland"/>
    <x v="11"/>
    <x v="0"/>
    <n v="9.193933987511152E-2"/>
  </r>
  <r>
    <x v="1"/>
    <x v="1"/>
    <n v="511"/>
    <x v="20"/>
    <n v="28497"/>
    <s v="HOTEL FOUR SEASONS GINEBRA"/>
    <d v="2025-08-23T00:00:00"/>
    <d v="2025-08-26T00:00:00"/>
    <s v="HTL"/>
    <x v="4"/>
    <s v="CHF"/>
    <n v="5605"/>
    <n v="5997.35"/>
    <n v="7006.25"/>
    <n v="514.13"/>
    <n v="550.1191"/>
    <n v="642.66250000000002"/>
    <s v="FOUR SEASONS HOTEL DES BERGUES"/>
    <s v="Switzerland"/>
    <x v="11"/>
    <x v="0"/>
    <n v="9.1727029438001789E-2"/>
  </r>
  <r>
    <x v="1"/>
    <x v="1"/>
    <n v="511"/>
    <x v="20"/>
    <n v="28497"/>
    <s v="HOTEL FOUR SEASONS GINEBRA"/>
    <d v="2025-08-23T00:00:00"/>
    <d v="2025-08-26T00:00:00"/>
    <s v="HTL"/>
    <x v="4"/>
    <s v="CHF"/>
    <n v="5605"/>
    <n v="5997.35"/>
    <n v="7006.25"/>
    <n v="509.23"/>
    <n v="544.87610000000006"/>
    <n v="636.53750000000002"/>
    <s v="FOUR SEASONS HOTEL DES BERGUES"/>
    <s v="Switzerland"/>
    <x v="11"/>
    <x v="0"/>
    <n v="9.0852809991079392E-2"/>
  </r>
  <r>
    <x v="1"/>
    <x v="1"/>
    <n v="511"/>
    <x v="20"/>
    <n v="29474"/>
    <s v="HOTEL FAIRMONT MONTREUX"/>
    <d v="2025-08-26T00:00:00"/>
    <d v="2025-08-29T00:00:00"/>
    <s v="HTL"/>
    <x v="4"/>
    <s v="CHF"/>
    <n v="2907"/>
    <n v="3110.4900000000002"/>
    <n v="3633.75"/>
    <n v="263.58"/>
    <n v="282.03059999999999"/>
    <n v="329.47499999999997"/>
    <s v="FAIRMONT LE MONTREUX PALACE"/>
    <s v="Switzerland"/>
    <x v="12"/>
    <x v="0"/>
    <n v="9.0670794633642915E-2"/>
  </r>
  <r>
    <x v="1"/>
    <x v="1"/>
    <n v="511"/>
    <x v="20"/>
    <n v="29474"/>
    <s v="HOTEL FAIRMONT MONTREAUX"/>
    <d v="2025-08-26T00:00:00"/>
    <d v="2025-08-29T00:00:00"/>
    <s v="HTL"/>
    <x v="4"/>
    <s v="CHF"/>
    <n v="2907"/>
    <n v="3110.4900000000002"/>
    <n v="3633.75"/>
    <n v="263.58"/>
    <n v="282.03059999999999"/>
    <n v="329.47499999999997"/>
    <s v="FAIRMONT LE MONTREUX PALACE"/>
    <s v="Switzerland"/>
    <x v="12"/>
    <x v="0"/>
    <n v="9.0670794633642915E-2"/>
  </r>
  <r>
    <x v="1"/>
    <x v="1"/>
    <n v="511"/>
    <x v="20"/>
    <n v="25780"/>
    <s v="TRASLADO CON ROLZO DE GVA AIRPORT A HRL FOUR SEASONS"/>
    <d v="2025-08-23T00:00:00"/>
    <d v="2025-08-23T00:00:00"/>
    <s v="TRF"/>
    <x v="5"/>
    <s v="CHF"/>
    <n v="180"/>
    <n v="192.60000000000002"/>
    <n v="225"/>
    <n v="27"/>
    <n v="28.89"/>
    <n v="33.75"/>
    <s v="ROLZO"/>
    <s v="United Kingdom"/>
    <x v="11"/>
    <x v="0"/>
    <n v="0.15"/>
  </r>
  <r>
    <x v="1"/>
    <x v="1"/>
    <n v="511"/>
    <x v="20"/>
    <n v="25780"/>
    <s v="TRASLADO ROLZO DE HTL FOUR SEASONS A HTL FAIRMONT MONTREAUX"/>
    <d v="2025-08-26T00:00:00"/>
    <d v="2025-08-26T00:00:00"/>
    <s v="TRF"/>
    <x v="5"/>
    <s v="CHF"/>
    <n v="1320"/>
    <n v="1412.4"/>
    <n v="1650"/>
    <n v="220.5"/>
    <n v="235.935"/>
    <n v="275.625"/>
    <s v="ROLZO"/>
    <s v="United Kingdom"/>
    <x v="12"/>
    <x v="0"/>
    <n v="0.16704545454545455"/>
  </r>
  <r>
    <x v="1"/>
    <x v="1"/>
    <n v="511"/>
    <x v="20"/>
    <n v="25780"/>
    <s v="TRASLADO DE HOTEL FAIRMOT A GVA AIRPORT"/>
    <d v="2025-08-29T00:00:00"/>
    <d v="2025-08-29T00:00:00"/>
    <s v="TRF"/>
    <x v="5"/>
    <s v="CHF"/>
    <n v="840"/>
    <n v="898.80000000000007"/>
    <n v="1050"/>
    <n v="126"/>
    <n v="134.82000000000002"/>
    <n v="157.5"/>
    <s v="ROLZO"/>
    <s v="United Kingdom"/>
    <x v="12"/>
    <x v="0"/>
    <n v="0.15"/>
  </r>
  <r>
    <x v="1"/>
    <x v="1"/>
    <n v="511"/>
    <x v="20"/>
    <n v="30504"/>
    <s v="RENTA DE AUTO EN MONTREAUX"/>
    <d v="2025-08-27T00:00:00"/>
    <d v="2025-08-28T00:00:00"/>
    <s v="AUT"/>
    <x v="5"/>
    <s v="CHF"/>
    <n v="283.01"/>
    <n v="302.82069999999999"/>
    <n v="353.76249999999999"/>
    <n v="0"/>
    <n v="0"/>
    <n v="0"/>
    <s v="Europcar"/>
    <s v="France"/>
    <x v="12"/>
    <x v="0"/>
    <n v="0"/>
  </r>
  <r>
    <x v="1"/>
    <x v="1"/>
    <n v="512"/>
    <x v="24"/>
    <n v="27142"/>
    <s v="Circuito por Corea"/>
    <d v="2025-08-12T00:00:00"/>
    <d v="2025-08-21T00:00:00"/>
    <s v="PKT"/>
    <x v="0"/>
    <s v="USD"/>
    <n v="16537"/>
    <n v="14221.82"/>
    <n v="16537"/>
    <n v="2157"/>
    <n v="1855.02"/>
    <n v="2157"/>
    <s v="Imperial Tours"/>
    <s v="Hong Kong"/>
    <x v="53"/>
    <x v="0"/>
    <n v="0.13043478260869565"/>
  </r>
  <r>
    <x v="1"/>
    <x v="1"/>
    <n v="513"/>
    <x v="36"/>
    <n v="24237"/>
    <s v="PAGO HOTEL"/>
    <d v="2025-08-19T00:00:00"/>
    <d v="2025-08-23T00:00:00"/>
    <s v="HTL"/>
    <x v="4"/>
    <s v="USD"/>
    <n v="37029.67"/>
    <n v="31845.516199999998"/>
    <n v="37029.67"/>
    <n v="3786.94"/>
    <n v="3256.7683999999999"/>
    <n v="3786.94"/>
    <s v="BULGARI HOTEL ROMA"/>
    <s v="Italy"/>
    <x v="11"/>
    <x v="0"/>
    <n v="0.10226772207259746"/>
  </r>
  <r>
    <x v="1"/>
    <x v="1"/>
    <n v="513"/>
    <x v="36"/>
    <n v="28934"/>
    <s v="TE GARCIA LOPEZ JAVIER"/>
    <d v="2025-09-08T00:00:00"/>
    <s v="0000-00-00"/>
    <s v="VLO"/>
    <x v="2"/>
    <s v="USD"/>
    <n v="274.2"/>
    <n v="235.81199999999998"/>
    <n v="274.2"/>
    <n v="0"/>
    <n v="0"/>
    <n v="0"/>
    <s v="F1S USA"/>
    <s v="United States"/>
    <x v="27"/>
    <x v="0"/>
    <n v="0"/>
  </r>
  <r>
    <x v="1"/>
    <x v="1"/>
    <n v="513"/>
    <x v="36"/>
    <n v="28934"/>
    <s v="TE LOPEZ OTEGUI JAIME GERARDO"/>
    <d v="2025-09-08T00:00:00"/>
    <s v="0000-00-00"/>
    <s v="VLO"/>
    <x v="2"/>
    <s v="USD"/>
    <n v="274.2"/>
    <n v="235.81199999999998"/>
    <n v="274.2"/>
    <n v="0"/>
    <n v="0"/>
    <n v="0"/>
    <s v="F1S USA"/>
    <s v="United States"/>
    <x v="27"/>
    <x v="0"/>
    <n v="0"/>
  </r>
  <r>
    <x v="1"/>
    <x v="1"/>
    <n v="513"/>
    <x v="36"/>
    <n v="28934"/>
    <s v="TE AYALA OTEGUI JORGE"/>
    <d v="2025-09-08T00:00:00"/>
    <s v="0000-00-00"/>
    <s v="VLO"/>
    <x v="2"/>
    <s v="USD"/>
    <n v="274.2"/>
    <n v="235.81199999999998"/>
    <n v="274.2"/>
    <n v="0"/>
    <n v="0"/>
    <n v="0"/>
    <s v="F1S USA"/>
    <s v="United States"/>
    <x v="27"/>
    <x v="0"/>
    <n v="0"/>
  </r>
  <r>
    <x v="1"/>
    <x v="1"/>
    <n v="513"/>
    <x v="36"/>
    <n v="28934"/>
    <s v="TE NORIEGA MENDEZ REYNA EUGENIA"/>
    <d v="2025-09-08T00:00:00"/>
    <s v="0000-00-00"/>
    <s v="VLO"/>
    <x v="2"/>
    <s v="USD"/>
    <n v="274.2"/>
    <n v="235.81199999999998"/>
    <n v="274.2"/>
    <n v="0"/>
    <n v="0"/>
    <n v="0"/>
    <s v="F1S USA"/>
    <s v="United States"/>
    <x v="27"/>
    <x v="0"/>
    <n v="0"/>
  </r>
  <r>
    <x v="1"/>
    <x v="1"/>
    <n v="513"/>
    <x v="36"/>
    <n v="28934"/>
    <s v="TE DE LA VEGA LEOS JOSE MA"/>
    <d v="2025-09-08T00:00:00"/>
    <s v="0000-00-00"/>
    <s v="VLO"/>
    <x v="2"/>
    <s v="USD"/>
    <n v="274.2"/>
    <n v="235.81199999999998"/>
    <n v="274.2"/>
    <n v="0"/>
    <n v="0"/>
    <n v="0"/>
    <s v="F1S USA"/>
    <s v="United States"/>
    <x v="27"/>
    <x v="0"/>
    <n v="0"/>
  </r>
  <r>
    <x v="1"/>
    <x v="1"/>
    <n v="513"/>
    <x v="36"/>
    <n v="28934"/>
    <s v="TE ZEPEDA ESPINOZA VERONICA"/>
    <d v="2025-09-08T00:00:00"/>
    <s v="0000-00-00"/>
    <s v="VLO"/>
    <x v="2"/>
    <s v="USD"/>
    <n v="274.2"/>
    <n v="235.81199999999998"/>
    <n v="274.2"/>
    <n v="0"/>
    <n v="0"/>
    <n v="0"/>
    <s v="F1S USA"/>
    <s v="United States"/>
    <x v="27"/>
    <x v="0"/>
    <n v="0"/>
  </r>
  <r>
    <x v="1"/>
    <x v="1"/>
    <n v="513"/>
    <x v="36"/>
    <n v="28934"/>
    <s v="TE BERROSPE SCHAAR NORMA PATRICIA"/>
    <d v="2025-09-08T00:00:00"/>
    <s v="0000-00-00"/>
    <s v="VLO"/>
    <x v="2"/>
    <s v="USD"/>
    <n v="274.2"/>
    <n v="235.81199999999998"/>
    <n v="274.2"/>
    <n v="0"/>
    <n v="0"/>
    <n v="0"/>
    <s v="F1S USA"/>
    <s v="United States"/>
    <x v="27"/>
    <x v="0"/>
    <n v="0"/>
  </r>
  <r>
    <x v="1"/>
    <x v="1"/>
    <n v="513"/>
    <x v="36"/>
    <n v="28934"/>
    <s v="ME GARCIA LOPEZ JAVIER"/>
    <d v="2025-07-29T00:00:00"/>
    <s v="0000-00-00"/>
    <s v="VLO"/>
    <x v="2"/>
    <s v="USD"/>
    <n v="79"/>
    <n v="67.94"/>
    <n v="79"/>
    <n v="0"/>
    <n v="0"/>
    <n v="0"/>
    <s v="F1S USA"/>
    <s v="United States"/>
    <x v="9"/>
    <x v="0"/>
    <n v="0"/>
  </r>
  <r>
    <x v="1"/>
    <x v="1"/>
    <n v="513"/>
    <x v="36"/>
    <n v="28934"/>
    <s v="ME LOPEZ OTEGUI JAIME GERARDO"/>
    <d v="2025-07-29T00:00:00"/>
    <s v="0000-00-00"/>
    <s v="VLO"/>
    <x v="2"/>
    <s v="USD"/>
    <n v="79"/>
    <n v="67.94"/>
    <n v="79"/>
    <n v="0"/>
    <n v="0"/>
    <n v="0"/>
    <s v="F1S USA"/>
    <s v="United States"/>
    <x v="9"/>
    <x v="0"/>
    <n v="0"/>
  </r>
  <r>
    <x v="1"/>
    <x v="1"/>
    <n v="513"/>
    <x v="36"/>
    <n v="28934"/>
    <s v="ME AYALA OTEGUI JORGE"/>
    <d v="2025-07-29T00:00:00"/>
    <s v="0000-00-00"/>
    <s v="VLO"/>
    <x v="2"/>
    <s v="USD"/>
    <n v="79"/>
    <n v="67.94"/>
    <n v="79"/>
    <n v="0"/>
    <n v="0"/>
    <n v="0"/>
    <s v="F1S USA"/>
    <s v="United States"/>
    <x v="9"/>
    <x v="0"/>
    <n v="0"/>
  </r>
  <r>
    <x v="1"/>
    <x v="1"/>
    <n v="513"/>
    <x v="36"/>
    <n v="28934"/>
    <s v="ME NORIEGA MENDEZ REYNA EUGENIA"/>
    <d v="2025-07-29T00:00:00"/>
    <s v="0000-00-00"/>
    <s v="VLO"/>
    <x v="2"/>
    <s v="USD"/>
    <n v="79"/>
    <n v="67.94"/>
    <n v="79"/>
    <n v="0"/>
    <n v="0"/>
    <n v="0"/>
    <s v="F1S USA"/>
    <s v="United States"/>
    <x v="9"/>
    <x v="0"/>
    <n v="0"/>
  </r>
  <r>
    <x v="1"/>
    <x v="1"/>
    <n v="513"/>
    <x v="36"/>
    <n v="28934"/>
    <s v="ME DE LA VEGA LEOS JOSE MA"/>
    <d v="2025-07-29T00:00:00"/>
    <s v="0000-00-00"/>
    <s v="VLO"/>
    <x v="2"/>
    <s v="USD"/>
    <n v="79"/>
    <n v="67.94"/>
    <n v="79"/>
    <n v="0"/>
    <n v="0"/>
    <n v="0"/>
    <s v="F1S USA"/>
    <s v="United States"/>
    <x v="9"/>
    <x v="0"/>
    <n v="0"/>
  </r>
  <r>
    <x v="1"/>
    <x v="1"/>
    <n v="513"/>
    <x v="36"/>
    <n v="28934"/>
    <s v="ME ZEPEDA ESPINOZA VERONICA"/>
    <d v="2025-07-29T00:00:00"/>
    <s v="0000-00-00"/>
    <s v="VLO"/>
    <x v="2"/>
    <s v="USD"/>
    <n v="79"/>
    <n v="67.94"/>
    <n v="79"/>
    <n v="0"/>
    <n v="0"/>
    <n v="0"/>
    <s v="F1S USA"/>
    <s v="United States"/>
    <x v="9"/>
    <x v="0"/>
    <n v="0"/>
  </r>
  <r>
    <x v="1"/>
    <x v="1"/>
    <n v="513"/>
    <x v="36"/>
    <n v="28934"/>
    <s v="ME BERROSPE SCHAAR NORMA PATRICIA"/>
    <d v="2025-07-29T00:00:00"/>
    <s v="0000-00-00"/>
    <s v="VLO"/>
    <x v="2"/>
    <s v="USD"/>
    <n v="79"/>
    <n v="67.94"/>
    <n v="79"/>
    <n v="0"/>
    <n v="0"/>
    <n v="0"/>
    <s v="F1S USA"/>
    <s v="United States"/>
    <x v="9"/>
    <x v="0"/>
    <n v="0"/>
  </r>
  <r>
    <x v="1"/>
    <x v="1"/>
    <n v="513"/>
    <x v="36"/>
    <n v="28934"/>
    <s v="ME GARCIA LOPEZ JAVIER"/>
    <d v="2025-07-29T00:00:00"/>
    <s v="0000-00-00"/>
    <s v="VLO"/>
    <x v="2"/>
    <s v="USD"/>
    <n v="20"/>
    <n v="17.2"/>
    <n v="20"/>
    <n v="0"/>
    <n v="0"/>
    <n v="0"/>
    <s v="F1S USA"/>
    <s v="United States"/>
    <x v="9"/>
    <x v="0"/>
    <n v="0"/>
  </r>
  <r>
    <x v="1"/>
    <x v="1"/>
    <n v="513"/>
    <x v="36"/>
    <n v="28934"/>
    <s v="ME LOPEZ OTEGUI JAIME GERARDO"/>
    <d v="2025-07-29T00:00:00"/>
    <s v="0000-00-00"/>
    <s v="VLO"/>
    <x v="2"/>
    <s v="USD"/>
    <n v="20"/>
    <n v="17.2"/>
    <n v="20"/>
    <n v="0"/>
    <n v="0"/>
    <n v="0"/>
    <s v="F1S USA"/>
    <s v="United States"/>
    <x v="9"/>
    <x v="0"/>
    <n v="0"/>
  </r>
  <r>
    <x v="1"/>
    <x v="1"/>
    <n v="513"/>
    <x v="36"/>
    <n v="28934"/>
    <s v="ME AYALA OTEGUI JORGE"/>
    <d v="2025-07-29T00:00:00"/>
    <s v="0000-00-00"/>
    <s v="VLO"/>
    <x v="2"/>
    <s v="USD"/>
    <n v="20"/>
    <n v="17.2"/>
    <n v="20"/>
    <n v="0"/>
    <n v="0"/>
    <n v="0"/>
    <s v="F1S USA"/>
    <s v="United States"/>
    <x v="9"/>
    <x v="0"/>
    <n v="0"/>
  </r>
  <r>
    <x v="1"/>
    <x v="1"/>
    <n v="513"/>
    <x v="36"/>
    <n v="28934"/>
    <s v="ME NORIEGA MENDEZ REYNA EUGENIA"/>
    <d v="2025-07-29T00:00:00"/>
    <s v="0000-00-00"/>
    <s v="VLO"/>
    <x v="2"/>
    <s v="USD"/>
    <n v="20"/>
    <n v="17.2"/>
    <n v="20"/>
    <n v="0"/>
    <n v="0"/>
    <n v="0"/>
    <s v="F1S USA"/>
    <s v="United States"/>
    <x v="9"/>
    <x v="0"/>
    <n v="0"/>
  </r>
  <r>
    <x v="1"/>
    <x v="1"/>
    <n v="513"/>
    <x v="36"/>
    <n v="28934"/>
    <s v="ME DE LA VEGA LEOS JOSE MA"/>
    <d v="2025-07-29T00:00:00"/>
    <s v="0000-00-00"/>
    <s v="VLO"/>
    <x v="2"/>
    <s v="USD"/>
    <n v="20"/>
    <n v="17.2"/>
    <n v="20"/>
    <n v="0"/>
    <n v="0"/>
    <n v="0"/>
    <s v="F1S USA"/>
    <s v="United States"/>
    <x v="9"/>
    <x v="0"/>
    <n v="0"/>
  </r>
  <r>
    <x v="1"/>
    <x v="1"/>
    <n v="513"/>
    <x v="36"/>
    <n v="28934"/>
    <s v="ME ZEPEDA ESPINOZA VERONICA"/>
    <d v="2025-07-29T00:00:00"/>
    <s v="0000-00-00"/>
    <s v="VLO"/>
    <x v="2"/>
    <s v="USD"/>
    <n v="20"/>
    <n v="17.2"/>
    <n v="20"/>
    <n v="0"/>
    <n v="0"/>
    <n v="0"/>
    <s v="F1S USA"/>
    <s v="United States"/>
    <x v="9"/>
    <x v="0"/>
    <n v="0"/>
  </r>
  <r>
    <x v="1"/>
    <x v="1"/>
    <n v="513"/>
    <x v="36"/>
    <n v="28934"/>
    <s v="ME BERROSPE SCHAAR NORMA PATRICIA"/>
    <d v="2025-07-29T00:00:00"/>
    <s v="0000-00-00"/>
    <s v="VLO"/>
    <x v="2"/>
    <s v="USD"/>
    <n v="20"/>
    <n v="17.2"/>
    <n v="20"/>
    <n v="0"/>
    <n v="0"/>
    <n v="0"/>
    <s v="F1S USA"/>
    <s v="United States"/>
    <x v="9"/>
    <x v="0"/>
    <n v="0"/>
  </r>
  <r>
    <x v="1"/>
    <x v="1"/>
    <n v="513"/>
    <x v="36"/>
    <n v="0"/>
    <s v="Fee emisión billetes"/>
    <d v="2025-07-29T00:00:00"/>
    <d v="2025-09-13T00:00:00"/>
    <s v="HPS"/>
    <x v="1"/>
    <s v="USD"/>
    <n v="245"/>
    <n v="210.7"/>
    <n v="245"/>
    <n v="245"/>
    <n v="210.7"/>
    <n v="245"/>
    <s v="FEES"/>
    <n v="0"/>
    <x v="9"/>
    <x v="0"/>
    <n v="1"/>
  </r>
  <r>
    <x v="1"/>
    <x v="1"/>
    <n v="513"/>
    <x v="36"/>
    <n v="29954"/>
    <s v="TRASLADOS IN/OUT, 3 TOURS EN ROMA"/>
    <d v="2025-08-18T00:00:00"/>
    <d v="2025-08-22T00:00:00"/>
    <s v="PKT"/>
    <x v="0"/>
    <s v="USD"/>
    <n v="6291.12"/>
    <n v="5410.3631999999998"/>
    <n v="6291.12"/>
    <n v="1044.81"/>
    <n v="898.53659999999991"/>
    <n v="1044.81"/>
    <s v="DIVITA DMC AND TOUR OPERATOR"/>
    <s v="Italy"/>
    <x v="11"/>
    <x v="0"/>
    <n v="0.16607694655323693"/>
  </r>
  <r>
    <x v="1"/>
    <x v="1"/>
    <n v="513"/>
    <x v="36"/>
    <n v="25780"/>
    <s v="2 VANS DE ST TROPEZ A NIZE AIRPORT"/>
    <d v="2025-09-08T00:00:00"/>
    <d v="2025-09-08T00:00:00"/>
    <s v="TRF"/>
    <x v="5"/>
    <s v="USD"/>
    <n v="1388"/>
    <n v="1193.68"/>
    <n v="1388"/>
    <n v="206.44"/>
    <n v="177.5384"/>
    <n v="206.44"/>
    <s v="ROLZO"/>
    <s v="United Kingdom"/>
    <x v="27"/>
    <x v="0"/>
    <n v="0.14873198847262248"/>
  </r>
  <r>
    <x v="1"/>
    <x v="1"/>
    <n v="513"/>
    <x v="36"/>
    <n v="0"/>
    <s v="fee vuelos varios emision vuelos"/>
    <d v="2025-07-29T00:00:00"/>
    <d v="2025-09-13T00:00:00"/>
    <s v="HPS"/>
    <x v="1"/>
    <s v="USD"/>
    <n v="210"/>
    <n v="180.6"/>
    <n v="210"/>
    <n v="210"/>
    <n v="180.6"/>
    <n v="210"/>
    <s v="FEES"/>
    <n v="0"/>
    <x v="9"/>
    <x v="0"/>
    <n v="1"/>
  </r>
  <r>
    <x v="1"/>
    <x v="1"/>
    <n v="513"/>
    <x v="36"/>
    <n v="28934"/>
    <s v="TE AYALA OTEGUI JORGE"/>
    <d v="2025-08-18T00:00:00"/>
    <s v="0000-00-00"/>
    <s v="VLO"/>
    <x v="2"/>
    <s v="USD"/>
    <n v="3520.86"/>
    <n v="3027.9396000000002"/>
    <n v="3520.86"/>
    <n v="0"/>
    <n v="0"/>
    <n v="0"/>
    <s v="F1S USA"/>
    <s v="United States"/>
    <x v="11"/>
    <x v="0"/>
    <n v="0"/>
  </r>
  <r>
    <x v="1"/>
    <x v="1"/>
    <n v="513"/>
    <x v="36"/>
    <n v="28934"/>
    <s v="TE BERROSPE SCHAAR NORMA PATRICIA"/>
    <d v="2025-08-18T00:00:00"/>
    <s v="0000-00-00"/>
    <s v="VLO"/>
    <x v="2"/>
    <s v="USD"/>
    <n v="3520.86"/>
    <n v="3027.9396000000002"/>
    <n v="3520.86"/>
    <n v="0"/>
    <n v="0"/>
    <n v="0"/>
    <s v="F1S USA"/>
    <s v="United States"/>
    <x v="11"/>
    <x v="0"/>
    <n v="0"/>
  </r>
  <r>
    <x v="1"/>
    <x v="1"/>
    <n v="513"/>
    <x v="36"/>
    <n v="28934"/>
    <s v="TE DE LA VEGA LEOS JOSE MA"/>
    <d v="2025-08-18T00:00:00"/>
    <s v="0000-00-00"/>
    <s v="VLO"/>
    <x v="2"/>
    <s v="USD"/>
    <n v="3520.86"/>
    <n v="3027.9396000000002"/>
    <n v="3520.86"/>
    <n v="0"/>
    <n v="0"/>
    <n v="0"/>
    <s v="F1S USA"/>
    <s v="United States"/>
    <x v="11"/>
    <x v="0"/>
    <n v="0"/>
  </r>
  <r>
    <x v="1"/>
    <x v="1"/>
    <n v="513"/>
    <x v="36"/>
    <n v="28934"/>
    <s v="TE ZEPEDA ESPINOZA VERONICA"/>
    <d v="2025-08-18T00:00:00"/>
    <s v="0000-00-00"/>
    <s v="VLO"/>
    <x v="2"/>
    <s v="USD"/>
    <n v="3520.86"/>
    <n v="3027.9396000000002"/>
    <n v="3520.86"/>
    <n v="0"/>
    <n v="0"/>
    <n v="0"/>
    <s v="F1S USA"/>
    <s v="United States"/>
    <x v="11"/>
    <x v="0"/>
    <n v="0"/>
  </r>
  <r>
    <x v="1"/>
    <x v="1"/>
    <n v="513"/>
    <x v="36"/>
    <n v="28934"/>
    <s v="TE LOPEZ OTEGUI JAIME GERARDO"/>
    <d v="2025-08-15T00:00:00"/>
    <s v="0000-00-00"/>
    <s v="VLO"/>
    <x v="2"/>
    <s v="USD"/>
    <n v="4781.0200000000004"/>
    <n v="4111.6772000000001"/>
    <n v="4781.0200000000004"/>
    <n v="0"/>
    <n v="0"/>
    <n v="0"/>
    <s v="F1S USA"/>
    <s v="United States"/>
    <x v="53"/>
    <x v="0"/>
    <n v="0"/>
  </r>
  <r>
    <x v="1"/>
    <x v="1"/>
    <n v="513"/>
    <x v="36"/>
    <n v="28934"/>
    <s v="TE NORIEGA MENDEZ REYNA EUGENIA"/>
    <d v="2025-08-15T00:00:00"/>
    <s v="0000-00-00"/>
    <s v="VLO"/>
    <x v="2"/>
    <s v="USD"/>
    <n v="4781.0200000000004"/>
    <n v="4111.6772000000001"/>
    <n v="4781.0200000000004"/>
    <n v="0"/>
    <n v="0"/>
    <n v="0"/>
    <s v="F1S USA"/>
    <s v="United States"/>
    <x v="53"/>
    <x v="0"/>
    <n v="0"/>
  </r>
  <r>
    <x v="1"/>
    <x v="1"/>
    <n v="514"/>
    <x v="35"/>
    <n v="29433"/>
    <s v="Hospedaje en hotel"/>
    <d v="2025-06-10T00:00:00"/>
    <d v="2025-07-11T00:00:00"/>
    <s v="HTL"/>
    <x v="4"/>
    <s v="MXN"/>
    <n v="60840"/>
    <n v="2920.32"/>
    <n v="3407.04"/>
    <n v="6385.84"/>
    <n v="306.52032000000003"/>
    <n v="357.60704000000004"/>
    <s v="ROSEWOOD SAN MIGUEL DE ALLENDE"/>
    <s v="Mexico"/>
    <x v="15"/>
    <x v="0"/>
    <n v="0.10496120973044051"/>
  </r>
  <r>
    <x v="1"/>
    <x v="1"/>
    <n v="515"/>
    <x v="31"/>
    <n v="28783"/>
    <s v="Pago de Hospedaje"/>
    <d v="2024-12-27T00:00:00"/>
    <d v="2025-01-02T00:00:00"/>
    <s v="HTL"/>
    <x v="4"/>
    <s v="EUR"/>
    <n v="11020.8"/>
    <n v="11020.8"/>
    <n v="12784.127999999999"/>
    <n v="881.66"/>
    <n v="881.66"/>
    <n v="1022.7255999999999"/>
    <s v="LE REFUGE DE SOLAISE"/>
    <s v="France"/>
    <x v="1"/>
    <x v="2"/>
    <n v="7.9999637049941924E-2"/>
  </r>
  <r>
    <x v="1"/>
    <x v="1"/>
    <n v="516"/>
    <x v="31"/>
    <n v="28783"/>
    <s v="Hospedaje en La Refuge de Solaise"/>
    <d v="2024-12-27T00:00:00"/>
    <d v="2025-01-02T00:00:00"/>
    <s v="HTL"/>
    <x v="4"/>
    <s v="EUR"/>
    <n v="7872"/>
    <n v="7872"/>
    <n v="9131.5199999999986"/>
    <n v="629.76"/>
    <n v="629.76"/>
    <n v="730.52159999999992"/>
    <s v="LE REFUGE DE SOLAISE"/>
    <s v="France"/>
    <x v="1"/>
    <x v="2"/>
    <n v="0.08"/>
  </r>
  <r>
    <x v="2"/>
    <x v="1"/>
    <n v="517"/>
    <x v="17"/>
    <n v="28731"/>
    <s v="TKT TREN PARIS"/>
    <d v="2025-08-01T00:00:00"/>
    <d v="2025-08-01T00:00:00"/>
    <s v="TRN"/>
    <x v="5"/>
    <s v="USD"/>
    <n v="5"/>
    <n v="4.3"/>
    <n v="5"/>
    <n v="0"/>
    <n v="0"/>
    <n v="0"/>
    <s v="ASIA EXOTICA"/>
    <s v="Thailand"/>
    <x v="9"/>
    <x v="0"/>
    <n v="0"/>
  </r>
  <r>
    <x v="2"/>
    <x v="1"/>
    <n v="517"/>
    <x v="17"/>
    <n v="28731"/>
    <s v="tren"/>
    <d v="2025-08-01T00:00:00"/>
    <d v="2025-08-01T00:00:00"/>
    <s v="TRN"/>
    <x v="5"/>
    <s v="USD"/>
    <n v="10"/>
    <n v="8.6"/>
    <n v="10"/>
    <n v="0"/>
    <n v="0"/>
    <n v="0"/>
    <s v="ASIA EXOTICA"/>
    <s v="Thailand"/>
    <x v="9"/>
    <x v="0"/>
    <n v="0"/>
  </r>
  <r>
    <x v="1"/>
    <x v="1"/>
    <n v="518"/>
    <x v="27"/>
    <n v="29512"/>
    <s v="Casa de Campo"/>
    <d v="2025-07-17T00:00:00"/>
    <d v="2025-07-19T00:00:00"/>
    <s v="HTL"/>
    <x v="4"/>
    <s v="USD"/>
    <n v="1497.6"/>
    <n v="1287.9359999999999"/>
    <n v="1497.6"/>
    <n v="117"/>
    <n v="100.62"/>
    <n v="117"/>
    <s v="CASA DE CAMPO RESORT AND VILLAS"/>
    <s v="Dominican Republic"/>
    <x v="5"/>
    <x v="0"/>
    <n v="7.8125E-2"/>
  </r>
  <r>
    <x v="1"/>
    <x v="1"/>
    <n v="519"/>
    <x v="22"/>
    <n v="28934"/>
    <s v="TE NORIEGA DE UHTHOFF VERONICA PATRICIA MRS"/>
    <d v="2025-07-01T00:00:00"/>
    <s v="0000-00-00"/>
    <s v="VLO"/>
    <x v="2"/>
    <s v="USD"/>
    <n v="340.1"/>
    <n v="292.48599999999999"/>
    <n v="340.1"/>
    <n v="0"/>
    <n v="0"/>
    <n v="0"/>
    <s v="F1S USA"/>
    <s v="United States"/>
    <x v="16"/>
    <x v="0"/>
    <n v="0"/>
  </r>
  <r>
    <x v="1"/>
    <x v="1"/>
    <n v="519"/>
    <x v="22"/>
    <n v="28934"/>
    <s v="ME NORIEGA DE UHTHOFF VERONICA PATRICIA MRS"/>
    <d v="2025-06-13T00:00:00"/>
    <s v="0000-00-00"/>
    <s v="VLO"/>
    <x v="2"/>
    <s v="USD"/>
    <n v="17.2"/>
    <n v="14.792"/>
    <n v="17.2"/>
    <n v="0"/>
    <n v="0"/>
    <n v="0"/>
    <s v="F1S USA"/>
    <s v="United States"/>
    <x v="15"/>
    <x v="0"/>
    <n v="0"/>
  </r>
  <r>
    <x v="1"/>
    <x v="1"/>
    <n v="519"/>
    <x v="22"/>
    <n v="28934"/>
    <s v="TE NORIEGA DE UHTHOFF VERONICA PATRICIA MRS"/>
    <d v="2025-08-29T00:00:00"/>
    <s v="0000-00-00"/>
    <s v="VLO"/>
    <x v="2"/>
    <s v="USD"/>
    <n v="798.58"/>
    <n v="686.77880000000005"/>
    <n v="798.58"/>
    <n v="0"/>
    <n v="0"/>
    <n v="0"/>
    <s v="F1S USA"/>
    <s v="United States"/>
    <x v="12"/>
    <x v="0"/>
    <n v="0"/>
  </r>
  <r>
    <x v="1"/>
    <x v="1"/>
    <n v="519"/>
    <x v="22"/>
    <n v="28934"/>
    <s v="TE NORIEGA DE UHTHOFF VERONICA PATRICIA MRS"/>
    <d v="2025-09-03T00:00:00"/>
    <d v="2025-09-03T00:00:00"/>
    <s v="VLO"/>
    <x v="2"/>
    <s v="USD"/>
    <n v="409.1"/>
    <n v="351.82600000000002"/>
    <n v="409.1"/>
    <n v="0"/>
    <n v="0"/>
    <n v="0"/>
    <s v="F1S USA"/>
    <s v="United States"/>
    <x v="19"/>
    <x v="0"/>
    <n v="0"/>
  </r>
  <r>
    <x v="1"/>
    <x v="1"/>
    <n v="519"/>
    <x v="22"/>
    <n v="28934"/>
    <s v="TE NORIEGA DE UHTHOFF VERONICA PATRICIA MRS"/>
    <d v="2025-08-29T00:00:00"/>
    <s v="0000-00-00"/>
    <s v="VLO"/>
    <x v="2"/>
    <s v="USD"/>
    <n v="83.67"/>
    <n v="71.956199999999995"/>
    <n v="83.67"/>
    <n v="0"/>
    <n v="0"/>
    <n v="0"/>
    <s v="F1S USA"/>
    <s v="United States"/>
    <x v="12"/>
    <x v="0"/>
    <n v="0"/>
  </r>
  <r>
    <x v="0"/>
    <x v="1"/>
    <n v="520"/>
    <x v="0"/>
    <n v="27914"/>
    <s v="Vuelos Cathay Pacific: Auckland - Hong Kong - Madrid"/>
    <d v="2025-10-30T00:00:00"/>
    <d v="2025-11-19T00:00:00"/>
    <s v="ABC"/>
    <x v="2"/>
    <s v="EUR"/>
    <n v="8094.96"/>
    <n v="8094.96"/>
    <n v="9390.1535999999996"/>
    <n v="0"/>
    <n v="0"/>
    <n v="0"/>
    <s v="Servivuelo"/>
    <s v="Spain"/>
    <x v="22"/>
    <x v="0"/>
    <n v="0"/>
  </r>
  <r>
    <x v="0"/>
    <x v="1"/>
    <n v="520"/>
    <x v="0"/>
    <n v="29905"/>
    <s v="Itinerario Australia y Nueva Zelanda"/>
    <d v="2025-10-30T00:00:00"/>
    <d v="2025-11-19T00:00:00"/>
    <s v="PKT"/>
    <x v="0"/>
    <s v="EUR"/>
    <n v="61331.8"/>
    <n v="61331.8"/>
    <n v="71144.887999999992"/>
    <n v="12573.25"/>
    <n v="12573.25"/>
    <n v="14584.97"/>
    <s v="ABERCROMBIE AND KENT AUSTRALIA"/>
    <s v="Australia"/>
    <x v="22"/>
    <x v="0"/>
    <n v="0.20500376639850781"/>
  </r>
  <r>
    <x v="0"/>
    <x v="1"/>
    <n v="520"/>
    <x v="0"/>
    <n v="29905"/>
    <s v="Extra cambios viaje"/>
    <d v="2025-10-30T00:00:00"/>
    <d v="2025-11-19T00:00:00"/>
    <s v="PKT"/>
    <x v="0"/>
    <s v="EUR"/>
    <n v="240.5"/>
    <n v="240.5"/>
    <n v="278.97999999999996"/>
    <n v="0"/>
    <n v="0"/>
    <n v="0"/>
    <s v="ABERCROMBIE AND KENT AUSTRALIA"/>
    <s v="Australia"/>
    <x v="22"/>
    <x v="0"/>
    <n v="0"/>
  </r>
  <r>
    <x v="0"/>
    <x v="1"/>
    <n v="520"/>
    <x v="0"/>
    <n v="28934"/>
    <s v="GONZALEZ MUNOZ IVAN"/>
    <d v="2025-11-11T00:00:00"/>
    <d v="2025-11-19T00:00:00"/>
    <s v="VLO"/>
    <x v="2"/>
    <s v="EUR"/>
    <n v="2546.42"/>
    <n v="2546.42"/>
    <n v="2953.8471999999997"/>
    <n v="0"/>
    <n v="0"/>
    <n v="0"/>
    <s v="F1S USA"/>
    <s v="United States"/>
    <x v="17"/>
    <x v="0"/>
    <n v="0"/>
  </r>
  <r>
    <x v="0"/>
    <x v="1"/>
    <n v="520"/>
    <x v="0"/>
    <n v="28934"/>
    <s v="GONZALEZ MUNOZ IVAN"/>
    <d v="2025-11-11T00:00:00"/>
    <d v="2025-11-19T00:00:00"/>
    <s v="VLO"/>
    <x v="2"/>
    <s v="EUR"/>
    <n v="4193.8100000000004"/>
    <n v="4193.8100000000004"/>
    <n v="4864.8195999999998"/>
    <n v="0"/>
    <n v="0"/>
    <n v="0"/>
    <s v="F1S USA"/>
    <s v="United States"/>
    <x v="17"/>
    <x v="0"/>
    <n v="0"/>
  </r>
  <r>
    <x v="0"/>
    <x v="1"/>
    <n v="520"/>
    <x v="0"/>
    <n v="28934"/>
    <s v="GONZALEZ MUNOZ HAYDEE"/>
    <d v="2025-11-10T00:00:00"/>
    <d v="2025-11-11T00:00:00"/>
    <s v="VLO"/>
    <x v="2"/>
    <s v="EUR"/>
    <n v="3734.24"/>
    <n v="3734.24"/>
    <n v="4331.7183999999997"/>
    <n v="0"/>
    <n v="0"/>
    <n v="0"/>
    <s v="F1S USA"/>
    <s v="United States"/>
    <x v="17"/>
    <x v="0"/>
    <n v="0"/>
  </r>
  <r>
    <x v="0"/>
    <x v="1"/>
    <n v="520"/>
    <x v="0"/>
    <n v="28934"/>
    <s v="GONZALEZ MUNOZ ASTRID"/>
    <d v="2025-10-30T00:00:00"/>
    <d v="2025-10-30T00:00:00"/>
    <s v="VLO"/>
    <x v="2"/>
    <s v="EUR"/>
    <n v="2639.85"/>
    <n v="2639.85"/>
    <n v="3062.2259999999997"/>
    <n v="0"/>
    <n v="0"/>
    <n v="0"/>
    <s v="F1S USA"/>
    <s v="United States"/>
    <x v="22"/>
    <x v="0"/>
    <n v="0"/>
  </r>
  <r>
    <x v="0"/>
    <x v="1"/>
    <n v="520"/>
    <x v="0"/>
    <n v="28934"/>
    <s v="GONZALEZ MUNOZ HAYDEE"/>
    <d v="2025-10-30T00:00:00"/>
    <d v="2025-10-30T00:00:00"/>
    <s v="VLO"/>
    <x v="2"/>
    <s v="EUR"/>
    <n v="2639.85"/>
    <n v="2639.85"/>
    <n v="3062.2259999999997"/>
    <n v="0"/>
    <n v="0"/>
    <n v="0"/>
    <s v="F1S USA"/>
    <s v="United States"/>
    <x v="22"/>
    <x v="0"/>
    <n v="0"/>
  </r>
  <r>
    <x v="0"/>
    <x v="1"/>
    <n v="520"/>
    <x v="0"/>
    <n v="28934"/>
    <s v="MUNOZ DELGADO DE ROBLES MARIA HAYDEE"/>
    <d v="2025-10-30T00:00:00"/>
    <d v="2025-10-30T00:00:00"/>
    <s v="VLO"/>
    <x v="2"/>
    <s v="EUR"/>
    <n v="2639.85"/>
    <n v="2639.85"/>
    <n v="3062.2259999999997"/>
    <n v="0"/>
    <n v="0"/>
    <n v="0"/>
    <s v="F1S USA"/>
    <s v="United States"/>
    <x v="22"/>
    <x v="0"/>
    <n v="0"/>
  </r>
  <r>
    <x v="0"/>
    <x v="1"/>
    <n v="520"/>
    <x v="0"/>
    <n v="0"/>
    <s v="Fee emisión"/>
    <d v="2025-10-30T00:00:00"/>
    <d v="2025-10-30T00:00:00"/>
    <s v="HPS"/>
    <x v="1"/>
    <s v="EUR"/>
    <n v="280"/>
    <n v="280"/>
    <n v="324.79999999999995"/>
    <n v="280"/>
    <n v="280"/>
    <n v="324.79999999999995"/>
    <s v="FEES"/>
    <n v="0"/>
    <x v="22"/>
    <x v="0"/>
    <n v="1"/>
  </r>
  <r>
    <x v="0"/>
    <x v="1"/>
    <n v="520"/>
    <x v="0"/>
    <n v="28491"/>
    <s v="Seguro de Viaje AON"/>
    <d v="2025-10-30T00:00:00"/>
    <d v="2025-11-19T00:00:00"/>
    <s v="SEG"/>
    <x v="3"/>
    <s v="EUR"/>
    <n v="493.2"/>
    <n v="493.2"/>
    <n v="572.11199999999997"/>
    <n v="0"/>
    <n v="0"/>
    <n v="0"/>
    <s v="AON"/>
    <s v="United Kingdom"/>
    <x v="22"/>
    <x v="0"/>
    <n v="0"/>
  </r>
  <r>
    <x v="0"/>
    <x v="1"/>
    <n v="520"/>
    <x v="0"/>
    <n v="30984"/>
    <s v="Traslado Aeropuerto - Domicilio"/>
    <d v="2025-11-19T00:00:00"/>
    <d v="2025-11-19T00:00:00"/>
    <s v="TRF"/>
    <x v="5"/>
    <s v="EUR"/>
    <n v="140.80000000000001"/>
    <n v="140.80000000000001"/>
    <n v="163.328"/>
    <n v="0"/>
    <n v="0"/>
    <n v="0"/>
    <s v="Limouxine"/>
    <s v="Spain"/>
    <x v="30"/>
    <x v="0"/>
    <n v="0"/>
  </r>
  <r>
    <x v="0"/>
    <x v="1"/>
    <n v="520"/>
    <x v="0"/>
    <n v="29905"/>
    <s v="Actividad Extra A&amp;K"/>
    <d v="2025-11-17T00:00:00"/>
    <d v="2025-11-17T00:00:00"/>
    <s v="PKT"/>
    <x v="0"/>
    <s v="EUR"/>
    <n v="921.71"/>
    <n v="921.71"/>
    <n v="1069.1836000000001"/>
    <n v="0"/>
    <n v="0"/>
    <n v="0"/>
    <s v="ABERCROMBIE AND KENT AUSTRALIA"/>
    <s v="Australia"/>
    <x v="30"/>
    <x v="0"/>
    <n v="0"/>
  </r>
  <r>
    <x v="0"/>
    <x v="1"/>
    <n v="520"/>
    <x v="0"/>
    <n v="27914"/>
    <s v="Devolucion Servivuelo / Vuelo Haydee Gonzalez auckland - Madrid"/>
    <d v="2025-11-19T00:00:00"/>
    <d v="2025-11-19T00:00:00"/>
    <s v="ABC"/>
    <x v="2"/>
    <s v="EUR"/>
    <n v="-2364.3200000000002"/>
    <n v="-2364.3200000000002"/>
    <n v="-2742.6111999999998"/>
    <n v="0"/>
    <n v="0"/>
    <n v="0"/>
    <s v="Servivuelo"/>
    <s v="Spain"/>
    <x v="30"/>
    <x v="0"/>
    <n v="0"/>
  </r>
  <r>
    <x v="0"/>
    <x v="1"/>
    <n v="520"/>
    <x v="0"/>
    <n v="0"/>
    <s v="Regalos y ajustes por cortesia Gannet en destino"/>
    <d v="2025-10-30T00:00:00"/>
    <d v="2025-11-19T00:00:00"/>
    <s v="HPS"/>
    <x v="1"/>
    <s v="EUR"/>
    <n v="-1407.67"/>
    <n v="-1407.67"/>
    <n v="-1632.8971999999999"/>
    <n v="-1407.67"/>
    <n v="-1407.67"/>
    <n v="-1632.8971999999999"/>
    <s v="FEES"/>
    <n v="0"/>
    <x v="22"/>
    <x v="0"/>
    <n v="1"/>
  </r>
  <r>
    <x v="1"/>
    <x v="1"/>
    <n v="521"/>
    <x v="22"/>
    <n v="27301"/>
    <s v="TE SCHRECK SCHULER/ALEXIS"/>
    <d v="2025-07-07T00:00:00"/>
    <d v="2025-07-18T00:00:00"/>
    <s v="VLO"/>
    <x v="2"/>
    <s v="MXN"/>
    <n v="64924"/>
    <n v="3116.3519999999999"/>
    <n v="3635.7440000000001"/>
    <n v="0"/>
    <n v="0"/>
    <n v="0"/>
    <s v="TURISMO EX MAR, S.A. DE C.V."/>
    <s v="Mexico"/>
    <x v="20"/>
    <x v="0"/>
    <n v="0"/>
  </r>
  <r>
    <x v="1"/>
    <x v="1"/>
    <n v="521"/>
    <x v="22"/>
    <n v="27301"/>
    <s v="TE LUENGO SCHRECK/DEBORAH"/>
    <d v="2025-07-07T00:00:00"/>
    <d v="2025-07-18T00:00:00"/>
    <s v="VLO"/>
    <x v="2"/>
    <s v="MXN"/>
    <n v="64924"/>
    <n v="3116.3519999999999"/>
    <n v="3635.7440000000001"/>
    <n v="0"/>
    <n v="0"/>
    <n v="0"/>
    <s v="TURISMO EX MAR, S.A. DE C.V."/>
    <s v="Mexico"/>
    <x v="20"/>
    <x v="0"/>
    <n v="0"/>
  </r>
  <r>
    <x v="1"/>
    <x v="1"/>
    <n v="521"/>
    <x v="22"/>
    <n v="27301"/>
    <s v="TE LUENGO SCHRECK/TAMARA"/>
    <d v="2025-07-07T00:00:00"/>
    <d v="2025-07-18T00:00:00"/>
    <s v="VLO"/>
    <x v="2"/>
    <s v="MXN"/>
    <n v="64924"/>
    <n v="3116.3519999999999"/>
    <n v="3635.7440000000001"/>
    <n v="0"/>
    <n v="0"/>
    <n v="0"/>
    <s v="TURISMO EX MAR, S.A. DE C.V."/>
    <s v="Mexico"/>
    <x v="20"/>
    <x v="0"/>
    <n v="0"/>
  </r>
  <r>
    <x v="1"/>
    <x v="1"/>
    <n v="522"/>
    <x v="24"/>
    <n v="28661"/>
    <s v="Hotel Casa Privata"/>
    <d v="2025-07-22T00:00:00"/>
    <d v="2025-07-27T00:00:00"/>
    <s v="HTL"/>
    <x v="4"/>
    <s v="EUR"/>
    <n v="17310"/>
    <n v="17310"/>
    <n v="20079.599999999999"/>
    <n v="2145"/>
    <n v="2145"/>
    <n v="2488.1999999999998"/>
    <s v="CA PA CASA PRIVATA"/>
    <s v="Italy"/>
    <x v="8"/>
    <x v="0"/>
    <n v="0.12391681109185441"/>
  </r>
  <r>
    <x v="1"/>
    <x v="1"/>
    <n v="522"/>
    <x v="24"/>
    <n v="28661"/>
    <s v="Habitacion Extra"/>
    <d v="2025-07-22T00:00:00"/>
    <d v="2025-07-27T00:00:00"/>
    <s v="HTL"/>
    <x v="4"/>
    <s v="EUR"/>
    <n v="6030"/>
    <n v="6030"/>
    <n v="6994.7999999999993"/>
    <n v="0"/>
    <n v="0"/>
    <n v="0"/>
    <s v="CA PA CASA PRIVATA"/>
    <s v="Italy"/>
    <x v="8"/>
    <x v="0"/>
    <n v="0"/>
  </r>
  <r>
    <x v="1"/>
    <x v="1"/>
    <n v="523"/>
    <x v="24"/>
    <n v="29644"/>
    <s v="Hotel D'Inghilterra"/>
    <d v="2025-07-04T00:00:00"/>
    <d v="2025-07-06T00:00:00"/>
    <s v="HTL"/>
    <x v="4"/>
    <s v="EUR"/>
    <n v="2100"/>
    <n v="2100"/>
    <n v="2436"/>
    <n v="358.91"/>
    <n v="358.91"/>
    <n v="416.3356"/>
    <s v="HOTEL D'INGHILTERRA ROMA - STARHOTELS COLLEZIONE"/>
    <s v="Italy"/>
    <x v="16"/>
    <x v="0"/>
    <n v="0.17090952380952382"/>
  </r>
  <r>
    <x v="1"/>
    <x v="1"/>
    <n v="524"/>
    <x v="30"/>
    <n v="29670"/>
    <s v="Servicios porcion Indonesia"/>
    <d v="2025-07-29T00:00:00"/>
    <d v="2025-08-05T00:00:00"/>
    <s v="PKT"/>
    <x v="0"/>
    <s v="USD"/>
    <n v="138999"/>
    <n v="119539.14"/>
    <n v="138999"/>
    <n v="18922"/>
    <n v="16272.92"/>
    <n v="18922"/>
    <s v="DESTINATION ASIA INDONESIA"/>
    <s v="Indonesia"/>
    <x v="9"/>
    <x v="0"/>
    <n v="0.1361304757588184"/>
  </r>
  <r>
    <x v="1"/>
    <x v="1"/>
    <n v="524"/>
    <x v="30"/>
    <n v="29670"/>
    <s v="Servicios porción Singapur"/>
    <d v="2025-07-26T00:00:00"/>
    <d v="2025-07-29T00:00:00"/>
    <s v="PKT"/>
    <x v="0"/>
    <s v="USD"/>
    <n v="120176.15"/>
    <n v="103351.48899999999"/>
    <n v="120176.15"/>
    <n v="12760.44"/>
    <n v="10973.9784"/>
    <n v="12760.44"/>
    <s v="DESTINATION ASIA INDONESIA"/>
    <s v="Indonesia"/>
    <x v="8"/>
    <x v="0"/>
    <n v="0.10618113494233258"/>
  </r>
  <r>
    <x v="1"/>
    <x v="1"/>
    <n v="524"/>
    <x v="30"/>
    <n v="30070"/>
    <s v="Estadia hotel"/>
    <d v="2025-08-05T00:00:00"/>
    <d v="2025-08-07T00:00:00"/>
    <s v="HTL"/>
    <x v="4"/>
    <s v="USD"/>
    <n v="6609.14"/>
    <n v="5683.8604000000005"/>
    <n v="6609.14"/>
    <n v="538.75"/>
    <n v="463.32499999999999"/>
    <n v="538.75"/>
    <s v="GRAN HOTEL MIRAMAR GL"/>
    <s v="Spain"/>
    <x v="45"/>
    <x v="0"/>
    <n v="8.1515900707202452E-2"/>
  </r>
  <r>
    <x v="1"/>
    <x v="1"/>
    <n v="524"/>
    <x v="30"/>
    <n v="30070"/>
    <s v="Estadia hotel"/>
    <d v="2025-08-06T00:00:00"/>
    <d v="2025-08-07T00:00:00"/>
    <s v="HTL"/>
    <x v="4"/>
    <s v="USD"/>
    <n v="1079.3599999999999"/>
    <n v="928.24959999999987"/>
    <n v="1079.3599999999999"/>
    <n v="88.22"/>
    <n v="75.869199999999992"/>
    <n v="88.22"/>
    <s v="GRAN HOTEL MIRAMAR GL"/>
    <s v="Spain"/>
    <x v="45"/>
    <x v="0"/>
    <n v="8.1733619922917292E-2"/>
  </r>
  <r>
    <x v="1"/>
    <x v="1"/>
    <n v="524"/>
    <x v="30"/>
    <n v="0"/>
    <s v="Fee Jaime Gorozpe"/>
    <d v="2025-07-26T00:00:00"/>
    <d v="2025-08-07T00:00:00"/>
    <s v="HPS"/>
    <x v="1"/>
    <s v="USD"/>
    <n v="4000"/>
    <n v="3440"/>
    <n v="4000"/>
    <n v="4000"/>
    <n v="3440"/>
    <n v="4000"/>
    <s v="FEES"/>
    <n v="0"/>
    <x v="8"/>
    <x v="0"/>
    <n v="1"/>
  </r>
  <r>
    <x v="1"/>
    <x v="1"/>
    <n v="524"/>
    <x v="30"/>
    <n v="29670"/>
    <s v="."/>
    <d v="2025-07-26T00:00:00"/>
    <d v="2025-08-07T00:00:00"/>
    <s v="PKT"/>
    <x v="0"/>
    <s v="USD"/>
    <n v="4000"/>
    <n v="3440"/>
    <n v="4000"/>
    <n v="0"/>
    <n v="0"/>
    <n v="0"/>
    <s v="DESTINATION ASIA INDONESIA"/>
    <s v="Indonesia"/>
    <x v="8"/>
    <x v="0"/>
    <n v="0"/>
  </r>
  <r>
    <x v="1"/>
    <x v="1"/>
    <n v="525"/>
    <x v="23"/>
    <n v="28934"/>
    <s v="TE FALZONI CHIARA"/>
    <d v="2025-10-05T00:00:00"/>
    <s v="0000-00-00"/>
    <s v="VLO"/>
    <x v="2"/>
    <s v="USD"/>
    <n v="7859.6"/>
    <n v="6759.2560000000003"/>
    <n v="7859.6"/>
    <n v="0"/>
    <n v="0"/>
    <n v="0"/>
    <s v="F1S USA"/>
    <s v="United States"/>
    <x v="24"/>
    <x v="0"/>
    <n v="0"/>
  </r>
  <r>
    <x v="1"/>
    <x v="1"/>
    <n v="525"/>
    <x v="23"/>
    <n v="28934"/>
    <s v="TE GENIS SITJA VICTORIA"/>
    <d v="2025-10-05T00:00:00"/>
    <s v="0000-00-00"/>
    <s v="VLO"/>
    <x v="2"/>
    <s v="USD"/>
    <n v="7859.6"/>
    <n v="6759.2560000000003"/>
    <n v="7859.6"/>
    <n v="0"/>
    <n v="0"/>
    <n v="0"/>
    <s v="F1S USA"/>
    <s v="United States"/>
    <x v="24"/>
    <x v="0"/>
    <n v="0"/>
  </r>
  <r>
    <x v="1"/>
    <x v="1"/>
    <n v="525"/>
    <x v="23"/>
    <n v="0"/>
    <s v="FEE DE EMISION CHIARA"/>
    <d v="2025-10-05T00:00:00"/>
    <d v="2025-10-22T00:00:00"/>
    <s v="HPS"/>
    <x v="1"/>
    <s v="USD"/>
    <n v="35"/>
    <n v="30.099999999999998"/>
    <n v="35"/>
    <n v="35"/>
    <n v="30.099999999999998"/>
    <n v="35"/>
    <s v="FEES"/>
    <n v="0"/>
    <x v="24"/>
    <x v="0"/>
    <n v="1"/>
  </r>
  <r>
    <x v="1"/>
    <x v="1"/>
    <n v="525"/>
    <x v="23"/>
    <n v="0"/>
    <s v="FEE DE EMISION VICTORIA"/>
    <s v="0000-00-00"/>
    <s v="0000-00-00"/>
    <s v="HPS"/>
    <x v="1"/>
    <s v="USD"/>
    <n v="35"/>
    <n v="30.099999999999998"/>
    <n v="35"/>
    <n v="35"/>
    <n v="30.099999999999998"/>
    <n v="35"/>
    <s v="FEES"/>
    <n v="0"/>
    <x v="49"/>
    <x v="3"/>
    <n v="1"/>
  </r>
  <r>
    <x v="1"/>
    <x v="1"/>
    <n v="525"/>
    <x v="23"/>
    <n v="30616"/>
    <s v="GRACE HOTEL 6-9 OCT"/>
    <d v="2025-10-06T00:00:00"/>
    <d v="2025-10-09T00:00:00"/>
    <s v="HTL"/>
    <x v="4"/>
    <s v="USD"/>
    <n v="847.68"/>
    <n v="729.00479999999993"/>
    <n v="847.68"/>
    <n v="84.77"/>
    <n v="72.902199999999993"/>
    <n v="84.77"/>
    <s v="GRACE HOTEL, AUBERGE COLLECTION"/>
    <s v="Greece"/>
    <x v="24"/>
    <x v="0"/>
    <n v="0.10000235938089845"/>
  </r>
  <r>
    <x v="1"/>
    <x v="1"/>
    <n v="525"/>
    <x v="23"/>
    <n v="30616"/>
    <s v="GRACE HOTEL 19-22 OCT"/>
    <d v="2025-10-19T00:00:00"/>
    <d v="2025-10-22T00:00:00"/>
    <s v="HTL"/>
    <x v="4"/>
    <s v="USD"/>
    <n v="799.4"/>
    <n v="687.48399999999992"/>
    <n v="799.4"/>
    <n v="79.94"/>
    <n v="68.748400000000004"/>
    <n v="79.94"/>
    <s v="GRACE HOTEL, AUBERGE COLLECTION"/>
    <s v="Greece"/>
    <x v="21"/>
    <x v="0"/>
    <n v="0.1"/>
  </r>
  <r>
    <x v="1"/>
    <x v="1"/>
    <n v="525"/>
    <x v="23"/>
    <n v="30613"/>
    <s v="HALCYON HOUSE 9-19 OCT"/>
    <d v="2025-10-09T00:00:00"/>
    <d v="2025-10-19T00:00:00"/>
    <s v="HTL"/>
    <x v="4"/>
    <s v="USD"/>
    <n v="5342.27"/>
    <n v="4594.3522000000003"/>
    <n v="5342.27"/>
    <n v="484.02"/>
    <n v="416.25719999999995"/>
    <n v="484.02"/>
    <s v="HALCYON HOUSE"/>
    <s v="Australia"/>
    <x v="24"/>
    <x v="0"/>
    <n v="9.0601935132443689E-2"/>
  </r>
  <r>
    <x v="1"/>
    <x v="1"/>
    <n v="525"/>
    <x v="23"/>
    <n v="31730"/>
    <s v="BLUE MOUNTAINS"/>
    <d v="2025-10-08T00:00:00"/>
    <d v="2025-10-08T00:00:00"/>
    <s v="HTL"/>
    <x v="4"/>
    <s v="USD"/>
    <n v="1815"/>
    <n v="1560.8999999999999"/>
    <n v="1815"/>
    <n v="325"/>
    <n v="279.5"/>
    <n v="325"/>
    <s v="Localing Tours"/>
    <s v="Australia"/>
    <x v="24"/>
    <x v="0"/>
    <n v="0.1790633608815427"/>
  </r>
  <r>
    <x v="1"/>
    <x v="1"/>
    <n v="526"/>
    <x v="16"/>
    <n v="27301"/>
    <s v="Vuelo MEX/TGZ/MEX - Sofia Valanci"/>
    <d v="2025-07-30T00:00:00"/>
    <d v="2025-08-02T00:00:00"/>
    <s v="VLO"/>
    <x v="2"/>
    <s v="USD"/>
    <n v="330.86"/>
    <n v="284.53960000000001"/>
    <n v="330.86"/>
    <n v="0"/>
    <n v="0"/>
    <n v="0"/>
    <s v="TURISMO EX MAR, S.A. DE C.V."/>
    <s v="Mexico"/>
    <x v="9"/>
    <x v="0"/>
    <n v="0"/>
  </r>
  <r>
    <x v="1"/>
    <x v="1"/>
    <n v="526"/>
    <x v="16"/>
    <n v="27301"/>
    <s v="Vuelo MEX/TGZ/MEX - Emilio Dib"/>
    <d v="2025-07-30T00:00:00"/>
    <d v="2025-08-02T00:00:00"/>
    <s v="VLO"/>
    <x v="2"/>
    <s v="USD"/>
    <n v="494.06"/>
    <n v="424.89159999999998"/>
    <n v="494.06"/>
    <n v="0"/>
    <n v="0"/>
    <n v="0"/>
    <s v="TURISMO EX MAR, S.A. DE C.V."/>
    <s v="Mexico"/>
    <x v="9"/>
    <x v="0"/>
    <n v="0"/>
  </r>
  <r>
    <x v="1"/>
    <x v="1"/>
    <n v="526"/>
    <x v="16"/>
    <n v="27301"/>
    <s v="Vuelo MEX/TGZ/MEX"/>
    <d v="2025-07-30T00:00:00"/>
    <d v="2025-08-02T00:00:00"/>
    <s v="VLO"/>
    <x v="2"/>
    <s v="USD"/>
    <n v="494.06"/>
    <n v="424.89159999999998"/>
    <n v="494.06"/>
    <n v="0"/>
    <n v="0"/>
    <n v="0"/>
    <s v="TURISMO EX MAR, S.A. DE C.V."/>
    <s v="Mexico"/>
    <x v="9"/>
    <x v="0"/>
    <n v="0"/>
  </r>
  <r>
    <x v="1"/>
    <x v="1"/>
    <n v="527"/>
    <x v="16"/>
    <n v="28934"/>
    <s v="TE FRANCO DE LA ROSA DANIEL"/>
    <d v="2025-08-13T00:00:00"/>
    <d v="2025-08-13T00:00:00"/>
    <s v="VLO"/>
    <x v="2"/>
    <s v="USD"/>
    <n v="5066.8500000000004"/>
    <n v="4357.491"/>
    <n v="5066.8500000000004"/>
    <n v="0"/>
    <n v="0"/>
    <n v="0"/>
    <s v="F1S USA"/>
    <s v="United States"/>
    <x v="53"/>
    <x v="0"/>
    <n v="0"/>
  </r>
  <r>
    <x v="1"/>
    <x v="1"/>
    <n v="527"/>
    <x v="16"/>
    <n v="0"/>
    <s v="Fee de emisión"/>
    <d v="2025-08-13T00:00:00"/>
    <d v="2025-08-13T00:00:00"/>
    <s v="HPS"/>
    <x v="1"/>
    <s v="USD"/>
    <n v="50"/>
    <n v="43"/>
    <n v="50"/>
    <n v="50"/>
    <n v="43"/>
    <n v="50"/>
    <s v="FEES"/>
    <n v="0"/>
    <x v="53"/>
    <x v="0"/>
    <n v="1"/>
  </r>
  <r>
    <x v="1"/>
    <x v="1"/>
    <n v="528"/>
    <x v="23"/>
    <n v="29512"/>
    <s v="CASA DE CAMPO 25-30 DEC - BECKY"/>
    <d v="2025-12-25T00:00:00"/>
    <d v="2025-12-30T00:00:00"/>
    <s v="HTL"/>
    <x v="4"/>
    <s v="USD"/>
    <n v="6395"/>
    <n v="5499.7"/>
    <n v="6395"/>
    <n v="465"/>
    <n v="399.9"/>
    <n v="465"/>
    <s v="CASA DE CAMPO RESORT AND VILLAS"/>
    <s v="Dominican Republic"/>
    <x v="1"/>
    <x v="0"/>
    <n v="7.2713057075840498E-2"/>
  </r>
  <r>
    <x v="0"/>
    <x v="1"/>
    <n v="529"/>
    <x v="2"/>
    <n v="29839"/>
    <s v="Reserva 2 noches hotel Zurich"/>
    <d v="2025-07-28T00:00:00"/>
    <d v="2025-07-30T00:00:00"/>
    <s v="HTL"/>
    <x v="4"/>
    <s v="CHF"/>
    <n v="2802"/>
    <n v="2998.1400000000003"/>
    <n v="3502.5"/>
    <n v="216"/>
    <n v="231.12"/>
    <n v="270"/>
    <s v="BAUR AU LAC"/>
    <s v="Switzerland"/>
    <x v="9"/>
    <x v="0"/>
    <n v="7.7087794432548179E-2"/>
  </r>
  <r>
    <x v="1"/>
    <x v="1"/>
    <n v="530"/>
    <x v="23"/>
    <n v="24401"/>
    <s v="VIAJE MARRUECOS PARTE 1"/>
    <d v="2025-10-05T00:00:00"/>
    <d v="2025-10-13T00:00:00"/>
    <s v="PKT"/>
    <x v="0"/>
    <s v="USD"/>
    <n v="35355"/>
    <n v="30405.3"/>
    <n v="35355"/>
    <n v="3660"/>
    <n v="3147.6"/>
    <n v="3660"/>
    <s v="WE PLAN"/>
    <s v="Morocco"/>
    <x v="24"/>
    <x v="0"/>
    <n v="0.10352142554094187"/>
  </r>
  <r>
    <x v="1"/>
    <x v="1"/>
    <n v="530"/>
    <x v="23"/>
    <n v="25269"/>
    <s v="ALFONSO XIII - OCT 17-20"/>
    <d v="2025-10-17T00:00:00"/>
    <d v="2025-10-20T00:00:00"/>
    <s v="HTL"/>
    <x v="4"/>
    <s v="USD"/>
    <n v="7285.88"/>
    <n v="6265.8567999999996"/>
    <n v="7285.88"/>
    <n v="616.58000000000004"/>
    <n v="530.25880000000006"/>
    <n v="616.58000000000004"/>
    <s v="HOTEL ALFONSO XIII"/>
    <s v="Spain"/>
    <x v="25"/>
    <x v="0"/>
    <n v="8.4626702608332841E-2"/>
  </r>
  <r>
    <x v="1"/>
    <x v="1"/>
    <n v="530"/>
    <x v="23"/>
    <n v="31484"/>
    <s v="CÁDIZ &amp; JERÉZ"/>
    <d v="2025-10-13T00:00:00"/>
    <d v="2025-10-17T00:00:00"/>
    <s v="HTL"/>
    <x v="4"/>
    <s v="USD"/>
    <n v="6219"/>
    <n v="5348.34"/>
    <n v="6219"/>
    <n v="933.45"/>
    <n v="802.76700000000005"/>
    <n v="933.45"/>
    <s v="Esther Waisman"/>
    <s v="Spain"/>
    <x v="25"/>
    <x v="0"/>
    <n v="0.15009647853352628"/>
  </r>
  <r>
    <x v="1"/>
    <x v="1"/>
    <n v="531"/>
    <x v="16"/>
    <n v="29851"/>
    <s v="Hospedaje"/>
    <d v="2025-07-26T00:00:00"/>
    <d v="2025-07-30T00:00:00"/>
    <s v="HTL"/>
    <x v="4"/>
    <s v="USD"/>
    <n v="4000"/>
    <n v="3440"/>
    <n v="4000"/>
    <n v="363.58"/>
    <n v="312.67879999999997"/>
    <n v="363.58"/>
    <s v="CHATEAU SAINT-MARTIN AND SPA"/>
    <s v="France"/>
    <x v="8"/>
    <x v="0"/>
    <n v="9.089499999999999E-2"/>
  </r>
  <r>
    <x v="1"/>
    <x v="1"/>
    <n v="531"/>
    <x v="16"/>
    <n v="29880"/>
    <s v="Hospedaje"/>
    <d v="2025-07-30T00:00:00"/>
    <d v="2025-08-02T00:00:00"/>
    <s v="HTL"/>
    <x v="4"/>
    <s v="USD"/>
    <n v="2663.98"/>
    <n v="2291.0228000000002"/>
    <n v="2663.98"/>
    <n v="266.39999999999998"/>
    <n v="229.10399999999998"/>
    <n v="266.39999999999998"/>
    <s v="HOTEL LE SAINT PAUL"/>
    <s v="France"/>
    <x v="9"/>
    <x v="0"/>
    <n v="0.10000075075638705"/>
  </r>
  <r>
    <x v="1"/>
    <x v="1"/>
    <n v="531"/>
    <x v="16"/>
    <n v="28232"/>
    <s v="Hospedaje"/>
    <d v="2025-08-02T00:00:00"/>
    <d v="2025-08-05T00:00:00"/>
    <s v="HTL"/>
    <x v="4"/>
    <s v="USD"/>
    <n v="3404.36"/>
    <n v="2927.7496000000001"/>
    <n v="3404.36"/>
    <n v="288.72000000000003"/>
    <n v="248.29920000000001"/>
    <n v="288.72000000000003"/>
    <s v="HOTEL DU COUVENT"/>
    <s v="France"/>
    <x v="9"/>
    <x v="0"/>
    <n v="8.4808892126567115E-2"/>
  </r>
  <r>
    <x v="1"/>
    <x v="1"/>
    <n v="531"/>
    <x v="16"/>
    <n v="24166"/>
    <s v="Hospedaje"/>
    <d v="2025-09-17T00:00:00"/>
    <d v="2025-09-27T00:00:00"/>
    <s v="HTL"/>
    <x v="4"/>
    <s v="USD"/>
    <n v="23513.54"/>
    <n v="20221.644400000001"/>
    <n v="23513.54"/>
    <n v="2052.1799999999998"/>
    <n v="1764.8747999999998"/>
    <n v="2052.1799999999998"/>
    <s v="LE BRISTOL PARIS"/>
    <s v="France"/>
    <x v="51"/>
    <x v="0"/>
    <n v="8.7276522378170185E-2"/>
  </r>
  <r>
    <x v="1"/>
    <x v="1"/>
    <n v="532"/>
    <x v="30"/>
    <n v="27301"/>
    <s v="Boleto de avion FAM egipto"/>
    <d v="2025-09-03T00:00:00"/>
    <d v="2025-09-12T00:00:00"/>
    <s v="VLO"/>
    <x v="2"/>
    <s v="USD"/>
    <n v="1316.43"/>
    <n v="1132.1297999999999"/>
    <n v="1316.43"/>
    <n v="0"/>
    <n v="0"/>
    <n v="0"/>
    <s v="TURISMO EX MAR, S.A. DE C.V."/>
    <s v="Mexico"/>
    <x v="19"/>
    <x v="0"/>
    <n v="0"/>
  </r>
  <r>
    <x v="1"/>
    <x v="1"/>
    <n v="532"/>
    <x v="30"/>
    <n v="25409"/>
    <s v="Pago Fam Egipto"/>
    <d v="2025-09-03T00:00:00"/>
    <d v="2025-09-12T00:00:00"/>
    <s v="PKT"/>
    <x v="0"/>
    <s v="USD"/>
    <n v="1515"/>
    <n v="1302.9000000000001"/>
    <n v="1515"/>
    <n v="0"/>
    <n v="0"/>
    <n v="0"/>
    <s v="Nubia Tours"/>
    <s v="Egypt"/>
    <x v="19"/>
    <x v="0"/>
    <n v="0"/>
  </r>
  <r>
    <x v="1"/>
    <x v="1"/>
    <n v="533"/>
    <x v="32"/>
    <n v="29633"/>
    <s v="Santa Monica Proper Hotel"/>
    <d v="2025-06-22T00:00:00"/>
    <d v="2025-06-27T00:00:00"/>
    <s v="HTL"/>
    <x v="4"/>
    <s v="USD"/>
    <n v="2722.85"/>
    <n v="2341.6509999999998"/>
    <n v="2722.85"/>
    <n v="196.08"/>
    <n v="168.62880000000001"/>
    <n v="196.08"/>
    <s v="SANTA MONICA PROPER HOTEL"/>
    <s v="United States"/>
    <x v="18"/>
    <x v="0"/>
    <n v="7.2012780726077461E-2"/>
  </r>
  <r>
    <x v="1"/>
    <x v="1"/>
    <n v="534"/>
    <x v="16"/>
    <n v="27301"/>
    <s v="Vuelo MEX-AMS-CPH-AES-AMS-MEX/Denise Dryjansky"/>
    <d v="2025-07-31T00:00:00"/>
    <d v="2025-08-12T00:00:00"/>
    <s v="VLO"/>
    <x v="2"/>
    <s v="USD"/>
    <n v="7694.36"/>
    <n v="6617.1495999999997"/>
    <n v="7694.36"/>
    <n v="0"/>
    <n v="0"/>
    <n v="0"/>
    <s v="TURISMO EX MAR, S.A. DE C.V."/>
    <s v="Mexico"/>
    <x v="9"/>
    <x v="0"/>
    <n v="0"/>
  </r>
  <r>
    <x v="1"/>
    <x v="1"/>
    <n v="534"/>
    <x v="16"/>
    <n v="27301"/>
    <s v="Vuelo MEX-AMS-CPH-AES-AMS-MEX/Alan Kam"/>
    <d v="2025-07-31T00:00:00"/>
    <d v="2025-08-12T00:00:00"/>
    <s v="VLO"/>
    <x v="2"/>
    <s v="USD"/>
    <n v="7694.36"/>
    <n v="6617.1495999999997"/>
    <n v="7694.36"/>
    <n v="0"/>
    <n v="0"/>
    <n v="0"/>
    <s v="TURISMO EX MAR, S.A. DE C.V."/>
    <s v="Mexico"/>
    <x v="9"/>
    <x v="0"/>
    <n v="0"/>
  </r>
  <r>
    <x v="1"/>
    <x v="1"/>
    <n v="534"/>
    <x v="16"/>
    <n v="0"/>
    <s v="Fee de emisión HIMYHX"/>
    <d v="2025-07-31T00:00:00"/>
    <d v="2025-08-12T00:00:00"/>
    <s v="HPS"/>
    <x v="1"/>
    <s v="USD"/>
    <n v="100"/>
    <n v="86"/>
    <n v="100"/>
    <n v="100"/>
    <n v="86"/>
    <n v="100"/>
    <s v="FEES"/>
    <n v="0"/>
    <x v="9"/>
    <x v="0"/>
    <n v="1"/>
  </r>
  <r>
    <x v="1"/>
    <x v="1"/>
    <n v="534"/>
    <x v="16"/>
    <n v="27719"/>
    <s v="Hospedaje 01-05 agosto"/>
    <d v="2025-08-01T00:00:00"/>
    <d v="2025-08-05T00:00:00"/>
    <s v="HTL"/>
    <x v="4"/>
    <s v="USD"/>
    <n v="6420.82"/>
    <n v="5521.9051999999992"/>
    <n v="6420.82"/>
    <n v="583.71"/>
    <n v="501.99060000000003"/>
    <n v="583.71"/>
    <s v="STOCKHOLM STADSHOTELL"/>
    <s v="Sweden"/>
    <x v="9"/>
    <x v="0"/>
    <n v="9.0908949324229632E-2"/>
  </r>
  <r>
    <x v="1"/>
    <x v="1"/>
    <n v="534"/>
    <x v="16"/>
    <n v="27613"/>
    <s v="Hospedaje"/>
    <d v="2025-08-08T00:00:00"/>
    <d v="2025-08-10T00:00:00"/>
    <s v="HTL"/>
    <x v="4"/>
    <s v="USD"/>
    <n v="2298.77"/>
    <n v="1976.9422"/>
    <n v="2298.77"/>
    <n v="170.18"/>
    <n v="146.35480000000001"/>
    <n v="170.18"/>
    <s v="SOMMERRO"/>
    <s v="Norway"/>
    <x v="45"/>
    <x v="0"/>
    <n v="7.4030894782862136E-2"/>
  </r>
  <r>
    <x v="1"/>
    <x v="1"/>
    <n v="534"/>
    <x v="16"/>
    <n v="24991"/>
    <s v="Hospedaje"/>
    <d v="2025-07-31T00:00:00"/>
    <d v="2025-08-12T00:00:00"/>
    <s v="HTL"/>
    <x v="4"/>
    <s v="USD"/>
    <n v="7640.82"/>
    <n v="6571.1052"/>
    <n v="7640.82"/>
    <n v="438.16"/>
    <n v="376.81760000000003"/>
    <n v="438.16"/>
    <s v="HOTEL SANDERS"/>
    <s v="Denmark"/>
    <x v="9"/>
    <x v="0"/>
    <n v="5.7344630550124204E-2"/>
  </r>
  <r>
    <x v="1"/>
    <x v="1"/>
    <n v="534"/>
    <x v="16"/>
    <n v="29983"/>
    <s v="Hospedaje"/>
    <d v="2025-07-31T00:00:00"/>
    <d v="2025-08-12T00:00:00"/>
    <s v="HTL"/>
    <x v="4"/>
    <s v="USD"/>
    <n v="2029"/>
    <n v="1744.94"/>
    <n v="2029"/>
    <n v="485.22"/>
    <n v="417.28919999999999"/>
    <n v="485.22"/>
    <s v="HOTEL BROSUNDET"/>
    <s v="Norway"/>
    <x v="9"/>
    <x v="0"/>
    <n v="0.23914243469689503"/>
  </r>
  <r>
    <x v="1"/>
    <x v="1"/>
    <n v="534"/>
    <x v="16"/>
    <n v="27301"/>
    <s v="Revisado de vuelo"/>
    <d v="2025-07-31T00:00:00"/>
    <d v="2025-08-12T00:00:00"/>
    <s v="VLO"/>
    <x v="2"/>
    <s v="USD"/>
    <n v="0"/>
    <n v="0"/>
    <n v="0"/>
    <n v="0"/>
    <n v="0"/>
    <n v="0"/>
    <s v="TURISMO EX MAR, S.A. DE C.V."/>
    <s v="Mexico"/>
    <x v="9"/>
    <x v="0"/>
    <s v="0"/>
  </r>
  <r>
    <x v="1"/>
    <x v="1"/>
    <n v="534"/>
    <x v="16"/>
    <n v="27301"/>
    <s v="Revisado de vuelo"/>
    <d v="2025-07-31T00:00:00"/>
    <d v="2025-08-12T00:00:00"/>
    <s v="VLO"/>
    <x v="2"/>
    <s v="USD"/>
    <n v="0"/>
    <n v="0"/>
    <n v="0"/>
    <n v="0"/>
    <n v="0"/>
    <n v="0"/>
    <s v="TURISMO EX MAR, S.A. DE C.V."/>
    <s v="Mexico"/>
    <x v="9"/>
    <x v="0"/>
    <s v="0"/>
  </r>
  <r>
    <x v="1"/>
    <x v="1"/>
    <n v="534"/>
    <x v="16"/>
    <n v="0"/>
    <s v="Fee de emisión revisado"/>
    <d v="2025-07-31T00:00:00"/>
    <d v="2025-08-12T00:00:00"/>
    <s v="HPS"/>
    <x v="1"/>
    <s v="USD"/>
    <n v="100"/>
    <n v="86"/>
    <n v="100"/>
    <n v="100"/>
    <n v="86"/>
    <n v="100"/>
    <s v="FEES"/>
    <n v="0"/>
    <x v="9"/>
    <x v="0"/>
    <n v="1"/>
  </r>
  <r>
    <x v="1"/>
    <x v="1"/>
    <n v="534"/>
    <x v="16"/>
    <n v="27301"/>
    <s v="Vuelo MEX-CDG-CPH/Elías Kam"/>
    <d v="2025-07-31T00:00:00"/>
    <d v="2025-08-12T00:00:00"/>
    <s v="VLO"/>
    <x v="2"/>
    <s v="USD"/>
    <n v="6957.15"/>
    <n v="5983.1489999999994"/>
    <n v="6957.15"/>
    <n v="0"/>
    <n v="0"/>
    <n v="0"/>
    <s v="TURISMO EX MAR, S.A. DE C.V."/>
    <s v="Mexico"/>
    <x v="9"/>
    <x v="0"/>
    <n v="0"/>
  </r>
  <r>
    <x v="1"/>
    <x v="1"/>
    <n v="534"/>
    <x v="16"/>
    <n v="0"/>
    <s v="Fee de emisión Elías Kam"/>
    <d v="2025-07-31T00:00:00"/>
    <d v="2025-08-12T00:00:00"/>
    <s v="HPS"/>
    <x v="1"/>
    <s v="USD"/>
    <n v="50"/>
    <n v="43"/>
    <n v="50"/>
    <n v="50"/>
    <n v="43"/>
    <n v="50"/>
    <s v="FEES"/>
    <n v="0"/>
    <x v="9"/>
    <x v="0"/>
    <n v="1"/>
  </r>
  <r>
    <x v="1"/>
    <x v="1"/>
    <n v="534"/>
    <x v="16"/>
    <n v="27301"/>
    <s v="Revisado Elías Kam"/>
    <d v="2025-07-31T00:00:00"/>
    <d v="2025-08-12T00:00:00"/>
    <s v="VLO"/>
    <x v="2"/>
    <s v="USD"/>
    <n v="0"/>
    <n v="0"/>
    <n v="0"/>
    <n v="0"/>
    <n v="0"/>
    <n v="0"/>
    <s v="TURISMO EX MAR, S.A. DE C.V."/>
    <s v="Mexico"/>
    <x v="9"/>
    <x v="0"/>
    <s v="0"/>
  </r>
  <r>
    <x v="1"/>
    <x v="1"/>
    <n v="534"/>
    <x v="16"/>
    <n v="30313"/>
    <s v="Boletos de tren Copenhague - Estocolmo"/>
    <d v="2025-07-31T00:00:00"/>
    <d v="2025-08-12T00:00:00"/>
    <s v="TRN"/>
    <x v="5"/>
    <s v="USD"/>
    <n v="610"/>
    <n v="524.6"/>
    <n v="610"/>
    <n v="0"/>
    <n v="0"/>
    <n v="0"/>
    <s v="Sj trains in Sweden"/>
    <s v="Sweden"/>
    <x v="9"/>
    <x v="0"/>
    <n v="0"/>
  </r>
  <r>
    <x v="1"/>
    <x v="1"/>
    <n v="534"/>
    <x v="16"/>
    <n v="30313"/>
    <s v="Boletos de tren Estocolmo - Oslo"/>
    <d v="2025-07-31T00:00:00"/>
    <d v="2025-08-12T00:00:00"/>
    <s v="TRN"/>
    <x v="5"/>
    <s v="USD"/>
    <n v="667.6"/>
    <n v="574.13599999999997"/>
    <n v="667.6"/>
    <n v="0"/>
    <n v="0"/>
    <n v="0"/>
    <s v="Sj trains in Sweden"/>
    <s v="Sweden"/>
    <x v="9"/>
    <x v="0"/>
    <n v="0"/>
  </r>
  <r>
    <x v="1"/>
    <x v="1"/>
    <n v="534"/>
    <x v="16"/>
    <n v="28934"/>
    <s v="TE DRYJANSKY DE KAM DENISE"/>
    <d v="2025-08-10T00:00:00"/>
    <s v="0000-00-00"/>
    <s v="VLO"/>
    <x v="2"/>
    <s v="USD"/>
    <n v="161.4"/>
    <n v="138.804"/>
    <n v="161.4"/>
    <n v="0"/>
    <n v="0"/>
    <n v="0"/>
    <s v="F1S USA"/>
    <s v="United States"/>
    <x v="53"/>
    <x v="0"/>
    <n v="0"/>
  </r>
  <r>
    <x v="1"/>
    <x v="1"/>
    <n v="534"/>
    <x v="16"/>
    <n v="28934"/>
    <s v="TE KAM DRYJANSKY ALAN"/>
    <d v="2025-08-10T00:00:00"/>
    <s v="0000-00-00"/>
    <s v="VLO"/>
    <x v="2"/>
    <s v="USD"/>
    <n v="161.4"/>
    <n v="138.804"/>
    <n v="161.4"/>
    <n v="0"/>
    <n v="0"/>
    <n v="0"/>
    <s v="F1S USA"/>
    <s v="United States"/>
    <x v="53"/>
    <x v="0"/>
    <n v="0"/>
  </r>
  <r>
    <x v="1"/>
    <x v="1"/>
    <n v="534"/>
    <x v="16"/>
    <n v="0"/>
    <s v="Fee de emisón WPHGIZ"/>
    <d v="2025-07-31T00:00:00"/>
    <d v="2025-08-12T00:00:00"/>
    <s v="HPS"/>
    <x v="1"/>
    <s v="USD"/>
    <n v="100"/>
    <n v="86"/>
    <n v="100"/>
    <n v="100"/>
    <n v="86"/>
    <n v="100"/>
    <s v="FEES"/>
    <n v="0"/>
    <x v="9"/>
    <x v="0"/>
    <n v="1"/>
  </r>
  <r>
    <x v="1"/>
    <x v="1"/>
    <n v="534"/>
    <x v="16"/>
    <n v="30353"/>
    <s v="Hospedaje"/>
    <d v="2025-07-31T00:00:00"/>
    <d v="2025-08-12T00:00:00"/>
    <s v="HTL"/>
    <x v="4"/>
    <s v="USD"/>
    <n v="1673.1"/>
    <n v="1438.866"/>
    <n v="1673.1"/>
    <n v="182.35"/>
    <n v="156.821"/>
    <n v="182.35"/>
    <s v="ROSEWOOD AMSTERDAM"/>
    <s v="Netherlands"/>
    <x v="9"/>
    <x v="0"/>
    <n v="0.10898930129699361"/>
  </r>
  <r>
    <x v="1"/>
    <x v="1"/>
    <n v="534"/>
    <x v="16"/>
    <n v="27301"/>
    <s v="MEX/AMS/CPH-AES/AMS/MEX - Denise Dryjansky"/>
    <d v="2025-07-31T00:00:00"/>
    <d v="2025-08-12T00:00:00"/>
    <s v="VLO"/>
    <x v="2"/>
    <s v="USD"/>
    <n v="11.43"/>
    <n v="9.8297999999999988"/>
    <n v="11.43"/>
    <n v="0"/>
    <n v="0"/>
    <n v="0"/>
    <s v="TURISMO EX MAR, S.A. DE C.V."/>
    <s v="Mexico"/>
    <x v="9"/>
    <x v="0"/>
    <n v="0"/>
  </r>
  <r>
    <x v="1"/>
    <x v="1"/>
    <n v="534"/>
    <x v="16"/>
    <n v="27301"/>
    <s v="Boleto en conjunto/Denise Dryjansky"/>
    <d v="2025-07-31T00:00:00"/>
    <d v="2025-08-12T00:00:00"/>
    <s v="VLO"/>
    <x v="2"/>
    <s v="USD"/>
    <n v="0"/>
    <n v="0"/>
    <n v="0"/>
    <n v="0"/>
    <n v="0"/>
    <n v="0"/>
    <s v="TURISMO EX MAR, S.A. DE C.V."/>
    <s v="Mexico"/>
    <x v="9"/>
    <x v="0"/>
    <s v="0"/>
  </r>
  <r>
    <x v="1"/>
    <x v="1"/>
    <n v="534"/>
    <x v="16"/>
    <n v="27301"/>
    <s v="MEX/AMS/CPH-AES/AMS/MEX - Alan Kam"/>
    <d v="2025-07-31T00:00:00"/>
    <d v="2025-08-12T00:00:00"/>
    <s v="VLO"/>
    <x v="2"/>
    <s v="USD"/>
    <n v="11.43"/>
    <n v="9.8297999999999988"/>
    <n v="11.43"/>
    <n v="0"/>
    <n v="0"/>
    <n v="0"/>
    <s v="TURISMO EX MAR, S.A. DE C.V."/>
    <s v="Mexico"/>
    <x v="9"/>
    <x v="0"/>
    <n v="0"/>
  </r>
  <r>
    <x v="1"/>
    <x v="1"/>
    <n v="534"/>
    <x v="16"/>
    <n v="27301"/>
    <s v="Boleto en conjunto/Denise"/>
    <d v="2025-07-31T00:00:00"/>
    <d v="2025-08-12T00:00:00"/>
    <s v="VLO"/>
    <x v="2"/>
    <s v="USD"/>
    <n v="0"/>
    <n v="0"/>
    <n v="0"/>
    <n v="0"/>
    <n v="0"/>
    <n v="0"/>
    <s v="TURISMO EX MAR, S.A. DE C.V."/>
    <s v="Mexico"/>
    <x v="9"/>
    <x v="0"/>
    <s v="0"/>
  </r>
  <r>
    <x v="1"/>
    <x v="1"/>
    <n v="534"/>
    <x v="16"/>
    <n v="0"/>
    <s v="Fee de emisión revisados"/>
    <d v="2025-07-31T00:00:00"/>
    <d v="2025-08-12T00:00:00"/>
    <s v="HPS"/>
    <x v="1"/>
    <s v="USD"/>
    <n v="100"/>
    <n v="86"/>
    <n v="100"/>
    <n v="100"/>
    <n v="86"/>
    <n v="100"/>
    <s v="FEES"/>
    <n v="0"/>
    <x v="9"/>
    <x v="0"/>
    <n v="1"/>
  </r>
  <r>
    <x v="1"/>
    <x v="1"/>
    <n v="534"/>
    <x v="16"/>
    <n v="0"/>
    <s v="Sobrecomisión"/>
    <d v="2025-07-31T00:00:00"/>
    <d v="2025-08-12T00:00:00"/>
    <s v="HPS"/>
    <x v="1"/>
    <s v="USD"/>
    <n v="1587.95"/>
    <n v="1365.6369999999999"/>
    <n v="1587.95"/>
    <n v="1587.95"/>
    <n v="1365.6369999999999"/>
    <n v="1587.95"/>
    <s v="FEES"/>
    <n v="0"/>
    <x v="9"/>
    <x v="0"/>
    <n v="1"/>
  </r>
  <r>
    <x v="1"/>
    <x v="1"/>
    <n v="535"/>
    <x v="22"/>
    <n v="29970"/>
    <s v="THE INN ABOVE SAUSALITO"/>
    <d v="2025-06-04T00:00:00"/>
    <d v="2025-07-06T00:00:00"/>
    <s v="HTL"/>
    <x v="4"/>
    <s v="USD"/>
    <n v="2861.4"/>
    <n v="2460.8040000000001"/>
    <n v="2861.4"/>
    <n v="251"/>
    <n v="215.85999999999999"/>
    <n v="251"/>
    <s v="THE INN ABOVE TIDE"/>
    <s v="United States"/>
    <x v="14"/>
    <x v="0"/>
    <n v="8.771929824561403E-2"/>
  </r>
  <r>
    <x v="1"/>
    <x v="1"/>
    <n v="536"/>
    <x v="16"/>
    <n v="27087"/>
    <s v="Renta de auto"/>
    <d v="2025-06-14T00:00:00"/>
    <d v="2025-07-26T00:00:00"/>
    <s v="AUT"/>
    <x v="5"/>
    <s v="USD"/>
    <n v="1711.99"/>
    <n v="1472.3114"/>
    <n v="1711.99"/>
    <n v="173.85"/>
    <n v="149.511"/>
    <n v="173.85"/>
    <s v="Primerent Exclusive Car Rental"/>
    <s v="United Kingdom"/>
    <x v="15"/>
    <x v="0"/>
    <n v="0.10154849035333149"/>
  </r>
  <r>
    <x v="1"/>
    <x v="1"/>
    <n v="536"/>
    <x v="16"/>
    <n v="27194"/>
    <s v="Hospedaje Fernando Ortega Masseria Calderisi"/>
    <d v="2025-06-14T00:00:00"/>
    <d v="2025-07-26T00:00:00"/>
    <s v="HTL"/>
    <x v="4"/>
    <s v="USD"/>
    <n v="2969.92"/>
    <n v="2554.1311999999998"/>
    <n v="2969.92"/>
    <n v="296.99"/>
    <n v="255.41140000000001"/>
    <n v="296.99"/>
    <s v="MASSERIA CALDERISI"/>
    <s v="Italy"/>
    <x v="15"/>
    <x v="0"/>
    <n v="9.9999326581187375E-2"/>
  </r>
  <r>
    <x v="1"/>
    <x v="1"/>
    <n v="536"/>
    <x v="16"/>
    <n v="30073"/>
    <s v="Hospedaje Ibarra CPH"/>
    <d v="2025-07-30T00:00:00"/>
    <d v="2025-08-02T00:00:00"/>
    <s v="HTL"/>
    <x v="4"/>
    <s v="USD"/>
    <n v="41832.050000000003"/>
    <n v="35975.563000000002"/>
    <n v="41832.050000000003"/>
    <n v="4187.55"/>
    <n v="3601.2930000000001"/>
    <n v="4187.55"/>
    <s v="CPH PEVERO HOTEL"/>
    <s v="Italy"/>
    <x v="9"/>
    <x v="0"/>
    <n v="0.10010386772821317"/>
  </r>
  <r>
    <x v="1"/>
    <x v="1"/>
    <n v="536"/>
    <x v="16"/>
    <n v="25926"/>
    <s v="Hospedaje"/>
    <d v="2025-07-25T00:00:00"/>
    <d v="2025-07-30T00:00:00"/>
    <s v="HTL"/>
    <x v="4"/>
    <s v="USD"/>
    <n v="15079.74"/>
    <n v="12968.5764"/>
    <n v="15079.74"/>
    <n v="3589.72"/>
    <n v="3087.1591999999996"/>
    <n v="3589.72"/>
    <s v="BADRUTT'S PALACE HOTEL ST. MORITZ"/>
    <s v="Switzerland"/>
    <x v="8"/>
    <x v="0"/>
    <n v="0.2380491971346986"/>
  </r>
  <r>
    <x v="1"/>
    <x v="1"/>
    <n v="536"/>
    <x v="16"/>
    <n v="30133"/>
    <s v="Hospedaje"/>
    <d v="2025-07-25T00:00:00"/>
    <d v="2025-07-30T00:00:00"/>
    <s v="HTL"/>
    <x v="4"/>
    <s v="USD"/>
    <n v="14868.99"/>
    <n v="12787.331399999999"/>
    <n v="14868.99"/>
    <n v="1215.18"/>
    <n v="1045.0548000000001"/>
    <n v="1215.18"/>
    <s v="VERDURA RESORT A ROCCO FORTE HOTEL"/>
    <s v="Italy"/>
    <x v="8"/>
    <x v="0"/>
    <n v="8.1725793076732181E-2"/>
  </r>
  <r>
    <x v="1"/>
    <x v="1"/>
    <n v="536"/>
    <x v="16"/>
    <n v="25780"/>
    <s v="Traslado Rafael Puente"/>
    <d v="2025-06-14T00:00:00"/>
    <d v="2025-08-02T00:00:00"/>
    <s v="TRF"/>
    <x v="5"/>
    <s v="USD"/>
    <n v="3007.3"/>
    <n v="2586.2780000000002"/>
    <n v="3007.3"/>
    <n v="300.73"/>
    <n v="258.62780000000004"/>
    <n v="300.73"/>
    <s v="ROLZO"/>
    <s v="United Kingdom"/>
    <x v="15"/>
    <x v="0"/>
    <n v="0.1"/>
  </r>
  <r>
    <x v="1"/>
    <x v="1"/>
    <n v="536"/>
    <x v="16"/>
    <n v="25780"/>
    <s v="Traslado Diego Vargas"/>
    <d v="2025-06-14T00:00:00"/>
    <d v="2025-08-02T00:00:00"/>
    <s v="TRF"/>
    <x v="5"/>
    <s v="USD"/>
    <n v="1026.8"/>
    <n v="883.048"/>
    <n v="1026.8"/>
    <n v="102.68"/>
    <n v="88.3048"/>
    <n v="102.68"/>
    <s v="ROLZO"/>
    <s v="United Kingdom"/>
    <x v="15"/>
    <x v="0"/>
    <n v="0.1"/>
  </r>
  <r>
    <x v="1"/>
    <x v="1"/>
    <n v="536"/>
    <x v="16"/>
    <n v="25780"/>
    <s v="Traslado Yaret Colin"/>
    <d v="2025-06-14T00:00:00"/>
    <d v="2025-08-02T00:00:00"/>
    <s v="TRF"/>
    <x v="5"/>
    <s v="USD"/>
    <n v="169.1"/>
    <n v="145.42599999999999"/>
    <n v="169.1"/>
    <n v="16.91"/>
    <n v="14.5426"/>
    <n v="16.91"/>
    <s v="ROLZO"/>
    <s v="United Kingdom"/>
    <x v="15"/>
    <x v="0"/>
    <n v="0.1"/>
  </r>
  <r>
    <x v="1"/>
    <x v="1"/>
    <n v="536"/>
    <x v="16"/>
    <n v="25780"/>
    <s v="Traslado Yaret Colin"/>
    <d v="2025-06-14T00:00:00"/>
    <d v="2025-08-02T00:00:00"/>
    <s v="TRF"/>
    <x v="5"/>
    <s v="USD"/>
    <n v="169.1"/>
    <n v="145.42599999999999"/>
    <n v="169.1"/>
    <n v="16.91"/>
    <n v="14.5426"/>
    <n v="16.91"/>
    <s v="ROLZO"/>
    <s v="United Kingdom"/>
    <x v="15"/>
    <x v="0"/>
    <n v="0.1"/>
  </r>
  <r>
    <x v="1"/>
    <x v="1"/>
    <n v="536"/>
    <x v="16"/>
    <n v="25780"/>
    <s v="Traslado en Italia y tiempo adicional"/>
    <d v="2025-07-30T00:00:00"/>
    <d v="2025-07-30T00:00:00"/>
    <s v="TRF"/>
    <x v="5"/>
    <s v="USD"/>
    <n v="435.8"/>
    <n v="374.78800000000001"/>
    <n v="435.8"/>
    <n v="65.489999999999995"/>
    <n v="56.321399999999997"/>
    <n v="65.489999999999995"/>
    <s v="ROLZO"/>
    <s v="United Kingdom"/>
    <x v="9"/>
    <x v="0"/>
    <n v="0.15027535566773748"/>
  </r>
  <r>
    <x v="1"/>
    <x v="1"/>
    <n v="536"/>
    <x v="16"/>
    <n v="25780"/>
    <s v="Traslado en Italia y tiempo adicional"/>
    <d v="2025-07-30T00:00:00"/>
    <d v="2025-08-02T00:00:00"/>
    <s v="TRF"/>
    <x v="5"/>
    <s v="USD"/>
    <n v="435.8"/>
    <n v="374.78800000000001"/>
    <n v="435.8"/>
    <n v="65.489999999999995"/>
    <n v="56.321399999999997"/>
    <n v="65.489999999999995"/>
    <s v="ROLZO"/>
    <s v="United Kingdom"/>
    <x v="9"/>
    <x v="0"/>
    <n v="0.15027535566773748"/>
  </r>
  <r>
    <x v="1"/>
    <x v="1"/>
    <n v="537"/>
    <x v="20"/>
    <n v="29688"/>
    <s v="HOTEL RESIDENZA B"/>
    <d v="2025-09-15T00:00:00"/>
    <d v="2025-09-30T00:00:00"/>
    <s v="HTL"/>
    <x v="4"/>
    <s v="EUR"/>
    <n v="1272"/>
    <n v="1272"/>
    <n v="1475.52"/>
    <n v="125.41"/>
    <n v="125.41"/>
    <n v="145.47559999999999"/>
    <s v="TABLET HOTELS"/>
    <s v="United States"/>
    <x v="51"/>
    <x v="0"/>
    <n v="9.8592767295597475E-2"/>
  </r>
  <r>
    <x v="1"/>
    <x v="1"/>
    <n v="537"/>
    <x v="20"/>
    <n v="29687"/>
    <s v="RELAIS CAPPUCCINA"/>
    <d v="2025-09-18T00:00:00"/>
    <d v="2025-09-19T00:00:00"/>
    <s v="HTL"/>
    <x v="4"/>
    <s v="EUR"/>
    <n v="280.44"/>
    <n v="280.44"/>
    <n v="325.31039999999996"/>
    <n v="28.04"/>
    <n v="28.04"/>
    <n v="32.526399999999995"/>
    <s v="CAPPUCCINA COUNTRY RESORT"/>
    <s v="Italy"/>
    <x v="51"/>
    <x v="0"/>
    <n v="9.998573669947225E-2"/>
  </r>
  <r>
    <x v="1"/>
    <x v="1"/>
    <n v="537"/>
    <x v="20"/>
    <n v="29686"/>
    <s v="HOTEL SPERONARI SUITES MILAN"/>
    <d v="2025-09-20T00:00:00"/>
    <d v="2025-09-22T00:00:00"/>
    <s v="HTL"/>
    <x v="4"/>
    <s v="EUR"/>
    <n v="515.28"/>
    <n v="515.28"/>
    <n v="597.72479999999996"/>
    <n v="94.75"/>
    <n v="94.75"/>
    <n v="109.91"/>
    <s v="SPERONARI SUITES"/>
    <s v="Italy"/>
    <x v="51"/>
    <x v="0"/>
    <n v="0.18388060860114891"/>
  </r>
  <r>
    <x v="1"/>
    <x v="1"/>
    <n v="537"/>
    <x v="20"/>
    <n v="30103"/>
    <s v="Grand Universe Lucca, Autograph Collection"/>
    <d v="2025-09-19T00:00:00"/>
    <d v="2025-09-20T00:00:00"/>
    <s v="HTL"/>
    <x v="4"/>
    <s v="EUR"/>
    <n v="380"/>
    <n v="380"/>
    <n v="440.79999999999995"/>
    <n v="0"/>
    <n v="0"/>
    <n v="0"/>
    <s v="GRAND UNIVERSE LUCCA, AUTOGRAPH COLLECTION"/>
    <s v="Italy"/>
    <x v="51"/>
    <x v="0"/>
    <n v="0"/>
  </r>
  <r>
    <x v="1"/>
    <x v="1"/>
    <n v="537"/>
    <x v="20"/>
    <n v="29688"/>
    <s v="HOTEL AlmaLusa Baixa/Chiado"/>
    <d v="2025-09-22T00:00:00"/>
    <d v="2025-09-24T00:00:00"/>
    <s v="HTL"/>
    <x v="4"/>
    <s v="EUR"/>
    <n v="737.71"/>
    <n v="737.71"/>
    <n v="855.74360000000001"/>
    <n v="68.09"/>
    <n v="68.09"/>
    <n v="78.984399999999994"/>
    <s v="TABLET HOTELS"/>
    <s v="United States"/>
    <x v="26"/>
    <x v="0"/>
    <n v="9.2299141939244406E-2"/>
  </r>
  <r>
    <x v="1"/>
    <x v="1"/>
    <n v="537"/>
    <x v="20"/>
    <n v="29688"/>
    <s v="Pousada do Porto - Rua das Flores"/>
    <d v="2025-09-24T00:00:00"/>
    <d v="2025-09-26T00:00:00"/>
    <s v="HTL"/>
    <x v="4"/>
    <s v="EUR"/>
    <n v="606.5"/>
    <n v="606.5"/>
    <n v="703.54"/>
    <n v="58.97"/>
    <n v="58.97"/>
    <n v="68.405199999999994"/>
    <s v="TABLET HOTELS"/>
    <s v="United States"/>
    <x v="26"/>
    <x v="0"/>
    <n v="9.7230008244023072E-2"/>
  </r>
  <r>
    <x v="1"/>
    <x v="1"/>
    <n v="537"/>
    <x v="20"/>
    <n v="30104"/>
    <s v="HOTEL NH COLLECTION PASEO DEL PRADO"/>
    <d v="2025-09-26T00:00:00"/>
    <d v="2025-09-30T00:00:00"/>
    <s v="HTL"/>
    <x v="4"/>
    <s v="EUR"/>
    <n v="1593.72"/>
    <n v="1593.72"/>
    <n v="1848.7151999999999"/>
    <n v="136.18"/>
    <n v="136.18"/>
    <n v="157.96879999999999"/>
    <s v="HOTEL NH COLLECTION MADRID PASEO DEL PRADO"/>
    <s v="Spain"/>
    <x v="26"/>
    <x v="0"/>
    <n v="8.544788294054162E-2"/>
  </r>
  <r>
    <x v="1"/>
    <x v="1"/>
    <n v="537"/>
    <x v="20"/>
    <n v="28420"/>
    <s v="RENTA DE AUTO EN LISBOA"/>
    <d v="2025-09-24T00:00:00"/>
    <d v="2025-09-24T00:00:00"/>
    <s v="AUT"/>
    <x v="5"/>
    <s v="EUR"/>
    <n v="167.17"/>
    <n v="167.17"/>
    <n v="193.91719999999998"/>
    <n v="13.62"/>
    <n v="13.62"/>
    <n v="15.799199999999997"/>
    <s v="SIXT MÉXICO"/>
    <s v="Mexico"/>
    <x v="26"/>
    <x v="0"/>
    <n v="8.147394867500149E-2"/>
  </r>
  <r>
    <x v="1"/>
    <x v="1"/>
    <n v="537"/>
    <x v="20"/>
    <n v="28420"/>
    <s v="RENTA DE AUTO EN FLORENCIA"/>
    <d v="2025-09-18T00:00:00"/>
    <d v="2025-09-20T00:00:00"/>
    <s v="AUT"/>
    <x v="5"/>
    <s v="EUR"/>
    <n v="354.67"/>
    <n v="354.67"/>
    <n v="411.41719999999998"/>
    <n v="29.07"/>
    <n v="29.07"/>
    <n v="33.721199999999996"/>
    <s v="SIXT MÉXICO"/>
    <s v="Mexico"/>
    <x v="51"/>
    <x v="0"/>
    <n v="8.1963515380494539E-2"/>
  </r>
  <r>
    <x v="1"/>
    <x v="1"/>
    <n v="537"/>
    <x v="20"/>
    <n v="0"/>
    <s v="EMISION DE BOLETOS"/>
    <d v="2025-09-24T00:00:00"/>
    <d v="2025-09-24T00:00:00"/>
    <s v="HPS"/>
    <x v="1"/>
    <s v="EUR"/>
    <n v="59.82"/>
    <n v="59.82"/>
    <n v="69.391199999999998"/>
    <n v="59.82"/>
    <n v="59.82"/>
    <n v="69.391199999999998"/>
    <s v="FEES"/>
    <n v="0"/>
    <x v="26"/>
    <x v="0"/>
    <n v="1"/>
  </r>
  <r>
    <x v="1"/>
    <x v="1"/>
    <n v="537"/>
    <x v="20"/>
    <n v="28934"/>
    <s v="TE ROJAS TREJO ELSA MARIA"/>
    <d v="2025-09-22T00:00:00"/>
    <s v="0000-00-00"/>
    <s v="VLO"/>
    <x v="2"/>
    <s v="EUR"/>
    <n v="84.96"/>
    <n v="84.96"/>
    <n v="98.553599999999989"/>
    <n v="0"/>
    <n v="0"/>
    <n v="0"/>
    <s v="F1S USA"/>
    <s v="United States"/>
    <x v="26"/>
    <x v="0"/>
    <n v="0"/>
  </r>
  <r>
    <x v="1"/>
    <x v="1"/>
    <n v="537"/>
    <x v="20"/>
    <n v="28934"/>
    <s v="TE VEIGA CORDERO RICARDO"/>
    <d v="2025-09-22T00:00:00"/>
    <s v="0000-00-00"/>
    <s v="VLO"/>
    <x v="2"/>
    <s v="EUR"/>
    <n v="84.96"/>
    <n v="84.96"/>
    <n v="98.553599999999989"/>
    <n v="0"/>
    <n v="0"/>
    <n v="0"/>
    <s v="F1S USA"/>
    <s v="United States"/>
    <x v="26"/>
    <x v="0"/>
    <n v="0"/>
  </r>
  <r>
    <x v="1"/>
    <x v="1"/>
    <n v="537"/>
    <x v="20"/>
    <n v="28934"/>
    <s v="TE ROJAS TREJO ELSA MARIA"/>
    <d v="2025-09-26T00:00:00"/>
    <s v="0000-00-00"/>
    <s v="VLO"/>
    <x v="2"/>
    <s v="EUR"/>
    <n v="92.51"/>
    <n v="92.51"/>
    <n v="107.3116"/>
    <n v="0"/>
    <n v="0"/>
    <n v="0"/>
    <s v="F1S USA"/>
    <s v="United States"/>
    <x v="26"/>
    <x v="0"/>
    <n v="0"/>
  </r>
  <r>
    <x v="1"/>
    <x v="1"/>
    <n v="537"/>
    <x v="20"/>
    <n v="28934"/>
    <s v="TE VEIGA CORDERO RICARDO"/>
    <d v="2025-09-26T00:00:00"/>
    <s v="0000-00-00"/>
    <s v="VLO"/>
    <x v="2"/>
    <s v="EUR"/>
    <n v="92.51"/>
    <n v="92.51"/>
    <n v="107.3116"/>
    <n v="0"/>
    <n v="0"/>
    <n v="0"/>
    <s v="F1S USA"/>
    <s v="United States"/>
    <x v="26"/>
    <x v="0"/>
    <n v="0"/>
  </r>
  <r>
    <x v="1"/>
    <x v="1"/>
    <n v="538"/>
    <x v="16"/>
    <n v="27301"/>
    <s v="Vuelo MEX-ZLO/Sergio Berger"/>
    <d v="2025-11-21T00:00:00"/>
    <d v="2025-11-24T00:00:00"/>
    <s v="VLO"/>
    <x v="2"/>
    <s v="USD"/>
    <n v="487.49"/>
    <n v="419.2414"/>
    <n v="487.49"/>
    <n v="0"/>
    <n v="0"/>
    <n v="0"/>
    <s v="TURISMO EX MAR, S.A. DE C.V."/>
    <s v="Mexico"/>
    <x v="30"/>
    <x v="0"/>
    <n v="0"/>
  </r>
  <r>
    <x v="1"/>
    <x v="1"/>
    <n v="538"/>
    <x v="16"/>
    <n v="27301"/>
    <s v="VVuelo MEX-ZLO/Andres Carretero"/>
    <d v="2025-11-21T00:00:00"/>
    <d v="2025-11-24T00:00:00"/>
    <s v="VLO"/>
    <x v="2"/>
    <s v="USD"/>
    <n v="487.49"/>
    <n v="419.2414"/>
    <n v="487.49"/>
    <n v="0"/>
    <n v="0"/>
    <n v="0"/>
    <s v="TURISMO EX MAR, S.A. DE C.V."/>
    <s v="Mexico"/>
    <x v="30"/>
    <x v="0"/>
    <n v="0"/>
  </r>
  <r>
    <x v="1"/>
    <x v="1"/>
    <n v="538"/>
    <x v="16"/>
    <n v="0"/>
    <s v="Fee de emisión"/>
    <d v="2025-11-21T00:00:00"/>
    <d v="2025-11-24T00:00:00"/>
    <s v="HPS"/>
    <x v="1"/>
    <s v="USD"/>
    <n v="70"/>
    <n v="60.199999999999996"/>
    <n v="70"/>
    <n v="70"/>
    <n v="60.199999999999996"/>
    <n v="70"/>
    <s v="FEES"/>
    <n v="0"/>
    <x v="30"/>
    <x v="0"/>
    <n v="1"/>
  </r>
  <r>
    <x v="1"/>
    <x v="1"/>
    <n v="539"/>
    <x v="22"/>
    <n v="29951"/>
    <s v="TWENTY TWO NEW YORK"/>
    <d v="2025-05-15T00:00:00"/>
    <d v="2025-05-21T00:00:00"/>
    <s v="HTL"/>
    <x v="4"/>
    <s v="USD"/>
    <n v="7198.65"/>
    <n v="6190.8389999999999"/>
    <n v="7198.65"/>
    <n v="587.97"/>
    <n v="505.6542"/>
    <n v="587.97"/>
    <s v="THE TWENTY TWO NEW YORK"/>
    <s v="United States"/>
    <x v="6"/>
    <x v="0"/>
    <n v="8.1677814590235681E-2"/>
  </r>
  <r>
    <x v="1"/>
    <x v="1"/>
    <n v="540"/>
    <x v="16"/>
    <n v="25820"/>
    <s v="Hospedaje"/>
    <d v="2025-07-31T00:00:00"/>
    <d v="2025-08-04T00:00:00"/>
    <s v="HTL"/>
    <x v="4"/>
    <s v="USD"/>
    <n v="8889.07"/>
    <n v="7644.6001999999999"/>
    <n v="8889.07"/>
    <n v="5073.3900000000003"/>
    <n v="4363.1154000000006"/>
    <n v="5073.3900000000003"/>
    <s v="THE BERKELEY"/>
    <s v="United States"/>
    <x v="9"/>
    <x v="0"/>
    <n v="0.57074474607579873"/>
  </r>
  <r>
    <x v="1"/>
    <x v="1"/>
    <n v="540"/>
    <x v="16"/>
    <n v="30018"/>
    <s v="Boletos para Silverstone Circuit"/>
    <d v="2025-07-31T00:00:00"/>
    <d v="2025-07-31T00:00:00"/>
    <s v="OTR"/>
    <x v="3"/>
    <s v="USD"/>
    <n v="800.6"/>
    <n v="688.51599999999996"/>
    <n v="800.6"/>
    <n v="0"/>
    <n v="0"/>
    <n v="0"/>
    <s v="Silverstone Circuit"/>
    <s v="United Kingdom"/>
    <x v="9"/>
    <x v="0"/>
    <n v="0"/>
  </r>
  <r>
    <x v="1"/>
    <x v="1"/>
    <n v="540"/>
    <x v="16"/>
    <n v="25372"/>
    <s v="Traslados y Tour"/>
    <d v="2025-08-01T00:00:00"/>
    <d v="2025-08-02T00:00:00"/>
    <s v="ATR"/>
    <x v="0"/>
    <s v="USD"/>
    <n v="5697.7"/>
    <n v="4900.0219999999999"/>
    <n v="5697.7"/>
    <n v="854.66"/>
    <n v="735.00759999999991"/>
    <n v="854.66"/>
    <s v="Queen Of Clubs Lifestyle Luxury Services LTD"/>
    <s v="United Kingdom"/>
    <x v="9"/>
    <x v="0"/>
    <n v="0.15000087754708041"/>
  </r>
  <r>
    <x v="1"/>
    <x v="1"/>
    <n v="540"/>
    <x v="16"/>
    <n v="25820"/>
    <s v="Hospedaje"/>
    <d v="2025-07-31T00:00:00"/>
    <d v="2025-08-04T00:00:00"/>
    <s v="HTL"/>
    <x v="4"/>
    <s v="USD"/>
    <n v="6764.5"/>
    <n v="5817.47"/>
    <n v="6764.5"/>
    <n v="676.45"/>
    <n v="581.74700000000007"/>
    <n v="676.45"/>
    <s v="THE BERKELEY"/>
    <s v="United States"/>
    <x v="9"/>
    <x v="0"/>
    <n v="0.1"/>
  </r>
  <r>
    <x v="1"/>
    <x v="1"/>
    <n v="540"/>
    <x v="16"/>
    <n v="30926"/>
    <s v="Hospedaje"/>
    <d v="2025-07-31T00:00:00"/>
    <d v="2025-08-04T00:00:00"/>
    <s v="HTL"/>
    <x v="4"/>
    <s v="USD"/>
    <n v="2069.3000000000002"/>
    <n v="1779.5980000000002"/>
    <n v="2069.3000000000002"/>
    <n v="206.93"/>
    <n v="177.9598"/>
    <n v="206.93"/>
    <s v="ROYAL BARRIERE HOTEL"/>
    <s v="France"/>
    <x v="9"/>
    <x v="0"/>
    <n v="9.9999999999999992E-2"/>
  </r>
  <r>
    <x v="1"/>
    <x v="1"/>
    <n v="540"/>
    <x v="16"/>
    <n v="30926"/>
    <s v="Hospedaje"/>
    <d v="2025-07-31T00:00:00"/>
    <d v="2025-08-04T00:00:00"/>
    <s v="HTL"/>
    <x v="4"/>
    <s v="USD"/>
    <n v="18598.099999999999"/>
    <n v="15994.365999999998"/>
    <n v="18598.099999999999"/>
    <n v="1859.81"/>
    <n v="1599.4366"/>
    <n v="1859.81"/>
    <s v="ROYAL BARRIERE HOTEL"/>
    <s v="France"/>
    <x v="9"/>
    <x v="0"/>
    <n v="0.1"/>
  </r>
  <r>
    <x v="1"/>
    <x v="1"/>
    <n v="540"/>
    <x v="16"/>
    <n v="0"/>
    <s v="Sobrecomisión"/>
    <d v="2025-07-31T00:00:00"/>
    <d v="2025-08-04T00:00:00"/>
    <s v="HPS"/>
    <x v="1"/>
    <s v="USD"/>
    <n v="34.4"/>
    <n v="29.584"/>
    <n v="34.4"/>
    <n v="34.4"/>
    <n v="29.584"/>
    <n v="34.4"/>
    <s v="FEES"/>
    <n v="0"/>
    <x v="9"/>
    <x v="0"/>
    <n v="1"/>
  </r>
  <r>
    <x v="1"/>
    <x v="1"/>
    <n v="541"/>
    <x v="22"/>
    <n v="29982"/>
    <s v="LE SERENO"/>
    <d v="2025-03-21T00:00:00"/>
    <d v="2025-03-24T00:00:00"/>
    <s v="HTL"/>
    <x v="4"/>
    <s v="USD"/>
    <n v="9477"/>
    <n v="8150.22"/>
    <n v="9477"/>
    <n v="769.17"/>
    <n v="661.48619999999994"/>
    <n v="769.17"/>
    <s v="LE SERENO HOTEL"/>
    <s v="Saint Bartholomey"/>
    <x v="46"/>
    <x v="0"/>
    <n v="8.1161760050648929E-2"/>
  </r>
  <r>
    <x v="1"/>
    <x v="1"/>
    <n v="541"/>
    <x v="22"/>
    <n v="28934"/>
    <s v="TE CEDENO CAMACHO RAFAEL EDUARDO"/>
    <d v="2025-03-21T00:00:00"/>
    <d v="2025-03-24T00:00:00"/>
    <s v="VLO"/>
    <x v="2"/>
    <s v="USD"/>
    <n v="1780.81"/>
    <n v="1531.4965999999999"/>
    <n v="1780.81"/>
    <n v="0"/>
    <n v="0"/>
    <n v="0"/>
    <s v="F1S USA"/>
    <s v="United States"/>
    <x v="46"/>
    <x v="0"/>
    <n v="0"/>
  </r>
  <r>
    <x v="1"/>
    <x v="1"/>
    <n v="541"/>
    <x v="22"/>
    <n v="28934"/>
    <s v="TE D ALESSANDRO DANIELA MARGARITA"/>
    <d v="2025-03-21T00:00:00"/>
    <d v="2025-03-24T00:00:00"/>
    <s v="VLO"/>
    <x v="2"/>
    <s v="USD"/>
    <n v="1780.81"/>
    <n v="1531.4965999999999"/>
    <n v="1780.81"/>
    <n v="0"/>
    <n v="0"/>
    <n v="0"/>
    <s v="F1S USA"/>
    <s v="United States"/>
    <x v="46"/>
    <x v="0"/>
    <n v="0"/>
  </r>
  <r>
    <x v="1"/>
    <x v="1"/>
    <n v="541"/>
    <x v="22"/>
    <n v="28934"/>
    <s v="TE"/>
    <d v="2025-03-21T00:00:00"/>
    <d v="2025-03-24T00:00:00"/>
    <s v="VLO"/>
    <x v="2"/>
    <s v="USD"/>
    <n v="1780.81"/>
    <n v="1531.4965999999999"/>
    <n v="1780.81"/>
    <n v="0"/>
    <n v="0"/>
    <n v="0"/>
    <s v="F1S USA"/>
    <s v="United States"/>
    <x v="46"/>
    <x v="0"/>
    <n v="0"/>
  </r>
  <r>
    <x v="1"/>
    <x v="1"/>
    <n v="542"/>
    <x v="22"/>
    <n v="29994"/>
    <s v="HYATT HOUSE DENVER AIRPORT"/>
    <d v="2025-02-11T00:00:00"/>
    <d v="2025-02-14T00:00:00"/>
    <s v="HTL"/>
    <x v="4"/>
    <s v="USD"/>
    <n v="324.38"/>
    <n v="278.96679999999998"/>
    <n v="324.38"/>
    <n v="0"/>
    <n v="0"/>
    <n v="0"/>
    <s v="HYATT HOUSE DENVER AIRPORT"/>
    <s v="United States"/>
    <x v="43"/>
    <x v="0"/>
    <n v="0"/>
  </r>
  <r>
    <x v="1"/>
    <x v="1"/>
    <n v="542"/>
    <x v="22"/>
    <n v="28934"/>
    <s v="TE RODRIGUEZ CARBAJALES LUISA FERNANDA"/>
    <d v="2025-05-10T00:00:00"/>
    <d v="2025-05-18T00:00:00"/>
    <s v="VLO"/>
    <x v="2"/>
    <s v="USD"/>
    <n v="748.16"/>
    <n v="643.41759999999999"/>
    <n v="748.16"/>
    <n v="0"/>
    <n v="0"/>
    <n v="0"/>
    <s v="F1S USA"/>
    <s v="United States"/>
    <x v="52"/>
    <x v="0"/>
    <n v="0"/>
  </r>
  <r>
    <x v="1"/>
    <x v="1"/>
    <n v="542"/>
    <x v="22"/>
    <n v="28934"/>
    <s v="TE CARBAJALES NALES LEONARDO MR"/>
    <d v="2025-06-29T00:00:00"/>
    <s v="0000-00-00"/>
    <s v="VLO"/>
    <x v="2"/>
    <s v="USD"/>
    <n v="435.3"/>
    <n v="374.358"/>
    <n v="435.3"/>
    <n v="0"/>
    <n v="0"/>
    <n v="0"/>
    <s v="F1S USA"/>
    <s v="United States"/>
    <x v="16"/>
    <x v="0"/>
    <n v="0"/>
  </r>
  <r>
    <x v="1"/>
    <x v="1"/>
    <n v="542"/>
    <x v="22"/>
    <n v="28934"/>
    <s v="TE CARBAJALES NAVARI JULIA MSS"/>
    <d v="2025-06-29T00:00:00"/>
    <s v="0000-00-00"/>
    <s v="VLO"/>
    <x v="2"/>
    <s v="USD"/>
    <n v="435.3"/>
    <n v="374.358"/>
    <n v="435.3"/>
    <n v="0"/>
    <n v="0"/>
    <n v="0"/>
    <s v="F1S USA"/>
    <s v="United States"/>
    <x v="16"/>
    <x v="0"/>
    <n v="0"/>
  </r>
  <r>
    <x v="1"/>
    <x v="1"/>
    <n v="542"/>
    <x v="22"/>
    <n v="28934"/>
    <s v="ME CARBAJALES NALES LEONARDO MR"/>
    <d v="2025-06-11T00:00:00"/>
    <s v="0000-00-00"/>
    <s v="VLO"/>
    <x v="2"/>
    <s v="USD"/>
    <n v="6.9"/>
    <n v="5.9340000000000002"/>
    <n v="6.9"/>
    <n v="0"/>
    <n v="0"/>
    <n v="0"/>
    <s v="F1S USA"/>
    <s v="United States"/>
    <x v="15"/>
    <x v="0"/>
    <n v="0"/>
  </r>
  <r>
    <x v="1"/>
    <x v="1"/>
    <n v="542"/>
    <x v="22"/>
    <n v="28934"/>
    <s v="ME CARBAJALES NAVARI JULIA MSS"/>
    <d v="2025-06-11T00:00:00"/>
    <s v="0000-00-00"/>
    <s v="VLO"/>
    <x v="2"/>
    <s v="USD"/>
    <n v="6.9"/>
    <n v="5.9340000000000002"/>
    <n v="6.9"/>
    <n v="0"/>
    <n v="0"/>
    <n v="0"/>
    <s v="F1S USA"/>
    <s v="United States"/>
    <x v="15"/>
    <x v="0"/>
    <n v="0"/>
  </r>
  <r>
    <x v="1"/>
    <x v="1"/>
    <n v="542"/>
    <x v="22"/>
    <n v="28934"/>
    <s v="TE CARBAJALES NAVARI LEONARDO MR"/>
    <d v="2025-06-29T00:00:00"/>
    <s v="0000-00-00"/>
    <s v="VLO"/>
    <x v="2"/>
    <s v="USD"/>
    <n v="435.3"/>
    <n v="374.358"/>
    <n v="435.3"/>
    <n v="0"/>
    <n v="0"/>
    <n v="0"/>
    <s v="F1S USA"/>
    <s v="United States"/>
    <x v="16"/>
    <x v="0"/>
    <n v="0"/>
  </r>
  <r>
    <x v="1"/>
    <x v="1"/>
    <n v="542"/>
    <x v="22"/>
    <n v="28934"/>
    <s v="ME CARBAJALES NAVARI LEONARDO MR"/>
    <d v="2025-06-11T00:00:00"/>
    <s v="0000-00-00"/>
    <s v="VLO"/>
    <x v="2"/>
    <s v="USD"/>
    <n v="6.9"/>
    <n v="5.9340000000000002"/>
    <n v="6.9"/>
    <n v="0"/>
    <n v="0"/>
    <n v="0"/>
    <s v="F1S USA"/>
    <s v="United States"/>
    <x v="15"/>
    <x v="0"/>
    <n v="0"/>
  </r>
  <r>
    <x v="1"/>
    <x v="1"/>
    <n v="542"/>
    <x v="22"/>
    <n v="25514"/>
    <s v="DENVER INTERNATIONAL WESTIN"/>
    <d v="2025-02-11T00:00:00"/>
    <d v="2025-05-18T00:00:00"/>
    <s v="HTL"/>
    <x v="4"/>
    <s v="USD"/>
    <n v="440"/>
    <n v="378.4"/>
    <n v="440"/>
    <n v="44.09"/>
    <n v="37.917400000000001"/>
    <n v="44.09"/>
    <s v="STRIPE"/>
    <s v="Mexico"/>
    <x v="43"/>
    <x v="0"/>
    <n v="0.10020454545454546"/>
  </r>
  <r>
    <x v="1"/>
    <x v="1"/>
    <n v="542"/>
    <x v="22"/>
    <n v="25080"/>
    <s v="DFW HYATT AIRPORT"/>
    <d v="2025-02-11T00:00:00"/>
    <d v="2025-05-18T00:00:00"/>
    <s v="HTL"/>
    <x v="4"/>
    <s v="USD"/>
    <n v="346"/>
    <n v="297.56"/>
    <n v="346"/>
    <n v="32.15"/>
    <n v="27.648999999999997"/>
    <n v="32.15"/>
    <s v="HYATT REGENCY DFW INTERNATIONAL AIRPORT"/>
    <s v="United States"/>
    <x v="43"/>
    <x v="0"/>
    <n v="9.2919075144508673E-2"/>
  </r>
  <r>
    <x v="1"/>
    <x v="1"/>
    <n v="542"/>
    <x v="22"/>
    <n v="0"/>
    <s v="Ajuste para cierre de Reserva, se descuenta de la utilidad"/>
    <d v="2025-02-11T00:00:00"/>
    <d v="2025-05-18T00:00:00"/>
    <s v="DES"/>
    <x v="9"/>
    <s v="USD"/>
    <n v="-0.1"/>
    <n v="-8.6000000000000007E-2"/>
    <n v="-0.1"/>
    <n v="-0.1"/>
    <n v="-8.6000000000000007E-2"/>
    <n v="-0.1"/>
    <s v="FEES"/>
    <n v="0"/>
    <x v="43"/>
    <x v="0"/>
    <n v="1"/>
  </r>
  <r>
    <x v="2"/>
    <x v="1"/>
    <n v="543"/>
    <x v="17"/>
    <n v="27092"/>
    <s v="avion mas hotel"/>
    <d v="2025-09-02T00:00:00"/>
    <d v="2025-09-09T00:00:00"/>
    <s v="HTL"/>
    <x v="4"/>
    <s v="MXN"/>
    <n v="4502"/>
    <n v="216.096"/>
    <n v="252.11199999999999"/>
    <n v="0"/>
    <n v="0"/>
    <n v="0"/>
    <s v="A MANO CUERO"/>
    <s v="Mexico"/>
    <x v="19"/>
    <x v="0"/>
    <n v="0"/>
  </r>
  <r>
    <x v="1"/>
    <x v="1"/>
    <n v="544"/>
    <x v="33"/>
    <n v="30026"/>
    <s v="Transporte y Guia dos dias 17-19 Nov. '25"/>
    <d v="2025-11-17T00:00:00"/>
    <d v="2025-11-19T00:00:00"/>
    <s v="GUI"/>
    <x v="0"/>
    <s v="MXN"/>
    <n v="11800"/>
    <n v="566.4"/>
    <n v="660.80000000000007"/>
    <n v="0"/>
    <n v="0"/>
    <n v="0"/>
    <s v="TRAVEL OAXACA PREMIUM"/>
    <s v="Mexico"/>
    <x v="30"/>
    <x v="0"/>
    <n v="0"/>
  </r>
  <r>
    <x v="1"/>
    <x v="1"/>
    <n v="544"/>
    <x v="33"/>
    <n v="32077"/>
    <s v="pago noche hotel"/>
    <d v="2025-11-17T00:00:00"/>
    <d v="2025-11-19T00:00:00"/>
    <s v="HTL"/>
    <x v="4"/>
    <s v="MXN"/>
    <n v="18415.650000000001"/>
    <n v="883.95120000000009"/>
    <n v="1031.2764000000002"/>
    <n v="1715.65"/>
    <n v="82.351200000000006"/>
    <n v="96.076400000000007"/>
    <s v="CASA OAXACA HOTEL"/>
    <s v="Mexico"/>
    <x v="30"/>
    <x v="0"/>
    <n v="9.3162608976604125E-2"/>
  </r>
  <r>
    <x v="1"/>
    <x v="1"/>
    <n v="544"/>
    <x v="33"/>
    <n v="0"/>
    <s v="FEE PLANING"/>
    <d v="2025-11-17T00:00:00"/>
    <d v="2025-11-19T00:00:00"/>
    <s v="HPS"/>
    <x v="1"/>
    <s v="MXN"/>
    <n v="7988.93"/>
    <n v="383.46864000000005"/>
    <n v="447.38008000000002"/>
    <n v="7988.93"/>
    <n v="383.46864000000005"/>
    <n v="447.38008000000002"/>
    <s v="FEES"/>
    <n v="0"/>
    <x v="30"/>
    <x v="0"/>
    <n v="1"/>
  </r>
  <r>
    <x v="1"/>
    <x v="1"/>
    <n v="545"/>
    <x v="22"/>
    <n v="28934"/>
    <s v="VUELO SAS"/>
    <d v="2025-04-16T00:00:00"/>
    <d v="2025-04-20T00:00:00"/>
    <s v="VLO"/>
    <x v="2"/>
    <s v="USD"/>
    <n v="615.20000000000005"/>
    <n v="529.072"/>
    <n v="615.20000000000005"/>
    <n v="0"/>
    <n v="0"/>
    <n v="0"/>
    <s v="F1S USA"/>
    <s v="United States"/>
    <x v="2"/>
    <x v="0"/>
    <n v="0"/>
  </r>
  <r>
    <x v="1"/>
    <x v="1"/>
    <n v="545"/>
    <x v="22"/>
    <n v="28934"/>
    <s v="ME ASIENTO SAS"/>
    <d v="2025-04-16T00:00:00"/>
    <d v="2025-04-20T00:00:00"/>
    <s v="VLO"/>
    <x v="2"/>
    <s v="USD"/>
    <n v="52"/>
    <n v="44.72"/>
    <n v="52"/>
    <n v="0"/>
    <n v="0"/>
    <n v="0"/>
    <s v="F1S USA"/>
    <s v="United States"/>
    <x v="2"/>
    <x v="0"/>
    <n v="0"/>
  </r>
  <r>
    <x v="1"/>
    <x v="1"/>
    <n v="545"/>
    <x v="22"/>
    <n v="24262"/>
    <s v="VIALLO"/>
    <d v="2025-02-07T00:00:00"/>
    <d v="2025-02-11T00:00:00"/>
    <s v="VLO"/>
    <x v="2"/>
    <s v="USD"/>
    <n v="589"/>
    <n v="506.54"/>
    <n v="589"/>
    <n v="0"/>
    <n v="0"/>
    <n v="0"/>
    <s v="VIALLO, S.A."/>
    <s v="Mexico"/>
    <x v="41"/>
    <x v="0"/>
    <n v="0"/>
  </r>
  <r>
    <x v="1"/>
    <x v="1"/>
    <n v="545"/>
    <x v="22"/>
    <n v="24262"/>
    <s v="VIALLO"/>
    <d v="2025-02-07T00:00:00"/>
    <d v="2025-02-07T00:00:00"/>
    <s v="VLO"/>
    <x v="2"/>
    <s v="USD"/>
    <n v="366"/>
    <n v="314.76"/>
    <n v="366"/>
    <n v="0"/>
    <n v="0"/>
    <n v="0"/>
    <s v="VIALLO, S.A."/>
    <s v="Mexico"/>
    <x v="41"/>
    <x v="0"/>
    <n v="0"/>
  </r>
  <r>
    <x v="1"/>
    <x v="1"/>
    <n v="545"/>
    <x v="22"/>
    <n v="28934"/>
    <s v="VUELOS F1S"/>
    <d v="2025-03-23T00:00:00"/>
    <d v="2025-03-23T00:00:00"/>
    <s v="VLO"/>
    <x v="2"/>
    <s v="USD"/>
    <n v="120.6"/>
    <n v="103.71599999999999"/>
    <n v="120.6"/>
    <n v="0"/>
    <n v="0"/>
    <n v="0"/>
    <s v="F1S USA"/>
    <s v="United States"/>
    <x v="36"/>
    <x v="0"/>
    <n v="0"/>
  </r>
  <r>
    <x v="1"/>
    <x v="1"/>
    <n v="545"/>
    <x v="22"/>
    <n v="28934"/>
    <s v="VUELO F1S"/>
    <d v="2025-03-23T00:00:00"/>
    <d v="2025-03-23T00:00:00"/>
    <s v="VLO"/>
    <x v="2"/>
    <s v="USD"/>
    <n v="120.6"/>
    <n v="103.71599999999999"/>
    <n v="120.6"/>
    <n v="0"/>
    <n v="0"/>
    <n v="0"/>
    <s v="F1S USA"/>
    <s v="United States"/>
    <x v="36"/>
    <x v="0"/>
    <n v="0"/>
  </r>
  <r>
    <x v="1"/>
    <x v="1"/>
    <n v="545"/>
    <x v="22"/>
    <n v="28934"/>
    <s v="TE UHTHOFF NORIEGA LORENZA"/>
    <d v="2025-02-07T00:00:00"/>
    <d v="2025-04-20T00:00:00"/>
    <s v="VLO"/>
    <x v="2"/>
    <s v="USD"/>
    <n v="2658.91"/>
    <n v="2286.6625999999997"/>
    <n v="2658.91"/>
    <n v="0"/>
    <n v="0"/>
    <n v="0"/>
    <s v="F1S USA"/>
    <s v="United States"/>
    <x v="41"/>
    <x v="0"/>
    <n v="0"/>
  </r>
  <r>
    <x v="1"/>
    <x v="1"/>
    <n v="546"/>
    <x v="22"/>
    <n v="27301"/>
    <s v="TE CARBAJALES NAVARI/LEONARDO MR"/>
    <d v="2025-06-27T00:00:00"/>
    <d v="2025-08-06T00:00:00"/>
    <s v="VLO"/>
    <x v="2"/>
    <s v="MXN"/>
    <n v="46687"/>
    <n v="2240.9760000000001"/>
    <n v="2614.4720000000002"/>
    <n v="0"/>
    <n v="0"/>
    <n v="0"/>
    <s v="TURISMO EX MAR, S.A. DE C.V."/>
    <s v="Mexico"/>
    <x v="18"/>
    <x v="0"/>
    <n v="0"/>
  </r>
  <r>
    <x v="1"/>
    <x v="1"/>
    <n v="546"/>
    <x v="22"/>
    <n v="29707"/>
    <s v="KIMPTON VIRGILIO"/>
    <d v="2025-08-01T00:00:00"/>
    <d v="2025-08-04T00:00:00"/>
    <s v="HTL"/>
    <x v="4"/>
    <s v="MXN"/>
    <n v="28919"/>
    <n v="1388.1120000000001"/>
    <n v="1619.4639999999999"/>
    <n v="2150"/>
    <n v="103.2"/>
    <n v="120.4"/>
    <s v="KIMPTON VIRGILIO"/>
    <s v="Mexico"/>
    <x v="9"/>
    <x v="0"/>
    <n v="7.4345585946955298E-2"/>
  </r>
  <r>
    <x v="1"/>
    <x v="1"/>
    <n v="547"/>
    <x v="22"/>
    <n v="27050"/>
    <s v="MARIA CRISTINA"/>
    <d v="2025-06-29T00:00:00"/>
    <d v="2025-07-01T00:00:00"/>
    <s v="HTL"/>
    <x v="4"/>
    <s v="USD"/>
    <n v="3982"/>
    <n v="3424.52"/>
    <n v="3982"/>
    <n v="715.24"/>
    <n v="615.10640000000001"/>
    <n v="715.24"/>
    <s v="HOTEL MARIA CRISTINA"/>
    <s v="Spain"/>
    <x v="16"/>
    <x v="0"/>
    <n v="0.17961828227021598"/>
  </r>
  <r>
    <x v="1"/>
    <x v="1"/>
    <n v="547"/>
    <x v="22"/>
    <n v="25080"/>
    <s v="HYATT REGENCY DFW"/>
    <d v="2025-08-15T00:00:00"/>
    <d v="2025-08-16T00:00:00"/>
    <s v="HTL"/>
    <x v="4"/>
    <s v="USD"/>
    <n v="325.14999999999998"/>
    <n v="279.62899999999996"/>
    <n v="325.14999999999998"/>
    <n v="26.79"/>
    <n v="23.039400000000001"/>
    <n v="26.79"/>
    <s v="HYATT REGENCY DFW INTERNATIONAL AIRPORT"/>
    <s v="United States"/>
    <x v="53"/>
    <x v="0"/>
    <n v="8.2392741811471631E-2"/>
  </r>
  <r>
    <x v="1"/>
    <x v="1"/>
    <n v="548"/>
    <x v="22"/>
    <n v="25372"/>
    <s v="ITALIA QUEEN OF CLUBS"/>
    <d v="2025-07-20T00:00:00"/>
    <d v="2025-07-27T00:00:00"/>
    <s v="HTL"/>
    <x v="4"/>
    <s v="EUR"/>
    <n v="48427"/>
    <n v="48427"/>
    <n v="56175.32"/>
    <n v="4842.7"/>
    <n v="4842.7"/>
    <n v="5617.5319999999992"/>
    <s v="Queen Of Clubs Lifestyle Luxury Services LTD"/>
    <s v="United Kingdom"/>
    <x v="8"/>
    <x v="0"/>
    <n v="9.9999999999999992E-2"/>
  </r>
  <r>
    <x v="1"/>
    <x v="1"/>
    <n v="548"/>
    <x v="22"/>
    <n v="27647"/>
    <s v="FOUR SEASONS FIRENZE"/>
    <d v="2025-07-20T00:00:00"/>
    <d v="2025-07-23T00:00:00"/>
    <s v="HTL"/>
    <x v="4"/>
    <s v="EUR"/>
    <n v="13708"/>
    <n v="13708"/>
    <n v="15901.279999999999"/>
    <n v="1237.5999999999999"/>
    <n v="1237.5999999999999"/>
    <n v="1435.6159999999998"/>
    <s v="FOUR SEASONS HOTEL FIRENZE"/>
    <s v="Italy"/>
    <x v="8"/>
    <x v="0"/>
    <n v="9.0283046396264943E-2"/>
  </r>
  <r>
    <x v="1"/>
    <x v="1"/>
    <n v="549"/>
    <x v="22"/>
    <n v="25372"/>
    <s v="QUEEN OF CLUBS"/>
    <d v="2025-07-17T00:00:00"/>
    <d v="2025-07-20T00:00:00"/>
    <s v="PKT"/>
    <x v="0"/>
    <s v="CHF"/>
    <n v="32910"/>
    <n v="35213.700000000004"/>
    <n v="41137.5"/>
    <n v="3291"/>
    <n v="3521.3700000000003"/>
    <n v="4113.75"/>
    <s v="Queen Of Clubs Lifestyle Luxury Services LTD"/>
    <s v="United Kingdom"/>
    <x v="5"/>
    <x v="0"/>
    <n v="0.1"/>
  </r>
  <r>
    <x v="1"/>
    <x v="1"/>
    <n v="550"/>
    <x v="22"/>
    <n v="26429"/>
    <s v="LACURE"/>
    <d v="2025-07-05T00:00:00"/>
    <d v="2025-08-08T00:00:00"/>
    <s v="HTL"/>
    <x v="4"/>
    <s v="USD"/>
    <n v="43995.07"/>
    <n v="37835.760199999997"/>
    <n v="43995.07"/>
    <n v="3348.9"/>
    <n v="2880.0540000000001"/>
    <n v="3348.9"/>
    <s v="LACURE"/>
    <s v="France"/>
    <x v="16"/>
    <x v="0"/>
    <n v="7.6119892524321484E-2"/>
  </r>
  <r>
    <x v="1"/>
    <x v="1"/>
    <n v="551"/>
    <x v="20"/>
    <n v="27721"/>
    <s v="VUELO MEX YYZ MEX"/>
    <d v="2025-08-18T00:00:00"/>
    <d v="2025-08-23T00:00:00"/>
    <s v="VLO"/>
    <x v="2"/>
    <s v="MXN"/>
    <n v="25239"/>
    <n v="1211.472"/>
    <n v="1413.384"/>
    <n v="0"/>
    <n v="0"/>
    <n v="0"/>
    <s v="TURISMO EXMAR"/>
    <s v="Mexico"/>
    <x v="11"/>
    <x v="0"/>
    <n v="0"/>
  </r>
  <r>
    <x v="1"/>
    <x v="1"/>
    <n v="551"/>
    <x v="20"/>
    <n v="27721"/>
    <s v="VUELO MEX YYZ MEZ"/>
    <d v="2025-08-18T00:00:00"/>
    <d v="2025-08-23T00:00:00"/>
    <s v="VLO"/>
    <x v="2"/>
    <s v="MXN"/>
    <n v="25239"/>
    <n v="1211.472"/>
    <n v="1413.384"/>
    <n v="0"/>
    <n v="0"/>
    <n v="0"/>
    <s v="TURISMO EXMAR"/>
    <s v="Mexico"/>
    <x v="11"/>
    <x v="0"/>
    <n v="0"/>
  </r>
  <r>
    <x v="1"/>
    <x v="1"/>
    <n v="551"/>
    <x v="20"/>
    <n v="0"/>
    <s v="FEE POR EMISION DE BOLETOS"/>
    <d v="2025-08-18T00:00:00"/>
    <d v="2025-08-23T00:00:00"/>
    <s v="HPS"/>
    <x v="1"/>
    <s v="MXN"/>
    <n v="1339.1"/>
    <n v="64.276799999999994"/>
    <n v="74.989599999999996"/>
    <n v="1339.1"/>
    <n v="64.276799999999994"/>
    <n v="74.989599999999996"/>
    <s v="FEES"/>
    <n v="0"/>
    <x v="11"/>
    <x v="0"/>
    <n v="1"/>
  </r>
  <r>
    <x v="1"/>
    <x v="1"/>
    <n v="552"/>
    <x v="36"/>
    <n v="30111"/>
    <s v="PAQUETE HOTELES Y TOURS Y TRASLADOS"/>
    <d v="2025-12-20T00:00:00"/>
    <d v="2026-01-01T00:00:00"/>
    <s v="PKT"/>
    <x v="0"/>
    <s v="USD"/>
    <n v="18248.419999999998"/>
    <n v="15693.641199999998"/>
    <n v="18248.419999999998"/>
    <n v="3620"/>
    <n v="3113.2"/>
    <n v="3620"/>
    <s v="Caprice DMC &amp; EVENTS"/>
    <s v="Morocco"/>
    <x v="0"/>
    <x v="0"/>
    <n v="0.19837333862328904"/>
  </r>
  <r>
    <x v="1"/>
    <x v="1"/>
    <n v="552"/>
    <x v="36"/>
    <n v="28934"/>
    <s v="TE BITAR ROMO JOSE RAUL"/>
    <d v="2025-12-20T00:00:00"/>
    <s v="0000-00-00"/>
    <s v="VLO"/>
    <x v="2"/>
    <s v="USD"/>
    <n v="6984.02"/>
    <n v="6006.2572"/>
    <n v="6984.02"/>
    <n v="0"/>
    <n v="0"/>
    <n v="0"/>
    <s v="F1S USA"/>
    <s v="United States"/>
    <x v="0"/>
    <x v="0"/>
    <n v="0"/>
  </r>
  <r>
    <x v="1"/>
    <x v="1"/>
    <n v="552"/>
    <x v="36"/>
    <n v="28934"/>
    <s v="TE SIMON SAENZ MARIA FERNANDA"/>
    <d v="2025-12-20T00:00:00"/>
    <s v="0000-00-00"/>
    <s v="VLO"/>
    <x v="2"/>
    <s v="USD"/>
    <n v="6984.02"/>
    <n v="6006.2572"/>
    <n v="6984.02"/>
    <n v="0"/>
    <n v="0"/>
    <n v="0"/>
    <s v="F1S USA"/>
    <s v="United States"/>
    <x v="0"/>
    <x v="0"/>
    <n v="0"/>
  </r>
  <r>
    <x v="1"/>
    <x v="1"/>
    <n v="552"/>
    <x v="36"/>
    <n v="28934"/>
    <s v="TE BITAR SIMON RAUL ALEJANDRO"/>
    <d v="2025-12-11T00:00:00"/>
    <s v="0000-00-00"/>
    <s v="VLO"/>
    <x v="2"/>
    <s v="USD"/>
    <n v="2191.8200000000002"/>
    <n v="1884.9652000000001"/>
    <n v="2191.8200000000002"/>
    <n v="0"/>
    <n v="0"/>
    <n v="0"/>
    <s v="F1S USA"/>
    <s v="United States"/>
    <x v="28"/>
    <x v="0"/>
    <n v="0"/>
  </r>
  <r>
    <x v="1"/>
    <x v="1"/>
    <n v="552"/>
    <x v="36"/>
    <n v="0"/>
    <s v="Fee emisión aéreos"/>
    <d v="2025-12-20T00:00:00"/>
    <d v="2026-01-04T00:00:00"/>
    <s v="HPS"/>
    <x v="1"/>
    <s v="USD"/>
    <n v="210"/>
    <n v="180.6"/>
    <n v="210"/>
    <n v="210"/>
    <n v="180.6"/>
    <n v="210"/>
    <s v="FEES"/>
    <n v="0"/>
    <x v="0"/>
    <x v="0"/>
    <n v="1"/>
  </r>
  <r>
    <x v="1"/>
    <x v="1"/>
    <n v="552"/>
    <x v="36"/>
    <n v="28934"/>
    <s v="TE BITAR SIMON RAUL ALEJANDRO"/>
    <d v="2025-12-21T00:00:00"/>
    <s v="0000-00-00"/>
    <s v="VLO"/>
    <x v="2"/>
    <s v="USD"/>
    <n v="328.2"/>
    <n v="282.25200000000001"/>
    <n v="328.2"/>
    <n v="0"/>
    <n v="0"/>
    <n v="0"/>
    <s v="F1S USA"/>
    <s v="United States"/>
    <x v="1"/>
    <x v="0"/>
    <n v="0"/>
  </r>
  <r>
    <x v="1"/>
    <x v="1"/>
    <n v="552"/>
    <x v="36"/>
    <n v="28934"/>
    <s v="ME BITAR SIMON RAUL ALEJANDRO"/>
    <d v="2025-08-07T00:00:00"/>
    <s v="0000-00-00"/>
    <s v="VLO"/>
    <x v="2"/>
    <s v="USD"/>
    <n v="30"/>
    <n v="25.8"/>
    <n v="30"/>
    <n v="0"/>
    <n v="0"/>
    <n v="0"/>
    <s v="F1S USA"/>
    <s v="United States"/>
    <x v="45"/>
    <x v="0"/>
    <n v="0"/>
  </r>
  <r>
    <x v="1"/>
    <x v="1"/>
    <n v="552"/>
    <x v="36"/>
    <n v="28934"/>
    <s v="TE BITAR SIMON FERNANDA"/>
    <d v="2025-12-21T00:00:00"/>
    <s v="0000-00-00"/>
    <s v="VLO"/>
    <x v="2"/>
    <s v="USD"/>
    <n v="155.80000000000001"/>
    <n v="133.988"/>
    <n v="155.80000000000001"/>
    <n v="0"/>
    <n v="0"/>
    <n v="0"/>
    <s v="F1S USA"/>
    <s v="United States"/>
    <x v="1"/>
    <x v="0"/>
    <n v="0"/>
  </r>
  <r>
    <x v="1"/>
    <x v="1"/>
    <n v="552"/>
    <x v="36"/>
    <n v="28934"/>
    <s v="TE COLOME MENENDEZ OMAR"/>
    <d v="2025-12-21T00:00:00"/>
    <s v="0000-00-00"/>
    <s v="VLO"/>
    <x v="2"/>
    <s v="USD"/>
    <n v="155.80000000000001"/>
    <n v="133.988"/>
    <n v="155.80000000000001"/>
    <n v="0"/>
    <n v="0"/>
    <n v="0"/>
    <s v="F1S USA"/>
    <s v="United States"/>
    <x v="1"/>
    <x v="0"/>
    <n v="0"/>
  </r>
  <r>
    <x v="1"/>
    <x v="1"/>
    <n v="552"/>
    <x v="36"/>
    <n v="28934"/>
    <s v="ME BITAR SIMON FERNANDA"/>
    <d v="2025-08-07T00:00:00"/>
    <s v="0000-00-00"/>
    <s v="VLO"/>
    <x v="2"/>
    <s v="USD"/>
    <n v="15"/>
    <n v="12.9"/>
    <n v="15"/>
    <n v="0"/>
    <n v="0"/>
    <n v="0"/>
    <s v="F1S USA"/>
    <s v="United States"/>
    <x v="45"/>
    <x v="0"/>
    <n v="0"/>
  </r>
  <r>
    <x v="1"/>
    <x v="1"/>
    <n v="552"/>
    <x v="36"/>
    <n v="28934"/>
    <s v="ME COLOME MENENDEZ OMAR"/>
    <d v="2025-08-07T00:00:00"/>
    <s v="0000-00-00"/>
    <s v="VLO"/>
    <x v="2"/>
    <s v="USD"/>
    <n v="15"/>
    <n v="12.9"/>
    <n v="15"/>
    <n v="0"/>
    <n v="0"/>
    <n v="0"/>
    <s v="F1S USA"/>
    <s v="United States"/>
    <x v="45"/>
    <x v="0"/>
    <n v="0"/>
  </r>
  <r>
    <x v="1"/>
    <x v="1"/>
    <n v="552"/>
    <x v="36"/>
    <n v="0"/>
    <s v="Fee emisión vuelos MAD RAK - TNG MAD"/>
    <d v="2025-08-07T00:00:00"/>
    <d v="2026-01-04T00:00:00"/>
    <s v="HPS"/>
    <x v="1"/>
    <s v="USD"/>
    <n v="150"/>
    <n v="129"/>
    <n v="150"/>
    <n v="150"/>
    <n v="129"/>
    <n v="150"/>
    <s v="FEES"/>
    <n v="0"/>
    <x v="45"/>
    <x v="0"/>
    <n v="1"/>
  </r>
  <r>
    <x v="1"/>
    <x v="1"/>
    <n v="552"/>
    <x v="36"/>
    <n v="30434"/>
    <s v="ALOJAMIENTO EN 2 HABITACIONES SUPERIORES, PAGA DIRECTO EL CLIENTE"/>
    <d v="2026-01-01T00:00:00"/>
    <d v="2026-01-04T00:00:00"/>
    <s v="HTL"/>
    <x v="4"/>
    <s v="USD"/>
    <n v="3386"/>
    <n v="2911.96"/>
    <n v="3386"/>
    <n v="308"/>
    <n v="264.88"/>
    <n v="308"/>
    <s v="WELLINGTON HOTEL &amp; SPA MADRID"/>
    <s v="Spain"/>
    <x v="40"/>
    <x v="1"/>
    <n v="9.0962787950383928E-2"/>
  </r>
  <r>
    <x v="1"/>
    <x v="1"/>
    <n v="552"/>
    <x v="36"/>
    <n v="28934"/>
    <s v="BITAR ROMO JOSE RAUL"/>
    <d v="2025-12-20T00:00:00"/>
    <d v="2026-01-04T00:00:00"/>
    <s v="VLO"/>
    <x v="2"/>
    <s v="USD"/>
    <n v="98.5"/>
    <n v="84.71"/>
    <n v="98.5"/>
    <n v="0"/>
    <n v="0"/>
    <n v="0"/>
    <s v="F1S USA"/>
    <s v="United States"/>
    <x v="0"/>
    <x v="0"/>
    <n v="0"/>
  </r>
  <r>
    <x v="1"/>
    <x v="1"/>
    <n v="552"/>
    <x v="36"/>
    <n v="28934"/>
    <s v="SIMON SAENZ MARIA FERNANDA"/>
    <d v="2025-12-20T00:00:00"/>
    <d v="2026-01-04T00:00:00"/>
    <s v="VLO"/>
    <x v="2"/>
    <s v="USD"/>
    <n v="98.5"/>
    <n v="84.71"/>
    <n v="98.5"/>
    <n v="0"/>
    <n v="0"/>
    <n v="0"/>
    <s v="F1S USA"/>
    <s v="United States"/>
    <x v="0"/>
    <x v="0"/>
    <n v="0"/>
  </r>
  <r>
    <x v="1"/>
    <x v="1"/>
    <n v="552"/>
    <x v="36"/>
    <n v="28934"/>
    <s v="BITAR ROMO JOSE RAUL"/>
    <d v="2025-12-20T00:00:00"/>
    <d v="2026-01-04T00:00:00"/>
    <s v="VLO"/>
    <x v="2"/>
    <s v="USD"/>
    <n v="29.3"/>
    <n v="25.198"/>
    <n v="29.3"/>
    <n v="0"/>
    <n v="0"/>
    <n v="0"/>
    <s v="F1S USA"/>
    <s v="United States"/>
    <x v="0"/>
    <x v="0"/>
    <n v="0"/>
  </r>
  <r>
    <x v="1"/>
    <x v="1"/>
    <n v="552"/>
    <x v="36"/>
    <n v="28934"/>
    <s v="SIMON SAENZ MARIA FERNANDA"/>
    <d v="2025-12-20T00:00:00"/>
    <d v="2026-01-04T00:00:00"/>
    <s v="VLO"/>
    <x v="2"/>
    <s v="USD"/>
    <n v="29.3"/>
    <n v="25.198"/>
    <n v="29.3"/>
    <n v="0"/>
    <n v="0"/>
    <n v="0"/>
    <s v="F1S USA"/>
    <s v="United States"/>
    <x v="0"/>
    <x v="0"/>
    <n v="0"/>
  </r>
  <r>
    <x v="1"/>
    <x v="1"/>
    <n v="552"/>
    <x v="36"/>
    <n v="28934"/>
    <s v="BITAR ROMO JOSE RAUL"/>
    <d v="2025-12-20T00:00:00"/>
    <d v="2026-01-04T00:00:00"/>
    <s v="VLO"/>
    <x v="2"/>
    <s v="USD"/>
    <n v="98.6"/>
    <n v="84.795999999999992"/>
    <n v="98.6"/>
    <n v="0"/>
    <n v="0"/>
    <n v="0"/>
    <s v="F1S USA"/>
    <s v="United States"/>
    <x v="0"/>
    <x v="0"/>
    <n v="0"/>
  </r>
  <r>
    <x v="1"/>
    <x v="1"/>
    <n v="552"/>
    <x v="36"/>
    <n v="28934"/>
    <s v="SIMON SAENZ MARIA FERNANDA"/>
    <d v="2025-12-20T00:00:00"/>
    <d v="2026-01-04T00:00:00"/>
    <s v="VLO"/>
    <x v="2"/>
    <s v="USD"/>
    <n v="98.6"/>
    <n v="84.795999999999992"/>
    <n v="98.6"/>
    <n v="0"/>
    <n v="0"/>
    <n v="0"/>
    <s v="F1S USA"/>
    <s v="United States"/>
    <x v="0"/>
    <x v="0"/>
    <n v="0"/>
  </r>
  <r>
    <x v="1"/>
    <x v="1"/>
    <n v="552"/>
    <x v="36"/>
    <n v="30111"/>
    <s v="extras"/>
    <d v="2025-08-07T00:00:00"/>
    <d v="2026-01-04T00:00:00"/>
    <s v="PKT"/>
    <x v="0"/>
    <s v="USD"/>
    <n v="162"/>
    <n v="139.32"/>
    <n v="162"/>
    <n v="0"/>
    <n v="0"/>
    <n v="0"/>
    <s v="Caprice DMC &amp; EVENTS"/>
    <s v="Morocco"/>
    <x v="45"/>
    <x v="0"/>
    <n v="0"/>
  </r>
  <r>
    <x v="1"/>
    <x v="1"/>
    <n v="552"/>
    <x v="36"/>
    <n v="0"/>
    <s v="CIRCUITO"/>
    <d v="2025-08-07T00:00:00"/>
    <d v="2026-01-04T00:00:00"/>
    <s v="HPS"/>
    <x v="1"/>
    <s v="USD"/>
    <n v="51.53"/>
    <n v="44.315800000000003"/>
    <n v="51.53"/>
    <n v="51.53"/>
    <n v="44.315800000000003"/>
    <n v="51.53"/>
    <s v="FEES"/>
    <n v="0"/>
    <x v="45"/>
    <x v="0"/>
    <n v="1"/>
  </r>
  <r>
    <x v="0"/>
    <x v="1"/>
    <n v="553"/>
    <x v="21"/>
    <n v="24894"/>
    <s v="CHARTER 3 FULL DAYS"/>
    <d v="2025-09-03T00:00:00"/>
    <d v="2025-09-06T00:00:00"/>
    <s v="HTL"/>
    <x v="4"/>
    <s v="EUR"/>
    <n v="23700"/>
    <n v="23700"/>
    <n v="27491.999999999996"/>
    <n v="2000"/>
    <n v="2000"/>
    <n v="2320"/>
    <s v="DAWE YACHTS"/>
    <s v="Argentina"/>
    <x v="19"/>
    <x v="0"/>
    <n v="8.4388185654008449E-2"/>
  </r>
  <r>
    <x v="0"/>
    <x v="1"/>
    <n v="553"/>
    <x v="21"/>
    <n v="24894"/>
    <s v="CHARTER BARCO 3 FULL DAYS"/>
    <d v="2025-09-06T00:00:00"/>
    <d v="2025-09-09T00:00:00"/>
    <s v="HTL"/>
    <x v="4"/>
    <s v="EUR"/>
    <n v="30690"/>
    <n v="30690"/>
    <n v="35600.399999999994"/>
    <n v="2490"/>
    <n v="2490"/>
    <n v="2888.3999999999996"/>
    <s v="DAWE YACHTS"/>
    <s v="Argentina"/>
    <x v="19"/>
    <x v="0"/>
    <n v="8.113391984359726E-2"/>
  </r>
  <r>
    <x v="0"/>
    <x v="1"/>
    <n v="553"/>
    <x v="21"/>
    <n v="0"/>
    <s v="CONCIERGE FEE + PLANNING FEE"/>
    <s v="0000-00-00"/>
    <s v="0000-00-00"/>
    <s v="HPS"/>
    <x v="1"/>
    <s v="EUR"/>
    <n v="1498"/>
    <n v="1498"/>
    <n v="1737.6799999999998"/>
    <n v="1498"/>
    <n v="1498"/>
    <n v="1737.6799999999998"/>
    <s v="FEES"/>
    <n v="0"/>
    <x v="49"/>
    <x v="3"/>
    <n v="1"/>
  </r>
  <r>
    <x v="0"/>
    <x v="1"/>
    <n v="553"/>
    <x v="21"/>
    <n v="30787"/>
    <s v="Hotel Capri"/>
    <d v="2025-09-03T00:00:00"/>
    <d v="2025-09-06T00:00:00"/>
    <s v="HTL"/>
    <x v="4"/>
    <s v="EUR"/>
    <n v="6818.18"/>
    <n v="6818.18"/>
    <n v="7909.0887999999995"/>
    <n v="681.81"/>
    <n v="681.81"/>
    <n v="790.89959999999985"/>
    <s v="GRAND HOTEL QUISISANA"/>
    <s v="Italy"/>
    <x v="19"/>
    <x v="0"/>
    <n v="9.9998826666353763E-2"/>
  </r>
  <r>
    <x v="0"/>
    <x v="1"/>
    <n v="553"/>
    <x v="21"/>
    <n v="30788"/>
    <s v="Hotel Cerdeña"/>
    <d v="2025-09-06T00:00:00"/>
    <d v="2025-09-10T00:00:00"/>
    <s v="HTL"/>
    <x v="4"/>
    <s v="EUR"/>
    <n v="11480"/>
    <n v="11480"/>
    <n v="13316.8"/>
    <n v="984.83"/>
    <n v="984.83"/>
    <n v="1142.4028000000001"/>
    <s v="HOTEL CALA DI VOLPE COSTA SMERALDA"/>
    <s v="Italy"/>
    <x v="19"/>
    <x v="0"/>
    <n v="8.5786585365853665E-2"/>
  </r>
  <r>
    <x v="0"/>
    <x v="1"/>
    <n v="553"/>
    <x v="21"/>
    <n v="30787"/>
    <s v="TRASLADOS EN BARCO PRIVADO Napoles - Quisisana"/>
    <d v="2025-09-03T00:00:00"/>
    <d v="2025-09-03T00:00:00"/>
    <s v="HTL"/>
    <x v="4"/>
    <s v="EUR"/>
    <n v="2446.8200000000002"/>
    <n v="2446.8200000000002"/>
    <n v="2838.3112000000001"/>
    <n v="0"/>
    <n v="0"/>
    <n v="0"/>
    <s v="GRAND HOTEL QUISISANA"/>
    <s v="Italy"/>
    <x v="19"/>
    <x v="0"/>
    <n v="0"/>
  </r>
  <r>
    <x v="0"/>
    <x v="1"/>
    <n v="553"/>
    <x v="21"/>
    <n v="30788"/>
    <s v="traslados cerdeña"/>
    <d v="2025-09-03T00:00:00"/>
    <d v="2025-09-10T00:00:00"/>
    <s v="HTL"/>
    <x v="4"/>
    <s v="EUR"/>
    <n v="260"/>
    <n v="260"/>
    <n v="301.59999999999997"/>
    <n v="0"/>
    <n v="0"/>
    <n v="0"/>
    <s v="HOTEL CALA DI VOLPE COSTA SMERALDA"/>
    <s v="Italy"/>
    <x v="19"/>
    <x v="0"/>
    <n v="0"/>
  </r>
  <r>
    <x v="0"/>
    <x v="1"/>
    <n v="553"/>
    <x v="21"/>
    <n v="30984"/>
    <s v="Traslados en Madrid"/>
    <d v="2025-09-03T00:00:00"/>
    <d v="2025-09-10T00:00:00"/>
    <s v="TRF"/>
    <x v="5"/>
    <s v="EUR"/>
    <n v="690"/>
    <n v="690"/>
    <n v="800.4"/>
    <n v="155"/>
    <n v="155"/>
    <n v="179.79999999999998"/>
    <s v="Limouxine"/>
    <s v="Spain"/>
    <x v="19"/>
    <x v="0"/>
    <n v="0.22463768115942029"/>
  </r>
  <r>
    <x v="1"/>
    <x v="1"/>
    <n v="554"/>
    <x v="27"/>
    <n v="30067"/>
    <s v="Fouquets New York"/>
    <d v="2025-08-02T00:00:00"/>
    <d v="2025-08-03T00:00:00"/>
    <s v="HTL"/>
    <x v="4"/>
    <s v="USD"/>
    <n v="1613.45"/>
    <n v="1387.567"/>
    <n v="1613.45"/>
    <n v="137.9"/>
    <n v="118.59400000000001"/>
    <n v="137.9"/>
    <s v="FOUQUET'S NEW YORK"/>
    <s v="United States"/>
    <x v="9"/>
    <x v="0"/>
    <n v="8.5469026000185938E-2"/>
  </r>
  <r>
    <x v="1"/>
    <x v="1"/>
    <n v="555"/>
    <x v="16"/>
    <n v="24267"/>
    <s v="Hospedaje"/>
    <d v="2025-08-09T00:00:00"/>
    <d v="2025-08-15T00:00:00"/>
    <s v="HTL"/>
    <x v="4"/>
    <s v="USD"/>
    <n v="5682"/>
    <n v="4886.5199999999995"/>
    <n v="5682"/>
    <n v="534.11"/>
    <n v="459.33460000000002"/>
    <n v="534.11"/>
    <s v="THE MARK HOTEL"/>
    <s v="United States"/>
    <x v="45"/>
    <x v="0"/>
    <n v="9.4000351988736366E-2"/>
  </r>
  <r>
    <x v="1"/>
    <x v="1"/>
    <n v="556"/>
    <x v="16"/>
    <n v="28934"/>
    <s v="VueloCDG-HKG-CDG/Sergio Berger"/>
    <d v="2025-09-14T00:00:00"/>
    <s v="0000-00-00"/>
    <s v="VLO"/>
    <x v="2"/>
    <s v="USD"/>
    <n v="6965.7"/>
    <n v="5990.5019999999995"/>
    <n v="6965.7"/>
    <n v="0"/>
    <n v="0"/>
    <n v="0"/>
    <s v="F1S USA"/>
    <s v="United States"/>
    <x v="51"/>
    <x v="0"/>
    <n v="0"/>
  </r>
  <r>
    <x v="1"/>
    <x v="1"/>
    <n v="556"/>
    <x v="16"/>
    <n v="27301"/>
    <s v="Vuelo MEX-CDG-MEX/Sergio Berger"/>
    <d v="2025-08-05T00:00:00"/>
    <d v="2025-08-05T00:00:00"/>
    <s v="VLO"/>
    <x v="2"/>
    <s v="USD"/>
    <n v="5645.66"/>
    <n v="4855.2676000000001"/>
    <n v="5645.66"/>
    <n v="0"/>
    <n v="0"/>
    <n v="0"/>
    <s v="TURISMO EX MAR, S.A. DE C.V."/>
    <s v="Mexico"/>
    <x v="45"/>
    <x v="0"/>
    <n v="0"/>
  </r>
  <r>
    <x v="1"/>
    <x v="1"/>
    <n v="556"/>
    <x v="16"/>
    <n v="0"/>
    <s v="Fee de emisión"/>
    <d v="2025-08-05T00:00:00"/>
    <d v="2025-08-05T00:00:00"/>
    <s v="HPS"/>
    <x v="1"/>
    <s v="USD"/>
    <n v="35"/>
    <n v="30.099999999999998"/>
    <n v="35"/>
    <n v="35"/>
    <n v="30.099999999999998"/>
    <n v="35"/>
    <s v="FEES"/>
    <n v="0"/>
    <x v="45"/>
    <x v="0"/>
    <n v="1"/>
  </r>
  <r>
    <x v="1"/>
    <x v="1"/>
    <n v="556"/>
    <x v="16"/>
    <n v="0"/>
    <s v="Fee por servicios aéreos"/>
    <d v="2025-08-05T00:00:00"/>
    <d v="2025-08-05T00:00:00"/>
    <s v="HPS"/>
    <x v="1"/>
    <s v="USD"/>
    <n v="574.14"/>
    <n v="493.7604"/>
    <n v="574.14"/>
    <n v="574.14"/>
    <n v="493.7604"/>
    <n v="574.14"/>
    <s v="FEES"/>
    <n v="0"/>
    <x v="45"/>
    <x v="0"/>
    <n v="1"/>
  </r>
  <r>
    <x v="1"/>
    <x v="1"/>
    <n v="557"/>
    <x v="22"/>
    <n v="25363"/>
    <s v="ROSEWOOD VILLA MAGNA"/>
    <d v="2025-05-02T00:00:00"/>
    <d v="2025-05-04T00:00:00"/>
    <s v="HTL"/>
    <x v="4"/>
    <s v="USD"/>
    <n v="3058"/>
    <n v="2629.88"/>
    <n v="3058"/>
    <n v="380.26"/>
    <n v="327.02359999999999"/>
    <n v="380.26"/>
    <s v="ROSEWOOD VILLA MAGNA"/>
    <s v="Spain"/>
    <x v="4"/>
    <x v="0"/>
    <n v="0.12434924787442772"/>
  </r>
  <r>
    <x v="1"/>
    <x v="1"/>
    <n v="557"/>
    <x v="22"/>
    <n v="31026"/>
    <s v="FOUR SEASONS SEATTLE"/>
    <d v="2025-05-02T00:00:00"/>
    <d v="2025-05-04T00:00:00"/>
    <s v="HTL"/>
    <x v="4"/>
    <s v="USD"/>
    <n v="1044.31"/>
    <n v="898.10659999999996"/>
    <n v="1044.31"/>
    <n v="88.5"/>
    <n v="76.11"/>
    <n v="88.5"/>
    <s v="FOUR SEASONS HOTEL SEATTLE"/>
    <s v="United States"/>
    <x v="4"/>
    <x v="0"/>
    <n v="8.4744951211804934E-2"/>
  </r>
  <r>
    <x v="1"/>
    <x v="1"/>
    <n v="557"/>
    <x v="22"/>
    <n v="31597"/>
    <s v="MARRIOTT ANCHORAGE"/>
    <d v="2025-07-16T00:00:00"/>
    <d v="2025-07-17T00:00:00"/>
    <s v="HTL"/>
    <x v="4"/>
    <s v="USD"/>
    <n v="4226.88"/>
    <n v="3635.1168000000002"/>
    <n v="4226.88"/>
    <n v="292.83"/>
    <n v="251.8338"/>
    <n v="292.83"/>
    <s v="MARRIOTT ANCHORAGE DOWNTOWN"/>
    <s v="United States"/>
    <x v="5"/>
    <x v="0"/>
    <n v="6.9278049057460822E-2"/>
  </r>
  <r>
    <x v="1"/>
    <x v="1"/>
    <n v="558"/>
    <x v="16"/>
    <n v="29513"/>
    <s v="Hospedaje"/>
    <d v="2025-07-23T00:00:00"/>
    <d v="2025-08-12T00:00:00"/>
    <s v="HTL"/>
    <x v="4"/>
    <s v="USD"/>
    <n v="5767.27"/>
    <n v="4959.8522000000003"/>
    <n v="5767.27"/>
    <n v="352.23"/>
    <n v="302.9178"/>
    <n v="352.23"/>
    <s v="MACAKIZI BODRUM"/>
    <s v="Turkey"/>
    <x v="8"/>
    <x v="0"/>
    <n v="6.1073957002186478E-2"/>
  </r>
  <r>
    <x v="1"/>
    <x v="1"/>
    <n v="558"/>
    <x v="16"/>
    <n v="30100"/>
    <s v="Hospedaje"/>
    <d v="2025-07-23T00:00:00"/>
    <d v="2025-08-12T00:00:00"/>
    <s v="HTL"/>
    <x v="4"/>
    <s v="USD"/>
    <n v="2432.35"/>
    <n v="2091.8209999999999"/>
    <n v="2432.35"/>
    <n v="215.94"/>
    <n v="185.70839999999998"/>
    <n v="215.94"/>
    <s v="THE DOLLI AT ACROPOLIS A HOTEL TO LIVE"/>
    <s v="Greece"/>
    <x v="8"/>
    <x v="0"/>
    <n v="8.8778341932698832E-2"/>
  </r>
  <r>
    <x v="1"/>
    <x v="1"/>
    <n v="558"/>
    <x v="16"/>
    <n v="30101"/>
    <s v="Hospedaje"/>
    <d v="2025-07-23T00:00:00"/>
    <d v="2025-08-12T00:00:00"/>
    <s v="HTL"/>
    <x v="4"/>
    <s v="USD"/>
    <n v="2508.54"/>
    <n v="2157.3444"/>
    <n v="2508.54"/>
    <n v="521.69000000000005"/>
    <n v="448.65340000000003"/>
    <n v="521.69000000000005"/>
    <s v="NOS HOTEL AND VILLAS"/>
    <s v="Greece"/>
    <x v="8"/>
    <x v="0"/>
    <n v="0.20796558954611052"/>
  </r>
  <r>
    <x v="1"/>
    <x v="1"/>
    <n v="558"/>
    <x v="16"/>
    <n v="30102"/>
    <s v="Hospedaje"/>
    <d v="2025-07-23T00:00:00"/>
    <d v="2025-08-12T00:00:00"/>
    <s v="HTL"/>
    <x v="4"/>
    <s v="USD"/>
    <n v="5326.01"/>
    <n v="4580.3685999999998"/>
    <n v="5326.01"/>
    <n v="469.98"/>
    <n v="404.18279999999999"/>
    <n v="469.98"/>
    <s v="AVANT MAR"/>
    <s v="Greece"/>
    <x v="8"/>
    <x v="0"/>
    <n v="8.8242417870037795E-2"/>
  </r>
  <r>
    <x v="1"/>
    <x v="1"/>
    <n v="559"/>
    <x v="37"/>
    <n v="28934"/>
    <s v="TE WINTERMANN GALIA"/>
    <d v="2025-09-12T00:00:00"/>
    <d v="2025-08-16T00:00:00"/>
    <s v="VLO"/>
    <x v="2"/>
    <s v="USD"/>
    <n v="827.53"/>
    <n v="711.67579999999998"/>
    <n v="827.53"/>
    <n v="0"/>
    <n v="0"/>
    <n v="0"/>
    <s v="F1S USA"/>
    <s v="United States"/>
    <x v="27"/>
    <x v="0"/>
    <n v="0"/>
  </r>
  <r>
    <x v="1"/>
    <x v="1"/>
    <n v="559"/>
    <x v="37"/>
    <n v="28934"/>
    <s v="TE SANDLER SIMON"/>
    <d v="2025-09-12T00:00:00"/>
    <d v="2025-08-16T00:00:00"/>
    <s v="VLO"/>
    <x v="2"/>
    <s v="USD"/>
    <n v="827.53"/>
    <n v="711.67579999999998"/>
    <n v="827.53"/>
    <n v="0"/>
    <n v="0"/>
    <n v="0"/>
    <s v="F1S USA"/>
    <s v="United States"/>
    <x v="27"/>
    <x v="0"/>
    <n v="0"/>
  </r>
  <r>
    <x v="1"/>
    <x v="1"/>
    <n v="559"/>
    <x v="37"/>
    <n v="0"/>
    <s v="pago de fee 35 usd cada uno total 70 usd"/>
    <s v="0000-00-00"/>
    <s v="0000-00-00"/>
    <s v="HPS"/>
    <x v="1"/>
    <s v="USD"/>
    <n v="70"/>
    <n v="60.199999999999996"/>
    <n v="70"/>
    <n v="70"/>
    <n v="60.199999999999996"/>
    <n v="70"/>
    <s v="FEES"/>
    <n v="0"/>
    <x v="49"/>
    <x v="3"/>
    <n v="1"/>
  </r>
  <r>
    <x v="1"/>
    <x v="1"/>
    <n v="559"/>
    <x v="37"/>
    <n v="26574"/>
    <s v="Hospedaje San Juan de los Cabos"/>
    <d v="2025-09-12T00:00:00"/>
    <d v="2025-09-16T00:00:00"/>
    <s v="HTL"/>
    <x v="4"/>
    <s v="USD"/>
    <n v="0"/>
    <n v="0"/>
    <n v="0"/>
    <n v="0"/>
    <n v="0"/>
    <n v="0"/>
    <s v="FOUR SEASONS RESORT AND RESIDENCES CABO SAN LUCAS AT CABO DEL SOL"/>
    <s v="Mexico"/>
    <x v="27"/>
    <x v="0"/>
    <s v="0"/>
  </r>
  <r>
    <x v="1"/>
    <x v="1"/>
    <n v="560"/>
    <x v="37"/>
    <n v="30110"/>
    <s v="Hotel 2 noches"/>
    <d v="2025-08-16T00:00:00"/>
    <d v="2025-08-18T00:00:00"/>
    <s v="HTL"/>
    <x v="4"/>
    <s v="GPB"/>
    <n v="1725"/>
    <n v="1983.7499999999998"/>
    <n v="2311.5"/>
    <n v="138"/>
    <n v="158.69999999999999"/>
    <n v="184.92000000000002"/>
    <s v="THE NEWT IN SOMERSET"/>
    <s v="United Kingdom"/>
    <x v="53"/>
    <x v="0"/>
    <n v="0.08"/>
  </r>
  <r>
    <x v="1"/>
    <x v="1"/>
    <n v="561"/>
    <x v="20"/>
    <n v="27301"/>
    <s v="vuelos MEX PAR MEX"/>
    <d v="2025-10-01T00:00:00"/>
    <d v="2025-10-16T00:00:00"/>
    <s v="VLO"/>
    <x v="2"/>
    <s v="MXN"/>
    <n v="43390"/>
    <n v="2082.7200000000003"/>
    <n v="2429.84"/>
    <n v="0"/>
    <n v="0"/>
    <n v="0"/>
    <s v="TURISMO EX MAR, S.A. DE C.V."/>
    <s v="Mexico"/>
    <x v="23"/>
    <x v="0"/>
    <n v="0"/>
  </r>
  <r>
    <x v="1"/>
    <x v="1"/>
    <n v="561"/>
    <x v="20"/>
    <n v="27301"/>
    <s v="VUELO MEX PAR MEX"/>
    <d v="2025-10-01T00:00:00"/>
    <d v="2025-10-16T00:00:00"/>
    <s v="VLO"/>
    <x v="2"/>
    <s v="MXN"/>
    <n v="43390"/>
    <n v="2082.7200000000003"/>
    <n v="2429.84"/>
    <n v="0"/>
    <n v="0"/>
    <n v="0"/>
    <s v="TURISMO EX MAR, S.A. DE C.V."/>
    <s v="Mexico"/>
    <x v="23"/>
    <x v="0"/>
    <n v="0"/>
  </r>
  <r>
    <x v="1"/>
    <x v="1"/>
    <n v="561"/>
    <x v="20"/>
    <n v="0"/>
    <s v="EMISION DE BOLETO"/>
    <d v="2025-10-01T00:00:00"/>
    <d v="2025-10-16T00:00:00"/>
    <s v="HPS"/>
    <x v="1"/>
    <s v="MXN"/>
    <n v="660.45"/>
    <n v="31.701600000000003"/>
    <n v="36.985200000000006"/>
    <n v="660.45"/>
    <n v="31.701600000000003"/>
    <n v="36.985200000000006"/>
    <s v="FEES"/>
    <n v="0"/>
    <x v="23"/>
    <x v="0"/>
    <n v="1"/>
  </r>
  <r>
    <x v="1"/>
    <x v="1"/>
    <n v="561"/>
    <x v="20"/>
    <n v="28934"/>
    <s v="TE ALONSO ANA MARIA"/>
    <d v="2025-10-09T00:00:00"/>
    <s v="0000-00-00"/>
    <s v="VLO"/>
    <x v="2"/>
    <s v="MXN"/>
    <n v="6369.65"/>
    <n v="305.7432"/>
    <n v="356.7004"/>
    <n v="0"/>
    <n v="0"/>
    <n v="0"/>
    <s v="F1S USA"/>
    <s v="United States"/>
    <x v="24"/>
    <x v="0"/>
    <n v="0"/>
  </r>
  <r>
    <x v="1"/>
    <x v="1"/>
    <n v="561"/>
    <x v="20"/>
    <n v="28934"/>
    <s v="TE REDO BEATRIZ ELENA"/>
    <d v="2025-10-09T00:00:00"/>
    <s v="0000-00-00"/>
    <s v="VLO"/>
    <x v="2"/>
    <s v="MXN"/>
    <n v="6369.65"/>
    <n v="305.7432"/>
    <n v="356.7004"/>
    <n v="0"/>
    <n v="0"/>
    <n v="0"/>
    <s v="F1S USA"/>
    <s v="United States"/>
    <x v="24"/>
    <x v="0"/>
    <n v="0"/>
  </r>
  <r>
    <x v="1"/>
    <x v="1"/>
    <n v="561"/>
    <x v="20"/>
    <n v="26591"/>
    <s v="VUELO MILAN PARIS"/>
    <d v="2025-10-15T00:00:00"/>
    <d v="2025-10-15T00:00:00"/>
    <s v="ABC"/>
    <x v="2"/>
    <s v="MXN"/>
    <n v="4584.8"/>
    <n v="220.07040000000001"/>
    <n v="256.74880000000002"/>
    <n v="0"/>
    <n v="0"/>
    <n v="0"/>
    <s v="EasyJet"/>
    <s v="United KIngdom"/>
    <x v="25"/>
    <x v="0"/>
    <n v="0"/>
  </r>
  <r>
    <x v="1"/>
    <x v="1"/>
    <n v="561"/>
    <x v="20"/>
    <n v="23966"/>
    <s v="boleto de avion ORY MAD"/>
    <d v="2025-10-05T00:00:00"/>
    <d v="2025-10-05T00:00:00"/>
    <s v="ABC"/>
    <x v="2"/>
    <s v="MXN"/>
    <n v="1550.7"/>
    <n v="74.433599999999998"/>
    <n v="86.839200000000005"/>
    <n v="0"/>
    <n v="0"/>
    <n v="0"/>
    <s v="British Airways"/>
    <s v="United Kingdom"/>
    <x v="24"/>
    <x v="0"/>
    <n v="0"/>
  </r>
  <r>
    <x v="1"/>
    <x v="1"/>
    <n v="561"/>
    <x v="20"/>
    <n v="23966"/>
    <s v="BOLETO DE AVION ORY MAD"/>
    <d v="2025-10-05T00:00:00"/>
    <d v="2025-10-05T00:00:00"/>
    <s v="ABC"/>
    <x v="2"/>
    <s v="MXN"/>
    <n v="1550.7"/>
    <n v="74.433599999999998"/>
    <n v="86.839200000000005"/>
    <n v="0"/>
    <n v="0"/>
    <n v="0"/>
    <s v="British Airways"/>
    <s v="United Kingdom"/>
    <x v="24"/>
    <x v="0"/>
    <n v="0"/>
  </r>
  <r>
    <x v="1"/>
    <x v="1"/>
    <n v="561"/>
    <x v="20"/>
    <n v="27195"/>
    <s v="HOTEL MANZONI EN MIL"/>
    <d v="2025-10-12T00:00:00"/>
    <d v="2025-10-15T00:00:00"/>
    <s v="HTL"/>
    <x v="4"/>
    <s v="MXN"/>
    <n v="36860.5"/>
    <n v="1769.3040000000001"/>
    <n v="2064.1880000000001"/>
    <n v="3686.05"/>
    <n v="176.93040000000002"/>
    <n v="206.4188"/>
    <s v="CROSSING MANZONI"/>
    <s v="Italy"/>
    <x v="25"/>
    <x v="0"/>
    <n v="9.9999999999999992E-2"/>
  </r>
  <r>
    <x v="1"/>
    <x v="1"/>
    <n v="561"/>
    <x v="20"/>
    <n v="0"/>
    <s v="EMISION DE BOLETO"/>
    <d v="2025-10-01T00:00:00"/>
    <d v="2025-10-16T00:00:00"/>
    <s v="HPS"/>
    <x v="1"/>
    <s v="MXN"/>
    <n v="660.45"/>
    <n v="31.701600000000003"/>
    <n v="36.985200000000006"/>
    <n v="660.45"/>
    <n v="31.701600000000003"/>
    <n v="36.985200000000006"/>
    <s v="FEES"/>
    <n v="0"/>
    <x v="23"/>
    <x v="0"/>
    <n v="1"/>
  </r>
  <r>
    <x v="1"/>
    <x v="1"/>
    <n v="562"/>
    <x v="37"/>
    <n v="30164"/>
    <s v="Hotel de lujo/ pago directo"/>
    <d v="2025-08-22T00:00:00"/>
    <d v="2025-08-23T00:00:00"/>
    <s v="HTL"/>
    <x v="4"/>
    <s v="USD"/>
    <n v="2837.24"/>
    <n v="2440.0263999999997"/>
    <n v="2837.24"/>
    <n v="345.45"/>
    <n v="297.08699999999999"/>
    <n v="345.45"/>
    <s v="RAFFLES BOSTON"/>
    <s v="United States"/>
    <x v="11"/>
    <x v="0"/>
    <n v="0.12175564985690319"/>
  </r>
  <r>
    <x v="1"/>
    <x v="1"/>
    <n v="563"/>
    <x v="37"/>
    <n v="30165"/>
    <s v="Four Seasons Boston"/>
    <d v="2025-09-26T00:00:00"/>
    <d v="2025-09-28T00:00:00"/>
    <s v="HTL"/>
    <x v="4"/>
    <s v="USD"/>
    <n v="4052.46"/>
    <n v="3485.1156000000001"/>
    <n v="4052.46"/>
    <n v="348"/>
    <n v="299.27999999999997"/>
    <n v="348"/>
    <s v="FOUR SEASONS HOTEL BOSTON"/>
    <s v="United States"/>
    <x v="26"/>
    <x v="0"/>
    <n v="8.5873765564620008E-2"/>
  </r>
  <r>
    <x v="1"/>
    <x v="1"/>
    <n v="563"/>
    <x v="37"/>
    <n v="30165"/>
    <s v="Hospedaje Four Seasons Boston"/>
    <d v="2025-09-26T00:00:00"/>
    <d v="2025-09-28T00:00:00"/>
    <s v="HTL"/>
    <x v="4"/>
    <s v="USD"/>
    <n v="4786.1000000000004"/>
    <n v="4116.0460000000003"/>
    <n v="4786.1000000000004"/>
    <n v="411"/>
    <n v="353.46"/>
    <n v="411"/>
    <s v="FOUR SEASONS HOTEL BOSTON"/>
    <s v="United States"/>
    <x v="26"/>
    <x v="0"/>
    <n v="8.5873675852990952E-2"/>
  </r>
  <r>
    <x v="1"/>
    <x v="1"/>
    <n v="564"/>
    <x v="22"/>
    <n v="0"/>
    <s v="FEE X TKT"/>
    <d v="2025-12-19T00:00:00"/>
    <d v="2026-01-15T00:00:00"/>
    <s v="HPS"/>
    <x v="1"/>
    <s v="USD"/>
    <n v="210"/>
    <n v="180.6"/>
    <n v="210"/>
    <n v="210"/>
    <n v="180.6"/>
    <n v="210"/>
    <s v="FEES"/>
    <n v="0"/>
    <x v="0"/>
    <x v="0"/>
    <n v="1"/>
  </r>
  <r>
    <x v="1"/>
    <x v="1"/>
    <n v="564"/>
    <x v="22"/>
    <n v="28934"/>
    <s v="TE SANCHEZ NAVARRO RIVERA TORRES EDUARDO MR"/>
    <d v="2025-12-21T00:00:00"/>
    <d v="2026-01-15T00:00:00"/>
    <s v="VLO"/>
    <x v="2"/>
    <s v="USD"/>
    <n v="1817.8"/>
    <n v="1563.308"/>
    <n v="1817.8"/>
    <n v="0"/>
    <n v="0"/>
    <n v="0"/>
    <s v="F1S USA"/>
    <s v="United States"/>
    <x v="1"/>
    <x v="0"/>
    <n v="0"/>
  </r>
  <r>
    <x v="1"/>
    <x v="1"/>
    <n v="564"/>
    <x v="22"/>
    <n v="28934"/>
    <s v="TE LEBRIJA HIRSCHFELD PAULINA MRS"/>
    <d v="2025-12-21T00:00:00"/>
    <s v="0000-00-00"/>
    <s v="VLO"/>
    <x v="2"/>
    <s v="USD"/>
    <n v="1817.8"/>
    <n v="1563.308"/>
    <n v="1817.8"/>
    <n v="0"/>
    <n v="0"/>
    <n v="0"/>
    <s v="F1S USA"/>
    <s v="United States"/>
    <x v="1"/>
    <x v="0"/>
    <n v="0"/>
  </r>
  <r>
    <x v="1"/>
    <x v="1"/>
    <n v="564"/>
    <x v="22"/>
    <n v="28934"/>
    <s v="TE SANCHEZ NAVARRO LEBRIJA EDUARDO MR"/>
    <d v="2025-12-21T00:00:00"/>
    <s v="0000-00-00"/>
    <s v="VLO"/>
    <x v="2"/>
    <s v="USD"/>
    <n v="1817.8"/>
    <n v="1563.308"/>
    <n v="1817.8"/>
    <n v="0"/>
    <n v="0"/>
    <n v="0"/>
    <s v="F1S USA"/>
    <s v="United States"/>
    <x v="1"/>
    <x v="0"/>
    <n v="0"/>
  </r>
  <r>
    <x v="1"/>
    <x v="1"/>
    <n v="564"/>
    <x v="22"/>
    <n v="28934"/>
    <s v="TE SANCHEZ NAVARRO LEBRIJA JERONIMO MR"/>
    <d v="2025-12-21T00:00:00"/>
    <s v="0000-00-00"/>
    <s v="VLO"/>
    <x v="2"/>
    <s v="USD"/>
    <n v="1817.8"/>
    <n v="1563.308"/>
    <n v="1817.8"/>
    <n v="0"/>
    <n v="0"/>
    <n v="0"/>
    <s v="F1S USA"/>
    <s v="United States"/>
    <x v="1"/>
    <x v="0"/>
    <n v="0"/>
  </r>
  <r>
    <x v="1"/>
    <x v="1"/>
    <n v="564"/>
    <x v="22"/>
    <n v="28934"/>
    <s v="TE SANCHEZ NAVARRO RIVERA TORRES EDUARDO MR"/>
    <d v="2026-01-11T00:00:00"/>
    <s v="0000-00-00"/>
    <s v="VLO"/>
    <x v="2"/>
    <s v="USD"/>
    <n v="1160.31"/>
    <n v="997.86659999999995"/>
    <n v="1160.31"/>
    <n v="0"/>
    <n v="0"/>
    <n v="0"/>
    <s v="F1S USA"/>
    <s v="United States"/>
    <x v="29"/>
    <x v="1"/>
    <n v="0"/>
  </r>
  <r>
    <x v="1"/>
    <x v="1"/>
    <n v="564"/>
    <x v="22"/>
    <n v="28934"/>
    <s v="TE LEBRIJA HIRSCHFELD PAULINA MRS"/>
    <d v="2026-01-11T00:00:00"/>
    <s v="0000-00-00"/>
    <s v="VLO"/>
    <x v="2"/>
    <s v="USD"/>
    <n v="1160.31"/>
    <n v="997.86659999999995"/>
    <n v="1160.31"/>
    <n v="0"/>
    <n v="0"/>
    <n v="0"/>
    <s v="F1S USA"/>
    <s v="United States"/>
    <x v="29"/>
    <x v="1"/>
    <n v="0"/>
  </r>
  <r>
    <x v="1"/>
    <x v="1"/>
    <n v="564"/>
    <x v="22"/>
    <n v="28934"/>
    <s v="TE SANCHEZ NAVARRO LEBRIJA EDUARDO MR"/>
    <d v="2026-01-11T00:00:00"/>
    <s v="0000-00-00"/>
    <s v="VLO"/>
    <x v="2"/>
    <s v="USD"/>
    <n v="1160.31"/>
    <n v="997.86659999999995"/>
    <n v="1160.31"/>
    <n v="0"/>
    <n v="0"/>
    <n v="0"/>
    <s v="F1S USA"/>
    <s v="United States"/>
    <x v="29"/>
    <x v="1"/>
    <n v="0"/>
  </r>
  <r>
    <x v="1"/>
    <x v="1"/>
    <n v="564"/>
    <x v="22"/>
    <n v="28934"/>
    <s v="TE SANCHEZ NAVARRO LEBRIJA JERONIMO MR"/>
    <d v="2026-01-11T00:00:00"/>
    <s v="0000-00-00"/>
    <s v="VLO"/>
    <x v="2"/>
    <s v="USD"/>
    <n v="1160.31"/>
    <n v="997.86659999999995"/>
    <n v="1160.31"/>
    <n v="0"/>
    <n v="0"/>
    <n v="0"/>
    <s v="F1S USA"/>
    <s v="United States"/>
    <x v="29"/>
    <x v="1"/>
    <n v="0"/>
  </r>
  <r>
    <x v="1"/>
    <x v="1"/>
    <n v="564"/>
    <x v="22"/>
    <n v="28934"/>
    <s v="TE SANCHEZ NAVARRO LEBRIJA JUAN ANDRES MR"/>
    <d v="2026-01-11T00:00:00"/>
    <s v="0000-00-00"/>
    <s v="VLO"/>
    <x v="2"/>
    <s v="USD"/>
    <n v="1059.31"/>
    <n v="911.00659999999993"/>
    <n v="1059.31"/>
    <n v="0"/>
    <n v="0"/>
    <n v="0"/>
    <s v="F1S USA"/>
    <s v="United States"/>
    <x v="29"/>
    <x v="1"/>
    <n v="0"/>
  </r>
  <r>
    <x v="1"/>
    <x v="1"/>
    <n v="564"/>
    <x v="22"/>
    <n v="28934"/>
    <s v="TE SANCHEZ NAVARRO LEBRIJA JERONIMO MR"/>
    <d v="2026-01-04T00:00:00"/>
    <s v="0000-00-00"/>
    <s v="VLO"/>
    <x v="2"/>
    <s v="USD"/>
    <n v="893.8"/>
    <n v="768.66799999999989"/>
    <n v="893.8"/>
    <n v="0"/>
    <n v="0"/>
    <n v="0"/>
    <s v="F1S USA"/>
    <s v="United States"/>
    <x v="35"/>
    <x v="1"/>
    <n v="0"/>
  </r>
  <r>
    <x v="1"/>
    <x v="1"/>
    <n v="564"/>
    <x v="22"/>
    <n v="28934"/>
    <s v="TE SANCHEZ NAVARRO LEBRIJA PAULINA MSS"/>
    <d v="2026-01-04T00:00:00"/>
    <s v="0000-00-00"/>
    <s v="VLO"/>
    <x v="2"/>
    <s v="USD"/>
    <n v="893.8"/>
    <n v="768.66799999999989"/>
    <n v="893.8"/>
    <n v="0"/>
    <n v="0"/>
    <n v="0"/>
    <s v="F1S USA"/>
    <s v="United States"/>
    <x v="35"/>
    <x v="1"/>
    <n v="0"/>
  </r>
  <r>
    <x v="1"/>
    <x v="1"/>
    <n v="564"/>
    <x v="22"/>
    <n v="28934"/>
    <s v="TE SANCHEZ NAVARRO LEBRIJA PAULINA MSS"/>
    <d v="2025-12-21T00:00:00"/>
    <s v="0000-00-00"/>
    <s v="VLO"/>
    <x v="2"/>
    <s v="USD"/>
    <n v="2071.1999999999998"/>
    <n v="1781.2319999999997"/>
    <n v="2071.1999999999998"/>
    <n v="0"/>
    <n v="0"/>
    <n v="0"/>
    <s v="F1S USA"/>
    <s v="United States"/>
    <x v="1"/>
    <x v="0"/>
    <n v="0"/>
  </r>
  <r>
    <x v="1"/>
    <x v="1"/>
    <n v="564"/>
    <x v="22"/>
    <n v="28934"/>
    <s v="TE CANDANO GONZALEZ MARINA MSS"/>
    <d v="2025-11-18T00:00:00"/>
    <s v="0000-00-00"/>
    <s v="VLO"/>
    <x v="2"/>
    <s v="USD"/>
    <n v="1195.6300000000001"/>
    <n v="1028.2418"/>
    <n v="1195.6300000000001"/>
    <n v="19.2"/>
    <n v="16.512"/>
    <n v="19.2"/>
    <s v="F1S USA"/>
    <s v="United States"/>
    <x v="30"/>
    <x v="0"/>
    <n v="1.6058479629985863E-2"/>
  </r>
  <r>
    <x v="1"/>
    <x v="1"/>
    <n v="564"/>
    <x v="22"/>
    <n v="28934"/>
    <s v="TE GONZALEZ CIMADEVILLA ANA MARIA MRS"/>
    <d v="2025-12-14T00:00:00"/>
    <s v="0000-00-00"/>
    <s v="VLO"/>
    <x v="2"/>
    <s v="USD"/>
    <n v="1712.53"/>
    <n v="1472.7757999999999"/>
    <n v="1712.53"/>
    <n v="29.14"/>
    <n v="25.060400000000001"/>
    <n v="29.14"/>
    <s v="F1S USA"/>
    <s v="United States"/>
    <x v="0"/>
    <x v="0"/>
    <n v="1.7015760307848623E-2"/>
  </r>
  <r>
    <x v="1"/>
    <x v="1"/>
    <n v="564"/>
    <x v="22"/>
    <n v="28934"/>
    <s v="TE GONZALEZ CIMADEVILLA ANA MARIA MRS"/>
    <d v="2025-11-25T00:00:00"/>
    <s v="0000-00-00"/>
    <s v="VLO"/>
    <x v="2"/>
    <s v="USD"/>
    <n v="3698.43"/>
    <n v="3180.6497999999997"/>
    <n v="3698.43"/>
    <n v="0"/>
    <n v="0"/>
    <n v="0"/>
    <s v="F1S USA"/>
    <s v="United States"/>
    <x v="32"/>
    <x v="0"/>
    <n v="0"/>
  </r>
  <r>
    <x v="1"/>
    <x v="1"/>
    <n v="564"/>
    <x v="22"/>
    <n v="28934"/>
    <s v="TE GONZALEZ CIMADEVILLA ANA MARIA MRS"/>
    <d v="2025-11-26T00:00:00"/>
    <s v="0000-00-00"/>
    <s v="VLO"/>
    <x v="2"/>
    <s v="USD"/>
    <n v="7"/>
    <n v="6.02"/>
    <n v="7"/>
    <n v="0"/>
    <n v="0"/>
    <n v="0"/>
    <s v="F1S USA"/>
    <s v="United States"/>
    <x v="32"/>
    <x v="0"/>
    <n v="0"/>
  </r>
  <r>
    <x v="1"/>
    <x v="1"/>
    <n v="564"/>
    <x v="22"/>
    <n v="28934"/>
    <s v="TE GONZALEZ CIMADEVILLA ANA MARIA MRS"/>
    <d v="2025-11-01T00:00:00"/>
    <s v="0000-00-00"/>
    <s v="VLO"/>
    <x v="2"/>
    <s v="USD"/>
    <n v="819.91"/>
    <n v="705.12259999999992"/>
    <n v="819.91"/>
    <n v="0"/>
    <n v="0"/>
    <n v="0"/>
    <s v="F1S USA"/>
    <s v="United States"/>
    <x v="22"/>
    <x v="0"/>
    <n v="0"/>
  </r>
  <r>
    <x v="1"/>
    <x v="1"/>
    <n v="564"/>
    <x v="22"/>
    <n v="28934"/>
    <s v="TE GONZALEZ CIMADEVILLA ANA MARIA MRS"/>
    <d v="2025-11-06T00:00:00"/>
    <s v="0000-00-00"/>
    <s v="VLO"/>
    <x v="2"/>
    <s v="USD"/>
    <n v="97.85"/>
    <n v="84.150999999999996"/>
    <n v="97.85"/>
    <n v="0"/>
    <n v="0"/>
    <n v="0"/>
    <s v="F1S USA"/>
    <s v="United States"/>
    <x v="34"/>
    <x v="0"/>
    <n v="0"/>
  </r>
  <r>
    <x v="1"/>
    <x v="1"/>
    <n v="564"/>
    <x v="22"/>
    <n v="28934"/>
    <s v="ME ANA MARIA GONZALEZ CIMADEVILLA"/>
    <d v="2025-11-27T00:00:00"/>
    <s v="0000-00-00"/>
    <s v="VLO"/>
    <x v="2"/>
    <s v="USD"/>
    <n v="50"/>
    <n v="43"/>
    <n v="50"/>
    <n v="0"/>
    <n v="0"/>
    <n v="0"/>
    <s v="F1S USA"/>
    <s v="United States"/>
    <x v="32"/>
    <x v="0"/>
    <n v="0"/>
  </r>
  <r>
    <x v="1"/>
    <x v="1"/>
    <n v="564"/>
    <x v="22"/>
    <n v="28934"/>
    <s v="TE GALINDO CHAIN PATRICIO MR"/>
    <d v="2025-11-10T00:00:00"/>
    <s v="0000-00-00"/>
    <s v="VLO"/>
    <x v="2"/>
    <s v="USD"/>
    <n v="5648.62"/>
    <n v="4857.8131999999996"/>
    <n v="5648.62"/>
    <n v="0"/>
    <n v="0"/>
    <n v="0"/>
    <s v="F1S USA"/>
    <s v="United States"/>
    <x v="17"/>
    <x v="0"/>
    <n v="0"/>
  </r>
  <r>
    <x v="1"/>
    <x v="1"/>
    <n v="564"/>
    <x v="22"/>
    <n v="28934"/>
    <s v="TE CHAIN FAJER RENATTA MRS"/>
    <d v="2025-11-10T00:00:00"/>
    <s v="0000-00-00"/>
    <s v="VLO"/>
    <x v="2"/>
    <s v="USD"/>
    <n v="4799.72"/>
    <n v="4127.7592000000004"/>
    <n v="4799.72"/>
    <n v="0"/>
    <n v="0"/>
    <n v="0"/>
    <s v="F1S USA"/>
    <s v="United States"/>
    <x v="17"/>
    <x v="0"/>
    <n v="0"/>
  </r>
  <r>
    <x v="1"/>
    <x v="1"/>
    <n v="564"/>
    <x v="22"/>
    <n v="28934"/>
    <s v="TE GALINDO CHAIN ANDRES MR"/>
    <d v="2025-11-10T00:00:00"/>
    <s v="0000-00-00"/>
    <s v="VLO"/>
    <x v="2"/>
    <s v="USD"/>
    <n v="5996.92"/>
    <n v="5157.3512000000001"/>
    <n v="5996.92"/>
    <n v="0"/>
    <n v="0"/>
    <n v="0"/>
    <s v="F1S USA"/>
    <s v="United States"/>
    <x v="17"/>
    <x v="0"/>
    <n v="0"/>
  </r>
  <r>
    <x v="1"/>
    <x v="1"/>
    <n v="564"/>
    <x v="22"/>
    <n v="28934"/>
    <s v="TE GALINDO CHAIN MARIANO MR"/>
    <d v="2025-11-07T00:00:00"/>
    <s v="0000-00-00"/>
    <s v="VLO"/>
    <x v="2"/>
    <s v="USD"/>
    <n v="5648.62"/>
    <n v="4857.8131999999996"/>
    <n v="5648.62"/>
    <n v="0"/>
    <n v="0"/>
    <n v="0"/>
    <s v="F1S USA"/>
    <s v="United States"/>
    <x v="34"/>
    <x v="0"/>
    <n v="0"/>
  </r>
  <r>
    <x v="1"/>
    <x v="1"/>
    <n v="564"/>
    <x v="22"/>
    <n v="28934"/>
    <s v="TE DEL VILLAR STIEGLITZ LUCIA MRS"/>
    <d v="2025-11-07T00:00:00"/>
    <s v="0000-00-00"/>
    <s v="VLO"/>
    <x v="2"/>
    <s v="USD"/>
    <n v="5648.62"/>
    <n v="4857.8131999999996"/>
    <n v="5648.62"/>
    <n v="0"/>
    <n v="0"/>
    <n v="0"/>
    <s v="F1S USA"/>
    <s v="United States"/>
    <x v="34"/>
    <x v="0"/>
    <n v="0"/>
  </r>
  <r>
    <x v="1"/>
    <x v="1"/>
    <n v="564"/>
    <x v="22"/>
    <n v="28934"/>
    <s v="TE SANCHEZ NAVARRO LEBRIJA PAULINA MSS"/>
    <d v="2025-11-17T00:00:00"/>
    <s v="0000-00-00"/>
    <s v="VLO"/>
    <x v="2"/>
    <s v="USD"/>
    <n v="899.23"/>
    <n v="773.33780000000002"/>
    <n v="899.23"/>
    <n v="0"/>
    <n v="0"/>
    <n v="0"/>
    <s v="F1S USA"/>
    <s v="United States"/>
    <x v="30"/>
    <x v="0"/>
    <n v="0"/>
  </r>
  <r>
    <x v="1"/>
    <x v="1"/>
    <n v="564"/>
    <x v="22"/>
    <n v="28934"/>
    <s v="ME SANCHEZ NAVARRO LEBRIJA PAULINA MSS"/>
    <d v="2025-11-28T00:00:00"/>
    <s v="0000-00-00"/>
    <s v="VLO"/>
    <x v="2"/>
    <s v="USD"/>
    <n v="58.2"/>
    <n v="50.052"/>
    <n v="58.2"/>
    <n v="0"/>
    <n v="0"/>
    <n v="0"/>
    <s v="F1S USA"/>
    <s v="United States"/>
    <x v="32"/>
    <x v="0"/>
    <n v="0"/>
  </r>
  <r>
    <x v="1"/>
    <x v="1"/>
    <n v="564"/>
    <x v="22"/>
    <n v="28934"/>
    <s v="TE SANCHEZ NAVARRO RIVERA TORRES EDUARDO MR"/>
    <d v="2025-12-27T00:00:00"/>
    <s v="0000-00-00"/>
    <s v="VLO"/>
    <x v="2"/>
    <s v="USD"/>
    <n v="459.4"/>
    <n v="395.08399999999995"/>
    <n v="459.4"/>
    <n v="0"/>
    <n v="0"/>
    <n v="0"/>
    <s v="F1S USA"/>
    <s v="United States"/>
    <x v="1"/>
    <x v="0"/>
    <n v="0"/>
  </r>
  <r>
    <x v="1"/>
    <x v="1"/>
    <n v="564"/>
    <x v="22"/>
    <n v="28934"/>
    <s v="TE LEBRIJA HIRSCHFELD PAULINA MRS"/>
    <d v="2025-12-27T00:00:00"/>
    <s v="0000-00-00"/>
    <s v="VLO"/>
    <x v="2"/>
    <s v="USD"/>
    <n v="459.4"/>
    <n v="395.08399999999995"/>
    <n v="459.4"/>
    <n v="0"/>
    <n v="0"/>
    <n v="0"/>
    <s v="F1S USA"/>
    <s v="United States"/>
    <x v="1"/>
    <x v="0"/>
    <n v="0"/>
  </r>
  <r>
    <x v="1"/>
    <x v="1"/>
    <n v="564"/>
    <x v="22"/>
    <n v="28934"/>
    <s v="TE SANCHEZ NAVARRO RIVERA TORRES EDUARDO MR"/>
    <d v="2026-01-04T00:00:00"/>
    <s v="0000-00-00"/>
    <s v="VLO"/>
    <x v="2"/>
    <s v="USD"/>
    <n v="911.2"/>
    <n v="783.63200000000006"/>
    <n v="911.2"/>
    <n v="0"/>
    <n v="0"/>
    <n v="0"/>
    <s v="F1S USA"/>
    <s v="United States"/>
    <x v="35"/>
    <x v="1"/>
    <n v="0"/>
  </r>
  <r>
    <x v="1"/>
    <x v="1"/>
    <n v="564"/>
    <x v="22"/>
    <n v="28934"/>
    <s v="TE LEBRIJA HIRSCHFELD PAULINA MRS"/>
    <d v="2026-01-04T00:00:00"/>
    <s v="0000-00-00"/>
    <s v="VLO"/>
    <x v="2"/>
    <s v="USD"/>
    <n v="911.2"/>
    <n v="783.63200000000006"/>
    <n v="911.2"/>
    <n v="0"/>
    <n v="0"/>
    <n v="0"/>
    <s v="F1S USA"/>
    <s v="United States"/>
    <x v="35"/>
    <x v="1"/>
    <n v="0"/>
  </r>
  <r>
    <x v="1"/>
    <x v="1"/>
    <n v="564"/>
    <x v="22"/>
    <n v="28934"/>
    <s v="TE GONZALEZ CIMADEVILLA ANA MARIA MRS"/>
    <d v="2025-11-27T00:00:00"/>
    <s v="0000-00-00"/>
    <s v="VLO"/>
    <x v="2"/>
    <s v="USD"/>
    <n v="10972.33"/>
    <n v="9436.2037999999993"/>
    <n v="10972.33"/>
    <n v="0"/>
    <n v="0"/>
    <n v="0"/>
    <s v="F1S USA"/>
    <s v="United States"/>
    <x v="32"/>
    <x v="0"/>
    <n v="0"/>
  </r>
  <r>
    <x v="1"/>
    <x v="1"/>
    <n v="564"/>
    <x v="22"/>
    <n v="28934"/>
    <s v="TEJEDA GUEVARA YAZMIN MRS"/>
    <d v="2025-10-06T00:00:00"/>
    <d v="2025-12-16T00:00:00"/>
    <s v="VLO"/>
    <x v="2"/>
    <s v="USD"/>
    <n v="1557.14"/>
    <n v="1339.1404"/>
    <n v="1557.14"/>
    <n v="0"/>
    <n v="0"/>
    <n v="0"/>
    <s v="F1S USA"/>
    <s v="United States"/>
    <x v="24"/>
    <x v="0"/>
    <n v="0"/>
  </r>
  <r>
    <x v="1"/>
    <x v="1"/>
    <n v="564"/>
    <x v="22"/>
    <n v="28934"/>
    <s v="SANCHEZ NAVARRO RIVERA TORRES EDUARDO MR"/>
    <d v="2025-12-19T00:00:00"/>
    <d v="2026-01-12T00:00:00"/>
    <s v="VLO"/>
    <x v="2"/>
    <s v="USD"/>
    <n v="652.57000000000005"/>
    <n v="561.21019999999999"/>
    <n v="652.57000000000005"/>
    <n v="8.74"/>
    <n v="7.5164"/>
    <n v="8.74"/>
    <s v="F1S USA"/>
    <s v="United States"/>
    <x v="0"/>
    <x v="0"/>
    <n v="1.3393199197021009E-2"/>
  </r>
  <r>
    <x v="1"/>
    <x v="1"/>
    <n v="564"/>
    <x v="22"/>
    <n v="28934"/>
    <s v="LEBRIJA HIRSCHFELD PAULINA MRS"/>
    <d v="2025-12-19T00:00:00"/>
    <d v="2026-01-12T00:00:00"/>
    <s v="VLO"/>
    <x v="2"/>
    <s v="USD"/>
    <n v="652.57000000000005"/>
    <n v="561.21019999999999"/>
    <n v="652.57000000000005"/>
    <n v="8.74"/>
    <n v="7.5164"/>
    <n v="8.74"/>
    <s v="F1S USA"/>
    <s v="United States"/>
    <x v="0"/>
    <x v="0"/>
    <n v="1.3393199197021009E-2"/>
  </r>
  <r>
    <x v="1"/>
    <x v="1"/>
    <n v="564"/>
    <x v="22"/>
    <n v="28934"/>
    <s v="SANCHEZ NAVARRO RIVERA TORRES EDUARDO MR"/>
    <d v="2026-01-07T00:00:00"/>
    <d v="2026-01-07T00:00:00"/>
    <s v="VLO"/>
    <x v="2"/>
    <s v="USD"/>
    <n v="366"/>
    <n v="314.76"/>
    <n v="366"/>
    <n v="0"/>
    <n v="0"/>
    <n v="0"/>
    <s v="F1S USA"/>
    <s v="United States"/>
    <x v="35"/>
    <x v="1"/>
    <n v="0"/>
  </r>
  <r>
    <x v="1"/>
    <x v="1"/>
    <n v="564"/>
    <x v="22"/>
    <n v="28934"/>
    <s v="LEBRIJA HIRSCHFELD PAULINA MRS"/>
    <d v="2026-01-07T00:00:00"/>
    <d v="2026-01-07T00:00:00"/>
    <s v="VLO"/>
    <x v="2"/>
    <s v="USD"/>
    <n v="366"/>
    <n v="314.76"/>
    <n v="366"/>
    <n v="0"/>
    <n v="0"/>
    <n v="0"/>
    <s v="F1S USA"/>
    <s v="United States"/>
    <x v="35"/>
    <x v="1"/>
    <n v="0"/>
  </r>
  <r>
    <x v="1"/>
    <x v="1"/>
    <n v="564"/>
    <x v="22"/>
    <n v="28934"/>
    <s v="SANCHEZ NAVARRO LEBRIJA JERONIMO MR"/>
    <d v="2026-01-07T00:00:00"/>
    <d v="2026-01-07T00:00:00"/>
    <s v="VLO"/>
    <x v="2"/>
    <s v="USD"/>
    <n v="366"/>
    <n v="314.76"/>
    <n v="366"/>
    <n v="0"/>
    <n v="0"/>
    <n v="0"/>
    <s v="F1S USA"/>
    <s v="United States"/>
    <x v="35"/>
    <x v="1"/>
    <n v="0"/>
  </r>
  <r>
    <x v="1"/>
    <x v="1"/>
    <n v="564"/>
    <x v="22"/>
    <n v="28934"/>
    <s v="SANCHEZ NAVARRO LEBRIJA PAULINA MSS"/>
    <d v="2026-01-07T00:00:00"/>
    <d v="2026-01-07T00:00:00"/>
    <s v="VLO"/>
    <x v="2"/>
    <s v="USD"/>
    <n v="366"/>
    <n v="314.76"/>
    <n v="366"/>
    <n v="0"/>
    <n v="0"/>
    <n v="0"/>
    <s v="F1S USA"/>
    <s v="United States"/>
    <x v="35"/>
    <x v="1"/>
    <n v="0"/>
  </r>
  <r>
    <x v="1"/>
    <x v="1"/>
    <n v="564"/>
    <x v="22"/>
    <n v="28934"/>
    <s v="SANCHEZ NAVARRO LEBRIJA JUAN ANDRES MR"/>
    <d v="2026-01-07T00:00:00"/>
    <d v="2026-01-07T00:00:00"/>
    <s v="VLO"/>
    <x v="2"/>
    <s v="USD"/>
    <n v="366"/>
    <n v="314.76"/>
    <n v="366"/>
    <n v="0"/>
    <n v="0"/>
    <n v="0"/>
    <s v="F1S USA"/>
    <s v="United States"/>
    <x v="35"/>
    <x v="1"/>
    <n v="0"/>
  </r>
  <r>
    <x v="1"/>
    <x v="1"/>
    <n v="564"/>
    <x v="22"/>
    <n v="28934"/>
    <s v="SANCHEZ NAVARRO LEBRIJA EDUARDO MR"/>
    <d v="2026-01-07T00:00:00"/>
    <d v="2026-01-07T00:00:00"/>
    <s v="VLO"/>
    <x v="2"/>
    <s v="USD"/>
    <n v="366"/>
    <n v="314.76"/>
    <n v="366"/>
    <n v="0"/>
    <n v="0"/>
    <n v="0"/>
    <s v="F1S USA"/>
    <s v="United States"/>
    <x v="35"/>
    <x v="1"/>
    <n v="0"/>
  </r>
  <r>
    <x v="1"/>
    <x v="1"/>
    <n v="564"/>
    <x v="22"/>
    <n v="28934"/>
    <s v="TEJEDA GUEVARA YAZMIN MRS"/>
    <d v="2025-10-06T00:00:00"/>
    <d v="2025-12-16T00:00:00"/>
    <s v="VLO"/>
    <x v="2"/>
    <s v="USD"/>
    <n v="76.3"/>
    <n v="65.617999999999995"/>
    <n v="76.3"/>
    <n v="0"/>
    <n v="0"/>
    <n v="0"/>
    <s v="F1S USA"/>
    <s v="United States"/>
    <x v="24"/>
    <x v="0"/>
    <n v="0"/>
  </r>
  <r>
    <x v="1"/>
    <x v="1"/>
    <n v="564"/>
    <x v="22"/>
    <n v="28934"/>
    <s v="GALINDO CHAIN ANDRES MR"/>
    <d v="2025-11-10T00:00:00"/>
    <d v="2025-12-08T00:00:00"/>
    <s v="VLO"/>
    <x v="2"/>
    <s v="USD"/>
    <n v="0"/>
    <n v="0"/>
    <n v="0"/>
    <n v="0"/>
    <n v="0"/>
    <n v="0"/>
    <s v="F1S USA"/>
    <s v="United States"/>
    <x v="17"/>
    <x v="0"/>
    <s v="0"/>
  </r>
  <r>
    <x v="1"/>
    <x v="1"/>
    <n v="564"/>
    <x v="22"/>
    <n v="28934"/>
    <s v="GALINDO CHAIN ANDRES MR"/>
    <d v="2025-11-10T00:00:00"/>
    <d v="2025-12-08T00:00:00"/>
    <s v="VLO"/>
    <x v="2"/>
    <s v="USD"/>
    <n v="250"/>
    <n v="215"/>
    <n v="250"/>
    <n v="0"/>
    <n v="0"/>
    <n v="0"/>
    <s v="F1S USA"/>
    <s v="United States"/>
    <x v="17"/>
    <x v="0"/>
    <n v="0"/>
  </r>
  <r>
    <x v="1"/>
    <x v="1"/>
    <n v="564"/>
    <x v="22"/>
    <n v="0"/>
    <s v="FEE STRIPE Y CASH"/>
    <d v="2025-10-06T00:00:00"/>
    <d v="2026-01-15T00:00:00"/>
    <s v="HPS"/>
    <x v="1"/>
    <s v="USD"/>
    <n v="4049.43"/>
    <n v="3482.5097999999998"/>
    <n v="4049.43"/>
    <n v="4049.43"/>
    <n v="3482.5097999999998"/>
    <n v="4049.43"/>
    <s v="FEES"/>
    <n v="0"/>
    <x v="24"/>
    <x v="0"/>
    <n v="1"/>
  </r>
  <r>
    <x v="1"/>
    <x v="1"/>
    <n v="564"/>
    <x v="22"/>
    <n v="28934"/>
    <s v="SANCHEZ NAVARRO RIVERA TORRES EDUARDO MR"/>
    <d v="2026-01-07T00:00:00"/>
    <d v="2026-01-07T00:00:00"/>
    <s v="VLO"/>
    <x v="2"/>
    <s v="USD"/>
    <n v="34"/>
    <n v="29.24"/>
    <n v="34"/>
    <n v="0"/>
    <n v="0"/>
    <n v="0"/>
    <s v="F1S USA"/>
    <s v="United States"/>
    <x v="35"/>
    <x v="1"/>
    <n v="0"/>
  </r>
  <r>
    <x v="1"/>
    <x v="1"/>
    <n v="564"/>
    <x v="22"/>
    <n v="28934"/>
    <s v="LEBRIJA HIRSCHFELD PAULINA MRS"/>
    <d v="2026-01-07T00:00:00"/>
    <d v="2026-01-07T00:00:00"/>
    <s v="VLO"/>
    <x v="2"/>
    <s v="USD"/>
    <n v="34"/>
    <n v="29.24"/>
    <n v="34"/>
    <n v="0"/>
    <n v="0"/>
    <n v="0"/>
    <s v="F1S USA"/>
    <s v="United States"/>
    <x v="35"/>
    <x v="1"/>
    <n v="0"/>
  </r>
  <r>
    <x v="1"/>
    <x v="1"/>
    <n v="564"/>
    <x v="22"/>
    <n v="28934"/>
    <s v="SANCHEZ NAVARRO LEBRIJA JERONIMO MR"/>
    <d v="2026-01-07T00:00:00"/>
    <d v="2026-01-07T00:00:00"/>
    <s v="VLO"/>
    <x v="2"/>
    <s v="USD"/>
    <n v="34"/>
    <n v="29.24"/>
    <n v="34"/>
    <n v="0"/>
    <n v="0"/>
    <n v="0"/>
    <s v="F1S USA"/>
    <s v="United States"/>
    <x v="35"/>
    <x v="1"/>
    <n v="0"/>
  </r>
  <r>
    <x v="1"/>
    <x v="1"/>
    <n v="564"/>
    <x v="22"/>
    <n v="28934"/>
    <s v="SANCHEZ NAVARRO LEBRIJA PAULINA MSS"/>
    <d v="2026-01-07T00:00:00"/>
    <d v="2026-01-07T00:00:00"/>
    <s v="VLO"/>
    <x v="2"/>
    <s v="USD"/>
    <n v="34"/>
    <n v="29.24"/>
    <n v="34"/>
    <n v="0"/>
    <n v="0"/>
    <n v="0"/>
    <s v="F1S USA"/>
    <s v="United States"/>
    <x v="35"/>
    <x v="1"/>
    <n v="0"/>
  </r>
  <r>
    <x v="1"/>
    <x v="1"/>
    <n v="564"/>
    <x v="22"/>
    <n v="28934"/>
    <s v="SANCHEZ NAVARRO LEBRIJA JUAN ANDRES MR"/>
    <d v="2026-01-07T00:00:00"/>
    <d v="2026-01-07T00:00:00"/>
    <s v="VLO"/>
    <x v="2"/>
    <s v="USD"/>
    <n v="34"/>
    <n v="29.24"/>
    <n v="34"/>
    <n v="0"/>
    <n v="0"/>
    <n v="0"/>
    <s v="F1S USA"/>
    <s v="United States"/>
    <x v="35"/>
    <x v="1"/>
    <n v="0"/>
  </r>
  <r>
    <x v="1"/>
    <x v="1"/>
    <n v="564"/>
    <x v="22"/>
    <n v="28934"/>
    <s v="SANCHEZ NAVARRO LEBRIJA EDUARDO MR"/>
    <d v="2026-01-07T00:00:00"/>
    <d v="2026-01-07T00:00:00"/>
    <s v="VLO"/>
    <x v="2"/>
    <s v="USD"/>
    <n v="34"/>
    <n v="29.24"/>
    <n v="34"/>
    <n v="0"/>
    <n v="0"/>
    <n v="0"/>
    <s v="F1S USA"/>
    <s v="United States"/>
    <x v="35"/>
    <x v="1"/>
    <n v="0"/>
  </r>
  <r>
    <x v="1"/>
    <x v="1"/>
    <n v="564"/>
    <x v="22"/>
    <n v="28934"/>
    <s v="GALINDO CHAIN PATRICIO MR"/>
    <d v="2025-11-10T00:00:00"/>
    <d v="2026-01-16T00:00:00"/>
    <s v="VLO"/>
    <x v="2"/>
    <s v="USD"/>
    <n v="0"/>
    <n v="0"/>
    <n v="0"/>
    <n v="0"/>
    <n v="0"/>
    <n v="0"/>
    <s v="F1S USA"/>
    <s v="United States"/>
    <x v="17"/>
    <x v="0"/>
    <s v="0"/>
  </r>
  <r>
    <x v="1"/>
    <x v="1"/>
    <n v="564"/>
    <x v="22"/>
    <n v="28934"/>
    <s v="GALINDO CHAIN PATRICIO MR"/>
    <d v="2025-11-10T00:00:00"/>
    <d v="2026-01-16T00:00:00"/>
    <s v="VLO"/>
    <x v="2"/>
    <s v="USD"/>
    <n v="250"/>
    <n v="215"/>
    <n v="250"/>
    <n v="0"/>
    <n v="0"/>
    <n v="0"/>
    <s v="F1S USA"/>
    <s v="United States"/>
    <x v="17"/>
    <x v="0"/>
    <n v="0"/>
  </r>
  <r>
    <x v="1"/>
    <x v="1"/>
    <n v="564"/>
    <x v="22"/>
    <n v="28934"/>
    <s v="SANCHEZ NAVARRO RIVERA TORRES EDUARDO MR"/>
    <d v="2025-12-21T00:00:00"/>
    <d v="2025-12-23T00:00:00"/>
    <s v="VLO"/>
    <x v="2"/>
    <s v="USD"/>
    <n v="2591.1"/>
    <n v="2228.346"/>
    <n v="2591.1"/>
    <n v="0"/>
    <n v="0"/>
    <n v="0"/>
    <s v="F1S USA"/>
    <s v="United States"/>
    <x v="1"/>
    <x v="0"/>
    <n v="0"/>
  </r>
  <r>
    <x v="1"/>
    <x v="1"/>
    <n v="564"/>
    <x v="22"/>
    <n v="28934"/>
    <s v="LEBRIJA HIRSCHFELD PAULINA MRS"/>
    <d v="2025-12-21T00:00:00"/>
    <d v="2025-12-23T00:00:00"/>
    <s v="VLO"/>
    <x v="2"/>
    <s v="USD"/>
    <n v="2591.1"/>
    <n v="2228.346"/>
    <n v="2591.1"/>
    <n v="0"/>
    <n v="0"/>
    <n v="0"/>
    <s v="F1S USA"/>
    <s v="United States"/>
    <x v="1"/>
    <x v="0"/>
    <n v="0"/>
  </r>
  <r>
    <x v="1"/>
    <x v="1"/>
    <n v="564"/>
    <x v="22"/>
    <n v="28934"/>
    <s v="GALINDO CHAIN ANDRES MR"/>
    <d v="2025-11-10T00:00:00"/>
    <d v="2026-01-30T00:00:00"/>
    <s v="VLO"/>
    <x v="2"/>
    <s v="USD"/>
    <n v="207.08"/>
    <n v="178.08880000000002"/>
    <n v="207.08"/>
    <n v="0"/>
    <n v="0"/>
    <n v="0"/>
    <s v="F1S USA"/>
    <s v="United States"/>
    <x v="17"/>
    <x v="0"/>
    <n v="0"/>
  </r>
  <r>
    <x v="1"/>
    <x v="1"/>
    <n v="564"/>
    <x v="22"/>
    <n v="28934"/>
    <s v="GALINDO CHAIN ANDRES MR"/>
    <d v="2025-11-10T00:00:00"/>
    <d v="2026-01-30T00:00:00"/>
    <s v="VLO"/>
    <x v="2"/>
    <s v="USD"/>
    <n v="250"/>
    <n v="215"/>
    <n v="250"/>
    <n v="0"/>
    <n v="0"/>
    <n v="0"/>
    <s v="F1S USA"/>
    <s v="United States"/>
    <x v="17"/>
    <x v="0"/>
    <n v="0"/>
  </r>
  <r>
    <x v="1"/>
    <x v="1"/>
    <n v="564"/>
    <x v="22"/>
    <n v="28934"/>
    <s v="SANCHEZ NAVARRO RIVERA TORRES EDUARDO MR"/>
    <d v="2026-01-11T00:00:00"/>
    <d v="2026-01-11T00:00:00"/>
    <s v="VLO"/>
    <x v="2"/>
    <s v="USD"/>
    <n v="5774.32"/>
    <n v="4965.9151999999995"/>
    <n v="5774.32"/>
    <n v="0"/>
    <n v="0"/>
    <n v="0"/>
    <s v="F1S USA"/>
    <s v="United States"/>
    <x v="29"/>
    <x v="1"/>
    <n v="0"/>
  </r>
  <r>
    <x v="1"/>
    <x v="1"/>
    <n v="564"/>
    <x v="22"/>
    <n v="28934"/>
    <s v="LEBRIJA HIRSCHFELD PAULINA MRS"/>
    <d v="2026-01-11T00:00:00"/>
    <d v="2026-01-11T00:00:00"/>
    <s v="VLO"/>
    <x v="2"/>
    <s v="USD"/>
    <n v="5774.32"/>
    <n v="4965.9151999999995"/>
    <n v="5774.32"/>
    <n v="0"/>
    <n v="0"/>
    <n v="0"/>
    <s v="F1S USA"/>
    <s v="United States"/>
    <x v="29"/>
    <x v="1"/>
    <n v="0"/>
  </r>
  <r>
    <x v="1"/>
    <x v="1"/>
    <n v="564"/>
    <x v="22"/>
    <n v="28934"/>
    <s v="SANCHEZ NAVARRO RIVERA TORRES EDUARDO MR"/>
    <d v="2026-02-13T00:00:00"/>
    <d v="2026-02-14T00:00:00"/>
    <s v="VLO"/>
    <x v="2"/>
    <s v="USD"/>
    <n v="3334.1"/>
    <n v="2867.326"/>
    <n v="3334.1"/>
    <n v="0"/>
    <n v="0"/>
    <n v="0"/>
    <s v="F1S USA"/>
    <s v="United States"/>
    <x v="43"/>
    <x v="1"/>
    <n v="0"/>
  </r>
  <r>
    <x v="1"/>
    <x v="1"/>
    <n v="564"/>
    <x v="22"/>
    <n v="28934"/>
    <s v="LEBRIJA HIRSCHFELD PAULINA MRS"/>
    <d v="2026-02-13T00:00:00"/>
    <d v="2026-02-14T00:00:00"/>
    <s v="VLO"/>
    <x v="2"/>
    <s v="USD"/>
    <n v="3334.1"/>
    <n v="2867.326"/>
    <n v="3334.1"/>
    <n v="0"/>
    <n v="0"/>
    <n v="0"/>
    <s v="F1S USA"/>
    <s v="United States"/>
    <x v="43"/>
    <x v="1"/>
    <n v="0"/>
  </r>
  <r>
    <x v="1"/>
    <x v="1"/>
    <n v="565"/>
    <x v="16"/>
    <n v="27301"/>
    <s v="MEX/SFO/MEX - Sergio Berger"/>
    <d v="2025-10-24T00:00:00"/>
    <d v="2025-10-28T00:00:00"/>
    <s v="VLO"/>
    <x v="2"/>
    <s v="USD"/>
    <n v="913.41"/>
    <n v="785.5326"/>
    <n v="913.41"/>
    <n v="0"/>
    <n v="0"/>
    <n v="0"/>
    <s v="TURISMO EX MAR, S.A. DE C.V."/>
    <s v="Mexico"/>
    <x v="21"/>
    <x v="0"/>
    <n v="0"/>
  </r>
  <r>
    <x v="1"/>
    <x v="1"/>
    <n v="565"/>
    <x v="16"/>
    <n v="27301"/>
    <s v="MEX/SFO/MEX - Andrés Carretero"/>
    <d v="2025-10-24T00:00:00"/>
    <d v="2025-10-28T00:00:00"/>
    <s v="VLO"/>
    <x v="2"/>
    <s v="USD"/>
    <n v="913.41"/>
    <n v="785.5326"/>
    <n v="913.41"/>
    <n v="0"/>
    <n v="0"/>
    <n v="0"/>
    <s v="TURISMO EX MAR, S.A. DE C.V."/>
    <s v="Mexico"/>
    <x v="21"/>
    <x v="0"/>
    <n v="0"/>
  </r>
  <r>
    <x v="1"/>
    <x v="1"/>
    <n v="565"/>
    <x v="16"/>
    <n v="0"/>
    <s v="Fee de emisión YRIVKK"/>
    <d v="2025-10-24T00:00:00"/>
    <d v="2025-10-28T00:00:00"/>
    <s v="HPS"/>
    <x v="1"/>
    <s v="USD"/>
    <n v="70"/>
    <n v="60.199999999999996"/>
    <n v="70"/>
    <n v="70"/>
    <n v="60.199999999999996"/>
    <n v="70"/>
    <s v="FEES"/>
    <n v="0"/>
    <x v="21"/>
    <x v="0"/>
    <n v="1"/>
  </r>
  <r>
    <x v="1"/>
    <x v="1"/>
    <n v="566"/>
    <x v="29"/>
    <n v="26070"/>
    <s v="Hospedaje Four Seasons Seul."/>
    <d v="2025-10-08T00:00:00"/>
    <d v="2025-10-10T00:00:00"/>
    <s v="HTL"/>
    <x v="4"/>
    <s v="MXN"/>
    <n v="22603.02"/>
    <n v="1084.94496"/>
    <n v="1265.7691200000002"/>
    <n v="2925.57"/>
    <n v="140.42736000000002"/>
    <n v="163.83192000000003"/>
    <s v="FOUR SEASONS HOTEL SEOUL"/>
    <s v="South Korea"/>
    <x v="24"/>
    <x v="0"/>
    <n v="0.12943270412537794"/>
  </r>
  <r>
    <x v="1"/>
    <x v="1"/>
    <n v="566"/>
    <x v="29"/>
    <n v="28350"/>
    <s v="Hospedaje en Osaka Four Seasons"/>
    <d v="2025-10-10T00:00:00"/>
    <d v="2025-10-12T00:00:00"/>
    <s v="HTL"/>
    <x v="4"/>
    <s v="MXN"/>
    <n v="35579.94"/>
    <n v="1707.8371200000001"/>
    <n v="1992.4766400000001"/>
    <n v="2739.08"/>
    <n v="131.47584000000001"/>
    <n v="153.38847999999999"/>
    <s v="FOUR SEASONS HOTEL OSAKA"/>
    <s v="Japan"/>
    <x v="24"/>
    <x v="0"/>
    <n v="7.698382852809757E-2"/>
  </r>
  <r>
    <x v="1"/>
    <x v="1"/>
    <n v="566"/>
    <x v="29"/>
    <n v="0"/>
    <s v="Fee por compra de boletos de avión en Sabre"/>
    <d v="2025-10-10T00:00:00"/>
    <d v="2025-10-24T00:00:00"/>
    <s v="HPS"/>
    <x v="1"/>
    <s v="MXN"/>
    <n v="1311.06"/>
    <n v="62.930880000000002"/>
    <n v="73.419359999999998"/>
    <n v="1311.06"/>
    <n v="62.930880000000002"/>
    <n v="73.419359999999998"/>
    <s v="FEES"/>
    <n v="0"/>
    <x v="24"/>
    <x v="0"/>
    <n v="1"/>
  </r>
  <r>
    <x v="1"/>
    <x v="1"/>
    <n v="566"/>
    <x v="29"/>
    <n v="28282"/>
    <s v="Hospedaje Grand Hyatt Incheon Aeropuerto"/>
    <d v="2025-10-21T00:00:00"/>
    <d v="2025-10-22T00:00:00"/>
    <s v="HTL"/>
    <x v="4"/>
    <s v="MXN"/>
    <n v="3887.65"/>
    <n v="186.60720000000001"/>
    <n v="217.70840000000001"/>
    <n v="296.31"/>
    <n v="14.22288"/>
    <n v="16.593360000000001"/>
    <s v="GRAND HYATT INCHEON"/>
    <s v="South Korea"/>
    <x v="21"/>
    <x v="0"/>
    <n v="7.62182809666508E-2"/>
  </r>
  <r>
    <x v="1"/>
    <x v="1"/>
    <n v="566"/>
    <x v="29"/>
    <n v="28934"/>
    <s v="TE PENAGOS MENESES MAURICIO"/>
    <d v="2025-10-10T00:00:00"/>
    <s v="0000-00-00"/>
    <s v="VLO"/>
    <x v="2"/>
    <s v="MXN"/>
    <n v="9641.9500000000007"/>
    <n v="462.81360000000006"/>
    <n v="539.94920000000002"/>
    <n v="0"/>
    <n v="0"/>
    <n v="0"/>
    <s v="F1S USA"/>
    <s v="United States"/>
    <x v="24"/>
    <x v="0"/>
    <n v="0"/>
  </r>
  <r>
    <x v="1"/>
    <x v="1"/>
    <n v="566"/>
    <x v="29"/>
    <n v="28934"/>
    <s v="TE ALLOZA MACOUZET MARIANA"/>
    <d v="2025-10-10T00:00:00"/>
    <s v="0000-00-00"/>
    <s v="VLO"/>
    <x v="2"/>
    <s v="MXN"/>
    <n v="9641.9500000000007"/>
    <n v="462.81360000000006"/>
    <n v="539.94920000000002"/>
    <n v="0"/>
    <n v="0"/>
    <n v="0"/>
    <s v="F1S USA"/>
    <s v="United States"/>
    <x v="24"/>
    <x v="0"/>
    <n v="0"/>
  </r>
  <r>
    <x v="1"/>
    <x v="1"/>
    <n v="566"/>
    <x v="29"/>
    <n v="25057"/>
    <s v="Hospedaje en Kioto"/>
    <d v="2025-10-12T00:00:00"/>
    <d v="2025-10-15T00:00:00"/>
    <s v="HTL"/>
    <x v="4"/>
    <s v="MXN"/>
    <n v="90014.67"/>
    <n v="4320.7041600000002"/>
    <n v="5040.8215200000004"/>
    <n v="6346.45"/>
    <n v="304.62959999999998"/>
    <n v="355.40120000000002"/>
    <s v="HOTEL THE MITSUI KYOTO"/>
    <s v="Japan"/>
    <x v="25"/>
    <x v="0"/>
    <n v="7.0504618858237222E-2"/>
  </r>
  <r>
    <x v="1"/>
    <x v="1"/>
    <n v="566"/>
    <x v="29"/>
    <n v="30859"/>
    <s v="Hospedaje en Tokio Edition"/>
    <d v="2025-10-17T00:00:00"/>
    <d v="2025-10-21T00:00:00"/>
    <s v="HTL"/>
    <x v="4"/>
    <s v="MXN"/>
    <n v="111462.9"/>
    <n v="5350.2191999999995"/>
    <n v="6241.9223999999995"/>
    <n v="6001.54"/>
    <n v="288.07391999999999"/>
    <n v="336.08624000000003"/>
    <s v="THE TOKYO EDITION GINZA"/>
    <s v="Japan"/>
    <x v="25"/>
    <x v="0"/>
    <n v="5.3843386454147532E-2"/>
  </r>
  <r>
    <x v="1"/>
    <x v="1"/>
    <n v="566"/>
    <x v="29"/>
    <n v="25053"/>
    <s v="Hospedaje en Nikko -Ritz Carlton"/>
    <d v="2025-10-15T00:00:00"/>
    <d v="2025-10-17T00:00:00"/>
    <s v="HTL"/>
    <x v="4"/>
    <s v="MXN"/>
    <n v="50092.44"/>
    <n v="2404.43712"/>
    <n v="2805.1766400000001"/>
    <n v="3552.64"/>
    <n v="170.52672000000001"/>
    <n v="198.94783999999999"/>
    <s v="THE RITZ CARLTON NIKKO"/>
    <s v="Japan"/>
    <x v="25"/>
    <x v="0"/>
    <n v="7.0921679998019654E-2"/>
  </r>
  <r>
    <x v="1"/>
    <x v="1"/>
    <n v="566"/>
    <x v="29"/>
    <n v="26070"/>
    <s v="Noche extra en Seul - FS"/>
    <d v="2025-10-07T00:00:00"/>
    <d v="2025-10-08T00:00:00"/>
    <s v="HTL"/>
    <x v="4"/>
    <s v="MXN"/>
    <n v="11560.1"/>
    <n v="554.88480000000004"/>
    <n v="647.36560000000009"/>
    <n v="1156.01"/>
    <n v="55.488480000000003"/>
    <n v="64.736559999999997"/>
    <s v="FOUR SEASONS HOTEL SEOUL"/>
    <s v="South Korea"/>
    <x v="24"/>
    <x v="0"/>
    <n v="9.9999999999999978E-2"/>
  </r>
  <r>
    <x v="1"/>
    <x v="1"/>
    <n v="566"/>
    <x v="29"/>
    <n v="26070"/>
    <s v="Tour y transporte en Seul con Four Seasons"/>
    <d v="2025-10-08T00:00:00"/>
    <d v="2025-10-08T00:00:00"/>
    <s v="ATR"/>
    <x v="0"/>
    <s v="MXN"/>
    <n v="14396.69"/>
    <n v="691.04112000000009"/>
    <n v="806.21464000000003"/>
    <n v="0"/>
    <n v="0"/>
    <n v="0"/>
    <s v="FOUR SEASONS HOTEL SEOUL"/>
    <s v="South Korea"/>
    <x v="24"/>
    <x v="0"/>
    <n v="0"/>
  </r>
  <r>
    <x v="1"/>
    <x v="1"/>
    <n v="566"/>
    <x v="29"/>
    <n v="31491"/>
    <s v="Anticipo de servicios terrestres en japon"/>
    <d v="2025-10-12T00:00:00"/>
    <d v="2025-10-21T00:00:00"/>
    <s v="PKT"/>
    <x v="0"/>
    <s v="MXN"/>
    <n v="50702.400000000001"/>
    <n v="2433.7152000000001"/>
    <n v="2839.3344000000002"/>
    <n v="0"/>
    <n v="0"/>
    <n v="0"/>
    <s v="JTB Global Marketing &amp; Travel Inc."/>
    <s v="Japan"/>
    <x v="25"/>
    <x v="0"/>
    <n v="0"/>
  </r>
  <r>
    <x v="1"/>
    <x v="1"/>
    <n v="566"/>
    <x v="29"/>
    <n v="25057"/>
    <s v="Fee del banco por transferencia al hotel"/>
    <d v="2025-10-12T00:00:00"/>
    <d v="2025-10-15T00:00:00"/>
    <s v="HTL"/>
    <x v="4"/>
    <s v="MXN"/>
    <n v="306.76"/>
    <n v="14.72448"/>
    <n v="17.178560000000001"/>
    <n v="0"/>
    <n v="0"/>
    <n v="0"/>
    <s v="HOTEL THE MITSUI KYOTO"/>
    <s v="Japan"/>
    <x v="25"/>
    <x v="0"/>
    <n v="0"/>
  </r>
  <r>
    <x v="1"/>
    <x v="1"/>
    <n v="566"/>
    <x v="29"/>
    <n v="31491"/>
    <s v="Segundo pago por terrestres en Japon"/>
    <d v="2025-10-10T00:00:00"/>
    <d v="2025-10-20T00:00:00"/>
    <s v="PKT"/>
    <x v="0"/>
    <s v="MXN"/>
    <n v="50038.29"/>
    <n v="2401.8379199999999"/>
    <n v="2802.1442400000001"/>
    <n v="0"/>
    <n v="0"/>
    <n v="0"/>
    <s v="JTB Global Marketing &amp; Travel Inc."/>
    <s v="Japan"/>
    <x v="24"/>
    <x v="0"/>
    <n v="0"/>
  </r>
  <r>
    <x v="1"/>
    <x v="1"/>
    <n v="566"/>
    <x v="29"/>
    <n v="0"/>
    <s v="Utilidades del viaje"/>
    <d v="2025-10-07T00:00:00"/>
    <d v="2025-10-22T00:00:00"/>
    <s v="HPS"/>
    <x v="1"/>
    <s v="MXN"/>
    <n v="57855.14"/>
    <n v="2777.0467199999998"/>
    <n v="3239.8878399999999"/>
    <n v="57855.14"/>
    <n v="2777.0467199999998"/>
    <n v="3239.8878399999999"/>
    <s v="FEES"/>
    <n v="0"/>
    <x v="24"/>
    <x v="0"/>
    <n v="1"/>
  </r>
  <r>
    <x v="1"/>
    <x v="1"/>
    <n v="567"/>
    <x v="12"/>
    <n v="0"/>
    <s v="FEE EMISION"/>
    <d v="2025-08-22T00:00:00"/>
    <d v="2025-08-25T00:00:00"/>
    <s v="HPS"/>
    <x v="1"/>
    <s v="USD"/>
    <n v="35"/>
    <n v="30.099999999999998"/>
    <n v="35"/>
    <n v="35"/>
    <n v="30.099999999999998"/>
    <n v="35"/>
    <s v="FEES"/>
    <n v="0"/>
    <x v="11"/>
    <x v="0"/>
    <n v="1"/>
  </r>
  <r>
    <x v="1"/>
    <x v="1"/>
    <n v="567"/>
    <x v="12"/>
    <n v="28934"/>
    <s v="TE CARRETERO MARTINEZ ANDRES"/>
    <d v="2025-08-22T00:00:00"/>
    <d v="2025-08-25T00:00:00"/>
    <s v="VLO"/>
    <x v="2"/>
    <s v="USD"/>
    <n v="713.63"/>
    <n v="613.72180000000003"/>
    <n v="713.63"/>
    <n v="0"/>
    <n v="0"/>
    <n v="0"/>
    <s v="F1S USA"/>
    <s v="United States"/>
    <x v="11"/>
    <x v="0"/>
    <n v="0"/>
  </r>
  <r>
    <x v="1"/>
    <x v="1"/>
    <n v="567"/>
    <x v="12"/>
    <n v="28934"/>
    <s v="TE BERGER ALAZRAKI SERGIO"/>
    <d v="2025-08-22T00:00:00"/>
    <s v="0000-00-00"/>
    <s v="VLO"/>
    <x v="2"/>
    <s v="USD"/>
    <n v="934.13"/>
    <n v="803.35180000000003"/>
    <n v="934.13"/>
    <n v="0"/>
    <n v="0"/>
    <n v="0"/>
    <s v="F1S USA"/>
    <s v="United States"/>
    <x v="11"/>
    <x v="0"/>
    <n v="0"/>
  </r>
  <r>
    <x v="1"/>
    <x v="1"/>
    <n v="567"/>
    <x v="12"/>
    <n v="0"/>
    <s v="emision tkt"/>
    <d v="2025-08-22T00:00:00"/>
    <s v="0000-00-00"/>
    <s v="HPS"/>
    <x v="1"/>
    <s v="USD"/>
    <n v="35"/>
    <n v="30.099999999999998"/>
    <n v="35"/>
    <n v="35"/>
    <n v="30.099999999999998"/>
    <n v="35"/>
    <s v="FEES"/>
    <n v="0"/>
    <x v="11"/>
    <x v="0"/>
    <n v="1"/>
  </r>
  <r>
    <x v="1"/>
    <x v="1"/>
    <n v="568"/>
    <x v="35"/>
    <n v="30212"/>
    <s v="HOTEL"/>
    <d v="2025-04-10T00:00:00"/>
    <d v="2025-04-12T00:00:00"/>
    <s v="HTL"/>
    <x v="4"/>
    <s v="GPB"/>
    <n v="2700"/>
    <n v="3104.9999999999995"/>
    <n v="3618"/>
    <n v="178.74"/>
    <n v="205.55099999999999"/>
    <n v="239.51160000000002"/>
    <s v="THE MERRION HOTEL DUBLIN"/>
    <s v="Ireland"/>
    <x v="38"/>
    <x v="0"/>
    <n v="6.6200000000000009E-2"/>
  </r>
  <r>
    <x v="1"/>
    <x v="1"/>
    <n v="569"/>
    <x v="33"/>
    <n v="30215"/>
    <s v="Hospedaje, transporte y visitas turísticas"/>
    <d v="2025-08-31T00:00:00"/>
    <d v="2025-09-04T00:00:00"/>
    <s v="PKT"/>
    <x v="0"/>
    <s v="MXN"/>
    <n v="123600"/>
    <n v="5932.8"/>
    <n v="6921.6"/>
    <n v="13200"/>
    <n v="633.6"/>
    <n v="739.2"/>
    <s v="VIAJAR PARA DISFRUTAR"/>
    <s v="Mexico"/>
    <x v="19"/>
    <x v="0"/>
    <n v="0.10679611650485436"/>
  </r>
  <r>
    <x v="1"/>
    <x v="1"/>
    <n v="570"/>
    <x v="35"/>
    <n v="26593"/>
    <s v="hotel"/>
    <d v="2025-04-15T00:00:00"/>
    <d v="2025-04-18T00:00:00"/>
    <s v="HTL"/>
    <x v="4"/>
    <s v="GPB"/>
    <n v="2504"/>
    <n v="2879.6"/>
    <n v="3355.36"/>
    <n v="226.46"/>
    <n v="260.42899999999997"/>
    <n v="303.45640000000003"/>
    <s v="Rocco Forte the Balmoral"/>
    <s v="United Kingdom"/>
    <x v="2"/>
    <x v="0"/>
    <n v="9.0439297124600651E-2"/>
  </r>
  <r>
    <x v="1"/>
    <x v="1"/>
    <n v="571"/>
    <x v="33"/>
    <n v="23590"/>
    <s v="Vuelo Martin Orbea y Veronica Peyrelongue"/>
    <d v="2025-08-15T00:00:00"/>
    <d v="2025-08-20T00:00:00"/>
    <s v="VLO"/>
    <x v="2"/>
    <s v="MXN"/>
    <n v="11942"/>
    <n v="573.21600000000001"/>
    <n v="668.75200000000007"/>
    <n v="84"/>
    <n v="4.032"/>
    <n v="4.7039999999999997"/>
    <s v="AEROMÉXICO"/>
    <s v="Mexico"/>
    <x v="53"/>
    <x v="0"/>
    <n v="7.0339976553341135E-3"/>
  </r>
  <r>
    <x v="1"/>
    <x v="1"/>
    <n v="572"/>
    <x v="22"/>
    <n v="27801"/>
    <s v="PENINSULA PARIS"/>
    <d v="2025-05-26T00:00:00"/>
    <d v="2025-05-27T00:00:00"/>
    <s v="HTL"/>
    <x v="4"/>
    <s v="USD"/>
    <n v="1871"/>
    <n v="1609.06"/>
    <n v="1871"/>
    <n v="147.99"/>
    <n v="127.2714"/>
    <n v="147.99"/>
    <s v="THE PENINSULA PARIS"/>
    <s v="France"/>
    <x v="13"/>
    <x v="0"/>
    <n v="7.9096739711384298E-2"/>
  </r>
  <r>
    <x v="1"/>
    <x v="1"/>
    <n v="572"/>
    <x v="22"/>
    <n v="27801"/>
    <s v="PENINSULA PARIS"/>
    <d v="2025-06-11T00:00:00"/>
    <d v="2025-06-15T00:00:00"/>
    <s v="HTL"/>
    <x v="4"/>
    <s v="USD"/>
    <n v="8234.09"/>
    <n v="7081.3173999999999"/>
    <n v="8234.09"/>
    <n v="671.35"/>
    <n v="577.36099999999999"/>
    <n v="671.35"/>
    <s v="THE PENINSULA PARIS"/>
    <s v="France"/>
    <x v="15"/>
    <x v="0"/>
    <n v="8.1532992716863678E-2"/>
  </r>
  <r>
    <x v="1"/>
    <x v="1"/>
    <n v="573"/>
    <x v="22"/>
    <n v="30264"/>
    <s v="LEONARDO MUNICH OLYMPIAPARK"/>
    <d v="2025-05-30T00:00:00"/>
    <d v="2025-06-02T00:00:00"/>
    <s v="HTL"/>
    <x v="4"/>
    <s v="USD"/>
    <n v="1667"/>
    <n v="1433.62"/>
    <n v="1667"/>
    <n v="167.32"/>
    <n v="143.89519999999999"/>
    <n v="167.32"/>
    <s v="LEONARDO HOTEL MUNICH CITY OLYMPIAPARK"/>
    <s v="Germany"/>
    <x v="13"/>
    <x v="0"/>
    <n v="0.10037192561487703"/>
  </r>
  <r>
    <x v="1"/>
    <x v="1"/>
    <n v="573"/>
    <x v="22"/>
    <n v="30264"/>
    <s v="LEONARDO MUNICH OLYMPIAPARK"/>
    <d v="2025-05-30T00:00:00"/>
    <d v="2025-06-02T00:00:00"/>
    <s v="HTL"/>
    <x v="4"/>
    <s v="USD"/>
    <n v="1667"/>
    <n v="1433.62"/>
    <n v="1667"/>
    <n v="167.32"/>
    <n v="143.89519999999999"/>
    <n v="167.32"/>
    <s v="LEONARDO HOTEL MUNICH CITY OLYMPIAPARK"/>
    <s v="Germany"/>
    <x v="13"/>
    <x v="0"/>
    <n v="0.10037192561487703"/>
  </r>
  <r>
    <x v="1"/>
    <x v="1"/>
    <n v="573"/>
    <x v="22"/>
    <n v="30264"/>
    <s v="LEONARDO MUNICH OLYMPIAPARK"/>
    <d v="2025-05-30T00:00:00"/>
    <d v="2025-06-02T00:00:00"/>
    <s v="HTL"/>
    <x v="4"/>
    <s v="USD"/>
    <n v="1667"/>
    <n v="1433.62"/>
    <n v="1667"/>
    <n v="167.32"/>
    <n v="143.89519999999999"/>
    <n v="167.32"/>
    <s v="LEONARDO HOTEL MUNICH CITY OLYMPIAPARK"/>
    <s v="Germany"/>
    <x v="13"/>
    <x v="0"/>
    <n v="0.10037192561487703"/>
  </r>
  <r>
    <x v="1"/>
    <x v="1"/>
    <n v="573"/>
    <x v="22"/>
    <n v="30264"/>
    <s v="LEONARDO MUNICH OLYMPIAPARK"/>
    <d v="2025-05-30T00:00:00"/>
    <d v="2025-06-02T00:00:00"/>
    <s v="HTL"/>
    <x v="4"/>
    <s v="USD"/>
    <n v="1667"/>
    <n v="1433.62"/>
    <n v="1667"/>
    <n v="167.32"/>
    <n v="143.89519999999999"/>
    <n v="167.32"/>
    <s v="LEONARDO HOTEL MUNICH CITY OLYMPIAPARK"/>
    <s v="Germany"/>
    <x v="13"/>
    <x v="0"/>
    <n v="0.10037192561487703"/>
  </r>
  <r>
    <x v="1"/>
    <x v="1"/>
    <n v="574"/>
    <x v="16"/>
    <n v="27301"/>
    <s v="MEX/JFK/MEX - Sergio Berger"/>
    <d v="2025-12-05T00:00:00"/>
    <d v="2025-12-10T00:00:00"/>
    <s v="VLO"/>
    <x v="2"/>
    <s v="USD"/>
    <n v="1892.05"/>
    <n v="1627.163"/>
    <n v="1892.05"/>
    <n v="0"/>
    <n v="0"/>
    <n v="0"/>
    <s v="TURISMO EX MAR, S.A. DE C.V."/>
    <s v="Mexico"/>
    <x v="10"/>
    <x v="0"/>
    <n v="0"/>
  </r>
  <r>
    <x v="1"/>
    <x v="1"/>
    <n v="574"/>
    <x v="16"/>
    <n v="27301"/>
    <s v="MEX/JFK/MEX - Andres Carretero"/>
    <d v="2025-12-05T00:00:00"/>
    <d v="2025-12-10T00:00:00"/>
    <s v="VLO"/>
    <x v="2"/>
    <s v="USD"/>
    <n v="1892.04"/>
    <n v="1627.1543999999999"/>
    <n v="1892.04"/>
    <n v="0"/>
    <n v="0"/>
    <n v="0"/>
    <s v="TURISMO EX MAR, S.A. DE C.V."/>
    <s v="Mexico"/>
    <x v="10"/>
    <x v="0"/>
    <n v="0"/>
  </r>
  <r>
    <x v="1"/>
    <x v="1"/>
    <n v="574"/>
    <x v="16"/>
    <n v="0"/>
    <s v="Fee de emisión FTXAXK"/>
    <d v="2025-12-05T00:00:00"/>
    <d v="2025-12-10T00:00:00"/>
    <s v="HPS"/>
    <x v="1"/>
    <s v="USD"/>
    <n v="70"/>
    <n v="60.199999999999996"/>
    <n v="70"/>
    <n v="70"/>
    <n v="60.199999999999996"/>
    <n v="70"/>
    <s v="FEES"/>
    <n v="0"/>
    <x v="10"/>
    <x v="0"/>
    <n v="1"/>
  </r>
  <r>
    <x v="1"/>
    <x v="1"/>
    <n v="575"/>
    <x v="16"/>
    <n v="24009"/>
    <s v="Hospedaje"/>
    <d v="2025-08-14T00:00:00"/>
    <d v="2025-08-18T00:00:00"/>
    <s v="HTL"/>
    <x v="4"/>
    <s v="USD"/>
    <n v="5357.86"/>
    <n v="4607.7595999999994"/>
    <n v="5357.86"/>
    <n v="582.79999999999995"/>
    <n v="501.20799999999997"/>
    <n v="582.79999999999995"/>
    <s v="THE SURREY A CORINTHIA HOTEL"/>
    <s v="United States"/>
    <x v="53"/>
    <x v="0"/>
    <n v="0.10877477201718597"/>
  </r>
  <r>
    <x v="1"/>
    <x v="1"/>
    <n v="575"/>
    <x v="16"/>
    <n v="24443"/>
    <s v="Hospedaje"/>
    <d v="2025-07-26T00:00:00"/>
    <d v="2025-08-03T00:00:00"/>
    <s v="HTL"/>
    <x v="4"/>
    <s v="USD"/>
    <n v="11220"/>
    <n v="9649.2000000000007"/>
    <n v="11220"/>
    <n v="1122"/>
    <n v="964.92"/>
    <n v="1122"/>
    <s v="FOUR SEASONS HOTEL AT THE SURF CLUB, SURFSIDE, FLORIDA"/>
    <s v="United States"/>
    <x v="8"/>
    <x v="0"/>
    <n v="0.1"/>
  </r>
  <r>
    <x v="1"/>
    <x v="1"/>
    <n v="575"/>
    <x v="16"/>
    <n v="24443"/>
    <s v="Hospedaje"/>
    <d v="2025-08-03T00:00:00"/>
    <d v="2025-08-06T00:00:00"/>
    <s v="HTL"/>
    <x v="4"/>
    <s v="USD"/>
    <n v="4455"/>
    <n v="3831.2999999999997"/>
    <n v="4455"/>
    <n v="445.5"/>
    <n v="383.13"/>
    <n v="445.5"/>
    <s v="FOUR SEASONS HOTEL AT THE SURF CLUB, SURFSIDE, FLORIDA"/>
    <s v="United States"/>
    <x v="45"/>
    <x v="0"/>
    <n v="0.1"/>
  </r>
  <r>
    <x v="1"/>
    <x v="1"/>
    <n v="576"/>
    <x v="16"/>
    <n v="25374"/>
    <s v="Hospedaje"/>
    <d v="2025-09-02T00:00:00"/>
    <d v="2025-09-04T00:00:00"/>
    <s v="HTL"/>
    <x v="4"/>
    <s v="USD"/>
    <n v="8793.75"/>
    <n v="7562.625"/>
    <n v="8793.75"/>
    <n v="320.60000000000002"/>
    <n v="275.71600000000001"/>
    <n v="320.60000000000002"/>
    <s v="HECKFIELD PLACE"/>
    <s v="United Kingdom"/>
    <x v="19"/>
    <x v="0"/>
    <n v="3.6457711442786075E-2"/>
  </r>
  <r>
    <x v="1"/>
    <x v="1"/>
    <n v="576"/>
    <x v="16"/>
    <n v="25780"/>
    <s v="Traslado Connaught - Heckfield Place"/>
    <d v="2025-09-02T00:00:00"/>
    <d v="2025-09-02T00:00:00"/>
    <s v="TRF"/>
    <x v="5"/>
    <s v="USD"/>
    <n v="483.76"/>
    <n v="416.03359999999998"/>
    <n v="483.76"/>
    <n v="73.319999999999993"/>
    <n v="63.055199999999992"/>
    <n v="73.319999999999993"/>
    <s v="ROLZO"/>
    <s v="United Kingdom"/>
    <x v="19"/>
    <x v="0"/>
    <n v="0.15156275839259137"/>
  </r>
  <r>
    <x v="1"/>
    <x v="1"/>
    <n v="576"/>
    <x v="16"/>
    <n v="25780"/>
    <s v="Traslado Heckfield Place a Connaught"/>
    <d v="2025-09-04T00:00:00"/>
    <d v="2025-09-04T00:00:00"/>
    <s v="TRF"/>
    <x v="5"/>
    <s v="USD"/>
    <n v="483.76"/>
    <n v="416.03359999999998"/>
    <n v="483.76"/>
    <n v="73.319999999999993"/>
    <n v="63.055199999999992"/>
    <n v="73.319999999999993"/>
    <s v="ROLZO"/>
    <s v="United Kingdom"/>
    <x v="19"/>
    <x v="0"/>
    <n v="0.15156275839259137"/>
  </r>
  <r>
    <x v="1"/>
    <x v="1"/>
    <n v="576"/>
    <x v="16"/>
    <n v="25780"/>
    <s v="Traslado The Connaught - Alexandra Palace"/>
    <d v="2025-09-05T00:00:00"/>
    <d v="2025-09-05T00:00:00"/>
    <s v="TRF"/>
    <x v="5"/>
    <s v="USD"/>
    <n v="205.79"/>
    <n v="176.9794"/>
    <n v="205.79"/>
    <n v="31.57"/>
    <n v="27.150199999999998"/>
    <n v="31.57"/>
    <s v="ROLZO"/>
    <s v="United Kingdom"/>
    <x v="19"/>
    <x v="0"/>
    <n v="0.15340881481121532"/>
  </r>
  <r>
    <x v="1"/>
    <x v="1"/>
    <n v="576"/>
    <x v="16"/>
    <n v="25780"/>
    <s v="Traslado CN - LHR"/>
    <d v="2025-09-02T00:00:00"/>
    <d v="2025-09-05T00:00:00"/>
    <s v="TRF"/>
    <x v="5"/>
    <s v="USD"/>
    <n v="238.98"/>
    <n v="205.52279999999999"/>
    <n v="238.98"/>
    <n v="36.659999999999997"/>
    <n v="31.527599999999996"/>
    <n v="36.659999999999997"/>
    <s v="ROLZO"/>
    <s v="United Kingdom"/>
    <x v="19"/>
    <x v="0"/>
    <n v="0.15340195832287221"/>
  </r>
  <r>
    <x v="1"/>
    <x v="1"/>
    <n v="576"/>
    <x v="16"/>
    <n v="25780"/>
    <s v="Traslado CN - WMB - CN"/>
    <d v="2025-09-04T00:00:00"/>
    <d v="2025-09-04T00:00:00"/>
    <s v="TRF"/>
    <x v="5"/>
    <s v="USD"/>
    <n v="477.96"/>
    <n v="411.04559999999998"/>
    <n v="477.96"/>
    <n v="73.319999999999993"/>
    <n v="63.055199999999992"/>
    <n v="73.319999999999993"/>
    <s v="ROLZO"/>
    <s v="United Kingdom"/>
    <x v="19"/>
    <x v="0"/>
    <n v="0.15340195832287221"/>
  </r>
  <r>
    <x v="1"/>
    <x v="1"/>
    <n v="577"/>
    <x v="38"/>
    <n v="28934"/>
    <s v="TE FERNANDEZ LATORRE LUCIA"/>
    <d v="2025-09-04T00:00:00"/>
    <s v="0000-00-00"/>
    <s v="VLO"/>
    <x v="2"/>
    <s v="USD"/>
    <n v="2932.43"/>
    <n v="2521.8897999999999"/>
    <n v="2932.43"/>
    <n v="52.6"/>
    <n v="45.235999999999997"/>
    <n v="52.6"/>
    <s v="F1S USA"/>
    <s v="United States"/>
    <x v="19"/>
    <x v="0"/>
    <n v="1.7937342067841349E-2"/>
  </r>
  <r>
    <x v="1"/>
    <x v="1"/>
    <n v="577"/>
    <x v="38"/>
    <n v="28934"/>
    <s v="TE PIETRINI ZAPATA ANA PATRICIA"/>
    <d v="2025-09-04T00:00:00"/>
    <s v="0000-00-00"/>
    <s v="VLO"/>
    <x v="2"/>
    <s v="USD"/>
    <n v="2932.43"/>
    <n v="2521.8897999999999"/>
    <n v="2932.43"/>
    <n v="52.6"/>
    <n v="45.235999999999997"/>
    <n v="52.6"/>
    <s v="F1S USA"/>
    <s v="United States"/>
    <x v="19"/>
    <x v="0"/>
    <n v="1.7937342067841349E-2"/>
  </r>
  <r>
    <x v="1"/>
    <x v="1"/>
    <n v="577"/>
    <x v="38"/>
    <n v="28934"/>
    <s v="ME FERNANDEZ LATORRE LUCIA"/>
    <d v="2025-08-01T00:00:00"/>
    <s v="0000-00-00"/>
    <s v="VLO"/>
    <x v="2"/>
    <s v="USD"/>
    <n v="50"/>
    <n v="43"/>
    <n v="50"/>
    <n v="0"/>
    <n v="0"/>
    <n v="0"/>
    <s v="F1S USA"/>
    <s v="United States"/>
    <x v="9"/>
    <x v="0"/>
    <n v="0"/>
  </r>
  <r>
    <x v="1"/>
    <x v="1"/>
    <n v="577"/>
    <x v="38"/>
    <n v="28934"/>
    <s v="ME PIETRINI ZAPATA ANA PATRICIA"/>
    <d v="2025-08-01T00:00:00"/>
    <s v="0000-00-00"/>
    <s v="VLO"/>
    <x v="2"/>
    <s v="USD"/>
    <n v="50"/>
    <n v="43"/>
    <n v="50"/>
    <n v="0"/>
    <n v="0"/>
    <n v="0"/>
    <s v="F1S USA"/>
    <s v="United States"/>
    <x v="9"/>
    <x v="0"/>
    <n v="0"/>
  </r>
  <r>
    <x v="1"/>
    <x v="1"/>
    <n v="577"/>
    <x v="38"/>
    <n v="28934"/>
    <s v="TE PIETRINI ZAPATA FRANCISCO JAVIER"/>
    <d v="2025-09-08T00:00:00"/>
    <s v="0000-00-00"/>
    <s v="VLO"/>
    <x v="2"/>
    <s v="USD"/>
    <n v="2932.43"/>
    <n v="2521.8897999999999"/>
    <n v="2932.43"/>
    <n v="52.6"/>
    <n v="45.235999999999997"/>
    <n v="52.6"/>
    <s v="F1S USA"/>
    <s v="United States"/>
    <x v="27"/>
    <x v="0"/>
    <n v="1.7937342067841349E-2"/>
  </r>
  <r>
    <x v="1"/>
    <x v="1"/>
    <n v="577"/>
    <x v="38"/>
    <n v="28934"/>
    <s v="ME PIETRINI ZAPATA FRANCISCO JAVIER"/>
    <d v="2025-08-01T00:00:00"/>
    <s v="0000-00-00"/>
    <s v="VLO"/>
    <x v="2"/>
    <s v="USD"/>
    <n v="50"/>
    <n v="43"/>
    <n v="50"/>
    <n v="0"/>
    <n v="0"/>
    <n v="0"/>
    <s v="F1S USA"/>
    <s v="United States"/>
    <x v="9"/>
    <x v="0"/>
    <n v="0"/>
  </r>
  <r>
    <x v="1"/>
    <x v="1"/>
    <n v="577"/>
    <x v="38"/>
    <n v="28934"/>
    <s v="TE PIETRINI ZAPATA FRANCISCO JAVIER"/>
    <d v="2025-09-08T00:00:00"/>
    <s v="0000-00-00"/>
    <s v="VLO"/>
    <x v="2"/>
    <s v="USD"/>
    <n v="0"/>
    <n v="0"/>
    <n v="0"/>
    <n v="0"/>
    <n v="0"/>
    <n v="0"/>
    <s v="F1S USA"/>
    <s v="United States"/>
    <x v="27"/>
    <x v="0"/>
    <s v="0"/>
  </r>
  <r>
    <x v="1"/>
    <x v="1"/>
    <n v="577"/>
    <x v="38"/>
    <n v="28934"/>
    <s v="TE PIETRINI Y LEON FRANCISCO JAVIER"/>
    <d v="2025-09-02T00:00:00"/>
    <s v="0000-00-00"/>
    <s v="VLO"/>
    <x v="2"/>
    <s v="USD"/>
    <n v="4879.33"/>
    <n v="4196.2237999999998"/>
    <n v="4879.33"/>
    <n v="90.04"/>
    <n v="77.434400000000011"/>
    <n v="90.04"/>
    <s v="F1S USA"/>
    <s v="United States"/>
    <x v="19"/>
    <x v="0"/>
    <n v="1.845335322677499E-2"/>
  </r>
  <r>
    <x v="1"/>
    <x v="1"/>
    <n v="577"/>
    <x v="38"/>
    <n v="28934"/>
    <s v="TE ZAPATA OSCOZ ANA PATRICIA AMELIA"/>
    <d v="2025-09-02T00:00:00"/>
    <s v="0000-00-00"/>
    <s v="VLO"/>
    <x v="2"/>
    <s v="USD"/>
    <n v="4879.33"/>
    <n v="4196.2237999999998"/>
    <n v="4879.33"/>
    <n v="90.04"/>
    <n v="77.434400000000011"/>
    <n v="90.04"/>
    <s v="F1S USA"/>
    <s v="United States"/>
    <x v="19"/>
    <x v="0"/>
    <n v="1.845335322677499E-2"/>
  </r>
  <r>
    <x v="1"/>
    <x v="1"/>
    <n v="577"/>
    <x v="38"/>
    <n v="29081"/>
    <s v="RESERVACION HOTEL"/>
    <d v="2025-08-04T00:00:00"/>
    <d v="2025-08-08T00:00:00"/>
    <s v="HTL"/>
    <x v="4"/>
    <s v="USD"/>
    <n v="1299"/>
    <n v="1117.1399999999999"/>
    <n v="1299"/>
    <n v="433.48"/>
    <n v="372.7928"/>
    <n v="433.48"/>
    <s v="PARK LANE HOTEL NEW YORK"/>
    <s v="United States"/>
    <x v="45"/>
    <x v="0"/>
    <n v="0.33370284834488068"/>
  </r>
  <r>
    <x v="1"/>
    <x v="1"/>
    <n v="577"/>
    <x v="38"/>
    <n v="29081"/>
    <s v="RESERVACION HOTEL"/>
    <d v="2025-08-04T00:00:00"/>
    <d v="2025-08-08T00:00:00"/>
    <s v="HTL"/>
    <x v="4"/>
    <s v="USD"/>
    <n v="1299"/>
    <n v="1117.1399999999999"/>
    <n v="1299"/>
    <n v="433.48"/>
    <n v="372.7928"/>
    <n v="433.48"/>
    <s v="PARK LANE HOTEL NEW YORK"/>
    <s v="United States"/>
    <x v="45"/>
    <x v="0"/>
    <n v="0.33370284834488068"/>
  </r>
  <r>
    <x v="1"/>
    <x v="1"/>
    <n v="577"/>
    <x v="38"/>
    <n v="29081"/>
    <s v="TERCERA RESERVA"/>
    <d v="2025-08-02T00:00:00"/>
    <d v="2025-08-09T00:00:00"/>
    <s v="HTL"/>
    <x v="4"/>
    <s v="USD"/>
    <n v="1039.2"/>
    <n v="893.71199999999999"/>
    <n v="1039.2"/>
    <n v="668.75"/>
    <n v="575.125"/>
    <n v="668.75"/>
    <s v="PARK LANE HOTEL NEW YORK"/>
    <s v="United States"/>
    <x v="9"/>
    <x v="0"/>
    <n v="0.64352386451116239"/>
  </r>
  <r>
    <x v="1"/>
    <x v="1"/>
    <n v="577"/>
    <x v="38"/>
    <n v="0"/>
    <s v="SE COMPRARON 5 BOLETOS SE COBRARON 35C/U TOTAL 175 USD"/>
    <d v="2025-08-01T00:00:00"/>
    <d v="2025-08-09T00:00:00"/>
    <s v="HPS"/>
    <x v="1"/>
    <s v="USD"/>
    <n v="210"/>
    <n v="180.6"/>
    <n v="210"/>
    <n v="210"/>
    <n v="180.6"/>
    <n v="210"/>
    <s v="FEES"/>
    <n v="0"/>
    <x v="9"/>
    <x v="0"/>
    <n v="1"/>
  </r>
  <r>
    <x v="1"/>
    <x v="1"/>
    <n v="578"/>
    <x v="16"/>
    <n v="28934"/>
    <s v="TE DE LA ROSA FELDMAN ALEXANDRA"/>
    <d v="2025-08-19T00:00:00"/>
    <d v="2025-09-16T00:00:00"/>
    <s v="VLO"/>
    <x v="2"/>
    <s v="USD"/>
    <n v="4562.22"/>
    <n v="3923.5092"/>
    <n v="4562.22"/>
    <n v="0"/>
    <n v="0"/>
    <n v="0"/>
    <s v="F1S USA"/>
    <s v="United States"/>
    <x v="11"/>
    <x v="0"/>
    <n v="0"/>
  </r>
  <r>
    <x v="1"/>
    <x v="1"/>
    <n v="578"/>
    <x v="16"/>
    <n v="0"/>
    <s v="Fee de emisión HTMWUB"/>
    <d v="2025-08-19T00:00:00"/>
    <d v="2025-09-16T00:00:00"/>
    <s v="HPS"/>
    <x v="1"/>
    <s v="USD"/>
    <n v="50"/>
    <n v="43"/>
    <n v="50"/>
    <n v="50"/>
    <n v="43"/>
    <n v="50"/>
    <s v="FEES"/>
    <n v="0"/>
    <x v="11"/>
    <x v="0"/>
    <n v="1"/>
  </r>
  <r>
    <x v="1"/>
    <x v="1"/>
    <n v="579"/>
    <x v="16"/>
    <n v="28934"/>
    <s v="TE VAINER MOISES"/>
    <d v="2025-09-12T00:00:00"/>
    <d v="2025-12-15T00:00:00"/>
    <s v="VLO"/>
    <x v="2"/>
    <s v="USD"/>
    <n v="2808.54"/>
    <n v="2415.3444"/>
    <n v="2808.54"/>
    <n v="0"/>
    <n v="0"/>
    <n v="0"/>
    <s v="F1S USA"/>
    <s v="United States"/>
    <x v="27"/>
    <x v="0"/>
    <n v="0"/>
  </r>
  <r>
    <x v="1"/>
    <x v="1"/>
    <n v="579"/>
    <x v="16"/>
    <n v="28934"/>
    <s v="Revisado de boleto"/>
    <d v="2025-09-12T00:00:00"/>
    <d v="2025-12-15T00:00:00"/>
    <s v="VLO"/>
    <x v="2"/>
    <s v="USD"/>
    <n v="182.39"/>
    <n v="156.85539999999997"/>
    <n v="182.39"/>
    <n v="0"/>
    <n v="0"/>
    <n v="0"/>
    <s v="F1S USA"/>
    <s v="United States"/>
    <x v="27"/>
    <x v="0"/>
    <n v="0"/>
  </r>
  <r>
    <x v="1"/>
    <x v="1"/>
    <n v="579"/>
    <x v="16"/>
    <n v="0"/>
    <s v="Fee de emisión LTGHCP"/>
    <d v="2025-09-14T00:00:00"/>
    <d v="2026-02-19T00:00:00"/>
    <s v="HPS"/>
    <x v="1"/>
    <s v="USD"/>
    <n v="35"/>
    <n v="30.099999999999998"/>
    <n v="35"/>
    <n v="35"/>
    <n v="30.099999999999998"/>
    <n v="35"/>
    <s v="FEES"/>
    <n v="0"/>
    <x v="51"/>
    <x v="0"/>
    <n v="1"/>
  </r>
  <r>
    <x v="1"/>
    <x v="1"/>
    <n v="579"/>
    <x v="16"/>
    <n v="28934"/>
    <s v="Revisado"/>
    <d v="2025-09-14T00:00:00"/>
    <d v="2026-02-19T00:00:00"/>
    <s v="VLO"/>
    <x v="2"/>
    <s v="USD"/>
    <n v="213.6"/>
    <n v="183.696"/>
    <n v="213.6"/>
    <n v="0"/>
    <n v="0"/>
    <n v="0"/>
    <s v="F1S USA"/>
    <s v="United States"/>
    <x v="51"/>
    <x v="0"/>
    <n v="0"/>
  </r>
  <r>
    <x v="1"/>
    <x v="1"/>
    <n v="579"/>
    <x v="16"/>
    <n v="28934"/>
    <s v="Revisado"/>
    <d v="2025-09-14T00:00:00"/>
    <d v="2026-02-19T00:00:00"/>
    <s v="VLO"/>
    <x v="2"/>
    <s v="USD"/>
    <n v="0"/>
    <n v="0"/>
    <n v="0"/>
    <n v="0"/>
    <n v="0"/>
    <n v="0"/>
    <s v="F1S USA"/>
    <s v="United States"/>
    <x v="51"/>
    <x v="0"/>
    <s v="0"/>
  </r>
  <r>
    <x v="1"/>
    <x v="1"/>
    <n v="579"/>
    <x v="16"/>
    <n v="0"/>
    <s v="Fee de emisión LTGHCP"/>
    <d v="2025-09-14T00:00:00"/>
    <d v="2026-02-19T00:00:00"/>
    <s v="HPS"/>
    <x v="1"/>
    <s v="USD"/>
    <n v="35"/>
    <n v="30.099999999999998"/>
    <n v="35"/>
    <n v="35"/>
    <n v="30.099999999999998"/>
    <n v="35"/>
    <s v="FEES"/>
    <n v="0"/>
    <x v="51"/>
    <x v="0"/>
    <n v="1"/>
  </r>
  <r>
    <x v="1"/>
    <x v="1"/>
    <n v="580"/>
    <x v="16"/>
    <n v="28934"/>
    <s v="BOLETO AEREO CARAZA CAMPOS BARRENECHEA LAURA ANTONIA"/>
    <d v="2025-11-09T00:00:00"/>
    <d v="2025-11-15T00:00:00"/>
    <s v="VLO"/>
    <x v="2"/>
    <s v="USD"/>
    <n v="691.7"/>
    <n v="594.86200000000008"/>
    <n v="691.7"/>
    <n v="0"/>
    <n v="0"/>
    <n v="0"/>
    <s v="F1S USA"/>
    <s v="United States"/>
    <x v="17"/>
    <x v="0"/>
    <n v="0"/>
  </r>
  <r>
    <x v="1"/>
    <x v="1"/>
    <n v="580"/>
    <x v="16"/>
    <n v="28934"/>
    <s v="ASIENTO CARAZA CAMPOS BARRENECHEA LAURA ANTONIA"/>
    <d v="2025-11-09T00:00:00"/>
    <d v="2025-11-15T00:00:00"/>
    <s v="VLO"/>
    <x v="2"/>
    <s v="USD"/>
    <n v="37.4"/>
    <n v="32.164000000000001"/>
    <n v="37.4"/>
    <n v="0"/>
    <n v="0"/>
    <n v="0"/>
    <s v="F1S USA"/>
    <s v="United States"/>
    <x v="17"/>
    <x v="0"/>
    <n v="0"/>
  </r>
  <r>
    <x v="1"/>
    <x v="1"/>
    <n v="580"/>
    <x v="16"/>
    <n v="0"/>
    <s v="Fee de Emisión de Boleto Aereo"/>
    <d v="2025-09-15T00:00:00"/>
    <d v="2025-10-27T00:00:00"/>
    <s v="HPS"/>
    <x v="1"/>
    <s v="USD"/>
    <n v="35"/>
    <n v="30.099999999999998"/>
    <n v="35"/>
    <n v="35"/>
    <n v="30.099999999999998"/>
    <n v="35"/>
    <s v="FEES"/>
    <n v="0"/>
    <x v="51"/>
    <x v="0"/>
    <n v="1"/>
  </r>
  <r>
    <x v="1"/>
    <x v="1"/>
    <n v="580"/>
    <x v="16"/>
    <n v="0"/>
    <s v="Fee de Cambio de Boleto Aereo"/>
    <d v="2025-09-15T00:00:00"/>
    <d v="2025-10-27T00:00:00"/>
    <s v="HPS"/>
    <x v="1"/>
    <s v="USD"/>
    <n v="35"/>
    <n v="30.099999999999998"/>
    <n v="35"/>
    <n v="35"/>
    <n v="30.099999999999998"/>
    <n v="35"/>
    <s v="FEES"/>
    <n v="0"/>
    <x v="51"/>
    <x v="0"/>
    <n v="1"/>
  </r>
  <r>
    <x v="1"/>
    <x v="1"/>
    <n v="581"/>
    <x v="37"/>
    <n v="30306"/>
    <s v="Hospedaje Banyan Tree Veya Valle de Guadalupe"/>
    <d v="2025-08-15T00:00:00"/>
    <d v="2025-08-17T00:00:00"/>
    <s v="HTL"/>
    <x v="4"/>
    <s v="USD"/>
    <n v="1917.44"/>
    <n v="1648.9983999999999"/>
    <n v="1917.44"/>
    <n v="211.22"/>
    <n v="181.64920000000001"/>
    <n v="211.22"/>
    <s v="Banyan Tree Veya Valle de Guadalupe"/>
    <s v="Mexico"/>
    <x v="53"/>
    <x v="0"/>
    <n v="0.11015729305740987"/>
  </r>
  <r>
    <x v="1"/>
    <x v="1"/>
    <n v="582"/>
    <x v="23"/>
    <n v="27589"/>
    <s v="CASA MONTI 7-8 SEPT"/>
    <d v="2025-09-07T00:00:00"/>
    <d v="2025-09-08T00:00:00"/>
    <s v="HTL"/>
    <x v="4"/>
    <s v="EUR"/>
    <n v="870.06"/>
    <n v="870.06"/>
    <n v="1009.2695999999999"/>
    <n v="79.06"/>
    <n v="79.06"/>
    <n v="91.709599999999995"/>
    <s v="HOTEL CASA MONTI ROMA"/>
    <s v="Italy"/>
    <x v="27"/>
    <x v="0"/>
    <n v="9.0867296508286788E-2"/>
  </r>
  <r>
    <x v="1"/>
    <x v="1"/>
    <n v="582"/>
    <x v="23"/>
    <n v="24241"/>
    <s v="HOTEL SAVOY FLORENCE 8-10 SEPT"/>
    <d v="2025-09-08T00:00:00"/>
    <d v="2025-09-10T00:00:00"/>
    <s v="HTL"/>
    <x v="4"/>
    <s v="EUR"/>
    <n v="2970"/>
    <n v="2970"/>
    <n v="3445.2"/>
    <n v="324"/>
    <n v="324"/>
    <n v="375.84"/>
    <s v="HOTEL SAVOY"/>
    <s v="Italy"/>
    <x v="27"/>
    <x v="0"/>
    <n v="0.10909090909090909"/>
  </r>
  <r>
    <x v="1"/>
    <x v="1"/>
    <n v="582"/>
    <x v="23"/>
    <n v="30301"/>
    <s v="BORGO SANTO PIETRO 10-11 SEPT"/>
    <d v="2025-09-10T00:00:00"/>
    <d v="2025-09-11T00:00:00"/>
    <s v="HTL"/>
    <x v="4"/>
    <s v="EUR"/>
    <n v="2760"/>
    <n v="2760"/>
    <n v="3201.6"/>
    <n v="250.91"/>
    <n v="250.91"/>
    <n v="291.05559999999997"/>
    <s v="BORGO SANTO PIETRO"/>
    <s v="Italy"/>
    <x v="27"/>
    <x v="0"/>
    <n v="9.0909420289855061E-2"/>
  </r>
  <r>
    <x v="1"/>
    <x v="1"/>
    <n v="582"/>
    <x v="23"/>
    <n v="30303"/>
    <s v="CASTELLO DI CASOLE 11-13 SEPT"/>
    <d v="2025-09-11T00:00:00"/>
    <d v="2025-09-13T00:00:00"/>
    <s v="HTL"/>
    <x v="4"/>
    <s v="EUR"/>
    <n v="3870"/>
    <n v="3870"/>
    <n v="4489.2"/>
    <n v="510"/>
    <n v="510"/>
    <n v="591.59999999999991"/>
    <s v="CASTELLO DI CASOLE, A BELMOND HOTEL, TUSCANY"/>
    <s v="Italy"/>
    <x v="27"/>
    <x v="0"/>
    <n v="0.13178294573643409"/>
  </r>
  <r>
    <x v="1"/>
    <x v="1"/>
    <n v="582"/>
    <x v="23"/>
    <n v="30302"/>
    <s v="CASTELLO DI VICARELLO 13-15 SEPT"/>
    <d v="2025-09-13T00:00:00"/>
    <d v="2025-09-15T00:00:00"/>
    <s v="HTL"/>
    <x v="4"/>
    <s v="EUR"/>
    <n v="5160"/>
    <n v="5160"/>
    <n v="5985.5999999999995"/>
    <n v="469.1"/>
    <n v="469.1"/>
    <n v="544.15599999999995"/>
    <s v="CASTELLO DI VICARELLO"/>
    <s v="Italy"/>
    <x v="27"/>
    <x v="0"/>
    <n v="9.0910852713178295E-2"/>
  </r>
  <r>
    <x v="1"/>
    <x v="1"/>
    <n v="582"/>
    <x v="23"/>
    <n v="27589"/>
    <s v="CASA MONTI 15-18 SEPT"/>
    <d v="2025-09-15T00:00:00"/>
    <d v="2025-09-18T00:00:00"/>
    <s v="HTL"/>
    <x v="4"/>
    <s v="EUR"/>
    <n v="3360"/>
    <n v="3360"/>
    <n v="3897.6"/>
    <n v="306"/>
    <n v="306"/>
    <n v="354.96"/>
    <s v="HOTEL CASA MONTI ROMA"/>
    <s v="Italy"/>
    <x v="51"/>
    <x v="0"/>
    <n v="9.1071428571428567E-2"/>
  </r>
  <r>
    <x v="1"/>
    <x v="1"/>
    <n v="582"/>
    <x v="23"/>
    <n v="23401"/>
    <s v="TOURS &amp; TRASLADOS PRIVILEGE ITALIA"/>
    <d v="2025-09-07T00:00:00"/>
    <d v="2025-09-18T00:00:00"/>
    <s v="PKT"/>
    <x v="0"/>
    <s v="EUR"/>
    <n v="7771"/>
    <n v="7771"/>
    <n v="9014.3599999999988"/>
    <n v="1061"/>
    <n v="1061"/>
    <n v="1230.76"/>
    <s v="Privilege Italia"/>
    <s v="Italy"/>
    <x v="27"/>
    <x v="0"/>
    <n v="0.13653326470209756"/>
  </r>
  <r>
    <x v="1"/>
    <x v="1"/>
    <n v="582"/>
    <x v="23"/>
    <n v="30303"/>
    <s v="CASTELLO DI CASOLE 11-13 SEPT"/>
    <d v="2025-09-11T00:00:00"/>
    <d v="2025-09-13T00:00:00"/>
    <s v="HTL"/>
    <x v="4"/>
    <s v="EUR"/>
    <n v="0.1"/>
    <n v="0.1"/>
    <n v="0.11599999999999999"/>
    <n v="460.6"/>
    <n v="460.6"/>
    <n v="534.29599999999994"/>
    <s v="CASTELLO DI CASOLE, A BELMOND HOTEL, TUSCANY"/>
    <s v="Italy"/>
    <x v="27"/>
    <x v="0"/>
    <n v="4606"/>
  </r>
  <r>
    <x v="1"/>
    <x v="1"/>
    <n v="583"/>
    <x v="30"/>
    <n v="30321"/>
    <s v="Estadia hotel"/>
    <d v="2025-08-05T00:00:00"/>
    <d v="2025-08-10T00:00:00"/>
    <s v="HTL"/>
    <x v="4"/>
    <s v="EUR"/>
    <n v="13550"/>
    <n v="13550"/>
    <n v="15717.999999999998"/>
    <n v="350.2"/>
    <n v="350.2"/>
    <n v="406.23199999999997"/>
    <s v="INTERCONTINENTAL DUBLIN BY IHG"/>
    <s v="Ireland"/>
    <x v="45"/>
    <x v="0"/>
    <n v="2.5845018450184502E-2"/>
  </r>
  <r>
    <x v="2"/>
    <x v="1"/>
    <n v="584"/>
    <x v="17"/>
    <n v="26593"/>
    <s v="HOTEL BALMORAL"/>
    <d v="2025-06-25T00:00:00"/>
    <d v="2025-06-29T00:00:00"/>
    <s v="HTL"/>
    <x v="4"/>
    <s v="USD"/>
    <n v="9732.65"/>
    <n v="8370.0789999999997"/>
    <n v="9732.65"/>
    <n v="538.84"/>
    <n v="463.4024"/>
    <n v="538.84"/>
    <s v="Rocco Forte the Balmoral"/>
    <s v="United Kingdom"/>
    <x v="18"/>
    <x v="0"/>
    <n v="5.5364160840058983E-2"/>
  </r>
  <r>
    <x v="2"/>
    <x v="1"/>
    <n v="584"/>
    <x v="17"/>
    <n v="26593"/>
    <s v="ALOJAMIENTO HOTEL BALMORAL"/>
    <d v="2025-06-25T00:00:00"/>
    <d v="2025-06-29T00:00:00"/>
    <s v="HTL"/>
    <x v="4"/>
    <s v="USD"/>
    <n v="3585"/>
    <n v="3083.1"/>
    <n v="3585"/>
    <n v="215.1"/>
    <n v="184.98599999999999"/>
    <n v="215.1"/>
    <s v="Rocco Forte the Balmoral"/>
    <s v="United Kingdom"/>
    <x v="18"/>
    <x v="0"/>
    <n v="0.06"/>
  </r>
  <r>
    <x v="2"/>
    <x v="1"/>
    <n v="584"/>
    <x v="17"/>
    <n v="26593"/>
    <s v="ALOJAMIENTO HOTEL BALMORAL"/>
    <d v="2025-06-25T00:00:00"/>
    <d v="2025-06-29T00:00:00"/>
    <s v="HTL"/>
    <x v="4"/>
    <s v="USD"/>
    <n v="1802.66"/>
    <n v="1550.2876000000001"/>
    <n v="1802.66"/>
    <n v="108.16"/>
    <n v="93.017600000000002"/>
    <n v="108.16"/>
    <s v="Rocco Forte the Balmoral"/>
    <s v="United Kingdom"/>
    <x v="18"/>
    <x v="0"/>
    <n v="6.0000221894311735E-2"/>
  </r>
  <r>
    <x v="1"/>
    <x v="1"/>
    <n v="585"/>
    <x v="25"/>
    <n v="27301"/>
    <s v="Vuelo con Aeroméxico, Mexico a Tijuana, Business"/>
    <d v="2025-08-30T00:00:00"/>
    <d v="2025-09-01T00:00:00"/>
    <s v="VLO"/>
    <x v="2"/>
    <s v="MXN"/>
    <n v="16780"/>
    <n v="805.44"/>
    <n v="939.68000000000006"/>
    <n v="0"/>
    <n v="0"/>
    <n v="0"/>
    <s v="TURISMO EX MAR, S.A. DE C.V."/>
    <s v="Mexico"/>
    <x v="12"/>
    <x v="0"/>
    <n v="0"/>
  </r>
  <r>
    <x v="1"/>
    <x v="1"/>
    <n v="585"/>
    <x v="25"/>
    <n v="27301"/>
    <s v="Vuelo con Aeroméxico, Mexico a Tijuana, Business"/>
    <d v="2025-08-30T00:00:00"/>
    <d v="2025-09-01T00:00:00"/>
    <s v="VLO"/>
    <x v="2"/>
    <s v="MXN"/>
    <n v="16780"/>
    <n v="805.44"/>
    <n v="939.68000000000006"/>
    <n v="0"/>
    <n v="0"/>
    <n v="0"/>
    <s v="TURISMO EX MAR, S.A. DE C.V."/>
    <s v="Mexico"/>
    <x v="12"/>
    <x v="0"/>
    <n v="0"/>
  </r>
  <r>
    <x v="1"/>
    <x v="1"/>
    <n v="585"/>
    <x v="25"/>
    <n v="0"/>
    <s v="Feee emisión de boleto MMWFZT"/>
    <d v="2025-08-30T00:00:00"/>
    <d v="2025-09-01T00:00:00"/>
    <s v="HPS"/>
    <x v="1"/>
    <s v="MXN"/>
    <n v="1332.8"/>
    <n v="63.974399999999996"/>
    <n v="74.636799999999994"/>
    <n v="1332.8"/>
    <n v="63.974399999999996"/>
    <n v="74.636799999999994"/>
    <s v="FEES"/>
    <n v="0"/>
    <x v="12"/>
    <x v="0"/>
    <n v="1"/>
  </r>
  <r>
    <x v="1"/>
    <x v="1"/>
    <n v="585"/>
    <x v="25"/>
    <n v="23590"/>
    <s v="Cambio de Vuelo Sr David Vainer, Reserva original a cuenta del cliente"/>
    <d v="2025-09-05T00:00:00"/>
    <d v="2025-09-08T00:00:00"/>
    <s v="ABC"/>
    <x v="2"/>
    <s v="MXN"/>
    <n v="1013.4"/>
    <n v="48.6432"/>
    <n v="56.750399999999999"/>
    <n v="0"/>
    <n v="0"/>
    <n v="0"/>
    <s v="AEROMÉXICO"/>
    <s v="Mexico"/>
    <x v="19"/>
    <x v="0"/>
    <n v="0"/>
  </r>
  <r>
    <x v="1"/>
    <x v="1"/>
    <n v="585"/>
    <x v="25"/>
    <n v="0"/>
    <s v="Cobro al cliente por gestión de cambio de vuelo con AM"/>
    <d v="2025-08-30T00:00:00"/>
    <d v="2026-01-02T00:00:00"/>
    <s v="HPS"/>
    <x v="1"/>
    <s v="MXN"/>
    <n v="1992.9"/>
    <n v="95.659200000000013"/>
    <n v="111.6024"/>
    <n v="1992.9"/>
    <n v="95.659200000000013"/>
    <n v="111.6024"/>
    <s v="FEES"/>
    <n v="0"/>
    <x v="12"/>
    <x v="0"/>
    <n v="1"/>
  </r>
  <r>
    <x v="1"/>
    <x v="1"/>
    <n v="585"/>
    <x v="25"/>
    <n v="27301"/>
    <s v="Vuelo SJD-MEX/Carlos Romano"/>
    <d v="2026-01-02T00:00:00"/>
    <d v="2026-01-02T00:00:00"/>
    <s v="VLO"/>
    <x v="2"/>
    <s v="MXN"/>
    <n v="11198"/>
    <n v="537.50400000000002"/>
    <n v="627.08799999999997"/>
    <n v="0"/>
    <n v="0"/>
    <n v="0"/>
    <s v="TURISMO EX MAR, S.A. DE C.V."/>
    <s v="Mexico"/>
    <x v="40"/>
    <x v="1"/>
    <n v="0"/>
  </r>
  <r>
    <x v="1"/>
    <x v="1"/>
    <n v="585"/>
    <x v="25"/>
    <n v="0"/>
    <s v="Fee de emisión GNIEQY Vuelo SJD-MEX/Carlos Romano"/>
    <d v="2025-08-30T00:00:00"/>
    <d v="2026-01-02T00:00:00"/>
    <s v="HPS"/>
    <x v="1"/>
    <s v="MXN"/>
    <n v="658"/>
    <n v="31.584"/>
    <n v="36.847999999999999"/>
    <n v="658"/>
    <n v="31.584"/>
    <n v="36.847999999999999"/>
    <s v="FEES"/>
    <n v="0"/>
    <x v="12"/>
    <x v="0"/>
    <n v="1"/>
  </r>
  <r>
    <x v="1"/>
    <x v="1"/>
    <n v="585"/>
    <x v="25"/>
    <n v="27301"/>
    <s v="Vuelo MEX-SJD-MEX/David Vainer"/>
    <d v="2026-01-02T00:00:00"/>
    <d v="2026-01-02T00:00:00"/>
    <s v="VLO"/>
    <x v="2"/>
    <s v="MXN"/>
    <n v="17168"/>
    <n v="824.06399999999996"/>
    <n v="961.40800000000002"/>
    <n v="0"/>
    <n v="0"/>
    <n v="0"/>
    <s v="TURISMO EX MAR, S.A. DE C.V."/>
    <s v="Mexico"/>
    <x v="40"/>
    <x v="1"/>
    <n v="0"/>
  </r>
  <r>
    <x v="1"/>
    <x v="1"/>
    <n v="585"/>
    <x v="25"/>
    <n v="27301"/>
    <s v="Vuelo MEX-SJD-MEX/Liora Lozowsky"/>
    <d v="2026-01-02T00:00:00"/>
    <d v="2026-01-02T00:00:00"/>
    <s v="VLO"/>
    <x v="2"/>
    <s v="MXN"/>
    <n v="17168"/>
    <n v="824.06399999999996"/>
    <n v="961.40800000000002"/>
    <n v="0"/>
    <n v="0"/>
    <n v="0"/>
    <s v="TURISMO EX MAR, S.A. DE C.V."/>
    <s v="Mexico"/>
    <x v="40"/>
    <x v="1"/>
    <n v="0"/>
  </r>
  <r>
    <x v="1"/>
    <x v="1"/>
    <n v="585"/>
    <x v="25"/>
    <n v="27301"/>
    <s v="Vuelo MEX-SJD-MEX/Sharon Vainer"/>
    <d v="2026-01-02T00:00:00"/>
    <d v="2026-01-02T00:00:00"/>
    <s v="VLO"/>
    <x v="2"/>
    <s v="MXN"/>
    <n v="17168"/>
    <n v="824.06399999999996"/>
    <n v="961.40800000000002"/>
    <n v="0"/>
    <n v="0"/>
    <n v="0"/>
    <s v="TURISMO EX MAR, S.A. DE C.V."/>
    <s v="Mexico"/>
    <x v="40"/>
    <x v="1"/>
    <n v="0"/>
  </r>
  <r>
    <x v="1"/>
    <x v="1"/>
    <n v="585"/>
    <x v="25"/>
    <n v="27301"/>
    <s v="Vuelo MEX-SJD-MEX/Camila Vainer"/>
    <d v="2026-01-02T00:00:00"/>
    <d v="2026-01-02T00:00:00"/>
    <s v="VLO"/>
    <x v="2"/>
    <s v="MXN"/>
    <n v="17168"/>
    <n v="824.06399999999996"/>
    <n v="961.40800000000002"/>
    <n v="0"/>
    <n v="0"/>
    <n v="0"/>
    <s v="TURISMO EX MAR, S.A. DE C.V."/>
    <s v="Mexico"/>
    <x v="40"/>
    <x v="1"/>
    <n v="0"/>
  </r>
  <r>
    <x v="1"/>
    <x v="1"/>
    <n v="585"/>
    <x v="25"/>
    <n v="27301"/>
    <s v="Vuelo MEX-SJD-MEX/Moisés Vainer"/>
    <d v="2026-01-02T00:00:00"/>
    <d v="2026-01-02T00:00:00"/>
    <s v="VLO"/>
    <x v="2"/>
    <s v="MXN"/>
    <n v="17168"/>
    <n v="824.06399999999996"/>
    <n v="961.40800000000002"/>
    <n v="0"/>
    <n v="0"/>
    <n v="0"/>
    <s v="TURISMO EX MAR, S.A. DE C.V."/>
    <s v="Mexico"/>
    <x v="40"/>
    <x v="1"/>
    <n v="0"/>
  </r>
  <r>
    <x v="1"/>
    <x v="1"/>
    <n v="585"/>
    <x v="25"/>
    <n v="0"/>
    <s v="Fee por emisión de Boletos AM a San Jose del Cabo 6 pasajeros"/>
    <d v="2025-08-30T00:00:00"/>
    <d v="2026-01-02T00:00:00"/>
    <s v="HPS"/>
    <x v="1"/>
    <s v="MXN"/>
    <n v="3912.3"/>
    <n v="187.79040000000001"/>
    <n v="219.08880000000002"/>
    <n v="3912.3"/>
    <n v="187.79040000000001"/>
    <n v="219.08880000000002"/>
    <s v="FEES"/>
    <n v="0"/>
    <x v="12"/>
    <x v="0"/>
    <n v="1"/>
  </r>
  <r>
    <x v="1"/>
    <x v="1"/>
    <n v="585"/>
    <x v="25"/>
    <n v="27301"/>
    <s v="Vuelo MEX-SJD-MEX/Vainer Batsheva 1395516344616"/>
    <d v="2025-12-23T00:00:00"/>
    <d v="2026-01-02T00:00:00"/>
    <s v="VLO"/>
    <x v="2"/>
    <s v="MXN"/>
    <n v="18836"/>
    <n v="904.12800000000004"/>
    <n v="1054.816"/>
    <n v="0"/>
    <n v="0"/>
    <n v="0"/>
    <s v="TURISMO EX MAR, S.A. DE C.V."/>
    <s v="Mexico"/>
    <x v="1"/>
    <x v="0"/>
    <n v="0"/>
  </r>
  <r>
    <x v="1"/>
    <x v="1"/>
    <n v="585"/>
    <x v="25"/>
    <n v="0"/>
    <s v="Fee emisión Mexico los Cabos Zonenszain De Vainer/Batsheva"/>
    <d v="2025-08-30T00:00:00"/>
    <d v="2026-01-02T00:00:00"/>
    <s v="HPS"/>
    <x v="1"/>
    <s v="MXN"/>
    <n v="658"/>
    <n v="31.584"/>
    <n v="36.847999999999999"/>
    <n v="658"/>
    <n v="31.584"/>
    <n v="36.847999999999999"/>
    <s v="FEES"/>
    <n v="0"/>
    <x v="12"/>
    <x v="0"/>
    <n v="1"/>
  </r>
  <r>
    <x v="1"/>
    <x v="1"/>
    <n v="585"/>
    <x v="25"/>
    <n v="28934"/>
    <s v="ROMANO PENJOS CARLOS ALBERTO, DENVER A LOS CABOS"/>
    <d v="2025-12-26T00:00:00"/>
    <d v="2025-12-26T00:00:00"/>
    <s v="VLO"/>
    <x v="2"/>
    <s v="MXN"/>
    <n v="531.76"/>
    <n v="25.524480000000001"/>
    <n v="29.778559999999999"/>
    <n v="0"/>
    <n v="0"/>
    <n v="0"/>
    <s v="F1S USA"/>
    <s v="United States"/>
    <x v="1"/>
    <x v="0"/>
    <n v="0"/>
  </r>
  <r>
    <x v="1"/>
    <x v="1"/>
    <n v="585"/>
    <x v="25"/>
    <n v="0"/>
    <s v="Fee de emisión de Carlos Alberto Penjos"/>
    <d v="2025-08-30T00:00:00"/>
    <d v="2026-01-02T00:00:00"/>
    <s v="HPS"/>
    <x v="1"/>
    <s v="MXN"/>
    <n v="650.29999999999995"/>
    <n v="31.214399999999998"/>
    <n v="36.416799999999995"/>
    <n v="650.29999999999995"/>
    <n v="31.214399999999998"/>
    <n v="36.416799999999995"/>
    <s v="FEES"/>
    <n v="0"/>
    <x v="12"/>
    <x v="0"/>
    <n v="1"/>
  </r>
  <r>
    <x v="1"/>
    <x v="1"/>
    <n v="585"/>
    <x v="25"/>
    <n v="28420"/>
    <s v="Renta de auto Sixt en Tijuana, Sra Liora Vainer"/>
    <d v="2025-11-20T00:00:00"/>
    <d v="2025-11-23T00:00:00"/>
    <s v="AUT"/>
    <x v="5"/>
    <s v="MXN"/>
    <n v="12219.69"/>
    <n v="586.54512"/>
    <n v="684.30264"/>
    <n v="1832.95"/>
    <n v="87.9816"/>
    <n v="102.6452"/>
    <s v="SIXT MÉXICO"/>
    <s v="Mexico"/>
    <x v="30"/>
    <x v="0"/>
    <n v="0.14999971357702202"/>
  </r>
  <r>
    <x v="1"/>
    <x v="1"/>
    <n v="586"/>
    <x v="22"/>
    <n v="28934"/>
    <s v="TE GUERREIRO PEREZ GASPAR ANDRES MR"/>
    <d v="2025-09-14T00:00:00"/>
    <s v="0000-00-00"/>
    <s v="VLO"/>
    <x v="2"/>
    <s v="USD"/>
    <n v="650"/>
    <n v="559"/>
    <n v="650"/>
    <n v="0"/>
    <n v="0"/>
    <n v="0"/>
    <s v="F1S USA"/>
    <s v="United States"/>
    <x v="51"/>
    <x v="0"/>
    <n v="0"/>
  </r>
  <r>
    <x v="1"/>
    <x v="1"/>
    <n v="586"/>
    <x v="22"/>
    <n v="28934"/>
    <s v="TE GONZALEZ DE GUERREIRO SARA MARIA MRS"/>
    <d v="2025-09-14T00:00:00"/>
    <s v="0000-00-00"/>
    <s v="VLO"/>
    <x v="2"/>
    <s v="USD"/>
    <n v="650"/>
    <n v="559"/>
    <n v="650"/>
    <n v="0"/>
    <n v="0"/>
    <n v="0"/>
    <s v="F1S USA"/>
    <s v="United States"/>
    <x v="51"/>
    <x v="0"/>
    <n v="0"/>
  </r>
  <r>
    <x v="1"/>
    <x v="1"/>
    <n v="586"/>
    <x v="22"/>
    <n v="25780"/>
    <s v="ROLZO 151894-R"/>
    <d v="2025-09-01T00:00:00"/>
    <d v="2025-09-01T00:00:00"/>
    <s v="TRF"/>
    <x v="5"/>
    <s v="USD"/>
    <n v="235"/>
    <n v="202.1"/>
    <n v="235"/>
    <n v="35.25"/>
    <n v="30.315000000000001"/>
    <n v="35.25"/>
    <s v="ROLZO"/>
    <s v="United Kingdom"/>
    <x v="19"/>
    <x v="0"/>
    <n v="0.15"/>
  </r>
  <r>
    <x v="1"/>
    <x v="1"/>
    <n v="586"/>
    <x v="22"/>
    <n v="28934"/>
    <s v="TE GUERREIRO PEREZ GASPAR ANDRES MR"/>
    <d v="2025-09-19T00:00:00"/>
    <s v="0000-00-00"/>
    <s v="VLO"/>
    <x v="2"/>
    <s v="USD"/>
    <n v="425.8"/>
    <n v="366.18799999999999"/>
    <n v="425.8"/>
    <n v="0"/>
    <n v="0"/>
    <n v="0"/>
    <s v="F1S USA"/>
    <s v="United States"/>
    <x v="51"/>
    <x v="0"/>
    <n v="0"/>
  </r>
  <r>
    <x v="1"/>
    <x v="1"/>
    <n v="586"/>
    <x v="22"/>
    <n v="28934"/>
    <s v="TE GONZALEZ DE GUERREIRO SARA MARIA MRS"/>
    <d v="2025-09-19T00:00:00"/>
    <s v="0000-00-00"/>
    <s v="VLO"/>
    <x v="2"/>
    <s v="USD"/>
    <n v="425.8"/>
    <n v="366.18799999999999"/>
    <n v="425.8"/>
    <n v="0"/>
    <n v="0"/>
    <n v="0"/>
    <s v="F1S USA"/>
    <s v="United States"/>
    <x v="51"/>
    <x v="0"/>
    <n v="0"/>
  </r>
  <r>
    <x v="1"/>
    <x v="1"/>
    <n v="586"/>
    <x v="22"/>
    <n v="28934"/>
    <s v="ME GUERREIRO PEREZ GASPAR ANDRES MR"/>
    <d v="2025-08-25T00:00:00"/>
    <s v="0000-00-00"/>
    <s v="VLO"/>
    <x v="2"/>
    <s v="USD"/>
    <n v="27.9"/>
    <n v="23.994"/>
    <n v="27.9"/>
    <n v="0"/>
    <n v="0"/>
    <n v="0"/>
    <s v="F1S USA"/>
    <s v="United States"/>
    <x v="12"/>
    <x v="0"/>
    <n v="0"/>
  </r>
  <r>
    <x v="1"/>
    <x v="1"/>
    <n v="586"/>
    <x v="22"/>
    <n v="28934"/>
    <s v="ME GONZALEZ DE GUERREIRO SARA MARIA MRS"/>
    <d v="2025-08-25T00:00:00"/>
    <s v="0000-00-00"/>
    <s v="VLO"/>
    <x v="2"/>
    <s v="USD"/>
    <n v="27.9"/>
    <n v="23.994"/>
    <n v="27.9"/>
    <n v="0"/>
    <n v="0"/>
    <n v="0"/>
    <s v="F1S USA"/>
    <s v="United States"/>
    <x v="12"/>
    <x v="0"/>
    <n v="0"/>
  </r>
  <r>
    <x v="1"/>
    <x v="1"/>
    <n v="586"/>
    <x v="22"/>
    <n v="25780"/>
    <s v="ROLZO 151895-R"/>
    <d v="2025-09-07T00:00:00"/>
    <d v="2025-09-07T00:00:00"/>
    <s v="TRF"/>
    <x v="5"/>
    <s v="USD"/>
    <n v="235"/>
    <n v="202.1"/>
    <n v="235"/>
    <n v="35.25"/>
    <n v="30.315000000000001"/>
    <n v="35.25"/>
    <s v="ROLZO"/>
    <s v="United Kingdom"/>
    <x v="27"/>
    <x v="0"/>
    <n v="0.15"/>
  </r>
  <r>
    <x v="1"/>
    <x v="1"/>
    <n v="586"/>
    <x v="22"/>
    <n v="25780"/>
    <s v="ROLZO 153942-R"/>
    <d v="2025-09-19T00:00:00"/>
    <d v="2025-09-19T00:00:00"/>
    <s v="TRF"/>
    <x v="5"/>
    <s v="USD"/>
    <n v="150"/>
    <n v="129"/>
    <n v="150"/>
    <n v="22.5"/>
    <n v="19.350000000000001"/>
    <n v="22.5"/>
    <s v="ROLZO"/>
    <s v="United Kingdom"/>
    <x v="51"/>
    <x v="0"/>
    <n v="0.15"/>
  </r>
  <r>
    <x v="1"/>
    <x v="1"/>
    <n v="586"/>
    <x v="22"/>
    <n v="25780"/>
    <s v="ROLZO 153947-R"/>
    <d v="2025-09-26T00:00:00"/>
    <d v="2025-09-26T00:00:00"/>
    <s v="TRF"/>
    <x v="5"/>
    <s v="USD"/>
    <n v="150"/>
    <n v="129"/>
    <n v="150"/>
    <n v="22.5"/>
    <n v="19.350000000000001"/>
    <n v="22.5"/>
    <s v="ROLZO"/>
    <s v="United Kingdom"/>
    <x v="26"/>
    <x v="0"/>
    <n v="0.15"/>
  </r>
  <r>
    <x v="1"/>
    <x v="1"/>
    <n v="586"/>
    <x v="22"/>
    <n v="25780"/>
    <s v="ROLZO 153947-1-R"/>
    <d v="2025-09-26T00:00:00"/>
    <d v="2025-09-26T00:00:00"/>
    <s v="TRF"/>
    <x v="5"/>
    <s v="USD"/>
    <n v="5"/>
    <n v="4.3"/>
    <n v="5"/>
    <n v="0.75"/>
    <n v="0.64500000000000002"/>
    <n v="0.75"/>
    <s v="ROLZO"/>
    <s v="United Kingdom"/>
    <x v="26"/>
    <x v="0"/>
    <n v="0.15"/>
  </r>
  <r>
    <x v="1"/>
    <x v="1"/>
    <n v="586"/>
    <x v="22"/>
    <n v="25780"/>
    <s v="ROLZO 151895-1-R"/>
    <d v="2025-09-07T00:00:00"/>
    <d v="2025-09-07T00:00:00"/>
    <s v="TRF"/>
    <x v="5"/>
    <s v="USD"/>
    <n v="235"/>
    <n v="202.1"/>
    <n v="235"/>
    <n v="35.25"/>
    <n v="30.315000000000001"/>
    <n v="35.25"/>
    <s v="ROLZO"/>
    <s v="United Kingdom"/>
    <x v="27"/>
    <x v="0"/>
    <n v="0.15"/>
  </r>
  <r>
    <x v="1"/>
    <x v="1"/>
    <n v="587"/>
    <x v="30"/>
    <n v="30495"/>
    <s v="Estadia"/>
    <d v="2025-08-22T00:00:00"/>
    <d v="2025-08-23T00:00:00"/>
    <s v="HTL"/>
    <x v="4"/>
    <s v="USD"/>
    <n v="1971.8"/>
    <n v="1695.748"/>
    <n v="1971.8"/>
    <n v="149.93"/>
    <n v="128.93979999999999"/>
    <n v="149.93"/>
    <s v="DORADO BEACH, A RITZ CARLTON RESERVE"/>
    <s v="Puerto Rico"/>
    <x v="11"/>
    <x v="0"/>
    <n v="7.6037123440511209E-2"/>
  </r>
  <r>
    <x v="1"/>
    <x v="1"/>
    <n v="588"/>
    <x v="37"/>
    <n v="30327"/>
    <s v="Hotel De Lujo"/>
    <d v="2025-09-13T00:00:00"/>
    <d v="2025-09-15T00:00:00"/>
    <s v="HTL"/>
    <x v="4"/>
    <s v="EUR"/>
    <n v="283.3"/>
    <n v="283.3"/>
    <n v="328.62799999999999"/>
    <n v="16.2"/>
    <n v="16.2"/>
    <n v="18.791999999999998"/>
    <s v="HOTEL DE LA CITÉ ROYALE RESTAURANT AND SPA"/>
    <s v="France"/>
    <x v="27"/>
    <x v="0"/>
    <n v="5.7183198023296855E-2"/>
  </r>
  <r>
    <x v="1"/>
    <x v="1"/>
    <n v="588"/>
    <x v="37"/>
    <n v="30327"/>
    <s v="Best Western Premier Hotel de la Cite Royale"/>
    <d v="2025-09-12T00:00:00"/>
    <d v="2025-09-13T00:00:00"/>
    <s v="HTL"/>
    <x v="4"/>
    <s v="EUR"/>
    <n v="145.69999999999999"/>
    <n v="145.69999999999999"/>
    <n v="169.01199999999997"/>
    <n v="14.31"/>
    <n v="14.31"/>
    <n v="16.599599999999999"/>
    <s v="HOTEL DE LA CITÉ ROYALE RESTAURANT AND SPA"/>
    <s v="France"/>
    <x v="27"/>
    <x v="0"/>
    <n v="9.8215511324639682E-2"/>
  </r>
  <r>
    <x v="1"/>
    <x v="1"/>
    <n v="588"/>
    <x v="37"/>
    <n v="30352"/>
    <s v="Hospedaje Hotel Pavillon Faubourg St Germain"/>
    <d v="2025-09-11T00:00:00"/>
    <d v="2025-09-12T00:00:00"/>
    <s v="HTL"/>
    <x v="4"/>
    <s v="EUR"/>
    <n v="870"/>
    <n v="870"/>
    <n v="1009.1999999999999"/>
    <n v="75.2"/>
    <n v="75.2"/>
    <n v="87.231999999999999"/>
    <s v="PAVILLON FAUBOURG SAINT GERMAIN AND SPA"/>
    <s v="France"/>
    <x v="27"/>
    <x v="0"/>
    <n v="8.6436781609195407E-2"/>
  </r>
  <r>
    <x v="1"/>
    <x v="1"/>
    <n v="589"/>
    <x v="37"/>
    <n v="30326"/>
    <s v="Hospedaje The Twenty Two Hotel London"/>
    <d v="2025-08-18T00:00:00"/>
    <d v="2025-08-20T00:00:00"/>
    <s v="HTL"/>
    <x v="4"/>
    <s v="GPB"/>
    <n v="1500"/>
    <n v="1724.9999999999998"/>
    <n v="2010.0000000000002"/>
    <n v="117.5"/>
    <n v="135.125"/>
    <n v="157.45000000000002"/>
    <s v="THE TWENTY TWO LONDON"/>
    <s v="United Kingdom"/>
    <x v="11"/>
    <x v="0"/>
    <n v="7.8333333333333338E-2"/>
  </r>
  <r>
    <x v="1"/>
    <x v="1"/>
    <n v="590"/>
    <x v="18"/>
    <n v="30137"/>
    <s v="Hospedaje"/>
    <d v="2025-07-04T00:00:00"/>
    <d v="2025-07-08T00:00:00"/>
    <s v="HTL"/>
    <x v="4"/>
    <s v="USD"/>
    <n v="1548.81"/>
    <n v="1331.9766"/>
    <n v="1548.81"/>
    <n v="84.88"/>
    <n v="72.996799999999993"/>
    <n v="84.88"/>
    <s v="BOSTON MARRIOTT COPLEY PLACE"/>
    <s v="United States"/>
    <x v="16"/>
    <x v="0"/>
    <n v="5.4803365164222857E-2"/>
  </r>
  <r>
    <x v="1"/>
    <x v="1"/>
    <n v="590"/>
    <x v="18"/>
    <n v="30137"/>
    <s v="hospedaje"/>
    <d v="2025-07-04T00:00:00"/>
    <d v="2025-07-08T00:00:00"/>
    <s v="HTL"/>
    <x v="4"/>
    <s v="USD"/>
    <n v="1548.81"/>
    <n v="1331.9766"/>
    <n v="1548.81"/>
    <n v="84.88"/>
    <n v="72.996799999999993"/>
    <n v="84.88"/>
    <s v="BOSTON MARRIOTT COPLEY PLACE"/>
    <s v="United States"/>
    <x v="16"/>
    <x v="0"/>
    <n v="5.4803365164222857E-2"/>
  </r>
  <r>
    <x v="1"/>
    <x v="1"/>
    <n v="591"/>
    <x v="18"/>
    <n v="29081"/>
    <s v="Hospedaje"/>
    <d v="2025-07-08T00:00:00"/>
    <d v="2025-07-10T00:00:00"/>
    <s v="HTL"/>
    <x v="4"/>
    <s v="USD"/>
    <n v="1531.82"/>
    <n v="1317.3652"/>
    <n v="1531.82"/>
    <n v="145.4"/>
    <n v="125.044"/>
    <n v="145.4"/>
    <s v="PARK LANE HOTEL NEW YORK"/>
    <s v="United States"/>
    <x v="20"/>
    <x v="0"/>
    <n v="9.4919768641224173E-2"/>
  </r>
  <r>
    <x v="1"/>
    <x v="1"/>
    <n v="591"/>
    <x v="18"/>
    <n v="29081"/>
    <s v="hospedaje"/>
    <d v="2025-07-08T00:00:00"/>
    <d v="2025-07-10T00:00:00"/>
    <s v="HTL"/>
    <x v="4"/>
    <s v="USD"/>
    <n v="1894.42"/>
    <n v="1629.2012"/>
    <n v="1894.42"/>
    <n v="189.44"/>
    <n v="162.91839999999999"/>
    <n v="189.44"/>
    <s v="REEMBOLSOS"/>
    <s v="United States"/>
    <x v="20"/>
    <x v="0"/>
    <n v="9.9998944267902568E-2"/>
  </r>
  <r>
    <x v="1"/>
    <x v="1"/>
    <n v="591"/>
    <x v="18"/>
    <n v="29081"/>
    <s v="hospedaje"/>
    <d v="2025-07-07T00:00:00"/>
    <d v="2025-07-08T00:00:00"/>
    <s v="HTL"/>
    <x v="4"/>
    <s v="USD"/>
    <n v="642.77"/>
    <n v="552.78219999999999"/>
    <n v="642.77"/>
    <n v="64.28"/>
    <n v="55.280799999999999"/>
    <n v="64.28"/>
    <s v="PARK LANE HOTEL NEW YORK"/>
    <s v="United States"/>
    <x v="20"/>
    <x v="0"/>
    <n v="0.10000466729934503"/>
  </r>
  <r>
    <x v="1"/>
    <x v="1"/>
    <n v="591"/>
    <x v="18"/>
    <n v="29081"/>
    <s v="hospedaje"/>
    <d v="2025-07-07T00:00:00"/>
    <d v="2025-07-08T00:00:00"/>
    <s v="HTL"/>
    <x v="4"/>
    <s v="USD"/>
    <n v="642.77"/>
    <n v="552.78219999999999"/>
    <n v="642.77"/>
    <n v="64.28"/>
    <n v="55.280799999999999"/>
    <n v="64.28"/>
    <s v="PARK LANE HOTEL NEW YORK"/>
    <s v="United States"/>
    <x v="20"/>
    <x v="0"/>
    <n v="0.10000466729934503"/>
  </r>
  <r>
    <x v="1"/>
    <x v="1"/>
    <n v="592"/>
    <x v="18"/>
    <n v="30138"/>
    <s v="hospedaje"/>
    <d v="2025-08-31T00:00:00"/>
    <d v="2025-09-03T00:00:00"/>
    <s v="HTL"/>
    <x v="4"/>
    <s v="USD"/>
    <n v="2528.67"/>
    <n v="2174.6561999999999"/>
    <n v="2528.67"/>
    <n v="303.44"/>
    <n v="260.95839999999998"/>
    <n v="303.44"/>
    <s v="REEMBOLSOS"/>
    <s v="United States"/>
    <x v="19"/>
    <x v="0"/>
    <n v="0.11999984181407616"/>
  </r>
  <r>
    <x v="1"/>
    <x v="1"/>
    <n v="593"/>
    <x v="22"/>
    <n v="25386"/>
    <s v="THE CONNAUGHT"/>
    <d v="2025-07-30T00:00:00"/>
    <d v="2025-07-31T00:00:00"/>
    <s v="HTL"/>
    <x v="4"/>
    <s v="USD"/>
    <n v="1877"/>
    <n v="1614.22"/>
    <n v="1877"/>
    <n v="128.72999999999999"/>
    <n v="110.70779999999999"/>
    <n v="128.72999999999999"/>
    <s v="THE CONNAUGHT"/>
    <s v="United Kingdom"/>
    <x v="9"/>
    <x v="0"/>
    <n v="6.858284496537026E-2"/>
  </r>
  <r>
    <x v="1"/>
    <x v="1"/>
    <n v="594"/>
    <x v="19"/>
    <n v="25386"/>
    <s v="Hotel The Connaught"/>
    <d v="2025-08-24T00:00:00"/>
    <d v="2025-08-27T00:00:00"/>
    <s v="HTL"/>
    <x v="4"/>
    <s v="GPB"/>
    <n v="4140"/>
    <n v="4761"/>
    <n v="5547.6"/>
    <n v="324.3"/>
    <n v="372.94499999999999"/>
    <n v="434.56200000000007"/>
    <s v="THE CONNAUGHT"/>
    <s v="United Kingdom"/>
    <x v="12"/>
    <x v="0"/>
    <n v="7.8333333333333338E-2"/>
  </r>
  <r>
    <x v="1"/>
    <x v="1"/>
    <n v="594"/>
    <x v="19"/>
    <n v="27945"/>
    <s v="Tour de Mini Cooper"/>
    <d v="2025-08-26T00:00:00"/>
    <d v="2025-08-26T00:00:00"/>
    <s v="AUT"/>
    <x v="5"/>
    <s v="GPB"/>
    <n v="378.63"/>
    <n v="435.42449999999997"/>
    <n v="507.36420000000004"/>
    <n v="91.53"/>
    <n v="105.25949999999999"/>
    <n v="122.65020000000001"/>
    <s v="REEMBOLSOS"/>
    <s v="United Kingdom"/>
    <x v="12"/>
    <x v="0"/>
    <n v="0.24173995721416688"/>
  </r>
  <r>
    <x v="1"/>
    <x v="1"/>
    <n v="594"/>
    <x v="19"/>
    <n v="30644"/>
    <s v="Hospedaje Four Seasons Cairo"/>
    <d v="2025-08-31T00:00:00"/>
    <d v="2025-09-04T00:00:00"/>
    <s v="HTL"/>
    <x v="4"/>
    <s v="GPB"/>
    <n v="1759.65"/>
    <n v="2023.5974999999999"/>
    <n v="2357.931"/>
    <n v="73.790000000000006"/>
    <n v="84.858500000000006"/>
    <n v="98.87860000000002"/>
    <s v="REEMBOLSOS"/>
    <s v="Egypt"/>
    <x v="19"/>
    <x v="0"/>
    <n v="4.193447560594437E-2"/>
  </r>
  <r>
    <x v="1"/>
    <x v="1"/>
    <n v="594"/>
    <x v="19"/>
    <n v="30644"/>
    <s v="Reembolso Hospedaje Four Seasons Cairo"/>
    <d v="2025-08-31T00:00:00"/>
    <d v="2025-09-04T00:00:00"/>
    <s v="REE"/>
    <x v="6"/>
    <s v="GPB"/>
    <n v="-802.84"/>
    <n v="-923.26599999999996"/>
    <n v="-1075.8056000000001"/>
    <n v="-73.790000000000006"/>
    <n v="-84.858500000000006"/>
    <n v="-98.87860000000002"/>
    <s v="FOUR SEASONS HOTEL CAIRO AT NILE PLAZA"/>
    <s v="Egypt"/>
    <x v="19"/>
    <x v="0"/>
    <n v="9.1911215186089384E-2"/>
  </r>
  <r>
    <x v="1"/>
    <x v="1"/>
    <n v="594"/>
    <x v="19"/>
    <n v="0"/>
    <s v="Utilidad paquete"/>
    <d v="2025-08-24T00:00:00"/>
    <d v="2025-09-04T00:00:00"/>
    <s v="HPS"/>
    <x v="1"/>
    <s v="GPB"/>
    <n v="2404.38"/>
    <n v="2765.0369999999998"/>
    <n v="3221.8692000000005"/>
    <n v="2404.38"/>
    <n v="2765.0369999999998"/>
    <n v="3221.8692000000005"/>
    <s v="FEES"/>
    <n v="0"/>
    <x v="12"/>
    <x v="0"/>
    <n v="1"/>
  </r>
  <r>
    <x v="1"/>
    <x v="1"/>
    <n v="594"/>
    <x v="19"/>
    <n v="25386"/>
    <s v="Reservación Hotel"/>
    <d v="2025-09-02T00:00:00"/>
    <d v="2025-09-04T00:00:00"/>
    <s v="HTL"/>
    <x v="4"/>
    <s v="GPB"/>
    <n v="2820"/>
    <n v="3242.9999999999995"/>
    <n v="3778.8"/>
    <n v="282"/>
    <n v="324.29999999999995"/>
    <n v="377.88"/>
    <s v="THE CONNAUGHT"/>
    <s v="United Kingdom"/>
    <x v="19"/>
    <x v="0"/>
    <n v="9.9999999999999992E-2"/>
  </r>
  <r>
    <x v="1"/>
    <x v="1"/>
    <n v="594"/>
    <x v="19"/>
    <n v="34700"/>
    <s v="ANA GUADALUPE HANK AMAYA REEMBOLSO POR TIPO DE HABITACION"/>
    <d v="2025-08-24T00:00:00"/>
    <d v="2025-09-04T00:00:00"/>
    <s v="OTR"/>
    <x v="3"/>
    <s v="GPB"/>
    <n v="802.84"/>
    <n v="923.26599999999996"/>
    <n v="1075.8056000000001"/>
    <n v="0"/>
    <n v="0"/>
    <n v="0"/>
    <e v="#N/A"/>
    <e v="#N/A"/>
    <x v="12"/>
    <x v="0"/>
    <n v="0"/>
  </r>
  <r>
    <x v="1"/>
    <x v="1"/>
    <n v="595"/>
    <x v="22"/>
    <n v="30383"/>
    <s v="ASIBI MARRUECOS"/>
    <d v="2025-09-07T00:00:00"/>
    <d v="2025-09-26T00:00:00"/>
    <s v="PKT"/>
    <x v="0"/>
    <s v="EUR"/>
    <n v="11995"/>
    <n v="11995"/>
    <n v="13914.199999999999"/>
    <n v="1677"/>
    <n v="1677"/>
    <n v="1945.32"/>
    <s v="ASIBI"/>
    <s v="United Kingdom"/>
    <x v="27"/>
    <x v="0"/>
    <n v="0.13980825343893288"/>
  </r>
  <r>
    <x v="1"/>
    <x v="1"/>
    <n v="595"/>
    <x v="22"/>
    <n v="25082"/>
    <s v="VIP SPAIN"/>
    <d v="2025-09-07T00:00:00"/>
    <d v="2025-09-26T00:00:00"/>
    <s v="HTL"/>
    <x v="4"/>
    <s v="EUR"/>
    <n v="5946.59"/>
    <n v="5946.59"/>
    <n v="6898.0443999999998"/>
    <n v="876.59"/>
    <n v="876.59"/>
    <n v="1016.8444"/>
    <s v="Best of Europe Travel"/>
    <s v="Spain"/>
    <x v="27"/>
    <x v="0"/>
    <n v="0.14741053275911067"/>
  </r>
  <r>
    <x v="1"/>
    <x v="1"/>
    <n v="595"/>
    <x v="22"/>
    <n v="25082"/>
    <s v="REEMBOLSO VIP SPAIN"/>
    <d v="2025-09-07T00:00:00"/>
    <d v="2025-09-26T00:00:00"/>
    <s v="PKT"/>
    <x v="0"/>
    <s v="EUR"/>
    <n v="-1192"/>
    <n v="-1192"/>
    <n v="-1382.7199999999998"/>
    <n v="0"/>
    <n v="0"/>
    <n v="0"/>
    <s v="Best of Europe Travel"/>
    <s v="Spain"/>
    <x v="27"/>
    <x v="0"/>
    <n v="0"/>
  </r>
  <r>
    <x v="1"/>
    <x v="1"/>
    <n v="595"/>
    <x v="22"/>
    <n v="31911"/>
    <s v="REEMBOLSO SARI GONZALEZ DE GUERREIRO"/>
    <d v="2025-09-07T00:00:00"/>
    <d v="2025-09-26T00:00:00"/>
    <s v="OTR"/>
    <x v="3"/>
    <s v="EUR"/>
    <n v="900"/>
    <n v="900"/>
    <n v="1044"/>
    <n v="0"/>
    <n v="0"/>
    <n v="0"/>
    <s v="SARA MARIA GONZALEZ BETETA"/>
    <s v="Mexico"/>
    <x v="27"/>
    <x v="0"/>
    <n v="0"/>
  </r>
  <r>
    <x v="1"/>
    <x v="1"/>
    <n v="595"/>
    <x v="22"/>
    <n v="0"/>
    <s v="FEE STRIPE"/>
    <d v="2025-09-07T00:00:00"/>
    <d v="2025-09-26T00:00:00"/>
    <s v="HPS"/>
    <x v="1"/>
    <s v="EUR"/>
    <n v="168.04"/>
    <n v="168.04"/>
    <n v="194.92639999999997"/>
    <n v="168.04"/>
    <n v="168.04"/>
    <n v="194.92639999999997"/>
    <s v="FEES"/>
    <n v="0"/>
    <x v="27"/>
    <x v="0"/>
    <n v="1"/>
  </r>
  <r>
    <x v="0"/>
    <x v="1"/>
    <n v="596"/>
    <x v="1"/>
    <n v="28934"/>
    <s v="TE OCEJO GARRIDO MARIA FERNANDA"/>
    <d v="2025-09-16T00:00:00"/>
    <s v="0000-00-00"/>
    <s v="VLO"/>
    <x v="2"/>
    <s v="USD"/>
    <n v="2645.2"/>
    <n v="2274.8719999999998"/>
    <n v="2645.2"/>
    <n v="0"/>
    <n v="0"/>
    <n v="0"/>
    <s v="F1S USA"/>
    <s v="United States"/>
    <x v="51"/>
    <x v="0"/>
    <n v="0"/>
  </r>
  <r>
    <x v="0"/>
    <x v="1"/>
    <n v="596"/>
    <x v="1"/>
    <n v="28934"/>
    <s v="TE ROMERO DURAN JOSE CARLOS"/>
    <d v="2025-09-16T00:00:00"/>
    <s v="0000-00-00"/>
    <s v="VLO"/>
    <x v="2"/>
    <s v="USD"/>
    <n v="2645.2"/>
    <n v="2274.8719999999998"/>
    <n v="2645.2"/>
    <n v="0"/>
    <n v="0"/>
    <n v="0"/>
    <s v="F1S USA"/>
    <s v="United States"/>
    <x v="51"/>
    <x v="0"/>
    <n v="0"/>
  </r>
  <r>
    <x v="0"/>
    <x v="1"/>
    <n v="596"/>
    <x v="1"/>
    <n v="28934"/>
    <s v="TE OCEJO GARRIDO MARIA FERNANDA"/>
    <d v="2025-09-20T00:00:00"/>
    <s v="0000-00-00"/>
    <s v="VLO"/>
    <x v="2"/>
    <s v="USD"/>
    <n v="647"/>
    <n v="556.41999999999996"/>
    <n v="647"/>
    <n v="0"/>
    <n v="0"/>
    <n v="0"/>
    <s v="F1S USA"/>
    <s v="United States"/>
    <x v="51"/>
    <x v="0"/>
    <n v="0"/>
  </r>
  <r>
    <x v="0"/>
    <x v="1"/>
    <n v="596"/>
    <x v="1"/>
    <n v="28934"/>
    <s v="TE ROMERO DURAN JOSE CARLOS"/>
    <d v="2025-09-20T00:00:00"/>
    <s v="0000-00-00"/>
    <s v="VLO"/>
    <x v="2"/>
    <s v="USD"/>
    <n v="647"/>
    <n v="556.41999999999996"/>
    <n v="647"/>
    <n v="0"/>
    <n v="0"/>
    <n v="0"/>
    <s v="F1S USA"/>
    <s v="United States"/>
    <x v="51"/>
    <x v="0"/>
    <n v="0"/>
  </r>
  <r>
    <x v="0"/>
    <x v="1"/>
    <n v="596"/>
    <x v="1"/>
    <n v="28934"/>
    <s v="TE OCEJO GARRIDO MARIA FERNANDA"/>
    <d v="2025-09-25T00:00:00"/>
    <s v="0000-00-00"/>
    <s v="VLO"/>
    <x v="2"/>
    <s v="USD"/>
    <n v="2253"/>
    <n v="1937.58"/>
    <n v="2253"/>
    <n v="0"/>
    <n v="0"/>
    <n v="0"/>
    <s v="F1S USA"/>
    <s v="United States"/>
    <x v="26"/>
    <x v="0"/>
    <n v="0"/>
  </r>
  <r>
    <x v="0"/>
    <x v="1"/>
    <n v="596"/>
    <x v="1"/>
    <n v="28934"/>
    <s v="TE ROMERO DURAN JOSE CARLOS"/>
    <d v="2025-09-25T00:00:00"/>
    <s v="0000-00-00"/>
    <s v="VLO"/>
    <x v="2"/>
    <s v="USD"/>
    <n v="2253"/>
    <n v="1937.58"/>
    <n v="2253"/>
    <n v="0"/>
    <n v="0"/>
    <n v="0"/>
    <s v="F1S USA"/>
    <s v="United States"/>
    <x v="26"/>
    <x v="0"/>
    <n v="0"/>
  </r>
  <r>
    <x v="0"/>
    <x v="1"/>
    <n v="596"/>
    <x v="1"/>
    <n v="28934"/>
    <s v="TE OCEJO GARRIDO MARIA FERNANDA"/>
    <d v="2025-10-01T00:00:00"/>
    <s v="0000-00-00"/>
    <s v="VLO"/>
    <x v="2"/>
    <s v="USD"/>
    <n v="260"/>
    <n v="223.6"/>
    <n v="260"/>
    <n v="0"/>
    <n v="0"/>
    <n v="0"/>
    <s v="F1S USA"/>
    <s v="United States"/>
    <x v="23"/>
    <x v="0"/>
    <n v="0"/>
  </r>
  <r>
    <x v="0"/>
    <x v="1"/>
    <n v="596"/>
    <x v="1"/>
    <n v="28934"/>
    <s v="TE ROMERO DURAN JOSE CARLOS"/>
    <d v="2025-10-01T00:00:00"/>
    <s v="0000-00-00"/>
    <s v="VLO"/>
    <x v="2"/>
    <s v="USD"/>
    <n v="260"/>
    <n v="223.6"/>
    <n v="260"/>
    <n v="0"/>
    <n v="0"/>
    <n v="0"/>
    <s v="F1S USA"/>
    <s v="United States"/>
    <x v="23"/>
    <x v="0"/>
    <n v="0"/>
  </r>
  <r>
    <x v="0"/>
    <x v="1"/>
    <n v="596"/>
    <x v="1"/>
    <n v="28934"/>
    <s v="TE OCEJO GARRIDO MARIA FERNANDA"/>
    <d v="2025-10-06T00:00:00"/>
    <s v="0000-00-00"/>
    <s v="VLO"/>
    <x v="2"/>
    <s v="USD"/>
    <n v="778.7"/>
    <n v="669.68200000000002"/>
    <n v="778.7"/>
    <n v="0"/>
    <n v="0"/>
    <n v="0"/>
    <s v="F1S USA"/>
    <s v="United States"/>
    <x v="24"/>
    <x v="0"/>
    <n v="0"/>
  </r>
  <r>
    <x v="0"/>
    <x v="1"/>
    <n v="596"/>
    <x v="1"/>
    <n v="28934"/>
    <s v="TE ROMERO DURAN JOSE CARLOS"/>
    <d v="2025-10-06T00:00:00"/>
    <s v="0000-00-00"/>
    <s v="VLO"/>
    <x v="2"/>
    <s v="USD"/>
    <n v="778.7"/>
    <n v="669.68200000000002"/>
    <n v="778.7"/>
    <n v="0"/>
    <n v="0"/>
    <n v="0"/>
    <s v="F1S USA"/>
    <s v="United States"/>
    <x v="24"/>
    <x v="0"/>
    <n v="0"/>
  </r>
  <r>
    <x v="0"/>
    <x v="1"/>
    <n v="596"/>
    <x v="1"/>
    <n v="28934"/>
    <s v="TE OCEJO GARRIDO MARIA FERNANDA"/>
    <d v="2025-10-11T00:00:00"/>
    <s v="0000-00-00"/>
    <s v="VLO"/>
    <x v="2"/>
    <s v="USD"/>
    <n v="702.8"/>
    <n v="604.4079999999999"/>
    <n v="702.8"/>
    <n v="0"/>
    <n v="0"/>
    <n v="0"/>
    <s v="F1S USA"/>
    <s v="United States"/>
    <x v="24"/>
    <x v="0"/>
    <n v="0"/>
  </r>
  <r>
    <x v="0"/>
    <x v="1"/>
    <n v="596"/>
    <x v="1"/>
    <n v="28934"/>
    <s v="TE ROMERO DURAN JOSE CARLOS"/>
    <d v="2025-10-11T00:00:00"/>
    <s v="0000-00-00"/>
    <s v="VLO"/>
    <x v="2"/>
    <s v="USD"/>
    <n v="702.8"/>
    <n v="604.4079999999999"/>
    <n v="702.8"/>
    <n v="0"/>
    <n v="0"/>
    <n v="0"/>
    <s v="F1S USA"/>
    <s v="United States"/>
    <x v="24"/>
    <x v="0"/>
    <n v="0"/>
  </r>
  <r>
    <x v="0"/>
    <x v="1"/>
    <n v="596"/>
    <x v="1"/>
    <n v="28934"/>
    <s v="TE OCEJO GARRIDO MARIA FERNANDA"/>
    <d v="2025-10-14T00:00:00"/>
    <s v="0000-00-00"/>
    <s v="VLO"/>
    <x v="2"/>
    <s v="USD"/>
    <n v="5409.56"/>
    <n v="4652.2215999999999"/>
    <n v="5409.56"/>
    <n v="0"/>
    <n v="0"/>
    <n v="0"/>
    <s v="F1S USA"/>
    <s v="United States"/>
    <x v="25"/>
    <x v="0"/>
    <n v="0"/>
  </r>
  <r>
    <x v="0"/>
    <x v="1"/>
    <n v="596"/>
    <x v="1"/>
    <n v="28934"/>
    <s v="TE ROMERO DURAN JOSE CARLOS"/>
    <d v="2025-10-14T00:00:00"/>
    <s v="0000-00-00"/>
    <s v="VLO"/>
    <x v="2"/>
    <s v="USD"/>
    <n v="5409.56"/>
    <n v="4652.2215999999999"/>
    <n v="5409.56"/>
    <n v="0"/>
    <n v="0"/>
    <n v="0"/>
    <s v="F1S USA"/>
    <s v="United States"/>
    <x v="25"/>
    <x v="0"/>
    <n v="0"/>
  </r>
  <r>
    <x v="0"/>
    <x v="1"/>
    <n v="596"/>
    <x v="1"/>
    <n v="0"/>
    <s v="Fee emisión aéreos"/>
    <d v="2025-09-15T00:00:00"/>
    <d v="2025-10-15T00:00:00"/>
    <s v="HPS"/>
    <x v="1"/>
    <s v="USD"/>
    <n v="655"/>
    <n v="563.29999999999995"/>
    <n v="655"/>
    <n v="655"/>
    <n v="563.29999999999995"/>
    <n v="655"/>
    <s v="FEES"/>
    <n v="0"/>
    <x v="51"/>
    <x v="0"/>
    <n v="1"/>
  </r>
  <r>
    <x v="0"/>
    <x v="1"/>
    <n v="596"/>
    <x v="1"/>
    <n v="23789"/>
    <s v="Itinerario Total Triumph Travel"/>
    <d v="2025-09-15T00:00:00"/>
    <d v="2025-10-15T00:00:00"/>
    <s v="PKT"/>
    <x v="0"/>
    <s v="USD"/>
    <n v="173595"/>
    <n v="149291.70000000001"/>
    <n v="173595"/>
    <n v="0"/>
    <n v="0"/>
    <n v="0"/>
    <s v="TRIUMPH TRAVEL"/>
    <s v="South Africa"/>
    <x v="51"/>
    <x v="0"/>
    <n v="0"/>
  </r>
  <r>
    <x v="0"/>
    <x v="1"/>
    <n v="596"/>
    <x v="1"/>
    <n v="29059"/>
    <s v="Visas Kenia"/>
    <d v="2025-09-15T00:00:00"/>
    <d v="2025-10-15T00:00:00"/>
    <s v="VIS"/>
    <x v="7"/>
    <s v="USD"/>
    <n v="60"/>
    <n v="51.6"/>
    <n v="60"/>
    <n v="0"/>
    <n v="0"/>
    <n v="0"/>
    <s v="Visas web"/>
    <s v="Canada"/>
    <x v="51"/>
    <x v="0"/>
    <n v="0"/>
  </r>
  <r>
    <x v="0"/>
    <x v="1"/>
    <n v="596"/>
    <x v="1"/>
    <n v="28491"/>
    <s v="Seguro viaje aon"/>
    <d v="2025-09-16T00:00:00"/>
    <d v="2025-10-15T00:00:00"/>
    <s v="SEG"/>
    <x v="3"/>
    <s v="USD"/>
    <n v="463"/>
    <n v="398.18"/>
    <n v="463"/>
    <n v="0"/>
    <n v="0"/>
    <n v="0"/>
    <s v="AON"/>
    <s v="United Kingdom"/>
    <x v="51"/>
    <x v="0"/>
    <n v="0"/>
  </r>
  <r>
    <x v="0"/>
    <x v="1"/>
    <n v="596"/>
    <x v="1"/>
    <n v="29059"/>
    <s v="Visas Namibia"/>
    <d v="2025-09-15T00:00:00"/>
    <d v="2025-10-15T00:00:00"/>
    <s v="VIS"/>
    <x v="7"/>
    <s v="USD"/>
    <n v="186.82"/>
    <n v="160.6652"/>
    <n v="186.82"/>
    <n v="0"/>
    <n v="0"/>
    <n v="0"/>
    <s v="Visas web"/>
    <s v="Canada"/>
    <x v="51"/>
    <x v="0"/>
    <n v="0"/>
  </r>
  <r>
    <x v="0"/>
    <x v="1"/>
    <n v="596"/>
    <x v="1"/>
    <n v="29059"/>
    <s v="Visas Uganda"/>
    <d v="2025-09-15T00:00:00"/>
    <d v="2025-10-15T00:00:00"/>
    <s v="VIS"/>
    <x v="7"/>
    <s v="USD"/>
    <n v="100"/>
    <n v="86"/>
    <n v="100"/>
    <n v="0"/>
    <n v="0"/>
    <n v="0"/>
    <s v="Visas web"/>
    <s v="Canada"/>
    <x v="51"/>
    <x v="0"/>
    <n v="0"/>
  </r>
  <r>
    <x v="0"/>
    <x v="1"/>
    <n v="596"/>
    <x v="1"/>
    <n v="0"/>
    <s v="Fee"/>
    <d v="2025-09-15T00:00:00"/>
    <d v="2025-10-15T00:00:00"/>
    <s v="HPS"/>
    <x v="1"/>
    <s v="USD"/>
    <n v="66770"/>
    <n v="57422.2"/>
    <n v="66770"/>
    <n v="66770"/>
    <n v="57422.2"/>
    <n v="66770"/>
    <s v="REEMBOLSOS"/>
    <n v="0"/>
    <x v="51"/>
    <x v="0"/>
    <n v="1"/>
  </r>
  <r>
    <x v="0"/>
    <x v="1"/>
    <n v="596"/>
    <x v="1"/>
    <n v="30984"/>
    <s v="Traslados Privados Madrid"/>
    <d v="2025-09-15T00:00:00"/>
    <d v="2025-10-15T00:00:00"/>
    <s v="TRF"/>
    <x v="5"/>
    <s v="USD"/>
    <n v="483"/>
    <n v="415.38"/>
    <n v="483"/>
    <n v="0"/>
    <n v="0"/>
    <n v="0"/>
    <s v="REEMBOLSOS"/>
    <s v="Spain"/>
    <x v="51"/>
    <x v="0"/>
    <n v="0"/>
  </r>
  <r>
    <x v="0"/>
    <x v="1"/>
    <n v="596"/>
    <x v="1"/>
    <n v="28934"/>
    <s v="TE OCEJO GARRIDO MARIA FERNANDA"/>
    <d v="2025-10-11T00:00:00"/>
    <s v="0000-00-00"/>
    <s v="VLO"/>
    <x v="2"/>
    <s v="USD"/>
    <n v="0"/>
    <n v="0"/>
    <n v="0"/>
    <n v="0"/>
    <n v="0"/>
    <n v="0"/>
    <s v="F1S USA"/>
    <s v="United States"/>
    <x v="24"/>
    <x v="0"/>
    <s v="0"/>
  </r>
  <r>
    <x v="0"/>
    <x v="1"/>
    <n v="596"/>
    <x v="1"/>
    <n v="28934"/>
    <s v="TE ROMERO DURAN JOSE CARLOS"/>
    <d v="2025-10-11T00:00:00"/>
    <s v="0000-00-00"/>
    <s v="VLO"/>
    <x v="2"/>
    <s v="USD"/>
    <n v="0"/>
    <n v="0"/>
    <n v="0"/>
    <n v="0"/>
    <n v="0"/>
    <n v="0"/>
    <s v="F1S USA"/>
    <s v="United States"/>
    <x v="24"/>
    <x v="0"/>
    <s v="0"/>
  </r>
  <r>
    <x v="0"/>
    <x v="1"/>
    <n v="596"/>
    <x v="1"/>
    <n v="25857"/>
    <s v="Regalo vela + libro Marifer"/>
    <d v="2025-09-15T00:00:00"/>
    <d v="2025-10-15T00:00:00"/>
    <s v="OTR"/>
    <x v="3"/>
    <s v="USD"/>
    <n v="273"/>
    <n v="234.78"/>
    <n v="273"/>
    <n v="0"/>
    <n v="0"/>
    <n v="0"/>
    <s v="GANNET"/>
    <s v="United States"/>
    <x v="51"/>
    <x v="0"/>
    <n v="0"/>
  </r>
  <r>
    <x v="0"/>
    <x v="1"/>
    <n v="596"/>
    <x v="1"/>
    <n v="28934"/>
    <s v="ROMERO DURAN JOSE CARLOS"/>
    <d v="2025-10-14T00:00:00"/>
    <d v="2025-10-15T00:00:00"/>
    <s v="VLO"/>
    <x v="2"/>
    <s v="USD"/>
    <n v="3432.36"/>
    <n v="2951.8296"/>
    <n v="3432.36"/>
    <n v="0"/>
    <n v="0"/>
    <n v="0"/>
    <s v="F1S USA"/>
    <s v="United States"/>
    <x v="25"/>
    <x v="0"/>
    <n v="0"/>
  </r>
  <r>
    <x v="0"/>
    <x v="1"/>
    <n v="596"/>
    <x v="1"/>
    <n v="28934"/>
    <s v="OCEJO GARRIDO MARIA FERNANDA"/>
    <d v="2025-10-14T00:00:00"/>
    <d v="2025-10-15T00:00:00"/>
    <s v="VLO"/>
    <x v="2"/>
    <s v="USD"/>
    <n v="3432.36"/>
    <n v="2951.8296"/>
    <n v="3432.36"/>
    <n v="0"/>
    <n v="0"/>
    <n v="0"/>
    <s v="F1S USA"/>
    <s v="United States"/>
    <x v="25"/>
    <x v="0"/>
    <n v="0"/>
  </r>
  <r>
    <x v="0"/>
    <x v="1"/>
    <n v="596"/>
    <x v="1"/>
    <n v="0"/>
    <s v="Fee emision ET"/>
    <d v="2025-09-15T00:00:00"/>
    <d v="2025-10-15T00:00:00"/>
    <s v="HPS"/>
    <x v="1"/>
    <s v="USD"/>
    <n v="60"/>
    <n v="51.6"/>
    <n v="60"/>
    <n v="60"/>
    <n v="51.6"/>
    <n v="60"/>
    <s v="FEES"/>
    <n v="0"/>
    <x v="51"/>
    <x v="0"/>
    <n v="1"/>
  </r>
  <r>
    <x v="0"/>
    <x v="1"/>
    <n v="596"/>
    <x v="1"/>
    <n v="28934"/>
    <s v="OCEJO GARRIDO MARIA FERNANDA -- reembolso"/>
    <d v="2025-10-14T00:00:00"/>
    <d v="2025-11-14T00:00:00"/>
    <s v="VLO"/>
    <x v="2"/>
    <s v="USD"/>
    <n v="-5409.56"/>
    <n v="-4652.2215999999999"/>
    <n v="-5409.56"/>
    <n v="0"/>
    <n v="0"/>
    <n v="0"/>
    <s v="F1S USA"/>
    <s v="United States"/>
    <x v="25"/>
    <x v="0"/>
    <n v="0"/>
  </r>
  <r>
    <x v="0"/>
    <x v="1"/>
    <n v="596"/>
    <x v="1"/>
    <n v="28934"/>
    <s v="ROMERO DURAN JOSE CARLOS -- reembolso"/>
    <d v="2025-10-14T00:00:00"/>
    <d v="2025-10-14T00:00:00"/>
    <s v="VLO"/>
    <x v="2"/>
    <s v="USD"/>
    <n v="-5409.56"/>
    <n v="-4652.2215999999999"/>
    <n v="-5409.56"/>
    <n v="0"/>
    <n v="0"/>
    <n v="0"/>
    <s v="F1S USA"/>
    <s v="United States"/>
    <x v="25"/>
    <x v="0"/>
    <n v="0"/>
  </r>
  <r>
    <x v="0"/>
    <x v="1"/>
    <n v="596"/>
    <x v="1"/>
    <n v="25857"/>
    <s v="Ramo flores + taxi"/>
    <d v="2025-10-15T00:00:00"/>
    <d v="2025-10-15T00:00:00"/>
    <s v="OTR"/>
    <x v="3"/>
    <s v="USD"/>
    <n v="54.75"/>
    <n v="47.085000000000001"/>
    <n v="54.75"/>
    <n v="0"/>
    <n v="0"/>
    <n v="0"/>
    <s v="GANNET"/>
    <s v="United States"/>
    <x v="25"/>
    <x v="0"/>
    <n v="0"/>
  </r>
  <r>
    <x v="0"/>
    <x v="1"/>
    <n v="596"/>
    <x v="1"/>
    <n v="0"/>
    <s v="Extra- 3862 USD"/>
    <d v="2025-09-15T00:00:00"/>
    <d v="2025-11-14T00:00:00"/>
    <s v="HPS"/>
    <x v="1"/>
    <s v="USD"/>
    <n v="3862"/>
    <n v="3321.32"/>
    <n v="3862"/>
    <n v="3862"/>
    <n v="3321.32"/>
    <n v="3862"/>
    <s v="FEES"/>
    <n v="0"/>
    <x v="51"/>
    <x v="0"/>
    <n v="1"/>
  </r>
  <r>
    <x v="1"/>
    <x v="1"/>
    <n v="597"/>
    <x v="22"/>
    <n v="30423"/>
    <s v="LAMIMA"/>
    <d v="2026-03-06T00:00:00"/>
    <d v="2026-03-13T00:00:00"/>
    <s v="CRC"/>
    <x v="8"/>
    <s v="USD"/>
    <n v="205790"/>
    <n v="176979.4"/>
    <n v="205790"/>
    <n v="16000"/>
    <n v="13760"/>
    <n v="16000"/>
    <s v="LAMIMA"/>
    <s v="Indonesia"/>
    <x v="47"/>
    <x v="1"/>
    <n v="7.7749161766849706E-2"/>
  </r>
  <r>
    <x v="1"/>
    <x v="1"/>
    <n v="597"/>
    <x v="22"/>
    <n v="24966"/>
    <s v="INDIA"/>
    <d v="2026-10-30T00:00:00"/>
    <d v="2026-11-14T00:00:00"/>
    <s v="PKT"/>
    <x v="0"/>
    <s v="USD"/>
    <n v="129060"/>
    <n v="110991.59999999999"/>
    <n v="129060"/>
    <n v="19288"/>
    <n v="16587.68"/>
    <n v="19288"/>
    <s v="Holycow Holidays"/>
    <s v="India"/>
    <x v="22"/>
    <x v="1"/>
    <n v="0.14944986827832016"/>
  </r>
  <r>
    <x v="1"/>
    <x v="1"/>
    <n v="597"/>
    <x v="22"/>
    <n v="25726"/>
    <s v="VISAS INDIA"/>
    <d v="2026-03-06T00:00:00"/>
    <d v="2026-03-13T00:00:00"/>
    <s v="VIS"/>
    <x v="7"/>
    <s v="USD"/>
    <n v="205.05"/>
    <n v="176.34300000000002"/>
    <n v="205.05"/>
    <n v="0"/>
    <n v="0"/>
    <n v="0"/>
    <s v="VISAS Osvaldo Cruz"/>
    <s v="Cliente"/>
    <x v="47"/>
    <x v="1"/>
    <n v="0"/>
  </r>
  <r>
    <x v="1"/>
    <x v="1"/>
    <n v="597"/>
    <x v="22"/>
    <n v="28934"/>
    <s v="SANCHEZ NAVARRO REDO EDUARDO MR"/>
    <d v="2026-02-13T00:00:00"/>
    <d v="2026-02-14T00:00:00"/>
    <s v="VLO"/>
    <x v="2"/>
    <s v="USD"/>
    <n v="1859.7"/>
    <n v="1599.3420000000001"/>
    <n v="1859.7"/>
    <n v="0"/>
    <n v="0"/>
    <n v="0"/>
    <s v="F1S USA"/>
    <s v="United States"/>
    <x v="43"/>
    <x v="1"/>
    <n v="0"/>
  </r>
  <r>
    <x v="1"/>
    <x v="1"/>
    <n v="597"/>
    <x v="22"/>
    <n v="28934"/>
    <s v="BOUFFIER ROY CAROLINA IVONNE MRS"/>
    <d v="2026-02-13T00:00:00"/>
    <d v="2026-02-14T00:00:00"/>
    <s v="VLO"/>
    <x v="2"/>
    <s v="USD"/>
    <n v="1859.7"/>
    <n v="1599.3420000000001"/>
    <n v="1859.7"/>
    <n v="0"/>
    <n v="0"/>
    <n v="0"/>
    <s v="F1S USA"/>
    <s v="United States"/>
    <x v="43"/>
    <x v="1"/>
    <n v="0"/>
  </r>
  <r>
    <x v="1"/>
    <x v="1"/>
    <n v="597"/>
    <x v="22"/>
    <n v="28934"/>
    <s v="SANCHEZ NAVARRO REDO EDUARDO MR"/>
    <d v="2026-02-13T00:00:00"/>
    <d v="2026-02-13T00:00:00"/>
    <s v="VLO"/>
    <x v="2"/>
    <s v="USD"/>
    <n v="1069.5"/>
    <n v="919.77"/>
    <n v="1069.5"/>
    <n v="0"/>
    <n v="0"/>
    <n v="0"/>
    <s v="F1S USA"/>
    <s v="United States"/>
    <x v="43"/>
    <x v="1"/>
    <n v="0"/>
  </r>
  <r>
    <x v="1"/>
    <x v="1"/>
    <n v="597"/>
    <x v="22"/>
    <n v="28934"/>
    <s v="BOUFFIER ROY CAROLINA IVONNE MRS"/>
    <d v="2026-02-13T00:00:00"/>
    <d v="2026-02-13T00:00:00"/>
    <s v="VLO"/>
    <x v="2"/>
    <s v="USD"/>
    <n v="1069.5"/>
    <n v="919.77"/>
    <n v="1069.5"/>
    <n v="0"/>
    <n v="0"/>
    <n v="0"/>
    <s v="F1S USA"/>
    <s v="United States"/>
    <x v="43"/>
    <x v="1"/>
    <n v="0"/>
  </r>
  <r>
    <x v="1"/>
    <x v="1"/>
    <n v="597"/>
    <x v="22"/>
    <n v="28934"/>
    <s v="SANCHEZ NAVARRO REDO EDUARDO MR"/>
    <d v="2026-02-05T00:00:00"/>
    <d v="2026-02-06T00:00:00"/>
    <s v="VLO"/>
    <x v="2"/>
    <s v="USD"/>
    <n v="2306.8000000000002"/>
    <n v="1983.8480000000002"/>
    <n v="2306.8000000000002"/>
    <n v="0"/>
    <n v="0"/>
    <n v="0"/>
    <s v="F1S USA"/>
    <s v="United States"/>
    <x v="41"/>
    <x v="1"/>
    <n v="0"/>
  </r>
  <r>
    <x v="1"/>
    <x v="1"/>
    <n v="597"/>
    <x v="22"/>
    <n v="28934"/>
    <s v="BOUFFIER ROY CAROLINA IVONNE MRS"/>
    <d v="2026-02-05T00:00:00"/>
    <d v="2026-02-06T00:00:00"/>
    <s v="VLO"/>
    <x v="2"/>
    <s v="USD"/>
    <n v="2204.8000000000002"/>
    <n v="1896.1280000000002"/>
    <n v="2204.8000000000002"/>
    <n v="0"/>
    <n v="0"/>
    <n v="0"/>
    <s v="F1S USA"/>
    <s v="United States"/>
    <x v="41"/>
    <x v="1"/>
    <n v="0"/>
  </r>
  <r>
    <x v="1"/>
    <x v="1"/>
    <n v="597"/>
    <x v="22"/>
    <n v="28934"/>
    <s v="CABEZUT ALBIN ALBERTO LUCIO MR"/>
    <d v="2026-02-05T00:00:00"/>
    <d v="2026-02-06T00:00:00"/>
    <s v="VLO"/>
    <x v="2"/>
    <s v="USD"/>
    <n v="716.8"/>
    <n v="616.44799999999998"/>
    <n v="716.8"/>
    <n v="0"/>
    <n v="0"/>
    <n v="0"/>
    <s v="F1S USA"/>
    <s v="United States"/>
    <x v="41"/>
    <x v="1"/>
    <n v="0"/>
  </r>
  <r>
    <x v="1"/>
    <x v="1"/>
    <n v="597"/>
    <x v="22"/>
    <n v="28934"/>
    <s v="SANCHEZ NAVARRO CAROLINA ALEJANDRA MRS"/>
    <d v="2026-02-05T00:00:00"/>
    <d v="2026-02-06T00:00:00"/>
    <s v="VLO"/>
    <x v="2"/>
    <s v="USD"/>
    <n v="716.8"/>
    <n v="616.44799999999998"/>
    <n v="716.8"/>
    <n v="0"/>
    <n v="0"/>
    <n v="0"/>
    <s v="F1S USA"/>
    <s v="United States"/>
    <x v="41"/>
    <x v="1"/>
    <n v="0"/>
  </r>
  <r>
    <x v="1"/>
    <x v="1"/>
    <n v="597"/>
    <x v="22"/>
    <n v="28934"/>
    <s v="CABEZUT ALBIN ALBERTO LUCIO MR"/>
    <d v="2026-02-13T00:00:00"/>
    <d v="2026-02-13T00:00:00"/>
    <s v="VLO"/>
    <x v="2"/>
    <s v="USD"/>
    <n v="308.89999999999998"/>
    <n v="265.654"/>
    <n v="308.89999999999998"/>
    <n v="0"/>
    <n v="0"/>
    <n v="0"/>
    <s v="F1S USA"/>
    <s v="United States"/>
    <x v="43"/>
    <x v="1"/>
    <n v="0"/>
  </r>
  <r>
    <x v="1"/>
    <x v="1"/>
    <n v="597"/>
    <x v="22"/>
    <n v="28934"/>
    <s v="SANCHEZ NAVARRO CAROLINA ALEJANDRA MRS"/>
    <d v="2026-02-13T00:00:00"/>
    <d v="2026-02-13T00:00:00"/>
    <s v="VLO"/>
    <x v="2"/>
    <s v="USD"/>
    <n v="308.89999999999998"/>
    <n v="265.654"/>
    <n v="308.89999999999998"/>
    <n v="0"/>
    <n v="0"/>
    <n v="0"/>
    <s v="F1S USA"/>
    <s v="United States"/>
    <x v="43"/>
    <x v="1"/>
    <n v="0"/>
  </r>
  <r>
    <x v="1"/>
    <x v="1"/>
    <n v="597"/>
    <x v="22"/>
    <n v="28934"/>
    <s v="CABEZUT ALBIN ALBERTO LUCIO MR"/>
    <d v="2026-02-13T00:00:00"/>
    <d v="2026-02-14T00:00:00"/>
    <s v="VLO"/>
    <x v="2"/>
    <s v="USD"/>
    <n v="1883.8"/>
    <n v="1620.068"/>
    <n v="1883.8"/>
    <n v="0"/>
    <n v="0"/>
    <n v="0"/>
    <s v="F1S USA"/>
    <s v="United States"/>
    <x v="43"/>
    <x v="1"/>
    <n v="0"/>
  </r>
  <r>
    <x v="1"/>
    <x v="1"/>
    <n v="597"/>
    <x v="22"/>
    <n v="28934"/>
    <s v="SANCHEZ NAVARRO CAROLINA ALEJANDRA MRS"/>
    <d v="2026-02-13T00:00:00"/>
    <d v="2026-02-14T00:00:00"/>
    <s v="VLO"/>
    <x v="2"/>
    <s v="USD"/>
    <n v="1883.8"/>
    <n v="1620.068"/>
    <n v="1883.8"/>
    <n v="0"/>
    <n v="0"/>
    <n v="0"/>
    <s v="F1S USA"/>
    <s v="United States"/>
    <x v="43"/>
    <x v="1"/>
    <n v="0"/>
  </r>
  <r>
    <x v="1"/>
    <x v="1"/>
    <n v="597"/>
    <x v="22"/>
    <n v="24995"/>
    <s v="AVION PRIVADO"/>
    <d v="2026-10-30T00:00:00"/>
    <d v="2026-11-14T00:00:00"/>
    <s v="PKT"/>
    <x v="0"/>
    <s v="USD"/>
    <n v="18700"/>
    <n v="16082"/>
    <n v="18700"/>
    <n v="0"/>
    <n v="0"/>
    <n v="0"/>
    <s v="AFRO ASIAN TRAVEL"/>
    <s v="Egypt"/>
    <x v="22"/>
    <x v="1"/>
    <n v="0"/>
  </r>
  <r>
    <x v="1"/>
    <x v="1"/>
    <n v="597"/>
    <x v="22"/>
    <n v="28934"/>
    <s v="SANCHEZ NAVARRO RIVERA TORRES EDUARDO MR"/>
    <d v="2026-02-05T00:00:00"/>
    <d v="2026-02-06T00:00:00"/>
    <s v="VLO"/>
    <x v="2"/>
    <s v="USD"/>
    <n v="777.7"/>
    <n v="668.822"/>
    <n v="777.7"/>
    <n v="0"/>
    <n v="0"/>
    <n v="0"/>
    <s v="F1S USA"/>
    <s v="United States"/>
    <x v="41"/>
    <x v="1"/>
    <n v="0"/>
  </r>
  <r>
    <x v="1"/>
    <x v="1"/>
    <n v="597"/>
    <x v="22"/>
    <n v="28934"/>
    <s v="LEBRIJA HIRSCHFELD PAULINA MRS"/>
    <d v="2026-02-05T00:00:00"/>
    <d v="2026-02-06T00:00:00"/>
    <s v="VLO"/>
    <x v="2"/>
    <s v="USD"/>
    <n v="777.7"/>
    <n v="668.822"/>
    <n v="777.7"/>
    <n v="0"/>
    <n v="0"/>
    <n v="0"/>
    <s v="F1S USA"/>
    <s v="United States"/>
    <x v="41"/>
    <x v="1"/>
    <n v="0"/>
  </r>
  <r>
    <x v="1"/>
    <x v="1"/>
    <n v="597"/>
    <x v="22"/>
    <n v="28934"/>
    <s v="SANCHEZ NAVARRO RIVERA TORRES EDUARDO MR"/>
    <d v="2026-02-13T00:00:00"/>
    <d v="2026-02-13T00:00:00"/>
    <s v="VLO"/>
    <x v="2"/>
    <s v="USD"/>
    <n v="307.5"/>
    <n v="264.45"/>
    <n v="307.5"/>
    <n v="0"/>
    <n v="0"/>
    <n v="0"/>
    <s v="F1S USA"/>
    <s v="United States"/>
    <x v="43"/>
    <x v="1"/>
    <n v="0"/>
  </r>
  <r>
    <x v="1"/>
    <x v="1"/>
    <n v="597"/>
    <x v="22"/>
    <n v="28934"/>
    <s v="LEBRIJA HIRSCHFELD PAULINA MRS"/>
    <d v="2026-02-13T00:00:00"/>
    <d v="2026-02-13T00:00:00"/>
    <s v="VLO"/>
    <x v="2"/>
    <s v="USD"/>
    <n v="307.5"/>
    <n v="264.45"/>
    <n v="307.5"/>
    <n v="0"/>
    <n v="0"/>
    <n v="0"/>
    <s v="F1S USA"/>
    <s v="United States"/>
    <x v="43"/>
    <x v="1"/>
    <n v="0"/>
  </r>
  <r>
    <x v="1"/>
    <x v="1"/>
    <n v="597"/>
    <x v="22"/>
    <n v="28934"/>
    <s v="SANCHEZ NAVARRO RIVERA TORRES DIEGO MR"/>
    <d v="2026-02-13T00:00:00"/>
    <d v="2026-02-14T00:00:00"/>
    <s v="VLO"/>
    <x v="2"/>
    <s v="USD"/>
    <n v="862.7"/>
    <n v="741.92200000000003"/>
    <n v="862.7"/>
    <n v="0"/>
    <n v="0"/>
    <n v="0"/>
    <s v="F1S USA"/>
    <s v="United States"/>
    <x v="43"/>
    <x v="1"/>
    <n v="0"/>
  </r>
  <r>
    <x v="1"/>
    <x v="1"/>
    <n v="597"/>
    <x v="22"/>
    <n v="28934"/>
    <s v="SANCHEZ NAVARRO RIVERA TORRES DIEGO MR"/>
    <d v="2026-02-13T00:00:00"/>
    <d v="2026-02-13T00:00:00"/>
    <s v="VLO"/>
    <x v="2"/>
    <s v="USD"/>
    <n v="306.2"/>
    <n v="263.33199999999999"/>
    <n v="306.2"/>
    <n v="0"/>
    <n v="0"/>
    <n v="0"/>
    <s v="F1S USA"/>
    <s v="United States"/>
    <x v="43"/>
    <x v="1"/>
    <n v="0"/>
  </r>
  <r>
    <x v="1"/>
    <x v="1"/>
    <n v="597"/>
    <x v="22"/>
    <n v="28934"/>
    <s v="SENDEROS GOMEZ LUCILA MRS"/>
    <d v="2026-02-13T00:00:00"/>
    <d v="2026-02-13T00:00:00"/>
    <s v="VLO"/>
    <x v="2"/>
    <s v="USD"/>
    <n v="306.2"/>
    <n v="263.33199999999999"/>
    <n v="306.2"/>
    <n v="0"/>
    <n v="0"/>
    <n v="0"/>
    <s v="F1S USA"/>
    <s v="United States"/>
    <x v="43"/>
    <x v="1"/>
    <n v="0"/>
  </r>
  <r>
    <x v="1"/>
    <x v="1"/>
    <n v="597"/>
    <x v="22"/>
    <n v="28934"/>
    <s v="SANCHEZ NAVARRO RIVERA TORRES DIEGO MR"/>
    <d v="2026-02-05T00:00:00"/>
    <d v="2026-02-06T00:00:00"/>
    <s v="VLO"/>
    <x v="2"/>
    <s v="USD"/>
    <n v="725"/>
    <n v="623.5"/>
    <n v="725"/>
    <n v="0"/>
    <n v="0"/>
    <n v="0"/>
    <s v="F1S USA"/>
    <s v="United States"/>
    <x v="41"/>
    <x v="1"/>
    <n v="0"/>
  </r>
  <r>
    <x v="1"/>
    <x v="1"/>
    <n v="597"/>
    <x v="22"/>
    <n v="28934"/>
    <s v="SENDEROS GOMEZ LUCILA MRS"/>
    <d v="2026-02-05T00:00:00"/>
    <d v="2026-02-06T00:00:00"/>
    <s v="VLO"/>
    <x v="2"/>
    <s v="USD"/>
    <n v="725"/>
    <n v="623.5"/>
    <n v="725"/>
    <n v="0"/>
    <n v="0"/>
    <n v="0"/>
    <s v="F1S USA"/>
    <s v="United States"/>
    <x v="41"/>
    <x v="1"/>
    <n v="0"/>
  </r>
  <r>
    <x v="1"/>
    <x v="1"/>
    <n v="597"/>
    <x v="22"/>
    <n v="28934"/>
    <s v="SANCHEZ NAVARRO RIVERA TORRES DIEGO MR"/>
    <d v="2026-02-05T00:00:00"/>
    <d v="2026-02-06T00:00:00"/>
    <s v="VLO"/>
    <x v="2"/>
    <s v="USD"/>
    <n v="50"/>
    <n v="43"/>
    <n v="50"/>
    <n v="0"/>
    <n v="0"/>
    <n v="0"/>
    <s v="F1S USA"/>
    <s v="United States"/>
    <x v="41"/>
    <x v="1"/>
    <n v="0"/>
  </r>
  <r>
    <x v="1"/>
    <x v="1"/>
    <n v="597"/>
    <x v="22"/>
    <n v="28934"/>
    <s v="SENDEROS GOMEZ LUCILA MRS"/>
    <d v="2026-02-05T00:00:00"/>
    <d v="2026-02-06T00:00:00"/>
    <s v="VLO"/>
    <x v="2"/>
    <s v="USD"/>
    <n v="50"/>
    <n v="43"/>
    <n v="50"/>
    <n v="0"/>
    <n v="0"/>
    <n v="0"/>
    <s v="F1S USA"/>
    <s v="United States"/>
    <x v="41"/>
    <x v="1"/>
    <n v="0"/>
  </r>
  <r>
    <x v="1"/>
    <x v="1"/>
    <n v="597"/>
    <x v="22"/>
    <n v="28934"/>
    <s v="SENDEROS GOMEZ LUCILA MRS"/>
    <d v="2026-02-13T00:00:00"/>
    <d v="2026-02-14T00:00:00"/>
    <s v="VLO"/>
    <x v="2"/>
    <s v="USD"/>
    <n v="2590.6999999999998"/>
    <n v="2228.002"/>
    <n v="2590.6999999999998"/>
    <n v="0"/>
    <n v="0"/>
    <n v="0"/>
    <s v="F1S USA"/>
    <s v="United States"/>
    <x v="43"/>
    <x v="1"/>
    <n v="0"/>
  </r>
  <r>
    <x v="1"/>
    <x v="1"/>
    <n v="597"/>
    <x v="22"/>
    <n v="28934"/>
    <s v="SANCHEZ NAVARRO RIVERA TORRES MONICA MRS"/>
    <d v="2026-02-01T00:00:00"/>
    <d v="2026-02-02T00:00:00"/>
    <s v="VLO"/>
    <x v="2"/>
    <s v="USD"/>
    <n v="3604.1"/>
    <n v="3099.5259999999998"/>
    <n v="3604.1"/>
    <n v="0"/>
    <n v="0"/>
    <n v="0"/>
    <s v="F1S USA"/>
    <s v="United States"/>
    <x v="41"/>
    <x v="1"/>
    <n v="0"/>
  </r>
  <r>
    <x v="1"/>
    <x v="1"/>
    <n v="597"/>
    <x v="22"/>
    <n v="28934"/>
    <s v="FUSTER GARAIZABAL RICARDO MR"/>
    <d v="2026-02-04T00:00:00"/>
    <d v="2026-02-06T00:00:00"/>
    <s v="VLO"/>
    <x v="2"/>
    <s v="USD"/>
    <n v="3941.9"/>
    <n v="3390.0340000000001"/>
    <n v="3941.9"/>
    <n v="0"/>
    <n v="0"/>
    <n v="0"/>
    <s v="F1S USA"/>
    <s v="United States"/>
    <x v="41"/>
    <x v="1"/>
    <n v="0"/>
  </r>
  <r>
    <x v="1"/>
    <x v="1"/>
    <n v="597"/>
    <x v="22"/>
    <n v="28934"/>
    <s v="SANCHEZ NAVARRO RIVERA TORRES MONICA MRS"/>
    <d v="2026-02-05T00:00:00"/>
    <d v="2026-02-06T00:00:00"/>
    <s v="VLO"/>
    <x v="2"/>
    <s v="USD"/>
    <n v="875"/>
    <n v="752.5"/>
    <n v="875"/>
    <n v="0"/>
    <n v="0"/>
    <n v="0"/>
    <s v="F1S USA"/>
    <s v="United States"/>
    <x v="41"/>
    <x v="1"/>
    <n v="0"/>
  </r>
  <r>
    <x v="1"/>
    <x v="1"/>
    <n v="597"/>
    <x v="22"/>
    <n v="28934"/>
    <s v="FUSTER GARAIZABAL RICARDO MR"/>
    <d v="2026-02-13T00:00:00"/>
    <d v="2026-02-13T00:00:00"/>
    <s v="VLO"/>
    <x v="2"/>
    <s v="USD"/>
    <n v="300.2"/>
    <n v="258.17199999999997"/>
    <n v="300.2"/>
    <n v="0"/>
    <n v="0"/>
    <n v="0"/>
    <s v="F1S USA"/>
    <s v="United States"/>
    <x v="43"/>
    <x v="1"/>
    <n v="0"/>
  </r>
  <r>
    <x v="1"/>
    <x v="1"/>
    <n v="597"/>
    <x v="22"/>
    <n v="28934"/>
    <s v="SANCHEZ NAVARRO RIVERA TORRES MONICA MRS"/>
    <d v="2026-02-13T00:00:00"/>
    <d v="2026-02-13T00:00:00"/>
    <s v="VLO"/>
    <x v="2"/>
    <s v="USD"/>
    <n v="300.2"/>
    <n v="258.17199999999997"/>
    <n v="300.2"/>
    <n v="0"/>
    <n v="0"/>
    <n v="0"/>
    <s v="F1S USA"/>
    <s v="United States"/>
    <x v="43"/>
    <x v="1"/>
    <n v="0"/>
  </r>
  <r>
    <x v="1"/>
    <x v="1"/>
    <n v="597"/>
    <x v="22"/>
    <n v="28934"/>
    <s v="FUSTER GARAIZABAL RICARDO MR"/>
    <d v="2026-02-13T00:00:00"/>
    <d v="2026-02-13T00:00:00"/>
    <s v="VLO"/>
    <x v="2"/>
    <s v="USD"/>
    <n v="2099.0500000000002"/>
    <n v="1805.1830000000002"/>
    <n v="2099.0500000000002"/>
    <n v="0"/>
    <n v="0"/>
    <n v="0"/>
    <s v="F1S USA"/>
    <s v="United States"/>
    <x v="43"/>
    <x v="1"/>
    <n v="0"/>
  </r>
  <r>
    <x v="1"/>
    <x v="1"/>
    <n v="597"/>
    <x v="22"/>
    <n v="28934"/>
    <s v="SANCHEZ NAVARRO RIVERA TORRES MONICA MRS"/>
    <d v="2026-02-13T00:00:00"/>
    <d v="2026-02-13T00:00:00"/>
    <s v="VLO"/>
    <x v="2"/>
    <s v="USD"/>
    <n v="2099.0500000000002"/>
    <n v="1805.1830000000002"/>
    <n v="2099.0500000000002"/>
    <n v="0"/>
    <n v="0"/>
    <n v="0"/>
    <s v="F1S USA"/>
    <s v="United States"/>
    <x v="43"/>
    <x v="1"/>
    <n v="0"/>
  </r>
  <r>
    <x v="1"/>
    <x v="1"/>
    <n v="597"/>
    <x v="22"/>
    <n v="28934"/>
    <s v="FUSTER GARAIZABAL RICARDO MR"/>
    <d v="2026-02-13T00:00:00"/>
    <d v="2026-02-13T00:00:00"/>
    <s v="VLO"/>
    <x v="2"/>
    <s v="USD"/>
    <n v="94"/>
    <n v="80.84"/>
    <n v="94"/>
    <n v="0"/>
    <n v="0"/>
    <n v="0"/>
    <s v="F1S USA"/>
    <s v="United States"/>
    <x v="43"/>
    <x v="1"/>
    <n v="0"/>
  </r>
  <r>
    <x v="1"/>
    <x v="1"/>
    <n v="597"/>
    <x v="22"/>
    <n v="28934"/>
    <s v="SANCHEZ NAVARRO RIVERA TORRES MONICA MRS"/>
    <d v="2026-02-13T00:00:00"/>
    <d v="2026-02-13T00:00:00"/>
    <s v="VLO"/>
    <x v="2"/>
    <s v="USD"/>
    <n v="94"/>
    <n v="80.84"/>
    <n v="94"/>
    <n v="0"/>
    <n v="0"/>
    <n v="0"/>
    <s v="F1S USA"/>
    <s v="United States"/>
    <x v="43"/>
    <x v="1"/>
    <n v="0"/>
  </r>
  <r>
    <x v="1"/>
    <x v="1"/>
    <n v="597"/>
    <x v="22"/>
    <n v="25726"/>
    <s v="VISAS INDONESIA"/>
    <d v="2026-02-01T00:00:00"/>
    <d v="2026-11-14T00:00:00"/>
    <s v="VIS"/>
    <x v="7"/>
    <s v="USD"/>
    <n v="1360.38"/>
    <n v="1169.9268000000002"/>
    <n v="1360.38"/>
    <n v="0"/>
    <n v="0"/>
    <n v="0"/>
    <s v="VISAS Osvaldo Cruz"/>
    <s v="Cliente"/>
    <x v="41"/>
    <x v="1"/>
    <n v="0"/>
  </r>
  <r>
    <x v="1"/>
    <x v="1"/>
    <n v="597"/>
    <x v="22"/>
    <n v="25024"/>
    <s v="ASIENTOS"/>
    <d v="2026-02-01T00:00:00"/>
    <d v="2026-11-14T00:00:00"/>
    <s v="ABC"/>
    <x v="2"/>
    <s v="USD"/>
    <n v="144.69999999999999"/>
    <n v="124.44199999999999"/>
    <n v="144.69999999999999"/>
    <n v="0"/>
    <n v="0"/>
    <n v="0"/>
    <s v="Iberia"/>
    <s v="Spain"/>
    <x v="41"/>
    <x v="1"/>
    <n v="0"/>
  </r>
  <r>
    <x v="1"/>
    <x v="1"/>
    <n v="597"/>
    <x v="22"/>
    <n v="25726"/>
    <s v="VISAS INDONESIA X2"/>
    <d v="2026-02-01T00:00:00"/>
    <d v="2026-11-14T00:00:00"/>
    <s v="HTL"/>
    <x v="4"/>
    <s v="USD"/>
    <n v="236.5"/>
    <n v="203.39"/>
    <n v="236.5"/>
    <n v="0"/>
    <n v="0"/>
    <n v="0"/>
    <s v="VISAS Osvaldo Cruz"/>
    <s v="Cliente"/>
    <x v="41"/>
    <x v="1"/>
    <n v="0"/>
  </r>
  <r>
    <x v="1"/>
    <x v="1"/>
    <n v="597"/>
    <x v="22"/>
    <n v="28934"/>
    <s v="SANCHEZ NAVARRO SENDEROS FERNANDO MR"/>
    <d v="2026-02-13T00:00:00"/>
    <d v="2026-02-14T00:00:00"/>
    <s v="VLO"/>
    <x v="2"/>
    <s v="USD"/>
    <n v="1977.8"/>
    <n v="1700.9079999999999"/>
    <n v="1977.8"/>
    <n v="0"/>
    <n v="0"/>
    <n v="0"/>
    <s v="F1S USA"/>
    <s v="United States"/>
    <x v="43"/>
    <x v="1"/>
    <n v="0"/>
  </r>
  <r>
    <x v="1"/>
    <x v="1"/>
    <n v="597"/>
    <x v="22"/>
    <n v="28934"/>
    <s v="SANCHEZ NAVARRO LEBRIJA EDUARDO MR"/>
    <d v="2026-02-13T00:00:00"/>
    <d v="2026-02-14T00:00:00"/>
    <s v="VLO"/>
    <x v="2"/>
    <s v="USD"/>
    <n v="1977.8"/>
    <n v="1700.9079999999999"/>
    <n v="1977.8"/>
    <n v="0"/>
    <n v="0"/>
    <n v="0"/>
    <s v="F1S USA"/>
    <s v="United States"/>
    <x v="43"/>
    <x v="1"/>
    <n v="0"/>
  </r>
  <r>
    <x v="1"/>
    <x v="1"/>
    <n v="597"/>
    <x v="22"/>
    <n v="28934"/>
    <s v="SANCHEZ NAVARRO RIVERA TORRES EDUARDO MR"/>
    <d v="2026-02-05T00:00:00"/>
    <d v="2026-02-06T00:00:00"/>
    <s v="VLO"/>
    <x v="2"/>
    <s v="USD"/>
    <n v="745"/>
    <n v="640.70000000000005"/>
    <n v="745"/>
    <n v="0"/>
    <n v="0"/>
    <n v="0"/>
    <s v="F1S USA"/>
    <s v="United States"/>
    <x v="41"/>
    <x v="1"/>
    <n v="0"/>
  </r>
  <r>
    <x v="1"/>
    <x v="1"/>
    <n v="597"/>
    <x v="22"/>
    <n v="28934"/>
    <s v="LEBRIJA HIRSCHFELD PAULINA MRS"/>
    <d v="2026-02-05T00:00:00"/>
    <d v="2026-02-06T00:00:00"/>
    <s v="VLO"/>
    <x v="2"/>
    <s v="USD"/>
    <n v="745"/>
    <n v="640.70000000000005"/>
    <n v="745"/>
    <n v="0"/>
    <n v="0"/>
    <n v="0"/>
    <s v="REEMBOLSOS"/>
    <s v="United States"/>
    <x v="41"/>
    <x v="1"/>
    <n v="0"/>
  </r>
  <r>
    <x v="1"/>
    <x v="1"/>
    <n v="597"/>
    <x v="22"/>
    <n v="27142"/>
    <s v="SEOUL"/>
    <d v="2026-02-01T00:00:00"/>
    <d v="2026-11-14T00:00:00"/>
    <s v="HTL"/>
    <x v="4"/>
    <s v="USD"/>
    <n v="8360"/>
    <n v="7189.5999999999995"/>
    <n v="8360"/>
    <n v="0"/>
    <n v="0"/>
    <n v="0"/>
    <s v="Imperial Tours"/>
    <s v="Hong Kong"/>
    <x v="41"/>
    <x v="1"/>
    <n v="0"/>
  </r>
  <r>
    <x v="1"/>
    <x v="1"/>
    <n v="598"/>
    <x v="36"/>
    <n v="25363"/>
    <s v="ALOJAMIENTO SAMPA Y MONTSE"/>
    <d v="2025-08-07T00:00:00"/>
    <d v="2025-08-10T00:00:00"/>
    <s v="HTL"/>
    <x v="4"/>
    <s v="EUR"/>
    <n v="2856"/>
    <n v="2856"/>
    <n v="3312.9599999999996"/>
    <n v="402.69"/>
    <n v="402.69"/>
    <n v="467.12039999999996"/>
    <s v="ROSEWOOD VILLA MAGNA"/>
    <s v="Spain"/>
    <x v="45"/>
    <x v="0"/>
    <n v="0.14099789915966388"/>
  </r>
  <r>
    <x v="2"/>
    <x v="1"/>
    <n v="599"/>
    <x v="17"/>
    <n v="27436"/>
    <s v="pago de vuelos"/>
    <d v="2025-08-25T00:00:00"/>
    <d v="2025-09-25T00:00:00"/>
    <s v="ABC"/>
    <x v="2"/>
    <s v="EUR"/>
    <n v="1070.97"/>
    <n v="1070.97"/>
    <n v="1242.3252"/>
    <n v="0"/>
    <n v="0"/>
    <n v="0"/>
    <s v="Vueling Airlines"/>
    <s v="Spain"/>
    <x v="12"/>
    <x v="0"/>
    <n v="0"/>
  </r>
  <r>
    <x v="2"/>
    <x v="1"/>
    <n v="599"/>
    <x v="17"/>
    <n v="24750"/>
    <s v="pago vuelos"/>
    <d v="2025-08-30T00:00:00"/>
    <d v="2025-09-30T00:00:00"/>
    <s v="ABC"/>
    <x v="2"/>
    <s v="EUR"/>
    <n v="2366.08"/>
    <n v="2366.08"/>
    <n v="2744.6527999999998"/>
    <n v="0"/>
    <n v="0"/>
    <n v="0"/>
    <s v="Swiss International Airlines"/>
    <s v="Switzerland"/>
    <x v="12"/>
    <x v="0"/>
    <n v="0"/>
  </r>
  <r>
    <x v="2"/>
    <x v="1"/>
    <n v="599"/>
    <x v="17"/>
    <n v="28934"/>
    <s v="TE PALLARES HERRERA LASSO CAMILA"/>
    <d v="2025-08-30T00:00:00"/>
    <s v="0000-00-00"/>
    <s v="VLO"/>
    <x v="2"/>
    <s v="EUR"/>
    <n v="908.28"/>
    <n v="908.28"/>
    <n v="1053.6047999999998"/>
    <n v="0"/>
    <n v="0"/>
    <n v="0"/>
    <s v="F1S USA"/>
    <s v="United States"/>
    <x v="12"/>
    <x v="0"/>
    <n v="0"/>
  </r>
  <r>
    <x v="2"/>
    <x v="1"/>
    <n v="599"/>
    <x v="17"/>
    <n v="28934"/>
    <s v="TE MIJARES MORAN JOSE MANUEL"/>
    <d v="2025-08-30T00:00:00"/>
    <s v="0000-00-00"/>
    <s v="VLO"/>
    <x v="2"/>
    <s v="EUR"/>
    <n v="2668.12"/>
    <n v="2668.12"/>
    <n v="3095.0191999999997"/>
    <n v="0"/>
    <n v="0"/>
    <n v="0"/>
    <s v="F1S USA"/>
    <s v="United States"/>
    <x v="12"/>
    <x v="0"/>
    <n v="0"/>
  </r>
  <r>
    <x v="2"/>
    <x v="1"/>
    <n v="599"/>
    <x v="17"/>
    <n v="0"/>
    <s v="compra de 7 boletos"/>
    <d v="2025-08-30T00:00:00"/>
    <d v="2025-09-30T00:00:00"/>
    <s v="HPS"/>
    <x v="1"/>
    <s v="EUR"/>
    <n v="284.2"/>
    <n v="284.2"/>
    <n v="329.67199999999997"/>
    <n v="284.2"/>
    <n v="284.2"/>
    <n v="329.67199999999997"/>
    <s v="FEES"/>
    <n v="0"/>
    <x v="12"/>
    <x v="0"/>
    <n v="1"/>
  </r>
  <r>
    <x v="2"/>
    <x v="1"/>
    <n v="599"/>
    <x v="17"/>
    <n v="24750"/>
    <s v="Reembolso pago vuelos"/>
    <d v="2025-08-30T00:00:00"/>
    <d v="2025-09-30T00:00:00"/>
    <s v="REE"/>
    <x v="6"/>
    <s v="EUR"/>
    <n v="-2366.08"/>
    <n v="-2366.08"/>
    <n v="-2744.6527999999998"/>
    <n v="0"/>
    <n v="0"/>
    <n v="0"/>
    <s v="Swiss International Airlines"/>
    <s v="Switzerland"/>
    <x v="12"/>
    <x v="0"/>
    <n v="0"/>
  </r>
  <r>
    <x v="2"/>
    <x v="1"/>
    <n v="599"/>
    <x v="17"/>
    <n v="24750"/>
    <s v="PAGO VUELO"/>
    <d v="2025-08-30T00:00:00"/>
    <d v="2025-09-30T00:00:00"/>
    <s v="ABC"/>
    <x v="2"/>
    <s v="EUR"/>
    <n v="680"/>
    <n v="680"/>
    <n v="788.8"/>
    <n v="0"/>
    <n v="0"/>
    <n v="0"/>
    <s v="Swiss International Airlines"/>
    <s v="Switzerland"/>
    <x v="12"/>
    <x v="0"/>
    <n v="0"/>
  </r>
  <r>
    <x v="1"/>
    <x v="1"/>
    <n v="600"/>
    <x v="20"/>
    <n v="28934"/>
    <s v="TE ROMERO DE TERREROS GABRIELA"/>
    <d v="2025-10-09T00:00:00"/>
    <d v="2025-10-09T00:00:00"/>
    <s v="VLO"/>
    <x v="2"/>
    <s v="USD"/>
    <n v="168.6"/>
    <n v="144.99599999999998"/>
    <n v="168.6"/>
    <n v="0"/>
    <n v="0"/>
    <n v="0"/>
    <s v="F1S USA"/>
    <s v="United States"/>
    <x v="24"/>
    <x v="0"/>
    <n v="0"/>
  </r>
  <r>
    <x v="1"/>
    <x v="1"/>
    <n v="600"/>
    <x v="20"/>
    <n v="28934"/>
    <s v="ME ROMERO DE TERREROS GABRIELA"/>
    <d v="2025-10-09T00:00:00"/>
    <d v="2025-10-09T00:00:00"/>
    <s v="VLO"/>
    <x v="2"/>
    <s v="USD"/>
    <n v="32"/>
    <n v="27.52"/>
    <n v="32"/>
    <n v="0"/>
    <n v="0"/>
    <n v="0"/>
    <s v="F1S USA"/>
    <s v="United States"/>
    <x v="24"/>
    <x v="0"/>
    <n v="0"/>
  </r>
  <r>
    <x v="1"/>
    <x v="1"/>
    <n v="600"/>
    <x v="20"/>
    <n v="0"/>
    <s v="EMISION DE BOLETO"/>
    <s v="0000-00-00"/>
    <s v="0000-00-00"/>
    <s v="HPS"/>
    <x v="1"/>
    <s v="USD"/>
    <n v="35"/>
    <n v="30.099999999999998"/>
    <n v="35"/>
    <n v="35"/>
    <n v="30.099999999999998"/>
    <n v="35"/>
    <s v="FEES"/>
    <n v="0"/>
    <x v="49"/>
    <x v="3"/>
    <n v="1"/>
  </r>
  <r>
    <x v="1"/>
    <x v="1"/>
    <n v="600"/>
    <x v="20"/>
    <n v="27195"/>
    <s v="HOTEL MANZONI"/>
    <d v="2025-10-12T00:00:00"/>
    <d v="2025-10-15T00:00:00"/>
    <s v="HTL"/>
    <x v="4"/>
    <s v="USD"/>
    <n v="1560.56"/>
    <n v="1342.0816"/>
    <n v="1560.56"/>
    <n v="156.06"/>
    <n v="134.2116"/>
    <n v="156.06"/>
    <s v="CROSSING MANZONI"/>
    <s v="Italy"/>
    <x v="25"/>
    <x v="0"/>
    <n v="0.10000256318244734"/>
  </r>
  <r>
    <x v="1"/>
    <x v="1"/>
    <n v="601"/>
    <x v="37"/>
    <n v="29146"/>
    <s v="Hospedaje The Woodward"/>
    <d v="2025-08-31T00:00:00"/>
    <d v="2025-09-01T00:00:00"/>
    <s v="HTL"/>
    <x v="4"/>
    <s v="CHF"/>
    <n v="2050"/>
    <n v="2193.5"/>
    <n v="2562.5"/>
    <n v="296.24"/>
    <n v="316.97680000000003"/>
    <n v="370.3"/>
    <s v="THE WOODWARD AUBERGE COLLECTION"/>
    <s v="Switzerland"/>
    <x v="19"/>
    <x v="0"/>
    <n v="0.14450731707317074"/>
  </r>
  <r>
    <x v="1"/>
    <x v="1"/>
    <n v="601"/>
    <x v="37"/>
    <n v="29146"/>
    <s v="Hospedaje The Woodward Geneva"/>
    <d v="2025-08-27T00:00:00"/>
    <d v="2025-08-29T00:00:00"/>
    <s v="HTL"/>
    <x v="4"/>
    <s v="CHF"/>
    <n v="4100"/>
    <n v="4387"/>
    <n v="5125"/>
    <n v="521.20000000000005"/>
    <n v="557.68400000000008"/>
    <n v="651.5"/>
    <s v="THE WOODWARD AUBERGE COLLECTION"/>
    <s v="Switzerland"/>
    <x v="12"/>
    <x v="0"/>
    <n v="0.1271219512195122"/>
  </r>
  <r>
    <x v="1"/>
    <x v="1"/>
    <n v="602"/>
    <x v="39"/>
    <n v="28512"/>
    <s v="MANDARIN ORIENTAL RITZ"/>
    <d v="2025-09-10T00:00:00"/>
    <d v="2025-09-14T00:00:00"/>
    <s v="HTL"/>
    <x v="4"/>
    <s v="EUR"/>
    <n v="4020"/>
    <n v="4020"/>
    <n v="4663.2"/>
    <n v="515.35"/>
    <n v="515.35"/>
    <n v="597.80600000000004"/>
    <s v="MANDARIN ORIENTAL RITZ MADRID"/>
    <s v="Spain"/>
    <x v="27"/>
    <x v="0"/>
    <n v="0.12819651741293533"/>
  </r>
  <r>
    <x v="1"/>
    <x v="1"/>
    <n v="603"/>
    <x v="39"/>
    <n v="29433"/>
    <s v="ROSEWOOD SAN MIGUEL"/>
    <d v="2025-08-24T00:00:00"/>
    <d v="2025-08-27T00:00:00"/>
    <s v="HTL"/>
    <x v="4"/>
    <s v="USD"/>
    <n v="5322"/>
    <n v="4576.92"/>
    <n v="5322"/>
    <n v="750.4"/>
    <n v="645.34399999999994"/>
    <n v="750.4"/>
    <s v="ROSEWOOD SAN MIGUEL DE ALLENDE"/>
    <s v="Mexico"/>
    <x v="12"/>
    <x v="0"/>
    <n v="0.14099962420142803"/>
  </r>
  <r>
    <x v="1"/>
    <x v="1"/>
    <n v="604"/>
    <x v="39"/>
    <n v="30500"/>
    <s v="MAJESTIC HOTEL BCN"/>
    <d v="2025-08-09T00:00:00"/>
    <d v="2025-08-11T00:00:00"/>
    <s v="HTL"/>
    <x v="4"/>
    <s v="EUR"/>
    <n v="1425"/>
    <n v="1425"/>
    <n v="1652.9999999999998"/>
    <n v="125.71"/>
    <n v="125.71"/>
    <n v="145.82359999999997"/>
    <s v="MAJESTIC HOTEL AND SPA BARCELONA"/>
    <s v="Spain"/>
    <x v="45"/>
    <x v="0"/>
    <n v="8.8217543859649111E-2"/>
  </r>
  <r>
    <x v="1"/>
    <x v="1"/>
    <n v="604"/>
    <x v="39"/>
    <n v="30500"/>
    <s v="Hospedaje Hotel Majestic"/>
    <d v="2025-08-25T00:00:00"/>
    <d v="2025-08-26T00:00:00"/>
    <s v="HTL"/>
    <x v="4"/>
    <s v="EUR"/>
    <n v="595.5"/>
    <n v="595.5"/>
    <n v="690.78"/>
    <n v="49.48"/>
    <n v="49.48"/>
    <n v="57.396799999999992"/>
    <s v="MAJESTIC HOTEL AND SPA BARCELONA"/>
    <s v="Spain"/>
    <x v="12"/>
    <x v="0"/>
    <n v="8.3089840470193105E-2"/>
  </r>
  <r>
    <x v="1"/>
    <x v="1"/>
    <n v="605"/>
    <x v="39"/>
    <n v="27105"/>
    <s v="PENINSULA CHICAGO"/>
    <d v="2025-09-25T00:00:00"/>
    <d v="2025-09-29T00:00:00"/>
    <s v="HTL"/>
    <x v="4"/>
    <s v="USD"/>
    <n v="4226"/>
    <n v="3634.36"/>
    <n v="4226"/>
    <n v="388.4"/>
    <n v="334.024"/>
    <n v="388.4"/>
    <s v="THE PENINSULA CHICAGO"/>
    <s v="United States"/>
    <x v="26"/>
    <x v="0"/>
    <n v="9.1907240889730235E-2"/>
  </r>
  <r>
    <x v="2"/>
    <x v="1"/>
    <n v="606"/>
    <x v="17"/>
    <n v="27092"/>
    <s v="htl"/>
    <d v="2025-08-30T00:00:00"/>
    <d v="2025-09-04T00:00:00"/>
    <s v="HTL"/>
    <x v="4"/>
    <s v="GPB"/>
    <n v="0"/>
    <n v="0"/>
    <n v="0"/>
    <n v="0"/>
    <n v="0"/>
    <n v="0"/>
    <s v="A MANO CUERO"/>
    <s v="Mexico"/>
    <x v="12"/>
    <x v="0"/>
    <s v="0"/>
  </r>
  <r>
    <x v="1"/>
    <x v="1"/>
    <n v="607"/>
    <x v="39"/>
    <n v="28512"/>
    <s v="MO MAD"/>
    <d v="2025-07-31T00:00:00"/>
    <d v="2025-08-03T00:00:00"/>
    <s v="HTL"/>
    <x v="4"/>
    <s v="EUR"/>
    <n v="9570"/>
    <n v="9570"/>
    <n v="11101.199999999999"/>
    <n v="1023.93"/>
    <n v="1023.93"/>
    <n v="1187.7587999999998"/>
    <s v="MANDARIN ORIENTAL RITZ MADRID"/>
    <s v="Spain"/>
    <x v="9"/>
    <x v="0"/>
    <n v="0.10699373040752351"/>
  </r>
  <r>
    <x v="1"/>
    <x v="1"/>
    <n v="608"/>
    <x v="39"/>
    <n v="27647"/>
    <s v="FS TAORMINA"/>
    <d v="2025-09-07T00:00:00"/>
    <d v="2025-09-10T00:00:00"/>
    <s v="HTL"/>
    <x v="4"/>
    <s v="EUR"/>
    <n v="7395"/>
    <n v="7395"/>
    <n v="8578.1999999999989"/>
    <n v="739.5"/>
    <n v="739.5"/>
    <n v="857.81999999999994"/>
    <s v="FOUR SEASONS HOTEL FIRENZE"/>
    <s v="Italy"/>
    <x v="27"/>
    <x v="0"/>
    <n v="0.1"/>
  </r>
  <r>
    <x v="1"/>
    <x v="1"/>
    <n v="609"/>
    <x v="40"/>
    <n v="28934"/>
    <s v="TE GARCIA ZAPATERO DORIS TERESA"/>
    <d v="2025-10-10T00:00:00"/>
    <s v="0000-00-00"/>
    <s v="VLO"/>
    <x v="2"/>
    <s v="USD"/>
    <n v="6054.36"/>
    <n v="5206.7495999999992"/>
    <n v="6054.36"/>
    <n v="0"/>
    <n v="0"/>
    <n v="0"/>
    <s v="F1S USA"/>
    <s v="United States"/>
    <x v="24"/>
    <x v="0"/>
    <n v="0"/>
  </r>
  <r>
    <x v="1"/>
    <x v="1"/>
    <n v="609"/>
    <x v="40"/>
    <n v="28934"/>
    <s v="TE GARCIA ZAPATERO DORIS TERESA"/>
    <d v="2025-10-11T00:00:00"/>
    <s v="0000-00-00"/>
    <s v="VLO"/>
    <x v="2"/>
    <s v="USD"/>
    <n v="4433.3"/>
    <n v="3812.6379999999999"/>
    <n v="4433.3"/>
    <n v="0"/>
    <n v="0"/>
    <n v="0"/>
    <s v="F1S USA"/>
    <s v="United States"/>
    <x v="24"/>
    <x v="0"/>
    <n v="0"/>
  </r>
  <r>
    <x v="1"/>
    <x v="1"/>
    <n v="609"/>
    <x v="40"/>
    <n v="28934"/>
    <s v="TE GARCIA ZAPATERO DORIS TERESA"/>
    <d v="2025-10-24T00:00:00"/>
    <s v="0000-00-00"/>
    <s v="VLO"/>
    <x v="2"/>
    <s v="USD"/>
    <n v="151.93"/>
    <n v="130.65979999999999"/>
    <n v="151.93"/>
    <n v="0"/>
    <n v="0"/>
    <n v="0"/>
    <s v="F1S USA"/>
    <s v="United States"/>
    <x v="21"/>
    <x v="0"/>
    <n v="0"/>
  </r>
  <r>
    <x v="1"/>
    <x v="1"/>
    <n v="609"/>
    <x v="40"/>
    <n v="28934"/>
    <s v="TE GARCIA ZAPATERO DORIS TERESA"/>
    <d v="2025-11-06T00:00:00"/>
    <s v="0000-00-00"/>
    <s v="VLO"/>
    <x v="2"/>
    <s v="USD"/>
    <n v="116.53"/>
    <n v="100.2158"/>
    <n v="116.53"/>
    <n v="0"/>
    <n v="0"/>
    <n v="0"/>
    <s v="F1S USA"/>
    <s v="United States"/>
    <x v="34"/>
    <x v="0"/>
    <n v="0"/>
  </r>
  <r>
    <x v="1"/>
    <x v="1"/>
    <n v="609"/>
    <x v="40"/>
    <n v="0"/>
    <s v="Fee de emison Madrid"/>
    <d v="2025-10-11T00:00:00"/>
    <s v="0000-00-00"/>
    <s v="HPS"/>
    <x v="1"/>
    <s v="USD"/>
    <n v="185"/>
    <n v="159.1"/>
    <n v="185"/>
    <n v="185"/>
    <n v="159.1"/>
    <n v="185"/>
    <s v="FEES"/>
    <n v="0"/>
    <x v="24"/>
    <x v="0"/>
    <n v="1"/>
  </r>
  <r>
    <x v="1"/>
    <x v="1"/>
    <n v="609"/>
    <x v="40"/>
    <n v="29709"/>
    <s v="Bután y Calcutta"/>
    <d v="2025-10-12T00:00:00"/>
    <d v="2025-10-24T00:00:00"/>
    <s v="PKT"/>
    <x v="0"/>
    <s v="USD"/>
    <n v="23716"/>
    <n v="20395.759999999998"/>
    <n v="23716"/>
    <n v="2419"/>
    <n v="2080.34"/>
    <n v="2419"/>
    <s v="AMBER TOURS"/>
    <s v="India"/>
    <x v="25"/>
    <x v="0"/>
    <n v="0.1019986506999494"/>
  </r>
  <r>
    <x v="1"/>
    <x v="1"/>
    <n v="609"/>
    <x v="40"/>
    <n v="28934"/>
    <s v="TE GARCIA ZAPATERO DORIS TERESA"/>
    <d v="2025-10-10T00:00:00"/>
    <s v="0000-00-00"/>
    <s v="VLO"/>
    <x v="2"/>
    <s v="USD"/>
    <n v="200"/>
    <n v="172"/>
    <n v="200"/>
    <n v="0"/>
    <n v="0"/>
    <n v="0"/>
    <s v="F1S USA"/>
    <s v="United States"/>
    <x v="24"/>
    <x v="0"/>
    <n v="0"/>
  </r>
  <r>
    <x v="1"/>
    <x v="1"/>
    <n v="609"/>
    <x v="40"/>
    <n v="0"/>
    <s v="Fee reemisión"/>
    <d v="2025-10-10T00:00:00"/>
    <d v="2025-10-24T00:00:00"/>
    <s v="HPS"/>
    <x v="1"/>
    <s v="USD"/>
    <n v="35"/>
    <n v="30.099999999999998"/>
    <n v="35"/>
    <n v="35"/>
    <n v="30.099999999999998"/>
    <n v="35"/>
    <s v="FEES"/>
    <n v="0"/>
    <x v="24"/>
    <x v="0"/>
    <n v="1"/>
  </r>
  <r>
    <x v="1"/>
    <x v="1"/>
    <n v="609"/>
    <x v="40"/>
    <n v="28934"/>
    <s v="ME GARCIA ZAPATERO DORIS TERESA"/>
    <d v="2025-08-20T00:00:00"/>
    <s v="0000-00-00"/>
    <s v="VLO"/>
    <x v="2"/>
    <s v="USD"/>
    <n v="0"/>
    <n v="0"/>
    <n v="0"/>
    <n v="0"/>
    <n v="0"/>
    <n v="0"/>
    <s v="F1S USA"/>
    <s v="United States"/>
    <x v="11"/>
    <x v="0"/>
    <s v="0"/>
  </r>
  <r>
    <x v="1"/>
    <x v="1"/>
    <n v="609"/>
    <x v="40"/>
    <n v="28934"/>
    <s v="TE GARCIA ZAPATERO DORIS TERESA"/>
    <d v="2025-11-23T00:00:00"/>
    <s v="0000-00-00"/>
    <s v="VLO"/>
    <x v="2"/>
    <s v="USD"/>
    <n v="197.16"/>
    <n v="169.55760000000001"/>
    <n v="197.16"/>
    <n v="0"/>
    <n v="0"/>
    <n v="0"/>
    <s v="F1S USA"/>
    <s v="United States"/>
    <x v="32"/>
    <x v="0"/>
    <n v="0"/>
  </r>
  <r>
    <x v="1"/>
    <x v="1"/>
    <n v="609"/>
    <x v="40"/>
    <n v="0"/>
    <s v="Fee emisión Madrid - 25SEP"/>
    <d v="2025-10-11T00:00:00"/>
    <s v="0000-00-00"/>
    <s v="HPS"/>
    <x v="1"/>
    <s v="USD"/>
    <n v="30"/>
    <n v="25.8"/>
    <n v="30"/>
    <n v="30"/>
    <n v="25.8"/>
    <n v="30"/>
    <s v="FEES"/>
    <n v="0"/>
    <x v="24"/>
    <x v="0"/>
    <n v="1"/>
  </r>
  <r>
    <x v="1"/>
    <x v="1"/>
    <n v="610"/>
    <x v="39"/>
    <n v="28934"/>
    <s v="COMPRA BOLETOS AVION"/>
    <d v="2025-09-28T00:00:00"/>
    <d v="2025-10-04T00:00:00"/>
    <s v="VLO"/>
    <x v="2"/>
    <s v="USD"/>
    <n v="1113.7"/>
    <n v="957.78200000000004"/>
    <n v="1113.7"/>
    <n v="0"/>
    <n v="0"/>
    <n v="0"/>
    <s v="F1S USA"/>
    <s v="United States"/>
    <x v="23"/>
    <x v="0"/>
    <n v="0"/>
  </r>
  <r>
    <x v="1"/>
    <x v="1"/>
    <n v="610"/>
    <x v="39"/>
    <n v="28934"/>
    <s v="COMPRA BOLETO"/>
    <d v="2025-09-28T00:00:00"/>
    <d v="2025-10-04T00:00:00"/>
    <s v="VLO"/>
    <x v="2"/>
    <s v="USD"/>
    <n v="1113.7"/>
    <n v="957.78200000000004"/>
    <n v="1113.7"/>
    <n v="0"/>
    <n v="0"/>
    <n v="0"/>
    <s v="F1S USA"/>
    <s v="United States"/>
    <x v="23"/>
    <x v="0"/>
    <n v="0"/>
  </r>
  <r>
    <x v="1"/>
    <x v="1"/>
    <n v="610"/>
    <x v="39"/>
    <n v="25704"/>
    <s v="RESERVA HOTEL"/>
    <d v="2025-09-28T00:00:00"/>
    <d v="2025-10-01T00:00:00"/>
    <s v="HTL"/>
    <x v="4"/>
    <s v="USD"/>
    <n v="3534"/>
    <n v="3039.24"/>
    <n v="3534"/>
    <n v="376.76"/>
    <n v="324.0136"/>
    <n v="376.76"/>
    <s v="ROSEWOOD VIENNA"/>
    <s v="Austria"/>
    <x v="23"/>
    <x v="0"/>
    <n v="0.10661007357102434"/>
  </r>
  <r>
    <x v="1"/>
    <x v="1"/>
    <n v="610"/>
    <x v="39"/>
    <n v="23965"/>
    <s v="RESERVA HOTEL"/>
    <d v="2025-10-01T00:00:00"/>
    <d v="2025-10-04T00:00:00"/>
    <s v="HTL"/>
    <x v="4"/>
    <s v="USD"/>
    <n v="2527"/>
    <n v="2173.2199999999998"/>
    <n v="2527"/>
    <n v="233.08"/>
    <n v="200.44880000000001"/>
    <n v="233.08"/>
    <s v="FOUR SEASONS HOTEL GRESHAM PALACE BUDAPEST"/>
    <s v="Hungary"/>
    <x v="23"/>
    <x v="0"/>
    <n v="9.2235852789869413E-2"/>
  </r>
  <r>
    <x v="1"/>
    <x v="1"/>
    <n v="610"/>
    <x v="39"/>
    <n v="0"/>
    <s v="EMISION BOLETOS"/>
    <d v="2025-09-28T00:00:00"/>
    <d v="2025-10-04T00:00:00"/>
    <s v="HPS"/>
    <x v="1"/>
    <s v="USD"/>
    <n v="70"/>
    <n v="60.199999999999996"/>
    <n v="70"/>
    <n v="70"/>
    <n v="60.199999999999996"/>
    <n v="70"/>
    <s v="FEES"/>
    <n v="0"/>
    <x v="23"/>
    <x v="0"/>
    <n v="1"/>
  </r>
  <r>
    <x v="1"/>
    <x v="1"/>
    <n v="610"/>
    <x v="39"/>
    <n v="28934"/>
    <s v="boleto avión"/>
    <d v="2025-09-28T00:00:00"/>
    <d v="2025-10-04T00:00:00"/>
    <s v="VLO"/>
    <x v="2"/>
    <s v="USD"/>
    <n v="25.8"/>
    <n v="22.187999999999999"/>
    <n v="25.8"/>
    <n v="0"/>
    <n v="0"/>
    <n v="0"/>
    <s v="F1S USA"/>
    <s v="United States"/>
    <x v="23"/>
    <x v="0"/>
    <n v="0"/>
  </r>
  <r>
    <x v="1"/>
    <x v="1"/>
    <n v="610"/>
    <x v="39"/>
    <n v="28934"/>
    <s v="boleto avion"/>
    <d v="2025-09-28T00:00:00"/>
    <d v="2025-10-04T00:00:00"/>
    <s v="VLO"/>
    <x v="2"/>
    <s v="USD"/>
    <n v="25.8"/>
    <n v="22.187999999999999"/>
    <n v="25.8"/>
    <n v="0"/>
    <n v="0"/>
    <n v="0"/>
    <s v="F1S USA"/>
    <s v="United States"/>
    <x v="23"/>
    <x v="0"/>
    <n v="0"/>
  </r>
  <r>
    <x v="1"/>
    <x v="1"/>
    <n v="610"/>
    <x v="39"/>
    <n v="28934"/>
    <s v="HARP ANAYA MICHELLE"/>
    <d v="2025-09-28T00:00:00"/>
    <d v="2025-10-04T00:00:00"/>
    <s v="VLO"/>
    <x v="2"/>
    <s v="USD"/>
    <n v="274"/>
    <n v="235.64"/>
    <n v="274"/>
    <n v="0"/>
    <n v="0"/>
    <n v="0"/>
    <s v="F1S USA"/>
    <s v="United States"/>
    <x v="23"/>
    <x v="0"/>
    <n v="0"/>
  </r>
  <r>
    <x v="1"/>
    <x v="1"/>
    <n v="610"/>
    <x v="39"/>
    <n v="28934"/>
    <s v="ANAYA ANSELMI VANESSA ANGELINA"/>
    <d v="2025-09-28T00:00:00"/>
    <d v="2025-10-04T00:00:00"/>
    <s v="VLO"/>
    <x v="2"/>
    <s v="USD"/>
    <n v="274"/>
    <n v="235.64"/>
    <n v="274"/>
    <n v="0"/>
    <n v="0"/>
    <n v="0"/>
    <s v="F1S USA"/>
    <s v="United States"/>
    <x v="23"/>
    <x v="0"/>
    <n v="0"/>
  </r>
  <r>
    <x v="2"/>
    <x v="1"/>
    <n v="611"/>
    <x v="17"/>
    <n v="0"/>
    <s v="Fee emisión aereos"/>
    <d v="2025-09-07T00:00:00"/>
    <d v="2025-10-27T00:00:00"/>
    <s v="HPS"/>
    <x v="1"/>
    <s v="USD"/>
    <n v="70"/>
    <n v="60.199999999999996"/>
    <n v="70"/>
    <n v="70"/>
    <n v="60.199999999999996"/>
    <n v="70"/>
    <s v="FEES"/>
    <n v="0"/>
    <x v="27"/>
    <x v="0"/>
    <n v="1"/>
  </r>
  <r>
    <x v="2"/>
    <x v="1"/>
    <n v="612"/>
    <x v="17"/>
    <n v="29709"/>
    <s v="Madrid Calcutta Abu Dhabi Madrid"/>
    <d v="2025-10-11T00:00:00"/>
    <d v="2025-11-05T00:00:00"/>
    <s v="VLO"/>
    <x v="2"/>
    <s v="USD"/>
    <n v="5966"/>
    <n v="5130.76"/>
    <n v="5966"/>
    <n v="0"/>
    <n v="0"/>
    <n v="0"/>
    <s v="AMBER TOURS"/>
    <s v="India"/>
    <x v="24"/>
    <x v="0"/>
    <n v="0"/>
  </r>
  <r>
    <x v="1"/>
    <x v="1"/>
    <n v="613"/>
    <x v="40"/>
    <n v="28531"/>
    <s v="Explora Journeys"/>
    <d v="2025-10-22T00:00:00"/>
    <d v="2025-11-02T00:00:00"/>
    <s v="CRC"/>
    <x v="8"/>
    <s v="USD"/>
    <n v="18638.25"/>
    <n v="16028.895"/>
    <n v="18638.25"/>
    <n v="3727.65"/>
    <n v="3205.779"/>
    <n v="3727.65"/>
    <s v="NAO TRAVEL COLLECTION"/>
    <s v="Mexico"/>
    <x v="21"/>
    <x v="0"/>
    <n v="0.2"/>
  </r>
  <r>
    <x v="1"/>
    <x v="1"/>
    <n v="614"/>
    <x v="36"/>
    <n v="27931"/>
    <s v="ALOJAMIENTO A TRAVES DE HOTELBDEDS"/>
    <d v="2025-09-18T00:00:00"/>
    <d v="2025-09-26T00:00:00"/>
    <s v="HTL"/>
    <x v="4"/>
    <s v="USD"/>
    <n v="8569.06"/>
    <n v="7369.391599999999"/>
    <n v="8569.06"/>
    <n v="1028.29"/>
    <n v="884.32939999999996"/>
    <n v="1028.29"/>
    <s v="Bedsonline"/>
    <s v="Spain"/>
    <x v="51"/>
    <x v="0"/>
    <n v="0.12000032675696051"/>
  </r>
  <r>
    <x v="1"/>
    <x v="1"/>
    <n v="614"/>
    <x v="36"/>
    <n v="0"/>
    <s v="4 cargos de emision de 30 euros de martin"/>
    <d v="2025-09-18T00:00:00"/>
    <d v="2025-09-26T00:00:00"/>
    <s v="HPS"/>
    <x v="1"/>
    <s v="USD"/>
    <n v="140"/>
    <n v="120.39999999999999"/>
    <n v="140"/>
    <n v="140"/>
    <n v="120.39999999999999"/>
    <n v="140"/>
    <s v="FEES"/>
    <n v="0"/>
    <x v="51"/>
    <x v="0"/>
    <n v="1"/>
  </r>
  <r>
    <x v="1"/>
    <x v="1"/>
    <n v="614"/>
    <x v="36"/>
    <n v="30572"/>
    <s v="TRENES RAIL EUROPE"/>
    <d v="2025-09-18T00:00:00"/>
    <d v="2025-09-26T00:00:00"/>
    <s v="TRN"/>
    <x v="5"/>
    <s v="USD"/>
    <n v="1424.28"/>
    <n v="1224.8807999999999"/>
    <n v="1424.28"/>
    <n v="27.74"/>
    <n v="23.856399999999997"/>
    <n v="27.74"/>
    <s v="Rail Europe"/>
    <s v="France"/>
    <x v="51"/>
    <x v="0"/>
    <n v="1.9476507428314655E-2"/>
  </r>
  <r>
    <x v="1"/>
    <x v="1"/>
    <n v="614"/>
    <x v="36"/>
    <n v="0"/>
    <s v="DIFERENCIA PARA LLEGAR AL 20% COMISION"/>
    <d v="2025-09-18T00:00:00"/>
    <d v="2025-09-26T00:00:00"/>
    <s v="HPS"/>
    <x v="1"/>
    <s v="USD"/>
    <n v="979.46"/>
    <n v="842.3356"/>
    <n v="979.46"/>
    <n v="979.46"/>
    <n v="842.3356"/>
    <n v="979.46"/>
    <s v="FEES"/>
    <n v="0"/>
    <x v="51"/>
    <x v="0"/>
    <n v="1"/>
  </r>
  <r>
    <x v="1"/>
    <x v="1"/>
    <n v="614"/>
    <x v="36"/>
    <n v="28934"/>
    <s v="TE PATINO SANZ JOSE EDUARDO FABRICIANO"/>
    <d v="2025-09-26T00:00:00"/>
    <s v="0000-00-00"/>
    <s v="VLO"/>
    <x v="2"/>
    <s v="USD"/>
    <n v="346.8"/>
    <n v="298.24799999999999"/>
    <n v="346.8"/>
    <n v="0"/>
    <n v="0"/>
    <n v="0"/>
    <s v="F1S USA"/>
    <s v="United States"/>
    <x v="26"/>
    <x v="0"/>
    <n v="0"/>
  </r>
  <r>
    <x v="1"/>
    <x v="1"/>
    <n v="614"/>
    <x v="36"/>
    <n v="28934"/>
    <s v="TE PATINO GUTIERREZ PABLO"/>
    <d v="2025-09-26T00:00:00"/>
    <s v="0000-00-00"/>
    <s v="VLO"/>
    <x v="2"/>
    <s v="USD"/>
    <n v="346.8"/>
    <n v="298.24799999999999"/>
    <n v="346.8"/>
    <n v="0"/>
    <n v="0"/>
    <n v="0"/>
    <s v="F1S USA"/>
    <s v="United States"/>
    <x v="26"/>
    <x v="0"/>
    <n v="0"/>
  </r>
  <r>
    <x v="1"/>
    <x v="1"/>
    <n v="614"/>
    <x v="36"/>
    <n v="28934"/>
    <s v="TE PATINO GUTIERREZ JIMENA"/>
    <d v="2025-09-26T00:00:00"/>
    <s v="0000-00-00"/>
    <s v="VLO"/>
    <x v="2"/>
    <s v="USD"/>
    <n v="346.8"/>
    <n v="298.24799999999999"/>
    <n v="346.8"/>
    <n v="0"/>
    <n v="0"/>
    <n v="0"/>
    <s v="F1S USA"/>
    <s v="United States"/>
    <x v="26"/>
    <x v="0"/>
    <n v="0"/>
  </r>
  <r>
    <x v="1"/>
    <x v="1"/>
    <n v="614"/>
    <x v="36"/>
    <n v="28934"/>
    <s v="TE GUTIERREZ TOMMASI MARIA MARGARITA"/>
    <d v="2025-09-26T00:00:00"/>
    <s v="0000-00-00"/>
    <s v="VLO"/>
    <x v="2"/>
    <s v="USD"/>
    <n v="346.8"/>
    <n v="298.24799999999999"/>
    <n v="346.8"/>
    <n v="0"/>
    <n v="0"/>
    <n v="0"/>
    <s v="F1S USA"/>
    <s v="United States"/>
    <x v="26"/>
    <x v="0"/>
    <n v="0"/>
  </r>
  <r>
    <x v="1"/>
    <x v="1"/>
    <n v="615"/>
    <x v="27"/>
    <n v="30614"/>
    <s v="Villa Des Pres Paris"/>
    <d v="2025-09-30T00:00:00"/>
    <d v="2025-10-05T00:00:00"/>
    <s v="HTL"/>
    <x v="4"/>
    <s v="EUR"/>
    <n v="7230"/>
    <n v="7230"/>
    <n v="8386.7999999999993"/>
    <n v="679.72"/>
    <n v="679.72"/>
    <n v="788.47519999999997"/>
    <s v="VILLA DES PRES"/>
    <s v="France"/>
    <x v="23"/>
    <x v="0"/>
    <n v="9.4013831258644542E-2"/>
  </r>
  <r>
    <x v="1"/>
    <x v="1"/>
    <n v="616"/>
    <x v="39"/>
    <n v="27087"/>
    <s v="renta coche suiza"/>
    <d v="2025-08-01T00:00:00"/>
    <d v="2025-08-10T00:00:00"/>
    <s v="AUT"/>
    <x v="5"/>
    <s v="CHF"/>
    <n v="4752"/>
    <n v="5084.6400000000003"/>
    <n v="5940"/>
    <n v="445.99"/>
    <n v="477.20930000000004"/>
    <n v="557.48749999999995"/>
    <s v="Primerent Exclusive Car Rental"/>
    <s v="United Kingdom"/>
    <x v="9"/>
    <x v="0"/>
    <n v="9.3853114478114466E-2"/>
  </r>
  <r>
    <x v="1"/>
    <x v="1"/>
    <n v="617"/>
    <x v="23"/>
    <n v="24992"/>
    <s v="CASA POLANCO 14-18 SEPT"/>
    <d v="2025-09-14T00:00:00"/>
    <d v="2025-09-18T00:00:00"/>
    <s v="HTL"/>
    <x v="4"/>
    <s v="USD"/>
    <n v="2915.89"/>
    <n v="2507.6653999999999"/>
    <n v="2915.89"/>
    <n v="211.78"/>
    <n v="182.13079999999999"/>
    <n v="211.78"/>
    <s v="CASA POLANCO HOTEL BOUTIQUE"/>
    <s v="Mexico"/>
    <x v="51"/>
    <x v="0"/>
    <n v="7.2629625946109083E-2"/>
  </r>
  <r>
    <x v="1"/>
    <x v="1"/>
    <n v="617"/>
    <x v="23"/>
    <n v="29433"/>
    <s v="ROSEWOOD 18-21 SEPT"/>
    <d v="2025-09-18T00:00:00"/>
    <d v="2025-09-21T00:00:00"/>
    <s v="HTL"/>
    <x v="4"/>
    <s v="USD"/>
    <n v="2255.5"/>
    <n v="1939.73"/>
    <n v="2255.5"/>
    <n v="244.64"/>
    <n v="210.39039999999997"/>
    <n v="244.64"/>
    <s v="ROSEWOOD SAN MIGUEL DE ALLENDE"/>
    <s v="Mexico"/>
    <x v="51"/>
    <x v="0"/>
    <n v="0.10846375526490799"/>
  </r>
  <r>
    <x v="1"/>
    <x v="1"/>
    <n v="617"/>
    <x v="23"/>
    <n v="30689"/>
    <s v="TRASLADOS MEX"/>
    <d v="2025-09-14T00:00:00"/>
    <d v="2025-09-18T00:00:00"/>
    <s v="TRF"/>
    <x v="5"/>
    <s v="USD"/>
    <n v="758"/>
    <n v="651.88"/>
    <n v="758"/>
    <n v="113"/>
    <n v="97.179999999999993"/>
    <n v="113"/>
    <s v="TLB TRANSFERS"/>
    <s v="Mexico"/>
    <x v="51"/>
    <x v="0"/>
    <n v="0.14907651715039577"/>
  </r>
  <r>
    <x v="1"/>
    <x v="1"/>
    <n v="617"/>
    <x v="23"/>
    <n v="30730"/>
    <s v="TRASLADOS CANCUN"/>
    <d v="2025-09-21T00:00:00"/>
    <d v="2025-09-25T00:00:00"/>
    <s v="TRF"/>
    <x v="5"/>
    <s v="USD"/>
    <n v="307"/>
    <n v="264.02"/>
    <n v="307"/>
    <n v="42.27"/>
    <n v="36.352200000000003"/>
    <n v="42.27"/>
    <s v="SERVICIOS AVENTOUR"/>
    <s v="Spain"/>
    <x v="26"/>
    <x v="0"/>
    <n v="0.13768729641693811"/>
  </r>
  <r>
    <x v="1"/>
    <x v="1"/>
    <n v="617"/>
    <x v="23"/>
    <n v="30966"/>
    <s v="TOUR PRIVADO TEOTIHUACAN"/>
    <d v="2025-09-16T00:00:00"/>
    <d v="2025-09-16T00:00:00"/>
    <s v="HTL"/>
    <x v="4"/>
    <s v="USD"/>
    <n v="825"/>
    <n v="709.5"/>
    <n v="825"/>
    <n v="95"/>
    <n v="81.7"/>
    <n v="95"/>
    <s v="ARTS AND FUN"/>
    <s v="Mexico"/>
    <x v="51"/>
    <x v="0"/>
    <n v="0.11515151515151516"/>
  </r>
  <r>
    <x v="1"/>
    <x v="1"/>
    <n v="618"/>
    <x v="20"/>
    <n v="25247"/>
    <s v="HOTEL FOUGERE"/>
    <d v="2025-08-28T00:00:00"/>
    <d v="2025-09-01T00:00:00"/>
    <s v="HTL"/>
    <x v="4"/>
    <s v="EUR"/>
    <n v="1920"/>
    <n v="1920"/>
    <n v="2227.1999999999998"/>
    <n v="192"/>
    <n v="192"/>
    <n v="222.71999999999997"/>
    <s v="HOTEL FOUGERE"/>
    <s v="France"/>
    <x v="12"/>
    <x v="0"/>
    <n v="9.9999999999999992E-2"/>
  </r>
  <r>
    <x v="2"/>
    <x v="1"/>
    <n v="619"/>
    <x v="17"/>
    <n v="29006"/>
    <s v="Estadia en Londres"/>
    <d v="2025-06-24T00:00:00"/>
    <d v="2025-06-25T00:00:00"/>
    <s v="HTL"/>
    <x v="4"/>
    <s v="GPB"/>
    <n v="1072"/>
    <n v="1232.8"/>
    <n v="1436.48"/>
    <n v="107.2"/>
    <n v="123.27999999999999"/>
    <n v="143.64800000000002"/>
    <s v="ROSEWOOD LONDON"/>
    <s v="United Kingdom"/>
    <x v="18"/>
    <x v="0"/>
    <n v="0.10000000000000002"/>
  </r>
  <r>
    <x v="2"/>
    <x v="1"/>
    <n v="620"/>
    <x v="17"/>
    <n v="28731"/>
    <s v="TOUR JAPON"/>
    <d v="2025-10-01T00:00:00"/>
    <d v="2025-10-10T00:00:00"/>
    <s v="PKT"/>
    <x v="0"/>
    <s v="USD"/>
    <n v="5000"/>
    <n v="4300"/>
    <n v="5000"/>
    <n v="0"/>
    <n v="0"/>
    <n v="0"/>
    <s v="ASIA EXOTICA"/>
    <s v="Thailand"/>
    <x v="23"/>
    <x v="0"/>
    <n v="0"/>
  </r>
  <r>
    <x v="2"/>
    <x v="1"/>
    <n v="620"/>
    <x v="17"/>
    <n v="25360"/>
    <s v="HOTEL HOSPEDAJE"/>
    <d v="2025-10-01T00:00:00"/>
    <d v="2025-10-10T00:00:00"/>
    <s v="HTL"/>
    <x v="4"/>
    <s v="USD"/>
    <n v="3000"/>
    <n v="2580"/>
    <n v="3000"/>
    <n v="0"/>
    <n v="0"/>
    <n v="0"/>
    <s v="Luxury Japan"/>
    <s v="Japan"/>
    <x v="23"/>
    <x v="0"/>
    <n v="0"/>
  </r>
  <r>
    <x v="0"/>
    <x v="1"/>
    <n v="621"/>
    <x v="1"/>
    <n v="25780"/>
    <s v="Traslados Aeropuerto Suiza - Hotel y viceversa"/>
    <d v="2025-08-27T00:00:00"/>
    <d v="2025-08-28T00:00:00"/>
    <s v="TRF"/>
    <x v="5"/>
    <s v="MXN"/>
    <n v="68453.58"/>
    <n v="3285.7718400000003"/>
    <n v="3833.4004800000002"/>
    <n v="9954.91"/>
    <n v="477.83568000000002"/>
    <n v="557.47496000000001"/>
    <s v="ROLZO"/>
    <s v="United Kingdom"/>
    <x v="12"/>
    <x v="0"/>
    <n v="0.14542570308229313"/>
  </r>
  <r>
    <x v="0"/>
    <x v="1"/>
    <n v="621"/>
    <x v="1"/>
    <n v="0"/>
    <s v="fee"/>
    <d v="2025-08-27T00:00:00"/>
    <d v="2025-08-28T00:00:00"/>
    <s v="HPS"/>
    <x v="1"/>
    <s v="MXN"/>
    <n v="1212.42"/>
    <n v="58.196160000000006"/>
    <n v="67.895520000000005"/>
    <n v="1212.42"/>
    <n v="58.196160000000006"/>
    <n v="67.895520000000005"/>
    <s v="FEES"/>
    <n v="0"/>
    <x v="12"/>
    <x v="0"/>
    <n v="1"/>
  </r>
  <r>
    <x v="1"/>
    <x v="1"/>
    <n v="622"/>
    <x v="39"/>
    <n v="25704"/>
    <s v="Hospedaje Rosewood Vienna"/>
    <d v="2025-09-28T00:00:00"/>
    <d v="2025-10-01T00:00:00"/>
    <s v="HTL"/>
    <x v="4"/>
    <s v="EUR"/>
    <n v="3010"/>
    <n v="3010"/>
    <n v="3491.6"/>
    <n v="376.76"/>
    <n v="376.76"/>
    <n v="437.04159999999996"/>
    <s v="ROSEWOOD VIENNA"/>
    <s v="Austria"/>
    <x v="23"/>
    <x v="0"/>
    <n v="0.12516943521594684"/>
  </r>
  <r>
    <x v="2"/>
    <x v="1"/>
    <n v="623"/>
    <x v="17"/>
    <n v="30500"/>
    <s v="Hospedaje The Majestic Barcelona"/>
    <d v="2025-08-25T00:00:00"/>
    <d v="2025-08-26T00:00:00"/>
    <s v="HTL"/>
    <x v="4"/>
    <s v="EUR"/>
    <n v="595.5"/>
    <n v="595.5"/>
    <n v="690.78"/>
    <n v="59.55"/>
    <n v="59.55"/>
    <n v="69.077999999999989"/>
    <s v="MAJESTIC HOTEL AND SPA BARCELONA"/>
    <s v="Spain"/>
    <x v="12"/>
    <x v="0"/>
    <n v="9.9999999999999992E-2"/>
  </r>
  <r>
    <x v="1"/>
    <x v="1"/>
    <n v="624"/>
    <x v="30"/>
    <n v="30619"/>
    <s v="Estadia en Laos"/>
    <d v="2025-07-07T00:00:00"/>
    <d v="2025-07-09T00:00:00"/>
    <s v="HTL"/>
    <x v="4"/>
    <s v="USD"/>
    <n v="3000"/>
    <n v="2580"/>
    <n v="3000"/>
    <n v="423"/>
    <n v="363.78"/>
    <n v="423"/>
    <s v="ROSEWOOD LUANG PRABANG"/>
    <s v="Laos"/>
    <x v="20"/>
    <x v="0"/>
    <n v="0.14099999999999999"/>
  </r>
  <r>
    <x v="1"/>
    <x v="1"/>
    <n v="624"/>
    <x v="30"/>
    <n v="28570"/>
    <s v="Estadia Bangkok"/>
    <d v="2025-07-05T00:00:00"/>
    <d v="2025-07-07T00:00:00"/>
    <s v="HTL"/>
    <x v="4"/>
    <s v="USD"/>
    <n v="2907.2"/>
    <n v="2500.192"/>
    <n v="2907.2"/>
    <n v="324.58"/>
    <n v="279.1388"/>
    <n v="324.58"/>
    <s v="AMAN NAI LERT BANGKOK"/>
    <s v="Thailand"/>
    <x v="16"/>
    <x v="0"/>
    <n v="0.11164694551458448"/>
  </r>
  <r>
    <x v="1"/>
    <x v="1"/>
    <n v="624"/>
    <x v="30"/>
    <n v="28570"/>
    <s v="2da estadia en Bangkok"/>
    <d v="2025-07-12T00:00:00"/>
    <d v="2025-07-13T00:00:00"/>
    <s v="HTL"/>
    <x v="4"/>
    <s v="USD"/>
    <n v="1453.6"/>
    <n v="1250.096"/>
    <n v="1453.6"/>
    <n v="162.29"/>
    <n v="139.5694"/>
    <n v="162.29"/>
    <s v="AMAN NAI LERT BANGKOK"/>
    <s v="Thailand"/>
    <x v="20"/>
    <x v="0"/>
    <n v="0.11164694551458448"/>
  </r>
  <r>
    <x v="1"/>
    <x v="1"/>
    <n v="625"/>
    <x v="39"/>
    <n v="28350"/>
    <s v="Hospedaje Four Seasons Osaka"/>
    <d v="2025-10-30T00:00:00"/>
    <d v="2025-11-03T00:00:00"/>
    <s v="HTL"/>
    <x v="4"/>
    <s v="JPY"/>
    <n v="379735"/>
    <n v="2088.5425"/>
    <n v="2430.3040000000001"/>
    <n v="37973.5"/>
    <n v="208.85424999999998"/>
    <n v="243.03040000000001"/>
    <s v="FOUR SEASONS HOTEL OSAKA"/>
    <s v="Japan"/>
    <x v="22"/>
    <x v="0"/>
    <n v="0.1"/>
  </r>
  <r>
    <x v="1"/>
    <x v="1"/>
    <n v="626"/>
    <x v="39"/>
    <n v="25907"/>
    <s v="Hospedaje Okura Tokyo"/>
    <d v="2025-10-30T00:00:00"/>
    <d v="2025-11-01T00:00:00"/>
    <s v="HTL"/>
    <x v="4"/>
    <s v="JPY"/>
    <n v="234825"/>
    <n v="1291.5374999999999"/>
    <n v="1502.88"/>
    <n v="17491.900000000001"/>
    <n v="96.205449999999999"/>
    <n v="111.94816000000002"/>
    <s v="THE OKURA TOKYO"/>
    <s v="Japan"/>
    <x v="22"/>
    <x v="0"/>
    <n v="7.4489087618439268E-2"/>
  </r>
  <r>
    <x v="1"/>
    <x v="1"/>
    <n v="626"/>
    <x v="39"/>
    <n v="25907"/>
    <s v="Hospedaje The Okura Tokyo"/>
    <d v="2025-10-30T00:00:00"/>
    <d v="2025-10-31T00:00:00"/>
    <s v="HTL"/>
    <x v="4"/>
    <s v="JPY"/>
    <n v="114250"/>
    <n v="628.375"/>
    <n v="731.2"/>
    <n v="8581.1"/>
    <n v="47.19605"/>
    <n v="54.919040000000003"/>
    <s v="THE OKURA TOKYO"/>
    <s v="Japan"/>
    <x v="22"/>
    <x v="0"/>
    <n v="7.5108096280087522E-2"/>
  </r>
  <r>
    <x v="1"/>
    <x v="1"/>
    <n v="626"/>
    <x v="39"/>
    <n v="32097"/>
    <s v="Hospedaje y servicios Setouchi Islander"/>
    <d v="2025-10-25T00:00:00"/>
    <d v="2025-10-27T00:00:00"/>
    <s v="HTL"/>
    <x v="4"/>
    <s v="JPY"/>
    <n v="3502289.86"/>
    <n v="19262.594229999999"/>
    <n v="22414.655104000001"/>
    <n v="282389.8"/>
    <n v="1553.1438999999998"/>
    <n v="1807.2947200000001"/>
    <s v="SETOUCHI ISLANDER"/>
    <s v="Japan"/>
    <x v="21"/>
    <x v="0"/>
    <n v="8.0630048136564006E-2"/>
  </r>
  <r>
    <x v="1"/>
    <x v="1"/>
    <n v="627"/>
    <x v="39"/>
    <n v="30623"/>
    <s v="Hospedaje Mayfair Townhouse"/>
    <d v="2025-09-28T00:00:00"/>
    <d v="2025-10-01T00:00:00"/>
    <s v="HTL"/>
    <x v="4"/>
    <s v="GPB"/>
    <n v="1230.3"/>
    <n v="1414.8449999999998"/>
    <n v="1648.6020000000001"/>
    <n v="123.03"/>
    <n v="141.4845"/>
    <n v="164.86020000000002"/>
    <s v="THE MAYFAIR TOWNHOUSE"/>
    <s v="United Kingdom"/>
    <x v="23"/>
    <x v="0"/>
    <n v="0.1"/>
  </r>
  <r>
    <x v="1"/>
    <x v="1"/>
    <n v="628"/>
    <x v="30"/>
    <n v="27086"/>
    <s v="Crucero por europa"/>
    <d v="2025-09-27T00:00:00"/>
    <d v="2025-10-04T00:00:00"/>
    <s v="CRC"/>
    <x v="8"/>
    <s v="USD"/>
    <n v="33200"/>
    <n v="28552"/>
    <n v="33200"/>
    <n v="4980"/>
    <n v="4282.8"/>
    <n v="4980"/>
    <s v="THE RITZ CARLTON YACHT COLLECTION"/>
    <s v="United States"/>
    <x v="26"/>
    <x v="0"/>
    <n v="0.15"/>
  </r>
  <r>
    <x v="1"/>
    <x v="1"/>
    <n v="628"/>
    <x v="30"/>
    <n v="30327"/>
    <s v="Hospedaje Hotel de la Cité Royal"/>
    <d v="2025-09-13T00:00:00"/>
    <d v="2025-09-15T00:00:00"/>
    <s v="HTL"/>
    <x v="4"/>
    <s v="USD"/>
    <n v="283.3"/>
    <n v="243.63800000000001"/>
    <n v="283.3"/>
    <n v="25.03"/>
    <n v="21.5258"/>
    <n v="25.03"/>
    <s v="HOTEL DE LA CITÉ ROYALE RESTAURANT AND SPA"/>
    <s v="France"/>
    <x v="27"/>
    <x v="0"/>
    <n v="8.8351570773032129E-2"/>
  </r>
  <r>
    <x v="1"/>
    <x v="1"/>
    <n v="628"/>
    <x v="30"/>
    <n v="30327"/>
    <s v="Hospedaje Hotel de la Cité Royal"/>
    <d v="2025-09-12T00:00:00"/>
    <d v="2025-09-13T00:00:00"/>
    <s v="HTL"/>
    <x v="4"/>
    <s v="USD"/>
    <n v="145.69999999999999"/>
    <n v="125.30199999999999"/>
    <n v="145.69999999999999"/>
    <n v="12.88"/>
    <n v="11.0768"/>
    <n v="12.88"/>
    <s v="HOTEL DE LA CITÉ ROYALE RESTAURANT AND SPA"/>
    <s v="France"/>
    <x v="27"/>
    <x v="0"/>
    <n v="8.8400823610157872E-2"/>
  </r>
  <r>
    <x v="1"/>
    <x v="1"/>
    <n v="628"/>
    <x v="30"/>
    <n v="28934"/>
    <s v="Vuelo Business París - Barcelona SBA"/>
    <d v="2025-09-26T00:00:00"/>
    <s v="0000-00-00"/>
    <s v="VLO"/>
    <x v="2"/>
    <s v="USD"/>
    <n v="456.8"/>
    <n v="392.84800000000001"/>
    <n v="456.8"/>
    <n v="0"/>
    <n v="0"/>
    <n v="0"/>
    <s v="F1S USA"/>
    <s v="United States"/>
    <x v="26"/>
    <x v="0"/>
    <n v="0"/>
  </r>
  <r>
    <x v="1"/>
    <x v="1"/>
    <n v="628"/>
    <x v="30"/>
    <n v="28934"/>
    <s v="Vuelo Business Roma - Milán SBA"/>
    <d v="2025-10-04T00:00:00"/>
    <s v="0000-00-00"/>
    <s v="VLO"/>
    <x v="2"/>
    <s v="USD"/>
    <n v="287.10000000000002"/>
    <n v="246.90600000000001"/>
    <n v="287.10000000000002"/>
    <n v="0"/>
    <n v="0"/>
    <n v="0"/>
    <s v="F1S USA"/>
    <s v="United States"/>
    <x v="23"/>
    <x v="0"/>
    <n v="0"/>
  </r>
  <r>
    <x v="1"/>
    <x v="1"/>
    <n v="628"/>
    <x v="30"/>
    <n v="28934"/>
    <s v="Cargo por asignación de asiento"/>
    <d v="2025-09-03T00:00:00"/>
    <s v="0000-00-00"/>
    <s v="VLO"/>
    <x v="2"/>
    <s v="USD"/>
    <n v="23"/>
    <n v="19.78"/>
    <n v="23"/>
    <n v="0"/>
    <n v="0"/>
    <n v="0"/>
    <s v="F1S USA"/>
    <s v="United States"/>
    <x v="19"/>
    <x v="0"/>
    <n v="0"/>
  </r>
  <r>
    <x v="1"/>
    <x v="1"/>
    <n v="628"/>
    <x v="30"/>
    <n v="0"/>
    <s v="Fee por emisión de boleto"/>
    <d v="2025-09-02T00:00:00"/>
    <d v="2025-10-04T00:00:00"/>
    <s v="HPS"/>
    <x v="1"/>
    <s v="USD"/>
    <n v="35"/>
    <n v="30.099999999999998"/>
    <n v="35"/>
    <n v="35"/>
    <n v="30.099999999999998"/>
    <n v="35"/>
    <s v="FEES"/>
    <n v="0"/>
    <x v="19"/>
    <x v="0"/>
    <n v="1"/>
  </r>
  <r>
    <x v="1"/>
    <x v="1"/>
    <n v="628"/>
    <x v="30"/>
    <n v="28934"/>
    <s v="Vuelo Business París - Barcelona ACM"/>
    <d v="2025-09-26T00:00:00"/>
    <s v="0000-00-00"/>
    <s v="VLO"/>
    <x v="2"/>
    <s v="USD"/>
    <n v="455.8"/>
    <n v="391.988"/>
    <n v="455.8"/>
    <n v="0"/>
    <n v="0"/>
    <n v="0"/>
    <s v="F1S USA"/>
    <s v="United States"/>
    <x v="26"/>
    <x v="0"/>
    <n v="0"/>
  </r>
  <r>
    <x v="1"/>
    <x v="1"/>
    <n v="628"/>
    <x v="30"/>
    <n v="28934"/>
    <s v="Vuelo Business Roma - Milán ACM"/>
    <d v="2025-10-04T00:00:00"/>
    <s v="0000-00-00"/>
    <s v="VLO"/>
    <x v="2"/>
    <s v="USD"/>
    <n v="286.10000000000002"/>
    <n v="246.04600000000002"/>
    <n v="286.10000000000002"/>
    <n v="0"/>
    <n v="0"/>
    <n v="0"/>
    <s v="F1S USA"/>
    <s v="United States"/>
    <x v="23"/>
    <x v="0"/>
    <n v="0"/>
  </r>
  <r>
    <x v="1"/>
    <x v="1"/>
    <n v="628"/>
    <x v="30"/>
    <n v="28934"/>
    <s v="Vuelo Business Milán - Madrid ACM"/>
    <d v="2025-10-06T00:00:00"/>
    <s v="0000-00-00"/>
    <s v="VLO"/>
    <x v="2"/>
    <s v="USD"/>
    <n v="336.9"/>
    <n v="289.73399999999998"/>
    <n v="336.9"/>
    <n v="0"/>
    <n v="0"/>
    <n v="0"/>
    <s v="F1S USA"/>
    <s v="United States"/>
    <x v="24"/>
    <x v="0"/>
    <n v="0"/>
  </r>
  <r>
    <x v="1"/>
    <x v="1"/>
    <n v="628"/>
    <x v="30"/>
    <n v="28934"/>
    <s v="Cargo por asignación de asiento"/>
    <d v="2025-09-02T00:00:00"/>
    <s v="0000-00-00"/>
    <s v="VLO"/>
    <x v="2"/>
    <s v="USD"/>
    <n v="23"/>
    <n v="19.78"/>
    <n v="23"/>
    <n v="0"/>
    <n v="0"/>
    <n v="0"/>
    <s v="F1S USA"/>
    <s v="United States"/>
    <x v="19"/>
    <x v="0"/>
    <n v="0"/>
  </r>
  <r>
    <x v="1"/>
    <x v="1"/>
    <n v="628"/>
    <x v="30"/>
    <n v="28934"/>
    <s v="Cargo por asignación de asiento"/>
    <d v="2025-09-02T00:00:00"/>
    <s v="0000-00-00"/>
    <s v="VLO"/>
    <x v="2"/>
    <s v="USD"/>
    <n v="18.7"/>
    <n v="16.082000000000001"/>
    <n v="18.7"/>
    <n v="0"/>
    <n v="0"/>
    <n v="0"/>
    <s v="F1S USA"/>
    <s v="United States"/>
    <x v="19"/>
    <x v="0"/>
    <n v="0"/>
  </r>
  <r>
    <x v="1"/>
    <x v="1"/>
    <n v="628"/>
    <x v="30"/>
    <n v="0"/>
    <s v="Fee por emisión de boleto"/>
    <d v="2025-09-02T00:00:00"/>
    <d v="2025-10-04T00:00:00"/>
    <s v="HPS"/>
    <x v="1"/>
    <s v="USD"/>
    <n v="35"/>
    <n v="30.099999999999998"/>
    <n v="35"/>
    <n v="35"/>
    <n v="30.099999999999998"/>
    <n v="35"/>
    <s v="FEES"/>
    <n v="0"/>
    <x v="19"/>
    <x v="0"/>
    <n v="1"/>
  </r>
  <r>
    <x v="1"/>
    <x v="1"/>
    <n v="628"/>
    <x v="30"/>
    <n v="27301"/>
    <s v="Revisado vuelo LIN/CDG/MEX - Sergio Berger"/>
    <d v="2025-09-02T00:00:00"/>
    <d v="2026-01-10T00:00:00"/>
    <s v="VLO"/>
    <x v="2"/>
    <s v="USD"/>
    <n v="1383.2"/>
    <n v="1189.5519999999999"/>
    <n v="1383.2"/>
    <n v="0"/>
    <n v="0"/>
    <n v="0"/>
    <s v="TURISMO EX MAR, S.A. DE C.V."/>
    <s v="Mexico"/>
    <x v="19"/>
    <x v="0"/>
    <n v="0"/>
  </r>
  <r>
    <x v="1"/>
    <x v="1"/>
    <n v="628"/>
    <x v="30"/>
    <n v="27301"/>
    <s v="Revisado vuelo LIN/CDG/MEX - Sergio Berger"/>
    <d v="2025-09-02T00:00:00"/>
    <d v="2026-01-10T00:00:00"/>
    <s v="VLO"/>
    <x v="2"/>
    <s v="USD"/>
    <n v="232.06"/>
    <n v="199.57159999999999"/>
    <n v="232.06"/>
    <n v="0"/>
    <n v="0"/>
    <n v="0"/>
    <s v="TURISMO EX MAR, S.A. DE C.V."/>
    <s v="Mexico"/>
    <x v="19"/>
    <x v="0"/>
    <n v="0"/>
  </r>
  <r>
    <x v="1"/>
    <x v="1"/>
    <n v="628"/>
    <x v="30"/>
    <n v="0"/>
    <s v="Fee de emisión revisado LAMVOB"/>
    <d v="2025-09-02T00:00:00"/>
    <d v="2026-01-10T00:00:00"/>
    <s v="HPS"/>
    <x v="1"/>
    <s v="USD"/>
    <n v="35"/>
    <n v="30.099999999999998"/>
    <n v="35"/>
    <n v="35"/>
    <n v="30.099999999999998"/>
    <n v="35"/>
    <s v="FEES"/>
    <n v="0"/>
    <x v="19"/>
    <x v="0"/>
    <n v="1"/>
  </r>
  <r>
    <x v="1"/>
    <x v="1"/>
    <n v="629"/>
    <x v="16"/>
    <n v="28934"/>
    <s v="TE PENAGOS MALDA ROCIO"/>
    <d v="2025-09-12T00:00:00"/>
    <s v="0000-00-00"/>
    <s v="VLO"/>
    <x v="2"/>
    <s v="USD"/>
    <n v="745.33"/>
    <n v="640.98379999999997"/>
    <n v="745.33"/>
    <n v="21.08"/>
    <n v="18.128799999999998"/>
    <n v="21.08"/>
    <s v="F1S USA"/>
    <s v="United States"/>
    <x v="27"/>
    <x v="0"/>
    <n v="2.8282774073229305E-2"/>
  </r>
  <r>
    <x v="1"/>
    <x v="1"/>
    <n v="629"/>
    <x v="16"/>
    <n v="28934"/>
    <s v="TE VALANCI PENAGOS REBECA"/>
    <d v="2025-09-12T00:00:00"/>
    <s v="0000-00-00"/>
    <s v="VLO"/>
    <x v="2"/>
    <s v="USD"/>
    <n v="745.33"/>
    <n v="640.98379999999997"/>
    <n v="745.33"/>
    <n v="21.08"/>
    <n v="18.128799999999998"/>
    <n v="21.08"/>
    <s v="F1S USA"/>
    <s v="United States"/>
    <x v="27"/>
    <x v="0"/>
    <n v="2.8282774073229305E-2"/>
  </r>
  <r>
    <x v="1"/>
    <x v="1"/>
    <n v="629"/>
    <x v="16"/>
    <n v="0"/>
    <s v="Fee de emisión"/>
    <d v="2025-09-12T00:00:00"/>
    <s v="0000-00-00"/>
    <s v="HPS"/>
    <x v="1"/>
    <s v="USD"/>
    <n v="35"/>
    <n v="30.099999999999998"/>
    <n v="35"/>
    <n v="35"/>
    <n v="30.099999999999998"/>
    <n v="35"/>
    <s v="FEES"/>
    <n v="0"/>
    <x v="27"/>
    <x v="0"/>
    <n v="1"/>
  </r>
  <r>
    <x v="1"/>
    <x v="1"/>
    <n v="629"/>
    <x v="16"/>
    <n v="28934"/>
    <s v="Vuelo Simón Valanci"/>
    <d v="2025-08-28T00:00:00"/>
    <d v="2025-08-28T00:00:00"/>
    <s v="VLO"/>
    <x v="2"/>
    <s v="USD"/>
    <n v="887.83"/>
    <n v="763.53380000000004"/>
    <n v="887.83"/>
    <n v="0"/>
    <n v="0"/>
    <n v="0"/>
    <s v="F1S USA"/>
    <s v="United States"/>
    <x v="12"/>
    <x v="0"/>
    <n v="0"/>
  </r>
  <r>
    <x v="1"/>
    <x v="1"/>
    <n v="629"/>
    <x v="16"/>
    <n v="28934"/>
    <s v="Revisado/Rocio Penagos"/>
    <d v="2025-08-28T00:00:00"/>
    <d v="2025-08-28T00:00:00"/>
    <s v="VLO"/>
    <x v="2"/>
    <s v="USD"/>
    <n v="11.4"/>
    <n v="9.8040000000000003"/>
    <n v="11.4"/>
    <n v="0"/>
    <n v="0"/>
    <n v="0"/>
    <s v="F1S USA"/>
    <s v="United States"/>
    <x v="12"/>
    <x v="0"/>
    <n v="0"/>
  </r>
  <r>
    <x v="1"/>
    <x v="1"/>
    <n v="629"/>
    <x v="16"/>
    <n v="28934"/>
    <s v="Revisado/Simon Valanci"/>
    <d v="2025-08-28T00:00:00"/>
    <d v="2025-08-28T00:00:00"/>
    <s v="VLO"/>
    <x v="2"/>
    <s v="USD"/>
    <n v="0"/>
    <n v="0"/>
    <n v="0"/>
    <n v="0"/>
    <n v="0"/>
    <n v="0"/>
    <s v="F1S USA"/>
    <s v="United States"/>
    <x v="12"/>
    <x v="0"/>
    <s v="0"/>
  </r>
  <r>
    <x v="1"/>
    <x v="1"/>
    <n v="629"/>
    <x v="16"/>
    <n v="27301"/>
    <s v="MEX/MIA/MEX - Simón Valanci"/>
    <d v="2025-08-28T00:00:00"/>
    <d v="2025-08-28T00:00:00"/>
    <s v="VLO"/>
    <x v="2"/>
    <s v="USD"/>
    <n v="873.01"/>
    <n v="750.78859999999997"/>
    <n v="873.01"/>
    <n v="0"/>
    <n v="0"/>
    <n v="0"/>
    <s v="TURISMO EX MAR, S.A. DE C.V."/>
    <s v="Mexico"/>
    <x v="12"/>
    <x v="0"/>
    <n v="0"/>
  </r>
  <r>
    <x v="1"/>
    <x v="1"/>
    <n v="629"/>
    <x v="16"/>
    <n v="0"/>
    <s v="Fee de emisión HPDSDY"/>
    <d v="2025-08-28T00:00:00"/>
    <d v="2025-08-28T00:00:00"/>
    <s v="HPS"/>
    <x v="1"/>
    <s v="USD"/>
    <n v="35"/>
    <n v="30.099999999999998"/>
    <n v="35"/>
    <n v="35"/>
    <n v="30.099999999999998"/>
    <n v="35"/>
    <s v="FEES"/>
    <n v="0"/>
    <x v="12"/>
    <x v="0"/>
    <n v="1"/>
  </r>
  <r>
    <x v="1"/>
    <x v="1"/>
    <n v="629"/>
    <x v="16"/>
    <n v="27301"/>
    <s v="MEX-MIA-MEX/Simon Valanci"/>
    <d v="2025-08-28T00:00:00"/>
    <d v="2025-08-28T00:00:00"/>
    <s v="VLO"/>
    <x v="2"/>
    <s v="USD"/>
    <n v="749.21"/>
    <n v="644.32060000000001"/>
    <n v="749.21"/>
    <n v="0"/>
    <n v="0"/>
    <n v="0"/>
    <s v="TURISMO EX MAR, S.A. DE C.V."/>
    <s v="Mexico"/>
    <x v="12"/>
    <x v="0"/>
    <n v="0"/>
  </r>
  <r>
    <x v="1"/>
    <x v="1"/>
    <n v="629"/>
    <x v="16"/>
    <n v="27301"/>
    <s v="Revisado MEX-MIA-MEX-TGZ/Simón Valanci"/>
    <d v="2025-08-28T00:00:00"/>
    <d v="2025-08-28T00:00:00"/>
    <s v="VLO"/>
    <x v="2"/>
    <s v="USD"/>
    <n v="134.24"/>
    <n v="115.44640000000001"/>
    <n v="134.24"/>
    <n v="0"/>
    <n v="0"/>
    <n v="0"/>
    <s v="TURISMO EX MAR, S.A. DE C.V."/>
    <s v="Mexico"/>
    <x v="12"/>
    <x v="0"/>
    <n v="0"/>
  </r>
  <r>
    <x v="1"/>
    <x v="1"/>
    <n v="629"/>
    <x v="16"/>
    <n v="0"/>
    <s v="Fee de emisión CGUTNC"/>
    <d v="2025-08-28T00:00:00"/>
    <d v="2025-08-28T00:00:00"/>
    <s v="HPS"/>
    <x v="1"/>
    <s v="USD"/>
    <n v="70"/>
    <n v="60.199999999999996"/>
    <n v="70"/>
    <n v="70"/>
    <n v="60.199999999999996"/>
    <n v="70"/>
    <s v="FEES"/>
    <n v="0"/>
    <x v="12"/>
    <x v="0"/>
    <n v="1"/>
  </r>
  <r>
    <x v="1"/>
    <x v="1"/>
    <n v="629"/>
    <x v="16"/>
    <n v="27301"/>
    <s v="MEX-MIA-MEX-TGZ/Rocío Penagos"/>
    <d v="2025-08-28T00:00:00"/>
    <d v="2025-08-28T00:00:00"/>
    <s v="VLO"/>
    <x v="2"/>
    <s v="USD"/>
    <n v="883.32"/>
    <n v="759.65520000000004"/>
    <n v="883.32"/>
    <n v="0"/>
    <n v="0"/>
    <n v="0"/>
    <s v="TURISMO EX MAR, S.A. DE C.V."/>
    <s v="Mexico"/>
    <x v="12"/>
    <x v="0"/>
    <n v="0"/>
  </r>
  <r>
    <x v="1"/>
    <x v="1"/>
    <n v="629"/>
    <x v="16"/>
    <n v="27301"/>
    <s v="MEX-MIA-MEX-TGZ/Rocío Penagos"/>
    <d v="2025-08-28T00:00:00"/>
    <d v="2025-08-28T00:00:00"/>
    <s v="VLO"/>
    <x v="2"/>
    <s v="USD"/>
    <n v="60.07"/>
    <n v="51.660199999999996"/>
    <n v="60.07"/>
    <n v="0"/>
    <n v="0"/>
    <n v="0"/>
    <s v="TURISMO EX MAR, S.A. DE C.V."/>
    <s v="Mexico"/>
    <x v="12"/>
    <x v="0"/>
    <n v="0"/>
  </r>
  <r>
    <x v="1"/>
    <x v="1"/>
    <n v="629"/>
    <x v="16"/>
    <n v="27301"/>
    <s v="MEX-MIA-MEX-TGZ/Rocío Penagos"/>
    <d v="2025-08-28T00:00:00"/>
    <d v="2025-08-28T00:00:00"/>
    <s v="VLO"/>
    <x v="2"/>
    <s v="USD"/>
    <n v="16.29"/>
    <n v="14.009399999999999"/>
    <n v="16.29"/>
    <n v="0"/>
    <n v="0"/>
    <n v="0"/>
    <s v="TURISMO EX MAR, S.A. DE C.V."/>
    <s v="Mexico"/>
    <x v="12"/>
    <x v="0"/>
    <n v="0"/>
  </r>
  <r>
    <x v="1"/>
    <x v="1"/>
    <n v="629"/>
    <x v="16"/>
    <n v="0"/>
    <s v="Fee de emisión FFSZFX"/>
    <d v="2025-08-28T00:00:00"/>
    <d v="2025-08-28T00:00:00"/>
    <s v="HPS"/>
    <x v="1"/>
    <s v="USD"/>
    <n v="35"/>
    <n v="30.099999999999998"/>
    <n v="35"/>
    <n v="35"/>
    <n v="30.099999999999998"/>
    <n v="35"/>
    <s v="FEES"/>
    <n v="0"/>
    <x v="12"/>
    <x v="0"/>
    <n v="1"/>
  </r>
  <r>
    <x v="1"/>
    <x v="1"/>
    <n v="629"/>
    <x v="16"/>
    <n v="27301"/>
    <s v="Revisado MEX/MIA/MEX - Simón Valanci"/>
    <d v="2025-08-28T00:00:00"/>
    <d v="2025-08-28T00:00:00"/>
    <s v="VLO"/>
    <x v="2"/>
    <s v="USD"/>
    <n v="0"/>
    <n v="0"/>
    <n v="0"/>
    <n v="0"/>
    <n v="0"/>
    <n v="0"/>
    <s v="TURISMO EX MAR, S.A. DE C.V."/>
    <s v="Mexico"/>
    <x v="12"/>
    <x v="0"/>
    <s v="0"/>
  </r>
  <r>
    <x v="1"/>
    <x v="1"/>
    <n v="629"/>
    <x v="16"/>
    <n v="0"/>
    <s v="Fee de emisión revisado HPDSDY"/>
    <d v="2025-08-28T00:00:00"/>
    <d v="2025-08-28T00:00:00"/>
    <s v="HPS"/>
    <x v="1"/>
    <s v="USD"/>
    <n v="35"/>
    <n v="30.099999999999998"/>
    <n v="35"/>
    <n v="35"/>
    <n v="30.099999999999998"/>
    <n v="35"/>
    <s v="FEES"/>
    <n v="0"/>
    <x v="12"/>
    <x v="0"/>
    <n v="1"/>
  </r>
  <r>
    <x v="1"/>
    <x v="1"/>
    <n v="629"/>
    <x v="16"/>
    <n v="27301"/>
    <s v="Revisado MIA/MEX/TGZ - Simon Valanci"/>
    <d v="2025-08-28T00:00:00"/>
    <d v="2025-08-28T00:00:00"/>
    <s v="VLO"/>
    <x v="2"/>
    <s v="USD"/>
    <n v="20.87"/>
    <n v="17.9482"/>
    <n v="20.87"/>
    <n v="0"/>
    <n v="0"/>
    <n v="0"/>
    <s v="TURISMO EX MAR, S.A. DE C.V."/>
    <s v="Mexico"/>
    <x v="12"/>
    <x v="0"/>
    <n v="0"/>
  </r>
  <r>
    <x v="1"/>
    <x v="1"/>
    <n v="629"/>
    <x v="16"/>
    <n v="27301"/>
    <s v="Revisado MIA/MEX/TGZ - Simon Valanci"/>
    <d v="2025-08-28T00:00:00"/>
    <d v="2025-08-28T00:00:00"/>
    <s v="VLO"/>
    <x v="2"/>
    <s v="USD"/>
    <n v="233.13"/>
    <n v="200.49179999999998"/>
    <n v="233.13"/>
    <n v="0"/>
    <n v="0"/>
    <n v="0"/>
    <s v="TURISMO EX MAR, S.A. DE C.V."/>
    <s v="Mexico"/>
    <x v="12"/>
    <x v="0"/>
    <n v="0"/>
  </r>
  <r>
    <x v="1"/>
    <x v="1"/>
    <n v="629"/>
    <x v="16"/>
    <n v="27301"/>
    <s v="Revisado MIA/MEX/TGZ - Rocío Penagos"/>
    <d v="2025-08-28T00:00:00"/>
    <d v="2025-08-28T00:00:00"/>
    <s v="VLO"/>
    <x v="2"/>
    <s v="USD"/>
    <n v="0"/>
    <n v="0"/>
    <n v="0"/>
    <n v="0"/>
    <n v="0"/>
    <n v="0"/>
    <s v="TURISMO EX MAR, S.A. DE C.V."/>
    <s v="Mexico"/>
    <x v="12"/>
    <x v="0"/>
    <s v="0"/>
  </r>
  <r>
    <x v="1"/>
    <x v="1"/>
    <n v="629"/>
    <x v="16"/>
    <n v="27301"/>
    <s v="Revisado MIA/MEX/TGZ - Rocío Penagos"/>
    <d v="2025-08-28T00:00:00"/>
    <d v="2025-08-28T00:00:00"/>
    <s v="VLO"/>
    <x v="2"/>
    <s v="USD"/>
    <n v="231.4"/>
    <n v="199.00399999999999"/>
    <n v="231.4"/>
    <n v="0"/>
    <n v="0"/>
    <n v="0"/>
    <s v="TURISMO EX MAR, S.A. DE C.V."/>
    <s v="Mexico"/>
    <x v="12"/>
    <x v="0"/>
    <n v="0"/>
  </r>
  <r>
    <x v="1"/>
    <x v="1"/>
    <n v="629"/>
    <x v="16"/>
    <n v="27301"/>
    <s v="Revisado FFSZFX/Rocío Penagos"/>
    <d v="2025-08-28T00:00:00"/>
    <d v="2025-08-28T00:00:00"/>
    <s v="VLO"/>
    <x v="2"/>
    <s v="USD"/>
    <n v="975.95"/>
    <n v="839.31700000000001"/>
    <n v="975.95"/>
    <n v="0"/>
    <n v="0"/>
    <n v="0"/>
    <s v="TURISMO EX MAR, S.A. DE C.V."/>
    <s v="Mexico"/>
    <x v="12"/>
    <x v="0"/>
    <n v="0"/>
  </r>
  <r>
    <x v="1"/>
    <x v="1"/>
    <n v="629"/>
    <x v="16"/>
    <n v="27301"/>
    <s v="Revisado FFSZFX/Rocío Penagos"/>
    <d v="2025-08-28T00:00:00"/>
    <d v="2025-08-28T00:00:00"/>
    <s v="VLO"/>
    <x v="2"/>
    <s v="USD"/>
    <n v="232.05"/>
    <n v="199.56300000000002"/>
    <n v="232.05"/>
    <n v="0"/>
    <n v="0"/>
    <n v="0"/>
    <s v="TURISMO EX MAR, S.A. DE C.V."/>
    <s v="Mexico"/>
    <x v="12"/>
    <x v="0"/>
    <n v="0"/>
  </r>
  <r>
    <x v="1"/>
    <x v="1"/>
    <n v="629"/>
    <x v="16"/>
    <n v="27301"/>
    <s v="Vuelo TGZ/MEX/MIA - Rocío Penagos"/>
    <d v="2025-12-26T00:00:00"/>
    <d v="2025-12-26T00:00:00"/>
    <s v="VLO"/>
    <x v="2"/>
    <s v="USD"/>
    <n v="565.92999999999995"/>
    <n v="486.69979999999993"/>
    <n v="565.92999999999995"/>
    <n v="0"/>
    <n v="0"/>
    <n v="0"/>
    <s v="TURISMO EX MAR, S.A. DE C.V."/>
    <s v="Mexico"/>
    <x v="1"/>
    <x v="0"/>
    <n v="0"/>
  </r>
  <r>
    <x v="1"/>
    <x v="1"/>
    <n v="629"/>
    <x v="16"/>
    <n v="27301"/>
    <s v="Vuelo TGZ/MEX/MIA - Rocío Penagos"/>
    <d v="2025-12-26T00:00:00"/>
    <d v="2025-12-26T00:00:00"/>
    <s v="VLO"/>
    <x v="2"/>
    <s v="USD"/>
    <n v="11.09"/>
    <n v="9.5373999999999999"/>
    <n v="11.09"/>
    <n v="0"/>
    <n v="0"/>
    <n v="0"/>
    <s v="TURISMO EX MAR, S.A. DE C.V."/>
    <s v="Mexico"/>
    <x v="1"/>
    <x v="0"/>
    <n v="0"/>
  </r>
  <r>
    <x v="1"/>
    <x v="1"/>
    <n v="629"/>
    <x v="16"/>
    <n v="27301"/>
    <s v="Vuelo TGZ/MEX/MIA - Rocío Penagos"/>
    <d v="2025-12-26T00:00:00"/>
    <d v="2025-12-26T00:00:00"/>
    <s v="VLO"/>
    <x v="2"/>
    <s v="USD"/>
    <n v="20.04"/>
    <n v="17.234399999999997"/>
    <n v="20.04"/>
    <n v="0"/>
    <n v="0"/>
    <n v="0"/>
    <s v="TURISMO EX MAR, S.A. DE C.V."/>
    <s v="Mexico"/>
    <x v="1"/>
    <x v="0"/>
    <n v="0"/>
  </r>
  <r>
    <x v="1"/>
    <x v="1"/>
    <n v="629"/>
    <x v="16"/>
    <n v="27301"/>
    <s v="Vuelo TGZ/MEX/MIA - Simón Valanci"/>
    <d v="2025-12-26T00:00:00"/>
    <d v="2025-12-26T00:00:00"/>
    <s v="VLO"/>
    <x v="2"/>
    <s v="USD"/>
    <n v="1540.34"/>
    <n v="1324.6923999999999"/>
    <n v="1540.34"/>
    <n v="0"/>
    <n v="0"/>
    <n v="0"/>
    <s v="TURISMO EX MAR, S.A. DE C.V."/>
    <s v="Mexico"/>
    <x v="1"/>
    <x v="0"/>
    <n v="0"/>
  </r>
  <r>
    <x v="1"/>
    <x v="1"/>
    <n v="630"/>
    <x v="30"/>
    <n v="25411"/>
    <s v="Crucero por el nilo"/>
    <d v="2026-01-03T00:00:00"/>
    <d v="2026-01-13T00:00:00"/>
    <s v="CRC"/>
    <x v="8"/>
    <s v="USD"/>
    <n v="23052.89"/>
    <n v="19825.485399999998"/>
    <n v="23052.89"/>
    <n v="1616.96"/>
    <n v="1390.5856000000001"/>
    <n v="1616.96"/>
    <s v="Nour El Nil"/>
    <s v="Egypt"/>
    <x v="40"/>
    <x v="1"/>
    <n v="7.0141314169286373E-2"/>
  </r>
  <r>
    <x v="1"/>
    <x v="1"/>
    <n v="630"/>
    <x v="30"/>
    <n v="28934"/>
    <s v="TE GOMEZ MALPICA JOSE LUIS"/>
    <d v="2026-01-03T00:00:00"/>
    <d v="2026-01-13T00:00:00"/>
    <s v="VLO"/>
    <x v="2"/>
    <s v="USD"/>
    <n v="462.58"/>
    <n v="397.81879999999995"/>
    <n v="462.58"/>
    <n v="11.25"/>
    <n v="9.6750000000000007"/>
    <n v="11.25"/>
    <s v="F1S USA"/>
    <s v="United States"/>
    <x v="40"/>
    <x v="1"/>
    <n v="2.4320117601279778E-2"/>
  </r>
  <r>
    <x v="1"/>
    <x v="1"/>
    <n v="630"/>
    <x v="30"/>
    <n v="28934"/>
    <s v="TE FERRO REYNOLDS DE SOUSA MARIA BENEDITA"/>
    <d v="2026-01-03T00:00:00"/>
    <d v="2026-01-13T00:00:00"/>
    <s v="VLO"/>
    <x v="2"/>
    <s v="USD"/>
    <n v="462.58"/>
    <n v="397.81879999999995"/>
    <n v="462.58"/>
    <n v="11.25"/>
    <n v="9.6750000000000007"/>
    <n v="11.25"/>
    <s v="F1S USA"/>
    <s v="United States"/>
    <x v="40"/>
    <x v="1"/>
    <n v="2.4320117601279778E-2"/>
  </r>
  <r>
    <x v="1"/>
    <x v="1"/>
    <n v="630"/>
    <x v="30"/>
    <n v="28934"/>
    <s v="TE GOMEZ REYNOLDS DE SOUSA CAETANA MARIA"/>
    <d v="2026-01-03T00:00:00"/>
    <d v="2026-01-13T00:00:00"/>
    <s v="VLO"/>
    <x v="2"/>
    <s v="USD"/>
    <n v="462.58"/>
    <n v="397.81879999999995"/>
    <n v="462.58"/>
    <n v="11.25"/>
    <n v="9.6750000000000007"/>
    <n v="11.25"/>
    <s v="F1S USA"/>
    <s v="United States"/>
    <x v="40"/>
    <x v="1"/>
    <n v="2.4320117601279778E-2"/>
  </r>
  <r>
    <x v="1"/>
    <x v="1"/>
    <n v="630"/>
    <x v="30"/>
    <n v="28934"/>
    <s v="TE GOMEZ REYNOLDS DE SOUSA BELTRAN"/>
    <d v="2026-01-03T00:00:00"/>
    <d v="2026-01-13T00:00:00"/>
    <s v="VLO"/>
    <x v="2"/>
    <s v="USD"/>
    <n v="462.58"/>
    <n v="397.81879999999995"/>
    <n v="462.58"/>
    <n v="11.25"/>
    <n v="9.6750000000000007"/>
    <n v="11.25"/>
    <s v="F1S USA"/>
    <s v="United States"/>
    <x v="40"/>
    <x v="1"/>
    <n v="2.4320117601279778E-2"/>
  </r>
  <r>
    <x v="1"/>
    <x v="1"/>
    <n v="630"/>
    <x v="30"/>
    <n v="28934"/>
    <s v="TE GOMEZ REYNOLDS DE SOUSA JOSE MARIA"/>
    <d v="2026-01-03T00:00:00"/>
    <d v="2026-01-13T00:00:00"/>
    <s v="VLO"/>
    <x v="2"/>
    <s v="USD"/>
    <n v="462.58"/>
    <n v="397.81879999999995"/>
    <n v="462.58"/>
    <n v="11.25"/>
    <n v="9.6750000000000007"/>
    <n v="11.25"/>
    <s v="REEMBOLSOS"/>
    <s v="United States"/>
    <x v="40"/>
    <x v="1"/>
    <n v="2.4320117601279778E-2"/>
  </r>
  <r>
    <x v="1"/>
    <x v="1"/>
    <n v="630"/>
    <x v="30"/>
    <n v="28934"/>
    <s v="ME GOMEZ MALPICA JOSE LUIS"/>
    <d v="2025-09-25T00:00:00"/>
    <s v="0000-00-00"/>
    <s v="VLO"/>
    <x v="2"/>
    <s v="USD"/>
    <n v="40"/>
    <n v="34.4"/>
    <n v="40"/>
    <n v="0"/>
    <n v="0"/>
    <n v="0"/>
    <s v="F1S USA"/>
    <s v="United States"/>
    <x v="26"/>
    <x v="0"/>
    <n v="0"/>
  </r>
  <r>
    <x v="1"/>
    <x v="1"/>
    <n v="630"/>
    <x v="30"/>
    <n v="28934"/>
    <s v="ME FERRO REYNOLDS DE SOUSA MARIA BENEDITA"/>
    <d v="2025-09-25T00:00:00"/>
    <s v="0000-00-00"/>
    <s v="VLO"/>
    <x v="2"/>
    <s v="USD"/>
    <n v="30"/>
    <n v="25.8"/>
    <n v="30"/>
    <n v="0"/>
    <n v="0"/>
    <n v="0"/>
    <s v="F1S USA"/>
    <s v="United States"/>
    <x v="26"/>
    <x v="0"/>
    <n v="0"/>
  </r>
  <r>
    <x v="1"/>
    <x v="1"/>
    <n v="630"/>
    <x v="30"/>
    <n v="28934"/>
    <s v="ME GOMEZ REYNOLDS DE SOUSA CAETANA MARIA"/>
    <d v="2025-09-25T00:00:00"/>
    <s v="0000-00-00"/>
    <s v="VLO"/>
    <x v="2"/>
    <s v="USD"/>
    <n v="40"/>
    <n v="34.4"/>
    <n v="40"/>
    <n v="0"/>
    <n v="0"/>
    <n v="0"/>
    <s v="F1S USA"/>
    <s v="United States"/>
    <x v="26"/>
    <x v="0"/>
    <n v="0"/>
  </r>
  <r>
    <x v="1"/>
    <x v="1"/>
    <n v="630"/>
    <x v="30"/>
    <n v="28934"/>
    <s v="ME GOMEZ REYNOLDS DE SOUSA BELTRAN"/>
    <d v="2025-09-25T00:00:00"/>
    <s v="0000-00-00"/>
    <s v="VLO"/>
    <x v="2"/>
    <s v="USD"/>
    <n v="30"/>
    <n v="25.8"/>
    <n v="30"/>
    <n v="0"/>
    <n v="0"/>
    <n v="0"/>
    <s v="F1S USA"/>
    <s v="United States"/>
    <x v="26"/>
    <x v="0"/>
    <n v="0"/>
  </r>
  <r>
    <x v="1"/>
    <x v="1"/>
    <n v="630"/>
    <x v="30"/>
    <n v="28934"/>
    <s v="ME GOMEZ REYNOLDS DE SOUSA JOSE MARIA"/>
    <d v="2025-09-25T00:00:00"/>
    <s v="0000-00-00"/>
    <s v="VLO"/>
    <x v="2"/>
    <s v="USD"/>
    <n v="20"/>
    <n v="17.2"/>
    <n v="20"/>
    <n v="0"/>
    <n v="0"/>
    <n v="0"/>
    <s v="F1S USA"/>
    <s v="United States"/>
    <x v="26"/>
    <x v="0"/>
    <n v="0"/>
  </r>
  <r>
    <x v="1"/>
    <x v="1"/>
    <n v="630"/>
    <x v="30"/>
    <n v="25409"/>
    <s v="Servicios pre y post crucero por el nilo"/>
    <d v="2026-01-03T00:00:00"/>
    <d v="2026-01-13T00:00:00"/>
    <s v="PKT"/>
    <x v="0"/>
    <s v="USD"/>
    <n v="17923.2"/>
    <n v="15413.952000000001"/>
    <n v="17923.2"/>
    <n v="2158.23"/>
    <n v="1856.0778"/>
    <n v="2158.23"/>
    <s v="Nubia Tours"/>
    <s v="Egypt"/>
    <x v="40"/>
    <x v="1"/>
    <n v="0.12041543920728441"/>
  </r>
  <r>
    <x v="1"/>
    <x v="1"/>
    <n v="630"/>
    <x v="30"/>
    <n v="25726"/>
    <s v="Pago recolección y mensajería DHL a Veracruz"/>
    <d v="2025-12-09T00:00:00"/>
    <d v="2025-12-09T00:00:00"/>
    <s v="OTR"/>
    <x v="3"/>
    <s v="USD"/>
    <n v="32.65"/>
    <n v="28.078999999999997"/>
    <n v="32.65"/>
    <n v="0"/>
    <n v="0"/>
    <n v="0"/>
    <s v="VISAS Osvaldo Cruz"/>
    <s v="Cliente"/>
    <x v="28"/>
    <x v="0"/>
    <n v="0"/>
  </r>
  <r>
    <x v="1"/>
    <x v="1"/>
    <n v="630"/>
    <x v="30"/>
    <n v="25409"/>
    <s v="Reembolso por cambio en el costo del servicio"/>
    <d v="2026-01-03T00:00:00"/>
    <d v="2026-01-13T00:00:00"/>
    <s v="OTR"/>
    <x v="3"/>
    <s v="USD"/>
    <n v="-795"/>
    <n v="-683.7"/>
    <n v="-795"/>
    <n v="0"/>
    <n v="0"/>
    <n v="0"/>
    <s v="Nubia Tours"/>
    <s v="Egypt"/>
    <x v="40"/>
    <x v="1"/>
    <n v="0"/>
  </r>
  <r>
    <x v="1"/>
    <x v="1"/>
    <n v="630"/>
    <x v="30"/>
    <n v="0"/>
    <s v="FEE JAIME GOROZPE"/>
    <d v="2025-01-03T00:00:00"/>
    <d v="2026-01-13T00:00:00"/>
    <s v="HPS"/>
    <x v="1"/>
    <s v="USD"/>
    <n v="795"/>
    <n v="683.7"/>
    <n v="795"/>
    <n v="795"/>
    <n v="683.7"/>
    <n v="795"/>
    <s v="FEES"/>
    <n v="0"/>
    <x v="40"/>
    <x v="0"/>
    <n v="1"/>
  </r>
  <r>
    <x v="1"/>
    <x v="1"/>
    <n v="630"/>
    <x v="30"/>
    <n v="0"/>
    <s v="Fee por emision vuelos"/>
    <d v="2025-01-03T00:00:00"/>
    <d v="2026-01-13T00:00:00"/>
    <s v="HPS"/>
    <x v="1"/>
    <s v="USD"/>
    <n v="175"/>
    <n v="150.5"/>
    <n v="175"/>
    <n v="175"/>
    <n v="150.5"/>
    <n v="175"/>
    <s v="FEES"/>
    <n v="0"/>
    <x v="40"/>
    <x v="0"/>
    <n v="1"/>
  </r>
  <r>
    <x v="1"/>
    <x v="1"/>
    <n v="631"/>
    <x v="16"/>
    <n v="28934"/>
    <s v="Vuelo SAN-NYC-SAN/Alan Kam"/>
    <d v="2025-08-28T00:00:00"/>
    <d v="2025-09-01T00:00:00"/>
    <s v="VLO"/>
    <x v="2"/>
    <s v="USD"/>
    <n v="1116.97"/>
    <n v="960.5942"/>
    <n v="1116.97"/>
    <n v="0"/>
    <n v="0"/>
    <n v="0"/>
    <s v="F1S USA"/>
    <s v="United States"/>
    <x v="12"/>
    <x v="0"/>
    <n v="0"/>
  </r>
  <r>
    <x v="1"/>
    <x v="1"/>
    <n v="631"/>
    <x v="16"/>
    <n v="0"/>
    <s v="Fee de emisión SZJFUY"/>
    <d v="2025-08-28T00:00:00"/>
    <d v="2025-09-01T00:00:00"/>
    <s v="HPS"/>
    <x v="1"/>
    <s v="USD"/>
    <n v="50"/>
    <n v="43"/>
    <n v="50"/>
    <n v="50"/>
    <n v="43"/>
    <n v="50"/>
    <s v="FEES"/>
    <n v="0"/>
    <x v="12"/>
    <x v="0"/>
    <n v="1"/>
  </r>
  <r>
    <x v="1"/>
    <x v="1"/>
    <n v="631"/>
    <x v="16"/>
    <n v="28934"/>
    <s v="Vuelo SAN-SLC/Denise Dryjansky"/>
    <d v="2025-09-02T00:00:00"/>
    <s v="0000-00-00"/>
    <s v="VLO"/>
    <x v="2"/>
    <s v="USD"/>
    <n v="1738.36"/>
    <n v="1494.9895999999999"/>
    <n v="1738.36"/>
    <n v="78.53"/>
    <n v="67.535799999999995"/>
    <n v="78.53"/>
    <s v="F1S USA"/>
    <s v="United States"/>
    <x v="19"/>
    <x v="0"/>
    <n v="4.5174762419751956E-2"/>
  </r>
  <r>
    <x v="1"/>
    <x v="1"/>
    <n v="631"/>
    <x v="16"/>
    <n v="0"/>
    <s v="Fee de emisión SUPHPV"/>
    <d v="2025-08-28T00:00:00"/>
    <d v="2025-09-01T00:00:00"/>
    <s v="HPS"/>
    <x v="1"/>
    <s v="USD"/>
    <n v="50"/>
    <n v="43"/>
    <n v="50"/>
    <n v="50"/>
    <n v="43"/>
    <n v="50"/>
    <s v="FEES"/>
    <n v="0"/>
    <x v="12"/>
    <x v="0"/>
    <n v="1"/>
  </r>
  <r>
    <x v="1"/>
    <x v="1"/>
    <n v="631"/>
    <x v="16"/>
    <n v="28934"/>
    <s v="Vuelo MEX-LAX/Elías"/>
    <d v="2025-08-28T00:00:00"/>
    <d v="2025-09-01T00:00:00"/>
    <s v="VLO"/>
    <x v="2"/>
    <s v="USD"/>
    <n v="700.55"/>
    <n v="602.47299999999996"/>
    <n v="700.55"/>
    <n v="0"/>
    <n v="0"/>
    <n v="0"/>
    <s v="F1S USA"/>
    <s v="United States"/>
    <x v="12"/>
    <x v="0"/>
    <n v="0"/>
  </r>
  <r>
    <x v="1"/>
    <x v="1"/>
    <n v="631"/>
    <x v="16"/>
    <n v="0"/>
    <s v="Fee de emisión CWIXOT"/>
    <d v="2025-08-28T00:00:00"/>
    <d v="2025-09-01T00:00:00"/>
    <s v="HPS"/>
    <x v="1"/>
    <s v="USD"/>
    <n v="50"/>
    <n v="43"/>
    <n v="50"/>
    <n v="50"/>
    <n v="43"/>
    <n v="50"/>
    <s v="FEES"/>
    <n v="0"/>
    <x v="12"/>
    <x v="0"/>
    <n v="1"/>
  </r>
  <r>
    <x v="1"/>
    <x v="1"/>
    <n v="631"/>
    <x v="16"/>
    <n v="28934"/>
    <s v="Vuelo México - Austin - México/Elías"/>
    <d v="2025-09-12T00:00:00"/>
    <s v="0000-00-00"/>
    <s v="VLO"/>
    <x v="2"/>
    <s v="USD"/>
    <n v="2083.83"/>
    <n v="1792.0937999999999"/>
    <n v="2083.83"/>
    <n v="36.28"/>
    <n v="31.200800000000001"/>
    <n v="36.28"/>
    <s v="F1S USA"/>
    <s v="United States"/>
    <x v="27"/>
    <x v="0"/>
    <n v="1.7410249396543866E-2"/>
  </r>
  <r>
    <x v="1"/>
    <x v="1"/>
    <n v="631"/>
    <x v="16"/>
    <n v="0"/>
    <s v="Fee de emisión ISJMTP"/>
    <d v="2025-09-12T00:00:00"/>
    <d v="2025-09-16T00:00:00"/>
    <s v="HPS"/>
    <x v="1"/>
    <s v="USD"/>
    <n v="50"/>
    <n v="43"/>
    <n v="50"/>
    <n v="50"/>
    <n v="43"/>
    <n v="50"/>
    <s v="FEES"/>
    <n v="0"/>
    <x v="27"/>
    <x v="0"/>
    <n v="1"/>
  </r>
  <r>
    <x v="1"/>
    <x v="1"/>
    <n v="631"/>
    <x v="16"/>
    <n v="28934"/>
    <s v="Vuelo San Diego - Austin - San Diego/Denise"/>
    <d v="2025-09-12T00:00:00"/>
    <s v="0000-00-00"/>
    <s v="VLO"/>
    <x v="2"/>
    <s v="USD"/>
    <n v="1171.5899999999999"/>
    <n v="1007.5673999999999"/>
    <n v="1171.5899999999999"/>
    <n v="39.31"/>
    <n v="33.806600000000003"/>
    <n v="39.31"/>
    <s v="F1S USA"/>
    <s v="United States"/>
    <x v="27"/>
    <x v="0"/>
    <n v="3.3552693348355658E-2"/>
  </r>
  <r>
    <x v="1"/>
    <x v="1"/>
    <n v="631"/>
    <x v="16"/>
    <n v="0"/>
    <s v="Fee de emisión OBERBF"/>
    <d v="2025-09-06T00:00:00"/>
    <d v="2025-09-08T00:00:00"/>
    <s v="HPS"/>
    <x v="1"/>
    <s v="USD"/>
    <n v="50"/>
    <n v="43"/>
    <n v="50"/>
    <n v="50"/>
    <n v="43"/>
    <n v="50"/>
    <s v="FEES"/>
    <n v="0"/>
    <x v="19"/>
    <x v="0"/>
    <n v="1"/>
  </r>
  <r>
    <x v="1"/>
    <x v="1"/>
    <n v="631"/>
    <x v="16"/>
    <n v="28934"/>
    <s v="Vuelo Boston - México/Arturo Kam"/>
    <d v="2025-09-05T00:00:00"/>
    <s v="0000-00-00"/>
    <s v="VLO"/>
    <x v="2"/>
    <s v="USD"/>
    <n v="879.43"/>
    <n v="756.3098"/>
    <n v="879.43"/>
    <n v="13.12"/>
    <n v="11.283199999999999"/>
    <n v="13.12"/>
    <s v="F1S USA"/>
    <s v="United States"/>
    <x v="19"/>
    <x v="0"/>
    <n v="1.4918754193056867E-2"/>
  </r>
  <r>
    <x v="1"/>
    <x v="1"/>
    <n v="631"/>
    <x v="16"/>
    <n v="0"/>
    <s v="Fee de emisión HRFUXV"/>
    <d v="2025-08-30T00:00:00"/>
    <d v="2025-09-02T00:00:00"/>
    <s v="HPS"/>
    <x v="1"/>
    <s v="USD"/>
    <n v="50"/>
    <n v="43"/>
    <n v="50"/>
    <n v="50"/>
    <n v="43"/>
    <n v="50"/>
    <s v="FEES"/>
    <n v="0"/>
    <x v="12"/>
    <x v="0"/>
    <n v="1"/>
  </r>
  <r>
    <x v="1"/>
    <x v="1"/>
    <n v="631"/>
    <x v="16"/>
    <n v="31063"/>
    <s v="Hospedaje"/>
    <d v="2025-08-28T00:00:00"/>
    <d v="2025-09-01T00:00:00"/>
    <s v="HTL"/>
    <x v="4"/>
    <s v="USD"/>
    <n v="1577.21"/>
    <n v="1356.4005999999999"/>
    <n v="1577.21"/>
    <n v="115.34"/>
    <n v="99.192400000000006"/>
    <n v="115.34"/>
    <s v="AUSTIN PROPER HOTEL"/>
    <s v="United States"/>
    <x v="12"/>
    <x v="0"/>
    <n v="7.3129133089442744E-2"/>
  </r>
  <r>
    <x v="1"/>
    <x v="1"/>
    <n v="631"/>
    <x v="16"/>
    <n v="0"/>
    <s v="Sobrecomisión"/>
    <d v="2025-08-28T00:00:00"/>
    <d v="2025-09-01T00:00:00"/>
    <s v="HPS"/>
    <x v="1"/>
    <s v="USD"/>
    <n v="469.53"/>
    <n v="403.79579999999999"/>
    <n v="469.53"/>
    <n v="469.53"/>
    <n v="403.79579999999999"/>
    <n v="469.53"/>
    <s v="FEES"/>
    <n v="0"/>
    <x v="12"/>
    <x v="0"/>
    <n v="1"/>
  </r>
  <r>
    <x v="2"/>
    <x v="1"/>
    <n v="632"/>
    <x v="17"/>
    <n v="27261"/>
    <s v="HOTEL"/>
    <d v="2025-07-21T00:00:00"/>
    <d v="2025-07-30T00:00:00"/>
    <s v="HTL"/>
    <x v="4"/>
    <s v="EUR"/>
    <n v="15000"/>
    <n v="15000"/>
    <n v="17400"/>
    <n v="1500"/>
    <n v="1500"/>
    <n v="1739.9999999999998"/>
    <s v="ACE HOTEL KYOTO"/>
    <s v="Japan"/>
    <x v="8"/>
    <x v="0"/>
    <n v="9.9999999999999992E-2"/>
  </r>
  <r>
    <x v="2"/>
    <x v="1"/>
    <n v="632"/>
    <x v="17"/>
    <n v="24982"/>
    <s v="BARCO"/>
    <d v="2025-07-21T00:00:00"/>
    <d v="2025-07-30T00:00:00"/>
    <s v="CRC"/>
    <x v="8"/>
    <s v="USD"/>
    <n v="10000"/>
    <n v="8600"/>
    <n v="10000"/>
    <n v="0"/>
    <n v="0"/>
    <n v="0"/>
    <s v="All Nippon Airways"/>
    <s v="Japan"/>
    <x v="8"/>
    <x v="0"/>
    <n v="0"/>
  </r>
  <r>
    <x v="2"/>
    <x v="1"/>
    <n v="632"/>
    <x v="17"/>
    <n v="25857"/>
    <s v="RESERVA REST PUJOL"/>
    <d v="2025-08-28T00:00:00"/>
    <d v="2025-08-28T00:00:00"/>
    <s v="ATR"/>
    <x v="0"/>
    <s v="USD"/>
    <n v="0"/>
    <n v="0"/>
    <n v="0"/>
    <n v="0"/>
    <n v="0"/>
    <n v="0"/>
    <s v="GANNET"/>
    <s v="United States"/>
    <x v="12"/>
    <x v="0"/>
    <s v="0"/>
  </r>
  <r>
    <x v="1"/>
    <x v="1"/>
    <n v="633"/>
    <x v="27"/>
    <n v="30614"/>
    <s v="Villa des Pres Paris"/>
    <d v="2025-09-30T00:00:00"/>
    <d v="2025-10-03T00:00:00"/>
    <s v="HTL"/>
    <x v="4"/>
    <s v="EUR"/>
    <n v="3630"/>
    <n v="3630"/>
    <n v="4210.7999999999993"/>
    <n v="341.22"/>
    <n v="341.22"/>
    <n v="395.8152"/>
    <s v="VILLA DES PRES"/>
    <s v="France"/>
    <x v="23"/>
    <x v="0"/>
    <n v="9.4000000000000014E-2"/>
  </r>
  <r>
    <x v="1"/>
    <x v="1"/>
    <n v="634"/>
    <x v="27"/>
    <n v="30614"/>
    <s v="Villa Des Pres Paris"/>
    <d v="2025-09-30T00:00:00"/>
    <d v="2025-10-04T00:00:00"/>
    <s v="HTL"/>
    <x v="4"/>
    <s v="EUR"/>
    <n v="3528"/>
    <n v="3528"/>
    <n v="4092.4799999999996"/>
    <n v="331.63"/>
    <n v="331.63"/>
    <n v="384.69079999999997"/>
    <s v="VILLA DES PRES"/>
    <s v="France"/>
    <x v="23"/>
    <x v="0"/>
    <n v="9.3999433106575964E-2"/>
  </r>
  <r>
    <x v="1"/>
    <x v="1"/>
    <n v="635"/>
    <x v="39"/>
    <n v="25373"/>
    <s v="Hospedaje Peninsula London"/>
    <d v="2025-08-30T00:00:00"/>
    <d v="2025-09-04T00:00:00"/>
    <s v="HTL"/>
    <x v="4"/>
    <s v="GPB"/>
    <n v="5000"/>
    <n v="5750"/>
    <n v="6700"/>
    <n v="391.67"/>
    <n v="450.4205"/>
    <n v="524.83780000000002"/>
    <s v="PENINSULA"/>
    <s v="United Kingdom"/>
    <x v="12"/>
    <x v="0"/>
    <n v="7.8334000000000001E-2"/>
  </r>
  <r>
    <x v="1"/>
    <x v="1"/>
    <n v="636"/>
    <x v="39"/>
    <n v="25363"/>
    <s v="Hospedaje Villa Magna"/>
    <d v="2025-09-07T00:00:00"/>
    <d v="2025-09-08T00:00:00"/>
    <s v="HTL"/>
    <x v="4"/>
    <s v="EUR"/>
    <n v="1221"/>
    <n v="1221"/>
    <n v="1416.36"/>
    <n v="358.14"/>
    <n v="358.14"/>
    <n v="415.44239999999996"/>
    <s v="ROSEWOOD VILLA MAGNA"/>
    <s v="Spain"/>
    <x v="27"/>
    <x v="0"/>
    <n v="0.29331695331695329"/>
  </r>
  <r>
    <x v="1"/>
    <x v="1"/>
    <n v="637"/>
    <x v="39"/>
    <n v="28300"/>
    <s v="Hospedaje Carlton Cannes"/>
    <d v="2025-09-14T00:00:00"/>
    <d v="2025-09-15T00:00:00"/>
    <s v="HTL"/>
    <x v="4"/>
    <s v="EUR"/>
    <n v="1158.04"/>
    <n v="1158.04"/>
    <n v="1343.3263999999999"/>
    <n v="98.28"/>
    <n v="98.28"/>
    <n v="114.00479999999999"/>
    <s v="CARLTON CANNES, A REGENT HOTEL"/>
    <s v="France"/>
    <x v="51"/>
    <x v="0"/>
    <n v="8.4867534800179611E-2"/>
  </r>
  <r>
    <x v="1"/>
    <x v="1"/>
    <n v="638"/>
    <x v="39"/>
    <n v="28512"/>
    <s v="Hospedaje Mandarin Ritz Madrid"/>
    <d v="2025-07-31T00:00:00"/>
    <d v="2025-08-03T00:00:00"/>
    <s v="HTL"/>
    <x v="4"/>
    <s v="EUR"/>
    <n v="4125"/>
    <n v="4125"/>
    <n v="4785"/>
    <n v="375"/>
    <n v="375"/>
    <n v="434.99999999999994"/>
    <s v="MANDARIN ORIENTAL RITZ MADRID"/>
    <s v="Spain"/>
    <x v="9"/>
    <x v="0"/>
    <n v="9.0909090909090898E-2"/>
  </r>
  <r>
    <x v="1"/>
    <x v="1"/>
    <n v="638"/>
    <x v="39"/>
    <n v="28512"/>
    <s v="Hospedaje Mandarin Oriental Ritz Madrid"/>
    <d v="2025-07-31T00:00:00"/>
    <d v="2025-08-03T00:00:00"/>
    <s v="HTL"/>
    <x v="4"/>
    <s v="EUR"/>
    <n v="5445"/>
    <n v="5445"/>
    <n v="6316.2"/>
    <n v="515.35"/>
    <n v="515.35"/>
    <n v="597.80600000000004"/>
    <s v="MANDARIN ORIENTAL RITZ MADRID"/>
    <s v="Spain"/>
    <x v="9"/>
    <x v="0"/>
    <n v="9.4646464646464659E-2"/>
  </r>
  <r>
    <x v="2"/>
    <x v="1"/>
    <n v="639"/>
    <x v="17"/>
    <n v="25857"/>
    <s v="Fee por emision de visas de Vietnam"/>
    <d v="2025-09-01T00:00:00"/>
    <d v="2025-09-08T00:00:00"/>
    <s v="VIS"/>
    <x v="7"/>
    <s v="USD"/>
    <n v="70"/>
    <n v="60.199999999999996"/>
    <n v="70"/>
    <n v="0"/>
    <n v="0"/>
    <n v="0"/>
    <s v="GANNET"/>
    <s v="United States"/>
    <x v="19"/>
    <x v="0"/>
    <n v="0"/>
  </r>
  <r>
    <x v="1"/>
    <x v="1"/>
    <n v="640"/>
    <x v="20"/>
    <n v="25780"/>
    <s v="TRASLADO APTO CDG A HTL FOUGERE"/>
    <d v="2025-09-01T00:00:00"/>
    <d v="2025-09-01T00:00:00"/>
    <s v="TRF"/>
    <x v="5"/>
    <s v="EUR"/>
    <n v="200"/>
    <n v="200"/>
    <n v="231.99999999999997"/>
    <n v="30"/>
    <n v="30"/>
    <n v="34.799999999999997"/>
    <s v="ROLZO"/>
    <s v="United Kingdom"/>
    <x v="19"/>
    <x v="0"/>
    <n v="0.15"/>
  </r>
  <r>
    <x v="1"/>
    <x v="1"/>
    <n v="641"/>
    <x v="30"/>
    <n v="30801"/>
    <s v="Circuito Arabia Saudita"/>
    <d v="2025-12-28T00:00:00"/>
    <d v="2026-01-04T00:00:00"/>
    <s v="PKT"/>
    <x v="0"/>
    <s v="USD"/>
    <n v="27215.96"/>
    <n v="23405.725599999998"/>
    <n v="27215.96"/>
    <n v="3057.4"/>
    <n v="2629.364"/>
    <n v="3057.4"/>
    <s v="LEVEL UP TRAVEL"/>
    <s v="United Arab Emirates"/>
    <x v="31"/>
    <x v="0"/>
    <n v="0.11233849550043432"/>
  </r>
  <r>
    <x v="1"/>
    <x v="1"/>
    <n v="641"/>
    <x v="30"/>
    <n v="27301"/>
    <s v="MEX/BCN/MEX - Sergio Berger"/>
    <d v="2025-12-17T00:00:00"/>
    <d v="2026-01-08T00:00:00"/>
    <s v="VLO"/>
    <x v="2"/>
    <s v="USD"/>
    <n v="5055.7"/>
    <n v="4347.902"/>
    <n v="5055.7"/>
    <n v="0"/>
    <n v="0"/>
    <n v="0"/>
    <s v="TURISMO EX MAR, S.A. DE C.V."/>
    <s v="Mexico"/>
    <x v="0"/>
    <x v="0"/>
    <n v="0"/>
  </r>
  <r>
    <x v="1"/>
    <x v="1"/>
    <n v="641"/>
    <x v="30"/>
    <n v="0"/>
    <s v="Fee de emisión QEEJHH"/>
    <d v="2025-12-17T00:00:00"/>
    <d v="2026-01-08T00:00:00"/>
    <s v="HPS"/>
    <x v="1"/>
    <s v="USD"/>
    <n v="35"/>
    <n v="30.099999999999998"/>
    <n v="35"/>
    <n v="35"/>
    <n v="30.099999999999998"/>
    <n v="35"/>
    <s v="FEES"/>
    <n v="0"/>
    <x v="0"/>
    <x v="0"/>
    <n v="1"/>
  </r>
  <r>
    <x v="1"/>
    <x v="1"/>
    <n v="641"/>
    <x v="30"/>
    <n v="27301"/>
    <s v="MEX/BCN/MEX - Andrés Carretero"/>
    <d v="2025-12-15T00:00:00"/>
    <d v="2026-01-08T00:00:00"/>
    <s v="VLO"/>
    <x v="2"/>
    <s v="USD"/>
    <n v="5844.86"/>
    <n v="5026.5796"/>
    <n v="5844.86"/>
    <n v="0"/>
    <n v="0"/>
    <n v="0"/>
    <s v="TURISMO EX MAR, S.A. DE C.V."/>
    <s v="Mexico"/>
    <x v="0"/>
    <x v="0"/>
    <n v="0"/>
  </r>
  <r>
    <x v="1"/>
    <x v="1"/>
    <n v="641"/>
    <x v="30"/>
    <n v="0"/>
    <s v="Fee de emisión NQPBDF"/>
    <d v="2025-12-15T00:00:00"/>
    <d v="2026-01-08T00:00:00"/>
    <s v="HPS"/>
    <x v="1"/>
    <s v="USD"/>
    <n v="35"/>
    <n v="30.099999999999998"/>
    <n v="35"/>
    <n v="35"/>
    <n v="30.099999999999998"/>
    <n v="35"/>
    <s v="FEES"/>
    <n v="0"/>
    <x v="0"/>
    <x v="0"/>
    <n v="1"/>
  </r>
  <r>
    <x v="1"/>
    <x v="1"/>
    <n v="641"/>
    <x v="30"/>
    <n v="27301"/>
    <s v="BCN/DXB/RSI-ULH/DOH/BCN-DXB/BCN - Sergio Berger"/>
    <d v="2025-12-15T00:00:00"/>
    <d v="2026-01-08T00:00:00"/>
    <s v="VLO"/>
    <x v="2"/>
    <s v="USD"/>
    <n v="3301.73"/>
    <n v="2839.4877999999999"/>
    <n v="3301.73"/>
    <n v="0"/>
    <n v="0"/>
    <n v="0"/>
    <s v="TURISMO EX MAR, S.A. DE C.V."/>
    <s v="Mexico"/>
    <x v="0"/>
    <x v="0"/>
    <n v="0"/>
  </r>
  <r>
    <x v="1"/>
    <x v="1"/>
    <n v="641"/>
    <x v="30"/>
    <n v="27301"/>
    <s v="BCN/DXB/RSI-ULH/DOH/BCN-DXB/BCN - Andrés Carretero"/>
    <d v="2025-12-15T00:00:00"/>
    <d v="2026-01-08T00:00:00"/>
    <s v="VLO"/>
    <x v="2"/>
    <s v="USD"/>
    <n v="3301.73"/>
    <n v="2839.4877999999999"/>
    <n v="3301.73"/>
    <n v="0"/>
    <n v="0"/>
    <n v="0"/>
    <s v="TURISMO EX MAR, S.A. DE C.V."/>
    <s v="Mexico"/>
    <x v="0"/>
    <x v="0"/>
    <n v="0"/>
  </r>
  <r>
    <x v="1"/>
    <x v="1"/>
    <n v="641"/>
    <x v="30"/>
    <n v="27301"/>
    <s v="BCN/DXB/RSI-ULH/DOH/BCN-DXB/BCN - Sergio Berger"/>
    <d v="2025-12-15T00:00:00"/>
    <d v="2026-01-08T00:00:00"/>
    <s v="VLO"/>
    <x v="2"/>
    <s v="USD"/>
    <n v="1552.07"/>
    <n v="1334.7801999999999"/>
    <n v="1552.07"/>
    <n v="0"/>
    <n v="0"/>
    <n v="0"/>
    <s v="TURISMO EX MAR, S.A. DE C.V."/>
    <s v="Mexico"/>
    <x v="0"/>
    <x v="0"/>
    <n v="0"/>
  </r>
  <r>
    <x v="1"/>
    <x v="1"/>
    <n v="641"/>
    <x v="30"/>
    <n v="27301"/>
    <s v="BCN/DXB/RSI-ULH/DOH/BCN-DXB/BCN - Andrés Carretero"/>
    <d v="2025-12-15T00:00:00"/>
    <d v="2026-01-08T00:00:00"/>
    <s v="VLO"/>
    <x v="2"/>
    <s v="USD"/>
    <n v="1552.07"/>
    <n v="1334.7801999999999"/>
    <n v="1552.07"/>
    <n v="0"/>
    <n v="0"/>
    <n v="0"/>
    <s v="TURISMO EX MAR, S.A. DE C.V."/>
    <s v="Mexico"/>
    <x v="0"/>
    <x v="0"/>
    <n v="0"/>
  </r>
  <r>
    <x v="1"/>
    <x v="1"/>
    <n v="641"/>
    <x v="30"/>
    <n v="0"/>
    <s v="Fee de emisión"/>
    <d v="2025-12-15T00:00:00"/>
    <d v="2026-01-08T00:00:00"/>
    <s v="HPS"/>
    <x v="1"/>
    <s v="USD"/>
    <n v="70"/>
    <n v="60.199999999999996"/>
    <n v="70"/>
    <n v="70"/>
    <n v="60.199999999999996"/>
    <n v="70"/>
    <s v="FEES"/>
    <n v="0"/>
    <x v="0"/>
    <x v="0"/>
    <n v="1"/>
  </r>
  <r>
    <x v="1"/>
    <x v="1"/>
    <n v="641"/>
    <x v="30"/>
    <n v="25857"/>
    <s v="Emision visa electronica"/>
    <d v="2025-12-28T00:00:00"/>
    <d v="2026-01-04T00:00:00"/>
    <s v="VIS"/>
    <x v="7"/>
    <s v="USD"/>
    <n v="222.71"/>
    <n v="191.53059999999999"/>
    <n v="222.71"/>
    <n v="0"/>
    <n v="0"/>
    <n v="0"/>
    <s v="GANNET"/>
    <s v="United States"/>
    <x v="31"/>
    <x v="0"/>
    <n v="0"/>
  </r>
  <r>
    <x v="1"/>
    <x v="1"/>
    <n v="641"/>
    <x v="30"/>
    <n v="30801"/>
    <s v="Estadia Vanessa and Richard"/>
    <d v="2026-01-02T00:00:00"/>
    <d v="2026-01-04T00:00:00"/>
    <s v="HTL"/>
    <x v="4"/>
    <s v="USD"/>
    <n v="4450"/>
    <n v="3827"/>
    <n v="4450"/>
    <n v="338"/>
    <n v="290.68"/>
    <n v="338"/>
    <s v="LEVEL UP TRAVEL"/>
    <s v="United Arab Emirates"/>
    <x v="40"/>
    <x v="1"/>
    <n v="7.5955056179775285E-2"/>
  </r>
  <r>
    <x v="1"/>
    <x v="1"/>
    <n v="641"/>
    <x v="30"/>
    <n v="0"/>
    <s v="honorarios"/>
    <d v="2025-12-15T00:00:00"/>
    <d v="2026-01-08T00:00:00"/>
    <s v="HPS"/>
    <x v="1"/>
    <s v="USD"/>
    <n v="1778.69"/>
    <n v="1529.6734000000001"/>
    <n v="1778.69"/>
    <n v="1778.69"/>
    <n v="1529.6734000000001"/>
    <n v="1778.69"/>
    <s v="FEES"/>
    <n v="0"/>
    <x v="0"/>
    <x v="0"/>
    <n v="1"/>
  </r>
  <r>
    <x v="1"/>
    <x v="1"/>
    <n v="641"/>
    <x v="30"/>
    <n v="30801"/>
    <s v="Extras servicios de Vanessa"/>
    <d v="2026-01-02T00:00:00"/>
    <d v="2026-01-04T00:00:00"/>
    <s v="PKT"/>
    <x v="0"/>
    <s v="USD"/>
    <n v="620"/>
    <n v="533.20000000000005"/>
    <n v="620"/>
    <n v="111"/>
    <n v="95.46"/>
    <n v="111"/>
    <s v="LEVEL UP TRAVEL"/>
    <s v="United Arab Emirates"/>
    <x v="40"/>
    <x v="1"/>
    <n v="0.17903225806451614"/>
  </r>
  <r>
    <x v="1"/>
    <x v="1"/>
    <n v="641"/>
    <x v="30"/>
    <n v="25857"/>
    <s v="Fee por emision visa Arabia Saudita Vanessa Arelle"/>
    <d v="2026-01-02T00:00:00"/>
    <d v="2026-01-04T00:00:00"/>
    <s v="VIS"/>
    <x v="7"/>
    <s v="USD"/>
    <n v="101.5"/>
    <n v="87.289999999999992"/>
    <n v="101.5"/>
    <n v="0"/>
    <n v="0"/>
    <n v="0"/>
    <s v="GANNET"/>
    <s v="United States"/>
    <x v="40"/>
    <x v="1"/>
    <n v="0"/>
  </r>
  <r>
    <x v="1"/>
    <x v="1"/>
    <n v="642"/>
    <x v="39"/>
    <n v="30695"/>
    <s v="Hospedaje Four Seasons Taormina"/>
    <d v="2025-09-07T00:00:00"/>
    <d v="2025-09-10T00:00:00"/>
    <s v="HTL"/>
    <x v="4"/>
    <s v="EUR"/>
    <n v="7395"/>
    <n v="7395"/>
    <n v="8578.1999999999989"/>
    <n v="720.46"/>
    <n v="720.46"/>
    <n v="835.73360000000002"/>
    <s v="FOUR SEASONS HOTEL TAORMINA"/>
    <s v="Italy"/>
    <x v="27"/>
    <x v="0"/>
    <n v="9.742528735632186E-2"/>
  </r>
  <r>
    <x v="1"/>
    <x v="1"/>
    <n v="643"/>
    <x v="39"/>
    <n v="30703"/>
    <s v="Hospedaje Sokawa Kyoto"/>
    <d v="2025-11-03T00:00:00"/>
    <d v="2025-11-08T00:00:00"/>
    <s v="HTL"/>
    <x v="4"/>
    <s v="JPY"/>
    <n v="1320000"/>
    <n v="7260"/>
    <n v="8448"/>
    <n v="104282"/>
    <n v="573.55099999999993"/>
    <n v="667.40480000000002"/>
    <s v="SOWAKA KYOTO"/>
    <s v="Japan"/>
    <x v="34"/>
    <x v="0"/>
    <n v="7.9001515151515156E-2"/>
  </r>
  <r>
    <x v="1"/>
    <x v="1"/>
    <n v="644"/>
    <x v="39"/>
    <n v="30697"/>
    <s v="Hospedaje Copacabana"/>
    <d v="2025-05-25T00:00:00"/>
    <d v="2025-08-29T00:00:00"/>
    <s v="HTL"/>
    <x v="4"/>
    <s v="USD"/>
    <n v="3017.44"/>
    <n v="2594.9983999999999"/>
    <n v="3017.44"/>
    <n v="286.61"/>
    <n v="246.4846"/>
    <n v="286.61"/>
    <s v="PALACIO COPACABANA"/>
    <s v="Brazil"/>
    <x v="13"/>
    <x v="0"/>
    <n v="9.4984490163847496E-2"/>
  </r>
  <r>
    <x v="1"/>
    <x v="1"/>
    <n v="645"/>
    <x v="39"/>
    <n v="30702"/>
    <s v="Hospedaje Nayara Alto Atacama"/>
    <d v="2025-05-12T00:00:00"/>
    <d v="2025-05-16T00:00:00"/>
    <s v="HTL"/>
    <x v="4"/>
    <s v="USD"/>
    <n v="2566.4"/>
    <n v="2207.1040000000003"/>
    <n v="2566.4"/>
    <n v="256.64"/>
    <n v="220.71039999999999"/>
    <n v="256.64"/>
    <s v="NAYARA ALTO ATACAMA DESERT"/>
    <s v="Chile"/>
    <x v="6"/>
    <x v="0"/>
    <n v="9.9999999999999992E-2"/>
  </r>
  <r>
    <x v="1"/>
    <x v="1"/>
    <n v="646"/>
    <x v="39"/>
    <n v="30691"/>
    <s v="Hospedaje Belmond Cataratas"/>
    <d v="2025-05-23T00:00:00"/>
    <d v="2025-08-25T00:00:00"/>
    <s v="HTL"/>
    <x v="4"/>
    <s v="USD"/>
    <n v="1515.02"/>
    <n v="1302.9171999999999"/>
    <n v="1515.02"/>
    <n v="201.72"/>
    <n v="173.47919999999999"/>
    <n v="201.72"/>
    <s v="HOTEL DAS CATARATAS, A BELMOND HOTEL, IGUASSU FALLS"/>
    <s v="Brazil"/>
    <x v="7"/>
    <x v="0"/>
    <n v="0.13314675713851962"/>
  </r>
  <r>
    <x v="1"/>
    <x v="1"/>
    <n v="647"/>
    <x v="39"/>
    <n v="28913"/>
    <s v="Hospedaje Casa Lucia"/>
    <d v="2025-05-19T00:00:00"/>
    <d v="2025-05-23T00:00:00"/>
    <s v="HTL"/>
    <x v="4"/>
    <s v="USD"/>
    <n v="1200"/>
    <n v="1032"/>
    <n v="1200"/>
    <n v="120"/>
    <n v="103.2"/>
    <n v="120"/>
    <s v="CASA LUCIA MEMBER OF MELIA COLLECTION"/>
    <s v="Argentina"/>
    <x v="7"/>
    <x v="0"/>
    <n v="0.1"/>
  </r>
  <r>
    <x v="1"/>
    <x v="1"/>
    <n v="648"/>
    <x v="39"/>
    <n v="25364"/>
    <s v="Hospedaje Ritz Carton Nikko"/>
    <d v="2026-03-13T00:00:00"/>
    <d v="2026-03-16T00:00:00"/>
    <s v="HTL"/>
    <x v="4"/>
    <s v="JPY"/>
    <n v="519550"/>
    <n v="2857.5249999999996"/>
    <n v="3325.1200000000003"/>
    <n v="41000"/>
    <n v="225.5"/>
    <n v="262.40000000000003"/>
    <s v="THE RITZ CARLTON NIKKO"/>
    <s v="Japan"/>
    <x v="50"/>
    <x v="1"/>
    <n v="7.8914445192955443E-2"/>
  </r>
  <r>
    <x v="1"/>
    <x v="1"/>
    <n v="648"/>
    <x v="39"/>
    <n v="25014"/>
    <s v="Hospedaje Janu Tokyo"/>
    <d v="2026-03-16T00:00:00"/>
    <d v="2026-03-19T00:00:00"/>
    <s v="HTL"/>
    <x v="4"/>
    <s v="JPY"/>
    <n v="949950"/>
    <n v="5224.7249999999995"/>
    <n v="6079.68"/>
    <n v="75000"/>
    <n v="412.5"/>
    <n v="480"/>
    <s v="JANU TOKYO"/>
    <s v="Japan"/>
    <x v="46"/>
    <x v="1"/>
    <n v="7.8951523764408643E-2"/>
  </r>
  <r>
    <x v="1"/>
    <x v="1"/>
    <n v="648"/>
    <x v="39"/>
    <n v="30690"/>
    <s v="Hospedaje FS Kyoto"/>
    <d v="2026-03-19T00:00:00"/>
    <d v="2026-03-22T00:00:00"/>
    <s v="HTL"/>
    <x v="4"/>
    <s v="JPY"/>
    <n v="761205"/>
    <n v="4186.6274999999996"/>
    <n v="4871.7120000000004"/>
    <n v="68655"/>
    <n v="377.60249999999996"/>
    <n v="439.392"/>
    <s v="FOUR SEASONS HOTEL KYOTO"/>
    <s v="Japan"/>
    <x v="46"/>
    <x v="1"/>
    <n v="9.0192523695982019E-2"/>
  </r>
  <r>
    <x v="1"/>
    <x v="1"/>
    <n v="648"/>
    <x v="39"/>
    <n v="28350"/>
    <s v="Hospedaje FS Osaka"/>
    <d v="2026-03-22T00:00:00"/>
    <d v="2026-03-24T00:00:00"/>
    <s v="HTL"/>
    <x v="4"/>
    <s v="JPY"/>
    <n v="277264"/>
    <n v="1524.952"/>
    <n v="1774.4896000000001"/>
    <n v="25024"/>
    <n v="137.63200000000001"/>
    <n v="160.15360000000001"/>
    <s v="FOUR SEASONS HOTEL OSAKA"/>
    <s v="Japan"/>
    <x v="36"/>
    <x v="1"/>
    <n v="9.0253332563910216E-2"/>
  </r>
  <r>
    <x v="1"/>
    <x v="1"/>
    <n v="648"/>
    <x v="39"/>
    <n v="25904"/>
    <s v="Hospedaje Four Seasons Tokyo"/>
    <d v="2026-03-24T00:00:00"/>
    <d v="2026-03-26T00:00:00"/>
    <s v="HTL"/>
    <x v="4"/>
    <s v="JPY"/>
    <n v="612174"/>
    <n v="3366.9569999999999"/>
    <n v="3917.9136000000003"/>
    <n v="55579.4"/>
    <n v="305.68669999999997"/>
    <n v="355.70816000000002"/>
    <s v="FOUR SEASONS HOTEL TOKYO AT OTEMACHI"/>
    <s v="Japan"/>
    <x v="36"/>
    <x v="1"/>
    <n v="9.0790200171846566E-2"/>
  </r>
  <r>
    <x v="1"/>
    <x v="1"/>
    <n v="649"/>
    <x v="39"/>
    <n v="30701"/>
    <s v="Hospedaje Intercontinental Singapur"/>
    <d v="2025-12-18T00:00:00"/>
    <d v="2025-12-20T00:00:00"/>
    <s v="HTL"/>
    <x v="4"/>
    <s v="USD"/>
    <n v="1815"/>
    <n v="1560.8999999999999"/>
    <n v="1815"/>
    <n v="59.07"/>
    <n v="50.800199999999997"/>
    <n v="59.07"/>
    <s v="INTERCONTINENTAL SINGAPORE"/>
    <s v="Singapore"/>
    <x v="0"/>
    <x v="0"/>
    <n v="3.2545454545454544E-2"/>
  </r>
  <r>
    <x v="1"/>
    <x v="1"/>
    <n v="649"/>
    <x v="39"/>
    <n v="30619"/>
    <s v="Hospedaje Rosewood Luang Prabang"/>
    <d v="2026-01-05T00:00:00"/>
    <d v="2026-01-07T00:00:00"/>
    <s v="HTL"/>
    <x v="4"/>
    <s v="USD"/>
    <n v="2880"/>
    <n v="2476.8000000000002"/>
    <n v="2880"/>
    <n v="264"/>
    <n v="227.04"/>
    <n v="264"/>
    <s v="ROSEWOOD LUANG PRABANG"/>
    <s v="Laos"/>
    <x v="35"/>
    <x v="1"/>
    <n v="9.166666666666666E-2"/>
  </r>
  <r>
    <x v="1"/>
    <x v="1"/>
    <n v="649"/>
    <x v="39"/>
    <n v="30698"/>
    <s v="Hotel Hilton Niseko"/>
    <d v="2026-01-18T00:00:00"/>
    <d v="2026-01-22T00:00:00"/>
    <s v="HTL"/>
    <x v="4"/>
    <s v="USD"/>
    <n v="2670.08"/>
    <n v="2296.2687999999998"/>
    <n v="2670.08"/>
    <n v="193.73"/>
    <n v="166.6078"/>
    <n v="193.73"/>
    <s v="HILTON NISEKO VILLAGE"/>
    <s v="Japan"/>
    <x v="48"/>
    <x v="1"/>
    <n v="7.2555878475551297E-2"/>
  </r>
  <r>
    <x v="1"/>
    <x v="1"/>
    <n v="649"/>
    <x v="39"/>
    <n v="30693"/>
    <s v="Hospedaje Uluwalu"/>
    <d v="2026-01-15T00:00:00"/>
    <d v="2026-01-17T00:00:00"/>
    <s v="HTL"/>
    <x v="4"/>
    <s v="USD"/>
    <n v="1815"/>
    <n v="1560.8999999999999"/>
    <n v="1815"/>
    <n v="150"/>
    <n v="129"/>
    <n v="150"/>
    <s v="ALILA VILLAS ULUWATU"/>
    <s v="Bali"/>
    <x v="29"/>
    <x v="1"/>
    <n v="8.2644628099173556E-2"/>
  </r>
  <r>
    <x v="1"/>
    <x v="1"/>
    <n v="649"/>
    <x v="39"/>
    <n v="30692"/>
    <s v="Hotel Sofitel Hanoi"/>
    <d v="2026-01-07T00:00:00"/>
    <d v="2026-01-09T00:00:00"/>
    <s v="HTL"/>
    <x v="4"/>
    <s v="USD"/>
    <n v="861.84"/>
    <n v="741.18240000000003"/>
    <n v="861.84"/>
    <n v="71.44"/>
    <n v="61.438399999999994"/>
    <n v="71.44"/>
    <s v="SOFITEL LEGEND METROPOLE HANOI"/>
    <s v="Vietnam"/>
    <x v="35"/>
    <x v="1"/>
    <n v="8.2892416225749554E-2"/>
  </r>
  <r>
    <x v="1"/>
    <x v="1"/>
    <n v="649"/>
    <x v="39"/>
    <n v="25907"/>
    <s v="Hospedaje de Lujo"/>
    <d v="2026-01-22T00:00:00"/>
    <d v="2026-01-24T00:00:00"/>
    <s v="HTL"/>
    <x v="4"/>
    <s v="USD"/>
    <n v="1191.21"/>
    <n v="1024.4405999999999"/>
    <n v="1191.21"/>
    <n v="107.82"/>
    <n v="92.725199999999987"/>
    <n v="107.82"/>
    <s v="THE OKURA TOKYO"/>
    <s v="Japan"/>
    <x v="48"/>
    <x v="1"/>
    <n v="9.0513007782003163E-2"/>
  </r>
  <r>
    <x v="1"/>
    <x v="1"/>
    <n v="649"/>
    <x v="39"/>
    <n v="33515"/>
    <s v="Hospedaje Park Hyatt Niseko"/>
    <d v="2026-01-18T00:00:00"/>
    <d v="2026-01-22T00:00:00"/>
    <s v="HTL"/>
    <x v="4"/>
    <s v="USD"/>
    <n v="1180"/>
    <n v="1014.8"/>
    <n v="1180"/>
    <n v="104.12"/>
    <n v="89.543199999999999"/>
    <n v="104.12"/>
    <s v="PARK HYATT NISEKO HANAZONO"/>
    <s v="Japan"/>
    <x v="48"/>
    <x v="1"/>
    <n v="8.8237288135593228E-2"/>
  </r>
  <r>
    <x v="1"/>
    <x v="1"/>
    <n v="650"/>
    <x v="39"/>
    <n v="30722"/>
    <s v="Hospedaje Kimpton St Honore"/>
    <d v="2025-08-27T00:00:00"/>
    <d v="2025-08-30T00:00:00"/>
    <s v="HTL"/>
    <x v="4"/>
    <s v="EUR"/>
    <n v="1928.28"/>
    <n v="1928.28"/>
    <n v="2236.8047999999999"/>
    <n v="174.84"/>
    <n v="174.84"/>
    <n v="202.81439999999998"/>
    <s v="KIMPTON ST HONORE PARIS"/>
    <s v="France"/>
    <x v="12"/>
    <x v="0"/>
    <n v="9.0671479245752681E-2"/>
  </r>
  <r>
    <x v="1"/>
    <x v="1"/>
    <n v="651"/>
    <x v="39"/>
    <n v="25379"/>
    <s v="Hospedaje One &amp; Only Mandarina"/>
    <d v="2025-10-23T00:00:00"/>
    <d v="2025-10-26T00:00:00"/>
    <s v="HTL"/>
    <x v="4"/>
    <s v="USD"/>
    <n v="4760"/>
    <n v="4093.6"/>
    <n v="4760"/>
    <n v="493.5"/>
    <n v="424.40999999999997"/>
    <n v="493.5"/>
    <s v="ONE&amp;ONLY MANDARINA"/>
    <s v="Mexico"/>
    <x v="21"/>
    <x v="0"/>
    <n v="0.1036764705882353"/>
  </r>
  <r>
    <x v="1"/>
    <x v="1"/>
    <n v="652"/>
    <x v="39"/>
    <n v="27716"/>
    <s v="Hospedaje Bless Madrid"/>
    <d v="2025-09-21T00:00:00"/>
    <d v="2025-09-24T00:00:00"/>
    <s v="HTL"/>
    <x v="4"/>
    <s v="EUR"/>
    <n v="1990"/>
    <n v="1990"/>
    <n v="2308.3999999999996"/>
    <n v="187.06"/>
    <n v="187.06"/>
    <n v="216.9896"/>
    <s v="BLESS HOTEL MADRID"/>
    <s v="Spain"/>
    <x v="26"/>
    <x v="0"/>
    <n v="9.4000000000000014E-2"/>
  </r>
  <r>
    <x v="1"/>
    <x v="1"/>
    <n v="653"/>
    <x v="39"/>
    <n v="30723"/>
    <s v="Hospedaje Singular Santiago"/>
    <d v="2026-05-11T00:00:00"/>
    <d v="2026-05-12T00:00:00"/>
    <s v="HTL"/>
    <x v="4"/>
    <s v="USD"/>
    <n v="260"/>
    <n v="223.6"/>
    <n v="260"/>
    <n v="26"/>
    <n v="22.36"/>
    <n v="26"/>
    <s v="EL SINGULAR SANTIAGO HOTEL LASTARRIA"/>
    <s v="Chile"/>
    <x v="6"/>
    <x v="1"/>
    <n v="0.1"/>
  </r>
  <r>
    <x v="1"/>
    <x v="1"/>
    <n v="654"/>
    <x v="39"/>
    <n v="30721"/>
    <s v="Hospedaje The Vines"/>
    <d v="2026-05-16T00:00:00"/>
    <d v="2026-05-19T00:00:00"/>
    <s v="HTL"/>
    <x v="4"/>
    <s v="USD"/>
    <n v="1980"/>
    <n v="1702.8"/>
    <n v="1980"/>
    <n v="193.5"/>
    <n v="166.41"/>
    <n v="193.5"/>
    <s v="THE VINES RESORT &amp; SPA"/>
    <s v="Argentina"/>
    <x v="6"/>
    <x v="1"/>
    <n v="9.7727272727272732E-2"/>
  </r>
  <r>
    <x v="1"/>
    <x v="1"/>
    <n v="655"/>
    <x v="20"/>
    <n v="28934"/>
    <s v="TE MORENO RODRIGO"/>
    <d v="2025-09-21T00:00:00"/>
    <s v="0000-00-00"/>
    <s v="VLO"/>
    <x v="2"/>
    <s v="USD"/>
    <n v="2678.99"/>
    <n v="2303.9313999999999"/>
    <n v="2678.99"/>
    <n v="0"/>
    <n v="0"/>
    <n v="0"/>
    <s v="F1S USA"/>
    <s v="United States"/>
    <x v="26"/>
    <x v="0"/>
    <n v="0"/>
  </r>
  <r>
    <x v="1"/>
    <x v="1"/>
    <n v="655"/>
    <x v="20"/>
    <n v="28934"/>
    <s v="TE PALLARES LORENZA"/>
    <d v="2025-09-21T00:00:00"/>
    <s v="0000-00-00"/>
    <s v="VLO"/>
    <x v="2"/>
    <s v="USD"/>
    <n v="2678.99"/>
    <n v="2303.9313999999999"/>
    <n v="2678.99"/>
    <n v="0"/>
    <n v="0"/>
    <n v="0"/>
    <s v="F1S USA"/>
    <s v="United States"/>
    <x v="26"/>
    <x v="0"/>
    <n v="0"/>
  </r>
  <r>
    <x v="1"/>
    <x v="1"/>
    <n v="655"/>
    <x v="20"/>
    <n v="28934"/>
    <s v="OJEDA HAMUI FRIDA"/>
    <d v="2025-09-22T00:00:00"/>
    <d v="2025-09-30T00:00:00"/>
    <s v="VLO"/>
    <x v="2"/>
    <s v="USD"/>
    <n v="13.4"/>
    <n v="11.524000000000001"/>
    <n v="13.4"/>
    <n v="0"/>
    <n v="0"/>
    <n v="0"/>
    <s v="F1S USA"/>
    <s v="United States"/>
    <x v="26"/>
    <x v="0"/>
    <n v="0"/>
  </r>
  <r>
    <x v="1"/>
    <x v="1"/>
    <n v="655"/>
    <x v="20"/>
    <n v="28934"/>
    <s v="PALLARES LORENZA"/>
    <d v="2025-09-22T00:00:00"/>
    <d v="2025-09-30T00:00:00"/>
    <s v="VLO"/>
    <x v="2"/>
    <s v="USD"/>
    <n v="13.4"/>
    <n v="11.524000000000001"/>
    <n v="13.4"/>
    <n v="0"/>
    <n v="0"/>
    <n v="0"/>
    <s v="F1S USA"/>
    <s v="United States"/>
    <x v="26"/>
    <x v="0"/>
    <n v="0"/>
  </r>
  <r>
    <x v="1"/>
    <x v="1"/>
    <n v="656"/>
    <x v="20"/>
    <n v="28934"/>
    <s v="TE JIMENEZ PONS ORDAX AVECILLA RITA MARIMEN"/>
    <d v="2025-09-29T00:00:00"/>
    <d v="2025-09-29T00:00:00"/>
    <s v="VLO"/>
    <x v="2"/>
    <s v="USD"/>
    <n v="208.39"/>
    <n v="179.21539999999999"/>
    <n v="208.39"/>
    <n v="0"/>
    <n v="0"/>
    <n v="0"/>
    <s v="F1S USA"/>
    <s v="United States"/>
    <x v="23"/>
    <x v="0"/>
    <n v="0"/>
  </r>
  <r>
    <x v="1"/>
    <x v="1"/>
    <n v="656"/>
    <x v="20"/>
    <n v="28934"/>
    <s v="TE PENAFIEL RODRIGO"/>
    <d v="2025-09-29T00:00:00"/>
    <s v="0000-00-00"/>
    <s v="VLO"/>
    <x v="2"/>
    <s v="USD"/>
    <n v="483.59"/>
    <n v="415.88739999999996"/>
    <n v="483.59"/>
    <n v="0"/>
    <n v="0"/>
    <n v="0"/>
    <s v="F1S USA"/>
    <s v="United States"/>
    <x v="23"/>
    <x v="0"/>
    <n v="0"/>
  </r>
  <r>
    <x v="1"/>
    <x v="1"/>
    <n v="657"/>
    <x v="34"/>
    <n v="30640"/>
    <s v="PALACE HOTEL SAN FRANCISCO"/>
    <d v="2025-06-18T00:00:00"/>
    <d v="2025-06-21T00:00:00"/>
    <s v="HTL"/>
    <x v="4"/>
    <s v="USD"/>
    <n v="2724.75"/>
    <n v="2343.2849999999999"/>
    <n v="2724.75"/>
    <n v="217.52"/>
    <n v="187.06720000000001"/>
    <n v="217.52"/>
    <s v="PALACE HOTEL, A LUXURY COLLECTION HOTEL, SAN FRANCISCO"/>
    <s v="United States"/>
    <x v="33"/>
    <x v="0"/>
    <n v="7.9831177172217632E-2"/>
  </r>
  <r>
    <x v="1"/>
    <x v="1"/>
    <n v="658"/>
    <x v="16"/>
    <n v="23590"/>
    <s v="Vuelo MEX-TGZ/Simon Valanci"/>
    <d v="2025-09-04T00:00:00"/>
    <d v="2025-09-04T00:00:00"/>
    <s v="VLO"/>
    <x v="2"/>
    <s v="USD"/>
    <n v="418.75"/>
    <n v="360.125"/>
    <n v="418.75"/>
    <n v="0"/>
    <n v="0"/>
    <n v="0"/>
    <s v="AEROMÉXICO"/>
    <s v="Mexico"/>
    <x v="19"/>
    <x v="0"/>
    <n v="0"/>
  </r>
  <r>
    <x v="1"/>
    <x v="1"/>
    <n v="658"/>
    <x v="16"/>
    <n v="27301"/>
    <s v="Vuelo TGZ-MEX/Simon Valanci"/>
    <d v="2025-09-11T00:00:00"/>
    <d v="2025-09-11T00:00:00"/>
    <s v="VLO"/>
    <x v="2"/>
    <s v="USD"/>
    <n v="432.17"/>
    <n v="371.6662"/>
    <n v="432.17"/>
    <n v="0"/>
    <n v="0"/>
    <n v="0"/>
    <s v="TURISMO EX MAR, S.A. DE C.V."/>
    <s v="Mexico"/>
    <x v="27"/>
    <x v="0"/>
    <n v="0"/>
  </r>
  <r>
    <x v="1"/>
    <x v="1"/>
    <n v="658"/>
    <x v="16"/>
    <n v="27301"/>
    <s v="Vuelo TGZ-MEX/"/>
    <d v="2025-09-11T00:00:00"/>
    <d v="2025-09-11T00:00:00"/>
    <s v="VLO"/>
    <x v="2"/>
    <s v="USD"/>
    <n v="432.16"/>
    <n v="371.6576"/>
    <n v="432.16"/>
    <n v="0"/>
    <n v="0"/>
    <n v="0"/>
    <s v="TURISMO EX MAR, S.A. DE C.V."/>
    <s v="Mexico"/>
    <x v="27"/>
    <x v="0"/>
    <n v="0"/>
  </r>
  <r>
    <x v="1"/>
    <x v="1"/>
    <n v="658"/>
    <x v="16"/>
    <n v="0"/>
    <s v="Fee de emisión"/>
    <d v="2025-09-11T00:00:00"/>
    <d v="2025-09-11T00:00:00"/>
    <s v="HPS"/>
    <x v="1"/>
    <s v="USD"/>
    <n v="70"/>
    <n v="60.199999999999996"/>
    <n v="70"/>
    <n v="70"/>
    <n v="60.199999999999996"/>
    <n v="70"/>
    <s v="FEES"/>
    <n v="0"/>
    <x v="27"/>
    <x v="0"/>
    <n v="1"/>
  </r>
  <r>
    <x v="1"/>
    <x v="1"/>
    <n v="658"/>
    <x v="16"/>
    <n v="27301"/>
    <s v="Vuelo MEX-TGZ/Simon Valanci"/>
    <d v="2025-09-04T00:00:00"/>
    <d v="2025-09-11T00:00:00"/>
    <s v="VLO"/>
    <x v="2"/>
    <s v="USD"/>
    <n v="202.79"/>
    <n v="174.39939999999999"/>
    <n v="202.79"/>
    <n v="0"/>
    <n v="0"/>
    <n v="0"/>
    <s v="TURISMO EX MAR, S.A. DE C.V."/>
    <s v="Mexico"/>
    <x v="19"/>
    <x v="0"/>
    <n v="0"/>
  </r>
  <r>
    <x v="1"/>
    <x v="1"/>
    <n v="658"/>
    <x v="16"/>
    <n v="27301"/>
    <s v="Vuelo TGZ-MEX/Simon Valanci"/>
    <d v="2025-09-04T00:00:00"/>
    <d v="2025-09-11T00:00:00"/>
    <s v="VLO"/>
    <x v="2"/>
    <s v="USD"/>
    <n v="234.76"/>
    <n v="201.89359999999999"/>
    <n v="234.76"/>
    <n v="0"/>
    <n v="0"/>
    <n v="0"/>
    <s v="TURISMO EX MAR, S.A. DE C.V."/>
    <s v="Mexico"/>
    <x v="19"/>
    <x v="0"/>
    <n v="0"/>
  </r>
  <r>
    <x v="1"/>
    <x v="1"/>
    <n v="658"/>
    <x v="16"/>
    <n v="0"/>
    <s v="Fee de emisión KJRWEV"/>
    <d v="2025-09-04T00:00:00"/>
    <d v="2025-09-11T00:00:00"/>
    <s v="HPS"/>
    <x v="1"/>
    <s v="USD"/>
    <n v="35"/>
    <n v="30.099999999999998"/>
    <n v="35"/>
    <n v="35"/>
    <n v="30.099999999999998"/>
    <n v="35"/>
    <s v="FEES"/>
    <n v="0"/>
    <x v="19"/>
    <x v="0"/>
    <n v="1"/>
  </r>
  <r>
    <x v="1"/>
    <x v="1"/>
    <n v="658"/>
    <x v="16"/>
    <n v="27301"/>
    <s v="Vuelo TGZ-MEX/Simon Valanci"/>
    <d v="2025-09-04T00:00:00"/>
    <d v="2025-09-11T00:00:00"/>
    <s v="VLO"/>
    <x v="2"/>
    <s v="USD"/>
    <n v="217.02"/>
    <n v="186.63720000000001"/>
    <n v="217.02"/>
    <n v="0"/>
    <n v="0"/>
    <n v="0"/>
    <s v="TURISMO EX MAR, S.A. DE C.V."/>
    <s v="Mexico"/>
    <x v="19"/>
    <x v="0"/>
    <n v="0"/>
  </r>
  <r>
    <x v="1"/>
    <x v="1"/>
    <n v="658"/>
    <x v="16"/>
    <n v="27301"/>
    <s v="Vuelo TGZ-MEX/Rocío Penagos"/>
    <d v="2025-09-04T00:00:00"/>
    <d v="2025-09-11T00:00:00"/>
    <s v="VLO"/>
    <x v="2"/>
    <s v="USD"/>
    <n v="217.02"/>
    <n v="186.63720000000001"/>
    <n v="217.02"/>
    <n v="0"/>
    <n v="0"/>
    <n v="0"/>
    <s v="TURISMO EX MAR, S.A. DE C.V."/>
    <s v="Mexico"/>
    <x v="19"/>
    <x v="0"/>
    <n v="0"/>
  </r>
  <r>
    <x v="1"/>
    <x v="1"/>
    <n v="658"/>
    <x v="16"/>
    <n v="27301"/>
    <s v="Vuelo TGZ-MEX/Silvia Santiz"/>
    <d v="2025-09-04T00:00:00"/>
    <d v="2025-09-11T00:00:00"/>
    <s v="VLO"/>
    <x v="2"/>
    <s v="USD"/>
    <n v="187.98"/>
    <n v="161.66279999999998"/>
    <n v="187.98"/>
    <n v="0"/>
    <n v="0"/>
    <n v="0"/>
    <s v="TURISMO EX MAR, S.A. DE C.V."/>
    <s v="Mexico"/>
    <x v="19"/>
    <x v="0"/>
    <n v="0"/>
  </r>
  <r>
    <x v="1"/>
    <x v="1"/>
    <n v="658"/>
    <x v="16"/>
    <n v="0"/>
    <s v="Fee de emisión GTFBXX"/>
    <d v="2025-09-04T00:00:00"/>
    <d v="2025-09-11T00:00:00"/>
    <s v="HPS"/>
    <x v="1"/>
    <s v="USD"/>
    <n v="35"/>
    <n v="30.099999999999998"/>
    <n v="35"/>
    <n v="35"/>
    <n v="30.099999999999998"/>
    <n v="35"/>
    <s v="FEES"/>
    <n v="0"/>
    <x v="19"/>
    <x v="0"/>
    <n v="1"/>
  </r>
  <r>
    <x v="2"/>
    <x v="1"/>
    <n v="659"/>
    <x v="17"/>
    <n v="25188"/>
    <s v="NAOSHIMA"/>
    <d v="2025-09-19T00:00:00"/>
    <d v="2025-09-23T00:00:00"/>
    <s v="PKT"/>
    <x v="0"/>
    <s v="USD"/>
    <n v="0"/>
    <n v="0"/>
    <n v="0"/>
    <n v="0"/>
    <n v="0"/>
    <n v="0"/>
    <s v="TRAILS OF INDOCHINA"/>
    <s v="Vietnam"/>
    <x v="51"/>
    <x v="0"/>
    <s v="0"/>
  </r>
  <r>
    <x v="1"/>
    <x v="1"/>
    <n v="660"/>
    <x v="34"/>
    <n v="24894"/>
    <s v="DAWE YACHT"/>
    <d v="2025-08-09T00:00:00"/>
    <d v="2025-08-15T00:00:00"/>
    <s v="CHC"/>
    <x v="3"/>
    <s v="USD"/>
    <n v="20000"/>
    <n v="17200"/>
    <n v="20000"/>
    <n v="1500"/>
    <n v="1290"/>
    <n v="1500"/>
    <s v="DAWE YACHTS"/>
    <s v="Argentina"/>
    <x v="45"/>
    <x v="0"/>
    <n v="7.4999999999999997E-2"/>
  </r>
  <r>
    <x v="1"/>
    <x v="1"/>
    <n v="661"/>
    <x v="20"/>
    <n v="27721"/>
    <s v="VUELOS MEX MTY MEX"/>
    <d v="2025-09-19T00:00:00"/>
    <d v="2025-09-21T00:00:00"/>
    <s v="VLO"/>
    <x v="2"/>
    <s v="MXN"/>
    <n v="4552"/>
    <n v="218.49600000000001"/>
    <n v="254.91200000000001"/>
    <n v="0"/>
    <n v="0"/>
    <n v="0"/>
    <s v="TURISMO EXMAR"/>
    <s v="Mexico"/>
    <x v="51"/>
    <x v="0"/>
    <n v="0"/>
  </r>
  <r>
    <x v="1"/>
    <x v="1"/>
    <n v="661"/>
    <x v="20"/>
    <n v="27721"/>
    <s v="VUELO MEX MTY MEX"/>
    <d v="2025-09-19T00:00:00"/>
    <d v="2025-09-21T00:00:00"/>
    <s v="VLO"/>
    <x v="2"/>
    <s v="MXN"/>
    <n v="4552"/>
    <n v="218.49600000000001"/>
    <n v="254.91200000000001"/>
    <n v="0"/>
    <n v="0"/>
    <n v="0"/>
    <s v="TURISMO EXMAR"/>
    <s v="Mexico"/>
    <x v="51"/>
    <x v="0"/>
    <n v="0"/>
  </r>
  <r>
    <x v="1"/>
    <x v="1"/>
    <n v="661"/>
    <x v="20"/>
    <n v="27721"/>
    <s v="PAGO DE ASIENTOS"/>
    <d v="2025-09-19T00:00:00"/>
    <d v="2025-09-21T00:00:00"/>
    <s v="VLO"/>
    <x v="2"/>
    <s v="MXN"/>
    <n v="500"/>
    <n v="24"/>
    <n v="28"/>
    <n v="0"/>
    <n v="0"/>
    <n v="0"/>
    <s v="TURISMO EXMAR"/>
    <s v="Mexico"/>
    <x v="51"/>
    <x v="0"/>
    <n v="0"/>
  </r>
  <r>
    <x v="1"/>
    <x v="1"/>
    <n v="661"/>
    <x v="20"/>
    <n v="27721"/>
    <s v="COMPRA ASIENTOS"/>
    <d v="2025-09-19T00:00:00"/>
    <d v="2025-09-21T00:00:00"/>
    <s v="VLO"/>
    <x v="2"/>
    <s v="MXN"/>
    <n v="500"/>
    <n v="24"/>
    <n v="28"/>
    <n v="0"/>
    <n v="0"/>
    <n v="0"/>
    <s v="TURISMO EXMAR"/>
    <s v="Mexico"/>
    <x v="51"/>
    <x v="0"/>
    <n v="0"/>
  </r>
  <r>
    <x v="1"/>
    <x v="1"/>
    <n v="661"/>
    <x v="20"/>
    <n v="0"/>
    <s v="EMISIO DE BOLETO"/>
    <d v="2025-09-19T00:00:00"/>
    <d v="2025-09-21T00:00:00"/>
    <s v="HPS"/>
    <x v="1"/>
    <s v="MXN"/>
    <n v="1330"/>
    <n v="63.84"/>
    <n v="74.48"/>
    <n v="490"/>
    <n v="23.52"/>
    <n v="27.44"/>
    <s v="FEES"/>
    <n v="0"/>
    <x v="51"/>
    <x v="0"/>
    <n v="0.36842105263157893"/>
  </r>
  <r>
    <x v="1"/>
    <x v="1"/>
    <n v="662"/>
    <x v="20"/>
    <n v="27721"/>
    <s v="VUELO MEXICO MONTERREY MEXICO"/>
    <d v="2025-09-19T00:00:00"/>
    <d v="2025-09-21T00:00:00"/>
    <s v="VLO"/>
    <x v="2"/>
    <s v="MXN"/>
    <n v="5283"/>
    <n v="253.584"/>
    <n v="295.84800000000001"/>
    <n v="0"/>
    <n v="0"/>
    <n v="0"/>
    <s v="TURISMO EXMAR"/>
    <s v="Mexico"/>
    <x v="51"/>
    <x v="0"/>
    <n v="0"/>
  </r>
  <r>
    <x v="1"/>
    <x v="1"/>
    <n v="662"/>
    <x v="20"/>
    <n v="27721"/>
    <s v="VUELO MEX MTY MEX"/>
    <d v="2025-09-19T00:00:00"/>
    <d v="2025-09-21T00:00:00"/>
    <s v="VLO"/>
    <x v="2"/>
    <s v="MXN"/>
    <n v="5283"/>
    <n v="253.584"/>
    <n v="295.84800000000001"/>
    <n v="0"/>
    <n v="0"/>
    <n v="0"/>
    <s v="TURISMO EXMAR"/>
    <s v="Mexico"/>
    <x v="51"/>
    <x v="0"/>
    <n v="0"/>
  </r>
  <r>
    <x v="1"/>
    <x v="1"/>
    <n v="662"/>
    <x v="20"/>
    <n v="27721"/>
    <s v="PAGO DE ASIENTOS"/>
    <d v="2025-09-19T00:00:00"/>
    <d v="2025-09-21T00:00:00"/>
    <s v="VLO"/>
    <x v="2"/>
    <s v="MXN"/>
    <n v="600"/>
    <n v="28.8"/>
    <n v="33.6"/>
    <n v="0"/>
    <n v="0"/>
    <n v="0"/>
    <s v="TURISMO EXMAR"/>
    <s v="Mexico"/>
    <x v="51"/>
    <x v="0"/>
    <n v="0"/>
  </r>
  <r>
    <x v="1"/>
    <x v="1"/>
    <n v="662"/>
    <x v="20"/>
    <n v="27721"/>
    <s v="COMPRA DE ASIENTOS"/>
    <d v="2025-09-19T00:00:00"/>
    <d v="2025-09-21T00:00:00"/>
    <s v="VLO"/>
    <x v="2"/>
    <s v="MXN"/>
    <n v="600"/>
    <n v="28.8"/>
    <n v="33.6"/>
    <n v="0"/>
    <n v="0"/>
    <n v="0"/>
    <s v="TURISMO EXMAR"/>
    <s v="Mexico"/>
    <x v="51"/>
    <x v="0"/>
    <n v="0"/>
  </r>
  <r>
    <x v="1"/>
    <x v="1"/>
    <n v="662"/>
    <x v="20"/>
    <n v="27721"/>
    <s v="PAGO DE MALETA"/>
    <d v="2025-09-19T00:00:00"/>
    <d v="2025-09-21T00:00:00"/>
    <s v="VLO"/>
    <x v="2"/>
    <s v="MXN"/>
    <n v="840"/>
    <n v="40.32"/>
    <n v="47.04"/>
    <n v="0"/>
    <n v="0"/>
    <n v="0"/>
    <s v="TURISMO EXMAR"/>
    <s v="Mexico"/>
    <x v="51"/>
    <x v="0"/>
    <n v="0"/>
  </r>
  <r>
    <x v="1"/>
    <x v="1"/>
    <n v="662"/>
    <x v="20"/>
    <n v="0"/>
    <s v="EMISION DE BOLETOS"/>
    <d v="2025-09-19T00:00:00"/>
    <d v="2025-09-21T00:00:00"/>
    <s v="HPS"/>
    <x v="1"/>
    <s v="MXN"/>
    <n v="1330"/>
    <n v="63.84"/>
    <n v="74.48"/>
    <n v="1330"/>
    <n v="63.84"/>
    <n v="74.48"/>
    <s v="FEES"/>
    <n v="0"/>
    <x v="51"/>
    <x v="0"/>
    <n v="1"/>
  </r>
  <r>
    <x v="1"/>
    <x v="1"/>
    <n v="663"/>
    <x v="39"/>
    <n v="30808"/>
    <s v="HOTEL"/>
    <d v="2025-12-20T00:00:00"/>
    <d v="2025-12-27T00:00:00"/>
    <s v="HTL"/>
    <x v="4"/>
    <s v="EUR"/>
    <n v="400000"/>
    <n v="400000"/>
    <n v="463999.99999999994"/>
    <n v="36364"/>
    <n v="36364"/>
    <n v="42182.239999999998"/>
    <s v="LES AIRELLES COURCHEVEL"/>
    <s v="France"/>
    <x v="0"/>
    <x v="0"/>
    <n v="9.0910000000000005E-2"/>
  </r>
  <r>
    <x v="1"/>
    <x v="1"/>
    <n v="664"/>
    <x v="22"/>
    <n v="25824"/>
    <s v="HOTEL SPLENDIDE ROYAL PARIS"/>
    <d v="2025-07-23T00:00:00"/>
    <d v="2025-07-24T00:00:00"/>
    <s v="HTL"/>
    <x v="4"/>
    <s v="USD"/>
    <n v="940"/>
    <n v="808.4"/>
    <n v="940"/>
    <n v="80.25"/>
    <n v="69.015000000000001"/>
    <n v="80.25"/>
    <s v="SPLENDIDE ROYAL PARIS"/>
    <s v="France"/>
    <x v="8"/>
    <x v="0"/>
    <n v="8.537234042553192E-2"/>
  </r>
  <r>
    <x v="1"/>
    <x v="1"/>
    <n v="665"/>
    <x v="34"/>
    <n v="30814"/>
    <s v="L AUBERGE CARMEL"/>
    <d v="2025-06-07T00:00:00"/>
    <d v="2025-06-12T00:00:00"/>
    <s v="HTL"/>
    <x v="4"/>
    <s v="USD"/>
    <n v="2016.88"/>
    <n v="1734.5168000000001"/>
    <n v="2016.88"/>
    <n v="161.68"/>
    <n v="139.04480000000001"/>
    <n v="161.68"/>
    <s v="L AUBERGE CARMEL"/>
    <s v="United States"/>
    <x v="14"/>
    <x v="0"/>
    <n v="8.016342072904685E-2"/>
  </r>
  <r>
    <x v="1"/>
    <x v="1"/>
    <n v="665"/>
    <x v="34"/>
    <n v="30812"/>
    <s v="MEADOWOOD NAPA VALLEY"/>
    <d v="2025-06-07T00:00:00"/>
    <d v="2025-06-12T00:00:00"/>
    <s v="HTL"/>
    <x v="4"/>
    <s v="USD"/>
    <n v="3716.82"/>
    <n v="3196.4652000000001"/>
    <n v="3716.82"/>
    <n v="322.5"/>
    <n v="277.35000000000002"/>
    <n v="322.5"/>
    <s v="MEADOWOOD NAPA VALLEY"/>
    <s v="United States"/>
    <x v="14"/>
    <x v="0"/>
    <n v="8.676772079358161E-2"/>
  </r>
  <r>
    <x v="1"/>
    <x v="1"/>
    <n v="666"/>
    <x v="36"/>
    <n v="30823"/>
    <s v="TRASLADOS TOURS Y VUELOS"/>
    <d v="2025-09-10T00:00:00"/>
    <d v="2025-09-12T00:00:00"/>
    <s v="PKT"/>
    <x v="0"/>
    <s v="EUR"/>
    <n v="2365"/>
    <n v="2365"/>
    <n v="2743.3999999999996"/>
    <n v="0"/>
    <n v="0"/>
    <n v="0"/>
    <s v="Karavan Turizm Seyahat ve Nakliyat"/>
    <s v="Turkey"/>
    <x v="27"/>
    <x v="0"/>
    <n v="0"/>
  </r>
  <r>
    <x v="1"/>
    <x v="1"/>
    <n v="666"/>
    <x v="36"/>
    <n v="0"/>
    <s v="fee"/>
    <d v="2025-09-10T00:00:00"/>
    <d v="2025-09-12T00:00:00"/>
    <s v="HPS"/>
    <x v="1"/>
    <s v="EUR"/>
    <n v="590"/>
    <n v="590"/>
    <n v="684.4"/>
    <n v="590"/>
    <n v="590"/>
    <n v="684.4"/>
    <s v="FEES"/>
    <n v="0"/>
    <x v="27"/>
    <x v="0"/>
    <n v="1"/>
  </r>
  <r>
    <x v="1"/>
    <x v="1"/>
    <n v="667"/>
    <x v="39"/>
    <n v="30831"/>
    <s v="hotel de lujo"/>
    <d v="2025-10-21T00:00:00"/>
    <d v="2025-10-25T00:00:00"/>
    <s v="HTL"/>
    <x v="4"/>
    <s v="USD"/>
    <n v="8228"/>
    <n v="7076.08"/>
    <n v="8228"/>
    <n v="822.8"/>
    <n v="707.60799999999995"/>
    <n v="822.8"/>
    <s v="AMANWANA"/>
    <s v="Indonesia"/>
    <x v="21"/>
    <x v="0"/>
    <n v="9.9999999999999992E-2"/>
  </r>
  <r>
    <x v="1"/>
    <x v="1"/>
    <n v="668"/>
    <x v="31"/>
    <n v="30352"/>
    <s v="Pago de Hospedaje"/>
    <d v="2025-04-25T00:00:00"/>
    <d v="2025-04-29T00:00:00"/>
    <s v="HTL"/>
    <x v="4"/>
    <s v="EUR"/>
    <n v="4700"/>
    <n v="4700"/>
    <n v="5452"/>
    <n v="364.25"/>
    <n v="364.25"/>
    <n v="422.53"/>
    <s v="PAVILLON FAUBOURG SAINT GERMAIN AND SPA"/>
    <s v="France"/>
    <x v="3"/>
    <x v="0"/>
    <n v="7.7499999999999999E-2"/>
  </r>
  <r>
    <x v="1"/>
    <x v="1"/>
    <n v="669"/>
    <x v="31"/>
    <n v="30837"/>
    <s v="Pago de Hospedaje"/>
    <d v="2025-07-16T00:00:00"/>
    <d v="2025-07-17T00:00:00"/>
    <s v="HTL"/>
    <x v="4"/>
    <s v="USD"/>
    <n v="2004.02"/>
    <n v="1723.4572000000001"/>
    <n v="2004.02"/>
    <n v="283.58999999999997"/>
    <n v="243.88739999999999"/>
    <n v="283.58999999999997"/>
    <s v="Ultimate Jet Vacations"/>
    <s v="United States"/>
    <x v="5"/>
    <x v="0"/>
    <n v="0.14151056376682866"/>
  </r>
  <r>
    <x v="1"/>
    <x v="1"/>
    <n v="670"/>
    <x v="39"/>
    <n v="28940"/>
    <s v="Reservacion hotel Sabre"/>
    <d v="2025-09-11T00:00:00"/>
    <d v="2025-09-15T00:00:00"/>
    <s v="HTL"/>
    <x v="4"/>
    <s v="USD"/>
    <n v="2463.5700000000002"/>
    <n v="2118.6702"/>
    <n v="2463.5700000000002"/>
    <n v="195.84"/>
    <n v="168.42240000000001"/>
    <n v="195.84"/>
    <s v="HOTEL DEL CORONADO"/>
    <s v="United States"/>
    <x v="27"/>
    <x v="0"/>
    <n v="7.9494392284367804E-2"/>
  </r>
  <r>
    <x v="1"/>
    <x v="1"/>
    <n v="670"/>
    <x v="39"/>
    <n v="28940"/>
    <s v="reservacion hotel sabre"/>
    <d v="2025-09-11T00:00:00"/>
    <d v="2025-09-15T00:00:00"/>
    <s v="HTL"/>
    <x v="4"/>
    <s v="USD"/>
    <n v="2492.44"/>
    <n v="2143.4983999999999"/>
    <n v="2492.44"/>
    <n v="198.44"/>
    <n v="170.6584"/>
    <n v="198.44"/>
    <s v="HOTEL DEL CORONADO"/>
    <s v="United States"/>
    <x v="27"/>
    <x v="0"/>
    <n v="7.9616761085522611E-2"/>
  </r>
  <r>
    <x v="1"/>
    <x v="1"/>
    <n v="671"/>
    <x v="39"/>
    <n v="27487"/>
    <s v="reservación hotel"/>
    <d v="2026-05-01T00:00:00"/>
    <d v="2026-05-05T00:00:00"/>
    <s v="HTL"/>
    <x v="4"/>
    <s v="USD"/>
    <n v="5985"/>
    <n v="5147.1000000000004"/>
    <n v="5985"/>
    <n v="598.5"/>
    <n v="514.71"/>
    <n v="598.5"/>
    <s v="FOUR SEASONS RESORT PUNTA MITA"/>
    <s v="Mexico"/>
    <x v="4"/>
    <x v="1"/>
    <n v="0.1"/>
  </r>
  <r>
    <x v="1"/>
    <x v="1"/>
    <n v="672"/>
    <x v="23"/>
    <n v="28934"/>
    <s v="TE NEME MARTINEZ EMIL"/>
    <d v="2025-09-12T00:00:00"/>
    <s v="0000-00-00"/>
    <s v="VLO"/>
    <x v="2"/>
    <s v="EUR"/>
    <n v="228.4"/>
    <n v="228.4"/>
    <n v="264.94399999999996"/>
    <n v="0"/>
    <n v="0"/>
    <n v="0"/>
    <s v="F1S USA"/>
    <s v="United States"/>
    <x v="27"/>
    <x v="0"/>
    <n v="0"/>
  </r>
  <r>
    <x v="1"/>
    <x v="1"/>
    <n v="672"/>
    <x v="23"/>
    <n v="28934"/>
    <s v="TE VEYTIA MONTES DE OCA MELISSA"/>
    <d v="2025-09-12T00:00:00"/>
    <s v="0000-00-00"/>
    <s v="VLO"/>
    <x v="2"/>
    <s v="EUR"/>
    <n v="228.4"/>
    <n v="228.4"/>
    <n v="264.94399999999996"/>
    <n v="0"/>
    <n v="0"/>
    <n v="0"/>
    <s v="F1S USA"/>
    <s v="United States"/>
    <x v="27"/>
    <x v="0"/>
    <n v="0"/>
  </r>
  <r>
    <x v="1"/>
    <x v="1"/>
    <n v="672"/>
    <x v="23"/>
    <n v="28934"/>
    <s v="TE NEME GARCIA EMIL"/>
    <d v="2025-09-12T00:00:00"/>
    <s v="0000-00-00"/>
    <s v="VLO"/>
    <x v="2"/>
    <s v="EUR"/>
    <n v="228.4"/>
    <n v="228.4"/>
    <n v="264.94399999999996"/>
    <n v="0"/>
    <n v="0"/>
    <n v="0"/>
    <s v="F1S USA"/>
    <s v="United States"/>
    <x v="27"/>
    <x v="0"/>
    <n v="0"/>
  </r>
  <r>
    <x v="1"/>
    <x v="1"/>
    <n v="672"/>
    <x v="23"/>
    <n v="28934"/>
    <s v="TE NEME MARTINEZ EMIL"/>
    <d v="2025-09-22T00:00:00"/>
    <s v="0000-00-00"/>
    <s v="VLO"/>
    <x v="2"/>
    <s v="EUR"/>
    <n v="269.41000000000003"/>
    <n v="269.41000000000003"/>
    <n v="312.51560000000001"/>
    <n v="0"/>
    <n v="0"/>
    <n v="0"/>
    <s v="F1S USA"/>
    <s v="United States"/>
    <x v="26"/>
    <x v="0"/>
    <n v="0"/>
  </r>
  <r>
    <x v="1"/>
    <x v="1"/>
    <n v="672"/>
    <x v="23"/>
    <n v="28934"/>
    <s v="TE VEYTIA MONTES DE OCA MELISSA"/>
    <d v="2025-09-22T00:00:00"/>
    <s v="0000-00-00"/>
    <s v="VLO"/>
    <x v="2"/>
    <s v="EUR"/>
    <n v="269.41000000000003"/>
    <n v="269.41000000000003"/>
    <n v="312.51560000000001"/>
    <n v="0"/>
    <n v="0"/>
    <n v="0"/>
    <s v="F1S USA"/>
    <s v="United States"/>
    <x v="26"/>
    <x v="0"/>
    <n v="0"/>
  </r>
  <r>
    <x v="1"/>
    <x v="1"/>
    <n v="672"/>
    <x v="23"/>
    <n v="28934"/>
    <s v="TE NEME GARCIA EMIL"/>
    <d v="2025-09-22T00:00:00"/>
    <s v="0000-00-00"/>
    <s v="VLO"/>
    <x v="2"/>
    <s v="EUR"/>
    <n v="269.41000000000003"/>
    <n v="269.41000000000003"/>
    <n v="312.51560000000001"/>
    <n v="0"/>
    <n v="0"/>
    <n v="0"/>
    <s v="F1S USA"/>
    <s v="United States"/>
    <x v="26"/>
    <x v="0"/>
    <n v="0"/>
  </r>
  <r>
    <x v="1"/>
    <x v="1"/>
    <n v="672"/>
    <x v="23"/>
    <n v="28934"/>
    <s v="TE NEME MARTINEZ EMIL"/>
    <d v="2025-09-10T00:00:00"/>
    <s v="0000-00-00"/>
    <s v="VLO"/>
    <x v="2"/>
    <s v="EUR"/>
    <n v="234.23"/>
    <n v="234.23"/>
    <n v="271.70679999999999"/>
    <n v="0"/>
    <n v="0"/>
    <n v="0"/>
    <s v="F1S USA"/>
    <s v="United States"/>
    <x v="27"/>
    <x v="0"/>
    <n v="0"/>
  </r>
  <r>
    <x v="1"/>
    <x v="1"/>
    <n v="672"/>
    <x v="23"/>
    <n v="28934"/>
    <s v="TE VEYTIA MONTES DE OCA MELISSA"/>
    <d v="2025-09-10T00:00:00"/>
    <s v="0000-00-00"/>
    <s v="VLO"/>
    <x v="2"/>
    <s v="EUR"/>
    <n v="234.23"/>
    <n v="234.23"/>
    <n v="271.70679999999999"/>
    <n v="0"/>
    <n v="0"/>
    <n v="0"/>
    <s v="F1S USA"/>
    <s v="United States"/>
    <x v="27"/>
    <x v="0"/>
    <n v="0"/>
  </r>
  <r>
    <x v="1"/>
    <x v="1"/>
    <n v="672"/>
    <x v="23"/>
    <n v="28934"/>
    <s v="TE NEME MARTINEZ EMIL"/>
    <d v="2025-09-24T00:00:00"/>
    <s v="0000-00-00"/>
    <s v="VLO"/>
    <x v="2"/>
    <s v="EUR"/>
    <n v="192.11"/>
    <n v="192.11"/>
    <n v="222.8476"/>
    <n v="0"/>
    <n v="0"/>
    <n v="0"/>
    <s v="F1S USA"/>
    <s v="United States"/>
    <x v="26"/>
    <x v="0"/>
    <n v="0"/>
  </r>
  <r>
    <x v="1"/>
    <x v="1"/>
    <n v="672"/>
    <x v="23"/>
    <n v="28934"/>
    <s v="TE VEYTIA MONTES DE OCA MELISSA"/>
    <d v="2025-09-24T00:00:00"/>
    <s v="0000-00-00"/>
    <s v="VLO"/>
    <x v="2"/>
    <s v="EUR"/>
    <n v="192.11"/>
    <n v="192.11"/>
    <n v="222.8476"/>
    <n v="0"/>
    <n v="0"/>
    <n v="0"/>
    <s v="F1S USA"/>
    <s v="United States"/>
    <x v="26"/>
    <x v="0"/>
    <n v="0"/>
  </r>
  <r>
    <x v="1"/>
    <x v="1"/>
    <n v="672"/>
    <x v="23"/>
    <n v="28934"/>
    <s v="TE NEME MARTINEZ EMIL"/>
    <d v="2025-09-29T00:00:00"/>
    <s v="0000-00-00"/>
    <s v="VLO"/>
    <x v="2"/>
    <s v="EUR"/>
    <n v="78.680000000000007"/>
    <n v="78.680000000000007"/>
    <n v="91.268799999999999"/>
    <n v="0"/>
    <n v="0"/>
    <n v="0"/>
    <s v="F1S USA"/>
    <s v="United States"/>
    <x v="23"/>
    <x v="0"/>
    <n v="0"/>
  </r>
  <r>
    <x v="1"/>
    <x v="1"/>
    <n v="672"/>
    <x v="23"/>
    <n v="28934"/>
    <s v="TE VEYTIA MONTES DE OCA MELISSA"/>
    <d v="2025-09-29T00:00:00"/>
    <s v="0000-00-00"/>
    <s v="VLO"/>
    <x v="2"/>
    <s v="EUR"/>
    <n v="78.680000000000007"/>
    <n v="78.680000000000007"/>
    <n v="91.268799999999999"/>
    <n v="0"/>
    <n v="0"/>
    <n v="0"/>
    <s v="F1S USA"/>
    <s v="United States"/>
    <x v="23"/>
    <x v="0"/>
    <n v="0"/>
  </r>
  <r>
    <x v="1"/>
    <x v="1"/>
    <n v="672"/>
    <x v="23"/>
    <n v="28934"/>
    <s v="ME NEME MARTINEZ EMIL"/>
    <d v="2025-09-04T00:00:00"/>
    <s v="0000-00-00"/>
    <s v="VLO"/>
    <x v="2"/>
    <s v="EUR"/>
    <n v="0"/>
    <n v="0"/>
    <n v="0"/>
    <n v="0"/>
    <n v="0"/>
    <n v="0"/>
    <s v="F1S USA"/>
    <s v="United States"/>
    <x v="19"/>
    <x v="0"/>
    <s v="0"/>
  </r>
  <r>
    <x v="1"/>
    <x v="1"/>
    <n v="672"/>
    <x v="23"/>
    <n v="28934"/>
    <s v="ME VEYTIA MONTES DE OCA MELISSA"/>
    <d v="2025-09-04T00:00:00"/>
    <s v="0000-00-00"/>
    <s v="VLO"/>
    <x v="2"/>
    <s v="EUR"/>
    <n v="0"/>
    <n v="0"/>
    <n v="0"/>
    <n v="0"/>
    <n v="0"/>
    <n v="0"/>
    <s v="F1S USA"/>
    <s v="United States"/>
    <x v="19"/>
    <x v="0"/>
    <s v="0"/>
  </r>
  <r>
    <x v="1"/>
    <x v="1"/>
    <n v="672"/>
    <x v="23"/>
    <n v="28934"/>
    <s v="ME NEME MARTINEZ EMIL"/>
    <d v="2025-09-04T00:00:00"/>
    <s v="0000-00-00"/>
    <s v="VLO"/>
    <x v="2"/>
    <s v="EUR"/>
    <n v="10.3"/>
    <n v="10.3"/>
    <n v="11.948"/>
    <n v="0"/>
    <n v="0"/>
    <n v="0"/>
    <s v="F1S USA"/>
    <s v="United States"/>
    <x v="19"/>
    <x v="0"/>
    <n v="0"/>
  </r>
  <r>
    <x v="1"/>
    <x v="1"/>
    <n v="672"/>
    <x v="23"/>
    <n v="28934"/>
    <s v="ME VEYTIA MONTES DE OCA MELISSA"/>
    <d v="2025-09-04T00:00:00"/>
    <s v="0000-00-00"/>
    <s v="VLO"/>
    <x v="2"/>
    <s v="EUR"/>
    <n v="10.3"/>
    <n v="10.3"/>
    <n v="11.948"/>
    <n v="0"/>
    <n v="0"/>
    <n v="0"/>
    <s v="F1S USA"/>
    <s v="United States"/>
    <x v="19"/>
    <x v="0"/>
    <n v="0"/>
  </r>
  <r>
    <x v="1"/>
    <x v="1"/>
    <n v="672"/>
    <x v="23"/>
    <n v="0"/>
    <s v="FEE DE EMISION"/>
    <d v="2025-09-09T00:00:00"/>
    <d v="2025-09-30T00:00:00"/>
    <s v="HPS"/>
    <x v="1"/>
    <s v="EUR"/>
    <n v="90"/>
    <n v="90"/>
    <n v="104.39999999999999"/>
    <n v="90"/>
    <n v="90"/>
    <n v="104.39999999999999"/>
    <s v="FEES"/>
    <n v="0"/>
    <x v="27"/>
    <x v="0"/>
    <n v="1"/>
  </r>
  <r>
    <x v="1"/>
    <x v="1"/>
    <n v="672"/>
    <x v="23"/>
    <n v="28934"/>
    <s v="TE NEME GARCIA EMIL"/>
    <d v="2025-09-10T00:00:00"/>
    <s v="0000-00-00"/>
    <s v="VLO"/>
    <x v="2"/>
    <s v="EUR"/>
    <n v="692.49"/>
    <n v="692.49"/>
    <n v="803.28839999999991"/>
    <n v="0"/>
    <n v="0"/>
    <n v="0"/>
    <s v="F1S USA"/>
    <s v="United States"/>
    <x v="27"/>
    <x v="0"/>
    <n v="0"/>
  </r>
  <r>
    <x v="1"/>
    <x v="1"/>
    <n v="672"/>
    <x v="23"/>
    <n v="30933"/>
    <s v="GRAND HOTEL OSLO - 12-15 SEPT"/>
    <d v="2025-09-12T00:00:00"/>
    <d v="2025-09-15T00:00:00"/>
    <s v="HTL"/>
    <x v="4"/>
    <s v="EUR"/>
    <n v="2775.92"/>
    <n v="2775.92"/>
    <n v="3220.0672"/>
    <n v="232.59"/>
    <n v="232.59"/>
    <n v="269.80439999999999"/>
    <s v="GRAND HOTEL OSLO"/>
    <s v="Norway"/>
    <x v="27"/>
    <x v="0"/>
    <n v="8.3788437707138536E-2"/>
  </r>
  <r>
    <x v="1"/>
    <x v="1"/>
    <n v="672"/>
    <x v="23"/>
    <n v="30929"/>
    <s v="NOBIS STOCKHOLM - 15-18 SEPT"/>
    <d v="2025-09-15T00:00:00"/>
    <d v="2025-09-18T00:00:00"/>
    <s v="HTL"/>
    <x v="4"/>
    <s v="EUR"/>
    <n v="2308.48"/>
    <n v="2308.48"/>
    <n v="2677.8368"/>
    <n v="274.27"/>
    <n v="274.27"/>
    <n v="318.15319999999997"/>
    <s v="NOBIS HOTEL PALMA"/>
    <s v="Spain"/>
    <x v="51"/>
    <x v="0"/>
    <n v="0.11880977959523148"/>
  </r>
  <r>
    <x v="1"/>
    <x v="1"/>
    <n v="672"/>
    <x v="23"/>
    <n v="30931"/>
    <s v="NOBIS COPENHAGUE - 18-22 SEPT"/>
    <d v="2025-09-18T00:00:00"/>
    <d v="2025-09-22T00:00:00"/>
    <s v="HTL"/>
    <x v="4"/>
    <s v="EUR"/>
    <n v="5050.07"/>
    <n v="5050.07"/>
    <n v="5858.0811999999996"/>
    <n v="360.25"/>
    <n v="360.25"/>
    <n v="417.89"/>
    <s v="NOBIS HOTEL COPENHAGEN"/>
    <s v="Denmark"/>
    <x v="51"/>
    <x v="0"/>
    <n v="7.1335644852447588E-2"/>
  </r>
  <r>
    <x v="1"/>
    <x v="1"/>
    <n v="672"/>
    <x v="23"/>
    <n v="30266"/>
    <s v="MAISON ALBAR - 24-25 SEPT"/>
    <d v="2025-09-24T00:00:00"/>
    <d v="2025-09-25T00:00:00"/>
    <s v="HTL"/>
    <x v="4"/>
    <s v="EUR"/>
    <n v="546"/>
    <n v="546"/>
    <n v="633.3599999999999"/>
    <n v="47.88"/>
    <n v="47.88"/>
    <n v="55.540799999999997"/>
    <s v="MAISON ALBAR LE MONUMENTAL PALACE"/>
    <s v="Portugal"/>
    <x v="26"/>
    <x v="0"/>
    <n v="8.7692307692307708E-2"/>
  </r>
  <r>
    <x v="1"/>
    <x v="1"/>
    <n v="672"/>
    <x v="23"/>
    <n v="30951"/>
    <s v="KAMP HOTEL - 10-12 SEPT"/>
    <d v="2025-09-10T00:00:00"/>
    <d v="2025-09-12T00:00:00"/>
    <s v="HTL"/>
    <x v="4"/>
    <s v="EUR"/>
    <n v="1320"/>
    <n v="1320"/>
    <n v="1531.1999999999998"/>
    <n v="124.08"/>
    <n v="124.08"/>
    <n v="143.93279999999999"/>
    <s v="HOTEL KAMP"/>
    <s v="Finland"/>
    <x v="27"/>
    <x v="0"/>
    <n v="9.4E-2"/>
  </r>
  <r>
    <x v="1"/>
    <x v="1"/>
    <n v="672"/>
    <x v="23"/>
    <n v="30953"/>
    <s v="THE BOTREE - 22-24 SEPT"/>
    <d v="2025-09-22T00:00:00"/>
    <d v="2025-09-24T00:00:00"/>
    <s v="HTL"/>
    <x v="4"/>
    <s v="EUR"/>
    <n v="2693.94"/>
    <n v="2693.94"/>
    <n v="3124.9703999999997"/>
    <n v="336.74"/>
    <n v="336.74"/>
    <n v="390.61840000000001"/>
    <s v="THE BOTREE HOTEL"/>
    <s v="United Kingdom"/>
    <x v="26"/>
    <x v="0"/>
    <n v="0.12499907199120991"/>
  </r>
  <r>
    <x v="1"/>
    <x v="1"/>
    <n v="672"/>
    <x v="23"/>
    <n v="30949"/>
    <s v="GRAN HOTEL NAGARI - 25-29 SEPT"/>
    <d v="2025-09-25T00:00:00"/>
    <d v="2025-09-29T00:00:00"/>
    <s v="HTL"/>
    <x v="4"/>
    <s v="EUR"/>
    <n v="1157.2"/>
    <n v="1157.2"/>
    <n v="1342.3519999999999"/>
    <n v="98.88"/>
    <n v="98.88"/>
    <n v="114.70079999999999"/>
    <s v="GRAN HOTEL NAGARI"/>
    <s v="Spain"/>
    <x v="26"/>
    <x v="0"/>
    <n v="8.5447632215693056E-2"/>
  </r>
  <r>
    <x v="1"/>
    <x v="1"/>
    <n v="672"/>
    <x v="23"/>
    <n v="30950"/>
    <s v="NH MADRID LAGASCA - 9-10 SEPT"/>
    <d v="2025-09-09T00:00:00"/>
    <d v="2025-09-10T00:00:00"/>
    <s v="HTL"/>
    <x v="4"/>
    <s v="EUR"/>
    <n v="434.8"/>
    <n v="434.8"/>
    <n v="504.36799999999999"/>
    <n v="37.15"/>
    <n v="37.15"/>
    <n v="43.093999999999994"/>
    <s v="NH MADRID LAGASCA"/>
    <s v="Spain"/>
    <x v="27"/>
    <x v="0"/>
    <n v="8.5441582336706526E-2"/>
  </r>
  <r>
    <x v="1"/>
    <x v="1"/>
    <n v="672"/>
    <x v="23"/>
    <n v="30960"/>
    <s v="MELIA SERRANO 29-30 SEPT"/>
    <d v="2025-09-29T00:00:00"/>
    <d v="2025-09-30T00:00:00"/>
    <s v="HTL"/>
    <x v="4"/>
    <s v="EUR"/>
    <n v="571"/>
    <n v="571"/>
    <n v="662.3599999999999"/>
    <n v="51.91"/>
    <n v="51.91"/>
    <n v="60.215599999999995"/>
    <s v="MELIA MADRID SERRANO"/>
    <s v="Spain"/>
    <x v="23"/>
    <x v="0"/>
    <n v="9.09106830122592E-2"/>
  </r>
  <r>
    <x v="1"/>
    <x v="1"/>
    <n v="672"/>
    <x v="23"/>
    <n v="0"/>
    <s v="FEE DE EMISION"/>
    <d v="2025-09-04T00:00:00"/>
    <d v="2025-09-30T00:00:00"/>
    <s v="HPS"/>
    <x v="1"/>
    <s v="EUR"/>
    <n v="30"/>
    <n v="30"/>
    <n v="34.799999999999997"/>
    <n v="30"/>
    <n v="30"/>
    <n v="34.799999999999997"/>
    <s v="FEES"/>
    <n v="0"/>
    <x v="19"/>
    <x v="0"/>
    <n v="1"/>
  </r>
  <r>
    <x v="1"/>
    <x v="1"/>
    <n v="673"/>
    <x v="39"/>
    <n v="30869"/>
    <s v="Hospedaje Hamares Fernandes Do Noronha"/>
    <d v="2026-05-30T00:00:00"/>
    <d v="2026-06-03T00:00:00"/>
    <s v="HTL"/>
    <x v="4"/>
    <s v="USD"/>
    <n v="1876.62"/>
    <n v="1613.8932"/>
    <n v="1876.62"/>
    <n v="178.84"/>
    <n v="153.80240000000001"/>
    <n v="178.84"/>
    <s v="HAMARES BOUTIQUE HOTEL"/>
    <s v="Brazil"/>
    <x v="13"/>
    <x v="1"/>
    <n v="9.5298995001651912E-2"/>
  </r>
  <r>
    <x v="1"/>
    <x v="1"/>
    <n v="674"/>
    <x v="39"/>
    <n v="30870"/>
    <s v="Hospedaje Rosewood Sao Paulo"/>
    <d v="2026-05-29T00:00:00"/>
    <d v="2026-05-30T00:00:00"/>
    <s v="HTL"/>
    <x v="4"/>
    <s v="USD"/>
    <n v="937.27"/>
    <n v="806.05219999999997"/>
    <n v="937.27"/>
    <n v="79.849999999999994"/>
    <n v="68.670999999999992"/>
    <n v="79.849999999999994"/>
    <s v="ROSEWOOD SAO PAULO"/>
    <s v="Brazil"/>
    <x v="13"/>
    <x v="1"/>
    <n v="8.5194234318819548E-2"/>
  </r>
  <r>
    <x v="1"/>
    <x v="1"/>
    <n v="674"/>
    <x v="39"/>
    <n v="30870"/>
    <s v="Hospedaje Rosewood Sao Paulo"/>
    <d v="2026-06-03T00:00:00"/>
    <d v="2026-06-06T00:00:00"/>
    <s v="HTL"/>
    <x v="4"/>
    <s v="USD"/>
    <n v="2171.46"/>
    <n v="1867.4556"/>
    <n v="2171.46"/>
    <n v="188.9"/>
    <n v="162.45400000000001"/>
    <n v="188.9"/>
    <s v="ROSEWOOD SAO PAULO"/>
    <s v="Brazil"/>
    <x v="14"/>
    <x v="1"/>
    <n v="8.6992161955550651E-2"/>
  </r>
  <r>
    <x v="0"/>
    <x v="1"/>
    <n v="675"/>
    <x v="2"/>
    <n v="28934"/>
    <s v="TE REYES GRANDEL KIARA PATRICIA"/>
    <d v="2025-09-16T00:00:00"/>
    <d v="2025-09-26T00:00:00"/>
    <s v="VLO"/>
    <x v="2"/>
    <s v="USD"/>
    <n v="929.01"/>
    <n v="798.94859999999994"/>
    <n v="929.01"/>
    <n v="0"/>
    <n v="0"/>
    <n v="0"/>
    <s v="F1S USA"/>
    <s v="United States"/>
    <x v="51"/>
    <x v="0"/>
    <n v="0"/>
  </r>
  <r>
    <x v="0"/>
    <x v="1"/>
    <n v="675"/>
    <x v="2"/>
    <n v="28934"/>
    <s v="REYES GRANDEL KIARA PATRICIA"/>
    <d v="2026-01-10T00:00:00"/>
    <d v="2026-02-06T00:00:00"/>
    <s v="VLO"/>
    <x v="2"/>
    <s v="USD"/>
    <n v="887.93"/>
    <n v="763.61979999999994"/>
    <n v="887.93"/>
    <n v="0"/>
    <n v="0"/>
    <n v="0"/>
    <s v="F1S USA"/>
    <s v="United States"/>
    <x v="35"/>
    <x v="1"/>
    <n v="0"/>
  </r>
  <r>
    <x v="0"/>
    <x v="1"/>
    <n v="676"/>
    <x v="1"/>
    <n v="26348"/>
    <s v="1 Vista Lago Room 16-19OCT"/>
    <d v="2025-10-16T00:00:00"/>
    <d v="2025-10-26T00:00:00"/>
    <s v="HTL"/>
    <x v="4"/>
    <s v="EUR"/>
    <n v="3600"/>
    <n v="3600"/>
    <n v="4176"/>
    <n v="307.63"/>
    <n v="307.63"/>
    <n v="356.85079999999999"/>
    <s v="MANDARIN ORIENTAL, LAKE COMO"/>
    <s v="Italy"/>
    <x v="25"/>
    <x v="0"/>
    <n v="8.545277777777778E-2"/>
  </r>
  <r>
    <x v="0"/>
    <x v="1"/>
    <n v="676"/>
    <x v="1"/>
    <n v="23527"/>
    <s v="2 Studio room 23-27OCT"/>
    <d v="2025-10-23T00:00:00"/>
    <d v="2025-10-27T00:00:00"/>
    <s v="HTL"/>
    <x v="4"/>
    <s v="EUR"/>
    <n v="13900"/>
    <n v="13900"/>
    <n v="16123.999999999998"/>
    <n v="874.2"/>
    <n v="874.2"/>
    <n v="1014.072"/>
    <s v="PORTRAIT MILANO HOTEL LUNGARNO COLLECTION"/>
    <s v="Italy"/>
    <x v="21"/>
    <x v="0"/>
    <n v="6.2892086330935265E-2"/>
  </r>
  <r>
    <x v="0"/>
    <x v="1"/>
    <n v="676"/>
    <x v="1"/>
    <n v="28734"/>
    <s v="Paseo en barco"/>
    <d v="2025-10-16T00:00:00"/>
    <d v="2025-10-17T00:00:00"/>
    <s v="EXC"/>
    <x v="0"/>
    <s v="EUR"/>
    <n v="1536.89"/>
    <n v="1536.89"/>
    <n v="1782.7924"/>
    <n v="122.5"/>
    <n v="122.5"/>
    <n v="142.1"/>
    <s v="COMO CLASSIC BOATS S.R.L."/>
    <s v="Italy"/>
    <x v="25"/>
    <x v="0"/>
    <n v="7.9706420108140455E-2"/>
  </r>
  <r>
    <x v="0"/>
    <x v="1"/>
    <n v="677"/>
    <x v="1"/>
    <n v="23526"/>
    <s v="24-26 SEPT Venecia Hotel Nolinski - D"/>
    <d v="2025-09-24T00:00:00"/>
    <d v="2025-09-26T00:00:00"/>
    <s v="HTL"/>
    <x v="4"/>
    <s v="EUR"/>
    <n v="3330"/>
    <n v="3330"/>
    <n v="3862.7999999999997"/>
    <n v="507.12"/>
    <n v="507.12"/>
    <n v="588.25919999999996"/>
    <s v="Venecia nolinski"/>
    <s v="Italy"/>
    <x v="26"/>
    <x v="0"/>
    <n v="0.15228828828828828"/>
  </r>
  <r>
    <x v="0"/>
    <x v="1"/>
    <n v="677"/>
    <x v="1"/>
    <n v="30694"/>
    <s v="26-28 SEPT Aman Rosa Alpina - Superior:"/>
    <d v="2025-09-26T00:00:00"/>
    <d v="2025-09-28T00:00:00"/>
    <s v="HTL"/>
    <x v="4"/>
    <s v="EUR"/>
    <n v="3975"/>
    <n v="3975"/>
    <n v="4611"/>
    <n v="447"/>
    <n v="447"/>
    <n v="518.52"/>
    <s v="AMAN ROSA ALPINA"/>
    <s v="Italy"/>
    <x v="26"/>
    <x v="0"/>
    <n v="0.11245283018867924"/>
  </r>
  <r>
    <x v="0"/>
    <x v="1"/>
    <n v="677"/>
    <x v="1"/>
    <n v="27723"/>
    <s v="28-29 SEPT Forestis ? Suite"/>
    <d v="2025-09-28T00:00:00"/>
    <d v="2025-09-29T00:00:00"/>
    <s v="HTL"/>
    <x v="4"/>
    <s v="EUR"/>
    <n v="1296"/>
    <n v="1296"/>
    <n v="1503.36"/>
    <n v="130"/>
    <n v="130"/>
    <n v="150.79999999999998"/>
    <s v="FORESTIS DOLOMITES"/>
    <s v="Italy"/>
    <x v="23"/>
    <x v="0"/>
    <n v="0.10030864197530864"/>
  </r>
  <r>
    <x v="0"/>
    <x v="1"/>
    <n v="677"/>
    <x v="1"/>
    <n v="27914"/>
    <s v="Compra vuelos Air France - PAR VCE // VRN PAR"/>
    <d v="2025-09-24T00:00:00"/>
    <d v="2025-09-29T00:00:00"/>
    <s v="ABC"/>
    <x v="2"/>
    <s v="EUR"/>
    <n v="635.58000000000004"/>
    <n v="635.58000000000004"/>
    <n v="737.27279999999996"/>
    <n v="0"/>
    <n v="0"/>
    <n v="0"/>
    <s v="Servivuelo"/>
    <s v="Spain"/>
    <x v="26"/>
    <x v="0"/>
    <n v="0"/>
  </r>
  <r>
    <x v="0"/>
    <x v="1"/>
    <n v="677"/>
    <x v="1"/>
    <n v="0"/>
    <s v="Fee emision"/>
    <d v="2025-09-24T00:00:00"/>
    <d v="2025-09-29T00:00:00"/>
    <s v="HPS"/>
    <x v="1"/>
    <s v="EUR"/>
    <n v="60"/>
    <n v="60"/>
    <n v="69.599999999999994"/>
    <n v="60"/>
    <n v="60"/>
    <n v="69.599999999999994"/>
    <s v="FEES"/>
    <n v="0"/>
    <x v="26"/>
    <x v="0"/>
    <n v="1"/>
  </r>
  <r>
    <x v="0"/>
    <x v="1"/>
    <n v="677"/>
    <x v="1"/>
    <n v="23921"/>
    <s v="Compra asientos"/>
    <d v="2025-09-24T00:00:00"/>
    <d v="2025-09-29T00:00:00"/>
    <s v="ABC"/>
    <x v="2"/>
    <s v="EUR"/>
    <n v="79.959999999999994"/>
    <n v="79.959999999999994"/>
    <n v="92.753599999999992"/>
    <n v="0"/>
    <n v="0"/>
    <n v="0"/>
    <s v="Air France"/>
    <s v="France"/>
    <x v="26"/>
    <x v="0"/>
    <n v="0"/>
  </r>
  <r>
    <x v="0"/>
    <x v="1"/>
    <n v="677"/>
    <x v="1"/>
    <n v="0"/>
    <s v="Fee terrestre gestión"/>
    <d v="2025-09-24T00:00:00"/>
    <d v="2025-09-29T00:00:00"/>
    <s v="HPS"/>
    <x v="1"/>
    <s v="EUR"/>
    <n v="901.63"/>
    <n v="901.63"/>
    <n v="1045.8907999999999"/>
    <n v="901.63"/>
    <n v="901.63"/>
    <n v="1045.8907999999999"/>
    <s v="FEES"/>
    <n v="0"/>
    <x v="26"/>
    <x v="0"/>
    <n v="1"/>
  </r>
  <r>
    <x v="0"/>
    <x v="1"/>
    <n v="677"/>
    <x v="1"/>
    <n v="30694"/>
    <s v="Sobrecomision hotel refund"/>
    <d v="2025-09-24T00:00:00"/>
    <d v="2025-09-29T00:00:00"/>
    <s v="HTL"/>
    <x v="4"/>
    <s v="EUR"/>
    <n v="72"/>
    <n v="72"/>
    <n v="83.52"/>
    <n v="0"/>
    <n v="0"/>
    <n v="0"/>
    <s v="AMAN ROSA ALPINA"/>
    <s v="Italy"/>
    <x v="26"/>
    <x v="0"/>
    <n v="0"/>
  </r>
  <r>
    <x v="1"/>
    <x v="1"/>
    <n v="678"/>
    <x v="16"/>
    <n v="30110"/>
    <s v="Hospedaje"/>
    <d v="2025-08-16T00:00:00"/>
    <d v="2025-08-18T00:00:00"/>
    <s v="HTL"/>
    <x v="4"/>
    <s v="USD"/>
    <n v="2313.5"/>
    <n v="1989.61"/>
    <n v="2313.5"/>
    <n v="142.11000000000001"/>
    <n v="122.2146"/>
    <n v="142.11000000000001"/>
    <s v="THE NEWT IN SOMERSET"/>
    <s v="United Kingdom"/>
    <x v="53"/>
    <x v="0"/>
    <n v="6.1426410200994173E-2"/>
  </r>
  <r>
    <x v="1"/>
    <x v="1"/>
    <n v="679"/>
    <x v="39"/>
    <n v="30897"/>
    <s v="Reservación hotel"/>
    <d v="2025-09-11T00:00:00"/>
    <d v="2025-09-16T00:00:00"/>
    <s v="HTL"/>
    <x v="4"/>
    <s v="USD"/>
    <n v="11383"/>
    <n v="9789.3799999999992"/>
    <n v="11383"/>
    <n v="907.57"/>
    <n v="780.51020000000005"/>
    <n v="907.57"/>
    <s v="THE ST. REGIS NEW YORK"/>
    <s v="United States"/>
    <x v="27"/>
    <x v="0"/>
    <n v="7.9730299569533522E-2"/>
  </r>
  <r>
    <x v="1"/>
    <x v="1"/>
    <n v="680"/>
    <x v="25"/>
    <n v="30217"/>
    <s v="Alojamiento Sra. Liora Vainer 1 Hbaitación"/>
    <d v="2025-11-12T00:00:00"/>
    <d v="2025-11-16T00:00:00"/>
    <s v="HTL"/>
    <x v="4"/>
    <s v="USD"/>
    <n v="2878"/>
    <n v="2475.08"/>
    <n v="2878"/>
    <n v="287.8"/>
    <n v="247.50800000000001"/>
    <n v="287.8"/>
    <s v="THE DOMINICK"/>
    <s v="United States"/>
    <x v="17"/>
    <x v="0"/>
    <n v="0.1"/>
  </r>
  <r>
    <x v="1"/>
    <x v="1"/>
    <n v="680"/>
    <x v="25"/>
    <n v="27301"/>
    <s v="Vuelo Mexico a Miami, Camila Vainer"/>
    <d v="2025-11-12T00:00:00"/>
    <d v="2025-11-16T00:00:00"/>
    <s v="VLO"/>
    <x v="2"/>
    <s v="USD"/>
    <n v="1444"/>
    <n v="1241.8399999999999"/>
    <n v="1444"/>
    <n v="0"/>
    <n v="0"/>
    <n v="0"/>
    <s v="TURISMO EX MAR, S.A. DE C.V."/>
    <s v="Mexico"/>
    <x v="17"/>
    <x v="0"/>
    <n v="0"/>
  </r>
  <r>
    <x v="1"/>
    <x v="1"/>
    <n v="680"/>
    <x v="25"/>
    <n v="27301"/>
    <s v="Vuelo Mexico a Miami, Liora Vainer"/>
    <d v="2025-11-12T00:00:00"/>
    <d v="2025-11-16T00:00:00"/>
    <s v="VLO"/>
    <x v="2"/>
    <s v="USD"/>
    <n v="1444"/>
    <n v="1241.8399999999999"/>
    <n v="1444"/>
    <n v="0"/>
    <n v="0"/>
    <n v="0"/>
    <s v="TURISMO EX MAR, S.A. DE C.V."/>
    <s v="Mexico"/>
    <x v="17"/>
    <x v="0"/>
    <n v="0"/>
  </r>
  <r>
    <x v="1"/>
    <x v="1"/>
    <n v="680"/>
    <x v="25"/>
    <n v="0"/>
    <s v="Fee por emision de vuelo PNR OPQNMP"/>
    <d v="2025-11-12T00:00:00"/>
    <d v="2025-11-16T00:00:00"/>
    <s v="HPS"/>
    <x v="1"/>
    <s v="USD"/>
    <n v="70"/>
    <n v="60.199999999999996"/>
    <n v="70"/>
    <n v="70"/>
    <n v="60.199999999999996"/>
    <n v="70"/>
    <s v="FEES"/>
    <n v="0"/>
    <x v="17"/>
    <x v="0"/>
    <n v="1"/>
  </r>
  <r>
    <x v="1"/>
    <x v="1"/>
    <n v="680"/>
    <x v="25"/>
    <n v="27721"/>
    <s v="Vuelo Mexico a New York Mexico"/>
    <d v="2025-11-12T00:00:00"/>
    <d v="2025-11-16T00:00:00"/>
    <s v="VLO"/>
    <x v="2"/>
    <s v="USD"/>
    <n v="2552"/>
    <n v="2194.7199999999998"/>
    <n v="2552"/>
    <n v="0"/>
    <n v="0"/>
    <n v="0"/>
    <s v="TURISMO EXMAR"/>
    <s v="Mexico"/>
    <x v="17"/>
    <x v="0"/>
    <n v="0"/>
  </r>
  <r>
    <x v="1"/>
    <x v="1"/>
    <n v="680"/>
    <x v="25"/>
    <n v="0"/>
    <s v="Fee por emisiond e vuelo PNR KXCJMF"/>
    <d v="2025-11-12T00:00:00"/>
    <d v="2025-11-16T00:00:00"/>
    <s v="HPS"/>
    <x v="1"/>
    <s v="USD"/>
    <n v="35"/>
    <n v="30.099999999999998"/>
    <n v="35"/>
    <n v="35"/>
    <n v="30.099999999999998"/>
    <n v="35"/>
    <s v="FEES"/>
    <n v="0"/>
    <x v="17"/>
    <x v="0"/>
    <n v="1"/>
  </r>
  <r>
    <x v="1"/>
    <x v="1"/>
    <n v="680"/>
    <x v="25"/>
    <n v="27301"/>
    <s v="Vuelo Mexico a Miami, Sharon Vainer"/>
    <d v="2025-11-12T00:00:00"/>
    <d v="2025-11-16T00:00:00"/>
    <s v="VLO"/>
    <x v="2"/>
    <s v="USD"/>
    <n v="1292.04"/>
    <n v="1111.1543999999999"/>
    <n v="1292.04"/>
    <n v="0"/>
    <n v="0"/>
    <n v="0"/>
    <s v="TURISMO EX MAR, S.A. DE C.V."/>
    <s v="Mexico"/>
    <x v="17"/>
    <x v="0"/>
    <n v="0"/>
  </r>
  <r>
    <x v="1"/>
    <x v="1"/>
    <n v="680"/>
    <x v="25"/>
    <n v="0"/>
    <s v="Fee por emisiond e vuelo PNR MZDWVQ"/>
    <d v="2025-11-12T00:00:00"/>
    <d v="2025-11-16T00:00:00"/>
    <s v="HPS"/>
    <x v="1"/>
    <s v="USD"/>
    <n v="35"/>
    <n v="30.099999999999998"/>
    <n v="35"/>
    <n v="35"/>
    <n v="30.099999999999998"/>
    <n v="35"/>
    <s v="FEES"/>
    <n v="0"/>
    <x v="17"/>
    <x v="0"/>
    <n v="1"/>
  </r>
  <r>
    <x v="1"/>
    <x v="1"/>
    <n v="680"/>
    <x v="25"/>
    <n v="27301"/>
    <s v="Revisado MEX/MIA/MEX/Sharon Vainer"/>
    <d v="2025-11-12T00:00:00"/>
    <d v="2025-11-16T00:00:00"/>
    <s v="VLO"/>
    <x v="2"/>
    <s v="USD"/>
    <n v="64.48"/>
    <n v="55.452800000000003"/>
    <n v="64.48"/>
    <n v="0"/>
    <n v="0"/>
    <n v="0"/>
    <s v="TURISMO EX MAR, S.A. DE C.V."/>
    <s v="Mexico"/>
    <x v="17"/>
    <x v="0"/>
    <n v="0"/>
  </r>
  <r>
    <x v="1"/>
    <x v="1"/>
    <n v="680"/>
    <x v="25"/>
    <n v="27301"/>
    <s v="Revisado MEX/MIA/MEX/Sharon Vainer"/>
    <d v="2025-11-12T00:00:00"/>
    <d v="2025-11-16T00:00:00"/>
    <s v="VLO"/>
    <x v="2"/>
    <s v="USD"/>
    <n v="232.07"/>
    <n v="199.58019999999999"/>
    <n v="232.07"/>
    <n v="0"/>
    <n v="0"/>
    <n v="0"/>
    <s v="TURISMO EX MAR, S.A. DE C.V."/>
    <s v="Mexico"/>
    <x v="17"/>
    <x v="0"/>
    <n v="0"/>
  </r>
  <r>
    <x v="1"/>
    <x v="1"/>
    <n v="680"/>
    <x v="25"/>
    <n v="0"/>
    <s v="Fee de emisión"/>
    <d v="2025-11-12T00:00:00"/>
    <d v="2025-11-16T00:00:00"/>
    <s v="HPS"/>
    <x v="1"/>
    <s v="USD"/>
    <n v="35"/>
    <n v="30.099999999999998"/>
    <n v="35"/>
    <n v="35"/>
    <n v="30.099999999999998"/>
    <n v="35"/>
    <s v="FEES"/>
    <n v="0"/>
    <x v="17"/>
    <x v="0"/>
    <n v="1"/>
  </r>
  <r>
    <x v="1"/>
    <x v="1"/>
    <n v="680"/>
    <x v="25"/>
    <n v="27301"/>
    <s v="Revisado MEX-MIA-MEX/Liora Lozowsky"/>
    <d v="2026-03-15T00:00:00"/>
    <d v="2026-03-22T00:00:00"/>
    <s v="VLO"/>
    <x v="2"/>
    <s v="USD"/>
    <n v="0"/>
    <n v="0"/>
    <n v="0"/>
    <n v="0"/>
    <n v="0"/>
    <n v="0"/>
    <s v="TURISMO EX MAR, S.A. DE C.V."/>
    <s v="Mexico"/>
    <x v="46"/>
    <x v="1"/>
    <s v="0"/>
  </r>
  <r>
    <x v="1"/>
    <x v="1"/>
    <n v="680"/>
    <x v="25"/>
    <n v="27301"/>
    <s v="Revisado MEX-MIA-MEX/Liora Lozowsky"/>
    <d v="2026-03-15T00:00:00"/>
    <d v="2026-03-22T00:00:00"/>
    <s v="VLO"/>
    <x v="2"/>
    <s v="USD"/>
    <n v="229.6"/>
    <n v="197.45599999999999"/>
    <n v="229.6"/>
    <n v="0"/>
    <n v="0"/>
    <n v="0"/>
    <s v="TURISMO EX MAR, S.A. DE C.V."/>
    <s v="Mexico"/>
    <x v="46"/>
    <x v="1"/>
    <n v="0"/>
  </r>
  <r>
    <x v="1"/>
    <x v="1"/>
    <n v="680"/>
    <x v="25"/>
    <n v="0"/>
    <s v="Fee de emisión revisado KXCJMF"/>
    <d v="2025-11-12T00:00:00"/>
    <d v="2026-03-22T00:00:00"/>
    <s v="HPS"/>
    <x v="1"/>
    <s v="USD"/>
    <n v="35"/>
    <n v="30.099999999999998"/>
    <n v="35"/>
    <n v="35"/>
    <n v="30.099999999999998"/>
    <n v="35"/>
    <s v="FEES"/>
    <n v="0"/>
    <x v="17"/>
    <x v="0"/>
    <n v="1"/>
  </r>
  <r>
    <x v="1"/>
    <x v="1"/>
    <n v="681"/>
    <x v="24"/>
    <n v="27796"/>
    <s v="Trasaldos y Tours por todo Mexico"/>
    <d v="2025-10-17T00:00:00"/>
    <d v="2025-10-28T00:00:00"/>
    <s v="TRF"/>
    <x v="5"/>
    <s v="EUR"/>
    <n v="7045.5"/>
    <n v="7045.5"/>
    <n v="8172.78"/>
    <n v="1609.26"/>
    <n v="1609.26"/>
    <n v="1866.7415999999998"/>
    <s v="MEXICO SOL Y LEYENDA"/>
    <s v="Mexico"/>
    <x v="25"/>
    <x v="0"/>
    <n v="0.22840962316372151"/>
  </r>
  <r>
    <x v="1"/>
    <x v="1"/>
    <n v="681"/>
    <x v="24"/>
    <n v="0"/>
    <s v="pago del viaje"/>
    <d v="2025-10-17T00:00:00"/>
    <d v="2025-10-28T00:00:00"/>
    <s v="HPS"/>
    <x v="1"/>
    <s v="EUR"/>
    <n v="0"/>
    <n v="0"/>
    <n v="0"/>
    <n v="0"/>
    <n v="0"/>
    <n v="0"/>
    <s v="FEES"/>
    <n v="0"/>
    <x v="25"/>
    <x v="0"/>
    <s v="0"/>
  </r>
  <r>
    <x v="2"/>
    <x v="1"/>
    <n v="682"/>
    <x v="17"/>
    <n v="27301"/>
    <s v="Vuelo clase business"/>
    <d v="2025-12-15T00:00:00"/>
    <d v="2026-01-08T00:00:00"/>
    <s v="VLO"/>
    <x v="2"/>
    <s v="USD"/>
    <n v="5862"/>
    <n v="5041.32"/>
    <n v="5862"/>
    <n v="0"/>
    <n v="0"/>
    <n v="0"/>
    <s v="TURISMO EX MAR, S.A. DE C.V."/>
    <s v="Mexico"/>
    <x v="0"/>
    <x v="0"/>
    <n v="0"/>
  </r>
  <r>
    <x v="2"/>
    <x v="1"/>
    <n v="682"/>
    <x v="17"/>
    <n v="0"/>
    <s v="Fee por emisión de boleto"/>
    <d v="2025-12-15T00:00:00"/>
    <d v="2026-01-08T00:00:00"/>
    <s v="HPS"/>
    <x v="1"/>
    <s v="USD"/>
    <n v="35"/>
    <n v="30.099999999999998"/>
    <n v="35"/>
    <n v="35"/>
    <n v="30.099999999999998"/>
    <n v="35"/>
    <s v="FEES"/>
    <n v="0"/>
    <x v="0"/>
    <x v="0"/>
    <n v="1"/>
  </r>
  <r>
    <x v="2"/>
    <x v="1"/>
    <n v="682"/>
    <x v="17"/>
    <n v="0"/>
    <s v="Cargo por uso terminal"/>
    <d v="2025-12-15T00:00:00"/>
    <d v="2026-01-08T00:00:00"/>
    <s v="CPT"/>
    <x v="1"/>
    <s v="USD"/>
    <n v="234.48"/>
    <n v="201.65279999999998"/>
    <n v="234.48"/>
    <n v="234.48"/>
    <n v="201.65279999999998"/>
    <n v="234.48"/>
    <s v="FEES"/>
    <n v="0"/>
    <x v="0"/>
    <x v="0"/>
    <n v="1"/>
  </r>
  <r>
    <x v="0"/>
    <x v="1"/>
    <n v="683"/>
    <x v="2"/>
    <n v="30923"/>
    <s v="Reserva habitación single - 08SEP al 14SEP"/>
    <d v="2025-09-08T00:00:00"/>
    <d v="2025-09-14T00:00:00"/>
    <s v="HTL"/>
    <x v="4"/>
    <s v="GPB"/>
    <n v="3081"/>
    <n v="3543.1499999999996"/>
    <n v="4128.54"/>
    <n v="256.75"/>
    <n v="295.26249999999999"/>
    <n v="344.04500000000002"/>
    <s v="ROYAL GARDEN HOTEL"/>
    <s v="United Kingdom"/>
    <x v="27"/>
    <x v="0"/>
    <n v="8.3333333333333343E-2"/>
  </r>
  <r>
    <x v="1"/>
    <x v="1"/>
    <n v="684"/>
    <x v="16"/>
    <n v="30927"/>
    <s v="Hospedaje"/>
    <d v="2025-08-18T00:00:00"/>
    <d v="2025-08-20T00:00:00"/>
    <s v="HTL"/>
    <x v="4"/>
    <s v="USD"/>
    <n v="194.6"/>
    <n v="167.35599999999999"/>
    <n v="194.6"/>
    <n v="19.46"/>
    <n v="16.735600000000002"/>
    <n v="19.46"/>
    <s v="KIMPTON HOTEL ENSO"/>
    <s v="United States"/>
    <x v="11"/>
    <x v="0"/>
    <n v="0.1"/>
  </r>
  <r>
    <x v="2"/>
    <x v="1"/>
    <n v="685"/>
    <x v="17"/>
    <n v="28934"/>
    <s v="Vuelo Business París - Barcelona"/>
    <d v="2025-09-26T00:00:00"/>
    <s v="0000-00-00"/>
    <s v="VLO"/>
    <x v="2"/>
    <s v="USD"/>
    <n v="456.8"/>
    <n v="392.84800000000001"/>
    <n v="456.8"/>
    <n v="0"/>
    <n v="0"/>
    <n v="0"/>
    <s v="F1S USA"/>
    <s v="United States"/>
    <x v="26"/>
    <x v="0"/>
    <n v="0"/>
  </r>
  <r>
    <x v="2"/>
    <x v="1"/>
    <n v="685"/>
    <x v="17"/>
    <n v="28934"/>
    <s v="Vuelo Business Roma - Milán"/>
    <d v="2025-10-04T00:00:00"/>
    <s v="0000-00-00"/>
    <s v="VLO"/>
    <x v="2"/>
    <s v="USD"/>
    <n v="287.10000000000002"/>
    <n v="246.90600000000001"/>
    <n v="287.10000000000002"/>
    <n v="0"/>
    <n v="0"/>
    <n v="0"/>
    <s v="F1S USA"/>
    <s v="United States"/>
    <x v="23"/>
    <x v="0"/>
    <n v="0"/>
  </r>
  <r>
    <x v="2"/>
    <x v="1"/>
    <n v="685"/>
    <x v="17"/>
    <n v="28934"/>
    <s v="Cargo por asignación de asiento"/>
    <d v="2025-09-03T00:00:00"/>
    <s v="0000-00-00"/>
    <s v="VLO"/>
    <x v="2"/>
    <s v="USD"/>
    <n v="23"/>
    <n v="19.78"/>
    <n v="23"/>
    <n v="0"/>
    <n v="0"/>
    <n v="0"/>
    <s v="F1S USA"/>
    <s v="United States"/>
    <x v="19"/>
    <x v="0"/>
    <n v="0"/>
  </r>
  <r>
    <x v="2"/>
    <x v="1"/>
    <n v="685"/>
    <x v="17"/>
    <n v="0"/>
    <s v="Fee por emisión de boleto"/>
    <s v="0000-00-00"/>
    <s v="0000-00-00"/>
    <s v="HPS"/>
    <x v="1"/>
    <s v="USD"/>
    <n v="35"/>
    <n v="30.099999999999998"/>
    <n v="35"/>
    <n v="35"/>
    <n v="30.099999999999998"/>
    <n v="35"/>
    <s v="FEES"/>
    <n v="0"/>
    <x v="49"/>
    <x v="3"/>
    <n v="1"/>
  </r>
  <r>
    <x v="2"/>
    <x v="1"/>
    <n v="685"/>
    <x v="17"/>
    <n v="28934"/>
    <s v="Vuelo Business París - Barcelona"/>
    <d v="2025-09-26T00:00:00"/>
    <s v="0000-00-00"/>
    <s v="VLO"/>
    <x v="2"/>
    <s v="USD"/>
    <n v="455.8"/>
    <n v="391.988"/>
    <n v="455.8"/>
    <n v="0"/>
    <n v="0"/>
    <n v="0"/>
    <s v="F1S USA"/>
    <s v="United States"/>
    <x v="26"/>
    <x v="0"/>
    <n v="0"/>
  </r>
  <r>
    <x v="2"/>
    <x v="1"/>
    <n v="685"/>
    <x v="17"/>
    <n v="28934"/>
    <s v="Vuelo Business Roma - Milán"/>
    <d v="2025-10-04T00:00:00"/>
    <s v="0000-00-00"/>
    <s v="VLO"/>
    <x v="2"/>
    <s v="USD"/>
    <n v="286.10000000000002"/>
    <n v="246.04600000000002"/>
    <n v="286.10000000000002"/>
    <n v="0"/>
    <n v="0"/>
    <n v="0"/>
    <s v="F1S USA"/>
    <s v="United States"/>
    <x v="23"/>
    <x v="0"/>
    <n v="0"/>
  </r>
  <r>
    <x v="2"/>
    <x v="1"/>
    <n v="685"/>
    <x v="17"/>
    <n v="28934"/>
    <s v="Vuelo Business Milán - Madrid"/>
    <d v="2025-10-06T00:00:00"/>
    <s v="0000-00-00"/>
    <s v="VLO"/>
    <x v="2"/>
    <s v="USD"/>
    <n v="336.9"/>
    <n v="289.73399999999998"/>
    <n v="336.9"/>
    <n v="0"/>
    <n v="0"/>
    <n v="0"/>
    <s v="F1S USA"/>
    <s v="United States"/>
    <x v="24"/>
    <x v="0"/>
    <n v="0"/>
  </r>
  <r>
    <x v="2"/>
    <x v="1"/>
    <n v="685"/>
    <x v="17"/>
    <n v="28934"/>
    <s v="Cargo por asignación de asiento"/>
    <d v="2025-09-02T00:00:00"/>
    <s v="0000-00-00"/>
    <s v="VLO"/>
    <x v="2"/>
    <s v="USD"/>
    <n v="23"/>
    <n v="19.78"/>
    <n v="23"/>
    <n v="0"/>
    <n v="0"/>
    <n v="0"/>
    <s v="F1S USA"/>
    <s v="United States"/>
    <x v="19"/>
    <x v="0"/>
    <n v="0"/>
  </r>
  <r>
    <x v="2"/>
    <x v="1"/>
    <n v="685"/>
    <x v="17"/>
    <n v="28934"/>
    <s v="Cargo por asignación de asiento"/>
    <d v="2025-09-02T00:00:00"/>
    <s v="0000-00-00"/>
    <s v="VLO"/>
    <x v="2"/>
    <s v="USD"/>
    <n v="18.7"/>
    <n v="16.082000000000001"/>
    <n v="18.7"/>
    <n v="0"/>
    <n v="0"/>
    <n v="0"/>
    <s v="F1S USA"/>
    <s v="United States"/>
    <x v="19"/>
    <x v="0"/>
    <n v="0"/>
  </r>
  <r>
    <x v="2"/>
    <x v="1"/>
    <n v="685"/>
    <x v="17"/>
    <n v="0"/>
    <s v="Fee por emisión de boleto"/>
    <d v="2025-09-02T00:00:00"/>
    <d v="2025-10-04T00:00:00"/>
    <s v="HPS"/>
    <x v="1"/>
    <s v="USD"/>
    <n v="35"/>
    <n v="30.099999999999998"/>
    <n v="35"/>
    <n v="35"/>
    <n v="30.099999999999998"/>
    <n v="35"/>
    <s v="FEES"/>
    <n v="0"/>
    <x v="19"/>
    <x v="0"/>
    <n v="1"/>
  </r>
  <r>
    <x v="2"/>
    <x v="1"/>
    <n v="685"/>
    <x v="17"/>
    <n v="27086"/>
    <s v="Crucero Ritz Carlton"/>
    <d v="2025-09-27T00:00:00"/>
    <d v="2025-10-04T00:00:00"/>
    <s v="CRC"/>
    <x v="8"/>
    <s v="USD"/>
    <n v="33200"/>
    <n v="28552"/>
    <n v="33200"/>
    <n v="3320"/>
    <n v="2855.2"/>
    <n v="3320"/>
    <s v="THE RITZ CARLTON YACHT COLLECTION"/>
    <s v="United States"/>
    <x v="26"/>
    <x v="0"/>
    <n v="0.1"/>
  </r>
  <r>
    <x v="2"/>
    <x v="1"/>
    <n v="685"/>
    <x v="17"/>
    <n v="27301"/>
    <s v="Vuelo Redondo Mexico - Barcelona"/>
    <d v="2025-12-17T00:00:00"/>
    <d v="2026-01-08T00:00:00"/>
    <s v="VLO"/>
    <x v="2"/>
    <s v="USD"/>
    <n v="5054"/>
    <n v="4346.4399999999996"/>
    <n v="5054"/>
    <n v="0"/>
    <n v="0"/>
    <n v="0"/>
    <s v="TURISMO EX MAR, S.A. DE C.V."/>
    <s v="Mexico"/>
    <x v="0"/>
    <x v="0"/>
    <n v="0"/>
  </r>
  <r>
    <x v="2"/>
    <x v="1"/>
    <n v="685"/>
    <x v="17"/>
    <n v="0"/>
    <s v="Fee de emisión de boleto"/>
    <d v="2025-09-02T00:00:00"/>
    <d v="2026-01-04T00:00:00"/>
    <s v="HPS"/>
    <x v="1"/>
    <s v="USD"/>
    <n v="35"/>
    <n v="30.099999999999998"/>
    <n v="35"/>
    <n v="35"/>
    <n v="30.099999999999998"/>
    <n v="35"/>
    <s v="FEES"/>
    <n v="0"/>
    <x v="19"/>
    <x v="0"/>
    <n v="1"/>
  </r>
  <r>
    <x v="2"/>
    <x v="1"/>
    <n v="685"/>
    <x v="17"/>
    <n v="27301"/>
    <s v="Vuelo Business Barcelona - Dubai - Red Sea - Barcelona"/>
    <d v="2025-12-27T00:00:00"/>
    <d v="2026-01-04T00:00:00"/>
    <s v="VLO"/>
    <x v="2"/>
    <s v="USD"/>
    <n v="3311"/>
    <n v="2847.46"/>
    <n v="3311"/>
    <n v="0"/>
    <n v="0"/>
    <n v="0"/>
    <s v="TURISMO EX MAR, S.A. DE C.V."/>
    <s v="Mexico"/>
    <x v="1"/>
    <x v="0"/>
    <n v="0"/>
  </r>
  <r>
    <x v="2"/>
    <x v="1"/>
    <n v="685"/>
    <x v="17"/>
    <n v="27301"/>
    <s v="Vuelo Business Barcelona - Dubai - Red Sea - Barcelona"/>
    <d v="2025-12-27T00:00:00"/>
    <d v="2026-01-04T00:00:00"/>
    <s v="VLO"/>
    <x v="2"/>
    <s v="USD"/>
    <n v="3311"/>
    <n v="2847.46"/>
    <n v="3311"/>
    <n v="0"/>
    <n v="0"/>
    <n v="0"/>
    <s v="TURISMO EX MAR, S.A. DE C.V."/>
    <s v="Mexico"/>
    <x v="1"/>
    <x v="0"/>
    <n v="0"/>
  </r>
  <r>
    <x v="2"/>
    <x v="1"/>
    <n v="685"/>
    <x v="17"/>
    <n v="27301"/>
    <s v="Vuelo Business Al-Ula - Doha - Barcelona"/>
    <d v="2025-12-27T00:00:00"/>
    <d v="2026-01-04T00:00:00"/>
    <s v="VLO"/>
    <x v="2"/>
    <s v="USD"/>
    <n v="1557"/>
    <n v="1339.02"/>
    <n v="1557"/>
    <n v="0"/>
    <n v="0"/>
    <n v="0"/>
    <s v="TURISMO EX MAR, S.A. DE C.V."/>
    <s v="Mexico"/>
    <x v="1"/>
    <x v="0"/>
    <n v="0"/>
  </r>
  <r>
    <x v="2"/>
    <x v="1"/>
    <n v="685"/>
    <x v="17"/>
    <n v="27301"/>
    <s v="Vuelo Business Al-Ula - Doha - Barcelona"/>
    <d v="2025-12-27T00:00:00"/>
    <d v="2026-01-04T00:00:00"/>
    <s v="VLO"/>
    <x v="2"/>
    <s v="USD"/>
    <n v="1557"/>
    <n v="1339.02"/>
    <n v="1557"/>
    <n v="0"/>
    <n v="0"/>
    <n v="0"/>
    <s v="TURISMO EX MAR, S.A. DE C.V."/>
    <s v="Mexico"/>
    <x v="1"/>
    <x v="0"/>
    <n v="0"/>
  </r>
  <r>
    <x v="2"/>
    <x v="1"/>
    <n v="685"/>
    <x v="17"/>
    <n v="0"/>
    <s v="Emisión de boleto"/>
    <d v="2025-09-02T00:00:00"/>
    <d v="2026-01-04T00:00:00"/>
    <s v="HPS"/>
    <x v="1"/>
    <s v="USD"/>
    <n v="35"/>
    <n v="30.099999999999998"/>
    <n v="35"/>
    <n v="35"/>
    <n v="30.099999999999998"/>
    <n v="35"/>
    <s v="FEES"/>
    <n v="0"/>
    <x v="19"/>
    <x v="0"/>
    <n v="1"/>
  </r>
  <r>
    <x v="2"/>
    <x v="1"/>
    <n v="685"/>
    <x v="17"/>
    <n v="0"/>
    <s v="Porcentaje por pago de efectivo"/>
    <d v="2025-09-02T00:00:00"/>
    <d v="2025-10-04T00:00:00"/>
    <s v="CPT"/>
    <x v="1"/>
    <s v="USD"/>
    <n v="2503"/>
    <n v="2152.58"/>
    <n v="2503"/>
    <n v="2503"/>
    <n v="2152.58"/>
    <n v="2503"/>
    <s v="FEES"/>
    <n v="0"/>
    <x v="19"/>
    <x v="0"/>
    <n v="1"/>
  </r>
  <r>
    <x v="1"/>
    <x v="1"/>
    <n v="686"/>
    <x v="23"/>
    <n v="30932"/>
    <s v="RADISSON BLU SPLIT 26-28 SEPT"/>
    <d v="2025-09-26T00:00:00"/>
    <d v="2025-09-28T00:00:00"/>
    <s v="HTL"/>
    <x v="4"/>
    <s v="EUR"/>
    <n v="825"/>
    <n v="825"/>
    <n v="956.99999999999989"/>
    <n v="70.55"/>
    <n v="70.55"/>
    <n v="81.837999999999994"/>
    <s v="RADISSON BLU RESORT &amp; SPA, SPLIT"/>
    <s v="Croatia"/>
    <x v="26"/>
    <x v="0"/>
    <n v="8.5515151515151516E-2"/>
  </r>
  <r>
    <x v="1"/>
    <x v="1"/>
    <n v="686"/>
    <x v="23"/>
    <n v="30930"/>
    <s v="DUBROVNIK PALACE 28-29 SEPT"/>
    <d v="2025-09-28T00:00:00"/>
    <d v="2025-09-29T00:00:00"/>
    <s v="HTL"/>
    <x v="4"/>
    <s v="EUR"/>
    <n v="497.65"/>
    <n v="497.65"/>
    <n v="577.27399999999989"/>
    <n v="69.790000000000006"/>
    <n v="69.790000000000006"/>
    <n v="80.956400000000002"/>
    <s v="ADRIATIC LUXURY HOTELS"/>
    <s v="Croatia"/>
    <x v="23"/>
    <x v="0"/>
    <n v="0.1402391238822466"/>
  </r>
  <r>
    <x v="1"/>
    <x v="1"/>
    <n v="686"/>
    <x v="23"/>
    <n v="30948"/>
    <s v="HYATT ZADAR - 24-26 SEPT"/>
    <d v="2025-09-24T00:00:00"/>
    <d v="2025-09-26T00:00:00"/>
    <s v="HTL"/>
    <x v="4"/>
    <s v="EUR"/>
    <n v="683"/>
    <n v="683"/>
    <n v="792.28"/>
    <n v="57.04"/>
    <n v="57.04"/>
    <n v="66.166399999999996"/>
    <s v="HYATT REGENCY ZADAR"/>
    <s v="Croatia"/>
    <x v="26"/>
    <x v="0"/>
    <n v="8.3513909224011709E-2"/>
  </r>
  <r>
    <x v="1"/>
    <x v="1"/>
    <n v="686"/>
    <x v="23"/>
    <n v="30952"/>
    <s v="GRAN HOTEL BRIONI 23-24 SEPT"/>
    <d v="2025-09-23T00:00:00"/>
    <d v="2025-09-24T00:00:00"/>
    <s v="HTL"/>
    <x v="4"/>
    <s v="EUR"/>
    <n v="412"/>
    <n v="412"/>
    <n v="477.91999999999996"/>
    <n v="36.32"/>
    <n v="36.32"/>
    <n v="42.1312"/>
    <s v="GRAND HOTEL BRIONI PULA, A RADISSON COLLECTION HOTEL"/>
    <s v="Croatia"/>
    <x v="26"/>
    <x v="0"/>
    <n v="8.8155339805825253E-2"/>
  </r>
  <r>
    <x v="1"/>
    <x v="1"/>
    <n v="687"/>
    <x v="37"/>
    <n v="28934"/>
    <s v="TE GONZALES CARAZA CAMPOS JERONIMO"/>
    <d v="2025-11-06T00:00:00"/>
    <d v="2025-11-09T00:00:00"/>
    <s v="VLO"/>
    <x v="2"/>
    <s v="USD"/>
    <n v="562.70000000000005"/>
    <n v="483.92200000000003"/>
    <n v="562.70000000000005"/>
    <n v="0"/>
    <n v="0"/>
    <n v="0"/>
    <s v="F1S USA"/>
    <s v="United States"/>
    <x v="34"/>
    <x v="0"/>
    <n v="0"/>
  </r>
  <r>
    <x v="1"/>
    <x v="1"/>
    <n v="687"/>
    <x v="37"/>
    <n v="28934"/>
    <s v="TE LOPEZ PANI FRANCISCA"/>
    <d v="2025-11-06T00:00:00"/>
    <d v="2025-11-09T00:00:00"/>
    <s v="VLO"/>
    <x v="2"/>
    <s v="USD"/>
    <n v="562.70000000000005"/>
    <n v="483.92200000000003"/>
    <n v="562.70000000000005"/>
    <n v="0"/>
    <n v="0"/>
    <n v="0"/>
    <s v="F1S USA"/>
    <s v="United States"/>
    <x v="34"/>
    <x v="0"/>
    <n v="0"/>
  </r>
  <r>
    <x v="1"/>
    <x v="1"/>
    <n v="687"/>
    <x v="37"/>
    <n v="28934"/>
    <s v="TE I GONZALEZ LOPEZ LORENZO INF"/>
    <d v="2025-11-06T00:00:00"/>
    <s v="0000-00-00"/>
    <s v="VLO"/>
    <x v="2"/>
    <s v="USD"/>
    <n v="68.7"/>
    <n v="59.082000000000001"/>
    <n v="68.7"/>
    <n v="0"/>
    <n v="0"/>
    <n v="0"/>
    <s v="F1S USA"/>
    <s v="United States"/>
    <x v="34"/>
    <x v="0"/>
    <n v="0"/>
  </r>
  <r>
    <x v="1"/>
    <x v="1"/>
    <n v="687"/>
    <x v="37"/>
    <n v="28934"/>
    <s v="ME GONZALES CARAZA CAMPOS JERONIMO"/>
    <d v="2025-09-03T00:00:00"/>
    <s v="0000-00-00"/>
    <s v="VLO"/>
    <x v="2"/>
    <s v="USD"/>
    <n v="32.799999999999997"/>
    <n v="28.207999999999998"/>
    <n v="32.799999999999997"/>
    <n v="0"/>
    <n v="0"/>
    <n v="0"/>
    <s v="F1S USA"/>
    <s v="United States"/>
    <x v="19"/>
    <x v="0"/>
    <n v="0"/>
  </r>
  <r>
    <x v="1"/>
    <x v="1"/>
    <n v="687"/>
    <x v="37"/>
    <n v="28934"/>
    <s v="ME LOPEZ PANI FRANCISCA"/>
    <d v="2025-09-03T00:00:00"/>
    <s v="0000-00-00"/>
    <s v="VLO"/>
    <x v="2"/>
    <s v="USD"/>
    <n v="32.799999999999997"/>
    <n v="28.207999999999998"/>
    <n v="32.799999999999997"/>
    <n v="0"/>
    <n v="0"/>
    <n v="0"/>
    <s v="F1S USA"/>
    <s v="United States"/>
    <x v="19"/>
    <x v="0"/>
    <n v="0"/>
  </r>
  <r>
    <x v="1"/>
    <x v="1"/>
    <n v="687"/>
    <x v="37"/>
    <n v="0"/>
    <s v="FEE DE EMISIÓN"/>
    <d v="2025-11-06T00:00:00"/>
    <d v="2025-11-09T00:00:00"/>
    <s v="HPS"/>
    <x v="1"/>
    <s v="USD"/>
    <n v="35"/>
    <n v="30.099999999999998"/>
    <n v="35"/>
    <n v="35"/>
    <n v="30.099999999999998"/>
    <n v="35"/>
    <s v="FEES"/>
    <n v="0"/>
    <x v="34"/>
    <x v="0"/>
    <n v="1"/>
  </r>
  <r>
    <x v="1"/>
    <x v="1"/>
    <n v="687"/>
    <x v="37"/>
    <n v="28934"/>
    <s v="TE PALOMINO ROJAS YANID"/>
    <d v="2025-11-06T00:00:00"/>
    <d v="2025-11-09T00:00:00"/>
    <s v="VLO"/>
    <x v="2"/>
    <s v="USD"/>
    <n v="612.70000000000005"/>
    <n v="526.92200000000003"/>
    <n v="612.70000000000005"/>
    <n v="0"/>
    <n v="0"/>
    <n v="0"/>
    <s v="F1S USA"/>
    <s v="United States"/>
    <x v="34"/>
    <x v="0"/>
    <n v="0"/>
  </r>
  <r>
    <x v="1"/>
    <x v="1"/>
    <n v="687"/>
    <x v="37"/>
    <n v="28934"/>
    <s v="ME PALOMINO ROJAS YANID"/>
    <d v="2025-09-12T00:00:00"/>
    <s v="0000-00-00"/>
    <s v="VLO"/>
    <x v="2"/>
    <s v="USD"/>
    <n v="32.799999999999997"/>
    <n v="28.207999999999998"/>
    <n v="32.799999999999997"/>
    <n v="0"/>
    <n v="0"/>
    <n v="0"/>
    <s v="F1S USA"/>
    <s v="United States"/>
    <x v="27"/>
    <x v="0"/>
    <n v="0"/>
  </r>
  <r>
    <x v="1"/>
    <x v="1"/>
    <n v="687"/>
    <x v="37"/>
    <n v="0"/>
    <s v="Fee de Emisión"/>
    <s v="0000-00-00"/>
    <s v="0000-00-00"/>
    <s v="HPS"/>
    <x v="1"/>
    <s v="USD"/>
    <n v="35"/>
    <n v="30.099999999999998"/>
    <n v="35"/>
    <n v="35"/>
    <n v="30.099999999999998"/>
    <n v="35"/>
    <s v="FEES"/>
    <n v="0"/>
    <x v="49"/>
    <x v="3"/>
    <n v="1"/>
  </r>
  <r>
    <x v="1"/>
    <x v="1"/>
    <n v="688"/>
    <x v="23"/>
    <n v="25363"/>
    <s v="JAVIER SANDOVAL - ROSEWOOD 23-27 SEPT"/>
    <d v="2025-09-23T00:00:00"/>
    <d v="2025-09-27T00:00:00"/>
    <s v="HTL"/>
    <x v="4"/>
    <s v="EUR"/>
    <n v="5162.68"/>
    <n v="5162.68"/>
    <n v="5988.7088000000003"/>
    <n v="774.73"/>
    <n v="774.73"/>
    <n v="898.68679999999995"/>
    <s v="ROSEWOOD VILLA MAGNA"/>
    <s v="Spain"/>
    <x v="26"/>
    <x v="0"/>
    <n v="0.15006353289376834"/>
  </r>
  <r>
    <x v="1"/>
    <x v="1"/>
    <n v="688"/>
    <x v="23"/>
    <n v="25363"/>
    <s v="CARLOS SANDOVAL - ROSEWOOD 23-27 SEPT"/>
    <d v="2025-09-23T00:00:00"/>
    <d v="2025-09-27T00:00:00"/>
    <s v="HTL"/>
    <x v="4"/>
    <s v="EUR"/>
    <n v="5162.3"/>
    <n v="5162.3"/>
    <n v="5988.268"/>
    <n v="774.35"/>
    <n v="774.35"/>
    <n v="898.24599999999998"/>
    <s v="ROSEWOOD VILLA MAGNA"/>
    <s v="Spain"/>
    <x v="26"/>
    <x v="0"/>
    <n v="0.15000096856052533"/>
  </r>
  <r>
    <x v="1"/>
    <x v="1"/>
    <n v="689"/>
    <x v="22"/>
    <n v="25188"/>
    <s v="JAPON - ERYCK CASTILLO"/>
    <d v="2025-09-13T00:00:00"/>
    <d v="2025-09-23T00:00:00"/>
    <s v="PKT"/>
    <x v="0"/>
    <s v="USD"/>
    <n v="11920"/>
    <n v="10251.200000000001"/>
    <n v="11920"/>
    <n v="1667.69"/>
    <n v="1434.2134000000001"/>
    <n v="1667.69"/>
    <s v="TRAILS OF INDOCHINA"/>
    <s v="Vietnam"/>
    <x v="27"/>
    <x v="0"/>
    <n v="0.13990687919463088"/>
  </r>
  <r>
    <x v="1"/>
    <x v="1"/>
    <n v="689"/>
    <x v="22"/>
    <n v="31027"/>
    <s v="RYOKAN"/>
    <d v="2025-09-13T00:00:00"/>
    <d v="2025-09-23T00:00:00"/>
    <s v="HTL"/>
    <x v="4"/>
    <s v="USD"/>
    <n v="1194.49"/>
    <n v="1027.2614000000001"/>
    <n v="1194.49"/>
    <n v="221.85"/>
    <n v="190.791"/>
    <n v="221.85"/>
    <s v="NAOSHIMA RYOKAN ROKA"/>
    <s v="Japan"/>
    <x v="27"/>
    <x v="0"/>
    <n v="0.18572780014901757"/>
  </r>
  <r>
    <x v="1"/>
    <x v="1"/>
    <n v="690"/>
    <x v="16"/>
    <n v="24987"/>
    <s v="Hospedaje"/>
    <d v="2025-09-13T00:00:00"/>
    <d v="2025-09-19T00:00:00"/>
    <s v="HTL"/>
    <x v="4"/>
    <s v="USD"/>
    <n v="17338.759999999998"/>
    <n v="14911.333599999998"/>
    <n v="17338.759999999998"/>
    <n v="0"/>
    <n v="0"/>
    <n v="0"/>
    <s v="MANDARIN ORIENTAL HONG KONG"/>
    <s v="Hong Kong"/>
    <x v="27"/>
    <x v="0"/>
    <n v="0"/>
  </r>
  <r>
    <x v="1"/>
    <x v="1"/>
    <n v="690"/>
    <x v="16"/>
    <n v="25022"/>
    <s v="Hospedaje Tokyo"/>
    <d v="2025-09-13T00:00:00"/>
    <d v="2025-09-19T00:00:00"/>
    <s v="HTL"/>
    <x v="4"/>
    <s v="USD"/>
    <n v="6798.6"/>
    <n v="5846.7960000000003"/>
    <n v="6798.6"/>
    <n v="618.04999999999995"/>
    <n v="531.52299999999991"/>
    <n v="618.04999999999995"/>
    <s v="THE PENINSULA TOKYO"/>
    <s v="Japan"/>
    <x v="27"/>
    <x v="0"/>
    <n v="9.0908422322242805E-2"/>
  </r>
  <r>
    <x v="1"/>
    <x v="1"/>
    <n v="690"/>
    <x v="16"/>
    <n v="30992"/>
    <s v="Vuelo con Transavia"/>
    <d v="2025-09-13T00:00:00"/>
    <d v="2025-09-19T00:00:00"/>
    <s v="ABC"/>
    <x v="2"/>
    <s v="USD"/>
    <n v="566.70000000000005"/>
    <n v="487.36200000000002"/>
    <n v="566.70000000000005"/>
    <n v="0"/>
    <n v="0"/>
    <n v="0"/>
    <s v="TRANSAVIA"/>
    <s v="France"/>
    <x v="27"/>
    <x v="0"/>
    <n v="0"/>
  </r>
  <r>
    <x v="1"/>
    <x v="1"/>
    <n v="690"/>
    <x v="16"/>
    <n v="0"/>
    <s v="Sobrecomisión"/>
    <d v="2025-09-13T00:00:00"/>
    <d v="2025-09-19T00:00:00"/>
    <s v="HPS"/>
    <x v="1"/>
    <s v="USD"/>
    <n v="2246.4299999999998"/>
    <n v="1931.9297999999999"/>
    <n v="2246.4299999999998"/>
    <n v="2246.4299999999998"/>
    <n v="1931.9297999999999"/>
    <n v="2246.4299999999998"/>
    <s v="FEES"/>
    <n v="0"/>
    <x v="27"/>
    <x v="0"/>
    <n v="1"/>
  </r>
  <r>
    <x v="0"/>
    <x v="1"/>
    <n v="691"/>
    <x v="2"/>
    <n v="0"/>
    <s v="Cargo emisión billetes"/>
    <d v="2025-09-23T00:00:00"/>
    <d v="2025-09-29T00:00:00"/>
    <s v="HPS"/>
    <x v="1"/>
    <s v="USD"/>
    <n v="80"/>
    <n v="68.8"/>
    <n v="80"/>
    <n v="80"/>
    <n v="68.8"/>
    <n v="80"/>
    <s v="FEES"/>
    <n v="0"/>
    <x v="26"/>
    <x v="0"/>
    <n v="1"/>
  </r>
  <r>
    <x v="0"/>
    <x v="1"/>
    <n v="691"/>
    <x v="2"/>
    <n v="28934"/>
    <s v="TE TERROBA DODERO MARIA JOSE"/>
    <d v="2025-09-29T00:00:00"/>
    <d v="2025-09-30T00:00:00"/>
    <s v="VLO"/>
    <x v="2"/>
    <s v="USD"/>
    <n v="574.69000000000005"/>
    <n v="494.23340000000002"/>
    <n v="574.69000000000005"/>
    <n v="0"/>
    <n v="0"/>
    <n v="0"/>
    <s v="F1S USA"/>
    <s v="United States"/>
    <x v="23"/>
    <x v="0"/>
    <n v="0"/>
  </r>
  <r>
    <x v="0"/>
    <x v="1"/>
    <n v="691"/>
    <x v="2"/>
    <n v="28934"/>
    <s v="TE TERROBA DODERO MARIA JOSE"/>
    <d v="2025-09-23T00:00:00"/>
    <d v="2025-09-23T00:00:00"/>
    <s v="VLO"/>
    <x v="2"/>
    <s v="USD"/>
    <n v="459.39"/>
    <n v="395.0754"/>
    <n v="459.39"/>
    <n v="17.100000000000001"/>
    <n v="14.706000000000001"/>
    <n v="17.100000000000001"/>
    <s v="F1S USA"/>
    <s v="United States"/>
    <x v="26"/>
    <x v="0"/>
    <n v="3.7223274342062303E-2"/>
  </r>
  <r>
    <x v="1"/>
    <x v="1"/>
    <n v="692"/>
    <x v="37"/>
    <n v="30987"/>
    <s v="Hospedaje Four Seasons Miami"/>
    <d v="2025-09-12T00:00:00"/>
    <d v="2025-09-17T00:00:00"/>
    <s v="HTL"/>
    <x v="4"/>
    <s v="USD"/>
    <n v="3288.3"/>
    <n v="2827.9380000000001"/>
    <n v="3288.3"/>
    <n v="320.5"/>
    <n v="275.63"/>
    <n v="320.5"/>
    <s v="FOUR SEASONS HOTEL MIAMI"/>
    <s v="United States"/>
    <x v="27"/>
    <x v="0"/>
    <n v="9.7466776145728795E-2"/>
  </r>
  <r>
    <x v="1"/>
    <x v="1"/>
    <n v="693"/>
    <x v="39"/>
    <n v="30988"/>
    <s v="Hospedaje Six Senses Rome"/>
    <d v="2025-09-18T00:00:00"/>
    <d v="2025-09-22T00:00:00"/>
    <s v="HTL"/>
    <x v="4"/>
    <s v="EUR"/>
    <n v="6460"/>
    <n v="6460"/>
    <n v="7493.5999999999995"/>
    <n v="638"/>
    <n v="638"/>
    <n v="740.07999999999993"/>
    <s v="SIX SENSES ROME"/>
    <s v="Italy"/>
    <x v="51"/>
    <x v="0"/>
    <n v="9.876160990712074E-2"/>
  </r>
  <r>
    <x v="1"/>
    <x v="1"/>
    <n v="694"/>
    <x v="39"/>
    <n v="23527"/>
    <s v="Hospedaje Portrait Milano"/>
    <d v="2025-09-08T00:00:00"/>
    <d v="2025-09-10T00:00:00"/>
    <s v="HTL"/>
    <x v="4"/>
    <s v="EUR"/>
    <n v="4070"/>
    <n v="4070"/>
    <n v="4721.2"/>
    <n v="667.4"/>
    <n v="667.4"/>
    <n v="774.18399999999997"/>
    <s v="PORTRAIT MILANO HOTEL LUNGARNO COLLECTION"/>
    <s v="Italy"/>
    <x v="27"/>
    <x v="0"/>
    <n v="0.16398034398034397"/>
  </r>
  <r>
    <x v="1"/>
    <x v="1"/>
    <n v="694"/>
    <x v="39"/>
    <n v="27965"/>
    <s v="Hospedaje Aman Venice"/>
    <d v="2025-09-07T00:00:00"/>
    <d v="2025-09-08T00:00:00"/>
    <s v="HTL"/>
    <x v="4"/>
    <s v="EUR"/>
    <n v="2750"/>
    <n v="2750"/>
    <n v="3190"/>
    <n v="282"/>
    <n v="282"/>
    <n v="327.12"/>
    <s v="AMAN VENICE"/>
    <s v="Italy"/>
    <x v="27"/>
    <x v="0"/>
    <n v="0.10254545454545455"/>
  </r>
  <r>
    <x v="1"/>
    <x v="1"/>
    <n v="694"/>
    <x v="39"/>
    <n v="25780"/>
    <s v="Traslado Rolzo"/>
    <d v="2025-09-08T00:00:00"/>
    <d v="2025-09-08T00:00:00"/>
    <s v="TRF"/>
    <x v="5"/>
    <s v="EUR"/>
    <n v="155"/>
    <n v="155"/>
    <n v="179.79999999999998"/>
    <n v="23.25"/>
    <n v="23.25"/>
    <n v="26.97"/>
    <s v="ROLZO"/>
    <s v="United Kingdom"/>
    <x v="27"/>
    <x v="0"/>
    <n v="0.15"/>
  </r>
  <r>
    <x v="1"/>
    <x v="1"/>
    <n v="695"/>
    <x v="25"/>
    <n v="28934"/>
    <s v="ASIENTO SALOMON FEINER DANIEL PABLO"/>
    <d v="2025-10-07T00:00:00"/>
    <s v="0000-00-00"/>
    <s v="VLO"/>
    <x v="2"/>
    <s v="USD"/>
    <n v="68.48"/>
    <n v="58.892800000000001"/>
    <n v="68.48"/>
    <n v="0"/>
    <n v="0"/>
    <n v="0"/>
    <s v="F1S USA"/>
    <s v="United States"/>
    <x v="24"/>
    <x v="0"/>
    <n v="0"/>
  </r>
  <r>
    <x v="1"/>
    <x v="1"/>
    <n v="695"/>
    <x v="25"/>
    <n v="28934"/>
    <s v="ASIENTO BALZARETTI GONZALEZ MONICA"/>
    <d v="2025-10-07T00:00:00"/>
    <s v="0000-00-00"/>
    <s v="VLO"/>
    <x v="2"/>
    <s v="USD"/>
    <n v="68.48"/>
    <n v="58.892800000000001"/>
    <n v="68.48"/>
    <n v="0"/>
    <n v="0"/>
    <n v="0"/>
    <s v="F1S USA"/>
    <s v="United States"/>
    <x v="24"/>
    <x v="0"/>
    <n v="0"/>
  </r>
  <r>
    <x v="1"/>
    <x v="1"/>
    <n v="695"/>
    <x v="25"/>
    <n v="28934"/>
    <s v="BOLETO TE SALOMON FEINER DANIEL PABLO"/>
    <d v="2025-10-07T00:00:00"/>
    <s v="0000-00-00"/>
    <s v="VLO"/>
    <x v="2"/>
    <s v="USD"/>
    <n v="6295.11"/>
    <n v="5413.7945999999993"/>
    <n v="6295.11"/>
    <n v="548.29999999999995"/>
    <n v="471.53799999999995"/>
    <n v="548.29999999999995"/>
    <s v="F1S USA"/>
    <s v="United States"/>
    <x v="24"/>
    <x v="0"/>
    <n v="8.70993517190327E-2"/>
  </r>
  <r>
    <x v="1"/>
    <x v="1"/>
    <n v="695"/>
    <x v="25"/>
    <n v="28934"/>
    <s v="BOLETO BALZARETTI GONZALEZ MONICA"/>
    <d v="2025-10-07T00:00:00"/>
    <s v="0000-00-00"/>
    <s v="VLO"/>
    <x v="2"/>
    <s v="USD"/>
    <n v="6295.11"/>
    <n v="5413.7945999999993"/>
    <n v="6295.11"/>
    <n v="548.29999999999995"/>
    <n v="471.53799999999995"/>
    <n v="548.29999999999995"/>
    <s v="F1S USA"/>
    <s v="United States"/>
    <x v="24"/>
    <x v="0"/>
    <n v="8.70993517190327E-2"/>
  </r>
  <r>
    <x v="1"/>
    <x v="1"/>
    <n v="695"/>
    <x v="25"/>
    <n v="28934"/>
    <s v="Vuelo Seoul - Osaka, Economy, Daniel Salomon"/>
    <d v="2025-10-12T00:00:00"/>
    <s v="0000-00-00"/>
    <s v="VLO"/>
    <x v="2"/>
    <s v="USD"/>
    <n v="182.4"/>
    <n v="156.864"/>
    <n v="182.4"/>
    <n v="0"/>
    <n v="0"/>
    <n v="0"/>
    <s v="F1S USA"/>
    <s v="United States"/>
    <x v="25"/>
    <x v="0"/>
    <n v="0"/>
  </r>
  <r>
    <x v="1"/>
    <x v="1"/>
    <n v="695"/>
    <x v="25"/>
    <n v="28934"/>
    <s v="Vuelo Seoul - Osaka, Economy Monica Balzaretti"/>
    <d v="2025-10-12T00:00:00"/>
    <s v="0000-00-00"/>
    <s v="VLO"/>
    <x v="2"/>
    <s v="USD"/>
    <n v="182.4"/>
    <n v="156.864"/>
    <n v="182.4"/>
    <n v="0"/>
    <n v="0"/>
    <n v="0"/>
    <s v="F1S USA"/>
    <s v="United States"/>
    <x v="25"/>
    <x v="0"/>
    <n v="0"/>
  </r>
  <r>
    <x v="1"/>
    <x v="1"/>
    <n v="695"/>
    <x v="25"/>
    <n v="0"/>
    <s v="Fee emisión de boleto aereo 2 pasajeros PNR ENPLFQ"/>
    <s v="0000-00-00"/>
    <s v="0000-00-00"/>
    <s v="HPS"/>
    <x v="1"/>
    <s v="USD"/>
    <n v="70"/>
    <n v="60.199999999999996"/>
    <n v="70"/>
    <n v="70"/>
    <n v="60.199999999999996"/>
    <n v="70"/>
    <s v="FEES"/>
    <n v="0"/>
    <x v="49"/>
    <x v="3"/>
    <n v="1"/>
  </r>
  <r>
    <x v="1"/>
    <x v="1"/>
    <n v="695"/>
    <x v="25"/>
    <n v="25188"/>
    <s v="Servicios Terrestres en Corea y Japón"/>
    <d v="2025-10-09T00:00:00"/>
    <d v="2025-10-23T00:00:00"/>
    <s v="PKT"/>
    <x v="0"/>
    <s v="USD"/>
    <n v="17403.63"/>
    <n v="14967.121800000001"/>
    <n v="17403.63"/>
    <n v="3412.11"/>
    <n v="2934.4146000000001"/>
    <n v="3412.11"/>
    <s v="TRAILS OF INDOCHINA"/>
    <s v="Vietnam"/>
    <x v="24"/>
    <x v="0"/>
    <n v="0.19605737423744357"/>
  </r>
  <r>
    <x v="1"/>
    <x v="1"/>
    <n v="695"/>
    <x v="25"/>
    <n v="26070"/>
    <s v="Hospedaje del 09 al 12 de octubre en Seúl"/>
    <d v="2025-10-09T00:00:00"/>
    <d v="2025-10-12T00:00:00"/>
    <s v="HTL"/>
    <x v="4"/>
    <s v="USD"/>
    <n v="3177"/>
    <n v="2732.22"/>
    <n v="3177"/>
    <n v="453.57"/>
    <n v="390.0702"/>
    <n v="453.57"/>
    <s v="FOUR SEASONS HOTEL SEOUL"/>
    <s v="South Korea"/>
    <x v="24"/>
    <x v="0"/>
    <n v="0.14276676109537298"/>
  </r>
  <r>
    <x v="1"/>
    <x v="1"/>
    <n v="695"/>
    <x v="25"/>
    <n v="31586"/>
    <s v="Hospedaje del 12 al 14 de octubre en Osaka"/>
    <d v="2025-10-12T00:00:00"/>
    <d v="2025-10-14T00:00:00"/>
    <s v="HTL"/>
    <x v="4"/>
    <s v="USD"/>
    <n v="1975.66"/>
    <n v="1699.0676000000001"/>
    <n v="1975.66"/>
    <n v="144.94"/>
    <n v="124.6484"/>
    <n v="144.94"/>
    <s v="CONRAD OSAKA"/>
    <s v="Japan"/>
    <x v="25"/>
    <x v="0"/>
    <n v="7.3362825587398636E-2"/>
  </r>
  <r>
    <x v="1"/>
    <x v="1"/>
    <n v="695"/>
    <x v="25"/>
    <n v="31587"/>
    <s v="Hospedaje del 14 al 17 de octubre en Kioto"/>
    <d v="2025-10-14T00:00:00"/>
    <d v="2025-10-17T00:00:00"/>
    <s v="HTL"/>
    <x v="4"/>
    <s v="USD"/>
    <n v="2296.59"/>
    <n v="1975.0674000000001"/>
    <n v="2296.59"/>
    <n v="152.84"/>
    <n v="131.44239999999999"/>
    <n v="152.84"/>
    <s v="THE THOUSAND KYOTO"/>
    <s v="Japan"/>
    <x v="25"/>
    <x v="0"/>
    <n v="6.6550842771239099E-2"/>
  </r>
  <r>
    <x v="1"/>
    <x v="1"/>
    <n v="695"/>
    <x v="25"/>
    <n v="27931"/>
    <s v="Hakone Kowakien Tenyu del 17 al 19 Salomon Daniel"/>
    <d v="2025-10-07T00:00:00"/>
    <d v="2025-10-23T00:00:00"/>
    <s v="HTL"/>
    <x v="4"/>
    <s v="USD"/>
    <n v="2232.65"/>
    <n v="1920.079"/>
    <n v="2232.65"/>
    <n v="0"/>
    <n v="0"/>
    <n v="0"/>
    <s v="Bedsonline"/>
    <s v="Spain"/>
    <x v="24"/>
    <x v="0"/>
    <n v="0"/>
  </r>
  <r>
    <x v="1"/>
    <x v="1"/>
    <n v="695"/>
    <x v="25"/>
    <n v="30859"/>
    <s v="Hospedaje del 19 al 23 de octubre en Tokio, Ginza"/>
    <d v="2025-10-19T00:00:00"/>
    <d v="2025-10-23T00:00:00"/>
    <s v="HTL"/>
    <x v="4"/>
    <s v="USD"/>
    <n v="6026.24"/>
    <n v="5182.5663999999997"/>
    <n v="6026.24"/>
    <n v="441.8"/>
    <n v="379.94799999999998"/>
    <n v="441.8"/>
    <s v="THE TOKYO EDITION GINZA"/>
    <s v="Japan"/>
    <x v="21"/>
    <x v="0"/>
    <n v="7.3312712404418015E-2"/>
  </r>
  <r>
    <x v="1"/>
    <x v="1"/>
    <n v="695"/>
    <x v="25"/>
    <n v="0"/>
    <s v="Fee de Hoteles reservados que aceptaron pagarles tarifas netas"/>
    <d v="2025-10-07T00:00:00"/>
    <d v="2025-10-23T00:00:00"/>
    <s v="HPS"/>
    <x v="1"/>
    <s v="USD"/>
    <n v="549.51"/>
    <n v="472.57859999999999"/>
    <n v="549.51"/>
    <n v="549.51"/>
    <n v="472.57859999999999"/>
    <n v="549.51"/>
    <s v="FEES"/>
    <n v="0"/>
    <x v="24"/>
    <x v="0"/>
    <n v="1"/>
  </r>
  <r>
    <x v="1"/>
    <x v="1"/>
    <n v="695"/>
    <x v="25"/>
    <n v="29648"/>
    <s v="Tramite de KETA KOREA Daniel y Monica"/>
    <d v="2025-10-07T00:00:00"/>
    <d v="2025-10-23T00:00:00"/>
    <s v="VIS"/>
    <x v="7"/>
    <s v="USD"/>
    <n v="14.72"/>
    <n v="12.6592"/>
    <n v="14.72"/>
    <n v="0"/>
    <n v="0"/>
    <n v="0"/>
    <s v="K-eta Corea del Sur"/>
    <s v="South Korea"/>
    <x v="24"/>
    <x v="0"/>
    <n v="0"/>
  </r>
  <r>
    <x v="1"/>
    <x v="1"/>
    <n v="695"/>
    <x v="25"/>
    <n v="0"/>
    <s v="Fee de emisión NVRDEJ"/>
    <d v="2025-10-07T00:00:00"/>
    <d v="2025-10-23T00:00:00"/>
    <s v="HPS"/>
    <x v="1"/>
    <s v="USD"/>
    <n v="70"/>
    <n v="60.199999999999996"/>
    <n v="70"/>
    <n v="70"/>
    <n v="60.199999999999996"/>
    <n v="70"/>
    <s v="FEES"/>
    <n v="0"/>
    <x v="24"/>
    <x v="0"/>
    <n v="1"/>
  </r>
  <r>
    <x v="1"/>
    <x v="1"/>
    <n v="695"/>
    <x v="25"/>
    <n v="28934"/>
    <s v="SALOMON FEINER DANIEL PABLO"/>
    <d v="2025-10-23T00:00:00"/>
    <d v="2025-10-23T00:00:00"/>
    <s v="VLO"/>
    <x v="2"/>
    <s v="USD"/>
    <n v="504.48"/>
    <n v="433.8528"/>
    <n v="504.48"/>
    <n v="0"/>
    <n v="0"/>
    <n v="0"/>
    <s v="F1S USA"/>
    <s v="United States"/>
    <x v="21"/>
    <x v="0"/>
    <n v="0"/>
  </r>
  <r>
    <x v="1"/>
    <x v="1"/>
    <n v="695"/>
    <x v="25"/>
    <n v="28934"/>
    <s v="BALZARETTI GONZALEZ MONICA"/>
    <d v="2025-10-23T00:00:00"/>
    <d v="2025-10-23T00:00:00"/>
    <s v="VLO"/>
    <x v="2"/>
    <s v="USD"/>
    <n v="504.48"/>
    <n v="433.8528"/>
    <n v="504.48"/>
    <n v="0"/>
    <n v="0"/>
    <n v="0"/>
    <s v="F1S USA"/>
    <s v="United States"/>
    <x v="21"/>
    <x v="0"/>
    <n v="0"/>
  </r>
  <r>
    <x v="1"/>
    <x v="1"/>
    <n v="695"/>
    <x v="25"/>
    <n v="28934"/>
    <s v="SALOMON FEINER DANIEL PABLO"/>
    <d v="2025-10-07T00:00:00"/>
    <d v="2025-10-23T00:00:00"/>
    <s v="VLO"/>
    <x v="2"/>
    <s v="USD"/>
    <n v="0"/>
    <n v="0"/>
    <n v="0"/>
    <n v="0"/>
    <n v="0"/>
    <n v="0"/>
    <s v="F1S USA"/>
    <s v="United States"/>
    <x v="24"/>
    <x v="0"/>
    <s v="0"/>
  </r>
  <r>
    <x v="1"/>
    <x v="1"/>
    <n v="695"/>
    <x v="25"/>
    <n v="28934"/>
    <s v="SALOMON FEINER DANIEL PABLO"/>
    <d v="2025-10-07T00:00:00"/>
    <d v="2025-10-23T00:00:00"/>
    <s v="VLO"/>
    <x v="2"/>
    <s v="USD"/>
    <n v="57"/>
    <n v="49.019999999999996"/>
    <n v="57"/>
    <n v="0"/>
    <n v="0"/>
    <n v="0"/>
    <s v="F1S USA"/>
    <s v="United States"/>
    <x v="24"/>
    <x v="0"/>
    <n v="0"/>
  </r>
  <r>
    <x v="1"/>
    <x v="1"/>
    <n v="695"/>
    <x v="25"/>
    <n v="28934"/>
    <s v="BALZARETTI GONZALEZ MONICA"/>
    <d v="2025-10-07T00:00:00"/>
    <d v="2025-10-23T00:00:00"/>
    <s v="VLO"/>
    <x v="2"/>
    <s v="USD"/>
    <n v="0"/>
    <n v="0"/>
    <n v="0"/>
    <n v="0"/>
    <n v="0"/>
    <n v="0"/>
    <s v="F1S USA"/>
    <s v="United States"/>
    <x v="24"/>
    <x v="0"/>
    <s v="0"/>
  </r>
  <r>
    <x v="1"/>
    <x v="1"/>
    <n v="695"/>
    <x v="25"/>
    <n v="28934"/>
    <s v="BALZARETTI GONZALEZ MONICA"/>
    <d v="2025-10-07T00:00:00"/>
    <d v="2025-10-23T00:00:00"/>
    <s v="VLO"/>
    <x v="2"/>
    <s v="USD"/>
    <n v="57"/>
    <n v="49.019999999999996"/>
    <n v="57"/>
    <n v="0"/>
    <n v="0"/>
    <n v="0"/>
    <s v="F1S USA"/>
    <s v="United States"/>
    <x v="24"/>
    <x v="0"/>
    <n v="0"/>
  </r>
  <r>
    <x v="1"/>
    <x v="1"/>
    <n v="696"/>
    <x v="23"/>
    <n v="28389"/>
    <s v="ROSEWOOD HONG KONG 30 OCT- 2 NOV"/>
    <d v="2025-10-30T00:00:00"/>
    <d v="2025-11-02T00:00:00"/>
    <s v="HTL"/>
    <x v="4"/>
    <s v="USD"/>
    <n v="2234.15"/>
    <n v="1921.3690000000001"/>
    <n v="2234.15"/>
    <n v="264.76"/>
    <n v="227.69359999999998"/>
    <n v="264.76"/>
    <s v="ROSEWOOD HONG KONG"/>
    <s v="Hong Kong"/>
    <x v="22"/>
    <x v="0"/>
    <n v="0.11850591947720608"/>
  </r>
  <r>
    <x v="1"/>
    <x v="1"/>
    <n v="696"/>
    <x v="23"/>
    <n v="31015"/>
    <s v="AMANPURI 2-6 NOV"/>
    <d v="2025-11-02T00:00:00"/>
    <d v="2025-11-06T00:00:00"/>
    <s v="HTL"/>
    <x v="4"/>
    <s v="USD"/>
    <n v="8071.6"/>
    <n v="6941.576"/>
    <n v="8071.6"/>
    <n v="958.8"/>
    <n v="824.56799999999998"/>
    <n v="958.8"/>
    <s v="AMANPURI"/>
    <s v="Thailand"/>
    <x v="34"/>
    <x v="0"/>
    <n v="0.11878685762426283"/>
  </r>
  <r>
    <x v="1"/>
    <x v="1"/>
    <n v="696"/>
    <x v="23"/>
    <n v="28454"/>
    <s v="FOUR SEASONS BANGKOK - 6-8 NOV"/>
    <d v="2025-11-06T00:00:00"/>
    <d v="2025-11-09T00:00:00"/>
    <s v="HTL"/>
    <x v="4"/>
    <s v="USD"/>
    <n v="2886.66"/>
    <n v="2482.5275999999999"/>
    <n v="2886.66"/>
    <n v="244.96"/>
    <n v="210.66560000000001"/>
    <n v="244.96"/>
    <s v="FOUR SEASONS HOTEL BANGKOK AT CHAO PHRAYA RIVER"/>
    <s v="Thailand"/>
    <x v="34"/>
    <x v="0"/>
    <n v="8.4859318381797652E-2"/>
  </r>
  <r>
    <x v="1"/>
    <x v="1"/>
    <n v="696"/>
    <x v="23"/>
    <n v="28934"/>
    <s v="TE CRUZALEGUI DIAZ WILLIANS EDUARDO"/>
    <d v="2025-11-02T00:00:00"/>
    <s v="0000-00-00"/>
    <s v="VLO"/>
    <x v="2"/>
    <s v="USD"/>
    <n v="947"/>
    <n v="814.42"/>
    <n v="947"/>
    <n v="0"/>
    <n v="0"/>
    <n v="0"/>
    <s v="F1S USA"/>
    <s v="United States"/>
    <x v="34"/>
    <x v="0"/>
    <n v="0"/>
  </r>
  <r>
    <x v="1"/>
    <x v="1"/>
    <n v="696"/>
    <x v="23"/>
    <n v="28934"/>
    <s v="TE LARA BLANCO NATALIA"/>
    <d v="2025-11-02T00:00:00"/>
    <s v="0000-00-00"/>
    <s v="VLO"/>
    <x v="2"/>
    <s v="USD"/>
    <n v="947"/>
    <n v="814.42"/>
    <n v="947"/>
    <n v="0"/>
    <n v="0"/>
    <n v="0"/>
    <s v="F1S USA"/>
    <s v="United States"/>
    <x v="34"/>
    <x v="0"/>
    <n v="0"/>
  </r>
  <r>
    <x v="1"/>
    <x v="1"/>
    <n v="696"/>
    <x v="23"/>
    <n v="28934"/>
    <s v="TE CRUZALEGUI DIAZ WILLIANS EDUARDO"/>
    <d v="2025-11-06T00:00:00"/>
    <s v="0000-00-00"/>
    <s v="VLO"/>
    <x v="2"/>
    <s v="USD"/>
    <n v="82.1"/>
    <n v="70.605999999999995"/>
    <n v="82.1"/>
    <n v="0"/>
    <n v="0"/>
    <n v="0"/>
    <s v="F1S USA"/>
    <s v="United States"/>
    <x v="34"/>
    <x v="0"/>
    <n v="0"/>
  </r>
  <r>
    <x v="1"/>
    <x v="1"/>
    <n v="696"/>
    <x v="23"/>
    <n v="28934"/>
    <s v="TE LARA BLANCO NATALIA"/>
    <d v="2025-11-06T00:00:00"/>
    <s v="0000-00-00"/>
    <s v="VLO"/>
    <x v="2"/>
    <s v="USD"/>
    <n v="82.1"/>
    <n v="70.605999999999995"/>
    <n v="82.1"/>
    <n v="0"/>
    <n v="0"/>
    <n v="0"/>
    <s v="F1S USA"/>
    <s v="United States"/>
    <x v="34"/>
    <x v="0"/>
    <n v="0"/>
  </r>
  <r>
    <x v="1"/>
    <x v="1"/>
    <n v="696"/>
    <x v="23"/>
    <n v="28934"/>
    <s v="TE CRUZALEGUI DIAZ WILLIANS EDUARDO"/>
    <d v="2025-11-09T00:00:00"/>
    <s v="0000-00-00"/>
    <s v="VLO"/>
    <x v="2"/>
    <s v="USD"/>
    <n v="4128.3"/>
    <n v="3550.3380000000002"/>
    <n v="4128.3"/>
    <n v="0"/>
    <n v="0"/>
    <n v="0"/>
    <s v="F1S USA"/>
    <s v="United States"/>
    <x v="17"/>
    <x v="0"/>
    <n v="0"/>
  </r>
  <r>
    <x v="1"/>
    <x v="1"/>
    <n v="696"/>
    <x v="23"/>
    <n v="28934"/>
    <s v="TE LARA BLANCO NATALIA"/>
    <d v="2025-11-09T00:00:00"/>
    <s v="0000-00-00"/>
    <s v="VLO"/>
    <x v="2"/>
    <s v="USD"/>
    <n v="4128.3"/>
    <n v="3550.3380000000002"/>
    <n v="4128.3"/>
    <n v="0"/>
    <n v="0"/>
    <n v="0"/>
    <s v="F1S USA"/>
    <s v="United States"/>
    <x v="17"/>
    <x v="0"/>
    <n v="0"/>
  </r>
  <r>
    <x v="1"/>
    <x v="1"/>
    <n v="696"/>
    <x v="23"/>
    <n v="0"/>
    <s v="FEE DE EMISION"/>
    <d v="2025-10-30T00:00:00"/>
    <d v="2025-11-09T00:00:00"/>
    <s v="HPS"/>
    <x v="1"/>
    <s v="USD"/>
    <n v="70"/>
    <n v="60.199999999999996"/>
    <n v="70"/>
    <n v="70"/>
    <n v="60.199999999999996"/>
    <n v="70"/>
    <s v="FEES"/>
    <n v="0"/>
    <x v="22"/>
    <x v="0"/>
    <n v="1"/>
  </r>
  <r>
    <x v="1"/>
    <x v="1"/>
    <n v="696"/>
    <x v="23"/>
    <n v="28539"/>
    <s v="TOURS &amp; TRASLADOS HONG KONG"/>
    <d v="2025-10-30T00:00:00"/>
    <d v="2025-11-02T00:00:00"/>
    <s v="HTL"/>
    <x v="4"/>
    <s v="USD"/>
    <n v="645"/>
    <n v="554.70000000000005"/>
    <n v="645"/>
    <n v="97"/>
    <n v="83.42"/>
    <n v="97"/>
    <s v="CHINA A LA CARTA"/>
    <s v="China"/>
    <x v="22"/>
    <x v="0"/>
    <n v="0.15038759689922482"/>
  </r>
  <r>
    <x v="1"/>
    <x v="1"/>
    <n v="696"/>
    <x v="23"/>
    <n v="28731"/>
    <s v="TOURS Y TRASLADOS BANGKOK"/>
    <d v="2025-11-06T00:00:00"/>
    <d v="2025-11-08T00:00:00"/>
    <s v="HTL"/>
    <x v="4"/>
    <s v="USD"/>
    <n v="930"/>
    <n v="799.8"/>
    <n v="930"/>
    <n v="140"/>
    <n v="120.39999999999999"/>
    <n v="140"/>
    <s v="ASIA EXOTICA"/>
    <s v="Thailand"/>
    <x v="34"/>
    <x v="0"/>
    <n v="0.15053763440860216"/>
  </r>
  <r>
    <x v="0"/>
    <x v="1"/>
    <n v="697"/>
    <x v="2"/>
    <n v="28934"/>
    <s v="TE BOTERO ZEA LINA BEATRIZ"/>
    <d v="2025-09-14T00:00:00"/>
    <s v="0000-00-00"/>
    <s v="VLO"/>
    <x v="2"/>
    <s v="USD"/>
    <n v="1130.9000000000001"/>
    <n v="972.57400000000007"/>
    <n v="1130.9000000000001"/>
    <n v="0"/>
    <n v="0"/>
    <n v="0"/>
    <s v="F1S USA"/>
    <s v="United States"/>
    <x v="51"/>
    <x v="0"/>
    <n v="0"/>
  </r>
  <r>
    <x v="0"/>
    <x v="1"/>
    <n v="697"/>
    <x v="2"/>
    <n v="0"/>
    <s v="Fee emision"/>
    <d v="2025-09-14T00:00:00"/>
    <d v="2025-09-14T00:00:00"/>
    <s v="HPS"/>
    <x v="1"/>
    <s v="USD"/>
    <n v="57.58"/>
    <n v="49.518799999999999"/>
    <n v="57.58"/>
    <n v="57.58"/>
    <n v="49.518799999999999"/>
    <n v="57.58"/>
    <s v="FEES"/>
    <n v="0"/>
    <x v="51"/>
    <x v="0"/>
    <n v="1"/>
  </r>
  <r>
    <x v="0"/>
    <x v="1"/>
    <n v="697"/>
    <x v="2"/>
    <n v="29070"/>
    <s v="Reserva Suite Mansarda - 3 noches"/>
    <d v="2025-10-07T00:00:00"/>
    <d v="2025-10-10T00:00:00"/>
    <s v="HTL"/>
    <x v="4"/>
    <s v="USD"/>
    <n v="1948"/>
    <n v="1675.28"/>
    <n v="1948"/>
    <n v="194.8"/>
    <n v="167.52800000000002"/>
    <n v="194.8"/>
    <s v="VMAISON BRERA MILANO"/>
    <s v="Italy"/>
    <x v="24"/>
    <x v="0"/>
    <n v="0.1"/>
  </r>
  <r>
    <x v="0"/>
    <x v="1"/>
    <n v="697"/>
    <x v="2"/>
    <n v="29070"/>
    <s v="Reserva Petit Suite - 3 noches"/>
    <d v="2025-10-07T00:00:00"/>
    <d v="2025-10-10T00:00:00"/>
    <s v="HTL"/>
    <x v="4"/>
    <s v="USD"/>
    <n v="1771"/>
    <n v="1523.06"/>
    <n v="1771"/>
    <n v="177.1"/>
    <n v="152.30599999999998"/>
    <n v="177.1"/>
    <s v="VMAISON BRERA MILANO"/>
    <s v="Italy"/>
    <x v="24"/>
    <x v="0"/>
    <n v="9.9999999999999992E-2"/>
  </r>
  <r>
    <x v="0"/>
    <x v="1"/>
    <n v="697"/>
    <x v="2"/>
    <n v="0"/>
    <s v="Comisión pago con tarjeta"/>
    <d v="2025-09-14T00:00:00"/>
    <d v="2025-10-10T00:00:00"/>
    <s v="HPS"/>
    <x v="1"/>
    <s v="USD"/>
    <n v="113.08"/>
    <n v="97.248800000000003"/>
    <n v="113.08"/>
    <n v="113.08"/>
    <n v="97.248800000000003"/>
    <n v="113.08"/>
    <s v="FEES"/>
    <n v="0"/>
    <x v="51"/>
    <x v="0"/>
    <n v="1"/>
  </r>
  <r>
    <x v="1"/>
    <x v="1"/>
    <n v="698"/>
    <x v="25"/>
    <n v="28894"/>
    <s v="CRUCERO EXPLORA I BARCELONA A ROMA CIVITAVECCHIA"/>
    <d v="2026-07-20T00:00:00"/>
    <d v="2026-07-27T00:00:00"/>
    <s v="CRC"/>
    <x v="8"/>
    <s v="USD"/>
    <n v="4878"/>
    <n v="4195.08"/>
    <n v="4878"/>
    <n v="0"/>
    <n v="0"/>
    <n v="0"/>
    <s v="Explora Journeys"/>
    <s v="Switzerland"/>
    <x v="8"/>
    <x v="1"/>
    <n v="0"/>
  </r>
  <r>
    <x v="1"/>
    <x v="1"/>
    <n v="699"/>
    <x v="22"/>
    <n v="25780"/>
    <s v="ROLZO 134822-R"/>
    <d v="2025-07-06T00:00:00"/>
    <d v="2025-07-07T00:00:00"/>
    <s v="TRF"/>
    <x v="5"/>
    <s v="USD"/>
    <n v="280"/>
    <n v="240.79999999999998"/>
    <n v="280"/>
    <n v="42"/>
    <n v="36.119999999999997"/>
    <n v="42"/>
    <s v="ROLZO"/>
    <s v="United Kingdom"/>
    <x v="20"/>
    <x v="0"/>
    <n v="0.15"/>
  </r>
  <r>
    <x v="1"/>
    <x v="1"/>
    <n v="699"/>
    <x v="22"/>
    <n v="25780"/>
    <s v="ROLZO 134824-R"/>
    <d v="2025-07-06T00:00:00"/>
    <d v="2025-07-07T00:00:00"/>
    <s v="TRF"/>
    <x v="5"/>
    <s v="USD"/>
    <n v="280"/>
    <n v="240.79999999999998"/>
    <n v="280"/>
    <n v="42"/>
    <n v="36.119999999999997"/>
    <n v="42"/>
    <s v="ROLZO"/>
    <s v="United Kingdom"/>
    <x v="20"/>
    <x v="0"/>
    <n v="0.15"/>
  </r>
  <r>
    <x v="1"/>
    <x v="1"/>
    <n v="699"/>
    <x v="22"/>
    <n v="25780"/>
    <s v="ROLZO 134824-R-MA"/>
    <d v="2025-07-06T00:00:00"/>
    <d v="2025-07-07T00:00:00"/>
    <s v="TRF"/>
    <x v="5"/>
    <s v="USD"/>
    <n v="480"/>
    <n v="412.8"/>
    <n v="480"/>
    <n v="72"/>
    <n v="61.92"/>
    <n v="72"/>
    <s v="ROLZO"/>
    <s v="United Kingdom"/>
    <x v="20"/>
    <x v="0"/>
    <n v="0.15"/>
  </r>
  <r>
    <x v="1"/>
    <x v="1"/>
    <n v="699"/>
    <x v="22"/>
    <n v="25780"/>
    <s v="ROLZO 134823-R"/>
    <d v="2025-06-15T00:00:00"/>
    <d v="2025-06-15T00:00:00"/>
    <s v="TRF"/>
    <x v="5"/>
    <s v="USD"/>
    <n v="280"/>
    <n v="240.79999999999998"/>
    <n v="280"/>
    <n v="42"/>
    <n v="36.119999999999997"/>
    <n v="42"/>
    <s v="ROLZO"/>
    <s v="United Kingdom"/>
    <x v="33"/>
    <x v="0"/>
    <n v="0.15"/>
  </r>
  <r>
    <x v="1"/>
    <x v="1"/>
    <n v="699"/>
    <x v="22"/>
    <n v="25780"/>
    <s v="ROLZO 136629-R"/>
    <d v="2025-06-11T00:00:00"/>
    <d v="2025-06-11T00:00:00"/>
    <s v="TRF"/>
    <x v="5"/>
    <s v="USD"/>
    <n v="225"/>
    <n v="193.5"/>
    <n v="225"/>
    <n v="33.75"/>
    <n v="29.024999999999999"/>
    <n v="33.75"/>
    <s v="ROLZO"/>
    <s v="United Kingdom"/>
    <x v="15"/>
    <x v="0"/>
    <n v="0.15"/>
  </r>
  <r>
    <x v="1"/>
    <x v="1"/>
    <n v="699"/>
    <x v="22"/>
    <n v="25780"/>
    <s v="ROLZO 134821-R"/>
    <d v="2025-06-11T00:00:00"/>
    <d v="2025-06-11T00:00:00"/>
    <s v="TRF"/>
    <x v="5"/>
    <s v="USD"/>
    <n v="280"/>
    <n v="240.79999999999998"/>
    <n v="280"/>
    <n v="42"/>
    <n v="36.119999999999997"/>
    <n v="42"/>
    <s v="ROLZO"/>
    <s v="United Kingdom"/>
    <x v="15"/>
    <x v="0"/>
    <n v="0.15"/>
  </r>
  <r>
    <x v="1"/>
    <x v="1"/>
    <n v="700"/>
    <x v="22"/>
    <n v="25780"/>
    <s v="ROLZO 143627-R"/>
    <d v="2025-07-06T00:00:00"/>
    <d v="2025-07-06T00:00:00"/>
    <s v="TRF"/>
    <x v="5"/>
    <s v="USD"/>
    <n v="260"/>
    <n v="223.6"/>
    <n v="260"/>
    <n v="39"/>
    <n v="33.54"/>
    <n v="39"/>
    <s v="ROLZO"/>
    <s v="United Kingdom"/>
    <x v="20"/>
    <x v="0"/>
    <n v="0.15"/>
  </r>
  <r>
    <x v="1"/>
    <x v="1"/>
    <n v="701"/>
    <x v="22"/>
    <n v="29023"/>
    <s v="THE DYLAN AMSTERDAM"/>
    <d v="2025-08-16T00:00:00"/>
    <d v="2025-08-20T00:00:00"/>
    <s v="HTL"/>
    <x v="4"/>
    <s v="USD"/>
    <n v="3915"/>
    <n v="3366.9"/>
    <n v="3915"/>
    <n v="544.02"/>
    <n v="467.85719999999998"/>
    <n v="544.02"/>
    <s v="THE DYLAN"/>
    <s v="Netherlands"/>
    <x v="53"/>
    <x v="0"/>
    <n v="0.13895785440613026"/>
  </r>
  <r>
    <x v="1"/>
    <x v="1"/>
    <n v="702"/>
    <x v="22"/>
    <n v="34441"/>
    <s v="WYNDHAM COSTA DEL SOL"/>
    <d v="2025-11-01T00:00:00"/>
    <d v="2025-11-02T00:00:00"/>
    <s v="HTL"/>
    <x v="4"/>
    <s v="USD"/>
    <n v="248.32"/>
    <n v="213.55519999999999"/>
    <n v="248.32"/>
    <n v="24.83"/>
    <n v="21.3538"/>
    <n v="24.83"/>
    <s v="THE RITZ CARLTON SANTIAGO"/>
    <s v="Chile"/>
    <x v="22"/>
    <x v="0"/>
    <n v="9.9991945876288651E-2"/>
  </r>
  <r>
    <x v="1"/>
    <x v="1"/>
    <n v="702"/>
    <x v="22"/>
    <n v="34441"/>
    <s v="THE RITZ CARLTON SANTIAGO"/>
    <d v="2025-11-01T00:00:00"/>
    <d v="2025-11-02T00:00:00"/>
    <s v="HTL"/>
    <x v="4"/>
    <s v="USD"/>
    <n v="273.92"/>
    <n v="235.5712"/>
    <n v="273.92"/>
    <n v="27.39"/>
    <n v="23.555399999999999"/>
    <n v="27.39"/>
    <s v="THE RITZ CARLTON SANTIAGO"/>
    <s v="Chile"/>
    <x v="22"/>
    <x v="0"/>
    <n v="9.9992698598130841E-2"/>
  </r>
  <r>
    <x v="1"/>
    <x v="1"/>
    <n v="702"/>
    <x v="22"/>
    <n v="34441"/>
    <s v="THE RITZ CARLTON SANTIAGO"/>
    <d v="2025-11-01T00:00:00"/>
    <d v="2025-11-02T00:00:00"/>
    <s v="HTL"/>
    <x v="4"/>
    <s v="USD"/>
    <n v="273.92"/>
    <n v="235.5712"/>
    <n v="273.92"/>
    <n v="27.39"/>
    <n v="23.555399999999999"/>
    <n v="27.39"/>
    <s v="THE RITZ CARLTON SANTIAGO"/>
    <s v="Chile"/>
    <x v="22"/>
    <x v="0"/>
    <n v="9.9992698598130841E-2"/>
  </r>
  <r>
    <x v="0"/>
    <x v="1"/>
    <n v="703"/>
    <x v="0"/>
    <n v="29905"/>
    <s v="Itinerario Nueva Zelanda &amp; Australia"/>
    <d v="2026-05-26T00:00:00"/>
    <d v="2026-06-18T00:00:00"/>
    <s v="PKT"/>
    <x v="0"/>
    <s v="USD"/>
    <n v="59086.22"/>
    <n v="50814.1492"/>
    <n v="59086.22"/>
    <n v="8939.77"/>
    <n v="7688.2022000000006"/>
    <n v="8939.77"/>
    <s v="ABERCROMBIE AND KENT AUSTRALIA"/>
    <s v="Australia"/>
    <x v="13"/>
    <x v="1"/>
    <n v="0.15130042165499841"/>
  </r>
  <r>
    <x v="0"/>
    <x v="1"/>
    <n v="703"/>
    <x v="0"/>
    <n v="28934"/>
    <s v="MINVIELLE DIAZ FERNANDA"/>
    <d v="2026-05-19T00:00:00"/>
    <d v="2026-06-14T00:00:00"/>
    <s v="VLO"/>
    <x v="2"/>
    <s v="USD"/>
    <n v="6998.43"/>
    <n v="6018.6498000000001"/>
    <n v="6998.43"/>
    <n v="266.88"/>
    <n v="229.51679999999999"/>
    <n v="266.88"/>
    <s v="F1S USA"/>
    <s v="United States"/>
    <x v="7"/>
    <x v="1"/>
    <n v="3.8134267257084804E-2"/>
  </r>
  <r>
    <x v="0"/>
    <x v="1"/>
    <n v="703"/>
    <x v="0"/>
    <n v="28934"/>
    <s v="SALOMON PEREZ ELIAS"/>
    <d v="2026-05-19T00:00:00"/>
    <d v="2026-06-14T00:00:00"/>
    <s v="VLO"/>
    <x v="2"/>
    <s v="USD"/>
    <n v="6998.43"/>
    <n v="6018.6498000000001"/>
    <n v="6998.43"/>
    <n v="266.88"/>
    <n v="229.51679999999999"/>
    <n v="266.88"/>
    <s v="F1S USA"/>
    <s v="United States"/>
    <x v="7"/>
    <x v="1"/>
    <n v="3.8134267257084804E-2"/>
  </r>
  <r>
    <x v="0"/>
    <x v="1"/>
    <n v="703"/>
    <x v="0"/>
    <n v="0"/>
    <s v="Fee emison"/>
    <d v="2026-05-19T00:00:00"/>
    <d v="2026-06-18T00:00:00"/>
    <s v="HPS"/>
    <x v="1"/>
    <s v="USD"/>
    <n v="130"/>
    <n v="111.8"/>
    <n v="130"/>
    <n v="130"/>
    <n v="111.8"/>
    <n v="130"/>
    <s v="FEES"/>
    <n v="0"/>
    <x v="7"/>
    <x v="1"/>
    <n v="1"/>
  </r>
  <r>
    <x v="0"/>
    <x v="1"/>
    <n v="703"/>
    <x v="0"/>
    <n v="31588"/>
    <s v="Itinerario Polinesia Francesa"/>
    <d v="2026-05-20T00:00:00"/>
    <d v="2026-05-25T00:00:00"/>
    <s v="PKT"/>
    <x v="0"/>
    <s v="USD"/>
    <n v="56774.78"/>
    <n v="48826.310799999999"/>
    <n v="56774.78"/>
    <n v="6589.35"/>
    <n v="5666.8410000000003"/>
    <n v="6589.35"/>
    <s v="TAHITI ISLANDS TRAVEL"/>
    <s v="Tahiti, French Polynesia"/>
    <x v="7"/>
    <x v="1"/>
    <n v="0.116061215913122"/>
  </r>
  <r>
    <x v="1"/>
    <x v="1"/>
    <n v="704"/>
    <x v="39"/>
    <n v="30699"/>
    <s v="Hospedaje Trois Rois Basel"/>
    <d v="2025-08-07T00:00:00"/>
    <d v="2025-08-10T00:00:00"/>
    <s v="HTL"/>
    <x v="4"/>
    <s v="USD"/>
    <n v="4815.47"/>
    <n v="4141.3042000000005"/>
    <n v="4815.47"/>
    <n v="209.76"/>
    <n v="180.39359999999999"/>
    <n v="209.76"/>
    <s v="GRAND HOTEL LES TROIS ROIS"/>
    <s v="Switzerland"/>
    <x v="45"/>
    <x v="0"/>
    <n v="4.3559611003702647E-2"/>
  </r>
  <r>
    <x v="1"/>
    <x v="1"/>
    <n v="704"/>
    <x v="39"/>
    <n v="30699"/>
    <s v="Hospedaje Les Trois Rois"/>
    <d v="2025-08-07T00:00:00"/>
    <d v="2025-08-10T00:00:00"/>
    <s v="HTL"/>
    <x v="4"/>
    <s v="USD"/>
    <n v="4815.47"/>
    <n v="4141.3042000000005"/>
    <n v="4815.47"/>
    <n v="209.76"/>
    <n v="180.39359999999999"/>
    <n v="209.76"/>
    <s v="GRAND HOTEL LES TROIS ROIS"/>
    <s v="Switzerland"/>
    <x v="45"/>
    <x v="0"/>
    <n v="4.3559611003702647E-2"/>
  </r>
  <r>
    <x v="1"/>
    <x v="1"/>
    <n v="704"/>
    <x v="39"/>
    <n v="25780"/>
    <s v="Traslado Rolzo"/>
    <d v="2025-08-10T00:00:00"/>
    <d v="2025-08-10T00:00:00"/>
    <s v="TRF"/>
    <x v="5"/>
    <s v="USD"/>
    <n v="195"/>
    <n v="167.7"/>
    <n v="195"/>
    <n v="35.979999999999997"/>
    <n v="30.942799999999998"/>
    <n v="35.979999999999997"/>
    <s v="ROLZO"/>
    <s v="United Kingdom"/>
    <x v="53"/>
    <x v="0"/>
    <n v="0.1845128205128205"/>
  </r>
  <r>
    <x v="2"/>
    <x v="1"/>
    <n v="705"/>
    <x v="17"/>
    <n v="31064"/>
    <s v="Hospedaje"/>
    <d v="2025-04-08T00:00:00"/>
    <d v="2025-04-16T00:00:00"/>
    <s v="HTL"/>
    <x v="4"/>
    <s v="USD"/>
    <n v="5681.1"/>
    <n v="4885.7460000000001"/>
    <n v="5681.1"/>
    <n v="568.11"/>
    <n v="488.57460000000003"/>
    <n v="568.11"/>
    <s v="GRAND HOTEL SON NET"/>
    <s v="Spain"/>
    <x v="38"/>
    <x v="0"/>
    <n v="9.9999999999999992E-2"/>
  </r>
  <r>
    <x v="2"/>
    <x v="1"/>
    <n v="705"/>
    <x v="17"/>
    <n v="31064"/>
    <s v="Hospedaje"/>
    <d v="2025-04-08T00:00:00"/>
    <d v="2025-04-16T00:00:00"/>
    <s v="HTL"/>
    <x v="4"/>
    <s v="USD"/>
    <n v="5681.1"/>
    <n v="4885.7460000000001"/>
    <n v="5681.1"/>
    <n v="568.11"/>
    <n v="488.57460000000003"/>
    <n v="568.11"/>
    <s v="GRAND HOTEL SON NET"/>
    <s v="Spain"/>
    <x v="38"/>
    <x v="0"/>
    <n v="9.9999999999999992E-2"/>
  </r>
  <r>
    <x v="1"/>
    <x v="1"/>
    <n v="706"/>
    <x v="16"/>
    <n v="27301"/>
    <s v="Vuelo MEX-CDG-MEX/Denise Dryjansky"/>
    <d v="2025-10-20T00:00:00"/>
    <d v="2025-10-28T00:00:00"/>
    <s v="VLO"/>
    <x v="2"/>
    <s v="USD"/>
    <n v="5096.6099999999997"/>
    <n v="4383.0845999999992"/>
    <n v="5096.6099999999997"/>
    <n v="0"/>
    <n v="0"/>
    <n v="0"/>
    <s v="TURISMO EX MAR, S.A. DE C.V."/>
    <s v="Mexico"/>
    <x v="21"/>
    <x v="0"/>
    <n v="0"/>
  </r>
  <r>
    <x v="1"/>
    <x v="1"/>
    <n v="706"/>
    <x v="16"/>
    <n v="27301"/>
    <s v="Vuelo MEX-CDG-MEX/Alan Kam"/>
    <d v="2025-10-20T00:00:00"/>
    <d v="2025-10-28T00:00:00"/>
    <s v="VLO"/>
    <x v="2"/>
    <s v="USD"/>
    <n v="5096.6000000000004"/>
    <n v="4383.076"/>
    <n v="5096.6000000000004"/>
    <n v="0"/>
    <n v="0"/>
    <n v="0"/>
    <s v="TURISMO EX MAR, S.A. DE C.V."/>
    <s v="Mexico"/>
    <x v="21"/>
    <x v="0"/>
    <n v="0"/>
  </r>
  <r>
    <x v="1"/>
    <x v="1"/>
    <n v="706"/>
    <x v="16"/>
    <n v="0"/>
    <s v="Fee de emisión"/>
    <d v="2025-10-20T00:00:00"/>
    <d v="2025-10-28T00:00:00"/>
    <s v="HPS"/>
    <x v="1"/>
    <s v="USD"/>
    <n v="100"/>
    <n v="86"/>
    <n v="100"/>
    <n v="100"/>
    <n v="86"/>
    <n v="100"/>
    <s v="FEES"/>
    <n v="0"/>
    <x v="21"/>
    <x v="0"/>
    <n v="1"/>
  </r>
  <r>
    <x v="1"/>
    <x v="1"/>
    <n v="706"/>
    <x v="16"/>
    <n v="31636"/>
    <s v="Hospedaje Paris"/>
    <d v="2025-10-20T00:00:00"/>
    <d v="2025-10-28T00:00:00"/>
    <s v="HTL"/>
    <x v="4"/>
    <s v="USD"/>
    <n v="8591.4500000000007"/>
    <n v="7388.6470000000008"/>
    <n v="8591.4500000000007"/>
    <n v="0"/>
    <n v="0"/>
    <n v="0"/>
    <s v="MAISON DELANO PARIS"/>
    <s v="France"/>
    <x v="21"/>
    <x v="0"/>
    <n v="0"/>
  </r>
  <r>
    <x v="1"/>
    <x v="1"/>
    <n v="706"/>
    <x v="16"/>
    <n v="27301"/>
    <s v="CDG-VCE-CDG/Denise Dryjansky"/>
    <d v="2025-10-20T00:00:00"/>
    <d v="2025-10-28T00:00:00"/>
    <s v="VLO"/>
    <x v="2"/>
    <s v="USD"/>
    <n v="1262.67"/>
    <n v="1085.8962000000001"/>
    <n v="1262.67"/>
    <n v="0"/>
    <n v="0"/>
    <n v="0"/>
    <s v="TURISMO EX MAR, S.A. DE C.V."/>
    <s v="Mexico"/>
    <x v="21"/>
    <x v="0"/>
    <n v="0"/>
  </r>
  <r>
    <x v="1"/>
    <x v="1"/>
    <n v="706"/>
    <x v="16"/>
    <n v="27301"/>
    <s v="CDG-VCE-CDG/Alan Kam"/>
    <d v="2025-10-20T00:00:00"/>
    <d v="2025-10-28T00:00:00"/>
    <s v="VLO"/>
    <x v="2"/>
    <s v="USD"/>
    <n v="1262.6600000000001"/>
    <n v="1085.8876"/>
    <n v="1262.6600000000001"/>
    <n v="0"/>
    <n v="0"/>
    <n v="0"/>
    <s v="TURISMO EX MAR, S.A. DE C.V."/>
    <s v="Mexico"/>
    <x v="21"/>
    <x v="0"/>
    <n v="0"/>
  </r>
  <r>
    <x v="1"/>
    <x v="1"/>
    <n v="706"/>
    <x v="16"/>
    <n v="0"/>
    <s v="Fee de emisión EBTDFO"/>
    <d v="2025-10-20T00:00:00"/>
    <d v="2025-10-28T00:00:00"/>
    <s v="HPS"/>
    <x v="1"/>
    <s v="USD"/>
    <n v="100"/>
    <n v="86"/>
    <n v="100"/>
    <n v="100"/>
    <n v="86"/>
    <n v="100"/>
    <s v="FEES"/>
    <n v="0"/>
    <x v="21"/>
    <x v="0"/>
    <n v="1"/>
  </r>
  <r>
    <x v="1"/>
    <x v="1"/>
    <n v="706"/>
    <x v="16"/>
    <n v="27586"/>
    <s v="Hospedaje"/>
    <d v="2025-10-20T00:00:00"/>
    <d v="2025-10-28T00:00:00"/>
    <s v="HTL"/>
    <x v="4"/>
    <s v="USD"/>
    <n v="10334.1"/>
    <n v="8887.3260000000009"/>
    <n v="10334.1"/>
    <n v="1033.4100000000001"/>
    <n v="888.73260000000005"/>
    <n v="1033.4100000000001"/>
    <s v="Q Hotels"/>
    <s v="United Kingdom"/>
    <x v="21"/>
    <x v="0"/>
    <n v="0.1"/>
  </r>
  <r>
    <x v="1"/>
    <x v="1"/>
    <n v="707"/>
    <x v="30"/>
    <n v="31062"/>
    <s v="Estadia en Austria"/>
    <d v="2026-01-12T00:00:00"/>
    <d v="2026-01-16T00:00:00"/>
    <s v="HTL"/>
    <x v="4"/>
    <s v="USD"/>
    <n v="9898"/>
    <n v="8512.2800000000007"/>
    <n v="9898"/>
    <n v="863"/>
    <n v="742.18"/>
    <n v="863"/>
    <s v="HOTEL ALMHOF SCHNEIDER"/>
    <s v="Austria"/>
    <x v="29"/>
    <x v="1"/>
    <n v="8.7189331178015764E-2"/>
  </r>
  <r>
    <x v="1"/>
    <x v="1"/>
    <n v="707"/>
    <x v="30"/>
    <n v="30694"/>
    <s v="Estadia Dolomitas"/>
    <d v="2026-01-16T00:00:00"/>
    <d v="2026-01-20T00:00:00"/>
    <s v="HTL"/>
    <x v="4"/>
    <s v="USD"/>
    <n v="13614"/>
    <n v="11708.039999999999"/>
    <n v="13614"/>
    <n v="2042.1"/>
    <n v="1756.2059999999999"/>
    <n v="2042.1"/>
    <s v="AMAN ROSA ALPINA"/>
    <s v="Italy"/>
    <x v="29"/>
    <x v="1"/>
    <n v="0.15"/>
  </r>
  <r>
    <x v="1"/>
    <x v="1"/>
    <n v="707"/>
    <x v="30"/>
    <n v="24242"/>
    <s v="Estadia en Venecia"/>
    <d v="2026-01-20T00:00:00"/>
    <d v="2026-01-22T00:00:00"/>
    <s v="HTL"/>
    <x v="4"/>
    <s v="USD"/>
    <n v="3539.89"/>
    <n v="3044.3053999999997"/>
    <n v="3539.89"/>
    <n v="353.99"/>
    <n v="304.4314"/>
    <n v="353.99"/>
    <s v="THE GRITTI PALACE"/>
    <s v="Italy"/>
    <x v="48"/>
    <x v="1"/>
    <n v="0.1000002824946538"/>
  </r>
  <r>
    <x v="1"/>
    <x v="1"/>
    <n v="707"/>
    <x v="30"/>
    <n v="25364"/>
    <s v="Estadia en Paris"/>
    <d v="2026-01-11T00:00:00"/>
    <d v="2026-01-12T00:00:00"/>
    <s v="HTL"/>
    <x v="4"/>
    <s v="USD"/>
    <n v="2486.21"/>
    <n v="2138.1406000000002"/>
    <n v="2486.21"/>
    <n v="248.62"/>
    <n v="213.81319999999999"/>
    <n v="248.62"/>
    <s v="THE RITZ CARLTON NIKKO"/>
    <s v="Japan"/>
    <x v="29"/>
    <x v="1"/>
    <n v="9.9999597781361999E-2"/>
  </r>
  <r>
    <x v="1"/>
    <x v="1"/>
    <n v="707"/>
    <x v="30"/>
    <n v="25364"/>
    <s v="Estadia Paris"/>
    <d v="2026-01-22T00:00:00"/>
    <d v="2026-01-24T00:00:00"/>
    <s v="HTL"/>
    <x v="4"/>
    <s v="USD"/>
    <n v="8287.3700000000008"/>
    <n v="7127.1382000000003"/>
    <n v="8287.3700000000008"/>
    <n v="828.74"/>
    <n v="712.71640000000002"/>
    <n v="828.74"/>
    <s v="THE RITZ CARLTON NIKKO"/>
    <s v="Japan"/>
    <x v="48"/>
    <x v="1"/>
    <n v="0.1000003619966286"/>
  </r>
  <r>
    <x v="1"/>
    <x v="1"/>
    <n v="707"/>
    <x v="30"/>
    <n v="34222"/>
    <s v="Helicoptero de Lech a Dolomitas"/>
    <d v="2026-01-16T00:00:00"/>
    <d v="2026-01-16T00:00:00"/>
    <s v="TRF"/>
    <x v="5"/>
    <s v="USD"/>
    <n v="5287"/>
    <n v="4546.82"/>
    <n v="5287"/>
    <n v="469.95"/>
    <n v="404.15699999999998"/>
    <n v="469.95"/>
    <s v="SennAir"/>
    <s v="Italy"/>
    <x v="29"/>
    <x v="1"/>
    <n v="8.8887838093436727E-2"/>
  </r>
  <r>
    <x v="1"/>
    <x v="1"/>
    <n v="707"/>
    <x v="30"/>
    <n v="34333"/>
    <s v="Viaje en helicoptero+bote de Aman Rosa Alpina a Gritti Palace Venice"/>
    <d v="2026-01-20T00:00:00"/>
    <d v="2026-01-20T00:00:00"/>
    <s v="TRF"/>
    <x v="5"/>
    <s v="USD"/>
    <n v="5031.51"/>
    <n v="4327.0986000000003"/>
    <n v="5031.51"/>
    <n v="458.48"/>
    <n v="394.2928"/>
    <n v="458.48"/>
    <s v="Venicejets"/>
    <s v="Italy"/>
    <x v="48"/>
    <x v="1"/>
    <n v="9.1121750726918957E-2"/>
  </r>
  <r>
    <x v="1"/>
    <x v="1"/>
    <n v="707"/>
    <x v="30"/>
    <n v="25780"/>
    <s v="Traslado privado del Aeropuerto de Zurich al Hotel Almhof Schneider"/>
    <d v="2026-01-12T00:00:00"/>
    <d v="2026-01-12T00:00:00"/>
    <s v="TRF"/>
    <x v="5"/>
    <s v="USD"/>
    <n v="1417.02"/>
    <n v="1218.6371999999999"/>
    <n v="1417.02"/>
    <n v="212.55"/>
    <n v="182.79300000000001"/>
    <n v="212.55"/>
    <s v="ROLZO"/>
    <s v="United Kingdom"/>
    <x v="29"/>
    <x v="1"/>
    <n v="0.14999788288097557"/>
  </r>
  <r>
    <x v="1"/>
    <x v="1"/>
    <n v="707"/>
    <x v="30"/>
    <n v="25780"/>
    <s v="Traslado privado del hotel Gritti Palace Venecia al Aeropuerto de Venecia"/>
    <d v="2026-01-22T00:00:00"/>
    <d v="2026-01-22T00:00:00"/>
    <s v="TRF"/>
    <x v="5"/>
    <s v="USD"/>
    <n v="442.81"/>
    <n v="380.81659999999999"/>
    <n v="442.81"/>
    <n v="66.42"/>
    <n v="57.121200000000002"/>
    <n v="66.42"/>
    <s v="ROLZO"/>
    <s v="United Kingdom"/>
    <x v="48"/>
    <x v="1"/>
    <n v="0.1499966125426255"/>
  </r>
  <r>
    <x v="1"/>
    <x v="1"/>
    <n v="708"/>
    <x v="39"/>
    <n v="26070"/>
    <s v="Hospedaje Four Seasons Seul"/>
    <d v="2026-01-24T00:00:00"/>
    <d v="2026-01-28T00:00:00"/>
    <s v="HTL"/>
    <x v="4"/>
    <s v="USD"/>
    <n v="1986.98"/>
    <n v="1708.8027999999999"/>
    <n v="1986.98"/>
    <n v="180.64"/>
    <n v="155.35039999999998"/>
    <n v="180.64"/>
    <s v="FOUR SEASONS HOTEL SEOUL"/>
    <s v="South Korea"/>
    <x v="48"/>
    <x v="1"/>
    <n v="9.0911836052703088E-2"/>
  </r>
  <r>
    <x v="1"/>
    <x v="1"/>
    <n v="709"/>
    <x v="20"/>
    <n v="28497"/>
    <s v="HOTEL FOUR SEASONS DES BERGUES"/>
    <d v="2025-07-27T00:00:00"/>
    <d v="2025-07-28T00:00:00"/>
    <s v="HTL"/>
    <x v="4"/>
    <s v="CHF"/>
    <n v="3780"/>
    <n v="4044.6000000000004"/>
    <n v="4725"/>
    <n v="351.93"/>
    <n v="376.56510000000003"/>
    <n v="439.91250000000002"/>
    <s v="FOUR SEASONS HOTEL DES BERGUES"/>
    <s v="Switzerland"/>
    <x v="9"/>
    <x v="0"/>
    <n v="9.3103174603174604E-2"/>
  </r>
  <r>
    <x v="0"/>
    <x v="1"/>
    <n v="710"/>
    <x v="2"/>
    <n v="23525"/>
    <s v="Reserva 6 noches - Habitación superior - Desayuno incl."/>
    <d v="2025-09-23T00:00:00"/>
    <d v="2025-09-29T00:00:00"/>
    <s v="HTL"/>
    <x v="4"/>
    <s v="EUR"/>
    <n v="5625"/>
    <n v="5625"/>
    <n v="6525"/>
    <n v="613.63"/>
    <n v="613.63"/>
    <n v="711.81079999999997"/>
    <s v="CHATEAU VOLTAIRE PARIS"/>
    <s v="France"/>
    <x v="26"/>
    <x v="0"/>
    <n v="0.10908977777777777"/>
  </r>
  <r>
    <x v="0"/>
    <x v="1"/>
    <n v="710"/>
    <x v="2"/>
    <n v="25780"/>
    <s v="Traslado ORY-Hotel"/>
    <d v="2025-09-19T00:00:00"/>
    <d v="2025-09-19T00:00:00"/>
    <s v="TRF"/>
    <x v="5"/>
    <s v="EUR"/>
    <n v="200"/>
    <n v="200"/>
    <n v="231.99999999999997"/>
    <n v="30"/>
    <n v="30"/>
    <n v="34.799999999999997"/>
    <s v="ROLZO"/>
    <s v="United Kingdom"/>
    <x v="51"/>
    <x v="0"/>
    <n v="0.15"/>
  </r>
  <r>
    <x v="0"/>
    <x v="1"/>
    <n v="710"/>
    <x v="2"/>
    <n v="25780"/>
    <s v="Traslado ORY-Hotel"/>
    <d v="2025-09-24T00:00:00"/>
    <d v="2025-09-24T00:00:00"/>
    <s v="TRF"/>
    <x v="5"/>
    <s v="EUR"/>
    <n v="170"/>
    <n v="170"/>
    <n v="197.2"/>
    <n v="0"/>
    <n v="0"/>
    <n v="0"/>
    <s v="ROLZO"/>
    <s v="United Kingdom"/>
    <x v="26"/>
    <x v="0"/>
    <n v="0"/>
  </r>
  <r>
    <x v="0"/>
    <x v="1"/>
    <n v="710"/>
    <x v="2"/>
    <n v="25780"/>
    <s v="Traslado Hotel-ORY"/>
    <d v="2025-09-29T00:00:00"/>
    <d v="2025-09-29T00:00:00"/>
    <s v="TRF"/>
    <x v="5"/>
    <s v="EUR"/>
    <n v="200"/>
    <n v="200"/>
    <n v="231.99999999999997"/>
    <n v="30"/>
    <n v="30"/>
    <n v="34.799999999999997"/>
    <s v="ROLZO"/>
    <s v="United Kingdom"/>
    <x v="23"/>
    <x v="0"/>
    <n v="0.15"/>
  </r>
  <r>
    <x v="0"/>
    <x v="1"/>
    <n v="710"/>
    <x v="2"/>
    <n v="0"/>
    <s v="Traslado Hotel que absorbe Gannet a solicitud de Martin Benedetti"/>
    <d v="2025-09-19T00:00:00"/>
    <d v="2025-09-29T00:00:00"/>
    <s v="DES"/>
    <x v="9"/>
    <s v="EUR"/>
    <n v="-170"/>
    <n v="-170"/>
    <n v="-197.2"/>
    <n v="-170"/>
    <n v="-170"/>
    <n v="-197.2"/>
    <s v="FEES"/>
    <n v="0"/>
    <x v="51"/>
    <x v="0"/>
    <n v="1"/>
  </r>
  <r>
    <x v="0"/>
    <x v="1"/>
    <n v="711"/>
    <x v="4"/>
    <n v="31082"/>
    <s v="Estancia fin de semana Finca Cortesin"/>
    <d v="2025-09-19T00:00:00"/>
    <d v="2025-09-21T00:00:00"/>
    <s v="HTL"/>
    <x v="4"/>
    <s v="EUR"/>
    <n v="5286"/>
    <n v="5286"/>
    <n v="6131.7599999999993"/>
    <n v="451.71"/>
    <n v="451.71"/>
    <n v="523.98359999999991"/>
    <s v="FINCA CORTESIN"/>
    <s v="Spain"/>
    <x v="51"/>
    <x v="0"/>
    <n v="8.5454029511918272E-2"/>
  </r>
  <r>
    <x v="0"/>
    <x v="1"/>
    <n v="711"/>
    <x v="4"/>
    <n v="28934"/>
    <s v="TE HENKEL MIGUEL EDUARDO"/>
    <d v="2025-09-19T00:00:00"/>
    <s v="0000-00-00"/>
    <s v="VLO"/>
    <x v="2"/>
    <s v="EUR"/>
    <n v="191.3"/>
    <n v="191.3"/>
    <n v="221.90799999999999"/>
    <n v="0"/>
    <n v="0"/>
    <n v="0"/>
    <s v="F1S USA"/>
    <s v="United States"/>
    <x v="51"/>
    <x v="0"/>
    <n v="0"/>
  </r>
  <r>
    <x v="0"/>
    <x v="1"/>
    <n v="711"/>
    <x v="4"/>
    <n v="28934"/>
    <s v="TE HENKEL MIGUEL MARINETTE"/>
    <d v="2025-09-19T00:00:00"/>
    <s v="0000-00-00"/>
    <s v="VLO"/>
    <x v="2"/>
    <s v="EUR"/>
    <n v="191.3"/>
    <n v="191.3"/>
    <n v="221.90799999999999"/>
    <n v="0"/>
    <n v="0"/>
    <n v="0"/>
    <s v="F1S USA"/>
    <s v="United States"/>
    <x v="51"/>
    <x v="0"/>
    <n v="0"/>
  </r>
  <r>
    <x v="0"/>
    <x v="1"/>
    <n v="711"/>
    <x v="4"/>
    <n v="28934"/>
    <s v="TE HENKEL ROJAS EDUARDO"/>
    <d v="2025-09-19T00:00:00"/>
    <s v="0000-00-00"/>
    <s v="VLO"/>
    <x v="2"/>
    <s v="EUR"/>
    <n v="191.3"/>
    <n v="191.3"/>
    <n v="221.90799999999999"/>
    <n v="0"/>
    <n v="0"/>
    <n v="0"/>
    <s v="F1S USA"/>
    <s v="United States"/>
    <x v="51"/>
    <x v="0"/>
    <n v="0"/>
  </r>
  <r>
    <x v="0"/>
    <x v="1"/>
    <n v="711"/>
    <x v="4"/>
    <n v="28934"/>
    <s v="TE MIGUEL CHECA MARINETTE"/>
    <d v="2025-09-19T00:00:00"/>
    <s v="0000-00-00"/>
    <s v="VLO"/>
    <x v="2"/>
    <s v="EUR"/>
    <n v="191.3"/>
    <n v="191.3"/>
    <n v="221.90799999999999"/>
    <n v="0"/>
    <n v="0"/>
    <n v="0"/>
    <s v="F1S USA"/>
    <s v="United States"/>
    <x v="51"/>
    <x v="0"/>
    <n v="0"/>
  </r>
  <r>
    <x v="0"/>
    <x v="1"/>
    <n v="711"/>
    <x v="4"/>
    <n v="28934"/>
    <s v="TE HENKEL MIGUEL JUAN PABLO"/>
    <d v="2025-09-19T00:00:00"/>
    <s v="0000-00-00"/>
    <s v="VLO"/>
    <x v="2"/>
    <s v="EUR"/>
    <n v="137.08000000000001"/>
    <n v="137.08000000000001"/>
    <n v="159.0128"/>
    <n v="0"/>
    <n v="0"/>
    <n v="0"/>
    <s v="F1S USA"/>
    <s v="United States"/>
    <x v="51"/>
    <x v="0"/>
    <n v="0"/>
  </r>
  <r>
    <x v="0"/>
    <x v="1"/>
    <n v="711"/>
    <x v="4"/>
    <n v="28934"/>
    <s v="TE HENKEL MIGUEL RODRIGO"/>
    <d v="2025-09-19T00:00:00"/>
    <s v="0000-00-00"/>
    <s v="VLO"/>
    <x v="2"/>
    <s v="EUR"/>
    <n v="137.08000000000001"/>
    <n v="137.08000000000001"/>
    <n v="159.0128"/>
    <n v="0"/>
    <n v="0"/>
    <n v="0"/>
    <s v="F1S USA"/>
    <s v="United States"/>
    <x v="51"/>
    <x v="0"/>
    <n v="0"/>
  </r>
  <r>
    <x v="0"/>
    <x v="1"/>
    <n v="711"/>
    <x v="4"/>
    <n v="28934"/>
    <s v="TE HENKEL MIGUEL EDUARDO"/>
    <d v="2025-09-21T00:00:00"/>
    <s v="0000-00-00"/>
    <s v="VLO"/>
    <x v="2"/>
    <s v="EUR"/>
    <n v="258.79000000000002"/>
    <n v="258.79000000000002"/>
    <n v="300.19639999999998"/>
    <n v="0"/>
    <n v="0"/>
    <n v="0"/>
    <s v="F1S USA"/>
    <s v="United States"/>
    <x v="26"/>
    <x v="0"/>
    <n v="0"/>
  </r>
  <r>
    <x v="0"/>
    <x v="1"/>
    <n v="711"/>
    <x v="4"/>
    <n v="28934"/>
    <s v="TE HENKEL MIGUEL MARINETTE"/>
    <d v="2025-09-21T00:00:00"/>
    <s v="0000-00-00"/>
    <s v="VLO"/>
    <x v="2"/>
    <s v="EUR"/>
    <n v="258.79000000000002"/>
    <n v="258.79000000000002"/>
    <n v="300.19639999999998"/>
    <n v="0"/>
    <n v="0"/>
    <n v="0"/>
    <s v="F1S USA"/>
    <s v="United States"/>
    <x v="26"/>
    <x v="0"/>
    <n v="0"/>
  </r>
  <r>
    <x v="0"/>
    <x v="1"/>
    <n v="711"/>
    <x v="4"/>
    <n v="28934"/>
    <s v="TE HENKEL ROJAS EDUARDO"/>
    <d v="2025-09-21T00:00:00"/>
    <s v="0000-00-00"/>
    <s v="VLO"/>
    <x v="2"/>
    <s v="EUR"/>
    <n v="258.79000000000002"/>
    <n v="258.79000000000002"/>
    <n v="300.19639999999998"/>
    <n v="0"/>
    <n v="0"/>
    <n v="0"/>
    <s v="F1S USA"/>
    <s v="United States"/>
    <x v="26"/>
    <x v="0"/>
    <n v="0"/>
  </r>
  <r>
    <x v="0"/>
    <x v="1"/>
    <n v="711"/>
    <x v="4"/>
    <n v="28934"/>
    <s v="TE MIGUEL CHECA MARINETTE"/>
    <d v="2025-09-21T00:00:00"/>
    <s v="0000-00-00"/>
    <s v="VLO"/>
    <x v="2"/>
    <s v="EUR"/>
    <n v="258.79000000000002"/>
    <n v="258.79000000000002"/>
    <n v="300.19639999999998"/>
    <n v="0"/>
    <n v="0"/>
    <n v="0"/>
    <s v="F1S USA"/>
    <s v="United States"/>
    <x v="26"/>
    <x v="0"/>
    <n v="0"/>
  </r>
  <r>
    <x v="0"/>
    <x v="1"/>
    <n v="711"/>
    <x v="4"/>
    <n v="28934"/>
    <s v="TE HENKEL MIGUEL JUAN PABLO"/>
    <d v="2025-09-21T00:00:00"/>
    <s v="0000-00-00"/>
    <s v="VLO"/>
    <x v="2"/>
    <s v="EUR"/>
    <n v="182.65"/>
    <n v="182.65"/>
    <n v="211.874"/>
    <n v="0"/>
    <n v="0"/>
    <n v="0"/>
    <s v="F1S USA"/>
    <s v="United States"/>
    <x v="26"/>
    <x v="0"/>
    <n v="0"/>
  </r>
  <r>
    <x v="0"/>
    <x v="1"/>
    <n v="711"/>
    <x v="4"/>
    <n v="28934"/>
    <s v="TE HENKEL MIGUEL RODRIGO"/>
    <d v="2025-09-21T00:00:00"/>
    <s v="0000-00-00"/>
    <s v="VLO"/>
    <x v="2"/>
    <s v="EUR"/>
    <n v="182.65"/>
    <n v="182.65"/>
    <n v="211.874"/>
    <n v="0"/>
    <n v="0"/>
    <n v="0"/>
    <s v="F1S USA"/>
    <s v="United States"/>
    <x v="26"/>
    <x v="0"/>
    <n v="0"/>
  </r>
  <r>
    <x v="0"/>
    <x v="1"/>
    <n v="711"/>
    <x v="4"/>
    <n v="0"/>
    <s v="Fee emisión"/>
    <d v="2025-09-19T00:00:00"/>
    <d v="2025-09-21T00:00:00"/>
    <s v="HPS"/>
    <x v="1"/>
    <s v="EUR"/>
    <n v="360"/>
    <n v="360"/>
    <n v="417.59999999999997"/>
    <n v="360"/>
    <n v="360"/>
    <n v="417.59999999999997"/>
    <s v="FEES"/>
    <n v="0"/>
    <x v="51"/>
    <x v="0"/>
    <n v="1"/>
  </r>
  <r>
    <x v="0"/>
    <x v="1"/>
    <n v="711"/>
    <x v="4"/>
    <n v="0"/>
    <s v="Honorarios"/>
    <d v="2025-09-19T00:00:00"/>
    <d v="2025-09-21T00:00:00"/>
    <s v="HPS"/>
    <x v="1"/>
    <s v="EUR"/>
    <n v="18.28"/>
    <n v="18.28"/>
    <n v="21.204799999999999"/>
    <n v="18.28"/>
    <n v="18.28"/>
    <n v="21.204799999999999"/>
    <s v="FEES"/>
    <n v="0"/>
    <x v="51"/>
    <x v="0"/>
    <n v="1"/>
  </r>
  <r>
    <x v="1"/>
    <x v="1"/>
    <n v="712"/>
    <x v="28"/>
    <n v="31064"/>
    <s v="Grand Hotel Son Net"/>
    <d v="2025-08-04T00:00:00"/>
    <d v="2025-08-08T00:00:00"/>
    <s v="HTL"/>
    <x v="4"/>
    <s v="EUR"/>
    <n v="12080"/>
    <n v="12080"/>
    <n v="14012.8"/>
    <n v="1032.28"/>
    <n v="1032.28"/>
    <n v="1197.4448"/>
    <s v="GRAND HOTEL SON NET"/>
    <s v="Spain"/>
    <x v="45"/>
    <x v="0"/>
    <n v="8.5453642384105966E-2"/>
  </r>
  <r>
    <x v="1"/>
    <x v="1"/>
    <n v="713"/>
    <x v="34"/>
    <n v="31087"/>
    <s v="DOMUS NOVA"/>
    <d v="2025-10-01T00:00:00"/>
    <d v="2025-10-31T00:00:00"/>
    <s v="HTL"/>
    <x v="4"/>
    <s v="GPB"/>
    <n v="6000"/>
    <n v="6899.9999999999991"/>
    <n v="8040.0000000000009"/>
    <n v="0"/>
    <n v="0"/>
    <n v="0"/>
    <s v="DOMUS NOVA IBIZA"/>
    <s v="Italy"/>
    <x v="23"/>
    <x v="0"/>
    <n v="0"/>
  </r>
  <r>
    <x v="1"/>
    <x v="1"/>
    <n v="714"/>
    <x v="35"/>
    <n v="30211"/>
    <s v="hotel"/>
    <d v="2025-04-06T00:00:00"/>
    <d v="2025-04-08T00:00:00"/>
    <s v="HTL"/>
    <x v="4"/>
    <s v="USD"/>
    <n v="10013"/>
    <n v="8611.18"/>
    <n v="10013"/>
    <n v="1013"/>
    <n v="871.18"/>
    <n v="1013"/>
    <s v="THE RETREAT AT BLUE LAGOON ICELAND"/>
    <s v="Iceland"/>
    <x v="38"/>
    <x v="0"/>
    <n v="0.10116848097473284"/>
  </r>
  <r>
    <x v="1"/>
    <x v="1"/>
    <n v="714"/>
    <x v="35"/>
    <n v="30237"/>
    <s v="hotel"/>
    <d v="2025-04-08T00:00:00"/>
    <d v="2025-04-10T00:00:00"/>
    <s v="HTL"/>
    <x v="4"/>
    <s v="USD"/>
    <n v="25800"/>
    <n v="22188"/>
    <n v="25800"/>
    <n v="258.12"/>
    <n v="221.98320000000001"/>
    <n v="258.12"/>
    <s v="THE REYKJAVIK EDITION"/>
    <s v="Iceland"/>
    <x v="38"/>
    <x v="0"/>
    <n v="1.0004651162790697E-2"/>
  </r>
  <r>
    <x v="1"/>
    <x v="1"/>
    <n v="715"/>
    <x v="31"/>
    <n v="31025"/>
    <s v="Pago de Hospedaje"/>
    <d v="2025-08-28T00:00:00"/>
    <d v="2025-08-31T00:00:00"/>
    <s v="HTL"/>
    <x v="4"/>
    <s v="MXN"/>
    <n v="30166.35"/>
    <n v="1447.9848"/>
    <n v="1689.3155999999999"/>
    <n v="3744.43"/>
    <n v="179.73264"/>
    <n v="209.68807999999999"/>
    <s v="MAROMA, A BELMOND HOTEL, RIVIERA MAYA"/>
    <s v="Mexico"/>
    <x v="12"/>
    <x v="0"/>
    <n v="0.12412605436189661"/>
  </r>
  <r>
    <x v="1"/>
    <x v="1"/>
    <n v="716"/>
    <x v="18"/>
    <n v="30137"/>
    <s v="Hospedaje"/>
    <d v="2025-06-22T00:00:00"/>
    <d v="2025-06-23T00:00:00"/>
    <s v="HTL"/>
    <x v="4"/>
    <s v="USD"/>
    <n v="384.51"/>
    <n v="330.67859999999996"/>
    <n v="384.51"/>
    <n v="27.75"/>
    <n v="23.864999999999998"/>
    <n v="27.75"/>
    <s v="BOSTON MARRIOTT COPLEY PLACE"/>
    <s v="United States"/>
    <x v="18"/>
    <x v="0"/>
    <n v="7.2169774518217988E-2"/>
  </r>
  <r>
    <x v="2"/>
    <x v="1"/>
    <n v="717"/>
    <x v="17"/>
    <n v="30984"/>
    <s v="ES UNA RESERVA DE PRUEBA ||| ***NO UTILIZAR***"/>
    <d v="2025-09-26T00:00:00"/>
    <d v="2025-09-27T00:00:00"/>
    <s v="TRF"/>
    <x v="5"/>
    <s v="MXN"/>
    <n v="0.01"/>
    <n v="4.8000000000000001E-4"/>
    <n v="5.6000000000000006E-4"/>
    <n v="0"/>
    <n v="0"/>
    <n v="0"/>
    <s v="Limouxine"/>
    <s v="Spain"/>
    <x v="26"/>
    <x v="0"/>
    <n v="0"/>
  </r>
  <r>
    <x v="2"/>
    <x v="1"/>
    <n v="718"/>
    <x v="17"/>
    <n v="30984"/>
    <s v="ff"/>
    <d v="2025-12-01T00:00:00"/>
    <d v="2025-12-05T00:00:00"/>
    <s v="TRF"/>
    <x v="5"/>
    <s v="EUR"/>
    <n v="0.01"/>
    <n v="0.01"/>
    <n v="1.1599999999999999E-2"/>
    <n v="0"/>
    <n v="0"/>
    <n v="0"/>
    <s v="Limouxine"/>
    <s v="Spain"/>
    <x v="10"/>
    <x v="0"/>
    <n v="0"/>
  </r>
  <r>
    <x v="2"/>
    <x v="1"/>
    <n v="719"/>
    <x v="17"/>
    <n v="0"/>
    <s v="Reserva para cancelar"/>
    <d v="2025-10-27T00:00:00"/>
    <d v="2025-10-28T00:00:00"/>
    <s v="HPS"/>
    <x v="1"/>
    <s v="EUR"/>
    <n v="0"/>
    <n v="0"/>
    <n v="0"/>
    <n v="0"/>
    <n v="0"/>
    <n v="0"/>
    <s v="FEES"/>
    <n v="0"/>
    <x v="22"/>
    <x v="0"/>
    <s v="0"/>
  </r>
  <r>
    <x v="2"/>
    <x v="1"/>
    <n v="720"/>
    <x v="17"/>
    <n v="28731"/>
    <s v="TKT TREN PARIS"/>
    <d v="2025-08-01T00:00:00"/>
    <d v="2025-08-01T00:00:00"/>
    <s v="TRN"/>
    <x v="5"/>
    <s v="USD"/>
    <n v="50"/>
    <n v="43"/>
    <n v="50"/>
    <n v="0.5"/>
    <n v="0.43"/>
    <n v="0.5"/>
    <s v="ASIA EXOTICA"/>
    <s v="Thailand"/>
    <x v="9"/>
    <x v="0"/>
    <n v="0.01"/>
  </r>
  <r>
    <x v="2"/>
    <x v="1"/>
    <n v="720"/>
    <x v="17"/>
    <n v="26638"/>
    <s v="CITY TOUR"/>
    <d v="2025-08-01T00:00:00"/>
    <d v="2025-08-02T00:00:00"/>
    <s v="PKT"/>
    <x v="0"/>
    <s v="USD"/>
    <n v="5000"/>
    <n v="4300"/>
    <n v="5000"/>
    <n v="50"/>
    <n v="43"/>
    <n v="50"/>
    <s v="AJET"/>
    <s v="Turkey"/>
    <x v="9"/>
    <x v="0"/>
    <n v="0.01"/>
  </r>
  <r>
    <x v="2"/>
    <x v="1"/>
    <n v="720"/>
    <x v="17"/>
    <n v="0"/>
    <s v="fee gannet"/>
    <d v="2025-08-01T00:00:00"/>
    <d v="2025-08-02T00:00:00"/>
    <s v="HPS"/>
    <x v="1"/>
    <s v="USD"/>
    <n v="250"/>
    <n v="215"/>
    <n v="250"/>
    <n v="250"/>
    <n v="215"/>
    <n v="250"/>
    <s v="FEES"/>
    <n v="0"/>
    <x v="9"/>
    <x v="0"/>
    <n v="1"/>
  </r>
  <r>
    <x v="1"/>
    <x v="1"/>
    <n v="721"/>
    <x v="34"/>
    <n v="31178"/>
    <s v="MAISON LEZARD"/>
    <d v="2025-10-23T00:00:00"/>
    <d v="2025-10-27T00:00:00"/>
    <s v="HTL"/>
    <x v="4"/>
    <s v="MXN"/>
    <n v="61265.54"/>
    <n v="2940.7459200000003"/>
    <n v="3430.8702400000002"/>
    <n v="11712.68"/>
    <n v="562.20864000000006"/>
    <n v="655.91007999999999"/>
    <s v="MAISON LEZARD"/>
    <s v="Mexico"/>
    <x v="21"/>
    <x v="0"/>
    <n v="0.19117892374734638"/>
  </r>
  <r>
    <x v="1"/>
    <x v="1"/>
    <n v="721"/>
    <x v="34"/>
    <n v="0"/>
    <s v="FEE STRIPE"/>
    <d v="2025-10-23T00:00:00"/>
    <d v="2025-10-27T00:00:00"/>
    <s v="HPS"/>
    <x v="1"/>
    <s v="MXN"/>
    <n v="2552.81"/>
    <n v="122.53488"/>
    <n v="142.95735999999999"/>
    <n v="2552.81"/>
    <n v="122.53488"/>
    <n v="142.95735999999999"/>
    <s v="FEES"/>
    <n v="0"/>
    <x v="21"/>
    <x v="0"/>
    <n v="1"/>
  </r>
  <r>
    <x v="1"/>
    <x v="1"/>
    <n v="722"/>
    <x v="16"/>
    <n v="29915"/>
    <s v="Hospedaje"/>
    <d v="2025-08-02T00:00:00"/>
    <d v="2025-08-03T00:00:00"/>
    <s v="HTL"/>
    <x v="4"/>
    <s v="USD"/>
    <n v="1349"/>
    <n v="1160.1399999999999"/>
    <n v="1349"/>
    <n v="136.41"/>
    <n v="117.31259999999999"/>
    <n v="136.41"/>
    <s v="THE NEWBURY BOSTON"/>
    <s v="United States"/>
    <x v="9"/>
    <x v="0"/>
    <n v="0.10111934766493699"/>
  </r>
  <r>
    <x v="2"/>
    <x v="1"/>
    <n v="723"/>
    <x v="17"/>
    <n v="27092"/>
    <s v="Vuelo"/>
    <d v="2025-10-24T00:00:00"/>
    <d v="2025-11-03T00:00:00"/>
    <s v="VLO"/>
    <x v="2"/>
    <s v="USD"/>
    <n v="0"/>
    <n v="0"/>
    <n v="0"/>
    <n v="0"/>
    <n v="0"/>
    <n v="0"/>
    <s v="A MANO CUERO"/>
    <s v="Mexico"/>
    <x v="21"/>
    <x v="0"/>
    <s v="0"/>
  </r>
  <r>
    <x v="1"/>
    <x v="1"/>
    <n v="724"/>
    <x v="24"/>
    <n v="0"/>
    <s v="Fee emision de boletos"/>
    <s v="0000-00-00"/>
    <s v="0000-00-00"/>
    <s v="HPS"/>
    <x v="1"/>
    <s v="USD"/>
    <n v="70"/>
    <n v="60.199999999999996"/>
    <n v="70"/>
    <n v="70"/>
    <n v="60.199999999999996"/>
    <n v="70"/>
    <s v="FEES"/>
    <n v="0"/>
    <x v="49"/>
    <x v="3"/>
    <n v="1"/>
  </r>
  <r>
    <x v="1"/>
    <x v="1"/>
    <n v="724"/>
    <x v="24"/>
    <n v="28934"/>
    <s v="TE BRAUN BURILLO JAVIER"/>
    <d v="2026-01-01T00:00:00"/>
    <d v="2026-01-01T00:00:00"/>
    <s v="VLO"/>
    <x v="2"/>
    <s v="USD"/>
    <n v="698"/>
    <n v="600.28"/>
    <n v="698"/>
    <n v="0"/>
    <n v="0"/>
    <n v="0"/>
    <s v="F1S USA"/>
    <s v="United States"/>
    <x v="40"/>
    <x v="1"/>
    <n v="0"/>
  </r>
  <r>
    <x v="1"/>
    <x v="1"/>
    <n v="724"/>
    <x v="24"/>
    <n v="28934"/>
    <s v="TE APARICIO MARTINEZ VERTIZ CARLA"/>
    <d v="2025-01-01T00:00:00"/>
    <s v="0000-00-00"/>
    <s v="VLO"/>
    <x v="2"/>
    <s v="USD"/>
    <n v="698"/>
    <n v="600.28"/>
    <n v="698"/>
    <n v="0"/>
    <n v="0"/>
    <n v="0"/>
    <s v="F1S USA"/>
    <s v="United States"/>
    <x v="40"/>
    <x v="0"/>
    <n v="0"/>
  </r>
  <r>
    <x v="1"/>
    <x v="1"/>
    <n v="724"/>
    <x v="24"/>
    <n v="28934"/>
    <s v="TE BRAUN BURILLO JAVIER"/>
    <d v="2025-01-01T00:00:00"/>
    <s v="0000-00-00"/>
    <s v="VLO"/>
    <x v="2"/>
    <s v="USD"/>
    <n v="247.23"/>
    <n v="212.61779999999999"/>
    <n v="247.23"/>
    <n v="0"/>
    <n v="0"/>
    <n v="0"/>
    <s v="F1S USA"/>
    <s v="United States"/>
    <x v="40"/>
    <x v="0"/>
    <n v="0"/>
  </r>
  <r>
    <x v="1"/>
    <x v="1"/>
    <n v="724"/>
    <x v="24"/>
    <n v="28934"/>
    <s v="TE APARICIO MARTINEZ VERTIZ CARLA"/>
    <d v="2025-01-01T00:00:00"/>
    <s v="0000-00-00"/>
    <s v="VLO"/>
    <x v="2"/>
    <s v="USD"/>
    <n v="247.23"/>
    <n v="212.61779999999999"/>
    <n v="247.23"/>
    <n v="0"/>
    <n v="0"/>
    <n v="0"/>
    <s v="F1S USA"/>
    <s v="United States"/>
    <x v="40"/>
    <x v="0"/>
    <n v="0"/>
  </r>
  <r>
    <x v="1"/>
    <x v="1"/>
    <n v="725"/>
    <x v="22"/>
    <n v="30383"/>
    <s v="MARRUECO X4"/>
    <d v="2025-10-07T00:00:00"/>
    <d v="2025-10-15T00:00:00"/>
    <s v="PKT"/>
    <x v="0"/>
    <s v="USD"/>
    <n v="23518.29"/>
    <n v="20225.7294"/>
    <n v="23518.29"/>
    <n v="4922.1099999999997"/>
    <n v="4233.0145999999995"/>
    <n v="4922.1099999999997"/>
    <s v="ASIBI"/>
    <s v="United Kingdom"/>
    <x v="24"/>
    <x v="0"/>
    <n v="0.20928860048923623"/>
  </r>
  <r>
    <x v="1"/>
    <x v="1"/>
    <n v="725"/>
    <x v="22"/>
    <n v="28934"/>
    <s v="GONZALEZ LOBO RAUL MR"/>
    <d v="2025-10-15T00:00:00"/>
    <d v="2025-10-15T00:00:00"/>
    <s v="VLO"/>
    <x v="2"/>
    <s v="USD"/>
    <n v="427.2"/>
    <n v="367.392"/>
    <n v="427.2"/>
    <n v="0"/>
    <n v="0"/>
    <n v="0"/>
    <s v="F1S USA"/>
    <s v="United States"/>
    <x v="25"/>
    <x v="0"/>
    <n v="0"/>
  </r>
  <r>
    <x v="1"/>
    <x v="1"/>
    <n v="725"/>
    <x v="22"/>
    <n v="28934"/>
    <s v="CHAIN FAJER MARIA FERNANDA MRS"/>
    <d v="2025-10-15T00:00:00"/>
    <d v="2025-10-15T00:00:00"/>
    <s v="VLO"/>
    <x v="2"/>
    <s v="USD"/>
    <n v="427.2"/>
    <n v="367.392"/>
    <n v="427.2"/>
    <n v="0"/>
    <n v="0"/>
    <n v="0"/>
    <s v="F1S USA"/>
    <s v="United States"/>
    <x v="25"/>
    <x v="0"/>
    <n v="0"/>
  </r>
  <r>
    <x v="1"/>
    <x v="1"/>
    <n v="725"/>
    <x v="22"/>
    <n v="28751"/>
    <s v="VILLA MABROUKA"/>
    <d v="2025-10-07T00:00:00"/>
    <d v="2025-10-15T00:00:00"/>
    <s v="HTL"/>
    <x v="4"/>
    <s v="USD"/>
    <n v="1367.61"/>
    <n v="1176.1445999999999"/>
    <n v="1367.61"/>
    <n v="0"/>
    <n v="0"/>
    <n v="0"/>
    <s v="VILLA MABROUKA"/>
    <s v="Morocco"/>
    <x v="24"/>
    <x v="0"/>
    <n v="0"/>
  </r>
  <r>
    <x v="1"/>
    <x v="1"/>
    <n v="725"/>
    <x v="22"/>
    <n v="28934"/>
    <s v="GONZALEZ SOLANA MIGUEL ANGEL MR"/>
    <d v="2025-10-15T00:00:00"/>
    <d v="2025-10-15T00:00:00"/>
    <s v="VLO"/>
    <x v="2"/>
    <s v="USD"/>
    <n v="533.20000000000005"/>
    <n v="458.55200000000002"/>
    <n v="533.20000000000005"/>
    <n v="0"/>
    <n v="0"/>
    <n v="0"/>
    <s v="F1S USA"/>
    <s v="United States"/>
    <x v="25"/>
    <x v="0"/>
    <n v="0"/>
  </r>
  <r>
    <x v="1"/>
    <x v="1"/>
    <n v="725"/>
    <x v="22"/>
    <n v="28934"/>
    <s v="PEREZ GARCIA MONICA MRS"/>
    <d v="2025-10-15T00:00:00"/>
    <d v="2025-10-15T00:00:00"/>
    <s v="VLO"/>
    <x v="2"/>
    <s v="USD"/>
    <n v="533.20000000000005"/>
    <n v="458.55200000000002"/>
    <n v="533.20000000000005"/>
    <n v="0"/>
    <n v="0"/>
    <n v="0"/>
    <s v="F1S USA"/>
    <s v="United States"/>
    <x v="25"/>
    <x v="0"/>
    <n v="0"/>
  </r>
  <r>
    <x v="1"/>
    <x v="1"/>
    <n v="725"/>
    <x v="22"/>
    <n v="28934"/>
    <s v="GONZALEZ SOLANA MIGUEL ANGEL MR"/>
    <d v="2025-10-15T00:00:00"/>
    <d v="2025-10-15T00:00:00"/>
    <s v="VLO"/>
    <x v="2"/>
    <s v="USD"/>
    <n v="31.6"/>
    <n v="27.176000000000002"/>
    <n v="31.6"/>
    <n v="0"/>
    <n v="0"/>
    <n v="0"/>
    <s v="F1S USA"/>
    <s v="United States"/>
    <x v="25"/>
    <x v="0"/>
    <n v="0"/>
  </r>
  <r>
    <x v="1"/>
    <x v="1"/>
    <n v="725"/>
    <x v="22"/>
    <n v="28934"/>
    <s v="PEREZ GARCIA MONICA MRS"/>
    <d v="2025-10-15T00:00:00"/>
    <d v="2025-10-15T00:00:00"/>
    <s v="VLO"/>
    <x v="2"/>
    <s v="USD"/>
    <n v="31.6"/>
    <n v="27.176000000000002"/>
    <n v="31.6"/>
    <n v="0"/>
    <n v="0"/>
    <n v="0"/>
    <s v="F1S USA"/>
    <s v="United States"/>
    <x v="25"/>
    <x v="0"/>
    <n v="0"/>
  </r>
  <r>
    <x v="1"/>
    <x v="1"/>
    <n v="725"/>
    <x v="22"/>
    <n v="26624"/>
    <s v="RYANAIR"/>
    <d v="2025-10-07T00:00:00"/>
    <d v="2025-10-15T00:00:00"/>
    <s v="ABC"/>
    <x v="2"/>
    <s v="USD"/>
    <n v="639.47"/>
    <n v="549.94420000000002"/>
    <n v="639.47"/>
    <n v="0"/>
    <n v="0"/>
    <n v="0"/>
    <s v="Ryanair"/>
    <s v="Ireland"/>
    <x v="24"/>
    <x v="0"/>
    <n v="0"/>
  </r>
  <r>
    <x v="1"/>
    <x v="1"/>
    <n v="725"/>
    <x v="22"/>
    <n v="26624"/>
    <s v="RYANAIR"/>
    <d v="2025-10-07T00:00:00"/>
    <d v="2025-10-15T00:00:00"/>
    <s v="ABC"/>
    <x v="2"/>
    <s v="USD"/>
    <n v="246.32"/>
    <n v="211.83519999999999"/>
    <n v="246.32"/>
    <n v="0"/>
    <n v="0"/>
    <n v="0"/>
    <s v="Ryanair"/>
    <s v="Ireland"/>
    <x v="24"/>
    <x v="0"/>
    <n v="0"/>
  </r>
  <r>
    <x v="1"/>
    <x v="1"/>
    <n v="725"/>
    <x v="22"/>
    <n v="26624"/>
    <s v="RYANAIR"/>
    <d v="2025-10-07T00:00:00"/>
    <d v="2025-10-15T00:00:00"/>
    <s v="ABC"/>
    <x v="2"/>
    <s v="USD"/>
    <n v="247.62"/>
    <n v="212.95320000000001"/>
    <n v="247.62"/>
    <n v="0"/>
    <n v="0"/>
    <n v="0"/>
    <s v="Ryanair"/>
    <s v="Ireland"/>
    <x v="24"/>
    <x v="0"/>
    <n v="0"/>
  </r>
  <r>
    <x v="1"/>
    <x v="1"/>
    <n v="725"/>
    <x v="22"/>
    <n v="0"/>
    <s v="FEE STRIPE"/>
    <d v="2025-10-07T00:00:00"/>
    <d v="2025-10-15T00:00:00"/>
    <s v="HPS"/>
    <x v="1"/>
    <s v="USD"/>
    <n v="101.87"/>
    <n v="87.608199999999997"/>
    <n v="101.87"/>
    <n v="101.87"/>
    <n v="87.608199999999997"/>
    <n v="101.87"/>
    <s v="FEES"/>
    <n v="0"/>
    <x v="24"/>
    <x v="0"/>
    <n v="1"/>
  </r>
  <r>
    <x v="2"/>
    <x v="1"/>
    <n v="726"/>
    <x v="17"/>
    <n v="31065"/>
    <s v="Estadia Hotel"/>
    <d v="2025-11-20T00:00:00"/>
    <d v="2025-11-24T00:00:00"/>
    <s v="HTL"/>
    <x v="4"/>
    <s v="USD"/>
    <n v="5540"/>
    <n v="4764.3999999999996"/>
    <n v="5540"/>
    <n v="554"/>
    <n v="476.44"/>
    <n v="554"/>
    <s v="ROSEWOOD MANSION ON TURTLE CREEK"/>
    <s v="United States"/>
    <x v="30"/>
    <x v="0"/>
    <n v="0.1"/>
  </r>
  <r>
    <x v="2"/>
    <x v="1"/>
    <n v="726"/>
    <x v="17"/>
    <n v="27704"/>
    <s v="Traslado Aeropuerto de Dallas al Hotel Rosewood Mansion At Turtle Creek"/>
    <d v="2025-11-20T00:00:00"/>
    <d v="2025-11-20T00:00:00"/>
    <s v="TRF"/>
    <x v="5"/>
    <s v="USD"/>
    <n v="153.37"/>
    <n v="131.8982"/>
    <n v="153.37"/>
    <n v="15.34"/>
    <n v="13.192399999999999"/>
    <n v="15.34"/>
    <s v="Blacklane"/>
    <s v="Germany"/>
    <x v="30"/>
    <x v="0"/>
    <n v="0.10001956053987089"/>
  </r>
  <r>
    <x v="2"/>
    <x v="1"/>
    <n v="726"/>
    <x v="17"/>
    <n v="27704"/>
    <s v="Traslado del hotel Rosewood Mansion at Turtle Creek al Aeropuerto de Dallas"/>
    <d v="2025-11-24T00:00:00"/>
    <d v="2025-11-24T00:00:00"/>
    <s v="TRF"/>
    <x v="5"/>
    <s v="USD"/>
    <n v="159.53"/>
    <n v="137.19579999999999"/>
    <n v="159.53"/>
    <n v="15.95"/>
    <n v="13.716999999999999"/>
    <n v="15.95"/>
    <s v="Blacklane"/>
    <s v="Germany"/>
    <x v="32"/>
    <x v="0"/>
    <n v="9.9981194759606332E-2"/>
  </r>
  <r>
    <x v="1"/>
    <x v="1"/>
    <n v="727"/>
    <x v="20"/>
    <n v="27721"/>
    <s v="VUELO MEX BCN DXB DEL DXB BCN MEX"/>
    <d v="2025-11-15T00:00:00"/>
    <d v="2025-11-29T00:00:00"/>
    <s v="VLO"/>
    <x v="2"/>
    <s v="USD"/>
    <n v="6315.59"/>
    <n v="5431.4074000000001"/>
    <n v="6315.59"/>
    <n v="0"/>
    <n v="0"/>
    <n v="0"/>
    <s v="TURISMO EXMAR"/>
    <s v="Mexico"/>
    <x v="17"/>
    <x v="0"/>
    <n v="0"/>
  </r>
  <r>
    <x v="1"/>
    <x v="1"/>
    <n v="727"/>
    <x v="20"/>
    <n v="27721"/>
    <s v="VUELO MEX BCN DXB DEL DXB MEX"/>
    <d v="2025-11-15T00:00:00"/>
    <d v="2025-11-29T00:00:00"/>
    <s v="VLO"/>
    <x v="2"/>
    <s v="USD"/>
    <n v="6315.49"/>
    <n v="5431.3213999999998"/>
    <n v="6315.49"/>
    <n v="0"/>
    <n v="0"/>
    <n v="0"/>
    <s v="TURISMO EXMAR"/>
    <s v="Mexico"/>
    <x v="17"/>
    <x v="0"/>
    <n v="0"/>
  </r>
  <r>
    <x v="1"/>
    <x v="1"/>
    <n v="727"/>
    <x v="20"/>
    <n v="27721"/>
    <s v="VUELO MEX BCN DXB DEL DXB MEX"/>
    <d v="2025-11-15T00:00:00"/>
    <d v="2025-11-29T00:00:00"/>
    <s v="VLO"/>
    <x v="2"/>
    <s v="USD"/>
    <n v="6315.49"/>
    <n v="5431.3213999999998"/>
    <n v="6315.49"/>
    <n v="0"/>
    <n v="0"/>
    <n v="0"/>
    <s v="TURISMO EXMAR"/>
    <s v="Mexico"/>
    <x v="17"/>
    <x v="0"/>
    <n v="0"/>
  </r>
  <r>
    <x v="1"/>
    <x v="1"/>
    <n v="727"/>
    <x v="20"/>
    <n v="27721"/>
    <s v="VUELO MEX BCN DXB DEL DXB MEX"/>
    <d v="2025-11-15T00:00:00"/>
    <d v="2025-11-29T00:00:00"/>
    <s v="VLO"/>
    <x v="2"/>
    <s v="USD"/>
    <n v="6315.49"/>
    <n v="5431.3213999999998"/>
    <n v="6315.49"/>
    <n v="0"/>
    <n v="0"/>
    <n v="0"/>
    <s v="TURISMO EXMAR"/>
    <s v="Mexico"/>
    <x v="17"/>
    <x v="0"/>
    <n v="0"/>
  </r>
  <r>
    <x v="1"/>
    <x v="1"/>
    <n v="727"/>
    <x v="20"/>
    <n v="0"/>
    <s v="EMISION DE BOLETO"/>
    <d v="2025-11-15T00:00:00"/>
    <d v="2025-11-29T00:00:00"/>
    <s v="HPS"/>
    <x v="1"/>
    <s v="USD"/>
    <n v="140"/>
    <n v="120.39999999999999"/>
    <n v="140"/>
    <n v="140"/>
    <n v="120.39999999999999"/>
    <n v="140"/>
    <s v="FEES"/>
    <n v="0"/>
    <x v="17"/>
    <x v="0"/>
    <n v="1"/>
  </r>
  <r>
    <x v="1"/>
    <x v="1"/>
    <n v="727"/>
    <x v="20"/>
    <n v="27721"/>
    <s v="VUELO MEX IST DEL IST MEX"/>
    <d v="2025-11-15T00:00:00"/>
    <d v="2025-11-29T00:00:00"/>
    <s v="VLO"/>
    <x v="2"/>
    <s v="USD"/>
    <n v="8839.69"/>
    <n v="7602.1334000000006"/>
    <n v="8839.69"/>
    <n v="0"/>
    <n v="0"/>
    <n v="0"/>
    <s v="TURISMO EXMAR"/>
    <s v="Mexico"/>
    <x v="17"/>
    <x v="0"/>
    <n v="0"/>
  </r>
  <r>
    <x v="1"/>
    <x v="1"/>
    <n v="727"/>
    <x v="20"/>
    <n v="27721"/>
    <s v="VUELO MEX IST DEL IST MEX"/>
    <d v="2025-11-14T00:00:00"/>
    <d v="2025-11-30T00:00:00"/>
    <s v="VLO"/>
    <x v="2"/>
    <s v="USD"/>
    <n v="8839.69"/>
    <n v="7602.1334000000006"/>
    <n v="8839.69"/>
    <n v="0"/>
    <n v="0"/>
    <n v="0"/>
    <s v="TURISMO EXMAR"/>
    <s v="Mexico"/>
    <x v="17"/>
    <x v="0"/>
    <n v="0"/>
  </r>
  <r>
    <x v="1"/>
    <x v="1"/>
    <n v="727"/>
    <x v="20"/>
    <n v="27721"/>
    <s v="MEX IST DEL IST MEX"/>
    <d v="2025-11-14T00:00:00"/>
    <d v="2025-11-30T00:00:00"/>
    <s v="VLO"/>
    <x v="2"/>
    <s v="USD"/>
    <n v="12479.69"/>
    <n v="10732.5334"/>
    <n v="12479.69"/>
    <n v="0"/>
    <n v="0"/>
    <n v="0"/>
    <s v="TURISMO EXMAR"/>
    <s v="Mexico"/>
    <x v="17"/>
    <x v="0"/>
    <n v="0"/>
  </r>
  <r>
    <x v="1"/>
    <x v="1"/>
    <n v="727"/>
    <x v="20"/>
    <n v="0"/>
    <s v="EMISION DE 3 BOLETOS"/>
    <d v="2025-11-14T00:00:00"/>
    <d v="2025-11-30T00:00:00"/>
    <s v="HPS"/>
    <x v="1"/>
    <s v="USD"/>
    <n v="105"/>
    <n v="90.3"/>
    <n v="105"/>
    <n v="105"/>
    <n v="90.3"/>
    <n v="105"/>
    <s v="FEES"/>
    <n v="0"/>
    <x v="17"/>
    <x v="0"/>
    <n v="1"/>
  </r>
  <r>
    <x v="1"/>
    <x v="1"/>
    <n v="727"/>
    <x v="20"/>
    <n v="24966"/>
    <s v="Saldo de viaje a India"/>
    <d v="2025-11-14T00:00:00"/>
    <d v="2025-11-30T00:00:00"/>
    <s v="PKT"/>
    <x v="0"/>
    <s v="USD"/>
    <n v="33915"/>
    <n v="29166.899999999998"/>
    <n v="33915"/>
    <n v="0"/>
    <n v="0"/>
    <n v="0"/>
    <s v="Holycow Holidays"/>
    <s v="India"/>
    <x v="17"/>
    <x v="0"/>
    <n v="0"/>
  </r>
  <r>
    <x v="1"/>
    <x v="1"/>
    <n v="727"/>
    <x v="20"/>
    <n v="24966"/>
    <s v="Extras de servicios terrestres"/>
    <d v="2025-11-14T00:00:00"/>
    <d v="2025-11-29T00:00:00"/>
    <s v="PKT"/>
    <x v="0"/>
    <s v="USD"/>
    <n v="5617"/>
    <n v="4830.62"/>
    <n v="5617"/>
    <n v="563"/>
    <n v="484.18"/>
    <n v="563"/>
    <s v="Holycow Holidays"/>
    <s v="India"/>
    <x v="17"/>
    <x v="0"/>
    <n v="0.10023144027060708"/>
  </r>
  <r>
    <x v="1"/>
    <x v="1"/>
    <n v="727"/>
    <x v="20"/>
    <n v="27301"/>
    <s v="CAMBIO DE FECHA DEL IST MEX"/>
    <d v="2025-11-14T00:00:00"/>
    <d v="2025-11-30T00:00:00"/>
    <s v="VLO"/>
    <x v="2"/>
    <s v="USD"/>
    <n v="14"/>
    <n v="12.04"/>
    <n v="14"/>
    <n v="0"/>
    <n v="0"/>
    <n v="0"/>
    <s v="TURISMO EX MAR, S.A. DE C.V."/>
    <s v="Mexico"/>
    <x v="17"/>
    <x v="0"/>
    <n v="0"/>
  </r>
  <r>
    <x v="1"/>
    <x v="1"/>
    <n v="727"/>
    <x v="20"/>
    <n v="0"/>
    <s v="REVISADO DE BOLETO"/>
    <d v="2025-11-14T00:00:00"/>
    <d v="2025-11-30T00:00:00"/>
    <s v="HPS"/>
    <x v="1"/>
    <s v="USD"/>
    <n v="40"/>
    <n v="34.4"/>
    <n v="40"/>
    <n v="40"/>
    <n v="34.4"/>
    <n v="40"/>
    <s v="FEES"/>
    <n v="0"/>
    <x v="17"/>
    <x v="0"/>
    <n v="1"/>
  </r>
  <r>
    <x v="1"/>
    <x v="1"/>
    <n v="727"/>
    <x v="20"/>
    <n v="0"/>
    <s v="fee por tramite de Visas"/>
    <d v="2025-11-14T00:00:00"/>
    <d v="2025-11-30T00:00:00"/>
    <s v="HPS"/>
    <x v="1"/>
    <s v="USD"/>
    <n v="449.95"/>
    <n v="386.95699999999999"/>
    <n v="449.95"/>
    <n v="449.95"/>
    <n v="386.95699999999999"/>
    <n v="449.95"/>
    <s v="FEES"/>
    <n v="0"/>
    <x v="17"/>
    <x v="0"/>
    <n v="1"/>
  </r>
  <r>
    <x v="1"/>
    <x v="1"/>
    <n v="727"/>
    <x v="20"/>
    <n v="27721"/>
    <s v="REVISADO POR CAMBIO DE FECHA DE JULIO SERRANO EC"/>
    <d v="2025-11-14T00:00:00"/>
    <d v="2025-11-30T00:00:00"/>
    <s v="VLO"/>
    <x v="2"/>
    <s v="USD"/>
    <n v="0"/>
    <n v="0"/>
    <n v="0"/>
    <n v="0"/>
    <n v="0"/>
    <n v="0"/>
    <s v="TURISMO EXMAR"/>
    <s v="Mexico"/>
    <x v="17"/>
    <x v="0"/>
    <s v="0"/>
  </r>
  <r>
    <x v="1"/>
    <x v="1"/>
    <n v="727"/>
    <x v="20"/>
    <n v="27301"/>
    <s v="CARGO POR CAMBIO"/>
    <d v="2025-11-14T00:00:00"/>
    <d v="2025-11-30T00:00:00"/>
    <s v="VLO"/>
    <x v="2"/>
    <s v="USD"/>
    <n v="350"/>
    <n v="301"/>
    <n v="350"/>
    <n v="0"/>
    <n v="0"/>
    <n v="0"/>
    <s v="TURISMO EX MAR, S.A. DE C.V."/>
    <s v="Mexico"/>
    <x v="17"/>
    <x v="0"/>
    <n v="0"/>
  </r>
  <r>
    <x v="1"/>
    <x v="1"/>
    <n v="727"/>
    <x v="20"/>
    <n v="33492"/>
    <s v="Reserva de 2 habitaciones en el fs Bosforo Istanbul"/>
    <d v="2025-11-29T00:00:00"/>
    <d v="2025-11-30T00:00:00"/>
    <s v="HTL"/>
    <x v="4"/>
    <s v="USD"/>
    <n v="1197"/>
    <n v="1029.42"/>
    <n v="1197"/>
    <n v="0"/>
    <n v="0"/>
    <n v="0"/>
    <s v="FOUR SEASONS HOTEL ISTANBUL AT THE BOSPHORUS"/>
    <s v="Turkey"/>
    <x v="32"/>
    <x v="0"/>
    <n v="0"/>
  </r>
  <r>
    <x v="1"/>
    <x v="1"/>
    <n v="727"/>
    <x v="20"/>
    <n v="33492"/>
    <s v="HOSPEDAJE HOTEL FS BOSFORO"/>
    <d v="2025-11-29T00:00:00"/>
    <d v="2025-11-30T00:00:00"/>
    <s v="HTL"/>
    <x v="4"/>
    <s v="USD"/>
    <n v="1197"/>
    <n v="1029.42"/>
    <n v="1197"/>
    <n v="0"/>
    <n v="0"/>
    <n v="0"/>
    <s v="FOUR SEASONS HOTEL ISTANBUL AT THE BOSPHORUS"/>
    <s v="Turkey"/>
    <x v="32"/>
    <x v="0"/>
    <n v="0"/>
  </r>
  <r>
    <x v="1"/>
    <x v="1"/>
    <n v="727"/>
    <x v="20"/>
    <n v="25348"/>
    <s v="City tour en Dubai con Chofer a disposición"/>
    <d v="2025-11-29T00:00:00"/>
    <d v="2025-11-30T00:00:00"/>
    <s v="ATR"/>
    <x v="0"/>
    <s v="USD"/>
    <n v="690"/>
    <n v="593.4"/>
    <n v="690"/>
    <n v="139"/>
    <n v="119.53999999999999"/>
    <n v="139"/>
    <s v="ARABIAN LUX"/>
    <s v="United Arab Emirates"/>
    <x v="32"/>
    <x v="0"/>
    <n v="0.20144927536231885"/>
  </r>
  <r>
    <x v="1"/>
    <x v="1"/>
    <n v="728"/>
    <x v="22"/>
    <n v="31083"/>
    <s v="BAIRRO ALTO HOTEL"/>
    <d v="2025-09-14T00:00:00"/>
    <d v="2025-09-16T00:00:00"/>
    <s v="HTL"/>
    <x v="4"/>
    <s v="USD"/>
    <n v="2025"/>
    <n v="1741.5"/>
    <n v="2025"/>
    <n v="166"/>
    <n v="142.76"/>
    <n v="166"/>
    <s v="BAIRRO ALTO HOTEL"/>
    <s v="Portugal"/>
    <x v="51"/>
    <x v="0"/>
    <n v="8.1975308641975303E-2"/>
  </r>
  <r>
    <x v="1"/>
    <x v="1"/>
    <n v="728"/>
    <x v="22"/>
    <n v="31083"/>
    <s v="BAIRRO ALTO HOTEL"/>
    <d v="2025-09-14T00:00:00"/>
    <d v="2025-09-16T00:00:00"/>
    <s v="HTL"/>
    <x v="4"/>
    <s v="USD"/>
    <n v="2025"/>
    <n v="1741.5"/>
    <n v="2025"/>
    <n v="166"/>
    <n v="142.76"/>
    <n v="166"/>
    <s v="BAIRRO ALTO HOTEL"/>
    <s v="Portugal"/>
    <x v="51"/>
    <x v="0"/>
    <n v="8.1975308641975303E-2"/>
  </r>
  <r>
    <x v="1"/>
    <x v="1"/>
    <n v="728"/>
    <x v="22"/>
    <n v="31083"/>
    <s v="BAIRRO ALTO HOTEL"/>
    <d v="2025-09-14T00:00:00"/>
    <d v="2025-09-16T00:00:00"/>
    <s v="HTL"/>
    <x v="4"/>
    <s v="USD"/>
    <n v="2025"/>
    <n v="1741.5"/>
    <n v="2025"/>
    <n v="166"/>
    <n v="142.76"/>
    <n v="166"/>
    <s v="BAIRRO ALTO HOTEL"/>
    <s v="Portugal"/>
    <x v="51"/>
    <x v="0"/>
    <n v="8.1975308641975303E-2"/>
  </r>
  <r>
    <x v="1"/>
    <x v="1"/>
    <n v="729"/>
    <x v="22"/>
    <n v="31084"/>
    <s v="HYATT UNION SQUARE"/>
    <d v="2025-07-19T00:00:00"/>
    <d v="2025-07-28T00:00:00"/>
    <s v="HTL"/>
    <x v="4"/>
    <s v="USD"/>
    <n v="4386"/>
    <n v="3771.96"/>
    <n v="4386"/>
    <n v="438.6"/>
    <n v="377.19600000000003"/>
    <n v="438.6"/>
    <s v="HYATT UNION SQUARE NEW YORK"/>
    <s v="United States"/>
    <x v="5"/>
    <x v="0"/>
    <n v="0.1"/>
  </r>
  <r>
    <x v="1"/>
    <x v="1"/>
    <n v="729"/>
    <x v="22"/>
    <n v="31084"/>
    <s v="HYATT UNION SQUARE"/>
    <d v="2025-07-30T00:00:00"/>
    <d v="2025-08-19T00:00:00"/>
    <s v="HTL"/>
    <x v="4"/>
    <s v="USD"/>
    <n v="9065"/>
    <n v="7795.9"/>
    <n v="9065"/>
    <n v="906.5"/>
    <n v="779.59"/>
    <n v="906.5"/>
    <s v="HYATT UNION SQUARE NEW YORK"/>
    <s v="United States"/>
    <x v="9"/>
    <x v="0"/>
    <n v="0.1"/>
  </r>
  <r>
    <x v="1"/>
    <x v="1"/>
    <n v="729"/>
    <x v="22"/>
    <n v="31084"/>
    <s v="HYATT UNION SQUARE"/>
    <d v="2025-07-29T00:00:00"/>
    <d v="2025-08-03T00:00:00"/>
    <s v="HTL"/>
    <x v="4"/>
    <s v="USD"/>
    <n v="4061"/>
    <n v="3492.46"/>
    <n v="4061"/>
    <n v="406.1"/>
    <n v="349.24600000000004"/>
    <n v="406.1"/>
    <s v="HYATT UNION SQUARE NEW YORK"/>
    <s v="United States"/>
    <x v="9"/>
    <x v="0"/>
    <n v="0.1"/>
  </r>
  <r>
    <x v="1"/>
    <x v="1"/>
    <n v="730"/>
    <x v="24"/>
    <n v="28231"/>
    <s v="Estancia Hotel una noche"/>
    <d v="2025-07-23T00:00:00"/>
    <d v="2025-07-24T00:00:00"/>
    <s v="HTL"/>
    <x v="4"/>
    <s v="USD"/>
    <n v="4850.6099999999997"/>
    <n v="4171.5245999999997"/>
    <n v="4850.6099999999997"/>
    <n v="507.6"/>
    <n v="436.536"/>
    <n v="507.6"/>
    <s v="AMANGIRI"/>
    <s v="United States"/>
    <x v="8"/>
    <x v="0"/>
    <n v="0.10464663207307948"/>
  </r>
  <r>
    <x v="1"/>
    <x v="1"/>
    <n v="730"/>
    <x v="24"/>
    <n v="28231"/>
    <s v="Estancia hotel amangiri"/>
    <d v="2025-07-23T00:00:00"/>
    <d v="2025-07-24T00:00:00"/>
    <s v="HTL"/>
    <x v="4"/>
    <s v="USD"/>
    <n v="4850.6099999999997"/>
    <n v="4171.5245999999997"/>
    <n v="4850.6099999999997"/>
    <n v="507.6"/>
    <n v="436.536"/>
    <n v="507.6"/>
    <s v="AMANGIRI"/>
    <s v="United States"/>
    <x v="8"/>
    <x v="0"/>
    <n v="0.10464663207307948"/>
  </r>
  <r>
    <x v="0"/>
    <x v="1"/>
    <n v="731"/>
    <x v="11"/>
    <n v="29394"/>
    <s v="Viaje Perú - Cusco, Lima, Arequipa y Colca"/>
    <d v="2025-12-31T00:00:00"/>
    <d v="2026-01-15T00:00:00"/>
    <s v="PKT"/>
    <x v="0"/>
    <s v="USD"/>
    <n v="18000"/>
    <n v="15480"/>
    <n v="18000"/>
    <n v="1350"/>
    <n v="1161"/>
    <n v="1350"/>
    <s v="Peru Legacy Co."/>
    <s v="Peru"/>
    <x v="31"/>
    <x v="0"/>
    <n v="7.4999999999999997E-2"/>
  </r>
  <r>
    <x v="1"/>
    <x v="1"/>
    <n v="732"/>
    <x v="38"/>
    <n v="0"/>
    <s v="Fee de emisión"/>
    <d v="2025-12-04T00:00:00"/>
    <d v="2025-12-07T00:00:00"/>
    <s v="HPS"/>
    <x v="1"/>
    <s v="USD"/>
    <n v="70"/>
    <n v="60.199999999999996"/>
    <n v="70"/>
    <n v="70"/>
    <n v="60.199999999999996"/>
    <n v="70"/>
    <s v="FEES"/>
    <n v="0"/>
    <x v="10"/>
    <x v="0"/>
    <n v="1"/>
  </r>
  <r>
    <x v="1"/>
    <x v="1"/>
    <n v="732"/>
    <x v="38"/>
    <n v="28934"/>
    <s v="PIETRINI ZAPATA FRANCISCO JAVIER"/>
    <d v="2025-12-04T00:00:00"/>
    <d v="2025-12-07T00:00:00"/>
    <s v="VLO"/>
    <x v="2"/>
    <s v="USD"/>
    <n v="1246.52"/>
    <n v="1072.0072"/>
    <n v="1246.52"/>
    <n v="20.18"/>
    <n v="17.354800000000001"/>
    <n v="20.18"/>
    <s v="F1S USA"/>
    <s v="United States"/>
    <x v="10"/>
    <x v="0"/>
    <n v="1.6189070371915412E-2"/>
  </r>
  <r>
    <x v="1"/>
    <x v="1"/>
    <n v="732"/>
    <x v="38"/>
    <n v="28934"/>
    <s v="PIETRINI FERNANDEZ IAGO CNN"/>
    <d v="2025-12-04T00:00:00"/>
    <d v="2025-12-07T00:00:00"/>
    <s v="VLO"/>
    <x v="2"/>
    <s v="USD"/>
    <n v="1246.52"/>
    <n v="1072.0072"/>
    <n v="1246.52"/>
    <n v="20.18"/>
    <n v="17.354800000000001"/>
    <n v="20.18"/>
    <s v="F1S USA"/>
    <s v="United States"/>
    <x v="10"/>
    <x v="0"/>
    <n v="1.6189070371915412E-2"/>
  </r>
  <r>
    <x v="1"/>
    <x v="1"/>
    <n v="733"/>
    <x v="22"/>
    <n v="23789"/>
    <s v="TRIUMPH MAYO 2026"/>
    <d v="2026-05-06T00:00:00"/>
    <d v="2026-05-27T00:00:00"/>
    <s v="PKT"/>
    <x v="0"/>
    <s v="USD"/>
    <n v="87126"/>
    <n v="74928.36"/>
    <n v="87126"/>
    <n v="10285"/>
    <n v="8845.1"/>
    <n v="10285"/>
    <s v="TRIUMPH TRAVEL"/>
    <s v="South Africa"/>
    <x v="52"/>
    <x v="1"/>
    <n v="0.11804742556756881"/>
  </r>
  <r>
    <x v="1"/>
    <x v="1"/>
    <n v="733"/>
    <x v="22"/>
    <n v="28934"/>
    <s v="HOJEL SCHUMACHER MARK ALBERT MR"/>
    <d v="2026-05-09T00:00:00"/>
    <d v="2026-05-09T00:00:00"/>
    <s v="VLO"/>
    <x v="2"/>
    <s v="USD"/>
    <n v="444"/>
    <n v="381.84"/>
    <n v="444"/>
    <n v="0"/>
    <n v="0"/>
    <n v="0"/>
    <s v="F1S USA"/>
    <s v="United States"/>
    <x v="52"/>
    <x v="1"/>
    <n v="0"/>
  </r>
  <r>
    <x v="1"/>
    <x v="1"/>
    <n v="733"/>
    <x v="22"/>
    <n v="28934"/>
    <s v="PACHECO WESTPHAL ERIKA JOANNE MRS"/>
    <d v="2026-05-09T00:00:00"/>
    <d v="2026-05-09T00:00:00"/>
    <s v="VLO"/>
    <x v="2"/>
    <s v="USD"/>
    <n v="444"/>
    <n v="381.84"/>
    <n v="444"/>
    <n v="0"/>
    <n v="0"/>
    <n v="0"/>
    <s v="F1S USA"/>
    <s v="United States"/>
    <x v="52"/>
    <x v="1"/>
    <n v="0"/>
  </r>
  <r>
    <x v="1"/>
    <x v="1"/>
    <n v="733"/>
    <x v="22"/>
    <n v="28934"/>
    <s v="HOJEL SCHUMACHER MARK ALBERT MR"/>
    <d v="2026-05-04T00:00:00"/>
    <d v="2026-05-05T00:00:00"/>
    <s v="VLO"/>
    <x v="2"/>
    <s v="USD"/>
    <n v="6258"/>
    <n v="5381.88"/>
    <n v="6258"/>
    <n v="520"/>
    <n v="447.2"/>
    <n v="520"/>
    <s v="F1S USA"/>
    <s v="United States"/>
    <x v="52"/>
    <x v="1"/>
    <n v="8.3093640140620012E-2"/>
  </r>
  <r>
    <x v="1"/>
    <x v="1"/>
    <n v="733"/>
    <x v="22"/>
    <n v="28934"/>
    <s v="PACHECO WESTPHAL ERIKA JOANNE MRS"/>
    <d v="2026-05-04T00:00:00"/>
    <d v="2026-05-05T00:00:00"/>
    <s v="VLO"/>
    <x v="2"/>
    <s v="USD"/>
    <n v="6258"/>
    <n v="5381.88"/>
    <n v="6258"/>
    <n v="520"/>
    <n v="447.2"/>
    <n v="520"/>
    <s v="F1S USA"/>
    <s v="United States"/>
    <x v="52"/>
    <x v="1"/>
    <n v="8.3093640140620012E-2"/>
  </r>
  <r>
    <x v="1"/>
    <x v="1"/>
    <n v="733"/>
    <x v="22"/>
    <n v="28934"/>
    <s v="LARA HERRERA ANA LETICIA MSS"/>
    <d v="2026-02-09T00:00:00"/>
    <d v="2026-02-17T00:00:00"/>
    <s v="VLO"/>
    <x v="2"/>
    <s v="USD"/>
    <n v="920.2"/>
    <n v="791.37200000000007"/>
    <n v="920.2"/>
    <n v="0"/>
    <n v="0"/>
    <n v="0"/>
    <s v="F1S USA"/>
    <s v="United States"/>
    <x v="43"/>
    <x v="1"/>
    <n v="0"/>
  </r>
  <r>
    <x v="1"/>
    <x v="1"/>
    <n v="733"/>
    <x v="22"/>
    <n v="28934"/>
    <s v="LARA HERRERA ANA LETICIA MSS"/>
    <d v="2026-02-09T00:00:00"/>
    <d v="2026-02-17T00:00:00"/>
    <s v="VLO"/>
    <x v="2"/>
    <s v="USD"/>
    <n v="9.1"/>
    <n v="7.8259999999999996"/>
    <n v="9.1"/>
    <n v="0"/>
    <n v="0"/>
    <n v="0"/>
    <s v="F1S USA"/>
    <s v="United States"/>
    <x v="43"/>
    <x v="1"/>
    <n v="0"/>
  </r>
  <r>
    <x v="1"/>
    <x v="1"/>
    <n v="733"/>
    <x v="22"/>
    <n v="28934"/>
    <s v="HOJEL SCHUMACHER MARK ALBERT MR"/>
    <d v="2026-05-24T00:00:00"/>
    <d v="2026-05-25T00:00:00"/>
    <s v="VLO"/>
    <x v="2"/>
    <s v="USD"/>
    <n v="5710.36"/>
    <n v="4910.9096"/>
    <n v="5710.36"/>
    <n v="0"/>
    <n v="0"/>
    <n v="0"/>
    <s v="F1S USA"/>
    <s v="United States"/>
    <x v="13"/>
    <x v="1"/>
    <n v="0"/>
  </r>
  <r>
    <x v="1"/>
    <x v="1"/>
    <n v="733"/>
    <x v="22"/>
    <n v="28934"/>
    <s v="PACHECO WESTPHAL ERIKA JOANNE MRS"/>
    <d v="2026-05-24T00:00:00"/>
    <d v="2026-05-25T00:00:00"/>
    <s v="VLO"/>
    <x v="2"/>
    <s v="USD"/>
    <n v="5710.36"/>
    <n v="4910.9096"/>
    <n v="5710.36"/>
    <n v="0"/>
    <n v="0"/>
    <n v="0"/>
    <s v="F1S USA"/>
    <s v="United States"/>
    <x v="13"/>
    <x v="1"/>
    <n v="0"/>
  </r>
  <r>
    <x v="1"/>
    <x v="1"/>
    <n v="733"/>
    <x v="22"/>
    <n v="28934"/>
    <s v="HOJEL SCHUMACHER MARK ALBERT MR"/>
    <d v="2026-05-24T00:00:00"/>
    <d v="2026-05-25T00:00:00"/>
    <s v="VLO"/>
    <x v="2"/>
    <s v="USD"/>
    <n v="0"/>
    <n v="0"/>
    <n v="0"/>
    <n v="0"/>
    <n v="0"/>
    <n v="0"/>
    <s v="F1S USA"/>
    <s v="United States"/>
    <x v="13"/>
    <x v="1"/>
    <s v="0"/>
  </r>
  <r>
    <x v="1"/>
    <x v="1"/>
    <n v="733"/>
    <x v="22"/>
    <n v="28934"/>
    <s v="PACHECO WESTPHAL ERIKA JOANNE MRS"/>
    <d v="2026-05-24T00:00:00"/>
    <d v="2026-05-25T00:00:00"/>
    <s v="VLO"/>
    <x v="2"/>
    <s v="USD"/>
    <n v="0"/>
    <n v="0"/>
    <n v="0"/>
    <n v="0"/>
    <n v="0"/>
    <n v="0"/>
    <s v="F1S USA"/>
    <s v="United States"/>
    <x v="13"/>
    <x v="1"/>
    <s v="0"/>
  </r>
  <r>
    <x v="1"/>
    <x v="1"/>
    <n v="733"/>
    <x v="22"/>
    <n v="0"/>
    <s v="FEE STRIPE"/>
    <d v="2026-02-09T00:00:00"/>
    <d v="2026-05-27T00:00:00"/>
    <s v="HPS"/>
    <x v="1"/>
    <s v="USD"/>
    <n v="500.8"/>
    <n v="430.68799999999999"/>
    <n v="500.8"/>
    <n v="500.8"/>
    <n v="430.68799999999999"/>
    <n v="500.8"/>
    <s v="FEES"/>
    <n v="0"/>
    <x v="43"/>
    <x v="1"/>
    <n v="1"/>
  </r>
  <r>
    <x v="1"/>
    <x v="1"/>
    <n v="733"/>
    <x v="22"/>
    <n v="28934"/>
    <s v="LARA HERRERA ANA LETICIA MSS"/>
    <d v="2026-02-20T00:00:00"/>
    <d v="2026-02-20T00:00:00"/>
    <s v="VLO"/>
    <x v="2"/>
    <s v="USD"/>
    <n v="205.5"/>
    <n v="176.73"/>
    <n v="205.5"/>
    <n v="0"/>
    <n v="0"/>
    <n v="0"/>
    <s v="F1S USA"/>
    <s v="United States"/>
    <x v="44"/>
    <x v="1"/>
    <n v="0"/>
  </r>
  <r>
    <x v="1"/>
    <x v="1"/>
    <n v="733"/>
    <x v="22"/>
    <n v="28934"/>
    <s v="LARA HERRERA ANA LETICIA MSS"/>
    <d v="2026-02-20T00:00:00"/>
    <d v="2026-02-20T00:00:00"/>
    <s v="VLO"/>
    <x v="2"/>
    <s v="USD"/>
    <n v="4"/>
    <n v="3.44"/>
    <n v="4"/>
    <n v="0"/>
    <n v="0"/>
    <n v="0"/>
    <s v="F1S USA"/>
    <s v="United States"/>
    <x v="44"/>
    <x v="1"/>
    <n v="0"/>
  </r>
  <r>
    <x v="1"/>
    <x v="1"/>
    <n v="734"/>
    <x v="27"/>
    <n v="31402"/>
    <s v="Four Seasons Fort Lauderdale"/>
    <d v="2025-10-14T00:00:00"/>
    <d v="2025-10-16T00:00:00"/>
    <s v="HTL"/>
    <x v="4"/>
    <s v="USD"/>
    <n v="1274.6400000000001"/>
    <n v="1096.1904000000002"/>
    <n v="1274.6400000000001"/>
    <n v="103"/>
    <n v="88.58"/>
    <n v="103"/>
    <s v="FOUR SEASONS HOTEL LAUDERDALE"/>
    <s v="United States"/>
    <x v="25"/>
    <x v="0"/>
    <n v="8.0807129856273141E-2"/>
  </r>
  <r>
    <x v="1"/>
    <x v="1"/>
    <n v="734"/>
    <x v="27"/>
    <n v="31402"/>
    <s v="Four Seasons Fort Lauderdale"/>
    <d v="2025-10-14T00:00:00"/>
    <d v="2025-10-16T00:00:00"/>
    <s v="HTL"/>
    <x v="4"/>
    <s v="USD"/>
    <n v="1161.6400000000001"/>
    <n v="999.01040000000012"/>
    <n v="1161.6400000000001"/>
    <n v="93"/>
    <n v="79.98"/>
    <n v="93"/>
    <s v="FOUR SEASONS HOTEL LAUDERDALE"/>
    <s v="United States"/>
    <x v="25"/>
    <x v="0"/>
    <n v="8.00592266106539E-2"/>
  </r>
  <r>
    <x v="1"/>
    <x v="1"/>
    <n v="734"/>
    <x v="27"/>
    <n v="31463"/>
    <s v="JW Marriott Orlando Bonnet Creek"/>
    <d v="2025-10-10T00:00:00"/>
    <d v="2025-10-14T00:00:00"/>
    <s v="HTL"/>
    <x v="4"/>
    <s v="USD"/>
    <n v="4674.51"/>
    <n v="4020.0786000000003"/>
    <n v="4674.51"/>
    <n v="269.22000000000003"/>
    <n v="231.52920000000003"/>
    <n v="269.22000000000003"/>
    <s v="JW MARRIOTT ORLANDO BONNET CREEK RESORT &amp; SPA"/>
    <s v="United States"/>
    <x v="24"/>
    <x v="0"/>
    <n v="5.7593202282164337E-2"/>
  </r>
  <r>
    <x v="1"/>
    <x v="1"/>
    <n v="734"/>
    <x v="27"/>
    <n v="31463"/>
    <s v="JW Marriot Orlando Bonnet Creek"/>
    <d v="2025-10-10T00:00:00"/>
    <d v="2025-10-14T00:00:00"/>
    <s v="HTL"/>
    <x v="4"/>
    <s v="USD"/>
    <n v="2505.52"/>
    <n v="2154.7471999999998"/>
    <n v="2505.52"/>
    <n v="170.33"/>
    <n v="146.4838"/>
    <n v="170.33"/>
    <s v="JW MARRIOTT ORLANDO BONNET CREEK RESORT &amp; SPA"/>
    <s v="United States"/>
    <x v="24"/>
    <x v="0"/>
    <n v="6.7981895973690101E-2"/>
  </r>
  <r>
    <x v="1"/>
    <x v="1"/>
    <n v="735"/>
    <x v="24"/>
    <n v="0"/>
    <s v="Vuelo"/>
    <d v="2025-10-23T00:00:00"/>
    <d v="2025-10-30T00:00:00"/>
    <s v="HPS"/>
    <x v="1"/>
    <s v="USD"/>
    <n v="140"/>
    <n v="120.39999999999999"/>
    <n v="140"/>
    <n v="140"/>
    <n v="120.39999999999999"/>
    <n v="140"/>
    <s v="FEES"/>
    <n v="0"/>
    <x v="21"/>
    <x v="0"/>
    <n v="1"/>
  </r>
  <r>
    <x v="1"/>
    <x v="1"/>
    <n v="735"/>
    <x v="24"/>
    <n v="28934"/>
    <s v="RAMIREZ MAGANA ALEJANDRO MR"/>
    <d v="2025-10-23T00:00:00"/>
    <d v="2025-10-31T00:00:00"/>
    <s v="VLO"/>
    <x v="2"/>
    <s v="USD"/>
    <n v="5102.7"/>
    <n v="4388.3220000000001"/>
    <n v="5102.7"/>
    <n v="0"/>
    <n v="0"/>
    <n v="0"/>
    <s v="F1S USA"/>
    <s v="United States"/>
    <x v="21"/>
    <x v="0"/>
    <n v="0"/>
  </r>
  <r>
    <x v="1"/>
    <x v="1"/>
    <n v="735"/>
    <x v="24"/>
    <n v="28934"/>
    <s v="RAMIREZ MAGANA LORENZO"/>
    <d v="2025-10-23T00:00:00"/>
    <d v="2025-10-31T00:00:00"/>
    <s v="VLO"/>
    <x v="2"/>
    <s v="USD"/>
    <n v="4149.7"/>
    <n v="3568.7419999999997"/>
    <n v="4149.7"/>
    <n v="0"/>
    <n v="0"/>
    <n v="0"/>
    <s v="F1S USA"/>
    <s v="United States"/>
    <x v="21"/>
    <x v="0"/>
    <n v="0"/>
  </r>
  <r>
    <x v="1"/>
    <x v="1"/>
    <n v="735"/>
    <x v="24"/>
    <n v="28934"/>
    <s v="RAMIREZ MAGANA LUCIANA"/>
    <d v="2025-10-23T00:00:00"/>
    <d v="2025-10-31T00:00:00"/>
    <s v="VLO"/>
    <x v="2"/>
    <s v="USD"/>
    <n v="4149.7"/>
    <n v="3568.7419999999997"/>
    <n v="4149.7"/>
    <n v="0"/>
    <n v="0"/>
    <n v="0"/>
    <s v="F1S USA"/>
    <s v="United States"/>
    <x v="21"/>
    <x v="0"/>
    <n v="0"/>
  </r>
  <r>
    <x v="1"/>
    <x v="1"/>
    <n v="735"/>
    <x v="24"/>
    <n v="28934"/>
    <s v="OLVERA MORALES MARIA ARACELI"/>
    <d v="2025-10-23T00:00:00"/>
    <d v="2025-10-31T00:00:00"/>
    <s v="VLO"/>
    <x v="2"/>
    <s v="USD"/>
    <n v="3793.8"/>
    <n v="3262.6680000000001"/>
    <n v="3793.8"/>
    <n v="0"/>
    <n v="0"/>
    <n v="0"/>
    <s v="F1S USA"/>
    <s v="United States"/>
    <x v="21"/>
    <x v="0"/>
    <n v="0"/>
  </r>
  <r>
    <x v="1"/>
    <x v="1"/>
    <n v="735"/>
    <x v="24"/>
    <n v="28934"/>
    <s v="RAMIREZ MAGANA ALEJANDRO MR"/>
    <d v="2026-04-20T00:00:00"/>
    <d v="2026-04-28T00:00:00"/>
    <s v="VLO"/>
    <x v="2"/>
    <s v="USD"/>
    <n v="0"/>
    <n v="0"/>
    <n v="0"/>
    <n v="0"/>
    <n v="0"/>
    <n v="0"/>
    <s v="F1S USA"/>
    <s v="United States"/>
    <x v="3"/>
    <x v="1"/>
    <s v="0"/>
  </r>
  <r>
    <x v="1"/>
    <x v="1"/>
    <n v="735"/>
    <x v="24"/>
    <n v="28934"/>
    <s v="RAMIREZ MAGANA ALEJANDRO MR"/>
    <d v="2026-04-20T00:00:00"/>
    <d v="2026-04-28T00:00:00"/>
    <s v="VLO"/>
    <x v="2"/>
    <s v="USD"/>
    <n v="525"/>
    <n v="451.5"/>
    <n v="525"/>
    <n v="0"/>
    <n v="0"/>
    <n v="0"/>
    <s v="F1S USA"/>
    <s v="United States"/>
    <x v="3"/>
    <x v="1"/>
    <n v="0"/>
  </r>
  <r>
    <x v="1"/>
    <x v="1"/>
    <n v="735"/>
    <x v="24"/>
    <n v="28934"/>
    <s v="RAMIREZ MAGANA LORENZO"/>
    <d v="2026-04-20T00:00:00"/>
    <d v="2026-04-28T00:00:00"/>
    <s v="VLO"/>
    <x v="2"/>
    <s v="USD"/>
    <n v="0"/>
    <n v="0"/>
    <n v="0"/>
    <n v="0"/>
    <n v="0"/>
    <n v="0"/>
    <s v="F1S USA"/>
    <s v="United States"/>
    <x v="3"/>
    <x v="1"/>
    <s v="0"/>
  </r>
  <r>
    <x v="1"/>
    <x v="1"/>
    <n v="735"/>
    <x v="24"/>
    <n v="28934"/>
    <s v="RAMIREZ MAGANA LORENZO"/>
    <d v="2026-04-20T00:00:00"/>
    <d v="2026-04-28T00:00:00"/>
    <s v="VLO"/>
    <x v="2"/>
    <s v="USD"/>
    <n v="394"/>
    <n v="338.84"/>
    <n v="394"/>
    <n v="0"/>
    <n v="0"/>
    <n v="0"/>
    <s v="F1S USA"/>
    <s v="United States"/>
    <x v="3"/>
    <x v="1"/>
    <n v="0"/>
  </r>
  <r>
    <x v="1"/>
    <x v="1"/>
    <n v="735"/>
    <x v="24"/>
    <n v="28934"/>
    <s v="RAMIREZ MAGANA LUCIANA"/>
    <d v="2026-04-20T00:00:00"/>
    <d v="2026-04-28T00:00:00"/>
    <s v="VLO"/>
    <x v="2"/>
    <s v="USD"/>
    <n v="0"/>
    <n v="0"/>
    <n v="0"/>
    <n v="0"/>
    <n v="0"/>
    <n v="0"/>
    <s v="F1S USA"/>
    <s v="United States"/>
    <x v="3"/>
    <x v="1"/>
    <s v="0"/>
  </r>
  <r>
    <x v="1"/>
    <x v="1"/>
    <n v="735"/>
    <x v="24"/>
    <n v="28934"/>
    <s v="RAMIREZ MAGANA LUCIANA"/>
    <d v="2026-04-20T00:00:00"/>
    <d v="2026-04-28T00:00:00"/>
    <s v="VLO"/>
    <x v="2"/>
    <s v="USD"/>
    <n v="394"/>
    <n v="338.84"/>
    <n v="394"/>
    <n v="0"/>
    <n v="0"/>
    <n v="0"/>
    <s v="F1S USA"/>
    <s v="United States"/>
    <x v="3"/>
    <x v="1"/>
    <n v="0"/>
  </r>
  <r>
    <x v="1"/>
    <x v="1"/>
    <n v="735"/>
    <x v="24"/>
    <n v="28934"/>
    <s v="OLVERA MORALES MARIA ARACELI"/>
    <d v="2026-04-20T00:00:00"/>
    <d v="2026-04-28T00:00:00"/>
    <s v="VLO"/>
    <x v="2"/>
    <s v="USD"/>
    <n v="0"/>
    <n v="0"/>
    <n v="0"/>
    <n v="0"/>
    <n v="0"/>
    <n v="0"/>
    <s v="F1S USA"/>
    <s v="United States"/>
    <x v="3"/>
    <x v="1"/>
    <s v="0"/>
  </r>
  <r>
    <x v="1"/>
    <x v="1"/>
    <n v="735"/>
    <x v="24"/>
    <n v="28934"/>
    <s v="OLVERA MORALES MARIA ARACELI"/>
    <d v="2026-04-20T00:00:00"/>
    <d v="2026-04-28T00:00:00"/>
    <s v="VLO"/>
    <x v="2"/>
    <s v="USD"/>
    <n v="408"/>
    <n v="350.88"/>
    <n v="408"/>
    <n v="0"/>
    <n v="0"/>
    <n v="0"/>
    <s v="F1S USA"/>
    <s v="United States"/>
    <x v="3"/>
    <x v="1"/>
    <n v="0"/>
  </r>
  <r>
    <x v="1"/>
    <x v="1"/>
    <n v="735"/>
    <x v="24"/>
    <n v="0"/>
    <s v="FEE POR REEMISION"/>
    <d v="2025-10-23T00:00:00"/>
    <d v="2026-04-28T00:00:00"/>
    <s v="HPS"/>
    <x v="1"/>
    <s v="USD"/>
    <n v="140"/>
    <n v="120.39999999999999"/>
    <n v="140"/>
    <n v="140"/>
    <n v="120.39999999999999"/>
    <n v="140"/>
    <s v="FEES"/>
    <n v="0"/>
    <x v="21"/>
    <x v="0"/>
    <n v="1"/>
  </r>
  <r>
    <x v="1"/>
    <x v="1"/>
    <n v="735"/>
    <x v="24"/>
    <n v="0"/>
    <s v="Fee por reemision de boletos"/>
    <d v="2025-10-23T00:00:00"/>
    <d v="2026-04-28T00:00:00"/>
    <s v="HPS"/>
    <x v="1"/>
    <s v="USD"/>
    <n v="140"/>
    <n v="120.39999999999999"/>
    <n v="140"/>
    <n v="140"/>
    <n v="120.39999999999999"/>
    <n v="140"/>
    <s v="FEES"/>
    <n v="0"/>
    <x v="21"/>
    <x v="0"/>
    <n v="1"/>
  </r>
  <r>
    <x v="1"/>
    <x v="1"/>
    <n v="735"/>
    <x v="24"/>
    <n v="28934"/>
    <s v="RAMIREZ MAGANA ALEJANDRO MR"/>
    <d v="2026-02-20T00:00:00"/>
    <d v="2026-02-27T00:00:00"/>
    <s v="VLO"/>
    <x v="2"/>
    <s v="USD"/>
    <n v="460.3"/>
    <n v="395.858"/>
    <n v="460.3"/>
    <n v="0"/>
    <n v="0"/>
    <n v="0"/>
    <s v="F1S USA"/>
    <s v="United States"/>
    <x v="44"/>
    <x v="1"/>
    <n v="0"/>
  </r>
  <r>
    <x v="1"/>
    <x v="1"/>
    <n v="735"/>
    <x v="24"/>
    <n v="28934"/>
    <s v="RAMIREZ MAGANA ALEJANDRO MR"/>
    <d v="2026-02-20T00:00:00"/>
    <d v="2026-02-27T00:00:00"/>
    <s v="VLO"/>
    <x v="2"/>
    <s v="USD"/>
    <n v="522"/>
    <n v="448.92"/>
    <n v="522"/>
    <n v="0"/>
    <n v="0"/>
    <n v="0"/>
    <s v="F1S USA"/>
    <s v="United States"/>
    <x v="44"/>
    <x v="1"/>
    <n v="0"/>
  </r>
  <r>
    <x v="1"/>
    <x v="1"/>
    <n v="735"/>
    <x v="24"/>
    <n v="28934"/>
    <s v="RAMIREZ MAGANA LORENZO"/>
    <d v="2026-02-20T00:00:00"/>
    <d v="2026-02-27T00:00:00"/>
    <s v="VLO"/>
    <x v="2"/>
    <s v="USD"/>
    <n v="342.3"/>
    <n v="294.37799999999999"/>
    <n v="342.3"/>
    <n v="0"/>
    <n v="0"/>
    <n v="0"/>
    <s v="F1S USA"/>
    <s v="United States"/>
    <x v="44"/>
    <x v="1"/>
    <n v="0"/>
  </r>
  <r>
    <x v="1"/>
    <x v="1"/>
    <n v="735"/>
    <x v="24"/>
    <n v="28934"/>
    <s v="RAMIREZ MAGANA LORENZO"/>
    <d v="2026-02-20T00:00:00"/>
    <d v="2026-02-27T00:00:00"/>
    <s v="VLO"/>
    <x v="2"/>
    <s v="USD"/>
    <n v="392"/>
    <n v="337.12"/>
    <n v="392"/>
    <n v="0"/>
    <n v="0"/>
    <n v="0"/>
    <s v="F1S USA"/>
    <s v="United States"/>
    <x v="44"/>
    <x v="1"/>
    <n v="0"/>
  </r>
  <r>
    <x v="1"/>
    <x v="1"/>
    <n v="735"/>
    <x v="24"/>
    <n v="28934"/>
    <s v="RAMIREZ MAGANA LUCIANA"/>
    <d v="2026-02-20T00:00:00"/>
    <d v="2026-02-27T00:00:00"/>
    <s v="VLO"/>
    <x v="2"/>
    <s v="USD"/>
    <n v="342.3"/>
    <n v="294.37799999999999"/>
    <n v="342.3"/>
    <n v="0"/>
    <n v="0"/>
    <n v="0"/>
    <s v="F1S USA"/>
    <s v="United States"/>
    <x v="44"/>
    <x v="1"/>
    <n v="0"/>
  </r>
  <r>
    <x v="1"/>
    <x v="1"/>
    <n v="735"/>
    <x v="24"/>
    <n v="28934"/>
    <s v="RAMIREZ MAGANA LUCIANA"/>
    <d v="2026-02-20T00:00:00"/>
    <d v="2026-02-27T00:00:00"/>
    <s v="VLO"/>
    <x v="2"/>
    <s v="USD"/>
    <n v="392"/>
    <n v="337.12"/>
    <n v="392"/>
    <n v="0"/>
    <n v="0"/>
    <n v="0"/>
    <s v="F1S USA"/>
    <s v="United States"/>
    <x v="44"/>
    <x v="1"/>
    <n v="0"/>
  </r>
  <r>
    <x v="1"/>
    <x v="1"/>
    <n v="735"/>
    <x v="24"/>
    <n v="28934"/>
    <s v="OLVERA MORALES MARIA ARACELI"/>
    <d v="2026-02-20T00:00:00"/>
    <d v="2026-02-27T00:00:00"/>
    <s v="VLO"/>
    <x v="2"/>
    <s v="USD"/>
    <n v="0"/>
    <n v="0"/>
    <n v="0"/>
    <n v="0"/>
    <n v="0"/>
    <n v="0"/>
    <s v="F1S USA"/>
    <s v="United States"/>
    <x v="44"/>
    <x v="1"/>
    <s v="0"/>
  </r>
  <r>
    <x v="1"/>
    <x v="1"/>
    <n v="735"/>
    <x v="24"/>
    <n v="28934"/>
    <s v="OLVERA MORALES MARIA ARACELI"/>
    <d v="2026-02-20T00:00:00"/>
    <d v="2026-02-27T00:00:00"/>
    <s v="VLO"/>
    <x v="2"/>
    <s v="USD"/>
    <n v="406"/>
    <n v="349.15999999999997"/>
    <n v="406"/>
    <n v="0"/>
    <n v="0"/>
    <n v="0"/>
    <s v="F1S USA"/>
    <s v="United States"/>
    <x v="44"/>
    <x v="1"/>
    <n v="0"/>
  </r>
  <r>
    <x v="1"/>
    <x v="1"/>
    <n v="735"/>
    <x v="24"/>
    <n v="23789"/>
    <s v="Safari, Vuelos, Hoteles"/>
    <d v="2025-10-23T00:00:00"/>
    <d v="2026-04-28T00:00:00"/>
    <s v="PKT"/>
    <x v="0"/>
    <s v="USD"/>
    <n v="51588"/>
    <n v="44365.68"/>
    <n v="51588"/>
    <n v="8368"/>
    <n v="7196.48"/>
    <n v="8368"/>
    <s v="TRIUMPH TRAVEL"/>
    <s v="South Africa"/>
    <x v="21"/>
    <x v="0"/>
    <n v="0.162208265488098"/>
  </r>
  <r>
    <x v="1"/>
    <x v="1"/>
    <n v="735"/>
    <x v="24"/>
    <n v="23789"/>
    <s v="Traslado de aeropuerto extra"/>
    <d v="2025-10-21T00:00:00"/>
    <d v="2026-04-28T00:00:00"/>
    <s v="TRF"/>
    <x v="5"/>
    <s v="USD"/>
    <n v="100"/>
    <n v="86"/>
    <n v="100"/>
    <n v="0"/>
    <n v="0"/>
    <n v="0"/>
    <s v="TRIUMPH TRAVEL"/>
    <s v="South Africa"/>
    <x v="21"/>
    <x v="0"/>
    <n v="0"/>
  </r>
  <r>
    <x v="1"/>
    <x v="1"/>
    <n v="736"/>
    <x v="34"/>
    <n v="25372"/>
    <s v="FIFA PARTIDO INAUGURAL"/>
    <d v="2026-06-11T00:00:00"/>
    <d v="2026-07-11T00:00:00"/>
    <s v="EVE"/>
    <x v="0"/>
    <s v="USD"/>
    <n v="13900"/>
    <n v="11954"/>
    <n v="13900"/>
    <n v="1390"/>
    <n v="1195.4000000000001"/>
    <n v="1390"/>
    <s v="Queen Of Clubs Lifestyle Luxury Services LTD"/>
    <s v="United Kingdom"/>
    <x v="15"/>
    <x v="1"/>
    <n v="0.1"/>
  </r>
  <r>
    <x v="1"/>
    <x v="1"/>
    <n v="737"/>
    <x v="31"/>
    <n v="31382"/>
    <s v="Pago de Hospedaje"/>
    <d v="2025-08-24T00:00:00"/>
    <d v="2025-08-27T00:00:00"/>
    <s v="HTL"/>
    <x v="4"/>
    <s v="EUR"/>
    <n v="3828"/>
    <n v="3828"/>
    <n v="4440.4799999999996"/>
    <n v="327.12"/>
    <n v="327.12"/>
    <n v="379.45919999999995"/>
    <s v="PALAZZO VECCHIO TAORMINA"/>
    <s v="Italy"/>
    <x v="12"/>
    <x v="0"/>
    <n v="8.545454545454545E-2"/>
  </r>
  <r>
    <x v="1"/>
    <x v="1"/>
    <n v="737"/>
    <x v="31"/>
    <n v="29688"/>
    <s v="Pago de Hospedaje Lume"/>
    <d v="2025-08-27T00:00:00"/>
    <d v="2025-08-30T00:00:00"/>
    <s v="HTL"/>
    <x v="4"/>
    <s v="EUR"/>
    <n v="1242"/>
    <n v="1242"/>
    <n v="1440.7199999999998"/>
    <n v="124.2"/>
    <n v="124.2"/>
    <n v="144.072"/>
    <s v="TABLET HOTELS"/>
    <s v="United States"/>
    <x v="12"/>
    <x v="0"/>
    <n v="0.10000000000000002"/>
  </r>
  <r>
    <x v="1"/>
    <x v="1"/>
    <n v="738"/>
    <x v="31"/>
    <n v="29688"/>
    <s v="Pago de Hospedaje Torel Palace Lisbon"/>
    <d v="2025-07-10T00:00:00"/>
    <d v="2025-07-14T00:00:00"/>
    <s v="HTL"/>
    <x v="4"/>
    <s v="EUR"/>
    <n v="1664"/>
    <n v="1664"/>
    <n v="1930.2399999999998"/>
    <n v="218.69"/>
    <n v="218.69"/>
    <n v="253.68039999999999"/>
    <s v="TABLET HOTELS"/>
    <s v="United States"/>
    <x v="20"/>
    <x v="0"/>
    <n v="0.13142427884615385"/>
  </r>
  <r>
    <x v="1"/>
    <x v="1"/>
    <n v="738"/>
    <x v="31"/>
    <n v="29688"/>
    <s v="Pago de Hospedaje Memmo Baleira"/>
    <d v="2025-07-17T00:00:00"/>
    <d v="2025-07-19T00:00:00"/>
    <s v="HTL"/>
    <x v="4"/>
    <s v="EUR"/>
    <n v="589.04999999999995"/>
    <n v="589.04999999999995"/>
    <n v="683.29799999999989"/>
    <n v="0"/>
    <n v="0"/>
    <n v="0"/>
    <s v="TABLET HOTELS"/>
    <s v="United States"/>
    <x v="5"/>
    <x v="0"/>
    <n v="0"/>
  </r>
  <r>
    <x v="1"/>
    <x v="1"/>
    <n v="739"/>
    <x v="39"/>
    <n v="27195"/>
    <s v="Hospedaje Crossing Manzoni"/>
    <d v="2026-01-08T00:00:00"/>
    <d v="2026-01-11T00:00:00"/>
    <s v="HTL"/>
    <x v="4"/>
    <s v="EUR"/>
    <n v="2820"/>
    <n v="2820"/>
    <n v="3271.2"/>
    <n v="282"/>
    <n v="282"/>
    <n v="327.12"/>
    <s v="CROSSING MANZONI"/>
    <s v="Italy"/>
    <x v="35"/>
    <x v="1"/>
    <n v="0.1"/>
  </r>
  <r>
    <x v="1"/>
    <x v="1"/>
    <n v="739"/>
    <x v="39"/>
    <n v="29025"/>
    <s v="Hospedaje Lefay Dolomiti"/>
    <d v="2026-01-11T00:00:00"/>
    <d v="2026-01-15T00:00:00"/>
    <s v="HTL"/>
    <x v="4"/>
    <s v="EUR"/>
    <n v="2080"/>
    <n v="2080"/>
    <n v="2412.7999999999997"/>
    <n v="184.32"/>
    <n v="184.32"/>
    <n v="213.81119999999999"/>
    <s v="LEFAY RESORT AND SPA DOLOMITI"/>
    <s v="Italy"/>
    <x v="29"/>
    <x v="1"/>
    <n v="8.8615384615384624E-2"/>
  </r>
  <r>
    <x v="1"/>
    <x v="1"/>
    <n v="739"/>
    <x v="39"/>
    <n v="28259"/>
    <s v="Hospedaje Hotel Aubépine"/>
    <d v="2026-01-15T00:00:00"/>
    <d v="2026-01-18T00:00:00"/>
    <s v="HTL"/>
    <x v="4"/>
    <s v="EUR"/>
    <n v="1560"/>
    <n v="1560"/>
    <n v="1809.6"/>
    <n v="154.85"/>
    <n v="154.85"/>
    <n v="179.62599999999998"/>
    <s v="HOTEL AUBEPINE"/>
    <s v="France"/>
    <x v="29"/>
    <x v="1"/>
    <n v="9.926282051282051E-2"/>
  </r>
  <r>
    <x v="1"/>
    <x v="1"/>
    <n v="739"/>
    <x v="39"/>
    <n v="28934"/>
    <s v="GRISI CHECA MONICA DEL CARMEN"/>
    <d v="2026-01-08T00:00:00"/>
    <d v="2026-01-15T00:00:00"/>
    <s v="VLO"/>
    <x v="2"/>
    <s v="EUR"/>
    <n v="385.87"/>
    <n v="385.87"/>
    <n v="447.60919999999999"/>
    <n v="0"/>
    <n v="0"/>
    <n v="0"/>
    <s v="F1S USA"/>
    <s v="United States"/>
    <x v="35"/>
    <x v="1"/>
    <n v="0"/>
  </r>
  <r>
    <x v="1"/>
    <x v="1"/>
    <n v="739"/>
    <x v="39"/>
    <n v="28934"/>
    <s v="BARROSO GRISI ALEXIS"/>
    <d v="2026-01-08T00:00:00"/>
    <d v="2026-01-15T00:00:00"/>
    <s v="VLO"/>
    <x v="2"/>
    <s v="EUR"/>
    <n v="385.87"/>
    <n v="385.87"/>
    <n v="447.60919999999999"/>
    <n v="0"/>
    <n v="0"/>
    <n v="0"/>
    <s v="F1S USA"/>
    <s v="United States"/>
    <x v="35"/>
    <x v="1"/>
    <n v="0"/>
  </r>
  <r>
    <x v="1"/>
    <x v="1"/>
    <n v="739"/>
    <x v="39"/>
    <n v="28934"/>
    <s v="BARROSO GRISI ALBERTO"/>
    <d v="2026-01-08T00:00:00"/>
    <d v="2026-01-15T00:00:00"/>
    <s v="VLO"/>
    <x v="2"/>
    <s v="EUR"/>
    <n v="385.87"/>
    <n v="385.87"/>
    <n v="447.60919999999999"/>
    <n v="0"/>
    <n v="0"/>
    <n v="0"/>
    <s v="F1S USA"/>
    <s v="United States"/>
    <x v="35"/>
    <x v="1"/>
    <n v="0"/>
  </r>
  <r>
    <x v="1"/>
    <x v="1"/>
    <n v="739"/>
    <x v="39"/>
    <n v="28934"/>
    <s v="GRISI CHECA MONICA DEL CARMEN"/>
    <d v="2026-01-08T00:00:00"/>
    <d v="2026-01-15T00:00:00"/>
    <s v="VLO"/>
    <x v="2"/>
    <s v="EUR"/>
    <n v="45.17"/>
    <n v="45.17"/>
    <n v="52.397199999999998"/>
    <n v="0"/>
    <n v="0"/>
    <n v="0"/>
    <s v="F1S USA"/>
    <s v="United States"/>
    <x v="35"/>
    <x v="1"/>
    <n v="0"/>
  </r>
  <r>
    <x v="1"/>
    <x v="1"/>
    <n v="739"/>
    <x v="39"/>
    <n v="28934"/>
    <s v="BARROSO GRISI ALEXIS"/>
    <d v="2026-01-08T00:00:00"/>
    <d v="2026-01-15T00:00:00"/>
    <s v="VLO"/>
    <x v="2"/>
    <s v="EUR"/>
    <n v="45.17"/>
    <n v="45.17"/>
    <n v="52.397199999999998"/>
    <n v="0"/>
    <n v="0"/>
    <n v="0"/>
    <s v="F1S USA"/>
    <s v="United States"/>
    <x v="35"/>
    <x v="1"/>
    <n v="0"/>
  </r>
  <r>
    <x v="1"/>
    <x v="1"/>
    <n v="739"/>
    <x v="39"/>
    <n v="28934"/>
    <s v="BARROSO GRISI ALBERTO"/>
    <d v="2026-01-08T00:00:00"/>
    <d v="2026-01-15T00:00:00"/>
    <s v="VLO"/>
    <x v="2"/>
    <s v="EUR"/>
    <n v="45.17"/>
    <n v="45.17"/>
    <n v="52.397199999999998"/>
    <n v="0"/>
    <n v="0"/>
    <n v="0"/>
    <s v="F1S USA"/>
    <s v="United States"/>
    <x v="35"/>
    <x v="1"/>
    <n v="0"/>
  </r>
  <r>
    <x v="1"/>
    <x v="1"/>
    <n v="739"/>
    <x v="39"/>
    <n v="28934"/>
    <s v="GRISI CHECA MONICA DEL CARMEN"/>
    <d v="2026-01-08T00:00:00"/>
    <d v="2026-01-08T00:00:00"/>
    <s v="VLO"/>
    <x v="2"/>
    <s v="EUR"/>
    <n v="482.19"/>
    <n v="482.19"/>
    <n v="559.34039999999993"/>
    <n v="0"/>
    <n v="0"/>
    <n v="0"/>
    <s v="F1S USA"/>
    <s v="United States"/>
    <x v="35"/>
    <x v="1"/>
    <n v="0"/>
  </r>
  <r>
    <x v="1"/>
    <x v="1"/>
    <n v="739"/>
    <x v="39"/>
    <n v="28934"/>
    <s v="BARROSO GRISI ALEXIS"/>
    <d v="2026-01-08T00:00:00"/>
    <d v="2026-01-08T00:00:00"/>
    <s v="VLO"/>
    <x v="2"/>
    <s v="EUR"/>
    <n v="482.19"/>
    <n v="482.19"/>
    <n v="559.34039999999993"/>
    <n v="0"/>
    <n v="0"/>
    <n v="0"/>
    <s v="F1S USA"/>
    <s v="United States"/>
    <x v="35"/>
    <x v="1"/>
    <n v="0"/>
  </r>
  <r>
    <x v="1"/>
    <x v="1"/>
    <n v="739"/>
    <x v="39"/>
    <n v="28934"/>
    <s v="BARROSO GRISI ALBERTO"/>
    <d v="2026-01-08T00:00:00"/>
    <d v="2026-01-08T00:00:00"/>
    <s v="VLO"/>
    <x v="2"/>
    <s v="EUR"/>
    <n v="482.19"/>
    <n v="482.19"/>
    <n v="559.34039999999993"/>
    <n v="0"/>
    <n v="0"/>
    <n v="0"/>
    <s v="F1S USA"/>
    <s v="United States"/>
    <x v="35"/>
    <x v="1"/>
    <n v="0"/>
  </r>
  <r>
    <x v="1"/>
    <x v="1"/>
    <n v="740"/>
    <x v="16"/>
    <n v="31477"/>
    <s v="Hospedaje"/>
    <d v="2025-07-08T00:00:00"/>
    <d v="2025-07-31T00:00:00"/>
    <s v="HTL"/>
    <x v="4"/>
    <s v="USD"/>
    <n v="4207.3999999999996"/>
    <n v="3618.3639999999996"/>
    <n v="4207.3999999999996"/>
    <n v="420.74"/>
    <n v="361.83640000000003"/>
    <n v="420.74"/>
    <s v="HOTEL CIPRIANI, A BELMOND HOTEL, VENICE"/>
    <s v="Italy"/>
    <x v="20"/>
    <x v="0"/>
    <n v="0.1"/>
  </r>
  <r>
    <x v="1"/>
    <x v="1"/>
    <n v="740"/>
    <x v="16"/>
    <n v="31477"/>
    <s v="Hospedaje"/>
    <d v="2025-07-08T00:00:00"/>
    <d v="2025-07-31T00:00:00"/>
    <s v="HTL"/>
    <x v="4"/>
    <s v="USD"/>
    <n v="4428.3"/>
    <n v="3808.3380000000002"/>
    <n v="4428.3"/>
    <n v="442.83"/>
    <n v="380.8338"/>
    <n v="442.83"/>
    <s v="HOTEL CIPRIANI, A BELMOND HOTEL, VENICE"/>
    <s v="Italy"/>
    <x v="20"/>
    <x v="0"/>
    <n v="9.9999999999999992E-2"/>
  </r>
  <r>
    <x v="1"/>
    <x v="1"/>
    <n v="740"/>
    <x v="16"/>
    <n v="31475"/>
    <s v="Hospedaje"/>
    <d v="2025-07-08T00:00:00"/>
    <d v="2025-07-31T00:00:00"/>
    <s v="HTL"/>
    <x v="4"/>
    <s v="USD"/>
    <n v="12070.1"/>
    <n v="10380.286"/>
    <n v="12070.1"/>
    <n v="1207.01"/>
    <n v="1038.0285999999999"/>
    <n v="1207.01"/>
    <s v="IL SERENO HOTEL"/>
    <s v="Italy"/>
    <x v="20"/>
    <x v="0"/>
    <n v="9.9999999999999992E-2"/>
  </r>
  <r>
    <x v="1"/>
    <x v="1"/>
    <n v="741"/>
    <x v="37"/>
    <n v="24878"/>
    <s v="Hospedaje Alpina Gstaad"/>
    <d v="2026-02-10T00:00:00"/>
    <d v="2026-02-17T00:00:00"/>
    <s v="HTL"/>
    <x v="4"/>
    <s v="CHF"/>
    <n v="24500"/>
    <n v="26215"/>
    <n v="30625"/>
    <n v="2440.7600000000002"/>
    <n v="2611.6132000000002"/>
    <n v="3050.9500000000003"/>
    <s v="THE ALPINA GSTAAD"/>
    <s v="Switzerland"/>
    <x v="43"/>
    <x v="1"/>
    <n v="9.9622857142857152E-2"/>
  </r>
  <r>
    <x v="0"/>
    <x v="1"/>
    <n v="742"/>
    <x v="4"/>
    <n v="31575"/>
    <s v="Pago de Mitad de Reserva"/>
    <d v="2025-10-03T00:00:00"/>
    <d v="2025-10-05T00:00:00"/>
    <s v="HTL"/>
    <x v="4"/>
    <s v="EUR"/>
    <n v="12300"/>
    <n v="12300"/>
    <n v="14267.999999999998"/>
    <n v="1063.3399999999999"/>
    <n v="1063.3399999999999"/>
    <n v="1233.4743999999998"/>
    <s v="HOTEL CAP ROCAT"/>
    <s v="Spain"/>
    <x v="23"/>
    <x v="0"/>
    <n v="8.6450406504065033E-2"/>
  </r>
  <r>
    <x v="0"/>
    <x v="1"/>
    <n v="742"/>
    <x v="4"/>
    <n v="28934"/>
    <s v="ROJAS BLASQUEZ GERARDO"/>
    <d v="2025-10-03T00:00:00"/>
    <d v="2025-10-05T00:00:00"/>
    <s v="VLO"/>
    <x v="2"/>
    <s v="EUR"/>
    <n v="465.73"/>
    <n v="465.73"/>
    <n v="540.24680000000001"/>
    <n v="0"/>
    <n v="0"/>
    <n v="0"/>
    <s v="F1S USA"/>
    <s v="United States"/>
    <x v="23"/>
    <x v="0"/>
    <n v="0"/>
  </r>
  <r>
    <x v="0"/>
    <x v="1"/>
    <n v="742"/>
    <x v="4"/>
    <n v="28934"/>
    <s v="ROJAS MINA FERNANDA"/>
    <d v="2025-10-03T00:00:00"/>
    <d v="2025-10-05T00:00:00"/>
    <s v="VLO"/>
    <x v="2"/>
    <s v="EUR"/>
    <n v="465.73"/>
    <n v="465.73"/>
    <n v="540.24680000000001"/>
    <n v="0"/>
    <n v="0"/>
    <n v="0"/>
    <s v="F1S USA"/>
    <s v="United States"/>
    <x v="23"/>
    <x v="0"/>
    <n v="0"/>
  </r>
  <r>
    <x v="0"/>
    <x v="1"/>
    <n v="742"/>
    <x v="4"/>
    <n v="28934"/>
    <s v="MINA CABRERA LORENZA XIMENA"/>
    <d v="2025-10-03T00:00:00"/>
    <d v="2025-10-05T00:00:00"/>
    <s v="VLO"/>
    <x v="2"/>
    <s v="EUR"/>
    <n v="465.73"/>
    <n v="465.73"/>
    <n v="540.24680000000001"/>
    <n v="0"/>
    <n v="0"/>
    <n v="0"/>
    <s v="F1S USA"/>
    <s v="United States"/>
    <x v="23"/>
    <x v="0"/>
    <n v="0"/>
  </r>
  <r>
    <x v="0"/>
    <x v="1"/>
    <n v="742"/>
    <x v="4"/>
    <n v="28934"/>
    <s v="ROJAS BLASQUEZ GERARDO"/>
    <d v="2025-10-03T00:00:00"/>
    <d v="2025-10-05T00:00:00"/>
    <s v="VLO"/>
    <x v="2"/>
    <s v="EUR"/>
    <n v="15.98"/>
    <n v="15.98"/>
    <n v="18.536799999999999"/>
    <n v="0"/>
    <n v="0"/>
    <n v="0"/>
    <s v="F1S USA"/>
    <s v="United States"/>
    <x v="23"/>
    <x v="0"/>
    <n v="0"/>
  </r>
  <r>
    <x v="0"/>
    <x v="1"/>
    <n v="742"/>
    <x v="4"/>
    <n v="28934"/>
    <s v="ROJAS MINA FERNANDA"/>
    <d v="2025-10-03T00:00:00"/>
    <d v="2025-10-05T00:00:00"/>
    <s v="VLO"/>
    <x v="2"/>
    <s v="EUR"/>
    <n v="15.98"/>
    <n v="15.98"/>
    <n v="18.536799999999999"/>
    <n v="0"/>
    <n v="0"/>
    <n v="0"/>
    <s v="F1S USA"/>
    <s v="United States"/>
    <x v="23"/>
    <x v="0"/>
    <n v="0"/>
  </r>
  <r>
    <x v="0"/>
    <x v="1"/>
    <n v="742"/>
    <x v="4"/>
    <n v="28934"/>
    <s v="MINA CABRERA LORENZA XIMENA"/>
    <d v="2025-10-03T00:00:00"/>
    <d v="2025-10-05T00:00:00"/>
    <s v="VLO"/>
    <x v="2"/>
    <s v="EUR"/>
    <n v="15.98"/>
    <n v="15.98"/>
    <n v="18.536799999999999"/>
    <n v="0"/>
    <n v="0"/>
    <n v="0"/>
    <s v="F1S USA"/>
    <s v="United States"/>
    <x v="23"/>
    <x v="0"/>
    <n v="0"/>
  </r>
  <r>
    <x v="0"/>
    <x v="1"/>
    <n v="742"/>
    <x v="4"/>
    <n v="28934"/>
    <s v="ROJAS BLASQUEZ GERARDO"/>
    <d v="2025-10-03T00:00:00"/>
    <d v="2025-10-05T00:00:00"/>
    <s v="VLO"/>
    <x v="2"/>
    <s v="EUR"/>
    <n v="7.01"/>
    <n v="7.01"/>
    <n v="8.1315999999999988"/>
    <n v="0"/>
    <n v="0"/>
    <n v="0"/>
    <s v="F1S USA"/>
    <s v="United States"/>
    <x v="23"/>
    <x v="0"/>
    <n v="0"/>
  </r>
  <r>
    <x v="0"/>
    <x v="1"/>
    <n v="742"/>
    <x v="4"/>
    <n v="28934"/>
    <s v="ROJAS MINA FERNANDA"/>
    <d v="2025-10-03T00:00:00"/>
    <d v="2025-10-05T00:00:00"/>
    <s v="VLO"/>
    <x v="2"/>
    <s v="EUR"/>
    <n v="7.01"/>
    <n v="7.01"/>
    <n v="8.1315999999999988"/>
    <n v="0"/>
    <n v="0"/>
    <n v="0"/>
    <s v="F1S USA"/>
    <s v="United States"/>
    <x v="23"/>
    <x v="0"/>
    <n v="0"/>
  </r>
  <r>
    <x v="0"/>
    <x v="1"/>
    <n v="742"/>
    <x v="4"/>
    <n v="28934"/>
    <s v="MINA CABRERA LORENZA XIMENA"/>
    <d v="2025-10-03T00:00:00"/>
    <d v="2025-10-05T00:00:00"/>
    <s v="VLO"/>
    <x v="2"/>
    <s v="EUR"/>
    <n v="7.01"/>
    <n v="7.01"/>
    <n v="8.1315999999999988"/>
    <n v="0"/>
    <n v="0"/>
    <n v="0"/>
    <s v="F1S USA"/>
    <s v="United States"/>
    <x v="23"/>
    <x v="0"/>
    <n v="0"/>
  </r>
  <r>
    <x v="0"/>
    <x v="1"/>
    <n v="742"/>
    <x v="4"/>
    <n v="28934"/>
    <s v="ROJAS MINA PAULINA"/>
    <d v="2025-10-03T00:00:00"/>
    <d v="2025-10-03T00:00:00"/>
    <s v="VLO"/>
    <x v="2"/>
    <s v="EUR"/>
    <n v="294.36"/>
    <n v="294.36"/>
    <n v="341.45760000000001"/>
    <n v="0"/>
    <n v="0"/>
    <n v="0"/>
    <s v="F1S USA"/>
    <s v="United States"/>
    <x v="23"/>
    <x v="0"/>
    <n v="0"/>
  </r>
  <r>
    <x v="0"/>
    <x v="1"/>
    <n v="742"/>
    <x v="4"/>
    <n v="28934"/>
    <s v="ROJAS MINA GERARDO"/>
    <d v="2025-10-03T00:00:00"/>
    <d v="2025-10-03T00:00:00"/>
    <s v="VLO"/>
    <x v="2"/>
    <s v="EUR"/>
    <n v="294.36"/>
    <n v="294.36"/>
    <n v="341.45760000000001"/>
    <n v="0"/>
    <n v="0"/>
    <n v="0"/>
    <s v="F1S USA"/>
    <s v="United States"/>
    <x v="23"/>
    <x v="0"/>
    <n v="0"/>
  </r>
  <r>
    <x v="0"/>
    <x v="1"/>
    <n v="742"/>
    <x v="4"/>
    <n v="28934"/>
    <s v="ROJAS MINA PAULINA"/>
    <d v="2025-10-03T00:00:00"/>
    <d v="2025-10-03T00:00:00"/>
    <s v="VLO"/>
    <x v="2"/>
    <s v="EUR"/>
    <n v="15.38"/>
    <n v="15.38"/>
    <n v="17.840799999999998"/>
    <n v="0"/>
    <n v="0"/>
    <n v="0"/>
    <s v="F1S USA"/>
    <s v="United States"/>
    <x v="23"/>
    <x v="0"/>
    <n v="0"/>
  </r>
  <r>
    <x v="0"/>
    <x v="1"/>
    <n v="742"/>
    <x v="4"/>
    <n v="28934"/>
    <s v="ROJAS MINA GERARDO"/>
    <d v="2025-10-03T00:00:00"/>
    <d v="2025-10-03T00:00:00"/>
    <s v="VLO"/>
    <x v="2"/>
    <s v="EUR"/>
    <n v="15.38"/>
    <n v="15.38"/>
    <n v="17.840799999999998"/>
    <n v="0"/>
    <n v="0"/>
    <n v="0"/>
    <s v="F1S USA"/>
    <s v="United States"/>
    <x v="23"/>
    <x v="0"/>
    <n v="0"/>
  </r>
  <r>
    <x v="0"/>
    <x v="1"/>
    <n v="742"/>
    <x v="4"/>
    <n v="28934"/>
    <s v="ROJAS MINA PAULINA"/>
    <d v="2025-10-05T00:00:00"/>
    <d v="2025-10-05T00:00:00"/>
    <s v="VLO"/>
    <x v="2"/>
    <s v="EUR"/>
    <n v="298.47000000000003"/>
    <n v="298.47000000000003"/>
    <n v="346.22520000000003"/>
    <n v="0"/>
    <n v="0"/>
    <n v="0"/>
    <s v="F1S USA"/>
    <s v="United States"/>
    <x v="24"/>
    <x v="0"/>
    <n v="0"/>
  </r>
  <r>
    <x v="0"/>
    <x v="1"/>
    <n v="742"/>
    <x v="4"/>
    <n v="28934"/>
    <s v="ROJAS MINA GERARDO"/>
    <d v="2025-10-05T00:00:00"/>
    <d v="2025-10-05T00:00:00"/>
    <s v="VLO"/>
    <x v="2"/>
    <s v="EUR"/>
    <n v="298.47000000000003"/>
    <n v="298.47000000000003"/>
    <n v="346.22520000000003"/>
    <n v="0"/>
    <n v="0"/>
    <n v="0"/>
    <s v="F1S USA"/>
    <s v="United States"/>
    <x v="24"/>
    <x v="0"/>
    <n v="0"/>
  </r>
  <r>
    <x v="0"/>
    <x v="1"/>
    <n v="742"/>
    <x v="4"/>
    <n v="28934"/>
    <s v="ROJAS MINA PAULINA"/>
    <d v="2025-10-05T00:00:00"/>
    <d v="2025-10-05T00:00:00"/>
    <s v="VLO"/>
    <x v="2"/>
    <s v="EUR"/>
    <n v="7.01"/>
    <n v="7.01"/>
    <n v="8.1315999999999988"/>
    <n v="0"/>
    <n v="0"/>
    <n v="0"/>
    <s v="F1S USA"/>
    <s v="United States"/>
    <x v="24"/>
    <x v="0"/>
    <n v="0"/>
  </r>
  <r>
    <x v="0"/>
    <x v="1"/>
    <n v="742"/>
    <x v="4"/>
    <n v="28934"/>
    <s v="ROJAS MINA GERARDO"/>
    <d v="2025-10-05T00:00:00"/>
    <d v="2025-10-05T00:00:00"/>
    <s v="VLO"/>
    <x v="2"/>
    <s v="EUR"/>
    <n v="7.01"/>
    <n v="7.01"/>
    <n v="8.1315999999999988"/>
    <n v="0"/>
    <n v="0"/>
    <n v="0"/>
    <s v="F1S USA"/>
    <s v="United States"/>
    <x v="24"/>
    <x v="0"/>
    <n v="0"/>
  </r>
  <r>
    <x v="0"/>
    <x v="1"/>
    <n v="742"/>
    <x v="4"/>
    <n v="0"/>
    <s v="Fee emision"/>
    <d v="2025-10-03T00:00:00"/>
    <d v="2025-10-05T00:00:00"/>
    <s v="HPS"/>
    <x v="1"/>
    <s v="EUR"/>
    <n v="210"/>
    <n v="210"/>
    <n v="243.6"/>
    <n v="210"/>
    <n v="210"/>
    <n v="243.6"/>
    <s v="FEES"/>
    <n v="0"/>
    <x v="23"/>
    <x v="0"/>
    <n v="1"/>
  </r>
  <r>
    <x v="1"/>
    <x v="1"/>
    <n v="743"/>
    <x v="23"/>
    <n v="27490"/>
    <s v="HOSHINOYA FUJI 13-15 NOV"/>
    <d v="2025-11-13T00:00:00"/>
    <d v="2025-11-15T00:00:00"/>
    <s v="HTL"/>
    <x v="4"/>
    <s v="USD"/>
    <n v="5283"/>
    <n v="4543.38"/>
    <n v="5283"/>
    <n v="434.48"/>
    <n v="373.65280000000001"/>
    <n v="434.48"/>
    <s v="HOSHINOYA FUJI"/>
    <s v="Japan"/>
    <x v="17"/>
    <x v="0"/>
    <n v="8.2241150861253082E-2"/>
  </r>
  <r>
    <x v="1"/>
    <x v="1"/>
    <n v="743"/>
    <x v="23"/>
    <n v="27261"/>
    <s v="ACE KYOTO 15-18 NOV"/>
    <d v="2025-11-15T00:00:00"/>
    <d v="2025-11-18T00:00:00"/>
    <s v="HTL"/>
    <x v="4"/>
    <s v="USD"/>
    <n v="4070.77"/>
    <n v="3500.8622"/>
    <n v="4070.77"/>
    <n v="277.64999999999998"/>
    <n v="238.77899999999997"/>
    <n v="277.64999999999998"/>
    <s v="ACE HOTEL KYOTO"/>
    <s v="Japan"/>
    <x v="17"/>
    <x v="0"/>
    <n v="6.8205769424457774E-2"/>
  </r>
  <r>
    <x v="1"/>
    <x v="1"/>
    <n v="743"/>
    <x v="23"/>
    <n v="25907"/>
    <s v="OKURA TOKYO 18-22 NOV"/>
    <d v="2025-11-18T00:00:00"/>
    <d v="2025-11-22T00:00:00"/>
    <s v="HTL"/>
    <x v="4"/>
    <s v="USD"/>
    <n v="8485.1200000000008"/>
    <n v="7297.2032000000008"/>
    <n v="8485.1200000000008"/>
    <n v="599.30999999999995"/>
    <n v="515.40659999999991"/>
    <n v="599.30999999999995"/>
    <s v="THE OKURA TOKYO"/>
    <s v="Japan"/>
    <x v="30"/>
    <x v="0"/>
    <n v="7.0630704103182965E-2"/>
  </r>
  <r>
    <x v="1"/>
    <x v="1"/>
    <n v="743"/>
    <x v="23"/>
    <n v="27265"/>
    <s v="CELESTINE GINZA 11-12 NOV"/>
    <d v="2025-11-11T00:00:00"/>
    <d v="2025-11-12T00:00:00"/>
    <s v="HTL"/>
    <x v="4"/>
    <s v="USD"/>
    <n v="937.34"/>
    <n v="806.11239999999998"/>
    <n v="937.34"/>
    <n v="71.430000000000007"/>
    <n v="61.429800000000007"/>
    <n v="71.430000000000007"/>
    <s v="HOTEL THE CELESTINE GINZA"/>
    <s v="Japan"/>
    <x v="17"/>
    <x v="0"/>
    <n v="7.6205005654298344E-2"/>
  </r>
  <r>
    <x v="1"/>
    <x v="1"/>
    <n v="743"/>
    <x v="23"/>
    <n v="25360"/>
    <s v="SERVICIOS &amp; HATSUHANA LUX JAPAN"/>
    <d v="2025-11-11T00:00:00"/>
    <d v="2025-11-22T00:00:00"/>
    <s v="HTL"/>
    <x v="4"/>
    <s v="USD"/>
    <n v="15771"/>
    <n v="13563.06"/>
    <n v="15771"/>
    <n v="2168.2199999999998"/>
    <n v="1864.6691999999998"/>
    <n v="2168.2199999999998"/>
    <s v="Luxury Japan"/>
    <s v="Japan"/>
    <x v="17"/>
    <x v="0"/>
    <n v="0.13748145330036141"/>
  </r>
  <r>
    <x v="1"/>
    <x v="1"/>
    <n v="743"/>
    <x v="23"/>
    <n v="28934"/>
    <s v="DE IBARROLA HEGEWISCH ALEJANDRO"/>
    <d v="2025-11-22T00:00:00"/>
    <d v="2025-11-29T00:00:00"/>
    <s v="VLO"/>
    <x v="2"/>
    <s v="USD"/>
    <n v="1977.1"/>
    <n v="1700.3059999999998"/>
    <n v="1977.1"/>
    <n v="0"/>
    <n v="0"/>
    <n v="0"/>
    <s v="F1S USA"/>
    <s v="United States"/>
    <x v="30"/>
    <x v="0"/>
    <n v="0"/>
  </r>
  <r>
    <x v="1"/>
    <x v="1"/>
    <n v="743"/>
    <x v="23"/>
    <n v="28934"/>
    <s v="DE IBARROLA DAVALOS FERNANDO"/>
    <d v="2025-11-22T00:00:00"/>
    <d v="2025-11-29T00:00:00"/>
    <s v="VLO"/>
    <x v="2"/>
    <s v="USD"/>
    <n v="1977.1"/>
    <n v="1700.3059999999998"/>
    <n v="1977.1"/>
    <n v="0"/>
    <n v="0"/>
    <n v="0"/>
    <s v="F1S USA"/>
    <s v="United States"/>
    <x v="30"/>
    <x v="0"/>
    <n v="0"/>
  </r>
  <r>
    <x v="1"/>
    <x v="1"/>
    <n v="743"/>
    <x v="23"/>
    <n v="28934"/>
    <s v="CASARES PUENTE SOFIA"/>
    <d v="2025-11-22T00:00:00"/>
    <d v="2025-11-29T00:00:00"/>
    <s v="VLO"/>
    <x v="2"/>
    <s v="USD"/>
    <n v="1977.1"/>
    <n v="1700.3059999999998"/>
    <n v="1977.1"/>
    <n v="0"/>
    <n v="0"/>
    <n v="0"/>
    <s v="F1S USA"/>
    <s v="United States"/>
    <x v="30"/>
    <x v="0"/>
    <n v="0"/>
  </r>
  <r>
    <x v="1"/>
    <x v="1"/>
    <n v="743"/>
    <x v="23"/>
    <n v="28934"/>
    <s v="DE IBARROLA HEGEWISCH EMILIO"/>
    <d v="2025-11-22T00:00:00"/>
    <d v="2025-11-26T00:00:00"/>
    <s v="VLO"/>
    <x v="2"/>
    <s v="USD"/>
    <n v="1257.0999999999999"/>
    <n v="1081.106"/>
    <n v="1257.0999999999999"/>
    <n v="0"/>
    <n v="0"/>
    <n v="0"/>
    <s v="F1S USA"/>
    <s v="United States"/>
    <x v="30"/>
    <x v="0"/>
    <n v="0"/>
  </r>
  <r>
    <x v="1"/>
    <x v="1"/>
    <n v="743"/>
    <x v="23"/>
    <n v="0"/>
    <s v="FEE DE EMISION"/>
    <d v="2025-11-11T00:00:00"/>
    <d v="2025-11-22T00:00:00"/>
    <s v="HPS"/>
    <x v="1"/>
    <s v="USD"/>
    <n v="140"/>
    <n v="120.39999999999999"/>
    <n v="140"/>
    <n v="140"/>
    <n v="120.39999999999999"/>
    <n v="140"/>
    <s v="FEES"/>
    <n v="0"/>
    <x v="17"/>
    <x v="0"/>
    <n v="1"/>
  </r>
  <r>
    <x v="1"/>
    <x v="1"/>
    <n v="743"/>
    <x v="23"/>
    <n v="30616"/>
    <s v="GRACE HOTEL SYD 22-26 NOV"/>
    <d v="2025-11-22T00:00:00"/>
    <d v="2025-11-26T00:00:00"/>
    <s v="HTL"/>
    <x v="4"/>
    <s v="USD"/>
    <n v="2690.76"/>
    <n v="2314.0536000000002"/>
    <n v="2690.76"/>
    <n v="269.08"/>
    <n v="231.40879999999999"/>
    <n v="269.08"/>
    <s v="GRACE HOTEL, AUBERGE COLLECTION"/>
    <s v="Greece"/>
    <x v="30"/>
    <x v="0"/>
    <n v="0.10000148656885043"/>
  </r>
  <r>
    <x v="1"/>
    <x v="1"/>
    <n v="743"/>
    <x v="23"/>
    <n v="24239"/>
    <s v="UNITED PLACES MELBOURNE 26-29 NOV"/>
    <d v="2025-11-26T00:00:00"/>
    <d v="2025-11-29T00:00:00"/>
    <s v="HTL"/>
    <x v="4"/>
    <s v="USD"/>
    <n v="2835"/>
    <n v="2438.1"/>
    <n v="2835"/>
    <n v="283.5"/>
    <n v="243.81"/>
    <n v="283.5"/>
    <s v="UNITED PLACES HOTEL BOTANIC GARDENS"/>
    <s v="Australia"/>
    <x v="32"/>
    <x v="0"/>
    <n v="0.1"/>
  </r>
  <r>
    <x v="1"/>
    <x v="1"/>
    <n v="744"/>
    <x v="22"/>
    <n v="28934"/>
    <s v="UHTHOFF NORIEGA LORENZA MSS"/>
    <d v="2025-11-21T00:00:00"/>
    <d v="2025-11-21T00:00:00"/>
    <s v="VLO"/>
    <x v="2"/>
    <s v="USD"/>
    <n v="224.7"/>
    <n v="193.24199999999999"/>
    <n v="224.7"/>
    <n v="0"/>
    <n v="0"/>
    <n v="0"/>
    <s v="F1S USA"/>
    <s v="United States"/>
    <x v="30"/>
    <x v="0"/>
    <n v="0"/>
  </r>
  <r>
    <x v="1"/>
    <x v="1"/>
    <n v="744"/>
    <x v="22"/>
    <n v="28934"/>
    <s v="UHTHOFF NORIEGA LORENZA MSS"/>
    <d v="2025-11-21T00:00:00"/>
    <d v="2025-11-21T00:00:00"/>
    <s v="VLO"/>
    <x v="2"/>
    <s v="USD"/>
    <n v="16.3"/>
    <n v="14.018000000000001"/>
    <n v="16.3"/>
    <n v="0"/>
    <n v="0"/>
    <n v="0"/>
    <s v="F1S USA"/>
    <s v="United States"/>
    <x v="30"/>
    <x v="0"/>
    <n v="0"/>
  </r>
  <r>
    <x v="1"/>
    <x v="1"/>
    <n v="744"/>
    <x v="22"/>
    <n v="28934"/>
    <s v="UHTHOFF NORIEGA LORENZA MSS"/>
    <d v="2025-11-27T00:00:00"/>
    <d v="2025-11-27T00:00:00"/>
    <s v="VLO"/>
    <x v="2"/>
    <s v="USD"/>
    <n v="144.4"/>
    <n v="124.184"/>
    <n v="144.4"/>
    <n v="0"/>
    <n v="0"/>
    <n v="0"/>
    <s v="F1S USA"/>
    <s v="United States"/>
    <x v="32"/>
    <x v="0"/>
    <n v="0"/>
  </r>
  <r>
    <x v="1"/>
    <x v="1"/>
    <n v="744"/>
    <x v="22"/>
    <n v="28934"/>
    <s v="SANCHE PABLO MR"/>
    <d v="2025-11-10T00:00:00"/>
    <d v="2025-11-10T00:00:00"/>
    <s v="VLO"/>
    <x v="2"/>
    <s v="USD"/>
    <n v="780.6"/>
    <n v="671.31600000000003"/>
    <n v="780.6"/>
    <n v="0"/>
    <n v="0"/>
    <n v="0"/>
    <s v="F1S USA"/>
    <s v="United States"/>
    <x v="17"/>
    <x v="0"/>
    <n v="0"/>
  </r>
  <r>
    <x v="1"/>
    <x v="1"/>
    <n v="744"/>
    <x v="22"/>
    <n v="28934"/>
    <s v="SANCHE PABLO MR"/>
    <d v="2025-11-10T00:00:00"/>
    <d v="2025-11-10T00:00:00"/>
    <s v="VLO"/>
    <x v="2"/>
    <s v="USD"/>
    <n v="22.3"/>
    <n v="19.178000000000001"/>
    <n v="22.3"/>
    <n v="0"/>
    <n v="0"/>
    <n v="0"/>
    <s v="F1S USA"/>
    <s v="United States"/>
    <x v="17"/>
    <x v="0"/>
    <n v="0"/>
  </r>
  <r>
    <x v="1"/>
    <x v="1"/>
    <n v="744"/>
    <x v="22"/>
    <n v="28934"/>
    <s v="SANCHE PABLO MR"/>
    <d v="2025-11-07T00:00:00"/>
    <d v="2025-10-12T00:00:00"/>
    <s v="VLO"/>
    <x v="2"/>
    <s v="USD"/>
    <n v="7049.01"/>
    <n v="6062.1486000000004"/>
    <n v="7049.01"/>
    <n v="0"/>
    <n v="0"/>
    <n v="0"/>
    <s v="F1S USA"/>
    <s v="United States"/>
    <x v="34"/>
    <x v="0"/>
    <n v="0"/>
  </r>
  <r>
    <x v="1"/>
    <x v="1"/>
    <n v="744"/>
    <x v="22"/>
    <n v="28934"/>
    <s v="NORIEGA DE UHTHOFF VERONICA PATRICIA MRS"/>
    <d v="2025-11-05T00:00:00"/>
    <d v="2025-11-06T00:00:00"/>
    <s v="VLO"/>
    <x v="2"/>
    <s v="USD"/>
    <n v="3253.48"/>
    <n v="2797.9928"/>
    <n v="3253.48"/>
    <n v="0"/>
    <n v="0"/>
    <n v="0"/>
    <s v="F1S USA"/>
    <s v="United States"/>
    <x v="34"/>
    <x v="0"/>
    <n v="0"/>
  </r>
  <r>
    <x v="1"/>
    <x v="1"/>
    <n v="744"/>
    <x v="22"/>
    <n v="28934"/>
    <s v="CARBAJALES NALES LEONARDO MR"/>
    <d v="2025-11-27T00:00:00"/>
    <d v="2025-11-27T00:00:00"/>
    <s v="VLO"/>
    <x v="2"/>
    <s v="USD"/>
    <n v="289.76"/>
    <n v="249.19359999999998"/>
    <n v="289.76"/>
    <n v="12.6"/>
    <n v="10.836"/>
    <n v="12.6"/>
    <s v="F1S USA"/>
    <s v="United States"/>
    <x v="32"/>
    <x v="0"/>
    <n v="4.3484262838210934E-2"/>
  </r>
  <r>
    <x v="1"/>
    <x v="1"/>
    <n v="744"/>
    <x v="22"/>
    <n v="28934"/>
    <s v="CARBAJALES NAVARI LEONARDO MR"/>
    <d v="2025-11-27T00:00:00"/>
    <d v="2025-11-27T00:00:00"/>
    <s v="VLO"/>
    <x v="2"/>
    <s v="USD"/>
    <n v="289.76"/>
    <n v="249.19359999999998"/>
    <n v="289.76"/>
    <n v="12.6"/>
    <n v="10.836"/>
    <n v="12.6"/>
    <s v="F1S USA"/>
    <s v="United States"/>
    <x v="32"/>
    <x v="0"/>
    <n v="4.3484262838210934E-2"/>
  </r>
  <r>
    <x v="1"/>
    <x v="1"/>
    <n v="744"/>
    <x v="22"/>
    <n v="28934"/>
    <s v="SANCHE DEL HOYO PABLO MR"/>
    <d v="2025-12-20T00:00:00"/>
    <d v="2025-12-30T00:00:00"/>
    <s v="VLO"/>
    <x v="2"/>
    <s v="USD"/>
    <n v="1129.3399999999999"/>
    <n v="971.23239999999987"/>
    <n v="1129.3399999999999"/>
    <n v="15.44"/>
    <n v="13.2784"/>
    <n v="15.44"/>
    <s v="F1S USA"/>
    <s v="United States"/>
    <x v="0"/>
    <x v="0"/>
    <n v="1.3671702056068146E-2"/>
  </r>
  <r>
    <x v="1"/>
    <x v="1"/>
    <n v="744"/>
    <x v="22"/>
    <n v="28934"/>
    <s v="RIVAS CAPDEVIELLE MARIA GUADALUPE MRS"/>
    <d v="2025-12-20T00:00:00"/>
    <d v="2025-12-30T00:00:00"/>
    <s v="VLO"/>
    <x v="2"/>
    <s v="USD"/>
    <n v="1129.3399999999999"/>
    <n v="971.23239999999987"/>
    <n v="1129.3399999999999"/>
    <n v="15.44"/>
    <n v="13.2784"/>
    <n v="15.44"/>
    <s v="F1S USA"/>
    <s v="United States"/>
    <x v="0"/>
    <x v="0"/>
    <n v="1.3671702056068146E-2"/>
  </r>
  <r>
    <x v="1"/>
    <x v="1"/>
    <n v="744"/>
    <x v="22"/>
    <n v="28934"/>
    <s v="SANCHE RIVAS PAUL MR"/>
    <d v="2025-12-20T00:00:00"/>
    <d v="2025-12-30T00:00:00"/>
    <s v="VLO"/>
    <x v="2"/>
    <s v="USD"/>
    <n v="1129.3399999999999"/>
    <n v="971.23239999999987"/>
    <n v="1129.3399999999999"/>
    <n v="15.44"/>
    <n v="13.2784"/>
    <n v="15.44"/>
    <s v="F1S USA"/>
    <s v="United States"/>
    <x v="0"/>
    <x v="0"/>
    <n v="1.3671702056068146E-2"/>
  </r>
  <r>
    <x v="1"/>
    <x v="1"/>
    <n v="744"/>
    <x v="22"/>
    <n v="28934"/>
    <s v="SANCHE RIVAS ANDREA MSS"/>
    <d v="2025-12-20T00:00:00"/>
    <d v="2025-12-30T00:00:00"/>
    <s v="VLO"/>
    <x v="2"/>
    <s v="USD"/>
    <n v="1129.3399999999999"/>
    <n v="971.23239999999987"/>
    <n v="1129.3399999999999"/>
    <n v="15.44"/>
    <n v="13.2784"/>
    <n v="15.44"/>
    <s v="F1S USA"/>
    <s v="United States"/>
    <x v="0"/>
    <x v="0"/>
    <n v="1.3671702056068146E-2"/>
  </r>
  <r>
    <x v="1"/>
    <x v="1"/>
    <n v="744"/>
    <x v="22"/>
    <n v="28934"/>
    <s v="SANCHE RIVAS ALONSO MR"/>
    <d v="2025-12-20T00:00:00"/>
    <d v="2025-12-30T00:00:00"/>
    <s v="VLO"/>
    <x v="2"/>
    <s v="USD"/>
    <n v="1129.3399999999999"/>
    <n v="971.23239999999987"/>
    <n v="1129.3399999999999"/>
    <n v="15.44"/>
    <n v="13.2784"/>
    <n v="15.44"/>
    <s v="F1S USA"/>
    <s v="United States"/>
    <x v="0"/>
    <x v="0"/>
    <n v="1.3671702056068146E-2"/>
  </r>
  <r>
    <x v="1"/>
    <x v="1"/>
    <n v="744"/>
    <x v="22"/>
    <n v="28934"/>
    <s v="GARCIA CEPEDA RIVERA TORRES RODRIGO MR"/>
    <d v="2025-12-20T00:00:00"/>
    <d v="2025-12-30T00:00:00"/>
    <s v="VLO"/>
    <x v="2"/>
    <s v="USD"/>
    <n v="1129.3399999999999"/>
    <n v="971.23239999999987"/>
    <n v="1129.3399999999999"/>
    <n v="15.44"/>
    <n v="13.2784"/>
    <n v="15.44"/>
    <s v="F1S USA"/>
    <s v="United States"/>
    <x v="0"/>
    <x v="0"/>
    <n v="1.3671702056068146E-2"/>
  </r>
  <r>
    <x v="1"/>
    <x v="1"/>
    <n v="744"/>
    <x v="22"/>
    <n v="28934"/>
    <s v="SANCHE DEL HOYO PABLO MR"/>
    <d v="2025-12-20T00:00:00"/>
    <d v="2025-12-30T00:00:00"/>
    <s v="VLO"/>
    <x v="2"/>
    <s v="USD"/>
    <n v="67.599999999999994"/>
    <n v="58.135999999999996"/>
    <n v="67.599999999999994"/>
    <n v="0"/>
    <n v="0"/>
    <n v="0"/>
    <s v="F1S USA"/>
    <s v="United States"/>
    <x v="0"/>
    <x v="0"/>
    <n v="0"/>
  </r>
  <r>
    <x v="1"/>
    <x v="1"/>
    <n v="744"/>
    <x v="22"/>
    <n v="28934"/>
    <s v="RIVAS CAPDEVIELLE MARIA GUADALUPE MRS"/>
    <d v="2025-12-20T00:00:00"/>
    <d v="2025-12-30T00:00:00"/>
    <s v="VLO"/>
    <x v="2"/>
    <s v="USD"/>
    <n v="67.599999999999994"/>
    <n v="58.135999999999996"/>
    <n v="67.599999999999994"/>
    <n v="0"/>
    <n v="0"/>
    <n v="0"/>
    <s v="F1S USA"/>
    <s v="United States"/>
    <x v="0"/>
    <x v="0"/>
    <n v="0"/>
  </r>
  <r>
    <x v="1"/>
    <x v="1"/>
    <n v="744"/>
    <x v="22"/>
    <n v="28934"/>
    <s v="SANCHE RIVAS PAUL MR"/>
    <d v="2025-12-20T00:00:00"/>
    <d v="2025-12-30T00:00:00"/>
    <s v="VLO"/>
    <x v="2"/>
    <s v="USD"/>
    <n v="67.599999999999994"/>
    <n v="58.135999999999996"/>
    <n v="67.599999999999994"/>
    <n v="0"/>
    <n v="0"/>
    <n v="0"/>
    <s v="F1S USA"/>
    <s v="United States"/>
    <x v="0"/>
    <x v="0"/>
    <n v="0"/>
  </r>
  <r>
    <x v="1"/>
    <x v="1"/>
    <n v="744"/>
    <x v="22"/>
    <n v="28934"/>
    <s v="SANCHE RIVAS ANDREA MSS"/>
    <d v="2025-12-20T00:00:00"/>
    <d v="2025-12-30T00:00:00"/>
    <s v="VLO"/>
    <x v="2"/>
    <s v="USD"/>
    <n v="67.599999999999994"/>
    <n v="58.135999999999996"/>
    <n v="67.599999999999994"/>
    <n v="0"/>
    <n v="0"/>
    <n v="0"/>
    <s v="F1S USA"/>
    <s v="United States"/>
    <x v="0"/>
    <x v="0"/>
    <n v="0"/>
  </r>
  <r>
    <x v="1"/>
    <x v="1"/>
    <n v="744"/>
    <x v="22"/>
    <n v="28934"/>
    <s v="SANCHE RIVAS ALONSO MR"/>
    <d v="2025-12-20T00:00:00"/>
    <d v="2025-12-30T00:00:00"/>
    <s v="VLO"/>
    <x v="2"/>
    <s v="USD"/>
    <n v="67.599999999999994"/>
    <n v="58.135999999999996"/>
    <n v="67.599999999999994"/>
    <n v="0"/>
    <n v="0"/>
    <n v="0"/>
    <s v="F1S USA"/>
    <s v="United States"/>
    <x v="0"/>
    <x v="0"/>
    <n v="0"/>
  </r>
  <r>
    <x v="1"/>
    <x v="1"/>
    <n v="744"/>
    <x v="22"/>
    <n v="28934"/>
    <s v="GARCIA CEPEDA RIVERA TORRES RODRIGO MR"/>
    <d v="2025-12-20T00:00:00"/>
    <d v="2025-12-30T00:00:00"/>
    <s v="VLO"/>
    <x v="2"/>
    <s v="USD"/>
    <n v="67.599999999999994"/>
    <n v="58.135999999999996"/>
    <n v="67.599999999999994"/>
    <n v="0"/>
    <n v="0"/>
    <n v="0"/>
    <s v="F1S USA"/>
    <s v="United States"/>
    <x v="0"/>
    <x v="0"/>
    <n v="0"/>
  </r>
  <r>
    <x v="1"/>
    <x v="1"/>
    <n v="744"/>
    <x v="22"/>
    <n v="28934"/>
    <s v="SANCHE DEL HOYO PABLO MR"/>
    <d v="2025-12-20T00:00:00"/>
    <d v="2025-12-30T00:00:00"/>
    <s v="VLO"/>
    <x v="2"/>
    <s v="USD"/>
    <n v="67.599999999999994"/>
    <n v="58.135999999999996"/>
    <n v="67.599999999999994"/>
    <n v="0"/>
    <n v="0"/>
    <n v="0"/>
    <s v="F1S USA"/>
    <s v="United States"/>
    <x v="0"/>
    <x v="0"/>
    <n v="0"/>
  </r>
  <r>
    <x v="1"/>
    <x v="1"/>
    <n v="744"/>
    <x v="22"/>
    <n v="28934"/>
    <s v="RIVAS CAPDEVIELLE MARIA GUADALUPE MRS"/>
    <d v="2025-12-20T00:00:00"/>
    <d v="2025-12-30T00:00:00"/>
    <s v="VLO"/>
    <x v="2"/>
    <s v="USD"/>
    <n v="67.599999999999994"/>
    <n v="58.135999999999996"/>
    <n v="67.599999999999994"/>
    <n v="0"/>
    <n v="0"/>
    <n v="0"/>
    <s v="F1S USA"/>
    <s v="United States"/>
    <x v="0"/>
    <x v="0"/>
    <n v="0"/>
  </r>
  <r>
    <x v="1"/>
    <x v="1"/>
    <n v="744"/>
    <x v="22"/>
    <n v="28934"/>
    <s v="SANCHE RIVAS PAUL MR"/>
    <d v="2025-12-20T00:00:00"/>
    <d v="2025-12-30T00:00:00"/>
    <s v="VLO"/>
    <x v="2"/>
    <s v="USD"/>
    <n v="67.599999999999994"/>
    <n v="58.135999999999996"/>
    <n v="67.599999999999994"/>
    <n v="0"/>
    <n v="0"/>
    <n v="0"/>
    <s v="F1S USA"/>
    <s v="United States"/>
    <x v="0"/>
    <x v="0"/>
    <n v="0"/>
  </r>
  <r>
    <x v="1"/>
    <x v="1"/>
    <n v="744"/>
    <x v="22"/>
    <n v="28934"/>
    <s v="SANCHE RIVAS ANDREA MSS"/>
    <d v="2025-12-20T00:00:00"/>
    <d v="2025-12-30T00:00:00"/>
    <s v="VLO"/>
    <x v="2"/>
    <s v="USD"/>
    <n v="67.599999999999994"/>
    <n v="58.135999999999996"/>
    <n v="67.599999999999994"/>
    <n v="0"/>
    <n v="0"/>
    <n v="0"/>
    <s v="F1S USA"/>
    <s v="United States"/>
    <x v="0"/>
    <x v="0"/>
    <n v="0"/>
  </r>
  <r>
    <x v="1"/>
    <x v="1"/>
    <n v="744"/>
    <x v="22"/>
    <n v="28934"/>
    <s v="SANCHE RIVAS ALONSO MR"/>
    <d v="2025-12-20T00:00:00"/>
    <d v="2025-12-30T00:00:00"/>
    <s v="VLO"/>
    <x v="2"/>
    <s v="USD"/>
    <n v="67.599999999999994"/>
    <n v="58.135999999999996"/>
    <n v="67.599999999999994"/>
    <n v="0"/>
    <n v="0"/>
    <n v="0"/>
    <s v="F1S USA"/>
    <s v="United States"/>
    <x v="0"/>
    <x v="0"/>
    <n v="0"/>
  </r>
  <r>
    <x v="1"/>
    <x v="1"/>
    <n v="744"/>
    <x v="22"/>
    <n v="28934"/>
    <s v="GARCIA CEPEDA RIVERA TORRES RODRIGO MR"/>
    <d v="2025-12-20T00:00:00"/>
    <d v="2025-12-30T00:00:00"/>
    <s v="VLO"/>
    <x v="2"/>
    <s v="USD"/>
    <n v="67.599999999999994"/>
    <n v="58.135999999999996"/>
    <n v="67.599999999999994"/>
    <n v="0"/>
    <n v="0"/>
    <n v="0"/>
    <s v="F1S USA"/>
    <s v="United States"/>
    <x v="0"/>
    <x v="0"/>
    <n v="0"/>
  </r>
  <r>
    <x v="1"/>
    <x v="1"/>
    <n v="744"/>
    <x v="22"/>
    <n v="0"/>
    <s v="FEE TKT"/>
    <d v="2025-11-05T00:00:00"/>
    <d v="2025-12-30T00:00:00"/>
    <s v="HPS"/>
    <x v="1"/>
    <s v="USD"/>
    <n v="35"/>
    <n v="30.099999999999998"/>
    <n v="35"/>
    <n v="35"/>
    <n v="30.099999999999998"/>
    <n v="35"/>
    <s v="FEES"/>
    <n v="0"/>
    <x v="34"/>
    <x v="0"/>
    <n v="1"/>
  </r>
  <r>
    <x v="1"/>
    <x v="1"/>
    <n v="744"/>
    <x v="22"/>
    <n v="28934"/>
    <s v="NORIEGA DE UHTHOFF VERONICA PATRICIA MRS"/>
    <d v="2025-11-07T00:00:00"/>
    <d v="2025-11-09T00:00:00"/>
    <s v="VLO"/>
    <x v="2"/>
    <s v="USD"/>
    <n v="561.41"/>
    <n v="482.81259999999997"/>
    <n v="561.41"/>
    <n v="6.98"/>
    <n v="6.0028000000000006"/>
    <n v="6.98"/>
    <s v="F1S USA"/>
    <s v="United States"/>
    <x v="34"/>
    <x v="0"/>
    <n v="1.2432981243654372E-2"/>
  </r>
  <r>
    <x v="1"/>
    <x v="1"/>
    <n v="744"/>
    <x v="22"/>
    <n v="28243"/>
    <s v="ROSEWOOD HOTEL GEORGIA"/>
    <d v="2025-12-28T00:00:00"/>
    <d v="2025-12-29T00:00:00"/>
    <s v="HTL"/>
    <x v="4"/>
    <s v="USD"/>
    <n v="629.77"/>
    <n v="541.60219999999993"/>
    <n v="629.77"/>
    <n v="62.98"/>
    <n v="54.162799999999997"/>
    <n v="62.98"/>
    <s v="ROSEWOOD HOTEL GEORGIA"/>
    <s v="Canada"/>
    <x v="31"/>
    <x v="0"/>
    <n v="0.10000476364386998"/>
  </r>
  <r>
    <x v="1"/>
    <x v="1"/>
    <n v="744"/>
    <x v="22"/>
    <n v="28243"/>
    <s v="ROSEWOOD HOTEL GEORGIA"/>
    <d v="2025-12-28T00:00:00"/>
    <d v="2025-12-29T00:00:00"/>
    <s v="HTL"/>
    <x v="4"/>
    <s v="USD"/>
    <n v="629.77"/>
    <n v="541.60219999999993"/>
    <n v="629.77"/>
    <n v="62.98"/>
    <n v="54.162799999999997"/>
    <n v="62.98"/>
    <s v="ROSEWOOD HOTEL GEORGIA"/>
    <s v="Canada"/>
    <x v="31"/>
    <x v="0"/>
    <n v="0.10000476364386998"/>
  </r>
  <r>
    <x v="1"/>
    <x v="1"/>
    <n v="744"/>
    <x v="22"/>
    <n v="28243"/>
    <s v="ROSEWOOD HOTEL GEORGIA"/>
    <d v="2025-12-28T00:00:00"/>
    <d v="2025-12-29T00:00:00"/>
    <s v="HTL"/>
    <x v="4"/>
    <s v="USD"/>
    <n v="655.48"/>
    <n v="563.71280000000002"/>
    <n v="655.48"/>
    <n v="65.55"/>
    <n v="56.372999999999998"/>
    <n v="65.55"/>
    <s v="ROSEWOOD HOTEL GEORGIA"/>
    <s v="Canada"/>
    <x v="31"/>
    <x v="0"/>
    <n v="0.10000305119912124"/>
  </r>
  <r>
    <x v="1"/>
    <x v="1"/>
    <n v="745"/>
    <x v="30"/>
    <n v="24267"/>
    <s v="Estadia New York"/>
    <d v="2025-11-06T00:00:00"/>
    <d v="2025-11-09T00:00:00"/>
    <s v="HTL"/>
    <x v="4"/>
    <s v="USD"/>
    <n v="11714.05"/>
    <n v="10074.082999999999"/>
    <n v="11714.05"/>
    <n v="958.24"/>
    <n v="824.08640000000003"/>
    <n v="958.24"/>
    <s v="THE MARK HOTEL"/>
    <s v="United States"/>
    <x v="34"/>
    <x v="0"/>
    <n v="8.1802621638118328E-2"/>
  </r>
  <r>
    <x v="0"/>
    <x v="1"/>
    <n v="746"/>
    <x v="11"/>
    <n v="31400"/>
    <s v="Hotel Kioto"/>
    <d v="2026-03-28T00:00:00"/>
    <d v="2026-03-31T00:00:00"/>
    <s v="HTL"/>
    <x v="4"/>
    <s v="USD"/>
    <n v="1183.94"/>
    <n v="1018.1884"/>
    <n v="1183.94"/>
    <n v="118.39"/>
    <n v="101.8154"/>
    <n v="118.39"/>
    <s v="HILTON GARDEN INN KYOTO SHIJO KARASUMA"/>
    <s v="Japan"/>
    <x v="36"/>
    <x v="1"/>
    <n v="9.9996621450411341E-2"/>
  </r>
  <r>
    <x v="0"/>
    <x v="1"/>
    <n v="746"/>
    <x v="11"/>
    <n v="31469"/>
    <s v="Hotel Chiang Mai"/>
    <d v="2026-04-13T00:00:00"/>
    <d v="2026-04-15T00:00:00"/>
    <s v="HTL"/>
    <x v="4"/>
    <s v="USD"/>
    <n v="841.01"/>
    <n v="723.26859999999999"/>
    <n v="841.01"/>
    <n v="100"/>
    <n v="86"/>
    <n v="100"/>
    <s v="Pacific Hotel Chiangmai Co.,Ltd."/>
    <s v="Thailand"/>
    <x v="2"/>
    <x v="1"/>
    <n v="0.11890465036087562"/>
  </r>
  <r>
    <x v="0"/>
    <x v="1"/>
    <n v="746"/>
    <x v="11"/>
    <n v="31311"/>
    <s v="DMC para servicios de transporte &amp; tours"/>
    <d v="2026-03-28T00:00:00"/>
    <d v="2026-04-15T00:00:00"/>
    <s v="PKT"/>
    <x v="0"/>
    <s v="USD"/>
    <n v="2688"/>
    <n v="2311.6799999999998"/>
    <n v="2688"/>
    <n v="250"/>
    <n v="215"/>
    <n v="250"/>
    <s v="DESTINATION ASIA TAILANDIA"/>
    <s v="Thailand"/>
    <x v="36"/>
    <x v="1"/>
    <n v="9.3005952380952384E-2"/>
  </r>
  <r>
    <x v="0"/>
    <x v="1"/>
    <n v="746"/>
    <x v="11"/>
    <n v="31310"/>
    <s v="Hotel Tokio"/>
    <d v="2026-04-17T00:00:00"/>
    <d v="2026-04-18T00:00:00"/>
    <s v="HTL"/>
    <x v="4"/>
    <s v="USD"/>
    <n v="376.27"/>
    <n v="323.59219999999999"/>
    <n v="376.27"/>
    <n v="37.630000000000003"/>
    <n v="32.361800000000002"/>
    <n v="37.630000000000003"/>
    <s v="MITSUI GARDEN HOTEL GINZA-GOCHOME"/>
    <s v="Japan"/>
    <x v="2"/>
    <x v="1"/>
    <n v="0.10000797299811306"/>
  </r>
  <r>
    <x v="0"/>
    <x v="1"/>
    <n v="746"/>
    <x v="11"/>
    <n v="31310"/>
    <s v="Hotel Tokio"/>
    <d v="2026-03-25T00:00:00"/>
    <d v="2026-03-28T00:00:00"/>
    <s v="HTL"/>
    <x v="4"/>
    <s v="USD"/>
    <n v="1198.3"/>
    <n v="1030.538"/>
    <n v="1198.3"/>
    <n v="0"/>
    <n v="0"/>
    <n v="0"/>
    <s v="MITSUI GARDEN HOTEL GINZA-GOCHOME"/>
    <s v="Japan"/>
    <x v="36"/>
    <x v="1"/>
    <n v="0"/>
  </r>
  <r>
    <x v="0"/>
    <x v="1"/>
    <n v="746"/>
    <x v="11"/>
    <n v="31981"/>
    <s v="Hotel Singapur"/>
    <d v="2026-03-31T00:00:00"/>
    <d v="2026-04-03T00:00:00"/>
    <s v="HTL"/>
    <x v="4"/>
    <s v="USD"/>
    <n v="846.51"/>
    <n v="727.99860000000001"/>
    <n v="846.51"/>
    <n v="126.98"/>
    <n v="109.2028"/>
    <n v="126.98"/>
    <s v="FAIRMONT SINGAPORE"/>
    <s v="Singapore"/>
    <x v="37"/>
    <x v="1"/>
    <n v="0.15000413462333581"/>
  </r>
  <r>
    <x v="0"/>
    <x v="1"/>
    <n v="746"/>
    <x v="11"/>
    <n v="31312"/>
    <s v="Hotel Bali"/>
    <d v="2026-04-03T00:00:00"/>
    <d v="2026-04-07T00:00:00"/>
    <s v="HTL"/>
    <x v="4"/>
    <s v="USD"/>
    <n v="1460"/>
    <n v="1255.5999999999999"/>
    <n v="1460"/>
    <n v="132"/>
    <n v="113.52"/>
    <n v="132"/>
    <s v="SAMSARA UBUD"/>
    <s v="Indonesia"/>
    <x v="37"/>
    <x v="1"/>
    <n v="9.0410958904109592E-2"/>
  </r>
  <r>
    <x v="0"/>
    <x v="1"/>
    <n v="746"/>
    <x v="11"/>
    <n v="32367"/>
    <s v="Hotel Bangkok"/>
    <d v="2026-04-07T00:00:00"/>
    <d v="2026-04-08T00:00:00"/>
    <s v="HTL"/>
    <x v="4"/>
    <s v="USD"/>
    <n v="251"/>
    <n v="215.85999999999999"/>
    <n v="251"/>
    <n v="25.1"/>
    <n v="21.586000000000002"/>
    <n v="25.1"/>
    <s v="JW Marriott Bangkok"/>
    <s v="Thailand"/>
    <x v="38"/>
    <x v="1"/>
    <n v="0.1"/>
  </r>
  <r>
    <x v="0"/>
    <x v="1"/>
    <n v="746"/>
    <x v="11"/>
    <n v="31471"/>
    <s v="Hotel Krabi"/>
    <d v="2026-04-10T00:00:00"/>
    <d v="2026-04-13T00:00:00"/>
    <s v="HTL"/>
    <x v="4"/>
    <s v="USD"/>
    <n v="4829"/>
    <n v="4152.9399999999996"/>
    <n v="4829"/>
    <n v="482.9"/>
    <n v="415.29399999999998"/>
    <n v="482.9"/>
    <s v="Premier Resorts &amp; Hotels Co.,Ltd."/>
    <s v="Thailand"/>
    <x v="38"/>
    <x v="1"/>
    <n v="9.9999999999999992E-2"/>
  </r>
  <r>
    <x v="0"/>
    <x v="1"/>
    <n v="746"/>
    <x v="11"/>
    <n v="31473"/>
    <s v="Hotel Hong Kong"/>
    <d v="2026-04-15T00:00:00"/>
    <d v="2026-04-17T00:00:00"/>
    <s v="HTL"/>
    <x v="4"/>
    <s v="USD"/>
    <n v="607.41999999999996"/>
    <n v="522.38119999999992"/>
    <n v="607.41999999999996"/>
    <n v="60.74"/>
    <n v="52.236400000000003"/>
    <n v="60.74"/>
    <s v="INTERCONTINENTAL GRAND STANFORD HONG KONG BY IHG"/>
    <s v="Hong Kong"/>
    <x v="2"/>
    <x v="1"/>
    <n v="9.9996707385334699E-2"/>
  </r>
  <r>
    <x v="0"/>
    <x v="1"/>
    <n v="746"/>
    <x v="11"/>
    <n v="31469"/>
    <s v="Hotel Siem Reap"/>
    <d v="2026-04-08T00:00:00"/>
    <d v="2026-04-10T00:00:00"/>
    <s v="HTL"/>
    <x v="4"/>
    <s v="USD"/>
    <n v="438.68"/>
    <n v="377.26479999999998"/>
    <n v="438.68"/>
    <n v="43.87"/>
    <n v="37.728199999999994"/>
    <n v="43.87"/>
    <s v="Pacific Hotel Chiangmai Co.,Ltd."/>
    <s v="Thailand"/>
    <x v="38"/>
    <x v="1"/>
    <n v="0.10000455913194127"/>
  </r>
  <r>
    <x v="0"/>
    <x v="1"/>
    <n v="747"/>
    <x v="4"/>
    <n v="31641"/>
    <s v="Val de Neu Vaqueira"/>
    <d v="2026-02-21T00:00:00"/>
    <d v="2026-02-28T00:00:00"/>
    <s v="HTL"/>
    <x v="4"/>
    <s v="EUR"/>
    <n v="10332"/>
    <n v="10332"/>
    <n v="11985.119999999999"/>
    <n v="1033.2"/>
    <n v="1033.2"/>
    <n v="1198.5119999999999"/>
    <s v="HOTEL VAL DE NEU"/>
    <s v="Spain"/>
    <x v="44"/>
    <x v="1"/>
    <n v="0.1"/>
  </r>
  <r>
    <x v="0"/>
    <x v="1"/>
    <n v="747"/>
    <x v="4"/>
    <n v="0"/>
    <s v="Sobrecomisión"/>
    <d v="2026-02-21T00:00:00"/>
    <d v="2026-02-28T00:00:00"/>
    <s v="HPS"/>
    <x v="1"/>
    <s v="EUR"/>
    <n v="413"/>
    <n v="413"/>
    <n v="479.08"/>
    <n v="413"/>
    <n v="413"/>
    <n v="479.08"/>
    <s v="FEES"/>
    <n v="0"/>
    <x v="44"/>
    <x v="1"/>
    <n v="1"/>
  </r>
  <r>
    <x v="0"/>
    <x v="1"/>
    <n v="748"/>
    <x v="1"/>
    <n v="31622"/>
    <s v="Estancia 2 Suite (Suite Superior Single + Suite Executive Doble)"/>
    <d v="2025-10-28T00:00:00"/>
    <d v="2025-11-02T00:00:00"/>
    <s v="HTL"/>
    <x v="4"/>
    <s v="USD"/>
    <n v="58777"/>
    <n v="50548.22"/>
    <n v="58777"/>
    <n v="4867.6400000000003"/>
    <n v="4186.1704"/>
    <n v="4867.6400000000003"/>
    <s v="FOUR SEASONS HOTEL RIYADH AT KINGDOM CENTER"/>
    <s v="Saudi Arabia"/>
    <x v="22"/>
    <x v="0"/>
    <n v="8.281538697109414E-2"/>
  </r>
  <r>
    <x v="0"/>
    <x v="1"/>
    <n v="748"/>
    <x v="1"/>
    <n v="0"/>
    <s v="Fee Jaime G."/>
    <d v="2025-10-28T00:00:00"/>
    <d v="2025-11-02T00:00:00"/>
    <s v="HPS"/>
    <x v="1"/>
    <s v="USD"/>
    <n v="3500"/>
    <n v="3010"/>
    <n v="3500"/>
    <n v="3500"/>
    <n v="3010"/>
    <n v="3500"/>
    <s v="FEES"/>
    <n v="0"/>
    <x v="22"/>
    <x v="0"/>
    <n v="1"/>
  </r>
  <r>
    <x v="0"/>
    <x v="1"/>
    <n v="748"/>
    <x v="1"/>
    <n v="29059"/>
    <s v="Visas Arabia"/>
    <d v="2025-10-28T00:00:00"/>
    <d v="2025-11-02T00:00:00"/>
    <s v="VIS"/>
    <x v="7"/>
    <s v="USD"/>
    <n v="454.44"/>
    <n v="390.8184"/>
    <n v="454.44"/>
    <n v="129"/>
    <n v="110.94"/>
    <n v="129"/>
    <s v="Visas web"/>
    <s v="Canada"/>
    <x v="22"/>
    <x v="0"/>
    <n v="0.2838658568787959"/>
  </r>
  <r>
    <x v="0"/>
    <x v="1"/>
    <n v="748"/>
    <x v="1"/>
    <n v="0"/>
    <s v="Fee"/>
    <d v="2025-10-28T00:00:00"/>
    <d v="2025-11-02T00:00:00"/>
    <s v="HPS"/>
    <x v="1"/>
    <s v="USD"/>
    <n v="628.55999999999995"/>
    <n v="540.5616"/>
    <n v="628.55999999999995"/>
    <n v="628.55999999999995"/>
    <n v="540.5616"/>
    <n v="628.55999999999995"/>
    <s v="FEES"/>
    <n v="0"/>
    <x v="22"/>
    <x v="0"/>
    <n v="1"/>
  </r>
  <r>
    <x v="1"/>
    <x v="1"/>
    <n v="749"/>
    <x v="30"/>
    <n v="30217"/>
    <s v="Estadia New York"/>
    <d v="2025-10-04T00:00:00"/>
    <d v="2025-10-10T00:00:00"/>
    <s v="HTL"/>
    <x v="4"/>
    <s v="USD"/>
    <n v="13873.49"/>
    <n v="11931.2014"/>
    <n v="13873.49"/>
    <n v="1105.1600000000001"/>
    <n v="950.43760000000009"/>
    <n v="1105.1600000000001"/>
    <s v="THE DOMINICK"/>
    <s v="United States"/>
    <x v="23"/>
    <x v="0"/>
    <n v="7.9659840458312953E-2"/>
  </r>
  <r>
    <x v="1"/>
    <x v="1"/>
    <n v="750"/>
    <x v="27"/>
    <n v="31778"/>
    <s v="Oriunda"/>
    <d v="2025-10-30T00:00:00"/>
    <d v="2025-11-12T00:00:00"/>
    <s v="PKT"/>
    <x v="0"/>
    <s v="USD"/>
    <n v="59139"/>
    <n v="50859.54"/>
    <n v="59139"/>
    <n v="5977"/>
    <n v="5140.22"/>
    <n v="5977"/>
    <s v="Oriunda Travel Designers"/>
    <s v="Argentina"/>
    <x v="22"/>
    <x v="0"/>
    <n v="0.10106697779806896"/>
  </r>
  <r>
    <x v="0"/>
    <x v="1"/>
    <n v="751"/>
    <x v="1"/>
    <n v="31854"/>
    <s v="Four Seasons Praga del 19 al 24 Noviembre - 2 suites"/>
    <d v="2025-11-19T00:00:00"/>
    <d v="2025-11-24T00:00:00"/>
    <s v="HTL"/>
    <x v="4"/>
    <s v="EUR"/>
    <n v="27327"/>
    <n v="27327"/>
    <n v="31699.319999999996"/>
    <n v="2504.46"/>
    <n v="2504.46"/>
    <n v="2905.1735999999996"/>
    <s v="FOUR SEASONS HOTEL PRAGUE"/>
    <s v="Czech Republic"/>
    <x v="30"/>
    <x v="0"/>
    <n v="9.164782083653529E-2"/>
  </r>
  <r>
    <x v="1"/>
    <x v="1"/>
    <n v="752"/>
    <x v="20"/>
    <n v="27721"/>
    <s v="VUELO MEX EWR"/>
    <d v="2025-10-22T00:00:00"/>
    <d v="2025-10-22T00:00:00"/>
    <s v="VLO"/>
    <x v="2"/>
    <s v="MXN"/>
    <n v="9810"/>
    <n v="470.88"/>
    <n v="549.36"/>
    <n v="0"/>
    <n v="0"/>
    <n v="0"/>
    <s v="TURISMO EXMAR"/>
    <s v="Mexico"/>
    <x v="21"/>
    <x v="0"/>
    <n v="0"/>
  </r>
  <r>
    <x v="1"/>
    <x v="1"/>
    <n v="752"/>
    <x v="20"/>
    <n v="27721"/>
    <s v="VUELO MEX EWR"/>
    <d v="2025-10-22T00:00:00"/>
    <d v="2025-10-22T00:00:00"/>
    <s v="VLO"/>
    <x v="2"/>
    <s v="MXN"/>
    <n v="9810"/>
    <n v="470.88"/>
    <n v="549.36"/>
    <n v="0"/>
    <n v="0"/>
    <n v="0"/>
    <s v="TURISMO EXMAR"/>
    <s v="Mexico"/>
    <x v="21"/>
    <x v="0"/>
    <n v="0"/>
  </r>
  <r>
    <x v="1"/>
    <x v="1"/>
    <n v="752"/>
    <x v="20"/>
    <n v="0"/>
    <s v="EMISION DE BOLETO"/>
    <d v="2025-10-22T00:00:00"/>
    <d v="2025-10-22T00:00:00"/>
    <s v="HPS"/>
    <x v="1"/>
    <s v="MXN"/>
    <n v="1302"/>
    <n v="62.496000000000002"/>
    <n v="72.912000000000006"/>
    <n v="1302"/>
    <n v="62.496000000000002"/>
    <n v="72.912000000000006"/>
    <s v="FEES"/>
    <n v="0"/>
    <x v="21"/>
    <x v="0"/>
    <n v="1"/>
  </r>
  <r>
    <x v="1"/>
    <x v="1"/>
    <n v="752"/>
    <x v="20"/>
    <n v="28934"/>
    <s v="RIESTRA ORTIZ JOSE JAIME"/>
    <d v="2025-11-12T00:00:00"/>
    <d v="2025-11-12T00:00:00"/>
    <s v="VLO"/>
    <x v="2"/>
    <s v="MXN"/>
    <n v="16238"/>
    <n v="779.42399999999998"/>
    <n v="909.32799999999997"/>
    <n v="2656.98"/>
    <n v="127.53504000000001"/>
    <n v="148.79088000000002"/>
    <s v="F1S USA"/>
    <s v="United States"/>
    <x v="17"/>
    <x v="0"/>
    <n v="0.16362729400172438"/>
  </r>
  <r>
    <x v="1"/>
    <x v="1"/>
    <n v="752"/>
    <x v="20"/>
    <n v="28934"/>
    <s v="ORTIZ MONASTERIO PRIETO PATRICIA"/>
    <d v="2025-11-12T00:00:00"/>
    <d v="2025-11-12T00:00:00"/>
    <s v="VLO"/>
    <x v="2"/>
    <s v="MXN"/>
    <n v="21952"/>
    <n v="1053.6959999999999"/>
    <n v="1229.3120000000001"/>
    <n v="3685.5"/>
    <n v="176.904"/>
    <n v="206.38800000000001"/>
    <s v="F1S USA"/>
    <s v="United States"/>
    <x v="17"/>
    <x v="0"/>
    <n v="0.16788903061224489"/>
  </r>
  <r>
    <x v="1"/>
    <x v="1"/>
    <n v="752"/>
    <x v="20"/>
    <n v="0"/>
    <s v="EMISION DE BOLETOS"/>
    <d v="2025-11-12T00:00:00"/>
    <d v="2025-11-12T00:00:00"/>
    <s v="HPS"/>
    <x v="1"/>
    <s v="MXN"/>
    <n v="1322.3"/>
    <n v="63.470399999999998"/>
    <n v="74.0488"/>
    <n v="1322.3"/>
    <n v="63.470399999999998"/>
    <n v="74.0488"/>
    <s v="FEES"/>
    <n v="0"/>
    <x v="17"/>
    <x v="0"/>
    <n v="1"/>
  </r>
  <r>
    <x v="1"/>
    <x v="1"/>
    <n v="753"/>
    <x v="16"/>
    <n v="27301"/>
    <s v="Vuelo MEX-JFK/Mónica Berger"/>
    <d v="2025-10-26T00:00:00"/>
    <d v="2025-10-26T00:00:00"/>
    <s v="VLO"/>
    <x v="2"/>
    <s v="USD"/>
    <n v="484.53"/>
    <n v="416.69579999999996"/>
    <n v="484.53"/>
    <n v="0"/>
    <n v="0"/>
    <n v="0"/>
    <s v="TURISMO EX MAR, S.A. DE C.V."/>
    <s v="Mexico"/>
    <x v="22"/>
    <x v="0"/>
    <n v="0"/>
  </r>
  <r>
    <x v="1"/>
    <x v="1"/>
    <n v="753"/>
    <x v="16"/>
    <n v="27301"/>
    <s v="Vuelo MEX-JFK/Lara Kosberg"/>
    <d v="2025-10-26T00:00:00"/>
    <d v="2025-10-26T00:00:00"/>
    <s v="VLO"/>
    <x v="2"/>
    <s v="USD"/>
    <n v="484.52"/>
    <n v="416.68719999999996"/>
    <n v="484.52"/>
    <n v="0"/>
    <n v="0"/>
    <n v="0"/>
    <s v="TURISMO EX MAR, S.A. DE C.V."/>
    <s v="Mexico"/>
    <x v="22"/>
    <x v="0"/>
    <n v="0"/>
  </r>
  <r>
    <x v="1"/>
    <x v="1"/>
    <n v="753"/>
    <x v="16"/>
    <n v="28934"/>
    <s v="Vuelo EWR-MEX/Lara Kosberg"/>
    <d v="2025-10-30T00:00:00"/>
    <d v="2025-10-30T00:00:00"/>
    <s v="VLO"/>
    <x v="2"/>
    <s v="USD"/>
    <n v="654.48"/>
    <n v="562.8528"/>
    <n v="654.48"/>
    <n v="46"/>
    <n v="39.56"/>
    <n v="46"/>
    <s v="F1S USA"/>
    <s v="United States"/>
    <x v="22"/>
    <x v="0"/>
    <n v="7.0284806258403609E-2"/>
  </r>
  <r>
    <x v="1"/>
    <x v="1"/>
    <n v="753"/>
    <x v="16"/>
    <n v="28934"/>
    <s v="Vuelo EWR-MEX/Mónica Berger"/>
    <d v="2025-10-30T00:00:00"/>
    <d v="2025-10-30T00:00:00"/>
    <s v="VLO"/>
    <x v="2"/>
    <s v="USD"/>
    <n v="654.48"/>
    <n v="562.8528"/>
    <n v="654.48"/>
    <n v="46"/>
    <n v="39.56"/>
    <n v="46"/>
    <s v="F1S USA"/>
    <s v="United States"/>
    <x v="22"/>
    <x v="0"/>
    <n v="7.0284806258403609E-2"/>
  </r>
  <r>
    <x v="1"/>
    <x v="1"/>
    <n v="753"/>
    <x v="16"/>
    <n v="24495"/>
    <s v="Visa"/>
    <d v="2025-10-26T00:00:00"/>
    <d v="2025-10-30T00:00:00"/>
    <s v="ABC"/>
    <x v="2"/>
    <s v="USD"/>
    <n v="1210"/>
    <n v="1040.5999999999999"/>
    <n v="1210"/>
    <n v="0"/>
    <n v="0"/>
    <n v="0"/>
    <s v="United Airlines"/>
    <s v="United States"/>
    <x v="22"/>
    <x v="0"/>
    <n v="0"/>
  </r>
  <r>
    <x v="1"/>
    <x v="1"/>
    <n v="753"/>
    <x v="16"/>
    <n v="24267"/>
    <s v="Hospedaje NYC"/>
    <d v="2025-10-26T00:00:00"/>
    <d v="2025-10-30T00:00:00"/>
    <s v="HTL"/>
    <x v="4"/>
    <s v="USD"/>
    <n v="6053.6"/>
    <n v="5206.0960000000005"/>
    <n v="6053.6"/>
    <n v="605.36"/>
    <n v="520.6096"/>
    <n v="605.36"/>
    <s v="THE MARK HOTEL"/>
    <s v="United States"/>
    <x v="22"/>
    <x v="0"/>
    <n v="9.9999999999999992E-2"/>
  </r>
  <r>
    <x v="1"/>
    <x v="1"/>
    <n v="753"/>
    <x v="16"/>
    <n v="0"/>
    <s v="Sobrecomisión"/>
    <d v="2025-10-26T00:00:00"/>
    <d v="2025-10-30T00:00:00"/>
    <s v="HPS"/>
    <x v="1"/>
    <s v="USD"/>
    <n v="160.93"/>
    <n v="138.3998"/>
    <n v="160.93"/>
    <n v="160.93"/>
    <n v="138.3998"/>
    <n v="160.93"/>
    <s v="FEES"/>
    <n v="0"/>
    <x v="22"/>
    <x v="0"/>
    <n v="1"/>
  </r>
  <r>
    <x v="1"/>
    <x v="1"/>
    <n v="754"/>
    <x v="22"/>
    <n v="0"/>
    <s v="FEE TKT"/>
    <d v="2025-12-14T00:00:00"/>
    <d v="2026-01-03T00:00:00"/>
    <s v="HPS"/>
    <x v="1"/>
    <s v="USD"/>
    <n v="194.16"/>
    <n v="166.9776"/>
    <n v="194.16"/>
    <n v="194.16"/>
    <n v="166.9776"/>
    <n v="194.16"/>
    <s v="FEES"/>
    <n v="0"/>
    <x v="0"/>
    <x v="0"/>
    <n v="1"/>
  </r>
  <r>
    <x v="1"/>
    <x v="1"/>
    <n v="754"/>
    <x v="22"/>
    <n v="28934"/>
    <s v="CHEDRAUI EGUIA JOSE ANTONIO MR"/>
    <d v="2025-12-19T00:00:00"/>
    <d v="2026-01-02T00:00:00"/>
    <s v="VLO"/>
    <x v="2"/>
    <s v="USD"/>
    <n v="12526.44"/>
    <n v="10772.7384"/>
    <n v="12526.44"/>
    <n v="547.5"/>
    <n v="470.84999999999997"/>
    <n v="547.5"/>
    <s v="F1S USA"/>
    <s v="United States"/>
    <x v="0"/>
    <x v="0"/>
    <n v="4.3707549790682747E-2"/>
  </r>
  <r>
    <x v="1"/>
    <x v="1"/>
    <n v="754"/>
    <x v="22"/>
    <n v="28934"/>
    <s v="PROM CROCHE MARA PAOLA MRS"/>
    <d v="2025-12-19T00:00:00"/>
    <d v="2026-01-02T00:00:00"/>
    <s v="VLO"/>
    <x v="2"/>
    <s v="USD"/>
    <n v="12526.44"/>
    <n v="10772.7384"/>
    <n v="12526.44"/>
    <n v="547.5"/>
    <n v="470.84999999999997"/>
    <n v="547.5"/>
    <s v="F1S USA"/>
    <s v="United States"/>
    <x v="0"/>
    <x v="0"/>
    <n v="4.3707549790682747E-2"/>
  </r>
  <r>
    <x v="1"/>
    <x v="1"/>
    <n v="754"/>
    <x v="22"/>
    <n v="28934"/>
    <s v="CHEDRAUI PROM JOSE ANTONIO MR"/>
    <d v="2025-12-19T00:00:00"/>
    <d v="2026-01-02T00:00:00"/>
    <s v="VLO"/>
    <x v="2"/>
    <s v="USD"/>
    <n v="12526.44"/>
    <n v="10772.7384"/>
    <n v="12526.44"/>
    <n v="547.5"/>
    <n v="470.84999999999997"/>
    <n v="547.5"/>
    <s v="F1S USA"/>
    <s v="United States"/>
    <x v="0"/>
    <x v="0"/>
    <n v="4.3707549790682747E-2"/>
  </r>
  <r>
    <x v="1"/>
    <x v="1"/>
    <n v="754"/>
    <x v="22"/>
    <n v="28934"/>
    <s v="CHEDRAUI PROM JUAN PABLO MR"/>
    <d v="2025-12-19T00:00:00"/>
    <d v="2026-01-02T00:00:00"/>
    <s v="VLO"/>
    <x v="2"/>
    <s v="USD"/>
    <n v="12526.44"/>
    <n v="10772.7384"/>
    <n v="12526.44"/>
    <n v="547.5"/>
    <n v="470.84999999999997"/>
    <n v="547.5"/>
    <s v="F1S USA"/>
    <s v="United States"/>
    <x v="0"/>
    <x v="0"/>
    <n v="4.3707549790682747E-2"/>
  </r>
  <r>
    <x v="1"/>
    <x v="1"/>
    <n v="754"/>
    <x v="22"/>
    <n v="28934"/>
    <s v="ABOUMRAD CHEDRAUI ROBERTO MR"/>
    <d v="2025-12-14T00:00:00"/>
    <d v="2026-01-02T00:00:00"/>
    <s v="VLO"/>
    <x v="2"/>
    <s v="USD"/>
    <n v="14086.04"/>
    <n v="12113.994400000001"/>
    <n v="14086.04"/>
    <n v="622.5"/>
    <n v="535.35"/>
    <n v="622.5"/>
    <s v="F1S USA"/>
    <s v="United States"/>
    <x v="0"/>
    <x v="0"/>
    <n v="4.419269006761304E-2"/>
  </r>
  <r>
    <x v="1"/>
    <x v="1"/>
    <n v="754"/>
    <x v="22"/>
    <n v="28934"/>
    <s v="CHEDRAUI PROM PAOLA MRS"/>
    <d v="2025-12-14T00:00:00"/>
    <d v="2026-01-02T00:00:00"/>
    <s v="VLO"/>
    <x v="2"/>
    <s v="USD"/>
    <n v="14086.04"/>
    <n v="12113.994400000001"/>
    <n v="14086.04"/>
    <n v="622.5"/>
    <n v="535.35"/>
    <n v="622.5"/>
    <s v="F1S USA"/>
    <s v="United States"/>
    <x v="0"/>
    <x v="0"/>
    <n v="4.419269006761304E-2"/>
  </r>
  <r>
    <x v="1"/>
    <x v="1"/>
    <n v="754"/>
    <x v="22"/>
    <n v="28934"/>
    <s v="CHEDRAUI EGUIA JOSE ANTONIO MR"/>
    <d v="2025-12-17T00:00:00"/>
    <d v="2026-01-02T00:00:00"/>
    <s v="VLO"/>
    <x v="2"/>
    <s v="USD"/>
    <n v="0"/>
    <n v="0"/>
    <n v="0"/>
    <n v="0"/>
    <n v="0"/>
    <n v="0"/>
    <s v="F1S USA"/>
    <s v="United States"/>
    <x v="0"/>
    <x v="0"/>
    <s v="0"/>
  </r>
  <r>
    <x v="1"/>
    <x v="1"/>
    <n v="754"/>
    <x v="22"/>
    <n v="28934"/>
    <s v="PROM CROCHE MARA PAOLA MRS"/>
    <d v="2025-12-17T00:00:00"/>
    <d v="2026-01-02T00:00:00"/>
    <s v="VLO"/>
    <x v="2"/>
    <s v="USD"/>
    <n v="0"/>
    <n v="0"/>
    <n v="0"/>
    <n v="0"/>
    <n v="0"/>
    <n v="0"/>
    <s v="F1S USA"/>
    <s v="United States"/>
    <x v="0"/>
    <x v="0"/>
    <s v="0"/>
  </r>
  <r>
    <x v="1"/>
    <x v="1"/>
    <n v="754"/>
    <x v="22"/>
    <n v="28934"/>
    <s v="CHEDRAUI PROM JOSE ANTONIO MR"/>
    <d v="2025-12-17T00:00:00"/>
    <d v="2026-01-02T00:00:00"/>
    <s v="VLO"/>
    <x v="2"/>
    <s v="USD"/>
    <n v="0"/>
    <n v="0"/>
    <n v="0"/>
    <n v="0"/>
    <n v="0"/>
    <n v="0"/>
    <s v="F1S USA"/>
    <s v="United States"/>
    <x v="0"/>
    <x v="0"/>
    <s v="0"/>
  </r>
  <r>
    <x v="1"/>
    <x v="1"/>
    <n v="754"/>
    <x v="22"/>
    <n v="28934"/>
    <s v="CHEDRAUI PROM JUAN PABLO MR"/>
    <d v="2025-12-17T00:00:00"/>
    <d v="2026-01-02T00:00:00"/>
    <s v="VLO"/>
    <x v="2"/>
    <s v="USD"/>
    <n v="0"/>
    <n v="0"/>
    <n v="0"/>
    <n v="0"/>
    <n v="0"/>
    <n v="0"/>
    <s v="F1S USA"/>
    <s v="United States"/>
    <x v="0"/>
    <x v="0"/>
    <s v="0"/>
  </r>
  <r>
    <x v="1"/>
    <x v="1"/>
    <n v="754"/>
    <x v="22"/>
    <n v="0"/>
    <s v="FEE TKT REV"/>
    <d v="2025-12-14T00:00:00"/>
    <d v="2026-01-02T00:00:00"/>
    <s v="HPS"/>
    <x v="1"/>
    <s v="USD"/>
    <n v="140"/>
    <n v="120.39999999999999"/>
    <n v="140"/>
    <n v="140"/>
    <n v="120.39999999999999"/>
    <n v="140"/>
    <s v="FEES"/>
    <n v="0"/>
    <x v="0"/>
    <x v="0"/>
    <n v="1"/>
  </r>
  <r>
    <x v="1"/>
    <x v="1"/>
    <n v="754"/>
    <x v="22"/>
    <n v="0"/>
    <s v="FEE STRIPE"/>
    <d v="2025-12-14T00:00:00"/>
    <d v="2026-01-03T00:00:00"/>
    <s v="HPS"/>
    <x v="1"/>
    <s v="USD"/>
    <n v="14"/>
    <n v="12.04"/>
    <n v="14"/>
    <n v="14"/>
    <n v="12.04"/>
    <n v="14"/>
    <s v="FEES"/>
    <n v="0"/>
    <x v="0"/>
    <x v="0"/>
    <n v="1"/>
  </r>
  <r>
    <x v="1"/>
    <x v="1"/>
    <n v="755"/>
    <x v="22"/>
    <n v="0"/>
    <s v="FEE TKT"/>
    <d v="2025-11-07T00:00:00"/>
    <d v="2025-11-11T00:00:00"/>
    <s v="HPS"/>
    <x v="1"/>
    <s v="USD"/>
    <n v="175"/>
    <n v="150.5"/>
    <n v="175"/>
    <n v="175"/>
    <n v="150.5"/>
    <n v="175"/>
    <s v="FEES"/>
    <n v="0"/>
    <x v="34"/>
    <x v="0"/>
    <n v="1"/>
  </r>
  <r>
    <x v="1"/>
    <x v="1"/>
    <n v="755"/>
    <x v="22"/>
    <n v="31860"/>
    <s v="CANADA"/>
    <d v="2025-11-07T00:00:00"/>
    <d v="2025-11-14T00:00:00"/>
    <s v="PKT"/>
    <x v="0"/>
    <s v="USD"/>
    <n v="17355.88"/>
    <n v="14926.0568"/>
    <n v="17355.88"/>
    <n v="4308.8100000000004"/>
    <n v="3705.5766000000003"/>
    <n v="4308.8100000000004"/>
    <s v="Evergreen Adventures"/>
    <s v="Canada"/>
    <x v="34"/>
    <x v="0"/>
    <n v="0.24826226039820512"/>
  </r>
  <r>
    <x v="1"/>
    <x v="1"/>
    <n v="755"/>
    <x v="22"/>
    <n v="28934"/>
    <s v="PENICHE BERGUERISSE FRANCISCO JAVIER MR"/>
    <d v="2025-11-11T00:00:00"/>
    <d v="2025-11-11T00:00:00"/>
    <s v="VLO"/>
    <x v="2"/>
    <s v="USD"/>
    <n v="1080.98"/>
    <n v="929.64279999999997"/>
    <n v="1080.98"/>
    <n v="116.35"/>
    <n v="100.06099999999999"/>
    <n v="116.35"/>
    <s v="F1S USA"/>
    <s v="United States"/>
    <x v="17"/>
    <x v="0"/>
    <n v="0.10763381376158671"/>
  </r>
  <r>
    <x v="1"/>
    <x v="1"/>
    <n v="755"/>
    <x v="22"/>
    <n v="28934"/>
    <s v="LIMON TAMAYO DANIELA MRS"/>
    <d v="2025-11-11T00:00:00"/>
    <d v="2025-11-11T00:00:00"/>
    <s v="VLO"/>
    <x v="2"/>
    <s v="USD"/>
    <n v="1080.98"/>
    <n v="929.64279999999997"/>
    <n v="1080.98"/>
    <n v="116.35"/>
    <n v="100.06099999999999"/>
    <n v="116.35"/>
    <s v="F1S USA"/>
    <s v="United States"/>
    <x v="17"/>
    <x v="0"/>
    <n v="0.10763381376158671"/>
  </r>
  <r>
    <x v="1"/>
    <x v="1"/>
    <n v="755"/>
    <x v="22"/>
    <n v="28934"/>
    <s v="LIMON TAMAYO DANIELA MRS"/>
    <d v="2025-11-07T00:00:00"/>
    <d v="2025-11-07T00:00:00"/>
    <s v="VLO"/>
    <x v="2"/>
    <s v="USD"/>
    <n v="917.26"/>
    <n v="788.84359999999992"/>
    <n v="917.26"/>
    <n v="13.62"/>
    <n v="11.713199999999999"/>
    <n v="13.62"/>
    <s v="F1S USA"/>
    <s v="United States"/>
    <x v="34"/>
    <x v="0"/>
    <n v="1.4848570743300699E-2"/>
  </r>
  <r>
    <x v="1"/>
    <x v="1"/>
    <n v="755"/>
    <x v="22"/>
    <n v="28934"/>
    <s v="GOMEZ ALCHAPAR MANUEL MR"/>
    <d v="2025-11-07T00:00:00"/>
    <d v="2025-11-07T00:00:00"/>
    <s v="VLO"/>
    <x v="2"/>
    <s v="USD"/>
    <n v="809.65"/>
    <n v="696.29899999999998"/>
    <n v="809.65"/>
    <n v="27.6"/>
    <n v="23.736000000000001"/>
    <n v="27.6"/>
    <s v="F1S USA"/>
    <s v="United States"/>
    <x v="34"/>
    <x v="0"/>
    <n v="3.4088803804112888E-2"/>
  </r>
  <r>
    <x v="1"/>
    <x v="1"/>
    <n v="755"/>
    <x v="22"/>
    <n v="28934"/>
    <s v="FLOREZ ESCOBAR RAQUEL MRS"/>
    <d v="2025-11-07T00:00:00"/>
    <d v="2025-11-07T00:00:00"/>
    <s v="VLO"/>
    <x v="2"/>
    <s v="USD"/>
    <n v="809.65"/>
    <n v="696.29899999999998"/>
    <n v="809.65"/>
    <n v="27.6"/>
    <n v="23.736000000000001"/>
    <n v="27.6"/>
    <s v="F1S USA"/>
    <s v="United States"/>
    <x v="34"/>
    <x v="0"/>
    <n v="3.4088803804112888E-2"/>
  </r>
  <r>
    <x v="1"/>
    <x v="1"/>
    <n v="755"/>
    <x v="22"/>
    <n v="28934"/>
    <s v="LIMON TAMAYO DANIELA MRS"/>
    <d v="2025-11-07T00:00:00"/>
    <d v="2025-11-07T00:00:00"/>
    <s v="VLO"/>
    <x v="2"/>
    <s v="USD"/>
    <n v="184.38"/>
    <n v="158.5668"/>
    <n v="184.38"/>
    <n v="0"/>
    <n v="0"/>
    <n v="0"/>
    <s v="F1S USA"/>
    <s v="United States"/>
    <x v="34"/>
    <x v="0"/>
    <n v="0"/>
  </r>
  <r>
    <x v="1"/>
    <x v="1"/>
    <n v="755"/>
    <x v="22"/>
    <n v="28934"/>
    <s v="CANDANO GONZALEZ DIEGO MR"/>
    <d v="2025-11-26T00:00:00"/>
    <d v="2025-11-30T00:00:00"/>
    <s v="VLO"/>
    <x v="2"/>
    <s v="USD"/>
    <n v="1877.03"/>
    <n v="1614.2457999999999"/>
    <n v="1877.03"/>
    <n v="219.2"/>
    <n v="188.512"/>
    <n v="219.2"/>
    <s v="F1S USA"/>
    <s v="United States"/>
    <x v="32"/>
    <x v="0"/>
    <n v="0.11678023260150343"/>
  </r>
  <r>
    <x v="1"/>
    <x v="1"/>
    <n v="755"/>
    <x v="22"/>
    <n v="28934"/>
    <s v="PENICHE BEGUERISSE FRANCISCO JAVIER MR"/>
    <d v="2025-11-10T00:00:00"/>
    <d v="2025-11-10T00:00:00"/>
    <s v="VLO"/>
    <x v="2"/>
    <s v="USD"/>
    <n v="313.95"/>
    <n v="269.99700000000001"/>
    <n v="313.95"/>
    <n v="0"/>
    <n v="0"/>
    <n v="0"/>
    <s v="F1S USA"/>
    <s v="United States"/>
    <x v="17"/>
    <x v="0"/>
    <n v="0"/>
  </r>
  <r>
    <x v="1"/>
    <x v="1"/>
    <n v="755"/>
    <x v="22"/>
    <n v="28934"/>
    <s v="LIMON TAMAYO DANIELA MRS"/>
    <d v="2025-11-10T00:00:00"/>
    <d v="2025-11-10T00:00:00"/>
    <s v="VLO"/>
    <x v="2"/>
    <s v="USD"/>
    <n v="313.95"/>
    <n v="269.99700000000001"/>
    <n v="313.95"/>
    <n v="0"/>
    <n v="0"/>
    <n v="0"/>
    <s v="F1S USA"/>
    <s v="United States"/>
    <x v="17"/>
    <x v="0"/>
    <n v="0"/>
  </r>
  <r>
    <x v="1"/>
    <x v="1"/>
    <n v="755"/>
    <x v="22"/>
    <n v="28934"/>
    <s v="GOMEZ ALCHAPAR MANUEL MR"/>
    <d v="2025-11-10T00:00:00"/>
    <d v="2025-11-10T00:00:00"/>
    <s v="VLO"/>
    <x v="2"/>
    <s v="USD"/>
    <n v="136.5"/>
    <n v="117.39"/>
    <n v="136.5"/>
    <n v="0"/>
    <n v="0"/>
    <n v="0"/>
    <s v="F1S USA"/>
    <s v="United States"/>
    <x v="17"/>
    <x v="0"/>
    <n v="0"/>
  </r>
  <r>
    <x v="1"/>
    <x v="1"/>
    <n v="755"/>
    <x v="22"/>
    <n v="28934"/>
    <s v="FLOREZ ESCOBAR RAQUEL MRS"/>
    <d v="2025-11-10T00:00:00"/>
    <d v="2025-11-10T00:00:00"/>
    <s v="VLO"/>
    <x v="2"/>
    <s v="USD"/>
    <n v="136.5"/>
    <n v="117.39"/>
    <n v="136.5"/>
    <n v="0"/>
    <n v="0"/>
    <n v="0"/>
    <s v="F1S USA"/>
    <s v="United States"/>
    <x v="17"/>
    <x v="0"/>
    <n v="0"/>
  </r>
  <r>
    <x v="1"/>
    <x v="1"/>
    <n v="755"/>
    <x v="22"/>
    <n v="28934"/>
    <s v="PENICHE BEGUERISSE FRANCISCO JAVIER MR"/>
    <d v="2025-11-07T00:00:00"/>
    <d v="2025-11-07T00:00:00"/>
    <s v="VLO"/>
    <x v="2"/>
    <s v="USD"/>
    <n v="1657.15"/>
    <n v="1425.1490000000001"/>
    <n v="1657.15"/>
    <n v="57.6"/>
    <n v="49.536000000000001"/>
    <n v="57.6"/>
    <s v="F1S USA"/>
    <s v="United States"/>
    <x v="34"/>
    <x v="0"/>
    <n v="3.4758470868660046E-2"/>
  </r>
  <r>
    <x v="1"/>
    <x v="1"/>
    <n v="755"/>
    <x v="22"/>
    <n v="28934"/>
    <s v="GOMEZ ALCHAPAR MANUEL MR"/>
    <d v="2025-11-11T00:00:00"/>
    <d v="2025-11-14T00:00:00"/>
    <s v="VLO"/>
    <x v="2"/>
    <s v="USD"/>
    <n v="2120.83"/>
    <n v="1823.9137999999998"/>
    <n v="2120.83"/>
    <n v="73.2"/>
    <n v="62.951999999999998"/>
    <n v="73.2"/>
    <s v="F1S USA"/>
    <s v="United States"/>
    <x v="17"/>
    <x v="0"/>
    <n v="3.4514789021279406E-2"/>
  </r>
  <r>
    <x v="1"/>
    <x v="1"/>
    <n v="755"/>
    <x v="22"/>
    <n v="28934"/>
    <s v="FLOREZ ESCOBAR RAQUEL MRS"/>
    <d v="2025-11-11T00:00:00"/>
    <d v="2025-11-14T00:00:00"/>
    <s v="VLO"/>
    <x v="2"/>
    <s v="USD"/>
    <n v="2120.83"/>
    <n v="1823.9137999999998"/>
    <n v="2120.83"/>
    <n v="73.2"/>
    <n v="62.951999999999998"/>
    <n v="73.2"/>
    <s v="F1S USA"/>
    <s v="United States"/>
    <x v="17"/>
    <x v="0"/>
    <n v="3.4514789021279406E-2"/>
  </r>
  <r>
    <x v="1"/>
    <x v="1"/>
    <n v="755"/>
    <x v="22"/>
    <n v="28934"/>
    <s v="GOMEZ ALCHAPAR MANUEL MR"/>
    <d v="2025-11-11T00:00:00"/>
    <d v="2025-11-14T00:00:00"/>
    <s v="VLO"/>
    <x v="2"/>
    <s v="USD"/>
    <n v="36.799999999999997"/>
    <n v="31.647999999999996"/>
    <n v="36.799999999999997"/>
    <n v="0"/>
    <n v="0"/>
    <n v="0"/>
    <s v="F1S USA"/>
    <s v="United States"/>
    <x v="17"/>
    <x v="0"/>
    <n v="0"/>
  </r>
  <r>
    <x v="1"/>
    <x v="1"/>
    <n v="755"/>
    <x v="22"/>
    <n v="28934"/>
    <s v="FLOREZ ESCOBAR RAQUEL MRS"/>
    <d v="2025-11-11T00:00:00"/>
    <d v="2025-11-14T00:00:00"/>
    <s v="VLO"/>
    <x v="2"/>
    <s v="USD"/>
    <n v="36.799999999999997"/>
    <n v="31.647999999999996"/>
    <n v="36.799999999999997"/>
    <n v="0"/>
    <n v="0"/>
    <n v="0"/>
    <s v="F1S USA"/>
    <s v="United States"/>
    <x v="17"/>
    <x v="0"/>
    <n v="0"/>
  </r>
  <r>
    <x v="1"/>
    <x v="1"/>
    <n v="755"/>
    <x v="22"/>
    <n v="28934"/>
    <s v="ARNAUD SERNA MAURICIO GABRIEL MR"/>
    <d v="2025-11-14T00:00:00"/>
    <d v="2025-11-17T00:00:00"/>
    <s v="VLO"/>
    <x v="2"/>
    <s v="USD"/>
    <n v="483.05"/>
    <n v="415.423"/>
    <n v="483.05"/>
    <n v="0"/>
    <n v="0"/>
    <n v="0"/>
    <s v="F1S USA"/>
    <s v="United States"/>
    <x v="17"/>
    <x v="0"/>
    <n v="0"/>
  </r>
  <r>
    <x v="1"/>
    <x v="1"/>
    <n v="755"/>
    <x v="22"/>
    <n v="28934"/>
    <s v="CANDANO GONZALEZ DIEGO MR"/>
    <d v="2025-11-25T00:00:00"/>
    <d v="2025-11-30T00:00:00"/>
    <s v="VLO"/>
    <x v="2"/>
    <s v="USD"/>
    <n v="0"/>
    <n v="0"/>
    <n v="0"/>
    <n v="0"/>
    <n v="0"/>
    <n v="0"/>
    <s v="F1S USA"/>
    <s v="United States"/>
    <x v="32"/>
    <x v="0"/>
    <s v="0"/>
  </r>
  <r>
    <x v="1"/>
    <x v="1"/>
    <n v="756"/>
    <x v="30"/>
    <n v="25409"/>
    <s v="Paquete egipto"/>
    <d v="2025-10-17T00:00:00"/>
    <d v="2025-10-24T00:00:00"/>
    <s v="PKT"/>
    <x v="0"/>
    <s v="USD"/>
    <n v="32454.12"/>
    <n v="27910.5432"/>
    <n v="32454.12"/>
    <n v="5586.12"/>
    <n v="4804.0631999999996"/>
    <n v="5586.12"/>
    <s v="Nubia Tours"/>
    <s v="Egypt"/>
    <x v="25"/>
    <x v="0"/>
    <n v="0.17212360094804605"/>
  </r>
  <r>
    <x v="1"/>
    <x v="1"/>
    <n v="756"/>
    <x v="30"/>
    <n v="28934"/>
    <s v="RAPHAEL REYNOSO CONSTANZA"/>
    <d v="2025-10-20T00:00:00"/>
    <d v="2025-10-20T00:00:00"/>
    <s v="VLO"/>
    <x v="2"/>
    <s v="USD"/>
    <n v="226.69"/>
    <n v="194.95339999999999"/>
    <n v="226.69"/>
    <n v="6.6"/>
    <n v="5.6759999999999993"/>
    <n v="6.6"/>
    <s v="F1S USA"/>
    <s v="United States"/>
    <x v="21"/>
    <x v="0"/>
    <n v="2.9114649962503857E-2"/>
  </r>
  <r>
    <x v="1"/>
    <x v="1"/>
    <n v="756"/>
    <x v="30"/>
    <n v="28934"/>
    <s v="RAPHAEL REYNOSO CONSTANZA"/>
    <d v="2025-10-20T00:00:00"/>
    <d v="2025-10-20T00:00:00"/>
    <s v="VLO"/>
    <x v="2"/>
    <s v="USD"/>
    <n v="40"/>
    <n v="34.4"/>
    <n v="40"/>
    <n v="0"/>
    <n v="0"/>
    <n v="0"/>
    <s v="F1S USA"/>
    <s v="United States"/>
    <x v="21"/>
    <x v="0"/>
    <n v="0"/>
  </r>
  <r>
    <x v="1"/>
    <x v="1"/>
    <n v="756"/>
    <x v="30"/>
    <n v="28934"/>
    <s v="RAPHAEL REYNOSO EMILIANO"/>
    <d v="2025-10-20T00:00:00"/>
    <d v="2025-10-20T00:00:00"/>
    <s v="VLO"/>
    <x v="2"/>
    <s v="USD"/>
    <n v="280.19"/>
    <n v="240.96340000000001"/>
    <n v="280.19"/>
    <n v="11.8"/>
    <n v="10.148"/>
    <n v="11.8"/>
    <s v="F1S USA"/>
    <s v="United States"/>
    <x v="21"/>
    <x v="0"/>
    <n v="4.2114279595988437E-2"/>
  </r>
  <r>
    <x v="1"/>
    <x v="1"/>
    <n v="756"/>
    <x v="30"/>
    <n v="28934"/>
    <s v="RAPHAEL REYNOSO EMILIANO"/>
    <d v="2025-10-20T00:00:00"/>
    <d v="2025-10-20T00:00:00"/>
    <s v="VLO"/>
    <x v="2"/>
    <s v="USD"/>
    <n v="20"/>
    <n v="17.2"/>
    <n v="20"/>
    <n v="0"/>
    <n v="0"/>
    <n v="0"/>
    <s v="F1S USA"/>
    <s v="United States"/>
    <x v="21"/>
    <x v="0"/>
    <n v="0"/>
  </r>
  <r>
    <x v="1"/>
    <x v="1"/>
    <n v="756"/>
    <x v="30"/>
    <n v="0"/>
    <s v="Fee por emision de vuelos"/>
    <d v="2025-10-17T00:00:00"/>
    <d v="2025-10-24T00:00:00"/>
    <s v="HPS"/>
    <x v="1"/>
    <s v="USD"/>
    <n v="70"/>
    <n v="60.199999999999996"/>
    <n v="70"/>
    <n v="70"/>
    <n v="60.199999999999996"/>
    <n v="70"/>
    <s v="FEES"/>
    <n v="0"/>
    <x v="25"/>
    <x v="0"/>
    <n v="1"/>
  </r>
  <r>
    <x v="1"/>
    <x v="1"/>
    <n v="757"/>
    <x v="31"/>
    <n v="31858"/>
    <s v="Pago de Hospedaje"/>
    <d v="2025-09-11T00:00:00"/>
    <d v="2025-09-16T00:00:00"/>
    <s v="HTL"/>
    <x v="4"/>
    <s v="USD"/>
    <n v="1067.6400000000001"/>
    <n v="918.17040000000009"/>
    <n v="1067.6400000000001"/>
    <n v="106.76"/>
    <n v="91.813600000000008"/>
    <n v="106.76"/>
    <s v="REEMBOLSOS"/>
    <s v="Mexico"/>
    <x v="27"/>
    <x v="0"/>
    <n v="9.9996253418755385E-2"/>
  </r>
  <r>
    <x v="1"/>
    <x v="1"/>
    <n v="758"/>
    <x v="31"/>
    <n v="31645"/>
    <s v="Pago de Hospedaje"/>
    <d v="2025-08-30T00:00:00"/>
    <d v="2025-09-01T00:00:00"/>
    <s v="HTL"/>
    <x v="4"/>
    <s v="EUR"/>
    <n v="1002.1"/>
    <n v="1002.1"/>
    <n v="1162.4359999999999"/>
    <n v="102.1"/>
    <n v="102.1"/>
    <n v="118.43599999999998"/>
    <s v="SUSAFA"/>
    <s v="Italy"/>
    <x v="12"/>
    <x v="0"/>
    <n v="0.10188603931743338"/>
  </r>
  <r>
    <x v="1"/>
    <x v="1"/>
    <n v="759"/>
    <x v="18"/>
    <n v="27086"/>
    <s v="Ritz Carlton Yatch Collection"/>
    <d v="2025-10-11T00:00:00"/>
    <d v="2025-10-18T00:00:00"/>
    <s v="CRC"/>
    <x v="8"/>
    <s v="USD"/>
    <n v="49400"/>
    <n v="42484"/>
    <n v="49400"/>
    <n v="7410"/>
    <n v="6372.5999999999995"/>
    <n v="7410"/>
    <s v="THE RITZ CARLTON YACHT COLLECTION"/>
    <s v="United States"/>
    <x v="24"/>
    <x v="0"/>
    <n v="0.15"/>
  </r>
  <r>
    <x v="1"/>
    <x v="1"/>
    <n v="759"/>
    <x v="18"/>
    <n v="24166"/>
    <s v="Pago Hotel"/>
    <d v="2025-10-18T00:00:00"/>
    <d v="2025-10-20T00:00:00"/>
    <s v="HTL"/>
    <x v="4"/>
    <s v="USD"/>
    <n v="7478"/>
    <n v="6431.08"/>
    <n v="7478"/>
    <n v="673.79"/>
    <n v="579.45939999999996"/>
    <n v="673.79"/>
    <s v="LE BRISTOL PARIS"/>
    <s v="France"/>
    <x v="25"/>
    <x v="0"/>
    <n v="9.0102968708210746E-2"/>
  </r>
  <r>
    <x v="1"/>
    <x v="1"/>
    <n v="759"/>
    <x v="18"/>
    <n v="25363"/>
    <s v="Pago Hospedaje"/>
    <d v="2025-10-20T00:00:00"/>
    <d v="2025-10-22T00:00:00"/>
    <s v="HTL"/>
    <x v="4"/>
    <s v="USD"/>
    <n v="4601"/>
    <n v="3956.86"/>
    <n v="4601"/>
    <n v="781.64"/>
    <n v="672.21039999999994"/>
    <n v="781.64"/>
    <s v="ROSEWOOD VILLA MAGNA"/>
    <s v="Spain"/>
    <x v="21"/>
    <x v="0"/>
    <n v="0.16988480765051076"/>
  </r>
  <r>
    <x v="1"/>
    <x v="1"/>
    <n v="759"/>
    <x v="18"/>
    <n v="27436"/>
    <s v="boletos de avion en la web"/>
    <d v="2025-08-25T00:00:00"/>
    <d v="2025-08-25T00:00:00"/>
    <s v="ABC"/>
    <x v="2"/>
    <s v="USD"/>
    <n v="1252.3900000000001"/>
    <n v="1077.0554"/>
    <n v="1252.3900000000001"/>
    <n v="0"/>
    <n v="0"/>
    <n v="0"/>
    <s v="Vueling Airlines"/>
    <s v="Spain"/>
    <x v="12"/>
    <x v="0"/>
    <n v="0"/>
  </r>
  <r>
    <x v="1"/>
    <x v="1"/>
    <n v="759"/>
    <x v="18"/>
    <n v="24750"/>
    <s v="boletos avión"/>
    <d v="2025-08-25T00:00:00"/>
    <d v="2025-10-22T00:00:00"/>
    <s v="ABC"/>
    <x v="2"/>
    <s v="USD"/>
    <n v="2766.9"/>
    <n v="2379.5340000000001"/>
    <n v="2766.9"/>
    <n v="0"/>
    <n v="0"/>
    <n v="0"/>
    <s v="Swiss International Airlines"/>
    <s v="Switzerland"/>
    <x v="12"/>
    <x v="0"/>
    <n v="0"/>
  </r>
  <r>
    <x v="1"/>
    <x v="1"/>
    <n v="759"/>
    <x v="18"/>
    <n v="28934"/>
    <s v="compra boleto de avión"/>
    <d v="2025-08-30T00:00:00"/>
    <d v="2025-08-30T00:00:00"/>
    <s v="VLO"/>
    <x v="2"/>
    <s v="USD"/>
    <n v="2300.1"/>
    <n v="1978.0859999999998"/>
    <n v="2300.1"/>
    <n v="0"/>
    <n v="0"/>
    <n v="0"/>
    <s v="F1S USA"/>
    <s v="United States"/>
    <x v="12"/>
    <x v="0"/>
    <n v="0"/>
  </r>
  <r>
    <x v="1"/>
    <x v="1"/>
    <n v="759"/>
    <x v="18"/>
    <n v="28934"/>
    <s v="PALLARES HERRERA LASSO CAMILA"/>
    <d v="2025-08-30T00:00:00"/>
    <d v="2025-09-30T00:00:00"/>
    <s v="VLO"/>
    <x v="2"/>
    <s v="USD"/>
    <n v="783"/>
    <n v="673.38"/>
    <n v="783"/>
    <n v="0"/>
    <n v="0"/>
    <n v="0"/>
    <s v="F1S USA"/>
    <s v="United States"/>
    <x v="12"/>
    <x v="0"/>
    <n v="0"/>
  </r>
  <r>
    <x v="1"/>
    <x v="1"/>
    <n v="759"/>
    <x v="18"/>
    <n v="28934"/>
    <s v="Reembolso compra boleto de avión"/>
    <d v="2025-08-30T00:00:00"/>
    <d v="2025-08-30T00:00:00"/>
    <s v="REE"/>
    <x v="6"/>
    <s v="USD"/>
    <n v="-2300.1"/>
    <n v="-1978.0859999999998"/>
    <n v="-2300.1"/>
    <n v="0"/>
    <n v="0"/>
    <n v="0"/>
    <s v="F1S USA"/>
    <s v="United States"/>
    <x v="12"/>
    <x v="0"/>
    <n v="0"/>
  </r>
  <r>
    <x v="1"/>
    <x v="1"/>
    <n v="759"/>
    <x v="18"/>
    <n v="0"/>
    <s v="Honorarios de itinerario"/>
    <d v="2025-08-25T00:00:00"/>
    <d v="2025-10-22T00:00:00"/>
    <s v="HPS"/>
    <x v="1"/>
    <s v="USD"/>
    <n v="597.02"/>
    <n v="513.43719999999996"/>
    <n v="597.02"/>
    <n v="597.02"/>
    <n v="513.43719999999996"/>
    <n v="597.02"/>
    <s v="FEES"/>
    <n v="0"/>
    <x v="12"/>
    <x v="0"/>
    <n v="1"/>
  </r>
  <r>
    <x v="1"/>
    <x v="1"/>
    <n v="759"/>
    <x v="18"/>
    <n v="0"/>
    <s v="dos emisiones SWISS Intl Air"/>
    <d v="2025-08-25T00:00:00"/>
    <d v="2025-10-22T00:00:00"/>
    <s v="HPS"/>
    <x v="1"/>
    <s v="USD"/>
    <n v="70"/>
    <n v="60.199999999999996"/>
    <n v="70"/>
    <n v="70"/>
    <n v="60.199999999999996"/>
    <n v="70"/>
    <s v="FEES"/>
    <n v="0"/>
    <x v="12"/>
    <x v="0"/>
    <n v="1"/>
  </r>
  <r>
    <x v="1"/>
    <x v="1"/>
    <n v="760"/>
    <x v="18"/>
    <n v="27086"/>
    <s v="Crucero"/>
    <d v="2025-10-11T00:00:00"/>
    <d v="2025-10-18T00:00:00"/>
    <s v="CRC"/>
    <x v="8"/>
    <s v="USD"/>
    <n v="30600"/>
    <n v="26316"/>
    <n v="30600"/>
    <n v="4590"/>
    <n v="3947.4"/>
    <n v="4590"/>
    <s v="THE RITZ CARLTON YACHT COLLECTION"/>
    <s v="United States"/>
    <x v="24"/>
    <x v="0"/>
    <n v="0.15"/>
  </r>
  <r>
    <x v="1"/>
    <x v="1"/>
    <n v="760"/>
    <x v="18"/>
    <n v="0"/>
    <s v="Honorarios por cambios"/>
    <d v="2025-10-11T00:00:00"/>
    <d v="2025-10-18T00:00:00"/>
    <s v="HPS"/>
    <x v="1"/>
    <s v="USD"/>
    <n v="2600"/>
    <n v="2236"/>
    <n v="2600"/>
    <n v="2600"/>
    <n v="2236"/>
    <n v="2600"/>
    <s v="FEES"/>
    <n v="0"/>
    <x v="24"/>
    <x v="0"/>
    <n v="1"/>
  </r>
  <r>
    <x v="1"/>
    <x v="1"/>
    <n v="761"/>
    <x v="22"/>
    <n v="0"/>
    <s v="FEE TKT"/>
    <d v="2025-12-12T00:00:00"/>
    <d v="2026-01-06T00:00:00"/>
    <s v="HPS"/>
    <x v="1"/>
    <s v="USD"/>
    <n v="175"/>
    <n v="150.5"/>
    <n v="175"/>
    <n v="175"/>
    <n v="150.5"/>
    <n v="175"/>
    <s v="FEES"/>
    <n v="0"/>
    <x v="28"/>
    <x v="0"/>
    <n v="1"/>
  </r>
  <r>
    <x v="1"/>
    <x v="1"/>
    <n v="761"/>
    <x v="22"/>
    <n v="32068"/>
    <s v="ASIA - REMOTE LANDS"/>
    <d v="2025-12-12T00:00:00"/>
    <d v="2026-01-05T00:00:00"/>
    <s v="PKT"/>
    <x v="0"/>
    <s v="USD"/>
    <n v="136865.01999999999"/>
    <n v="117703.9172"/>
    <n v="136865.01999999999"/>
    <n v="20696.96"/>
    <n v="17799.385599999998"/>
    <n v="20696.96"/>
    <s v="REMOTE LANDS"/>
    <s v="United States"/>
    <x v="28"/>
    <x v="0"/>
    <n v="0.15122169273054575"/>
  </r>
  <r>
    <x v="1"/>
    <x v="1"/>
    <n v="761"/>
    <x v="22"/>
    <n v="28934"/>
    <s v="CUETARA CANALE JUAN ANTONIO MR"/>
    <d v="2026-01-06T00:00:00"/>
    <d v="2026-01-07T00:00:00"/>
    <s v="VLO"/>
    <x v="2"/>
    <s v="USD"/>
    <n v="2453.48"/>
    <n v="2109.9928"/>
    <n v="2453.48"/>
    <n v="101.45"/>
    <n v="87.247"/>
    <n v="101.45"/>
    <s v="F1S USA"/>
    <s v="United States"/>
    <x v="35"/>
    <x v="1"/>
    <n v="4.1349430197107781E-2"/>
  </r>
  <r>
    <x v="1"/>
    <x v="1"/>
    <n v="761"/>
    <x v="22"/>
    <n v="28934"/>
    <s v="CHAIN FAJER SAMANTHA MRS"/>
    <d v="2026-01-06T00:00:00"/>
    <d v="2026-01-07T00:00:00"/>
    <s v="VLO"/>
    <x v="2"/>
    <s v="USD"/>
    <n v="2453.48"/>
    <n v="2109.9928"/>
    <n v="2453.48"/>
    <n v="101.45"/>
    <n v="87.247"/>
    <n v="101.45"/>
    <s v="F1S USA"/>
    <s v="United States"/>
    <x v="35"/>
    <x v="1"/>
    <n v="4.1349430197107781E-2"/>
  </r>
  <r>
    <x v="1"/>
    <x v="1"/>
    <n v="761"/>
    <x v="22"/>
    <n v="28934"/>
    <s v="PAULSEN CHAIN ERNESTO MR"/>
    <d v="2026-01-06T00:00:00"/>
    <d v="2026-01-07T00:00:00"/>
    <s v="VLO"/>
    <x v="2"/>
    <s v="USD"/>
    <n v="2453.48"/>
    <n v="2109.9928"/>
    <n v="2453.48"/>
    <n v="101.45"/>
    <n v="87.247"/>
    <n v="101.45"/>
    <s v="F1S USA"/>
    <s v="United States"/>
    <x v="35"/>
    <x v="1"/>
    <n v="4.1349430197107781E-2"/>
  </r>
  <r>
    <x v="1"/>
    <x v="1"/>
    <n v="761"/>
    <x v="22"/>
    <n v="28934"/>
    <s v="PAULSEN CHAIN JOSE LUIS MR"/>
    <d v="2026-01-06T00:00:00"/>
    <d v="2026-01-07T00:00:00"/>
    <s v="VLO"/>
    <x v="2"/>
    <s v="USD"/>
    <n v="2453.48"/>
    <n v="2109.9928"/>
    <n v="2453.48"/>
    <n v="101.45"/>
    <n v="87.247"/>
    <n v="101.45"/>
    <s v="F1S USA"/>
    <s v="United States"/>
    <x v="35"/>
    <x v="1"/>
    <n v="4.1349430197107781E-2"/>
  </r>
  <r>
    <x v="1"/>
    <x v="1"/>
    <n v="761"/>
    <x v="22"/>
    <n v="28934"/>
    <s v="PAULSEN CHAIN RODRIGO MR"/>
    <d v="2026-01-06T00:00:00"/>
    <d v="2026-01-07T00:00:00"/>
    <s v="VLO"/>
    <x v="2"/>
    <s v="USD"/>
    <n v="2453.48"/>
    <n v="2109.9928"/>
    <n v="2453.48"/>
    <n v="101.45"/>
    <n v="87.247"/>
    <n v="101.45"/>
    <s v="F1S USA"/>
    <s v="United States"/>
    <x v="35"/>
    <x v="1"/>
    <n v="4.1349430197107781E-2"/>
  </r>
  <r>
    <x v="1"/>
    <x v="1"/>
    <n v="761"/>
    <x v="22"/>
    <n v="28934"/>
    <s v="CUETARA CANALE JUAN ANTONIO MR"/>
    <d v="2025-12-06T00:00:00"/>
    <d v="2025-12-12T00:00:00"/>
    <s v="VLO"/>
    <x v="2"/>
    <s v="USD"/>
    <n v="1118.46"/>
    <n v="961.87559999999996"/>
    <n v="1118.46"/>
    <n v="0"/>
    <n v="0"/>
    <n v="0"/>
    <s v="F1S USA"/>
    <s v="United States"/>
    <x v="10"/>
    <x v="0"/>
    <n v="0"/>
  </r>
  <r>
    <x v="1"/>
    <x v="1"/>
    <n v="761"/>
    <x v="22"/>
    <n v="28934"/>
    <s v="CHAIN FAJER SAMANTHA MRS"/>
    <d v="2025-12-06T00:00:00"/>
    <d v="2025-12-12T00:00:00"/>
    <s v="VLO"/>
    <x v="2"/>
    <s v="USD"/>
    <n v="1118.46"/>
    <n v="961.87559999999996"/>
    <n v="1118.46"/>
    <n v="0"/>
    <n v="0"/>
    <n v="0"/>
    <s v="F1S USA"/>
    <s v="United States"/>
    <x v="10"/>
    <x v="0"/>
    <n v="0"/>
  </r>
  <r>
    <x v="1"/>
    <x v="1"/>
    <n v="761"/>
    <x v="22"/>
    <n v="28934"/>
    <s v="PAULSEN CHAIN ERNESTO MR"/>
    <d v="2025-12-06T00:00:00"/>
    <d v="2025-12-12T00:00:00"/>
    <s v="VLO"/>
    <x v="2"/>
    <s v="USD"/>
    <n v="1118.46"/>
    <n v="961.87559999999996"/>
    <n v="1118.46"/>
    <n v="0"/>
    <n v="0"/>
    <n v="0"/>
    <s v="F1S USA"/>
    <s v="United States"/>
    <x v="10"/>
    <x v="0"/>
    <n v="0"/>
  </r>
  <r>
    <x v="1"/>
    <x v="1"/>
    <n v="761"/>
    <x v="22"/>
    <n v="28934"/>
    <s v="PAULSEN CHAIN JOSE LUIS MR"/>
    <d v="2025-12-06T00:00:00"/>
    <d v="2025-12-12T00:00:00"/>
    <s v="VLO"/>
    <x v="2"/>
    <s v="USD"/>
    <n v="1118.46"/>
    <n v="961.87559999999996"/>
    <n v="1118.46"/>
    <n v="0"/>
    <n v="0"/>
    <n v="0"/>
    <s v="F1S USA"/>
    <s v="United States"/>
    <x v="10"/>
    <x v="0"/>
    <n v="0"/>
  </r>
  <r>
    <x v="1"/>
    <x v="1"/>
    <n v="761"/>
    <x v="22"/>
    <n v="28934"/>
    <s v="PAULSEN CHAIN RODRIGO MR"/>
    <d v="2025-12-06T00:00:00"/>
    <d v="2025-12-12T00:00:00"/>
    <s v="VLO"/>
    <x v="2"/>
    <s v="USD"/>
    <n v="1118.46"/>
    <n v="961.87559999999996"/>
    <n v="1118.46"/>
    <n v="0"/>
    <n v="0"/>
    <n v="0"/>
    <s v="F1S USA"/>
    <s v="United States"/>
    <x v="10"/>
    <x v="0"/>
    <n v="0"/>
  </r>
  <r>
    <x v="1"/>
    <x v="1"/>
    <n v="761"/>
    <x v="22"/>
    <n v="28934"/>
    <s v="CUETARA CANALE JUAN ANTONIO MR"/>
    <d v="2025-12-06T00:00:00"/>
    <d v="2025-12-12T00:00:00"/>
    <s v="VLO"/>
    <x v="2"/>
    <s v="USD"/>
    <n v="1160.8"/>
    <n v="998.2879999999999"/>
    <n v="1160.8"/>
    <n v="0"/>
    <n v="0"/>
    <n v="0"/>
    <s v="F1S USA"/>
    <s v="United States"/>
    <x v="10"/>
    <x v="0"/>
    <n v="0"/>
  </r>
  <r>
    <x v="1"/>
    <x v="1"/>
    <n v="761"/>
    <x v="22"/>
    <n v="28934"/>
    <s v="CHAIN FAJER SAMANTHA MRS"/>
    <d v="2025-12-06T00:00:00"/>
    <d v="2025-12-12T00:00:00"/>
    <s v="VLO"/>
    <x v="2"/>
    <s v="USD"/>
    <n v="1160.8"/>
    <n v="998.2879999999999"/>
    <n v="1160.8"/>
    <n v="0"/>
    <n v="0"/>
    <n v="0"/>
    <s v="F1S USA"/>
    <s v="United States"/>
    <x v="10"/>
    <x v="0"/>
    <n v="0"/>
  </r>
  <r>
    <x v="1"/>
    <x v="1"/>
    <n v="761"/>
    <x v="22"/>
    <n v="28934"/>
    <s v="PAULSEN CHAIN ERNESTO MR"/>
    <d v="2025-12-06T00:00:00"/>
    <d v="2025-12-12T00:00:00"/>
    <s v="VLO"/>
    <x v="2"/>
    <s v="USD"/>
    <n v="1160.8"/>
    <n v="998.2879999999999"/>
    <n v="1160.8"/>
    <n v="0"/>
    <n v="0"/>
    <n v="0"/>
    <s v="F1S USA"/>
    <s v="United States"/>
    <x v="10"/>
    <x v="0"/>
    <n v="0"/>
  </r>
  <r>
    <x v="1"/>
    <x v="1"/>
    <n v="761"/>
    <x v="22"/>
    <n v="28934"/>
    <s v="PAULSEN CHAIN JOSE LUIS MR"/>
    <d v="2025-12-06T00:00:00"/>
    <d v="2025-12-12T00:00:00"/>
    <s v="VLO"/>
    <x v="2"/>
    <s v="USD"/>
    <n v="1160.8"/>
    <n v="998.2879999999999"/>
    <n v="1160.8"/>
    <n v="0"/>
    <n v="0"/>
    <n v="0"/>
    <s v="F1S USA"/>
    <s v="United States"/>
    <x v="10"/>
    <x v="0"/>
    <n v="0"/>
  </r>
  <r>
    <x v="1"/>
    <x v="1"/>
    <n v="761"/>
    <x v="22"/>
    <n v="28934"/>
    <s v="PAULSEN CHAIN RODRIGO MR"/>
    <d v="2025-12-06T00:00:00"/>
    <d v="2025-12-12T00:00:00"/>
    <s v="VLO"/>
    <x v="2"/>
    <s v="USD"/>
    <n v="1160.8"/>
    <n v="998.2879999999999"/>
    <n v="1160.8"/>
    <n v="0"/>
    <n v="0"/>
    <n v="0"/>
    <s v="F1S USA"/>
    <s v="United States"/>
    <x v="10"/>
    <x v="0"/>
    <n v="0"/>
  </r>
  <r>
    <x v="1"/>
    <x v="1"/>
    <n v="761"/>
    <x v="22"/>
    <n v="28934"/>
    <s v="CUETARA CANALE JUAN ANTONIO MR"/>
    <d v="2025-12-06T00:00:00"/>
    <d v="2025-12-12T00:00:00"/>
    <s v="VLO"/>
    <x v="2"/>
    <s v="USD"/>
    <n v="60.2"/>
    <n v="51.771999999999998"/>
    <n v="60.2"/>
    <n v="0"/>
    <n v="0"/>
    <n v="0"/>
    <s v="F1S USA"/>
    <s v="United States"/>
    <x v="10"/>
    <x v="0"/>
    <n v="0"/>
  </r>
  <r>
    <x v="1"/>
    <x v="1"/>
    <n v="761"/>
    <x v="22"/>
    <n v="28934"/>
    <s v="CHAIN FAJER SAMANTHA MRS"/>
    <d v="2025-12-06T00:00:00"/>
    <d v="2025-12-12T00:00:00"/>
    <s v="VLO"/>
    <x v="2"/>
    <s v="USD"/>
    <n v="60.2"/>
    <n v="51.771999999999998"/>
    <n v="60.2"/>
    <n v="0"/>
    <n v="0"/>
    <n v="0"/>
    <s v="F1S USA"/>
    <s v="United States"/>
    <x v="10"/>
    <x v="0"/>
    <n v="0"/>
  </r>
  <r>
    <x v="1"/>
    <x v="1"/>
    <n v="761"/>
    <x v="22"/>
    <n v="28934"/>
    <s v="PAULSEN CHAIN ERNESTO MR"/>
    <d v="2025-12-06T00:00:00"/>
    <d v="2025-12-12T00:00:00"/>
    <s v="VLO"/>
    <x v="2"/>
    <s v="USD"/>
    <n v="60.2"/>
    <n v="51.771999999999998"/>
    <n v="60.2"/>
    <n v="0"/>
    <n v="0"/>
    <n v="0"/>
    <s v="F1S USA"/>
    <s v="United States"/>
    <x v="10"/>
    <x v="0"/>
    <n v="0"/>
  </r>
  <r>
    <x v="1"/>
    <x v="1"/>
    <n v="761"/>
    <x v="22"/>
    <n v="28934"/>
    <s v="PAULSEN CHAIN JOSE LUIS MR"/>
    <d v="2025-12-06T00:00:00"/>
    <d v="2025-12-12T00:00:00"/>
    <s v="VLO"/>
    <x v="2"/>
    <s v="USD"/>
    <n v="60.2"/>
    <n v="51.771999999999998"/>
    <n v="60.2"/>
    <n v="0"/>
    <n v="0"/>
    <n v="0"/>
    <s v="F1S USA"/>
    <s v="United States"/>
    <x v="10"/>
    <x v="0"/>
    <n v="0"/>
  </r>
  <r>
    <x v="1"/>
    <x v="1"/>
    <n v="761"/>
    <x v="22"/>
    <n v="28934"/>
    <s v="PAULSEN CHAIN RODRIGO MR"/>
    <d v="2025-12-06T00:00:00"/>
    <d v="2025-12-12T00:00:00"/>
    <s v="VLO"/>
    <x v="2"/>
    <s v="USD"/>
    <n v="60.2"/>
    <n v="51.771999999999998"/>
    <n v="60.2"/>
    <n v="0"/>
    <n v="0"/>
    <n v="0"/>
    <s v="F1S USA"/>
    <s v="United States"/>
    <x v="10"/>
    <x v="0"/>
    <n v="0"/>
  </r>
  <r>
    <x v="1"/>
    <x v="1"/>
    <n v="761"/>
    <x v="22"/>
    <n v="25726"/>
    <s v="VISAS X2"/>
    <d v="2025-12-06T00:00:00"/>
    <d v="2026-01-07T00:00:00"/>
    <s v="VIS"/>
    <x v="7"/>
    <s v="USD"/>
    <n v="191.9"/>
    <n v="165.03399999999999"/>
    <n v="191.9"/>
    <n v="0"/>
    <n v="0"/>
    <n v="0"/>
    <s v="VISAS Osvaldo Cruz"/>
    <s v="Cliente"/>
    <x v="10"/>
    <x v="0"/>
    <n v="0"/>
  </r>
  <r>
    <x v="1"/>
    <x v="1"/>
    <n v="761"/>
    <x v="22"/>
    <n v="32002"/>
    <s v="VISAS ZIMBABWE"/>
    <d v="2025-12-06T00:00:00"/>
    <d v="2026-01-07T00:00:00"/>
    <s v="VIS"/>
    <x v="7"/>
    <s v="USD"/>
    <n v="123.08"/>
    <n v="105.8488"/>
    <n v="123.08"/>
    <n v="0"/>
    <n v="0"/>
    <n v="0"/>
    <s v="ZIMBABWE EMBASSY"/>
    <s v="Zimbabwe"/>
    <x v="10"/>
    <x v="0"/>
    <n v="0"/>
  </r>
  <r>
    <x v="1"/>
    <x v="1"/>
    <n v="761"/>
    <x v="22"/>
    <n v="24263"/>
    <s v="ASIENTOS TURKISH"/>
    <d v="2025-12-06T00:00:00"/>
    <d v="2026-01-07T00:00:00"/>
    <s v="ABC"/>
    <x v="2"/>
    <s v="USD"/>
    <n v="175"/>
    <n v="150.5"/>
    <n v="175"/>
    <n v="0"/>
    <n v="0"/>
    <n v="0"/>
    <s v="Turkish Airlines"/>
    <s v="Turkey"/>
    <x v="10"/>
    <x v="0"/>
    <n v="0"/>
  </r>
  <r>
    <x v="1"/>
    <x v="1"/>
    <n v="761"/>
    <x v="22"/>
    <n v="0"/>
    <s v="FEE STRIPE"/>
    <d v="2025-12-06T00:00:00"/>
    <d v="2026-01-07T00:00:00"/>
    <s v="HPS"/>
    <x v="1"/>
    <s v="USD"/>
    <n v="7"/>
    <n v="6.02"/>
    <n v="7"/>
    <n v="7"/>
    <n v="6.02"/>
    <n v="7"/>
    <s v="FEES"/>
    <n v="0"/>
    <x v="10"/>
    <x v="0"/>
    <n v="1"/>
  </r>
  <r>
    <x v="1"/>
    <x v="1"/>
    <n v="762"/>
    <x v="22"/>
    <n v="0"/>
    <s v="FEE TKT"/>
    <d v="2025-11-14T00:00:00"/>
    <d v="2025-12-05T00:00:00"/>
    <s v="HPS"/>
    <x v="1"/>
    <s v="USD"/>
    <n v="70"/>
    <n v="60.199999999999996"/>
    <n v="70"/>
    <n v="70"/>
    <n v="60.199999999999996"/>
    <n v="70"/>
    <s v="FEES"/>
    <n v="0"/>
    <x v="17"/>
    <x v="0"/>
    <n v="1"/>
  </r>
  <r>
    <x v="1"/>
    <x v="1"/>
    <n v="762"/>
    <x v="22"/>
    <n v="31904"/>
    <s v="TOUCH OF SPICE"/>
    <d v="2025-11-14T00:00:00"/>
    <d v="2025-12-02T00:00:00"/>
    <s v="PKT"/>
    <x v="0"/>
    <s v="USD"/>
    <n v="72141.55"/>
    <n v="62041.733"/>
    <n v="72141.55"/>
    <n v="12873.55"/>
    <n v="11071.252999999999"/>
    <n v="12873.55"/>
    <s v="TOUCH OF SPICE LIMITED"/>
    <s v="New Zealand"/>
    <x v="17"/>
    <x v="0"/>
    <n v="0.17844848079920655"/>
  </r>
  <r>
    <x v="1"/>
    <x v="1"/>
    <n v="762"/>
    <x v="22"/>
    <n v="28934"/>
    <s v="SANCHEZ NAVARRO BOUFFIER SANTIAGO MR"/>
    <d v="2025-11-18T00:00:00"/>
    <d v="2025-11-18T00:00:00"/>
    <s v="VLO"/>
    <x v="2"/>
    <s v="USD"/>
    <n v="178.3"/>
    <n v="153.33799999999999"/>
    <n v="178.3"/>
    <n v="0"/>
    <n v="0"/>
    <n v="0"/>
    <s v="F1S USA"/>
    <s v="United States"/>
    <x v="30"/>
    <x v="0"/>
    <n v="0"/>
  </r>
  <r>
    <x v="1"/>
    <x v="1"/>
    <n v="762"/>
    <x v="22"/>
    <n v="28934"/>
    <s v="AYUSO FERNANDEZ LORETO MRS"/>
    <d v="2025-11-18T00:00:00"/>
    <d v="2025-11-18T00:00:00"/>
    <s v="VLO"/>
    <x v="2"/>
    <s v="USD"/>
    <n v="178.3"/>
    <n v="153.33799999999999"/>
    <n v="178.3"/>
    <n v="0"/>
    <n v="0"/>
    <n v="0"/>
    <s v="F1S USA"/>
    <s v="United States"/>
    <x v="30"/>
    <x v="0"/>
    <n v="0"/>
  </r>
  <r>
    <x v="1"/>
    <x v="1"/>
    <n v="762"/>
    <x v="22"/>
    <n v="28934"/>
    <s v="SANCHEZ NAVARRO BOUFFIER SANTIAGO MR"/>
    <d v="2025-11-18T00:00:00"/>
    <d v="2025-11-18T00:00:00"/>
    <s v="VLO"/>
    <x v="2"/>
    <s v="USD"/>
    <n v="10"/>
    <n v="8.6"/>
    <n v="10"/>
    <n v="0"/>
    <n v="0"/>
    <n v="0"/>
    <s v="F1S USA"/>
    <s v="United States"/>
    <x v="30"/>
    <x v="0"/>
    <n v="0"/>
  </r>
  <r>
    <x v="1"/>
    <x v="1"/>
    <n v="762"/>
    <x v="22"/>
    <n v="28934"/>
    <s v="AYUSO FERNANDEZ LORETO MRS"/>
    <d v="2025-11-18T00:00:00"/>
    <d v="2025-11-18T00:00:00"/>
    <s v="VLO"/>
    <x v="2"/>
    <s v="USD"/>
    <n v="10"/>
    <n v="8.6"/>
    <n v="10"/>
    <n v="0"/>
    <n v="0"/>
    <n v="0"/>
    <s v="F1S USA"/>
    <s v="United States"/>
    <x v="30"/>
    <x v="0"/>
    <n v="0"/>
  </r>
  <r>
    <x v="1"/>
    <x v="1"/>
    <n v="762"/>
    <x v="22"/>
    <n v="28934"/>
    <s v="SANCHEZ NAVARRO BOUFFIER SANTIAGO MR"/>
    <d v="2025-12-02T00:00:00"/>
    <d v="2025-12-02T00:00:00"/>
    <s v="VLO"/>
    <x v="2"/>
    <s v="USD"/>
    <n v="3055.41"/>
    <n v="2627.6525999999999"/>
    <n v="3055.41"/>
    <n v="0"/>
    <n v="0"/>
    <n v="0"/>
    <s v="F1S USA"/>
    <s v="United States"/>
    <x v="10"/>
    <x v="0"/>
    <n v="0"/>
  </r>
  <r>
    <x v="1"/>
    <x v="1"/>
    <n v="762"/>
    <x v="22"/>
    <n v="28934"/>
    <s v="AYUSO FERNANDEZ LORETO MRS"/>
    <d v="2025-12-02T00:00:00"/>
    <d v="2025-12-02T00:00:00"/>
    <s v="VLO"/>
    <x v="2"/>
    <s v="USD"/>
    <n v="3055.41"/>
    <n v="2627.6525999999999"/>
    <n v="3055.41"/>
    <n v="0"/>
    <n v="0"/>
    <n v="0"/>
    <s v="F1S USA"/>
    <s v="United States"/>
    <x v="10"/>
    <x v="0"/>
    <n v="0"/>
  </r>
  <r>
    <x v="1"/>
    <x v="1"/>
    <n v="762"/>
    <x v="22"/>
    <n v="28934"/>
    <s v="SANCHEZ NAVARRO BOUFFIER SANTIAGO MR"/>
    <d v="2025-11-12T00:00:00"/>
    <d v="2025-11-14T00:00:00"/>
    <s v="VLO"/>
    <x v="2"/>
    <s v="USD"/>
    <n v="2925.58"/>
    <n v="2515.9987999999998"/>
    <n v="2925.58"/>
    <n v="0"/>
    <n v="0"/>
    <n v="0"/>
    <s v="F1S USA"/>
    <s v="United States"/>
    <x v="17"/>
    <x v="0"/>
    <n v="0"/>
  </r>
  <r>
    <x v="1"/>
    <x v="1"/>
    <n v="762"/>
    <x v="22"/>
    <n v="28934"/>
    <s v="AYUSO FERNANDEZ LORETO MRS"/>
    <d v="2025-11-12T00:00:00"/>
    <d v="2025-11-14T00:00:00"/>
    <s v="VLO"/>
    <x v="2"/>
    <s v="USD"/>
    <n v="2925.58"/>
    <n v="2515.9987999999998"/>
    <n v="2925.58"/>
    <n v="0"/>
    <n v="0"/>
    <n v="0"/>
    <s v="F1S USA"/>
    <s v="United States"/>
    <x v="17"/>
    <x v="0"/>
    <n v="0"/>
  </r>
  <r>
    <x v="1"/>
    <x v="1"/>
    <n v="762"/>
    <x v="22"/>
    <n v="28934"/>
    <s v="SANCHEZ NAVARRO BOUFFIER SANTIAGO MR"/>
    <d v="2025-12-02T00:00:00"/>
    <d v="2025-12-02T00:00:00"/>
    <s v="VLO"/>
    <x v="2"/>
    <s v="USD"/>
    <n v="20"/>
    <n v="17.2"/>
    <n v="20"/>
    <n v="0"/>
    <n v="0"/>
    <n v="0"/>
    <s v="F1S USA"/>
    <s v="United States"/>
    <x v="10"/>
    <x v="0"/>
    <n v="0"/>
  </r>
  <r>
    <x v="1"/>
    <x v="1"/>
    <n v="762"/>
    <x v="22"/>
    <n v="28934"/>
    <s v="AYUSO FERNANDEZ LORETO MRS"/>
    <d v="2025-12-02T00:00:00"/>
    <d v="2025-12-02T00:00:00"/>
    <s v="VLO"/>
    <x v="2"/>
    <s v="USD"/>
    <n v="20"/>
    <n v="17.2"/>
    <n v="20"/>
    <n v="0"/>
    <n v="0"/>
    <n v="0"/>
    <s v="F1S USA"/>
    <s v="United States"/>
    <x v="10"/>
    <x v="0"/>
    <n v="0"/>
  </r>
  <r>
    <x v="1"/>
    <x v="1"/>
    <n v="762"/>
    <x v="22"/>
    <n v="25726"/>
    <s v="Visas"/>
    <d v="2025-11-12T00:00:00"/>
    <d v="2025-12-05T00:00:00"/>
    <s v="VIS"/>
    <x v="7"/>
    <s v="USD"/>
    <n v="325.08999999999997"/>
    <n v="279.57739999999995"/>
    <n v="325.08999999999997"/>
    <n v="0"/>
    <n v="0"/>
    <n v="0"/>
    <s v="VISAS Osvaldo Cruz"/>
    <s v="Cliente"/>
    <x v="17"/>
    <x v="0"/>
    <n v="0"/>
  </r>
  <r>
    <x v="1"/>
    <x v="1"/>
    <n v="762"/>
    <x v="22"/>
    <n v="0"/>
    <s v="FEE STRIPE"/>
    <d v="2025-11-12T00:00:00"/>
    <d v="2025-12-05T00:00:00"/>
    <s v="HPS"/>
    <x v="1"/>
    <s v="USD"/>
    <n v="635.28"/>
    <n v="546.34079999999994"/>
    <n v="635.28"/>
    <n v="635.28"/>
    <n v="546.34079999999994"/>
    <n v="635.28"/>
    <s v="FEES"/>
    <n v="0"/>
    <x v="17"/>
    <x v="0"/>
    <n v="1"/>
  </r>
  <r>
    <x v="1"/>
    <x v="1"/>
    <n v="762"/>
    <x v="22"/>
    <n v="28934"/>
    <s v="SANCHEZ NAVARRO BOUFFIER SANTIAGO MR"/>
    <d v="2025-11-12T00:00:00"/>
    <d v="2025-11-14T00:00:00"/>
    <s v="VLO"/>
    <x v="2"/>
    <s v="USD"/>
    <n v="20"/>
    <n v="17.2"/>
    <n v="20"/>
    <n v="0"/>
    <n v="0"/>
    <n v="0"/>
    <s v="F1S USA"/>
    <s v="United States"/>
    <x v="17"/>
    <x v="0"/>
    <n v="0"/>
  </r>
  <r>
    <x v="1"/>
    <x v="1"/>
    <n v="762"/>
    <x v="22"/>
    <n v="28934"/>
    <s v="AYUSO FERNANDEZ LORETO MRS"/>
    <d v="2025-11-12T00:00:00"/>
    <d v="2025-11-14T00:00:00"/>
    <s v="VLO"/>
    <x v="2"/>
    <s v="USD"/>
    <n v="20"/>
    <n v="17.2"/>
    <n v="20"/>
    <n v="0"/>
    <n v="0"/>
    <n v="0"/>
    <s v="F1S USA"/>
    <s v="United States"/>
    <x v="17"/>
    <x v="0"/>
    <n v="0"/>
  </r>
  <r>
    <x v="0"/>
    <x v="1"/>
    <n v="763"/>
    <x v="4"/>
    <n v="31854"/>
    <s v="Four Seasons Praga"/>
    <d v="2025-12-05T00:00:00"/>
    <d v="2025-12-08T00:00:00"/>
    <s v="HTL"/>
    <x v="4"/>
    <s v="EUR"/>
    <n v="6059.94"/>
    <n v="6059.94"/>
    <n v="7029.5303999999987"/>
    <n v="605.99"/>
    <n v="605.99"/>
    <n v="702.94839999999999"/>
    <s v="FOUR SEASONS HOTEL PRAGUE"/>
    <s v="Czech Republic"/>
    <x v="10"/>
    <x v="0"/>
    <n v="9.9999339927458047E-2"/>
  </r>
  <r>
    <x v="0"/>
    <x v="1"/>
    <n v="763"/>
    <x v="4"/>
    <n v="32173"/>
    <s v="Servicios de Guías Turisticos en Praga"/>
    <d v="2025-12-06T00:00:00"/>
    <d v="2025-12-07T00:00:00"/>
    <s v="GUI"/>
    <x v="0"/>
    <s v="EUR"/>
    <n v="602.22"/>
    <n v="602.22"/>
    <n v="698.5752"/>
    <n v="41.22"/>
    <n v="41.22"/>
    <n v="47.815199999999997"/>
    <s v="Granda Tours S.R.O"/>
    <s v="Czech Republic"/>
    <x v="10"/>
    <x v="0"/>
    <n v="6.8446747035966912E-2"/>
  </r>
  <r>
    <x v="0"/>
    <x v="1"/>
    <n v="763"/>
    <x v="4"/>
    <n v="0"/>
    <s v="Sobrecomisión"/>
    <d v="2025-12-05T00:00:00"/>
    <d v="2025-12-08T00:00:00"/>
    <s v="HPS"/>
    <x v="1"/>
    <s v="EUR"/>
    <n v="230.36"/>
    <n v="230.36"/>
    <n v="267.2176"/>
    <n v="230.36"/>
    <n v="230.36"/>
    <n v="267.2176"/>
    <s v="FEES"/>
    <n v="0"/>
    <x v="10"/>
    <x v="0"/>
    <n v="1"/>
  </r>
  <r>
    <x v="1"/>
    <x v="1"/>
    <n v="764"/>
    <x v="30"/>
    <n v="33513"/>
    <s v="Estadia Hotel Santa Fe"/>
    <d v="2026-04-25T00:00:00"/>
    <d v="2026-04-26T00:00:00"/>
    <s v="HTL"/>
    <x v="4"/>
    <s v="USD"/>
    <n v="236.28"/>
    <n v="203.20079999999999"/>
    <n v="236.28"/>
    <n v="0"/>
    <n v="0"/>
    <n v="0"/>
    <s v="LIVE AQUA CD DE MÉXICO BOSQUES"/>
    <s v="Mexico"/>
    <x v="3"/>
    <x v="1"/>
    <n v="0"/>
  </r>
  <r>
    <x v="1"/>
    <x v="1"/>
    <n v="764"/>
    <x v="30"/>
    <n v="25412"/>
    <s v="Estadia"/>
    <d v="2026-05-07T00:00:00"/>
    <d v="2026-05-11T00:00:00"/>
    <s v="HTL"/>
    <x v="4"/>
    <s v="USD"/>
    <n v="7120"/>
    <n v="6123.2"/>
    <n v="7120"/>
    <n v="784"/>
    <n v="674.24"/>
    <n v="784"/>
    <s v="Bawah Reserve"/>
    <s v="Indonesia"/>
    <x v="52"/>
    <x v="1"/>
    <n v="0.1101123595505618"/>
  </r>
  <r>
    <x v="1"/>
    <x v="1"/>
    <n v="764"/>
    <x v="30"/>
    <n v="25412"/>
    <s v="Seaplane Bawah reserve"/>
    <d v="2026-05-07T00:00:00"/>
    <d v="2026-05-11T00:00:00"/>
    <s v="HTL"/>
    <x v="4"/>
    <s v="USD"/>
    <n v="1960"/>
    <n v="1685.6"/>
    <n v="1960"/>
    <n v="0"/>
    <n v="0"/>
    <n v="0"/>
    <s v="Bawah Reserve"/>
    <s v="Indonesia"/>
    <x v="52"/>
    <x v="1"/>
    <n v="0"/>
  </r>
  <r>
    <x v="1"/>
    <x v="1"/>
    <n v="764"/>
    <x v="30"/>
    <n v="28934"/>
    <s v="BORGIO MUNIZ EMILIANO"/>
    <d v="2026-05-01T00:00:00"/>
    <d v="2026-05-17T00:00:00"/>
    <s v="VLO"/>
    <x v="2"/>
    <s v="USD"/>
    <n v="336.9"/>
    <n v="289.73399999999998"/>
    <n v="336.9"/>
    <n v="0"/>
    <n v="0"/>
    <n v="0"/>
    <s v="F1S USA"/>
    <s v="United States"/>
    <x v="4"/>
    <x v="1"/>
    <n v="0"/>
  </r>
  <r>
    <x v="1"/>
    <x v="1"/>
    <n v="764"/>
    <x v="30"/>
    <n v="28934"/>
    <s v="NEME VILLARREAL ILEANA"/>
    <d v="2026-05-01T00:00:00"/>
    <d v="2026-05-17T00:00:00"/>
    <s v="VLO"/>
    <x v="2"/>
    <s v="USD"/>
    <n v="336.9"/>
    <n v="289.73399999999998"/>
    <n v="336.9"/>
    <n v="0"/>
    <n v="0"/>
    <n v="0"/>
    <s v="F1S USA"/>
    <s v="United States"/>
    <x v="4"/>
    <x v="1"/>
    <n v="0"/>
  </r>
  <r>
    <x v="1"/>
    <x v="1"/>
    <n v="764"/>
    <x v="30"/>
    <n v="28934"/>
    <s v="BORGIO MUNIZ EMILIANO"/>
    <d v="2026-05-01T00:00:00"/>
    <d v="2026-05-17T00:00:00"/>
    <s v="VLO"/>
    <x v="2"/>
    <s v="USD"/>
    <n v="369.6"/>
    <n v="317.85599999999999"/>
    <n v="369.6"/>
    <n v="0"/>
    <n v="0"/>
    <n v="0"/>
    <s v="F1S USA"/>
    <s v="United States"/>
    <x v="4"/>
    <x v="1"/>
    <n v="0"/>
  </r>
  <r>
    <x v="1"/>
    <x v="1"/>
    <n v="764"/>
    <x v="30"/>
    <n v="28934"/>
    <s v="NEME VILLARREAL ILEANA"/>
    <d v="2026-05-01T00:00:00"/>
    <d v="2026-05-17T00:00:00"/>
    <s v="VLO"/>
    <x v="2"/>
    <s v="USD"/>
    <n v="369.6"/>
    <n v="317.85599999999999"/>
    <n v="369.6"/>
    <n v="0"/>
    <n v="0"/>
    <n v="0"/>
    <s v="F1S USA"/>
    <s v="United States"/>
    <x v="4"/>
    <x v="1"/>
    <n v="0"/>
  </r>
  <r>
    <x v="1"/>
    <x v="1"/>
    <n v="764"/>
    <x v="30"/>
    <n v="28934"/>
    <s v="BORGIO MUNIZ EMILIANO"/>
    <d v="2026-05-01T00:00:00"/>
    <d v="2026-05-17T00:00:00"/>
    <s v="VLO"/>
    <x v="2"/>
    <s v="USD"/>
    <n v="796.5"/>
    <n v="684.99"/>
    <n v="796.5"/>
    <n v="0"/>
    <n v="0"/>
    <n v="0"/>
    <s v="F1S USA"/>
    <s v="United States"/>
    <x v="4"/>
    <x v="1"/>
    <n v="0"/>
  </r>
  <r>
    <x v="1"/>
    <x v="1"/>
    <n v="764"/>
    <x v="30"/>
    <n v="28934"/>
    <s v="NEME VILLARREAL ILEANA"/>
    <d v="2026-05-01T00:00:00"/>
    <d v="2026-05-17T00:00:00"/>
    <s v="VLO"/>
    <x v="2"/>
    <s v="USD"/>
    <n v="796.5"/>
    <n v="684.99"/>
    <n v="796.5"/>
    <n v="0"/>
    <n v="0"/>
    <n v="0"/>
    <s v="F1S USA"/>
    <s v="United States"/>
    <x v="4"/>
    <x v="1"/>
    <n v="0"/>
  </r>
  <r>
    <x v="1"/>
    <x v="1"/>
    <n v="764"/>
    <x v="30"/>
    <n v="28934"/>
    <s v="BORGIO MUNIZ EMILIANO"/>
    <d v="2026-05-01T00:00:00"/>
    <d v="2026-05-17T00:00:00"/>
    <s v="VLO"/>
    <x v="2"/>
    <s v="USD"/>
    <n v="41"/>
    <n v="35.26"/>
    <n v="41"/>
    <n v="0"/>
    <n v="0"/>
    <n v="0"/>
    <s v="F1S USA"/>
    <s v="United States"/>
    <x v="4"/>
    <x v="1"/>
    <n v="0"/>
  </r>
  <r>
    <x v="1"/>
    <x v="1"/>
    <n v="764"/>
    <x v="30"/>
    <n v="28934"/>
    <s v="NEME VILLARREAL ILEANA"/>
    <d v="2026-05-01T00:00:00"/>
    <d v="2026-05-17T00:00:00"/>
    <s v="VLO"/>
    <x v="2"/>
    <s v="USD"/>
    <n v="44"/>
    <n v="37.839999999999996"/>
    <n v="44"/>
    <n v="0"/>
    <n v="0"/>
    <n v="0"/>
    <s v="F1S USA"/>
    <s v="United States"/>
    <x v="4"/>
    <x v="1"/>
    <n v="0"/>
  </r>
  <r>
    <x v="1"/>
    <x v="1"/>
    <n v="764"/>
    <x v="30"/>
    <n v="28934"/>
    <s v="BORGIO MUNIZ EMILIANO"/>
    <d v="2026-05-01T00:00:00"/>
    <d v="2026-05-17T00:00:00"/>
    <s v="VLO"/>
    <x v="2"/>
    <s v="USD"/>
    <n v="233.8"/>
    <n v="201.06800000000001"/>
    <n v="233.8"/>
    <n v="0"/>
    <n v="0"/>
    <n v="0"/>
    <s v="F1S USA"/>
    <s v="United States"/>
    <x v="4"/>
    <x v="1"/>
    <n v="0"/>
  </r>
  <r>
    <x v="1"/>
    <x v="1"/>
    <n v="764"/>
    <x v="30"/>
    <n v="28934"/>
    <s v="NEME VILLARREAL ILEANA"/>
    <d v="2026-05-01T00:00:00"/>
    <d v="2026-05-17T00:00:00"/>
    <s v="VLO"/>
    <x v="2"/>
    <s v="USD"/>
    <n v="233.8"/>
    <n v="201.06800000000001"/>
    <n v="233.8"/>
    <n v="0"/>
    <n v="0"/>
    <n v="0"/>
    <s v="F1S USA"/>
    <s v="United States"/>
    <x v="4"/>
    <x v="1"/>
    <n v="0"/>
  </r>
  <r>
    <x v="1"/>
    <x v="1"/>
    <n v="765"/>
    <x v="18"/>
    <n v="31111"/>
    <s v="HOSPEDAJE PAQUETE GRUPO HOTEL"/>
    <d v="2025-12-08T00:00:00"/>
    <d v="2025-12-11T00:00:00"/>
    <s v="HTL"/>
    <x v="4"/>
    <s v="USD"/>
    <n v="319329"/>
    <n v="274622.94"/>
    <n v="319329"/>
    <n v="31932.9"/>
    <n v="27462.294000000002"/>
    <n v="31932.9"/>
    <s v="GRAND VELAS RIVIERA NAYARIT"/>
    <s v="Mexico"/>
    <x v="28"/>
    <x v="0"/>
    <n v="0.1"/>
  </r>
  <r>
    <x v="1"/>
    <x v="1"/>
    <n v="765"/>
    <x v="18"/>
    <n v="31111"/>
    <s v="habitaciones adicionales"/>
    <d v="2025-12-08T00:00:00"/>
    <d v="2025-12-11T00:00:00"/>
    <s v="HTL"/>
    <x v="4"/>
    <s v="USD"/>
    <n v="39015"/>
    <n v="33552.9"/>
    <n v="39015"/>
    <n v="3901.5"/>
    <n v="3355.29"/>
    <n v="3901.5"/>
    <s v="GRAND VELAS RIVIERA NAYARIT"/>
    <s v="Mexico"/>
    <x v="28"/>
    <x v="0"/>
    <n v="0.1"/>
  </r>
  <r>
    <x v="1"/>
    <x v="1"/>
    <n v="765"/>
    <x v="18"/>
    <n v="31111"/>
    <s v="pago total noches adicionales"/>
    <d v="2025-12-08T00:00:00"/>
    <d v="2025-12-11T00:00:00"/>
    <s v="HTL"/>
    <x v="4"/>
    <s v="USD"/>
    <n v="59961.1"/>
    <n v="51566.545999999995"/>
    <n v="59961.1"/>
    <n v="5996.11"/>
    <n v="5156.6545999999998"/>
    <n v="5996.11"/>
    <s v="GRAND VELAS RIVIERA NAYARIT"/>
    <s v="Mexico"/>
    <x v="28"/>
    <x v="0"/>
    <n v="9.9999999999999992E-2"/>
  </r>
  <r>
    <x v="1"/>
    <x v="1"/>
    <n v="766"/>
    <x v="37"/>
    <n v="24009"/>
    <s v="Hospedaje The Surrey"/>
    <d v="2025-10-14T00:00:00"/>
    <d v="2025-10-19T00:00:00"/>
    <s v="HTL"/>
    <x v="4"/>
    <s v="USD"/>
    <n v="8623.7199999999993"/>
    <n v="7416.3991999999989"/>
    <n v="8623.7199999999993"/>
    <n v="705"/>
    <n v="606.29999999999995"/>
    <n v="705"/>
    <s v="THE SURREY A CORINTHIA HOTEL"/>
    <s v="United States"/>
    <x v="25"/>
    <x v="0"/>
    <n v="8.1751262796101926E-2"/>
  </r>
  <r>
    <x v="1"/>
    <x v="1"/>
    <n v="766"/>
    <x v="37"/>
    <n v="24009"/>
    <s v="Hospedaje The Surrey 2"/>
    <d v="2025-10-14T00:00:00"/>
    <d v="2025-10-19T00:00:00"/>
    <s v="HTL"/>
    <x v="4"/>
    <s v="USD"/>
    <n v="8623.7199999999993"/>
    <n v="7416.3991999999989"/>
    <n v="8623.7199999999993"/>
    <n v="705"/>
    <n v="606.29999999999995"/>
    <n v="705"/>
    <s v="THE SURREY A CORINTHIA HOTEL"/>
    <s v="United States"/>
    <x v="25"/>
    <x v="0"/>
    <n v="8.1751262796101926E-2"/>
  </r>
  <r>
    <x v="1"/>
    <x v="1"/>
    <n v="767"/>
    <x v="37"/>
    <n v="24009"/>
    <s v="Hospedaje The Surrey Suite 1"/>
    <d v="2025-10-23T00:00:00"/>
    <d v="2025-11-08T00:00:00"/>
    <s v="HTL"/>
    <x v="4"/>
    <s v="USD"/>
    <n v="37433.699999999997"/>
    <n v="32192.981999999996"/>
    <n v="37433.699999999997"/>
    <n v="5293.14"/>
    <n v="4552.1004000000003"/>
    <n v="5293.14"/>
    <s v="THE SURREY A CORINTHIA HOTEL"/>
    <s v="United States"/>
    <x v="21"/>
    <x v="0"/>
    <n v="0.14140039589995113"/>
  </r>
  <r>
    <x v="1"/>
    <x v="1"/>
    <n v="767"/>
    <x v="37"/>
    <n v="24009"/>
    <s v="Hospedaje The Surrey Deluxe King"/>
    <d v="2025-10-23T00:00:00"/>
    <d v="2025-11-08T00:00:00"/>
    <s v="HTL"/>
    <x v="4"/>
    <s v="USD"/>
    <n v="17093.080000000002"/>
    <n v="14700.0488"/>
    <n v="17093.080000000002"/>
    <n v="0"/>
    <n v="0"/>
    <n v="0"/>
    <s v="THE SURREY A CORINTHIA HOTEL"/>
    <s v="United States"/>
    <x v="21"/>
    <x v="0"/>
    <n v="0"/>
  </r>
  <r>
    <x v="1"/>
    <x v="1"/>
    <n v="767"/>
    <x v="37"/>
    <n v="24009"/>
    <s v="Hospedaje The Surrey Deluxe King 2"/>
    <d v="2025-10-24T00:00:00"/>
    <d v="2025-11-02T00:00:00"/>
    <s v="HTL"/>
    <x v="4"/>
    <s v="USD"/>
    <n v="11133.64"/>
    <n v="9574.9303999999993"/>
    <n v="11133.64"/>
    <n v="0"/>
    <n v="0"/>
    <n v="0"/>
    <s v="THE SURREY A CORINTHIA HOTEL"/>
    <s v="United States"/>
    <x v="21"/>
    <x v="0"/>
    <n v="0"/>
  </r>
  <r>
    <x v="2"/>
    <x v="1"/>
    <n v="768"/>
    <x v="17"/>
    <n v="0"/>
    <s v="-"/>
    <d v="2025-12-20T00:00:00"/>
    <d v="2025-12-27T00:00:00"/>
    <s v="HPS"/>
    <x v="1"/>
    <s v="USD"/>
    <n v="0"/>
    <n v="0"/>
    <n v="0"/>
    <n v="0"/>
    <n v="0"/>
    <n v="0"/>
    <s v="FEES"/>
    <n v="0"/>
    <x v="0"/>
    <x v="0"/>
    <s v="0"/>
  </r>
  <r>
    <x v="0"/>
    <x v="1"/>
    <n v="769"/>
    <x v="1"/>
    <n v="31058"/>
    <s v="Four Seasons Atenas"/>
    <d v="2025-10-11T00:00:00"/>
    <d v="2025-10-12T00:00:00"/>
    <s v="HTL"/>
    <x v="4"/>
    <s v="EUR"/>
    <n v="1823"/>
    <n v="1823"/>
    <n v="2114.6799999999998"/>
    <n v="160"/>
    <n v="160"/>
    <n v="185.6"/>
    <s v="FOUR SEASONS ASTIR PALACE HOTEL ATHENS"/>
    <s v="Greece"/>
    <x v="24"/>
    <x v="0"/>
    <n v="8.7767416346681296E-2"/>
  </r>
  <r>
    <x v="1"/>
    <x v="1"/>
    <n v="770"/>
    <x v="37"/>
    <n v="24166"/>
    <s v="Hospedaje Le Bristol"/>
    <d v="2025-11-22T00:00:00"/>
    <d v="2025-11-25T00:00:00"/>
    <s v="HTL"/>
    <x v="4"/>
    <s v="EUR"/>
    <n v="5943.6"/>
    <n v="5943.6"/>
    <n v="6894.576"/>
    <n v="585"/>
    <n v="585"/>
    <n v="678.59999999999991"/>
    <s v="LE BRISTOL PARIS"/>
    <s v="France"/>
    <x v="30"/>
    <x v="0"/>
    <n v="9.8425196850393692E-2"/>
  </r>
  <r>
    <x v="2"/>
    <x v="1"/>
    <n v="771"/>
    <x v="17"/>
    <n v="31636"/>
    <s v="Hospedaje Maison Delano"/>
    <d v="2025-10-21T00:00:00"/>
    <d v="2025-10-27T00:00:00"/>
    <s v="HTL"/>
    <x v="4"/>
    <s v="EUR"/>
    <n v="7362"/>
    <n v="7362"/>
    <n v="8539.92"/>
    <n v="1083.82"/>
    <n v="1083.82"/>
    <n v="1257.2311999999999"/>
    <s v="MAISON DELANO PARIS"/>
    <s v="France"/>
    <x v="21"/>
    <x v="0"/>
    <n v="0.1472181472425971"/>
  </r>
  <r>
    <x v="1"/>
    <x v="1"/>
    <n v="772"/>
    <x v="16"/>
    <n v="28934"/>
    <s v="BISSU BALI ISAAC"/>
    <d v="2025-12-26T00:00:00"/>
    <d v="2026-01-05T00:00:00"/>
    <s v="VLO"/>
    <x v="2"/>
    <s v="USD"/>
    <n v="6770.53"/>
    <n v="5822.6557999999995"/>
    <n v="6770.53"/>
    <n v="529.6"/>
    <n v="455.45600000000002"/>
    <n v="529.6"/>
    <s v="F1S USA"/>
    <s v="United States"/>
    <x v="1"/>
    <x v="0"/>
    <n v="7.8221350470347228E-2"/>
  </r>
  <r>
    <x v="1"/>
    <x v="1"/>
    <n v="772"/>
    <x v="16"/>
    <n v="28934"/>
    <s v="GONZALEZ SARATH GISSELE"/>
    <d v="2025-12-26T00:00:00"/>
    <d v="2026-01-05T00:00:00"/>
    <s v="VLO"/>
    <x v="2"/>
    <s v="USD"/>
    <n v="6770.53"/>
    <n v="5822.6557999999995"/>
    <n v="6770.53"/>
    <n v="529.6"/>
    <n v="455.45600000000002"/>
    <n v="529.6"/>
    <s v="F1S USA"/>
    <s v="United States"/>
    <x v="1"/>
    <x v="0"/>
    <n v="7.8221350470347228E-2"/>
  </r>
  <r>
    <x v="1"/>
    <x v="1"/>
    <n v="772"/>
    <x v="16"/>
    <n v="28934"/>
    <s v="BISSU BALI ISAAC"/>
    <d v="2025-12-26T00:00:00"/>
    <d v="2026-01-05T00:00:00"/>
    <s v="VLO"/>
    <x v="2"/>
    <s v="USD"/>
    <n v="1400.87"/>
    <n v="1204.7482"/>
    <n v="1400.87"/>
    <n v="0"/>
    <n v="0"/>
    <n v="0"/>
    <s v="F1S USA"/>
    <s v="United States"/>
    <x v="1"/>
    <x v="0"/>
    <n v="0"/>
  </r>
  <r>
    <x v="1"/>
    <x v="1"/>
    <n v="772"/>
    <x v="16"/>
    <n v="28934"/>
    <s v="GONZALEZ SARATH GISSELE"/>
    <d v="2025-12-26T00:00:00"/>
    <d v="2026-01-05T00:00:00"/>
    <s v="VLO"/>
    <x v="2"/>
    <s v="USD"/>
    <n v="1400.87"/>
    <n v="1204.7482"/>
    <n v="1400.87"/>
    <n v="0"/>
    <n v="0"/>
    <n v="0"/>
    <s v="F1S USA"/>
    <s v="United States"/>
    <x v="1"/>
    <x v="0"/>
    <n v="0"/>
  </r>
  <r>
    <x v="1"/>
    <x v="1"/>
    <n v="772"/>
    <x v="16"/>
    <n v="0"/>
    <s v="Fee de emisión KPQUHN"/>
    <s v="0000-00-00"/>
    <s v="0000-00-00"/>
    <s v="HPS"/>
    <x v="1"/>
    <s v="USD"/>
    <n v="50"/>
    <n v="43"/>
    <n v="50"/>
    <n v="50"/>
    <n v="43"/>
    <n v="50"/>
    <s v="FEES"/>
    <n v="0"/>
    <x v="49"/>
    <x v="3"/>
    <n v="1"/>
  </r>
  <r>
    <x v="1"/>
    <x v="1"/>
    <n v="772"/>
    <x v="16"/>
    <n v="28934"/>
    <s v="BISSU BALI ISAAC"/>
    <d v="2025-12-26T00:00:00"/>
    <d v="2026-01-05T00:00:00"/>
    <s v="VLO"/>
    <x v="2"/>
    <s v="USD"/>
    <n v="21.6"/>
    <n v="18.576000000000001"/>
    <n v="21.6"/>
    <n v="0"/>
    <n v="0"/>
    <n v="0"/>
    <s v="F1S USA"/>
    <s v="United States"/>
    <x v="1"/>
    <x v="0"/>
    <n v="0"/>
  </r>
  <r>
    <x v="1"/>
    <x v="1"/>
    <n v="772"/>
    <x v="16"/>
    <n v="28934"/>
    <s v="BISSU BALI ISAAC"/>
    <d v="2025-12-26T00:00:00"/>
    <d v="2026-01-05T00:00:00"/>
    <s v="VLO"/>
    <x v="2"/>
    <s v="USD"/>
    <n v="37"/>
    <n v="31.82"/>
    <n v="37"/>
    <n v="0"/>
    <n v="0"/>
    <n v="0"/>
    <s v="F1S USA"/>
    <s v="United States"/>
    <x v="1"/>
    <x v="0"/>
    <n v="0"/>
  </r>
  <r>
    <x v="1"/>
    <x v="1"/>
    <n v="772"/>
    <x v="16"/>
    <n v="28934"/>
    <s v="GONZALEZ SARATH GISSELE"/>
    <d v="2025-12-26T00:00:00"/>
    <d v="2026-01-05T00:00:00"/>
    <s v="VLO"/>
    <x v="2"/>
    <s v="USD"/>
    <n v="21.6"/>
    <n v="18.576000000000001"/>
    <n v="21.6"/>
    <n v="0"/>
    <n v="0"/>
    <n v="0"/>
    <s v="F1S USA"/>
    <s v="United States"/>
    <x v="1"/>
    <x v="0"/>
    <n v="0"/>
  </r>
  <r>
    <x v="1"/>
    <x v="1"/>
    <n v="772"/>
    <x v="16"/>
    <n v="28934"/>
    <s v="GONZALEZ SARATH GISSELE"/>
    <d v="2025-12-26T00:00:00"/>
    <d v="2026-01-05T00:00:00"/>
    <s v="VLO"/>
    <x v="2"/>
    <s v="USD"/>
    <n v="35"/>
    <n v="30.099999999999998"/>
    <n v="35"/>
    <n v="0"/>
    <n v="0"/>
    <n v="0"/>
    <s v="F1S USA"/>
    <s v="United States"/>
    <x v="1"/>
    <x v="0"/>
    <n v="0"/>
  </r>
  <r>
    <x v="1"/>
    <x v="1"/>
    <n v="772"/>
    <x v="16"/>
    <n v="28934"/>
    <s v="BISSU BALI ISAAC"/>
    <d v="2025-12-26T00:00:00"/>
    <d v="2026-01-05T00:00:00"/>
    <s v="VLO"/>
    <x v="2"/>
    <s v="USD"/>
    <n v="0"/>
    <n v="0"/>
    <n v="0"/>
    <n v="0"/>
    <n v="0"/>
    <n v="0"/>
    <s v="F1S USA"/>
    <s v="United States"/>
    <x v="1"/>
    <x v="0"/>
    <s v="0"/>
  </r>
  <r>
    <x v="1"/>
    <x v="1"/>
    <n v="772"/>
    <x v="16"/>
    <n v="28934"/>
    <s v="GONZALEZ SARATH GISSELE"/>
    <d v="2025-12-26T00:00:00"/>
    <d v="2026-01-05T00:00:00"/>
    <s v="VLO"/>
    <x v="2"/>
    <s v="USD"/>
    <n v="0"/>
    <n v="0"/>
    <n v="0"/>
    <n v="0"/>
    <n v="0"/>
    <n v="0"/>
    <s v="F1S USA"/>
    <s v="United States"/>
    <x v="1"/>
    <x v="0"/>
    <s v="0"/>
  </r>
  <r>
    <x v="1"/>
    <x v="1"/>
    <n v="772"/>
    <x v="16"/>
    <n v="28934"/>
    <s v="BISSU BALI ISAAC"/>
    <d v="2025-12-26T00:00:00"/>
    <d v="2026-01-05T00:00:00"/>
    <s v="VLO"/>
    <x v="2"/>
    <s v="USD"/>
    <n v="37"/>
    <n v="31.82"/>
    <n v="37"/>
    <n v="0"/>
    <n v="0"/>
    <n v="0"/>
    <s v="F1S USA"/>
    <s v="United States"/>
    <x v="1"/>
    <x v="0"/>
    <n v="0"/>
  </r>
  <r>
    <x v="1"/>
    <x v="1"/>
    <n v="772"/>
    <x v="16"/>
    <n v="28934"/>
    <s v="GONZALEZ SARATH GISSELE"/>
    <d v="2025-12-26T00:00:00"/>
    <d v="2026-01-05T00:00:00"/>
    <s v="VLO"/>
    <x v="2"/>
    <s v="USD"/>
    <n v="37"/>
    <n v="31.82"/>
    <n v="37"/>
    <n v="0"/>
    <n v="0"/>
    <n v="0"/>
    <s v="F1S USA"/>
    <s v="United States"/>
    <x v="1"/>
    <x v="0"/>
    <n v="0"/>
  </r>
  <r>
    <x v="1"/>
    <x v="1"/>
    <n v="772"/>
    <x v="16"/>
    <n v="28934"/>
    <s v="ACM"/>
    <d v="2025-12-26T00:00:00"/>
    <d v="2026-01-05T00:00:00"/>
    <s v="VLO"/>
    <x v="2"/>
    <s v="USD"/>
    <n v="-2398"/>
    <n v="-2062.2799999999997"/>
    <n v="-2398"/>
    <n v="0"/>
    <n v="0"/>
    <n v="0"/>
    <s v="F1S USA"/>
    <s v="United States"/>
    <x v="1"/>
    <x v="0"/>
    <n v="0"/>
  </r>
  <r>
    <x v="1"/>
    <x v="1"/>
    <n v="772"/>
    <x v="16"/>
    <n v="28934"/>
    <s v="ACM"/>
    <d v="2025-12-26T00:00:00"/>
    <d v="2026-01-05T00:00:00"/>
    <s v="VLO"/>
    <x v="2"/>
    <s v="USD"/>
    <n v="-2398"/>
    <n v="-2062.2799999999997"/>
    <n v="-2398"/>
    <n v="0"/>
    <n v="0"/>
    <n v="0"/>
    <s v="F1S USA"/>
    <s v="United States"/>
    <x v="1"/>
    <x v="0"/>
    <n v="0"/>
  </r>
  <r>
    <x v="1"/>
    <x v="1"/>
    <n v="772"/>
    <x v="16"/>
    <n v="0"/>
    <s v="Fee ACM"/>
    <d v="2025-12-26T00:00:00"/>
    <d v="2026-01-05T00:00:00"/>
    <s v="HPS"/>
    <x v="1"/>
    <s v="USD"/>
    <n v="996"/>
    <n v="856.56"/>
    <n v="996"/>
    <n v="996"/>
    <n v="856.56"/>
    <n v="996"/>
    <s v="FEES"/>
    <n v="0"/>
    <x v="1"/>
    <x v="0"/>
    <n v="1"/>
  </r>
  <r>
    <x v="1"/>
    <x v="1"/>
    <n v="773"/>
    <x v="39"/>
    <n v="31465"/>
    <s v="Hospedaje Hotel De Russie"/>
    <d v="2025-10-01T00:00:00"/>
    <d v="2025-10-07T00:00:00"/>
    <s v="HTL"/>
    <x v="4"/>
    <s v="EUR"/>
    <n v="14646"/>
    <n v="14646"/>
    <n v="16989.36"/>
    <n v="1489.57"/>
    <n v="1489.57"/>
    <n v="1727.9011999999998"/>
    <s v="ROCCO FORTE HOTEL DE RUSSIE"/>
    <s v="Italy"/>
    <x v="23"/>
    <x v="0"/>
    <n v="0.10170490236241976"/>
  </r>
  <r>
    <x v="1"/>
    <x v="1"/>
    <n v="774"/>
    <x v="39"/>
    <n v="25022"/>
    <s v="Hospedaje Peninsula Tokio"/>
    <d v="2025-12-23T00:00:00"/>
    <d v="2025-12-25T00:00:00"/>
    <s v="HTL"/>
    <x v="4"/>
    <s v="JPY"/>
    <n v="532100"/>
    <n v="2926.5499999999997"/>
    <n v="3405.44"/>
    <n v="48300"/>
    <n v="265.64999999999998"/>
    <n v="309.12"/>
    <s v="THE PENINSULA TOKYO"/>
    <s v="Japan"/>
    <x v="1"/>
    <x v="0"/>
    <n v="9.0772411200902084E-2"/>
  </r>
  <r>
    <x v="1"/>
    <x v="1"/>
    <n v="774"/>
    <x v="39"/>
    <n v="30698"/>
    <s v="Hospedaje Hilton Niseko"/>
    <d v="2026-01-10T00:00:00"/>
    <d v="2026-01-14T00:00:00"/>
    <s v="HTL"/>
    <x v="4"/>
    <s v="JPY"/>
    <n v="427120"/>
    <n v="2349.16"/>
    <n v="2733.5680000000002"/>
    <n v="54000"/>
    <n v="297"/>
    <n v="345.6"/>
    <s v="HILTON NISEKO VILLAGE"/>
    <s v="Japan"/>
    <x v="35"/>
    <x v="1"/>
    <n v="0.12642817006930138"/>
  </r>
  <r>
    <x v="1"/>
    <x v="1"/>
    <n v="775"/>
    <x v="39"/>
    <n v="25022"/>
    <s v="Hospedaje Peninsula Tokio"/>
    <d v="2025-12-24T00:00:00"/>
    <d v="2025-12-25T00:00:00"/>
    <s v="HTL"/>
    <x v="4"/>
    <s v="JPY"/>
    <n v="266050"/>
    <n v="1463.2749999999999"/>
    <n v="1702.72"/>
    <n v="24150"/>
    <n v="132.82499999999999"/>
    <n v="154.56"/>
    <s v="THE PENINSULA TOKYO"/>
    <s v="Japan"/>
    <x v="1"/>
    <x v="0"/>
    <n v="9.0772411200902084E-2"/>
  </r>
  <r>
    <x v="1"/>
    <x v="1"/>
    <n v="775"/>
    <x v="39"/>
    <n v="25053"/>
    <s v="Ritz Carlton Nikko"/>
    <d v="2025-12-28T00:00:00"/>
    <d v="2025-12-31T00:00:00"/>
    <s v="HTL"/>
    <x v="4"/>
    <s v="JPY"/>
    <n v="937000"/>
    <n v="5153.5"/>
    <n v="5996.8"/>
    <n v="68502.600000000006"/>
    <n v="376.76429999999999"/>
    <n v="438.41664000000009"/>
    <s v="THE RITZ CARLTON NIKKO"/>
    <s v="Japan"/>
    <x v="31"/>
    <x v="0"/>
    <n v="7.3108431163287094E-2"/>
  </r>
  <r>
    <x v="1"/>
    <x v="1"/>
    <n v="775"/>
    <x v="39"/>
    <n v="33515"/>
    <s v="Hospedaje PK HT NK"/>
    <d v="2026-01-10T00:00:00"/>
    <d v="2026-01-14T00:00:00"/>
    <s v="HTL"/>
    <x v="4"/>
    <s v="JPY"/>
    <n v="1072341"/>
    <n v="5897.8755000000001"/>
    <n v="6862.9824000000008"/>
    <n v="84770"/>
    <n v="466.23499999999996"/>
    <n v="542.52800000000002"/>
    <s v="PARK HYATT NISEKO HANAZONO"/>
    <s v="Japan"/>
    <x v="35"/>
    <x v="1"/>
    <n v="7.9051346539953243E-2"/>
  </r>
  <r>
    <x v="1"/>
    <x v="1"/>
    <n v="775"/>
    <x v="39"/>
    <n v="28293"/>
    <s v="Hospedaje RZ CT KYOTO"/>
    <d v="2026-01-03T00:00:00"/>
    <d v="2026-01-07T00:00:00"/>
    <s v="HTL"/>
    <x v="4"/>
    <s v="JPY"/>
    <n v="1007350"/>
    <n v="5540.4249999999993"/>
    <n v="6447.04"/>
    <n v="90850"/>
    <n v="499.67499999999995"/>
    <n v="581.44000000000005"/>
    <s v="THE RITZ CARLTON KYOTO"/>
    <s v="Japan"/>
    <x v="40"/>
    <x v="1"/>
    <n v="9.0187124633940546E-2"/>
  </r>
  <r>
    <x v="1"/>
    <x v="1"/>
    <n v="775"/>
    <x v="39"/>
    <n v="25022"/>
    <s v="Hospedaje Pen TOKYO"/>
    <d v="2026-01-14T00:00:00"/>
    <d v="2026-01-15T00:00:00"/>
    <s v="HTL"/>
    <x v="4"/>
    <s v="JPY"/>
    <n v="152200"/>
    <n v="837.09999999999991"/>
    <n v="974.08"/>
    <n v="10490.6"/>
    <n v="57.698299999999996"/>
    <n v="67.139840000000007"/>
    <s v="THE PENINSULA TOKYO"/>
    <s v="Japan"/>
    <x v="29"/>
    <x v="1"/>
    <n v="6.8926412614980295E-2"/>
  </r>
  <r>
    <x v="1"/>
    <x v="1"/>
    <n v="775"/>
    <x v="39"/>
    <n v="28350"/>
    <s v="Hospedaje FS Osaka"/>
    <d v="2026-01-07T00:00:00"/>
    <d v="2026-01-10T00:00:00"/>
    <s v="HTL"/>
    <x v="4"/>
    <s v="JPY"/>
    <n v="255000"/>
    <n v="1402.5"/>
    <n v="1632"/>
    <n v="20000"/>
    <n v="110"/>
    <n v="128"/>
    <s v="FOUR SEASONS HOTEL OSAKA"/>
    <s v="Japan"/>
    <x v="35"/>
    <x v="1"/>
    <n v="7.8431372549019607E-2"/>
  </r>
  <r>
    <x v="1"/>
    <x v="1"/>
    <n v="776"/>
    <x v="39"/>
    <n v="25022"/>
    <s v="Hospedaje The Peninsula"/>
    <d v="2025-12-24T00:00:00"/>
    <d v="2025-12-25T00:00:00"/>
    <s v="HTL"/>
    <x v="4"/>
    <s v="JPY"/>
    <n v="266050"/>
    <n v="1463.2749999999999"/>
    <n v="1702.72"/>
    <n v="24150"/>
    <n v="132.82499999999999"/>
    <n v="154.56"/>
    <s v="THE PENINSULA TOKYO"/>
    <s v="Japan"/>
    <x v="1"/>
    <x v="0"/>
    <n v="9.0772411200902084E-2"/>
  </r>
  <r>
    <x v="1"/>
    <x v="1"/>
    <n v="776"/>
    <x v="39"/>
    <n v="28934"/>
    <s v="RIVERA HURTADO ANGELICA"/>
    <d v="2026-01-10T00:00:00"/>
    <d v="2026-01-14T00:00:00"/>
    <s v="VLO"/>
    <x v="2"/>
    <s v="JPY"/>
    <n v="121478.36"/>
    <n v="668.13097999999991"/>
    <n v="777.46150399999999"/>
    <n v="5435.29"/>
    <n v="29.894094999999997"/>
    <n v="34.785856000000003"/>
    <s v="F1S USA"/>
    <s v="United States"/>
    <x v="35"/>
    <x v="1"/>
    <n v="4.4742866136816474E-2"/>
  </r>
  <r>
    <x v="1"/>
    <x v="1"/>
    <n v="776"/>
    <x v="39"/>
    <n v="28934"/>
    <s v="DEL CARMEN MARCELA GUADALUPE"/>
    <d v="2026-01-10T00:00:00"/>
    <d v="2026-01-14T00:00:00"/>
    <s v="VLO"/>
    <x v="2"/>
    <s v="JPY"/>
    <n v="121478.36"/>
    <n v="668.13097999999991"/>
    <n v="777.46150399999999"/>
    <n v="5435.29"/>
    <n v="29.894094999999997"/>
    <n v="34.785856000000003"/>
    <s v="F1S USA"/>
    <s v="United States"/>
    <x v="35"/>
    <x v="1"/>
    <n v="4.4742866136816474E-2"/>
  </r>
  <r>
    <x v="1"/>
    <x v="1"/>
    <n v="776"/>
    <x v="39"/>
    <n v="28934"/>
    <s v="BERNOT KRAUSE PABLO"/>
    <d v="2026-01-10T00:00:00"/>
    <d v="2026-01-14T00:00:00"/>
    <s v="VLO"/>
    <x v="2"/>
    <s v="JPY"/>
    <n v="108339.78"/>
    <n v="595.86878999999999"/>
    <n v="693.37459200000001"/>
    <n v="4845.1499999999996"/>
    <n v="26.648324999999996"/>
    <n v="31.008959999999998"/>
    <s v="F1S USA"/>
    <s v="United States"/>
    <x v="35"/>
    <x v="1"/>
    <n v="4.4721800247332973E-2"/>
  </r>
  <r>
    <x v="1"/>
    <x v="1"/>
    <n v="776"/>
    <x v="39"/>
    <n v="28934"/>
    <s v="CASTRO RIVERA FERNANDA"/>
    <d v="2026-01-10T00:00:00"/>
    <d v="2026-01-14T00:00:00"/>
    <s v="VLO"/>
    <x v="2"/>
    <s v="JPY"/>
    <n v="108339.78"/>
    <n v="595.86878999999999"/>
    <n v="693.37459200000001"/>
    <n v="4845.1499999999996"/>
    <n v="26.648324999999996"/>
    <n v="31.008959999999998"/>
    <s v="F1S USA"/>
    <s v="United States"/>
    <x v="35"/>
    <x v="1"/>
    <n v="4.4721800247332973E-2"/>
  </r>
  <r>
    <x v="1"/>
    <x v="1"/>
    <n v="776"/>
    <x v="39"/>
    <n v="28934"/>
    <s v="CASTRO RIVERA REGINA"/>
    <d v="2026-01-10T00:00:00"/>
    <d v="2026-01-14T00:00:00"/>
    <s v="VLO"/>
    <x v="2"/>
    <s v="JPY"/>
    <n v="108339.78"/>
    <n v="595.86878999999999"/>
    <n v="693.37459200000001"/>
    <n v="4845.1499999999996"/>
    <n v="26.648324999999996"/>
    <n v="31.008959999999998"/>
    <s v="F1S USA"/>
    <s v="United States"/>
    <x v="35"/>
    <x v="1"/>
    <n v="4.4721800247332973E-2"/>
  </r>
  <r>
    <x v="1"/>
    <x v="1"/>
    <n v="776"/>
    <x v="39"/>
    <n v="28934"/>
    <s v="HAU PLASENCIA GELIN"/>
    <d v="2026-01-10T00:00:00"/>
    <d v="2026-01-14T00:00:00"/>
    <s v="VLO"/>
    <x v="2"/>
    <s v="JPY"/>
    <n v="108339.78"/>
    <n v="595.86878999999999"/>
    <n v="693.37459200000001"/>
    <n v="4845.1499999999996"/>
    <n v="26.648324999999996"/>
    <n v="31.008959999999998"/>
    <s v="F1S USA"/>
    <s v="United States"/>
    <x v="35"/>
    <x v="1"/>
    <n v="4.4721800247332973E-2"/>
  </r>
  <r>
    <x v="1"/>
    <x v="1"/>
    <n v="776"/>
    <x v="39"/>
    <n v="28934"/>
    <s v="FERNANDEZ ORTIZ ROSALBA"/>
    <d v="2026-01-10T00:00:00"/>
    <d v="2026-01-14T00:00:00"/>
    <s v="VLO"/>
    <x v="2"/>
    <s v="JPY"/>
    <n v="108339.78"/>
    <n v="595.86878999999999"/>
    <n v="693.37459200000001"/>
    <n v="4845.1499999999996"/>
    <n v="26.648324999999996"/>
    <n v="31.008959999999998"/>
    <s v="F1S USA"/>
    <s v="United States"/>
    <x v="35"/>
    <x v="1"/>
    <n v="4.4721800247332973E-2"/>
  </r>
  <r>
    <x v="1"/>
    <x v="1"/>
    <n v="776"/>
    <x v="39"/>
    <n v="28934"/>
    <s v="CASTRO RIVERA ANGELICA SOFIA"/>
    <d v="2026-01-10T00:00:00"/>
    <d v="2026-01-14T00:00:00"/>
    <s v="VLO"/>
    <x v="2"/>
    <s v="JPY"/>
    <n v="108339.78"/>
    <n v="595.86878999999999"/>
    <n v="693.37459200000001"/>
    <n v="4845.1499999999996"/>
    <n v="26.648324999999996"/>
    <n v="31.008959999999998"/>
    <s v="F1S USA"/>
    <s v="United States"/>
    <x v="35"/>
    <x v="1"/>
    <n v="4.4721800247332973E-2"/>
  </r>
  <r>
    <x v="1"/>
    <x v="1"/>
    <n v="776"/>
    <x v="39"/>
    <n v="33515"/>
    <s v="Hospedaje Park Hyatt Niseko"/>
    <d v="2026-01-10T00:00:00"/>
    <d v="2026-01-14T00:00:00"/>
    <s v="HTL"/>
    <x v="4"/>
    <s v="JPY"/>
    <n v="1674101"/>
    <n v="9207.5554999999986"/>
    <n v="10714.2464"/>
    <n v="132340"/>
    <n v="727.87"/>
    <n v="846.976"/>
    <s v="PARK HYATT NISEKO HANAZONO"/>
    <s v="Japan"/>
    <x v="35"/>
    <x v="1"/>
    <n v="7.9051383399209488E-2"/>
  </r>
  <r>
    <x v="1"/>
    <x v="1"/>
    <n v="776"/>
    <x v="39"/>
    <n v="23362"/>
    <s v="Renta de equipo de ski y pases de esquiar"/>
    <d v="2026-01-11T00:00:00"/>
    <d v="2026-01-13T00:00:00"/>
    <s v="EVE"/>
    <x v="0"/>
    <s v="JPY"/>
    <n v="591428.6"/>
    <n v="3252.8572999999997"/>
    <n v="3785.1430399999999"/>
    <n v="59142.86"/>
    <n v="325.28573"/>
    <n v="378.51430400000004"/>
    <s v="SKIUSA VACATIONS LLC"/>
    <s v="United States"/>
    <x v="29"/>
    <x v="1"/>
    <n v="0.1"/>
  </r>
  <r>
    <x v="0"/>
    <x v="1"/>
    <n v="777"/>
    <x v="1"/>
    <n v="32015"/>
    <s v="3noches Singita Kwitonda + traslados / 1 noche Kigali"/>
    <d v="2025-12-13T00:00:00"/>
    <d v="2025-12-17T00:00:00"/>
    <s v="PKT"/>
    <x v="0"/>
    <s v="EUR"/>
    <n v="25245.38"/>
    <n v="25245.38"/>
    <n v="29284.640799999997"/>
    <n v="0"/>
    <n v="0"/>
    <n v="0"/>
    <s v="SINGITA"/>
    <s v="South Africa"/>
    <x v="28"/>
    <x v="0"/>
    <n v="0"/>
  </r>
  <r>
    <x v="0"/>
    <x v="1"/>
    <n v="777"/>
    <x v="1"/>
    <n v="27914"/>
    <s v="Billetes QR | BRU-MLE"/>
    <d v="2025-11-25T00:00:00"/>
    <d v="2025-11-26T00:00:00"/>
    <s v="VLO"/>
    <x v="2"/>
    <s v="EUR"/>
    <n v="6522"/>
    <n v="6522"/>
    <n v="7565.5199999999995"/>
    <n v="422.34"/>
    <n v="422.34"/>
    <n v="489.91439999999994"/>
    <s v="Servivuelo"/>
    <s v="Spain"/>
    <x v="32"/>
    <x v="0"/>
    <n v="6.4756209751609936E-2"/>
  </r>
  <r>
    <x v="0"/>
    <x v="1"/>
    <n v="777"/>
    <x v="1"/>
    <n v="27109"/>
    <s v="4 noches en Kisawa+ traslados"/>
    <d v="2025-12-09T00:00:00"/>
    <d v="2025-12-13T00:00:00"/>
    <s v="HTL"/>
    <x v="4"/>
    <s v="EUR"/>
    <n v="20890.96"/>
    <n v="20890.96"/>
    <n v="24233.513599999998"/>
    <n v="0"/>
    <n v="0"/>
    <n v="0"/>
    <s v="KISAWA SANCTUARY"/>
    <s v="Mozambique"/>
    <x v="28"/>
    <x v="0"/>
    <n v="0"/>
  </r>
  <r>
    <x v="0"/>
    <x v="1"/>
    <n v="777"/>
    <x v="1"/>
    <n v="27914"/>
    <s v="Billetes QR | MLE-SEZ"/>
    <d v="2025-11-30T00:00:00"/>
    <d v="2025-12-01T00:00:00"/>
    <s v="ABC"/>
    <x v="2"/>
    <s v="EUR"/>
    <n v="11018"/>
    <n v="11018"/>
    <n v="12780.88"/>
    <n v="1556.6"/>
    <n v="1556.6"/>
    <n v="1805.6559999999997"/>
    <s v="Servivuelo"/>
    <s v="Spain"/>
    <x v="10"/>
    <x v="0"/>
    <n v="0.14127790887638408"/>
  </r>
  <r>
    <x v="0"/>
    <x v="1"/>
    <n v="777"/>
    <x v="1"/>
    <n v="27914"/>
    <s v="Billetes HM | SEZ-JNB"/>
    <d v="2025-11-05T00:00:00"/>
    <d v="2025-12-05T00:00:00"/>
    <s v="ABC"/>
    <x v="2"/>
    <s v="EUR"/>
    <n v="2338"/>
    <n v="2338"/>
    <n v="2712.08"/>
    <n v="21.54"/>
    <n v="21.54"/>
    <n v="24.986399999999996"/>
    <s v="Servivuelo"/>
    <s v="Spain"/>
    <x v="34"/>
    <x v="0"/>
    <n v="9.2130025662959785E-3"/>
  </r>
  <r>
    <x v="0"/>
    <x v="1"/>
    <n v="777"/>
    <x v="1"/>
    <n v="27914"/>
    <s v="Billetes 4Z | JNB-VNX"/>
    <d v="2025-12-09T00:00:00"/>
    <d v="2025-12-09T00:00:00"/>
    <s v="ABC"/>
    <x v="2"/>
    <s v="EUR"/>
    <n v="574.1"/>
    <n v="574.1"/>
    <n v="665.95600000000002"/>
    <n v="0"/>
    <n v="0"/>
    <n v="0"/>
    <s v="REEMBOLSOS"/>
    <s v="Spain"/>
    <x v="28"/>
    <x v="0"/>
    <n v="0"/>
  </r>
  <r>
    <x v="0"/>
    <x v="1"/>
    <n v="777"/>
    <x v="1"/>
    <n v="27914"/>
    <s v="Billetes WB | VNX-KGL"/>
    <d v="2025-12-13T00:00:00"/>
    <d v="2025-12-13T00:00:00"/>
    <s v="ABC"/>
    <x v="2"/>
    <s v="EUR"/>
    <n v="2768.64"/>
    <n v="2768.64"/>
    <n v="3211.6223999999997"/>
    <n v="0"/>
    <n v="0"/>
    <n v="0"/>
    <s v="REEMBOLSOS"/>
    <s v="Spain"/>
    <x v="28"/>
    <x v="0"/>
    <n v="0"/>
  </r>
  <r>
    <x v="0"/>
    <x v="1"/>
    <n v="777"/>
    <x v="1"/>
    <n v="27914"/>
    <s v="Billetes SN | KGL-BRU"/>
    <d v="2025-12-17T00:00:00"/>
    <d v="2025-12-17T00:00:00"/>
    <s v="ABC"/>
    <x v="2"/>
    <s v="EUR"/>
    <n v="3025.66"/>
    <n v="3025.66"/>
    <n v="3509.7655999999997"/>
    <n v="0"/>
    <n v="0"/>
    <n v="0"/>
    <s v="REEMBOLSOS"/>
    <s v="Spain"/>
    <x v="0"/>
    <x v="0"/>
    <n v="0"/>
  </r>
  <r>
    <x v="0"/>
    <x v="1"/>
    <n v="777"/>
    <x v="1"/>
    <n v="0"/>
    <s v="Fee aereos"/>
    <d v="2025-11-05T00:00:00"/>
    <d v="2025-12-17T00:00:00"/>
    <s v="HPS"/>
    <x v="1"/>
    <s v="EUR"/>
    <n v="490"/>
    <n v="490"/>
    <n v="568.4"/>
    <n v="490"/>
    <n v="490"/>
    <n v="568.4"/>
    <s v="REEMBOLSOS"/>
    <n v="0"/>
    <x v="34"/>
    <x v="0"/>
    <n v="1"/>
  </r>
  <r>
    <x v="0"/>
    <x v="1"/>
    <n v="777"/>
    <x v="1"/>
    <n v="0"/>
    <s v="SOBRECOMISION"/>
    <d v="2025-11-05T00:00:00"/>
    <d v="2025-12-17T00:00:00"/>
    <s v="HPS"/>
    <x v="1"/>
    <s v="EUR"/>
    <n v="41938.480000000003"/>
    <n v="41938.480000000003"/>
    <n v="48648.6368"/>
    <n v="41938.480000000003"/>
    <n v="41938.480000000003"/>
    <n v="48648.6368"/>
    <s v="REEMBOLSOS"/>
    <n v="0"/>
    <x v="34"/>
    <x v="0"/>
    <n v="1"/>
  </r>
  <r>
    <x v="0"/>
    <x v="1"/>
    <n v="777"/>
    <x v="1"/>
    <n v="31970"/>
    <s v="4 noches Cheval Blanc Seychelles"/>
    <d v="2025-12-01T00:00:00"/>
    <d v="2025-12-05T00:00:00"/>
    <s v="HTL"/>
    <x v="4"/>
    <s v="EUR"/>
    <n v="23732.9"/>
    <n v="23732.9"/>
    <n v="27530.164000000001"/>
    <n v="0"/>
    <n v="0"/>
    <n v="0"/>
    <s v="CHEVAL BLANC SEYCHELLES"/>
    <s v="Seychelles"/>
    <x v="10"/>
    <x v="0"/>
    <n v="0"/>
  </r>
  <r>
    <x v="0"/>
    <x v="1"/>
    <n v="777"/>
    <x v="1"/>
    <n v="32015"/>
    <s v="4 noches Singita Lebombo"/>
    <d v="2025-11-05T00:00:00"/>
    <d v="2025-12-09T00:00:00"/>
    <s v="HTL"/>
    <x v="4"/>
    <s v="EUR"/>
    <n v="18537"/>
    <n v="18537"/>
    <n v="21502.92"/>
    <n v="0"/>
    <n v="0"/>
    <n v="0"/>
    <s v="SINGITA"/>
    <s v="South Africa"/>
    <x v="34"/>
    <x v="0"/>
    <n v="0"/>
  </r>
  <r>
    <x v="0"/>
    <x v="1"/>
    <n v="777"/>
    <x v="1"/>
    <n v="32017"/>
    <s v="4 noches Maldivas Cheval Blanc"/>
    <d v="2025-11-26T00:00:00"/>
    <d v="2025-11-30T00:00:00"/>
    <s v="HTL"/>
    <x v="4"/>
    <s v="EUR"/>
    <n v="15162.88"/>
    <n v="15162.88"/>
    <n v="17588.940799999997"/>
    <n v="0"/>
    <n v="0"/>
    <n v="0"/>
    <s v="CHEVAL BLANC MALDIVES"/>
    <s v="Maldives"/>
    <x v="32"/>
    <x v="0"/>
    <n v="0"/>
  </r>
  <r>
    <x v="0"/>
    <x v="1"/>
    <n v="777"/>
    <x v="1"/>
    <n v="27914"/>
    <s v="Billetes 4Z | MQP-JNB"/>
    <d v="2025-12-09T00:00:00"/>
    <d v="2025-12-09T00:00:00"/>
    <s v="ABC"/>
    <x v="2"/>
    <s v="EUR"/>
    <n v="247.92"/>
    <n v="247.92"/>
    <n v="287.58719999999994"/>
    <n v="0"/>
    <n v="0"/>
    <n v="0"/>
    <s v="Servivuelo"/>
    <s v="Spain"/>
    <x v="28"/>
    <x v="0"/>
    <n v="0"/>
  </r>
  <r>
    <x v="0"/>
    <x v="1"/>
    <n v="777"/>
    <x v="1"/>
    <n v="27914"/>
    <s v="Billetes DE | SEZ-FRA"/>
    <d v="2025-12-06T00:00:00"/>
    <d v="2025-12-07T00:00:00"/>
    <s v="ABC"/>
    <x v="2"/>
    <s v="EUR"/>
    <n v="9439.4"/>
    <n v="9439.4"/>
    <n v="10949.704"/>
    <n v="0"/>
    <n v="0"/>
    <n v="0"/>
    <s v="Servivuelo"/>
    <s v="Spain"/>
    <x v="10"/>
    <x v="0"/>
    <n v="0"/>
  </r>
  <r>
    <x v="0"/>
    <x v="1"/>
    <n v="777"/>
    <x v="1"/>
    <n v="0"/>
    <s v="Fee emisión billetes DE"/>
    <d v="2025-12-06T00:00:00"/>
    <d v="2025-12-07T00:00:00"/>
    <s v="HPS"/>
    <x v="1"/>
    <s v="EUR"/>
    <n v="130"/>
    <n v="130"/>
    <n v="150.79999999999998"/>
    <n v="130"/>
    <n v="130"/>
    <n v="150.79999999999998"/>
    <s v="FEES"/>
    <n v="0"/>
    <x v="10"/>
    <x v="0"/>
    <n v="1"/>
  </r>
  <r>
    <x v="0"/>
    <x v="1"/>
    <n v="777"/>
    <x v="1"/>
    <n v="33432"/>
    <s v="Private Jet - Male /Mahe 30DEC25"/>
    <d v="2025-11-30T00:00:00"/>
    <d v="2025-11-30T00:00:00"/>
    <s v="TRF"/>
    <x v="5"/>
    <s v="EUR"/>
    <n v="59173"/>
    <n v="59173"/>
    <n v="68640.679999999993"/>
    <n v="2823"/>
    <n v="2823"/>
    <n v="3274.68"/>
    <s v="Luna Jets"/>
    <s v="Spain"/>
    <x v="10"/>
    <x v="0"/>
    <n v="4.7707569330606867E-2"/>
  </r>
  <r>
    <x v="0"/>
    <x v="1"/>
    <n v="777"/>
    <x v="1"/>
    <n v="27914"/>
    <s v="Reembolso billetes JNB-VNX"/>
    <d v="2025-11-09T00:00:00"/>
    <d v="2025-12-09T00:00:00"/>
    <s v="ABC"/>
    <x v="2"/>
    <s v="EUR"/>
    <n v="-371.16"/>
    <n v="-371.16"/>
    <n v="-430.54559999999998"/>
    <n v="0"/>
    <n v="0"/>
    <n v="0"/>
    <s v="Servivuelo"/>
    <s v="Spain"/>
    <x v="17"/>
    <x v="0"/>
    <n v="0"/>
  </r>
  <r>
    <x v="0"/>
    <x v="1"/>
    <n v="777"/>
    <x v="1"/>
    <n v="27914"/>
    <s v="Reembolso billetes KGL-BRU"/>
    <d v="2025-12-17T00:00:00"/>
    <d v="2025-12-17T00:00:00"/>
    <s v="ABC"/>
    <x v="2"/>
    <s v="EUR"/>
    <n v="-2408.66"/>
    <n v="-2408.66"/>
    <n v="-2794.0455999999995"/>
    <n v="0"/>
    <n v="0"/>
    <n v="0"/>
    <s v="Servivuelo"/>
    <s v="Spain"/>
    <x v="0"/>
    <x v="0"/>
    <n v="0"/>
  </r>
  <r>
    <x v="0"/>
    <x v="1"/>
    <n v="777"/>
    <x v="1"/>
    <n v="27914"/>
    <s v="Reembolso billetes VNX-JNB-KGL"/>
    <d v="2025-12-13T00:00:00"/>
    <d v="2025-12-13T00:00:00"/>
    <s v="ABC"/>
    <x v="2"/>
    <s v="EUR"/>
    <n v="-2546.64"/>
    <n v="-2546.64"/>
    <n v="-2954.1023999999998"/>
    <n v="0"/>
    <n v="0"/>
    <n v="0"/>
    <s v="Servivuelo"/>
    <s v="Spain"/>
    <x v="28"/>
    <x v="0"/>
    <n v="0"/>
  </r>
  <r>
    <x v="0"/>
    <x v="1"/>
    <n v="777"/>
    <x v="1"/>
    <n v="27914"/>
    <s v="Reembolso billetes MLE-SEZ"/>
    <d v="2025-11-30T00:00:00"/>
    <d v="2025-12-01T00:00:00"/>
    <s v="ABC"/>
    <x v="2"/>
    <s v="EUR"/>
    <n v="-9257.4"/>
    <n v="-9257.4"/>
    <n v="-10738.583999999999"/>
    <n v="0"/>
    <n v="0"/>
    <n v="0"/>
    <s v="Servivuelo"/>
    <s v="Spain"/>
    <x v="10"/>
    <x v="0"/>
    <n v="0"/>
  </r>
  <r>
    <x v="0"/>
    <x v="1"/>
    <n v="777"/>
    <x v="1"/>
    <n v="27914"/>
    <s v="Reembolso billetes SEZ-JNB"/>
    <d v="2025-12-05T00:00:00"/>
    <d v="2025-12-05T00:00:00"/>
    <s v="ABC"/>
    <x v="2"/>
    <s v="EUR"/>
    <n v="-1922.46"/>
    <n v="-1922.46"/>
    <n v="-2230.0535999999997"/>
    <n v="0"/>
    <n v="0"/>
    <n v="0"/>
    <s v="Servivuelo"/>
    <s v="Spain"/>
    <x v="10"/>
    <x v="0"/>
    <n v="0"/>
  </r>
  <r>
    <x v="1"/>
    <x v="1"/>
    <n v="778"/>
    <x v="25"/>
    <n v="28934"/>
    <s v="VAINER LOZOWSKY SHARON"/>
    <d v="2025-12-21T00:00:00"/>
    <d v="2025-12-21T00:00:00"/>
    <s v="VLO"/>
    <x v="2"/>
    <s v="USD"/>
    <n v="921.48"/>
    <n v="792.47280000000001"/>
    <n v="921.48"/>
    <n v="151.56"/>
    <n v="130.3416"/>
    <n v="151.56"/>
    <s v="F1S USA"/>
    <s v="United States"/>
    <x v="1"/>
    <x v="0"/>
    <n v="0.16447454095585362"/>
  </r>
  <r>
    <x v="1"/>
    <x v="1"/>
    <n v="778"/>
    <x v="25"/>
    <n v="28934"/>
    <s v="LOZOWSKY ROTBERG LIORA"/>
    <d v="2025-12-15T00:00:00"/>
    <d v="2025-12-21T00:00:00"/>
    <s v="VLO"/>
    <x v="2"/>
    <s v="USD"/>
    <n v="1940.07"/>
    <n v="1668.4602"/>
    <n v="1940.07"/>
    <n v="33.5"/>
    <n v="28.81"/>
    <n v="33.5"/>
    <s v="F1S USA"/>
    <s v="United States"/>
    <x v="0"/>
    <x v="0"/>
    <n v="1.7267418185941744E-2"/>
  </r>
  <r>
    <x v="1"/>
    <x v="1"/>
    <n v="778"/>
    <x v="25"/>
    <n v="0"/>
    <s v="Fee por emisión de boleto aereo"/>
    <d v="2025-12-15T00:00:00"/>
    <d v="2025-12-21T00:00:00"/>
    <s v="HPS"/>
    <x v="1"/>
    <s v="USD"/>
    <n v="35"/>
    <n v="30.099999999999998"/>
    <n v="35"/>
    <n v="35"/>
    <n v="30.099999999999998"/>
    <n v="35"/>
    <s v="FEES"/>
    <n v="0"/>
    <x v="0"/>
    <x v="0"/>
    <n v="1"/>
  </r>
  <r>
    <x v="1"/>
    <x v="1"/>
    <n v="778"/>
    <x v="25"/>
    <n v="0"/>
    <s v="Fee por emisión de boleto aereo"/>
    <d v="2025-12-15T00:00:00"/>
    <d v="2025-12-21T00:00:00"/>
    <s v="HPS"/>
    <x v="1"/>
    <s v="USD"/>
    <n v="35"/>
    <n v="30.099999999999998"/>
    <n v="35"/>
    <n v="35"/>
    <n v="30.099999999999998"/>
    <n v="35"/>
    <s v="FEES"/>
    <n v="0"/>
    <x v="0"/>
    <x v="0"/>
    <n v="1"/>
  </r>
  <r>
    <x v="1"/>
    <x v="1"/>
    <n v="778"/>
    <x v="25"/>
    <n v="28934"/>
    <s v="VAINER LOZOWSKY CAMILA"/>
    <d v="2025-12-15T00:00:00"/>
    <d v="2025-12-21T00:00:00"/>
    <s v="VLO"/>
    <x v="2"/>
    <s v="USD"/>
    <n v="2529.0100000000002"/>
    <n v="2174.9486000000002"/>
    <n v="2529.0100000000002"/>
    <n v="44.82"/>
    <n v="38.545200000000001"/>
    <n v="44.82"/>
    <s v="F1S USA"/>
    <s v="United States"/>
    <x v="0"/>
    <x v="0"/>
    <n v="1.7722349852313749E-2"/>
  </r>
  <r>
    <x v="1"/>
    <x v="1"/>
    <n v="779"/>
    <x v="16"/>
    <n v="28934"/>
    <s v="MIA-LGA/JFK-HND-DFW-MIA//Miguel A Marcano"/>
    <d v="2026-03-27T00:00:00"/>
    <d v="2026-04-05T00:00:00"/>
    <s v="VLO"/>
    <x v="2"/>
    <s v="USD"/>
    <n v="27877.01"/>
    <n v="23974.228599999999"/>
    <n v="27877.01"/>
    <n v="1669.44"/>
    <n v="1435.7184"/>
    <n v="1669.44"/>
    <s v="F1S USA"/>
    <s v="United States"/>
    <x v="36"/>
    <x v="1"/>
    <n v="5.98859059848958E-2"/>
  </r>
  <r>
    <x v="1"/>
    <x v="1"/>
    <n v="779"/>
    <x v="16"/>
    <n v="28934"/>
    <s v="MIA-LGA/JFK-HND-DFW-MIA//Maryann Labrador"/>
    <d v="2026-03-27T00:00:00"/>
    <d v="2026-04-05T00:00:00"/>
    <s v="VLO"/>
    <x v="2"/>
    <s v="USD"/>
    <n v="27877.01"/>
    <n v="23974.228599999999"/>
    <n v="27877.01"/>
    <n v="1669.44"/>
    <n v="1435.7184"/>
    <n v="1669.44"/>
    <s v="F1S USA"/>
    <s v="United States"/>
    <x v="36"/>
    <x v="1"/>
    <n v="5.98859059848958E-2"/>
  </r>
  <r>
    <x v="1"/>
    <x v="1"/>
    <n v="779"/>
    <x v="16"/>
    <n v="0"/>
    <s v="Fee de emisión NHXTGW"/>
    <d v="2026-03-27T00:00:00"/>
    <d v="2026-04-05T00:00:00"/>
    <s v="HPS"/>
    <x v="1"/>
    <s v="USD"/>
    <n v="140"/>
    <n v="120.39999999999999"/>
    <n v="140"/>
    <n v="140"/>
    <n v="120.39999999999999"/>
    <n v="140"/>
    <s v="FEES"/>
    <n v="0"/>
    <x v="36"/>
    <x v="1"/>
    <n v="1"/>
  </r>
  <r>
    <x v="1"/>
    <x v="1"/>
    <n v="779"/>
    <x v="16"/>
    <n v="28934"/>
    <s v="JFK-HND-DFW-MIA/Miguel Marcano"/>
    <d v="2026-03-29T00:00:00"/>
    <d v="2026-04-05T00:00:00"/>
    <s v="VLO"/>
    <x v="2"/>
    <s v="USD"/>
    <n v="13613.83"/>
    <n v="11707.8938"/>
    <n v="13613.83"/>
    <n v="1623.29"/>
    <n v="1396.0293999999999"/>
    <n v="1623.29"/>
    <s v="F1S USA"/>
    <s v="United States"/>
    <x v="37"/>
    <x v="1"/>
    <n v="0.11923830398939901"/>
  </r>
  <r>
    <x v="1"/>
    <x v="1"/>
    <n v="779"/>
    <x v="16"/>
    <n v="28934"/>
    <s v="JFK-HND-DFW-MIA/Isabella Marcano"/>
    <d v="2026-03-29T00:00:00"/>
    <d v="2026-04-05T00:00:00"/>
    <s v="VLO"/>
    <x v="2"/>
    <s v="USD"/>
    <n v="13613.83"/>
    <n v="11707.8938"/>
    <n v="13613.83"/>
    <n v="1623.29"/>
    <n v="1396.0293999999999"/>
    <n v="1623.29"/>
    <s v="F1S USA"/>
    <s v="United States"/>
    <x v="37"/>
    <x v="1"/>
    <n v="0.11923830398939901"/>
  </r>
  <r>
    <x v="1"/>
    <x v="1"/>
    <n v="779"/>
    <x v="16"/>
    <n v="28934"/>
    <s v="MIA-LGA/Miguel A Marcano"/>
    <d v="2026-03-27T00:00:00"/>
    <d v="2026-03-27T00:00:00"/>
    <s v="VLO"/>
    <x v="2"/>
    <s v="USD"/>
    <n v="1005.48"/>
    <n v="864.71280000000002"/>
    <n v="1005.48"/>
    <n v="0"/>
    <n v="0"/>
    <n v="0"/>
    <s v="F1S USA"/>
    <s v="United States"/>
    <x v="36"/>
    <x v="1"/>
    <n v="0"/>
  </r>
  <r>
    <x v="1"/>
    <x v="1"/>
    <n v="779"/>
    <x v="16"/>
    <n v="28934"/>
    <s v="MIA-LGA/Isabella Labrador"/>
    <d v="2026-03-27T00:00:00"/>
    <d v="2026-03-27T00:00:00"/>
    <s v="VLO"/>
    <x v="2"/>
    <s v="USD"/>
    <n v="1005.48"/>
    <n v="864.71280000000002"/>
    <n v="1005.48"/>
    <n v="0"/>
    <n v="0"/>
    <n v="0"/>
    <s v="F1S USA"/>
    <s v="United States"/>
    <x v="36"/>
    <x v="1"/>
    <n v="0"/>
  </r>
  <r>
    <x v="1"/>
    <x v="1"/>
    <n v="779"/>
    <x v="16"/>
    <n v="28934"/>
    <s v="Revisado MIA-LGA/JFK-HND-DFW-MIA/Miguel Marcano"/>
    <d v="2026-03-27T00:00:00"/>
    <d v="2026-04-05T00:00:00"/>
    <s v="VLO"/>
    <x v="2"/>
    <s v="USD"/>
    <n v="0"/>
    <n v="0"/>
    <n v="0"/>
    <n v="0"/>
    <n v="0"/>
    <n v="0"/>
    <s v="F1S USA"/>
    <s v="United States"/>
    <x v="36"/>
    <x v="1"/>
    <s v="0"/>
  </r>
  <r>
    <x v="1"/>
    <x v="1"/>
    <n v="779"/>
    <x v="16"/>
    <n v="28934"/>
    <s v="Revisado MIA-LGA/JFK-HND-DFW-MIA/Maryann Labrador"/>
    <d v="2026-03-27T00:00:00"/>
    <d v="2026-04-05T00:00:00"/>
    <s v="VLO"/>
    <x v="2"/>
    <s v="USD"/>
    <n v="0"/>
    <n v="0"/>
    <n v="0"/>
    <n v="0"/>
    <n v="0"/>
    <n v="0"/>
    <s v="F1S USA"/>
    <s v="United States"/>
    <x v="36"/>
    <x v="1"/>
    <s v="0"/>
  </r>
  <r>
    <x v="1"/>
    <x v="1"/>
    <n v="779"/>
    <x v="16"/>
    <n v="28934"/>
    <s v="Revisado MIA-LGA/JFK-HND-DFW-MIA/Miguel Marcano"/>
    <d v="2026-03-27T00:00:00"/>
    <d v="2026-04-05T00:00:00"/>
    <s v="VLO"/>
    <x v="2"/>
    <s v="USD"/>
    <n v="99.9"/>
    <n v="85.914000000000001"/>
    <n v="99.9"/>
    <n v="0"/>
    <n v="0"/>
    <n v="0"/>
    <s v="F1S USA"/>
    <s v="United States"/>
    <x v="36"/>
    <x v="1"/>
    <n v="0"/>
  </r>
  <r>
    <x v="1"/>
    <x v="1"/>
    <n v="779"/>
    <x v="16"/>
    <n v="28934"/>
    <s v="Revisado MIA-LGA/JFK-HND-DFW-MIA/Maryann Labrador"/>
    <d v="2026-03-27T00:00:00"/>
    <d v="2026-04-05T00:00:00"/>
    <s v="VLO"/>
    <x v="2"/>
    <s v="USD"/>
    <n v="99.9"/>
    <n v="85.914000000000001"/>
    <n v="99.9"/>
    <n v="0"/>
    <n v="0"/>
    <n v="0"/>
    <s v="F1S USA"/>
    <s v="United States"/>
    <x v="36"/>
    <x v="1"/>
    <n v="0"/>
  </r>
  <r>
    <x v="1"/>
    <x v="1"/>
    <n v="779"/>
    <x v="16"/>
    <n v="28934"/>
    <s v="Revisado MIA-LGA/Miguel Marcano"/>
    <d v="2026-03-27T00:00:00"/>
    <d v="2026-03-27T00:00:00"/>
    <s v="VLO"/>
    <x v="2"/>
    <s v="USD"/>
    <n v="20"/>
    <n v="17.2"/>
    <n v="20"/>
    <n v="0"/>
    <n v="0"/>
    <n v="0"/>
    <s v="F1S USA"/>
    <s v="United States"/>
    <x v="36"/>
    <x v="1"/>
    <n v="0"/>
  </r>
  <r>
    <x v="1"/>
    <x v="1"/>
    <n v="779"/>
    <x v="16"/>
    <n v="28934"/>
    <s v="Revisado MIA-LGA/Isabella Marcano"/>
    <d v="2026-03-27T00:00:00"/>
    <d v="2026-03-27T00:00:00"/>
    <s v="VLO"/>
    <x v="2"/>
    <s v="USD"/>
    <n v="20"/>
    <n v="17.2"/>
    <n v="20"/>
    <n v="0"/>
    <n v="0"/>
    <n v="0"/>
    <s v="F1S USA"/>
    <s v="United States"/>
    <x v="36"/>
    <x v="1"/>
    <n v="0"/>
  </r>
  <r>
    <x v="1"/>
    <x v="1"/>
    <n v="779"/>
    <x v="16"/>
    <n v="28934"/>
    <s v="Revisado MIA-LGA/Miguel Marcano"/>
    <d v="2026-03-27T00:00:00"/>
    <d v="2026-03-27T00:00:00"/>
    <s v="VLO"/>
    <x v="2"/>
    <s v="USD"/>
    <n v="0"/>
    <n v="0"/>
    <n v="0"/>
    <n v="0"/>
    <n v="0"/>
    <n v="0"/>
    <s v="F1S USA"/>
    <s v="United States"/>
    <x v="36"/>
    <x v="1"/>
    <s v="0"/>
  </r>
  <r>
    <x v="1"/>
    <x v="1"/>
    <n v="779"/>
    <x v="16"/>
    <n v="28934"/>
    <s v="Revisado MIA-LGA/Isabella Marcano"/>
    <d v="2026-03-27T00:00:00"/>
    <d v="2026-03-27T00:00:00"/>
    <s v="VLO"/>
    <x v="2"/>
    <s v="USD"/>
    <n v="0"/>
    <n v="0"/>
    <n v="0"/>
    <n v="0"/>
    <n v="0"/>
    <n v="0"/>
    <s v="F1S USA"/>
    <s v="United States"/>
    <x v="36"/>
    <x v="1"/>
    <s v="0"/>
  </r>
  <r>
    <x v="1"/>
    <x v="1"/>
    <n v="779"/>
    <x v="16"/>
    <n v="28934"/>
    <s v="MARCANO CARTEA MIGUEL ANGEL"/>
    <d v="2026-03-27T00:00:00"/>
    <d v="2026-04-05T00:00:00"/>
    <s v="VLO"/>
    <x v="2"/>
    <s v="USD"/>
    <n v="0"/>
    <n v="0"/>
    <n v="0"/>
    <n v="0"/>
    <n v="0"/>
    <n v="0"/>
    <s v="F1S USA"/>
    <s v="United States"/>
    <x v="36"/>
    <x v="1"/>
    <s v="0"/>
  </r>
  <r>
    <x v="1"/>
    <x v="1"/>
    <n v="779"/>
    <x v="16"/>
    <n v="28934"/>
    <s v="LABRADOR HEREDIA MARYANN GISLELYS"/>
    <d v="2026-03-27T00:00:00"/>
    <d v="2026-04-05T00:00:00"/>
    <s v="VLO"/>
    <x v="2"/>
    <s v="USD"/>
    <n v="0"/>
    <n v="0"/>
    <n v="0"/>
    <n v="0"/>
    <n v="0"/>
    <n v="0"/>
    <s v="F1S USA"/>
    <s v="United States"/>
    <x v="36"/>
    <x v="1"/>
    <s v="0"/>
  </r>
  <r>
    <x v="1"/>
    <x v="1"/>
    <n v="779"/>
    <x v="16"/>
    <n v="28934"/>
    <s v="MARCANO LABRADOR MIGUEL ANGEL"/>
    <d v="2026-03-27T00:00:00"/>
    <d v="2026-03-27T00:00:00"/>
    <s v="VLO"/>
    <x v="2"/>
    <s v="USD"/>
    <n v="0"/>
    <n v="0"/>
    <n v="0"/>
    <n v="0"/>
    <n v="0"/>
    <n v="0"/>
    <s v="F1S USA"/>
    <s v="United States"/>
    <x v="36"/>
    <x v="1"/>
    <s v="0"/>
  </r>
  <r>
    <x v="1"/>
    <x v="1"/>
    <n v="779"/>
    <x v="16"/>
    <n v="28934"/>
    <s v="MARCANO LABRADOR ISABELLA"/>
    <d v="2026-03-27T00:00:00"/>
    <d v="2026-03-27T00:00:00"/>
    <s v="VLO"/>
    <x v="2"/>
    <s v="USD"/>
    <n v="0"/>
    <n v="0"/>
    <n v="0"/>
    <n v="0"/>
    <n v="0"/>
    <n v="0"/>
    <s v="F1S USA"/>
    <s v="United States"/>
    <x v="36"/>
    <x v="1"/>
    <s v="0"/>
  </r>
  <r>
    <x v="1"/>
    <x v="1"/>
    <n v="779"/>
    <x v="16"/>
    <n v="28934"/>
    <s v="MARCANO LABRADOR MIGUEL ANGEL"/>
    <d v="2026-03-28T00:00:00"/>
    <d v="2026-04-05T00:00:00"/>
    <s v="VLO"/>
    <x v="2"/>
    <s v="USD"/>
    <n v="1641.9"/>
    <n v="1412.0340000000001"/>
    <n v="1641.9"/>
    <n v="0"/>
    <n v="0"/>
    <n v="0"/>
    <s v="F1S USA"/>
    <s v="United States"/>
    <x v="36"/>
    <x v="1"/>
    <n v="0"/>
  </r>
  <r>
    <x v="1"/>
    <x v="1"/>
    <n v="779"/>
    <x v="16"/>
    <n v="28934"/>
    <s v="MARCANO LABRADOR ISABELLA"/>
    <d v="2026-03-28T00:00:00"/>
    <d v="2026-04-05T00:00:00"/>
    <s v="VLO"/>
    <x v="2"/>
    <s v="USD"/>
    <n v="1641.9"/>
    <n v="1412.0340000000001"/>
    <n v="1641.9"/>
    <n v="0"/>
    <n v="0"/>
    <n v="0"/>
    <s v="F1S USA"/>
    <s v="United States"/>
    <x v="36"/>
    <x v="1"/>
    <n v="0"/>
  </r>
  <r>
    <x v="1"/>
    <x v="1"/>
    <n v="779"/>
    <x v="16"/>
    <n v="28934"/>
    <s v="MARCANO CARTEA MIGUEL ANGEL"/>
    <d v="2026-03-27T00:00:00"/>
    <d v="2026-04-05T00:00:00"/>
    <s v="VLO"/>
    <x v="2"/>
    <s v="USD"/>
    <n v="0"/>
    <n v="0"/>
    <n v="0"/>
    <n v="0"/>
    <n v="0"/>
    <n v="0"/>
    <s v="F1S USA"/>
    <s v="United States"/>
    <x v="36"/>
    <x v="1"/>
    <s v="0"/>
  </r>
  <r>
    <x v="1"/>
    <x v="1"/>
    <n v="779"/>
    <x v="16"/>
    <n v="28934"/>
    <s v="LABRADOR HEREDIA MARYANN GISLELYS"/>
    <d v="2026-03-27T00:00:00"/>
    <d v="2026-04-05T00:00:00"/>
    <s v="VLO"/>
    <x v="2"/>
    <s v="USD"/>
    <n v="0"/>
    <n v="0"/>
    <n v="0"/>
    <n v="0"/>
    <n v="0"/>
    <n v="0"/>
    <s v="F1S USA"/>
    <s v="United States"/>
    <x v="36"/>
    <x v="1"/>
    <s v="0"/>
  </r>
  <r>
    <x v="1"/>
    <x v="1"/>
    <n v="779"/>
    <x v="16"/>
    <n v="28934"/>
    <s v="MARCANO LABRADOR MIGUEL ANGEL"/>
    <d v="2026-03-28T00:00:00"/>
    <d v="2026-04-05T00:00:00"/>
    <s v="VLO"/>
    <x v="2"/>
    <s v="USD"/>
    <n v="0"/>
    <n v="0"/>
    <n v="0"/>
    <n v="0"/>
    <n v="0"/>
    <n v="0"/>
    <s v="F1S USA"/>
    <s v="United States"/>
    <x v="36"/>
    <x v="1"/>
    <s v="0"/>
  </r>
  <r>
    <x v="1"/>
    <x v="1"/>
    <n v="779"/>
    <x v="16"/>
    <n v="28934"/>
    <s v="MARCANO LABRADOR ISABELLA"/>
    <d v="2026-03-28T00:00:00"/>
    <d v="2026-04-05T00:00:00"/>
    <s v="VLO"/>
    <x v="2"/>
    <s v="USD"/>
    <n v="0"/>
    <n v="0"/>
    <n v="0"/>
    <n v="0"/>
    <n v="0"/>
    <n v="0"/>
    <s v="F1S USA"/>
    <s v="United States"/>
    <x v="36"/>
    <x v="1"/>
    <s v="0"/>
  </r>
  <r>
    <x v="1"/>
    <x v="1"/>
    <n v="780"/>
    <x v="24"/>
    <n v="0"/>
    <s v="Vuelo"/>
    <d v="2025-11-12T00:00:00"/>
    <d v="2025-11-18T00:00:00"/>
    <s v="HPS"/>
    <x v="1"/>
    <s v="USD"/>
    <n v="105"/>
    <n v="90.3"/>
    <n v="105"/>
    <n v="105"/>
    <n v="90.3"/>
    <n v="105"/>
    <s v="FEES"/>
    <n v="0"/>
    <x v="17"/>
    <x v="0"/>
    <n v="1"/>
  </r>
  <r>
    <x v="1"/>
    <x v="1"/>
    <n v="780"/>
    <x v="24"/>
    <n v="28934"/>
    <s v="GOMEZ LEYVA LOURDES"/>
    <d v="2025-11-12T00:00:00"/>
    <d v="2025-11-18T00:00:00"/>
    <s v="VLO"/>
    <x v="2"/>
    <s v="USD"/>
    <n v="882.37"/>
    <n v="758.83820000000003"/>
    <n v="882.37"/>
    <n v="13.16"/>
    <n v="11.317600000000001"/>
    <n v="13.16"/>
    <s v="F1S USA"/>
    <s v="United States"/>
    <x v="17"/>
    <x v="0"/>
    <n v="1.4914378322019108E-2"/>
  </r>
  <r>
    <x v="1"/>
    <x v="1"/>
    <n v="780"/>
    <x v="24"/>
    <n v="28934"/>
    <s v="HANK RHON MARISELA"/>
    <d v="2025-11-12T00:00:00"/>
    <d v="2025-11-18T00:00:00"/>
    <s v="VLO"/>
    <x v="2"/>
    <s v="USD"/>
    <n v="882.37"/>
    <n v="758.83820000000003"/>
    <n v="882.37"/>
    <n v="13.16"/>
    <n v="11.317600000000001"/>
    <n v="13.16"/>
    <s v="F1S USA"/>
    <s v="United States"/>
    <x v="17"/>
    <x v="0"/>
    <n v="1.4914378322019108E-2"/>
  </r>
  <r>
    <x v="1"/>
    <x v="1"/>
    <n v="780"/>
    <x v="24"/>
    <n v="28934"/>
    <s v="GOMEZ LEYVA LOURDES"/>
    <d v="2025-11-12T00:00:00"/>
    <d v="2025-11-18T00:00:00"/>
    <s v="VLO"/>
    <x v="2"/>
    <s v="USD"/>
    <n v="36.4"/>
    <n v="31.303999999999998"/>
    <n v="36.4"/>
    <n v="0"/>
    <n v="0"/>
    <n v="0"/>
    <s v="F1S USA"/>
    <s v="United States"/>
    <x v="17"/>
    <x v="0"/>
    <n v="0"/>
  </r>
  <r>
    <x v="1"/>
    <x v="1"/>
    <n v="780"/>
    <x v="24"/>
    <n v="28934"/>
    <s v="GOMEZ LEYVA LOURDES"/>
    <d v="2025-11-12T00:00:00"/>
    <d v="2025-11-18T00:00:00"/>
    <s v="VLO"/>
    <x v="2"/>
    <s v="USD"/>
    <n v="35"/>
    <n v="30.099999999999998"/>
    <n v="35"/>
    <n v="0"/>
    <n v="0"/>
    <n v="0"/>
    <s v="F1S USA"/>
    <s v="United States"/>
    <x v="17"/>
    <x v="0"/>
    <n v="0"/>
  </r>
  <r>
    <x v="1"/>
    <x v="1"/>
    <n v="780"/>
    <x v="24"/>
    <n v="28934"/>
    <s v="GOMEZ LEYVA LOURDES"/>
    <d v="2025-11-12T00:00:00"/>
    <d v="2025-11-18T00:00:00"/>
    <s v="VLO"/>
    <x v="2"/>
    <s v="USD"/>
    <n v="40"/>
    <n v="34.4"/>
    <n v="40"/>
    <n v="0"/>
    <n v="0"/>
    <n v="0"/>
    <s v="F1S USA"/>
    <s v="United States"/>
    <x v="17"/>
    <x v="0"/>
    <n v="0"/>
  </r>
  <r>
    <x v="1"/>
    <x v="1"/>
    <n v="780"/>
    <x v="24"/>
    <n v="28934"/>
    <s v="HANK RHON MARISELA"/>
    <d v="2025-11-12T00:00:00"/>
    <d v="2025-11-18T00:00:00"/>
    <s v="VLO"/>
    <x v="2"/>
    <s v="USD"/>
    <n v="36.4"/>
    <n v="31.303999999999998"/>
    <n v="36.4"/>
    <n v="0"/>
    <n v="0"/>
    <n v="0"/>
    <s v="F1S USA"/>
    <s v="United States"/>
    <x v="17"/>
    <x v="0"/>
    <n v="0"/>
  </r>
  <r>
    <x v="1"/>
    <x v="1"/>
    <n v="780"/>
    <x v="24"/>
    <n v="28934"/>
    <s v="HANK RHON MARISELA"/>
    <d v="2025-11-12T00:00:00"/>
    <d v="2025-11-18T00:00:00"/>
    <s v="VLO"/>
    <x v="2"/>
    <s v="USD"/>
    <n v="35"/>
    <n v="30.099999999999998"/>
    <n v="35"/>
    <n v="0"/>
    <n v="0"/>
    <n v="0"/>
    <s v="F1S USA"/>
    <s v="United States"/>
    <x v="17"/>
    <x v="0"/>
    <n v="0"/>
  </r>
  <r>
    <x v="1"/>
    <x v="1"/>
    <n v="780"/>
    <x v="24"/>
    <n v="28934"/>
    <s v="HANK RHON MARISELA"/>
    <d v="2025-11-12T00:00:00"/>
    <d v="2025-11-18T00:00:00"/>
    <s v="VLO"/>
    <x v="2"/>
    <s v="USD"/>
    <n v="40"/>
    <n v="34.4"/>
    <n v="40"/>
    <n v="0"/>
    <n v="0"/>
    <n v="0"/>
    <s v="F1S USA"/>
    <s v="United States"/>
    <x v="17"/>
    <x v="0"/>
    <n v="0"/>
  </r>
  <r>
    <x v="1"/>
    <x v="1"/>
    <n v="780"/>
    <x v="24"/>
    <n v="28934"/>
    <s v="VELASCO LINO MARIA DEL ROSARIO"/>
    <d v="2025-11-12T00:00:00"/>
    <d v="2025-11-18T00:00:00"/>
    <s v="VLO"/>
    <x v="2"/>
    <s v="USD"/>
    <n v="747.17"/>
    <n v="642.56619999999998"/>
    <n v="747.17"/>
    <n v="10.56"/>
    <n v="9.0815999999999999"/>
    <n v="10.56"/>
    <s v="F1S USA"/>
    <s v="United States"/>
    <x v="17"/>
    <x v="0"/>
    <n v="1.4133329764310667E-2"/>
  </r>
  <r>
    <x v="1"/>
    <x v="1"/>
    <n v="780"/>
    <x v="24"/>
    <n v="32832"/>
    <s v="Estancia Hotel"/>
    <d v="2025-11-12T00:00:00"/>
    <d v="2025-11-18T00:00:00"/>
    <s v="HTL"/>
    <x v="4"/>
    <s v="USD"/>
    <n v="5088.07"/>
    <n v="4375.7401999999993"/>
    <n v="5088.07"/>
    <n v="379.52"/>
    <n v="326.38720000000001"/>
    <n v="379.52"/>
    <s v="PARK SOUTH HOTEL - JDV BY HYATT"/>
    <s v="United States"/>
    <x v="17"/>
    <x v="0"/>
    <n v="7.459016876733221E-2"/>
  </r>
  <r>
    <x v="0"/>
    <x v="1"/>
    <n v="781"/>
    <x v="21"/>
    <n v="29251"/>
    <s v="estancia en toyko"/>
    <d v="2025-10-04T00:00:00"/>
    <d v="2025-10-09T00:00:00"/>
    <s v="HTL"/>
    <x v="4"/>
    <s v="USD"/>
    <n v="4700"/>
    <n v="4042"/>
    <n v="4700"/>
    <n v="346.86"/>
    <n v="298.2996"/>
    <n v="346.86"/>
    <s v="THE TOKYO EDITION TORANOMON"/>
    <s v="Japan"/>
    <x v="23"/>
    <x v="0"/>
    <n v="7.3800000000000004E-2"/>
  </r>
  <r>
    <x v="0"/>
    <x v="1"/>
    <n v="781"/>
    <x v="21"/>
    <n v="31978"/>
    <s v="estancia en kuala lumpur"/>
    <d v="2025-09-28T00:00:00"/>
    <d v="2025-10-04T00:00:00"/>
    <s v="HTL"/>
    <x v="4"/>
    <s v="USD"/>
    <n v="1770"/>
    <n v="1522.2"/>
    <n v="1770"/>
    <n v="177"/>
    <n v="152.22"/>
    <n v="177"/>
    <s v="TRADERS HOTEL, KUALA LUMPUR"/>
    <s v="Malaysia"/>
    <x v="23"/>
    <x v="0"/>
    <n v="0.1"/>
  </r>
  <r>
    <x v="0"/>
    <x v="1"/>
    <n v="781"/>
    <x v="21"/>
    <n v="31981"/>
    <s v="entancia en sigapore"/>
    <d v="2025-09-25T00:00:00"/>
    <d v="2025-09-28T00:00:00"/>
    <s v="HTL"/>
    <x v="4"/>
    <s v="USD"/>
    <n v="1954"/>
    <n v="1680.44"/>
    <n v="1954"/>
    <n v="125.71"/>
    <n v="108.11059999999999"/>
    <n v="125.71"/>
    <s v="FAIRMONT SINGAPORE"/>
    <s v="Singapore"/>
    <x v="26"/>
    <x v="0"/>
    <n v="6.4334698055271242E-2"/>
  </r>
  <r>
    <x v="1"/>
    <x v="1"/>
    <n v="782"/>
    <x v="37"/>
    <n v="0"/>
    <s v="fee por emisión de boleto"/>
    <d v="2025-12-28T00:00:00"/>
    <d v="2026-01-05T00:00:00"/>
    <s v="HPS"/>
    <x v="1"/>
    <s v="USD"/>
    <n v="70"/>
    <n v="60.199999999999996"/>
    <n v="70"/>
    <n v="70"/>
    <n v="60.199999999999996"/>
    <n v="70"/>
    <s v="FEES"/>
    <n v="0"/>
    <x v="31"/>
    <x v="0"/>
    <n v="1"/>
  </r>
  <r>
    <x v="1"/>
    <x v="1"/>
    <n v="782"/>
    <x v="37"/>
    <n v="28934"/>
    <s v="ARANDA BEZAURY JOSE ALBERTO"/>
    <d v="2026-01-01T00:00:00"/>
    <d v="2026-01-01T00:00:00"/>
    <s v="VLO"/>
    <x v="2"/>
    <s v="USD"/>
    <n v="572.79999999999995"/>
    <n v="492.60799999999995"/>
    <n v="572.79999999999995"/>
    <n v="0"/>
    <n v="0"/>
    <n v="0"/>
    <s v="F1S USA"/>
    <s v="United States"/>
    <x v="40"/>
    <x v="1"/>
    <n v="0"/>
  </r>
  <r>
    <x v="1"/>
    <x v="1"/>
    <n v="782"/>
    <x v="37"/>
    <n v="28934"/>
    <s v="CARAZA CAMPOS BARRENECHEA LORENZA"/>
    <d v="2026-01-01T00:00:00"/>
    <d v="2026-01-01T00:00:00"/>
    <s v="VLO"/>
    <x v="2"/>
    <s v="USD"/>
    <n v="572.79999999999995"/>
    <n v="492.60799999999995"/>
    <n v="572.79999999999995"/>
    <n v="0"/>
    <n v="0"/>
    <n v="0"/>
    <s v="F1S USA"/>
    <s v="United States"/>
    <x v="40"/>
    <x v="1"/>
    <n v="0"/>
  </r>
  <r>
    <x v="1"/>
    <x v="1"/>
    <n v="782"/>
    <x v="37"/>
    <n v="0"/>
    <s v="Fee de emisión"/>
    <d v="2026-01-01T00:00:00"/>
    <d v="2026-01-01T00:00:00"/>
    <s v="HPS"/>
    <x v="1"/>
    <s v="USD"/>
    <n v="140"/>
    <n v="120.39999999999999"/>
    <n v="140"/>
    <n v="140"/>
    <n v="120.39999999999999"/>
    <n v="140"/>
    <s v="FEES"/>
    <n v="0"/>
    <x v="40"/>
    <x v="1"/>
    <n v="1"/>
  </r>
  <r>
    <x v="1"/>
    <x v="1"/>
    <n v="782"/>
    <x v="37"/>
    <n v="28934"/>
    <s v="ARANDA CARAZA CAMPOS LORENZA"/>
    <d v="2026-01-01T00:00:00"/>
    <d v="2026-01-01T00:00:00"/>
    <s v="VLO"/>
    <x v="2"/>
    <s v="USD"/>
    <n v="279.60000000000002"/>
    <n v="240.45600000000002"/>
    <n v="279.60000000000002"/>
    <n v="0"/>
    <n v="0"/>
    <n v="0"/>
    <s v="F1S USA"/>
    <s v="United States"/>
    <x v="40"/>
    <x v="1"/>
    <n v="0"/>
  </r>
  <r>
    <x v="1"/>
    <x v="1"/>
    <n v="782"/>
    <x v="37"/>
    <n v="28934"/>
    <s v="VAN DE KOPPEL MARCO BELTRAN"/>
    <d v="2026-01-01T00:00:00"/>
    <d v="2026-01-01T00:00:00"/>
    <s v="VLO"/>
    <x v="2"/>
    <s v="USD"/>
    <n v="279.60000000000002"/>
    <n v="240.45600000000002"/>
    <n v="279.60000000000002"/>
    <n v="0"/>
    <n v="0"/>
    <n v="0"/>
    <s v="F1S USA"/>
    <s v="United States"/>
    <x v="40"/>
    <x v="1"/>
    <n v="0"/>
  </r>
  <r>
    <x v="1"/>
    <x v="1"/>
    <n v="782"/>
    <x v="37"/>
    <n v="28934"/>
    <s v="ARANDA CARAZA CAMPOS MARIA GUADALUPE"/>
    <d v="2026-01-01T00:00:00"/>
    <d v="2026-01-01T00:00:00"/>
    <s v="VLO"/>
    <x v="2"/>
    <s v="USD"/>
    <n v="279.60000000000002"/>
    <n v="240.45600000000002"/>
    <n v="279.60000000000002"/>
    <n v="0"/>
    <n v="0"/>
    <n v="0"/>
    <s v="F1S USA"/>
    <s v="United States"/>
    <x v="40"/>
    <x v="1"/>
    <n v="0"/>
  </r>
  <r>
    <x v="1"/>
    <x v="1"/>
    <n v="782"/>
    <x v="37"/>
    <n v="28934"/>
    <s v="ARANDA CARAZA CAMPOS LUCILA"/>
    <d v="2026-01-01T00:00:00"/>
    <d v="2026-01-01T00:00:00"/>
    <s v="VLO"/>
    <x v="2"/>
    <s v="USD"/>
    <n v="279.60000000000002"/>
    <n v="240.45600000000002"/>
    <n v="279.60000000000002"/>
    <n v="0"/>
    <n v="0"/>
    <n v="0"/>
    <s v="F1S USA"/>
    <s v="United States"/>
    <x v="40"/>
    <x v="1"/>
    <n v="0"/>
  </r>
  <r>
    <x v="1"/>
    <x v="1"/>
    <n v="782"/>
    <x v="37"/>
    <n v="0"/>
    <s v="Fee por emisión"/>
    <d v="2026-01-01T00:00:00"/>
    <d v="2026-01-01T00:00:00"/>
    <s v="HPS"/>
    <x v="1"/>
    <s v="USD"/>
    <n v="70"/>
    <n v="60.199999999999996"/>
    <n v="70"/>
    <n v="70"/>
    <n v="60.199999999999996"/>
    <n v="70"/>
    <s v="FEES"/>
    <n v="0"/>
    <x v="40"/>
    <x v="1"/>
    <n v="1"/>
  </r>
  <r>
    <x v="1"/>
    <x v="1"/>
    <n v="782"/>
    <x v="37"/>
    <n v="28934"/>
    <s v="CARAZA CAMPOS BARRENECHEA LORENZA"/>
    <d v="2026-01-05T00:00:00"/>
    <d v="2026-01-05T00:00:00"/>
    <s v="VLO"/>
    <x v="2"/>
    <s v="USD"/>
    <n v="707.5"/>
    <n v="608.45000000000005"/>
    <n v="707.5"/>
    <n v="0"/>
    <n v="0"/>
    <n v="0"/>
    <s v="F1S USA"/>
    <s v="United States"/>
    <x v="35"/>
    <x v="1"/>
    <n v="0"/>
  </r>
  <r>
    <x v="1"/>
    <x v="1"/>
    <n v="782"/>
    <x v="37"/>
    <n v="28934"/>
    <s v="ARANDA BEZAURY JOSE ALBERTO"/>
    <d v="2026-01-05T00:00:00"/>
    <d v="2026-01-05T00:00:00"/>
    <s v="VLO"/>
    <x v="2"/>
    <s v="USD"/>
    <n v="707.5"/>
    <n v="608.45000000000005"/>
    <n v="707.5"/>
    <n v="0"/>
    <n v="0"/>
    <n v="0"/>
    <s v="F1S USA"/>
    <s v="United States"/>
    <x v="35"/>
    <x v="1"/>
    <n v="0"/>
  </r>
  <r>
    <x v="1"/>
    <x v="1"/>
    <n v="782"/>
    <x v="37"/>
    <n v="0"/>
    <s v="Fee por emisión"/>
    <d v="2026-01-01T00:00:00"/>
    <d v="2026-01-05T00:00:00"/>
    <s v="HPS"/>
    <x v="1"/>
    <s v="USD"/>
    <n v="35"/>
    <n v="30.099999999999998"/>
    <n v="35"/>
    <n v="35"/>
    <n v="30.099999999999998"/>
    <n v="35"/>
    <s v="FEES"/>
    <n v="0"/>
    <x v="40"/>
    <x v="1"/>
    <n v="1"/>
  </r>
  <r>
    <x v="1"/>
    <x v="1"/>
    <n v="782"/>
    <x v="37"/>
    <n v="28934"/>
    <s v="ARANDA CARAZA CAMPOS LORENZA"/>
    <d v="2026-01-05T00:00:00"/>
    <d v="2026-01-05T00:00:00"/>
    <s v="VLO"/>
    <x v="2"/>
    <s v="USD"/>
    <n v="319.60000000000002"/>
    <n v="274.85599999999999"/>
    <n v="319.60000000000002"/>
    <n v="0"/>
    <n v="0"/>
    <n v="0"/>
    <s v="F1S USA"/>
    <s v="United States"/>
    <x v="35"/>
    <x v="1"/>
    <n v="0"/>
  </r>
  <r>
    <x v="1"/>
    <x v="1"/>
    <n v="782"/>
    <x v="37"/>
    <n v="23317"/>
    <s v="Renta de Departamento de Lujo"/>
    <d v="2025-12-28T00:00:00"/>
    <d v="2026-01-01T00:00:00"/>
    <s v="HTL"/>
    <x v="4"/>
    <s v="USD"/>
    <n v="6262.4"/>
    <n v="5385.6639999999998"/>
    <n v="6262.4"/>
    <n v="608"/>
    <n v="522.88"/>
    <n v="608"/>
    <s v="THE LUXURY TRAVEL BOOK"/>
    <s v="United Kingdom"/>
    <x v="31"/>
    <x v="0"/>
    <n v="9.7087378640776711E-2"/>
  </r>
  <r>
    <x v="1"/>
    <x v="1"/>
    <n v="782"/>
    <x v="37"/>
    <n v="33466"/>
    <s v="Tour a pie por Venecia"/>
    <d v="2025-12-28T00:00:00"/>
    <d v="2026-01-05T00:00:00"/>
    <s v="GUI"/>
    <x v="0"/>
    <s v="USD"/>
    <n v="484.2"/>
    <n v="416.41199999999998"/>
    <n v="484.2"/>
    <n v="0"/>
    <n v="0"/>
    <n v="0"/>
    <s v="IVANO VALENTINI"/>
    <s v="Italy"/>
    <x v="31"/>
    <x v="0"/>
    <n v="0"/>
  </r>
  <r>
    <x v="1"/>
    <x v="1"/>
    <n v="782"/>
    <x v="37"/>
    <n v="25780"/>
    <s v="Traslado VCE - St Regis Venice"/>
    <d v="2026-01-01T00:00:00"/>
    <d v="2026-01-01T00:00:00"/>
    <s v="TRF"/>
    <x v="5"/>
    <s v="USD"/>
    <n v="445"/>
    <n v="382.7"/>
    <n v="445"/>
    <n v="66.75"/>
    <n v="57.405000000000001"/>
    <n v="66.75"/>
    <s v="ROLZO"/>
    <s v="United Kingdom"/>
    <x v="40"/>
    <x v="1"/>
    <n v="0.15"/>
  </r>
  <r>
    <x v="1"/>
    <x v="1"/>
    <n v="782"/>
    <x v="37"/>
    <n v="30769"/>
    <s v="Hospedaje St. Regis Venice Deluxe Room 1"/>
    <d v="2026-01-01T00:00:00"/>
    <d v="2026-01-04T00:00:00"/>
    <s v="HTL"/>
    <x v="4"/>
    <s v="USD"/>
    <n v="3352.14"/>
    <n v="2882.8404"/>
    <n v="3352.14"/>
    <n v="331.21"/>
    <n v="284.84059999999999"/>
    <n v="331.21"/>
    <s v="THE ST. REGIS VENICE"/>
    <s v="Italy"/>
    <x v="40"/>
    <x v="1"/>
    <n v="9.8805539148126273E-2"/>
  </r>
  <r>
    <x v="1"/>
    <x v="1"/>
    <n v="782"/>
    <x v="37"/>
    <n v="30769"/>
    <s v="Hospedaje St. Regis Venice Deluxe Room 2"/>
    <d v="2026-01-01T00:00:00"/>
    <d v="2026-01-05T00:00:00"/>
    <s v="HTL"/>
    <x v="4"/>
    <s v="USD"/>
    <n v="3628.85"/>
    <n v="3120.8109999999997"/>
    <n v="3628.85"/>
    <n v="358.89"/>
    <n v="308.6454"/>
    <n v="358.89"/>
    <s v="THE ST. REGIS VENICE"/>
    <s v="Italy"/>
    <x v="40"/>
    <x v="1"/>
    <n v="9.8899100265924467E-2"/>
  </r>
  <r>
    <x v="1"/>
    <x v="1"/>
    <n v="782"/>
    <x v="37"/>
    <n v="30769"/>
    <s v="Hospedaje St. Regis Venice Astor Suite"/>
    <d v="2026-01-01T00:00:00"/>
    <d v="2026-01-05T00:00:00"/>
    <s v="HTL"/>
    <x v="4"/>
    <s v="USD"/>
    <n v="6176.87"/>
    <n v="5312.1081999999997"/>
    <n v="6176.87"/>
    <n v="612.69000000000005"/>
    <n v="526.91340000000002"/>
    <n v="612.69000000000005"/>
    <s v="THE ST. REGIS VENICE"/>
    <s v="Italy"/>
    <x v="40"/>
    <x v="1"/>
    <n v="9.9191014219175741E-2"/>
  </r>
  <r>
    <x v="1"/>
    <x v="1"/>
    <n v="782"/>
    <x v="37"/>
    <n v="29074"/>
    <s v="Hospedaje Maison Piramydes"/>
    <d v="2025-12-24T00:00:00"/>
    <d v="2026-01-28T00:00:00"/>
    <s v="HTL"/>
    <x v="4"/>
    <s v="USD"/>
    <n v="11710.78"/>
    <n v="10071.2708"/>
    <n v="11710.78"/>
    <n v="1166.92"/>
    <n v="1003.5512"/>
    <n v="1166.92"/>
    <s v="HIGHSTAY"/>
    <s v="France"/>
    <x v="1"/>
    <x v="0"/>
    <n v="9.9644942523042873E-2"/>
  </r>
  <r>
    <x v="1"/>
    <x v="1"/>
    <n v="782"/>
    <x v="37"/>
    <n v="28934"/>
    <s v="ARANDA CARAZA CAMPOS LORENZA"/>
    <d v="2026-01-05T00:00:00"/>
    <d v="2026-01-05T00:00:00"/>
    <s v="VLO"/>
    <x v="2"/>
    <s v="USD"/>
    <n v="24.4"/>
    <n v="20.983999999999998"/>
    <n v="24.4"/>
    <n v="0"/>
    <n v="0"/>
    <n v="0"/>
    <s v="F1S USA"/>
    <s v="United States"/>
    <x v="35"/>
    <x v="1"/>
    <n v="0"/>
  </r>
  <r>
    <x v="0"/>
    <x v="1"/>
    <n v="783"/>
    <x v="2"/>
    <n v="30923"/>
    <s v="Reserva 8 noches - Habitación Doble"/>
    <d v="2025-11-07T00:00:00"/>
    <d v="2025-11-15T00:00:00"/>
    <s v="HTL"/>
    <x v="4"/>
    <s v="GBP"/>
    <n v="3925"/>
    <n v="4513.75"/>
    <n v="5259.5"/>
    <n v="327.08"/>
    <n v="376.14199999999994"/>
    <n v="438.28719999999998"/>
    <s v="ROYAL GARDEN HOTEL"/>
    <s v="United Kingdom"/>
    <x v="34"/>
    <x v="0"/>
    <n v="8.3332484076433122E-2"/>
  </r>
  <r>
    <x v="0"/>
    <x v="1"/>
    <n v="784"/>
    <x v="4"/>
    <n v="28934"/>
    <s v="HENKEL ROJAS EDUARDO"/>
    <d v="2025-10-23T00:00:00"/>
    <d v="2025-10-26T00:00:00"/>
    <s v="VLO"/>
    <x v="2"/>
    <s v="EUR"/>
    <n v="645.87"/>
    <n v="645.87"/>
    <n v="749.20920000000001"/>
    <n v="0"/>
    <n v="0"/>
    <n v="0"/>
    <s v="F1S USA"/>
    <s v="United States"/>
    <x v="21"/>
    <x v="0"/>
    <n v="0"/>
  </r>
  <r>
    <x v="0"/>
    <x v="1"/>
    <n v="784"/>
    <x v="4"/>
    <n v="28934"/>
    <s v="HENKEL ROJAS EDUARDO"/>
    <d v="2025-10-23T00:00:00"/>
    <d v="2025-10-26T00:00:00"/>
    <s v="VLO"/>
    <x v="2"/>
    <s v="EUR"/>
    <n v="35.9"/>
    <n v="35.9"/>
    <n v="41.643999999999998"/>
    <n v="0"/>
    <n v="0"/>
    <n v="0"/>
    <s v="F1S USA"/>
    <s v="United States"/>
    <x v="21"/>
    <x v="0"/>
    <n v="0"/>
  </r>
  <r>
    <x v="0"/>
    <x v="1"/>
    <n v="784"/>
    <x v="4"/>
    <n v="28934"/>
    <s v="ROJAS GERARDO"/>
    <d v="2025-10-23T00:00:00"/>
    <d v="2025-10-26T00:00:00"/>
    <s v="VLO"/>
    <x v="2"/>
    <s v="EUR"/>
    <n v="695.92"/>
    <n v="695.92"/>
    <n v="807.26719999999989"/>
    <n v="0"/>
    <n v="0"/>
    <n v="0"/>
    <s v="F1S USA"/>
    <s v="United States"/>
    <x v="21"/>
    <x v="0"/>
    <n v="0"/>
  </r>
  <r>
    <x v="0"/>
    <x v="1"/>
    <n v="784"/>
    <x v="4"/>
    <n v="28934"/>
    <s v="ROJAS GERARDO"/>
    <d v="2025-10-23T00:00:00"/>
    <d v="2025-10-26T00:00:00"/>
    <s v="VLO"/>
    <x v="2"/>
    <s v="EUR"/>
    <n v="35.9"/>
    <n v="35.9"/>
    <n v="41.643999999999998"/>
    <n v="0"/>
    <n v="0"/>
    <n v="0"/>
    <s v="F1S USA"/>
    <s v="United States"/>
    <x v="21"/>
    <x v="0"/>
    <n v="0"/>
  </r>
  <r>
    <x v="0"/>
    <x v="1"/>
    <n v="784"/>
    <x v="4"/>
    <n v="0"/>
    <s v="Fee emision"/>
    <d v="2025-10-23T00:00:00"/>
    <d v="2025-10-26T00:00:00"/>
    <s v="HPS"/>
    <x v="1"/>
    <s v="EUR"/>
    <n v="70"/>
    <n v="70"/>
    <n v="81.199999999999989"/>
    <n v="70"/>
    <n v="70"/>
    <n v="81.199999999999989"/>
    <s v="FEES"/>
    <n v="0"/>
    <x v="21"/>
    <x v="0"/>
    <n v="1"/>
  </r>
  <r>
    <x v="1"/>
    <x v="1"/>
    <n v="785"/>
    <x v="37"/>
    <n v="23789"/>
    <s v="Hoteles y Traslados en Namibia"/>
    <d v="2025-10-17T00:00:00"/>
    <d v="2025-10-21T00:00:00"/>
    <s v="PKT"/>
    <x v="0"/>
    <s v="USD"/>
    <n v="17118"/>
    <n v="14721.48"/>
    <n v="17118"/>
    <n v="4559"/>
    <n v="3920.74"/>
    <n v="4559"/>
    <s v="TRIUMPH TRAVEL"/>
    <s v="South Africa"/>
    <x v="25"/>
    <x v="0"/>
    <n v="0.26632784203762122"/>
  </r>
  <r>
    <x v="1"/>
    <x v="1"/>
    <n v="785"/>
    <x v="37"/>
    <n v="0"/>
    <s v="Honorario por gastos DMC"/>
    <d v="2025-10-17T00:00:00"/>
    <d v="2025-10-21T00:00:00"/>
    <s v="HPS"/>
    <x v="1"/>
    <s v="USD"/>
    <n v="4612"/>
    <n v="3966.32"/>
    <n v="4612"/>
    <n v="4612"/>
    <n v="3966.32"/>
    <n v="4612"/>
    <s v="FEES"/>
    <n v="0"/>
    <x v="25"/>
    <x v="0"/>
    <n v="1"/>
  </r>
  <r>
    <x v="0"/>
    <x v="1"/>
    <n v="786"/>
    <x v="1"/>
    <n v="28934"/>
    <s v="FERNANDEZ SENDEROS SERAPION VICTOR"/>
    <d v="2025-11-21T00:00:00"/>
    <d v="2025-11-30T00:00:00"/>
    <s v="VLO"/>
    <x v="2"/>
    <s v="EUR"/>
    <n v="6889.64"/>
    <n v="6889.64"/>
    <n v="7991.9823999999999"/>
    <n v="0"/>
    <n v="0"/>
    <n v="0"/>
    <s v="F1S USA"/>
    <s v="United States"/>
    <x v="30"/>
    <x v="0"/>
    <n v="0"/>
  </r>
  <r>
    <x v="0"/>
    <x v="1"/>
    <n v="786"/>
    <x v="1"/>
    <n v="28934"/>
    <s v="FERNANDEZ GUILLEN ALEXA"/>
    <d v="2025-11-21T00:00:00"/>
    <d v="2025-11-30T00:00:00"/>
    <s v="VLO"/>
    <x v="2"/>
    <s v="EUR"/>
    <n v="7525.73"/>
    <n v="7525.73"/>
    <n v="8729.8467999999993"/>
    <n v="0"/>
    <n v="0"/>
    <n v="0"/>
    <s v="F1S USA"/>
    <s v="United States"/>
    <x v="30"/>
    <x v="0"/>
    <n v="0"/>
  </r>
  <r>
    <x v="0"/>
    <x v="1"/>
    <n v="786"/>
    <x v="1"/>
    <n v="28934"/>
    <s v="FERNANDEZ GUILLEN SERAPION"/>
    <d v="2025-11-26T00:00:00"/>
    <d v="2025-11-30T00:00:00"/>
    <s v="VLO"/>
    <x v="2"/>
    <s v="EUR"/>
    <n v="6693.44"/>
    <n v="6693.44"/>
    <n v="7764.3903999999993"/>
    <n v="1060.18"/>
    <n v="1060.18"/>
    <n v="1229.8088"/>
    <s v="F1S USA"/>
    <s v="United States"/>
    <x v="32"/>
    <x v="0"/>
    <n v="0.15839090213701776"/>
  </r>
  <r>
    <x v="0"/>
    <x v="1"/>
    <n v="786"/>
    <x v="1"/>
    <n v="28934"/>
    <s v="FERNANDEZ GUILLEN TOMAS"/>
    <d v="2025-11-21T00:00:00"/>
    <d v="2025-11-30T00:00:00"/>
    <s v="VLO"/>
    <x v="2"/>
    <s v="EUR"/>
    <n v="6730.68"/>
    <n v="6730.68"/>
    <n v="7807.5887999999995"/>
    <n v="648.20000000000005"/>
    <n v="648.20000000000005"/>
    <n v="751.91200000000003"/>
    <s v="F1S USA"/>
    <s v="United States"/>
    <x v="30"/>
    <x v="0"/>
    <n v="9.6305276732811557E-2"/>
  </r>
  <r>
    <x v="0"/>
    <x v="1"/>
    <n v="786"/>
    <x v="1"/>
    <n v="28934"/>
    <s v="GUILLEN NICOLE"/>
    <d v="2025-11-21T00:00:00"/>
    <d v="2025-11-30T00:00:00"/>
    <s v="VLO"/>
    <x v="2"/>
    <s v="EUR"/>
    <n v="6730.68"/>
    <n v="6730.68"/>
    <n v="7807.5887999999995"/>
    <n v="648.20000000000005"/>
    <n v="648.20000000000005"/>
    <n v="751.91200000000003"/>
    <s v="F1S USA"/>
    <s v="United States"/>
    <x v="30"/>
    <x v="0"/>
    <n v="9.6305276732811557E-2"/>
  </r>
  <r>
    <x v="0"/>
    <x v="1"/>
    <n v="786"/>
    <x v="1"/>
    <n v="0"/>
    <s v="Fee emisión aéreos"/>
    <d v="2025-11-21T00:00:00"/>
    <d v="2025-11-30T00:00:00"/>
    <s v="HPS"/>
    <x v="1"/>
    <s v="EUR"/>
    <n v="260"/>
    <n v="260"/>
    <n v="301.59999999999997"/>
    <n v="260"/>
    <n v="260"/>
    <n v="301.59999999999997"/>
    <s v="FEES"/>
    <n v="0"/>
    <x v="30"/>
    <x v="0"/>
    <n v="1"/>
  </r>
  <r>
    <x v="0"/>
    <x v="1"/>
    <n v="786"/>
    <x v="1"/>
    <n v="32362"/>
    <s v="Trenes Madrid - Granada/ Sevilla - Madrid 4 pax."/>
    <d v="2025-11-21T00:00:00"/>
    <d v="2025-11-27T00:00:00"/>
    <s v="TRN"/>
    <x v="5"/>
    <s v="EUR"/>
    <n v="657"/>
    <n v="657"/>
    <n v="762.11999999999989"/>
    <n v="0"/>
    <n v="0"/>
    <n v="0"/>
    <s v="RENFE Spain"/>
    <s v="Spain"/>
    <x v="30"/>
    <x v="0"/>
    <n v="0"/>
  </r>
  <r>
    <x v="0"/>
    <x v="1"/>
    <n v="786"/>
    <x v="1"/>
    <n v="26232"/>
    <s v="DMC España"/>
    <d v="2025-11-21T00:00:00"/>
    <d v="2025-11-27T00:00:00"/>
    <s v="PKT"/>
    <x v="0"/>
    <s v="EUR"/>
    <n v="5111.29"/>
    <n v="5111.29"/>
    <n v="5929.0963999999994"/>
    <n v="1022"/>
    <n v="1022"/>
    <n v="1185.52"/>
    <s v="Exclusive Spain/Tailor-Made Travel"/>
    <s v="Spain"/>
    <x v="30"/>
    <x v="0"/>
    <n v="0.19994952350580775"/>
  </r>
  <r>
    <x v="0"/>
    <x v="1"/>
    <n v="786"/>
    <x v="1"/>
    <n v="25363"/>
    <s v="22-23NOV -27-30NOV 3 habitaciones Premier"/>
    <d v="2025-11-21T00:00:00"/>
    <d v="2025-11-22T00:00:00"/>
    <s v="HTL"/>
    <x v="4"/>
    <s v="EUR"/>
    <n v="11607"/>
    <n v="11607"/>
    <n v="13464.119999999999"/>
    <n v="2323"/>
    <n v="2323"/>
    <n v="2694.68"/>
    <s v="ROSEWOOD VILLA MAGNA"/>
    <s v="Spain"/>
    <x v="30"/>
    <x v="0"/>
    <n v="0.20013784785043509"/>
  </r>
  <r>
    <x v="0"/>
    <x v="1"/>
    <n v="786"/>
    <x v="1"/>
    <n v="32407"/>
    <s v="23-25NOV -2 habitaciones Jr Suites Doble en Palacio de Patos Hospes"/>
    <d v="2025-11-21T00:00:00"/>
    <d v="2025-11-22T00:00:00"/>
    <s v="HTL"/>
    <x v="4"/>
    <s v="EUR"/>
    <n v="1965"/>
    <n v="1965"/>
    <n v="2279.3999999999996"/>
    <n v="327"/>
    <n v="327"/>
    <n v="379.32"/>
    <s v="Hospes Palacio de los Patos"/>
    <s v="Spain"/>
    <x v="30"/>
    <x v="0"/>
    <n v="0.16641221374045803"/>
  </r>
  <r>
    <x v="0"/>
    <x v="1"/>
    <n v="786"/>
    <x v="1"/>
    <n v="25269"/>
    <s v="25-27NOV -2 habitaciones Grand Deluxe Hotel Alfonso XIII"/>
    <d v="2025-11-21T00:00:00"/>
    <d v="2025-11-30T00:00:00"/>
    <s v="HTL"/>
    <x v="4"/>
    <s v="EUR"/>
    <n v="2362.8000000000002"/>
    <n v="2362.8000000000002"/>
    <n v="2740.848"/>
    <n v="201.24"/>
    <n v="201.24"/>
    <n v="233.4384"/>
    <s v="HOTEL ALFONSO XIII"/>
    <s v="Spain"/>
    <x v="30"/>
    <x v="0"/>
    <n v="8.5170137125444384E-2"/>
  </r>
  <r>
    <x v="0"/>
    <x v="1"/>
    <n v="786"/>
    <x v="1"/>
    <n v="28491"/>
    <s v="Seguro asistencia y cancelacion"/>
    <d v="2025-11-21T00:00:00"/>
    <d v="2025-11-30T00:00:00"/>
    <s v="SEG"/>
    <x v="3"/>
    <s v="EUR"/>
    <n v="438.25"/>
    <n v="438.25"/>
    <n v="508.36999999999995"/>
    <n v="0"/>
    <n v="0"/>
    <n v="0"/>
    <s v="AON"/>
    <s v="United Kingdom"/>
    <x v="30"/>
    <x v="0"/>
    <n v="0"/>
  </r>
  <r>
    <x v="0"/>
    <x v="1"/>
    <n v="786"/>
    <x v="1"/>
    <n v="0"/>
    <s v="SOBRECOMISION"/>
    <d v="2025-11-21T00:00:00"/>
    <d v="2025-11-30T00:00:00"/>
    <s v="HPS"/>
    <x v="1"/>
    <s v="EUR"/>
    <n v="1578"/>
    <n v="1578"/>
    <n v="1830.4799999999998"/>
    <n v="1578"/>
    <n v="1578"/>
    <n v="1830.4799999999998"/>
    <s v="FEES"/>
    <n v="0"/>
    <x v="30"/>
    <x v="0"/>
    <n v="1"/>
  </r>
  <r>
    <x v="0"/>
    <x v="1"/>
    <n v="786"/>
    <x v="1"/>
    <n v="28934"/>
    <s v="FERNANDEZ GUILLEN TOMAS"/>
    <d v="2025-11-21T00:00:00"/>
    <d v="2025-11-30T00:00:00"/>
    <s v="VLO"/>
    <x v="2"/>
    <s v="EUR"/>
    <n v="692.78"/>
    <n v="692.78"/>
    <n v="803.62479999999994"/>
    <n v="0"/>
    <n v="0"/>
    <n v="0"/>
    <s v="F1S USA"/>
    <s v="United States"/>
    <x v="30"/>
    <x v="0"/>
    <n v="0"/>
  </r>
  <r>
    <x v="1"/>
    <x v="1"/>
    <n v="787"/>
    <x v="27"/>
    <n v="31778"/>
    <s v="Oriunda Travel Designers"/>
    <d v="2025-11-03T00:00:00"/>
    <d v="2025-11-09T00:00:00"/>
    <s v="PKT"/>
    <x v="0"/>
    <s v="USD"/>
    <n v="9224.8799999999992"/>
    <n v="7933.3967999999995"/>
    <n v="9224.8799999999992"/>
    <n v="0"/>
    <n v="0"/>
    <n v="0"/>
    <s v="Oriunda Travel Designers"/>
    <s v="Argentina"/>
    <x v="34"/>
    <x v="0"/>
    <n v="0"/>
  </r>
  <r>
    <x v="1"/>
    <x v="1"/>
    <n v="788"/>
    <x v="34"/>
    <n v="32235"/>
    <s v="TOUR MEXICO"/>
    <d v="2025-11-15T00:00:00"/>
    <d v="2025-11-15T00:00:00"/>
    <s v="ATR"/>
    <x v="0"/>
    <s v="USD"/>
    <n v="1750"/>
    <n v="1505"/>
    <n v="1750"/>
    <n v="350"/>
    <n v="301"/>
    <n v="350"/>
    <s v="THE TRAVELING BEETLE"/>
    <s v="Mexico"/>
    <x v="17"/>
    <x v="0"/>
    <n v="0.2"/>
  </r>
  <r>
    <x v="0"/>
    <x v="1"/>
    <n v="789"/>
    <x v="2"/>
    <n v="28934"/>
    <s v="DIAZ GENARO"/>
    <d v="2026-04-23T00:00:00"/>
    <d v="2026-04-24T00:00:00"/>
    <s v="VLO"/>
    <x v="2"/>
    <s v="EUR"/>
    <n v="3410.74"/>
    <n v="3410.74"/>
    <n v="3956.4583999999995"/>
    <n v="0"/>
    <n v="0"/>
    <n v="0"/>
    <s v="F1S USA"/>
    <s v="United States"/>
    <x v="3"/>
    <x v="1"/>
    <n v="0"/>
  </r>
  <r>
    <x v="0"/>
    <x v="1"/>
    <n v="789"/>
    <x v="2"/>
    <n v="28934"/>
    <s v="LLAMAS MARIA ALEJANDRA"/>
    <d v="2026-04-23T00:00:00"/>
    <d v="2026-04-24T00:00:00"/>
    <s v="VLO"/>
    <x v="2"/>
    <s v="EUR"/>
    <n v="3410.74"/>
    <n v="3410.74"/>
    <n v="3956.4583999999995"/>
    <n v="0"/>
    <n v="0"/>
    <n v="0"/>
    <s v="F1S USA"/>
    <s v="United States"/>
    <x v="3"/>
    <x v="1"/>
    <n v="0"/>
  </r>
  <r>
    <x v="0"/>
    <x v="1"/>
    <n v="789"/>
    <x v="2"/>
    <n v="28934"/>
    <s v="DIAZ GENARO"/>
    <d v="2026-04-04T00:00:00"/>
    <d v="2026-04-04T00:00:00"/>
    <s v="VLO"/>
    <x v="2"/>
    <s v="EUR"/>
    <n v="577.53"/>
    <n v="577.53"/>
    <n v="669.93479999999988"/>
    <n v="0"/>
    <n v="0"/>
    <n v="0"/>
    <s v="F1S USA"/>
    <s v="United States"/>
    <x v="37"/>
    <x v="1"/>
    <n v="0"/>
  </r>
  <r>
    <x v="0"/>
    <x v="1"/>
    <n v="789"/>
    <x v="2"/>
    <n v="28934"/>
    <s v="LLAMAS MARIA ALEJANDRA"/>
    <d v="2026-04-04T00:00:00"/>
    <d v="2026-04-04T00:00:00"/>
    <s v="VLO"/>
    <x v="2"/>
    <s v="EUR"/>
    <n v="577.53"/>
    <n v="577.53"/>
    <n v="669.93479999999988"/>
    <n v="0"/>
    <n v="0"/>
    <n v="0"/>
    <s v="F1S USA"/>
    <s v="United States"/>
    <x v="37"/>
    <x v="1"/>
    <n v="0"/>
  </r>
  <r>
    <x v="0"/>
    <x v="1"/>
    <n v="789"/>
    <x v="2"/>
    <n v="28934"/>
    <s v="DIAZ GENARO"/>
    <d v="2026-05-16T00:00:00"/>
    <d v="2026-05-16T00:00:00"/>
    <s v="VLO"/>
    <x v="2"/>
    <s v="EUR"/>
    <n v="356.77"/>
    <n v="356.77"/>
    <n v="413.85319999999996"/>
    <n v="0"/>
    <n v="0"/>
    <n v="0"/>
    <s v="REEMBOLSOS"/>
    <s v="United States"/>
    <x v="6"/>
    <x v="1"/>
    <n v="0"/>
  </r>
  <r>
    <x v="0"/>
    <x v="1"/>
    <n v="789"/>
    <x v="2"/>
    <n v="28934"/>
    <s v="LLAMAS MARIA ALEJANDRA"/>
    <d v="2026-05-16T00:00:00"/>
    <d v="2026-05-16T00:00:00"/>
    <s v="VLO"/>
    <x v="2"/>
    <s v="EUR"/>
    <n v="356.77"/>
    <n v="356.77"/>
    <n v="413.85319999999996"/>
    <n v="0"/>
    <n v="0"/>
    <n v="0"/>
    <s v="REEMBOLSOS"/>
    <s v="United States"/>
    <x v="6"/>
    <x v="1"/>
    <n v="0"/>
  </r>
  <r>
    <x v="0"/>
    <x v="1"/>
    <n v="789"/>
    <x v="2"/>
    <n v="0"/>
    <s v="Fee emision"/>
    <d v="2026-04-23T00:00:00"/>
    <d v="2026-04-24T00:00:00"/>
    <s v="HPS"/>
    <x v="1"/>
    <s v="EUR"/>
    <n v="422"/>
    <n v="422"/>
    <n v="489.52"/>
    <n v="422"/>
    <n v="422"/>
    <n v="489.52"/>
    <s v="FEES"/>
    <n v="0"/>
    <x v="3"/>
    <x v="1"/>
    <n v="1"/>
  </r>
  <r>
    <x v="0"/>
    <x v="1"/>
    <n v="789"/>
    <x v="2"/>
    <n v="25263"/>
    <s v="Hospedajes en Antibes"/>
    <d v="2026-04-24T00:00:00"/>
    <d v="2026-04-28T00:00:00"/>
    <s v="HTL"/>
    <x v="4"/>
    <s v="EUR"/>
    <n v="7440"/>
    <n v="7440"/>
    <n v="8630.4"/>
    <n v="676.36"/>
    <n v="676.36"/>
    <n v="784.57759999999996"/>
    <s v="HOTEL DU CAP EDEN ROC"/>
    <s v="France"/>
    <x v="3"/>
    <x v="1"/>
    <n v="9.0908602150537629E-2"/>
  </r>
  <r>
    <x v="0"/>
    <x v="1"/>
    <n v="789"/>
    <x v="2"/>
    <n v="32365"/>
    <s v="Hospedaje en St. Tropez"/>
    <d v="2026-04-28T00:00:00"/>
    <d v="2026-05-02T00:00:00"/>
    <s v="HTL"/>
    <x v="4"/>
    <s v="EUR"/>
    <n v="5410"/>
    <n v="5410"/>
    <n v="6275.5999999999995"/>
    <n v="491.82"/>
    <n v="491.82"/>
    <n v="570.51119999999992"/>
    <s v="Château de la Messardière"/>
    <s v="France"/>
    <x v="4"/>
    <x v="1"/>
    <n v="9.090942698706099E-2"/>
  </r>
  <r>
    <x v="0"/>
    <x v="1"/>
    <n v="789"/>
    <x v="2"/>
    <n v="32366"/>
    <s v="Hospedaje Cassis"/>
    <d v="2026-05-02T00:00:00"/>
    <d v="2026-05-04T00:00:00"/>
    <s v="HTL"/>
    <x v="4"/>
    <s v="EUR"/>
    <n v="3050"/>
    <n v="3050"/>
    <n v="3537.9999999999995"/>
    <n v="305"/>
    <n v="305"/>
    <n v="353.79999999999995"/>
    <s v="HOTEL LES ROCHES BLANCHES"/>
    <s v="France"/>
    <x v="4"/>
    <x v="1"/>
    <n v="0.1"/>
  </r>
  <r>
    <x v="0"/>
    <x v="1"/>
    <n v="789"/>
    <x v="2"/>
    <n v="28494"/>
    <s v="Hospedaje Versailles"/>
    <d v="2026-05-04T00:00:00"/>
    <d v="2026-05-06T00:00:00"/>
    <s v="HTL"/>
    <x v="4"/>
    <s v="EUR"/>
    <n v="8919.6"/>
    <n v="8919.6"/>
    <n v="10346.735999999999"/>
    <n v="702"/>
    <n v="702"/>
    <n v="814.31999999999994"/>
    <s v="AIRELLES CHATEAU DE VERSAILLES, LE GRAND CONTROLE"/>
    <s v="France"/>
    <x v="52"/>
    <x v="1"/>
    <n v="7.8703080855643759E-2"/>
  </r>
  <r>
    <x v="0"/>
    <x v="1"/>
    <n v="789"/>
    <x v="2"/>
    <n v="32457"/>
    <s v="Hospedaje en Paris"/>
    <d v="2026-05-06T00:00:00"/>
    <d v="2026-05-11T00:00:00"/>
    <s v="HTL"/>
    <x v="4"/>
    <s v="EUR"/>
    <n v="12314.3"/>
    <n v="12314.3"/>
    <n v="14284.587999999998"/>
    <n v="1215.5"/>
    <n v="1215.5"/>
    <n v="1409.9799999999998"/>
    <s v="Four Seasons Hotel George V, Paris"/>
    <s v="France"/>
    <x v="52"/>
    <x v="1"/>
    <n v="9.8706382011157764E-2"/>
  </r>
  <r>
    <x v="0"/>
    <x v="1"/>
    <n v="789"/>
    <x v="2"/>
    <n v="25386"/>
    <s v="Hospedaje Connaught"/>
    <d v="2026-05-11T00:00:00"/>
    <d v="2026-05-16T00:00:00"/>
    <s v="HTL"/>
    <x v="4"/>
    <s v="EUR"/>
    <n v="7397"/>
    <n v="7397"/>
    <n v="8580.5199999999986"/>
    <n v="614"/>
    <n v="614"/>
    <n v="712.2399999999999"/>
    <s v="THE CONNAUGHT"/>
    <s v="United Kingdom"/>
    <x v="6"/>
    <x v="1"/>
    <n v="8.3006624307151555E-2"/>
  </r>
  <r>
    <x v="0"/>
    <x v="1"/>
    <n v="789"/>
    <x v="2"/>
    <n v="0"/>
    <s v="Extra Fee de Connaught"/>
    <d v="2026-05-11T00:00:00"/>
    <d v="2026-05-16T00:00:00"/>
    <s v="HPS"/>
    <x v="1"/>
    <s v="EUR"/>
    <n v="666"/>
    <n v="666"/>
    <n v="772.56"/>
    <n v="666"/>
    <n v="666"/>
    <n v="772.56"/>
    <s v="FEES"/>
    <n v="0"/>
    <x v="6"/>
    <x v="1"/>
    <n v="1"/>
  </r>
  <r>
    <x v="0"/>
    <x v="1"/>
    <n v="789"/>
    <x v="2"/>
    <n v="24017"/>
    <s v="Billete Paris - Londres"/>
    <d v="2026-05-11T00:00:00"/>
    <d v="2026-05-11T00:00:00"/>
    <s v="TRN"/>
    <x v="5"/>
    <s v="EUR"/>
    <n v="750"/>
    <n v="750"/>
    <n v="869.99999999999989"/>
    <n v="0"/>
    <n v="0"/>
    <n v="0"/>
    <s v="Eurostar"/>
    <s v="United Kingdom"/>
    <x v="6"/>
    <x v="1"/>
    <n v="0"/>
  </r>
  <r>
    <x v="0"/>
    <x v="1"/>
    <n v="789"/>
    <x v="2"/>
    <n v="0"/>
    <s v="Fee emision tren"/>
    <d v="2026-05-11T00:00:00"/>
    <d v="2026-05-11T00:00:00"/>
    <s v="HPS"/>
    <x v="1"/>
    <s v="EUR"/>
    <n v="60"/>
    <n v="60"/>
    <n v="69.599999999999994"/>
    <n v="60"/>
    <n v="60"/>
    <n v="69.599999999999994"/>
    <s v="FEES"/>
    <n v="0"/>
    <x v="6"/>
    <x v="1"/>
    <n v="1"/>
  </r>
  <r>
    <x v="0"/>
    <x v="1"/>
    <n v="789"/>
    <x v="2"/>
    <n v="28420"/>
    <s v="Alquiler auto Antibes - Marsella | 25/04 al 04/05"/>
    <d v="2026-04-25T00:00:00"/>
    <d v="2026-05-04T00:00:00"/>
    <s v="AUT"/>
    <x v="5"/>
    <s v="EUR"/>
    <n v="1383.89"/>
    <n v="1383.89"/>
    <n v="1605.3124"/>
    <n v="138.38999999999999"/>
    <n v="138.38999999999999"/>
    <n v="160.53239999999997"/>
    <s v="SIXT MÉXICO"/>
    <s v="Mexico"/>
    <x v="3"/>
    <x v="1"/>
    <n v="0.10000072260078473"/>
  </r>
  <r>
    <x v="0"/>
    <x v="1"/>
    <n v="789"/>
    <x v="2"/>
    <n v="25857"/>
    <s v="Reembolso de boleto de avión + alquiler auto | Cobro duplicado"/>
    <d v="2026-04-04T00:00:00"/>
    <d v="2026-05-16T00:00:00"/>
    <s v="OTR"/>
    <x v="3"/>
    <s v="EUR"/>
    <n v="9569.1"/>
    <n v="9569.1"/>
    <n v="11100.155999999999"/>
    <n v="0"/>
    <n v="0"/>
    <n v="0"/>
    <s v="GANNET"/>
    <s v="United States"/>
    <x v="37"/>
    <x v="1"/>
    <n v="0"/>
  </r>
  <r>
    <x v="0"/>
    <x v="1"/>
    <n v="789"/>
    <x v="2"/>
    <n v="28934"/>
    <s v="Reembolso billete Air France 0577339523587"/>
    <d v="2026-04-04T00:00:00"/>
    <d v="2026-05-16T00:00:00"/>
    <s v="OTR"/>
    <x v="3"/>
    <s v="EUR"/>
    <n v="-3403"/>
    <n v="-3403"/>
    <n v="-3947.4799999999996"/>
    <n v="0"/>
    <n v="0"/>
    <n v="0"/>
    <s v="F1S USA"/>
    <s v="United States"/>
    <x v="37"/>
    <x v="1"/>
    <n v="0"/>
  </r>
  <r>
    <x v="0"/>
    <x v="1"/>
    <n v="789"/>
    <x v="2"/>
    <n v="28934"/>
    <s v="LLAMAS MARIA ALEJANDRA"/>
    <d v="2026-04-24T00:00:00"/>
    <d v="2026-04-24T00:00:00"/>
    <s v="VLO"/>
    <x v="2"/>
    <s v="EUR"/>
    <n v="348.81"/>
    <n v="348.81"/>
    <n v="404.61959999999999"/>
    <n v="0"/>
    <n v="0"/>
    <n v="0"/>
    <s v="F1S USA"/>
    <s v="United States"/>
    <x v="3"/>
    <x v="1"/>
    <n v="0"/>
  </r>
  <r>
    <x v="1"/>
    <x v="1"/>
    <n v="790"/>
    <x v="16"/>
    <n v="27301"/>
    <s v="MEX/CDG/MEX - Daniella Kosberg"/>
    <d v="2025-12-22T00:00:00"/>
    <d v="2025-12-31T00:00:00"/>
    <s v="VLO"/>
    <x v="2"/>
    <s v="USD"/>
    <n v="2470.0500000000002"/>
    <n v="2124.2429999999999"/>
    <n v="2470.0500000000002"/>
    <n v="0"/>
    <n v="0"/>
    <n v="0"/>
    <s v="TURISMO EX MAR, S.A. DE C.V."/>
    <s v="Mexico"/>
    <x v="1"/>
    <x v="0"/>
    <n v="0"/>
  </r>
  <r>
    <x v="1"/>
    <x v="1"/>
    <n v="790"/>
    <x v="16"/>
    <n v="27301"/>
    <s v="MEX/CDG/MEX - Mónica Berger"/>
    <d v="2025-12-22T00:00:00"/>
    <d v="2025-12-31T00:00:00"/>
    <s v="VLO"/>
    <x v="2"/>
    <s v="USD"/>
    <n v="2470.0500000000002"/>
    <n v="2124.2429999999999"/>
    <n v="2470.0500000000002"/>
    <n v="0"/>
    <n v="0"/>
    <n v="0"/>
    <s v="TURISMO EX MAR, S.A. DE C.V."/>
    <s v="Mexico"/>
    <x v="1"/>
    <x v="0"/>
    <n v="0"/>
  </r>
  <r>
    <x v="1"/>
    <x v="1"/>
    <n v="790"/>
    <x v="16"/>
    <n v="29471"/>
    <s v="Hospedaje"/>
    <d v="2025-12-27T00:00:00"/>
    <d v="2025-12-31T00:00:00"/>
    <s v="HTL"/>
    <x v="4"/>
    <s v="USD"/>
    <n v="6142.37"/>
    <n v="5282.4381999999996"/>
    <n v="6142.37"/>
    <n v="0"/>
    <n v="0"/>
    <n v="0"/>
    <s v="J.K. PLACE PARIS"/>
    <s v="France"/>
    <x v="1"/>
    <x v="0"/>
    <n v="0"/>
  </r>
  <r>
    <x v="1"/>
    <x v="1"/>
    <n v="790"/>
    <x v="16"/>
    <n v="27704"/>
    <s v="Servicios de traslado"/>
    <d v="2025-12-22T00:00:00"/>
    <d v="2025-12-31T00:00:00"/>
    <s v="TRF"/>
    <x v="5"/>
    <s v="USD"/>
    <n v="734.54"/>
    <n v="631.70439999999996"/>
    <n v="734.54"/>
    <n v="0"/>
    <n v="0"/>
    <n v="0"/>
    <s v="Blacklane"/>
    <s v="Germany"/>
    <x v="1"/>
    <x v="0"/>
    <n v="0"/>
  </r>
  <r>
    <x v="1"/>
    <x v="1"/>
    <n v="790"/>
    <x v="16"/>
    <n v="27704"/>
    <s v="Traslados"/>
    <d v="2025-12-22T00:00:00"/>
    <d v="2025-12-31T00:00:00"/>
    <s v="TRF"/>
    <x v="5"/>
    <s v="USD"/>
    <n v="849.56"/>
    <n v="730.62159999999994"/>
    <n v="849.56"/>
    <n v="0"/>
    <n v="0"/>
    <n v="0"/>
    <s v="Blacklane"/>
    <s v="Germany"/>
    <x v="1"/>
    <x v="0"/>
    <n v="0"/>
  </r>
  <r>
    <x v="1"/>
    <x v="1"/>
    <n v="790"/>
    <x v="16"/>
    <n v="33890"/>
    <s v="Paquete de Tours"/>
    <d v="2025-12-26T00:00:00"/>
    <d v="2025-12-26T00:00:00"/>
    <s v="ATR"/>
    <x v="0"/>
    <s v="USD"/>
    <n v="1165.02"/>
    <n v="1001.9172"/>
    <n v="1165.02"/>
    <n v="0"/>
    <n v="0"/>
    <n v="0"/>
    <s v="Label West"/>
    <s v="France"/>
    <x v="1"/>
    <x v="0"/>
    <n v="0"/>
  </r>
  <r>
    <x v="1"/>
    <x v="1"/>
    <n v="790"/>
    <x v="16"/>
    <n v="33917"/>
    <s v="Hospedaje Francia"/>
    <d v="2025-12-24T00:00:00"/>
    <d v="2025-12-26T00:00:00"/>
    <s v="HTL"/>
    <x v="4"/>
    <s v="USD"/>
    <n v="1815.71"/>
    <n v="1561.5106000000001"/>
    <n v="1815.71"/>
    <n v="0"/>
    <n v="0"/>
    <n v="0"/>
    <s v="Les Sources De Cheverny"/>
    <s v="France"/>
    <x v="1"/>
    <x v="0"/>
    <n v="0"/>
  </r>
  <r>
    <x v="1"/>
    <x v="1"/>
    <n v="790"/>
    <x v="16"/>
    <n v="0"/>
    <s v="Sobrecomisión"/>
    <d v="2025-12-22T00:00:00"/>
    <d v="2025-12-31T00:00:00"/>
    <s v="HPS"/>
    <x v="1"/>
    <s v="USD"/>
    <n v="729.01"/>
    <n v="626.94859999999994"/>
    <n v="729.01"/>
    <n v="729.01"/>
    <n v="626.94859999999994"/>
    <n v="729.01"/>
    <s v="FEES"/>
    <n v="0"/>
    <x v="1"/>
    <x v="0"/>
    <n v="1"/>
  </r>
  <r>
    <x v="1"/>
    <x v="1"/>
    <n v="791"/>
    <x v="23"/>
    <n v="28934"/>
    <s v="BRACHET PASCALE"/>
    <d v="2025-10-27T00:00:00"/>
    <d v="2025-11-01T00:00:00"/>
    <s v="VLO"/>
    <x v="2"/>
    <s v="EUR"/>
    <n v="318.39999999999998"/>
    <n v="318.39999999999998"/>
    <n v="369.34399999999994"/>
    <n v="0"/>
    <n v="0"/>
    <n v="0"/>
    <s v="F1S USA"/>
    <s v="United States"/>
    <x v="22"/>
    <x v="0"/>
    <n v="0"/>
  </r>
  <r>
    <x v="1"/>
    <x v="1"/>
    <n v="791"/>
    <x v="23"/>
    <n v="28934"/>
    <s v="TELLAECHE BRACHET AXELLE"/>
    <d v="2025-10-27T00:00:00"/>
    <d v="2025-11-01T00:00:00"/>
    <s v="VLO"/>
    <x v="2"/>
    <s v="EUR"/>
    <n v="318.39999999999998"/>
    <n v="318.39999999999998"/>
    <n v="369.34399999999994"/>
    <n v="0"/>
    <n v="0"/>
    <n v="0"/>
    <s v="F1S USA"/>
    <s v="United States"/>
    <x v="22"/>
    <x v="0"/>
    <n v="0"/>
  </r>
  <r>
    <x v="1"/>
    <x v="1"/>
    <n v="791"/>
    <x v="23"/>
    <n v="28934"/>
    <s v="BRACHET PASCALE"/>
    <d v="2025-10-27T00:00:00"/>
    <d v="2025-11-01T00:00:00"/>
    <s v="VLO"/>
    <x v="2"/>
    <s v="EUR"/>
    <n v="27.46"/>
    <n v="27.46"/>
    <n v="31.8536"/>
    <n v="0"/>
    <n v="0"/>
    <n v="0"/>
    <s v="F1S USA"/>
    <s v="United States"/>
    <x v="22"/>
    <x v="0"/>
    <n v="0"/>
  </r>
  <r>
    <x v="1"/>
    <x v="1"/>
    <n v="791"/>
    <x v="23"/>
    <n v="28934"/>
    <s v="TELLAECHE BRACHET AXELLE"/>
    <d v="2025-10-27T00:00:00"/>
    <d v="2025-11-01T00:00:00"/>
    <s v="VLO"/>
    <x v="2"/>
    <s v="EUR"/>
    <n v="27.46"/>
    <n v="27.46"/>
    <n v="31.8536"/>
    <n v="0"/>
    <n v="0"/>
    <n v="0"/>
    <s v="F1S USA"/>
    <s v="United States"/>
    <x v="22"/>
    <x v="0"/>
    <n v="0"/>
  </r>
  <r>
    <x v="1"/>
    <x v="1"/>
    <n v="791"/>
    <x v="23"/>
    <n v="0"/>
    <s v="fee de emision"/>
    <d v="2025-10-27T00:00:00"/>
    <d v="2025-11-01T00:00:00"/>
    <s v="HPS"/>
    <x v="1"/>
    <s v="EUR"/>
    <n v="60"/>
    <n v="60"/>
    <n v="69.599999999999994"/>
    <n v="60"/>
    <n v="60"/>
    <n v="69.599999999999994"/>
    <s v="FEES"/>
    <n v="0"/>
    <x v="22"/>
    <x v="0"/>
    <n v="1"/>
  </r>
  <r>
    <x v="1"/>
    <x v="1"/>
    <n v="791"/>
    <x v="23"/>
    <n v="28749"/>
    <s v="Sao Lourenco Do Barrocal 27-28 Oct"/>
    <d v="2025-10-27T00:00:00"/>
    <d v="2025-10-28T00:00:00"/>
    <s v="HTL"/>
    <x v="4"/>
    <s v="EUR"/>
    <n v="720"/>
    <n v="720"/>
    <n v="835.19999999999993"/>
    <n v="64.45"/>
    <n v="64.45"/>
    <n v="74.762"/>
    <s v="SAO LOURENCO DO BARROCAL"/>
    <s v="Portugal"/>
    <x v="22"/>
    <x v="0"/>
    <n v="8.9513888888888893E-2"/>
  </r>
  <r>
    <x v="1"/>
    <x v="1"/>
    <n v="791"/>
    <x v="23"/>
    <n v="32160"/>
    <s v="LX Boutique Lisboa - 28-30 Oct"/>
    <d v="2025-10-28T00:00:00"/>
    <d v="2025-10-30T00:00:00"/>
    <s v="HTL"/>
    <x v="4"/>
    <s v="EUR"/>
    <n v="571"/>
    <n v="571"/>
    <n v="662.3599999999999"/>
    <n v="57.1"/>
    <n v="57.1"/>
    <n v="66.23599999999999"/>
    <s v="LX BOUTIQUE HOTEL"/>
    <s v="Portugal"/>
    <x v="22"/>
    <x v="0"/>
    <n v="0.1"/>
  </r>
  <r>
    <x v="1"/>
    <x v="1"/>
    <n v="792"/>
    <x v="37"/>
    <n v="27079"/>
    <s v="Hospedaje Hotel Claridges"/>
    <d v="2025-10-22T00:00:00"/>
    <d v="2025-10-23T00:00:00"/>
    <s v="HTL"/>
    <x v="4"/>
    <s v="GBP"/>
    <n v="930"/>
    <n v="1069.5"/>
    <n v="1246.2"/>
    <n v="72.849999999999994"/>
    <n v="83.777499999999989"/>
    <n v="97.619"/>
    <s v="CLARIDGE S HOTEL"/>
    <s v="United Kingdom"/>
    <x v="21"/>
    <x v="0"/>
    <n v="7.8333333333333324E-2"/>
  </r>
  <r>
    <x v="1"/>
    <x v="1"/>
    <n v="793"/>
    <x v="39"/>
    <n v="32225"/>
    <s v="Hospedaje Casa Angelina"/>
    <d v="2026-04-28T00:00:00"/>
    <d v="2026-04-30T00:00:00"/>
    <s v="HTL"/>
    <x v="4"/>
    <s v="EUR"/>
    <n v="1474"/>
    <n v="1474"/>
    <n v="1709.84"/>
    <n v="0"/>
    <n v="0"/>
    <n v="0"/>
    <s v="CASA ANGELINA HOTEL"/>
    <s v="Italy"/>
    <x v="4"/>
    <x v="1"/>
    <n v="0"/>
  </r>
  <r>
    <x v="1"/>
    <x v="1"/>
    <n v="793"/>
    <x v="39"/>
    <n v="29689"/>
    <s v="Hospedaje Hotel La Palma"/>
    <d v="2026-05-02T00:00:00"/>
    <d v="2026-05-05T00:00:00"/>
    <s v="HTL"/>
    <x v="4"/>
    <s v="EUR"/>
    <n v="3000"/>
    <n v="3000"/>
    <n v="3479.9999999999995"/>
    <n v="0"/>
    <n v="0"/>
    <n v="0"/>
    <s v="HOTEL LA PALMA"/>
    <s v="Italy"/>
    <x v="4"/>
    <x v="1"/>
    <n v="0"/>
  </r>
  <r>
    <x v="1"/>
    <x v="1"/>
    <n v="794"/>
    <x v="25"/>
    <n v="28934"/>
    <s v="SOBRINO GULIAS SARA"/>
    <d v="2026-01-05T00:00:00"/>
    <d v="2026-01-11T00:00:00"/>
    <s v="VLO"/>
    <x v="2"/>
    <s v="USD"/>
    <n v="789.28"/>
    <n v="678.7808"/>
    <n v="789.28"/>
    <n v="0"/>
    <n v="0"/>
    <n v="0"/>
    <s v="F1S USA"/>
    <s v="United States"/>
    <x v="35"/>
    <x v="1"/>
    <n v="0"/>
  </r>
  <r>
    <x v="1"/>
    <x v="1"/>
    <n v="794"/>
    <x v="25"/>
    <n v="28934"/>
    <s v="SOBRINO GULIAS SARA"/>
    <d v="2026-01-05T00:00:00"/>
    <d v="2026-01-11T00:00:00"/>
    <s v="VLO"/>
    <x v="2"/>
    <s v="USD"/>
    <n v="1982.43"/>
    <n v="1704.8897999999999"/>
    <n v="1982.43"/>
    <n v="163.84"/>
    <n v="140.9024"/>
    <n v="163.84"/>
    <s v="F1S USA"/>
    <s v="United States"/>
    <x v="35"/>
    <x v="1"/>
    <n v="8.2646045509803617E-2"/>
  </r>
  <r>
    <x v="1"/>
    <x v="1"/>
    <n v="794"/>
    <x v="25"/>
    <n v="28934"/>
    <s v="SOBRINO GULIAS EMILIO"/>
    <d v="2026-01-05T00:00:00"/>
    <d v="2026-01-11T00:00:00"/>
    <s v="VLO"/>
    <x v="2"/>
    <s v="USD"/>
    <n v="789.28"/>
    <n v="678.7808"/>
    <n v="789.28"/>
    <n v="0"/>
    <n v="0"/>
    <n v="0"/>
    <s v="F1S USA"/>
    <s v="United States"/>
    <x v="35"/>
    <x v="1"/>
    <n v="0"/>
  </r>
  <r>
    <x v="1"/>
    <x v="1"/>
    <n v="794"/>
    <x v="25"/>
    <n v="28934"/>
    <s v="SOBRINO GULIAS EMILIO"/>
    <d v="2026-01-05T00:00:00"/>
    <d v="2026-01-11T00:00:00"/>
    <s v="VLO"/>
    <x v="2"/>
    <s v="USD"/>
    <n v="2152.4299999999998"/>
    <n v="1851.0897999999997"/>
    <n v="2152.4299999999998"/>
    <n v="155.04"/>
    <n v="133.33439999999999"/>
    <n v="155.04"/>
    <s v="F1S USA"/>
    <s v="United States"/>
    <x v="35"/>
    <x v="1"/>
    <n v="7.2030217010541575E-2"/>
  </r>
  <r>
    <x v="1"/>
    <x v="1"/>
    <n v="794"/>
    <x v="25"/>
    <n v="28934"/>
    <s v="SOBRINO LOPEZ OSCAR"/>
    <d v="2026-01-06T00:00:00"/>
    <d v="2026-01-11T00:00:00"/>
    <s v="VLO"/>
    <x v="2"/>
    <s v="USD"/>
    <n v="322"/>
    <n v="276.92"/>
    <n v="322"/>
    <n v="0"/>
    <n v="0"/>
    <n v="0"/>
    <s v="F1S USA"/>
    <s v="United States"/>
    <x v="35"/>
    <x v="1"/>
    <n v="0"/>
  </r>
  <r>
    <x v="1"/>
    <x v="1"/>
    <n v="794"/>
    <x v="25"/>
    <n v="28934"/>
    <s v="GULIAS GONZALEZ MARIA ELENA"/>
    <d v="2026-01-06T00:00:00"/>
    <d v="2026-01-11T00:00:00"/>
    <s v="VLO"/>
    <x v="2"/>
    <s v="USD"/>
    <n v="322"/>
    <n v="276.92"/>
    <n v="322"/>
    <n v="0"/>
    <n v="0"/>
    <n v="0"/>
    <s v="F1S USA"/>
    <s v="United States"/>
    <x v="35"/>
    <x v="1"/>
    <n v="0"/>
  </r>
  <r>
    <x v="1"/>
    <x v="1"/>
    <n v="794"/>
    <x v="25"/>
    <n v="27945"/>
    <s v="2 Hours Private Tour of London in a restored classic Mini Cooper"/>
    <d v="2026-01-05T00:00:00"/>
    <d v="2026-01-11T00:00:00"/>
    <s v="PKT"/>
    <x v="0"/>
    <s v="USD"/>
    <n v="1073.44"/>
    <n v="923.15840000000003"/>
    <n v="1073.44"/>
    <n v="231.3"/>
    <n v="198.91800000000001"/>
    <n v="231.3"/>
    <s v="SMALLCAR BIGCITY"/>
    <s v="United Kingdom"/>
    <x v="35"/>
    <x v="1"/>
    <n v="0.21547548069757042"/>
  </r>
  <r>
    <x v="1"/>
    <x v="1"/>
    <n v="794"/>
    <x v="25"/>
    <n v="29607"/>
    <s v="Tickets The Devil Wears Prada"/>
    <d v="2026-01-09T00:00:00"/>
    <d v="2026-01-09T00:00:00"/>
    <s v="BOL"/>
    <x v="3"/>
    <s v="USD"/>
    <n v="1340.55"/>
    <n v="1152.873"/>
    <n v="1340.55"/>
    <n v="206.7"/>
    <n v="177.762"/>
    <n v="206.7"/>
    <s v="Headout"/>
    <s v="United States"/>
    <x v="35"/>
    <x v="1"/>
    <n v="0.1541904442206557"/>
  </r>
  <r>
    <x v="1"/>
    <x v="1"/>
    <n v="794"/>
    <x v="25"/>
    <n v="33349"/>
    <s v="Alojamiento Familia Sobrino"/>
    <d v="2026-01-05T00:00:00"/>
    <d v="2026-01-11T00:00:00"/>
    <s v="HTL"/>
    <x v="4"/>
    <s v="USD"/>
    <n v="6897.97"/>
    <n v="5932.2542000000003"/>
    <n v="6897.97"/>
    <n v="507.46"/>
    <n v="436.41559999999998"/>
    <n v="507.46"/>
    <s v="1 HOTEL MAYFAIR"/>
    <s v="United Kingdom"/>
    <x v="35"/>
    <x v="1"/>
    <n v="7.3566571034666711E-2"/>
  </r>
  <r>
    <x v="1"/>
    <x v="1"/>
    <n v="794"/>
    <x v="25"/>
    <n v="0"/>
    <s v="Fee por reservar restaurantes"/>
    <d v="2026-01-05T00:00:00"/>
    <d v="2026-01-11T00:00:00"/>
    <s v="HPS"/>
    <x v="1"/>
    <s v="USD"/>
    <n v="961.03"/>
    <n v="826.48579999999993"/>
    <n v="961.03"/>
    <n v="961.03"/>
    <n v="826.48579999999993"/>
    <n v="961.03"/>
    <s v="FEES"/>
    <n v="0"/>
    <x v="35"/>
    <x v="1"/>
    <n v="1"/>
  </r>
  <r>
    <x v="1"/>
    <x v="1"/>
    <n v="794"/>
    <x v="25"/>
    <n v="23966"/>
    <s v="Compra de asientos"/>
    <d v="2026-01-05T00:00:00"/>
    <d v="2026-01-11T00:00:00"/>
    <s v="ABC"/>
    <x v="2"/>
    <s v="USD"/>
    <n v="491"/>
    <n v="422.26"/>
    <n v="491"/>
    <n v="0"/>
    <n v="0"/>
    <n v="0"/>
    <s v="British Airways"/>
    <s v="United Kingdom"/>
    <x v="35"/>
    <x v="1"/>
    <n v="0"/>
  </r>
  <r>
    <x v="1"/>
    <x v="1"/>
    <n v="794"/>
    <x v="25"/>
    <n v="25694"/>
    <s v="Compra de asientos Copa Airlines"/>
    <d v="2026-01-05T00:00:00"/>
    <d v="2026-01-11T00:00:00"/>
    <s v="ABC"/>
    <x v="2"/>
    <s v="USD"/>
    <n v="77.900000000000006"/>
    <n v="66.994"/>
    <n v="77.900000000000006"/>
    <n v="0"/>
    <n v="0"/>
    <n v="0"/>
    <s v="Copa Airlines"/>
    <s v="Panama"/>
    <x v="35"/>
    <x v="1"/>
    <n v="0"/>
  </r>
  <r>
    <x v="1"/>
    <x v="1"/>
    <n v="795"/>
    <x v="20"/>
    <n v="32276"/>
    <s v="RESERVA HOTEL RITZ CARLTON FT LAUDERDALE"/>
    <d v="2025-10-28T00:00:00"/>
    <d v="2025-10-31T00:00:00"/>
    <s v="HTL"/>
    <x v="4"/>
    <s v="USD"/>
    <n v="5990.13"/>
    <n v="5151.5118000000002"/>
    <n v="5990.13"/>
    <n v="0"/>
    <n v="0"/>
    <n v="0"/>
    <s v="THE RITZ CARLTON, FORT LAUDERDALE"/>
    <s v="United States"/>
    <x v="22"/>
    <x v="0"/>
    <n v="0"/>
  </r>
  <r>
    <x v="1"/>
    <x v="1"/>
    <n v="795"/>
    <x v="20"/>
    <n v="32276"/>
    <s v="HOSPEDAJE HT RITZ CARLTON FT LAUDERDALE"/>
    <d v="2025-10-28T00:00:00"/>
    <d v="2025-10-31T00:00:00"/>
    <s v="HTL"/>
    <x v="4"/>
    <s v="USD"/>
    <n v="5990.13"/>
    <n v="5151.5118000000002"/>
    <n v="5990.13"/>
    <n v="0"/>
    <n v="0"/>
    <n v="0"/>
    <s v="THE RITZ CARLTON, FORT LAUDERDALE"/>
    <s v="United States"/>
    <x v="22"/>
    <x v="0"/>
    <n v="0"/>
  </r>
  <r>
    <x v="0"/>
    <x v="1"/>
    <n v="796"/>
    <x v="1"/>
    <n v="32291"/>
    <s v="Kasbah Tamadot"/>
    <d v="2027-02-23T00:00:00"/>
    <d v="2027-02-25T00:00:00"/>
    <s v="HTL"/>
    <x v="4"/>
    <s v="EUR"/>
    <n v="40526"/>
    <n v="40526"/>
    <n v="47010.159999999996"/>
    <n v="8201"/>
    <n v="8201"/>
    <n v="9513.16"/>
    <s v="KASBAH TAMADOT"/>
    <s v="United Kingdom"/>
    <x v="39"/>
    <x v="4"/>
    <n v="0.20236391452400929"/>
  </r>
  <r>
    <x v="1"/>
    <x v="1"/>
    <n v="797"/>
    <x v="41"/>
    <n v="28934"/>
    <s v="REYES GRANDEL KIARA PATRICIA"/>
    <d v="2025-11-11T00:00:00"/>
    <d v="2025-11-16T00:00:00"/>
    <s v="VLO"/>
    <x v="2"/>
    <s v="USD"/>
    <n v="873.07"/>
    <n v="750.84019999999998"/>
    <n v="873.07"/>
    <n v="13.5"/>
    <n v="11.61"/>
    <n v="13.5"/>
    <s v="F1S USA"/>
    <s v="United States"/>
    <x v="17"/>
    <x v="0"/>
    <n v="1.546267767762035E-2"/>
  </r>
  <r>
    <x v="1"/>
    <x v="1"/>
    <n v="797"/>
    <x v="41"/>
    <n v="28934"/>
    <s v="REYES GRANDEL NICOLAS EDWARD"/>
    <d v="2025-11-14T00:00:00"/>
    <d v="2025-11-16T00:00:00"/>
    <s v="VLO"/>
    <x v="2"/>
    <s v="USD"/>
    <n v="923.07"/>
    <n v="793.84019999999998"/>
    <n v="923.07"/>
    <n v="14.5"/>
    <n v="12.47"/>
    <n v="14.5"/>
    <s v="F1S USA"/>
    <s v="United States"/>
    <x v="17"/>
    <x v="0"/>
    <n v="1.5708451146716932E-2"/>
  </r>
  <r>
    <x v="1"/>
    <x v="1"/>
    <n v="797"/>
    <x v="41"/>
    <n v="28934"/>
    <s v="REYES GAMAS ADRIAN ALEJANDRO"/>
    <d v="2025-12-23T00:00:00"/>
    <d v="2025-12-26T00:00:00"/>
    <s v="VLO"/>
    <x v="2"/>
    <s v="USD"/>
    <n v="335.6"/>
    <n v="288.61600000000004"/>
    <n v="335.6"/>
    <n v="0"/>
    <n v="0"/>
    <n v="0"/>
    <s v="F1S USA"/>
    <s v="United States"/>
    <x v="1"/>
    <x v="0"/>
    <n v="0"/>
  </r>
  <r>
    <x v="1"/>
    <x v="1"/>
    <n v="797"/>
    <x v="41"/>
    <n v="28934"/>
    <s v="REYES GAMAS ADRIAN ALEJANDRO"/>
    <d v="2025-12-23T00:00:00"/>
    <d v="2025-12-26T00:00:00"/>
    <s v="VLO"/>
    <x v="2"/>
    <s v="USD"/>
    <n v="219.3"/>
    <n v="188.59800000000001"/>
    <n v="219.3"/>
    <n v="0"/>
    <n v="0"/>
    <n v="0"/>
    <s v="F1S USA"/>
    <s v="United States"/>
    <x v="1"/>
    <x v="0"/>
    <n v="0"/>
  </r>
  <r>
    <x v="1"/>
    <x v="1"/>
    <n v="797"/>
    <x v="41"/>
    <n v="28934"/>
    <s v="REYES GAMAS ADRIAN ALEJANDRO"/>
    <d v="2025-12-23T00:00:00"/>
    <d v="2025-12-26T00:00:00"/>
    <s v="VLO"/>
    <x v="2"/>
    <s v="USD"/>
    <n v="32.4"/>
    <n v="27.863999999999997"/>
    <n v="32.4"/>
    <n v="0"/>
    <n v="0"/>
    <n v="0"/>
    <s v="F1S USA"/>
    <s v="United States"/>
    <x v="1"/>
    <x v="0"/>
    <n v="0"/>
  </r>
  <r>
    <x v="0"/>
    <x v="1"/>
    <n v="798"/>
    <x v="21"/>
    <n v="25014"/>
    <s v="JANU"/>
    <d v="2025-12-03T00:00:00"/>
    <d v="2025-12-05T00:00:00"/>
    <s v="HTL"/>
    <x v="4"/>
    <s v="USD"/>
    <n v="5300"/>
    <n v="4558"/>
    <n v="5300"/>
    <n v="576"/>
    <n v="495.36"/>
    <n v="576"/>
    <s v="JANU TOKYO"/>
    <s v="Japan"/>
    <x v="10"/>
    <x v="0"/>
    <n v="0.10867924528301887"/>
  </r>
  <r>
    <x v="1"/>
    <x v="1"/>
    <n v="799"/>
    <x v="39"/>
    <n v="25053"/>
    <s v="Hospedaje Ritz Carlton Nikko"/>
    <d v="2025-12-28T00:00:00"/>
    <d v="2025-12-31T00:00:00"/>
    <s v="HTL"/>
    <x v="4"/>
    <s v="JPY"/>
    <n v="937000"/>
    <n v="5153.5"/>
    <n v="5996.8"/>
    <n v="68502.600000000006"/>
    <n v="376.76429999999999"/>
    <n v="438.41664000000009"/>
    <s v="THE RITZ CARLTON NIKKO"/>
    <s v="Japan"/>
    <x v="31"/>
    <x v="0"/>
    <n v="7.3108431163287094E-2"/>
  </r>
  <r>
    <x v="1"/>
    <x v="1"/>
    <n v="799"/>
    <x v="39"/>
    <n v="27697"/>
    <s v="Hospedaje Hilton Kyoto"/>
    <d v="2026-01-03T00:00:00"/>
    <d v="2026-01-07T00:00:00"/>
    <s v="HTL"/>
    <x v="4"/>
    <s v="JPY"/>
    <n v="181749"/>
    <n v="999.6194999999999"/>
    <n v="1163.1936000000001"/>
    <n v="16159"/>
    <n v="88.874499999999998"/>
    <n v="103.41760000000001"/>
    <s v="HILTON KYOTO"/>
    <s v="Japan"/>
    <x v="40"/>
    <x v="1"/>
    <n v="8.890832961942019E-2"/>
  </r>
  <r>
    <x v="1"/>
    <x v="1"/>
    <n v="799"/>
    <x v="39"/>
    <n v="30698"/>
    <s v="Hospedaje Hilton Niseko"/>
    <d v="2026-01-10T00:00:00"/>
    <d v="2026-01-14T00:00:00"/>
    <s v="HTL"/>
    <x v="4"/>
    <s v="JPY"/>
    <n v="426520"/>
    <n v="2345.8599999999997"/>
    <n v="2729.7280000000001"/>
    <n v="30976"/>
    <n v="170.36799999999999"/>
    <n v="198.24640000000002"/>
    <s v="HILTON NISEKO VILLAGE"/>
    <s v="Japan"/>
    <x v="35"/>
    <x v="1"/>
    <n v="7.2624964831660893E-2"/>
  </r>
  <r>
    <x v="1"/>
    <x v="1"/>
    <n v="799"/>
    <x v="39"/>
    <n v="33565"/>
    <s v="Hospedaje Ac Hotel Tokyo Ginza"/>
    <d v="2025-12-27T00:00:00"/>
    <d v="2025-12-28T00:00:00"/>
    <s v="HTL"/>
    <x v="4"/>
    <s v="JPY"/>
    <n v="107925"/>
    <n v="593.58749999999998"/>
    <n v="690.72"/>
    <n v="6951.64"/>
    <n v="38.234020000000001"/>
    <n v="44.490496000000007"/>
    <s v="AC HOTEL TOKYO GINZA"/>
    <s v="Japan"/>
    <x v="1"/>
    <x v="0"/>
    <n v="6.4411767431086411E-2"/>
  </r>
  <r>
    <x v="1"/>
    <x v="1"/>
    <n v="799"/>
    <x v="39"/>
    <n v="33565"/>
    <s v="Hospedaje AC Hotel"/>
    <d v="2025-12-31T00:00:00"/>
    <d v="2026-01-03T00:00:00"/>
    <s v="HTL"/>
    <x v="4"/>
    <s v="JPY"/>
    <n v="356665"/>
    <n v="1961.6574999999998"/>
    <n v="2282.6559999999999"/>
    <n v="7820.59"/>
    <n v="43.013244999999998"/>
    <n v="50.051776000000004"/>
    <s v="AC HOTEL TOKYO GINZA"/>
    <s v="Japan"/>
    <x v="31"/>
    <x v="0"/>
    <n v="2.1926990313038849E-2"/>
  </r>
  <r>
    <x v="1"/>
    <x v="1"/>
    <n v="799"/>
    <x v="39"/>
    <n v="33565"/>
    <s v="Hospedaje Ac Hotel Tokyo 3"/>
    <d v="2026-01-14T00:00:00"/>
    <d v="2026-01-15T00:00:00"/>
    <s v="HTL"/>
    <x v="4"/>
    <s v="JPY"/>
    <n v="61120"/>
    <n v="336.15999999999997"/>
    <n v="391.16800000000001"/>
    <n v="5520"/>
    <n v="30.36"/>
    <n v="35.328000000000003"/>
    <s v="AC HOTEL TOKYO GINZA"/>
    <s v="Japan"/>
    <x v="29"/>
    <x v="1"/>
    <n v="9.0314136125654462E-2"/>
  </r>
  <r>
    <x v="1"/>
    <x v="1"/>
    <n v="799"/>
    <x v="39"/>
    <n v="33618"/>
    <s v="Hospedaje Canopy Hilton Osaka"/>
    <d v="2026-01-07T00:00:00"/>
    <d v="2026-01-10T00:00:00"/>
    <s v="HTL"/>
    <x v="4"/>
    <s v="JPY"/>
    <n v="162390"/>
    <n v="893.14499999999998"/>
    <n v="1039.296"/>
    <n v="14490"/>
    <n v="79.694999999999993"/>
    <n v="92.736000000000004"/>
    <s v="CANOPY BY HILTON OSAKA UMEDA"/>
    <s v="Japan"/>
    <x v="35"/>
    <x v="1"/>
    <n v="8.9229632366525036E-2"/>
  </r>
  <r>
    <x v="0"/>
    <x v="1"/>
    <n v="800"/>
    <x v="4"/>
    <n v="32361"/>
    <s v="Reserva Total The Inn at Newport Ranch"/>
    <d v="2025-11-06T00:00:00"/>
    <d v="2025-11-08T00:00:00"/>
    <s v="HTL"/>
    <x v="4"/>
    <s v="USD"/>
    <n v="2610.35"/>
    <n v="2244.9009999999998"/>
    <n v="2610.35"/>
    <n v="260.68"/>
    <n v="224.1848"/>
    <n v="260.68"/>
    <s v="The Inn at Newport Ranch"/>
    <s v="United States"/>
    <x v="34"/>
    <x v="0"/>
    <n v="9.9864002911486976E-2"/>
  </r>
  <r>
    <x v="0"/>
    <x v="1"/>
    <n v="800"/>
    <x v="4"/>
    <n v="32426"/>
    <s v="Reserva Total Stanly Ranch"/>
    <d v="2025-11-08T00:00:00"/>
    <d v="2025-11-10T00:00:00"/>
    <s v="HTL"/>
    <x v="4"/>
    <s v="USD"/>
    <n v="6962.99"/>
    <n v="5988.1713999999993"/>
    <n v="6962.99"/>
    <n v="1044.45"/>
    <n v="898.22699999999998"/>
    <n v="1044.45"/>
    <s v="Stanly Ranch"/>
    <s v="United States"/>
    <x v="34"/>
    <x v="0"/>
    <n v="0.15000021542469544"/>
  </r>
  <r>
    <x v="0"/>
    <x v="1"/>
    <n v="800"/>
    <x v="4"/>
    <n v="32425"/>
    <s v="Reserva Total Post Ranch Inn"/>
    <d v="2025-11-12T00:00:00"/>
    <d v="2025-11-14T00:00:00"/>
    <s v="HTL"/>
    <x v="4"/>
    <s v="USD"/>
    <n v="5495.22"/>
    <n v="4725.8892000000005"/>
    <n v="5495.22"/>
    <n v="465.3"/>
    <n v="400.15800000000002"/>
    <n v="465.3"/>
    <s v="Post Ranch Inn"/>
    <s v="United States"/>
    <x v="17"/>
    <x v="0"/>
    <n v="8.4673589046480396E-2"/>
  </r>
  <r>
    <x v="0"/>
    <x v="1"/>
    <n v="800"/>
    <x v="4"/>
    <n v="26554"/>
    <s v="Reserva Total Four Seasons Embarcadero"/>
    <d v="2025-11-14T00:00:00"/>
    <d v="2025-11-15T00:00:00"/>
    <s v="HTL"/>
    <x v="4"/>
    <s v="USD"/>
    <n v="679.92"/>
    <n v="584.73119999999994"/>
    <n v="679.92"/>
    <n v="64.14"/>
    <n v="55.160400000000003"/>
    <n v="64.14"/>
    <s v="FOUR SEASONS HOTEL SAN FRANCISCO AT EMBARCADERO"/>
    <s v="United States"/>
    <x v="17"/>
    <x v="0"/>
    <n v="9.4334627603247442E-2"/>
  </r>
  <r>
    <x v="0"/>
    <x v="1"/>
    <n v="800"/>
    <x v="4"/>
    <n v="0"/>
    <s v="Honorarios agencia 24"/>
    <d v="2025-11-06T00:00:00"/>
    <d v="2025-11-15T00:00:00"/>
    <s v="HPS"/>
    <x v="1"/>
    <s v="USD"/>
    <n v="1428.76"/>
    <n v="1228.7336"/>
    <n v="1428.76"/>
    <n v="1428.76"/>
    <n v="1228.7336"/>
    <n v="1428.76"/>
    <s v="FEES"/>
    <n v="0"/>
    <x v="34"/>
    <x v="0"/>
    <n v="1"/>
  </r>
  <r>
    <x v="0"/>
    <x v="1"/>
    <n v="800"/>
    <x v="4"/>
    <n v="33029"/>
    <s v="Reserva Total Firefall Ranch"/>
    <d v="2025-11-10T00:00:00"/>
    <d v="2025-11-12T00:00:00"/>
    <s v="HTL"/>
    <x v="4"/>
    <s v="USD"/>
    <n v="994"/>
    <n v="854.84"/>
    <n v="994"/>
    <n v="91"/>
    <n v="78.260000000000005"/>
    <n v="91"/>
    <s v="Firefall Ranch"/>
    <s v="United States"/>
    <x v="17"/>
    <x v="0"/>
    <n v="9.154929577464789E-2"/>
  </r>
  <r>
    <x v="0"/>
    <x v="1"/>
    <n v="800"/>
    <x v="4"/>
    <n v="27914"/>
    <s v="Vuelos CDMX-SFO-SFO-CDMX"/>
    <d v="2025-11-06T00:00:00"/>
    <d v="2025-11-15T00:00:00"/>
    <s v="ABC"/>
    <x v="2"/>
    <s v="USD"/>
    <n v="3148.36"/>
    <n v="2707.5896000000002"/>
    <n v="3148.36"/>
    <n v="0"/>
    <n v="0"/>
    <n v="0"/>
    <s v="Servivuelo"/>
    <s v="Spain"/>
    <x v="34"/>
    <x v="0"/>
    <n v="0"/>
  </r>
  <r>
    <x v="0"/>
    <x v="1"/>
    <n v="800"/>
    <x v="4"/>
    <n v="0"/>
    <s v="Sobrecomisión Firefall Ranch"/>
    <d v="2025-11-10T00:00:00"/>
    <d v="2025-11-12T00:00:00"/>
    <s v="HPS"/>
    <x v="1"/>
    <s v="USD"/>
    <n v="110.44"/>
    <n v="94.978399999999993"/>
    <n v="110.44"/>
    <n v="110.44"/>
    <n v="94.978399999999993"/>
    <n v="110.44"/>
    <s v="FEES"/>
    <n v="0"/>
    <x v="17"/>
    <x v="0"/>
    <n v="1"/>
  </r>
  <r>
    <x v="2"/>
    <x v="1"/>
    <n v="801"/>
    <x v="17"/>
    <n v="32341"/>
    <s v="Cala de Mar Resort &amp; Spa Ixtapa"/>
    <d v="2025-10-24T00:00:00"/>
    <d v="2025-10-26T00:00:00"/>
    <s v="HTL"/>
    <x v="4"/>
    <s v="USD"/>
    <n v="858.4"/>
    <n v="738.22399999999993"/>
    <n v="858.4"/>
    <n v="85.84"/>
    <n v="73.822400000000002"/>
    <n v="85.84"/>
    <s v="CALA DE MAR RESORT AND SPA IXTAPA"/>
    <s v="Mexico"/>
    <x v="21"/>
    <x v="0"/>
    <n v="0.1"/>
  </r>
  <r>
    <x v="1"/>
    <x v="1"/>
    <n v="802"/>
    <x v="27"/>
    <n v="32341"/>
    <s v="Cala de Mar Resort &amp; Spa Ixtapa"/>
    <d v="2025-10-24T00:00:00"/>
    <d v="2025-10-26T00:00:00"/>
    <s v="HTL"/>
    <x v="4"/>
    <s v="USD"/>
    <n v="858.4"/>
    <n v="738.22399999999993"/>
    <n v="858.4"/>
    <n v="66.03"/>
    <n v="56.785800000000002"/>
    <n v="66.03"/>
    <s v="CALA DE MAR RESORT AND SPA IXTAPA"/>
    <s v="Mexico"/>
    <x v="21"/>
    <x v="0"/>
    <n v="7.6922180801491144E-2"/>
  </r>
  <r>
    <x v="1"/>
    <x v="1"/>
    <n v="803"/>
    <x v="27"/>
    <n v="32339"/>
    <s v="Crowne Plaza Merida by IHG"/>
    <d v="2025-10-25T00:00:00"/>
    <d v="2025-10-28T00:00:00"/>
    <s v="HTL"/>
    <x v="4"/>
    <s v="MXN"/>
    <n v="10075"/>
    <n v="483.6"/>
    <n v="564.20000000000005"/>
    <n v="782.73"/>
    <n v="37.571040000000004"/>
    <n v="43.832880000000003"/>
    <s v="CROWNE PLAZA MERIDA BY IHG"/>
    <s v="Mexico"/>
    <x v="21"/>
    <x v="0"/>
    <n v="7.7690322580645163E-2"/>
  </r>
  <r>
    <x v="1"/>
    <x v="1"/>
    <n v="804"/>
    <x v="25"/>
    <n v="28934"/>
    <s v="BERGER WEITZNER TAMARA"/>
    <d v="2025-11-09T00:00:00"/>
    <d v="2025-11-09T00:00:00"/>
    <s v="VLO"/>
    <x v="2"/>
    <s v="USD"/>
    <n v="540.48"/>
    <n v="464.81279999999998"/>
    <n v="540.48"/>
    <n v="0"/>
    <n v="0"/>
    <n v="0"/>
    <s v="F1S USA"/>
    <s v="United States"/>
    <x v="17"/>
    <x v="0"/>
    <n v="0"/>
  </r>
  <r>
    <x v="1"/>
    <x v="1"/>
    <n v="804"/>
    <x v="25"/>
    <n v="0"/>
    <s v="Fee emisión de Boleto de Aeromexico pasajero Tamara Berger"/>
    <d v="2025-11-09T00:00:00"/>
    <d v="2025-11-09T00:00:00"/>
    <s v="HPS"/>
    <x v="1"/>
    <s v="USD"/>
    <n v="35"/>
    <n v="30.099999999999998"/>
    <n v="35"/>
    <n v="35"/>
    <n v="30.099999999999998"/>
    <n v="35"/>
    <s v="FEES"/>
    <n v="0"/>
    <x v="17"/>
    <x v="0"/>
    <n v="1"/>
  </r>
  <r>
    <x v="1"/>
    <x v="1"/>
    <n v="804"/>
    <x v="25"/>
    <n v="27931"/>
    <s v="Sixty Beverly Hills / Sixty Beverly Hills - Los Angeles"/>
    <d v="2025-11-06T00:00:00"/>
    <d v="2025-11-09T00:00:00"/>
    <s v="HTL"/>
    <x v="4"/>
    <s v="USD"/>
    <n v="1094.26"/>
    <n v="941.06359999999995"/>
    <n v="1094.26"/>
    <n v="0"/>
    <n v="0"/>
    <n v="0"/>
    <s v="Bedsonline"/>
    <s v="Spain"/>
    <x v="34"/>
    <x v="0"/>
    <n v="0"/>
  </r>
  <r>
    <x v="1"/>
    <x v="1"/>
    <n v="804"/>
    <x v="25"/>
    <n v="23590"/>
    <s v="Compra de Maleta de 25 kg para Tamara Berger - Aeromexico"/>
    <d v="2025-11-06T00:00:00"/>
    <d v="2025-11-09T00:00:00"/>
    <s v="ABC"/>
    <x v="2"/>
    <s v="USD"/>
    <n v="38.04"/>
    <n v="32.714399999999998"/>
    <n v="38.04"/>
    <n v="0"/>
    <n v="0"/>
    <n v="0"/>
    <s v="AEROMÉXICO"/>
    <s v="Mexico"/>
    <x v="34"/>
    <x v="0"/>
    <n v="0"/>
  </r>
  <r>
    <x v="1"/>
    <x v="1"/>
    <n v="804"/>
    <x v="25"/>
    <n v="0"/>
    <s v="bendsoline"/>
    <d v="2025-11-06T00:00:00"/>
    <d v="2025-11-09T00:00:00"/>
    <s v="HPS"/>
    <x v="1"/>
    <s v="USD"/>
    <n v="387.7"/>
    <n v="333.42199999999997"/>
    <n v="387.7"/>
    <n v="387.7"/>
    <n v="333.42199999999997"/>
    <n v="387.7"/>
    <s v="FEES"/>
    <n v="0"/>
    <x v="34"/>
    <x v="0"/>
    <n v="1"/>
  </r>
  <r>
    <x v="1"/>
    <x v="1"/>
    <n v="805"/>
    <x v="36"/>
    <n v="27931"/>
    <s v="HOTEL ROMA"/>
    <d v="2025-09-26T00:00:00"/>
    <d v="2025-09-30T00:00:00"/>
    <s v="HTL"/>
    <x v="4"/>
    <s v="USD"/>
    <n v="1238.3"/>
    <n v="1064.9379999999999"/>
    <n v="1238.3"/>
    <n v="173.36"/>
    <n v="149.08960000000002"/>
    <n v="173.36"/>
    <s v="Bedsonline"/>
    <s v="Spain"/>
    <x v="26"/>
    <x v="0"/>
    <n v="0.13999838488250022"/>
  </r>
  <r>
    <x v="1"/>
    <x v="1"/>
    <n v="806"/>
    <x v="36"/>
    <n v="27633"/>
    <s v="ALOJAMIENTO"/>
    <d v="2025-11-12T00:00:00"/>
    <d v="2025-11-17T00:00:00"/>
    <s v="HTL"/>
    <x v="4"/>
    <s v="USD"/>
    <n v="14262"/>
    <n v="12265.32"/>
    <n v="14262"/>
    <n v="1038"/>
    <n v="892.68"/>
    <n v="1038"/>
    <s v="FOUR SEASONS RESORT TAMARINDO"/>
    <s v="Mexico"/>
    <x v="17"/>
    <x v="0"/>
    <n v="7.2780816154816991E-2"/>
  </r>
  <r>
    <x v="1"/>
    <x v="1"/>
    <n v="807"/>
    <x v="37"/>
    <n v="25036"/>
    <s v="Hospedaje de Lujo"/>
    <d v="2025-12-16T00:00:00"/>
    <d v="2025-12-26T00:00:00"/>
    <s v="HTL"/>
    <x v="4"/>
    <s v="USD"/>
    <n v="143332"/>
    <n v="123265.52"/>
    <n v="143332"/>
    <n v="16490"/>
    <n v="14181.4"/>
    <n v="16490"/>
    <s v="HUMMINGBIRD TRAVEL"/>
    <s v="United Kingdom"/>
    <x v="0"/>
    <x v="0"/>
    <n v="0.11504758183797059"/>
  </r>
  <r>
    <x v="1"/>
    <x v="1"/>
    <n v="807"/>
    <x v="37"/>
    <n v="25623"/>
    <s v="Business Upgrade Ivy Cabahug"/>
    <d v="2025-12-26T00:00:00"/>
    <d v="2025-12-26T00:00:00"/>
    <s v="BBF"/>
    <x v="2"/>
    <s v="USD"/>
    <n v="1487.65"/>
    <n v="1279.3790000000001"/>
    <n v="1487.65"/>
    <n v="0"/>
    <n v="0"/>
    <n v="0"/>
    <s v="Qatar Airways"/>
    <s v="Qatar"/>
    <x v="1"/>
    <x v="0"/>
    <n v="0"/>
  </r>
  <r>
    <x v="1"/>
    <x v="1"/>
    <n v="807"/>
    <x v="37"/>
    <n v="27766"/>
    <s v="Hospedaje The Peninsula Bevery Hills"/>
    <d v="2025-12-14T00:00:00"/>
    <d v="2025-12-17T00:00:00"/>
    <s v="HTL"/>
    <x v="4"/>
    <s v="USD"/>
    <n v="1383.74"/>
    <n v="1190.0164"/>
    <n v="1383.74"/>
    <n v="0"/>
    <n v="0"/>
    <n v="0"/>
    <s v="THE PENINSULA BEVERLY HILLS"/>
    <s v="United States"/>
    <x v="0"/>
    <x v="0"/>
    <n v="0"/>
  </r>
  <r>
    <x v="0"/>
    <x v="1"/>
    <n v="808"/>
    <x v="4"/>
    <n v="27914"/>
    <s v="Vuelos Servivuelo"/>
    <d v="2025-12-17T00:00:00"/>
    <d v="2025-12-21T00:00:00"/>
    <s v="ABC"/>
    <x v="2"/>
    <s v="EUR"/>
    <n v="2852.52"/>
    <n v="2852.52"/>
    <n v="3308.9231999999997"/>
    <n v="228.2"/>
    <n v="228.2"/>
    <n v="264.71199999999999"/>
    <s v="Servivuelo"/>
    <s v="Spain"/>
    <x v="0"/>
    <x v="0"/>
    <n v="7.9999439092451594E-2"/>
  </r>
  <r>
    <x v="0"/>
    <x v="1"/>
    <n v="808"/>
    <x v="4"/>
    <n v="32456"/>
    <s v="Balder Lodge Reserva"/>
    <d v="2025-12-17T00:00:00"/>
    <d v="2025-12-21T00:00:00"/>
    <s v="HTL"/>
    <x v="4"/>
    <s v="EUR"/>
    <n v="16729.21"/>
    <n v="16729.21"/>
    <n v="19405.883599999997"/>
    <n v="1840.21"/>
    <n v="1840.21"/>
    <n v="2134.6435999999999"/>
    <s v="Balder Luxury Lodge Oy"/>
    <s v="Finland"/>
    <x v="0"/>
    <x v="0"/>
    <n v="0.10999981469537415"/>
  </r>
  <r>
    <x v="0"/>
    <x v="1"/>
    <n v="808"/>
    <x v="4"/>
    <n v="0"/>
    <s v="Sobrecomisión"/>
    <d v="2025-12-17T00:00:00"/>
    <d v="2025-12-21T00:00:00"/>
    <s v="HPS"/>
    <x v="1"/>
    <s v="EUR"/>
    <n v="0.79"/>
    <n v="0.79"/>
    <n v="0.91639999999999999"/>
    <n v="0.79"/>
    <n v="0.79"/>
    <n v="0.91639999999999999"/>
    <s v="FEES"/>
    <n v="0"/>
    <x v="0"/>
    <x v="0"/>
    <n v="1"/>
  </r>
  <r>
    <x v="0"/>
    <x v="1"/>
    <n v="808"/>
    <x v="4"/>
    <n v="32456"/>
    <s v="Segunda Reservación Balder Lodge"/>
    <d v="2025-12-17T00:00:00"/>
    <d v="2025-12-21T00:00:00"/>
    <s v="HTL"/>
    <x v="4"/>
    <s v="EUR"/>
    <n v="7682"/>
    <n v="7682"/>
    <n v="8911.119999999999"/>
    <n v="844"/>
    <n v="844"/>
    <n v="979.04"/>
    <s v="Balder Luxury Lodge Oy"/>
    <s v="Finland"/>
    <x v="0"/>
    <x v="0"/>
    <n v="0.10986722207758397"/>
  </r>
  <r>
    <x v="0"/>
    <x v="1"/>
    <n v="808"/>
    <x v="4"/>
    <n v="32800"/>
    <s v="Segundo Pago por Transferencia para Segunda Reservacion"/>
    <d v="2025-12-17T00:00:00"/>
    <d v="2025-12-21T00:00:00"/>
    <s v="HTL"/>
    <x v="4"/>
    <s v="EUR"/>
    <n v="7682"/>
    <n v="7682"/>
    <n v="8911.119999999999"/>
    <n v="844"/>
    <n v="844"/>
    <n v="979.04"/>
    <s v="NORDIC INCOMING OU"/>
    <s v="Estonia"/>
    <x v="0"/>
    <x v="0"/>
    <n v="0.10986722207758397"/>
  </r>
  <r>
    <x v="0"/>
    <x v="1"/>
    <n v="808"/>
    <x v="4"/>
    <n v="27914"/>
    <s v="Vuelos Servivuelo 3 Pax"/>
    <d v="2025-12-17T00:00:00"/>
    <d v="2025-12-21T00:00:00"/>
    <s v="ABC"/>
    <x v="2"/>
    <s v="EUR"/>
    <n v="2825.93"/>
    <n v="2825.93"/>
    <n v="3278.0787999999998"/>
    <n v="865.19"/>
    <n v="865.19"/>
    <n v="1003.6204"/>
    <s v="Servivuelo"/>
    <s v="Spain"/>
    <x v="0"/>
    <x v="0"/>
    <n v="0.3061611575658279"/>
  </r>
  <r>
    <x v="0"/>
    <x v="1"/>
    <n v="808"/>
    <x v="4"/>
    <n v="0"/>
    <s v="Honorarios"/>
    <d v="2025-12-17T00:00:00"/>
    <d v="2025-12-21T00:00:00"/>
    <s v="HPS"/>
    <x v="1"/>
    <s v="EUR"/>
    <n v="87.93"/>
    <n v="87.93"/>
    <n v="101.9988"/>
    <n v="87.93"/>
    <n v="87.93"/>
    <n v="101.9988"/>
    <s v="FEES"/>
    <n v="0"/>
    <x v="0"/>
    <x v="0"/>
    <n v="1"/>
  </r>
  <r>
    <x v="1"/>
    <x v="1"/>
    <n v="809"/>
    <x v="39"/>
    <n v="32410"/>
    <s v="Hospedaje Casa Luna"/>
    <d v="2026-02-12T00:00:00"/>
    <d v="2026-02-15T00:00:00"/>
    <s v="HTL"/>
    <x v="4"/>
    <s v="MXN"/>
    <n v="174190.5"/>
    <n v="8361.1440000000002"/>
    <n v="9754.6679999999997"/>
    <n v="22720.5"/>
    <n v="1090.5840000000001"/>
    <n v="1272.348"/>
    <s v="CASA LUNA CABOS"/>
    <s v="Mexico"/>
    <x v="43"/>
    <x v="1"/>
    <n v="0.13043478260869565"/>
  </r>
  <r>
    <x v="1"/>
    <x v="1"/>
    <n v="809"/>
    <x v="39"/>
    <n v="0"/>
    <s v="Honorario servicio hotel"/>
    <d v="2026-02-12T00:00:00"/>
    <d v="2026-02-15T00:00:00"/>
    <s v="HPS"/>
    <x v="1"/>
    <s v="MXN"/>
    <n v="278.5"/>
    <n v="13.368"/>
    <n v="15.596"/>
    <n v="278.5"/>
    <n v="13.368"/>
    <n v="15.596"/>
    <s v="FEES"/>
    <n v="0"/>
    <x v="43"/>
    <x v="1"/>
    <n v="1"/>
  </r>
  <r>
    <x v="1"/>
    <x v="1"/>
    <n v="810"/>
    <x v="16"/>
    <n v="27301"/>
    <s v="Vuelo MEX-CDG-MEX/Esther Sampson"/>
    <d v="2026-02-07T00:00:00"/>
    <d v="2026-03-07T00:00:00"/>
    <s v="VLO"/>
    <x v="2"/>
    <s v="USD"/>
    <n v="2023.73"/>
    <n v="1740.4078"/>
    <n v="2023.73"/>
    <n v="0"/>
    <n v="0"/>
    <n v="0"/>
    <s v="TURISMO EX MAR, S.A. DE C.V."/>
    <s v="Mexico"/>
    <x v="41"/>
    <x v="1"/>
    <n v="0"/>
  </r>
  <r>
    <x v="1"/>
    <x v="1"/>
    <n v="810"/>
    <x v="16"/>
    <n v="27301"/>
    <s v="Vuelo MEX-CDG-MEX/Helena Elliot"/>
    <d v="2026-02-07T00:00:00"/>
    <d v="2026-03-07T00:00:00"/>
    <s v="VLO"/>
    <x v="2"/>
    <s v="USD"/>
    <n v="2023.73"/>
    <n v="1740.4078"/>
    <n v="2023.73"/>
    <n v="0"/>
    <n v="0"/>
    <n v="0"/>
    <s v="TURISMO EX MAR, S.A. DE C.V."/>
    <s v="Mexico"/>
    <x v="41"/>
    <x v="1"/>
    <n v="0"/>
  </r>
  <r>
    <x v="1"/>
    <x v="1"/>
    <n v="810"/>
    <x v="16"/>
    <n v="0"/>
    <s v="Sobrecomisión"/>
    <d v="2026-02-07T00:00:00"/>
    <d v="2026-03-07T00:00:00"/>
    <s v="HPS"/>
    <x v="1"/>
    <s v="USD"/>
    <n v="598.54"/>
    <n v="514.74439999999993"/>
    <n v="598.54"/>
    <n v="598.54"/>
    <n v="514.74439999999993"/>
    <n v="598.54"/>
    <s v="FEES"/>
    <n v="0"/>
    <x v="41"/>
    <x v="1"/>
    <n v="1"/>
  </r>
  <r>
    <x v="1"/>
    <x v="1"/>
    <n v="811"/>
    <x v="22"/>
    <n v="28934"/>
    <s v="ARNAUD BAILLERES MAURICIO MR"/>
    <d v="2025-11-14T00:00:00"/>
    <d v="2025-11-17T00:00:00"/>
    <s v="VLO"/>
    <x v="2"/>
    <s v="USD"/>
    <n v="918.01"/>
    <n v="789.48860000000002"/>
    <n v="918.01"/>
    <n v="0"/>
    <n v="0"/>
    <n v="0"/>
    <s v="F1S USA"/>
    <s v="United States"/>
    <x v="17"/>
    <x v="0"/>
    <n v="0"/>
  </r>
  <r>
    <x v="1"/>
    <x v="1"/>
    <n v="811"/>
    <x v="22"/>
    <n v="28934"/>
    <s v="SERNA BARRERA LUISA GABRIELA MRS"/>
    <d v="2025-11-14T00:00:00"/>
    <d v="2025-11-17T00:00:00"/>
    <s v="VLO"/>
    <x v="2"/>
    <s v="USD"/>
    <n v="918.01"/>
    <n v="789.48860000000002"/>
    <n v="918.01"/>
    <n v="0"/>
    <n v="0"/>
    <n v="0"/>
    <s v="F1S USA"/>
    <s v="United States"/>
    <x v="17"/>
    <x v="0"/>
    <n v="0"/>
  </r>
  <r>
    <x v="1"/>
    <x v="1"/>
    <n v="811"/>
    <x v="22"/>
    <n v="28934"/>
    <s v="LARA HERRERA ANA LETICIA MSS"/>
    <d v="2026-02-01T00:00:00"/>
    <d v="2026-02-24T00:00:00"/>
    <s v="VLO"/>
    <x v="2"/>
    <s v="USD"/>
    <n v="1285.01"/>
    <n v="1105.1086"/>
    <n v="1285.01"/>
    <n v="0"/>
    <n v="0"/>
    <n v="0"/>
    <s v="F1S USA"/>
    <s v="United States"/>
    <x v="41"/>
    <x v="1"/>
    <n v="0"/>
  </r>
  <r>
    <x v="1"/>
    <x v="1"/>
    <n v="811"/>
    <x v="22"/>
    <n v="28934"/>
    <s v="CARBAJALES NALES LEONARDO MR"/>
    <d v="2025-12-13T00:00:00"/>
    <d v="2025-12-13T00:00:00"/>
    <s v="VLO"/>
    <x v="2"/>
    <s v="USD"/>
    <n v="228.3"/>
    <n v="196.33799999999999"/>
    <n v="228.3"/>
    <n v="0"/>
    <n v="0"/>
    <n v="0"/>
    <s v="F1S USA"/>
    <s v="United States"/>
    <x v="28"/>
    <x v="0"/>
    <n v="0"/>
  </r>
  <r>
    <x v="1"/>
    <x v="1"/>
    <n v="811"/>
    <x v="22"/>
    <n v="28934"/>
    <s v="LARA HERRERA ANA LETICIA MSS"/>
    <d v="2026-01-31T00:00:00"/>
    <d v="2026-02-24T00:00:00"/>
    <s v="VLO"/>
    <x v="2"/>
    <s v="USD"/>
    <n v="1256.6400000000001"/>
    <n v="1080.7104000000002"/>
    <n v="1256.6400000000001"/>
    <n v="0"/>
    <n v="0"/>
    <n v="0"/>
    <s v="F1S USA"/>
    <s v="United States"/>
    <x v="42"/>
    <x v="1"/>
    <n v="0"/>
  </r>
  <r>
    <x v="1"/>
    <x v="1"/>
    <n v="811"/>
    <x v="22"/>
    <n v="28934"/>
    <s v="LARA HERRERA ANA LETICIA MSS"/>
    <d v="2026-01-31T00:00:00"/>
    <d v="2026-02-24T00:00:00"/>
    <s v="VLO"/>
    <x v="2"/>
    <s v="USD"/>
    <n v="310"/>
    <n v="266.60000000000002"/>
    <n v="310"/>
    <n v="0"/>
    <n v="0"/>
    <n v="0"/>
    <s v="F1S USA"/>
    <s v="United States"/>
    <x v="42"/>
    <x v="1"/>
    <n v="0"/>
  </r>
  <r>
    <x v="1"/>
    <x v="1"/>
    <n v="811"/>
    <x v="22"/>
    <n v="28934"/>
    <s v="FUSTER SANCHEZ NAVARRO MONICA MRS"/>
    <d v="2026-02-13T00:00:00"/>
    <d v="2026-02-13T00:00:00"/>
    <s v="VLO"/>
    <x v="2"/>
    <s v="USD"/>
    <n v="298.89999999999998"/>
    <n v="257.05399999999997"/>
    <n v="298.89999999999998"/>
    <n v="0"/>
    <n v="0"/>
    <n v="0"/>
    <s v="F1S USA"/>
    <s v="United States"/>
    <x v="43"/>
    <x v="1"/>
    <n v="0"/>
  </r>
  <r>
    <x v="1"/>
    <x v="1"/>
    <n v="811"/>
    <x v="22"/>
    <n v="28934"/>
    <s v="FUSTER SANCHEZ NAVARRO MONICA MRS"/>
    <d v="2026-02-05T00:00:00"/>
    <d v="2026-02-06T00:00:00"/>
    <s v="VLO"/>
    <x v="2"/>
    <s v="USD"/>
    <n v="1059.2"/>
    <n v="910.91200000000003"/>
    <n v="1059.2"/>
    <n v="0"/>
    <n v="0"/>
    <n v="0"/>
    <s v="F1S USA"/>
    <s v="United States"/>
    <x v="41"/>
    <x v="1"/>
    <n v="0"/>
  </r>
  <r>
    <x v="1"/>
    <x v="1"/>
    <n v="811"/>
    <x v="22"/>
    <n v="28934"/>
    <s v="CARBAJALES NALES LEONARDO MR"/>
    <d v="2026-02-09T00:00:00"/>
    <d v="2026-02-15T00:00:00"/>
    <s v="VLO"/>
    <x v="2"/>
    <s v="USD"/>
    <n v="940.2"/>
    <n v="808.572"/>
    <n v="940.2"/>
    <n v="41.39"/>
    <n v="35.595399999999998"/>
    <n v="41.39"/>
    <s v="F1S USA"/>
    <s v="United States"/>
    <x v="43"/>
    <x v="1"/>
    <n v="4.4022548393958728E-2"/>
  </r>
  <r>
    <x v="0"/>
    <x v="1"/>
    <n v="812"/>
    <x v="1"/>
    <n v="32500"/>
    <s v="Viaje Marruecos, Hoteles + guías + tren + traslados"/>
    <d v="2025-12-03T00:00:00"/>
    <d v="2025-12-18T00:00:00"/>
    <s v="PKT"/>
    <x v="0"/>
    <s v="USD"/>
    <n v="30717"/>
    <n v="26416.62"/>
    <n v="30717"/>
    <n v="5449"/>
    <n v="4686.1400000000003"/>
    <n v="5449"/>
    <s v="EXO TRAVEL MOROCCO"/>
    <s v="Morocco"/>
    <x v="10"/>
    <x v="0"/>
    <n v="0.1773936256795911"/>
  </r>
  <r>
    <x v="0"/>
    <x v="1"/>
    <n v="812"/>
    <x v="1"/>
    <n v="26624"/>
    <s v="Vuelo 06DEC - Rak - Tánger 3 pax"/>
    <d v="2025-12-03T00:00:00"/>
    <d v="2025-12-18T00:00:00"/>
    <s v="ABC"/>
    <x v="2"/>
    <s v="USD"/>
    <n v="283.97000000000003"/>
    <n v="244.21420000000003"/>
    <n v="283.97000000000003"/>
    <n v="0"/>
    <n v="0"/>
    <n v="0"/>
    <s v="Ryanair"/>
    <s v="Ireland"/>
    <x v="10"/>
    <x v="0"/>
    <n v="0"/>
  </r>
  <r>
    <x v="0"/>
    <x v="1"/>
    <n v="812"/>
    <x v="1"/>
    <n v="0"/>
    <s v="sobrecomision"/>
    <d v="2025-12-03T00:00:00"/>
    <d v="2025-12-18T00:00:00"/>
    <s v="HPS"/>
    <x v="1"/>
    <s v="USD"/>
    <n v="394.03"/>
    <n v="338.86579999999998"/>
    <n v="394.03"/>
    <n v="394.03"/>
    <n v="338.86579999999998"/>
    <n v="394.03"/>
    <s v="FEES"/>
    <n v="0"/>
    <x v="10"/>
    <x v="0"/>
    <n v="1"/>
  </r>
  <r>
    <x v="0"/>
    <x v="1"/>
    <n v="812"/>
    <x v="1"/>
    <n v="32500"/>
    <s v="EXTRAS DMC"/>
    <d v="2025-12-03T00:00:00"/>
    <d v="2025-12-18T00:00:00"/>
    <s v="PKT"/>
    <x v="0"/>
    <s v="USD"/>
    <n v="430"/>
    <n v="369.8"/>
    <n v="430"/>
    <n v="80"/>
    <n v="68.8"/>
    <n v="80"/>
    <s v="REEMBOLSOS"/>
    <s v="Morocco"/>
    <x v="10"/>
    <x v="0"/>
    <n v="0.18604651162790697"/>
  </r>
  <r>
    <x v="1"/>
    <x v="1"/>
    <n v="813"/>
    <x v="22"/>
    <n v="25372"/>
    <s v="QUEEN OF CLUBS"/>
    <d v="2025-12-14T00:00:00"/>
    <d v="2026-01-02T00:00:00"/>
    <s v="PKT"/>
    <x v="0"/>
    <s v="EUR"/>
    <n v="85064.13"/>
    <n v="85064.13"/>
    <n v="98674.390799999994"/>
    <n v="6990.15"/>
    <n v="6990.15"/>
    <n v="8108.5739999999987"/>
    <s v="REEMBOLSOS"/>
    <s v="United Kingdom"/>
    <x v="0"/>
    <x v="0"/>
    <n v="8.2175060157554061E-2"/>
  </r>
  <r>
    <x v="1"/>
    <x v="1"/>
    <n v="813"/>
    <x v="22"/>
    <n v="0"/>
    <s v="FEE STRIPE"/>
    <d v="2025-12-14T00:00:00"/>
    <d v="2026-01-02T00:00:00"/>
    <s v="HPS"/>
    <x v="1"/>
    <s v="EUR"/>
    <n v="5114.2"/>
    <n v="5114.2"/>
    <n v="5932.4719999999998"/>
    <n v="5114.2"/>
    <n v="5114.2"/>
    <n v="5932.4719999999998"/>
    <s v="FEES"/>
    <n v="0"/>
    <x v="0"/>
    <x v="0"/>
    <n v="1"/>
  </r>
  <r>
    <x v="1"/>
    <x v="1"/>
    <n v="814"/>
    <x v="33"/>
    <n v="32507"/>
    <s v="Tour Camino de Santiago"/>
    <d v="2026-04-28T00:00:00"/>
    <d v="2026-05-04T00:00:00"/>
    <s v="HTL"/>
    <x v="4"/>
    <s v="USD"/>
    <n v="11072.64"/>
    <n v="9522.4704000000002"/>
    <n v="11072.64"/>
    <n v="1470"/>
    <n v="1264.2"/>
    <n v="1470"/>
    <s v="REEMBOLSOS"/>
    <s v="Spain"/>
    <x v="4"/>
    <x v="1"/>
    <n v="0.13275966707126757"/>
  </r>
  <r>
    <x v="1"/>
    <x v="1"/>
    <n v="814"/>
    <x v="33"/>
    <n v="34353"/>
    <s v="Pago a Catedral Santiago por Misa con Botafumeiro"/>
    <d v="2026-05-04T00:00:00"/>
    <d v="2026-05-04T00:00:00"/>
    <s v="EXC"/>
    <x v="0"/>
    <s v="EUR"/>
    <n v="572"/>
    <n v="572"/>
    <n v="663.52"/>
    <n v="72"/>
    <n v="72"/>
    <n v="83.52"/>
    <s v="Catedral de Santiago"/>
    <s v="Spain"/>
    <x v="52"/>
    <x v="1"/>
    <n v="0.12587412587412586"/>
  </r>
  <r>
    <x v="1"/>
    <x v="1"/>
    <n v="815"/>
    <x v="30"/>
    <n v="32554"/>
    <s v="Estadia Hotel"/>
    <d v="2025-12-16T00:00:00"/>
    <d v="2025-12-20T00:00:00"/>
    <s v="HTL"/>
    <x v="4"/>
    <s v="MXN"/>
    <n v="182057.96"/>
    <n v="8738.782079999999"/>
    <n v="10195.24576"/>
    <n v="12584.3"/>
    <n v="604.04639999999995"/>
    <n v="704.72079999999994"/>
    <s v="AMANERA HOTEL"/>
    <s v="Dominican Republic"/>
    <x v="0"/>
    <x v="0"/>
    <n v="6.9122492639157332E-2"/>
  </r>
  <r>
    <x v="1"/>
    <x v="1"/>
    <n v="815"/>
    <x v="30"/>
    <n v="27301"/>
    <s v="VALLS MARTINEZ ANDRES"/>
    <d v="2025-12-16T00:00:00"/>
    <d v="2025-12-21T00:00:00"/>
    <s v="VLO"/>
    <x v="2"/>
    <s v="MXN"/>
    <n v="18721"/>
    <n v="898.60800000000006"/>
    <n v="1048.376"/>
    <n v="0"/>
    <n v="0"/>
    <n v="0"/>
    <s v="TURISMO EX MAR, S.A. DE C.V."/>
    <s v="Mexico"/>
    <x v="0"/>
    <x v="0"/>
    <n v="0"/>
  </r>
  <r>
    <x v="1"/>
    <x v="1"/>
    <n v="815"/>
    <x v="30"/>
    <n v="27301"/>
    <s v="COSSIO INARRA DANIELA"/>
    <d v="2025-12-16T00:00:00"/>
    <d v="2025-12-21T00:00:00"/>
    <s v="VLO"/>
    <x v="2"/>
    <s v="MXN"/>
    <n v="18721"/>
    <n v="898.60800000000006"/>
    <n v="1048.376"/>
    <n v="0"/>
    <n v="0"/>
    <n v="0"/>
    <s v="TURISMO EX MAR, S.A. DE C.V."/>
    <s v="Mexico"/>
    <x v="0"/>
    <x v="0"/>
    <n v="0"/>
  </r>
  <r>
    <x v="1"/>
    <x v="1"/>
    <n v="815"/>
    <x v="30"/>
    <n v="0"/>
    <s v="Fee por emision de vuelos"/>
    <d v="2025-12-16T00:00:00"/>
    <d v="2025-12-21T00:00:00"/>
    <s v="HPS"/>
    <x v="1"/>
    <s v="MXN"/>
    <n v="1299.2"/>
    <n v="62.361600000000003"/>
    <n v="72.755200000000002"/>
    <n v="1299.2"/>
    <n v="62.361600000000003"/>
    <n v="72.755200000000002"/>
    <s v="FEES"/>
    <n v="0"/>
    <x v="0"/>
    <x v="0"/>
    <n v="1"/>
  </r>
  <r>
    <x v="1"/>
    <x v="1"/>
    <n v="815"/>
    <x v="30"/>
    <n v="0"/>
    <s v="Excedente de boletos aereos"/>
    <d v="2025-12-16T00:00:00"/>
    <d v="2025-12-21T00:00:00"/>
    <s v="HPS"/>
    <x v="1"/>
    <s v="MXN"/>
    <n v="3558"/>
    <n v="170.78399999999999"/>
    <n v="199.24799999999999"/>
    <n v="3558"/>
    <n v="170.78399999999999"/>
    <n v="199.24799999999999"/>
    <s v="FEES"/>
    <n v="0"/>
    <x v="0"/>
    <x v="0"/>
    <n v="1"/>
  </r>
  <r>
    <x v="1"/>
    <x v="1"/>
    <n v="815"/>
    <x v="30"/>
    <n v="29473"/>
    <s v="Servicios en Republica Dominicana"/>
    <d v="2025-12-16T00:00:00"/>
    <d v="2025-12-21T00:00:00"/>
    <s v="PKT"/>
    <x v="0"/>
    <s v="MXN"/>
    <n v="26189"/>
    <n v="1257.0720000000001"/>
    <n v="1466.5840000000001"/>
    <n v="3626.45"/>
    <n v="174.06960000000001"/>
    <n v="203.0812"/>
    <s v="TRAVELWISE CONSULTORES DE VIAJES"/>
    <s v="Dominican Republic"/>
    <x v="0"/>
    <x v="0"/>
    <n v="0.13847225934552673"/>
  </r>
  <r>
    <x v="1"/>
    <x v="1"/>
    <n v="815"/>
    <x v="30"/>
    <n v="0"/>
    <s v="honorarios"/>
    <d v="2025-12-16T00:00:00"/>
    <d v="2025-12-21T00:00:00"/>
    <s v="HPS"/>
    <x v="1"/>
    <s v="MXN"/>
    <n v="1237.2"/>
    <n v="59.385600000000004"/>
    <n v="69.283200000000008"/>
    <n v="1237.2"/>
    <n v="59.385600000000004"/>
    <n v="69.283200000000008"/>
    <s v="FEES"/>
    <n v="0"/>
    <x v="0"/>
    <x v="0"/>
    <n v="1"/>
  </r>
  <r>
    <x v="1"/>
    <x v="1"/>
    <n v="815"/>
    <x v="30"/>
    <n v="0"/>
    <s v="Fee de planeacion"/>
    <d v="2025-12-16T00:00:00"/>
    <d v="2025-12-21T00:00:00"/>
    <s v="HPS"/>
    <x v="1"/>
    <s v="MXN"/>
    <n v="1314.84"/>
    <n v="63.112319999999997"/>
    <n v="73.631039999999999"/>
    <n v="1314.84"/>
    <n v="63.112319999999997"/>
    <n v="73.631039999999999"/>
    <s v="FEES"/>
    <n v="0"/>
    <x v="0"/>
    <x v="0"/>
    <n v="1"/>
  </r>
  <r>
    <x v="2"/>
    <x v="1"/>
    <n v="816"/>
    <x v="17"/>
    <n v="23931"/>
    <s v="POSIBLE TOUR EN AMS"/>
    <d v="2025-11-22T00:00:00"/>
    <d v="2025-11-24T00:00:00"/>
    <s v="PKT"/>
    <x v="0"/>
    <s v="USD"/>
    <n v="2000"/>
    <n v="1720"/>
    <n v="2000"/>
    <n v="0"/>
    <n v="0"/>
    <n v="0"/>
    <s v="ABERCROMBIE AND KENT EUROPE"/>
    <s v="United Kingdom"/>
    <x v="30"/>
    <x v="0"/>
    <n v="0"/>
  </r>
  <r>
    <x v="1"/>
    <x v="1"/>
    <n v="817"/>
    <x v="25"/>
    <n v="28934"/>
    <s v="BARRAGAN PEREZ DOMINGO ISRAEL"/>
    <d v="2025-11-26T00:00:00"/>
    <d v="2025-12-07T00:00:00"/>
    <s v="VLO"/>
    <x v="2"/>
    <s v="USD"/>
    <n v="871.27"/>
    <n v="749.29219999999998"/>
    <n v="871.27"/>
    <n v="26.6"/>
    <n v="22.876000000000001"/>
    <n v="26.6"/>
    <s v="F1S USA"/>
    <s v="United States"/>
    <x v="32"/>
    <x v="0"/>
    <n v="3.0530145649454249E-2"/>
  </r>
  <r>
    <x v="0"/>
    <x v="1"/>
    <n v="818"/>
    <x v="0"/>
    <n v="27142"/>
    <s v="Itinerario completo China"/>
    <d v="2025-11-12T00:00:00"/>
    <d v="2025-11-20T00:00:00"/>
    <s v="PKT"/>
    <x v="0"/>
    <s v="USD"/>
    <n v="13600"/>
    <n v="11696"/>
    <n v="13600"/>
    <n v="4930"/>
    <n v="4239.8"/>
    <n v="4930"/>
    <s v="Imperial Tours"/>
    <s v="Hong Kong"/>
    <x v="17"/>
    <x v="0"/>
    <n v="0.36249999999999999"/>
  </r>
  <r>
    <x v="0"/>
    <x v="1"/>
    <n v="818"/>
    <x v="0"/>
    <n v="32794"/>
    <s v="Estancia Amanfayun"/>
    <d v="2025-11-14T00:00:00"/>
    <d v="2025-11-17T00:00:00"/>
    <s v="HTL"/>
    <x v="4"/>
    <s v="USD"/>
    <n v="3347.69"/>
    <n v="2879.0133999999998"/>
    <n v="3347.69"/>
    <n v="122.61"/>
    <n v="105.44459999999999"/>
    <n v="122.61"/>
    <s v="Amanfayun"/>
    <s v="China"/>
    <x v="17"/>
    <x v="0"/>
    <n v="3.6625255026600433E-2"/>
  </r>
  <r>
    <x v="0"/>
    <x v="1"/>
    <n v="818"/>
    <x v="0"/>
    <n v="32795"/>
    <s v="Estancia Amanyangyun"/>
    <d v="2025-11-19T00:00:00"/>
    <d v="2025-11-20T00:00:00"/>
    <s v="HTL"/>
    <x v="4"/>
    <s v="USD"/>
    <n v="1073.75"/>
    <n v="923.42499999999995"/>
    <n v="1073.75"/>
    <n v="88.05"/>
    <n v="75.722999999999999"/>
    <n v="88.05"/>
    <s v="Amanyangyun"/>
    <s v="China"/>
    <x v="30"/>
    <x v="0"/>
    <n v="8.2002328288707793E-2"/>
  </r>
  <r>
    <x v="0"/>
    <x v="1"/>
    <n v="818"/>
    <x v="0"/>
    <n v="27142"/>
    <s v="Reembolso Imperial Tours (cancelaciones en destino)"/>
    <d v="2025-11-12T00:00:00"/>
    <d v="2025-11-20T00:00:00"/>
    <s v="PKT"/>
    <x v="0"/>
    <s v="USD"/>
    <n v="-1925"/>
    <n v="-1655.5"/>
    <n v="-1925"/>
    <n v="0"/>
    <n v="0"/>
    <n v="0"/>
    <s v="Imperial Tours"/>
    <s v="Hong Kong"/>
    <x v="17"/>
    <x v="0"/>
    <n v="0"/>
  </r>
  <r>
    <x v="0"/>
    <x v="1"/>
    <n v="818"/>
    <x v="0"/>
    <n v="32795"/>
    <s v="Reembolso Amanyangyun"/>
    <d v="2025-11-19T00:00:00"/>
    <d v="2025-11-20T00:00:00"/>
    <s v="HTL"/>
    <x v="4"/>
    <s v="USD"/>
    <n v="-985.7"/>
    <n v="-847.702"/>
    <n v="-985.7"/>
    <n v="0"/>
    <n v="0"/>
    <n v="0"/>
    <s v="Amanyangyun"/>
    <s v="China"/>
    <x v="30"/>
    <x v="0"/>
    <n v="0"/>
  </r>
  <r>
    <x v="0"/>
    <x v="1"/>
    <n v="818"/>
    <x v="0"/>
    <n v="0"/>
    <s v="Comision viaje"/>
    <d v="2025-11-12T00:00:00"/>
    <d v="2025-11-20T00:00:00"/>
    <s v="HPS"/>
    <x v="1"/>
    <s v="USD"/>
    <n v="1736.26"/>
    <n v="1493.1836000000001"/>
    <n v="1736.26"/>
    <n v="1736.26"/>
    <n v="1493.1836000000001"/>
    <n v="1736.26"/>
    <s v="FEES"/>
    <n v="0"/>
    <x v="17"/>
    <x v="0"/>
    <n v="1"/>
  </r>
  <r>
    <x v="0"/>
    <x v="1"/>
    <n v="818"/>
    <x v="0"/>
    <n v="25857"/>
    <s v="Reembolso clientes"/>
    <d v="2025-11-12T00:00:00"/>
    <d v="2025-11-20T00:00:00"/>
    <s v="OTR"/>
    <x v="3"/>
    <s v="USD"/>
    <n v="1650"/>
    <n v="1419"/>
    <n v="1650"/>
    <n v="0"/>
    <n v="0"/>
    <n v="0"/>
    <s v="GANNET"/>
    <s v="United States"/>
    <x v="17"/>
    <x v="0"/>
    <n v="0"/>
  </r>
  <r>
    <x v="1"/>
    <x v="1"/>
    <n v="819"/>
    <x v="25"/>
    <n v="28934"/>
    <s v="VAINER ZONENSZAIN JULIO DAVID VIAJE A CHICAGO"/>
    <d v="2025-11-09T00:00:00"/>
    <d v="2025-11-11T00:00:00"/>
    <s v="VLO"/>
    <x v="2"/>
    <s v="USD"/>
    <n v="2156.71"/>
    <n v="1854.7706000000001"/>
    <n v="2156.71"/>
    <n v="37.659999999999997"/>
    <n v="32.387599999999999"/>
    <n v="37.659999999999997"/>
    <s v="F1S USA"/>
    <s v="United States"/>
    <x v="17"/>
    <x v="0"/>
    <n v="1.7461782066202688E-2"/>
  </r>
  <r>
    <x v="1"/>
    <x v="1"/>
    <n v="819"/>
    <x v="25"/>
    <n v="0"/>
    <s v="Fee de emisión boleto aereo de David Vainer"/>
    <d v="2025-11-09T00:00:00"/>
    <d v="2025-11-11T00:00:00"/>
    <s v="HPS"/>
    <x v="1"/>
    <s v="USD"/>
    <n v="35"/>
    <n v="30.099999999999998"/>
    <n v="35"/>
    <n v="35"/>
    <n v="30.099999999999998"/>
    <n v="35"/>
    <s v="FEES"/>
    <n v="0"/>
    <x v="17"/>
    <x v="0"/>
    <n v="1"/>
  </r>
  <r>
    <x v="1"/>
    <x v="1"/>
    <n v="819"/>
    <x v="25"/>
    <n v="28934"/>
    <s v="VAINER ZONENSZAIN JULIO DAVID"/>
    <d v="2026-04-13T00:00:00"/>
    <d v="2026-04-15T00:00:00"/>
    <s v="VLO"/>
    <x v="2"/>
    <s v="USD"/>
    <n v="413.9"/>
    <n v="355.95399999999995"/>
    <n v="413.9"/>
    <n v="37.659999999999997"/>
    <n v="32.387599999999999"/>
    <n v="37.659999999999997"/>
    <s v="F1S USA"/>
    <s v="United States"/>
    <x v="2"/>
    <x v="1"/>
    <n v="9.0988161391640496E-2"/>
  </r>
  <r>
    <x v="1"/>
    <x v="1"/>
    <n v="819"/>
    <x v="25"/>
    <n v="28934"/>
    <s v="VAINER ZONENSZAIN JULIO DAVID"/>
    <d v="2026-04-13T00:00:00"/>
    <d v="2026-04-15T00:00:00"/>
    <s v="VLO"/>
    <x v="2"/>
    <s v="USD"/>
    <n v="200"/>
    <n v="172"/>
    <n v="200"/>
    <n v="0"/>
    <n v="0"/>
    <n v="0"/>
    <s v="F1S USA"/>
    <s v="United States"/>
    <x v="2"/>
    <x v="1"/>
    <n v="0"/>
  </r>
  <r>
    <x v="1"/>
    <x v="1"/>
    <n v="819"/>
    <x v="25"/>
    <n v="0"/>
    <s v="Fee por cambio de boleto aereo de David Vainer a Chicago"/>
    <d v="2025-11-09T00:00:00"/>
    <d v="2025-11-11T00:00:00"/>
    <s v="HPS"/>
    <x v="1"/>
    <s v="USD"/>
    <n v="35"/>
    <n v="30.099999999999998"/>
    <n v="35"/>
    <n v="35"/>
    <n v="30.099999999999998"/>
    <n v="35"/>
    <s v="FEES"/>
    <n v="0"/>
    <x v="17"/>
    <x v="0"/>
    <n v="1"/>
  </r>
  <r>
    <x v="1"/>
    <x v="1"/>
    <n v="819"/>
    <x v="25"/>
    <n v="28934"/>
    <s v="VAINER ZONENSZAIN JULIO DAVID"/>
    <d v="2026-03-19T00:00:00"/>
    <d v="2026-03-22T00:00:00"/>
    <s v="VLO"/>
    <x v="2"/>
    <s v="USD"/>
    <n v="235.36"/>
    <n v="202.40960000000001"/>
    <n v="235.36"/>
    <n v="0"/>
    <n v="0"/>
    <n v="0"/>
    <s v="F1S USA"/>
    <s v="United States"/>
    <x v="46"/>
    <x v="1"/>
    <n v="0"/>
  </r>
  <r>
    <x v="1"/>
    <x v="1"/>
    <n v="819"/>
    <x v="25"/>
    <n v="28934"/>
    <s v="VAINER ZONENSZAIN JULIO DAVID"/>
    <d v="2026-03-19T00:00:00"/>
    <d v="2026-03-22T00:00:00"/>
    <s v="VLO"/>
    <x v="2"/>
    <s v="USD"/>
    <n v="200"/>
    <n v="172"/>
    <n v="200"/>
    <n v="0"/>
    <n v="0"/>
    <n v="0"/>
    <s v="F1S USA"/>
    <s v="United States"/>
    <x v="46"/>
    <x v="1"/>
    <n v="0"/>
  </r>
  <r>
    <x v="1"/>
    <x v="1"/>
    <n v="819"/>
    <x v="25"/>
    <n v="0"/>
    <s v="Fee por cambio de boleto aereo de David Vainer a Miami"/>
    <d v="2025-11-09T00:00:00"/>
    <d v="2025-11-11T00:00:00"/>
    <s v="HPS"/>
    <x v="1"/>
    <s v="USD"/>
    <n v="35"/>
    <n v="30.099999999999998"/>
    <n v="35"/>
    <n v="35"/>
    <n v="30.099999999999998"/>
    <n v="35"/>
    <s v="FEES"/>
    <n v="0"/>
    <x v="17"/>
    <x v="0"/>
    <n v="1"/>
  </r>
  <r>
    <x v="1"/>
    <x v="1"/>
    <n v="820"/>
    <x v="20"/>
    <n v="27301"/>
    <s v="vuelo MEX CUN MEX"/>
    <d v="2025-12-10T00:00:00"/>
    <d v="2025-12-16T00:00:00"/>
    <s v="VLO"/>
    <x v="2"/>
    <s v="MXN"/>
    <n v="4444"/>
    <n v="213.31200000000001"/>
    <n v="248.864"/>
    <n v="0"/>
    <n v="0"/>
    <n v="0"/>
    <s v="TURISMO EX MAR, S.A. DE C.V."/>
    <s v="Mexico"/>
    <x v="28"/>
    <x v="0"/>
    <n v="0"/>
  </r>
  <r>
    <x v="1"/>
    <x v="1"/>
    <n v="820"/>
    <x v="20"/>
    <n v="27301"/>
    <s v="PAGO DE MALETA"/>
    <d v="2025-12-10T00:00:00"/>
    <d v="2025-12-16T00:00:00"/>
    <s v="VLO"/>
    <x v="2"/>
    <s v="MXN"/>
    <n v="600"/>
    <n v="28.8"/>
    <n v="33.6"/>
    <n v="0"/>
    <n v="0"/>
    <n v="0"/>
    <s v="TURISMO EX MAR, S.A. DE C.V."/>
    <s v="Mexico"/>
    <x v="28"/>
    <x v="0"/>
    <n v="0"/>
  </r>
  <r>
    <x v="1"/>
    <x v="1"/>
    <n v="820"/>
    <x v="20"/>
    <n v="27301"/>
    <s v="Vuelo CUN MEX"/>
    <d v="2025-12-15T00:00:00"/>
    <d v="2025-12-16T00:00:00"/>
    <s v="VLO"/>
    <x v="2"/>
    <s v="MXN"/>
    <n v="5411"/>
    <n v="259.72800000000001"/>
    <n v="303.01600000000002"/>
    <n v="0"/>
    <n v="0"/>
    <n v="0"/>
    <s v="TURISMO EX MAR, S.A. DE C.V."/>
    <s v="Mexico"/>
    <x v="0"/>
    <x v="0"/>
    <n v="0"/>
  </r>
  <r>
    <x v="1"/>
    <x v="1"/>
    <n v="820"/>
    <x v="20"/>
    <n v="27301"/>
    <s v="PAGO DE MALETA"/>
    <d v="2025-12-10T00:00:00"/>
    <d v="2025-12-16T00:00:00"/>
    <s v="VLO"/>
    <x v="2"/>
    <s v="MXN"/>
    <n v="1100"/>
    <n v="52.800000000000004"/>
    <n v="61.6"/>
    <n v="0"/>
    <n v="0"/>
    <n v="0"/>
    <s v="TURISMO EX MAR, S.A. DE C.V."/>
    <s v="Mexico"/>
    <x v="28"/>
    <x v="0"/>
    <n v="0"/>
  </r>
  <r>
    <x v="1"/>
    <x v="1"/>
    <n v="820"/>
    <x v="20"/>
    <n v="27301"/>
    <s v="PAGO DE ASIENTO"/>
    <d v="2025-12-10T00:00:00"/>
    <d v="2025-12-16T00:00:00"/>
    <s v="VLO"/>
    <x v="2"/>
    <s v="MXN"/>
    <n v="300"/>
    <n v="14.4"/>
    <n v="16.8"/>
    <n v="0"/>
    <n v="0"/>
    <n v="0"/>
    <s v="TURISMO EX MAR, S.A. DE C.V."/>
    <s v="Mexico"/>
    <x v="28"/>
    <x v="0"/>
    <n v="0"/>
  </r>
  <r>
    <x v="1"/>
    <x v="1"/>
    <n v="820"/>
    <x v="20"/>
    <n v="27301"/>
    <s v="VUELO MEX SJD MEX"/>
    <d v="2025-12-30T00:00:00"/>
    <d v="2026-01-06T00:00:00"/>
    <s v="VLO"/>
    <x v="2"/>
    <s v="MXN"/>
    <n v="8508"/>
    <n v="408.38400000000001"/>
    <n v="476.44800000000004"/>
    <n v="0"/>
    <n v="0"/>
    <n v="0"/>
    <s v="TURISMO EX MAR, S.A. DE C.V."/>
    <s v="Mexico"/>
    <x v="31"/>
    <x v="0"/>
    <n v="0"/>
  </r>
  <r>
    <x v="1"/>
    <x v="1"/>
    <n v="820"/>
    <x v="20"/>
    <n v="27301"/>
    <s v="PAGO DE EQUIPAJE"/>
    <d v="2025-12-30T00:00:00"/>
    <d v="2026-01-06T00:00:00"/>
    <s v="VLO"/>
    <x v="2"/>
    <s v="MXN"/>
    <n v="1100"/>
    <n v="52.800000000000004"/>
    <n v="61.6"/>
    <n v="0"/>
    <n v="0"/>
    <n v="0"/>
    <s v="TURISMO EX MAR, S.A. DE C.V."/>
    <s v="Mexico"/>
    <x v="31"/>
    <x v="0"/>
    <n v="0"/>
  </r>
  <r>
    <x v="1"/>
    <x v="1"/>
    <n v="820"/>
    <x v="20"/>
    <n v="27301"/>
    <s v="PAGO DE MALETA"/>
    <d v="2025-12-30T00:00:00"/>
    <d v="2026-01-06T00:00:00"/>
    <s v="VLO"/>
    <x v="2"/>
    <s v="MXN"/>
    <n v="1100"/>
    <n v="52.800000000000004"/>
    <n v="61.6"/>
    <n v="0"/>
    <n v="0"/>
    <n v="0"/>
    <s v="TURISMO EX MAR, S.A. DE C.V."/>
    <s v="Mexico"/>
    <x v="31"/>
    <x v="0"/>
    <n v="0"/>
  </r>
  <r>
    <x v="1"/>
    <x v="1"/>
    <n v="820"/>
    <x v="20"/>
    <n v="27301"/>
    <s v="PAGO DE ASIENTOS"/>
    <d v="2025-12-30T00:00:00"/>
    <d v="2026-01-06T00:00:00"/>
    <s v="VLO"/>
    <x v="2"/>
    <s v="MXN"/>
    <n v="400"/>
    <n v="19.2"/>
    <n v="22.400000000000002"/>
    <n v="0"/>
    <n v="0"/>
    <n v="0"/>
    <s v="TURISMO EX MAR, S.A. DE C.V."/>
    <s v="Mexico"/>
    <x v="31"/>
    <x v="0"/>
    <n v="0"/>
  </r>
  <r>
    <x v="0"/>
    <x v="1"/>
    <n v="821"/>
    <x v="1"/>
    <n v="27914"/>
    <s v="Emisión billetes PAR-LIS-PAR"/>
    <d v="2025-11-11T00:00:00"/>
    <d v="2025-11-12T00:00:00"/>
    <s v="ABC"/>
    <x v="2"/>
    <s v="EUR"/>
    <n v="1139.3599999999999"/>
    <n v="1139.3599999999999"/>
    <n v="1321.6575999999998"/>
    <n v="0"/>
    <n v="0"/>
    <n v="0"/>
    <s v="Servivuelo"/>
    <s v="Spain"/>
    <x v="17"/>
    <x v="0"/>
    <n v="0"/>
  </r>
  <r>
    <x v="0"/>
    <x v="1"/>
    <n v="821"/>
    <x v="1"/>
    <n v="0"/>
    <s v="Fee emisión aereos"/>
    <d v="2025-11-11T00:00:00"/>
    <d v="2025-11-12T00:00:00"/>
    <s v="HPS"/>
    <x v="1"/>
    <s v="EUR"/>
    <n v="60.64"/>
    <n v="60.64"/>
    <n v="70.342399999999998"/>
    <n v="60.64"/>
    <n v="60.64"/>
    <n v="70.342399999999998"/>
    <s v="FEES"/>
    <n v="0"/>
    <x v="17"/>
    <x v="0"/>
    <n v="1"/>
  </r>
  <r>
    <x v="0"/>
    <x v="1"/>
    <n v="821"/>
    <x v="1"/>
    <n v="33027"/>
    <s v="Hotel Pousada Lisboa"/>
    <d v="2025-11-11T00:00:00"/>
    <d v="2025-11-12T00:00:00"/>
    <s v="HTL"/>
    <x v="4"/>
    <s v="EUR"/>
    <n v="442"/>
    <n v="442"/>
    <n v="512.71999999999991"/>
    <n v="42"/>
    <n v="42"/>
    <n v="48.72"/>
    <s v="Pousada Lisboa Praça do Comércio"/>
    <s v="Portugal"/>
    <x v="17"/>
    <x v="0"/>
    <n v="9.502262443438915E-2"/>
  </r>
  <r>
    <x v="0"/>
    <x v="1"/>
    <n v="821"/>
    <x v="1"/>
    <n v="0"/>
    <s v="SOBRECOMISION"/>
    <d v="2025-11-11T00:00:00"/>
    <d v="2025-11-12T00:00:00"/>
    <s v="HPS"/>
    <x v="1"/>
    <s v="EUR"/>
    <n v="60"/>
    <n v="60"/>
    <n v="69.599999999999994"/>
    <n v="60"/>
    <n v="60"/>
    <n v="69.599999999999994"/>
    <s v="FEES"/>
    <n v="0"/>
    <x v="17"/>
    <x v="0"/>
    <n v="1"/>
  </r>
  <r>
    <x v="1"/>
    <x v="1"/>
    <n v="822"/>
    <x v="18"/>
    <n v="32544"/>
    <s v="Hospedaje, transporte y tours"/>
    <d v="2025-11-12T00:00:00"/>
    <d v="2025-11-16T00:00:00"/>
    <s v="PKT"/>
    <x v="0"/>
    <s v="USD"/>
    <n v="10240"/>
    <n v="8806.4"/>
    <n v="10240"/>
    <n v="1210"/>
    <n v="1040.5999999999999"/>
    <n v="1210"/>
    <s v="ICELAND ENCOUNTER"/>
    <s v="Iceland"/>
    <x v="17"/>
    <x v="0"/>
    <n v="0.1181640625"/>
  </r>
  <r>
    <x v="1"/>
    <x v="1"/>
    <n v="822"/>
    <x v="18"/>
    <n v="0"/>
    <s v="."/>
    <d v="2025-11-12T00:00:00"/>
    <d v="2025-11-16T00:00:00"/>
    <s v="HPS"/>
    <x v="1"/>
    <s v="USD"/>
    <n v="409.6"/>
    <n v="352.25600000000003"/>
    <n v="409.6"/>
    <n v="409.6"/>
    <n v="352.25600000000003"/>
    <n v="409.6"/>
    <s v="FEES"/>
    <n v="0"/>
    <x v="17"/>
    <x v="0"/>
    <n v="1"/>
  </r>
  <r>
    <x v="1"/>
    <x v="1"/>
    <n v="823"/>
    <x v="22"/>
    <n v="25372"/>
    <s v="WIMBLEDON"/>
    <d v="2026-07-07T00:00:00"/>
    <d v="2026-07-14T00:00:00"/>
    <s v="PKT"/>
    <x v="0"/>
    <s v="GBP"/>
    <n v="39415"/>
    <n v="45327.25"/>
    <n v="52816.100000000006"/>
    <n v="2415"/>
    <n v="2777.25"/>
    <n v="3236.1000000000004"/>
    <s v="Queen Of Clubs Lifestyle Luxury Services LTD"/>
    <s v="United Kingdom"/>
    <x v="20"/>
    <x v="1"/>
    <n v="6.1271089686667515E-2"/>
  </r>
  <r>
    <x v="1"/>
    <x v="1"/>
    <n v="823"/>
    <x v="22"/>
    <n v="0"/>
    <s v="FEE STRIPE"/>
    <d v="2026-07-07T00:00:00"/>
    <d v="2026-07-14T00:00:00"/>
    <s v="HPS"/>
    <x v="1"/>
    <s v="GBP"/>
    <n v="2952.85"/>
    <n v="3395.7774999999997"/>
    <n v="3956.819"/>
    <n v="2952.85"/>
    <n v="3395.7774999999997"/>
    <n v="3956.819"/>
    <s v="FEES"/>
    <n v="0"/>
    <x v="20"/>
    <x v="1"/>
    <n v="1"/>
  </r>
  <r>
    <x v="1"/>
    <x v="1"/>
    <n v="824"/>
    <x v="25"/>
    <n v="27301"/>
    <s v="Vuelo MEX-TIJ-MEX/Sharon Vainer"/>
    <d v="2025-11-21T00:00:00"/>
    <d v="2025-11-23T00:00:00"/>
    <s v="VLO"/>
    <x v="2"/>
    <s v="MXN"/>
    <n v="22543"/>
    <n v="1082.0640000000001"/>
    <n v="1262.4080000000001"/>
    <n v="0"/>
    <n v="0"/>
    <n v="0"/>
    <s v="TURISMO EX MAR, S.A. DE C.V."/>
    <s v="Mexico"/>
    <x v="30"/>
    <x v="0"/>
    <n v="0"/>
  </r>
  <r>
    <x v="1"/>
    <x v="1"/>
    <n v="824"/>
    <x v="25"/>
    <n v="27301"/>
    <s v="Vuelo MEX-TIJ-MEX/Camila Vainer"/>
    <d v="2025-11-21T00:00:00"/>
    <d v="2025-11-23T00:00:00"/>
    <s v="VLO"/>
    <x v="2"/>
    <s v="MXN"/>
    <n v="22543"/>
    <n v="1082.0640000000001"/>
    <n v="1262.4080000000001"/>
    <n v="0"/>
    <n v="0"/>
    <n v="0"/>
    <s v="TURISMO EX MAR, S.A. DE C.V."/>
    <s v="Mexico"/>
    <x v="30"/>
    <x v="0"/>
    <n v="0"/>
  </r>
  <r>
    <x v="1"/>
    <x v="1"/>
    <n v="824"/>
    <x v="25"/>
    <n v="27301"/>
    <s v="Vuelo MEX-TIJ-MEX/Batsheva Zonenszain"/>
    <d v="2025-11-20T00:00:00"/>
    <d v="2025-11-26T00:00:00"/>
    <s v="VLO"/>
    <x v="2"/>
    <s v="MXN"/>
    <n v="17405"/>
    <n v="835.44"/>
    <n v="974.68000000000006"/>
    <n v="0"/>
    <n v="0"/>
    <n v="0"/>
    <s v="TURISMO EX MAR, S.A. DE C.V."/>
    <s v="Mexico"/>
    <x v="30"/>
    <x v="0"/>
    <n v="0"/>
  </r>
  <r>
    <x v="1"/>
    <x v="1"/>
    <n v="824"/>
    <x v="25"/>
    <n v="27301"/>
    <s v="Vuelo MEX-TIJ-MEX/David Vainer"/>
    <d v="2025-11-20T00:00:00"/>
    <d v="2025-11-23T00:00:00"/>
    <s v="VLO"/>
    <x v="2"/>
    <s v="MXN"/>
    <n v="22543"/>
    <n v="1082.0640000000001"/>
    <n v="1262.4080000000001"/>
    <n v="0"/>
    <n v="0"/>
    <n v="0"/>
    <s v="TURISMO EX MAR, S.A. DE C.V."/>
    <s v="Mexico"/>
    <x v="30"/>
    <x v="0"/>
    <n v="0"/>
  </r>
  <r>
    <x v="1"/>
    <x v="1"/>
    <n v="824"/>
    <x v="25"/>
    <n v="27301"/>
    <s v="Vuelo MEX-TIJ-MEX/Liora Lozowsy"/>
    <d v="2025-11-20T00:00:00"/>
    <d v="2025-11-23T00:00:00"/>
    <s v="VLO"/>
    <x v="2"/>
    <s v="MXN"/>
    <n v="22543"/>
    <n v="1082.0640000000001"/>
    <n v="1262.4080000000001"/>
    <n v="0"/>
    <n v="0"/>
    <n v="0"/>
    <s v="TURISMO EX MAR, S.A. DE C.V."/>
    <s v="Mexico"/>
    <x v="30"/>
    <x v="0"/>
    <n v="0"/>
  </r>
  <r>
    <x v="1"/>
    <x v="1"/>
    <n v="824"/>
    <x v="25"/>
    <n v="0"/>
    <s v="Fee de emisión de boletos aéreos"/>
    <d v="2025-11-20T00:00:00"/>
    <d v="2025-11-26T00:00:00"/>
    <s v="HPS"/>
    <x v="1"/>
    <s v="MXN"/>
    <n v="3298.75"/>
    <n v="158.34"/>
    <n v="184.73"/>
    <n v="3298.75"/>
    <n v="158.34"/>
    <n v="184.73"/>
    <s v="FEES"/>
    <n v="0"/>
    <x v="30"/>
    <x v="0"/>
    <n v="1"/>
  </r>
  <r>
    <x v="1"/>
    <x v="1"/>
    <n v="825"/>
    <x v="30"/>
    <n v="31575"/>
    <s v="Estadia"/>
    <d v="2026-05-22T00:00:00"/>
    <d v="2026-05-25T00:00:00"/>
    <s v="HTL"/>
    <x v="4"/>
    <s v="MXN"/>
    <n v="10000"/>
    <n v="480"/>
    <n v="560"/>
    <n v="1000"/>
    <n v="48"/>
    <n v="56"/>
    <s v="HOTEL CAP ROCAT"/>
    <s v="Spain"/>
    <x v="7"/>
    <x v="1"/>
    <n v="0.1"/>
  </r>
  <r>
    <x v="0"/>
    <x v="1"/>
    <n v="826"/>
    <x v="2"/>
    <n v="0"/>
    <s v="Fee emision"/>
    <d v="2026-03-10T00:00:00"/>
    <d v="2026-04-17T00:00:00"/>
    <s v="HPS"/>
    <x v="1"/>
    <s v="EUR"/>
    <n v="399.63"/>
    <n v="399.63"/>
    <n v="463.57079999999996"/>
    <n v="399.63"/>
    <n v="399.63"/>
    <n v="463.57079999999996"/>
    <s v="FEES"/>
    <n v="0"/>
    <x v="50"/>
    <x v="1"/>
    <n v="1"/>
  </r>
  <r>
    <x v="0"/>
    <x v="1"/>
    <n v="826"/>
    <x v="2"/>
    <n v="28934"/>
    <s v="NAHUM DELAS VIGO ALFONSO"/>
    <d v="2026-03-10T00:00:00"/>
    <d v="2026-04-18T00:00:00"/>
    <s v="VLO"/>
    <x v="2"/>
    <s v="EUR"/>
    <n v="4374.13"/>
    <n v="4374.13"/>
    <n v="5073.9907999999996"/>
    <n v="0"/>
    <n v="0"/>
    <n v="0"/>
    <s v="F1S USA"/>
    <s v="United States"/>
    <x v="50"/>
    <x v="1"/>
    <n v="0"/>
  </r>
  <r>
    <x v="0"/>
    <x v="1"/>
    <n v="826"/>
    <x v="2"/>
    <n v="28934"/>
    <s v="DOMECQ PEREZ TRISTAN LEOPOLDO"/>
    <d v="2026-03-10T00:00:00"/>
    <d v="2026-04-18T00:00:00"/>
    <s v="VLO"/>
    <x v="2"/>
    <s v="EUR"/>
    <n v="4374.13"/>
    <n v="4374.13"/>
    <n v="5073.9907999999996"/>
    <n v="0"/>
    <n v="0"/>
    <n v="0"/>
    <s v="F1S USA"/>
    <s v="United States"/>
    <x v="50"/>
    <x v="1"/>
    <n v="0"/>
  </r>
  <r>
    <x v="0"/>
    <x v="1"/>
    <n v="826"/>
    <x v="2"/>
    <n v="28934"/>
    <s v="CATUBIG QUINTOS FE"/>
    <d v="2026-03-18T00:00:00"/>
    <d v="2026-04-18T00:00:00"/>
    <s v="VLO"/>
    <x v="2"/>
    <s v="EUR"/>
    <n v="862.11"/>
    <n v="862.11"/>
    <n v="1000.0476"/>
    <n v="0"/>
    <n v="0"/>
    <n v="0"/>
    <s v="F1S USA"/>
    <s v="United States"/>
    <x v="46"/>
    <x v="1"/>
    <n v="0"/>
  </r>
  <r>
    <x v="1"/>
    <x v="1"/>
    <n v="827"/>
    <x v="34"/>
    <n v="34242"/>
    <s v="site"/>
    <d v="2025-11-08T00:00:00"/>
    <d v="2025-11-15T00:00:00"/>
    <s v="HTL"/>
    <x v="4"/>
    <s v="USD"/>
    <n v="7090.71"/>
    <n v="6098.0105999999996"/>
    <n v="7090.71"/>
    <n v="1590.71"/>
    <n v="1368.0106000000001"/>
    <n v="1590.71"/>
    <s v="Define Living at Brittmoore"/>
    <s v="United States"/>
    <x v="34"/>
    <x v="0"/>
    <n v="0.22433719613409658"/>
  </r>
  <r>
    <x v="1"/>
    <x v="1"/>
    <n v="828"/>
    <x v="20"/>
    <n v="27301"/>
    <s v="VUELOS MEX DEN'EGE MEX"/>
    <d v="2025-12-20T00:00:00"/>
    <d v="2025-12-27T00:00:00"/>
    <s v="VLO"/>
    <x v="2"/>
    <s v="MXN"/>
    <n v="10415"/>
    <n v="499.92"/>
    <n v="583.24"/>
    <n v="0"/>
    <n v="0"/>
    <n v="0"/>
    <s v="TURISMO EX MAR, S.A. DE C.V."/>
    <s v="Mexico"/>
    <x v="0"/>
    <x v="0"/>
    <n v="0"/>
  </r>
  <r>
    <x v="1"/>
    <x v="1"/>
    <n v="828"/>
    <x v="20"/>
    <n v="27301"/>
    <s v="VUELO MEX DEN"/>
    <d v="2025-12-20T00:00:00"/>
    <d v="2025-12-27T00:00:00"/>
    <s v="VLO"/>
    <x v="2"/>
    <s v="MXN"/>
    <n v="10415"/>
    <n v="499.92"/>
    <n v="583.24"/>
    <n v="0"/>
    <n v="0"/>
    <n v="0"/>
    <s v="TURISMO EX MAR, S.A. DE C.V."/>
    <s v="Mexico"/>
    <x v="0"/>
    <x v="0"/>
    <n v="0"/>
  </r>
  <r>
    <x v="1"/>
    <x v="1"/>
    <n v="828"/>
    <x v="20"/>
    <n v="27301"/>
    <s v="VUELO MEX DEN"/>
    <d v="2025-12-20T00:00:00"/>
    <d v="2025-12-27T00:00:00"/>
    <s v="VLO"/>
    <x v="2"/>
    <s v="MXN"/>
    <n v="10415"/>
    <n v="499.92"/>
    <n v="583.24"/>
    <n v="0"/>
    <n v="0"/>
    <n v="0"/>
    <s v="TURISMO EX MAR, S.A. DE C.V."/>
    <s v="Mexico"/>
    <x v="0"/>
    <x v="0"/>
    <n v="0"/>
  </r>
  <r>
    <x v="1"/>
    <x v="1"/>
    <n v="828"/>
    <x v="20"/>
    <n v="27301"/>
    <s v="VUELO MEX DEN"/>
    <d v="2025-12-20T00:00:00"/>
    <d v="2025-12-27T00:00:00"/>
    <s v="VLO"/>
    <x v="2"/>
    <s v="MXN"/>
    <n v="10415"/>
    <n v="499.92"/>
    <n v="583.24"/>
    <n v="0"/>
    <n v="0"/>
    <n v="0"/>
    <s v="TURISMO EX MAR, S.A. DE C.V."/>
    <s v="Mexico"/>
    <x v="0"/>
    <x v="0"/>
    <n v="0"/>
  </r>
  <r>
    <x v="1"/>
    <x v="1"/>
    <n v="828"/>
    <x v="20"/>
    <n v="27301"/>
    <s v="VUELO CON AA EGE-PHX-MEX"/>
    <d v="2025-12-20T00:00:00"/>
    <d v="2025-12-27T00:00:00"/>
    <s v="VLO"/>
    <x v="2"/>
    <s v="MXN"/>
    <n v="9286"/>
    <n v="445.72800000000001"/>
    <n v="520.01599999999996"/>
    <n v="0"/>
    <n v="0"/>
    <n v="0"/>
    <s v="TURISMO EX MAR, S.A. DE C.V."/>
    <s v="Mexico"/>
    <x v="0"/>
    <x v="0"/>
    <n v="0"/>
  </r>
  <r>
    <x v="1"/>
    <x v="1"/>
    <n v="828"/>
    <x v="20"/>
    <n v="27301"/>
    <s v="VUELO CON AA EGE-PHX-MEX"/>
    <d v="2025-12-20T00:00:00"/>
    <d v="2025-12-27T00:00:00"/>
    <s v="VLO"/>
    <x v="2"/>
    <s v="MXN"/>
    <n v="9286"/>
    <n v="445.72800000000001"/>
    <n v="520.01599999999996"/>
    <n v="0"/>
    <n v="0"/>
    <n v="0"/>
    <s v="TURISMO EX MAR, S.A. DE C.V."/>
    <s v="Mexico"/>
    <x v="0"/>
    <x v="0"/>
    <n v="0"/>
  </r>
  <r>
    <x v="1"/>
    <x v="1"/>
    <n v="828"/>
    <x v="20"/>
    <n v="27301"/>
    <s v="VUELO CON AA EGE-PHX-MEX"/>
    <d v="2025-12-20T00:00:00"/>
    <d v="2025-12-27T00:00:00"/>
    <s v="VLO"/>
    <x v="2"/>
    <s v="MXN"/>
    <n v="9286"/>
    <n v="445.72800000000001"/>
    <n v="520.01599999999996"/>
    <n v="0"/>
    <n v="0"/>
    <n v="0"/>
    <s v="TURISMO EX MAR, S.A. DE C.V."/>
    <s v="Mexico"/>
    <x v="0"/>
    <x v="0"/>
    <n v="0"/>
  </r>
  <r>
    <x v="1"/>
    <x v="1"/>
    <n v="828"/>
    <x v="20"/>
    <n v="27301"/>
    <s v="VUELO CON AA EGE-PHX-MEX"/>
    <d v="2025-12-20T00:00:00"/>
    <d v="2025-12-27T00:00:00"/>
    <s v="VLO"/>
    <x v="2"/>
    <s v="MXN"/>
    <n v="9286"/>
    <n v="445.72800000000001"/>
    <n v="520.01599999999996"/>
    <n v="0"/>
    <n v="0"/>
    <n v="0"/>
    <s v="TURISMO EX MAR, S.A. DE C.V."/>
    <s v="Mexico"/>
    <x v="0"/>
    <x v="0"/>
    <n v="0"/>
  </r>
  <r>
    <x v="1"/>
    <x v="1"/>
    <n v="828"/>
    <x v="20"/>
    <n v="27301"/>
    <s v="VUELO EGE PHX MEX"/>
    <d v="2025-12-20T00:00:00"/>
    <d v="2025-12-27T00:00:00"/>
    <s v="VLO"/>
    <x v="2"/>
    <s v="MXN"/>
    <n v="10309"/>
    <n v="494.83199999999999"/>
    <n v="577.30399999999997"/>
    <n v="0"/>
    <n v="0"/>
    <n v="0"/>
    <s v="TURISMO EX MAR, S.A. DE C.V."/>
    <s v="Mexico"/>
    <x v="0"/>
    <x v="0"/>
    <n v="0"/>
  </r>
  <r>
    <x v="1"/>
    <x v="1"/>
    <n v="828"/>
    <x v="20"/>
    <n v="27301"/>
    <s v="VUELO EGE PHX MEX"/>
    <d v="2025-12-20T00:00:00"/>
    <d v="2025-12-27T00:00:00"/>
    <s v="VLO"/>
    <x v="2"/>
    <s v="MXN"/>
    <n v="10309"/>
    <n v="494.83199999999999"/>
    <n v="577.30399999999997"/>
    <n v="0"/>
    <n v="0"/>
    <n v="0"/>
    <s v="TURISMO EX MAR, S.A. DE C.V."/>
    <s v="Mexico"/>
    <x v="0"/>
    <x v="0"/>
    <n v="0"/>
  </r>
  <r>
    <x v="1"/>
    <x v="1"/>
    <n v="828"/>
    <x v="20"/>
    <n v="27301"/>
    <s v="VUELO MEX DEN"/>
    <d v="2025-12-20T00:00:00"/>
    <d v="2025-12-27T00:00:00"/>
    <s v="VLO"/>
    <x v="2"/>
    <s v="MXN"/>
    <n v="10285"/>
    <n v="493.68"/>
    <n v="575.96"/>
    <n v="0"/>
    <n v="0"/>
    <n v="0"/>
    <s v="TURISMO EX MAR, S.A. DE C.V."/>
    <s v="Mexico"/>
    <x v="0"/>
    <x v="0"/>
    <n v="0"/>
  </r>
  <r>
    <x v="1"/>
    <x v="1"/>
    <n v="828"/>
    <x v="20"/>
    <n v="27301"/>
    <s v="VUELO MEX DEN"/>
    <d v="2025-12-20T00:00:00"/>
    <d v="2025-12-27T00:00:00"/>
    <s v="VLO"/>
    <x v="2"/>
    <s v="MXN"/>
    <n v="10285"/>
    <n v="493.68"/>
    <n v="575.96"/>
    <n v="0"/>
    <n v="0"/>
    <n v="0"/>
    <s v="TURISMO EX MAR, S.A. DE C.V."/>
    <s v="Mexico"/>
    <x v="0"/>
    <x v="0"/>
    <n v="0"/>
  </r>
  <r>
    <x v="1"/>
    <x v="1"/>
    <n v="828"/>
    <x v="20"/>
    <n v="27301"/>
    <s v="PAGO DE MALETA"/>
    <d v="2025-12-20T00:00:00"/>
    <d v="2025-12-27T00:00:00"/>
    <s v="VLO"/>
    <x v="2"/>
    <s v="MXN"/>
    <n v="700"/>
    <n v="33.6"/>
    <n v="39.200000000000003"/>
    <n v="0"/>
    <n v="0"/>
    <n v="0"/>
    <s v="TURISMO EX MAR, S.A. DE C.V."/>
    <s v="Mexico"/>
    <x v="0"/>
    <x v="0"/>
    <n v="0"/>
  </r>
  <r>
    <x v="1"/>
    <x v="1"/>
    <n v="828"/>
    <x v="20"/>
    <n v="27301"/>
    <s v="PAGO DE ASIENTO"/>
    <d v="2025-12-20T00:00:00"/>
    <d v="2025-12-27T00:00:00"/>
    <s v="VLO"/>
    <x v="2"/>
    <s v="MXN"/>
    <n v="180"/>
    <n v="8.64"/>
    <n v="10.08"/>
    <n v="0"/>
    <n v="0"/>
    <n v="0"/>
    <s v="TURISMO EX MAR, S.A. DE C.V."/>
    <s v="Mexico"/>
    <x v="0"/>
    <x v="0"/>
    <n v="0"/>
  </r>
  <r>
    <x v="1"/>
    <x v="1"/>
    <n v="828"/>
    <x v="20"/>
    <n v="27301"/>
    <s v="GOROZPE JAVIER"/>
    <d v="2025-12-20T00:00:00"/>
    <d v="2025-12-27T00:00:00"/>
    <s v="VLO"/>
    <x v="2"/>
    <s v="MXN"/>
    <n v="700"/>
    <n v="33.6"/>
    <n v="39.200000000000003"/>
    <n v="0"/>
    <n v="0"/>
    <n v="0"/>
    <s v="TURISMO EX MAR, S.A. DE C.V."/>
    <s v="Mexico"/>
    <x v="0"/>
    <x v="0"/>
    <n v="0"/>
  </r>
  <r>
    <x v="1"/>
    <x v="1"/>
    <n v="828"/>
    <x v="20"/>
    <n v="27301"/>
    <s v="GOROZPE JAVIER"/>
    <d v="2025-12-20T00:00:00"/>
    <d v="2025-12-27T00:00:00"/>
    <s v="VLO"/>
    <x v="2"/>
    <s v="MXN"/>
    <n v="180"/>
    <n v="8.64"/>
    <n v="10.08"/>
    <n v="0"/>
    <n v="0"/>
    <n v="0"/>
    <s v="TURISMO EX MAR, S.A. DE C.V."/>
    <s v="Mexico"/>
    <x v="0"/>
    <x v="0"/>
    <n v="0"/>
  </r>
  <r>
    <x v="1"/>
    <x v="1"/>
    <n v="828"/>
    <x v="20"/>
    <n v="27301"/>
    <s v="GOROZPE JAVIER"/>
    <d v="2025-12-20T00:00:00"/>
    <d v="2025-12-27T00:00:00"/>
    <s v="VLO"/>
    <x v="2"/>
    <s v="MXN"/>
    <n v="700"/>
    <n v="33.6"/>
    <n v="39.200000000000003"/>
    <n v="0"/>
    <n v="0"/>
    <n v="0"/>
    <s v="TURISMO EX MAR, S.A. DE C.V."/>
    <s v="Mexico"/>
    <x v="0"/>
    <x v="0"/>
    <n v="0"/>
  </r>
  <r>
    <x v="1"/>
    <x v="1"/>
    <n v="828"/>
    <x v="20"/>
    <n v="27301"/>
    <s v="GOROZPE JAVIER"/>
    <d v="2025-12-20T00:00:00"/>
    <d v="2025-12-27T00:00:00"/>
    <s v="VLO"/>
    <x v="2"/>
    <s v="MXN"/>
    <n v="180"/>
    <n v="8.64"/>
    <n v="10.08"/>
    <n v="0"/>
    <n v="0"/>
    <n v="0"/>
    <s v="TURISMO EX MAR, S.A. DE C.V."/>
    <s v="Mexico"/>
    <x v="0"/>
    <x v="0"/>
    <n v="0"/>
  </r>
  <r>
    <x v="1"/>
    <x v="1"/>
    <n v="828"/>
    <x v="20"/>
    <n v="27301"/>
    <s v="GOROZPE JAVIER"/>
    <d v="2025-12-20T00:00:00"/>
    <d v="2025-12-27T00:00:00"/>
    <s v="VLO"/>
    <x v="2"/>
    <s v="MXN"/>
    <n v="700"/>
    <n v="33.6"/>
    <n v="39.200000000000003"/>
    <n v="0"/>
    <n v="0"/>
    <n v="0"/>
    <s v="TURISMO EX MAR, S.A. DE C.V."/>
    <s v="Mexico"/>
    <x v="0"/>
    <x v="0"/>
    <n v="0"/>
  </r>
  <r>
    <x v="1"/>
    <x v="1"/>
    <n v="828"/>
    <x v="20"/>
    <n v="27301"/>
    <s v="GOROZPE JAVIER"/>
    <d v="2025-12-20T00:00:00"/>
    <d v="2025-12-27T00:00:00"/>
    <s v="VLO"/>
    <x v="2"/>
    <s v="MXN"/>
    <n v="180"/>
    <n v="8.64"/>
    <n v="10.08"/>
    <n v="0"/>
    <n v="0"/>
    <n v="0"/>
    <s v="TURISMO EX MAR, S.A. DE C.V."/>
    <s v="Mexico"/>
    <x v="0"/>
    <x v="0"/>
    <n v="0"/>
  </r>
  <r>
    <x v="1"/>
    <x v="1"/>
    <n v="828"/>
    <x v="20"/>
    <n v="27301"/>
    <s v="GOROZPE JAVIER"/>
    <d v="2025-12-20T00:00:00"/>
    <d v="2025-12-27T00:00:00"/>
    <s v="VLO"/>
    <x v="2"/>
    <s v="MXN"/>
    <n v="700"/>
    <n v="33.6"/>
    <n v="39.200000000000003"/>
    <n v="0"/>
    <n v="0"/>
    <n v="0"/>
    <s v="TURISMO EX MAR, S.A. DE C.V."/>
    <s v="Mexico"/>
    <x v="0"/>
    <x v="0"/>
    <n v="0"/>
  </r>
  <r>
    <x v="1"/>
    <x v="1"/>
    <n v="828"/>
    <x v="20"/>
    <n v="27301"/>
    <s v="GOROZPE JAVIER"/>
    <d v="2025-12-20T00:00:00"/>
    <d v="2025-12-27T00:00:00"/>
    <s v="VLO"/>
    <x v="2"/>
    <s v="MXN"/>
    <n v="180"/>
    <n v="8.64"/>
    <n v="10.08"/>
    <n v="0"/>
    <n v="0"/>
    <n v="0"/>
    <s v="TURISMO EX MAR, S.A. DE C.V."/>
    <s v="Mexico"/>
    <x v="0"/>
    <x v="0"/>
    <n v="0"/>
  </r>
  <r>
    <x v="0"/>
    <x v="1"/>
    <n v="829"/>
    <x v="11"/>
    <n v="30801"/>
    <s v="Viaje en Saudi y Qatar"/>
    <d v="2025-10-24T00:00:00"/>
    <d v="2025-11-03T00:00:00"/>
    <s v="PKT"/>
    <x v="0"/>
    <s v="USD"/>
    <n v="6388.26"/>
    <n v="5493.9036000000006"/>
    <n v="6388.26"/>
    <n v="0"/>
    <n v="0"/>
    <n v="0"/>
    <s v="LEVEL UP TRAVEL"/>
    <s v="United Arab Emirates"/>
    <x v="21"/>
    <x v="0"/>
    <n v="0"/>
  </r>
  <r>
    <x v="0"/>
    <x v="1"/>
    <n v="830"/>
    <x v="1"/>
    <n v="27633"/>
    <s v="4 Habitaciones con tarifa especial para Mexicanos"/>
    <d v="2025-12-24T00:00:00"/>
    <d v="2026-01-02T00:00:00"/>
    <s v="HTL"/>
    <x v="4"/>
    <s v="USD"/>
    <n v="91607"/>
    <n v="78782.02"/>
    <n v="91607"/>
    <n v="9160"/>
    <n v="7877.5999999999995"/>
    <n v="9160"/>
    <s v="FOUR SEASONS RESORT TAMARINDO"/>
    <s v="Mexico"/>
    <x v="1"/>
    <x v="0"/>
    <n v="9.9992358662547617E-2"/>
  </r>
  <r>
    <x v="0"/>
    <x v="1"/>
    <n v="830"/>
    <x v="1"/>
    <n v="28491"/>
    <s v="Seguro asistencia y cancelacion AON"/>
    <d v="2025-12-24T00:00:00"/>
    <d v="2026-01-02T00:00:00"/>
    <s v="SEG"/>
    <x v="3"/>
    <s v="USD"/>
    <n v="2238"/>
    <n v="1924.68"/>
    <n v="2238"/>
    <n v="665"/>
    <n v="571.9"/>
    <n v="665"/>
    <s v="AON"/>
    <s v="United Kingdom"/>
    <x v="1"/>
    <x v="0"/>
    <n v="0.29714030384271672"/>
  </r>
  <r>
    <x v="0"/>
    <x v="1"/>
    <n v="830"/>
    <x v="1"/>
    <n v="0"/>
    <s v="SOBRECOMISION"/>
    <d v="2025-12-24T00:00:00"/>
    <d v="2026-01-02T00:00:00"/>
    <s v="HPS"/>
    <x v="1"/>
    <s v="USD"/>
    <n v="1000"/>
    <n v="860"/>
    <n v="1000"/>
    <n v="1000"/>
    <n v="860"/>
    <n v="1000"/>
    <s v="FEES"/>
    <n v="0"/>
    <x v="1"/>
    <x v="0"/>
    <n v="1"/>
  </r>
  <r>
    <x v="0"/>
    <x v="1"/>
    <n v="830"/>
    <x v="1"/>
    <n v="27633"/>
    <s v="Habitacion para Jessica Zundelevich y Ross Karpman (quinta)"/>
    <d v="2025-12-24T00:00:00"/>
    <d v="2026-01-02T00:00:00"/>
    <s v="HTL"/>
    <x v="4"/>
    <s v="USD"/>
    <n v="22902"/>
    <n v="19695.72"/>
    <n v="22902"/>
    <n v="2300"/>
    <n v="1978"/>
    <n v="2300"/>
    <s v="FOUR SEASONS RESORT TAMARINDO"/>
    <s v="Mexico"/>
    <x v="1"/>
    <x v="0"/>
    <n v="0.10042791022618112"/>
  </r>
  <r>
    <x v="0"/>
    <x v="1"/>
    <n v="831"/>
    <x v="2"/>
    <n v="28934"/>
    <s v="BOTERO ZEA LINA BEATRIZ"/>
    <d v="2025-12-19T00:00:00"/>
    <d v="2026-01-05T00:00:00"/>
    <s v="VLO"/>
    <x v="2"/>
    <s v="USD"/>
    <n v="1169.05"/>
    <n v="1005.3829999999999"/>
    <n v="1169.05"/>
    <n v="20.2"/>
    <n v="17.372"/>
    <n v="20.2"/>
    <s v="F1S USA"/>
    <s v="United States"/>
    <x v="0"/>
    <x v="0"/>
    <n v="1.7278987211838674E-2"/>
  </r>
  <r>
    <x v="0"/>
    <x v="1"/>
    <n v="831"/>
    <x v="2"/>
    <n v="28934"/>
    <s v="BOTERO ZEA LINA BEATRIZ"/>
    <d v="2025-12-19T00:00:00"/>
    <d v="2026-01-05T00:00:00"/>
    <s v="VLO"/>
    <x v="2"/>
    <s v="USD"/>
    <n v="869"/>
    <n v="747.34"/>
    <n v="869"/>
    <n v="65.680000000000007"/>
    <n v="56.484800000000007"/>
    <n v="65.680000000000007"/>
    <s v="F1S USA"/>
    <s v="United States"/>
    <x v="0"/>
    <x v="0"/>
    <n v="7.5581127733026471E-2"/>
  </r>
  <r>
    <x v="0"/>
    <x v="1"/>
    <n v="831"/>
    <x v="2"/>
    <n v="28934"/>
    <s v="BOTERO ZEA LINA BEATRIZ"/>
    <d v="2025-12-19T00:00:00"/>
    <d v="2026-01-05T00:00:00"/>
    <s v="VLO"/>
    <x v="2"/>
    <s v="USD"/>
    <n v="787.36"/>
    <n v="677.12959999999998"/>
    <n v="787.36"/>
    <n v="0"/>
    <n v="0"/>
    <n v="0"/>
    <s v="F1S USA"/>
    <s v="United States"/>
    <x v="0"/>
    <x v="0"/>
    <n v="0"/>
  </r>
  <r>
    <x v="0"/>
    <x v="1"/>
    <n v="831"/>
    <x v="2"/>
    <n v="0"/>
    <s v="Fee emision"/>
    <d v="2025-12-19T00:00:00"/>
    <d v="2026-01-05T00:00:00"/>
    <s v="HPS"/>
    <x v="1"/>
    <s v="USD"/>
    <n v="276"/>
    <n v="237.35999999999999"/>
    <n v="276"/>
    <n v="276"/>
    <n v="237.35999999999999"/>
    <n v="276"/>
    <s v="FEES"/>
    <n v="0"/>
    <x v="0"/>
    <x v="0"/>
    <n v="1"/>
  </r>
  <r>
    <x v="0"/>
    <x v="1"/>
    <n v="831"/>
    <x v="2"/>
    <n v="28934"/>
    <s v="BOTERO ZEA LINA BEATRIZ"/>
    <d v="2025-12-19T00:00:00"/>
    <d v="2026-01-04T00:00:00"/>
    <s v="VLO"/>
    <x v="2"/>
    <s v="USD"/>
    <n v="1418.27"/>
    <n v="1219.7121999999999"/>
    <n v="1418.27"/>
    <n v="0"/>
    <n v="0"/>
    <n v="0"/>
    <s v="F1S USA"/>
    <s v="United States"/>
    <x v="0"/>
    <x v="0"/>
    <n v="0"/>
  </r>
  <r>
    <x v="0"/>
    <x v="1"/>
    <n v="831"/>
    <x v="2"/>
    <n v="0"/>
    <s v="Comisión pago AMEX"/>
    <d v="2025-12-19T00:00:00"/>
    <d v="2026-01-05T00:00:00"/>
    <s v="CPT"/>
    <x v="1"/>
    <s v="USD"/>
    <n v="60.7"/>
    <n v="52.201999999999998"/>
    <n v="60.7"/>
    <n v="60.7"/>
    <n v="52.201999999999998"/>
    <n v="60.7"/>
    <s v="FEES"/>
    <n v="0"/>
    <x v="0"/>
    <x v="0"/>
    <n v="1"/>
  </r>
  <r>
    <x v="0"/>
    <x v="1"/>
    <n v="831"/>
    <x v="2"/>
    <n v="0"/>
    <s v="Billete AM 7347597384 - Asumido por Gannet"/>
    <d v="2025-12-19T00:00:00"/>
    <d v="2026-01-05T00:00:00"/>
    <s v="DES"/>
    <x v="9"/>
    <s v="USD"/>
    <n v="-1418.27"/>
    <n v="-1219.7121999999999"/>
    <n v="-1418.27"/>
    <n v="-1418.27"/>
    <n v="-1219.7121999999999"/>
    <n v="-1418.27"/>
    <s v="FEES"/>
    <n v="0"/>
    <x v="0"/>
    <x v="0"/>
    <n v="1"/>
  </r>
  <r>
    <x v="0"/>
    <x v="1"/>
    <n v="832"/>
    <x v="1"/>
    <n v="32425"/>
    <s v="20-23DEC"/>
    <d v="2025-12-20T00:00:00"/>
    <d v="2025-12-23T00:00:00"/>
    <s v="HTL"/>
    <x v="4"/>
    <s v="USD"/>
    <n v="28049.14"/>
    <n v="24122.260399999999"/>
    <n v="28049.14"/>
    <n v="2527.5"/>
    <n v="2173.65"/>
    <n v="2527.5"/>
    <s v="Post Ranch Inn"/>
    <s v="United States"/>
    <x v="0"/>
    <x v="0"/>
    <n v="9.0109714593745116E-2"/>
  </r>
  <r>
    <x v="0"/>
    <x v="1"/>
    <n v="832"/>
    <x v="1"/>
    <n v="32426"/>
    <s v="23-26 DEC"/>
    <d v="2025-12-23T00:00:00"/>
    <d v="2025-12-26T00:00:00"/>
    <s v="HTL"/>
    <x v="4"/>
    <s v="USD"/>
    <n v="9729.27"/>
    <n v="8367.1722000000009"/>
    <n v="9729.27"/>
    <n v="1178.0999999999999"/>
    <n v="1013.1659999999999"/>
    <n v="1178.0999999999999"/>
    <s v="Stanly Ranch"/>
    <s v="United States"/>
    <x v="1"/>
    <x v="0"/>
    <n v="0.12108822141846201"/>
  </r>
  <r>
    <x v="0"/>
    <x v="1"/>
    <n v="832"/>
    <x v="1"/>
    <n v="28934"/>
    <s v="FERNANDEZ SENDEROS SERAPION VICTOR"/>
    <d v="2025-12-20T00:00:00"/>
    <d v="2025-12-26T00:00:00"/>
    <s v="VLO"/>
    <x v="2"/>
    <s v="USD"/>
    <n v="1392.65"/>
    <n v="1197.6790000000001"/>
    <n v="1392.65"/>
    <n v="24.5"/>
    <n v="21.07"/>
    <n v="24.5"/>
    <s v="F1S USA"/>
    <s v="United States"/>
    <x v="0"/>
    <x v="0"/>
    <n v="1.759235988941945E-2"/>
  </r>
  <r>
    <x v="0"/>
    <x v="1"/>
    <n v="832"/>
    <x v="1"/>
    <n v="28934"/>
    <s v="FERNANDEZ GUILLEN ALEXA"/>
    <d v="2025-12-20T00:00:00"/>
    <d v="2025-12-26T00:00:00"/>
    <s v="VLO"/>
    <x v="2"/>
    <s v="USD"/>
    <n v="1392.65"/>
    <n v="1197.6790000000001"/>
    <n v="1392.65"/>
    <n v="24.5"/>
    <n v="21.07"/>
    <n v="24.5"/>
    <s v="F1S USA"/>
    <s v="United States"/>
    <x v="0"/>
    <x v="0"/>
    <n v="1.759235988941945E-2"/>
  </r>
  <r>
    <x v="0"/>
    <x v="1"/>
    <n v="832"/>
    <x v="1"/>
    <n v="28934"/>
    <s v="FERNANDEZ SENDEROS SERAPION VICTOR"/>
    <d v="2025-12-20T00:00:00"/>
    <d v="2025-12-26T00:00:00"/>
    <s v="VLO"/>
    <x v="2"/>
    <s v="USD"/>
    <n v="1569.76"/>
    <n v="1349.9936"/>
    <n v="1569.76"/>
    <n v="74.5"/>
    <n v="64.069999999999993"/>
    <n v="74.5"/>
    <s v="F1S USA"/>
    <s v="United States"/>
    <x v="0"/>
    <x v="0"/>
    <n v="4.7459484252369788E-2"/>
  </r>
  <r>
    <x v="0"/>
    <x v="1"/>
    <n v="832"/>
    <x v="1"/>
    <n v="28934"/>
    <s v="FERNANDEZ GUILLEN ALEXA"/>
    <d v="2025-12-20T00:00:00"/>
    <d v="2025-12-26T00:00:00"/>
    <s v="VLO"/>
    <x v="2"/>
    <s v="USD"/>
    <n v="1569.76"/>
    <n v="1349.9936"/>
    <n v="1569.76"/>
    <n v="74.5"/>
    <n v="64.069999999999993"/>
    <n v="74.5"/>
    <s v="F1S USA"/>
    <s v="United States"/>
    <x v="0"/>
    <x v="0"/>
    <n v="4.7459484252369788E-2"/>
  </r>
  <r>
    <x v="0"/>
    <x v="1"/>
    <n v="832"/>
    <x v="1"/>
    <n v="28934"/>
    <s v="GUILLEN NICOLE"/>
    <d v="2025-12-20T00:00:00"/>
    <d v="2025-12-26T00:00:00"/>
    <s v="VLO"/>
    <x v="2"/>
    <s v="USD"/>
    <n v="2084.3000000000002"/>
    <n v="1792.498"/>
    <n v="2084.3000000000002"/>
    <n v="134.72999999999999"/>
    <n v="115.86779999999999"/>
    <n v="134.72999999999999"/>
    <s v="F1S USA"/>
    <s v="United States"/>
    <x v="0"/>
    <x v="0"/>
    <n v="6.4640406851221022E-2"/>
  </r>
  <r>
    <x v="0"/>
    <x v="1"/>
    <n v="832"/>
    <x v="1"/>
    <n v="28934"/>
    <s v="GUILLEN NICOLE"/>
    <d v="2025-12-20T00:00:00"/>
    <d v="2025-12-26T00:00:00"/>
    <s v="VLO"/>
    <x v="2"/>
    <s v="USD"/>
    <n v="1569.76"/>
    <n v="1349.9936"/>
    <n v="1569.76"/>
    <n v="74.5"/>
    <n v="64.069999999999993"/>
    <n v="74.5"/>
    <s v="F1S USA"/>
    <s v="United States"/>
    <x v="0"/>
    <x v="0"/>
    <n v="4.7459484252369788E-2"/>
  </r>
  <r>
    <x v="0"/>
    <x v="1"/>
    <n v="832"/>
    <x v="1"/>
    <n v="28934"/>
    <s v="FERNANDEZ GUILLEN SERAPION"/>
    <d v="2025-12-20T00:00:00"/>
    <d v="2025-12-26T00:00:00"/>
    <s v="VLO"/>
    <x v="2"/>
    <s v="USD"/>
    <n v="773.3"/>
    <n v="665.0379999999999"/>
    <n v="773.3"/>
    <n v="35.26"/>
    <n v="30.323599999999999"/>
    <n v="35.26"/>
    <s v="F1S USA"/>
    <s v="United States"/>
    <x v="0"/>
    <x v="0"/>
    <n v="4.5596792965214017E-2"/>
  </r>
  <r>
    <x v="0"/>
    <x v="1"/>
    <n v="832"/>
    <x v="1"/>
    <n v="28934"/>
    <s v="FERNANDEZ GUILLEN TOMAS"/>
    <d v="2025-12-20T00:00:00"/>
    <d v="2025-12-26T00:00:00"/>
    <s v="VLO"/>
    <x v="2"/>
    <s v="USD"/>
    <n v="773.3"/>
    <n v="665.0379999999999"/>
    <n v="773.3"/>
    <n v="35.26"/>
    <n v="30.323599999999999"/>
    <n v="35.26"/>
    <s v="F1S USA"/>
    <s v="United States"/>
    <x v="0"/>
    <x v="0"/>
    <n v="4.5596792965214017E-2"/>
  </r>
  <r>
    <x v="0"/>
    <x v="1"/>
    <n v="832"/>
    <x v="1"/>
    <n v="28934"/>
    <s v="FERNANDEZ GUILLEN SERAPION"/>
    <d v="2025-12-20T00:00:00"/>
    <d v="2025-12-26T00:00:00"/>
    <s v="VLO"/>
    <x v="2"/>
    <s v="USD"/>
    <n v="1569.76"/>
    <n v="1349.9936"/>
    <n v="1569.76"/>
    <n v="74.5"/>
    <n v="64.069999999999993"/>
    <n v="74.5"/>
    <s v="F1S USA"/>
    <s v="United States"/>
    <x v="0"/>
    <x v="0"/>
    <n v="4.7459484252369788E-2"/>
  </r>
  <r>
    <x v="0"/>
    <x v="1"/>
    <n v="832"/>
    <x v="1"/>
    <n v="28934"/>
    <s v="FERNANDEZ GUILLEN TOMAS"/>
    <d v="2025-12-20T00:00:00"/>
    <d v="2025-12-26T00:00:00"/>
    <s v="VLO"/>
    <x v="2"/>
    <s v="USD"/>
    <n v="1569.76"/>
    <n v="1349.9936"/>
    <n v="1569.76"/>
    <n v="74.5"/>
    <n v="64.069999999999993"/>
    <n v="74.5"/>
    <s v="F1S USA"/>
    <s v="United States"/>
    <x v="0"/>
    <x v="0"/>
    <n v="4.7459484252369788E-2"/>
  </r>
  <r>
    <x v="0"/>
    <x v="1"/>
    <n v="832"/>
    <x v="1"/>
    <n v="0"/>
    <s v="Fee emisión aéreos"/>
    <d v="2025-12-20T00:00:00"/>
    <d v="2025-12-26T00:00:00"/>
    <s v="HPS"/>
    <x v="1"/>
    <s v="USD"/>
    <n v="340"/>
    <n v="292.39999999999998"/>
    <n v="340"/>
    <n v="340"/>
    <n v="292.39999999999998"/>
    <n v="340"/>
    <s v="FEES"/>
    <n v="0"/>
    <x v="0"/>
    <x v="0"/>
    <n v="1"/>
  </r>
  <r>
    <x v="0"/>
    <x v="1"/>
    <n v="832"/>
    <x v="1"/>
    <n v="0"/>
    <s v="Sobrecomision"/>
    <d v="2025-12-20T00:00:00"/>
    <d v="2025-12-26T00:00:00"/>
    <s v="HPS"/>
    <x v="1"/>
    <s v="USD"/>
    <n v="326"/>
    <n v="280.36"/>
    <n v="326"/>
    <n v="326"/>
    <n v="280.36"/>
    <n v="326"/>
    <s v="FEES"/>
    <n v="0"/>
    <x v="0"/>
    <x v="0"/>
    <n v="1"/>
  </r>
  <r>
    <x v="0"/>
    <x v="1"/>
    <n v="832"/>
    <x v="1"/>
    <n v="28934"/>
    <s v="FERNANDEZ GUILLEN SERAPION"/>
    <d v="2025-12-17T00:00:00"/>
    <d v="2025-12-26T00:00:00"/>
    <s v="VLO"/>
    <x v="2"/>
    <s v="USD"/>
    <n v="10"/>
    <n v="8.6"/>
    <n v="10"/>
    <n v="0"/>
    <n v="0"/>
    <n v="0"/>
    <s v="F1S USA"/>
    <s v="United States"/>
    <x v="0"/>
    <x v="0"/>
    <n v="0"/>
  </r>
  <r>
    <x v="0"/>
    <x v="1"/>
    <n v="832"/>
    <x v="1"/>
    <n v="0"/>
    <s v="Fee reemisión billete AS | EWR-LAX"/>
    <d v="2025-12-17T00:00:00"/>
    <d v="2025-12-26T00:00:00"/>
    <s v="HPS"/>
    <x v="1"/>
    <s v="USD"/>
    <n v="50"/>
    <n v="43"/>
    <n v="50"/>
    <n v="50"/>
    <n v="43"/>
    <n v="50"/>
    <s v="FEES"/>
    <n v="0"/>
    <x v="0"/>
    <x v="0"/>
    <n v="1"/>
  </r>
  <r>
    <x v="0"/>
    <x v="1"/>
    <n v="833"/>
    <x v="21"/>
    <n v="25918"/>
    <s v="VIAJE PERU 7 NOCHES"/>
    <d v="2025-11-22T00:00:00"/>
    <d v="2025-11-30T00:00:00"/>
    <s v="HTL"/>
    <x v="4"/>
    <s v="USD"/>
    <n v="9930"/>
    <n v="8539.7999999999993"/>
    <n v="9930"/>
    <n v="1392"/>
    <n v="1197.1199999999999"/>
    <n v="1392"/>
    <s v="ANDEAN LUX"/>
    <s v="Peru"/>
    <x v="30"/>
    <x v="0"/>
    <n v="0.14018126888217522"/>
  </r>
  <r>
    <x v="0"/>
    <x v="1"/>
    <n v="834"/>
    <x v="0"/>
    <n v="28934"/>
    <s v="SANDLER CHEJANOVIESKI SIMON"/>
    <d v="2025-12-22T00:00:00"/>
    <d v="2025-12-22T00:00:00"/>
    <s v="VLO"/>
    <x v="2"/>
    <s v="USD"/>
    <n v="1273.5999999999999"/>
    <n v="1095.2959999999998"/>
    <n v="1273.5999999999999"/>
    <n v="0"/>
    <n v="0"/>
    <n v="0"/>
    <s v="F1S USA"/>
    <s v="United States"/>
    <x v="1"/>
    <x v="0"/>
    <n v="0"/>
  </r>
  <r>
    <x v="0"/>
    <x v="1"/>
    <n v="834"/>
    <x v="0"/>
    <n v="28934"/>
    <s v="WINTERMANN KLEIMAN GALIA"/>
    <d v="2025-12-22T00:00:00"/>
    <d v="2025-12-22T00:00:00"/>
    <s v="VLO"/>
    <x v="2"/>
    <s v="USD"/>
    <n v="1273.5999999999999"/>
    <n v="1095.2959999999998"/>
    <n v="1273.5999999999999"/>
    <n v="0"/>
    <n v="0"/>
    <n v="0"/>
    <s v="F1S USA"/>
    <s v="United States"/>
    <x v="1"/>
    <x v="0"/>
    <n v="0"/>
  </r>
  <r>
    <x v="0"/>
    <x v="1"/>
    <n v="834"/>
    <x v="0"/>
    <n v="28934"/>
    <s v="SANDLER WINTERMANN DANIEL"/>
    <d v="2025-12-22T00:00:00"/>
    <d v="2025-12-22T00:00:00"/>
    <s v="VLO"/>
    <x v="2"/>
    <s v="USD"/>
    <n v="1273.5999999999999"/>
    <n v="1095.2959999999998"/>
    <n v="1273.5999999999999"/>
    <n v="0"/>
    <n v="0"/>
    <n v="0"/>
    <s v="F1S USA"/>
    <s v="United States"/>
    <x v="1"/>
    <x v="0"/>
    <n v="0"/>
  </r>
  <r>
    <x v="0"/>
    <x v="1"/>
    <n v="834"/>
    <x v="0"/>
    <n v="28934"/>
    <s v="SANDLER CHEJANOVIESKI SIMON"/>
    <d v="2026-01-01T00:00:00"/>
    <d v="2026-01-01T00:00:00"/>
    <s v="VLO"/>
    <x v="2"/>
    <s v="USD"/>
    <n v="1483.9"/>
    <n v="1276.154"/>
    <n v="1483.9"/>
    <n v="0"/>
    <n v="0"/>
    <n v="0"/>
    <s v="F1S USA"/>
    <s v="United States"/>
    <x v="40"/>
    <x v="1"/>
    <n v="0"/>
  </r>
  <r>
    <x v="0"/>
    <x v="1"/>
    <n v="834"/>
    <x v="0"/>
    <n v="28934"/>
    <s v="WINTERMANN KLEIMAN GALIA"/>
    <d v="2026-01-01T00:00:00"/>
    <d v="2026-01-01T00:00:00"/>
    <s v="VLO"/>
    <x v="2"/>
    <s v="USD"/>
    <n v="1483.9"/>
    <n v="1276.154"/>
    <n v="1483.9"/>
    <n v="0"/>
    <n v="0"/>
    <n v="0"/>
    <s v="F1S USA"/>
    <s v="United States"/>
    <x v="40"/>
    <x v="1"/>
    <n v="0"/>
  </r>
  <r>
    <x v="0"/>
    <x v="1"/>
    <n v="834"/>
    <x v="0"/>
    <n v="28934"/>
    <s v="SANDLER WINTERMANN DANIEL"/>
    <d v="2026-01-01T00:00:00"/>
    <d v="2026-01-01T00:00:00"/>
    <s v="VLO"/>
    <x v="2"/>
    <s v="USD"/>
    <n v="1483.9"/>
    <n v="1276.154"/>
    <n v="1483.9"/>
    <n v="0"/>
    <n v="0"/>
    <n v="0"/>
    <s v="F1S USA"/>
    <s v="United States"/>
    <x v="40"/>
    <x v="1"/>
    <n v="0"/>
  </r>
  <r>
    <x v="0"/>
    <x v="1"/>
    <n v="834"/>
    <x v="0"/>
    <n v="0"/>
    <s v="Fee emisión aereos TG+JL"/>
    <d v="2025-12-17T00:00:00"/>
    <d v="2026-01-04T00:00:00"/>
    <s v="HPS"/>
    <x v="1"/>
    <s v="USD"/>
    <n v="546"/>
    <n v="469.56"/>
    <n v="546"/>
    <n v="546"/>
    <n v="469.56"/>
    <n v="546"/>
    <s v="FEES"/>
    <n v="0"/>
    <x v="0"/>
    <x v="0"/>
    <n v="1"/>
  </r>
  <r>
    <x v="0"/>
    <x v="1"/>
    <n v="834"/>
    <x v="0"/>
    <n v="33422"/>
    <s v="Itinerario Amankora"/>
    <d v="2025-12-24T00:00:00"/>
    <d v="2025-12-30T00:00:00"/>
    <s v="PKT"/>
    <x v="0"/>
    <s v="USD"/>
    <n v="28197"/>
    <n v="24249.42"/>
    <n v="28197"/>
    <n v="-685.96"/>
    <n v="-589.92560000000003"/>
    <n v="-685.96"/>
    <s v="BHUTAN RESORT PRIVATE LIMITED AMANKORA"/>
    <s v="Kingdom of Bhutan"/>
    <x v="1"/>
    <x v="0"/>
    <n v="-2.4327410717452213E-2"/>
  </r>
  <r>
    <x v="0"/>
    <x v="1"/>
    <n v="834"/>
    <x v="0"/>
    <n v="25360"/>
    <s v="Itinerario Japon"/>
    <d v="2025-12-17T00:00:00"/>
    <d v="2025-12-22T00:00:00"/>
    <s v="PKT"/>
    <x v="0"/>
    <s v="USD"/>
    <n v="13385"/>
    <n v="11511.1"/>
    <n v="13385"/>
    <n v="2214.87"/>
    <n v="1904.7882"/>
    <n v="2214.87"/>
    <s v="Luxury Japan"/>
    <s v="Japan"/>
    <x v="0"/>
    <x v="0"/>
    <n v="0.16547403810235337"/>
  </r>
  <r>
    <x v="0"/>
    <x v="1"/>
    <n v="834"/>
    <x v="0"/>
    <n v="28454"/>
    <s v="Four Seasons Bangkok (22-24dec)"/>
    <d v="2025-12-22T00:00:00"/>
    <d v="2025-12-24T00:00:00"/>
    <s v="HTL"/>
    <x v="4"/>
    <s v="USD"/>
    <n v="6356"/>
    <n v="5466.16"/>
    <n v="6356"/>
    <n v="673.23"/>
    <n v="578.9778"/>
    <n v="673.23"/>
    <s v="FOUR SEASONS HOTEL BANGKOK AT CHAO PHRAYA RIVER"/>
    <s v="Thailand"/>
    <x v="1"/>
    <x v="0"/>
    <n v="0.10592039018250472"/>
  </r>
  <r>
    <x v="0"/>
    <x v="1"/>
    <n v="834"/>
    <x v="0"/>
    <n v="28454"/>
    <s v="Four Seasons Bangkok (30dec-01jan)"/>
    <d v="2025-12-30T00:00:00"/>
    <d v="2026-01-01T00:00:00"/>
    <s v="HTL"/>
    <x v="4"/>
    <s v="USD"/>
    <n v="8913"/>
    <n v="7665.18"/>
    <n v="8913"/>
    <n v="944.08"/>
    <n v="811.90880000000004"/>
    <n v="944.08"/>
    <s v="FOUR SEASONS HOTEL BANGKOK AT CHAO PHRAYA RIVER"/>
    <s v="Thailand"/>
    <x v="31"/>
    <x v="0"/>
    <n v="0.10592168742286548"/>
  </r>
  <r>
    <x v="0"/>
    <x v="1"/>
    <n v="834"/>
    <x v="0"/>
    <n v="25904"/>
    <s v="Primera Estancia Four Seasons Otemachi"/>
    <d v="2025-12-17T00:00:00"/>
    <d v="2026-01-20T00:00:00"/>
    <s v="HTL"/>
    <x v="4"/>
    <s v="USD"/>
    <n v="10181"/>
    <n v="8755.66"/>
    <n v="10181"/>
    <n v="2332"/>
    <n v="2005.52"/>
    <n v="2332"/>
    <s v="FOUR SEASONS HOTEL TOKYO AT OTEMACHI"/>
    <s v="Japan"/>
    <x v="0"/>
    <x v="0"/>
    <n v="0.22905412042039092"/>
  </r>
  <r>
    <x v="0"/>
    <x v="1"/>
    <n v="834"/>
    <x v="0"/>
    <n v="25904"/>
    <s v="Segunda estancia Four Seasons Otemachi"/>
    <d v="2025-12-17T00:00:00"/>
    <d v="2026-01-20T00:00:00"/>
    <s v="HTL"/>
    <x v="4"/>
    <s v="USD"/>
    <n v="12169"/>
    <n v="10465.34"/>
    <n v="12169"/>
    <n v="2265"/>
    <n v="1947.8999999999999"/>
    <n v="2265"/>
    <s v="FOUR SEASONS HOTEL TOKYO AT OTEMACHI"/>
    <s v="Japan"/>
    <x v="0"/>
    <x v="0"/>
    <n v="0.18612868764894402"/>
  </r>
  <r>
    <x v="0"/>
    <x v="1"/>
    <n v="834"/>
    <x v="0"/>
    <n v="25904"/>
    <s v="Traslados Four Seasons Otemachi segunda estancia"/>
    <d v="2026-01-01T00:00:00"/>
    <d v="2026-01-04T00:00:00"/>
    <s v="HTL"/>
    <x v="4"/>
    <s v="USD"/>
    <n v="320.12"/>
    <n v="275.3032"/>
    <n v="320.12"/>
    <n v="0"/>
    <n v="0"/>
    <n v="0"/>
    <s v="FOUR SEASONS HOTEL TOKYO AT OTEMACHI"/>
    <s v="Japan"/>
    <x v="40"/>
    <x v="1"/>
    <n v="0"/>
  </r>
  <r>
    <x v="0"/>
    <x v="1"/>
    <n v="834"/>
    <x v="0"/>
    <n v="25360"/>
    <s v="Servicio extra"/>
    <d v="2026-01-03T00:00:00"/>
    <d v="2026-01-03T00:00:00"/>
    <s v="PKT"/>
    <x v="0"/>
    <s v="USD"/>
    <n v="159"/>
    <n v="136.74"/>
    <n v="159"/>
    <n v="0"/>
    <n v="0"/>
    <n v="0"/>
    <s v="Luxury Japan"/>
    <s v="Japan"/>
    <x v="40"/>
    <x v="1"/>
    <n v="0"/>
  </r>
  <r>
    <x v="0"/>
    <x v="1"/>
    <n v="834"/>
    <x v="0"/>
    <n v="0"/>
    <s v="Honoriario terrestre"/>
    <d v="2025-12-17T00:00:00"/>
    <d v="2026-01-20T00:00:00"/>
    <s v="HPS"/>
    <x v="1"/>
    <s v="USD"/>
    <n v="2045.17"/>
    <n v="1758.8462"/>
    <n v="2045.17"/>
    <n v="2045.17"/>
    <n v="1758.8462"/>
    <n v="2045.17"/>
    <s v="FEES"/>
    <n v="0"/>
    <x v="0"/>
    <x v="0"/>
    <n v="1"/>
  </r>
  <r>
    <x v="1"/>
    <x v="1"/>
    <n v="835"/>
    <x v="23"/>
    <n v="25360"/>
    <s v="SERVICIOS + BENESSE HOUSE LUX JAPAN"/>
    <d v="2026-04-18T00:00:00"/>
    <d v="2026-05-03T00:00:00"/>
    <s v="HTL"/>
    <x v="4"/>
    <s v="USD"/>
    <n v="40027"/>
    <n v="34423.22"/>
    <n v="40027"/>
    <n v="4999"/>
    <n v="4299.1400000000003"/>
    <n v="4999"/>
    <s v="Luxury Japan"/>
    <s v="Japan"/>
    <x v="2"/>
    <x v="1"/>
    <n v="0.12489069877832464"/>
  </r>
  <r>
    <x v="1"/>
    <x v="1"/>
    <n v="835"/>
    <x v="23"/>
    <n v="25907"/>
    <s v="OKURA TOKYO 18-22 APR - ALEJANDRA"/>
    <d v="2026-04-18T00:00:00"/>
    <d v="2026-04-22T00:00:00"/>
    <s v="HTL"/>
    <x v="4"/>
    <s v="USD"/>
    <n v="6617.81"/>
    <n v="5691.3166000000001"/>
    <n v="6617.81"/>
    <n v="521.09"/>
    <n v="448.13740000000001"/>
    <n v="521.09"/>
    <s v="THE OKURA TOKYO"/>
    <s v="Japan"/>
    <x v="2"/>
    <x v="1"/>
    <n v="7.8740550121565903E-2"/>
  </r>
  <r>
    <x v="1"/>
    <x v="1"/>
    <n v="835"/>
    <x v="23"/>
    <n v="25907"/>
    <s v="OKURA TOKYO 18-22 APR - GERALDINE"/>
    <d v="2026-04-18T00:00:00"/>
    <d v="2026-04-22T00:00:00"/>
    <s v="HTL"/>
    <x v="4"/>
    <s v="USD"/>
    <n v="3152.77"/>
    <n v="2711.3822"/>
    <n v="3152.77"/>
    <n v="248.82"/>
    <n v="213.98519999999999"/>
    <n v="248.82"/>
    <s v="THE OKURA TOKYO"/>
    <s v="Japan"/>
    <x v="2"/>
    <x v="1"/>
    <n v="7.8921075752433567E-2"/>
  </r>
  <r>
    <x v="1"/>
    <x v="1"/>
    <n v="835"/>
    <x v="23"/>
    <n v="24989"/>
    <s v="HYATT KANAZAWA 22-23 APR - ALEJANDRA"/>
    <d v="2026-04-22T00:00:00"/>
    <d v="2026-04-23T00:00:00"/>
    <s v="HTL"/>
    <x v="4"/>
    <s v="USD"/>
    <n v="896.99"/>
    <n v="771.41139999999996"/>
    <n v="896.99"/>
    <n v="72.2"/>
    <n v="62.091999999999999"/>
    <n v="72.2"/>
    <s v="HYATT CENTRIC KANAZAWA"/>
    <s v="Japan"/>
    <x v="3"/>
    <x v="1"/>
    <n v="8.04914213090447E-2"/>
  </r>
  <r>
    <x v="1"/>
    <x v="1"/>
    <n v="835"/>
    <x v="23"/>
    <n v="24989"/>
    <s v="HYATT KANAZAWA 22-23 APR - GERALDINE"/>
    <d v="2026-04-22T00:00:00"/>
    <d v="2026-04-23T00:00:00"/>
    <s v="HTL"/>
    <x v="4"/>
    <s v="USD"/>
    <n v="257.89999999999998"/>
    <n v="221.79399999999998"/>
    <n v="257.89999999999998"/>
    <n v="20.39"/>
    <n v="17.535399999999999"/>
    <n v="20.39"/>
    <s v="HYATT CENTRIC KANAZAWA"/>
    <s v="Japan"/>
    <x v="3"/>
    <x v="1"/>
    <n v="7.9061651803024435E-2"/>
  </r>
  <r>
    <x v="1"/>
    <x v="1"/>
    <n v="835"/>
    <x v="23"/>
    <n v="27261"/>
    <s v="ACE KYOTO 23-26 APR - ALEJANDRA"/>
    <d v="2026-04-23T00:00:00"/>
    <d v="2026-04-26T00:00:00"/>
    <s v="HTL"/>
    <x v="4"/>
    <s v="USD"/>
    <n v="5052.1400000000003"/>
    <n v="4344.8404"/>
    <n v="5052.1400000000003"/>
    <n v="406.45"/>
    <n v="349.54699999999997"/>
    <n v="406.45"/>
    <s v="ACE HOTEL KYOTO"/>
    <s v="Japan"/>
    <x v="3"/>
    <x v="1"/>
    <n v="8.0451056384027358E-2"/>
  </r>
  <r>
    <x v="1"/>
    <x v="1"/>
    <n v="835"/>
    <x v="23"/>
    <n v="27261"/>
    <s v="ACE KYOTO 23-26 APR - GERALDINE"/>
    <d v="2026-04-23T00:00:00"/>
    <d v="2026-04-26T00:00:00"/>
    <s v="HTL"/>
    <x v="4"/>
    <s v="USD"/>
    <n v="1651.66"/>
    <n v="1420.4276"/>
    <n v="1651.66"/>
    <n v="132.88"/>
    <n v="114.27679999999999"/>
    <n v="132.88"/>
    <s v="ACE HOTEL KYOTO"/>
    <s v="Japan"/>
    <x v="3"/>
    <x v="1"/>
    <n v="8.0452393349720874E-2"/>
  </r>
  <r>
    <x v="1"/>
    <x v="1"/>
    <n v="835"/>
    <x v="23"/>
    <n v="29097"/>
    <s v="ST REGIS OSAKA 29-30 APR - ALEJANDRA"/>
    <d v="2026-04-29T00:00:00"/>
    <d v="2026-04-30T00:00:00"/>
    <s v="HTL"/>
    <x v="4"/>
    <s v="USD"/>
    <n v="1680.69"/>
    <n v="1445.3933999999999"/>
    <n v="1680.69"/>
    <n v="123.16"/>
    <n v="105.91759999999999"/>
    <n v="123.16"/>
    <s v="THE ST. REGIS OSAKA"/>
    <s v="Japan"/>
    <x v="4"/>
    <x v="1"/>
    <n v="7.3279426902046182E-2"/>
  </r>
  <r>
    <x v="1"/>
    <x v="1"/>
    <n v="835"/>
    <x v="23"/>
    <n v="29097"/>
    <s v="ST REGIS OSAKA 29-30 APR - GERALDINE"/>
    <d v="2026-04-29T00:00:00"/>
    <d v="2026-04-30T00:00:00"/>
    <s v="HTL"/>
    <x v="4"/>
    <s v="USD"/>
    <n v="786.02"/>
    <n v="675.97719999999993"/>
    <n v="786.02"/>
    <n v="61.88"/>
    <n v="53.216799999999999"/>
    <n v="61.88"/>
    <s v="THE ST. REGIS OSAKA"/>
    <s v="Japan"/>
    <x v="4"/>
    <x v="1"/>
    <n v="7.87257321696649E-2"/>
  </r>
  <r>
    <x v="1"/>
    <x v="1"/>
    <n v="835"/>
    <x v="23"/>
    <n v="25907"/>
    <s v="OKURA TOKYO 2-3 MAY - ALEJANDRA"/>
    <d v="2026-05-02T00:00:00"/>
    <d v="2026-05-03T00:00:00"/>
    <s v="HTL"/>
    <x v="4"/>
    <s v="USD"/>
    <n v="1512.32"/>
    <n v="1300.5952"/>
    <n v="1512.32"/>
    <n v="119.04"/>
    <n v="102.37440000000001"/>
    <n v="119.04"/>
    <s v="THE OKURA TOKYO"/>
    <s v="Japan"/>
    <x v="4"/>
    <x v="1"/>
    <n v="7.8713499788404584E-2"/>
  </r>
  <r>
    <x v="1"/>
    <x v="1"/>
    <n v="835"/>
    <x v="23"/>
    <n v="25907"/>
    <s v="OKURA TOKYO 2-3 MAY - GERALDINE"/>
    <d v="2026-05-02T00:00:00"/>
    <d v="2026-05-03T00:00:00"/>
    <s v="HTL"/>
    <x v="4"/>
    <s v="USD"/>
    <n v="701.67"/>
    <n v="603.43619999999999"/>
    <n v="701.67"/>
    <n v="55.37"/>
    <n v="47.618199999999995"/>
    <n v="55.37"/>
    <s v="THE OKURA TOKYO"/>
    <s v="Japan"/>
    <x v="4"/>
    <x v="1"/>
    <n v="7.8911739136631187E-2"/>
  </r>
  <r>
    <x v="1"/>
    <x v="1"/>
    <n v="835"/>
    <x v="23"/>
    <n v="27490"/>
    <s v="HOSHINOYA FUJI 30 APR - 2 MAY - ALEJANDRA"/>
    <d v="2026-04-30T00:00:00"/>
    <d v="2026-05-02T00:00:00"/>
    <s v="HTL"/>
    <x v="4"/>
    <s v="USD"/>
    <n v="4780"/>
    <n v="4110.8"/>
    <n v="4780"/>
    <n v="478"/>
    <n v="411.08"/>
    <n v="478"/>
    <s v="HOSHINOYA FUJI"/>
    <s v="Japan"/>
    <x v="4"/>
    <x v="1"/>
    <n v="0.1"/>
  </r>
  <r>
    <x v="1"/>
    <x v="1"/>
    <n v="835"/>
    <x v="23"/>
    <n v="27490"/>
    <s v="HOSHINOYA FUJI 30 APR - 2 MAY - GERALDINE"/>
    <d v="2026-04-30T00:00:00"/>
    <d v="2026-05-02T00:00:00"/>
    <s v="HTL"/>
    <x v="4"/>
    <s v="USD"/>
    <n v="1860"/>
    <n v="1599.6"/>
    <n v="1860"/>
    <n v="186"/>
    <n v="159.96"/>
    <n v="186"/>
    <s v="HOSHINOYA FUJI"/>
    <s v="Japan"/>
    <x v="4"/>
    <x v="1"/>
    <n v="0.1"/>
  </r>
  <r>
    <x v="0"/>
    <x v="1"/>
    <n v="836"/>
    <x v="42"/>
    <n v="28934"/>
    <s v="HAIAT CAROL STELLA"/>
    <d v="2025-12-07T00:00:00"/>
    <d v="2025-12-17T00:00:00"/>
    <s v="VLO"/>
    <x v="2"/>
    <s v="USD"/>
    <n v="631.1"/>
    <n v="542.74599999999998"/>
    <n v="631.1"/>
    <n v="0"/>
    <n v="0"/>
    <n v="0"/>
    <s v="F1S USA"/>
    <s v="United States"/>
    <x v="28"/>
    <x v="0"/>
    <n v="0"/>
  </r>
  <r>
    <x v="0"/>
    <x v="1"/>
    <n v="836"/>
    <x v="42"/>
    <n v="28934"/>
    <s v="MOHNBLATT DANIEL JEFF ALEXANDRE"/>
    <d v="2025-12-07T00:00:00"/>
    <d v="2025-12-17T00:00:00"/>
    <s v="VLO"/>
    <x v="2"/>
    <s v="USD"/>
    <n v="631.1"/>
    <n v="542.74599999999998"/>
    <n v="631.1"/>
    <n v="0"/>
    <n v="0"/>
    <n v="0"/>
    <s v="F1S USA"/>
    <s v="United States"/>
    <x v="28"/>
    <x v="0"/>
    <n v="0"/>
  </r>
  <r>
    <x v="0"/>
    <x v="1"/>
    <n v="836"/>
    <x v="42"/>
    <n v="28934"/>
    <s v="MOHNBLATT EMMANUELLE"/>
    <d v="2025-12-07T00:00:00"/>
    <d v="2025-12-17T00:00:00"/>
    <s v="VLO"/>
    <x v="2"/>
    <s v="USD"/>
    <n v="631.1"/>
    <n v="542.74599999999998"/>
    <n v="631.1"/>
    <n v="0"/>
    <n v="0"/>
    <n v="0"/>
    <s v="F1S USA"/>
    <s v="United States"/>
    <x v="28"/>
    <x v="0"/>
    <n v="0"/>
  </r>
  <r>
    <x v="0"/>
    <x v="1"/>
    <n v="836"/>
    <x v="42"/>
    <n v="28934"/>
    <s v="MOHNBLATT NICOLAS"/>
    <d v="2025-12-07T00:00:00"/>
    <d v="2025-12-17T00:00:00"/>
    <s v="VLO"/>
    <x v="2"/>
    <s v="USD"/>
    <n v="631.1"/>
    <n v="542.74599999999998"/>
    <n v="631.1"/>
    <n v="0"/>
    <n v="0"/>
    <n v="0"/>
    <s v="F1S USA"/>
    <s v="United States"/>
    <x v="28"/>
    <x v="0"/>
    <n v="0"/>
  </r>
  <r>
    <x v="0"/>
    <x v="1"/>
    <n v="836"/>
    <x v="42"/>
    <n v="28934"/>
    <s v="HARRIS MOLLY"/>
    <d v="2025-12-07T00:00:00"/>
    <d v="2025-12-17T00:00:00"/>
    <s v="VLO"/>
    <x v="2"/>
    <s v="USD"/>
    <n v="631.1"/>
    <n v="542.74599999999998"/>
    <n v="631.1"/>
    <n v="0"/>
    <n v="0"/>
    <n v="0"/>
    <s v="F1S USA"/>
    <s v="United States"/>
    <x v="28"/>
    <x v="0"/>
    <n v="0"/>
  </r>
  <r>
    <x v="0"/>
    <x v="1"/>
    <n v="836"/>
    <x v="42"/>
    <n v="28934"/>
    <s v="MOHNBLATT EMMANUELLE"/>
    <d v="2025-12-04T00:00:00"/>
    <d v="2025-12-26T00:00:00"/>
    <s v="VLO"/>
    <x v="2"/>
    <s v="USD"/>
    <n v="2878.4"/>
    <n v="2475.424"/>
    <n v="2878.4"/>
    <n v="0"/>
    <n v="0"/>
    <n v="0"/>
    <s v="F1S USA"/>
    <s v="United States"/>
    <x v="10"/>
    <x v="0"/>
    <n v="0"/>
  </r>
  <r>
    <x v="0"/>
    <x v="1"/>
    <n v="836"/>
    <x v="42"/>
    <n v="28934"/>
    <s v="HAIAT CAROL STELLA"/>
    <d v="2025-12-04T00:00:00"/>
    <d v="2025-12-26T00:00:00"/>
    <s v="VLO"/>
    <x v="2"/>
    <s v="USD"/>
    <n v="10333.299999999999"/>
    <n v="8886.637999999999"/>
    <n v="10333.299999999999"/>
    <n v="0"/>
    <n v="0"/>
    <n v="0"/>
    <s v="F1S USA"/>
    <s v="United States"/>
    <x v="10"/>
    <x v="0"/>
    <n v="0"/>
  </r>
  <r>
    <x v="0"/>
    <x v="1"/>
    <n v="836"/>
    <x v="42"/>
    <n v="28934"/>
    <s v="MOHNBLATT DANIEL JEFF ALEXANDRE"/>
    <d v="2025-12-04T00:00:00"/>
    <d v="2025-12-26T00:00:00"/>
    <s v="VLO"/>
    <x v="2"/>
    <s v="USD"/>
    <n v="10333.299999999999"/>
    <n v="8886.637999999999"/>
    <n v="10333.299999999999"/>
    <n v="0"/>
    <n v="0"/>
    <n v="0"/>
    <s v="F1S USA"/>
    <s v="United States"/>
    <x v="10"/>
    <x v="0"/>
    <n v="0"/>
  </r>
  <r>
    <x v="0"/>
    <x v="1"/>
    <n v="836"/>
    <x v="42"/>
    <n v="28934"/>
    <s v="HAIAT CAROL STELLA"/>
    <d v="2025-12-07T00:00:00"/>
    <d v="2025-12-17T00:00:00"/>
    <s v="VLO"/>
    <x v="2"/>
    <s v="USD"/>
    <n v="3"/>
    <n v="2.58"/>
    <n v="3"/>
    <n v="0"/>
    <n v="0"/>
    <n v="0"/>
    <s v="F1S USA"/>
    <s v="United States"/>
    <x v="28"/>
    <x v="0"/>
    <n v="0"/>
  </r>
  <r>
    <x v="0"/>
    <x v="1"/>
    <n v="836"/>
    <x v="42"/>
    <n v="28934"/>
    <s v="HAIAT CAROL STELLA"/>
    <d v="2025-12-07T00:00:00"/>
    <d v="2025-12-17T00:00:00"/>
    <s v="VLO"/>
    <x v="2"/>
    <s v="USD"/>
    <n v="60"/>
    <n v="51.6"/>
    <n v="60"/>
    <n v="0"/>
    <n v="0"/>
    <n v="0"/>
    <s v="F1S USA"/>
    <s v="United States"/>
    <x v="28"/>
    <x v="0"/>
    <n v="0"/>
  </r>
  <r>
    <x v="0"/>
    <x v="1"/>
    <n v="836"/>
    <x v="42"/>
    <n v="28934"/>
    <s v="MOHNBLATT DANIEL JEFF ALEXANDRE"/>
    <d v="2025-12-07T00:00:00"/>
    <d v="2025-12-17T00:00:00"/>
    <s v="VLO"/>
    <x v="2"/>
    <s v="USD"/>
    <n v="3"/>
    <n v="2.58"/>
    <n v="3"/>
    <n v="0"/>
    <n v="0"/>
    <n v="0"/>
    <s v="F1S USA"/>
    <s v="United States"/>
    <x v="28"/>
    <x v="0"/>
    <n v="0"/>
  </r>
  <r>
    <x v="0"/>
    <x v="1"/>
    <n v="836"/>
    <x v="42"/>
    <n v="28934"/>
    <s v="MOHNBLATT DANIEL JEFF ALEXANDRE"/>
    <d v="2025-12-07T00:00:00"/>
    <d v="2025-12-17T00:00:00"/>
    <s v="VLO"/>
    <x v="2"/>
    <s v="USD"/>
    <n v="60"/>
    <n v="51.6"/>
    <n v="60"/>
    <n v="0"/>
    <n v="0"/>
    <n v="0"/>
    <s v="F1S USA"/>
    <s v="United States"/>
    <x v="28"/>
    <x v="0"/>
    <n v="0"/>
  </r>
  <r>
    <x v="0"/>
    <x v="1"/>
    <n v="836"/>
    <x v="42"/>
    <n v="28934"/>
    <s v="MOHNBLATT EMMANUELLE"/>
    <d v="2025-12-07T00:00:00"/>
    <d v="2025-12-17T00:00:00"/>
    <s v="VLO"/>
    <x v="2"/>
    <s v="USD"/>
    <n v="3"/>
    <n v="2.58"/>
    <n v="3"/>
    <n v="0"/>
    <n v="0"/>
    <n v="0"/>
    <s v="F1S USA"/>
    <s v="United States"/>
    <x v="28"/>
    <x v="0"/>
    <n v="0"/>
  </r>
  <r>
    <x v="0"/>
    <x v="1"/>
    <n v="836"/>
    <x v="42"/>
    <n v="28934"/>
    <s v="MOHNBLATT EMMANUELLE"/>
    <d v="2025-12-07T00:00:00"/>
    <d v="2025-12-17T00:00:00"/>
    <s v="VLO"/>
    <x v="2"/>
    <s v="USD"/>
    <n v="60"/>
    <n v="51.6"/>
    <n v="60"/>
    <n v="0"/>
    <n v="0"/>
    <n v="0"/>
    <s v="F1S USA"/>
    <s v="United States"/>
    <x v="28"/>
    <x v="0"/>
    <n v="0"/>
  </r>
  <r>
    <x v="0"/>
    <x v="1"/>
    <n v="836"/>
    <x v="42"/>
    <n v="28934"/>
    <s v="MOHNBLATT NICOLAS"/>
    <d v="2025-12-07T00:00:00"/>
    <d v="2025-12-17T00:00:00"/>
    <s v="VLO"/>
    <x v="2"/>
    <s v="USD"/>
    <n v="3"/>
    <n v="2.58"/>
    <n v="3"/>
    <n v="0"/>
    <n v="0"/>
    <n v="0"/>
    <s v="F1S USA"/>
    <s v="United States"/>
    <x v="28"/>
    <x v="0"/>
    <n v="0"/>
  </r>
  <r>
    <x v="0"/>
    <x v="1"/>
    <n v="836"/>
    <x v="42"/>
    <n v="28934"/>
    <s v="MOHNBLATT NICOLAS"/>
    <d v="2025-12-07T00:00:00"/>
    <d v="2025-12-17T00:00:00"/>
    <s v="VLO"/>
    <x v="2"/>
    <s v="USD"/>
    <n v="60"/>
    <n v="51.6"/>
    <n v="60"/>
    <n v="0"/>
    <n v="0"/>
    <n v="0"/>
    <s v="F1S USA"/>
    <s v="United States"/>
    <x v="28"/>
    <x v="0"/>
    <n v="0"/>
  </r>
  <r>
    <x v="0"/>
    <x v="1"/>
    <n v="836"/>
    <x v="42"/>
    <n v="28934"/>
    <s v="HARRIS MOLLY"/>
    <d v="2025-12-07T00:00:00"/>
    <d v="2025-12-17T00:00:00"/>
    <s v="VLO"/>
    <x v="2"/>
    <s v="USD"/>
    <n v="3"/>
    <n v="2.58"/>
    <n v="3"/>
    <n v="0"/>
    <n v="0"/>
    <n v="0"/>
    <s v="F1S USA"/>
    <s v="United States"/>
    <x v="28"/>
    <x v="0"/>
    <n v="0"/>
  </r>
  <r>
    <x v="0"/>
    <x v="1"/>
    <n v="836"/>
    <x v="42"/>
    <n v="28934"/>
    <s v="HARRIS MOLLY"/>
    <d v="2025-12-07T00:00:00"/>
    <d v="2025-12-17T00:00:00"/>
    <s v="VLO"/>
    <x v="2"/>
    <s v="USD"/>
    <n v="60"/>
    <n v="51.6"/>
    <n v="60"/>
    <n v="0"/>
    <n v="0"/>
    <n v="0"/>
    <s v="F1S USA"/>
    <s v="United States"/>
    <x v="28"/>
    <x v="0"/>
    <n v="0"/>
  </r>
  <r>
    <x v="0"/>
    <x v="1"/>
    <n v="836"/>
    <x v="42"/>
    <n v="0"/>
    <s v="Fee reemision"/>
    <d v="2025-12-04T00:00:00"/>
    <d v="2025-12-26T00:00:00"/>
    <s v="HPS"/>
    <x v="1"/>
    <s v="USD"/>
    <n v="100"/>
    <n v="86"/>
    <n v="100"/>
    <n v="100"/>
    <n v="86"/>
    <n v="100"/>
    <s v="FEES"/>
    <n v="0"/>
    <x v="10"/>
    <x v="0"/>
    <n v="1"/>
  </r>
  <r>
    <x v="1"/>
    <x v="1"/>
    <n v="837"/>
    <x v="39"/>
    <n v="28934"/>
    <s v="CHEJA ACHAR ALBERTO"/>
    <d v="2026-01-17T00:00:00"/>
    <d v="2026-01-18T00:00:00"/>
    <s v="VLO"/>
    <x v="2"/>
    <s v="USD"/>
    <n v="615"/>
    <n v="528.9"/>
    <n v="615"/>
    <n v="0"/>
    <n v="0"/>
    <n v="0"/>
    <s v="F1S USA"/>
    <s v="United States"/>
    <x v="29"/>
    <x v="1"/>
    <n v="0"/>
  </r>
  <r>
    <x v="1"/>
    <x v="1"/>
    <n v="837"/>
    <x v="39"/>
    <n v="28934"/>
    <s v="GOLDBERG BRAVERMAN ARIELA"/>
    <d v="2026-01-17T00:00:00"/>
    <d v="2026-01-18T00:00:00"/>
    <s v="VLO"/>
    <x v="2"/>
    <s v="USD"/>
    <n v="615"/>
    <n v="528.9"/>
    <n v="615"/>
    <n v="0"/>
    <n v="0"/>
    <n v="0"/>
    <s v="F1S USA"/>
    <s v="United States"/>
    <x v="29"/>
    <x v="1"/>
    <n v="0"/>
  </r>
  <r>
    <x v="1"/>
    <x v="1"/>
    <n v="837"/>
    <x v="39"/>
    <n v="25908"/>
    <s v="Hospedaje Mandapa Ritz Carlton"/>
    <d v="2026-01-11T00:00:00"/>
    <d v="2026-01-15T00:00:00"/>
    <s v="HTL"/>
    <x v="4"/>
    <s v="USD"/>
    <n v="4591.37"/>
    <n v="3948.5781999999999"/>
    <n v="4591.37"/>
    <n v="369.14"/>
    <n v="317.46039999999999"/>
    <n v="369.14"/>
    <s v="MANDAPA A RITZ CARLTON RESERVE"/>
    <s v="Indonesia"/>
    <x v="29"/>
    <x v="1"/>
    <n v="8.0398660966116864E-2"/>
  </r>
  <r>
    <x v="1"/>
    <x v="1"/>
    <n v="837"/>
    <x v="39"/>
    <n v="34235"/>
    <s v="Tramite VISA Express Vietnam"/>
    <d v="2026-01-11T00:00:00"/>
    <d v="2026-01-18T00:00:00"/>
    <s v="VIS"/>
    <x v="7"/>
    <s v="USD"/>
    <n v="716"/>
    <n v="615.76"/>
    <n v="716"/>
    <n v="0"/>
    <n v="0"/>
    <n v="0"/>
    <s v="Indochina Restort (Hoi An) "/>
    <s v="Vietnam"/>
    <x v="29"/>
    <x v="1"/>
    <n v="0"/>
  </r>
  <r>
    <x v="1"/>
    <x v="1"/>
    <n v="838"/>
    <x v="23"/>
    <n v="25362"/>
    <s v="AMAN TOKYO 23-26 MAR"/>
    <d v="2026-03-23T00:00:00"/>
    <d v="2026-03-26T00:00:00"/>
    <s v="HTL"/>
    <x v="4"/>
    <s v="USD"/>
    <n v="13559.05"/>
    <n v="11660.782999999999"/>
    <n v="13559.05"/>
    <n v="1285.5"/>
    <n v="1105.53"/>
    <n v="1285.5"/>
    <s v="AMAN TOKYO"/>
    <s v="Japan"/>
    <x v="36"/>
    <x v="1"/>
    <n v="9.4807527076011963E-2"/>
  </r>
  <r>
    <x v="1"/>
    <x v="1"/>
    <n v="838"/>
    <x v="23"/>
    <n v="30268"/>
    <s v="PATINA OSAKA 1-2 APR"/>
    <d v="2026-04-01T00:00:00"/>
    <d v="2026-04-02T00:00:00"/>
    <s v="HTL"/>
    <x v="4"/>
    <s v="USD"/>
    <n v="1156.29"/>
    <n v="994.40940000000001"/>
    <n v="1156.29"/>
    <n v="90.89"/>
    <n v="78.165400000000005"/>
    <n v="90.89"/>
    <s v="PATINA OSAKA"/>
    <s v="Japan"/>
    <x v="37"/>
    <x v="1"/>
    <n v="7.8604848264708677E-2"/>
  </r>
  <r>
    <x v="1"/>
    <x v="1"/>
    <n v="838"/>
    <x v="23"/>
    <n v="26070"/>
    <s v="FS SEOUL 2-4 APR"/>
    <d v="2026-04-02T00:00:00"/>
    <d v="2026-04-04T00:00:00"/>
    <s v="HTL"/>
    <x v="4"/>
    <s v="USD"/>
    <n v="1662.46"/>
    <n v="1429.7156"/>
    <n v="1662.46"/>
    <n v="151.13"/>
    <n v="129.9718"/>
    <n v="151.13"/>
    <s v="FOUR SEASONS HOTEL SEOUL"/>
    <s v="South Korea"/>
    <x v="37"/>
    <x v="1"/>
    <n v="9.090745040482176E-2"/>
  </r>
  <r>
    <x v="1"/>
    <x v="1"/>
    <n v="838"/>
    <x v="23"/>
    <n v="25365"/>
    <s v="SHINMONZEN 29 MAR - 1 APR"/>
    <d v="2026-03-29T00:00:00"/>
    <d v="2026-04-01T00:00:00"/>
    <s v="HTL"/>
    <x v="4"/>
    <s v="USD"/>
    <n v="9970"/>
    <n v="8574.2000000000007"/>
    <n v="9970"/>
    <n v="750"/>
    <n v="645"/>
    <n v="750"/>
    <s v="THE SHINMONZEN"/>
    <s v="Japan"/>
    <x v="37"/>
    <x v="1"/>
    <n v="7.5225677031093285E-2"/>
  </r>
  <r>
    <x v="1"/>
    <x v="1"/>
    <n v="838"/>
    <x v="23"/>
    <n v="32097"/>
    <s v="ROKA + SERVICIOS NAOSHIMA 27-29 MAR"/>
    <d v="2026-03-27T00:00:00"/>
    <d v="2026-03-29T00:00:00"/>
    <s v="PKT"/>
    <x v="0"/>
    <s v="USD"/>
    <n v="6921"/>
    <n v="5952.0599999999995"/>
    <n v="6921"/>
    <n v="783"/>
    <n v="673.38"/>
    <n v="783"/>
    <s v="SETOUCHI ISLANDER"/>
    <s v="Japan"/>
    <x v="36"/>
    <x v="1"/>
    <n v="0.11313394018205461"/>
  </r>
  <r>
    <x v="1"/>
    <x v="1"/>
    <n v="838"/>
    <x v="23"/>
    <n v="33012"/>
    <s v="ASABA RYOKAN 26-27 MAR"/>
    <d v="2026-03-26T00:00:00"/>
    <d v="2026-03-27T00:00:00"/>
    <s v="HTL"/>
    <x v="4"/>
    <s v="USD"/>
    <n v="2905"/>
    <n v="2498.3000000000002"/>
    <n v="2905"/>
    <n v="239"/>
    <n v="205.54"/>
    <n v="239"/>
    <s v="ASABA RYOKAN"/>
    <s v="Japan"/>
    <x v="36"/>
    <x v="1"/>
    <n v="8.227194492254733E-2"/>
  </r>
  <r>
    <x v="1"/>
    <x v="1"/>
    <n v="839"/>
    <x v="25"/>
    <n v="27301"/>
    <s v="Boleto de Avión CDMX-Ginebra de Moises Vainer"/>
    <d v="2025-12-18T00:00:00"/>
    <d v="2025-12-18T00:00:00"/>
    <s v="VLO"/>
    <x v="2"/>
    <s v="MXN"/>
    <n v="40532"/>
    <n v="1945.5360000000001"/>
    <n v="2269.7919999999999"/>
    <n v="0"/>
    <n v="0"/>
    <n v="0"/>
    <s v="TURISMO EX MAR, S.A. DE C.V."/>
    <s v="Mexico"/>
    <x v="0"/>
    <x v="0"/>
    <n v="0"/>
  </r>
  <r>
    <x v="1"/>
    <x v="1"/>
    <n v="839"/>
    <x v="25"/>
    <n v="0"/>
    <s v="Fee de Emisión de Boleto Aereo - 35 USD"/>
    <d v="2025-12-18T00:00:00"/>
    <d v="2025-12-18T00:00:00"/>
    <s v="HPS"/>
    <x v="1"/>
    <s v="MXN"/>
    <n v="664.3"/>
    <n v="31.886399999999998"/>
    <n v="37.200800000000001"/>
    <n v="664.3"/>
    <n v="31.886399999999998"/>
    <n v="37.200800000000001"/>
    <s v="FEES"/>
    <n v="0"/>
    <x v="0"/>
    <x v="0"/>
    <n v="1"/>
  </r>
  <r>
    <x v="0"/>
    <x v="1"/>
    <n v="840"/>
    <x v="2"/>
    <n v="28934"/>
    <s v="ROMERO DURAN JOSE CARLOS"/>
    <d v="2025-11-19T00:00:00"/>
    <d v="2025-11-26T00:00:00"/>
    <s v="VLO"/>
    <x v="2"/>
    <s v="USD"/>
    <n v="6083.58"/>
    <n v="5231.8787999999995"/>
    <n v="6083.58"/>
    <n v="0"/>
    <n v="0"/>
    <n v="0"/>
    <s v="F1S USA"/>
    <s v="United States"/>
    <x v="30"/>
    <x v="0"/>
    <n v="0"/>
  </r>
  <r>
    <x v="1"/>
    <x v="1"/>
    <n v="841"/>
    <x v="22"/>
    <n v="23362"/>
    <s v="MUWA NISEKO"/>
    <d v="2025-12-26T00:00:00"/>
    <d v="2026-01-06T00:00:00"/>
    <s v="HTL"/>
    <x v="4"/>
    <s v="USD"/>
    <n v="23503.08"/>
    <n v="20212.648800000003"/>
    <n v="23503.08"/>
    <n v="4202.3999999999996"/>
    <n v="3614.0639999999999"/>
    <n v="4202.3999999999996"/>
    <s v="SKIUSA VACATIONS LLC"/>
    <s v="United States"/>
    <x v="1"/>
    <x v="0"/>
    <n v="0.17880209742723077"/>
  </r>
  <r>
    <x v="1"/>
    <x v="1"/>
    <n v="841"/>
    <x v="22"/>
    <n v="0"/>
    <s v="FEE STRIPE"/>
    <d v="2025-12-26T00:00:00"/>
    <d v="2026-01-06T00:00:00"/>
    <s v="HPS"/>
    <x v="1"/>
    <s v="USD"/>
    <n v="979.32"/>
    <n v="842.21519999999998"/>
    <n v="979.32"/>
    <n v="979.32"/>
    <n v="842.21519999999998"/>
    <n v="979.32"/>
    <s v="FEES"/>
    <n v="0"/>
    <x v="1"/>
    <x v="0"/>
    <n v="1"/>
  </r>
  <r>
    <x v="1"/>
    <x v="1"/>
    <n v="841"/>
    <x v="22"/>
    <n v="28934"/>
    <s v="ARNAUD BAILLERES MAURICIO MR"/>
    <d v="2025-12-28T00:00:00"/>
    <d v="2026-01-03T00:00:00"/>
    <s v="VLO"/>
    <x v="2"/>
    <s v="USD"/>
    <n v="623.20000000000005"/>
    <n v="535.952"/>
    <n v="623.20000000000005"/>
    <n v="0"/>
    <n v="0"/>
    <n v="0"/>
    <s v="F1S USA"/>
    <s v="United States"/>
    <x v="31"/>
    <x v="0"/>
    <n v="0"/>
  </r>
  <r>
    <x v="1"/>
    <x v="1"/>
    <n v="841"/>
    <x v="22"/>
    <n v="28934"/>
    <s v="SERNA BARRERA LUISA GABRIELA MRS"/>
    <d v="2025-12-28T00:00:00"/>
    <d v="2026-01-03T00:00:00"/>
    <s v="VLO"/>
    <x v="2"/>
    <s v="USD"/>
    <n v="623.20000000000005"/>
    <n v="535.952"/>
    <n v="623.20000000000005"/>
    <n v="0"/>
    <n v="0"/>
    <n v="0"/>
    <s v="F1S USA"/>
    <s v="United States"/>
    <x v="31"/>
    <x v="0"/>
    <n v="0"/>
  </r>
  <r>
    <x v="1"/>
    <x v="1"/>
    <n v="841"/>
    <x v="22"/>
    <n v="28934"/>
    <s v="ARNAUD SERNA MAURICIO GABRIEL MR"/>
    <d v="2025-12-28T00:00:00"/>
    <d v="2026-01-03T00:00:00"/>
    <s v="VLO"/>
    <x v="2"/>
    <s v="USD"/>
    <n v="623.20000000000005"/>
    <n v="535.952"/>
    <n v="623.20000000000005"/>
    <n v="0"/>
    <n v="0"/>
    <n v="0"/>
    <s v="F1S USA"/>
    <s v="United States"/>
    <x v="31"/>
    <x v="0"/>
    <n v="0"/>
  </r>
  <r>
    <x v="1"/>
    <x v="1"/>
    <n v="841"/>
    <x v="22"/>
    <n v="28934"/>
    <s v="ARNAUD BAILLERES MAURICIO MR"/>
    <d v="2026-01-03T00:00:00"/>
    <d v="2026-01-03T00:00:00"/>
    <s v="VLO"/>
    <x v="2"/>
    <s v="USD"/>
    <n v="284.3"/>
    <n v="244.49800000000002"/>
    <n v="284.3"/>
    <n v="0"/>
    <n v="0"/>
    <n v="0"/>
    <s v="F1S USA"/>
    <s v="United States"/>
    <x v="40"/>
    <x v="1"/>
    <n v="0"/>
  </r>
  <r>
    <x v="1"/>
    <x v="1"/>
    <n v="841"/>
    <x v="22"/>
    <n v="28934"/>
    <s v="SERNA BARRERA LUISA GABRIELA MRS"/>
    <d v="2026-01-03T00:00:00"/>
    <d v="2026-01-03T00:00:00"/>
    <s v="VLO"/>
    <x v="2"/>
    <s v="USD"/>
    <n v="284.3"/>
    <n v="244.49800000000002"/>
    <n v="284.3"/>
    <n v="0"/>
    <n v="0"/>
    <n v="0"/>
    <s v="F1S USA"/>
    <s v="United States"/>
    <x v="40"/>
    <x v="1"/>
    <n v="0"/>
  </r>
  <r>
    <x v="1"/>
    <x v="1"/>
    <n v="841"/>
    <x v="22"/>
    <n v="28934"/>
    <s v="ARNAUD SERNA MAURICIO GABRIEL MR"/>
    <d v="2026-01-03T00:00:00"/>
    <d v="2026-01-03T00:00:00"/>
    <s v="VLO"/>
    <x v="2"/>
    <s v="USD"/>
    <n v="284.3"/>
    <n v="244.49800000000002"/>
    <n v="284.3"/>
    <n v="0"/>
    <n v="0"/>
    <n v="0"/>
    <s v="F1S USA"/>
    <s v="United States"/>
    <x v="40"/>
    <x v="1"/>
    <n v="0"/>
  </r>
  <r>
    <x v="1"/>
    <x v="1"/>
    <n v="841"/>
    <x v="22"/>
    <n v="0"/>
    <s v="FEE TKTS"/>
    <d v="2025-12-26T00:00:00"/>
    <d v="2026-01-06T00:00:00"/>
    <s v="HPS"/>
    <x v="1"/>
    <s v="USD"/>
    <n v="105"/>
    <n v="90.3"/>
    <n v="105"/>
    <n v="105"/>
    <n v="90.3"/>
    <n v="105"/>
    <s v="FEES"/>
    <n v="0"/>
    <x v="1"/>
    <x v="0"/>
    <n v="1"/>
  </r>
  <r>
    <x v="1"/>
    <x v="1"/>
    <n v="841"/>
    <x v="22"/>
    <n v="27301"/>
    <s v="VUELO MEX-NRT-MEX MAURICIO ARNAUD"/>
    <d v="2025-12-26T00:00:00"/>
    <d v="2026-01-06T00:00:00"/>
    <s v="VLO"/>
    <x v="2"/>
    <s v="USD"/>
    <n v="9754"/>
    <n v="8388.44"/>
    <n v="9754"/>
    <n v="0"/>
    <n v="0"/>
    <n v="0"/>
    <s v="TURISMO EX MAR, S.A. DE C.V."/>
    <s v="Mexico"/>
    <x v="1"/>
    <x v="0"/>
    <n v="0"/>
  </r>
  <r>
    <x v="1"/>
    <x v="1"/>
    <n v="841"/>
    <x v="22"/>
    <n v="27301"/>
    <s v="VUELO MEX-NRT-MEX GABRIELA SERNA"/>
    <d v="2025-12-26T00:00:00"/>
    <d v="2026-01-06T00:00:00"/>
    <s v="VLO"/>
    <x v="2"/>
    <s v="USD"/>
    <n v="9754"/>
    <n v="8388.44"/>
    <n v="9754"/>
    <n v="0"/>
    <n v="0"/>
    <n v="0"/>
    <s v="TURISMO EX MAR, S.A. DE C.V."/>
    <s v="Mexico"/>
    <x v="1"/>
    <x v="0"/>
    <n v="0"/>
  </r>
  <r>
    <x v="1"/>
    <x v="1"/>
    <n v="841"/>
    <x v="22"/>
    <n v="27301"/>
    <s v="VUELO MEX-NRT-MEX MAURICIO JR"/>
    <d v="2025-12-26T00:00:00"/>
    <d v="2026-01-06T00:00:00"/>
    <s v="VLO"/>
    <x v="2"/>
    <s v="USD"/>
    <n v="9754"/>
    <n v="8388.44"/>
    <n v="9754"/>
    <n v="0"/>
    <n v="0"/>
    <n v="0"/>
    <s v="TURISMO EX MAR, S.A. DE C.V."/>
    <s v="Mexico"/>
    <x v="1"/>
    <x v="0"/>
    <n v="0"/>
  </r>
  <r>
    <x v="1"/>
    <x v="1"/>
    <n v="842"/>
    <x v="39"/>
    <n v="0"/>
    <s v="Fee por emisión de vuelo"/>
    <d v="2026-02-13T00:00:00"/>
    <d v="2026-02-20T00:00:00"/>
    <s v="HPS"/>
    <x v="1"/>
    <s v="USD"/>
    <n v="1"/>
    <n v="0.86"/>
    <n v="1"/>
    <n v="1"/>
    <n v="0.86"/>
    <n v="1"/>
    <s v="FEES"/>
    <n v="0"/>
    <x v="43"/>
    <x v="1"/>
    <n v="1"/>
  </r>
  <r>
    <x v="1"/>
    <x v="1"/>
    <n v="842"/>
    <x v="39"/>
    <n v="28934"/>
    <s v="GUERRA FERNANDEZ HECTOR ENRIQUE"/>
    <d v="2026-02-13T00:00:00"/>
    <d v="2026-02-20T00:00:00"/>
    <s v="VLO"/>
    <x v="2"/>
    <s v="USD"/>
    <n v="558.20000000000005"/>
    <n v="480.05200000000002"/>
    <n v="558.20000000000005"/>
    <n v="0"/>
    <n v="0"/>
    <n v="0"/>
    <s v="F1S USA"/>
    <s v="United States"/>
    <x v="43"/>
    <x v="1"/>
    <n v="0"/>
  </r>
  <r>
    <x v="1"/>
    <x v="1"/>
    <n v="842"/>
    <x v="39"/>
    <n v="28934"/>
    <s v="MALO FELIX MARIA CHRISTEENA"/>
    <d v="2026-02-13T00:00:00"/>
    <d v="2026-02-20T00:00:00"/>
    <s v="VLO"/>
    <x v="2"/>
    <s v="USD"/>
    <n v="558.20000000000005"/>
    <n v="480.05200000000002"/>
    <n v="558.20000000000005"/>
    <n v="0"/>
    <n v="0"/>
    <n v="0"/>
    <s v="F1S USA"/>
    <s v="United States"/>
    <x v="43"/>
    <x v="1"/>
    <n v="0"/>
  </r>
  <r>
    <x v="1"/>
    <x v="1"/>
    <n v="842"/>
    <x v="39"/>
    <n v="28934"/>
    <s v="GUERRA FERNANDEZ HECTOR ENRIQUE"/>
    <d v="2026-02-13T00:00:00"/>
    <d v="2026-02-20T00:00:00"/>
    <s v="VLO"/>
    <x v="2"/>
    <s v="USD"/>
    <n v="46.4"/>
    <n v="39.903999999999996"/>
    <n v="46.4"/>
    <n v="0"/>
    <n v="0"/>
    <n v="0"/>
    <s v="F1S USA"/>
    <s v="United States"/>
    <x v="43"/>
    <x v="1"/>
    <n v="0"/>
  </r>
  <r>
    <x v="1"/>
    <x v="1"/>
    <n v="842"/>
    <x v="39"/>
    <n v="28934"/>
    <s v="MALO FELIX MARIA CHRISTEENA"/>
    <d v="2026-02-13T00:00:00"/>
    <d v="2026-02-20T00:00:00"/>
    <s v="VLO"/>
    <x v="2"/>
    <s v="USD"/>
    <n v="46.4"/>
    <n v="39.903999999999996"/>
    <n v="46.4"/>
    <n v="0"/>
    <n v="0"/>
    <n v="0"/>
    <s v="F1S USA"/>
    <s v="United States"/>
    <x v="43"/>
    <x v="1"/>
    <n v="0"/>
  </r>
  <r>
    <x v="1"/>
    <x v="1"/>
    <n v="843"/>
    <x v="22"/>
    <n v="26512"/>
    <s v="FOUR SEASONS MIAMI"/>
    <d v="2025-11-23T00:00:00"/>
    <d v="2025-11-27T00:00:00"/>
    <s v="HTL"/>
    <x v="4"/>
    <s v="USD"/>
    <n v="3350.45"/>
    <n v="2881.3869999999997"/>
    <n v="3350.45"/>
    <n v="335.05"/>
    <n v="288.14300000000003"/>
    <n v="335.05"/>
    <s v="FOUR SEASONS"/>
    <s v="United States"/>
    <x v="32"/>
    <x v="0"/>
    <n v="0.10000149233685028"/>
  </r>
  <r>
    <x v="1"/>
    <x v="1"/>
    <n v="843"/>
    <x v="22"/>
    <n v="28934"/>
    <s v="CORCUERA DELLAVEDOVA VIVIANA MRS"/>
    <d v="2026-01-14T00:00:00"/>
    <d v="2026-01-17T00:00:00"/>
    <s v="VLO"/>
    <x v="2"/>
    <s v="USD"/>
    <n v="1314.25"/>
    <n v="1130.2549999999999"/>
    <n v="1314.25"/>
    <n v="8.4"/>
    <n v="7.2240000000000002"/>
    <n v="8.4"/>
    <s v="F1S USA"/>
    <s v="United States"/>
    <x v="29"/>
    <x v="1"/>
    <n v="6.3914780292942744E-3"/>
  </r>
  <r>
    <x v="1"/>
    <x v="1"/>
    <n v="843"/>
    <x v="22"/>
    <n v="0"/>
    <s v="FEE TKT STRIPE"/>
    <d v="2025-11-23T00:00:00"/>
    <d v="2026-01-17T00:00:00"/>
    <s v="HPS"/>
    <x v="1"/>
    <s v="USD"/>
    <n v="35"/>
    <n v="30.099999999999998"/>
    <n v="35"/>
    <n v="35"/>
    <n v="30.099999999999998"/>
    <n v="35"/>
    <s v="FEES"/>
    <n v="0"/>
    <x v="32"/>
    <x v="0"/>
    <n v="1"/>
  </r>
  <r>
    <x v="1"/>
    <x v="1"/>
    <n v="844"/>
    <x v="30"/>
    <n v="33114"/>
    <s v="Estadia Tenerife"/>
    <d v="2025-12-25T00:00:00"/>
    <d v="2025-12-30T00:00:00"/>
    <s v="HTL"/>
    <x v="4"/>
    <s v="EUR"/>
    <n v="12165.93"/>
    <n v="12165.93"/>
    <n v="14112.478799999999"/>
    <n v="1216.5899999999999"/>
    <n v="1216.5899999999999"/>
    <n v="1411.2443999999998"/>
    <s v="THE RITZ CARLTON TENERIFE ABAMA"/>
    <s v="Spain"/>
    <x v="1"/>
    <x v="0"/>
    <n v="9.9999753409726999E-2"/>
  </r>
  <r>
    <x v="1"/>
    <x v="1"/>
    <n v="845"/>
    <x v="18"/>
    <n v="27053"/>
    <s v="Hospedaje"/>
    <d v="2026-04-02T00:00:00"/>
    <d v="2026-04-06T00:00:00"/>
    <s v="HTL"/>
    <x v="4"/>
    <s v="USD"/>
    <n v="4049.36"/>
    <n v="3482.4495999999999"/>
    <n v="4049.36"/>
    <n v="477.41"/>
    <n v="410.57260000000002"/>
    <n v="477.41"/>
    <s v="Hoshinoya Tokyo"/>
    <s v="Japan"/>
    <x v="37"/>
    <x v="1"/>
    <n v="0.11789764308433925"/>
  </r>
  <r>
    <x v="1"/>
    <x v="1"/>
    <n v="845"/>
    <x v="18"/>
    <n v="25035"/>
    <s v="Hospedaje"/>
    <d v="2026-04-06T00:00:00"/>
    <d v="2026-04-08T00:00:00"/>
    <s v="HTL"/>
    <x v="4"/>
    <s v="USD"/>
    <n v="1681.73"/>
    <n v="1446.2878000000001"/>
    <n v="1681.73"/>
    <n v="252.26"/>
    <n v="216.94359999999998"/>
    <n v="252.26"/>
    <s v="BENESSE HOUSE HOTEL"/>
    <s v="Japan"/>
    <x v="38"/>
    <x v="1"/>
    <n v="0.15000029731288614"/>
  </r>
  <r>
    <x v="1"/>
    <x v="1"/>
    <n v="845"/>
    <x v="18"/>
    <n v="33409"/>
    <s v="Pago Total Hospedaje"/>
    <d v="2026-04-08T00:00:00"/>
    <d v="2026-04-11T00:00:00"/>
    <s v="HTL"/>
    <x v="4"/>
    <s v="USD"/>
    <n v="2954"/>
    <n v="2540.44"/>
    <n v="2954"/>
    <n v="295.39999999999998"/>
    <n v="254.04399999999998"/>
    <n v="295.39999999999998"/>
    <s v="DUSIT THANI KYOTO"/>
    <s v="Japan"/>
    <x v="38"/>
    <x v="1"/>
    <n v="9.9999999999999992E-2"/>
  </r>
  <r>
    <x v="1"/>
    <x v="1"/>
    <n v="846"/>
    <x v="30"/>
    <n v="31583"/>
    <s v="Circuito por egipto"/>
    <d v="2026-03-27T00:00:00"/>
    <d v="2026-04-03T00:00:00"/>
    <s v="PKT"/>
    <x v="0"/>
    <s v="USD"/>
    <n v="101740"/>
    <n v="87496.4"/>
    <n v="101740"/>
    <n v="0"/>
    <n v="0"/>
    <n v="0"/>
    <s v="ABERCROMBIE AND KENT EGYPT"/>
    <s v="Egypt"/>
    <x v="36"/>
    <x v="1"/>
    <n v="0"/>
  </r>
  <r>
    <x v="1"/>
    <x v="1"/>
    <n v="846"/>
    <x v="30"/>
    <n v="26659"/>
    <s v="Estadia hotel Al Moudira Luxor"/>
    <d v="2026-04-03T00:00:00"/>
    <d v="2026-04-04T00:00:00"/>
    <s v="HTL"/>
    <x v="4"/>
    <s v="USD"/>
    <n v="4321.2"/>
    <n v="3716.232"/>
    <n v="4321.2"/>
    <n v="581.70000000000005"/>
    <n v="500.26200000000006"/>
    <n v="581.70000000000005"/>
    <s v="EGYPT BEYOND"/>
    <s v="Egypt"/>
    <x v="37"/>
    <x v="1"/>
    <n v="0.13461538461538464"/>
  </r>
  <r>
    <x v="1"/>
    <x v="1"/>
    <n v="847"/>
    <x v="16"/>
    <n v="28934"/>
    <s v="Vuelo MIA-SFO/Mila Jusidman"/>
    <d v="2025-11-21T00:00:00"/>
    <d v="2025-11-21T00:00:00"/>
    <s v="VLO"/>
    <x v="2"/>
    <s v="USD"/>
    <n v="383.49"/>
    <n v="329.8014"/>
    <n v="383.49"/>
    <n v="23.98"/>
    <n v="20.622800000000002"/>
    <n v="23.98"/>
    <s v="F1S USA"/>
    <s v="United States"/>
    <x v="30"/>
    <x v="0"/>
    <n v="6.2530965605361283E-2"/>
  </r>
  <r>
    <x v="1"/>
    <x v="1"/>
    <n v="847"/>
    <x v="16"/>
    <n v="28934"/>
    <s v="Vuelo MIA-SFO/Galia Jusidman"/>
    <d v="2025-11-21T00:00:00"/>
    <d v="2025-11-21T00:00:00"/>
    <s v="VLO"/>
    <x v="2"/>
    <s v="USD"/>
    <n v="383.49"/>
    <n v="329.8014"/>
    <n v="383.49"/>
    <n v="23.98"/>
    <n v="20.622800000000002"/>
    <n v="23.98"/>
    <s v="F1S USA"/>
    <s v="United States"/>
    <x v="30"/>
    <x v="0"/>
    <n v="6.2530965605361283E-2"/>
  </r>
  <r>
    <x v="1"/>
    <x v="1"/>
    <n v="847"/>
    <x v="16"/>
    <n v="28934"/>
    <s v="Vuelo MIA-SFO/Franco Blanque"/>
    <d v="2025-11-21T00:00:00"/>
    <d v="2025-11-21T00:00:00"/>
    <s v="VLO"/>
    <x v="2"/>
    <s v="USD"/>
    <n v="383.49"/>
    <n v="329.8014"/>
    <n v="383.49"/>
    <n v="23.98"/>
    <n v="20.622800000000002"/>
    <n v="23.98"/>
    <s v="F1S USA"/>
    <s v="United States"/>
    <x v="30"/>
    <x v="0"/>
    <n v="6.2530965605361283E-2"/>
  </r>
  <r>
    <x v="1"/>
    <x v="1"/>
    <n v="847"/>
    <x v="16"/>
    <n v="0"/>
    <s v="Fee de emisión WBKWIB"/>
    <d v="2025-11-21T00:00:00"/>
    <d v="2025-11-21T00:00:00"/>
    <s v="HPS"/>
    <x v="1"/>
    <s v="USD"/>
    <n v="150"/>
    <n v="129"/>
    <n v="150"/>
    <n v="150"/>
    <n v="129"/>
    <n v="150"/>
    <s v="FEES"/>
    <n v="0"/>
    <x v="30"/>
    <x v="0"/>
    <n v="1"/>
  </r>
  <r>
    <x v="1"/>
    <x v="1"/>
    <n v="848"/>
    <x v="20"/>
    <n v="26659"/>
    <s v="PAQUETE EN EGIPTO PARA 4 PERSONAS"/>
    <d v="2025-12-19T00:00:00"/>
    <d v="2025-12-30T00:00:00"/>
    <s v="PKT"/>
    <x v="0"/>
    <s v="USD"/>
    <n v="30677"/>
    <n v="26382.22"/>
    <n v="30677"/>
    <n v="4590.5"/>
    <n v="3947.83"/>
    <n v="4590.5"/>
    <s v="EGYPT BEYOND"/>
    <s v="Egypt"/>
    <x v="0"/>
    <x v="0"/>
    <n v="0.14963979528637089"/>
  </r>
  <r>
    <x v="1"/>
    <x v="1"/>
    <n v="848"/>
    <x v="20"/>
    <n v="23789"/>
    <s v="safari en Botswana y Sudafrica"/>
    <d v="2025-12-31T00:00:00"/>
    <d v="2026-01-07T00:00:00"/>
    <s v="PKT"/>
    <x v="0"/>
    <s v="USD"/>
    <n v="39565"/>
    <n v="34025.9"/>
    <n v="39565"/>
    <n v="8503.6299999999992"/>
    <n v="7313.121799999999"/>
    <n v="8503.6299999999992"/>
    <s v="TRIUMPH TRAVEL"/>
    <s v="South Africa"/>
    <x v="31"/>
    <x v="0"/>
    <n v="0.21492809301150004"/>
  </r>
  <r>
    <x v="1"/>
    <x v="1"/>
    <n v="848"/>
    <x v="20"/>
    <n v="28934"/>
    <s v="ROMANO MUSSALI EMILIO"/>
    <d v="2025-12-30T00:00:00"/>
    <d v="2026-01-02T00:00:00"/>
    <s v="VLO"/>
    <x v="2"/>
    <s v="USD"/>
    <n v="1765.09"/>
    <n v="1517.9774"/>
    <n v="1765.09"/>
    <n v="0"/>
    <n v="0"/>
    <n v="0"/>
    <s v="F1S USA"/>
    <s v="United States"/>
    <x v="31"/>
    <x v="0"/>
    <n v="0"/>
  </r>
  <r>
    <x v="1"/>
    <x v="1"/>
    <n v="848"/>
    <x v="20"/>
    <n v="28934"/>
    <s v="DRIJANSKI ROTH ALISA"/>
    <d v="2025-12-30T00:00:00"/>
    <d v="2026-01-02T00:00:00"/>
    <s v="VLO"/>
    <x v="2"/>
    <s v="USD"/>
    <n v="1765.09"/>
    <n v="1517.9774"/>
    <n v="1765.09"/>
    <n v="0"/>
    <n v="0"/>
    <n v="0"/>
    <s v="F1S USA"/>
    <s v="United States"/>
    <x v="31"/>
    <x v="0"/>
    <n v="0"/>
  </r>
  <r>
    <x v="1"/>
    <x v="1"/>
    <n v="848"/>
    <x v="20"/>
    <n v="28934"/>
    <s v="ROMANO DRIJANSKI MARGOT ANDREA"/>
    <d v="2025-12-30T00:00:00"/>
    <d v="2026-01-02T00:00:00"/>
    <s v="VLO"/>
    <x v="2"/>
    <s v="USD"/>
    <n v="1765.09"/>
    <n v="1517.9774"/>
    <n v="1765.09"/>
    <n v="0"/>
    <n v="0"/>
    <n v="0"/>
    <s v="F1S USA"/>
    <s v="United States"/>
    <x v="31"/>
    <x v="0"/>
    <n v="0"/>
  </r>
  <r>
    <x v="1"/>
    <x v="1"/>
    <n v="848"/>
    <x v="20"/>
    <n v="28934"/>
    <s v="ROMANO DRIJANSKI LAURA NATALIA"/>
    <d v="2025-12-30T00:00:00"/>
    <d v="2026-01-02T00:00:00"/>
    <s v="VLO"/>
    <x v="2"/>
    <s v="USD"/>
    <n v="1765.09"/>
    <n v="1517.9774"/>
    <n v="1765.09"/>
    <n v="0"/>
    <n v="0"/>
    <n v="0"/>
    <s v="F1S USA"/>
    <s v="United States"/>
    <x v="31"/>
    <x v="0"/>
    <n v="0"/>
  </r>
  <r>
    <x v="1"/>
    <x v="1"/>
    <n v="848"/>
    <x v="20"/>
    <n v="28934"/>
    <s v="ROMANO MUSSALI EMILIO"/>
    <d v="2025-12-30T00:00:00"/>
    <d v="2026-01-02T00:00:00"/>
    <s v="VLO"/>
    <x v="2"/>
    <s v="USD"/>
    <n v="563.1"/>
    <n v="484.26600000000002"/>
    <n v="563.1"/>
    <n v="0"/>
    <n v="0"/>
    <n v="0"/>
    <s v="F1S USA"/>
    <s v="United States"/>
    <x v="31"/>
    <x v="0"/>
    <n v="0"/>
  </r>
  <r>
    <x v="1"/>
    <x v="1"/>
    <n v="848"/>
    <x v="20"/>
    <n v="28934"/>
    <s v="DRIJANSKI ROTH ALISA"/>
    <d v="2025-12-30T00:00:00"/>
    <d v="2026-01-02T00:00:00"/>
    <s v="VLO"/>
    <x v="2"/>
    <s v="USD"/>
    <n v="563.1"/>
    <n v="484.26600000000002"/>
    <n v="563.1"/>
    <n v="0"/>
    <n v="0"/>
    <n v="0"/>
    <s v="F1S USA"/>
    <s v="United States"/>
    <x v="31"/>
    <x v="0"/>
    <n v="0"/>
  </r>
  <r>
    <x v="1"/>
    <x v="1"/>
    <n v="848"/>
    <x v="20"/>
    <n v="28934"/>
    <s v="ROMANO DRIJANSKI MARGOT ANDREA"/>
    <d v="2025-12-30T00:00:00"/>
    <d v="2026-01-02T00:00:00"/>
    <s v="VLO"/>
    <x v="2"/>
    <s v="USD"/>
    <n v="563.1"/>
    <n v="484.26600000000002"/>
    <n v="563.1"/>
    <n v="0"/>
    <n v="0"/>
    <n v="0"/>
    <s v="F1S USA"/>
    <s v="United States"/>
    <x v="31"/>
    <x v="0"/>
    <n v="0"/>
  </r>
  <r>
    <x v="1"/>
    <x v="1"/>
    <n v="848"/>
    <x v="20"/>
    <n v="28934"/>
    <s v="ROMANO DRIJANSKI LAURA NATALIA"/>
    <d v="2025-12-30T00:00:00"/>
    <d v="2026-01-02T00:00:00"/>
    <s v="VLO"/>
    <x v="2"/>
    <s v="USD"/>
    <n v="563.1"/>
    <n v="484.26600000000002"/>
    <n v="563.1"/>
    <n v="0"/>
    <n v="0"/>
    <n v="0"/>
    <s v="F1S USA"/>
    <s v="United States"/>
    <x v="31"/>
    <x v="0"/>
    <n v="0"/>
  </r>
  <r>
    <x v="1"/>
    <x v="1"/>
    <n v="848"/>
    <x v="20"/>
    <n v="28934"/>
    <s v="ROMANO MUSSALI EMILIO"/>
    <d v="2025-12-30T00:00:00"/>
    <d v="2026-01-02T00:00:00"/>
    <s v="VLO"/>
    <x v="2"/>
    <s v="USD"/>
    <n v="3"/>
    <n v="2.58"/>
    <n v="3"/>
    <n v="0"/>
    <n v="0"/>
    <n v="0"/>
    <s v="F1S USA"/>
    <s v="United States"/>
    <x v="31"/>
    <x v="0"/>
    <n v="0"/>
  </r>
  <r>
    <x v="1"/>
    <x v="1"/>
    <n v="848"/>
    <x v="20"/>
    <n v="28934"/>
    <s v="DRIJANSKI ROTH ALISA"/>
    <d v="2025-12-30T00:00:00"/>
    <d v="2026-01-02T00:00:00"/>
    <s v="VLO"/>
    <x v="2"/>
    <s v="USD"/>
    <n v="3"/>
    <n v="2.58"/>
    <n v="3"/>
    <n v="0"/>
    <n v="0"/>
    <n v="0"/>
    <s v="F1S USA"/>
    <s v="United States"/>
    <x v="31"/>
    <x v="0"/>
    <n v="0"/>
  </r>
  <r>
    <x v="1"/>
    <x v="1"/>
    <n v="848"/>
    <x v="20"/>
    <n v="28934"/>
    <s v="ROMANO DRIJANSKI MARGOT ANDREA"/>
    <d v="2025-12-30T00:00:00"/>
    <d v="2026-01-02T00:00:00"/>
    <s v="VLO"/>
    <x v="2"/>
    <s v="USD"/>
    <n v="3"/>
    <n v="2.58"/>
    <n v="3"/>
    <n v="0"/>
    <n v="0"/>
    <n v="0"/>
    <s v="F1S USA"/>
    <s v="United States"/>
    <x v="31"/>
    <x v="0"/>
    <n v="0"/>
  </r>
  <r>
    <x v="1"/>
    <x v="1"/>
    <n v="848"/>
    <x v="20"/>
    <n v="28934"/>
    <s v="ROMANO DRIJANSKI LAURA NATALIA"/>
    <d v="2025-12-30T00:00:00"/>
    <d v="2026-01-02T00:00:00"/>
    <s v="VLO"/>
    <x v="2"/>
    <s v="USD"/>
    <n v="3"/>
    <n v="2.58"/>
    <n v="3"/>
    <n v="0"/>
    <n v="0"/>
    <n v="0"/>
    <s v="F1S USA"/>
    <s v="United States"/>
    <x v="31"/>
    <x v="0"/>
    <n v="0"/>
  </r>
  <r>
    <x v="1"/>
    <x v="1"/>
    <n v="848"/>
    <x v="20"/>
    <n v="0"/>
    <s v="EMISION DE BOLETOS POR 140 USD"/>
    <d v="2025-12-19T00:00:00"/>
    <d v="2026-01-07T00:00:00"/>
    <s v="HPS"/>
    <x v="1"/>
    <s v="USD"/>
    <n v="140"/>
    <n v="120.39999999999999"/>
    <n v="140"/>
    <n v="140"/>
    <n v="120.39999999999999"/>
    <n v="140"/>
    <s v="FEES"/>
    <n v="0"/>
    <x v="0"/>
    <x v="0"/>
    <n v="1"/>
  </r>
  <r>
    <x v="1"/>
    <x v="1"/>
    <n v="848"/>
    <x v="20"/>
    <n v="26659"/>
    <s v="NOCHE ADICIONAL Y VUELOS EN CAIRO"/>
    <d v="2025-12-18T00:00:00"/>
    <d v="2026-01-07T00:00:00"/>
    <s v="PKT"/>
    <x v="0"/>
    <s v="USD"/>
    <n v="1900"/>
    <n v="1634"/>
    <n v="1900"/>
    <n v="380"/>
    <n v="326.8"/>
    <n v="380"/>
    <s v="EGYPT BEYOND"/>
    <s v="Egypt"/>
    <x v="0"/>
    <x v="0"/>
    <n v="0.2"/>
  </r>
  <r>
    <x v="1"/>
    <x v="1"/>
    <n v="848"/>
    <x v="20"/>
    <n v="0"/>
    <s v="fee por bolsa 35 Y ANTIFAZ 30"/>
    <d v="2025-12-18T00:00:00"/>
    <d v="2026-01-07T00:00:00"/>
    <s v="HPS"/>
    <x v="1"/>
    <s v="USD"/>
    <n v="0"/>
    <n v="0"/>
    <n v="0"/>
    <n v="0"/>
    <n v="0"/>
    <n v="0"/>
    <s v="FEES"/>
    <n v="0"/>
    <x v="0"/>
    <x v="0"/>
    <s v="0"/>
  </r>
  <r>
    <x v="1"/>
    <x v="1"/>
    <n v="848"/>
    <x v="20"/>
    <n v="26659"/>
    <s v="TOUR EN FELUCCA POR EL NILO"/>
    <d v="2025-12-23T00:00:00"/>
    <d v="2025-12-23T00:00:00"/>
    <s v="EXC"/>
    <x v="0"/>
    <s v="USD"/>
    <n v="750"/>
    <n v="645"/>
    <n v="750"/>
    <n v="150"/>
    <n v="129"/>
    <n v="150"/>
    <s v="EGYPT BEYOND"/>
    <s v="Egypt"/>
    <x v="1"/>
    <x v="0"/>
    <n v="0.2"/>
  </r>
  <r>
    <x v="1"/>
    <x v="1"/>
    <n v="848"/>
    <x v="20"/>
    <n v="26659"/>
    <s v="VUELO CAI - ASW"/>
    <d v="2025-12-23T00:00:00"/>
    <d v="2025-12-23T00:00:00"/>
    <s v="ABC"/>
    <x v="2"/>
    <s v="USD"/>
    <n v="1365"/>
    <n v="1173.9000000000001"/>
    <n v="1365"/>
    <n v="0"/>
    <n v="0"/>
    <n v="0"/>
    <s v="EGYPT BEYOND"/>
    <s v="Egypt"/>
    <x v="1"/>
    <x v="0"/>
    <n v="0"/>
  </r>
  <r>
    <x v="1"/>
    <x v="1"/>
    <n v="848"/>
    <x v="20"/>
    <n v="28934"/>
    <s v="ROMANO MUSSALI EMILIO"/>
    <d v="2026-01-02T00:00:00"/>
    <d v="2026-01-02T00:00:00"/>
    <s v="VLO"/>
    <x v="2"/>
    <s v="USD"/>
    <n v="378.2"/>
    <n v="325.25200000000001"/>
    <n v="378.2"/>
    <n v="0"/>
    <n v="0"/>
    <n v="0"/>
    <s v="F1S USA"/>
    <s v="United States"/>
    <x v="40"/>
    <x v="1"/>
    <n v="0"/>
  </r>
  <r>
    <x v="1"/>
    <x v="1"/>
    <n v="848"/>
    <x v="20"/>
    <n v="28934"/>
    <s v="DRIJANSKI ROTH ALISA"/>
    <d v="2026-01-02T00:00:00"/>
    <d v="2026-01-02T00:00:00"/>
    <s v="VLO"/>
    <x v="2"/>
    <s v="USD"/>
    <n v="378.2"/>
    <n v="325.25200000000001"/>
    <n v="378.2"/>
    <n v="0"/>
    <n v="0"/>
    <n v="0"/>
    <s v="F1S USA"/>
    <s v="United States"/>
    <x v="40"/>
    <x v="1"/>
    <n v="0"/>
  </r>
  <r>
    <x v="1"/>
    <x v="1"/>
    <n v="848"/>
    <x v="20"/>
    <n v="28934"/>
    <s v="ROMANO DRIJANSKI LAURA NATALIA"/>
    <d v="2026-01-02T00:00:00"/>
    <d v="2026-01-02T00:00:00"/>
    <s v="VLO"/>
    <x v="2"/>
    <s v="USD"/>
    <n v="378.2"/>
    <n v="325.25200000000001"/>
    <n v="378.2"/>
    <n v="0"/>
    <n v="0"/>
    <n v="0"/>
    <s v="F1S USA"/>
    <s v="United States"/>
    <x v="40"/>
    <x v="1"/>
    <n v="0"/>
  </r>
  <r>
    <x v="1"/>
    <x v="1"/>
    <n v="848"/>
    <x v="20"/>
    <n v="28934"/>
    <s v="ROMANO DRIJANSKI MARGOT ANDREA"/>
    <d v="2026-01-02T00:00:00"/>
    <d v="2026-01-02T00:00:00"/>
    <s v="VLO"/>
    <x v="2"/>
    <s v="USD"/>
    <n v="378.2"/>
    <n v="325.25200000000001"/>
    <n v="378.2"/>
    <n v="0"/>
    <n v="0"/>
    <n v="0"/>
    <s v="F1S USA"/>
    <s v="United States"/>
    <x v="40"/>
    <x v="1"/>
    <n v="0"/>
  </r>
  <r>
    <x v="1"/>
    <x v="1"/>
    <n v="848"/>
    <x v="20"/>
    <n v="23789"/>
    <s v="Extras en Sudafrica"/>
    <d v="2025-12-31T00:00:00"/>
    <d v="2026-01-07T00:00:00"/>
    <s v="PKT"/>
    <x v="0"/>
    <s v="USD"/>
    <n v="486.43"/>
    <n v="418.32979999999998"/>
    <n v="486.43"/>
    <n v="0"/>
    <n v="0"/>
    <n v="0"/>
    <s v="TRIUMPH TRAVEL"/>
    <s v="South Africa"/>
    <x v="31"/>
    <x v="0"/>
    <n v="0"/>
  </r>
  <r>
    <x v="1"/>
    <x v="1"/>
    <n v="849"/>
    <x v="19"/>
    <n v="23362"/>
    <s v="Lift Tickets"/>
    <d v="2025-12-22T00:00:00"/>
    <d v="2025-12-27T00:00:00"/>
    <s v="EXC"/>
    <x v="0"/>
    <s v="USD"/>
    <n v="1840"/>
    <n v="1582.3999999999999"/>
    <n v="1840"/>
    <n v="263.2"/>
    <n v="226.35199999999998"/>
    <n v="263.2"/>
    <s v="SKIUSA VACATIONS LLC"/>
    <s v="United States"/>
    <x v="1"/>
    <x v="0"/>
    <n v="0.14304347826086955"/>
  </r>
  <r>
    <x v="1"/>
    <x v="1"/>
    <n v="849"/>
    <x v="19"/>
    <n v="28420"/>
    <s v="Renta Camioneta en Eagle Vail Colorado"/>
    <d v="2025-12-22T00:00:00"/>
    <d v="2025-12-27T00:00:00"/>
    <s v="AUT"/>
    <x v="5"/>
    <s v="USD"/>
    <n v="2206.02"/>
    <n v="1897.1771999999999"/>
    <n v="2206.02"/>
    <n v="220.6"/>
    <n v="189.71599999999998"/>
    <n v="220.6"/>
    <s v="SIXT MÉXICO"/>
    <s v="Mexico"/>
    <x v="1"/>
    <x v="0"/>
    <n v="9.9999093389905799E-2"/>
  </r>
  <r>
    <x v="1"/>
    <x v="1"/>
    <n v="850"/>
    <x v="36"/>
    <n v="31778"/>
    <s v="PAQUETE CON DMC"/>
    <d v="2025-12-25T00:00:00"/>
    <d v="2026-01-07T00:00:00"/>
    <s v="PKT"/>
    <x v="0"/>
    <s v="USD"/>
    <n v="113807"/>
    <n v="97874.02"/>
    <n v="113807"/>
    <n v="0"/>
    <n v="0"/>
    <n v="0"/>
    <s v="Oriunda Travel Designers"/>
    <s v="Argentina"/>
    <x v="1"/>
    <x v="0"/>
    <n v="0"/>
  </r>
  <r>
    <x v="1"/>
    <x v="1"/>
    <n v="850"/>
    <x v="36"/>
    <n v="27301"/>
    <s v="boletos exmar"/>
    <d v="2025-12-25T00:00:00"/>
    <d v="2026-01-07T00:00:00"/>
    <s v="VLO"/>
    <x v="2"/>
    <s v="USD"/>
    <n v="5610.09"/>
    <n v="4824.6774000000005"/>
    <n v="5610.09"/>
    <n v="0"/>
    <n v="0"/>
    <n v="0"/>
    <s v="TURISMO EX MAR, S.A. DE C.V."/>
    <s v="Mexico"/>
    <x v="1"/>
    <x v="0"/>
    <n v="0"/>
  </r>
  <r>
    <x v="1"/>
    <x v="1"/>
    <n v="850"/>
    <x v="36"/>
    <n v="27301"/>
    <s v="boletos exmar"/>
    <d v="2025-12-25T00:00:00"/>
    <d v="2026-01-07T00:00:00"/>
    <s v="VLO"/>
    <x v="2"/>
    <s v="USD"/>
    <n v="5610.09"/>
    <n v="4824.6774000000005"/>
    <n v="5610.09"/>
    <n v="0"/>
    <n v="0"/>
    <n v="0"/>
    <s v="TURISMO EX MAR, S.A. DE C.V."/>
    <s v="Mexico"/>
    <x v="1"/>
    <x v="0"/>
    <n v="0"/>
  </r>
  <r>
    <x v="1"/>
    <x v="1"/>
    <n v="850"/>
    <x v="36"/>
    <n v="27301"/>
    <s v="boletos exmar"/>
    <d v="2025-12-25T00:00:00"/>
    <d v="2026-01-07T00:00:00"/>
    <s v="VLO"/>
    <x v="2"/>
    <s v="USD"/>
    <n v="5610.09"/>
    <n v="4824.6774000000005"/>
    <n v="5610.09"/>
    <n v="0"/>
    <n v="0"/>
    <n v="0"/>
    <s v="TURISMO EX MAR, S.A. DE C.V."/>
    <s v="Mexico"/>
    <x v="1"/>
    <x v="0"/>
    <n v="0"/>
  </r>
  <r>
    <x v="1"/>
    <x v="1"/>
    <n v="850"/>
    <x v="36"/>
    <n v="27301"/>
    <s v="boletos exmar"/>
    <d v="2025-12-25T00:00:00"/>
    <d v="2026-01-07T00:00:00"/>
    <s v="VLO"/>
    <x v="2"/>
    <s v="USD"/>
    <n v="5610.09"/>
    <n v="4824.6774000000005"/>
    <n v="5610.09"/>
    <n v="0"/>
    <n v="0"/>
    <n v="0"/>
    <s v="TURISMO EX MAR, S.A. DE C.V."/>
    <s v="Mexico"/>
    <x v="1"/>
    <x v="0"/>
    <n v="0"/>
  </r>
  <r>
    <x v="1"/>
    <x v="1"/>
    <n v="850"/>
    <x v="36"/>
    <n v="27301"/>
    <s v="boletos exmar"/>
    <d v="2025-12-25T00:00:00"/>
    <d v="2026-01-07T00:00:00"/>
    <s v="VLO"/>
    <x v="2"/>
    <s v="USD"/>
    <n v="5610.09"/>
    <n v="4824.6774000000005"/>
    <n v="5610.09"/>
    <n v="0"/>
    <n v="0"/>
    <n v="0"/>
    <s v="TURISMO EX MAR, S.A. DE C.V."/>
    <s v="Mexico"/>
    <x v="1"/>
    <x v="0"/>
    <n v="0"/>
  </r>
  <r>
    <x v="1"/>
    <x v="1"/>
    <n v="850"/>
    <x v="36"/>
    <n v="27301"/>
    <s v="boletos exmar"/>
    <d v="2025-12-25T00:00:00"/>
    <d v="2026-01-07T00:00:00"/>
    <s v="VLO"/>
    <x v="2"/>
    <s v="USD"/>
    <n v="5610.09"/>
    <n v="4824.6774000000005"/>
    <n v="5610.09"/>
    <n v="0"/>
    <n v="0"/>
    <n v="0"/>
    <s v="TURISMO EX MAR, S.A. DE C.V."/>
    <s v="Mexico"/>
    <x v="1"/>
    <x v="0"/>
    <n v="0"/>
  </r>
  <r>
    <x v="1"/>
    <x v="1"/>
    <n v="850"/>
    <x v="36"/>
    <n v="27301"/>
    <s v="boletos exmar"/>
    <d v="2025-12-25T00:00:00"/>
    <d v="2026-01-07T00:00:00"/>
    <s v="VLO"/>
    <x v="2"/>
    <s v="USD"/>
    <n v="5610.09"/>
    <n v="4824.6774000000005"/>
    <n v="5610.09"/>
    <n v="0"/>
    <n v="0"/>
    <n v="0"/>
    <s v="TURISMO EX MAR, S.A. DE C.V."/>
    <s v="Mexico"/>
    <x v="1"/>
    <x v="0"/>
    <n v="0"/>
  </r>
  <r>
    <x v="1"/>
    <x v="1"/>
    <n v="850"/>
    <x v="36"/>
    <n v="0"/>
    <s v="fee por creación de reservación y emisiones desde su origen"/>
    <d v="2025-12-25T00:00:00"/>
    <d v="2026-01-07T00:00:00"/>
    <s v="HPS"/>
    <x v="1"/>
    <s v="USD"/>
    <n v="240"/>
    <n v="206.4"/>
    <n v="240"/>
    <n v="240"/>
    <n v="206.4"/>
    <n v="240"/>
    <s v="FEES"/>
    <n v="0"/>
    <x v="1"/>
    <x v="0"/>
    <n v="1"/>
  </r>
  <r>
    <x v="1"/>
    <x v="1"/>
    <n v="850"/>
    <x v="36"/>
    <n v="0"/>
    <s v="utilidad"/>
    <d v="2025-12-25T00:00:00"/>
    <d v="2026-01-07T00:00:00"/>
    <s v="HPS"/>
    <x v="1"/>
    <s v="USD"/>
    <n v="19904.150000000001"/>
    <n v="17117.569"/>
    <n v="19904.150000000001"/>
    <n v="19904.150000000001"/>
    <n v="17117.569"/>
    <n v="19904.150000000001"/>
    <s v="FEES"/>
    <n v="0"/>
    <x v="1"/>
    <x v="0"/>
    <n v="1"/>
  </r>
  <r>
    <x v="1"/>
    <x v="1"/>
    <n v="850"/>
    <x v="36"/>
    <n v="25689"/>
    <s v="alojamiento"/>
    <d v="2025-12-25T00:00:00"/>
    <d v="2026-01-07T00:00:00"/>
    <s v="HTL"/>
    <x v="4"/>
    <s v="USD"/>
    <n v="3429.78"/>
    <n v="2949.6107999999999"/>
    <n v="3429.78"/>
    <n v="0"/>
    <n v="0"/>
    <n v="0"/>
    <s v="AMAN NEW YORK"/>
    <s v="United States"/>
    <x v="1"/>
    <x v="0"/>
    <n v="0"/>
  </r>
  <r>
    <x v="1"/>
    <x v="1"/>
    <n v="850"/>
    <x v="36"/>
    <n v="31778"/>
    <s v="EXTRAS VUELOS JETSMART"/>
    <d v="2025-12-25T00:00:00"/>
    <d v="2026-01-07T00:00:00"/>
    <s v="PKT"/>
    <x v="0"/>
    <s v="USD"/>
    <n v="2499"/>
    <n v="2149.14"/>
    <n v="2499"/>
    <n v="0"/>
    <n v="0"/>
    <n v="0"/>
    <s v="Oriunda Travel Designers"/>
    <s v="Argentina"/>
    <x v="1"/>
    <x v="0"/>
    <n v="0"/>
  </r>
  <r>
    <x v="1"/>
    <x v="1"/>
    <n v="850"/>
    <x v="36"/>
    <n v="33941"/>
    <s v="SEGURO DE VIAJE SUPER"/>
    <d v="2025-12-25T00:00:00"/>
    <d v="2026-01-07T00:00:00"/>
    <s v="SEG"/>
    <x v="3"/>
    <s v="USD"/>
    <n v="749.26"/>
    <n v="644.36360000000002"/>
    <n v="749.26"/>
    <n v="172.9"/>
    <n v="148.69399999999999"/>
    <n v="172.9"/>
    <s v="Terrawind Global Protection"/>
    <s v="Mexico"/>
    <x v="1"/>
    <x v="0"/>
    <n v="0.23076101753730349"/>
  </r>
  <r>
    <x v="1"/>
    <x v="1"/>
    <n v="851"/>
    <x v="25"/>
    <n v="27931"/>
    <s v="Hospedaje Laura Caraza"/>
    <d v="2025-11-26T00:00:00"/>
    <d v="2025-11-28T00:00:00"/>
    <s v="HTL"/>
    <x v="4"/>
    <s v="USD"/>
    <n v="430"/>
    <n v="369.8"/>
    <n v="430"/>
    <n v="71.42"/>
    <n v="61.421199999999999"/>
    <n v="71.42"/>
    <s v="Bedsonline"/>
    <s v="Spain"/>
    <x v="32"/>
    <x v="0"/>
    <n v="0.16609302325581396"/>
  </r>
  <r>
    <x v="1"/>
    <x v="1"/>
    <n v="852"/>
    <x v="30"/>
    <n v="25762"/>
    <s v="Estadia"/>
    <d v="2026-04-04T00:00:00"/>
    <d v="2026-04-11T00:00:00"/>
    <s v="HTL"/>
    <x v="4"/>
    <s v="USD"/>
    <n v="4277.8599999999997"/>
    <n v="3678.9595999999997"/>
    <n v="4277.8599999999997"/>
    <n v="427.79"/>
    <n v="367.89940000000001"/>
    <n v="427.79"/>
    <s v="PULSO HOTEL FARIA LIMA"/>
    <s v="Brazil"/>
    <x v="37"/>
    <x v="1"/>
    <n v="0.10000093504696275"/>
  </r>
  <r>
    <x v="1"/>
    <x v="1"/>
    <n v="852"/>
    <x v="30"/>
    <n v="25762"/>
    <s v="Estadia"/>
    <d v="2026-04-04T00:00:00"/>
    <d v="2026-04-11T00:00:00"/>
    <s v="HTL"/>
    <x v="4"/>
    <s v="USD"/>
    <n v="6872.06"/>
    <n v="5909.9715999999999"/>
    <n v="6872.06"/>
    <n v="687.21"/>
    <n v="591.00060000000008"/>
    <n v="687.21"/>
    <s v="PULSO HOTEL FARIA LIMA"/>
    <s v="Brazil"/>
    <x v="37"/>
    <x v="1"/>
    <n v="0.10000058206709488"/>
  </r>
  <r>
    <x v="2"/>
    <x v="1"/>
    <n v="853"/>
    <x v="17"/>
    <n v="28934"/>
    <s v="GUZMAN LAGUNEZ BRAULIO MIGUEL"/>
    <d v="2026-05-31T00:00:00"/>
    <d v="2026-07-20T00:00:00"/>
    <s v="VLO"/>
    <x v="2"/>
    <s v="USD"/>
    <n v="5759.73"/>
    <n v="4953.3678"/>
    <n v="5759.73"/>
    <n v="112.68"/>
    <n v="96.904800000000009"/>
    <n v="112.68"/>
    <s v="F1S USA"/>
    <s v="United States"/>
    <x v="14"/>
    <x v="1"/>
    <n v="1.9563417035173527E-2"/>
  </r>
  <r>
    <x v="2"/>
    <x v="1"/>
    <n v="853"/>
    <x v="17"/>
    <n v="28934"/>
    <s v="ROMO DE VIVAR FERNEL BRENDA FERNANDA"/>
    <d v="2026-05-31T00:00:00"/>
    <d v="2026-07-20T00:00:00"/>
    <s v="VLO"/>
    <x v="2"/>
    <s v="USD"/>
    <n v="5759.73"/>
    <n v="4953.3678"/>
    <n v="5759.73"/>
    <n v="112.68"/>
    <n v="96.904800000000009"/>
    <n v="112.68"/>
    <s v="F1S USA"/>
    <s v="United States"/>
    <x v="14"/>
    <x v="1"/>
    <n v="1.9563417035173527E-2"/>
  </r>
  <r>
    <x v="2"/>
    <x v="1"/>
    <n v="853"/>
    <x v="17"/>
    <n v="0"/>
    <s v="fee de emisionde 2 boletos"/>
    <s v="0000-00-00"/>
    <s v="0000-00-00"/>
    <s v="HPS"/>
    <x v="1"/>
    <s v="USD"/>
    <n v="70"/>
    <n v="60.199999999999996"/>
    <n v="70"/>
    <n v="70"/>
    <n v="60.199999999999996"/>
    <n v="70"/>
    <s v="FEES"/>
    <n v="0"/>
    <x v="49"/>
    <x v="3"/>
    <n v="1"/>
  </r>
  <r>
    <x v="2"/>
    <x v="1"/>
    <n v="853"/>
    <x v="17"/>
    <n v="28934"/>
    <s v="OBREGON GUTIERREZ DANIELA"/>
    <d v="2026-01-16T00:00:00"/>
    <d v="2026-06-30T00:00:00"/>
    <s v="VLO"/>
    <x v="2"/>
    <s v="USD"/>
    <n v="4615.93"/>
    <n v="3969.6998000000003"/>
    <n v="4615.93"/>
    <n v="750.24"/>
    <n v="645.20640000000003"/>
    <n v="750.24"/>
    <s v="F1S USA"/>
    <s v="United States"/>
    <x v="29"/>
    <x v="1"/>
    <n v="0.16253279404150409"/>
  </r>
  <r>
    <x v="2"/>
    <x v="1"/>
    <n v="853"/>
    <x v="17"/>
    <n v="0"/>
    <s v="fee por creación de reservación y emisiones desde su origen"/>
    <d v="2026-05-31T00:00:00"/>
    <d v="2026-07-20T00:00:00"/>
    <s v="HPS"/>
    <x v="1"/>
    <s v="USD"/>
    <n v="35"/>
    <n v="30.099999999999998"/>
    <n v="35"/>
    <n v="35"/>
    <n v="30.099999999999998"/>
    <n v="35"/>
    <s v="FEES"/>
    <n v="0"/>
    <x v="14"/>
    <x v="1"/>
    <n v="1"/>
  </r>
  <r>
    <x v="2"/>
    <x v="1"/>
    <n v="853"/>
    <x v="17"/>
    <n v="28934"/>
    <s v="OBREGON GUTIERREZ DANIELA"/>
    <d v="2026-01-26T00:00:00"/>
    <d v="2026-06-30T00:00:00"/>
    <s v="VLO"/>
    <x v="2"/>
    <s v="USD"/>
    <n v="1664.3"/>
    <n v="1431.298"/>
    <n v="1664.3"/>
    <n v="965.7"/>
    <n v="830.50200000000007"/>
    <n v="965.7"/>
    <s v="F1S USA"/>
    <s v="United States"/>
    <x v="42"/>
    <x v="1"/>
    <n v="0.58024394640389354"/>
  </r>
  <r>
    <x v="2"/>
    <x v="1"/>
    <n v="853"/>
    <x v="17"/>
    <n v="0"/>
    <s v="fee por creación de reservación y emisiones desde su origen"/>
    <d v="2026-01-07T00:00:00"/>
    <d v="2026-07-20T00:00:00"/>
    <s v="HPS"/>
    <x v="1"/>
    <s v="USD"/>
    <n v="35"/>
    <n v="30.099999999999998"/>
    <n v="35"/>
    <n v="35"/>
    <n v="30.099999999999998"/>
    <n v="35"/>
    <s v="FEES"/>
    <n v="0"/>
    <x v="35"/>
    <x v="1"/>
    <n v="1"/>
  </r>
  <r>
    <x v="2"/>
    <x v="1"/>
    <n v="853"/>
    <x v="17"/>
    <n v="28934"/>
    <s v="KRYZDA KENNETH BRYAN"/>
    <d v="2026-01-07T00:00:00"/>
    <d v="2026-01-22T00:00:00"/>
    <s v="VLO"/>
    <x v="2"/>
    <s v="USD"/>
    <n v="8927.73"/>
    <n v="7677.8477999999996"/>
    <n v="8927.73"/>
    <n v="812.83"/>
    <n v="699.03380000000004"/>
    <n v="812.83"/>
    <s v="F1S USA"/>
    <s v="United States"/>
    <x v="35"/>
    <x v="1"/>
    <n v="9.1045540131702019E-2"/>
  </r>
  <r>
    <x v="2"/>
    <x v="1"/>
    <n v="853"/>
    <x v="17"/>
    <n v="28934"/>
    <s v="KRYZDA KENNETH BRYAN"/>
    <d v="2026-01-07T00:00:00"/>
    <d v="2026-01-22T00:00:00"/>
    <s v="VLO"/>
    <x v="2"/>
    <s v="USD"/>
    <n v="1377.1"/>
    <n v="1184.3059999999998"/>
    <n v="1377.1"/>
    <n v="978.07"/>
    <n v="841.14020000000005"/>
    <n v="978.07"/>
    <s v="F1S USA"/>
    <s v="United States"/>
    <x v="35"/>
    <x v="1"/>
    <n v="0.71023890784982946"/>
  </r>
  <r>
    <x v="2"/>
    <x v="1"/>
    <n v="853"/>
    <x v="17"/>
    <n v="0"/>
    <s v="fee por creación de reservación y emisiones desde su origen mas revisado"/>
    <d v="2026-01-07T00:00:00"/>
    <d v="2026-07-20T00:00:00"/>
    <s v="HPS"/>
    <x v="1"/>
    <s v="USD"/>
    <n v="70"/>
    <n v="60.199999999999996"/>
    <n v="70"/>
    <n v="70"/>
    <n v="60.199999999999996"/>
    <n v="70"/>
    <s v="FEES"/>
    <n v="0"/>
    <x v="35"/>
    <x v="1"/>
    <n v="1"/>
  </r>
  <r>
    <x v="2"/>
    <x v="1"/>
    <n v="853"/>
    <x v="17"/>
    <n v="28934"/>
    <s v="MURGUIA GUZMAN SOFIA PATRICIA"/>
    <d v="2026-04-07T00:00:00"/>
    <d v="2026-04-25T00:00:00"/>
    <s v="VLO"/>
    <x v="2"/>
    <s v="USD"/>
    <n v="6012.79"/>
    <n v="5170.9993999999997"/>
    <n v="6012.79"/>
    <n v="423.05"/>
    <n v="363.82299999999998"/>
    <n v="423.05"/>
    <s v="F1S USA"/>
    <s v="United States"/>
    <x v="38"/>
    <x v="1"/>
    <n v="7.0358352777994904E-2"/>
  </r>
  <r>
    <x v="2"/>
    <x v="1"/>
    <n v="853"/>
    <x v="17"/>
    <n v="28934"/>
    <s v="KRYZDA KENNETH BRYAN"/>
    <d v="2026-04-07T00:00:00"/>
    <d v="2026-04-25T00:00:00"/>
    <s v="VLO"/>
    <x v="2"/>
    <s v="USD"/>
    <n v="6012.79"/>
    <n v="5170.9993999999997"/>
    <n v="6012.79"/>
    <n v="423.05"/>
    <n v="363.82299999999998"/>
    <n v="423.05"/>
    <s v="F1S USA"/>
    <s v="United States"/>
    <x v="38"/>
    <x v="1"/>
    <n v="7.0358352777994904E-2"/>
  </r>
  <r>
    <x v="2"/>
    <x v="1"/>
    <n v="853"/>
    <x v="17"/>
    <n v="0"/>
    <s v="fee por creación de reservación y emisiones desde su origen"/>
    <d v="2026-01-07T00:00:00"/>
    <d v="2026-07-20T00:00:00"/>
    <s v="HPS"/>
    <x v="1"/>
    <s v="USD"/>
    <n v="70"/>
    <n v="60.199999999999996"/>
    <n v="70"/>
    <n v="70"/>
    <n v="60.199999999999996"/>
    <n v="70"/>
    <s v="FEES"/>
    <n v="0"/>
    <x v="35"/>
    <x v="1"/>
    <n v="1"/>
  </r>
  <r>
    <x v="2"/>
    <x v="1"/>
    <n v="853"/>
    <x v="17"/>
    <n v="0"/>
    <s v="fee por creación de reservación y emisiones desde su origen"/>
    <d v="2026-01-07T00:00:00"/>
    <d v="2026-07-20T00:00:00"/>
    <s v="HPS"/>
    <x v="1"/>
    <s v="USD"/>
    <n v="35"/>
    <n v="30.099999999999998"/>
    <n v="35"/>
    <n v="35"/>
    <n v="30.099999999999998"/>
    <n v="35"/>
    <s v="FEES"/>
    <n v="0"/>
    <x v="35"/>
    <x v="1"/>
    <n v="1"/>
  </r>
  <r>
    <x v="2"/>
    <x v="1"/>
    <n v="853"/>
    <x v="17"/>
    <n v="28934"/>
    <s v="LARIS RODRIGUEZ ARTURO"/>
    <d v="2026-03-17T00:00:00"/>
    <d v="2026-04-11T00:00:00"/>
    <s v="VLO"/>
    <x v="2"/>
    <s v="USD"/>
    <n v="2800.23"/>
    <n v="2408.1977999999999"/>
    <n v="2800.23"/>
    <n v="337.48"/>
    <n v="290.2328"/>
    <n v="337.48"/>
    <s v="F1S USA"/>
    <s v="United States"/>
    <x v="46"/>
    <x v="1"/>
    <n v="0.12051867168054053"/>
  </r>
  <r>
    <x v="2"/>
    <x v="1"/>
    <n v="853"/>
    <x v="17"/>
    <n v="28934"/>
    <s v="GARCIA DE ALBA JIMENEZ MARIA DE LOURDES"/>
    <d v="2026-03-17T00:00:00"/>
    <d v="2026-04-11T00:00:00"/>
    <s v="VLO"/>
    <x v="2"/>
    <s v="USD"/>
    <n v="2800.23"/>
    <n v="2408.1977999999999"/>
    <n v="2800.23"/>
    <n v="337.48"/>
    <n v="290.2328"/>
    <n v="337.48"/>
    <s v="F1S USA"/>
    <s v="United States"/>
    <x v="46"/>
    <x v="1"/>
    <n v="0.12051867168054053"/>
  </r>
  <r>
    <x v="2"/>
    <x v="1"/>
    <n v="853"/>
    <x v="17"/>
    <n v="0"/>
    <s v="fee por creación de reservación y emisiones desde su origen"/>
    <d v="2026-01-07T00:00:00"/>
    <d v="2026-07-20T00:00:00"/>
    <s v="HPS"/>
    <x v="1"/>
    <s v="USD"/>
    <n v="35"/>
    <n v="30.099999999999998"/>
    <n v="35"/>
    <n v="35"/>
    <n v="30.099999999999998"/>
    <n v="35"/>
    <s v="FEES"/>
    <n v="0"/>
    <x v="35"/>
    <x v="1"/>
    <n v="1"/>
  </r>
  <r>
    <x v="2"/>
    <x v="1"/>
    <n v="853"/>
    <x v="17"/>
    <n v="0"/>
    <s v="fee por creación de reservación y emisiones desde su origen"/>
    <d v="2026-01-07T00:00:00"/>
    <d v="2026-07-20T00:00:00"/>
    <s v="HPS"/>
    <x v="1"/>
    <s v="USD"/>
    <n v="35"/>
    <n v="30.099999999999998"/>
    <n v="35"/>
    <n v="35"/>
    <n v="30.099999999999998"/>
    <n v="35"/>
    <s v="FEES"/>
    <n v="0"/>
    <x v="35"/>
    <x v="1"/>
    <n v="1"/>
  </r>
  <r>
    <x v="1"/>
    <x v="1"/>
    <n v="854"/>
    <x v="24"/>
    <n v="27781"/>
    <s v="Estancia completa Hotel Pierre"/>
    <d v="2025-11-20T00:00:00"/>
    <d v="2025-11-21T00:00:00"/>
    <s v="HTL"/>
    <x v="4"/>
    <s v="USD"/>
    <n v="2588.88"/>
    <n v="2226.4367999999999"/>
    <n v="2588.88"/>
    <n v="0"/>
    <n v="0"/>
    <n v="0"/>
    <s v="THE PIERRE A TAJ HOTEL NEW YORK"/>
    <s v="United States"/>
    <x v="30"/>
    <x v="0"/>
    <n v="0"/>
  </r>
  <r>
    <x v="1"/>
    <x v="1"/>
    <n v="855"/>
    <x v="23"/>
    <n v="0"/>
    <s v="FEE DE PLANEACION"/>
    <d v="2026-08-24T00:00:00"/>
    <d v="2026-09-06T00:00:00"/>
    <s v="HPS"/>
    <x v="1"/>
    <s v="USD"/>
    <n v="500"/>
    <n v="430"/>
    <n v="500"/>
    <n v="500"/>
    <n v="430"/>
    <n v="500"/>
    <s v="FEES"/>
    <n v="0"/>
    <x v="12"/>
    <x v="1"/>
    <n v="1"/>
  </r>
  <r>
    <x v="1"/>
    <x v="1"/>
    <n v="855"/>
    <x v="23"/>
    <n v="28731"/>
    <s v="LAND SERVICES - SINAGPORE &amp; INDONESIA"/>
    <d v="2026-08-26T00:00:00"/>
    <d v="2026-09-06T00:00:00"/>
    <s v="PKT"/>
    <x v="0"/>
    <s v="USD"/>
    <n v="5984"/>
    <n v="5146.24"/>
    <n v="5984"/>
    <n v="973"/>
    <n v="836.78"/>
    <n v="973"/>
    <s v="ASIA EXOTICA"/>
    <s v="Thailand"/>
    <x v="12"/>
    <x v="1"/>
    <n v="0.16260026737967914"/>
  </r>
  <r>
    <x v="1"/>
    <x v="1"/>
    <n v="855"/>
    <x v="23"/>
    <n v="30693"/>
    <s v="ALILA ULUWATU 2-5 SEP"/>
    <d v="2026-09-02T00:00:00"/>
    <d v="2026-09-05T00:00:00"/>
    <s v="HTL"/>
    <x v="4"/>
    <s v="USD"/>
    <n v="3012"/>
    <n v="2590.3200000000002"/>
    <n v="3012"/>
    <n v="248.91"/>
    <n v="214.0626"/>
    <n v="248.91"/>
    <s v="ALILA VILLAS ULUWATU"/>
    <s v="Bali"/>
    <x v="19"/>
    <x v="1"/>
    <n v="8.2639442231075694E-2"/>
  </r>
  <r>
    <x v="1"/>
    <x v="1"/>
    <n v="855"/>
    <x v="23"/>
    <n v="34779"/>
    <s v="SIX SENSES ULUWATU 2-5 SEP"/>
    <d v="2026-09-02T00:00:00"/>
    <d v="2026-09-05T00:00:00"/>
    <s v="HTL"/>
    <x v="4"/>
    <s v="USD"/>
    <n v="3449"/>
    <n v="2966.14"/>
    <n v="3449"/>
    <n v="285.05"/>
    <n v="245.143"/>
    <n v="285.05"/>
    <e v="#N/A"/>
    <e v="#N/A"/>
    <x v="19"/>
    <x v="1"/>
    <n v="8.2647144099739056E-2"/>
  </r>
  <r>
    <x v="1"/>
    <x v="1"/>
    <n v="855"/>
    <x v="23"/>
    <n v="34785"/>
    <s v="POTATO HEADS SEMINYAK 31 AUG - 2 SEP"/>
    <d v="2026-08-31T00:00:00"/>
    <d v="2026-09-02T00:00:00"/>
    <s v="HTL"/>
    <x v="4"/>
    <s v="USD"/>
    <n v="1385.62"/>
    <n v="1191.6332"/>
    <n v="1385.62"/>
    <n v="171.69"/>
    <n v="147.6534"/>
    <n v="171.69"/>
    <e v="#N/A"/>
    <e v="#N/A"/>
    <x v="19"/>
    <x v="1"/>
    <n v="0.12390843088292607"/>
  </r>
  <r>
    <x v="1"/>
    <x v="1"/>
    <n v="856"/>
    <x v="43"/>
    <n v="24166"/>
    <s v="Reservacion hotel cliente paga directo"/>
    <d v="2025-11-21T00:00:00"/>
    <d v="2025-11-24T00:00:00"/>
    <s v="HTL"/>
    <x v="4"/>
    <s v="EUR"/>
    <n v="8775"/>
    <n v="8775"/>
    <n v="10179"/>
    <n v="797.73"/>
    <n v="797.73"/>
    <n v="925.36680000000001"/>
    <s v="LE BRISTOL PARIS"/>
    <s v="France"/>
    <x v="30"/>
    <x v="0"/>
    <n v="9.0909401709401705E-2"/>
  </r>
  <r>
    <x v="1"/>
    <x v="1"/>
    <n v="857"/>
    <x v="43"/>
    <n v="24166"/>
    <s v="Reservacion de habitacion de Hotel"/>
    <d v="2025-11-23T00:00:00"/>
    <d v="2025-11-26T00:00:00"/>
    <s v="HTL"/>
    <x v="4"/>
    <s v="EUR"/>
    <n v="9081"/>
    <n v="9081"/>
    <n v="10533.96"/>
    <n v="825.55"/>
    <n v="825.55"/>
    <n v="957.63799999999992"/>
    <s v="LE BRISTOL PARIS"/>
    <s v="France"/>
    <x v="32"/>
    <x v="0"/>
    <n v="9.0909591454685607E-2"/>
  </r>
  <r>
    <x v="1"/>
    <x v="1"/>
    <n v="858"/>
    <x v="24"/>
    <n v="28064"/>
    <s v="Estancia completa Hotel Esencia"/>
    <d v="2025-11-14T00:00:00"/>
    <d v="2025-11-17T00:00:00"/>
    <s v="HTL"/>
    <x v="4"/>
    <s v="USD"/>
    <n v="6523.9"/>
    <n v="5610.5539999999992"/>
    <n v="6523.9"/>
    <n v="541.1"/>
    <n v="465.346"/>
    <n v="541.1"/>
    <s v="HOTEL ESENCIA"/>
    <s v="Mexico"/>
    <x v="17"/>
    <x v="0"/>
    <n v="8.294118548720858E-2"/>
  </r>
  <r>
    <x v="1"/>
    <x v="1"/>
    <n v="859"/>
    <x v="43"/>
    <n v="26659"/>
    <s v="Crucero Privado"/>
    <d v="2026-11-25T00:00:00"/>
    <d v="2026-11-29T00:00:00"/>
    <s v="CRC"/>
    <x v="8"/>
    <s v="USD"/>
    <n v="72800"/>
    <n v="62608"/>
    <n v="72800"/>
    <n v="1820"/>
    <n v="1565.2"/>
    <n v="1820"/>
    <s v="EGYPT BEYOND"/>
    <s v="Egypt"/>
    <x v="32"/>
    <x v="1"/>
    <n v="2.5000000000000001E-2"/>
  </r>
  <r>
    <x v="1"/>
    <x v="1"/>
    <n v="860"/>
    <x v="24"/>
    <n v="27779"/>
    <s v="Estancia Completa"/>
    <d v="2025-12-12T00:00:00"/>
    <d v="2025-12-15T00:00:00"/>
    <s v="HTL"/>
    <x v="4"/>
    <s v="GBP"/>
    <n v="10493"/>
    <n v="12066.949999999999"/>
    <n v="14060.62"/>
    <n v="1311.57"/>
    <n v="1508.3054999999997"/>
    <n v="1757.5038"/>
    <s v="THE LANESBOROUGH"/>
    <s v="United Kingdom"/>
    <x v="28"/>
    <x v="0"/>
    <n v="0.12499475841036881"/>
  </r>
  <r>
    <x v="1"/>
    <x v="1"/>
    <n v="861"/>
    <x v="24"/>
    <n v="31729"/>
    <s v="Estancia"/>
    <d v="2025-09-30T00:00:00"/>
    <d v="2025-10-02T00:00:00"/>
    <s v="HTL"/>
    <x v="4"/>
    <s v="EUR"/>
    <n v="275.92"/>
    <n v="275.92"/>
    <n v="320.06720000000001"/>
    <n v="27.59"/>
    <n v="27.59"/>
    <n v="32.004399999999997"/>
    <s v="BEST WESTERN PREMIER CMC GIRONA"/>
    <s v="Spain"/>
    <x v="23"/>
    <x v="0"/>
    <n v="9.9992751522180331E-2"/>
  </r>
  <r>
    <x v="1"/>
    <x v="1"/>
    <n v="862"/>
    <x v="20"/>
    <n v="29952"/>
    <s v="HOTEL MARRIOT AEROPUERTO HOUSTON"/>
    <d v="2025-12-17T00:00:00"/>
    <d v="2025-12-18T00:00:00"/>
    <s v="HTL"/>
    <x v="4"/>
    <s v="USD"/>
    <n v="263.72000000000003"/>
    <n v="226.79920000000001"/>
    <n v="263.72000000000003"/>
    <n v="0"/>
    <n v="0"/>
    <n v="0"/>
    <s v="HOUSTON AIRPORT MARRIOTT AT GEORGE BUSH INTERCONTINENTAL"/>
    <s v="United States"/>
    <x v="0"/>
    <x v="0"/>
    <n v="0"/>
  </r>
  <r>
    <x v="1"/>
    <x v="1"/>
    <n v="863"/>
    <x v="22"/>
    <n v="25372"/>
    <s v="QUEEN OF CLUBS"/>
    <d v="2025-12-29T00:00:00"/>
    <d v="2026-01-03T00:00:00"/>
    <s v="BOL"/>
    <x v="3"/>
    <s v="EUR"/>
    <n v="13654.07"/>
    <n v="13654.07"/>
    <n v="15838.721199999998"/>
    <n v="1154.07"/>
    <n v="1154.07"/>
    <n v="1338.7211999999997"/>
    <s v="Queen Of Clubs Lifestyle Luxury Services LTD"/>
    <s v="United Kingdom"/>
    <x v="31"/>
    <x v="0"/>
    <n v="8.4522050934263543E-2"/>
  </r>
  <r>
    <x v="1"/>
    <x v="1"/>
    <n v="863"/>
    <x v="22"/>
    <n v="0"/>
    <s v="FEE STRIPE"/>
    <d v="2025-12-29T00:00:00"/>
    <d v="2026-01-03T00:00:00"/>
    <s v="HPS"/>
    <x v="1"/>
    <s v="EUR"/>
    <n v="838.54"/>
    <n v="838.54"/>
    <n v="972.70639999999992"/>
    <n v="838.54"/>
    <n v="838.54"/>
    <n v="972.70639999999992"/>
    <s v="FEES"/>
    <n v="0"/>
    <x v="31"/>
    <x v="0"/>
    <n v="1"/>
  </r>
  <r>
    <x v="1"/>
    <x v="1"/>
    <n v="864"/>
    <x v="37"/>
    <n v="0"/>
    <s v="fee de emisión de boleto"/>
    <d v="2025-12-15T00:00:00"/>
    <d v="2025-12-15T00:00:00"/>
    <s v="HPS"/>
    <x v="1"/>
    <s v="USD"/>
    <n v="35"/>
    <n v="30.099999999999998"/>
    <n v="35"/>
    <n v="35"/>
    <n v="30.099999999999998"/>
    <n v="35"/>
    <s v="FEES"/>
    <n v="0"/>
    <x v="0"/>
    <x v="0"/>
    <n v="1"/>
  </r>
  <r>
    <x v="1"/>
    <x v="1"/>
    <n v="864"/>
    <x v="37"/>
    <n v="28934"/>
    <s v="VAINER LOZOWSKY SHARON"/>
    <d v="2025-12-15T00:00:00"/>
    <d v="2025-12-15T00:00:00"/>
    <s v="VLO"/>
    <x v="2"/>
    <s v="USD"/>
    <n v="252.76"/>
    <n v="217.37359999999998"/>
    <n v="252.76"/>
    <n v="1.45"/>
    <n v="1.2469999999999999"/>
    <n v="1.45"/>
    <s v="F1S USA"/>
    <s v="United States"/>
    <x v="0"/>
    <x v="0"/>
    <n v="5.7366671941762939E-3"/>
  </r>
  <r>
    <x v="2"/>
    <x v="1"/>
    <n v="865"/>
    <x v="17"/>
    <n v="30141"/>
    <s v="Estadia"/>
    <d v="2026-01-03T00:00:00"/>
    <d v="2026-01-07T00:00:00"/>
    <s v="HTL"/>
    <x v="4"/>
    <s v="USD"/>
    <n v="2770.92"/>
    <n v="2382.9911999999999"/>
    <n v="2770.92"/>
    <n v="277.08999999999997"/>
    <n v="238.29739999999998"/>
    <n v="277.08999999999997"/>
    <s v="L'ERMITAGE BEVERLY HILLS"/>
    <s v="United States"/>
    <x v="40"/>
    <x v="1"/>
    <n v="9.9999278218064744E-2"/>
  </r>
  <r>
    <x v="2"/>
    <x v="1"/>
    <n v="865"/>
    <x v="17"/>
    <n v="30141"/>
    <s v="Estadia"/>
    <d v="2026-01-03T00:00:00"/>
    <d v="2026-01-07T00:00:00"/>
    <s v="HTL"/>
    <x v="4"/>
    <s v="USD"/>
    <n v="2844.22"/>
    <n v="2446.0291999999999"/>
    <n v="2844.22"/>
    <n v="284.42"/>
    <n v="244.60120000000001"/>
    <n v="284.42"/>
    <s v="L'ERMITAGE BEVERLY HILLS"/>
    <s v="United States"/>
    <x v="40"/>
    <x v="1"/>
    <n v="9.999929681951468E-2"/>
  </r>
  <r>
    <x v="1"/>
    <x v="1"/>
    <n v="866"/>
    <x v="44"/>
    <n v="33418"/>
    <s v="2 cabinas - Ocean View Balcony"/>
    <d v="2026-11-02T00:00:00"/>
    <d v="2026-11-06T00:00:00"/>
    <s v="CRC"/>
    <x v="8"/>
    <s v="MXN"/>
    <n v="83104"/>
    <n v="3988.9920000000002"/>
    <n v="4653.8240000000005"/>
    <n v="9972.48"/>
    <n v="478.67903999999999"/>
    <n v="558.45888000000002"/>
    <s v="IC TRAVELIZ"/>
    <s v="United States"/>
    <x v="34"/>
    <x v="1"/>
    <n v="0.12"/>
  </r>
  <r>
    <x v="0"/>
    <x v="1"/>
    <n v="867"/>
    <x v="2"/>
    <n v="25338"/>
    <s v="Itinerario Marruecos (Tanger, Fez, Marrakech)"/>
    <d v="2026-05-27T00:00:00"/>
    <d v="2026-06-02T00:00:00"/>
    <s v="PKT"/>
    <x v="0"/>
    <s v="EUR"/>
    <n v="14239"/>
    <n v="14239"/>
    <n v="16517.239999999998"/>
    <n v="2931.86"/>
    <n v="2931.86"/>
    <n v="3400.9575999999997"/>
    <s v="EXO Travel"/>
    <s v="Singapore"/>
    <x v="13"/>
    <x v="1"/>
    <n v="0.20590350445958283"/>
  </r>
  <r>
    <x v="0"/>
    <x v="1"/>
    <n v="867"/>
    <x v="2"/>
    <n v="28491"/>
    <s v="Seguro"/>
    <d v="2026-05-27T00:00:00"/>
    <d v="2026-06-02T00:00:00"/>
    <s v="HTL"/>
    <x v="4"/>
    <s v="EUR"/>
    <n v="383"/>
    <n v="383"/>
    <n v="444.28"/>
    <n v="126.35"/>
    <n v="126.35"/>
    <n v="146.56599999999997"/>
    <s v="AON"/>
    <s v="United Kingdom"/>
    <x v="13"/>
    <x v="1"/>
    <n v="0.32989556135770232"/>
  </r>
  <r>
    <x v="0"/>
    <x v="1"/>
    <n v="867"/>
    <x v="2"/>
    <n v="27914"/>
    <s v="Billete IB | MAD-TNG//RAK-MAD"/>
    <d v="2026-05-27T00:00:00"/>
    <d v="2026-06-02T00:00:00"/>
    <s v="ABC"/>
    <x v="2"/>
    <s v="EUR"/>
    <n v="1092.8"/>
    <n v="1092.8"/>
    <n v="1267.6479999999999"/>
    <n v="0"/>
    <n v="0"/>
    <n v="0"/>
    <s v="Servivuelo"/>
    <s v="Spain"/>
    <x v="13"/>
    <x v="1"/>
    <n v="0"/>
  </r>
  <r>
    <x v="0"/>
    <x v="1"/>
    <n v="867"/>
    <x v="2"/>
    <n v="0"/>
    <s v="Fee emisión aereos"/>
    <d v="2026-05-27T00:00:00"/>
    <d v="2026-06-02T00:00:00"/>
    <s v="HPS"/>
    <x v="1"/>
    <s v="EUR"/>
    <n v="352.46"/>
    <n v="352.46"/>
    <n v="408.85359999999997"/>
    <n v="352.46"/>
    <n v="352.46"/>
    <n v="408.85359999999997"/>
    <s v="FEES"/>
    <n v="0"/>
    <x v="13"/>
    <x v="1"/>
    <n v="1"/>
  </r>
  <r>
    <x v="1"/>
    <x v="1"/>
    <n v="868"/>
    <x v="16"/>
    <n v="28934"/>
    <s v="PMI-MAD-MEX-LHR/Yulia Terentyeva"/>
    <d v="2025-12-26T00:00:00"/>
    <d v="2026-01-09T00:00:00"/>
    <s v="VLO"/>
    <x v="2"/>
    <s v="USD"/>
    <n v="568.70000000000005"/>
    <n v="489.08200000000005"/>
    <n v="568.70000000000005"/>
    <n v="0"/>
    <n v="0"/>
    <n v="0"/>
    <s v="F1S USA"/>
    <s v="United States"/>
    <x v="1"/>
    <x v="0"/>
    <n v="0"/>
  </r>
  <r>
    <x v="1"/>
    <x v="1"/>
    <n v="868"/>
    <x v="16"/>
    <n v="28934"/>
    <s v="PMI-MAD-MEX-LHR/Yulia Terentyeva"/>
    <d v="2025-12-26T00:00:00"/>
    <d v="2026-01-09T00:00:00"/>
    <s v="VLO"/>
    <x v="2"/>
    <s v="USD"/>
    <n v="7170.38"/>
    <n v="6166.5267999999996"/>
    <n v="7170.38"/>
    <n v="0"/>
    <n v="0"/>
    <n v="0"/>
    <s v="F1S USA"/>
    <s v="United States"/>
    <x v="1"/>
    <x v="0"/>
    <n v="0"/>
  </r>
  <r>
    <x v="1"/>
    <x v="1"/>
    <n v="868"/>
    <x v="16"/>
    <n v="0"/>
    <s v="Fee de emisión"/>
    <d v="2025-12-26T00:00:00"/>
    <d v="2026-01-09T00:00:00"/>
    <s v="HPS"/>
    <x v="1"/>
    <s v="USD"/>
    <n v="150"/>
    <n v="129"/>
    <n v="150"/>
    <n v="150"/>
    <n v="129"/>
    <n v="150"/>
    <s v="FEES"/>
    <n v="0"/>
    <x v="1"/>
    <x v="0"/>
    <n v="1"/>
  </r>
  <r>
    <x v="1"/>
    <x v="1"/>
    <n v="868"/>
    <x v="16"/>
    <n v="0"/>
    <s v="Sobrecomision"/>
    <d v="2025-12-26T00:00:00"/>
    <d v="2026-01-09T00:00:00"/>
    <s v="HPS"/>
    <x v="1"/>
    <s v="USD"/>
    <n v="15.25"/>
    <n v="13.115"/>
    <n v="15.25"/>
    <n v="15.25"/>
    <n v="13.115"/>
    <n v="15.25"/>
    <s v="FEES"/>
    <n v="0"/>
    <x v="1"/>
    <x v="0"/>
    <n v="1"/>
  </r>
  <r>
    <x v="1"/>
    <x v="1"/>
    <n v="869"/>
    <x v="16"/>
    <n v="28934"/>
    <s v="MEX-MIA-MEX/Denise Dryjansky"/>
    <d v="2025-12-02T00:00:00"/>
    <d v="2025-12-05T00:00:00"/>
    <s v="VLO"/>
    <x v="2"/>
    <s v="USD"/>
    <n v="1300.81"/>
    <n v="1118.6966"/>
    <n v="1300.81"/>
    <n v="21.2"/>
    <n v="18.231999999999999"/>
    <n v="21.2"/>
    <s v="F1S USA"/>
    <s v="United States"/>
    <x v="10"/>
    <x v="0"/>
    <n v="1.6297537688055905E-2"/>
  </r>
  <r>
    <x v="1"/>
    <x v="1"/>
    <n v="869"/>
    <x v="16"/>
    <n v="0"/>
    <s v="Fee de emisión"/>
    <d v="2025-12-02T00:00:00"/>
    <d v="2025-12-05T00:00:00"/>
    <s v="HPS"/>
    <x v="1"/>
    <s v="USD"/>
    <n v="35"/>
    <n v="30.099999999999998"/>
    <n v="35"/>
    <n v="35"/>
    <n v="30.099999999999998"/>
    <n v="35"/>
    <s v="FEES"/>
    <n v="0"/>
    <x v="10"/>
    <x v="0"/>
    <n v="1"/>
  </r>
  <r>
    <x v="1"/>
    <x v="1"/>
    <n v="870"/>
    <x v="34"/>
    <n v="23789"/>
    <s v="Africa Luna de Miel"/>
    <d v="2026-04-26T00:00:00"/>
    <d v="2026-05-02T00:00:00"/>
    <s v="PKT"/>
    <x v="0"/>
    <s v="USD"/>
    <n v="19002"/>
    <n v="16341.72"/>
    <n v="19002"/>
    <n v="2850.3"/>
    <n v="2451.2580000000003"/>
    <n v="2850.3"/>
    <s v="TRIUMPH TRAVEL"/>
    <s v="South Africa"/>
    <x v="4"/>
    <x v="1"/>
    <n v="0.15000000000000002"/>
  </r>
  <r>
    <x v="1"/>
    <x v="1"/>
    <n v="871"/>
    <x v="20"/>
    <n v="27301"/>
    <s v="VUELO CDG MEX EN AM CLASE D"/>
    <d v="2025-12-02T00:00:00"/>
    <d v="2025-12-02T00:00:00"/>
    <s v="VLO"/>
    <x v="2"/>
    <s v="MXN"/>
    <n v="103792"/>
    <n v="4982.0160000000005"/>
    <n v="5812.3519999999999"/>
    <n v="0"/>
    <n v="0"/>
    <n v="0"/>
    <s v="TURISMO EX MAR, S.A. DE C.V."/>
    <s v="Mexico"/>
    <x v="10"/>
    <x v="0"/>
    <n v="0"/>
  </r>
  <r>
    <x v="1"/>
    <x v="1"/>
    <n v="871"/>
    <x v="20"/>
    <n v="0"/>
    <s v="EMISION DE BOLETO"/>
    <d v="2025-12-02T00:00:00"/>
    <d v="2025-12-02T00:00:00"/>
    <s v="HPS"/>
    <x v="1"/>
    <s v="MXN"/>
    <n v="800"/>
    <n v="38.4"/>
    <n v="44.800000000000004"/>
    <n v="800"/>
    <n v="38.4"/>
    <n v="44.800000000000004"/>
    <s v="FEES"/>
    <n v="0"/>
    <x v="10"/>
    <x v="0"/>
    <n v="1"/>
  </r>
  <r>
    <x v="1"/>
    <x v="1"/>
    <n v="872"/>
    <x v="44"/>
    <n v="33418"/>
    <s v="Pago 1 cabinas Ocean View Balcony,"/>
    <d v="2026-11-02T00:00:00"/>
    <d v="2026-11-06T00:00:00"/>
    <s v="CRC"/>
    <x v="8"/>
    <s v="MXN"/>
    <n v="41552"/>
    <n v="1994.4960000000001"/>
    <n v="2326.9120000000003"/>
    <n v="4986.24"/>
    <n v="239.33951999999999"/>
    <n v="279.22944000000001"/>
    <s v="IC TRAVELIZ"/>
    <s v="United States"/>
    <x v="34"/>
    <x v="1"/>
    <n v="0.12"/>
  </r>
  <r>
    <x v="1"/>
    <x v="1"/>
    <n v="873"/>
    <x v="37"/>
    <n v="30769"/>
    <s v="Hospedaje Hotel St Regis"/>
    <d v="2025-10-27T00:00:00"/>
    <d v="2025-12-31T00:00:00"/>
    <s v="HTL"/>
    <x v="4"/>
    <s v="USD"/>
    <n v="4827"/>
    <n v="4151.22"/>
    <n v="4827"/>
    <n v="536.09"/>
    <n v="461.03740000000005"/>
    <n v="536.09"/>
    <s v="THE ST. REGIS VENICE"/>
    <s v="Italy"/>
    <x v="22"/>
    <x v="0"/>
    <n v="0.11106070022788482"/>
  </r>
  <r>
    <x v="1"/>
    <x v="1"/>
    <n v="874"/>
    <x v="34"/>
    <n v="31860"/>
    <s v="BANFF"/>
    <d v="2026-07-27T00:00:00"/>
    <d v="2026-08-02T00:00:00"/>
    <s v="PKT"/>
    <x v="0"/>
    <s v="USD"/>
    <n v="18040"/>
    <n v="15514.4"/>
    <n v="18040"/>
    <n v="2962"/>
    <n v="2547.3200000000002"/>
    <n v="2962"/>
    <s v="Evergreen Adventures"/>
    <s v="Canada"/>
    <x v="9"/>
    <x v="1"/>
    <n v="0.16419068736141906"/>
  </r>
  <r>
    <x v="1"/>
    <x v="1"/>
    <n v="875"/>
    <x v="16"/>
    <n v="27301"/>
    <s v="MEX-LAX/Mónica Berger"/>
    <d v="2026-01-03T00:00:00"/>
    <d v="2026-01-03T00:00:00"/>
    <s v="VLO"/>
    <x v="2"/>
    <s v="USD"/>
    <n v="1055.3599999999999"/>
    <n v="907.60959999999989"/>
    <n v="1055.3599999999999"/>
    <n v="0"/>
    <n v="0"/>
    <n v="0"/>
    <s v="TURISMO EX MAR, S.A. DE C.V."/>
    <s v="Mexico"/>
    <x v="40"/>
    <x v="1"/>
    <n v="0"/>
  </r>
  <r>
    <x v="1"/>
    <x v="1"/>
    <n v="875"/>
    <x v="16"/>
    <n v="30141"/>
    <s v="Hospedaje"/>
    <d v="2026-01-03T00:00:00"/>
    <d v="2026-01-03T00:00:00"/>
    <s v="HTL"/>
    <x v="4"/>
    <s v="USD"/>
    <n v="2717.76"/>
    <n v="2337.2736"/>
    <n v="2717.76"/>
    <n v="0"/>
    <n v="0"/>
    <n v="0"/>
    <s v="L'ERMITAGE BEVERLY HILLS"/>
    <s v="United States"/>
    <x v="40"/>
    <x v="1"/>
    <n v="0"/>
  </r>
  <r>
    <x v="1"/>
    <x v="1"/>
    <n v="875"/>
    <x v="16"/>
    <n v="30141"/>
    <s v="Estadia"/>
    <d v="2026-01-03T00:00:00"/>
    <d v="2026-01-07T00:00:00"/>
    <s v="HTL"/>
    <x v="4"/>
    <s v="USD"/>
    <n v="2844.22"/>
    <n v="2446.0291999999999"/>
    <n v="2844.22"/>
    <n v="284.42"/>
    <n v="244.60120000000001"/>
    <n v="284.42"/>
    <s v="L'ERMITAGE BEVERLY HILLS"/>
    <s v="United States"/>
    <x v="40"/>
    <x v="1"/>
    <n v="9.999929681951468E-2"/>
  </r>
  <r>
    <x v="1"/>
    <x v="1"/>
    <n v="876"/>
    <x v="23"/>
    <n v="33488"/>
    <s v="VETTA 30 MAY - 1 JUN"/>
    <d v="2025-05-30T00:00:00"/>
    <d v="2025-06-01T00:00:00"/>
    <s v="HTL"/>
    <x v="4"/>
    <s v="USD"/>
    <n v="508.64"/>
    <n v="437.43039999999996"/>
    <n v="508.64"/>
    <n v="39.79"/>
    <n v="34.2194"/>
    <n v="39.79"/>
    <s v="VETTA DISTRITO UNO AUTOGRAPH COLLECTION"/>
    <s v="Mexico"/>
    <x v="13"/>
    <x v="0"/>
    <n v="7.8228216420257943E-2"/>
  </r>
  <r>
    <x v="1"/>
    <x v="1"/>
    <n v="877"/>
    <x v="39"/>
    <n v="30897"/>
    <s v="Hospedaje St. Regis NYC"/>
    <d v="2025-11-17T00:00:00"/>
    <d v="2025-11-26T00:00:00"/>
    <s v="HTL"/>
    <x v="4"/>
    <s v="USD"/>
    <n v="10000"/>
    <n v="8600"/>
    <n v="10000"/>
    <n v="1057.5"/>
    <n v="909.44999999999993"/>
    <n v="1057.5"/>
    <s v="THE ST. REGIS NEW YORK"/>
    <s v="United States"/>
    <x v="30"/>
    <x v="0"/>
    <n v="0.10575"/>
  </r>
  <r>
    <x v="0"/>
    <x v="1"/>
    <n v="878"/>
    <x v="21"/>
    <n v="33509"/>
    <s v="GUIA BERLIN"/>
    <d v="2025-12-04T00:00:00"/>
    <d v="2025-12-05T00:00:00"/>
    <s v="PKT"/>
    <x v="0"/>
    <s v="EUR"/>
    <n v="1100"/>
    <n v="1100"/>
    <n v="1276"/>
    <n v="280"/>
    <n v="280"/>
    <n v="324.79999999999995"/>
    <s v="GUILLERMO FUNKE"/>
    <s v="NA"/>
    <x v="10"/>
    <x v="0"/>
    <n v="0.25454545454545452"/>
  </r>
  <r>
    <x v="1"/>
    <x v="1"/>
    <n v="879"/>
    <x v="37"/>
    <n v="33511"/>
    <s v="Hospedaje The Mercer"/>
    <d v="2025-10-20T00:00:00"/>
    <d v="2025-10-24T00:00:00"/>
    <s v="HTL"/>
    <x v="4"/>
    <s v="USD"/>
    <n v="5281.02"/>
    <n v="4541.6772000000001"/>
    <n v="5281.02"/>
    <n v="647.19000000000005"/>
    <n v="556.58339999999998"/>
    <n v="647.19000000000005"/>
    <s v="THE MERCER HOTEL"/>
    <s v="United States"/>
    <x v="21"/>
    <x v="0"/>
    <n v="0.12255018916800163"/>
  </r>
  <r>
    <x v="1"/>
    <x v="1"/>
    <n v="880"/>
    <x v="39"/>
    <n v="25908"/>
    <s v="Hospedaje Mandapa"/>
    <d v="2025-10-25T00:00:00"/>
    <d v="2025-10-29T00:00:00"/>
    <s v="HTL"/>
    <x v="4"/>
    <s v="USD"/>
    <n v="7141.22"/>
    <n v="6141.4492"/>
    <n v="7141.22"/>
    <n v="419.24"/>
    <n v="360.54640000000001"/>
    <n v="419.24"/>
    <s v="MANDAPA A RITZ CARLTON RESERVE"/>
    <s v="Indonesia"/>
    <x v="21"/>
    <x v="0"/>
    <n v="5.8707055657156622E-2"/>
  </r>
  <r>
    <x v="1"/>
    <x v="1"/>
    <n v="881"/>
    <x v="37"/>
    <n v="27966"/>
    <s v="Hospedaje Rosewood Mandarina"/>
    <d v="2026-01-28T00:00:00"/>
    <d v="2026-02-01T00:00:00"/>
    <s v="HTL"/>
    <x v="4"/>
    <s v="MXN"/>
    <n v="81600"/>
    <n v="3916.8"/>
    <n v="4569.6000000000004"/>
    <n v="6000"/>
    <n v="288"/>
    <n v="336"/>
    <s v="ROSEWOOD MANDARINA"/>
    <s v="Mexico"/>
    <x v="42"/>
    <x v="1"/>
    <n v="7.3529411764705871E-2"/>
  </r>
  <r>
    <x v="1"/>
    <x v="1"/>
    <n v="882"/>
    <x v="39"/>
    <n v="30698"/>
    <s v="Hospedaje Hilton Niseko"/>
    <d v="2026-01-10T00:00:00"/>
    <d v="2026-01-14T00:00:00"/>
    <s v="HTL"/>
    <x v="4"/>
    <s v="JPY"/>
    <n v="427120"/>
    <n v="2349.16"/>
    <n v="2733.5680000000002"/>
    <n v="30976"/>
    <n v="170.36799999999999"/>
    <n v="198.24640000000002"/>
    <s v="HILTON NISEKO VILLAGE"/>
    <s v="Japan"/>
    <x v="35"/>
    <x v="1"/>
    <n v="7.2522944371605169E-2"/>
  </r>
  <r>
    <x v="1"/>
    <x v="1"/>
    <n v="883"/>
    <x v="27"/>
    <n v="33519"/>
    <s v="Encore Las Vegas"/>
    <d v="2026-02-12T00:00:00"/>
    <d v="2026-02-15T00:00:00"/>
    <s v="HTL"/>
    <x v="4"/>
    <s v="USD"/>
    <n v="2304.39"/>
    <n v="1981.7753999999998"/>
    <n v="2304.39"/>
    <n v="230.44"/>
    <n v="198.17839999999998"/>
    <n v="230.44"/>
    <s v="WYNN AND ENCORE LAS VEGAS"/>
    <s v="United States"/>
    <x v="43"/>
    <x v="1"/>
    <n v="0.10000043395432197"/>
  </r>
  <r>
    <x v="1"/>
    <x v="1"/>
    <n v="883"/>
    <x v="27"/>
    <n v="34188"/>
    <s v="Shutters on the Beach"/>
    <d v="2026-02-15T00:00:00"/>
    <d v="2026-02-17T00:00:00"/>
    <s v="HTL"/>
    <x v="4"/>
    <s v="USD"/>
    <n v="2545"/>
    <n v="2188.6999999999998"/>
    <n v="2545"/>
    <n v="254.5"/>
    <n v="218.87"/>
    <n v="254.5"/>
    <s v="Shutters on the Beach"/>
    <s v="United States"/>
    <x v="44"/>
    <x v="1"/>
    <n v="0.1"/>
  </r>
  <r>
    <x v="1"/>
    <x v="1"/>
    <n v="884"/>
    <x v="39"/>
    <n v="33513"/>
    <s v="Hospedaje Live Aqua CDMX"/>
    <d v="2025-10-11T00:00:00"/>
    <d v="2025-10-13T00:00:00"/>
    <s v="HTL"/>
    <x v="4"/>
    <s v="USD"/>
    <n v="759.07"/>
    <n v="652.80020000000002"/>
    <n v="759.07"/>
    <n v="59.71"/>
    <n v="51.3506"/>
    <n v="59.71"/>
    <s v="LIVE AQUA CD DE MÉXICO BOSQUES"/>
    <s v="Mexico"/>
    <x v="24"/>
    <x v="0"/>
    <n v="7.8662046978539527E-2"/>
  </r>
  <r>
    <x v="2"/>
    <x v="1"/>
    <n v="885"/>
    <x v="17"/>
    <n v="0"/>
    <s v="Honorarios"/>
    <d v="2025-12-20T00:00:00"/>
    <d v="2025-12-27T00:00:00"/>
    <s v="HPS"/>
    <x v="1"/>
    <s v="USD"/>
    <n v="1"/>
    <n v="0.86"/>
    <n v="1"/>
    <n v="1"/>
    <n v="0.86"/>
    <n v="1"/>
    <s v="FEES"/>
    <n v="0"/>
    <x v="0"/>
    <x v="0"/>
    <n v="1"/>
  </r>
  <r>
    <x v="0"/>
    <x v="1"/>
    <n v="886"/>
    <x v="1"/>
    <n v="23789"/>
    <s v="Viaje doce personas con tirumph hoteles, actividades, vuelos privados, y hoteles"/>
    <d v="2026-07-23T00:00:00"/>
    <d v="2026-08-07T00:00:00"/>
    <s v="PKT"/>
    <x v="0"/>
    <s v="USD"/>
    <n v="329131"/>
    <n v="283052.65999999997"/>
    <n v="329131"/>
    <n v="48637"/>
    <n v="41827.82"/>
    <n v="48637"/>
    <s v="TRIUMPH TRAVEL"/>
    <s v="South Africa"/>
    <x v="8"/>
    <x v="1"/>
    <n v="0.14777398664969268"/>
  </r>
  <r>
    <x v="0"/>
    <x v="1"/>
    <n v="886"/>
    <x v="1"/>
    <n v="28491"/>
    <s v="Seguro de AON asistencia en viaje + cancelación"/>
    <d v="2026-07-23T00:00:00"/>
    <d v="2026-08-07T00:00:00"/>
    <s v="SEG"/>
    <x v="3"/>
    <s v="USD"/>
    <n v="6657"/>
    <n v="5725.0199999999995"/>
    <n v="6657"/>
    <n v="1902"/>
    <n v="1635.72"/>
    <n v="1902"/>
    <s v="AON"/>
    <s v="United Kingdom"/>
    <x v="8"/>
    <x v="1"/>
    <n v="0.2857142857142857"/>
  </r>
  <r>
    <x v="1"/>
    <x v="1"/>
    <n v="887"/>
    <x v="30"/>
    <n v="25409"/>
    <s v="Viaje Egipto"/>
    <d v="2025-03-18T00:00:00"/>
    <d v="2026-03-29T00:00:00"/>
    <s v="PKT"/>
    <x v="0"/>
    <s v="MXN"/>
    <n v="320516"/>
    <n v="15384.768"/>
    <n v="17948.896000000001"/>
    <n v="63107.44"/>
    <n v="3029.1571200000003"/>
    <n v="3534.0166400000003"/>
    <s v="Nubia Tours"/>
    <s v="Egypt"/>
    <x v="46"/>
    <x v="0"/>
    <n v="0.19689325961886459"/>
  </r>
  <r>
    <x v="1"/>
    <x v="1"/>
    <n v="887"/>
    <x v="30"/>
    <n v="34443"/>
    <s v="Viaje Etiopia"/>
    <d v="2025-03-15T00:00:00"/>
    <d v="2026-03-18T00:00:00"/>
    <s v="PKT"/>
    <x v="0"/>
    <s v="MXN"/>
    <n v="102042.4"/>
    <n v="4898.0352000000003"/>
    <n v="5714.3743999999997"/>
    <n v="22392.400000000001"/>
    <n v="1074.8352"/>
    <n v="1253.9744000000001"/>
    <s v="Red Jackal Tour Opera"/>
    <s v="Ethiopia"/>
    <x v="50"/>
    <x v="0"/>
    <n v="0.21944211425838672"/>
  </r>
  <r>
    <x v="1"/>
    <x v="1"/>
    <n v="887"/>
    <x v="30"/>
    <n v="25857"/>
    <s v="visa de Etiopia"/>
    <d v="2025-03-15T00:00:00"/>
    <d v="2026-03-29T00:00:00"/>
    <s v="VIS"/>
    <x v="7"/>
    <s v="MXN"/>
    <n v="2199.7600000000002"/>
    <n v="105.58848000000002"/>
    <n v="123.18656000000001"/>
    <n v="0"/>
    <n v="0"/>
    <n v="0"/>
    <s v="GANNET"/>
    <s v="United States"/>
    <x v="50"/>
    <x v="0"/>
    <n v="0"/>
  </r>
  <r>
    <x v="1"/>
    <x v="1"/>
    <n v="887"/>
    <x v="30"/>
    <n v="25857"/>
    <s v="fee por emision de Visa de Etiopia"/>
    <d v="2025-03-15T00:00:00"/>
    <d v="2026-03-29T00:00:00"/>
    <s v="VIS"/>
    <x v="7"/>
    <s v="MXN"/>
    <n v="1241.8"/>
    <n v="59.606400000000001"/>
    <n v="69.540800000000004"/>
    <n v="0"/>
    <n v="0"/>
    <n v="0"/>
    <s v="GANNET"/>
    <s v="United States"/>
    <x v="50"/>
    <x v="0"/>
    <n v="0"/>
  </r>
  <r>
    <x v="1"/>
    <x v="1"/>
    <n v="888"/>
    <x v="20"/>
    <n v="27301"/>
    <s v="VUELO DE EGE A IAH"/>
    <d v="2025-12-22T00:00:00"/>
    <d v="2025-12-22T00:00:00"/>
    <s v="VLO"/>
    <x v="2"/>
    <s v="MXN"/>
    <n v="7383"/>
    <n v="354.38400000000001"/>
    <n v="413.44800000000004"/>
    <n v="0"/>
    <n v="0"/>
    <n v="0"/>
    <s v="TURISMO EX MAR, S.A. DE C.V."/>
    <s v="Mexico"/>
    <x v="1"/>
    <x v="0"/>
    <n v="0"/>
  </r>
  <r>
    <x v="1"/>
    <x v="1"/>
    <n v="888"/>
    <x v="20"/>
    <n v="27301"/>
    <s v="VUELO EGE IAH"/>
    <d v="2025-12-22T00:00:00"/>
    <d v="2025-12-22T00:00:00"/>
    <s v="VLO"/>
    <x v="2"/>
    <s v="MXN"/>
    <n v="7383"/>
    <n v="354.38400000000001"/>
    <n v="413.44800000000004"/>
    <n v="0"/>
    <n v="0"/>
    <n v="0"/>
    <s v="TURISMO EX MAR, S.A. DE C.V."/>
    <s v="Mexico"/>
    <x v="1"/>
    <x v="0"/>
    <n v="0"/>
  </r>
  <r>
    <x v="1"/>
    <x v="1"/>
    <n v="888"/>
    <x v="20"/>
    <n v="27301"/>
    <s v="VUELO EGE IAH"/>
    <d v="2025-12-22T00:00:00"/>
    <d v="2025-12-22T00:00:00"/>
    <s v="VLO"/>
    <x v="2"/>
    <s v="MXN"/>
    <n v="7383"/>
    <n v="354.38400000000001"/>
    <n v="413.44800000000004"/>
    <n v="0"/>
    <n v="0"/>
    <n v="0"/>
    <s v="TURISMO EX MAR, S.A. DE C.V."/>
    <s v="Mexico"/>
    <x v="1"/>
    <x v="0"/>
    <n v="0"/>
  </r>
  <r>
    <x v="1"/>
    <x v="1"/>
    <n v="888"/>
    <x v="20"/>
    <n v="0"/>
    <s v="EMISION DE BOLETOS DE AVION"/>
    <d v="2025-12-22T00:00:00"/>
    <d v="2025-12-22T00:00:00"/>
    <s v="HPS"/>
    <x v="1"/>
    <s v="MXN"/>
    <n v="2100"/>
    <n v="100.8"/>
    <n v="117.60000000000001"/>
    <n v="2100"/>
    <n v="100.8"/>
    <n v="117.60000000000001"/>
    <s v="FEES"/>
    <n v="0"/>
    <x v="1"/>
    <x v="0"/>
    <n v="1"/>
  </r>
  <r>
    <x v="1"/>
    <x v="1"/>
    <n v="889"/>
    <x v="24"/>
    <n v="29952"/>
    <s v="HOTEL HOUSTON"/>
    <d v="2025-12-22T00:00:00"/>
    <d v="2025-12-22T00:00:00"/>
    <s v="HTL"/>
    <x v="4"/>
    <s v="USD"/>
    <n v="558.38"/>
    <n v="480.20679999999999"/>
    <n v="558.38"/>
    <n v="47.43"/>
    <n v="40.7898"/>
    <n v="47.43"/>
    <s v="HOUSTON AIRPORT MARRIOTT AT GEORGE BUSH INTERCONTINENTAL"/>
    <s v="United States"/>
    <x v="1"/>
    <x v="0"/>
    <n v="8.4942154088613483E-2"/>
  </r>
  <r>
    <x v="1"/>
    <x v="1"/>
    <n v="889"/>
    <x v="24"/>
    <n v="25053"/>
    <s v="Ritz Carlton Nikko"/>
    <d v="2025-12-22T00:00:00"/>
    <d v="2025-12-22T00:00:00"/>
    <s v="HTL"/>
    <x v="4"/>
    <s v="USD"/>
    <n v="2445.1"/>
    <n v="2102.7860000000001"/>
    <n v="2445.1"/>
    <n v="0"/>
    <n v="0"/>
    <n v="0"/>
    <s v="THE RITZ CARLTON NIKKO"/>
    <s v="Japan"/>
    <x v="1"/>
    <x v="0"/>
    <n v="0"/>
  </r>
  <r>
    <x v="1"/>
    <x v="1"/>
    <n v="889"/>
    <x v="24"/>
    <n v="27261"/>
    <s v="ACE HOTEL KYOTO"/>
    <d v="2025-12-25T00:00:00"/>
    <d v="2025-12-27T00:00:00"/>
    <s v="HTL"/>
    <x v="4"/>
    <s v="USD"/>
    <n v="2547.4"/>
    <n v="2190.7640000000001"/>
    <n v="2547.4"/>
    <n v="188.74"/>
    <n v="162.31640000000002"/>
    <n v="188.74"/>
    <s v="ACE HOTEL KYOTO"/>
    <s v="Japan"/>
    <x v="1"/>
    <x v="0"/>
    <n v="7.4091230274004868E-2"/>
  </r>
  <r>
    <x v="1"/>
    <x v="1"/>
    <n v="889"/>
    <x v="24"/>
    <n v="26428"/>
    <s v="Trenes y Tours"/>
    <d v="2025-12-25T00:00:00"/>
    <d v="2025-12-28T00:00:00"/>
    <s v="PKT"/>
    <x v="0"/>
    <s v="USD"/>
    <n v="7800"/>
    <n v="6708"/>
    <n v="7800"/>
    <n v="2000"/>
    <n v="1720"/>
    <n v="2000"/>
    <s v="México Kanko S.A."/>
    <s v="Mexico"/>
    <x v="1"/>
    <x v="0"/>
    <n v="0.25641025641025639"/>
  </r>
  <r>
    <x v="1"/>
    <x v="1"/>
    <n v="890"/>
    <x v="25"/>
    <n v="27301"/>
    <s v="1395516720946 WEITZNER GELRUD/SANDRA"/>
    <d v="2025-12-26T00:00:00"/>
    <d v="2026-01-03T00:00:00"/>
    <s v="VLO"/>
    <x v="2"/>
    <s v="MXN"/>
    <n v="17014"/>
    <n v="816.67200000000003"/>
    <n v="952.78399999999999"/>
    <n v="0"/>
    <n v="0"/>
    <n v="0"/>
    <s v="TURISMO EX MAR, S.A. DE C.V."/>
    <s v="Mexico"/>
    <x v="1"/>
    <x v="0"/>
    <n v="0"/>
  </r>
  <r>
    <x v="1"/>
    <x v="1"/>
    <n v="890"/>
    <x v="25"/>
    <n v="27301"/>
    <s v="1395516720945 BERGER WEITZNER/TAMARA"/>
    <d v="2025-12-26T00:00:00"/>
    <d v="2026-01-03T00:00:00"/>
    <s v="VLO"/>
    <x v="2"/>
    <s v="MXN"/>
    <n v="17014"/>
    <n v="816.67200000000003"/>
    <n v="952.78399999999999"/>
    <n v="0"/>
    <n v="0"/>
    <n v="0"/>
    <s v="TURISMO EX MAR, S.A. DE C.V."/>
    <s v="Mexico"/>
    <x v="1"/>
    <x v="0"/>
    <n v="0"/>
  </r>
  <r>
    <x v="1"/>
    <x v="1"/>
    <n v="890"/>
    <x v="25"/>
    <n v="27301"/>
    <s v="ASIENTO WEITZNER GELRUD/SANDRA"/>
    <d v="2025-12-26T00:00:00"/>
    <d v="2026-01-03T00:00:00"/>
    <s v="VLO"/>
    <x v="2"/>
    <s v="MXN"/>
    <n v="400"/>
    <n v="19.2"/>
    <n v="22.400000000000002"/>
    <n v="0"/>
    <n v="0"/>
    <n v="0"/>
    <s v="TURISMO EX MAR, S.A. DE C.V."/>
    <s v="Mexico"/>
    <x v="1"/>
    <x v="0"/>
    <n v="0"/>
  </r>
  <r>
    <x v="1"/>
    <x v="1"/>
    <n v="890"/>
    <x v="25"/>
    <n v="27301"/>
    <s v="ASIENTO BERGER WEITZNER TAMARA"/>
    <d v="2025-12-26T00:00:00"/>
    <d v="2026-01-03T00:00:00"/>
    <s v="VLO"/>
    <x v="2"/>
    <s v="MXN"/>
    <n v="400"/>
    <n v="19.2"/>
    <n v="22.400000000000002"/>
    <n v="0"/>
    <n v="0"/>
    <n v="0"/>
    <s v="TURISMO EX MAR, S.A. DE C.V."/>
    <s v="Mexico"/>
    <x v="1"/>
    <x v="0"/>
    <n v="0"/>
  </r>
  <r>
    <x v="1"/>
    <x v="1"/>
    <n v="890"/>
    <x v="25"/>
    <n v="23590"/>
    <s v="Compra de maletas aeromexico"/>
    <d v="2025-12-26T00:00:00"/>
    <d v="2026-01-03T00:00:00"/>
    <s v="ABC"/>
    <x v="2"/>
    <s v="MXN"/>
    <n v="4200"/>
    <n v="201.6"/>
    <n v="235.20000000000002"/>
    <n v="0"/>
    <n v="0"/>
    <n v="0"/>
    <s v="AEROMÉXICO"/>
    <s v="Mexico"/>
    <x v="1"/>
    <x v="0"/>
    <n v="0"/>
  </r>
  <r>
    <x v="1"/>
    <x v="1"/>
    <n v="890"/>
    <x v="25"/>
    <n v="23590"/>
    <s v="Compra de maletas aeromexico"/>
    <d v="2025-12-26T00:00:00"/>
    <d v="2026-01-03T00:00:00"/>
    <s v="ABC"/>
    <x v="2"/>
    <s v="MXN"/>
    <n v="1400"/>
    <n v="67.2"/>
    <n v="78.400000000000006"/>
    <n v="0"/>
    <n v="0"/>
    <n v="0"/>
    <s v="AEROMÉXICO"/>
    <s v="Mexico"/>
    <x v="1"/>
    <x v="0"/>
    <n v="0"/>
  </r>
  <r>
    <x v="1"/>
    <x v="1"/>
    <n v="891"/>
    <x v="34"/>
    <n v="33697"/>
    <s v="FIFA 2026"/>
    <d v="2026-06-11T00:00:00"/>
    <d v="2026-07-23T00:00:00"/>
    <s v="BOL"/>
    <x v="3"/>
    <s v="MXN"/>
    <n v="5550906"/>
    <n v="266443.48800000001"/>
    <n v="310850.73600000003"/>
    <n v="236410"/>
    <n v="11347.68"/>
    <n v="13238.960000000001"/>
    <s v="EVENTOS ESPECIALES MUNDOMEX S.A. DE C.V."/>
    <s v="Mexico"/>
    <x v="15"/>
    <x v="1"/>
    <n v="4.2589443957436857E-2"/>
  </r>
  <r>
    <x v="1"/>
    <x v="1"/>
    <n v="892"/>
    <x v="39"/>
    <n v="33615"/>
    <s v="Hospedaje FS Cabo Costa Palmas"/>
    <d v="2025-10-09T00:00:00"/>
    <d v="2025-10-12T00:00:00"/>
    <s v="HTL"/>
    <x v="4"/>
    <s v="USD"/>
    <n v="4772.49"/>
    <n v="4104.3413999999993"/>
    <n v="4772.49"/>
    <n v="387.25"/>
    <n v="333.03499999999997"/>
    <n v="387.25"/>
    <s v="FOUR SEASONS RESORT LOS CABOS AT COSTA PALMAS"/>
    <s v="Mexico"/>
    <x v="24"/>
    <x v="0"/>
    <n v="8.1142129161087817E-2"/>
  </r>
  <r>
    <x v="1"/>
    <x v="1"/>
    <n v="893"/>
    <x v="30"/>
    <n v="26659"/>
    <s v="Circuito por Egipto"/>
    <d v="2025-12-20T00:00:00"/>
    <d v="2026-01-01T00:00:00"/>
    <s v="PKT"/>
    <x v="0"/>
    <s v="USD"/>
    <n v="41625"/>
    <n v="35797.5"/>
    <n v="41625"/>
    <n v="8325"/>
    <n v="7159.5"/>
    <n v="8325"/>
    <s v="EGYPT BEYOND"/>
    <s v="Egypt"/>
    <x v="0"/>
    <x v="0"/>
    <n v="0.2"/>
  </r>
  <r>
    <x v="1"/>
    <x v="1"/>
    <n v="893"/>
    <x v="30"/>
    <n v="33657"/>
    <s v="Estadía Aswan"/>
    <d v="2025-12-28T00:00:00"/>
    <d v="2025-12-30T00:00:00"/>
    <s v="HTL"/>
    <x v="4"/>
    <s v="USD"/>
    <n v="6870.84"/>
    <n v="5908.9224000000004"/>
    <n v="6870.84"/>
    <n v="799.2"/>
    <n v="687.31200000000001"/>
    <n v="799.2"/>
    <s v="SOFITEL LEGEND OLD CATARACT ASWAN"/>
    <s v="Egypt"/>
    <x v="31"/>
    <x v="0"/>
    <n v="0.11631765548317237"/>
  </r>
  <r>
    <x v="1"/>
    <x v="1"/>
    <n v="893"/>
    <x v="30"/>
    <n v="30100"/>
    <s v="Estadía Atenas"/>
    <d v="2026-01-01T00:00:00"/>
    <d v="2026-01-06T00:00:00"/>
    <s v="HTL"/>
    <x v="4"/>
    <s v="USD"/>
    <n v="11880"/>
    <n v="10216.799999999999"/>
    <n v="11880"/>
    <n v="1215.8399999999999"/>
    <n v="1045.6224"/>
    <n v="1215.8399999999999"/>
    <s v="THE DOLLI AT ACROPOLIS A HOTEL TO LIVE"/>
    <s v="Greece"/>
    <x v="40"/>
    <x v="1"/>
    <n v="0.10234343434343433"/>
  </r>
  <r>
    <x v="1"/>
    <x v="1"/>
    <n v="893"/>
    <x v="30"/>
    <n v="27301"/>
    <s v="Vuelo MEX-CDG-MEX/Denise Dryjansky"/>
    <d v="2025-12-19T00:00:00"/>
    <d v="2026-01-06T00:00:00"/>
    <s v="VLO"/>
    <x v="2"/>
    <s v="USD"/>
    <n v="8561.99"/>
    <n v="7363.3113999999996"/>
    <n v="8561.99"/>
    <n v="0"/>
    <n v="0"/>
    <n v="0"/>
    <s v="TURISMO EX MAR, S.A. DE C.V."/>
    <s v="Mexico"/>
    <x v="0"/>
    <x v="0"/>
    <n v="0"/>
  </r>
  <r>
    <x v="1"/>
    <x v="1"/>
    <n v="893"/>
    <x v="30"/>
    <n v="27301"/>
    <s v="Vuelo MEX-CDG-MEX/Alan Kam"/>
    <d v="2025-12-19T00:00:00"/>
    <d v="2026-01-06T00:00:00"/>
    <s v="VLO"/>
    <x v="2"/>
    <s v="USD"/>
    <n v="8561.99"/>
    <n v="7363.3113999999996"/>
    <n v="8561.99"/>
    <n v="0"/>
    <n v="0"/>
    <n v="0"/>
    <s v="TURISMO EX MAR, S.A. DE C.V."/>
    <s v="Mexico"/>
    <x v="0"/>
    <x v="0"/>
    <n v="0"/>
  </r>
  <r>
    <x v="1"/>
    <x v="1"/>
    <n v="893"/>
    <x v="30"/>
    <n v="27301"/>
    <s v="Vuelo MEX-CDG-MEX/Elías Kam"/>
    <d v="2025-12-19T00:00:00"/>
    <d v="2026-01-04T00:00:00"/>
    <s v="VLO"/>
    <x v="2"/>
    <s v="USD"/>
    <n v="11355.31"/>
    <n v="9765.5666000000001"/>
    <n v="11355.31"/>
    <n v="0"/>
    <n v="0"/>
    <n v="0"/>
    <s v="TURISMO EX MAR, S.A. DE C.V."/>
    <s v="Mexico"/>
    <x v="0"/>
    <x v="0"/>
    <n v="0"/>
  </r>
  <r>
    <x v="1"/>
    <x v="1"/>
    <n v="893"/>
    <x v="30"/>
    <n v="27301"/>
    <s v="Vuelo MEX-CDG-MEX/Arturo Kam"/>
    <d v="2025-12-19T00:00:00"/>
    <d v="2026-01-04T00:00:00"/>
    <s v="VLO"/>
    <x v="2"/>
    <s v="USD"/>
    <n v="11355.31"/>
    <n v="9765.5666000000001"/>
    <n v="11355.31"/>
    <n v="0"/>
    <n v="0"/>
    <n v="0"/>
    <s v="TURISMO EX MAR, S.A. DE C.V."/>
    <s v="Mexico"/>
    <x v="0"/>
    <x v="0"/>
    <n v="0"/>
  </r>
  <r>
    <x v="1"/>
    <x v="1"/>
    <n v="893"/>
    <x v="30"/>
    <n v="0"/>
    <s v="Fee de emisión FZVSIC/YVCRUS"/>
    <d v="2025-12-19T00:00:00"/>
    <d v="2026-01-04T00:00:00"/>
    <s v="HPS"/>
    <x v="1"/>
    <s v="USD"/>
    <n v="100"/>
    <n v="86"/>
    <n v="100"/>
    <n v="100"/>
    <n v="86"/>
    <n v="100"/>
    <s v="FEES"/>
    <n v="0"/>
    <x v="0"/>
    <x v="0"/>
    <n v="1"/>
  </r>
  <r>
    <x v="1"/>
    <x v="1"/>
    <n v="893"/>
    <x v="30"/>
    <n v="27301"/>
    <s v="Vuelo CDG-CAI/Denise Dryjansky"/>
    <d v="2025-12-19T00:00:00"/>
    <d v="2026-01-06T00:00:00"/>
    <s v="VLO"/>
    <x v="2"/>
    <s v="USD"/>
    <n v="1975.28"/>
    <n v="1698.7408"/>
    <n v="1975.28"/>
    <n v="0"/>
    <n v="0"/>
    <n v="0"/>
    <s v="TURISMO EX MAR, S.A. DE C.V."/>
    <s v="Mexico"/>
    <x v="0"/>
    <x v="0"/>
    <n v="0"/>
  </r>
  <r>
    <x v="1"/>
    <x v="1"/>
    <n v="893"/>
    <x v="30"/>
    <n v="27301"/>
    <s v="Vuelo CDG-CAI/Alan Kam"/>
    <d v="2025-12-19T00:00:00"/>
    <d v="2026-01-06T00:00:00"/>
    <s v="VLO"/>
    <x v="2"/>
    <s v="USD"/>
    <n v="1975.27"/>
    <n v="1698.7321999999999"/>
    <n v="1975.27"/>
    <n v="0"/>
    <n v="0"/>
    <n v="0"/>
    <s v="TURISMO EX MAR, S.A. DE C.V."/>
    <s v="Mexico"/>
    <x v="0"/>
    <x v="0"/>
    <n v="0"/>
  </r>
  <r>
    <x v="1"/>
    <x v="1"/>
    <n v="893"/>
    <x v="30"/>
    <n v="27301"/>
    <s v="Vuelo CDG-CAI/Arturo Kam"/>
    <d v="2025-12-20T00:00:00"/>
    <d v="2025-12-20T00:00:00"/>
    <s v="VLO"/>
    <x v="2"/>
    <s v="USD"/>
    <n v="1975.27"/>
    <n v="1698.7321999999999"/>
    <n v="1975.27"/>
    <n v="0"/>
    <n v="0"/>
    <n v="0"/>
    <s v="TURISMO EX MAR, S.A. DE C.V."/>
    <s v="Mexico"/>
    <x v="0"/>
    <x v="0"/>
    <n v="0"/>
  </r>
  <r>
    <x v="1"/>
    <x v="1"/>
    <n v="893"/>
    <x v="30"/>
    <n v="27301"/>
    <s v="Vuelo CDG-CAI-CDG/Elías Kam"/>
    <d v="2025-12-20T00:00:00"/>
    <d v="2026-01-17T00:00:00"/>
    <s v="VLO"/>
    <x v="2"/>
    <s v="USD"/>
    <n v="2517.36"/>
    <n v="2164.9295999999999"/>
    <n v="2517.36"/>
    <n v="0"/>
    <n v="0"/>
    <n v="0"/>
    <s v="REEMBOLSOS"/>
    <s v="Mexico"/>
    <x v="0"/>
    <x v="0"/>
    <n v="0"/>
  </r>
  <r>
    <x v="1"/>
    <x v="1"/>
    <n v="893"/>
    <x v="30"/>
    <n v="0"/>
    <s v="Fee de emisión DGPHGY/CLXWGR/JHCUUZ"/>
    <d v="2025-12-20T00:00:00"/>
    <d v="2026-01-17T00:00:00"/>
    <s v="HPS"/>
    <x v="1"/>
    <s v="USD"/>
    <n v="100"/>
    <n v="86"/>
    <n v="100"/>
    <n v="100"/>
    <n v="86"/>
    <n v="100"/>
    <s v="REEMBOLSOS"/>
    <n v="0"/>
    <x v="0"/>
    <x v="0"/>
    <n v="1"/>
  </r>
  <r>
    <x v="1"/>
    <x v="1"/>
    <n v="893"/>
    <x v="30"/>
    <n v="27301"/>
    <s v="Vuelo CAI-ATH-CDG/Denise Dryjansky"/>
    <d v="2026-01-01T00:00:00"/>
    <d v="2026-01-06T00:00:00"/>
    <s v="VLO"/>
    <x v="2"/>
    <s v="USD"/>
    <n v="1026.69"/>
    <n v="882.95339999999999"/>
    <n v="1026.69"/>
    <n v="0"/>
    <n v="0"/>
    <n v="0"/>
    <s v="REEMBOLSOS"/>
    <s v="Mexico"/>
    <x v="40"/>
    <x v="1"/>
    <n v="0"/>
  </r>
  <r>
    <x v="1"/>
    <x v="1"/>
    <n v="893"/>
    <x v="30"/>
    <n v="27301"/>
    <s v="Vuelo CAI-ATH-CDG/Alan Kam"/>
    <d v="2026-01-01T00:00:00"/>
    <d v="2026-01-06T00:00:00"/>
    <s v="VLO"/>
    <x v="2"/>
    <s v="USD"/>
    <n v="1026.68"/>
    <n v="882.94479999999999"/>
    <n v="1026.68"/>
    <n v="0"/>
    <n v="0"/>
    <n v="0"/>
    <s v="REEMBOLSOS"/>
    <s v="Mexico"/>
    <x v="40"/>
    <x v="1"/>
    <n v="0"/>
  </r>
  <r>
    <x v="1"/>
    <x v="1"/>
    <n v="893"/>
    <x v="30"/>
    <n v="27301"/>
    <s v="Vuelo CAI-ATH-CDG/Elías Kam Okon"/>
    <d v="2025-12-20T00:00:00"/>
    <d v="2026-01-04T00:00:00"/>
    <s v="VLO"/>
    <x v="2"/>
    <s v="USD"/>
    <n v="498.31"/>
    <n v="428.54660000000001"/>
    <n v="498.31"/>
    <n v="0"/>
    <n v="0"/>
    <n v="0"/>
    <s v="TURISMO EX MAR, S.A. DE C.V."/>
    <s v="Mexico"/>
    <x v="0"/>
    <x v="0"/>
    <n v="0"/>
  </r>
  <r>
    <x v="1"/>
    <x v="1"/>
    <n v="893"/>
    <x v="30"/>
    <n v="27301"/>
    <s v="Vuelo CAI-ATH-CDG/Arturo Kam Dryjansky"/>
    <d v="2025-12-20T00:00:00"/>
    <d v="2026-01-04T00:00:00"/>
    <s v="VLO"/>
    <x v="2"/>
    <s v="USD"/>
    <n v="498.31"/>
    <n v="428.54660000000001"/>
    <n v="498.31"/>
    <n v="0"/>
    <n v="0"/>
    <n v="0"/>
    <s v="TURISMO EX MAR, S.A. DE C.V."/>
    <s v="Mexico"/>
    <x v="0"/>
    <x v="0"/>
    <n v="0"/>
  </r>
  <r>
    <x v="1"/>
    <x v="1"/>
    <n v="893"/>
    <x v="30"/>
    <n v="27301"/>
    <s v="Vuelo CAI-ATH-CDG/Elías Kam Okon"/>
    <d v="2025-12-20T00:00:00"/>
    <d v="2026-01-04T00:00:00"/>
    <s v="VLO"/>
    <x v="2"/>
    <s v="USD"/>
    <n v="838.69"/>
    <n v="721.27340000000004"/>
    <n v="838.69"/>
    <n v="0"/>
    <n v="0"/>
    <n v="0"/>
    <s v="TURISMO EX MAR, S.A. DE C.V."/>
    <s v="Mexico"/>
    <x v="0"/>
    <x v="0"/>
    <n v="0"/>
  </r>
  <r>
    <x v="1"/>
    <x v="1"/>
    <n v="893"/>
    <x v="30"/>
    <n v="27301"/>
    <s v="Vuelo CAI-ATH-CDG/Arturo Kam Dryjansky"/>
    <d v="2025-12-20T00:00:00"/>
    <d v="2026-01-04T00:00:00"/>
    <s v="VLO"/>
    <x v="2"/>
    <s v="USD"/>
    <n v="838.69"/>
    <n v="721.27340000000004"/>
    <n v="838.69"/>
    <n v="0"/>
    <n v="0"/>
    <n v="0"/>
    <s v="TURISMO EX MAR, S.A. DE C.V."/>
    <s v="Mexico"/>
    <x v="0"/>
    <x v="0"/>
    <n v="0"/>
  </r>
  <r>
    <x v="1"/>
    <x v="1"/>
    <n v="893"/>
    <x v="30"/>
    <n v="0"/>
    <s v="Fee de emisión GUASMS/JGHLQC"/>
    <d v="2025-12-20T00:00:00"/>
    <d v="2026-01-04T00:00:00"/>
    <s v="HPS"/>
    <x v="1"/>
    <s v="USD"/>
    <n v="100"/>
    <n v="86"/>
    <n v="100"/>
    <n v="100"/>
    <n v="86"/>
    <n v="100"/>
    <s v="FEES"/>
    <n v="0"/>
    <x v="0"/>
    <x v="0"/>
    <n v="1"/>
  </r>
  <r>
    <x v="1"/>
    <x v="1"/>
    <n v="893"/>
    <x v="30"/>
    <n v="28934"/>
    <s v="Vuelo ASW-CAI/Alan Kam"/>
    <d v="2025-12-30T00:00:00"/>
    <d v="2025-12-30T00:00:00"/>
    <s v="VLO"/>
    <x v="2"/>
    <s v="USD"/>
    <n v="295.64999999999998"/>
    <n v="254.25899999999999"/>
    <n v="295.64999999999998"/>
    <n v="0"/>
    <n v="0"/>
    <n v="0"/>
    <s v="F1S USA"/>
    <s v="United States"/>
    <x v="31"/>
    <x v="0"/>
    <n v="0"/>
  </r>
  <r>
    <x v="1"/>
    <x v="1"/>
    <n v="893"/>
    <x v="30"/>
    <n v="28934"/>
    <s v="Vuelo ASW-CAI/Arturo Kam"/>
    <d v="2025-12-30T00:00:00"/>
    <d v="2025-12-30T00:00:00"/>
    <s v="VLO"/>
    <x v="2"/>
    <s v="USD"/>
    <n v="295.64999999999998"/>
    <n v="254.25899999999999"/>
    <n v="295.64999999999998"/>
    <n v="0"/>
    <n v="0"/>
    <n v="0"/>
    <s v="F1S USA"/>
    <s v="United States"/>
    <x v="31"/>
    <x v="0"/>
    <n v="0"/>
  </r>
  <r>
    <x v="1"/>
    <x v="1"/>
    <n v="893"/>
    <x v="30"/>
    <n v="28934"/>
    <s v="Vuelo ASW-CAI/Denise Dryjansky"/>
    <d v="2025-12-30T00:00:00"/>
    <d v="2025-12-30T00:00:00"/>
    <s v="VLO"/>
    <x v="2"/>
    <s v="USD"/>
    <n v="295.64999999999998"/>
    <n v="254.25899999999999"/>
    <n v="295.64999999999998"/>
    <n v="0"/>
    <n v="0"/>
    <n v="0"/>
    <s v="F1S USA"/>
    <s v="United States"/>
    <x v="31"/>
    <x v="0"/>
    <n v="0"/>
  </r>
  <r>
    <x v="1"/>
    <x v="1"/>
    <n v="893"/>
    <x v="30"/>
    <n v="28934"/>
    <s v="Vuelo ASW-CAI/Elías Kam"/>
    <d v="2025-12-30T00:00:00"/>
    <d v="2025-12-30T00:00:00"/>
    <s v="VLO"/>
    <x v="2"/>
    <s v="USD"/>
    <n v="154.94999999999999"/>
    <n v="133.25699999999998"/>
    <n v="154.94999999999999"/>
    <n v="0"/>
    <n v="0"/>
    <n v="0"/>
    <s v="F1S USA"/>
    <s v="United States"/>
    <x v="31"/>
    <x v="0"/>
    <n v="0"/>
  </r>
  <r>
    <x v="1"/>
    <x v="1"/>
    <n v="893"/>
    <x v="30"/>
    <n v="0"/>
    <s v="Fee de emisión SCNOKV/UNTGJN"/>
    <d v="2025-12-20T00:00:00"/>
    <d v="2026-01-06T00:00:00"/>
    <s v="HPS"/>
    <x v="1"/>
    <s v="USD"/>
    <n v="100"/>
    <n v="86"/>
    <n v="100"/>
    <n v="100"/>
    <n v="86"/>
    <n v="100"/>
    <s v="FEES"/>
    <n v="0"/>
    <x v="0"/>
    <x v="0"/>
    <n v="1"/>
  </r>
  <r>
    <x v="1"/>
    <x v="1"/>
    <n v="893"/>
    <x v="30"/>
    <n v="28934"/>
    <s v="Vuelo CAI-LXR/Alan Kam"/>
    <d v="2025-12-22T00:00:00"/>
    <d v="2025-12-22T00:00:00"/>
    <s v="VLO"/>
    <x v="2"/>
    <s v="USD"/>
    <n v="167.95"/>
    <n v="144.43699999999998"/>
    <n v="167.95"/>
    <n v="0"/>
    <n v="0"/>
    <n v="0"/>
    <s v="F1S USA"/>
    <s v="United States"/>
    <x v="1"/>
    <x v="0"/>
    <n v="0"/>
  </r>
  <r>
    <x v="1"/>
    <x v="1"/>
    <n v="893"/>
    <x v="30"/>
    <n v="28934"/>
    <s v="Vuelo CAI-LXR/Denise Dryjansky"/>
    <d v="2025-12-22T00:00:00"/>
    <d v="2025-12-22T00:00:00"/>
    <s v="VLO"/>
    <x v="2"/>
    <s v="USD"/>
    <n v="167.95"/>
    <n v="144.43699999999998"/>
    <n v="167.95"/>
    <n v="0"/>
    <n v="0"/>
    <n v="0"/>
    <s v="F1S USA"/>
    <s v="United States"/>
    <x v="1"/>
    <x v="0"/>
    <n v="0"/>
  </r>
  <r>
    <x v="1"/>
    <x v="1"/>
    <n v="893"/>
    <x v="30"/>
    <n v="28934"/>
    <s v="Vuelo CAI-LXR/Arturo Kam"/>
    <d v="2025-12-22T00:00:00"/>
    <d v="2025-12-30T00:00:00"/>
    <s v="VLO"/>
    <x v="2"/>
    <s v="USD"/>
    <n v="268.64999999999998"/>
    <n v="231.03899999999999"/>
    <n v="268.64999999999998"/>
    <n v="0"/>
    <n v="0"/>
    <n v="0"/>
    <s v="F1S USA"/>
    <s v="United States"/>
    <x v="1"/>
    <x v="0"/>
    <n v="0"/>
  </r>
  <r>
    <x v="1"/>
    <x v="1"/>
    <n v="893"/>
    <x v="30"/>
    <n v="28934"/>
    <s v="Vuelo CAI-LXR/Elías Kam"/>
    <d v="2025-12-22T00:00:00"/>
    <d v="2025-12-30T00:00:00"/>
    <s v="VLO"/>
    <x v="2"/>
    <s v="USD"/>
    <n v="268.64999999999998"/>
    <n v="231.03899999999999"/>
    <n v="268.64999999999998"/>
    <n v="0"/>
    <n v="0"/>
    <n v="0"/>
    <s v="F1S USA"/>
    <s v="United States"/>
    <x v="1"/>
    <x v="0"/>
    <n v="0"/>
  </r>
  <r>
    <x v="1"/>
    <x v="1"/>
    <n v="893"/>
    <x v="30"/>
    <n v="0"/>
    <s v="Fee de emisión HKRFGI/UHWHMF"/>
    <d v="2025-12-20T00:00:00"/>
    <d v="2026-01-06T00:00:00"/>
    <s v="HPS"/>
    <x v="1"/>
    <s v="USD"/>
    <n v="100"/>
    <n v="86"/>
    <n v="100"/>
    <n v="100"/>
    <n v="86"/>
    <n v="100"/>
    <s v="FEES"/>
    <n v="0"/>
    <x v="0"/>
    <x v="0"/>
    <n v="1"/>
  </r>
  <r>
    <x v="1"/>
    <x v="1"/>
    <n v="893"/>
    <x v="30"/>
    <n v="27301"/>
    <s v="Revisado CDG-CAI/Arturo Kam"/>
    <d v="2025-12-20T00:00:00"/>
    <d v="2025-12-20T00:00:00"/>
    <s v="VLO"/>
    <x v="2"/>
    <s v="USD"/>
    <n v="0.22"/>
    <n v="0.18920000000000001"/>
    <n v="0.22"/>
    <n v="0"/>
    <n v="0"/>
    <n v="0"/>
    <s v="TURISMO EX MAR, S.A. DE C.V."/>
    <s v="Mexico"/>
    <x v="0"/>
    <x v="0"/>
    <n v="0"/>
  </r>
  <r>
    <x v="1"/>
    <x v="1"/>
    <n v="893"/>
    <x v="30"/>
    <n v="27301"/>
    <s v="Vuelo CDG-CAI-CDG/Elías Kam Okon"/>
    <d v="2025-12-20T00:00:00"/>
    <d v="2026-01-17T00:00:00"/>
    <s v="VLO"/>
    <x v="2"/>
    <s v="USD"/>
    <n v="2853.73"/>
    <n v="2454.2078000000001"/>
    <n v="2853.73"/>
    <n v="0"/>
    <n v="0"/>
    <n v="0"/>
    <s v="TURISMO EX MAR, S.A. DE C.V."/>
    <s v="Mexico"/>
    <x v="0"/>
    <x v="0"/>
    <n v="0"/>
  </r>
  <r>
    <x v="1"/>
    <x v="1"/>
    <n v="893"/>
    <x v="30"/>
    <n v="26659"/>
    <s v="reembolso"/>
    <d v="2025-12-19T00:00:00"/>
    <d v="2026-01-17T00:00:00"/>
    <s v="OTR"/>
    <x v="3"/>
    <s v="USD"/>
    <n v="-255"/>
    <n v="-219.29999999999998"/>
    <n v="-255"/>
    <n v="0"/>
    <n v="0"/>
    <n v="0"/>
    <s v="EGYPT BEYOND"/>
    <s v="Egypt"/>
    <x v="0"/>
    <x v="0"/>
    <n v="0"/>
  </r>
  <r>
    <x v="1"/>
    <x v="1"/>
    <n v="893"/>
    <x v="30"/>
    <n v="27301"/>
    <s v="Reembolso vuelo Elías Kam Okon"/>
    <d v="2025-12-19T00:00:00"/>
    <d v="2026-01-17T00:00:00"/>
    <s v="VLO"/>
    <x v="2"/>
    <s v="USD"/>
    <n v="-2509.61"/>
    <n v="-2158.2646"/>
    <n v="-2509.61"/>
    <n v="0"/>
    <n v="0"/>
    <n v="0"/>
    <s v="TURISMO EX MAR, S.A. DE C.V."/>
    <s v="Mexico"/>
    <x v="0"/>
    <x v="0"/>
    <n v="0"/>
  </r>
  <r>
    <x v="1"/>
    <x v="1"/>
    <n v="893"/>
    <x v="30"/>
    <n v="27301"/>
    <s v="Cargo por penalidad de reembolso"/>
    <d v="2025-12-19T00:00:00"/>
    <d v="2026-01-17T00:00:00"/>
    <s v="VLO"/>
    <x v="2"/>
    <s v="USD"/>
    <n v="99.5"/>
    <n v="85.57"/>
    <n v="99.5"/>
    <n v="0"/>
    <n v="0"/>
    <n v="0"/>
    <s v="TURISMO EX MAR, S.A. DE C.V."/>
    <s v="Mexico"/>
    <x v="0"/>
    <x v="0"/>
    <n v="0"/>
  </r>
  <r>
    <x v="1"/>
    <x v="1"/>
    <n v="893"/>
    <x v="30"/>
    <n v="0"/>
    <s v="Fee por trámite de reembolso 647MXN"/>
    <d v="2025-12-19T00:00:00"/>
    <d v="2026-01-17T00:00:00"/>
    <s v="HPS"/>
    <x v="1"/>
    <s v="USD"/>
    <n v="35.729999999999997"/>
    <n v="30.727799999999998"/>
    <n v="35.729999999999997"/>
    <n v="35.729999999999997"/>
    <n v="30.727799999999998"/>
    <n v="35.729999999999997"/>
    <s v="FEES"/>
    <n v="0"/>
    <x v="0"/>
    <x v="0"/>
    <n v="1"/>
  </r>
  <r>
    <x v="1"/>
    <x v="1"/>
    <n v="893"/>
    <x v="30"/>
    <n v="0"/>
    <s v="."/>
    <d v="2025-12-19T00:00:00"/>
    <d v="2026-01-17T00:00:00"/>
    <s v="HPS"/>
    <x v="1"/>
    <s v="USD"/>
    <n v="3255.03"/>
    <n v="2799.3258000000001"/>
    <n v="3255.03"/>
    <n v="3255.03"/>
    <n v="2799.3258000000001"/>
    <n v="3255.03"/>
    <s v="FEES"/>
    <n v="0"/>
    <x v="0"/>
    <x v="0"/>
    <n v="1"/>
  </r>
  <r>
    <x v="1"/>
    <x v="1"/>
    <n v="894"/>
    <x v="20"/>
    <n v="33665"/>
    <s v="VUELO MEX SJD TLC"/>
    <d v="2025-12-05T00:00:00"/>
    <d v="2025-12-07T00:00:00"/>
    <s v="ABC"/>
    <x v="2"/>
    <s v="MXN"/>
    <n v="6055.53"/>
    <n v="290.66543999999999"/>
    <n v="339.10967999999997"/>
    <n v="0"/>
    <n v="0"/>
    <n v="0"/>
    <s v="VIVA AEROBUS"/>
    <s v="Mexico"/>
    <x v="10"/>
    <x v="0"/>
    <n v="0"/>
  </r>
  <r>
    <x v="1"/>
    <x v="1"/>
    <n v="894"/>
    <x v="20"/>
    <n v="0"/>
    <s v="EMISION DE BOLETO"/>
    <d v="2025-12-05T00:00:00"/>
    <d v="2025-12-07T00:00:00"/>
    <s v="HPS"/>
    <x v="1"/>
    <s v="MXN"/>
    <n v="800"/>
    <n v="38.4"/>
    <n v="44.800000000000004"/>
    <n v="800"/>
    <n v="38.4"/>
    <n v="44.800000000000004"/>
    <s v="FEES"/>
    <n v="0"/>
    <x v="10"/>
    <x v="0"/>
    <n v="1"/>
  </r>
  <r>
    <x v="1"/>
    <x v="1"/>
    <n v="895"/>
    <x v="33"/>
    <n v="24995"/>
    <s v="Cairo-Abu Simbel-Crucero Nilo-Cairo"/>
    <d v="2026-04-01T00:00:00"/>
    <d v="2026-04-09T00:00:00"/>
    <s v="PKT"/>
    <x v="0"/>
    <s v="MXN"/>
    <n v="351300"/>
    <n v="16862.400000000001"/>
    <n v="19672.8"/>
    <n v="52695"/>
    <n v="2529.36"/>
    <n v="2950.92"/>
    <s v="AFRO ASIAN TRAVEL"/>
    <s v="Egypt"/>
    <x v="37"/>
    <x v="1"/>
    <n v="0.15000000000000002"/>
  </r>
  <r>
    <x v="1"/>
    <x v="1"/>
    <n v="896"/>
    <x v="40"/>
    <n v="31311"/>
    <s v="Hospedaje Excursiones Aéreos"/>
    <d v="2025-12-18T00:00:00"/>
    <d v="2025-12-26T00:00:00"/>
    <s v="HTL"/>
    <x v="4"/>
    <s v="USD"/>
    <n v="11918"/>
    <n v="10249.48"/>
    <n v="11918"/>
    <n v="1771.95"/>
    <n v="1523.877"/>
    <n v="1771.95"/>
    <s v="DESTINATION ASIA TAILANDIA"/>
    <s v="Thailand"/>
    <x v="0"/>
    <x v="0"/>
    <n v="0.14867846954186945"/>
  </r>
  <r>
    <x v="1"/>
    <x v="1"/>
    <n v="896"/>
    <x v="40"/>
    <n v="28934"/>
    <s v="SIDDIQ ANAS"/>
    <d v="2025-12-18T00:00:00"/>
    <d v="2025-12-26T00:00:00"/>
    <s v="VLO"/>
    <x v="2"/>
    <s v="USD"/>
    <n v="339.3"/>
    <n v="291.798"/>
    <n v="339.3"/>
    <n v="0"/>
    <n v="0"/>
    <n v="0"/>
    <s v="F1S USA"/>
    <s v="United States"/>
    <x v="0"/>
    <x v="0"/>
    <n v="0"/>
  </r>
  <r>
    <x v="1"/>
    <x v="1"/>
    <n v="896"/>
    <x v="40"/>
    <n v="28934"/>
    <s v="HALLQVIST SOPHIA GABRIELLA"/>
    <d v="2025-12-18T00:00:00"/>
    <d v="2025-12-26T00:00:00"/>
    <s v="VLO"/>
    <x v="2"/>
    <s v="USD"/>
    <n v="339.3"/>
    <n v="291.798"/>
    <n v="339.3"/>
    <n v="0"/>
    <n v="0"/>
    <n v="0"/>
    <s v="F1S USA"/>
    <s v="United States"/>
    <x v="0"/>
    <x v="0"/>
    <n v="0"/>
  </r>
  <r>
    <x v="1"/>
    <x v="1"/>
    <n v="896"/>
    <x v="40"/>
    <n v="28934"/>
    <s v="HALLQVIST GIULIA SABRINA"/>
    <d v="2025-12-18T00:00:00"/>
    <d v="2025-12-26T00:00:00"/>
    <s v="VLO"/>
    <x v="2"/>
    <s v="USD"/>
    <n v="339.3"/>
    <n v="291.798"/>
    <n v="339.3"/>
    <n v="0"/>
    <n v="0"/>
    <n v="0"/>
    <s v="F1S USA"/>
    <s v="United States"/>
    <x v="0"/>
    <x v="0"/>
    <n v="0"/>
  </r>
  <r>
    <x v="1"/>
    <x v="1"/>
    <n v="897"/>
    <x v="40"/>
    <n v="29394"/>
    <s v="Hospedaje, Excursiones, Tren, Aéreos Internos"/>
    <d v="2025-12-15T00:00:00"/>
    <d v="2025-12-26T00:00:00"/>
    <s v="HTL"/>
    <x v="4"/>
    <s v="USD"/>
    <n v="21206"/>
    <n v="18237.16"/>
    <n v="21206"/>
    <n v="0"/>
    <n v="0"/>
    <n v="0"/>
    <s v="Peru Legacy Co."/>
    <s v="Peru"/>
    <x v="0"/>
    <x v="0"/>
    <n v="0"/>
  </r>
  <r>
    <x v="1"/>
    <x v="1"/>
    <n v="898"/>
    <x v="23"/>
    <n v="23789"/>
    <s v="VIAJE ANIVERSARIO RUANDA 1-8 FEB"/>
    <d v="2026-02-01T00:00:00"/>
    <d v="2026-02-08T00:00:00"/>
    <s v="PKT"/>
    <x v="0"/>
    <s v="USD"/>
    <n v="45938.59"/>
    <n v="39507.187399999995"/>
    <n v="45938.59"/>
    <n v="6247.59"/>
    <n v="5372.9274000000005"/>
    <n v="6247.59"/>
    <s v="TRIUMPH TRAVEL"/>
    <s v="South Africa"/>
    <x v="41"/>
    <x v="1"/>
    <n v="0.13599873222055794"/>
  </r>
  <r>
    <x v="1"/>
    <x v="1"/>
    <n v="899"/>
    <x v="16"/>
    <n v="28934"/>
    <s v="ENGELBERT STIG OSCAR ALBERT"/>
    <d v="2025-12-15T00:00:00"/>
    <d v="2026-02-04T00:00:00"/>
    <s v="VLO"/>
    <x v="2"/>
    <s v="USD"/>
    <n v="5562"/>
    <n v="4783.32"/>
    <n v="5562"/>
    <n v="0"/>
    <n v="0"/>
    <n v="0"/>
    <s v="F1S USA"/>
    <s v="United States"/>
    <x v="0"/>
    <x v="0"/>
    <n v="0"/>
  </r>
  <r>
    <x v="1"/>
    <x v="1"/>
    <n v="899"/>
    <x v="16"/>
    <n v="28934"/>
    <s v="ENGELBERT GIOVANNA"/>
    <d v="2025-12-15T00:00:00"/>
    <d v="2026-02-04T00:00:00"/>
    <s v="VLO"/>
    <x v="2"/>
    <s v="USD"/>
    <n v="5562"/>
    <n v="4783.32"/>
    <n v="5562"/>
    <n v="0"/>
    <n v="0"/>
    <n v="0"/>
    <s v="F1S USA"/>
    <s v="United States"/>
    <x v="0"/>
    <x v="0"/>
    <n v="0"/>
  </r>
  <r>
    <x v="1"/>
    <x v="1"/>
    <n v="899"/>
    <x v="16"/>
    <n v="28934"/>
    <s v="ENGELBERT ADRIAN ROCCO ALBERT"/>
    <d v="2025-12-15T00:00:00"/>
    <d v="2026-02-04T00:00:00"/>
    <s v="VLO"/>
    <x v="2"/>
    <s v="USD"/>
    <n v="5562"/>
    <n v="4783.32"/>
    <n v="5562"/>
    <n v="0"/>
    <n v="0"/>
    <n v="0"/>
    <s v="F1S USA"/>
    <s v="United States"/>
    <x v="0"/>
    <x v="0"/>
    <n v="0"/>
  </r>
  <r>
    <x v="1"/>
    <x v="1"/>
    <n v="899"/>
    <x v="16"/>
    <n v="28934"/>
    <s v="ENGELBERT ARKI PETER ALBERT"/>
    <d v="2025-12-15T00:00:00"/>
    <d v="2026-02-04T00:00:00"/>
    <s v="VLO"/>
    <x v="2"/>
    <s v="USD"/>
    <n v="4378"/>
    <n v="3765.08"/>
    <n v="4378"/>
    <n v="0"/>
    <n v="0"/>
    <n v="0"/>
    <s v="F1S USA"/>
    <s v="United States"/>
    <x v="0"/>
    <x v="0"/>
    <n v="0"/>
  </r>
  <r>
    <x v="1"/>
    <x v="1"/>
    <n v="899"/>
    <x v="16"/>
    <n v="28934"/>
    <s v="ENGELBERT TALITHA ITALIA"/>
    <d v="2025-12-15T00:00:00"/>
    <d v="2026-02-04T00:00:00"/>
    <s v="VLO"/>
    <x v="2"/>
    <s v="USD"/>
    <n v="4378"/>
    <n v="3765.08"/>
    <n v="4378"/>
    <n v="0"/>
    <n v="0"/>
    <n v="0"/>
    <s v="F1S USA"/>
    <s v="United States"/>
    <x v="0"/>
    <x v="0"/>
    <n v="0"/>
  </r>
  <r>
    <x v="1"/>
    <x v="1"/>
    <n v="899"/>
    <x v="16"/>
    <n v="28934"/>
    <s v="ENGELBERT STIG OSCAR ALBERT"/>
    <d v="2025-12-15T00:00:00"/>
    <d v="2026-02-04T00:00:00"/>
    <s v="VLO"/>
    <x v="2"/>
    <s v="USD"/>
    <n v="3909.6"/>
    <n v="3362.2559999999999"/>
    <n v="3909.6"/>
    <n v="0"/>
    <n v="0"/>
    <n v="0"/>
    <s v="F1S USA"/>
    <s v="United States"/>
    <x v="0"/>
    <x v="0"/>
    <n v="0"/>
  </r>
  <r>
    <x v="1"/>
    <x v="1"/>
    <n v="899"/>
    <x v="16"/>
    <n v="28934"/>
    <s v="ENGELBERT GIOVANNA"/>
    <d v="2025-12-15T00:00:00"/>
    <d v="2026-02-04T00:00:00"/>
    <s v="VLO"/>
    <x v="2"/>
    <s v="USD"/>
    <n v="3909.6"/>
    <n v="3362.2559999999999"/>
    <n v="3909.6"/>
    <n v="0"/>
    <n v="0"/>
    <n v="0"/>
    <s v="F1S USA"/>
    <s v="United States"/>
    <x v="0"/>
    <x v="0"/>
    <n v="0"/>
  </r>
  <r>
    <x v="1"/>
    <x v="1"/>
    <n v="899"/>
    <x v="16"/>
    <n v="28934"/>
    <s v="ENGELBERT ADRIAN ROCCO ALBERT"/>
    <d v="2025-12-15T00:00:00"/>
    <d v="2026-02-04T00:00:00"/>
    <s v="VLO"/>
    <x v="2"/>
    <s v="USD"/>
    <n v="3909.6"/>
    <n v="3362.2559999999999"/>
    <n v="3909.6"/>
    <n v="0"/>
    <n v="0"/>
    <n v="0"/>
    <s v="F1S USA"/>
    <s v="United States"/>
    <x v="0"/>
    <x v="0"/>
    <n v="0"/>
  </r>
  <r>
    <x v="1"/>
    <x v="1"/>
    <n v="899"/>
    <x v="16"/>
    <n v="28934"/>
    <s v="ENGELBERT ARKI PETER ALBERT"/>
    <d v="2025-12-15T00:00:00"/>
    <d v="2026-02-04T00:00:00"/>
    <s v="VLO"/>
    <x v="2"/>
    <s v="USD"/>
    <n v="3155.2"/>
    <n v="2713.4719999999998"/>
    <n v="3155.2"/>
    <n v="0"/>
    <n v="0"/>
    <n v="0"/>
    <s v="F1S USA"/>
    <s v="United States"/>
    <x v="0"/>
    <x v="0"/>
    <n v="0"/>
  </r>
  <r>
    <x v="1"/>
    <x v="1"/>
    <n v="899"/>
    <x v="16"/>
    <n v="28934"/>
    <s v="ENGELBERT TALITHA ITALIA"/>
    <d v="2025-12-15T00:00:00"/>
    <d v="2026-02-04T00:00:00"/>
    <s v="VLO"/>
    <x v="2"/>
    <s v="USD"/>
    <n v="3155.2"/>
    <n v="2713.4719999999998"/>
    <n v="3155.2"/>
    <n v="0"/>
    <n v="0"/>
    <n v="0"/>
    <s v="F1S USA"/>
    <s v="United States"/>
    <x v="0"/>
    <x v="0"/>
    <n v="0"/>
  </r>
  <r>
    <x v="1"/>
    <x v="1"/>
    <n v="899"/>
    <x v="16"/>
    <n v="28934"/>
    <s v="ENGELBERT ELVIRA INGRID CHRISTEL"/>
    <d v="2025-12-16T00:00:00"/>
    <d v="2026-02-06T00:00:00"/>
    <s v="VLO"/>
    <x v="2"/>
    <s v="USD"/>
    <n v="3457"/>
    <n v="2973.02"/>
    <n v="3457"/>
    <n v="0"/>
    <n v="0"/>
    <n v="0"/>
    <s v="F1S USA"/>
    <s v="United States"/>
    <x v="0"/>
    <x v="0"/>
    <n v="0"/>
  </r>
  <r>
    <x v="1"/>
    <x v="1"/>
    <n v="899"/>
    <x v="16"/>
    <n v="28934"/>
    <s v="ENGELBERT ELVIRA INGRID CHRISTEL"/>
    <d v="2025-12-16T00:00:00"/>
    <d v="2026-02-06T00:00:00"/>
    <s v="VLO"/>
    <x v="2"/>
    <s v="USD"/>
    <n v="3536.6"/>
    <n v="3041.4759999999997"/>
    <n v="3536.6"/>
    <n v="0"/>
    <n v="0"/>
    <n v="0"/>
    <s v="F1S USA"/>
    <s v="United States"/>
    <x v="0"/>
    <x v="0"/>
    <n v="0"/>
  </r>
  <r>
    <x v="1"/>
    <x v="1"/>
    <n v="899"/>
    <x v="16"/>
    <n v="28934"/>
    <s v="CABAHUG ALVERO IVY"/>
    <d v="2025-12-15T00:00:00"/>
    <d v="2026-02-06T00:00:00"/>
    <s v="VLO"/>
    <x v="2"/>
    <s v="USD"/>
    <n v="1554.6"/>
    <n v="1336.9559999999999"/>
    <n v="1554.6"/>
    <n v="0"/>
    <n v="0"/>
    <n v="0"/>
    <s v="F1S USA"/>
    <s v="United States"/>
    <x v="0"/>
    <x v="0"/>
    <n v="0"/>
  </r>
  <r>
    <x v="1"/>
    <x v="1"/>
    <n v="899"/>
    <x v="16"/>
    <n v="28934"/>
    <s v="CABAHUG ALVERO IVY"/>
    <d v="2025-12-15T00:00:00"/>
    <d v="2026-02-06T00:00:00"/>
    <s v="VLO"/>
    <x v="2"/>
    <s v="USD"/>
    <n v="2604.1"/>
    <n v="2239.5259999999998"/>
    <n v="2604.1"/>
    <n v="0"/>
    <n v="0"/>
    <n v="0"/>
    <s v="F1S USA"/>
    <s v="United States"/>
    <x v="0"/>
    <x v="0"/>
    <n v="0"/>
  </r>
  <r>
    <x v="1"/>
    <x v="1"/>
    <n v="899"/>
    <x v="16"/>
    <n v="0"/>
    <s v="Fee de emisión KYKCLF"/>
    <d v="2025-12-15T00:00:00"/>
    <d v="2026-02-04T00:00:00"/>
    <s v="HPS"/>
    <x v="1"/>
    <s v="USD"/>
    <n v="500"/>
    <n v="430"/>
    <n v="500"/>
    <n v="500"/>
    <n v="430"/>
    <n v="500"/>
    <s v="FEES"/>
    <n v="0"/>
    <x v="0"/>
    <x v="0"/>
    <n v="1"/>
  </r>
  <r>
    <x v="1"/>
    <x v="1"/>
    <n v="899"/>
    <x v="16"/>
    <n v="34341"/>
    <s v="Hospedaje"/>
    <d v="2025-12-15T00:00:00"/>
    <d v="2026-02-06T00:00:00"/>
    <s v="HTL"/>
    <x v="4"/>
    <s v="USD"/>
    <n v="653.5"/>
    <n v="562.01"/>
    <n v="653.5"/>
    <n v="65.349999999999994"/>
    <n v="56.200999999999993"/>
    <n v="65.349999999999994"/>
    <s v="Grand Hotel et de Milan"/>
    <s v="Italy"/>
    <x v="0"/>
    <x v="0"/>
    <n v="9.9999999999999992E-2"/>
  </r>
  <r>
    <x v="1"/>
    <x v="1"/>
    <n v="900"/>
    <x v="25"/>
    <n v="33689"/>
    <s v="Cobro extra por daños en renta de auto viaje de vearano Sr. Ari"/>
    <d v="2025-12-09T00:00:00"/>
    <d v="2026-01-09T00:00:00"/>
    <s v="AUT"/>
    <x v="5"/>
    <s v="MXN"/>
    <n v="13767.72"/>
    <n v="660.85055999999997"/>
    <n v="770.99231999999995"/>
    <n v="0"/>
    <n v="0"/>
    <n v="0"/>
    <s v="MERCURE FINANCES"/>
    <s v="France"/>
    <x v="28"/>
    <x v="0"/>
    <n v="0"/>
  </r>
  <r>
    <x v="1"/>
    <x v="1"/>
    <n v="901"/>
    <x v="23"/>
    <n v="25363"/>
    <s v="ROSEWOOD 21-23 DEC"/>
    <d v="2025-12-21T00:00:00"/>
    <d v="2025-12-23T00:00:00"/>
    <s v="HTL"/>
    <x v="4"/>
    <s v="EUR"/>
    <n v="2156"/>
    <n v="2156"/>
    <n v="2500.96"/>
    <n v="323.39999999999998"/>
    <n v="323.39999999999998"/>
    <n v="375.14399999999995"/>
    <s v="ROSEWOOD VILLA MAGNA"/>
    <s v="Spain"/>
    <x v="1"/>
    <x v="0"/>
    <n v="0.14999999999999997"/>
  </r>
  <r>
    <x v="1"/>
    <x v="1"/>
    <n v="901"/>
    <x v="23"/>
    <n v="33673"/>
    <s v="AC BAQUEIRA 26-31 DEC"/>
    <d v="2025-12-26T00:00:00"/>
    <d v="2025-12-31T00:00:00"/>
    <s v="HTL"/>
    <x v="4"/>
    <s v="EUR"/>
    <n v="6429.5"/>
    <n v="6429.5"/>
    <n v="7458.2199999999993"/>
    <n v="618.72"/>
    <n v="618.72"/>
    <n v="717.71519999999998"/>
    <s v="AC BAQUEIRA "/>
    <s v="Spain"/>
    <x v="1"/>
    <x v="0"/>
    <n v="9.6231433237421268E-2"/>
  </r>
  <r>
    <x v="1"/>
    <x v="1"/>
    <n v="901"/>
    <x v="23"/>
    <n v="33769"/>
    <s v="WESTIN VALENCIA 23-26 DEC"/>
    <d v="2025-12-23T00:00:00"/>
    <d v="2025-12-26T00:00:00"/>
    <s v="HTL"/>
    <x v="4"/>
    <s v="EUR"/>
    <n v="1765.5"/>
    <n v="1765.5"/>
    <n v="2047.9799999999998"/>
    <n v="176.55"/>
    <n v="176.55"/>
    <n v="204.798"/>
    <s v="WESTIN VALENCIA "/>
    <s v="Spain"/>
    <x v="1"/>
    <x v="0"/>
    <n v="0.1"/>
  </r>
  <r>
    <x v="1"/>
    <x v="1"/>
    <n v="902"/>
    <x v="23"/>
    <n v="25907"/>
    <s v="THE OKURA 11-12 ABR - 2 CUARTOS"/>
    <d v="2026-04-11T00:00:00"/>
    <d v="2026-04-12T00:00:00"/>
    <s v="HTL"/>
    <x v="4"/>
    <s v="USD"/>
    <n v="1795.38"/>
    <n v="1544.0268000000001"/>
    <n v="1795.38"/>
    <n v="140.44"/>
    <n v="120.77839999999999"/>
    <n v="140.44"/>
    <s v="THE OKURA TOKYO"/>
    <s v="Japan"/>
    <x v="38"/>
    <x v="1"/>
    <n v="7.8222994574964622E-2"/>
  </r>
  <r>
    <x v="1"/>
    <x v="1"/>
    <n v="902"/>
    <x v="23"/>
    <n v="25053"/>
    <s v="RITZ NIKKO 12-14 ABR"/>
    <d v="2026-04-12T00:00:00"/>
    <d v="2026-04-14T00:00:00"/>
    <s v="HTL"/>
    <x v="4"/>
    <s v="USD"/>
    <n v="2282.35"/>
    <n v="1962.8209999999999"/>
    <n v="2282.35"/>
    <n v="180.12"/>
    <n v="154.9032"/>
    <n v="180.12"/>
    <s v="THE RITZ CARLTON NIKKO"/>
    <s v="Japan"/>
    <x v="2"/>
    <x v="1"/>
    <n v="7.8918658400332992E-2"/>
  </r>
  <r>
    <x v="1"/>
    <x v="1"/>
    <n v="903"/>
    <x v="23"/>
    <n v="26070"/>
    <s v="FS SEOUL - 6-10 MAY - 2 CUARTOS"/>
    <d v="2026-05-06T00:00:00"/>
    <d v="2026-05-27T00:00:00"/>
    <s v="HTL"/>
    <x v="4"/>
    <s v="USD"/>
    <n v="5337.08"/>
    <n v="4589.8887999999997"/>
    <n v="5337.08"/>
    <n v="485.19"/>
    <n v="417.26339999999999"/>
    <n v="485.19"/>
    <s v="FOUR SEASONS HOTEL SEOUL"/>
    <s v="South Korea"/>
    <x v="52"/>
    <x v="1"/>
    <n v="9.0909261243976108E-2"/>
  </r>
  <r>
    <x v="1"/>
    <x v="1"/>
    <n v="903"/>
    <x v="23"/>
    <n v="25057"/>
    <s v="MITSUI KYOTO - 14-17 MAY - 2 CUARTOS"/>
    <d v="2026-05-14T00:00:00"/>
    <d v="2026-05-17T00:00:00"/>
    <s v="HTL"/>
    <x v="4"/>
    <s v="USD"/>
    <n v="7893.34"/>
    <n v="6788.2723999999998"/>
    <n v="7893.34"/>
    <n v="0"/>
    <n v="0"/>
    <n v="0"/>
    <s v="HOTEL THE MITSUI KYOTO"/>
    <s v="Japan"/>
    <x v="6"/>
    <x v="1"/>
    <n v="0"/>
  </r>
  <r>
    <x v="1"/>
    <x v="1"/>
    <n v="903"/>
    <x v="23"/>
    <n v="30268"/>
    <s v="PATINA OSAKA - 19-21 MAY - 2 CUARTOS"/>
    <d v="2026-05-19T00:00:00"/>
    <d v="2026-05-21T00:00:00"/>
    <s v="HTL"/>
    <x v="4"/>
    <s v="USD"/>
    <n v="2727.36"/>
    <n v="2345.5295999999998"/>
    <n v="2727.36"/>
    <n v="213.57"/>
    <n v="183.67019999999999"/>
    <n v="213.57"/>
    <s v="PATINA OSAKA"/>
    <s v="Japan"/>
    <x v="7"/>
    <x v="1"/>
    <n v="7.8306494192185841E-2"/>
  </r>
  <r>
    <x v="1"/>
    <x v="1"/>
    <n v="903"/>
    <x v="23"/>
    <n v="25907"/>
    <s v="THE OKURA - 22-27 MAY - 2 CUARTOS"/>
    <d v="2026-05-22T00:00:00"/>
    <d v="2026-05-27T00:00:00"/>
    <s v="HTL"/>
    <x v="4"/>
    <s v="USD"/>
    <n v="6320.06"/>
    <n v="5435.2516000000005"/>
    <n v="6320.06"/>
    <n v="497.58"/>
    <n v="427.91879999999998"/>
    <n v="497.58"/>
    <s v="THE OKURA TOKYO"/>
    <s v="Japan"/>
    <x v="7"/>
    <x v="1"/>
    <n v="7.8730265219001075E-2"/>
  </r>
  <r>
    <x v="1"/>
    <x v="1"/>
    <n v="903"/>
    <x v="23"/>
    <n v="28731"/>
    <s v="VIETNAM 10-14 MAY"/>
    <d v="2026-05-10T00:00:00"/>
    <d v="2026-05-14T00:00:00"/>
    <s v="PKT"/>
    <x v="0"/>
    <s v="USD"/>
    <n v="7870"/>
    <n v="6768.2"/>
    <n v="7870"/>
    <n v="1286"/>
    <n v="1105.96"/>
    <n v="1286"/>
    <s v="ASIA EXOTICA"/>
    <s v="Thailand"/>
    <x v="6"/>
    <x v="1"/>
    <n v="0.16340533672172808"/>
  </r>
  <r>
    <x v="1"/>
    <x v="1"/>
    <n v="903"/>
    <x v="23"/>
    <n v="25360"/>
    <s v="SERVICIOS LUX JAPAN 14-27 MAY"/>
    <d v="2026-05-14T00:00:00"/>
    <d v="2026-05-27T00:00:00"/>
    <s v="PKT"/>
    <x v="0"/>
    <s v="USD"/>
    <n v="23543"/>
    <n v="20246.98"/>
    <n v="23543"/>
    <n v="3134"/>
    <n v="2695.24"/>
    <n v="3134"/>
    <s v="Luxury Japan"/>
    <s v="Japan"/>
    <x v="6"/>
    <x v="1"/>
    <n v="0.13311812428322645"/>
  </r>
  <r>
    <x v="1"/>
    <x v="1"/>
    <n v="903"/>
    <x v="23"/>
    <n v="33686"/>
    <s v="SERVICIOS SEUL 6-10 MAY"/>
    <d v="2026-05-06T00:00:00"/>
    <d v="2026-05-10T00:00:00"/>
    <s v="PKT"/>
    <x v="0"/>
    <s v="USD"/>
    <n v="1548"/>
    <n v="1331.28"/>
    <n v="1548"/>
    <n v="428"/>
    <n v="368.08"/>
    <n v="428"/>
    <s v="E LINK KOREA CO"/>
    <s v="South Korea"/>
    <x v="52"/>
    <x v="1"/>
    <n v="0.27648578811369506"/>
  </r>
  <r>
    <x v="1"/>
    <x v="1"/>
    <n v="903"/>
    <x v="23"/>
    <n v="32097"/>
    <s v="TOUR EN TESHIMA - SETOUCHI"/>
    <d v="2026-05-18T00:00:00"/>
    <d v="2026-05-18T00:00:00"/>
    <s v="ATR"/>
    <x v="0"/>
    <s v="USD"/>
    <n v="1757"/>
    <n v="1511.02"/>
    <n v="1757"/>
    <n v="233"/>
    <n v="200.38"/>
    <n v="233"/>
    <s v="SETOUCHI ISLANDER"/>
    <s v="Japan"/>
    <x v="7"/>
    <x v="1"/>
    <n v="0.13261240751280592"/>
  </r>
  <r>
    <x v="1"/>
    <x v="1"/>
    <n v="904"/>
    <x v="23"/>
    <n v="33690"/>
    <s v="INTERCONTINENTAL TOKYO BAY 28-31 DEC - 2 CUARTOS"/>
    <d v="2025-12-28T00:00:00"/>
    <d v="2025-12-31T00:00:00"/>
    <s v="HTL"/>
    <x v="4"/>
    <s v="USD"/>
    <n v="4310"/>
    <n v="3706.6"/>
    <n v="4310"/>
    <n v="294.82"/>
    <n v="253.54519999999999"/>
    <n v="294.82"/>
    <s v="INTERCONTINENTAL TOKYO BAY"/>
    <s v="Japan"/>
    <x v="31"/>
    <x v="0"/>
    <n v="6.8403712296983762E-2"/>
  </r>
  <r>
    <x v="1"/>
    <x v="1"/>
    <n v="904"/>
    <x v="23"/>
    <n v="33694"/>
    <s v="HYATT PLACE 31 DEC - 3 ENE - 2 CUARTOS"/>
    <d v="2025-12-31T00:00:00"/>
    <d v="2026-01-03T00:00:00"/>
    <s v="HTL"/>
    <x v="4"/>
    <s v="USD"/>
    <n v="2508"/>
    <n v="2156.88"/>
    <n v="2508"/>
    <n v="207.28"/>
    <n v="178.26079999999999"/>
    <n v="207.28"/>
    <s v="HYATT PLACE KYOTO"/>
    <s v="Japan"/>
    <x v="31"/>
    <x v="0"/>
    <n v="8.2647527910685803E-2"/>
  </r>
  <r>
    <x v="1"/>
    <x v="1"/>
    <n v="904"/>
    <x v="23"/>
    <n v="26428"/>
    <s v="MEXICO KANKO TOUR KIOTO"/>
    <d v="2026-01-02T00:00:00"/>
    <d v="2026-01-02T00:00:00"/>
    <s v="ATR"/>
    <x v="0"/>
    <s v="USD"/>
    <n v="1390"/>
    <n v="1195.4000000000001"/>
    <n v="1390"/>
    <n v="140"/>
    <n v="120.39999999999999"/>
    <n v="140"/>
    <s v="México Kanko S.A."/>
    <s v="Mexico"/>
    <x v="40"/>
    <x v="1"/>
    <n v="0.10071942446043165"/>
  </r>
  <r>
    <x v="1"/>
    <x v="1"/>
    <n v="905"/>
    <x v="24"/>
    <n v="27633"/>
    <s v="Hotel Four Seasons Tamarindo"/>
    <d v="2026-01-03T00:00:00"/>
    <d v="2026-01-09T00:00:00"/>
    <s v="HTL"/>
    <x v="4"/>
    <s v="USD"/>
    <n v="11144"/>
    <n v="9583.84"/>
    <n v="11144"/>
    <n v="0"/>
    <n v="0"/>
    <n v="0"/>
    <s v="FOUR SEASONS RESORT TAMARINDO"/>
    <s v="Mexico"/>
    <x v="40"/>
    <x v="1"/>
    <n v="0"/>
  </r>
  <r>
    <x v="2"/>
    <x v="1"/>
    <n v="906"/>
    <x v="17"/>
    <n v="0"/>
    <s v="Fee emision"/>
    <d v="2025-12-19T00:00:00"/>
    <d v="2026-01-05T00:00:00"/>
    <s v="HPS"/>
    <x v="1"/>
    <s v="USD"/>
    <n v="1"/>
    <n v="0.86"/>
    <n v="1"/>
    <n v="1"/>
    <n v="0.86"/>
    <n v="1"/>
    <s v="FEES"/>
    <n v="0"/>
    <x v="0"/>
    <x v="0"/>
    <n v="1"/>
  </r>
  <r>
    <x v="1"/>
    <x v="1"/>
    <n v="907"/>
    <x v="27"/>
    <n v="33711"/>
    <s v="Hotel Indigo"/>
    <d v="2026-04-16T00:00:00"/>
    <d v="2026-04-19T00:00:00"/>
    <s v="HTL"/>
    <x v="4"/>
    <s v="MXN"/>
    <n v="23996"/>
    <n v="1151.808"/>
    <n v="1343.7760000000001"/>
    <n v="10"/>
    <n v="0.48"/>
    <n v="0.56000000000000005"/>
    <s v="HOTEL INDIGO LA PAZ PUERTA CORTEZ"/>
    <s v="Mexico"/>
    <x v="2"/>
    <x v="1"/>
    <n v="4.1673612268711455E-4"/>
  </r>
  <r>
    <x v="1"/>
    <x v="1"/>
    <n v="908"/>
    <x v="19"/>
    <n v="0"/>
    <s v="COMPRA BOLETOS DE AVION"/>
    <d v="2026-01-01T00:00:00"/>
    <d v="2026-01-05T00:00:00"/>
    <s v="HPS"/>
    <x v="1"/>
    <s v="USD"/>
    <n v="105"/>
    <n v="90.3"/>
    <n v="105"/>
    <n v="105"/>
    <n v="90.3"/>
    <n v="105"/>
    <s v="FEES"/>
    <n v="0"/>
    <x v="40"/>
    <x v="1"/>
    <n v="1"/>
  </r>
  <r>
    <x v="1"/>
    <x v="1"/>
    <n v="908"/>
    <x v="19"/>
    <n v="29688"/>
    <s v="Hospedaje Londres Raddisson Mayfair por plataforma TABLET"/>
    <d v="2026-01-05T00:00:00"/>
    <d v="2026-01-07T00:00:00"/>
    <s v="HTL"/>
    <x v="4"/>
    <s v="USD"/>
    <n v="1489.2"/>
    <n v="1280.712"/>
    <n v="1489.2"/>
    <n v="148.91999999999999"/>
    <n v="128.07119999999998"/>
    <n v="148.91999999999999"/>
    <s v="TABLET HOTELS"/>
    <s v="United States"/>
    <x v="35"/>
    <x v="1"/>
    <n v="9.9999999999999992E-2"/>
  </r>
  <r>
    <x v="1"/>
    <x v="1"/>
    <n v="908"/>
    <x v="19"/>
    <n v="28934"/>
    <s v="ESTRADA JIMENEZ SUSANA MARIA"/>
    <d v="2026-01-01T00:00:00"/>
    <d v="2026-01-05T00:00:00"/>
    <s v="VLO"/>
    <x v="2"/>
    <s v="USD"/>
    <n v="298.60000000000002"/>
    <n v="256.79599999999999"/>
    <n v="298.60000000000002"/>
    <n v="0"/>
    <n v="0"/>
    <n v="0"/>
    <s v="F1S USA"/>
    <s v="United States"/>
    <x v="40"/>
    <x v="1"/>
    <n v="0"/>
  </r>
  <r>
    <x v="1"/>
    <x v="1"/>
    <n v="908"/>
    <x v="19"/>
    <n v="28934"/>
    <s v="ESTRADA JIMENEZ JOSE PABLO"/>
    <d v="2026-01-01T00:00:00"/>
    <d v="2026-01-05T00:00:00"/>
    <s v="VLO"/>
    <x v="2"/>
    <s v="USD"/>
    <n v="298.60000000000002"/>
    <n v="256.79599999999999"/>
    <n v="298.60000000000002"/>
    <n v="0"/>
    <n v="0"/>
    <n v="0"/>
    <s v="F1S USA"/>
    <s v="United States"/>
    <x v="40"/>
    <x v="1"/>
    <n v="0"/>
  </r>
  <r>
    <x v="1"/>
    <x v="1"/>
    <n v="908"/>
    <x v="19"/>
    <n v="28934"/>
    <s v="ESTRADA RIVERO LUIS ENRIQUE"/>
    <d v="2026-01-01T00:00:00"/>
    <d v="2026-01-05T00:00:00"/>
    <s v="VLO"/>
    <x v="2"/>
    <s v="USD"/>
    <n v="298.60000000000002"/>
    <n v="256.79599999999999"/>
    <n v="298.60000000000002"/>
    <n v="0"/>
    <n v="0"/>
    <n v="0"/>
    <s v="F1S USA"/>
    <s v="United States"/>
    <x v="40"/>
    <x v="1"/>
    <n v="0"/>
  </r>
  <r>
    <x v="1"/>
    <x v="1"/>
    <n v="908"/>
    <x v="19"/>
    <n v="25372"/>
    <s v="Circuito guía y tour"/>
    <d v="2026-01-02T00:00:00"/>
    <d v="2026-01-05T00:00:00"/>
    <s v="PKT"/>
    <x v="0"/>
    <s v="USD"/>
    <n v="4792.03"/>
    <n v="4121.1457999999993"/>
    <n v="4792.03"/>
    <n v="479.2"/>
    <n v="412.11199999999997"/>
    <n v="479.2"/>
    <s v="Queen Of Clubs Lifestyle Luxury Services LTD"/>
    <s v="United Kingdom"/>
    <x v="40"/>
    <x v="1"/>
    <n v="9.9999373960513602E-2"/>
  </r>
  <r>
    <x v="1"/>
    <x v="1"/>
    <n v="909"/>
    <x v="20"/>
    <n v="27301"/>
    <s v="VUELO MEX PAR MEX"/>
    <d v="2026-01-08T00:00:00"/>
    <d v="2026-03-24T00:00:00"/>
    <s v="VLO"/>
    <x v="2"/>
    <s v="MXN"/>
    <n v="28856"/>
    <n v="1385.088"/>
    <n v="1615.9359999999999"/>
    <n v="0"/>
    <n v="0"/>
    <n v="0"/>
    <s v="TURISMO EX MAR, S.A. DE C.V."/>
    <s v="Mexico"/>
    <x v="35"/>
    <x v="1"/>
    <n v="0"/>
  </r>
  <r>
    <x v="1"/>
    <x v="1"/>
    <n v="909"/>
    <x v="20"/>
    <n v="27721"/>
    <s v="PAGO DE MALETA DE IDA"/>
    <d v="2026-01-08T00:00:00"/>
    <d v="2026-03-24T00:00:00"/>
    <s v="VLO"/>
    <x v="2"/>
    <s v="MXN"/>
    <n v="1368"/>
    <n v="65.664000000000001"/>
    <n v="76.608000000000004"/>
    <n v="0"/>
    <n v="0"/>
    <n v="0"/>
    <s v="TURISMO EXMAR"/>
    <s v="Mexico"/>
    <x v="35"/>
    <x v="1"/>
    <n v="0"/>
  </r>
  <r>
    <x v="1"/>
    <x v="1"/>
    <n v="909"/>
    <x v="20"/>
    <n v="27301"/>
    <s v="PAGO DE EQUIPAJE DOCUMENTADO"/>
    <d v="2026-01-08T00:00:00"/>
    <d v="2026-03-24T00:00:00"/>
    <s v="VLO"/>
    <x v="2"/>
    <s v="MXN"/>
    <n v="1368"/>
    <n v="65.664000000000001"/>
    <n v="76.608000000000004"/>
    <n v="0"/>
    <n v="0"/>
    <n v="0"/>
    <s v="TURISMO EX MAR, S.A. DE C.V."/>
    <s v="Mexico"/>
    <x v="35"/>
    <x v="1"/>
    <n v="0"/>
  </r>
  <r>
    <x v="1"/>
    <x v="1"/>
    <n v="909"/>
    <x v="20"/>
    <n v="0"/>
    <s v="FEE POR EMISION DE BOLETO"/>
    <d v="2026-01-08T00:00:00"/>
    <d v="2026-03-24T00:00:00"/>
    <s v="HPS"/>
    <x v="1"/>
    <s v="MXN"/>
    <n v="35"/>
    <n v="1.68"/>
    <n v="1.96"/>
    <n v="35"/>
    <n v="1.68"/>
    <n v="1.96"/>
    <s v="FEES"/>
    <n v="0"/>
    <x v="35"/>
    <x v="1"/>
    <n v="1"/>
  </r>
  <r>
    <x v="1"/>
    <x v="1"/>
    <n v="910"/>
    <x v="39"/>
    <n v="28934"/>
    <s v="ELIAS SLIM JOHANNA"/>
    <d v="2026-01-23T00:00:00"/>
    <d v="2026-01-26T00:00:00"/>
    <s v="VLO"/>
    <x v="2"/>
    <s v="USD"/>
    <n v="350.53"/>
    <n v="301.45579999999995"/>
    <n v="350.53"/>
    <n v="0"/>
    <n v="0"/>
    <n v="0"/>
    <s v="F1S USA"/>
    <s v="United States"/>
    <x v="48"/>
    <x v="1"/>
    <n v="0"/>
  </r>
  <r>
    <x v="1"/>
    <x v="1"/>
    <n v="910"/>
    <x v="39"/>
    <n v="28934"/>
    <s v="MALDONADO SALOMON ARTURO JOSE"/>
    <d v="2026-01-23T00:00:00"/>
    <d v="2026-01-26T00:00:00"/>
    <s v="VLO"/>
    <x v="2"/>
    <s v="USD"/>
    <n v="350.53"/>
    <n v="301.45579999999995"/>
    <n v="350.53"/>
    <n v="0"/>
    <n v="0"/>
    <n v="0"/>
    <s v="F1S USA"/>
    <s v="United States"/>
    <x v="48"/>
    <x v="1"/>
    <n v="0"/>
  </r>
  <r>
    <x v="1"/>
    <x v="1"/>
    <n v="910"/>
    <x v="39"/>
    <n v="28934"/>
    <s v="ELIAS SLIM JOHANNA"/>
    <d v="2026-01-23T00:00:00"/>
    <d v="2026-01-26T00:00:00"/>
    <s v="VLO"/>
    <x v="2"/>
    <s v="USD"/>
    <n v="33"/>
    <n v="28.38"/>
    <n v="33"/>
    <n v="0"/>
    <n v="0"/>
    <n v="0"/>
    <s v="F1S USA"/>
    <s v="United States"/>
    <x v="48"/>
    <x v="1"/>
    <n v="0"/>
  </r>
  <r>
    <x v="1"/>
    <x v="1"/>
    <n v="910"/>
    <x v="39"/>
    <n v="28934"/>
    <s v="MALDONADO SALOMON ARTURO JOSE"/>
    <d v="2026-01-23T00:00:00"/>
    <d v="2026-01-26T00:00:00"/>
    <s v="VLO"/>
    <x v="2"/>
    <s v="USD"/>
    <n v="33"/>
    <n v="28.38"/>
    <n v="33"/>
    <n v="0"/>
    <n v="0"/>
    <n v="0"/>
    <s v="F1S USA"/>
    <s v="United States"/>
    <x v="48"/>
    <x v="1"/>
    <n v="0"/>
  </r>
  <r>
    <x v="1"/>
    <x v="1"/>
    <n v="911"/>
    <x v="22"/>
    <n v="33752"/>
    <s v="HOTEL HASSLER ROMA"/>
    <d v="2025-10-15T00:00:00"/>
    <d v="2025-10-21T00:00:00"/>
    <s v="HTL"/>
    <x v="4"/>
    <s v="USD"/>
    <n v="13252"/>
    <n v="11396.72"/>
    <n v="13252"/>
    <n v="1042.77"/>
    <n v="896.78219999999999"/>
    <n v="1042.77"/>
    <s v="HOTEL HASSLER ROMA"/>
    <s v="Italy"/>
    <x v="25"/>
    <x v="0"/>
    <n v="7.8687745246000598E-2"/>
  </r>
  <r>
    <x v="1"/>
    <x v="1"/>
    <n v="912"/>
    <x v="22"/>
    <n v="31083"/>
    <s v="BAIRRO HOTEL"/>
    <d v="2025-07-09T00:00:00"/>
    <d v="2025-07-11T00:00:00"/>
    <s v="HTL"/>
    <x v="4"/>
    <s v="USD"/>
    <n v="2058"/>
    <n v="1769.8799999999999"/>
    <n v="2058"/>
    <n v="170.37"/>
    <n v="146.51820000000001"/>
    <n v="170.37"/>
    <s v="BAIRRO ALTO HOTEL"/>
    <s v="Portugal"/>
    <x v="20"/>
    <x v="0"/>
    <n v="8.2784256559766761E-2"/>
  </r>
  <r>
    <x v="1"/>
    <x v="1"/>
    <n v="913"/>
    <x v="23"/>
    <n v="28531"/>
    <s v="CRUCERO FERNANDO &amp; OLGA - RSV 4636955"/>
    <d v="2026-09-05T00:00:00"/>
    <d v="2026-09-13T00:00:00"/>
    <s v="CRC"/>
    <x v="8"/>
    <s v="MXN"/>
    <n v="138446.04"/>
    <n v="6645.409920000001"/>
    <n v="7752.9782400000004"/>
    <n v="16187.2"/>
    <n v="776.98560000000009"/>
    <n v="906.48320000000001"/>
    <s v="NAO TRAVEL COLLECTION"/>
    <s v="Mexico"/>
    <x v="19"/>
    <x v="1"/>
    <n v="0.11692064287284779"/>
  </r>
  <r>
    <x v="1"/>
    <x v="1"/>
    <n v="913"/>
    <x v="23"/>
    <n v="28531"/>
    <s v="CRUCERO GABRIEL &amp; EUGENIA - RSV 4636955"/>
    <d v="2026-09-05T00:00:00"/>
    <d v="2026-09-13T00:00:00"/>
    <s v="CRC"/>
    <x v="8"/>
    <s v="MXN"/>
    <n v="160846.04"/>
    <n v="7720.6099200000008"/>
    <n v="9007.37824"/>
    <n v="19323.2"/>
    <n v="927.51360000000011"/>
    <n v="1082.0992000000001"/>
    <s v="NAO TRAVEL COLLECTION"/>
    <s v="Mexico"/>
    <x v="19"/>
    <x v="1"/>
    <n v="0.12013475743636587"/>
  </r>
  <r>
    <x v="0"/>
    <x v="1"/>
    <n v="914"/>
    <x v="2"/>
    <n v="28934"/>
    <s v="ROMANDIA CUEVAS TRIANA"/>
    <d v="2026-03-29T00:00:00"/>
    <d v="2026-04-15T00:00:00"/>
    <s v="VLO"/>
    <x v="2"/>
    <s v="USD"/>
    <n v="7520.6"/>
    <n v="6467.7160000000003"/>
    <n v="7520.6"/>
    <n v="0"/>
    <n v="0"/>
    <n v="0"/>
    <s v="F1S USA"/>
    <s v="United States"/>
    <x v="37"/>
    <x v="1"/>
    <n v="0"/>
  </r>
  <r>
    <x v="0"/>
    <x v="1"/>
    <n v="914"/>
    <x v="2"/>
    <n v="0"/>
    <s v="Fee emisión"/>
    <d v="2026-03-29T00:00:00"/>
    <d v="2026-04-15T00:00:00"/>
    <s v="HPS"/>
    <x v="1"/>
    <s v="USD"/>
    <n v="70"/>
    <n v="60.199999999999996"/>
    <n v="70"/>
    <n v="70"/>
    <n v="60.199999999999996"/>
    <n v="70"/>
    <s v="FEES"/>
    <n v="0"/>
    <x v="37"/>
    <x v="1"/>
    <n v="1"/>
  </r>
  <r>
    <x v="1"/>
    <x v="1"/>
    <n v="915"/>
    <x v="22"/>
    <n v="33779"/>
    <s v="SINGAPORE"/>
    <d v="2025-12-19T00:00:00"/>
    <d v="2025-12-21T00:00:00"/>
    <s v="PKT"/>
    <x v="0"/>
    <s v="USD"/>
    <n v="32361.01"/>
    <n v="27830.468599999997"/>
    <n v="32361.01"/>
    <n v="4059.6"/>
    <n v="3491.2559999999999"/>
    <n v="4059.6"/>
    <s v="DESTINATION ASIA SINGAPORE"/>
    <s v="Singapore"/>
    <x v="0"/>
    <x v="0"/>
    <n v="0.12544725890817376"/>
  </r>
  <r>
    <x v="1"/>
    <x v="1"/>
    <n v="915"/>
    <x v="22"/>
    <n v="0"/>
    <s v="COMISION TRANSFERENCIA"/>
    <d v="2025-12-19T00:00:00"/>
    <d v="2025-12-21T00:00:00"/>
    <s v="HPS"/>
    <x v="1"/>
    <s v="USD"/>
    <n v="58.89"/>
    <n v="50.645400000000002"/>
    <n v="58.89"/>
    <n v="58.89"/>
    <n v="50.645400000000002"/>
    <n v="58.89"/>
    <s v="Recepciones Vip"/>
    <s v="Mexico"/>
    <x v="0"/>
    <x v="0"/>
    <n v="1"/>
  </r>
  <r>
    <x v="1"/>
    <x v="1"/>
    <n v="916"/>
    <x v="35"/>
    <n v="27650"/>
    <s v="Tour wild china que incluye traslados, trenes, museos, etc"/>
    <d v="2026-10-07T00:00:00"/>
    <d v="2026-10-15T00:00:00"/>
    <s v="PKT"/>
    <x v="0"/>
    <s v="USD"/>
    <n v="21125"/>
    <n v="18167.5"/>
    <n v="21125"/>
    <n v="4225"/>
    <n v="3633.5"/>
    <n v="4225"/>
    <s v="WILDCHINA"/>
    <s v="China"/>
    <x v="24"/>
    <x v="1"/>
    <n v="0.2"/>
  </r>
  <r>
    <x v="1"/>
    <x v="1"/>
    <n v="917"/>
    <x v="22"/>
    <n v="25372"/>
    <s v="Queen of clubs Italia"/>
    <d v="2026-03-30T00:00:00"/>
    <d v="2026-04-10T00:00:00"/>
    <s v="PKT"/>
    <x v="0"/>
    <s v="EUR"/>
    <n v="25000"/>
    <n v="25000"/>
    <n v="28999.999999999996"/>
    <n v="1500"/>
    <n v="1500"/>
    <n v="1739.9999999999998"/>
    <s v="Queen Of Clubs Lifestyle Luxury Services LTD"/>
    <s v="United Kingdom"/>
    <x v="37"/>
    <x v="1"/>
    <n v="0.06"/>
  </r>
  <r>
    <x v="1"/>
    <x v="1"/>
    <n v="917"/>
    <x v="22"/>
    <n v="34285"/>
    <s v="The Langham"/>
    <d v="2026-03-30T00:00:00"/>
    <d v="2026-04-10T00:00:00"/>
    <s v="HTL"/>
    <x v="4"/>
    <s v="EUR"/>
    <n v="1610.49"/>
    <n v="1610.49"/>
    <n v="1868.1683999999998"/>
    <n v="161.05000000000001"/>
    <n v="161.05000000000001"/>
    <n v="186.81800000000001"/>
    <s v="The Langham"/>
    <s v="United Kingdom"/>
    <x v="37"/>
    <x v="1"/>
    <n v="0.10000062092903404"/>
  </r>
  <r>
    <x v="1"/>
    <x v="1"/>
    <n v="917"/>
    <x v="22"/>
    <n v="34439"/>
    <s v="MUNICPAL HOTEL"/>
    <d v="2026-03-30T00:00:00"/>
    <d v="2026-04-10T00:00:00"/>
    <s v="HTL"/>
    <x v="4"/>
    <s v="EUR"/>
    <n v="363"/>
    <n v="363"/>
    <n v="421.08"/>
    <n v="0"/>
    <n v="0"/>
    <n v="0"/>
    <s v="The Municipal Hotel And Spa MGallery Liverpool"/>
    <s v="United Kingdom"/>
    <x v="37"/>
    <x v="1"/>
    <n v="0"/>
  </r>
  <r>
    <x v="1"/>
    <x v="1"/>
    <n v="918"/>
    <x v="27"/>
    <n v="0"/>
    <s v="Planning fee"/>
    <d v="2025-12-20T00:00:00"/>
    <d v="2025-12-28T00:00:00"/>
    <s v="HPS"/>
    <x v="1"/>
    <s v="USD"/>
    <n v="400"/>
    <n v="344"/>
    <n v="400"/>
    <n v="400"/>
    <n v="344"/>
    <n v="400"/>
    <s v="FEES"/>
    <n v="0"/>
    <x v="0"/>
    <x v="0"/>
    <n v="1"/>
  </r>
  <r>
    <x v="1"/>
    <x v="1"/>
    <n v="919"/>
    <x v="39"/>
    <n v="33612"/>
    <s v="Hospedaje Pen NYC"/>
    <d v="2025-12-21T00:00:00"/>
    <d v="2025-12-28T00:00:00"/>
    <s v="HTL"/>
    <x v="4"/>
    <s v="USD"/>
    <n v="16765"/>
    <n v="14417.9"/>
    <n v="16765"/>
    <n v="1425"/>
    <n v="1225.5"/>
    <n v="1425"/>
    <s v="THE PENINSULA NEW YORK"/>
    <s v="United States"/>
    <x v="1"/>
    <x v="0"/>
    <n v="8.499850879809126E-2"/>
  </r>
  <r>
    <x v="1"/>
    <x v="1"/>
    <n v="920"/>
    <x v="39"/>
    <n v="28495"/>
    <s v="Hospedaje Hotel Nizuc King 1"/>
    <d v="2025-10-24T00:00:00"/>
    <d v="2025-10-27T00:00:00"/>
    <s v="HTL"/>
    <x v="4"/>
    <s v="USD"/>
    <n v="2533.7600000000002"/>
    <n v="2179.0336000000002"/>
    <n v="2533.7600000000002"/>
    <n v="180.95"/>
    <n v="155.61699999999999"/>
    <n v="180.95"/>
    <s v="NIZUC RESORT &amp; SPA CANCUN"/>
    <s v="Mexico"/>
    <x v="21"/>
    <x v="0"/>
    <n v="7.1415603687799936E-2"/>
  </r>
  <r>
    <x v="1"/>
    <x v="1"/>
    <n v="920"/>
    <x v="39"/>
    <n v="28495"/>
    <s v="Hospedaje Nizuc King 2"/>
    <d v="2025-10-24T00:00:00"/>
    <d v="2025-10-27T00:00:00"/>
    <s v="HTL"/>
    <x v="4"/>
    <s v="USD"/>
    <n v="2533.7600000000002"/>
    <n v="2179.0336000000002"/>
    <n v="2533.7600000000002"/>
    <n v="180.95"/>
    <n v="155.61699999999999"/>
    <n v="180.95"/>
    <s v="NIZUC RESORT &amp; SPA CANCUN"/>
    <s v="Mexico"/>
    <x v="21"/>
    <x v="0"/>
    <n v="7.1415603687799936E-2"/>
  </r>
  <r>
    <x v="1"/>
    <x v="1"/>
    <n v="921"/>
    <x v="39"/>
    <n v="28495"/>
    <s v="Hospedaje Nizuc"/>
    <d v="2025-10-24T00:00:00"/>
    <d v="2025-10-27T00:00:00"/>
    <s v="HTL"/>
    <x v="4"/>
    <s v="USD"/>
    <n v="2533.7600000000002"/>
    <n v="2179.0336000000002"/>
    <n v="2533.7600000000002"/>
    <n v="180.95"/>
    <n v="155.61699999999999"/>
    <n v="180.95"/>
    <s v="NIZUC RESORT &amp; SPA CANCUN"/>
    <s v="Mexico"/>
    <x v="21"/>
    <x v="0"/>
    <n v="7.1415603687799936E-2"/>
  </r>
  <r>
    <x v="1"/>
    <x v="1"/>
    <n v="922"/>
    <x v="39"/>
    <n v="25652"/>
    <s v="Hospedaje FS Mad"/>
    <d v="2025-11-09T00:00:00"/>
    <d v="2025-11-11T00:00:00"/>
    <s v="HTL"/>
    <x v="4"/>
    <s v="EUR"/>
    <n v="2403.5"/>
    <n v="2403.5"/>
    <n v="2788.06"/>
    <n v="216.35"/>
    <n v="216.35"/>
    <n v="250.96599999999998"/>
    <s v="FOUR SEASONS HOTEL MADRID"/>
    <s v="Spain"/>
    <x v="17"/>
    <x v="0"/>
    <n v="9.0014562096941961E-2"/>
  </r>
  <r>
    <x v="1"/>
    <x v="1"/>
    <n v="923"/>
    <x v="39"/>
    <n v="28512"/>
    <s v="Hospedaje MO Ritz Madrid"/>
    <d v="2025-11-12T00:00:00"/>
    <d v="2025-11-13T00:00:00"/>
    <s v="HTL"/>
    <x v="4"/>
    <s v="EUR"/>
    <n v="1039.5"/>
    <n v="1039.5"/>
    <n v="1205.82"/>
    <n v="93.56"/>
    <n v="93.56"/>
    <n v="108.5296"/>
    <s v="MANDARIN ORIENTAL RITZ MADRID"/>
    <s v="Spain"/>
    <x v="17"/>
    <x v="0"/>
    <n v="9.0004810004810018E-2"/>
  </r>
  <r>
    <x v="1"/>
    <x v="1"/>
    <n v="924"/>
    <x v="18"/>
    <n v="26659"/>
    <s v="Hospedaje"/>
    <d v="2026-04-11T00:00:00"/>
    <d v="2026-04-13T00:00:00"/>
    <s v="HTL"/>
    <x v="4"/>
    <s v="USD"/>
    <n v="2600"/>
    <n v="2236"/>
    <n v="2600"/>
    <n v="260"/>
    <n v="223.6"/>
    <n v="260"/>
    <s v="EGYPT BEYOND"/>
    <s v="Egypt"/>
    <x v="38"/>
    <x v="1"/>
    <n v="0.1"/>
  </r>
  <r>
    <x v="1"/>
    <x v="1"/>
    <n v="924"/>
    <x v="18"/>
    <n v="24995"/>
    <s v="DMC hotel, crucero y tour"/>
    <d v="2026-04-10T00:00:00"/>
    <d v="2026-04-23T00:00:00"/>
    <s v="PKT"/>
    <x v="0"/>
    <s v="USD"/>
    <n v="30941"/>
    <n v="26609.26"/>
    <n v="30941"/>
    <n v="448.97"/>
    <n v="386.11420000000004"/>
    <n v="448.97"/>
    <s v="AFRO ASIAN TRAVEL"/>
    <s v="Egypt"/>
    <x v="38"/>
    <x v="1"/>
    <n v="1.4510520021977313E-2"/>
  </r>
  <r>
    <x v="1"/>
    <x v="1"/>
    <n v="924"/>
    <x v="18"/>
    <n v="31639"/>
    <s v="hoteles, transporte y tour"/>
    <d v="2026-04-20T00:00:00"/>
    <d v="2026-04-23T00:00:00"/>
    <s v="PKT"/>
    <x v="0"/>
    <s v="USD"/>
    <n v="7718"/>
    <n v="6637.48"/>
    <n v="7718"/>
    <n v="1158"/>
    <n v="995.88"/>
    <n v="1158"/>
    <s v="ABERCROMBIE AND KENT JORDAN"/>
    <s v="Jordan"/>
    <x v="3"/>
    <x v="1"/>
    <n v="0.15003887017362011"/>
  </r>
  <r>
    <x v="1"/>
    <x v="1"/>
    <n v="924"/>
    <x v="18"/>
    <n v="27721"/>
    <s v="GARZA LAGUERA GONDA BARBARA"/>
    <d v="2026-04-08T00:00:00"/>
    <d v="2026-04-24T00:00:00"/>
    <s v="VLO"/>
    <x v="2"/>
    <s v="USD"/>
    <n v="4311.1099999999997"/>
    <n v="3707.5545999999995"/>
    <n v="4311.1099999999997"/>
    <n v="0"/>
    <n v="0"/>
    <n v="0"/>
    <s v="TURISMO EXMAR"/>
    <s v="Mexico"/>
    <x v="38"/>
    <x v="1"/>
    <n v="0"/>
  </r>
  <r>
    <x v="1"/>
    <x v="1"/>
    <n v="924"/>
    <x v="18"/>
    <n v="27721"/>
    <s v="BRANIFF GARZA LAGUERA LORENZA"/>
    <d v="2026-04-08T00:00:00"/>
    <d v="2026-04-24T00:00:00"/>
    <s v="VLO"/>
    <x v="2"/>
    <s v="USD"/>
    <n v="4311.1099999999997"/>
    <n v="3707.5545999999995"/>
    <n v="4311.1099999999997"/>
    <n v="0"/>
    <n v="0"/>
    <n v="0"/>
    <s v="TURISMO EXMAR"/>
    <s v="Mexico"/>
    <x v="38"/>
    <x v="1"/>
    <n v="0"/>
  </r>
  <r>
    <x v="1"/>
    <x v="1"/>
    <n v="924"/>
    <x v="18"/>
    <n v="28934"/>
    <s v="BRANIFF GARZA LAGUERA EUGENIA"/>
    <d v="2026-04-08T00:00:00"/>
    <d v="2026-04-23T00:00:00"/>
    <s v="VLO"/>
    <x v="2"/>
    <s v="USD"/>
    <n v="3679.74"/>
    <n v="3164.5763999999999"/>
    <n v="3679.74"/>
    <n v="0"/>
    <n v="0"/>
    <n v="0"/>
    <s v="F1S USA"/>
    <s v="United States"/>
    <x v="38"/>
    <x v="1"/>
    <n v="0"/>
  </r>
  <r>
    <x v="1"/>
    <x v="1"/>
    <n v="924"/>
    <x v="18"/>
    <n v="28934"/>
    <s v="BRANIFF GARZA LAGUERA EUGENIA"/>
    <d v="2026-04-08T00:00:00"/>
    <d v="2026-04-23T00:00:00"/>
    <s v="VLO"/>
    <x v="2"/>
    <s v="USD"/>
    <n v="3307.33"/>
    <n v="2844.3037999999997"/>
    <n v="3307.33"/>
    <n v="0"/>
    <n v="0"/>
    <n v="0"/>
    <s v="F1S USA"/>
    <s v="United States"/>
    <x v="38"/>
    <x v="1"/>
    <n v="0"/>
  </r>
  <r>
    <x v="1"/>
    <x v="1"/>
    <n v="924"/>
    <x v="18"/>
    <n v="26591"/>
    <s v="total de vuelos Paris - Cairo Easy Yet"/>
    <d v="2026-04-11T00:00:00"/>
    <d v="2026-04-11T00:00:00"/>
    <s v="ABC"/>
    <x v="2"/>
    <s v="USD"/>
    <n v="3664.48"/>
    <n v="3151.4528"/>
    <n v="3664.48"/>
    <n v="0"/>
    <n v="0"/>
    <n v="0"/>
    <s v="EasyJet"/>
    <s v="United KIngdom"/>
    <x v="38"/>
    <x v="1"/>
    <n v="0"/>
  </r>
  <r>
    <x v="1"/>
    <x v="1"/>
    <n v="924"/>
    <x v="18"/>
    <n v="28934"/>
    <s v="GARZA BARBARA"/>
    <d v="2026-04-23T00:00:00"/>
    <d v="2026-04-23T00:00:00"/>
    <s v="VLO"/>
    <x v="2"/>
    <s v="USD"/>
    <n v="628.29999999999995"/>
    <n v="540.33799999999997"/>
    <n v="628.29999999999995"/>
    <n v="0"/>
    <n v="0"/>
    <n v="0"/>
    <s v="F1S USA"/>
    <s v="United States"/>
    <x v="3"/>
    <x v="1"/>
    <n v="0"/>
  </r>
  <r>
    <x v="1"/>
    <x v="1"/>
    <n v="924"/>
    <x v="18"/>
    <n v="28934"/>
    <s v="BRANIFF BARBARA"/>
    <d v="2026-04-23T00:00:00"/>
    <d v="2026-04-23T00:00:00"/>
    <s v="VLO"/>
    <x v="2"/>
    <s v="USD"/>
    <n v="628.29999999999995"/>
    <n v="540.33799999999997"/>
    <n v="628.29999999999995"/>
    <n v="0"/>
    <n v="0"/>
    <n v="0"/>
    <s v="F1S USA"/>
    <s v="United States"/>
    <x v="3"/>
    <x v="1"/>
    <n v="0"/>
  </r>
  <r>
    <x v="1"/>
    <x v="1"/>
    <n v="924"/>
    <x v="18"/>
    <n v="28934"/>
    <s v="BRANIFF LORENZA"/>
    <d v="2026-04-23T00:00:00"/>
    <d v="2026-04-23T00:00:00"/>
    <s v="VLO"/>
    <x v="2"/>
    <s v="USD"/>
    <n v="628.29999999999995"/>
    <n v="540.33799999999997"/>
    <n v="628.29999999999995"/>
    <n v="0"/>
    <n v="0"/>
    <n v="0"/>
    <s v="F1S USA"/>
    <s v="United States"/>
    <x v="3"/>
    <x v="1"/>
    <n v="0"/>
  </r>
  <r>
    <x v="1"/>
    <x v="1"/>
    <n v="924"/>
    <x v="18"/>
    <n v="28934"/>
    <s v="GARZA BARBARA"/>
    <d v="2026-04-23T00:00:00"/>
    <d v="2026-04-23T00:00:00"/>
    <s v="VLO"/>
    <x v="2"/>
    <s v="USD"/>
    <n v="30"/>
    <n v="25.8"/>
    <n v="30"/>
    <n v="0"/>
    <n v="0"/>
    <n v="0"/>
    <s v="F1S USA"/>
    <s v="United States"/>
    <x v="3"/>
    <x v="1"/>
    <n v="0"/>
  </r>
  <r>
    <x v="1"/>
    <x v="1"/>
    <n v="924"/>
    <x v="18"/>
    <n v="28934"/>
    <s v="BRANIFF BARBARA"/>
    <d v="2026-04-23T00:00:00"/>
    <d v="2026-04-23T00:00:00"/>
    <s v="VLO"/>
    <x v="2"/>
    <s v="USD"/>
    <n v="30"/>
    <n v="25.8"/>
    <n v="30"/>
    <n v="0"/>
    <n v="0"/>
    <n v="0"/>
    <s v="F1S USA"/>
    <s v="United States"/>
    <x v="3"/>
    <x v="1"/>
    <n v="0"/>
  </r>
  <r>
    <x v="1"/>
    <x v="1"/>
    <n v="924"/>
    <x v="18"/>
    <n v="28934"/>
    <s v="BRANIFF LORENZA"/>
    <d v="2026-04-23T00:00:00"/>
    <d v="2026-04-23T00:00:00"/>
    <s v="VLO"/>
    <x v="2"/>
    <s v="USD"/>
    <n v="30"/>
    <n v="25.8"/>
    <n v="30"/>
    <n v="0"/>
    <n v="0"/>
    <n v="0"/>
    <s v="F1S USA"/>
    <s v="United States"/>
    <x v="3"/>
    <x v="1"/>
    <n v="0"/>
  </r>
  <r>
    <x v="1"/>
    <x v="1"/>
    <n v="925"/>
    <x v="39"/>
    <n v="33830"/>
    <s v="Hospedaje Parador de Cordoba"/>
    <d v="2025-11-11T00:00:00"/>
    <d v="2025-11-12T00:00:00"/>
    <s v="HTL"/>
    <x v="4"/>
    <s v="EUR"/>
    <n v="136"/>
    <n v="136"/>
    <n v="157.76"/>
    <n v="12.3"/>
    <n v="12.3"/>
    <n v="14.268000000000001"/>
    <s v="Parador de Cordoba"/>
    <s v="Spain"/>
    <x v="17"/>
    <x v="0"/>
    <n v="9.0441176470588247E-2"/>
  </r>
  <r>
    <x v="1"/>
    <x v="1"/>
    <n v="926"/>
    <x v="37"/>
    <n v="27766"/>
    <s v="Hospedaje Pen Bev Hills"/>
    <d v="2025-12-14T00:00:00"/>
    <d v="2025-12-17T00:00:00"/>
    <s v="HTL"/>
    <x v="4"/>
    <s v="USD"/>
    <n v="1383.74"/>
    <n v="1190.0164"/>
    <n v="1383.74"/>
    <n v="0"/>
    <n v="0"/>
    <n v="0"/>
    <s v="THE PENINSULA BEVERLY HILLS"/>
    <s v="United States"/>
    <x v="0"/>
    <x v="0"/>
    <n v="0"/>
  </r>
  <r>
    <x v="1"/>
    <x v="1"/>
    <n v="927"/>
    <x v="34"/>
    <n v="30966"/>
    <s v="TOURS MEXICO"/>
    <d v="2025-12-21T00:00:00"/>
    <d v="2025-12-24T00:00:00"/>
    <s v="PKT"/>
    <x v="0"/>
    <s v="USD"/>
    <n v="1997.17"/>
    <n v="1717.5662"/>
    <n v="1997.17"/>
    <n v="205.6"/>
    <n v="176.816"/>
    <n v="205.6"/>
    <s v="ARTS AND FUN"/>
    <s v="Mexico"/>
    <x v="1"/>
    <x v="0"/>
    <n v="0.10294566812039034"/>
  </r>
  <r>
    <x v="1"/>
    <x v="1"/>
    <n v="927"/>
    <x v="34"/>
    <n v="33843"/>
    <s v="TRASLADOS"/>
    <d v="2025-12-21T00:00:00"/>
    <d v="2025-12-24T00:00:00"/>
    <s v="TRF"/>
    <x v="5"/>
    <s v="USD"/>
    <n v="1059.0899999999999"/>
    <n v="910.81739999999991"/>
    <n v="1059.0899999999999"/>
    <n v="106.71"/>
    <n v="91.770599999999988"/>
    <n v="106.71"/>
    <n v="0"/>
    <n v="0"/>
    <x v="1"/>
    <x v="0"/>
    <n v="0.10075630966206837"/>
  </r>
  <r>
    <x v="1"/>
    <x v="1"/>
    <n v="927"/>
    <x v="34"/>
    <n v="0"/>
    <s v="FEE STRIPE"/>
    <d v="2025-12-21T00:00:00"/>
    <d v="2025-12-24T00:00:00"/>
    <s v="HPS"/>
    <x v="1"/>
    <s v="USD"/>
    <n v="143.74"/>
    <n v="123.61640000000001"/>
    <n v="143.74"/>
    <n v="143.74"/>
    <n v="123.61640000000001"/>
    <n v="143.74"/>
    <s v="FEES"/>
    <n v="0"/>
    <x v="1"/>
    <x v="0"/>
    <n v="1"/>
  </r>
  <r>
    <x v="1"/>
    <x v="1"/>
    <n v="928"/>
    <x v="35"/>
    <n v="23789"/>
    <s v="Hoteles, translado, tour, etc"/>
    <d v="2026-07-01T00:00:00"/>
    <d v="2026-07-16T00:00:00"/>
    <s v="PKT"/>
    <x v="0"/>
    <s v="USD"/>
    <n v="31181"/>
    <n v="26815.66"/>
    <n v="31181"/>
    <n v="3000"/>
    <n v="2580"/>
    <n v="3000"/>
    <s v="TRIUMPH TRAVEL"/>
    <s v="South Africa"/>
    <x v="16"/>
    <x v="1"/>
    <n v="9.6212437061030762E-2"/>
  </r>
  <r>
    <x v="1"/>
    <x v="1"/>
    <n v="929"/>
    <x v="39"/>
    <n v="33833"/>
    <s v="Hospedaje Casa Brera"/>
    <d v="2026-02-13T00:00:00"/>
    <d v="2026-02-15T00:00:00"/>
    <s v="HTL"/>
    <x v="4"/>
    <s v="EUR"/>
    <n v="4000"/>
    <n v="4000"/>
    <n v="4640"/>
    <n v="0"/>
    <n v="0"/>
    <n v="0"/>
    <s v="Casa Brera"/>
    <s v="Italy"/>
    <x v="43"/>
    <x v="1"/>
    <n v="0"/>
  </r>
  <r>
    <x v="1"/>
    <x v="1"/>
    <n v="929"/>
    <x v="39"/>
    <n v="28512"/>
    <s v="Hospedaje Mandarin Oriental Ritz Madrid"/>
    <d v="2026-02-20T00:00:00"/>
    <d v="2026-02-22T00:00:00"/>
    <s v="HTL"/>
    <x v="4"/>
    <s v="EUR"/>
    <n v="1762.2"/>
    <n v="1762.2"/>
    <n v="2044.1519999999998"/>
    <n v="158.6"/>
    <n v="158.6"/>
    <n v="183.97599999999997"/>
    <s v="MANDARIN ORIENTAL RITZ MADRID"/>
    <s v="Spain"/>
    <x v="44"/>
    <x v="1"/>
    <n v="9.0001134944955166E-2"/>
  </r>
  <r>
    <x v="1"/>
    <x v="1"/>
    <n v="929"/>
    <x v="39"/>
    <n v="29025"/>
    <s v="Hospedaje Lefay Dolomites"/>
    <d v="2026-02-15T00:00:00"/>
    <d v="2026-02-20T00:00:00"/>
    <s v="HTL"/>
    <x v="4"/>
    <s v="EUR"/>
    <n v="6425"/>
    <n v="6425"/>
    <n v="7452.9999999999991"/>
    <n v="639.5"/>
    <n v="639.5"/>
    <n v="741.81999999999994"/>
    <s v="LEFAY RESORT AND SPA DOLOMITI"/>
    <s v="Italy"/>
    <x v="44"/>
    <x v="1"/>
    <n v="9.9533073929961094E-2"/>
  </r>
  <r>
    <x v="1"/>
    <x v="1"/>
    <n v="930"/>
    <x v="30"/>
    <n v="33615"/>
    <s v="Estadia Los Cabos"/>
    <d v="2025-09-12T00:00:00"/>
    <d v="2025-09-16T00:00:00"/>
    <s v="HTL"/>
    <x v="4"/>
    <s v="USD"/>
    <n v="3485"/>
    <n v="2997.1"/>
    <n v="3485"/>
    <n v="348.5"/>
    <n v="299.70999999999998"/>
    <n v="348.5"/>
    <s v="FOUR SEASONS RESORT LOS CABOS AT COSTA PALMAS"/>
    <s v="Mexico"/>
    <x v="27"/>
    <x v="0"/>
    <n v="0.1"/>
  </r>
  <r>
    <x v="1"/>
    <x v="1"/>
    <n v="931"/>
    <x v="30"/>
    <n v="25409"/>
    <s v="Viaje Egipto"/>
    <d v="2026-03-15T00:00:00"/>
    <d v="2026-03-30T00:00:00"/>
    <s v="PKT"/>
    <x v="0"/>
    <s v="USD"/>
    <n v="20200"/>
    <n v="17372"/>
    <n v="20200"/>
    <n v="3958"/>
    <n v="3403.88"/>
    <n v="3958"/>
    <s v="Nubia Tours"/>
    <s v="Egypt"/>
    <x v="46"/>
    <x v="1"/>
    <n v="0.19594059405940595"/>
  </r>
  <r>
    <x v="1"/>
    <x v="1"/>
    <n v="932"/>
    <x v="30"/>
    <n v="25409"/>
    <s v="Viaje Egipto"/>
    <d v="2026-03-15T00:00:00"/>
    <d v="2026-03-29T00:00:00"/>
    <s v="PKT"/>
    <x v="0"/>
    <s v="MXN"/>
    <n v="358904.88"/>
    <n v="17227.434240000002"/>
    <n v="20098.673279999999"/>
    <n v="69345.8"/>
    <n v="3328.5984000000003"/>
    <n v="3883.3648000000003"/>
    <s v="Nubia Tours"/>
    <s v="Egypt"/>
    <x v="46"/>
    <x v="1"/>
    <n v="0.19321498219806876"/>
  </r>
  <r>
    <x v="1"/>
    <x v="1"/>
    <n v="933"/>
    <x v="34"/>
    <n v="30966"/>
    <s v="FUN &amp; ARTS MEXICO"/>
    <d v="2025-12-26T00:00:00"/>
    <d v="2025-12-29T00:00:00"/>
    <s v="PKT"/>
    <x v="0"/>
    <s v="USD"/>
    <n v="2553.6"/>
    <n v="2196.096"/>
    <n v="2553.6"/>
    <n v="335.14"/>
    <n v="288.22039999999998"/>
    <n v="335.14"/>
    <s v="ARTS AND FUN"/>
    <s v="Mexico"/>
    <x v="1"/>
    <x v="0"/>
    <n v="0.13124216791979951"/>
  </r>
  <r>
    <x v="1"/>
    <x v="1"/>
    <n v="933"/>
    <x v="34"/>
    <n v="0"/>
    <s v="FEE STRIPE"/>
    <d v="2025-12-26T00:00:00"/>
    <d v="2025-12-29T00:00:00"/>
    <s v="HPS"/>
    <x v="1"/>
    <s v="USD"/>
    <n v="106.4"/>
    <n v="91.504000000000005"/>
    <n v="106.4"/>
    <n v="106.4"/>
    <n v="91.504000000000005"/>
    <n v="106.4"/>
    <s v="FEES"/>
    <n v="0"/>
    <x v="1"/>
    <x v="0"/>
    <n v="1"/>
  </r>
  <r>
    <x v="1"/>
    <x v="1"/>
    <n v="934"/>
    <x v="30"/>
    <n v="23789"/>
    <s v="Viaje de familiarizacion Triumph Travel"/>
    <d v="2026-02-05T00:00:00"/>
    <d v="2026-02-21T00:00:00"/>
    <s v="PKT"/>
    <x v="0"/>
    <s v="USD"/>
    <n v="1200"/>
    <n v="1032"/>
    <n v="1200"/>
    <n v="0"/>
    <n v="0"/>
    <n v="0"/>
    <s v="TRIUMPH TRAVEL"/>
    <s v="South Africa"/>
    <x v="41"/>
    <x v="1"/>
    <n v="0"/>
  </r>
  <r>
    <x v="1"/>
    <x v="1"/>
    <n v="934"/>
    <x v="30"/>
    <n v="23789"/>
    <s v="Extension Victoria Falls"/>
    <d v="2026-02-05T00:00:00"/>
    <d v="2026-02-21T00:00:00"/>
    <s v="PKT"/>
    <x v="0"/>
    <s v="USD"/>
    <n v="835"/>
    <n v="718.1"/>
    <n v="835"/>
    <n v="0"/>
    <n v="0"/>
    <n v="0"/>
    <s v="TRIUMPH TRAVEL"/>
    <s v="South Africa"/>
    <x v="41"/>
    <x v="1"/>
    <n v="0"/>
  </r>
  <r>
    <x v="1"/>
    <x v="1"/>
    <n v="934"/>
    <x v="30"/>
    <n v="25240"/>
    <s v="Pago imp boleto con puntos segmento JNB-ATL-MEX"/>
    <d v="2026-02-20T00:00:00"/>
    <d v="2026-02-21T00:00:00"/>
    <s v="ABC"/>
    <x v="2"/>
    <s v="USD"/>
    <n v="112.14"/>
    <n v="96.440399999999997"/>
    <n v="112.14"/>
    <n v="0"/>
    <n v="0"/>
    <n v="0"/>
    <s v="DELTA AIR LINES"/>
    <s v="United States"/>
    <x v="44"/>
    <x v="1"/>
    <n v="0"/>
  </r>
  <r>
    <x v="1"/>
    <x v="1"/>
    <n v="934"/>
    <x v="30"/>
    <n v="23921"/>
    <s v="Imp Vuelo Mexico CDG JNB compra con puntos"/>
    <d v="2026-02-05T00:00:00"/>
    <d v="2026-02-08T00:00:00"/>
    <s v="ABC"/>
    <x v="2"/>
    <s v="USD"/>
    <n v="359.74"/>
    <n v="309.37639999999999"/>
    <n v="359.74"/>
    <n v="0"/>
    <n v="0"/>
    <n v="0"/>
    <s v="Air France"/>
    <s v="France"/>
    <x v="41"/>
    <x v="1"/>
    <n v="0"/>
  </r>
  <r>
    <x v="1"/>
    <x v="1"/>
    <n v="934"/>
    <x v="30"/>
    <n v="25240"/>
    <s v="Asientos Seg vuelo JNB ATL MEX"/>
    <d v="2026-02-05T00:00:00"/>
    <d v="2026-02-21T00:00:00"/>
    <s v="ABC"/>
    <x v="2"/>
    <s v="USD"/>
    <n v="99.99"/>
    <n v="85.991399999999999"/>
    <n v="99.99"/>
    <n v="0"/>
    <n v="0"/>
    <n v="0"/>
    <s v="DELTA AIR LINES"/>
    <s v="United States"/>
    <x v="41"/>
    <x v="1"/>
    <n v="0"/>
  </r>
  <r>
    <x v="1"/>
    <x v="1"/>
    <n v="934"/>
    <x v="30"/>
    <n v="28934"/>
    <s v="PAGAN DEL VALLE MARIELLA"/>
    <d v="2026-02-09T00:00:00"/>
    <d v="2026-02-20T00:00:00"/>
    <s v="VLO"/>
    <x v="2"/>
    <s v="USD"/>
    <n v="753.2"/>
    <n v="647.75200000000007"/>
    <n v="753.2"/>
    <n v="0"/>
    <n v="0"/>
    <n v="0"/>
    <s v="F1S USA"/>
    <s v="United States"/>
    <x v="43"/>
    <x v="1"/>
    <n v="0"/>
  </r>
  <r>
    <x v="1"/>
    <x v="1"/>
    <n v="934"/>
    <x v="30"/>
    <n v="28934"/>
    <s v="PAGAN DEL VALLE MARIELLA"/>
    <d v="2026-02-09T00:00:00"/>
    <d v="2026-02-20T00:00:00"/>
    <s v="VLO"/>
    <x v="2"/>
    <s v="USD"/>
    <n v="205.5"/>
    <n v="176.73"/>
    <n v="205.5"/>
    <n v="0"/>
    <n v="0"/>
    <n v="0"/>
    <s v="F1S USA"/>
    <s v="United States"/>
    <x v="43"/>
    <x v="1"/>
    <n v="0"/>
  </r>
  <r>
    <x v="1"/>
    <x v="1"/>
    <n v="934"/>
    <x v="30"/>
    <n v="23921"/>
    <s v="Pago asientos de Air France"/>
    <d v="2026-02-05T00:00:00"/>
    <d v="2026-02-06T00:00:00"/>
    <s v="ABC"/>
    <x v="2"/>
    <s v="USD"/>
    <n v="61.5"/>
    <n v="52.89"/>
    <n v="61.5"/>
    <n v="0"/>
    <n v="0"/>
    <n v="0"/>
    <s v="Air France"/>
    <s v="France"/>
    <x v="41"/>
    <x v="1"/>
    <n v="0"/>
  </r>
  <r>
    <x v="1"/>
    <x v="1"/>
    <n v="934"/>
    <x v="30"/>
    <n v="23921"/>
    <s v="asiento PAR JNB"/>
    <d v="2026-02-07T00:00:00"/>
    <d v="2026-02-07T00:00:00"/>
    <s v="ABC"/>
    <x v="2"/>
    <s v="USD"/>
    <n v="61.5"/>
    <n v="52.89"/>
    <n v="61.5"/>
    <n v="0"/>
    <n v="0"/>
    <n v="0"/>
    <s v="Air France"/>
    <s v="France"/>
    <x v="41"/>
    <x v="1"/>
    <n v="0"/>
  </r>
  <r>
    <x v="2"/>
    <x v="1"/>
    <n v="935"/>
    <x v="17"/>
    <n v="29154"/>
    <s v="RESERVA HOTEL SAN PROPE"/>
    <d v="2026-09-16T00:00:00"/>
    <d v="2026-09-20T00:00:00"/>
    <s v="HTL"/>
    <x v="4"/>
    <s v="EUR"/>
    <n v="5421"/>
    <n v="5421"/>
    <n v="6288.36"/>
    <n v="769"/>
    <n v="769"/>
    <n v="892.04"/>
    <s v="HOTEL LILY OF THE VALLEY"/>
    <s v="France"/>
    <x v="51"/>
    <x v="1"/>
    <n v="0.14185574617229293"/>
  </r>
  <r>
    <x v="1"/>
    <x v="1"/>
    <n v="936"/>
    <x v="33"/>
    <n v="33870"/>
    <s v="Reserva hotel St-Tropez"/>
    <d v="2026-09-16T00:00:00"/>
    <d v="2026-09-20T00:00:00"/>
    <s v="HTL"/>
    <x v="4"/>
    <s v="EUR"/>
    <n v="5421"/>
    <n v="5421"/>
    <n v="6288.36"/>
    <n v="769"/>
    <n v="769"/>
    <n v="892.04"/>
    <s v="Hotel Le Yaca Saint Tropez"/>
    <s v="France"/>
    <x v="51"/>
    <x v="1"/>
    <n v="0.14185574617229293"/>
  </r>
  <r>
    <x v="1"/>
    <x v="1"/>
    <n v="937"/>
    <x v="20"/>
    <n v="28934"/>
    <s v="CERRILLO ANA CRISTINA"/>
    <d v="2026-02-24T00:00:00"/>
    <d v="2026-03-11T00:00:00"/>
    <s v="VLO"/>
    <x v="2"/>
    <s v="USD"/>
    <n v="2176.46"/>
    <n v="1871.7556"/>
    <n v="2176.46"/>
    <n v="138.96"/>
    <n v="119.5056"/>
    <n v="138.96"/>
    <s v="F1S USA"/>
    <s v="United States"/>
    <x v="39"/>
    <x v="1"/>
    <n v="6.38467970925264E-2"/>
  </r>
  <r>
    <x v="1"/>
    <x v="1"/>
    <n v="937"/>
    <x v="20"/>
    <n v="28934"/>
    <s v="LOWENTHAL MADELEINE"/>
    <d v="2026-02-24T00:00:00"/>
    <d v="2026-03-11T00:00:00"/>
    <s v="VLO"/>
    <x v="2"/>
    <s v="USD"/>
    <n v="2176.46"/>
    <n v="1871.7556"/>
    <n v="2176.46"/>
    <n v="138.96"/>
    <n v="119.5056"/>
    <n v="138.96"/>
    <s v="F1S USA"/>
    <s v="United States"/>
    <x v="39"/>
    <x v="1"/>
    <n v="6.38467970925264E-2"/>
  </r>
  <r>
    <x v="1"/>
    <x v="1"/>
    <n v="937"/>
    <x v="20"/>
    <n v="28934"/>
    <s v="CERRILLO JOSE LEON"/>
    <d v="2026-02-24T00:00:00"/>
    <d v="2026-03-11T00:00:00"/>
    <s v="VLO"/>
    <x v="2"/>
    <s v="USD"/>
    <n v="2176.46"/>
    <n v="1871.7556"/>
    <n v="2176.46"/>
    <n v="138.96"/>
    <n v="119.5056"/>
    <n v="138.96"/>
    <s v="F1S USA"/>
    <s v="United States"/>
    <x v="39"/>
    <x v="1"/>
    <n v="6.38467970925264E-2"/>
  </r>
  <r>
    <x v="1"/>
    <x v="1"/>
    <n v="937"/>
    <x v="20"/>
    <n v="27301"/>
    <s v="VUELO MEX CDG MEX CON AF"/>
    <d v="2026-02-19T00:00:00"/>
    <d v="2026-03-11T00:00:00"/>
    <s v="VLO"/>
    <x v="2"/>
    <s v="USD"/>
    <n v="2814.61"/>
    <n v="2420.5646000000002"/>
    <n v="2814.61"/>
    <n v="0"/>
    <n v="0"/>
    <n v="0"/>
    <s v="TURISMO EX MAR, S.A. DE C.V."/>
    <s v="Mexico"/>
    <x v="44"/>
    <x v="1"/>
    <n v="0"/>
  </r>
  <r>
    <x v="1"/>
    <x v="1"/>
    <n v="937"/>
    <x v="20"/>
    <n v="27301"/>
    <s v="VUELO MEX CDG MEX CON AF"/>
    <d v="2026-02-19T00:00:00"/>
    <d v="2026-03-11T00:00:00"/>
    <s v="VLO"/>
    <x v="2"/>
    <s v="USD"/>
    <n v="2814.61"/>
    <n v="2420.5646000000002"/>
    <n v="2814.61"/>
    <n v="0"/>
    <n v="0"/>
    <n v="0"/>
    <s v="TURISMO EX MAR, S.A. DE C.V."/>
    <s v="Mexico"/>
    <x v="44"/>
    <x v="1"/>
    <n v="0"/>
  </r>
  <r>
    <x v="1"/>
    <x v="1"/>
    <n v="937"/>
    <x v="20"/>
    <n v="27301"/>
    <s v="VUELO MEX CDG MEX CON AF"/>
    <d v="2026-02-19T00:00:00"/>
    <d v="2026-03-11T00:00:00"/>
    <s v="VLO"/>
    <x v="2"/>
    <s v="USD"/>
    <n v="2814.61"/>
    <n v="2420.5646000000002"/>
    <n v="2814.61"/>
    <n v="0"/>
    <n v="0"/>
    <n v="0"/>
    <s v="TURISMO EX MAR, S.A. DE C.V."/>
    <s v="Mexico"/>
    <x v="44"/>
    <x v="1"/>
    <n v="0"/>
  </r>
  <r>
    <x v="1"/>
    <x v="1"/>
    <n v="937"/>
    <x v="20"/>
    <n v="0"/>
    <s v="EMISION DE DOS BOLETOS"/>
    <d v="2026-02-19T00:00:00"/>
    <d v="2026-03-11T00:00:00"/>
    <s v="HPS"/>
    <x v="1"/>
    <s v="USD"/>
    <n v="80"/>
    <n v="68.8"/>
    <n v="80"/>
    <n v="80"/>
    <n v="68.8"/>
    <n v="80"/>
    <s v="FEES"/>
    <n v="0"/>
    <x v="44"/>
    <x v="1"/>
    <n v="1"/>
  </r>
  <r>
    <x v="1"/>
    <x v="1"/>
    <n v="937"/>
    <x v="20"/>
    <n v="0"/>
    <s v="EMISION DE BOLETO DE AVION"/>
    <d v="2026-02-19T00:00:00"/>
    <d v="2026-03-11T00:00:00"/>
    <s v="HPS"/>
    <x v="1"/>
    <s v="USD"/>
    <n v="40"/>
    <n v="34.4"/>
    <n v="40"/>
    <n v="40"/>
    <n v="34.4"/>
    <n v="40"/>
    <s v="FEES"/>
    <n v="0"/>
    <x v="44"/>
    <x v="1"/>
    <n v="1"/>
  </r>
  <r>
    <x v="1"/>
    <x v="1"/>
    <n v="938"/>
    <x v="22"/>
    <n v="33978"/>
    <s v="LAX Y BOSTON"/>
    <d v="2026-01-19T00:00:00"/>
    <d v="2026-01-27T00:00:00"/>
    <s v="PKT"/>
    <x v="0"/>
    <s v="USD"/>
    <n v="35310.019999999997"/>
    <n v="30366.617199999997"/>
    <n v="35310.019999999997"/>
    <n v="2147.4699999999998"/>
    <n v="1846.8241999999998"/>
    <n v="2147.4699999999998"/>
    <s v="Made USA Travel LLC"/>
    <s v="United States"/>
    <x v="48"/>
    <x v="1"/>
    <n v="6.0817580958606086E-2"/>
  </r>
  <r>
    <x v="1"/>
    <x v="1"/>
    <n v="938"/>
    <x v="22"/>
    <n v="28934"/>
    <s v="SASMITO ADITYA MR"/>
    <d v="2026-01-27T00:00:00"/>
    <d v="2026-01-27T00:00:00"/>
    <s v="VLO"/>
    <x v="2"/>
    <s v="USD"/>
    <n v="1898.49"/>
    <n v="1632.7013999999999"/>
    <n v="1898.49"/>
    <n v="350.36"/>
    <n v="301.30959999999999"/>
    <n v="350.36"/>
    <s v="F1S USA"/>
    <s v="United States"/>
    <x v="42"/>
    <x v="1"/>
    <n v="0.18454666603458539"/>
  </r>
  <r>
    <x v="1"/>
    <x v="1"/>
    <n v="938"/>
    <x v="22"/>
    <n v="28934"/>
    <s v="HANIMAR YUNIKE ENGELIN MRS"/>
    <d v="2026-01-27T00:00:00"/>
    <d v="2026-01-27T00:00:00"/>
    <s v="VLO"/>
    <x v="2"/>
    <s v="USD"/>
    <n v="1898.49"/>
    <n v="1632.7013999999999"/>
    <n v="1898.49"/>
    <n v="350.36"/>
    <n v="301.30959999999999"/>
    <n v="350.36"/>
    <s v="F1S USA"/>
    <s v="United States"/>
    <x v="42"/>
    <x v="1"/>
    <n v="0.18454666603458539"/>
  </r>
  <r>
    <x v="1"/>
    <x v="1"/>
    <n v="938"/>
    <x v="22"/>
    <n v="28934"/>
    <s v="SASMITO JANESSA ANNAMARIE MSS"/>
    <d v="2026-01-27T00:00:00"/>
    <d v="2026-01-27T00:00:00"/>
    <s v="VLO"/>
    <x v="2"/>
    <s v="USD"/>
    <n v="1898.49"/>
    <n v="1632.7013999999999"/>
    <n v="1898.49"/>
    <n v="350.36"/>
    <n v="301.30959999999999"/>
    <n v="350.36"/>
    <s v="F1S USA"/>
    <s v="United States"/>
    <x v="42"/>
    <x v="1"/>
    <n v="0.18454666603458539"/>
  </r>
  <r>
    <x v="1"/>
    <x v="1"/>
    <n v="938"/>
    <x v="22"/>
    <n v="28934"/>
    <s v="SASMITO JAZIEL ARELI MR"/>
    <d v="2026-01-27T00:00:00"/>
    <d v="2026-01-27T00:00:00"/>
    <s v="VLO"/>
    <x v="2"/>
    <s v="USD"/>
    <n v="1898.49"/>
    <n v="1632.7013999999999"/>
    <n v="1898.49"/>
    <n v="350.36"/>
    <n v="301.30959999999999"/>
    <n v="350.36"/>
    <s v="F1S USA"/>
    <s v="United States"/>
    <x v="42"/>
    <x v="1"/>
    <n v="0.18454666603458539"/>
  </r>
  <r>
    <x v="1"/>
    <x v="1"/>
    <n v="938"/>
    <x v="22"/>
    <n v="28934"/>
    <s v="PITOY MARIA MAGDALENA MRS"/>
    <d v="2026-01-27T00:00:00"/>
    <d v="2026-01-27T00:00:00"/>
    <s v="VLO"/>
    <x v="2"/>
    <s v="USD"/>
    <n v="1898.49"/>
    <n v="1632.7013999999999"/>
    <n v="1898.49"/>
    <n v="350.36"/>
    <n v="301.30959999999999"/>
    <n v="350.36"/>
    <s v="F1S USA"/>
    <s v="United States"/>
    <x v="42"/>
    <x v="1"/>
    <n v="0.18454666603458539"/>
  </r>
  <r>
    <x v="1"/>
    <x v="1"/>
    <n v="938"/>
    <x v="22"/>
    <n v="34294"/>
    <s v="TRANSFERS Y GUIAS"/>
    <d v="2026-01-19T00:00:00"/>
    <d v="2026-01-29T00:00:00"/>
    <s v="PKT"/>
    <x v="0"/>
    <s v="USD"/>
    <n v="1680"/>
    <n v="1444.8"/>
    <n v="1680"/>
    <n v="0"/>
    <n v="0"/>
    <n v="0"/>
    <s v="Curious Korea"/>
    <s v="South Korea"/>
    <x v="48"/>
    <x v="1"/>
    <n v="0"/>
  </r>
  <r>
    <x v="1"/>
    <x v="1"/>
    <n v="938"/>
    <x v="22"/>
    <n v="0"/>
    <s v="FEE STRIPE"/>
    <d v="2026-01-19T00:00:00"/>
    <d v="2026-01-29T00:00:00"/>
    <s v="HPS"/>
    <x v="1"/>
    <s v="USD"/>
    <n v="1886.18"/>
    <n v="1622.1148000000001"/>
    <n v="1886.18"/>
    <n v="1886.18"/>
    <n v="1622.1148000000001"/>
    <n v="1886.18"/>
    <s v="FEES"/>
    <n v="0"/>
    <x v="48"/>
    <x v="1"/>
    <n v="1"/>
  </r>
  <r>
    <x v="1"/>
    <x v="1"/>
    <n v="938"/>
    <x v="22"/>
    <n v="34330"/>
    <s v="THE MAYBOURNE BEVERLY HILLS"/>
    <d v="2026-01-19T00:00:00"/>
    <d v="2026-01-29T00:00:00"/>
    <s v="HTL"/>
    <x v="4"/>
    <s v="USD"/>
    <n v="29184"/>
    <n v="25098.239999999998"/>
    <n v="29184"/>
    <n v="2171.4"/>
    <n v="1867.404"/>
    <n v="2171.4"/>
    <s v="The Maybourne Beverly Hills"/>
    <s v="United States"/>
    <x v="48"/>
    <x v="1"/>
    <n v="7.4403782894736842E-2"/>
  </r>
  <r>
    <x v="1"/>
    <x v="1"/>
    <n v="938"/>
    <x v="22"/>
    <n v="30165"/>
    <s v="FOUR SEASONS BOSTON"/>
    <d v="2026-01-19T00:00:00"/>
    <d v="2026-01-29T00:00:00"/>
    <s v="HTL"/>
    <x v="4"/>
    <s v="USD"/>
    <n v="21430"/>
    <n v="18429.8"/>
    <n v="21430"/>
    <n v="2143"/>
    <n v="1842.98"/>
    <n v="2143"/>
    <s v="FOUR SEASONS HOTEL BOSTON"/>
    <s v="United States"/>
    <x v="48"/>
    <x v="1"/>
    <n v="0.1"/>
  </r>
  <r>
    <x v="1"/>
    <x v="1"/>
    <n v="938"/>
    <x v="22"/>
    <n v="28934"/>
    <s v="SANCHEZ NAVARRO LEBRIJA EDUARDO MR"/>
    <d v="2026-02-13T00:00:00"/>
    <d v="2026-02-13T00:00:00"/>
    <s v="VLO"/>
    <x v="2"/>
    <s v="USD"/>
    <n v="297.5"/>
    <n v="255.85"/>
    <n v="297.5"/>
    <n v="0"/>
    <n v="0"/>
    <n v="0"/>
    <s v="F1S USA"/>
    <s v="United States"/>
    <x v="43"/>
    <x v="1"/>
    <n v="0"/>
  </r>
  <r>
    <x v="1"/>
    <x v="1"/>
    <n v="938"/>
    <x v="22"/>
    <n v="28934"/>
    <s v="SANCHEZ NAVARRO SENDEROS FERNANDO MR"/>
    <d v="2026-02-13T00:00:00"/>
    <d v="2026-02-13T00:00:00"/>
    <s v="VLO"/>
    <x v="2"/>
    <s v="USD"/>
    <n v="297.5"/>
    <n v="255.85"/>
    <n v="297.5"/>
    <n v="0"/>
    <n v="0"/>
    <n v="0"/>
    <s v="F1S USA"/>
    <s v="United States"/>
    <x v="43"/>
    <x v="1"/>
    <n v="0"/>
  </r>
  <r>
    <x v="1"/>
    <x v="1"/>
    <n v="938"/>
    <x v="22"/>
    <n v="28934"/>
    <s v="SASMITO ADITYA MR"/>
    <d v="2026-02-20T00:00:00"/>
    <d v="2026-02-21T00:00:00"/>
    <s v="VLO"/>
    <x v="2"/>
    <s v="USD"/>
    <n v="2536.1"/>
    <n v="2181.0459999999998"/>
    <n v="2536.1"/>
    <n v="0"/>
    <n v="0"/>
    <n v="0"/>
    <s v="F1S USA"/>
    <s v="United States"/>
    <x v="44"/>
    <x v="1"/>
    <n v="0"/>
  </r>
  <r>
    <x v="1"/>
    <x v="1"/>
    <n v="939"/>
    <x v="30"/>
    <n v="25409"/>
    <s v="Viaje egipto"/>
    <d v="2026-03-18T00:00:00"/>
    <d v="2026-03-29T00:00:00"/>
    <s v="PKT"/>
    <x v="0"/>
    <s v="MXN"/>
    <n v="348413"/>
    <n v="16723.824000000001"/>
    <n v="19511.128000000001"/>
    <n v="68965.72"/>
    <n v="3310.3545600000002"/>
    <n v="3862.08032"/>
    <s v="Nubia Tours"/>
    <s v="Egypt"/>
    <x v="46"/>
    <x v="1"/>
    <n v="0.19794244187214599"/>
  </r>
  <r>
    <x v="1"/>
    <x v="1"/>
    <n v="940"/>
    <x v="30"/>
    <n v="25409"/>
    <s v="viaje Egipto"/>
    <d v="2026-03-18T00:00:00"/>
    <d v="2026-03-29T00:00:00"/>
    <s v="PKT"/>
    <x v="0"/>
    <s v="USD"/>
    <n v="17946"/>
    <n v="15433.56"/>
    <n v="17946"/>
    <n v="3524"/>
    <n v="3030.64"/>
    <n v="3524"/>
    <s v="Nubia Tours"/>
    <s v="Egypt"/>
    <x v="46"/>
    <x v="1"/>
    <n v="0.19636687841301684"/>
  </r>
  <r>
    <x v="1"/>
    <x v="1"/>
    <n v="940"/>
    <x v="30"/>
    <n v="34443"/>
    <s v="Viaje Etiopia"/>
    <d v="2026-03-15T00:00:00"/>
    <d v="2026-03-18T00:00:00"/>
    <s v="PKT"/>
    <x v="0"/>
    <s v="USD"/>
    <n v="5704"/>
    <n v="4905.4399999999996"/>
    <n v="5704"/>
    <n v="67763.520000000004"/>
    <n v="58276.627200000003"/>
    <n v="67763.520000000004"/>
    <s v="Red Jackal Tour Opera"/>
    <s v="Ethiopia"/>
    <x v="46"/>
    <x v="1"/>
    <n v="11.88"/>
  </r>
  <r>
    <x v="1"/>
    <x v="1"/>
    <n v="941"/>
    <x v="23"/>
    <n v="25362"/>
    <s v="AMAN TOKYO 28-31 DEC"/>
    <d v="2025-12-28T00:00:00"/>
    <d v="2025-12-31T00:00:00"/>
    <s v="HTL"/>
    <x v="4"/>
    <s v="USD"/>
    <n v="14763"/>
    <n v="12696.18"/>
    <n v="14763"/>
    <n v="1399.68"/>
    <n v="1203.7248"/>
    <n v="1399.68"/>
    <s v="AMAN TOKYO"/>
    <s v="Japan"/>
    <x v="31"/>
    <x v="0"/>
    <n v="9.4809997967892704E-2"/>
  </r>
  <r>
    <x v="1"/>
    <x v="1"/>
    <n v="941"/>
    <x v="23"/>
    <n v="25017"/>
    <s v="AMAN KYOTO"/>
    <d v="2025-12-31T00:00:00"/>
    <d v="2026-01-02T00:00:00"/>
    <s v="HTL"/>
    <x v="4"/>
    <s v="USD"/>
    <n v="5437"/>
    <n v="4675.82"/>
    <n v="5437"/>
    <n v="513.24"/>
    <n v="441.38639999999998"/>
    <n v="513.24"/>
    <s v="AMAN KYOTO"/>
    <s v="Japan"/>
    <x v="31"/>
    <x v="0"/>
    <n v="9.4397645760529711E-2"/>
  </r>
  <r>
    <x v="1"/>
    <x v="1"/>
    <n v="942"/>
    <x v="39"/>
    <n v="27613"/>
    <s v="Hospedaje Sommerro Oslo"/>
    <d v="2025-12-20T00:00:00"/>
    <d v="2025-12-23T00:00:00"/>
    <s v="HTL"/>
    <x v="4"/>
    <s v="USD"/>
    <n v="1155.8900000000001"/>
    <n v="994.06540000000007"/>
    <n v="1155.8900000000001"/>
    <n v="91.73"/>
    <n v="78.887799999999999"/>
    <n v="91.73"/>
    <s v="SOMMERRO"/>
    <s v="Norway"/>
    <x v="0"/>
    <x v="0"/>
    <n v="7.935876251200373E-2"/>
  </r>
  <r>
    <x v="1"/>
    <x v="1"/>
    <n v="943"/>
    <x v="39"/>
    <n v="27613"/>
    <s v="Hospedaje Hotel Sommerro"/>
    <d v="2025-12-20T00:00:00"/>
    <d v="2025-12-23T00:00:00"/>
    <s v="HTL"/>
    <x v="4"/>
    <s v="USD"/>
    <n v="1080"/>
    <n v="928.8"/>
    <n v="1080"/>
    <n v="88.75"/>
    <n v="76.325000000000003"/>
    <n v="88.75"/>
    <s v="SOMMERRO"/>
    <s v="Norway"/>
    <x v="0"/>
    <x v="0"/>
    <n v="8.217592592592593E-2"/>
  </r>
  <r>
    <x v="1"/>
    <x v="1"/>
    <n v="944"/>
    <x v="39"/>
    <n v="27966"/>
    <s v="Hospedaje RW Mandarina"/>
    <d v="2025-11-13T00:00:00"/>
    <d v="2025-11-15T00:00:00"/>
    <s v="HTL"/>
    <x v="4"/>
    <s v="MXN"/>
    <n v="84200"/>
    <n v="4041.6"/>
    <n v="4715.2"/>
    <n v="5520"/>
    <n v="264.95999999999998"/>
    <n v="309.12"/>
    <s v="ROSEWOOD MANDARINA"/>
    <s v="Mexico"/>
    <x v="17"/>
    <x v="0"/>
    <n v="6.5558194774346795E-2"/>
  </r>
  <r>
    <x v="1"/>
    <x v="1"/>
    <n v="945"/>
    <x v="39"/>
    <n v="33964"/>
    <s v="Hospedaje Brown's Hotel"/>
    <d v="2025-12-18T00:00:00"/>
    <d v="2025-12-21T00:00:00"/>
    <s v="HTL"/>
    <x v="4"/>
    <s v="GBP"/>
    <n v="2308"/>
    <n v="2654.2"/>
    <n v="3092.7200000000003"/>
    <n v="268.89999999999998"/>
    <n v="309.23499999999996"/>
    <n v="360.32599999999996"/>
    <s v="Hospedaje Brown's Hotel"/>
    <s v="United Kingdom"/>
    <x v="0"/>
    <x v="0"/>
    <n v="0.11650779896013863"/>
  </r>
  <r>
    <x v="1"/>
    <x v="1"/>
    <n v="946"/>
    <x v="39"/>
    <n v="33964"/>
    <s v="Hospedaje Brown's Hotel"/>
    <d v="2025-12-18T00:00:00"/>
    <d v="2025-12-21T00:00:00"/>
    <s v="HTL"/>
    <x v="4"/>
    <s v="GBP"/>
    <n v="2464"/>
    <n v="2833.6"/>
    <n v="3301.76"/>
    <n v="230.8"/>
    <n v="265.42"/>
    <n v="309.27200000000005"/>
    <s v="Hospedaje Brown's Hotel"/>
    <s v="United Kingdom"/>
    <x v="0"/>
    <x v="0"/>
    <n v="9.3668831168831179E-2"/>
  </r>
  <r>
    <x v="1"/>
    <x v="1"/>
    <n v="947"/>
    <x v="27"/>
    <n v="33969"/>
    <s v="Hotel Indigo Downtown"/>
    <d v="2025-12-27T00:00:00"/>
    <d v="2025-12-28T00:00:00"/>
    <s v="HTL"/>
    <x v="4"/>
    <s v="USD"/>
    <n v="142.08000000000001"/>
    <n v="122.18880000000001"/>
    <n v="142.08000000000001"/>
    <n v="9.51"/>
    <n v="8.1785999999999994"/>
    <n v="9.51"/>
    <s v="Hotel Indigo Downtown"/>
    <s v="United Arab Emirates"/>
    <x v="1"/>
    <x v="0"/>
    <n v="6.6934121621621614E-2"/>
  </r>
  <r>
    <x v="1"/>
    <x v="1"/>
    <n v="948"/>
    <x v="39"/>
    <n v="26070"/>
    <s v="Hospedaje FS Seoul"/>
    <d v="2025-10-16T00:00:00"/>
    <d v="2025-10-20T00:00:00"/>
    <s v="HTL"/>
    <x v="4"/>
    <s v="USD"/>
    <n v="3052"/>
    <n v="2624.72"/>
    <n v="3052"/>
    <n v="277.32"/>
    <n v="238.49519999999998"/>
    <n v="277.32"/>
    <s v="FOUR SEASONS HOTEL SEOUL"/>
    <s v="South Korea"/>
    <x v="25"/>
    <x v="0"/>
    <n v="9.0865006553079941E-2"/>
  </r>
  <r>
    <x v="1"/>
    <x v="1"/>
    <n v="949"/>
    <x v="31"/>
    <n v="25427"/>
    <s v="Hospedaje en Templeton Garden"/>
    <d v="2025-12-06T00:00:00"/>
    <d v="2025-12-10T00:00:00"/>
    <s v="HTL"/>
    <x v="4"/>
    <s v="USD"/>
    <n v="1685.86"/>
    <n v="1449.8395999999998"/>
    <n v="1685.86"/>
    <n v="296.58"/>
    <n v="255.05879999999999"/>
    <n v="296.58"/>
    <s v="Expedia TAAP"/>
    <s v="United States"/>
    <x v="10"/>
    <x v="0"/>
    <n v="0.17592208131161544"/>
  </r>
  <r>
    <x v="1"/>
    <x v="1"/>
    <n v="950"/>
    <x v="16"/>
    <n v="28934"/>
    <s v="VALANCI BUZALI SIMON"/>
    <d v="2026-01-04T00:00:00"/>
    <d v="2026-01-04T00:00:00"/>
    <s v="VLO"/>
    <x v="2"/>
    <s v="USD"/>
    <n v="266.33"/>
    <n v="229.04379999999998"/>
    <n v="266.33"/>
    <n v="0"/>
    <n v="0"/>
    <n v="0"/>
    <s v="F1S USA"/>
    <s v="United States"/>
    <x v="35"/>
    <x v="1"/>
    <n v="0"/>
  </r>
  <r>
    <x v="1"/>
    <x v="1"/>
    <n v="950"/>
    <x v="16"/>
    <n v="28934"/>
    <s v="PENAGOS MALDA ROCIO"/>
    <d v="2026-01-04T00:00:00"/>
    <d v="2026-01-04T00:00:00"/>
    <s v="VLO"/>
    <x v="2"/>
    <s v="USD"/>
    <n v="266.33"/>
    <n v="229.04379999999998"/>
    <n v="266.33"/>
    <n v="0"/>
    <n v="0"/>
    <n v="0"/>
    <s v="F1S USA"/>
    <s v="United States"/>
    <x v="35"/>
    <x v="1"/>
    <n v="0"/>
  </r>
  <r>
    <x v="1"/>
    <x v="1"/>
    <n v="950"/>
    <x v="16"/>
    <n v="28934"/>
    <s v="PENAGOS MALDA ROCIO"/>
    <d v="2026-01-04T00:00:00"/>
    <d v="2026-01-04T00:00:00"/>
    <s v="VLO"/>
    <x v="2"/>
    <s v="USD"/>
    <n v="50"/>
    <n v="43"/>
    <n v="50"/>
    <n v="0"/>
    <n v="0"/>
    <n v="0"/>
    <s v="F1S USA"/>
    <s v="United States"/>
    <x v="35"/>
    <x v="1"/>
    <n v="0"/>
  </r>
  <r>
    <x v="1"/>
    <x v="1"/>
    <n v="950"/>
    <x v="16"/>
    <n v="0"/>
    <s v="Fee de emisión QNTBAH"/>
    <d v="2026-01-04T00:00:00"/>
    <d v="2026-01-04T00:00:00"/>
    <s v="HPS"/>
    <x v="1"/>
    <s v="USD"/>
    <n v="70"/>
    <n v="60.199999999999996"/>
    <n v="70"/>
    <n v="70"/>
    <n v="60.199999999999996"/>
    <n v="70"/>
    <s v="FEES"/>
    <n v="0"/>
    <x v="35"/>
    <x v="1"/>
    <n v="1"/>
  </r>
  <r>
    <x v="1"/>
    <x v="1"/>
    <n v="951"/>
    <x v="30"/>
    <n v="34443"/>
    <s v="Circuito Etiopia"/>
    <d v="2026-03-13T00:00:00"/>
    <d v="2026-03-19T00:00:00"/>
    <s v="PKT"/>
    <x v="0"/>
    <s v="MXN"/>
    <n v="189207.2"/>
    <n v="9081.9456000000009"/>
    <n v="10595.603200000001"/>
    <n v="17994.400000000001"/>
    <n v="863.73120000000006"/>
    <n v="1007.6864"/>
    <s v="Red Jackal Tour Opera"/>
    <s v="Ethiopia"/>
    <x v="50"/>
    <x v="1"/>
    <n v="9.5104203222710335E-2"/>
  </r>
  <r>
    <x v="1"/>
    <x v="1"/>
    <n v="951"/>
    <x v="30"/>
    <n v="25857"/>
    <s v="fee por emision visa de Etiopia"/>
    <d v="2026-03-13T00:00:00"/>
    <d v="2026-03-19T00:00:00"/>
    <s v="VIS"/>
    <x v="7"/>
    <s v="MXN"/>
    <n v="1863.75"/>
    <n v="89.460000000000008"/>
    <n v="104.37"/>
    <n v="0"/>
    <n v="0"/>
    <n v="0"/>
    <s v="GANNET"/>
    <s v="United States"/>
    <x v="50"/>
    <x v="1"/>
    <n v="0"/>
  </r>
  <r>
    <x v="1"/>
    <x v="1"/>
    <n v="951"/>
    <x v="30"/>
    <n v="25857"/>
    <s v="Emision de visa de Etiopia"/>
    <d v="2026-03-13T00:00:00"/>
    <d v="2026-03-19T00:00:00"/>
    <s v="VIS"/>
    <x v="7"/>
    <s v="MXN"/>
    <n v="3301.5"/>
    <n v="158.47200000000001"/>
    <n v="184.88400000000001"/>
    <n v="0"/>
    <n v="0"/>
    <n v="0"/>
    <s v="GANNET"/>
    <s v="United States"/>
    <x v="50"/>
    <x v="1"/>
    <n v="0"/>
  </r>
  <r>
    <x v="1"/>
    <x v="1"/>
    <n v="952"/>
    <x v="27"/>
    <n v="0"/>
    <s v="Planning fee"/>
    <d v="2026-03-27T00:00:00"/>
    <d v="2026-04-11T00:00:00"/>
    <s v="HPS"/>
    <x v="1"/>
    <s v="USD"/>
    <n v="350"/>
    <n v="301"/>
    <n v="350"/>
    <n v="350"/>
    <n v="301"/>
    <n v="350"/>
    <s v="FEES"/>
    <n v="0"/>
    <x v="36"/>
    <x v="1"/>
    <n v="1"/>
  </r>
  <r>
    <x v="1"/>
    <x v="1"/>
    <n v="952"/>
    <x v="27"/>
    <n v="28058"/>
    <s v="El Callejon Hotel Boutique"/>
    <d v="2026-03-30T00:00:00"/>
    <d v="2026-04-02T00:00:00"/>
    <s v="HTL"/>
    <x v="4"/>
    <s v="USD"/>
    <n v="3564"/>
    <n v="3065.04"/>
    <n v="3564"/>
    <n v="178.2"/>
    <n v="153.25199999999998"/>
    <n v="178.2"/>
    <s v="EL CALLEJON HOTEL BOUTIQUE"/>
    <s v="Mexico"/>
    <x v="37"/>
    <x v="1"/>
    <n v="4.9999999999999996E-2"/>
  </r>
  <r>
    <x v="1"/>
    <x v="1"/>
    <n v="952"/>
    <x v="27"/>
    <n v="27633"/>
    <s v="Four Seasons Tamarindo"/>
    <d v="2026-04-03T00:00:00"/>
    <d v="2026-04-05T00:00:00"/>
    <s v="HTL"/>
    <x v="4"/>
    <s v="USD"/>
    <n v="3100"/>
    <n v="2666"/>
    <n v="3100"/>
    <n v="310"/>
    <n v="266.60000000000002"/>
    <n v="310"/>
    <s v="FOUR SEASONS RESORT TAMARINDO"/>
    <s v="Mexico"/>
    <x v="37"/>
    <x v="1"/>
    <n v="0.1"/>
  </r>
  <r>
    <x v="1"/>
    <x v="1"/>
    <n v="952"/>
    <x v="27"/>
    <n v="0"/>
    <s v="Fee de emisión de vuelos Oaxaca"/>
    <d v="2026-03-30T00:00:00"/>
    <d v="2026-04-02T00:00:00"/>
    <s v="HPS"/>
    <x v="1"/>
    <s v="USD"/>
    <n v="175"/>
    <n v="150.5"/>
    <n v="175"/>
    <n v="175"/>
    <n v="150.5"/>
    <n v="175"/>
    <s v="FEES"/>
    <n v="0"/>
    <x v="37"/>
    <x v="1"/>
    <n v="1"/>
  </r>
  <r>
    <x v="1"/>
    <x v="1"/>
    <n v="952"/>
    <x v="27"/>
    <n v="29707"/>
    <s v="Kimpton Virgilio Cuarto #1: 27-30 marzo"/>
    <d v="2026-03-27T00:00:00"/>
    <d v="2026-03-30T00:00:00"/>
    <s v="HTL"/>
    <x v="4"/>
    <s v="USD"/>
    <n v="1624"/>
    <n v="1396.6399999999999"/>
    <n v="1624"/>
    <n v="162.4"/>
    <n v="139.66400000000002"/>
    <n v="162.4"/>
    <s v="KIMPTON VIRGILIO"/>
    <s v="Mexico"/>
    <x v="36"/>
    <x v="1"/>
    <n v="0.1"/>
  </r>
  <r>
    <x v="1"/>
    <x v="1"/>
    <n v="952"/>
    <x v="27"/>
    <n v="29707"/>
    <s v="Kimpton Virgilio Cuarto #2: 27-30 marzo"/>
    <d v="2026-03-27T00:00:00"/>
    <d v="2026-03-30T00:00:00"/>
    <s v="HTL"/>
    <x v="4"/>
    <s v="USD"/>
    <n v="1624"/>
    <n v="1396.6399999999999"/>
    <n v="1624"/>
    <n v="162.4"/>
    <n v="139.66400000000002"/>
    <n v="162.4"/>
    <s v="KIMPTON VIRGILIO"/>
    <s v="Mexico"/>
    <x v="36"/>
    <x v="1"/>
    <n v="0.1"/>
  </r>
  <r>
    <x v="1"/>
    <x v="1"/>
    <n v="952"/>
    <x v="27"/>
    <n v="29707"/>
    <s v="Kimpton Virgilio Cuarto #1: 2-3 abril"/>
    <d v="2026-04-02T00:00:00"/>
    <d v="2026-04-03T00:00:00"/>
    <s v="HTL"/>
    <x v="4"/>
    <s v="USD"/>
    <n v="541.33000000000004"/>
    <n v="465.54380000000003"/>
    <n v="541.33000000000004"/>
    <n v="54.13"/>
    <n v="46.5518"/>
    <n v="54.13"/>
    <s v="KIMPTON VIRGILIO"/>
    <s v="Mexico"/>
    <x v="37"/>
    <x v="1"/>
    <n v="9.9994458093953784E-2"/>
  </r>
  <r>
    <x v="1"/>
    <x v="1"/>
    <n v="952"/>
    <x v="27"/>
    <n v="29707"/>
    <s v="Kimpton Virgilio Cuarto #2: 2-3 abril"/>
    <d v="2026-04-02T00:00:00"/>
    <d v="2026-04-03T00:00:00"/>
    <s v="HTL"/>
    <x v="4"/>
    <s v="USD"/>
    <n v="541.33000000000004"/>
    <n v="465.54380000000003"/>
    <n v="541.33000000000004"/>
    <n v="54.13"/>
    <n v="46.5518"/>
    <n v="54.13"/>
    <s v="KIMPTON VIRGILIO"/>
    <s v="Mexico"/>
    <x v="37"/>
    <x v="1"/>
    <n v="9.9994458093953784E-2"/>
  </r>
  <r>
    <x v="1"/>
    <x v="1"/>
    <n v="952"/>
    <x v="27"/>
    <n v="29707"/>
    <s v="Kimpton Virgilio Cuarto #1: 9-11 abril"/>
    <d v="2026-04-09T00:00:00"/>
    <d v="2026-04-11T00:00:00"/>
    <s v="HTL"/>
    <x v="4"/>
    <s v="USD"/>
    <n v="1082.67"/>
    <n v="931.09620000000007"/>
    <n v="1082.67"/>
    <n v="108.27"/>
    <n v="93.112200000000001"/>
    <n v="108.27"/>
    <s v="KIMPTON VIRGILIO"/>
    <s v="Mexico"/>
    <x v="38"/>
    <x v="1"/>
    <n v="0.1000027709274294"/>
  </r>
  <r>
    <x v="1"/>
    <x v="1"/>
    <n v="952"/>
    <x v="27"/>
    <n v="29707"/>
    <s v="Kimpton Virgilio Cuarto #2: 9-11 abril"/>
    <d v="2026-04-09T00:00:00"/>
    <d v="2026-04-11T00:00:00"/>
    <s v="HTL"/>
    <x v="4"/>
    <s v="USD"/>
    <n v="1082.67"/>
    <n v="931.09620000000007"/>
    <n v="1082.67"/>
    <n v="108.27"/>
    <n v="93.112200000000001"/>
    <n v="108.27"/>
    <s v="KIMPTON VIRGILIO"/>
    <s v="Mexico"/>
    <x v="38"/>
    <x v="1"/>
    <n v="0.1000027709274294"/>
  </r>
  <r>
    <x v="1"/>
    <x v="1"/>
    <n v="952"/>
    <x v="27"/>
    <n v="28934"/>
    <s v="FRIEDLANDER ALON"/>
    <d v="2026-04-09T00:00:00"/>
    <d v="2026-04-09T00:00:00"/>
    <s v="VLO"/>
    <x v="2"/>
    <s v="USD"/>
    <n v="128.43"/>
    <n v="110.44980000000001"/>
    <n v="128.43"/>
    <n v="0"/>
    <n v="0"/>
    <n v="0"/>
    <s v="F1S USA"/>
    <s v="United States"/>
    <x v="38"/>
    <x v="1"/>
    <n v="0"/>
  </r>
  <r>
    <x v="1"/>
    <x v="1"/>
    <n v="952"/>
    <x v="27"/>
    <n v="28934"/>
    <s v="SLATER PATRICIA"/>
    <d v="2026-04-09T00:00:00"/>
    <d v="2026-04-09T00:00:00"/>
    <s v="VLO"/>
    <x v="2"/>
    <s v="USD"/>
    <n v="128.43"/>
    <n v="110.44980000000001"/>
    <n v="128.43"/>
    <n v="0"/>
    <n v="0"/>
    <n v="0"/>
    <s v="F1S USA"/>
    <s v="United States"/>
    <x v="38"/>
    <x v="1"/>
    <n v="0"/>
  </r>
  <r>
    <x v="1"/>
    <x v="1"/>
    <n v="952"/>
    <x v="27"/>
    <n v="28934"/>
    <s v="FRIEDLANDER BENJAMIN CHD"/>
    <d v="2026-04-09T00:00:00"/>
    <d v="2026-04-09T00:00:00"/>
    <s v="VLO"/>
    <x v="2"/>
    <s v="USD"/>
    <n v="112.13"/>
    <n v="96.431799999999996"/>
    <n v="112.13"/>
    <n v="0"/>
    <n v="0"/>
    <n v="0"/>
    <s v="F1S USA"/>
    <s v="United States"/>
    <x v="38"/>
    <x v="1"/>
    <n v="0"/>
  </r>
  <r>
    <x v="1"/>
    <x v="1"/>
    <n v="952"/>
    <x v="27"/>
    <n v="28934"/>
    <s v="FRIEDLANDER NARA CHD"/>
    <d v="2026-04-09T00:00:00"/>
    <d v="2026-04-09T00:00:00"/>
    <s v="VLO"/>
    <x v="2"/>
    <s v="USD"/>
    <n v="112.13"/>
    <n v="96.431799999999996"/>
    <n v="112.13"/>
    <n v="0"/>
    <n v="0"/>
    <n v="0"/>
    <s v="F1S USA"/>
    <s v="United States"/>
    <x v="38"/>
    <x v="1"/>
    <n v="0"/>
  </r>
  <r>
    <x v="1"/>
    <x v="1"/>
    <n v="952"/>
    <x v="27"/>
    <n v="28934"/>
    <s v="FRIEDLANDER ALON"/>
    <d v="2026-04-09T00:00:00"/>
    <d v="2026-04-09T00:00:00"/>
    <s v="VLO"/>
    <x v="2"/>
    <s v="USD"/>
    <n v="61"/>
    <n v="52.46"/>
    <n v="61"/>
    <n v="0"/>
    <n v="0"/>
    <n v="0"/>
    <s v="F1S USA"/>
    <s v="United States"/>
    <x v="38"/>
    <x v="1"/>
    <n v="0"/>
  </r>
  <r>
    <x v="1"/>
    <x v="1"/>
    <n v="952"/>
    <x v="27"/>
    <n v="28934"/>
    <s v="SLATER PATRICIA"/>
    <d v="2026-04-09T00:00:00"/>
    <d v="2026-04-09T00:00:00"/>
    <s v="VLO"/>
    <x v="2"/>
    <s v="USD"/>
    <n v="61"/>
    <n v="52.46"/>
    <n v="61"/>
    <n v="0"/>
    <n v="0"/>
    <n v="0"/>
    <s v="F1S USA"/>
    <s v="United States"/>
    <x v="38"/>
    <x v="1"/>
    <n v="0"/>
  </r>
  <r>
    <x v="1"/>
    <x v="1"/>
    <n v="952"/>
    <x v="27"/>
    <n v="28934"/>
    <s v="FRIEDLANDER BENJAMIN CHD"/>
    <d v="2026-04-09T00:00:00"/>
    <d v="2026-04-09T00:00:00"/>
    <s v="VLO"/>
    <x v="2"/>
    <s v="USD"/>
    <n v="61"/>
    <n v="52.46"/>
    <n v="61"/>
    <n v="0"/>
    <n v="0"/>
    <n v="0"/>
    <s v="F1S USA"/>
    <s v="United States"/>
    <x v="38"/>
    <x v="1"/>
    <n v="0"/>
  </r>
  <r>
    <x v="1"/>
    <x v="1"/>
    <n v="952"/>
    <x v="27"/>
    <n v="28934"/>
    <s v="FRIEDLANDER NARA CHD"/>
    <d v="2026-04-09T00:00:00"/>
    <d v="2026-04-09T00:00:00"/>
    <s v="VLO"/>
    <x v="2"/>
    <s v="USD"/>
    <n v="61"/>
    <n v="52.46"/>
    <n v="61"/>
    <n v="0"/>
    <n v="0"/>
    <n v="0"/>
    <s v="F1S USA"/>
    <s v="United States"/>
    <x v="38"/>
    <x v="1"/>
    <n v="0"/>
  </r>
  <r>
    <x v="1"/>
    <x v="1"/>
    <n v="952"/>
    <x v="27"/>
    <n v="28934"/>
    <s v="FRIEDLANDER BENJAMIN CHD"/>
    <d v="2026-04-03T00:00:00"/>
    <d v="2026-04-03T00:00:00"/>
    <s v="VLO"/>
    <x v="2"/>
    <s v="USD"/>
    <n v="246.35"/>
    <n v="211.86099999999999"/>
    <n v="246.35"/>
    <n v="0"/>
    <n v="0"/>
    <n v="0"/>
    <s v="F1S USA"/>
    <s v="United States"/>
    <x v="37"/>
    <x v="1"/>
    <n v="0"/>
  </r>
  <r>
    <x v="1"/>
    <x v="1"/>
    <n v="952"/>
    <x v="27"/>
    <n v="28934"/>
    <s v="FRIEDLANDER NARA CHD"/>
    <d v="2026-04-03T00:00:00"/>
    <d v="2026-04-03T00:00:00"/>
    <s v="VLO"/>
    <x v="2"/>
    <s v="USD"/>
    <n v="246.35"/>
    <n v="211.86099999999999"/>
    <n v="246.35"/>
    <n v="0"/>
    <n v="0"/>
    <n v="0"/>
    <s v="F1S USA"/>
    <s v="United States"/>
    <x v="37"/>
    <x v="1"/>
    <n v="0"/>
  </r>
  <r>
    <x v="1"/>
    <x v="1"/>
    <n v="952"/>
    <x v="27"/>
    <n v="28934"/>
    <s v="FRIEDLANDER ALON"/>
    <d v="2026-04-03T00:00:00"/>
    <d v="2026-04-03T00:00:00"/>
    <s v="VLO"/>
    <x v="2"/>
    <s v="USD"/>
    <n v="246.35"/>
    <n v="211.86099999999999"/>
    <n v="246.35"/>
    <n v="0"/>
    <n v="0"/>
    <n v="0"/>
    <s v="F1S USA"/>
    <s v="United States"/>
    <x v="37"/>
    <x v="1"/>
    <n v="0"/>
  </r>
  <r>
    <x v="1"/>
    <x v="1"/>
    <n v="952"/>
    <x v="27"/>
    <n v="28934"/>
    <s v="SLATER PATRICIA"/>
    <d v="2026-04-03T00:00:00"/>
    <d v="2026-04-03T00:00:00"/>
    <s v="VLO"/>
    <x v="2"/>
    <s v="USD"/>
    <n v="246.35"/>
    <n v="211.86099999999999"/>
    <n v="246.35"/>
    <n v="0"/>
    <n v="0"/>
    <n v="0"/>
    <s v="F1S USA"/>
    <s v="United States"/>
    <x v="37"/>
    <x v="1"/>
    <n v="0"/>
  </r>
  <r>
    <x v="1"/>
    <x v="1"/>
    <n v="952"/>
    <x v="27"/>
    <n v="28934"/>
    <s v="FRIEDLANDER BENJAMIN CHD"/>
    <d v="2026-04-03T00:00:00"/>
    <d v="2026-04-03T00:00:00"/>
    <s v="VLO"/>
    <x v="2"/>
    <s v="USD"/>
    <n v="61"/>
    <n v="52.46"/>
    <n v="61"/>
    <n v="0"/>
    <n v="0"/>
    <n v="0"/>
    <s v="F1S USA"/>
    <s v="United States"/>
    <x v="37"/>
    <x v="1"/>
    <n v="0"/>
  </r>
  <r>
    <x v="1"/>
    <x v="1"/>
    <n v="952"/>
    <x v="27"/>
    <n v="28934"/>
    <s v="FRIEDLANDER NARA CHD"/>
    <d v="2026-04-03T00:00:00"/>
    <d v="2026-04-03T00:00:00"/>
    <s v="VLO"/>
    <x v="2"/>
    <s v="USD"/>
    <n v="61"/>
    <n v="52.46"/>
    <n v="61"/>
    <n v="0"/>
    <n v="0"/>
    <n v="0"/>
    <s v="F1S USA"/>
    <s v="United States"/>
    <x v="37"/>
    <x v="1"/>
    <n v="0"/>
  </r>
  <r>
    <x v="1"/>
    <x v="1"/>
    <n v="952"/>
    <x v="27"/>
    <n v="28934"/>
    <s v="FRIEDLANDER ALON"/>
    <d v="2026-04-03T00:00:00"/>
    <d v="2026-04-03T00:00:00"/>
    <s v="VLO"/>
    <x v="2"/>
    <s v="USD"/>
    <n v="61"/>
    <n v="52.46"/>
    <n v="61"/>
    <n v="0"/>
    <n v="0"/>
    <n v="0"/>
    <s v="F1S USA"/>
    <s v="United States"/>
    <x v="37"/>
    <x v="1"/>
    <n v="0"/>
  </r>
  <r>
    <x v="1"/>
    <x v="1"/>
    <n v="952"/>
    <x v="27"/>
    <n v="28934"/>
    <s v="SLATER PATRICIA"/>
    <d v="2026-04-03T00:00:00"/>
    <d v="2026-04-03T00:00:00"/>
    <s v="VLO"/>
    <x v="2"/>
    <s v="USD"/>
    <n v="61"/>
    <n v="52.46"/>
    <n v="61"/>
    <n v="0"/>
    <n v="0"/>
    <n v="0"/>
    <s v="F1S USA"/>
    <s v="United States"/>
    <x v="37"/>
    <x v="1"/>
    <n v="0"/>
  </r>
  <r>
    <x v="1"/>
    <x v="1"/>
    <n v="952"/>
    <x v="27"/>
    <n v="0"/>
    <s v="Fee de emission de vuelos Manzanillo"/>
    <d v="2026-03-27T00:00:00"/>
    <d v="2026-04-11T00:00:00"/>
    <s v="HPS"/>
    <x v="1"/>
    <s v="USD"/>
    <n v="140"/>
    <n v="120.39999999999999"/>
    <n v="140"/>
    <n v="140"/>
    <n v="120.39999999999999"/>
    <n v="140"/>
    <s v="FEES"/>
    <n v="0"/>
    <x v="36"/>
    <x v="1"/>
    <n v="1"/>
  </r>
  <r>
    <x v="1"/>
    <x v="1"/>
    <n v="952"/>
    <x v="27"/>
    <n v="0"/>
    <s v="Fee de emission de vuelos Colima"/>
    <d v="2026-03-27T00:00:00"/>
    <d v="2026-04-11T00:00:00"/>
    <s v="HPS"/>
    <x v="1"/>
    <s v="USD"/>
    <n v="140"/>
    <n v="120.39999999999999"/>
    <n v="140"/>
    <n v="140"/>
    <n v="120.39999999999999"/>
    <n v="140"/>
    <s v="FEES"/>
    <n v="0"/>
    <x v="36"/>
    <x v="1"/>
    <n v="1"/>
  </r>
  <r>
    <x v="1"/>
    <x v="1"/>
    <n v="952"/>
    <x v="27"/>
    <n v="27301"/>
    <s v="FRIEDLANDER ALON"/>
    <d v="2026-03-30T00:00:00"/>
    <d v="2026-04-02T00:00:00"/>
    <s v="VLO"/>
    <x v="2"/>
    <s v="USD"/>
    <n v="328.2"/>
    <n v="282.25200000000001"/>
    <n v="328.2"/>
    <n v="0"/>
    <n v="0"/>
    <n v="0"/>
    <s v="TURISMO EX MAR, S.A. DE C.V."/>
    <s v="Mexico"/>
    <x v="37"/>
    <x v="1"/>
    <n v="0"/>
  </r>
  <r>
    <x v="1"/>
    <x v="1"/>
    <n v="952"/>
    <x v="27"/>
    <n v="27301"/>
    <s v="SLATER PATRICIA"/>
    <d v="2026-03-30T00:00:00"/>
    <d v="2026-04-02T00:00:00"/>
    <s v="VLO"/>
    <x v="2"/>
    <s v="USD"/>
    <n v="328.2"/>
    <n v="282.25200000000001"/>
    <n v="328.2"/>
    <n v="0"/>
    <n v="0"/>
    <n v="0"/>
    <s v="TURISMO EX MAR, S.A. DE C.V."/>
    <s v="Mexico"/>
    <x v="37"/>
    <x v="1"/>
    <n v="0"/>
  </r>
  <r>
    <x v="1"/>
    <x v="1"/>
    <n v="952"/>
    <x v="27"/>
    <n v="27301"/>
    <s v="FRIEDLANDER BENJAMIN"/>
    <d v="2026-03-30T00:00:00"/>
    <d v="2026-04-02T00:00:00"/>
    <s v="VLO"/>
    <x v="2"/>
    <s v="USD"/>
    <n v="291.87"/>
    <n v="251.00819999999999"/>
    <n v="291.87"/>
    <n v="0"/>
    <n v="0"/>
    <n v="0"/>
    <s v="TURISMO EX MAR, S.A. DE C.V."/>
    <s v="Mexico"/>
    <x v="37"/>
    <x v="1"/>
    <n v="0"/>
  </r>
  <r>
    <x v="1"/>
    <x v="1"/>
    <n v="952"/>
    <x v="27"/>
    <n v="27301"/>
    <s v="FRIEDLANDER NARA CHD"/>
    <d v="2026-03-30T00:00:00"/>
    <d v="2026-04-02T00:00:00"/>
    <s v="VLO"/>
    <x v="2"/>
    <s v="USD"/>
    <n v="291.87"/>
    <n v="251.00819999999999"/>
    <n v="291.87"/>
    <n v="0"/>
    <n v="0"/>
    <n v="0"/>
    <s v="TURISMO EX MAR, S.A. DE C.V."/>
    <s v="Mexico"/>
    <x v="37"/>
    <x v="1"/>
    <n v="0"/>
  </r>
  <r>
    <x v="1"/>
    <x v="1"/>
    <n v="952"/>
    <x v="27"/>
    <n v="27301"/>
    <s v="FRIEDLANDER BENJAMIN"/>
    <d v="2026-03-30T00:00:00"/>
    <d v="2026-04-02T00:00:00"/>
    <s v="VLO"/>
    <x v="2"/>
    <s v="USD"/>
    <n v="11.11"/>
    <n v="9.5545999999999989"/>
    <n v="11.11"/>
    <n v="0"/>
    <n v="0"/>
    <n v="0"/>
    <s v="TURISMO EX MAR, S.A. DE C.V."/>
    <s v="Mexico"/>
    <x v="37"/>
    <x v="1"/>
    <n v="0"/>
  </r>
  <r>
    <x v="1"/>
    <x v="1"/>
    <n v="952"/>
    <x v="27"/>
    <n v="27301"/>
    <s v="FRIEDLANDER NARA CHD"/>
    <d v="2026-03-30T00:00:00"/>
    <d v="2026-04-02T00:00:00"/>
    <s v="VLO"/>
    <x v="2"/>
    <s v="USD"/>
    <n v="11.11"/>
    <n v="9.5545999999999989"/>
    <n v="11.11"/>
    <n v="0"/>
    <n v="0"/>
    <n v="0"/>
    <s v="TURISMO EX MAR, S.A. DE C.V."/>
    <s v="Mexico"/>
    <x v="37"/>
    <x v="1"/>
    <n v="0"/>
  </r>
  <r>
    <x v="1"/>
    <x v="1"/>
    <n v="952"/>
    <x v="27"/>
    <n v="27301"/>
    <s v="FRIEDLANDER ALON"/>
    <d v="2026-03-30T00:00:00"/>
    <d v="2026-04-02T00:00:00"/>
    <s v="VLO"/>
    <x v="2"/>
    <s v="USD"/>
    <n v="61.1"/>
    <n v="52.545999999999999"/>
    <n v="61.1"/>
    <n v="0"/>
    <n v="0"/>
    <n v="0"/>
    <s v="TURISMO EX MAR, S.A. DE C.V."/>
    <s v="Mexico"/>
    <x v="37"/>
    <x v="1"/>
    <n v="0"/>
  </r>
  <r>
    <x v="1"/>
    <x v="1"/>
    <n v="952"/>
    <x v="27"/>
    <n v="27301"/>
    <s v="SLATER PATRICIA"/>
    <d v="2026-03-30T00:00:00"/>
    <d v="2026-04-02T00:00:00"/>
    <s v="VLO"/>
    <x v="2"/>
    <s v="USD"/>
    <n v="61.1"/>
    <n v="52.545999999999999"/>
    <n v="61.1"/>
    <n v="0"/>
    <n v="0"/>
    <n v="0"/>
    <s v="TURISMO EX MAR, S.A. DE C.V."/>
    <s v="Mexico"/>
    <x v="37"/>
    <x v="1"/>
    <n v="0"/>
  </r>
  <r>
    <x v="1"/>
    <x v="1"/>
    <n v="952"/>
    <x v="27"/>
    <n v="27301"/>
    <s v="FRIEDLANDER BENJAMIN"/>
    <d v="2026-03-30T00:00:00"/>
    <d v="2026-04-02T00:00:00"/>
    <s v="VLO"/>
    <x v="2"/>
    <s v="USD"/>
    <n v="61.1"/>
    <n v="52.545999999999999"/>
    <n v="61.1"/>
    <n v="0"/>
    <n v="0"/>
    <n v="0"/>
    <s v="TURISMO EX MAR, S.A. DE C.V."/>
    <s v="Mexico"/>
    <x v="37"/>
    <x v="1"/>
    <n v="0"/>
  </r>
  <r>
    <x v="1"/>
    <x v="1"/>
    <n v="952"/>
    <x v="27"/>
    <n v="27301"/>
    <s v="FRIEDLANDER NARA CHD"/>
    <d v="2026-03-30T00:00:00"/>
    <d v="2026-04-02T00:00:00"/>
    <s v="VLO"/>
    <x v="2"/>
    <s v="USD"/>
    <n v="61.1"/>
    <n v="52.545999999999999"/>
    <n v="61.1"/>
    <n v="0"/>
    <n v="0"/>
    <n v="0"/>
    <s v="TURISMO EX MAR, S.A. DE C.V."/>
    <s v="Mexico"/>
    <x v="37"/>
    <x v="1"/>
    <n v="0"/>
  </r>
  <r>
    <x v="1"/>
    <x v="1"/>
    <n v="953"/>
    <x v="25"/>
    <n v="34184"/>
    <s v="Alojamiento Tokyo - Sr. Bezerra"/>
    <d v="2026-01-07T00:00:00"/>
    <d v="2026-01-13T00:00:00"/>
    <s v="HTL"/>
    <x v="4"/>
    <s v="USD"/>
    <n v="3702.8"/>
    <n v="3184.4079999999999"/>
    <n v="3702.8"/>
    <n v="370.28"/>
    <n v="318.44079999999997"/>
    <n v="370.28"/>
    <s v="Cerulean Tower Tokyu Hotel"/>
    <s v="Japan"/>
    <x v="35"/>
    <x v="1"/>
    <n v="9.9999999999999992E-2"/>
  </r>
  <r>
    <x v="1"/>
    <x v="1"/>
    <n v="953"/>
    <x v="25"/>
    <n v="26070"/>
    <s v="Alojamiento Four Seasons Seoul - Sr. Bezerra"/>
    <d v="2026-01-13T00:00:00"/>
    <d v="2026-01-18T00:00:00"/>
    <s v="HTL"/>
    <x v="4"/>
    <s v="USD"/>
    <n v="6770"/>
    <n v="5822.2"/>
    <n v="6770"/>
    <n v="677"/>
    <n v="582.22"/>
    <n v="677"/>
    <s v="FOUR SEASONS HOTEL SEOUL"/>
    <s v="South Korea"/>
    <x v="29"/>
    <x v="1"/>
    <n v="0.1"/>
  </r>
  <r>
    <x v="1"/>
    <x v="1"/>
    <n v="954"/>
    <x v="25"/>
    <n v="33665"/>
    <s v="Vuelo Viva Aerobus"/>
    <d v="2026-03-17T00:00:00"/>
    <d v="2026-03-22T00:00:00"/>
    <s v="ABC"/>
    <x v="2"/>
    <s v="USD"/>
    <n v="622.45000000000005"/>
    <n v="535.30700000000002"/>
    <n v="622.45000000000005"/>
    <n v="0"/>
    <n v="0"/>
    <n v="0"/>
    <s v="VIVA AEROBUS"/>
    <s v="Mexico"/>
    <x v="46"/>
    <x v="1"/>
    <n v="0"/>
  </r>
  <r>
    <x v="1"/>
    <x v="1"/>
    <n v="954"/>
    <x v="25"/>
    <n v="28934"/>
    <s v="Vuelo MEX-LAX-MEX/Tamara Berger"/>
    <d v="2026-03-17T00:00:00"/>
    <d v="2026-03-22T00:00:00"/>
    <s v="VLO"/>
    <x v="2"/>
    <s v="USD"/>
    <n v="519.67999999999995"/>
    <n v="446.92479999999995"/>
    <n v="519.67999999999995"/>
    <n v="6"/>
    <n v="5.16"/>
    <n v="6"/>
    <s v="F1S USA"/>
    <s v="United States"/>
    <x v="46"/>
    <x v="1"/>
    <n v="1.1545566502463056E-2"/>
  </r>
  <r>
    <x v="1"/>
    <x v="1"/>
    <n v="954"/>
    <x v="25"/>
    <n v="23590"/>
    <s v="Compra de maletas MEX-LAX-MEX"/>
    <d v="2026-03-17T00:00:00"/>
    <d v="2026-03-22T00:00:00"/>
    <s v="OTR"/>
    <x v="3"/>
    <s v="USD"/>
    <n v="77.989999999999995"/>
    <n v="67.071399999999997"/>
    <n v="77.989999999999995"/>
    <n v="0"/>
    <n v="0"/>
    <n v="0"/>
    <s v="AEROMÉXICO"/>
    <s v="Mexico"/>
    <x v="46"/>
    <x v="1"/>
    <n v="0"/>
  </r>
  <r>
    <x v="1"/>
    <x v="1"/>
    <n v="954"/>
    <x v="25"/>
    <n v="34228"/>
    <s v="Hospedaje Beverly Hills 17-19 MAR"/>
    <d v="2026-03-17T00:00:00"/>
    <d v="2026-03-19T00:00:00"/>
    <s v="HTL"/>
    <x v="4"/>
    <s v="USD"/>
    <n v="955.1"/>
    <n v="821.38599999999997"/>
    <n v="955.1"/>
    <n v="95.51"/>
    <n v="82.138599999999997"/>
    <n v="95.51"/>
    <s v="Sixty Beverly Hills"/>
    <s v="United States"/>
    <x v="46"/>
    <x v="1"/>
    <n v="0.1"/>
  </r>
  <r>
    <x v="1"/>
    <x v="1"/>
    <n v="954"/>
    <x v="25"/>
    <n v="0"/>
    <s v="Fee por asesoria para vuelos y hoteles"/>
    <d v="2026-03-17T00:00:00"/>
    <d v="2026-03-22T00:00:00"/>
    <s v="HPS"/>
    <x v="1"/>
    <s v="USD"/>
    <n v="153.34"/>
    <n v="131.8724"/>
    <n v="153.34"/>
    <n v="153.34"/>
    <n v="131.8724"/>
    <n v="153.34"/>
    <s v="FEES"/>
    <n v="0"/>
    <x v="46"/>
    <x v="1"/>
    <n v="1"/>
  </r>
  <r>
    <x v="1"/>
    <x v="1"/>
    <n v="955"/>
    <x v="23"/>
    <n v="23789"/>
    <s v="BOTSUANA &amp; SUDAFRICA"/>
    <d v="2026-09-15T00:00:00"/>
    <d v="2026-09-24T00:00:00"/>
    <s v="PKT"/>
    <x v="0"/>
    <s v="USD"/>
    <n v="127190"/>
    <n v="109383.4"/>
    <n v="127190"/>
    <n v="21365"/>
    <n v="18373.900000000001"/>
    <n v="21365"/>
    <s v="TRIUMPH TRAVEL"/>
    <s v="South Africa"/>
    <x v="51"/>
    <x v="1"/>
    <n v="0.16797704222030033"/>
  </r>
  <r>
    <x v="1"/>
    <x v="1"/>
    <n v="956"/>
    <x v="22"/>
    <n v="29146"/>
    <s v="THE WOODWARD GENEVE"/>
    <d v="2025-12-18T00:00:00"/>
    <d v="2025-12-20T00:00:00"/>
    <s v="HTL"/>
    <x v="4"/>
    <s v="USD"/>
    <n v="15485"/>
    <n v="13317.1"/>
    <n v="15485"/>
    <n v="1981.78"/>
    <n v="1704.3308"/>
    <n v="1981.78"/>
    <s v="THE WOODWARD AUBERGE COLLECTION"/>
    <s v="Switzerland"/>
    <x v="0"/>
    <x v="0"/>
    <n v="0.12798062641265742"/>
  </r>
  <r>
    <x v="1"/>
    <x v="1"/>
    <n v="956"/>
    <x v="22"/>
    <n v="23527"/>
    <s v="PORTRAIT MILANO"/>
    <d v="2025-12-27T00:00:00"/>
    <d v="2025-12-30T00:00:00"/>
    <s v="HTL"/>
    <x v="4"/>
    <s v="USD"/>
    <n v="18076"/>
    <n v="15545.36"/>
    <n v="18076"/>
    <n v="1807.6"/>
    <n v="1554.5359999999998"/>
    <n v="1807.6"/>
    <s v="PORTRAIT MILANO HOTEL LUNGARNO COLLECTION"/>
    <s v="Italy"/>
    <x v="1"/>
    <x v="0"/>
    <n v="9.9999999999999992E-2"/>
  </r>
  <r>
    <x v="1"/>
    <x v="1"/>
    <n v="956"/>
    <x v="22"/>
    <n v="27965"/>
    <s v="AMAN VENICE"/>
    <d v="2025-12-30T00:00:00"/>
    <d v="2026-01-02T00:00:00"/>
    <s v="HTL"/>
    <x v="4"/>
    <s v="USD"/>
    <n v="29511"/>
    <n v="25379.46"/>
    <n v="29511"/>
    <n v="2951.1"/>
    <n v="2537.9459999999999"/>
    <n v="2951.1"/>
    <s v="AMAN VENICE"/>
    <s v="Italy"/>
    <x v="31"/>
    <x v="0"/>
    <n v="9.9999999999999992E-2"/>
  </r>
  <r>
    <x v="1"/>
    <x v="1"/>
    <n v="957"/>
    <x v="25"/>
    <n v="24267"/>
    <s v="Alojamiento"/>
    <d v="2026-01-23T00:00:00"/>
    <d v="2026-01-25T00:00:00"/>
    <s v="HTL"/>
    <x v="4"/>
    <s v="USD"/>
    <n v="3000"/>
    <n v="2580"/>
    <n v="3000"/>
    <n v="0"/>
    <n v="0"/>
    <n v="0"/>
    <s v="THE MARK HOTEL"/>
    <s v="United States"/>
    <x v="48"/>
    <x v="1"/>
    <n v="0"/>
  </r>
  <r>
    <x v="1"/>
    <x v="1"/>
    <n v="957"/>
    <x v="25"/>
    <n v="28934"/>
    <s v="MEX-LAX-MEX/David Vainer"/>
    <d v="2026-01-23T00:00:00"/>
    <d v="2026-01-25T00:00:00"/>
    <s v="VLO"/>
    <x v="2"/>
    <s v="USD"/>
    <n v="1442.18"/>
    <n v="1240.2748000000001"/>
    <n v="1442.18"/>
    <n v="23.74"/>
    <n v="20.416399999999999"/>
    <n v="23.74"/>
    <s v="F1S USA"/>
    <s v="United States"/>
    <x v="48"/>
    <x v="1"/>
    <n v="1.646119069741641E-2"/>
  </r>
  <r>
    <x v="1"/>
    <x v="1"/>
    <n v="957"/>
    <x v="25"/>
    <n v="28934"/>
    <s v="MEX-LAX-MEX/Liora Lozowsky"/>
    <d v="2026-01-23T00:00:00"/>
    <d v="2026-01-25T00:00:00"/>
    <s v="VLO"/>
    <x v="2"/>
    <s v="USD"/>
    <n v="1442.18"/>
    <n v="1240.2748000000001"/>
    <n v="1442.18"/>
    <n v="23.74"/>
    <n v="20.416399999999999"/>
    <n v="23.74"/>
    <s v="F1S USA"/>
    <s v="United States"/>
    <x v="48"/>
    <x v="1"/>
    <n v="1.646119069741641E-2"/>
  </r>
  <r>
    <x v="1"/>
    <x v="1"/>
    <n v="957"/>
    <x v="25"/>
    <n v="0"/>
    <s v="Fee de emisión JDGJKN"/>
    <d v="2026-01-23T00:00:00"/>
    <d v="2026-01-25T00:00:00"/>
    <s v="HPS"/>
    <x v="1"/>
    <s v="USD"/>
    <n v="70"/>
    <n v="60.199999999999996"/>
    <n v="70"/>
    <n v="70"/>
    <n v="60.199999999999996"/>
    <n v="70"/>
    <s v="FEES"/>
    <n v="0"/>
    <x v="48"/>
    <x v="1"/>
    <n v="1"/>
  </r>
  <r>
    <x v="2"/>
    <x v="1"/>
    <n v="958"/>
    <x v="17"/>
    <n v="30111"/>
    <s v="HOSPEDAJE CON TRASLADOS Y VUELO"/>
    <d v="2026-01-21T00:00:00"/>
    <d v="2026-01-29T00:00:00"/>
    <s v="HTL"/>
    <x v="4"/>
    <s v="USD"/>
    <n v="3500"/>
    <n v="3010"/>
    <n v="3500"/>
    <n v="0"/>
    <n v="0"/>
    <n v="0"/>
    <s v="Caprice DMC &amp; EVENTS"/>
    <s v="Morocco"/>
    <x v="48"/>
    <x v="1"/>
    <n v="0"/>
  </r>
  <r>
    <x v="2"/>
    <x v="1"/>
    <n v="958"/>
    <x v="17"/>
    <n v="29954"/>
    <s v="EXCURSION 1 DIA"/>
    <d v="2026-01-28T00:00:00"/>
    <d v="2026-01-28T00:00:00"/>
    <s v="EXC"/>
    <x v="0"/>
    <s v="USD"/>
    <n v="950"/>
    <n v="817"/>
    <n v="950"/>
    <n v="0"/>
    <n v="0"/>
    <n v="0"/>
    <s v="DIVITA DMC AND TOUR OPERATOR"/>
    <s v="Italy"/>
    <x v="42"/>
    <x v="1"/>
    <n v="0"/>
  </r>
  <r>
    <x v="1"/>
    <x v="1"/>
    <n v="959"/>
    <x v="20"/>
    <n v="27301"/>
    <s v="VUELO SJD EWR MEX"/>
    <d v="2026-01-07T00:00:00"/>
    <d v="2026-01-11T00:00:00"/>
    <s v="VLO"/>
    <x v="2"/>
    <s v="MXN"/>
    <n v="7228"/>
    <n v="346.94400000000002"/>
    <n v="404.76800000000003"/>
    <n v="0"/>
    <n v="0"/>
    <n v="0"/>
    <s v="TURISMO EX MAR, S.A. DE C.V."/>
    <s v="Mexico"/>
    <x v="35"/>
    <x v="1"/>
    <n v="0"/>
  </r>
  <r>
    <x v="1"/>
    <x v="1"/>
    <n v="959"/>
    <x v="20"/>
    <n v="27301"/>
    <s v="VUELO SJD EWR"/>
    <d v="2026-01-07T00:00:00"/>
    <d v="2026-01-11T00:00:00"/>
    <s v="VLO"/>
    <x v="2"/>
    <s v="MXN"/>
    <n v="7228"/>
    <n v="346.94400000000002"/>
    <n v="404.76800000000003"/>
    <n v="0"/>
    <n v="0"/>
    <n v="0"/>
    <s v="TURISMO EX MAR, S.A. DE C.V."/>
    <s v="Mexico"/>
    <x v="35"/>
    <x v="1"/>
    <n v="0"/>
  </r>
  <r>
    <x v="1"/>
    <x v="1"/>
    <n v="959"/>
    <x v="20"/>
    <n v="27301"/>
    <s v="VUELO EWR MEX"/>
    <d v="2026-01-11T00:00:00"/>
    <d v="2026-01-11T00:00:00"/>
    <s v="VLO"/>
    <x v="2"/>
    <s v="MXN"/>
    <n v="7542"/>
    <n v="362.01600000000002"/>
    <n v="422.35200000000003"/>
    <n v="0"/>
    <n v="0"/>
    <n v="0"/>
    <s v="TURISMO EX MAR, S.A. DE C.V."/>
    <s v="Mexico"/>
    <x v="29"/>
    <x v="1"/>
    <n v="0"/>
  </r>
  <r>
    <x v="1"/>
    <x v="1"/>
    <n v="959"/>
    <x v="20"/>
    <n v="27301"/>
    <s v="VUELO EWR MEX"/>
    <d v="2026-01-11T00:00:00"/>
    <d v="2026-01-11T00:00:00"/>
    <s v="VLO"/>
    <x v="2"/>
    <s v="MXN"/>
    <n v="7542"/>
    <n v="362.01600000000002"/>
    <n v="422.35200000000003"/>
    <n v="0"/>
    <n v="0"/>
    <n v="0"/>
    <s v="TURISMO EX MAR, S.A. DE C.V."/>
    <s v="Mexico"/>
    <x v="29"/>
    <x v="1"/>
    <n v="0"/>
  </r>
  <r>
    <x v="1"/>
    <x v="1"/>
    <n v="959"/>
    <x v="20"/>
    <n v="0"/>
    <s v="EMISION DE BOLETO"/>
    <d v="2026-01-11T00:00:00"/>
    <d v="2026-01-11T00:00:00"/>
    <s v="HPS"/>
    <x v="1"/>
    <s v="MXN"/>
    <n v="1459.2"/>
    <n v="70.041600000000003"/>
    <n v="81.71520000000001"/>
    <n v="1459.2"/>
    <n v="70.041600000000003"/>
    <n v="81.71520000000001"/>
    <s v="FEES"/>
    <n v="0"/>
    <x v="29"/>
    <x v="1"/>
    <n v="1"/>
  </r>
  <r>
    <x v="1"/>
    <x v="1"/>
    <n v="960"/>
    <x v="16"/>
    <n v="25409"/>
    <s v="Hospedaje y traslados"/>
    <d v="2026-01-13T00:00:00"/>
    <d v="2026-01-16T00:00:00"/>
    <s v="PKT"/>
    <x v="0"/>
    <s v="USD"/>
    <n v="3920"/>
    <n v="3371.2"/>
    <n v="3920"/>
    <n v="1280"/>
    <n v="1100.8"/>
    <n v="1280"/>
    <s v="Nubia Tours"/>
    <s v="Egypt"/>
    <x v="29"/>
    <x v="1"/>
    <n v="0.32653061224489793"/>
  </r>
  <r>
    <x v="1"/>
    <x v="1"/>
    <n v="961"/>
    <x v="23"/>
    <n v="28934"/>
    <s v="CRUZALEGUI DIAZ WILLIANS EDUARDO"/>
    <d v="2026-09-15T00:00:00"/>
    <d v="2026-09-21T00:00:00"/>
    <s v="VLO"/>
    <x v="2"/>
    <s v="USD"/>
    <n v="899.7"/>
    <n v="773.74200000000008"/>
    <n v="899.7"/>
    <n v="0"/>
    <n v="0"/>
    <n v="0"/>
    <s v="F1S USA"/>
    <s v="United States"/>
    <x v="51"/>
    <x v="1"/>
    <n v="0"/>
  </r>
  <r>
    <x v="1"/>
    <x v="1"/>
    <n v="961"/>
    <x v="23"/>
    <n v="28934"/>
    <s v="LARA BLANCO NATALIA"/>
    <d v="2026-09-15T00:00:00"/>
    <d v="2026-09-21T00:00:00"/>
    <s v="VLO"/>
    <x v="2"/>
    <s v="USD"/>
    <n v="899.7"/>
    <n v="773.74200000000008"/>
    <n v="899.7"/>
    <n v="0"/>
    <n v="0"/>
    <n v="0"/>
    <s v="F1S USA"/>
    <s v="United States"/>
    <x v="51"/>
    <x v="1"/>
    <n v="0"/>
  </r>
  <r>
    <x v="1"/>
    <x v="1"/>
    <n v="961"/>
    <x v="23"/>
    <n v="0"/>
    <s v="FEE DE EMISION"/>
    <s v="0000-00-00"/>
    <s v="0000-00-00"/>
    <s v="HPS"/>
    <x v="1"/>
    <s v="USD"/>
    <n v="70"/>
    <n v="60.199999999999996"/>
    <n v="70"/>
    <n v="70"/>
    <n v="60.199999999999996"/>
    <n v="70"/>
    <s v="FEES"/>
    <n v="0"/>
    <x v="49"/>
    <x v="3"/>
    <n v="1"/>
  </r>
  <r>
    <x v="1"/>
    <x v="1"/>
    <n v="962"/>
    <x v="43"/>
    <n v="24267"/>
    <s v="The Mark Hotel"/>
    <d v="2026-01-06T00:00:00"/>
    <d v="2026-01-12T00:00:00"/>
    <s v="HTL"/>
    <x v="4"/>
    <s v="USD"/>
    <n v="1707"/>
    <n v="1468.02"/>
    <n v="1707"/>
    <n v="170.7"/>
    <n v="146.80199999999999"/>
    <n v="170.7"/>
    <s v="THE MARK HOTEL"/>
    <s v="United States"/>
    <x v="35"/>
    <x v="1"/>
    <n v="9.9999999999999992E-2"/>
  </r>
  <r>
    <x v="1"/>
    <x v="1"/>
    <n v="963"/>
    <x v="38"/>
    <n v="27559"/>
    <s v="Hospedaje Sofitel Legend Santa Clara"/>
    <d v="2026-01-22T00:00:00"/>
    <d v="2026-01-25T00:00:00"/>
    <s v="HTL"/>
    <x v="4"/>
    <s v="USD"/>
    <n v="2595"/>
    <n v="2231.6999999999998"/>
    <n v="2595"/>
    <n v="359.25"/>
    <n v="308.95499999999998"/>
    <n v="359.25"/>
    <s v="SOFITEL LEGEND SANTA CLARA CARTAGENA"/>
    <s v="Colombia"/>
    <x v="48"/>
    <x v="1"/>
    <n v="0.1384393063583815"/>
  </r>
  <r>
    <x v="1"/>
    <x v="1"/>
    <n v="964"/>
    <x v="34"/>
    <n v="23789"/>
    <s v="AFRICA"/>
    <d v="2026-06-06T00:00:00"/>
    <d v="2026-06-16T00:00:00"/>
    <s v="PKT"/>
    <x v="0"/>
    <s v="USD"/>
    <n v="223460"/>
    <n v="192175.6"/>
    <n v="223460"/>
    <n v="33580"/>
    <n v="28878.799999999999"/>
    <n v="33580"/>
    <s v="TRIUMPH TRAVEL"/>
    <s v="South Africa"/>
    <x v="14"/>
    <x v="1"/>
    <n v="0.15027297950416182"/>
  </r>
  <r>
    <x v="1"/>
    <x v="1"/>
    <n v="965"/>
    <x v="34"/>
    <n v="28752"/>
    <s v="AT SLOANE"/>
    <d v="2025-12-17T00:00:00"/>
    <d v="2025-12-19T00:00:00"/>
    <s v="HTL"/>
    <x v="4"/>
    <s v="USD"/>
    <n v="2685"/>
    <n v="2309.1"/>
    <n v="2685"/>
    <n v="200.08"/>
    <n v="172.06880000000001"/>
    <n v="200.08"/>
    <s v="AT SLOANE"/>
    <s v="United Kingdom"/>
    <x v="0"/>
    <x v="0"/>
    <n v="7.4517690875232773E-2"/>
  </r>
  <r>
    <x v="1"/>
    <x v="1"/>
    <n v="966"/>
    <x v="34"/>
    <n v="33519"/>
    <s v="WYNN LAS VEGAS"/>
    <d v="2025-12-02T00:00:00"/>
    <d v="2025-12-04T00:00:00"/>
    <s v="HTL"/>
    <x v="4"/>
    <s v="USD"/>
    <n v="4363"/>
    <n v="3752.18"/>
    <n v="4363"/>
    <n v="378"/>
    <n v="325.08"/>
    <n v="378"/>
    <s v="WYNN AND ENCORE LAS VEGAS"/>
    <s v="United States"/>
    <x v="10"/>
    <x v="0"/>
    <n v="8.6637634655053863E-2"/>
  </r>
  <r>
    <x v="2"/>
    <x v="1"/>
    <n v="967"/>
    <x v="17"/>
    <n v="23931"/>
    <s v="HOTEL, TRASLADOS, EXCURSIONES"/>
    <d v="2026-04-07T00:00:00"/>
    <d v="2026-04-23T00:00:00"/>
    <s v="PKT"/>
    <x v="0"/>
    <s v="USD"/>
    <n v="2820"/>
    <n v="2425.1999999999998"/>
    <n v="2820"/>
    <n v="282"/>
    <n v="242.52"/>
    <n v="282"/>
    <s v="ABERCROMBIE AND KENT EUROPE"/>
    <s v="United Kingdom"/>
    <x v="38"/>
    <x v="1"/>
    <n v="0.1"/>
  </r>
  <r>
    <x v="2"/>
    <x v="1"/>
    <n v="967"/>
    <x v="17"/>
    <n v="26512"/>
    <s v="SOLO HOTEL CON DESAYUNOS EN KYOTO"/>
    <d v="2026-04-21T00:00:00"/>
    <d v="2026-04-23T00:00:00"/>
    <s v="HTL"/>
    <x v="4"/>
    <s v="USD"/>
    <n v="1300"/>
    <n v="1118"/>
    <n v="1300"/>
    <n v="154"/>
    <n v="132.44"/>
    <n v="154"/>
    <s v="FOUR SEASONS"/>
    <s v="United States"/>
    <x v="3"/>
    <x v="1"/>
    <n v="0.11846153846153847"/>
  </r>
  <r>
    <x v="2"/>
    <x v="1"/>
    <n v="967"/>
    <x v="17"/>
    <n v="25024"/>
    <s v="COMPRA VUELO WEB IBERIA"/>
    <d v="2026-04-07T00:00:00"/>
    <d v="2026-04-25T00:00:00"/>
    <s v="ABC"/>
    <x v="2"/>
    <s v="USD"/>
    <n v="850"/>
    <n v="731"/>
    <n v="850"/>
    <n v="0"/>
    <n v="0"/>
    <n v="0"/>
    <s v="Iberia"/>
    <s v="Spain"/>
    <x v="38"/>
    <x v="1"/>
    <n v="0"/>
  </r>
  <r>
    <x v="2"/>
    <x v="1"/>
    <n v="967"/>
    <x v="17"/>
    <n v="0"/>
    <s v="SE COBRA FEE DE 80USD POR COMPRA TKT EN IBERIA"/>
    <d v="2026-04-07T00:00:00"/>
    <d v="2026-04-25T00:00:00"/>
    <s v="HPS"/>
    <x v="1"/>
    <s v="USD"/>
    <n v="80"/>
    <n v="68.8"/>
    <n v="80"/>
    <n v="80"/>
    <n v="68.8"/>
    <n v="80"/>
    <s v="FEES"/>
    <n v="0"/>
    <x v="38"/>
    <x v="1"/>
    <n v="1"/>
  </r>
  <r>
    <x v="1"/>
    <x v="1"/>
    <n v="968"/>
    <x v="23"/>
    <n v="28934"/>
    <s v="RIBAUDO BERNALES JUAN ENRIQUE"/>
    <d v="2026-09-14T00:00:00"/>
    <d v="2026-10-01T00:00:00"/>
    <s v="VLO"/>
    <x v="2"/>
    <s v="USD"/>
    <n v="5705.6"/>
    <n v="4906.8159999999998"/>
    <n v="5705.6"/>
    <n v="0"/>
    <n v="0"/>
    <n v="0"/>
    <s v="F1S USA"/>
    <s v="United States"/>
    <x v="51"/>
    <x v="1"/>
    <n v="0"/>
  </r>
  <r>
    <x v="1"/>
    <x v="1"/>
    <n v="968"/>
    <x v="23"/>
    <n v="28934"/>
    <s v="RENDON VENTURA ADRIANA ISABEL"/>
    <d v="2026-09-14T00:00:00"/>
    <d v="2026-10-01T00:00:00"/>
    <s v="VLO"/>
    <x v="2"/>
    <s v="USD"/>
    <n v="5705.6"/>
    <n v="4906.8159999999998"/>
    <n v="5705.6"/>
    <n v="0"/>
    <n v="0"/>
    <n v="0"/>
    <s v="F1S USA"/>
    <s v="United States"/>
    <x v="51"/>
    <x v="1"/>
    <n v="0"/>
  </r>
  <r>
    <x v="1"/>
    <x v="1"/>
    <n v="968"/>
    <x v="23"/>
    <n v="28934"/>
    <s v="RIBAUDO BERNALES JUAN ENRIQUE"/>
    <d v="2026-09-14T00:00:00"/>
    <d v="2026-10-01T00:00:00"/>
    <s v="VLO"/>
    <x v="2"/>
    <s v="USD"/>
    <n v="896.1"/>
    <n v="770.64599999999996"/>
    <n v="896.1"/>
    <n v="0"/>
    <n v="0"/>
    <n v="0"/>
    <s v="F1S USA"/>
    <s v="United States"/>
    <x v="51"/>
    <x v="1"/>
    <n v="0"/>
  </r>
  <r>
    <x v="1"/>
    <x v="1"/>
    <n v="968"/>
    <x v="23"/>
    <n v="28934"/>
    <s v="RENDON VENTURA ADRIANA ISABEL"/>
    <d v="2026-09-14T00:00:00"/>
    <d v="2026-10-01T00:00:00"/>
    <s v="VLO"/>
    <x v="2"/>
    <s v="USD"/>
    <n v="896.1"/>
    <n v="770.64599999999996"/>
    <n v="896.1"/>
    <n v="0"/>
    <n v="0"/>
    <n v="0"/>
    <s v="F1S USA"/>
    <s v="United States"/>
    <x v="51"/>
    <x v="1"/>
    <n v="0"/>
  </r>
  <r>
    <x v="1"/>
    <x v="1"/>
    <n v="968"/>
    <x v="23"/>
    <n v="28934"/>
    <s v="RIBAUDO BERNALES JUAN ENRIQUE"/>
    <d v="2026-09-14T00:00:00"/>
    <d v="2026-10-01T00:00:00"/>
    <s v="VLO"/>
    <x v="2"/>
    <s v="USD"/>
    <n v="5072.1000000000004"/>
    <n v="4362.0060000000003"/>
    <n v="5072.1000000000004"/>
    <n v="0"/>
    <n v="0"/>
    <n v="0"/>
    <s v="F1S USA"/>
    <s v="United States"/>
    <x v="51"/>
    <x v="1"/>
    <n v="0"/>
  </r>
  <r>
    <x v="1"/>
    <x v="1"/>
    <n v="968"/>
    <x v="23"/>
    <n v="28934"/>
    <s v="RENDON VENTURA ADRIANA ISABEL"/>
    <d v="2026-09-14T00:00:00"/>
    <d v="2026-10-01T00:00:00"/>
    <s v="VLO"/>
    <x v="2"/>
    <s v="USD"/>
    <n v="5072.1000000000004"/>
    <n v="4362.0060000000003"/>
    <n v="5072.1000000000004"/>
    <n v="0"/>
    <n v="0"/>
    <n v="0"/>
    <s v="F1S USA"/>
    <s v="United States"/>
    <x v="51"/>
    <x v="1"/>
    <n v="0"/>
  </r>
  <r>
    <x v="1"/>
    <x v="1"/>
    <n v="968"/>
    <x v="23"/>
    <n v="32017"/>
    <s v="CHEVAL BLANC JE - 24-27 SEP"/>
    <d v="2026-09-24T00:00:00"/>
    <d v="2026-09-27T00:00:00"/>
    <s v="HTL"/>
    <x v="4"/>
    <s v="USD"/>
    <n v="16185.24"/>
    <n v="13919.306399999999"/>
    <n v="16185.24"/>
    <n v="900"/>
    <n v="774"/>
    <n v="900"/>
    <s v="CHEVAL BLANC MALDIVES"/>
    <s v="Maldives"/>
    <x v="26"/>
    <x v="1"/>
    <n v="5.5606218999532907E-2"/>
  </r>
  <r>
    <x v="1"/>
    <x v="1"/>
    <n v="968"/>
    <x v="23"/>
    <n v="28934"/>
    <s v="RIBAUDO BERNALES JUAN ENRIQUE"/>
    <d v="2026-09-14T00:00:00"/>
    <d v="2026-10-01T00:00:00"/>
    <s v="VLO"/>
    <x v="2"/>
    <s v="USD"/>
    <n v="5151"/>
    <n v="4429.8599999999997"/>
    <n v="5151"/>
    <n v="181.44"/>
    <n v="156.0384"/>
    <n v="181.44"/>
    <s v="F1S USA"/>
    <s v="United States"/>
    <x v="51"/>
    <x v="1"/>
    <n v="3.5224228305183458E-2"/>
  </r>
  <r>
    <x v="1"/>
    <x v="1"/>
    <n v="968"/>
    <x v="23"/>
    <n v="28934"/>
    <s v="RENDON VENTURA ADRIANA ISABEL"/>
    <d v="2026-09-14T00:00:00"/>
    <d v="2026-10-01T00:00:00"/>
    <s v="VLO"/>
    <x v="2"/>
    <s v="USD"/>
    <n v="5151"/>
    <n v="4429.8599999999997"/>
    <n v="5151"/>
    <n v="181.44"/>
    <n v="156.0384"/>
    <n v="181.44"/>
    <s v="F1S USA"/>
    <s v="United States"/>
    <x v="51"/>
    <x v="1"/>
    <n v="3.5224228305183458E-2"/>
  </r>
  <r>
    <x v="1"/>
    <x v="1"/>
    <n v="968"/>
    <x v="23"/>
    <n v="28934"/>
    <s v="RIBAUDO BERNALES JUAN ENRIQUE"/>
    <d v="2026-09-14T00:00:00"/>
    <d v="2026-10-01T00:00:00"/>
    <s v="VLO"/>
    <x v="2"/>
    <s v="USD"/>
    <n v="0"/>
    <n v="0"/>
    <n v="0"/>
    <n v="0"/>
    <n v="0"/>
    <n v="0"/>
    <s v="F1S USA"/>
    <s v="United States"/>
    <x v="51"/>
    <x v="1"/>
    <s v="0"/>
  </r>
  <r>
    <x v="1"/>
    <x v="1"/>
    <n v="968"/>
    <x v="23"/>
    <n v="28934"/>
    <s v="RENDON VENTURA ADRIANA ISABEL"/>
    <d v="2026-09-14T00:00:00"/>
    <d v="2026-10-01T00:00:00"/>
    <s v="VLO"/>
    <x v="2"/>
    <s v="USD"/>
    <n v="0"/>
    <n v="0"/>
    <n v="0"/>
    <n v="0"/>
    <n v="0"/>
    <n v="0"/>
    <s v="F1S USA"/>
    <s v="United States"/>
    <x v="51"/>
    <x v="1"/>
    <s v="0"/>
  </r>
  <r>
    <x v="1"/>
    <x v="1"/>
    <n v="968"/>
    <x v="23"/>
    <n v="28934"/>
    <s v="RIBAUDO BERNALES JUAN ENRIQUE"/>
    <d v="2026-09-14T00:00:00"/>
    <d v="2026-10-01T00:00:00"/>
    <s v="VLO"/>
    <x v="2"/>
    <s v="USD"/>
    <n v="0"/>
    <n v="0"/>
    <n v="0"/>
    <n v="0"/>
    <n v="0"/>
    <n v="0"/>
    <s v="F1S USA"/>
    <s v="United States"/>
    <x v="51"/>
    <x v="1"/>
    <s v="0"/>
  </r>
  <r>
    <x v="1"/>
    <x v="1"/>
    <n v="968"/>
    <x v="23"/>
    <n v="28934"/>
    <s v="RENDON VENTURA ADRIANA ISABEL"/>
    <d v="2026-09-14T00:00:00"/>
    <d v="2026-10-01T00:00:00"/>
    <s v="VLO"/>
    <x v="2"/>
    <s v="USD"/>
    <n v="0"/>
    <n v="0"/>
    <n v="0"/>
    <n v="0"/>
    <n v="0"/>
    <n v="0"/>
    <s v="F1S USA"/>
    <s v="United States"/>
    <x v="51"/>
    <x v="1"/>
    <s v="0"/>
  </r>
  <r>
    <x v="1"/>
    <x v="1"/>
    <n v="968"/>
    <x v="23"/>
    <n v="0"/>
    <s v="FEE DE EMISION"/>
    <d v="2026-09-14T00:00:00"/>
    <d v="2026-10-01T00:00:00"/>
    <s v="HPS"/>
    <x v="1"/>
    <s v="USD"/>
    <n v="100"/>
    <n v="86"/>
    <n v="100"/>
    <n v="100"/>
    <n v="86"/>
    <n v="100"/>
    <s v="FEES"/>
    <n v="0"/>
    <x v="51"/>
    <x v="1"/>
    <n v="1"/>
  </r>
  <r>
    <x v="1"/>
    <x v="1"/>
    <n v="968"/>
    <x v="23"/>
    <n v="34261"/>
    <s v="RITZ CARLTON MALDIVES 27-30 SEP"/>
    <d v="2026-09-27T00:00:00"/>
    <d v="2026-09-30T00:00:00"/>
    <s v="HTL"/>
    <x v="4"/>
    <s v="USD"/>
    <n v="9461.9500000000007"/>
    <n v="8137.277000000001"/>
    <n v="9461.9500000000007"/>
    <n v="570"/>
    <n v="490.2"/>
    <n v="570"/>
    <s v="The Ritz Carlton Maldives"/>
    <s v="Maldives"/>
    <x v="23"/>
    <x v="1"/>
    <n v="6.0241282188132461E-2"/>
  </r>
  <r>
    <x v="1"/>
    <x v="1"/>
    <n v="969"/>
    <x v="34"/>
    <n v="33843"/>
    <s v="TRASLADOS ZONA MACO"/>
    <d v="2026-02-04T00:00:00"/>
    <d v="2026-02-05T00:00:00"/>
    <s v="TRF"/>
    <x v="5"/>
    <s v="USD"/>
    <n v="1492"/>
    <n v="1283.1199999999999"/>
    <n v="1492"/>
    <n v="186"/>
    <n v="159.96"/>
    <n v="186"/>
    <n v="0"/>
    <n v="0"/>
    <x v="41"/>
    <x v="1"/>
    <n v="0.12466487935656836"/>
  </r>
  <r>
    <x v="1"/>
    <x v="1"/>
    <n v="969"/>
    <x v="34"/>
    <n v="0"/>
    <s v="FEE STRIPE"/>
    <d v="2026-02-04T00:00:00"/>
    <d v="2026-02-05T00:00:00"/>
    <s v="HPS"/>
    <x v="1"/>
    <s v="USD"/>
    <n v="62.53"/>
    <n v="53.775799999999997"/>
    <n v="62.53"/>
    <n v="62.53"/>
    <n v="53.775799999999997"/>
    <n v="62.53"/>
    <s v="FEES"/>
    <n v="0"/>
    <x v="41"/>
    <x v="1"/>
    <n v="1"/>
  </r>
  <r>
    <x v="1"/>
    <x v="1"/>
    <n v="969"/>
    <x v="34"/>
    <n v="30966"/>
    <s v="TOURS"/>
    <d v="2026-02-04T00:00:00"/>
    <d v="2026-02-05T00:00:00"/>
    <s v="PKT"/>
    <x v="0"/>
    <s v="USD"/>
    <n v="2767"/>
    <n v="2379.62"/>
    <n v="2767"/>
    <n v="253"/>
    <n v="217.57999999999998"/>
    <n v="253"/>
    <s v="ARTS AND FUN"/>
    <s v="Mexico"/>
    <x v="41"/>
    <x v="1"/>
    <n v="9.1434766895554756E-2"/>
  </r>
  <r>
    <x v="1"/>
    <x v="1"/>
    <n v="970"/>
    <x v="31"/>
    <n v="34251"/>
    <s v="Hospedaje"/>
    <d v="2025-12-10T00:00:00"/>
    <d v="2025-12-14T00:00:00"/>
    <s v="HTL"/>
    <x v="4"/>
    <s v="EUR"/>
    <n v="2320"/>
    <n v="2320"/>
    <n v="2691.2"/>
    <n v="232"/>
    <n v="232"/>
    <n v="269.12"/>
    <s v="Hotel Experimental Marais"/>
    <s v="France"/>
    <x v="28"/>
    <x v="0"/>
    <n v="0.1"/>
  </r>
  <r>
    <x v="1"/>
    <x v="1"/>
    <n v="971"/>
    <x v="31"/>
    <n v="25379"/>
    <s v="Pago de Hospedaje"/>
    <d v="2025-11-29T00:00:00"/>
    <d v="2025-12-01T00:00:00"/>
    <s v="HTL"/>
    <x v="4"/>
    <s v="MXN"/>
    <n v="90124.479999999996"/>
    <n v="4325.9750400000003"/>
    <n v="5046.9708799999999"/>
    <n v="9221.82"/>
    <n v="442.64735999999999"/>
    <n v="516.42192"/>
    <s v="ONE&amp;ONLY MANDARINA"/>
    <s v="Mexico"/>
    <x v="32"/>
    <x v="0"/>
    <n v="0.10232314239150118"/>
  </r>
  <r>
    <x v="1"/>
    <x v="1"/>
    <n v="972"/>
    <x v="31"/>
    <n v="24006"/>
    <s v="Pago de Hospedaje"/>
    <d v="2026-01-21T00:00:00"/>
    <d v="2026-01-23T00:00:00"/>
    <s v="HTL"/>
    <x v="4"/>
    <s v="GBP"/>
    <n v="2040"/>
    <n v="2346"/>
    <n v="2733.6000000000004"/>
    <n v="204"/>
    <n v="234.6"/>
    <n v="273.36"/>
    <s v="ESTELLE MANOR"/>
    <s v="United Kingdom"/>
    <x v="48"/>
    <x v="1"/>
    <n v="9.9999999999999992E-2"/>
  </r>
  <r>
    <x v="1"/>
    <x v="1"/>
    <n v="973"/>
    <x v="31"/>
    <n v="29688"/>
    <s v="Pago de Hospedaje"/>
    <d v="2026-01-18T00:00:00"/>
    <d v="2026-01-21T00:00:00"/>
    <s v="HTL"/>
    <x v="4"/>
    <s v="EUR"/>
    <n v="2422.38"/>
    <n v="2422.38"/>
    <n v="2809.9607999999998"/>
    <n v="242.24"/>
    <n v="242.24"/>
    <n v="280.9984"/>
    <s v="TABLET HOTELS"/>
    <s v="United States"/>
    <x v="48"/>
    <x v="1"/>
    <n v="0.10000082563429355"/>
  </r>
  <r>
    <x v="1"/>
    <x v="1"/>
    <n v="974"/>
    <x v="16"/>
    <n v="34275"/>
    <s v="Servicios"/>
    <d v="2026-07-18T00:00:00"/>
    <d v="2026-08-01T00:00:00"/>
    <s v="PKT"/>
    <x v="0"/>
    <s v="EUR"/>
    <n v="95200"/>
    <n v="95200"/>
    <n v="110431.99999999999"/>
    <n v="0"/>
    <n v="0"/>
    <n v="0"/>
    <s v="Homanie"/>
    <s v="France"/>
    <x v="5"/>
    <x v="1"/>
    <n v="0"/>
  </r>
  <r>
    <x v="1"/>
    <x v="1"/>
    <n v="975"/>
    <x v="23"/>
    <n v="34260"/>
    <s v="AMOMOXTLI 10-11 ENE"/>
    <d v="2026-01-10T00:00:00"/>
    <d v="2026-01-11T00:00:00"/>
    <s v="HTL"/>
    <x v="4"/>
    <s v="MXN"/>
    <n v="11920.39"/>
    <n v="572.17872"/>
    <n v="667.54183999999998"/>
    <n v="1065.71"/>
    <n v="51.15408"/>
    <n v="59.679760000000002"/>
    <s v="AMOMOXTLI "/>
    <s v="Mexico"/>
    <x v="35"/>
    <x v="1"/>
    <n v="8.9402276267806682E-2"/>
  </r>
  <r>
    <x v="1"/>
    <x v="1"/>
    <n v="976"/>
    <x v="31"/>
    <n v="23331"/>
    <s v="Pago de DMC - Turquia (Hoteles/Tours/Transportes)"/>
    <d v="2026-06-06T00:00:00"/>
    <d v="2026-06-17T00:00:00"/>
    <s v="PKT"/>
    <x v="0"/>
    <s v="EUR"/>
    <n v="18431"/>
    <n v="18431"/>
    <n v="21379.96"/>
    <n v="0"/>
    <n v="0"/>
    <n v="0"/>
    <s v="Icons &amp; Styles"/>
    <s v="Turkey"/>
    <x v="14"/>
    <x v="1"/>
    <n v="0"/>
  </r>
  <r>
    <x v="1"/>
    <x v="1"/>
    <n v="976"/>
    <x v="31"/>
    <n v="29989"/>
    <s v="Pago de DMC - Croacia (Hoteles/Tours/Transportes)"/>
    <d v="2026-06-17T00:00:00"/>
    <d v="2026-06-26T00:00:00"/>
    <s v="PKT"/>
    <x v="0"/>
    <s v="EUR"/>
    <n v="19771"/>
    <n v="19771"/>
    <n v="22934.359999999997"/>
    <n v="0"/>
    <n v="0"/>
    <n v="0"/>
    <s v="CALVADOS CLUB Luxury Travel DMC"/>
    <s v="Croatia"/>
    <x v="33"/>
    <x v="1"/>
    <n v="0"/>
  </r>
  <r>
    <x v="1"/>
    <x v="1"/>
    <n v="977"/>
    <x v="12"/>
    <n v="33565"/>
    <s v="SOLO HOTEL"/>
    <d v="2026-01-21T00:00:00"/>
    <d v="2026-01-23T00:00:00"/>
    <s v="HTL"/>
    <x v="4"/>
    <s v="USD"/>
    <n v="1500"/>
    <n v="1290"/>
    <n v="1500"/>
    <n v="150"/>
    <n v="129"/>
    <n v="150"/>
    <s v="AC HOTEL TOKYO GINZA"/>
    <s v="Japan"/>
    <x v="48"/>
    <x v="1"/>
    <n v="0.1"/>
  </r>
  <r>
    <x v="1"/>
    <x v="1"/>
    <n v="978"/>
    <x v="35"/>
    <n v="26428"/>
    <s v="Trenes y choferes"/>
    <d v="2026-02-05T00:00:00"/>
    <d v="2026-02-08T00:00:00"/>
    <s v="TRN"/>
    <x v="5"/>
    <s v="MXN"/>
    <n v="35200"/>
    <n v="1689.6000000000001"/>
    <n v="1971.2"/>
    <n v="0"/>
    <n v="0"/>
    <n v="0"/>
    <s v="México Kanko S.A."/>
    <s v="Mexico"/>
    <x v="41"/>
    <x v="1"/>
    <n v="0"/>
  </r>
  <r>
    <x v="1"/>
    <x v="1"/>
    <n v="978"/>
    <x v="35"/>
    <n v="25107"/>
    <s v="guia personal"/>
    <d v="2026-02-05T00:00:00"/>
    <d v="2026-02-05T00:00:00"/>
    <s v="GUI"/>
    <x v="0"/>
    <s v="MXN"/>
    <n v="11437.74"/>
    <n v="549.01152000000002"/>
    <n v="640.51343999999995"/>
    <n v="0"/>
    <n v="0"/>
    <n v="0"/>
    <s v="AI OYAMA BRIDGE INTERNATIONAL"/>
    <s v="Japan"/>
    <x v="41"/>
    <x v="1"/>
    <n v="0"/>
  </r>
  <r>
    <x v="1"/>
    <x v="1"/>
    <n v="978"/>
    <x v="35"/>
    <n v="0"/>
    <s v="fee por servicio"/>
    <d v="2026-02-05T00:00:00"/>
    <d v="2026-02-08T00:00:00"/>
    <s v="HPS"/>
    <x v="1"/>
    <s v="MXN"/>
    <n v="19362.259999999998"/>
    <n v="929.38847999999996"/>
    <n v="1084.28656"/>
    <n v="19362.259999999998"/>
    <n v="929.38847999999996"/>
    <n v="1084.28656"/>
    <s v="FEES"/>
    <n v="0"/>
    <x v="41"/>
    <x v="1"/>
    <n v="1"/>
  </r>
  <r>
    <x v="1"/>
    <x v="1"/>
    <n v="979"/>
    <x v="22"/>
    <n v="34325"/>
    <s v="FORTE DEI MARMI"/>
    <d v="2025-12-09T00:00:00"/>
    <d v="2025-12-12T00:00:00"/>
    <s v="HTL"/>
    <x v="4"/>
    <s v="USD"/>
    <n v="2523"/>
    <n v="2169.7799999999997"/>
    <n v="2523"/>
    <n v="252.3"/>
    <n v="216.97800000000001"/>
    <n v="252.3"/>
    <s v="Hotel Principe Forte dei Marmi"/>
    <s v="Italy"/>
    <x v="28"/>
    <x v="0"/>
    <n v="0.1"/>
  </r>
  <r>
    <x v="1"/>
    <x v="1"/>
    <n v="980"/>
    <x v="22"/>
    <n v="34328"/>
    <s v="THE RITZ CARLTON VIENNA"/>
    <d v="2025-12-30T00:00:00"/>
    <d v="2026-01-02T00:00:00"/>
    <s v="HTL"/>
    <x v="4"/>
    <s v="USD"/>
    <n v="6766"/>
    <n v="5818.76"/>
    <n v="6766"/>
    <n v="676.6"/>
    <n v="581.87599999999998"/>
    <n v="676.6"/>
    <s v="THE RITZ CARLTON VIENNA"/>
    <s v="Austria"/>
    <x v="31"/>
    <x v="0"/>
    <n v="0.1"/>
  </r>
  <r>
    <x v="1"/>
    <x v="1"/>
    <n v="981"/>
    <x v="22"/>
    <n v="25514"/>
    <s v="CANCELAR FOLIO"/>
    <d v="2025-12-20T00:00:00"/>
    <d v="2026-01-02T00:00:00"/>
    <s v="HTL"/>
    <x v="4"/>
    <s v="USD"/>
    <n v="0"/>
    <n v="0"/>
    <n v="0"/>
    <n v="0"/>
    <n v="0"/>
    <n v="0"/>
    <s v="STRIPE"/>
    <s v="Mexico"/>
    <x v="0"/>
    <x v="0"/>
    <s v="0"/>
  </r>
  <r>
    <x v="1"/>
    <x v="1"/>
    <n v="982"/>
    <x v="16"/>
    <n v="28934"/>
    <s v="Vuelo AMS-GVA/Sergio Berger"/>
    <d v="2026-02-02T00:00:00"/>
    <d v="2026-02-02T00:00:00"/>
    <s v="VLO"/>
    <x v="2"/>
    <s v="USD"/>
    <n v="325.5"/>
    <n v="279.93"/>
    <n v="325.5"/>
    <n v="0"/>
    <n v="0"/>
    <n v="0"/>
    <s v="F1S USA"/>
    <s v="United States"/>
    <x v="41"/>
    <x v="1"/>
    <n v="0"/>
  </r>
  <r>
    <x v="1"/>
    <x v="1"/>
    <n v="982"/>
    <x v="16"/>
    <n v="28934"/>
    <s v="Vuelo AMS-GVA/Andres Carretero"/>
    <d v="2026-02-02T00:00:00"/>
    <d v="2026-02-02T00:00:00"/>
    <s v="VLO"/>
    <x v="2"/>
    <s v="USD"/>
    <n v="325.5"/>
    <n v="279.93"/>
    <n v="325.5"/>
    <n v="0"/>
    <n v="0"/>
    <n v="0"/>
    <s v="F1S USA"/>
    <s v="United States"/>
    <x v="41"/>
    <x v="1"/>
    <n v="0"/>
  </r>
  <r>
    <x v="1"/>
    <x v="1"/>
    <n v="982"/>
    <x v="16"/>
    <n v="28934"/>
    <s v="Vuelo AMS-GVA/Sergio Berger"/>
    <d v="2026-02-02T00:00:00"/>
    <d v="2026-02-02T00:00:00"/>
    <s v="VLO"/>
    <x v="2"/>
    <s v="USD"/>
    <n v="23.3"/>
    <n v="20.038"/>
    <n v="23.3"/>
    <n v="0"/>
    <n v="0"/>
    <n v="0"/>
    <s v="F1S USA"/>
    <s v="United States"/>
    <x v="41"/>
    <x v="1"/>
    <n v="0"/>
  </r>
  <r>
    <x v="1"/>
    <x v="1"/>
    <n v="982"/>
    <x v="16"/>
    <n v="28934"/>
    <s v="Vuelo AMS-GVA/Andres Carretero"/>
    <d v="2026-02-02T00:00:00"/>
    <d v="2026-02-02T00:00:00"/>
    <s v="VLO"/>
    <x v="2"/>
    <s v="USD"/>
    <n v="23.3"/>
    <n v="20.038"/>
    <n v="23.3"/>
    <n v="0"/>
    <n v="0"/>
    <n v="0"/>
    <s v="F1S USA"/>
    <s v="United States"/>
    <x v="41"/>
    <x v="1"/>
    <n v="0"/>
  </r>
  <r>
    <x v="1"/>
    <x v="1"/>
    <n v="982"/>
    <x v="16"/>
    <n v="28934"/>
    <s v="Vuelo GVA-MAD/Sergio Berger"/>
    <d v="2026-02-08T00:00:00"/>
    <d v="2026-02-13T00:00:00"/>
    <s v="VLO"/>
    <x v="2"/>
    <s v="USD"/>
    <n v="872.1"/>
    <n v="750.00599999999997"/>
    <n v="872.1"/>
    <n v="0"/>
    <n v="0"/>
    <n v="0"/>
    <s v="F1S USA"/>
    <s v="United States"/>
    <x v="43"/>
    <x v="1"/>
    <n v="0"/>
  </r>
  <r>
    <x v="1"/>
    <x v="1"/>
    <n v="982"/>
    <x v="16"/>
    <n v="28934"/>
    <s v="Vuelo GVA-MAD/Andres Carretero"/>
    <d v="2026-02-08T00:00:00"/>
    <d v="2026-02-13T00:00:00"/>
    <s v="VLO"/>
    <x v="2"/>
    <s v="USD"/>
    <n v="872.1"/>
    <n v="750.00599999999997"/>
    <n v="872.1"/>
    <n v="0"/>
    <n v="0"/>
    <n v="0"/>
    <s v="F1S USA"/>
    <s v="United States"/>
    <x v="43"/>
    <x v="1"/>
    <n v="0"/>
  </r>
  <r>
    <x v="1"/>
    <x v="1"/>
    <n v="982"/>
    <x v="16"/>
    <n v="28934"/>
    <s v="Vuelo GVA-MAD/Sergio Berger"/>
    <d v="2026-02-08T00:00:00"/>
    <d v="2026-02-13T00:00:00"/>
    <s v="VLO"/>
    <x v="2"/>
    <s v="USD"/>
    <n v="60.6"/>
    <n v="52.116"/>
    <n v="60.6"/>
    <n v="0"/>
    <n v="0"/>
    <n v="0"/>
    <s v="F1S USA"/>
    <s v="United States"/>
    <x v="43"/>
    <x v="1"/>
    <n v="0"/>
  </r>
  <r>
    <x v="1"/>
    <x v="1"/>
    <n v="982"/>
    <x v="16"/>
    <n v="28934"/>
    <s v="Vuelo GVA-MAD/Andres Carretero"/>
    <d v="2026-02-08T00:00:00"/>
    <d v="2026-02-13T00:00:00"/>
    <s v="VLO"/>
    <x v="2"/>
    <s v="USD"/>
    <n v="60.6"/>
    <n v="52.116"/>
    <n v="60.6"/>
    <n v="0"/>
    <n v="0"/>
    <n v="0"/>
    <s v="F1S USA"/>
    <s v="United States"/>
    <x v="43"/>
    <x v="1"/>
    <n v="0"/>
  </r>
  <r>
    <x v="1"/>
    <x v="1"/>
    <n v="983"/>
    <x v="33"/>
    <n v="0"/>
    <s v="Reservación hotel (4 habitaciones)"/>
    <d v="2026-01-30T00:00:00"/>
    <d v="2026-02-02T00:00:00"/>
    <s v="HPS"/>
    <x v="1"/>
    <s v="MXN"/>
    <n v="35"/>
    <n v="1.68"/>
    <n v="1.96"/>
    <n v="35"/>
    <n v="1.68"/>
    <n v="1.96"/>
    <s v="FEES"/>
    <n v="0"/>
    <x v="42"/>
    <x v="1"/>
    <n v="1"/>
  </r>
  <r>
    <x v="1"/>
    <x v="1"/>
    <n v="984"/>
    <x v="30"/>
    <n v="26673"/>
    <s v="Estadia Hotel Madrid"/>
    <d v="2026-04-12T00:00:00"/>
    <d v="2026-04-16T00:00:00"/>
    <s v="HTL"/>
    <x v="4"/>
    <s v="EUR"/>
    <n v="6240"/>
    <n v="6240"/>
    <n v="7238.4"/>
    <n v="624"/>
    <n v="624"/>
    <n v="723.83999999999992"/>
    <s v="URSO HOTEL AND SPA"/>
    <s v="Spain"/>
    <x v="2"/>
    <x v="1"/>
    <n v="9.9999999999999992E-2"/>
  </r>
  <r>
    <x v="1"/>
    <x v="1"/>
    <n v="984"/>
    <x v="30"/>
    <n v="30572"/>
    <s v="compra boletos de tren de Florencia a Roma"/>
    <d v="2026-04-18T00:00:00"/>
    <d v="2026-04-18T00:00:00"/>
    <s v="TRN"/>
    <x v="5"/>
    <s v="EUR"/>
    <n v="380.04"/>
    <n v="380.04"/>
    <n v="440.84640000000002"/>
    <n v="0"/>
    <n v="0"/>
    <n v="0"/>
    <s v="Rail Europe"/>
    <s v="France"/>
    <x v="2"/>
    <x v="1"/>
    <n v="0"/>
  </r>
  <r>
    <x v="1"/>
    <x v="1"/>
    <n v="984"/>
    <x v="30"/>
    <n v="0"/>
    <s v="Fee de emision de tickets de tren"/>
    <d v="2026-04-12T00:00:00"/>
    <d v="2026-04-18T00:00:00"/>
    <s v="HPS"/>
    <x v="1"/>
    <s v="EUR"/>
    <n v="183.04"/>
    <n v="183.04"/>
    <n v="212.32639999999998"/>
    <n v="183.04"/>
    <n v="183.04"/>
    <n v="212.32639999999998"/>
    <s v="FEES"/>
    <n v="0"/>
    <x v="2"/>
    <x v="1"/>
    <n v="1"/>
  </r>
  <r>
    <x v="1"/>
    <x v="1"/>
    <n v="984"/>
    <x v="30"/>
    <n v="28934"/>
    <s v="LARRINAGA CUBILLAS MONICA"/>
    <d v="2026-04-16T00:00:00"/>
    <d v="2026-04-16T00:00:00"/>
    <s v="VLO"/>
    <x v="2"/>
    <s v="EUR"/>
    <n v="216.82"/>
    <n v="216.82"/>
    <n v="251.51119999999997"/>
    <n v="0"/>
    <n v="0"/>
    <n v="0"/>
    <s v="F1S USA"/>
    <s v="United States"/>
    <x v="2"/>
    <x v="1"/>
    <n v="0"/>
  </r>
  <r>
    <x v="1"/>
    <x v="1"/>
    <n v="984"/>
    <x v="30"/>
    <n v="28934"/>
    <s v="LARRINAGA CUBILLAS ELSA"/>
    <d v="2026-04-16T00:00:00"/>
    <d v="2026-04-16T00:00:00"/>
    <s v="VLO"/>
    <x v="2"/>
    <s v="EUR"/>
    <n v="216.82"/>
    <n v="216.82"/>
    <n v="251.51119999999997"/>
    <n v="0"/>
    <n v="0"/>
    <n v="0"/>
    <s v="F1S USA"/>
    <s v="United States"/>
    <x v="2"/>
    <x v="1"/>
    <n v="0"/>
  </r>
  <r>
    <x v="1"/>
    <x v="1"/>
    <n v="984"/>
    <x v="30"/>
    <n v="28934"/>
    <s v="LARRINAGA CUBILLAS MARIA BELEN"/>
    <d v="2026-04-16T00:00:00"/>
    <d v="2026-04-16T00:00:00"/>
    <s v="VLO"/>
    <x v="2"/>
    <s v="EUR"/>
    <n v="216.82"/>
    <n v="216.82"/>
    <n v="251.51119999999997"/>
    <n v="0"/>
    <n v="0"/>
    <n v="0"/>
    <s v="F1S USA"/>
    <s v="United States"/>
    <x v="2"/>
    <x v="1"/>
    <n v="0"/>
  </r>
  <r>
    <x v="1"/>
    <x v="1"/>
    <n v="984"/>
    <x v="30"/>
    <n v="28934"/>
    <s v="LARRINAGA CUBILLAS LUCIA"/>
    <d v="2026-04-16T00:00:00"/>
    <d v="2026-04-16T00:00:00"/>
    <s v="VLO"/>
    <x v="2"/>
    <s v="EUR"/>
    <n v="226.87"/>
    <n v="226.87"/>
    <n v="263.16919999999999"/>
    <n v="0"/>
    <n v="0"/>
    <n v="0"/>
    <s v="F1S USA"/>
    <s v="United States"/>
    <x v="2"/>
    <x v="1"/>
    <n v="0"/>
  </r>
  <r>
    <x v="1"/>
    <x v="1"/>
    <n v="984"/>
    <x v="30"/>
    <n v="28934"/>
    <s v="LARRINAGA CUBILLAS GUADALUPE LORENIA"/>
    <d v="2026-04-16T00:00:00"/>
    <d v="2026-04-16T00:00:00"/>
    <s v="VLO"/>
    <x v="2"/>
    <s v="EUR"/>
    <n v="226.87"/>
    <n v="226.87"/>
    <n v="263.16919999999999"/>
    <n v="0"/>
    <n v="0"/>
    <n v="0"/>
    <s v="F1S USA"/>
    <s v="United States"/>
    <x v="2"/>
    <x v="1"/>
    <n v="0"/>
  </r>
  <r>
    <x v="1"/>
    <x v="1"/>
    <n v="984"/>
    <x v="30"/>
    <n v="28934"/>
    <s v="CUBILLAS CORRAL MARIA GUADALUPE CONCEPCION"/>
    <d v="2026-04-16T00:00:00"/>
    <d v="2026-04-16T00:00:00"/>
    <s v="VLO"/>
    <x v="2"/>
    <s v="EUR"/>
    <n v="226.87"/>
    <n v="226.87"/>
    <n v="263.16919999999999"/>
    <n v="0"/>
    <n v="0"/>
    <n v="0"/>
    <s v="F1S USA"/>
    <s v="United States"/>
    <x v="2"/>
    <x v="1"/>
    <n v="0"/>
  </r>
  <r>
    <x v="1"/>
    <x v="1"/>
    <n v="984"/>
    <x v="30"/>
    <n v="28934"/>
    <s v="LARRINAGA CUBILLAS MONICA"/>
    <d v="2026-04-22T00:00:00"/>
    <d v="2026-04-22T00:00:00"/>
    <s v="VLO"/>
    <x v="2"/>
    <s v="EUR"/>
    <n v="362.81"/>
    <n v="362.81"/>
    <n v="420.8596"/>
    <n v="0"/>
    <n v="0"/>
    <n v="0"/>
    <s v="F1S USA"/>
    <s v="United States"/>
    <x v="3"/>
    <x v="1"/>
    <n v="0"/>
  </r>
  <r>
    <x v="1"/>
    <x v="1"/>
    <n v="984"/>
    <x v="30"/>
    <n v="28934"/>
    <s v="LARRINAGA CUBILLAS ELSA"/>
    <d v="2026-04-22T00:00:00"/>
    <d v="2026-04-22T00:00:00"/>
    <s v="VLO"/>
    <x v="2"/>
    <s v="EUR"/>
    <n v="362.81"/>
    <n v="362.81"/>
    <n v="420.8596"/>
    <n v="0"/>
    <n v="0"/>
    <n v="0"/>
    <s v="F1S USA"/>
    <s v="United States"/>
    <x v="3"/>
    <x v="1"/>
    <n v="0"/>
  </r>
  <r>
    <x v="1"/>
    <x v="1"/>
    <n v="984"/>
    <x v="30"/>
    <n v="28934"/>
    <s v="LARRINAGA CUBILLAS MARIA BELEN"/>
    <d v="2026-04-22T00:00:00"/>
    <d v="2026-04-22T00:00:00"/>
    <s v="VLO"/>
    <x v="2"/>
    <s v="EUR"/>
    <n v="362.81"/>
    <n v="362.81"/>
    <n v="420.8596"/>
    <n v="0"/>
    <n v="0"/>
    <n v="0"/>
    <s v="F1S USA"/>
    <s v="United States"/>
    <x v="3"/>
    <x v="1"/>
    <n v="0"/>
  </r>
  <r>
    <x v="1"/>
    <x v="1"/>
    <n v="984"/>
    <x v="30"/>
    <n v="28934"/>
    <s v="LARRINAGA CUBILLAS GUADALUPE LORENIA"/>
    <d v="2026-04-22T00:00:00"/>
    <d v="2026-04-22T00:00:00"/>
    <s v="VLO"/>
    <x v="2"/>
    <s v="EUR"/>
    <n v="362.81"/>
    <n v="362.81"/>
    <n v="420.8596"/>
    <n v="0"/>
    <n v="0"/>
    <n v="0"/>
    <s v="F1S USA"/>
    <s v="United States"/>
    <x v="3"/>
    <x v="1"/>
    <n v="0"/>
  </r>
  <r>
    <x v="1"/>
    <x v="1"/>
    <n v="984"/>
    <x v="30"/>
    <n v="28934"/>
    <s v="LARRINAGA CUBILLAS LUCIA"/>
    <d v="2026-04-22T00:00:00"/>
    <d v="2026-04-22T00:00:00"/>
    <s v="VLO"/>
    <x v="2"/>
    <s v="EUR"/>
    <n v="389.63"/>
    <n v="389.63"/>
    <n v="451.97079999999994"/>
    <n v="0"/>
    <n v="0"/>
    <n v="0"/>
    <s v="F1S USA"/>
    <s v="United States"/>
    <x v="3"/>
    <x v="1"/>
    <n v="0"/>
  </r>
  <r>
    <x v="1"/>
    <x v="1"/>
    <n v="984"/>
    <x v="30"/>
    <n v="28934"/>
    <s v="CUBILLAS CORRAL MARIA GUADALUPE CONCEPCION"/>
    <d v="2026-04-22T00:00:00"/>
    <d v="2026-04-22T00:00:00"/>
    <s v="VLO"/>
    <x v="2"/>
    <s v="EUR"/>
    <n v="389.63"/>
    <n v="389.63"/>
    <n v="451.97079999999994"/>
    <n v="0"/>
    <n v="0"/>
    <n v="0"/>
    <s v="F1S USA"/>
    <s v="United States"/>
    <x v="3"/>
    <x v="1"/>
    <n v="0"/>
  </r>
  <r>
    <x v="1"/>
    <x v="1"/>
    <n v="984"/>
    <x v="30"/>
    <n v="0"/>
    <s v="Fee por compra de vuelos"/>
    <d v="2026-04-12T00:00:00"/>
    <d v="2026-04-22T00:00:00"/>
    <s v="HPS"/>
    <x v="1"/>
    <s v="EUR"/>
    <n v="176"/>
    <n v="176"/>
    <n v="204.16"/>
    <n v="176"/>
    <n v="176"/>
    <n v="204.16"/>
    <s v="FEES"/>
    <n v="0"/>
    <x v="2"/>
    <x v="1"/>
    <n v="1"/>
  </r>
  <r>
    <x v="1"/>
    <x v="1"/>
    <n v="985"/>
    <x v="16"/>
    <n v="27301"/>
    <s v="Vuelo TGZ-MEX/Simón Valanci Buzali"/>
    <d v="2026-01-20T00:00:00"/>
    <d v="2026-01-20T00:00:00"/>
    <s v="VLO"/>
    <x v="2"/>
    <s v="USD"/>
    <n v="422.56"/>
    <n v="363.40159999999997"/>
    <n v="422.56"/>
    <n v="0"/>
    <n v="0"/>
    <n v="0"/>
    <s v="TURISMO EX MAR, S.A. DE C.V."/>
    <s v="Mexico"/>
    <x v="48"/>
    <x v="1"/>
    <n v="0"/>
  </r>
  <r>
    <x v="1"/>
    <x v="1"/>
    <n v="985"/>
    <x v="16"/>
    <n v="27301"/>
    <s v="Vuelo TGZ-MEX/Rocio Penagos Malda"/>
    <d v="2026-01-20T00:00:00"/>
    <d v="2026-01-20T00:00:00"/>
    <s v="VLO"/>
    <x v="2"/>
    <s v="USD"/>
    <n v="422.56"/>
    <n v="363.40159999999997"/>
    <n v="422.56"/>
    <n v="0"/>
    <n v="0"/>
    <n v="0"/>
    <s v="TURISMO EX MAR, S.A. DE C.V."/>
    <s v="Mexico"/>
    <x v="48"/>
    <x v="1"/>
    <n v="0"/>
  </r>
  <r>
    <x v="1"/>
    <x v="1"/>
    <n v="985"/>
    <x v="16"/>
    <n v="27301"/>
    <s v="Vuelo TGZ-MEX/Rocio Penagos Malda"/>
    <d v="2026-01-20T00:00:00"/>
    <d v="2026-01-20T00:00:00"/>
    <s v="VLO"/>
    <x v="2"/>
    <s v="USD"/>
    <n v="382.07"/>
    <n v="328.58019999999999"/>
    <n v="382.07"/>
    <n v="0"/>
    <n v="0"/>
    <n v="0"/>
    <s v="TURISMO EX MAR, S.A. DE C.V."/>
    <s v="Mexico"/>
    <x v="48"/>
    <x v="1"/>
    <n v="0"/>
  </r>
  <r>
    <x v="1"/>
    <x v="1"/>
    <n v="985"/>
    <x v="16"/>
    <n v="0"/>
    <s v="Fee de emisión OXYMZI/DDJXAI"/>
    <d v="2026-01-20T00:00:00"/>
    <d v="2026-01-20T00:00:00"/>
    <s v="HPS"/>
    <x v="1"/>
    <s v="USD"/>
    <n v="105"/>
    <n v="90.3"/>
    <n v="105"/>
    <n v="105"/>
    <n v="90.3"/>
    <n v="105"/>
    <s v="FEES"/>
    <n v="0"/>
    <x v="48"/>
    <x v="1"/>
    <n v="1"/>
  </r>
  <r>
    <x v="1"/>
    <x v="1"/>
    <n v="986"/>
    <x v="30"/>
    <n v="25704"/>
    <s v="Estadia en Viena"/>
    <d v="2026-01-16T00:00:00"/>
    <d v="2026-01-18T00:00:00"/>
    <s v="HTL"/>
    <x v="4"/>
    <s v="EUR"/>
    <n v="5224"/>
    <n v="5224"/>
    <n v="6059.8399999999992"/>
    <n v="522.4"/>
    <n v="522.4"/>
    <n v="605.98399999999992"/>
    <s v="ROSEWOOD VIENNA"/>
    <s v="Austria"/>
    <x v="29"/>
    <x v="1"/>
    <n v="0.1"/>
  </r>
  <r>
    <x v="1"/>
    <x v="1"/>
    <n v="987"/>
    <x v="16"/>
    <n v="34338"/>
    <s v="Hospedaje"/>
    <d v="2025-09-04T00:00:00"/>
    <d v="2025-09-06T00:00:00"/>
    <s v="HTL"/>
    <x v="4"/>
    <s v="USD"/>
    <n v="5251"/>
    <n v="4515.8599999999997"/>
    <n v="5251"/>
    <n v="493.59"/>
    <n v="424.48739999999998"/>
    <n v="493.59"/>
    <s v="Hotel Ritz Paris"/>
    <s v="France"/>
    <x v="19"/>
    <x v="0"/>
    <n v="9.3999238240335167E-2"/>
  </r>
  <r>
    <x v="1"/>
    <x v="1"/>
    <n v="988"/>
    <x v="37"/>
    <n v="25780"/>
    <s v="Traslado ZHR - Hotel Davos"/>
    <d v="2026-01-18T00:00:00"/>
    <d v="2026-01-18T00:00:00"/>
    <s v="TRF"/>
    <x v="5"/>
    <s v="USD"/>
    <n v="742.15"/>
    <n v="638.24900000000002"/>
    <n v="742.15"/>
    <n v="0"/>
    <n v="0"/>
    <n v="0"/>
    <s v="ROLZO"/>
    <s v="United Kingdom"/>
    <x v="48"/>
    <x v="1"/>
    <n v="0"/>
  </r>
  <r>
    <x v="1"/>
    <x v="1"/>
    <n v="988"/>
    <x v="37"/>
    <n v="25780"/>
    <s v="Traslado Hotel Davos - ZHR"/>
    <d v="2026-01-22T00:00:00"/>
    <d v="2026-01-22T00:00:00"/>
    <s v="TRF"/>
    <x v="5"/>
    <s v="USD"/>
    <n v="930"/>
    <n v="799.8"/>
    <n v="930"/>
    <n v="0"/>
    <n v="0"/>
    <n v="0"/>
    <s v="ROLZO"/>
    <s v="United Kingdom"/>
    <x v="48"/>
    <x v="1"/>
    <n v="0"/>
  </r>
  <r>
    <x v="1"/>
    <x v="1"/>
    <n v="988"/>
    <x v="37"/>
    <n v="25780"/>
    <s v="Traslado AMS - Hotel de L'Europe"/>
    <d v="2026-01-22T00:00:00"/>
    <d v="2026-01-22T00:00:00"/>
    <s v="TRF"/>
    <x v="5"/>
    <s v="USD"/>
    <n v="145"/>
    <n v="124.7"/>
    <n v="145"/>
    <n v="0"/>
    <n v="0"/>
    <n v="0"/>
    <s v="ROLZO"/>
    <s v="United Kingdom"/>
    <x v="48"/>
    <x v="1"/>
    <n v="0"/>
  </r>
  <r>
    <x v="1"/>
    <x v="1"/>
    <n v="988"/>
    <x v="37"/>
    <n v="25780"/>
    <s v="Traslado Hotel de L'Europe - AMS Flor"/>
    <d v="2026-01-23T00:00:00"/>
    <d v="2026-01-23T00:00:00"/>
    <s v="TRF"/>
    <x v="5"/>
    <s v="USD"/>
    <n v="145"/>
    <n v="124.7"/>
    <n v="145"/>
    <n v="0"/>
    <n v="0"/>
    <n v="0"/>
    <s v="ROLZO"/>
    <s v="United Kingdom"/>
    <x v="48"/>
    <x v="1"/>
    <n v="0"/>
  </r>
  <r>
    <x v="1"/>
    <x v="1"/>
    <n v="988"/>
    <x v="37"/>
    <n v="25780"/>
    <s v="Traslado Hotel de L'Europe - AMS Enrique"/>
    <d v="2026-01-23T00:00:00"/>
    <d v="2026-01-23T00:00:00"/>
    <s v="TRF"/>
    <x v="5"/>
    <s v="USD"/>
    <n v="145"/>
    <n v="124.7"/>
    <n v="145"/>
    <n v="0"/>
    <n v="0"/>
    <n v="0"/>
    <s v="ROLZO"/>
    <s v="United Kingdom"/>
    <x v="48"/>
    <x v="1"/>
    <n v="0"/>
  </r>
  <r>
    <x v="1"/>
    <x v="1"/>
    <n v="988"/>
    <x v="37"/>
    <n v="29472"/>
    <s v="Hospedaje Hotel de L'Europe"/>
    <d v="2026-01-21T00:00:00"/>
    <d v="2026-01-23T00:00:00"/>
    <s v="HTL"/>
    <x v="4"/>
    <s v="USD"/>
    <n v="1201.26"/>
    <n v="1033.0835999999999"/>
    <n v="1201.26"/>
    <n v="107.85"/>
    <n v="92.750999999999991"/>
    <n v="107.85"/>
    <s v="DE L EUROPE AMSTERDAM"/>
    <s v="Netherlands"/>
    <x v="48"/>
    <x v="1"/>
    <n v="8.9780730233255085E-2"/>
  </r>
  <r>
    <x v="1"/>
    <x v="1"/>
    <n v="988"/>
    <x v="37"/>
    <n v="0"/>
    <s v="Honorarios reservación traslados"/>
    <d v="2026-01-18T00:00:00"/>
    <d v="2026-01-23T00:00:00"/>
    <s v="HPS"/>
    <x v="1"/>
    <s v="USD"/>
    <n v="316.81"/>
    <n v="272.45659999999998"/>
    <n v="316.81"/>
    <n v="316.81"/>
    <n v="272.45659999999998"/>
    <n v="316.81"/>
    <s v="FEES"/>
    <n v="0"/>
    <x v="48"/>
    <x v="1"/>
    <n v="1"/>
  </r>
  <r>
    <x v="1"/>
    <x v="1"/>
    <n v="989"/>
    <x v="30"/>
    <n v="26659"/>
    <s v="Barco por el Nilo"/>
    <d v="2026-01-28T00:00:00"/>
    <d v="2026-02-01T00:00:00"/>
    <s v="CRC"/>
    <x v="8"/>
    <s v="USD"/>
    <n v="7025.53"/>
    <n v="6041.9557999999997"/>
    <n v="7025.53"/>
    <n v="1305.53"/>
    <n v="1122.7557999999999"/>
    <n v="1305.53"/>
    <s v="EGYPT BEYOND"/>
    <s v="Egypt"/>
    <x v="42"/>
    <x v="1"/>
    <n v="0.18582654974073132"/>
  </r>
  <r>
    <x v="1"/>
    <x v="1"/>
    <n v="990"/>
    <x v="20"/>
    <n v="27301"/>
    <s v="VUELO MEX CDG CON AF"/>
    <d v="2026-01-30T00:00:00"/>
    <d v="2026-01-30T00:00:00"/>
    <s v="VLO"/>
    <x v="2"/>
    <s v="MXN"/>
    <n v="24572"/>
    <n v="1179.4560000000001"/>
    <n v="1376.0319999999999"/>
    <n v="0"/>
    <n v="0"/>
    <n v="0"/>
    <s v="TURISMO EX MAR, S.A. DE C.V."/>
    <s v="Mexico"/>
    <x v="42"/>
    <x v="1"/>
    <n v="0"/>
  </r>
  <r>
    <x v="1"/>
    <x v="1"/>
    <n v="990"/>
    <x v="20"/>
    <n v="27301"/>
    <s v="VUELO MEX CDG"/>
    <d v="2026-01-30T00:00:00"/>
    <d v="2026-01-30T00:00:00"/>
    <s v="VLO"/>
    <x v="2"/>
    <s v="MXN"/>
    <n v="24572"/>
    <n v="1179.4560000000001"/>
    <n v="1376.0319999999999"/>
    <n v="0"/>
    <n v="0"/>
    <n v="0"/>
    <s v="TURISMO EX MAR, S.A. DE C.V."/>
    <s v="Mexico"/>
    <x v="42"/>
    <x v="1"/>
    <n v="0"/>
  </r>
  <r>
    <x v="1"/>
    <x v="1"/>
    <n v="990"/>
    <x v="20"/>
    <n v="27301"/>
    <s v="VUELO MEX CDG CON AF"/>
    <d v="2026-01-30T00:00:00"/>
    <d v="2026-01-30T00:00:00"/>
    <s v="VLO"/>
    <x v="2"/>
    <s v="MXN"/>
    <n v="24572"/>
    <n v="1179.4560000000001"/>
    <n v="1376.0319999999999"/>
    <n v="0"/>
    <n v="0"/>
    <n v="0"/>
    <s v="TURISMO EX MAR, S.A. DE C.V."/>
    <s v="Mexico"/>
    <x v="42"/>
    <x v="1"/>
    <n v="0"/>
  </r>
  <r>
    <x v="1"/>
    <x v="1"/>
    <n v="990"/>
    <x v="20"/>
    <n v="27301"/>
    <s v="PAGO DE ASIENTO"/>
    <d v="2026-01-30T00:00:00"/>
    <d v="2026-01-30T00:00:00"/>
    <s v="VLO"/>
    <x v="2"/>
    <s v="MXN"/>
    <n v="1082"/>
    <n v="51.936"/>
    <n v="60.591999999999999"/>
    <n v="0"/>
    <n v="0"/>
    <n v="0"/>
    <s v="TURISMO EX MAR, S.A. DE C.V."/>
    <s v="Mexico"/>
    <x v="42"/>
    <x v="1"/>
    <n v="0"/>
  </r>
  <r>
    <x v="1"/>
    <x v="1"/>
    <n v="990"/>
    <x v="20"/>
    <n v="27301"/>
    <s v="PAGO DE ASIENTO"/>
    <d v="2026-01-30T00:00:00"/>
    <d v="2026-01-30T00:00:00"/>
    <s v="VLO"/>
    <x v="2"/>
    <s v="MXN"/>
    <n v="1082"/>
    <n v="51.936"/>
    <n v="60.591999999999999"/>
    <n v="0"/>
    <n v="0"/>
    <n v="0"/>
    <s v="TURISMO EX MAR, S.A. DE C.V."/>
    <s v="Mexico"/>
    <x v="42"/>
    <x v="1"/>
    <n v="0"/>
  </r>
  <r>
    <x v="1"/>
    <x v="1"/>
    <n v="990"/>
    <x v="20"/>
    <n v="27301"/>
    <s v="PAGO DE ASIENTO"/>
    <d v="2026-01-30T00:00:00"/>
    <d v="2026-01-30T00:00:00"/>
    <s v="VLO"/>
    <x v="2"/>
    <s v="MXN"/>
    <n v="1082"/>
    <n v="51.936"/>
    <n v="60.591999999999999"/>
    <n v="0"/>
    <n v="0"/>
    <n v="0"/>
    <s v="TURISMO EX MAR, S.A. DE C.V."/>
    <s v="Mexico"/>
    <x v="42"/>
    <x v="1"/>
    <n v="0"/>
  </r>
  <r>
    <x v="1"/>
    <x v="1"/>
    <n v="990"/>
    <x v="20"/>
    <n v="27301"/>
    <s v="PAGO DE EQUIPAJE"/>
    <d v="2026-01-30T00:00:00"/>
    <d v="2026-01-30T00:00:00"/>
    <s v="VLO"/>
    <x v="2"/>
    <s v="MXN"/>
    <n v="1327"/>
    <n v="63.695999999999998"/>
    <n v="74.311999999999998"/>
    <n v="0"/>
    <n v="0"/>
    <n v="0"/>
    <s v="TURISMO EX MAR, S.A. DE C.V."/>
    <s v="Mexico"/>
    <x v="42"/>
    <x v="1"/>
    <n v="0"/>
  </r>
  <r>
    <x v="1"/>
    <x v="1"/>
    <n v="990"/>
    <x v="20"/>
    <n v="27301"/>
    <s v="PAGO DE EQUIPAJE"/>
    <d v="2026-01-30T00:00:00"/>
    <d v="2026-01-30T00:00:00"/>
    <s v="VLO"/>
    <x v="2"/>
    <s v="MXN"/>
    <n v="1327"/>
    <n v="63.695999999999998"/>
    <n v="74.311999999999998"/>
    <n v="0"/>
    <n v="0"/>
    <n v="0"/>
    <s v="TURISMO EX MAR, S.A. DE C.V."/>
    <s v="Mexico"/>
    <x v="42"/>
    <x v="1"/>
    <n v="0"/>
  </r>
  <r>
    <x v="1"/>
    <x v="1"/>
    <n v="990"/>
    <x v="20"/>
    <n v="27301"/>
    <s v="PAGO DE EQUIPAJE"/>
    <d v="2026-01-30T00:00:00"/>
    <d v="2026-01-30T00:00:00"/>
    <s v="VLO"/>
    <x v="2"/>
    <s v="MXN"/>
    <n v="1327"/>
    <n v="63.695999999999998"/>
    <n v="74.311999999999998"/>
    <n v="0"/>
    <n v="0"/>
    <n v="0"/>
    <s v="TURISMO EX MAR, S.A. DE C.V."/>
    <s v="Mexico"/>
    <x v="42"/>
    <x v="1"/>
    <n v="0"/>
  </r>
  <r>
    <x v="1"/>
    <x v="1"/>
    <n v="990"/>
    <x v="20"/>
    <n v="0"/>
    <s v="EMISION DE BOLETOS"/>
    <d v="2026-01-30T00:00:00"/>
    <d v="2026-01-30T00:00:00"/>
    <s v="HPS"/>
    <x v="1"/>
    <s v="MXN"/>
    <n v="1884.75"/>
    <n v="90.468000000000004"/>
    <n v="105.54600000000001"/>
    <n v="1884.75"/>
    <n v="90.468000000000004"/>
    <n v="105.54600000000001"/>
    <s v="FEES"/>
    <n v="0"/>
    <x v="42"/>
    <x v="1"/>
    <n v="1"/>
  </r>
  <r>
    <x v="1"/>
    <x v="1"/>
    <n v="990"/>
    <x v="20"/>
    <n v="27301"/>
    <s v="VUELOS MIA MEX"/>
    <d v="2026-02-08T00:00:00"/>
    <d v="2026-02-08T00:00:00"/>
    <s v="VLO"/>
    <x v="2"/>
    <s v="MXN"/>
    <n v="4058"/>
    <n v="194.78399999999999"/>
    <n v="227.24800000000002"/>
    <n v="0"/>
    <n v="0"/>
    <n v="0"/>
    <s v="TURISMO EX MAR, S.A. DE C.V."/>
    <s v="Mexico"/>
    <x v="43"/>
    <x v="1"/>
    <n v="0"/>
  </r>
  <r>
    <x v="1"/>
    <x v="1"/>
    <n v="990"/>
    <x v="20"/>
    <n v="27301"/>
    <s v="VUELOS MIA MEX"/>
    <d v="2026-02-08T00:00:00"/>
    <d v="2026-02-08T00:00:00"/>
    <s v="VLO"/>
    <x v="2"/>
    <s v="MXN"/>
    <n v="4058"/>
    <n v="194.78399999999999"/>
    <n v="227.24800000000002"/>
    <n v="0"/>
    <n v="0"/>
    <n v="0"/>
    <s v="TURISMO EX MAR, S.A. DE C.V."/>
    <s v="Mexico"/>
    <x v="43"/>
    <x v="1"/>
    <n v="0"/>
  </r>
  <r>
    <x v="1"/>
    <x v="1"/>
    <n v="990"/>
    <x v="20"/>
    <n v="27301"/>
    <s v="VUELOS MIA MEX"/>
    <d v="2026-02-08T00:00:00"/>
    <d v="2026-02-08T00:00:00"/>
    <s v="VLO"/>
    <x v="2"/>
    <s v="MXN"/>
    <n v="4058"/>
    <n v="194.78399999999999"/>
    <n v="227.24800000000002"/>
    <n v="0"/>
    <n v="0"/>
    <n v="0"/>
    <s v="TURISMO EX MAR, S.A. DE C.V."/>
    <s v="Mexico"/>
    <x v="43"/>
    <x v="1"/>
    <n v="0"/>
  </r>
  <r>
    <x v="1"/>
    <x v="1"/>
    <n v="990"/>
    <x v="20"/>
    <n v="0"/>
    <s v="EMISION DE BOLETOS DE AVION"/>
    <d v="2026-02-08T00:00:00"/>
    <d v="2026-02-08T00:00:00"/>
    <s v="HPS"/>
    <x v="1"/>
    <s v="MXN"/>
    <n v="1920.75"/>
    <n v="92.195999999999998"/>
    <n v="107.562"/>
    <n v="1920.75"/>
    <n v="92.195999999999998"/>
    <n v="107.562"/>
    <s v="FEES"/>
    <n v="0"/>
    <x v="43"/>
    <x v="1"/>
    <n v="1"/>
  </r>
  <r>
    <x v="1"/>
    <x v="1"/>
    <n v="991"/>
    <x v="23"/>
    <n v="0"/>
    <s v="FEE DE EMISION"/>
    <d v="2026-09-14T00:00:00"/>
    <d v="2026-09-24T00:00:00"/>
    <s v="HPS"/>
    <x v="1"/>
    <s v="USD"/>
    <n v="70"/>
    <n v="60.199999999999996"/>
    <n v="70"/>
    <n v="70"/>
    <n v="60.199999999999996"/>
    <n v="70"/>
    <s v="FEES"/>
    <n v="0"/>
    <x v="51"/>
    <x v="1"/>
    <n v="1"/>
  </r>
  <r>
    <x v="1"/>
    <x v="1"/>
    <n v="991"/>
    <x v="23"/>
    <n v="28934"/>
    <s v="BRESCIA MOREYRA MARIO AUGUSTO MIGUEL"/>
    <d v="2026-09-15T00:00:00"/>
    <d v="2026-09-21T00:00:00"/>
    <s v="VLO"/>
    <x v="2"/>
    <s v="USD"/>
    <n v="925.8"/>
    <n v="796.18799999999999"/>
    <n v="925.8"/>
    <n v="0"/>
    <n v="0"/>
    <n v="0"/>
    <s v="F1S USA"/>
    <s v="United States"/>
    <x v="51"/>
    <x v="1"/>
    <n v="0"/>
  </r>
  <r>
    <x v="1"/>
    <x v="1"/>
    <n v="991"/>
    <x v="23"/>
    <n v="28934"/>
    <s v="MARTINEZ BUENAVENTURA FANY LUCIA"/>
    <d v="2026-09-15T00:00:00"/>
    <d v="2026-09-21T00:00:00"/>
    <s v="VLO"/>
    <x v="2"/>
    <s v="USD"/>
    <n v="925.8"/>
    <n v="796.18799999999999"/>
    <n v="925.8"/>
    <n v="0"/>
    <n v="0"/>
    <n v="0"/>
    <s v="F1S USA"/>
    <s v="United States"/>
    <x v="51"/>
    <x v="1"/>
    <n v="0"/>
  </r>
  <r>
    <x v="1"/>
    <x v="1"/>
    <n v="992"/>
    <x v="39"/>
    <n v="28934"/>
    <s v="GRISI CHECA MONICA DEL CARMEN"/>
    <d v="2026-01-15T00:00:00"/>
    <d v="2026-01-15T00:00:00"/>
    <s v="VLO"/>
    <x v="2"/>
    <s v="USD"/>
    <n v="322.5"/>
    <n v="277.35000000000002"/>
    <n v="322.5"/>
    <n v="0"/>
    <n v="0"/>
    <n v="0"/>
    <s v="F1S USA"/>
    <s v="United States"/>
    <x v="29"/>
    <x v="1"/>
    <n v="0"/>
  </r>
  <r>
    <x v="1"/>
    <x v="1"/>
    <n v="992"/>
    <x v="39"/>
    <n v="28934"/>
    <s v="BARROSO GRISI ALEXIS"/>
    <d v="2026-01-15T00:00:00"/>
    <d v="2026-01-15T00:00:00"/>
    <s v="VLO"/>
    <x v="2"/>
    <s v="USD"/>
    <n v="322.5"/>
    <n v="277.35000000000002"/>
    <n v="322.5"/>
    <n v="0"/>
    <n v="0"/>
    <n v="0"/>
    <s v="F1S USA"/>
    <s v="United States"/>
    <x v="29"/>
    <x v="1"/>
    <n v="0"/>
  </r>
  <r>
    <x v="1"/>
    <x v="1"/>
    <n v="992"/>
    <x v="39"/>
    <n v="28934"/>
    <s v="BARROSO GRISI ALBERTO"/>
    <d v="2026-01-15T00:00:00"/>
    <d v="2026-01-15T00:00:00"/>
    <s v="VLO"/>
    <x v="2"/>
    <s v="USD"/>
    <n v="322.5"/>
    <n v="277.35000000000002"/>
    <n v="322.5"/>
    <n v="0"/>
    <n v="0"/>
    <n v="0"/>
    <s v="F1S USA"/>
    <s v="United States"/>
    <x v="29"/>
    <x v="1"/>
    <n v="0"/>
  </r>
  <r>
    <x v="0"/>
    <x v="1"/>
    <n v="993"/>
    <x v="2"/>
    <n v="28934"/>
    <s v="GONZALEZ PATRICIO"/>
    <d v="2026-06-03T00:00:00"/>
    <d v="2026-06-04T00:00:00"/>
    <s v="VLO"/>
    <x v="2"/>
    <s v="USD"/>
    <n v="1916.8"/>
    <n v="1648.4479999999999"/>
    <n v="1916.8"/>
    <n v="122.67"/>
    <n v="105.4962"/>
    <n v="122.67"/>
    <s v="F1S USA"/>
    <s v="United States"/>
    <x v="14"/>
    <x v="1"/>
    <n v="6.3997287145242068E-2"/>
  </r>
  <r>
    <x v="0"/>
    <x v="1"/>
    <n v="993"/>
    <x v="2"/>
    <n v="28934"/>
    <s v="TORRADO PAULA"/>
    <d v="2026-06-03T00:00:00"/>
    <d v="2026-06-04T00:00:00"/>
    <s v="VLO"/>
    <x v="2"/>
    <s v="USD"/>
    <n v="1916.8"/>
    <n v="1648.4479999999999"/>
    <n v="1916.8"/>
    <n v="122.67"/>
    <n v="105.4962"/>
    <n v="122.67"/>
    <s v="F1S USA"/>
    <s v="United States"/>
    <x v="14"/>
    <x v="1"/>
    <n v="6.3997287145242068E-2"/>
  </r>
  <r>
    <x v="0"/>
    <x v="1"/>
    <n v="993"/>
    <x v="2"/>
    <n v="28934"/>
    <s v="GONZALEZ PATRICIO"/>
    <d v="2026-06-21T00:00:00"/>
    <d v="2026-06-22T00:00:00"/>
    <s v="VLO"/>
    <x v="2"/>
    <s v="USD"/>
    <n v="1370.15"/>
    <n v="1178.329"/>
    <n v="1370.15"/>
    <n v="54.5"/>
    <n v="46.87"/>
    <n v="54.5"/>
    <s v="F1S USA"/>
    <s v="United States"/>
    <x v="18"/>
    <x v="1"/>
    <n v="3.9776666788307845E-2"/>
  </r>
  <r>
    <x v="0"/>
    <x v="1"/>
    <n v="993"/>
    <x v="2"/>
    <n v="28934"/>
    <s v="TORRADO PAULA"/>
    <d v="2026-06-21T00:00:00"/>
    <d v="2026-06-22T00:00:00"/>
    <s v="VLO"/>
    <x v="2"/>
    <s v="USD"/>
    <n v="1370.15"/>
    <n v="1178.329"/>
    <n v="1370.15"/>
    <n v="54.5"/>
    <n v="46.87"/>
    <n v="54.5"/>
    <s v="F1S USA"/>
    <s v="United States"/>
    <x v="18"/>
    <x v="1"/>
    <n v="3.9776666788307845E-2"/>
  </r>
  <r>
    <x v="0"/>
    <x v="1"/>
    <n v="993"/>
    <x v="2"/>
    <n v="0"/>
    <s v="Fee emisión"/>
    <d v="2026-06-06T00:00:00"/>
    <d v="2026-06-21T00:00:00"/>
    <s v="HPS"/>
    <x v="1"/>
    <s v="USD"/>
    <n v="220"/>
    <n v="189.2"/>
    <n v="220"/>
    <n v="220"/>
    <n v="189.2"/>
    <n v="220"/>
    <s v="FEES"/>
    <n v="0"/>
    <x v="14"/>
    <x v="1"/>
    <n v="1"/>
  </r>
  <r>
    <x v="2"/>
    <x v="1"/>
    <n v="994"/>
    <x v="45"/>
    <n v="28934"/>
    <s v="CHECA PATJANE PEDRO ALBERTO MR"/>
    <d v="2026-06-17T00:00:00"/>
    <d v="2026-07-11T00:00:00"/>
    <s v="VLO"/>
    <x v="2"/>
    <s v="MXN"/>
    <n v="88722.85"/>
    <n v="4258.6968000000006"/>
    <n v="4968.4796000000006"/>
    <n v="0"/>
    <n v="0"/>
    <n v="0"/>
    <s v="F1S USA"/>
    <s v="United States"/>
    <x v="33"/>
    <x v="1"/>
    <n v="0"/>
  </r>
  <r>
    <x v="2"/>
    <x v="1"/>
    <n v="994"/>
    <x v="45"/>
    <n v="28934"/>
    <s v="DE LA ROSA ARIAS LEONOR MRS"/>
    <d v="2026-06-19T00:00:00"/>
    <d v="2026-07-11T00:00:00"/>
    <s v="VLO"/>
    <x v="2"/>
    <s v="MXN"/>
    <n v="64173.09"/>
    <n v="3080.3083200000001"/>
    <n v="3593.6930399999997"/>
    <n v="0"/>
    <n v="0"/>
    <n v="0"/>
    <s v="F1S USA"/>
    <s v="United States"/>
    <x v="33"/>
    <x v="1"/>
    <n v="0"/>
  </r>
  <r>
    <x v="2"/>
    <x v="1"/>
    <n v="994"/>
    <x v="45"/>
    <n v="28934"/>
    <s v="CHECA DE LA ROSA PIERO MR"/>
    <d v="2026-06-19T00:00:00"/>
    <d v="2026-07-11T00:00:00"/>
    <s v="VLO"/>
    <x v="2"/>
    <s v="MXN"/>
    <n v="26793.09"/>
    <n v="1286.0683200000001"/>
    <n v="1500.4130400000001"/>
    <n v="0"/>
    <n v="0"/>
    <n v="0"/>
    <s v="F1S USA"/>
    <s v="United States"/>
    <x v="33"/>
    <x v="1"/>
    <n v="0"/>
  </r>
  <r>
    <x v="2"/>
    <x v="1"/>
    <n v="994"/>
    <x v="45"/>
    <n v="28934"/>
    <s v="CHECA DE LA ROSA LUCIANA MRS"/>
    <d v="2026-06-19T00:00:00"/>
    <d v="2026-07-11T00:00:00"/>
    <s v="VLO"/>
    <x v="2"/>
    <s v="MXN"/>
    <n v="26793.09"/>
    <n v="1286.0683200000001"/>
    <n v="1500.4130400000001"/>
    <n v="0"/>
    <n v="0"/>
    <n v="0"/>
    <s v="F1S USA"/>
    <s v="United States"/>
    <x v="33"/>
    <x v="1"/>
    <n v="0"/>
  </r>
  <r>
    <x v="2"/>
    <x v="1"/>
    <n v="994"/>
    <x v="45"/>
    <n v="28934"/>
    <s v="CHECA DE LA ROSA SOFIA MRS"/>
    <d v="2026-06-19T00:00:00"/>
    <d v="2026-07-11T00:00:00"/>
    <s v="VLO"/>
    <x v="2"/>
    <s v="MXN"/>
    <n v="26793.09"/>
    <n v="1286.0683200000001"/>
    <n v="1500.4130400000001"/>
    <n v="0"/>
    <n v="0"/>
    <n v="0"/>
    <s v="F1S USA"/>
    <s v="United States"/>
    <x v="33"/>
    <x v="1"/>
    <n v="0"/>
  </r>
  <r>
    <x v="2"/>
    <x v="1"/>
    <n v="994"/>
    <x v="45"/>
    <n v="28934"/>
    <s v="CHECA PATJANE PEDRO ALBERTO MR"/>
    <d v="2026-06-20T00:00:00"/>
    <d v="2026-06-20T00:00:00"/>
    <s v="VLO"/>
    <x v="2"/>
    <s v="MXN"/>
    <n v="1562.84"/>
    <n v="75.016319999999993"/>
    <n v="87.519040000000004"/>
    <n v="0"/>
    <n v="0"/>
    <n v="0"/>
    <s v="F1S USA"/>
    <s v="United States"/>
    <x v="33"/>
    <x v="1"/>
    <n v="0"/>
  </r>
  <r>
    <x v="2"/>
    <x v="1"/>
    <n v="994"/>
    <x v="45"/>
    <n v="28934"/>
    <s v="CHECA PATJANE PEDRO ALBERTO MR"/>
    <d v="2026-06-29T00:00:00"/>
    <d v="2026-06-29T00:00:00"/>
    <s v="VLO"/>
    <x v="2"/>
    <s v="MXN"/>
    <n v="1486.3"/>
    <n v="71.342399999999998"/>
    <n v="83.232799999999997"/>
    <n v="0"/>
    <n v="0"/>
    <n v="0"/>
    <s v="F1S USA"/>
    <s v="United States"/>
    <x v="16"/>
    <x v="1"/>
    <n v="0"/>
  </r>
  <r>
    <x v="2"/>
    <x v="1"/>
    <n v="994"/>
    <x v="45"/>
    <n v="28934"/>
    <s v="DE LA ROSA ARIAS LEONOR MRS"/>
    <d v="2026-06-29T00:00:00"/>
    <d v="2026-06-29T00:00:00"/>
    <s v="VLO"/>
    <x v="2"/>
    <s v="MXN"/>
    <n v="1486.3"/>
    <n v="71.342399999999998"/>
    <n v="83.232799999999997"/>
    <n v="0"/>
    <n v="0"/>
    <n v="0"/>
    <s v="F1S USA"/>
    <s v="United States"/>
    <x v="16"/>
    <x v="1"/>
    <n v="0"/>
  </r>
  <r>
    <x v="2"/>
    <x v="1"/>
    <n v="994"/>
    <x v="45"/>
    <n v="28934"/>
    <s v="CHECA DE LA ROSA PIERO MR"/>
    <d v="2026-06-29T00:00:00"/>
    <d v="2026-06-29T00:00:00"/>
    <s v="VLO"/>
    <x v="2"/>
    <s v="MXN"/>
    <n v="1486.3"/>
    <n v="71.342399999999998"/>
    <n v="83.232799999999997"/>
    <n v="0"/>
    <n v="0"/>
    <n v="0"/>
    <s v="F1S USA"/>
    <s v="United States"/>
    <x v="16"/>
    <x v="1"/>
    <n v="0"/>
  </r>
  <r>
    <x v="2"/>
    <x v="1"/>
    <n v="994"/>
    <x v="45"/>
    <n v="28934"/>
    <s v="CHECA DE LA ROSA LUCIANA MRS"/>
    <d v="2026-06-29T00:00:00"/>
    <d v="2026-06-29T00:00:00"/>
    <s v="VLO"/>
    <x v="2"/>
    <s v="MXN"/>
    <n v="1486.3"/>
    <n v="71.342399999999998"/>
    <n v="83.232799999999997"/>
    <n v="0"/>
    <n v="0"/>
    <n v="0"/>
    <s v="F1S USA"/>
    <s v="United States"/>
    <x v="16"/>
    <x v="1"/>
    <n v="0"/>
  </r>
  <r>
    <x v="2"/>
    <x v="1"/>
    <n v="994"/>
    <x v="45"/>
    <n v="28934"/>
    <s v="CHECA DE LA ROSA SOFIA MRS"/>
    <d v="2026-06-29T00:00:00"/>
    <d v="2026-06-29T00:00:00"/>
    <s v="VLO"/>
    <x v="2"/>
    <s v="MXN"/>
    <n v="1486.3"/>
    <n v="71.342399999999998"/>
    <n v="83.232799999999997"/>
    <n v="0"/>
    <n v="0"/>
    <n v="0"/>
    <s v="F1S USA"/>
    <s v="United States"/>
    <x v="16"/>
    <x v="1"/>
    <n v="0"/>
  </r>
  <r>
    <x v="2"/>
    <x v="1"/>
    <n v="994"/>
    <x v="45"/>
    <n v="27436"/>
    <s v="Billete VY | BIO BCN"/>
    <d v="2026-06-02T00:00:00"/>
    <d v="2026-07-02T00:00:00"/>
    <s v="ABC"/>
    <x v="2"/>
    <s v="MXN"/>
    <n v="18278"/>
    <n v="877.34400000000005"/>
    <n v="1023.568"/>
    <n v="0"/>
    <n v="0"/>
    <n v="0"/>
    <s v="Vueling Airlines"/>
    <s v="Spain"/>
    <x v="14"/>
    <x v="1"/>
    <n v="0"/>
  </r>
  <r>
    <x v="2"/>
    <x v="1"/>
    <n v="994"/>
    <x v="45"/>
    <n v="0"/>
    <s v="Fee emisión aéreos"/>
    <d v="2026-06-02T00:00:00"/>
    <d v="2026-07-02T00:00:00"/>
    <s v="HPS"/>
    <x v="1"/>
    <s v="MXN"/>
    <n v="10681"/>
    <n v="512.68799999999999"/>
    <n v="598.13599999999997"/>
    <n v="10681"/>
    <n v="512.68799999999999"/>
    <n v="598.13599999999997"/>
    <s v="FEES"/>
    <n v="0"/>
    <x v="14"/>
    <x v="1"/>
    <n v="1"/>
  </r>
  <r>
    <x v="1"/>
    <x v="1"/>
    <n v="995"/>
    <x v="23"/>
    <n v="32097"/>
    <s v="SETOUCHI - TAKAMATSU 9-11 ABR"/>
    <d v="2026-04-09T00:00:00"/>
    <d v="2026-04-11T00:00:00"/>
    <s v="PKT"/>
    <x v="0"/>
    <s v="USD"/>
    <n v="18100"/>
    <n v="15566"/>
    <n v="18100"/>
    <n v="1811"/>
    <n v="1557.46"/>
    <n v="1811"/>
    <s v="SETOUCHI ISLANDER"/>
    <s v="Japan"/>
    <x v="38"/>
    <x v="1"/>
    <n v="0.10005524861878454"/>
  </r>
  <r>
    <x v="1"/>
    <x v="1"/>
    <n v="995"/>
    <x v="23"/>
    <n v="25360"/>
    <s v="SERVICIOS LUXURY JAPAN"/>
    <d v="2026-04-01T00:00:00"/>
    <d v="2026-04-13T00:00:00"/>
    <s v="PKT"/>
    <x v="0"/>
    <s v="USD"/>
    <n v="13255"/>
    <n v="11399.3"/>
    <n v="13255"/>
    <n v="1676.62"/>
    <n v="1441.8932"/>
    <n v="1676.62"/>
    <s v="Luxury Japan"/>
    <s v="Japan"/>
    <x v="37"/>
    <x v="1"/>
    <n v="0.12648962655601659"/>
  </r>
  <r>
    <x v="1"/>
    <x v="1"/>
    <n v="995"/>
    <x v="23"/>
    <n v="25907"/>
    <s v="THE OKURA TOKYO 30 MAR - 03 APR - 3 ROOMS"/>
    <d v="2026-03-30T00:00:00"/>
    <d v="2026-04-03T00:00:00"/>
    <s v="HTL"/>
    <x v="4"/>
    <s v="USD"/>
    <n v="13935"/>
    <n v="11984.1"/>
    <n v="13935"/>
    <n v="1099.5"/>
    <n v="945.56999999999994"/>
    <n v="1099.5"/>
    <s v="THE OKURA TOKYO"/>
    <s v="Japan"/>
    <x v="37"/>
    <x v="1"/>
    <n v="7.8902045209903127E-2"/>
  </r>
  <r>
    <x v="1"/>
    <x v="1"/>
    <n v="995"/>
    <x v="23"/>
    <n v="24989"/>
    <s v="HYATT CENTRIC KANAZAWA 3-5 APR - 3 ROOMS"/>
    <d v="2026-04-03T00:00:00"/>
    <d v="2026-04-05T00:00:00"/>
    <s v="HTL"/>
    <x v="4"/>
    <s v="USD"/>
    <n v="3373"/>
    <n v="2900.7799999999997"/>
    <n v="3373"/>
    <n v="266.60000000000002"/>
    <n v="229.27600000000001"/>
    <n v="266.60000000000002"/>
    <s v="HYATT CENTRIC KANAZAWA"/>
    <s v="Japan"/>
    <x v="37"/>
    <x v="1"/>
    <n v="7.9039430773791886E-2"/>
  </r>
  <r>
    <x v="1"/>
    <x v="1"/>
    <n v="995"/>
    <x v="23"/>
    <n v="33409"/>
    <s v="DUSIT THANI KYOTO 5-9 APR - 3 ROOMS"/>
    <d v="2026-04-05T00:00:00"/>
    <d v="2026-04-09T00:00:00"/>
    <s v="HTL"/>
    <x v="4"/>
    <s v="USD"/>
    <n v="19084"/>
    <n v="16412.239999999998"/>
    <n v="19084"/>
    <n v="1508.8"/>
    <n v="1297.568"/>
    <n v="1508.8"/>
    <s v="DUSIT THANI KYOTO"/>
    <s v="Japan"/>
    <x v="38"/>
    <x v="1"/>
    <n v="7.9060993502410387E-2"/>
  </r>
  <r>
    <x v="1"/>
    <x v="1"/>
    <n v="995"/>
    <x v="23"/>
    <n v="30268"/>
    <s v="PATINA OSAKA 11-13 APR - 3 ROOMS"/>
    <d v="2026-04-11T00:00:00"/>
    <d v="2026-04-13T00:00:00"/>
    <s v="HTL"/>
    <x v="4"/>
    <s v="USD"/>
    <n v="6486"/>
    <n v="5577.96"/>
    <n v="6486"/>
    <n v="510.2"/>
    <n v="438.77199999999999"/>
    <n v="510.2"/>
    <s v="PATINA OSAKA"/>
    <s v="Japan"/>
    <x v="38"/>
    <x v="1"/>
    <n v="7.8661732963305586E-2"/>
  </r>
  <r>
    <x v="1"/>
    <x v="1"/>
    <n v="995"/>
    <x v="23"/>
    <n v="34783"/>
    <s v="GRAND HYATT TOKYO 13-15 ABR"/>
    <d v="2026-04-13T00:00:00"/>
    <d v="2026-04-15T00:00:00"/>
    <s v="HTL"/>
    <x v="4"/>
    <s v="USD"/>
    <n v="4694"/>
    <n v="4036.84"/>
    <n v="4694"/>
    <n v="408.8"/>
    <n v="351.56799999999998"/>
    <n v="408.8"/>
    <e v="#N/A"/>
    <e v="#N/A"/>
    <x v="2"/>
    <x v="1"/>
    <n v="8.7089902002556452E-2"/>
  </r>
  <r>
    <x v="1"/>
    <x v="1"/>
    <n v="996"/>
    <x v="24"/>
    <n v="0"/>
    <s v="Reservaciones y Actividades."/>
    <d v="2026-02-26T00:00:00"/>
    <d v="2026-03-01T00:00:00"/>
    <s v="HPS"/>
    <x v="1"/>
    <s v="USD"/>
    <n v="1170"/>
    <n v="1006.1999999999999"/>
    <n v="1170"/>
    <n v="1170"/>
    <n v="1006.1999999999999"/>
    <n v="1170"/>
    <s v="FEES"/>
    <n v="0"/>
    <x v="39"/>
    <x v="1"/>
    <n v="1"/>
  </r>
  <r>
    <x v="1"/>
    <x v="1"/>
    <n v="996"/>
    <x v="24"/>
    <n v="34670"/>
    <s v="Teotihuacan"/>
    <d v="2026-02-28T00:00:00"/>
    <d v="2026-02-28T00:00:00"/>
    <s v="GUI"/>
    <x v="0"/>
    <s v="USD"/>
    <n v="825"/>
    <n v="709.5"/>
    <n v="825"/>
    <n v="325"/>
    <n v="279.5"/>
    <n v="325"/>
    <e v="#N/A"/>
    <e v="#N/A"/>
    <x v="39"/>
    <x v="1"/>
    <n v="0.39393939393939392"/>
  </r>
  <r>
    <x v="1"/>
    <x v="1"/>
    <n v="997"/>
    <x v="36"/>
    <n v="27633"/>
    <s v="ALOJAMIENTO"/>
    <d v="2026-02-26T00:00:00"/>
    <d v="2026-03-02T00:00:00"/>
    <s v="HTL"/>
    <x v="4"/>
    <s v="USD"/>
    <n v="8610"/>
    <n v="7404.5999999999995"/>
    <n v="8610"/>
    <n v="861"/>
    <n v="740.46"/>
    <n v="861"/>
    <s v="FOUR SEASONS RESORT TAMARINDO"/>
    <s v="Mexico"/>
    <x v="39"/>
    <x v="1"/>
    <n v="0.1"/>
  </r>
  <r>
    <x v="0"/>
    <x v="1"/>
    <n v="998"/>
    <x v="11"/>
    <n v="25427"/>
    <s v="Hotel - The Click Clack Hotel Medellin"/>
    <d v="2025-11-18T00:00:00"/>
    <d v="2025-11-20T00:00:00"/>
    <s v="HTL"/>
    <x v="4"/>
    <s v="USD"/>
    <n v="494.88"/>
    <n v="425.59679999999997"/>
    <n v="494.88"/>
    <n v="54.44"/>
    <n v="46.818399999999997"/>
    <n v="54.44"/>
    <s v="Expedia TAAP"/>
    <s v="United States"/>
    <x v="30"/>
    <x v="0"/>
    <n v="0.11000646621403168"/>
  </r>
  <r>
    <x v="0"/>
    <x v="1"/>
    <n v="999"/>
    <x v="11"/>
    <n v="25427"/>
    <s v="Hotel Medellin"/>
    <d v="2026-01-28T00:00:00"/>
    <d v="2026-02-01T00:00:00"/>
    <s v="HTL"/>
    <x v="4"/>
    <s v="USD"/>
    <n v="1436"/>
    <n v="1234.96"/>
    <n v="1436"/>
    <n v="157.05000000000001"/>
    <n v="135.06300000000002"/>
    <n v="157.05000000000001"/>
    <s v="Expedia TAAP"/>
    <s v="United States"/>
    <x v="42"/>
    <x v="1"/>
    <n v="0.10936629526462396"/>
  </r>
  <r>
    <x v="0"/>
    <x v="1"/>
    <n v="1000"/>
    <x v="11"/>
    <n v="25427"/>
    <s v="Hotel Tokio - The Royal Park Canvas"/>
    <d v="2026-04-08T00:00:00"/>
    <d v="2026-04-12T00:00:00"/>
    <s v="HTL"/>
    <x v="4"/>
    <s v="USD"/>
    <n v="1605.44"/>
    <n v="1380.6784"/>
    <n v="1605.44"/>
    <n v="144.49"/>
    <n v="124.26140000000001"/>
    <n v="144.49"/>
    <s v="Expedia TAAP"/>
    <s v="United States"/>
    <x v="38"/>
    <x v="1"/>
    <n v="9.0000249152880213E-2"/>
  </r>
  <r>
    <x v="0"/>
    <x v="1"/>
    <n v="1000"/>
    <x v="11"/>
    <n v="25427"/>
    <s v="Hotel Kioto - THE GATE HOTEL KYOTO TAKASEGAWA"/>
    <d v="2026-04-12T00:00:00"/>
    <d v="2026-04-15T00:00:00"/>
    <s v="HTL"/>
    <x v="4"/>
    <s v="USD"/>
    <n v="1100"/>
    <n v="946"/>
    <n v="1100"/>
    <n v="120.75"/>
    <n v="103.845"/>
    <n v="120.75"/>
    <s v="Expedia TAAP"/>
    <s v="United States"/>
    <x v="2"/>
    <x v="1"/>
    <n v="0.10977272727272727"/>
  </r>
  <r>
    <x v="0"/>
    <x v="1"/>
    <n v="1000"/>
    <x v="11"/>
    <n v="25427"/>
    <s v="Hotel Koyasan - Sojiin"/>
    <d v="2026-04-15T00:00:00"/>
    <d v="2026-04-16T00:00:00"/>
    <s v="HTL"/>
    <x v="4"/>
    <s v="USD"/>
    <n v="969.08"/>
    <n v="833.40880000000004"/>
    <n v="969.08"/>
    <n v="102.01"/>
    <n v="87.7286"/>
    <n v="102.01"/>
    <s v="Expedia TAAP"/>
    <s v="United States"/>
    <x v="2"/>
    <x v="1"/>
    <n v="0.10526478722086928"/>
  </r>
  <r>
    <x v="0"/>
    <x v="1"/>
    <n v="1000"/>
    <x v="11"/>
    <n v="25427"/>
    <s v="Hotel Osaka - The Westin Osaka"/>
    <d v="2026-04-16T00:00:00"/>
    <d v="2026-04-17T00:00:00"/>
    <s v="HTL"/>
    <x v="4"/>
    <s v="USD"/>
    <n v="332.39"/>
    <n v="285.85539999999997"/>
    <n v="332.39"/>
    <n v="36.56"/>
    <n v="31.441600000000001"/>
    <n v="36.56"/>
    <s v="Expedia TAAP"/>
    <s v="United States"/>
    <x v="2"/>
    <x v="1"/>
    <n v="0.10999127530912484"/>
  </r>
  <r>
    <x v="0"/>
    <x v="1"/>
    <n v="1000"/>
    <x v="11"/>
    <n v="25427"/>
    <s v="Hotel Hiroshima - Sheraton Grand Hiroshima Hotel"/>
    <d v="2026-04-17T00:00:00"/>
    <d v="2026-04-19T00:00:00"/>
    <s v="HTL"/>
    <x v="4"/>
    <s v="USD"/>
    <n v="996.91"/>
    <n v="857.34259999999995"/>
    <n v="996.91"/>
    <n v="109.66"/>
    <n v="94.307599999999994"/>
    <n v="109.66"/>
    <s v="Expedia TAAP"/>
    <s v="United States"/>
    <x v="2"/>
    <x v="1"/>
    <n v="0.10999989969004223"/>
  </r>
  <r>
    <x v="0"/>
    <x v="1"/>
    <n v="1000"/>
    <x v="11"/>
    <n v="25427"/>
    <s v="Hotel Hakone - Hakone Kowakien TEN-YU"/>
    <d v="2026-04-20T00:00:00"/>
    <d v="2026-04-21T00:00:00"/>
    <s v="HTL"/>
    <x v="4"/>
    <s v="USD"/>
    <n v="594.52"/>
    <n v="511.28719999999998"/>
    <n v="594.52"/>
    <n v="75.92"/>
    <n v="65.291200000000003"/>
    <n v="75.92"/>
    <s v="Expedia TAAP"/>
    <s v="United States"/>
    <x v="3"/>
    <x v="1"/>
    <n v="0.1276996568660432"/>
  </r>
  <r>
    <x v="0"/>
    <x v="1"/>
    <n v="1000"/>
    <x v="11"/>
    <n v="25427"/>
    <s v="Hotel Hakone - Hakone Kowakien TEN-YU 2"/>
    <d v="2026-04-21T00:00:00"/>
    <d v="2026-04-22T00:00:00"/>
    <s v="HTL"/>
    <x v="4"/>
    <s v="USD"/>
    <n v="575.79"/>
    <n v="495.17939999999999"/>
    <n v="575.79"/>
    <n v="74.7"/>
    <n v="64.242000000000004"/>
    <n v="74.7"/>
    <s v="Expedia TAAP"/>
    <s v="United States"/>
    <x v="3"/>
    <x v="1"/>
    <n v="0.12973479914552183"/>
  </r>
  <r>
    <x v="0"/>
    <x v="1"/>
    <n v="1000"/>
    <x v="11"/>
    <n v="31027"/>
    <s v="Hotel Naoshima - Ryokan ROKA"/>
    <d v="2026-04-19T00:00:00"/>
    <d v="2026-04-20T00:00:00"/>
    <s v="HTL"/>
    <x v="4"/>
    <s v="USD"/>
    <n v="973.36"/>
    <n v="837.08960000000002"/>
    <n v="973.36"/>
    <n v="0"/>
    <n v="0"/>
    <n v="0"/>
    <s v="NAOSHIMA RYOKAN ROKA"/>
    <s v="Japan"/>
    <x v="3"/>
    <x v="1"/>
    <n v="0"/>
  </r>
  <r>
    <x v="0"/>
    <x v="1"/>
    <n v="1001"/>
    <x v="11"/>
    <n v="25427"/>
    <s v="Hotel NYC - The Westin New York at Times Square"/>
    <d v="2026-06-26T00:00:00"/>
    <d v="2026-07-01T00:00:00"/>
    <s v="HTL"/>
    <x v="4"/>
    <s v="USD"/>
    <n v="3372.84"/>
    <n v="2900.6424000000002"/>
    <n v="3372.84"/>
    <n v="337.28"/>
    <n v="290.06079999999997"/>
    <n v="337.28"/>
    <s v="Expedia TAAP"/>
    <s v="United States"/>
    <x v="18"/>
    <x v="1"/>
    <n v="9.9998814055810514E-2"/>
  </r>
  <r>
    <x v="1"/>
    <x v="1"/>
    <n v="1002"/>
    <x v="25"/>
    <n v="0"/>
    <s v="Fee de emision 70 usd"/>
    <s v="0000-00-00"/>
    <s v="0000-00-00"/>
    <s v="HPS"/>
    <x v="1"/>
    <s v="MXN"/>
    <n v="70"/>
    <n v="3.36"/>
    <n v="3.92"/>
    <n v="70"/>
    <n v="3.36"/>
    <n v="3.92"/>
    <s v="FEES"/>
    <n v="0"/>
    <x v="49"/>
    <x v="3"/>
    <n v="1"/>
  </r>
  <r>
    <x v="1"/>
    <x v="1"/>
    <n v="1002"/>
    <x v="25"/>
    <n v="27301"/>
    <s v="BERGER ALAZRAKI/ARI - MEX/JFK/MEX"/>
    <d v="2026-02-18T00:00:00"/>
    <d v="2026-02-21T00:00:00"/>
    <s v="VLO"/>
    <x v="2"/>
    <s v="MXN"/>
    <n v="72680"/>
    <n v="3488.64"/>
    <n v="4070.08"/>
    <n v="0"/>
    <n v="0"/>
    <n v="0"/>
    <s v="TURISMO EX MAR, S.A. DE C.V."/>
    <s v="Mexico"/>
    <x v="44"/>
    <x v="1"/>
    <n v="0"/>
  </r>
  <r>
    <x v="0"/>
    <x v="1"/>
    <n v="1003"/>
    <x v="2"/>
    <n v="25024"/>
    <s v="Billete IB | MEX MAD MEX"/>
    <d v="2026-02-21T00:00:00"/>
    <d v="2026-02-28T00:00:00"/>
    <s v="ABC"/>
    <x v="2"/>
    <s v="USD"/>
    <n v="305.62"/>
    <n v="262.83319999999998"/>
    <n v="305.62"/>
    <n v="0"/>
    <n v="0"/>
    <n v="0"/>
    <s v="Iberia"/>
    <s v="Spain"/>
    <x v="44"/>
    <x v="1"/>
    <n v="0"/>
  </r>
  <r>
    <x v="1"/>
    <x v="1"/>
    <n v="1004"/>
    <x v="25"/>
    <n v="27301"/>
    <s v="Vuelo MEX-PVR-MEX/Ari Berger Alazraki"/>
    <d v="2026-02-05T00:00:00"/>
    <d v="2026-02-08T00:00:00"/>
    <s v="VLO"/>
    <x v="2"/>
    <s v="MXN"/>
    <n v="7264"/>
    <n v="348.67200000000003"/>
    <n v="406.78399999999999"/>
    <n v="0"/>
    <n v="0"/>
    <n v="0"/>
    <s v="TURISMO EX MAR, S.A. DE C.V."/>
    <s v="Mexico"/>
    <x v="41"/>
    <x v="1"/>
    <n v="0"/>
  </r>
  <r>
    <x v="1"/>
    <x v="1"/>
    <n v="1004"/>
    <x v="25"/>
    <n v="27301"/>
    <s v="Vuelo MEX-PVR-MEX/Sandra Vainer Zonenszain"/>
    <d v="2026-02-05T00:00:00"/>
    <d v="2026-02-08T00:00:00"/>
    <s v="VLO"/>
    <x v="2"/>
    <s v="MXN"/>
    <n v="7264"/>
    <n v="348.67200000000003"/>
    <n v="406.78399999999999"/>
    <n v="0"/>
    <n v="0"/>
    <n v="0"/>
    <s v="TURISMO EX MAR, S.A. DE C.V."/>
    <s v="Mexico"/>
    <x v="41"/>
    <x v="1"/>
    <n v="0"/>
  </r>
  <r>
    <x v="1"/>
    <x v="1"/>
    <n v="1004"/>
    <x v="25"/>
    <n v="27301"/>
    <s v="Asientos MEX-PVR-MEX/Ari Berger Alazraki"/>
    <d v="2026-02-05T00:00:00"/>
    <d v="2026-02-08T00:00:00"/>
    <s v="VLO"/>
    <x v="2"/>
    <s v="MXN"/>
    <n v="150"/>
    <n v="7.2"/>
    <n v="8.4"/>
    <n v="0"/>
    <n v="0"/>
    <n v="0"/>
    <s v="TURISMO EX MAR, S.A. DE C.V."/>
    <s v="Mexico"/>
    <x v="41"/>
    <x v="1"/>
    <n v="0"/>
  </r>
  <r>
    <x v="1"/>
    <x v="1"/>
    <n v="1004"/>
    <x v="25"/>
    <n v="27301"/>
    <s v="Asientos MEX-PVR-MEX/Sandra Vainer Zonenszain"/>
    <d v="2026-02-05T00:00:00"/>
    <d v="2026-02-08T00:00:00"/>
    <s v="VLO"/>
    <x v="2"/>
    <s v="MXN"/>
    <n v="150"/>
    <n v="7.2"/>
    <n v="8.4"/>
    <n v="0"/>
    <n v="0"/>
    <n v="0"/>
    <s v="TURISMO EX MAR, S.A. DE C.V."/>
    <s v="Mexico"/>
    <x v="41"/>
    <x v="1"/>
    <n v="0"/>
  </r>
  <r>
    <x v="1"/>
    <x v="1"/>
    <n v="1004"/>
    <x v="25"/>
    <n v="0"/>
    <s v="Fee de emisión YEURMS"/>
    <d v="2026-02-05T00:00:00"/>
    <d v="2026-02-08T00:00:00"/>
    <s v="HPS"/>
    <x v="1"/>
    <s v="MXN"/>
    <n v="1222"/>
    <n v="58.655999999999999"/>
    <n v="68.432000000000002"/>
    <n v="1222"/>
    <n v="58.655999999999999"/>
    <n v="68.432000000000002"/>
    <s v="FEES"/>
    <n v="0"/>
    <x v="41"/>
    <x v="1"/>
    <n v="1"/>
  </r>
  <r>
    <x v="1"/>
    <x v="1"/>
    <n v="1005"/>
    <x v="43"/>
    <n v="27723"/>
    <s v="FORESTIS"/>
    <d v="2026-04-30T00:00:00"/>
    <d v="2026-05-03T00:00:00"/>
    <s v="HTL"/>
    <x v="4"/>
    <s v="EUR"/>
    <n v="3727"/>
    <n v="3727"/>
    <n v="4323.32"/>
    <n v="372.7"/>
    <n v="372.7"/>
    <n v="432.33199999999994"/>
    <s v="FORESTIS DOLOMITES"/>
    <s v="Italy"/>
    <x v="4"/>
    <x v="1"/>
    <n v="9.9999999999999992E-2"/>
  </r>
  <r>
    <x v="1"/>
    <x v="1"/>
    <n v="1005"/>
    <x v="43"/>
    <n v="30988"/>
    <s v="Reservacion de Hotel"/>
    <d v="2026-05-08T00:00:00"/>
    <d v="2026-05-12T00:00:00"/>
    <s v="HTL"/>
    <x v="4"/>
    <s v="EUR"/>
    <n v="6776"/>
    <n v="6776"/>
    <n v="7860.16"/>
    <n v="677.6"/>
    <n v="677.6"/>
    <n v="786.01599999999996"/>
    <s v="SIX SENSES ROME"/>
    <s v="Italy"/>
    <x v="52"/>
    <x v="1"/>
    <n v="9.9999999999999992E-2"/>
  </r>
  <r>
    <x v="1"/>
    <x v="1"/>
    <n v="1006"/>
    <x v="39"/>
    <n v="34196"/>
    <s v="Hospedaje y servicios"/>
    <d v="2025-12-28T00:00:00"/>
    <d v="2026-01-03T00:00:00"/>
    <s v="PKT"/>
    <x v="0"/>
    <s v="USD"/>
    <n v="12022.15"/>
    <n v="10339.048999999999"/>
    <n v="12022.15"/>
    <n v="652.21"/>
    <n v="560.90060000000005"/>
    <n v="652.21"/>
    <s v="Ski Madness"/>
    <s v="Canada"/>
    <x v="31"/>
    <x v="0"/>
    <n v="5.4250695591054852E-2"/>
  </r>
  <r>
    <x v="1"/>
    <x v="1"/>
    <n v="1007"/>
    <x v="43"/>
    <n v="34422"/>
    <s v="Reserva de Hotel"/>
    <d v="2025-12-01T00:00:00"/>
    <d v="2025-12-02T00:00:00"/>
    <s v="HTL"/>
    <x v="4"/>
    <s v="USD"/>
    <n v="219"/>
    <n v="188.34"/>
    <n v="219"/>
    <n v="21.9"/>
    <n v="18.834"/>
    <n v="21.9"/>
    <s v="Thompson San Antonio Riverwalk by Hyatt"/>
    <s v="United States"/>
    <x v="10"/>
    <x v="0"/>
    <n v="9.9999999999999992E-2"/>
  </r>
  <r>
    <x v="1"/>
    <x v="1"/>
    <n v="1008"/>
    <x v="43"/>
    <n v="34422"/>
    <s v="Hospedaje Habitacion"/>
    <d v="2025-12-01T00:00:00"/>
    <d v="2025-12-02T00:00:00"/>
    <s v="HTL"/>
    <x v="4"/>
    <s v="USD"/>
    <n v="219"/>
    <n v="188.34"/>
    <n v="219"/>
    <n v="21.9"/>
    <n v="18.834"/>
    <n v="21.9"/>
    <s v="Thompson San Antonio Riverwalk by Hyatt"/>
    <s v="United States"/>
    <x v="10"/>
    <x v="0"/>
    <n v="9.9999999999999992E-2"/>
  </r>
  <r>
    <x v="1"/>
    <x v="1"/>
    <n v="1009"/>
    <x v="20"/>
    <n v="27301"/>
    <s v="VUELO MEX LHR MAD/BCN MEX"/>
    <d v="2026-04-22T00:00:00"/>
    <d v="2026-05-06T00:00:00"/>
    <s v="VLO"/>
    <x v="2"/>
    <s v="MXN"/>
    <n v="19238"/>
    <n v="923.42399999999998"/>
    <n v="1077.328"/>
    <n v="0"/>
    <n v="0"/>
    <n v="0"/>
    <s v="TURISMO EX MAR, S.A. DE C.V."/>
    <s v="Mexico"/>
    <x v="3"/>
    <x v="1"/>
    <n v="0"/>
  </r>
  <r>
    <x v="1"/>
    <x v="1"/>
    <n v="1010"/>
    <x v="22"/>
    <n v="34332"/>
    <s v="PRINCE DE GALLES"/>
    <d v="2026-01-03T00:00:00"/>
    <d v="2026-01-05T00:00:00"/>
    <s v="HTL"/>
    <x v="4"/>
    <s v="USD"/>
    <n v="9639"/>
    <n v="8289.5399999999991"/>
    <n v="9639"/>
    <n v="963.9"/>
    <n v="828.95399999999995"/>
    <n v="963.9"/>
    <s v="PRINCE DE GALLES"/>
    <s v="France"/>
    <x v="40"/>
    <x v="1"/>
    <n v="9.9999999999999992E-2"/>
  </r>
  <r>
    <x v="1"/>
    <x v="1"/>
    <n v="1011"/>
    <x v="25"/>
    <n v="27301"/>
    <s v="Vuelo MEX-DFW-BZN-DFW-MEX/Sergio Berger"/>
    <d v="2026-03-28T00:00:00"/>
    <d v="2026-04-05T00:00:00"/>
    <s v="VLO"/>
    <x v="2"/>
    <s v="MXN"/>
    <n v="45226"/>
    <n v="2170.848"/>
    <n v="2532.6559999999999"/>
    <n v="0"/>
    <n v="0"/>
    <n v="0"/>
    <s v="TURISMO EX MAR, S.A. DE C.V."/>
    <s v="Mexico"/>
    <x v="36"/>
    <x v="1"/>
    <n v="0"/>
  </r>
  <r>
    <x v="1"/>
    <x v="1"/>
    <n v="1011"/>
    <x v="25"/>
    <n v="27301"/>
    <s v="Vuelo MEX-DFW-BZN-DFW-MEX/Andres Carretero"/>
    <d v="2026-03-28T00:00:00"/>
    <d v="2026-04-05T00:00:00"/>
    <s v="VLO"/>
    <x v="2"/>
    <s v="MXN"/>
    <n v="45226"/>
    <n v="2170.848"/>
    <n v="2532.6559999999999"/>
    <n v="0"/>
    <n v="0"/>
    <n v="0"/>
    <s v="TURISMO EX MAR, S.A. DE C.V."/>
    <s v="Mexico"/>
    <x v="36"/>
    <x v="1"/>
    <n v="0"/>
  </r>
  <r>
    <x v="1"/>
    <x v="1"/>
    <n v="1011"/>
    <x v="25"/>
    <n v="0"/>
    <s v="Fee de emisión EFHFFZ"/>
    <d v="2026-03-28T00:00:00"/>
    <d v="2026-04-05T00:00:00"/>
    <s v="HPS"/>
    <x v="1"/>
    <s v="MXN"/>
    <n v="1250.2"/>
    <n v="60.009600000000006"/>
    <n v="70.011200000000002"/>
    <n v="1250.2"/>
    <n v="60.009600000000006"/>
    <n v="70.011200000000002"/>
    <s v="FEES"/>
    <n v="0"/>
    <x v="36"/>
    <x v="1"/>
    <n v="1"/>
  </r>
  <r>
    <x v="1"/>
    <x v="1"/>
    <n v="1011"/>
    <x v="25"/>
    <n v="34446"/>
    <s v="Alojamiento Cabaña del 28 marzo al 01 de abril"/>
    <d v="2026-03-28T00:00:00"/>
    <d v="2026-04-05T00:00:00"/>
    <s v="HTL"/>
    <x v="4"/>
    <s v="MXN"/>
    <n v="9201.6"/>
    <n v="441.67680000000001"/>
    <n v="515.28960000000006"/>
    <n v="720"/>
    <n v="34.56"/>
    <n v="40.32"/>
    <s v="Lone Mountain Ranch"/>
    <s v="United States"/>
    <x v="36"/>
    <x v="1"/>
    <n v="7.8247261345852887E-2"/>
  </r>
  <r>
    <x v="1"/>
    <x v="1"/>
    <n v="1012"/>
    <x v="33"/>
    <n v="32077"/>
    <s v="HOTEL OAXACA"/>
    <d v="2026-01-31T00:00:00"/>
    <d v="2026-02-04T00:00:00"/>
    <s v="HTL"/>
    <x v="4"/>
    <s v="MXN"/>
    <n v="119771.09"/>
    <n v="5749.0123199999998"/>
    <n v="6707.1810400000004"/>
    <n v="13051.09"/>
    <n v="626.45231999999999"/>
    <n v="730.86104"/>
    <s v="CASA OAXACA HOTEL"/>
    <s v="Mexico"/>
    <x v="42"/>
    <x v="1"/>
    <n v="0.10896694686505733"/>
  </r>
  <r>
    <x v="1"/>
    <x v="1"/>
    <n v="1012"/>
    <x v="33"/>
    <n v="0"/>
    <s v="Comision pago con tarjeta"/>
    <d v="2026-01-31T00:00:00"/>
    <d v="2026-02-04T00:00:00"/>
    <s v="HPS"/>
    <x v="1"/>
    <s v="MXN"/>
    <n v="8584.9699999999993"/>
    <n v="412.07855999999998"/>
    <n v="480.75831999999997"/>
    <n v="8584.9699999999993"/>
    <n v="412.07855999999998"/>
    <n v="480.75831999999997"/>
    <s v="FEES"/>
    <n v="0"/>
    <x v="42"/>
    <x v="1"/>
    <n v="1"/>
  </r>
  <r>
    <x v="1"/>
    <x v="1"/>
    <n v="1012"/>
    <x v="33"/>
    <n v="30026"/>
    <s v="Excursión/Transporte"/>
    <d v="2026-01-31T00:00:00"/>
    <d v="2026-02-04T00:00:00"/>
    <s v="EXC"/>
    <x v="0"/>
    <s v="MXN"/>
    <n v="91633.94"/>
    <n v="4398.4291199999998"/>
    <n v="5131.5006400000002"/>
    <n v="11633.94"/>
    <n v="558.42912000000001"/>
    <n v="651.50064000000009"/>
    <s v="TRAVEL OAXACA PREMIUM"/>
    <s v="Mexico"/>
    <x v="42"/>
    <x v="1"/>
    <n v="0.12696103648931828"/>
  </r>
  <r>
    <x v="2"/>
    <x v="1"/>
    <n v="1013"/>
    <x v="17"/>
    <n v="33349"/>
    <s v="Hotel en la playa all inclusive"/>
    <d v="2026-02-19T00:00:00"/>
    <d v="2026-02-22T00:00:00"/>
    <s v="HTL"/>
    <x v="4"/>
    <s v="MXN"/>
    <n v="3000"/>
    <n v="144"/>
    <n v="168"/>
    <n v="600"/>
    <n v="28.8"/>
    <n v="33.6"/>
    <s v="1 HOTEL MAYFAIR"/>
    <s v="United Kingdom"/>
    <x v="44"/>
    <x v="1"/>
    <n v="0.2"/>
  </r>
  <r>
    <x v="1"/>
    <x v="1"/>
    <n v="1014"/>
    <x v="20"/>
    <n v="27085"/>
    <s v="HOTEL LE Coucou MéribeL"/>
    <d v="2025-02-11T00:00:00"/>
    <d v="2025-02-15T00:00:00"/>
    <s v="HTL"/>
    <x v="4"/>
    <s v="USD"/>
    <n v="3300.7"/>
    <n v="2838.6019999999999"/>
    <n v="3300.7"/>
    <n v="337.27"/>
    <n v="290.05219999999997"/>
    <n v="337.27"/>
    <s v="HOTEL LE COUCOU"/>
    <s v="France"/>
    <x v="43"/>
    <x v="0"/>
    <n v="0.1021813554700518"/>
  </r>
  <r>
    <x v="1"/>
    <x v="1"/>
    <n v="1015"/>
    <x v="22"/>
    <n v="25379"/>
    <s v="ONE &amp; ONLY AESTHESIS"/>
    <d v="2026-04-05T00:00:00"/>
    <d v="2026-04-12T00:00:00"/>
    <s v="HTL"/>
    <x v="4"/>
    <s v="USD"/>
    <n v="55900"/>
    <n v="48074"/>
    <n v="55900"/>
    <n v="8385"/>
    <n v="7211.0999999999995"/>
    <n v="8385"/>
    <s v="ONE&amp;ONLY MANDARINA"/>
    <s v="Mexico"/>
    <x v="38"/>
    <x v="1"/>
    <n v="0.15"/>
  </r>
  <r>
    <x v="1"/>
    <x v="1"/>
    <n v="1016"/>
    <x v="39"/>
    <n v="27105"/>
    <s v="Hospedaje Peninsula Chicago"/>
    <d v="2025-11-03T00:00:00"/>
    <d v="2025-11-07T00:00:00"/>
    <s v="HTL"/>
    <x v="4"/>
    <s v="USD"/>
    <n v="2644"/>
    <n v="2273.84"/>
    <n v="2644"/>
    <n v="225.03"/>
    <n v="193.5258"/>
    <n v="225.03"/>
    <s v="THE PENINSULA CHICAGO"/>
    <s v="United States"/>
    <x v="34"/>
    <x v="0"/>
    <n v="8.5109682299546144E-2"/>
  </r>
  <r>
    <x v="0"/>
    <x v="1"/>
    <n v="1017"/>
    <x v="2"/>
    <n v="28934"/>
    <s v="GOROZPE ALONSO JAIME"/>
    <d v="2026-02-08T00:00:00"/>
    <d v="2026-02-09T00:00:00"/>
    <s v="VLO"/>
    <x v="2"/>
    <s v="EUR"/>
    <n v="609.04999999999995"/>
    <n v="609.04999999999995"/>
    <n v="706.49799999999993"/>
    <n v="0"/>
    <n v="0"/>
    <n v="0"/>
    <s v="F1S USA"/>
    <s v="United States"/>
    <x v="43"/>
    <x v="1"/>
    <n v="0"/>
  </r>
  <r>
    <x v="1"/>
    <x v="1"/>
    <n v="1018"/>
    <x v="35"/>
    <n v="30306"/>
    <s v="Hospedaje"/>
    <d v="2026-01-29T00:00:00"/>
    <d v="2026-02-02T00:00:00"/>
    <s v="HTL"/>
    <x v="4"/>
    <s v="USD"/>
    <n v="2212.96"/>
    <n v="1903.1456000000001"/>
    <n v="2212.96"/>
    <n v="221.3"/>
    <n v="190.31800000000001"/>
    <n v="221.3"/>
    <s v="Banyan Tree Veya Valle de Guadalupe"/>
    <s v="Mexico"/>
    <x v="42"/>
    <x v="1"/>
    <n v="0.10000180753380089"/>
  </r>
  <r>
    <x v="1"/>
    <x v="1"/>
    <n v="1018"/>
    <x v="35"/>
    <n v="30306"/>
    <s v="hospedaje"/>
    <d v="2026-01-29T00:00:00"/>
    <d v="2026-02-01T00:00:00"/>
    <s v="HTL"/>
    <x v="4"/>
    <s v="USD"/>
    <n v="1545.62"/>
    <n v="1329.2331999999999"/>
    <n v="1545.62"/>
    <n v="154.56"/>
    <n v="132.92160000000001"/>
    <n v="154.56"/>
    <s v="Banyan Tree Veya Valle de Guadalupe"/>
    <s v="Mexico"/>
    <x v="42"/>
    <x v="1"/>
    <n v="9.9998706020884828E-2"/>
  </r>
  <r>
    <x v="1"/>
    <x v="1"/>
    <n v="1018"/>
    <x v="35"/>
    <n v="30306"/>
    <s v="hospedaje"/>
    <d v="2026-01-29T00:00:00"/>
    <d v="2026-02-02T00:00:00"/>
    <s v="HTL"/>
    <x v="4"/>
    <s v="USD"/>
    <n v="1553.42"/>
    <n v="1335.9412"/>
    <n v="1553.42"/>
    <n v="155.34"/>
    <n v="133.5924"/>
    <n v="155.34"/>
    <s v="Banyan Tree Veya Valle de Guadalupe"/>
    <s v="Mexico"/>
    <x v="42"/>
    <x v="1"/>
    <n v="9.9998712518185678E-2"/>
  </r>
  <r>
    <x v="0"/>
    <x v="1"/>
    <n v="1019"/>
    <x v="1"/>
    <n v="23789"/>
    <s v="Africa con Tirumph 2 paises"/>
    <d v="2026-09-25T00:00:00"/>
    <d v="2026-10-08T00:00:00"/>
    <s v="PKT"/>
    <x v="0"/>
    <s v="USD"/>
    <n v="64332"/>
    <n v="55325.52"/>
    <n v="64332"/>
    <n v="13752"/>
    <n v="11826.72"/>
    <n v="13752"/>
    <s v="TRIUMPH TRAVEL"/>
    <s v="South Africa"/>
    <x v="26"/>
    <x v="1"/>
    <n v="0.21376608841634023"/>
  </r>
  <r>
    <x v="0"/>
    <x v="1"/>
    <n v="1019"/>
    <x v="1"/>
    <n v="28491"/>
    <s v="Seguro asistencia y cancelación"/>
    <d v="2026-09-25T00:00:00"/>
    <d v="2026-10-08T00:00:00"/>
    <s v="SEG"/>
    <x v="3"/>
    <s v="USD"/>
    <n v="1566"/>
    <n v="1346.76"/>
    <n v="1566"/>
    <n v="278"/>
    <n v="239.07999999999998"/>
    <n v="278"/>
    <s v="AON"/>
    <s v="United Kingdom"/>
    <x v="26"/>
    <x v="1"/>
    <n v="0.17752234993614305"/>
  </r>
  <r>
    <x v="0"/>
    <x v="1"/>
    <n v="1019"/>
    <x v="1"/>
    <n v="28934"/>
    <s v="LEAL VARGAS GABRIELA"/>
    <d v="2026-09-28T00:00:00"/>
    <d v="2026-10-03T00:00:00"/>
    <s v="VLO"/>
    <x v="2"/>
    <s v="USD"/>
    <n v="605.9"/>
    <n v="521.07399999999996"/>
    <n v="605.9"/>
    <n v="0"/>
    <n v="0"/>
    <n v="0"/>
    <s v="F1S USA"/>
    <s v="United States"/>
    <x v="23"/>
    <x v="1"/>
    <n v="0"/>
  </r>
  <r>
    <x v="0"/>
    <x v="1"/>
    <n v="1019"/>
    <x v="1"/>
    <n v="28934"/>
    <s v="PANDAL LEAL NICOLAS"/>
    <d v="2026-09-28T00:00:00"/>
    <d v="2026-10-03T00:00:00"/>
    <s v="VLO"/>
    <x v="2"/>
    <s v="USD"/>
    <n v="605.9"/>
    <n v="521.07399999999996"/>
    <n v="605.9"/>
    <n v="0"/>
    <n v="0"/>
    <n v="0"/>
    <s v="F1S USA"/>
    <s v="United States"/>
    <x v="23"/>
    <x v="1"/>
    <n v="0"/>
  </r>
  <r>
    <x v="0"/>
    <x v="1"/>
    <n v="1019"/>
    <x v="1"/>
    <n v="28934"/>
    <s v="PANDAL GONZALEZ OSCAR ARCADIO"/>
    <d v="2026-09-28T00:00:00"/>
    <d v="2026-10-03T00:00:00"/>
    <s v="VLO"/>
    <x v="2"/>
    <s v="USD"/>
    <n v="605.9"/>
    <n v="521.07399999999996"/>
    <n v="605.9"/>
    <n v="0"/>
    <n v="0"/>
    <n v="0"/>
    <s v="F1S USA"/>
    <s v="United States"/>
    <x v="23"/>
    <x v="1"/>
    <n v="0"/>
  </r>
  <r>
    <x v="0"/>
    <x v="1"/>
    <n v="1019"/>
    <x v="1"/>
    <n v="28934"/>
    <s v="PANDAL LEAL SANTIAGO"/>
    <d v="2026-09-28T00:00:00"/>
    <d v="2026-10-03T00:00:00"/>
    <s v="VLO"/>
    <x v="2"/>
    <s v="USD"/>
    <n v="605.9"/>
    <n v="521.07399999999996"/>
    <n v="605.9"/>
    <n v="0"/>
    <n v="0"/>
    <n v="0"/>
    <s v="F1S USA"/>
    <s v="United States"/>
    <x v="23"/>
    <x v="1"/>
    <n v="0"/>
  </r>
  <r>
    <x v="0"/>
    <x v="1"/>
    <n v="1019"/>
    <x v="1"/>
    <n v="28934"/>
    <s v="PANDAL LEAL OSCAR"/>
    <d v="2026-09-28T00:00:00"/>
    <d v="2026-10-03T00:00:00"/>
    <s v="VLO"/>
    <x v="2"/>
    <s v="USD"/>
    <n v="605.9"/>
    <n v="521.07399999999996"/>
    <n v="605.9"/>
    <n v="0"/>
    <n v="0"/>
    <n v="0"/>
    <s v="F1S USA"/>
    <s v="United States"/>
    <x v="23"/>
    <x v="1"/>
    <n v="0"/>
  </r>
  <r>
    <x v="0"/>
    <x v="1"/>
    <n v="1019"/>
    <x v="1"/>
    <n v="0"/>
    <s v="Fee emision"/>
    <d v="2026-09-25T00:00:00"/>
    <d v="2026-10-08T00:00:00"/>
    <s v="HPS"/>
    <x v="1"/>
    <s v="USD"/>
    <n v="250"/>
    <n v="215"/>
    <n v="250"/>
    <n v="250"/>
    <n v="215"/>
    <n v="250"/>
    <s v="FEES"/>
    <n v="0"/>
    <x v="26"/>
    <x v="1"/>
    <n v="1"/>
  </r>
  <r>
    <x v="0"/>
    <x v="1"/>
    <n v="1019"/>
    <x v="1"/>
    <n v="0"/>
    <s v="Extra"/>
    <d v="2026-09-25T00:00:00"/>
    <d v="2026-10-08T00:00:00"/>
    <s v="HPS"/>
    <x v="1"/>
    <s v="USD"/>
    <n v="4890.5"/>
    <n v="4205.83"/>
    <n v="4890.5"/>
    <n v="4890.5"/>
    <n v="4205.83"/>
    <n v="4890.5"/>
    <s v="FEES"/>
    <n v="0"/>
    <x v="26"/>
    <x v="1"/>
    <n v="1"/>
  </r>
  <r>
    <x v="0"/>
    <x v="1"/>
    <n v="1019"/>
    <x v="1"/>
    <n v="25656"/>
    <s v="Compra asientos EBB-NBO-CPT"/>
    <d v="2026-09-25T00:00:00"/>
    <d v="2026-10-08T00:00:00"/>
    <s v="ABC"/>
    <x v="2"/>
    <s v="USD"/>
    <n v="425"/>
    <n v="365.5"/>
    <n v="425"/>
    <n v="0"/>
    <n v="0"/>
    <n v="0"/>
    <s v="Kenya Airways"/>
    <s v="Kenya"/>
    <x v="26"/>
    <x v="1"/>
    <n v="0"/>
  </r>
  <r>
    <x v="1"/>
    <x v="1"/>
    <n v="1020"/>
    <x v="46"/>
    <n v="28934"/>
    <s v="venta de boleto de avion"/>
    <d v="2025-05-21T00:00:00"/>
    <s v="0000-00-00"/>
    <s v="VLO"/>
    <x v="2"/>
    <s v="USD"/>
    <n v="11118.81"/>
    <n v="9562.1765999999989"/>
    <n v="11118.81"/>
    <n v="1012"/>
    <n v="870.31999999999994"/>
    <n v="1012"/>
    <s v="F1S USA"/>
    <s v="United States"/>
    <x v="7"/>
    <x v="0"/>
    <n v="9.1016934366177679E-2"/>
  </r>
  <r>
    <x v="1"/>
    <x v="1"/>
    <n v="1020"/>
    <x v="46"/>
    <n v="0"/>
    <s v="fee por creación de reservación y emisiones desde su origen"/>
    <d v="2025-05-21T00:00:00"/>
    <s v="0000-00-00"/>
    <s v="HPS"/>
    <x v="1"/>
    <s v="USD"/>
    <n v="31"/>
    <n v="26.66"/>
    <n v="31"/>
    <n v="31"/>
    <n v="26.66"/>
    <n v="31"/>
    <s v="FEES"/>
    <n v="0"/>
    <x v="7"/>
    <x v="0"/>
    <n v="1"/>
  </r>
  <r>
    <x v="1"/>
    <x v="1"/>
    <n v="1020"/>
    <x v="46"/>
    <n v="28934"/>
    <s v="GUZMAN LAGUNEZ BRAULIO MIGUEL"/>
    <d v="2026-05-31T00:00:00"/>
    <d v="2026-07-20T00:00:00"/>
    <s v="VLO"/>
    <x v="2"/>
    <s v="USD"/>
    <n v="5759.73"/>
    <n v="4953.3678"/>
    <n v="5759.73"/>
    <n v="112.68"/>
    <n v="96.904800000000009"/>
    <n v="112.68"/>
    <s v="F1S USA"/>
    <s v="United States"/>
    <x v="14"/>
    <x v="1"/>
    <n v="1.9563417035173527E-2"/>
  </r>
  <r>
    <x v="1"/>
    <x v="1"/>
    <n v="1020"/>
    <x v="46"/>
    <n v="28934"/>
    <s v="ROMO DE VIVAR FERNEL BRENDA FERNANDA"/>
    <d v="2026-05-31T00:00:00"/>
    <d v="2026-07-20T00:00:00"/>
    <s v="VLO"/>
    <x v="2"/>
    <s v="USD"/>
    <n v="5759.73"/>
    <n v="4953.3678"/>
    <n v="5759.73"/>
    <n v="112.68"/>
    <n v="96.904800000000009"/>
    <n v="112.68"/>
    <s v="F1S USA"/>
    <s v="United States"/>
    <x v="14"/>
    <x v="1"/>
    <n v="1.9563417035173527E-2"/>
  </r>
  <r>
    <x v="1"/>
    <x v="1"/>
    <n v="1020"/>
    <x v="46"/>
    <n v="0"/>
    <s v="fee por creación de reservación y emisiones desde su origen"/>
    <d v="2025-05-21T00:00:00"/>
    <s v="0000-00-00"/>
    <s v="HPS"/>
    <x v="1"/>
    <s v="USD"/>
    <n v="35"/>
    <n v="30.099999999999998"/>
    <n v="35"/>
    <n v="35"/>
    <n v="30.099999999999998"/>
    <n v="35"/>
    <s v="FEES"/>
    <n v="0"/>
    <x v="7"/>
    <x v="0"/>
    <n v="1"/>
  </r>
  <r>
    <x v="1"/>
    <x v="1"/>
    <n v="1020"/>
    <x v="46"/>
    <n v="0"/>
    <s v="fee por creación de reservación y emisiones desde su origen"/>
    <d v="2025-05-21T00:00:00"/>
    <s v="0000-00-00"/>
    <s v="HPS"/>
    <x v="1"/>
    <s v="USD"/>
    <n v="35"/>
    <m/>
    <m/>
    <n v="35"/>
    <m/>
    <m/>
    <s v="FEES"/>
    <n v="0"/>
    <x v="7"/>
    <x v="0"/>
    <s v="0"/>
  </r>
  <r>
    <x v="1"/>
    <x v="1"/>
    <n v="1020"/>
    <x v="46"/>
    <n v="28934"/>
    <s v="KRYZDA KENNETH BRYAN"/>
    <d v="2026-01-07T00:00:00"/>
    <d v="2026-01-22T00:00:00"/>
    <s v="VLO"/>
    <x v="2"/>
    <s v="USD"/>
    <n v="8927.73"/>
    <m/>
    <m/>
    <n v="812.83"/>
    <m/>
    <m/>
    <s v="F1S USA"/>
    <s v="United States"/>
    <x v="35"/>
    <x v="1"/>
    <s v="0"/>
  </r>
  <r>
    <x v="1"/>
    <x v="1"/>
    <n v="1020"/>
    <x v="46"/>
    <n v="28934"/>
    <s v="KRYZDA KENNETH BRYAN"/>
    <d v="2026-01-07T00:00:00"/>
    <d v="2026-01-22T00:00:00"/>
    <s v="VLO"/>
    <x v="2"/>
    <s v="USD"/>
    <n v="1377.1"/>
    <m/>
    <m/>
    <n v="0"/>
    <m/>
    <m/>
    <s v="F1S USA"/>
    <s v="United States"/>
    <x v="35"/>
    <x v="1"/>
    <s v="0"/>
  </r>
  <r>
    <x v="1"/>
    <x v="1"/>
    <n v="1020"/>
    <x v="46"/>
    <n v="0"/>
    <s v="fee por creación de reservación y emisiones desde su origen"/>
    <d v="2025-05-21T00:00:00"/>
    <s v="0000-00-00"/>
    <s v="HPS"/>
    <x v="1"/>
    <s v="USD"/>
    <n v="35"/>
    <m/>
    <m/>
    <n v="35"/>
    <m/>
    <m/>
    <s v="FEES"/>
    <n v="0"/>
    <x v="7"/>
    <x v="0"/>
    <s v="0"/>
  </r>
  <r>
    <x v="1"/>
    <x v="1"/>
    <n v="1020"/>
    <x v="46"/>
    <n v="0"/>
    <s v="fee por creación de reservación y revisado de origen"/>
    <d v="2025-05-21T00:00:00"/>
    <s v="0000-00-00"/>
    <s v="HPS"/>
    <x v="1"/>
    <s v="USD"/>
    <n v="35"/>
    <m/>
    <m/>
    <n v="35"/>
    <m/>
    <m/>
    <s v="FEES"/>
    <n v="0"/>
    <x v="7"/>
    <x v="0"/>
    <s v="0"/>
  </r>
  <r>
    <x v="1"/>
    <x v="1"/>
    <n v="1020"/>
    <x v="46"/>
    <n v="28934"/>
    <s v="OBREGON GUTIERREZ DANIELA"/>
    <d v="2026-01-26T00:00:00"/>
    <d v="2026-06-30T00:00:00"/>
    <s v="VLO"/>
    <x v="2"/>
    <s v="USD"/>
    <n v="4615.93"/>
    <m/>
    <m/>
    <n v="750.24"/>
    <m/>
    <m/>
    <s v="F1S USA"/>
    <s v="United States"/>
    <x v="42"/>
    <x v="1"/>
    <s v="0"/>
  </r>
  <r>
    <x v="1"/>
    <x v="1"/>
    <n v="1020"/>
    <x v="46"/>
    <n v="28934"/>
    <s v="OBREGON GUTIERREZ DANIELA"/>
    <d v="2026-01-26T00:00:00"/>
    <d v="2026-06-30T00:00:00"/>
    <s v="VLO"/>
    <x v="2"/>
    <s v="USD"/>
    <n v="1664.3"/>
    <m/>
    <m/>
    <n v="0"/>
    <m/>
    <m/>
    <s v="F1S USA"/>
    <s v="United States"/>
    <x v="42"/>
    <x v="1"/>
    <s v="0"/>
  </r>
  <r>
    <x v="1"/>
    <x v="1"/>
    <n v="1020"/>
    <x v="46"/>
    <n v="0"/>
    <s v="fee por creación de reservación y emisiones desde su origen"/>
    <d v="2025-05-21T00:00:00"/>
    <s v="0000-00-00"/>
    <s v="HPS"/>
    <x v="1"/>
    <s v="USD"/>
    <n v="35"/>
    <m/>
    <m/>
    <n v="35"/>
    <m/>
    <m/>
    <s v="FEES"/>
    <n v="0"/>
    <x v="7"/>
    <x v="0"/>
    <s v="0"/>
  </r>
  <r>
    <x v="1"/>
    <x v="1"/>
    <n v="1020"/>
    <x v="46"/>
    <n v="0"/>
    <s v="fee por creación de reservación y revisado de su origen"/>
    <d v="2025-05-21T00:00:00"/>
    <s v="0000-00-00"/>
    <s v="HPS"/>
    <x v="1"/>
    <s v="USD"/>
    <n v="35"/>
    <m/>
    <m/>
    <n v="35"/>
    <m/>
    <m/>
    <s v="FEES"/>
    <n v="0"/>
    <x v="7"/>
    <x v="0"/>
    <s v="0"/>
  </r>
  <r>
    <x v="1"/>
    <x v="1"/>
    <n v="1020"/>
    <x v="46"/>
    <n v="28934"/>
    <s v="MURGUIA GUZMAN SOFIA PATRICIA"/>
    <d v="2026-04-07T00:00:00"/>
    <d v="2026-04-25T00:00:00"/>
    <s v="VLO"/>
    <x v="2"/>
    <s v="USD"/>
    <n v="6012.79"/>
    <m/>
    <m/>
    <n v="423.05"/>
    <m/>
    <m/>
    <s v="F1S USA"/>
    <s v="United States"/>
    <x v="38"/>
    <x v="1"/>
    <s v="0"/>
  </r>
  <r>
    <x v="1"/>
    <x v="1"/>
    <n v="1020"/>
    <x v="46"/>
    <n v="28934"/>
    <s v="KRYZDA KENNETH BRYAN"/>
    <d v="2026-04-07T00:00:00"/>
    <d v="2026-04-25T00:00:00"/>
    <s v="VLO"/>
    <x v="2"/>
    <s v="USD"/>
    <n v="6012.79"/>
    <m/>
    <m/>
    <n v="423.05"/>
    <m/>
    <m/>
    <s v="F1S USA"/>
    <s v="United States"/>
    <x v="38"/>
    <x v="1"/>
    <s v="0"/>
  </r>
  <r>
    <x v="1"/>
    <x v="1"/>
    <n v="1020"/>
    <x v="46"/>
    <n v="0"/>
    <s v="fee por creación de reservación y emisiones desde su origen"/>
    <d v="2025-05-21T00:00:00"/>
    <s v="0000-00-00"/>
    <s v="HPS"/>
    <x v="1"/>
    <s v="USD"/>
    <n v="35"/>
    <m/>
    <m/>
    <n v="35"/>
    <m/>
    <m/>
    <s v="FEES"/>
    <n v="0"/>
    <x v="7"/>
    <x v="0"/>
    <s v="0"/>
  </r>
  <r>
    <x v="1"/>
    <x v="1"/>
    <n v="1020"/>
    <x v="46"/>
    <n v="0"/>
    <s v="fee por creación de reservación y emisiones desde su origen"/>
    <d v="2025-05-21T00:00:00"/>
    <s v="0000-00-00"/>
    <s v="HPS"/>
    <x v="1"/>
    <s v="USD"/>
    <n v="35"/>
    <m/>
    <m/>
    <n v="35"/>
    <m/>
    <m/>
    <s v="FEES"/>
    <n v="0"/>
    <x v="7"/>
    <x v="0"/>
    <s v="0"/>
  </r>
  <r>
    <x v="1"/>
    <x v="1"/>
    <n v="1020"/>
    <x v="46"/>
    <n v="28934"/>
    <s v="LARIS RODRIGUEZ ARTURO"/>
    <d v="2026-03-17T00:00:00"/>
    <d v="2026-04-11T00:00:00"/>
    <s v="VLO"/>
    <x v="2"/>
    <s v="USD"/>
    <n v="2800.23"/>
    <m/>
    <m/>
    <n v="337.48"/>
    <m/>
    <m/>
    <s v="F1S USA"/>
    <s v="United States"/>
    <x v="46"/>
    <x v="1"/>
    <s v="0"/>
  </r>
  <r>
    <x v="1"/>
    <x v="1"/>
    <n v="1020"/>
    <x v="46"/>
    <n v="28934"/>
    <s v="GARCIA DE ALBA JIMENEZ MARIA DE LOURDES"/>
    <d v="2026-03-17T00:00:00"/>
    <d v="2026-04-11T00:00:00"/>
    <s v="VLO"/>
    <x v="2"/>
    <s v="USD"/>
    <n v="2800.23"/>
    <m/>
    <m/>
    <n v="337.48"/>
    <m/>
    <m/>
    <s v="F1S USA"/>
    <s v="United States"/>
    <x v="46"/>
    <x v="1"/>
    <s v="0"/>
  </r>
  <r>
    <x v="1"/>
    <x v="1"/>
    <n v="1020"/>
    <x v="46"/>
    <n v="0"/>
    <s v="fee por creación de reservación y emisiones desde su origen"/>
    <d v="2025-05-21T00:00:00"/>
    <s v="0000-00-00"/>
    <s v="HPS"/>
    <x v="1"/>
    <s v="USD"/>
    <n v="35"/>
    <m/>
    <m/>
    <n v="35"/>
    <m/>
    <m/>
    <s v="FEES"/>
    <n v="0"/>
    <x v="7"/>
    <x v="0"/>
    <s v="0"/>
  </r>
  <r>
    <x v="1"/>
    <x v="1"/>
    <n v="1020"/>
    <x v="46"/>
    <n v="0"/>
    <s v="fee por creación de reservación y emisiones desde su origen"/>
    <d v="2025-05-21T00:00:00"/>
    <s v="0000-00-00"/>
    <s v="HPS"/>
    <x v="1"/>
    <s v="USD"/>
    <n v="35"/>
    <m/>
    <m/>
    <n v="35"/>
    <m/>
    <m/>
    <s v="FEES"/>
    <n v="0"/>
    <x v="7"/>
    <x v="0"/>
    <s v="0"/>
  </r>
  <r>
    <x v="1"/>
    <x v="1"/>
    <n v="1021"/>
    <x v="12"/>
    <n v="34260"/>
    <s v="HOTEL"/>
    <d v="2026-02-17T00:00:00"/>
    <d v="2026-02-26T00:00:00"/>
    <s v="HTL"/>
    <x v="4"/>
    <s v="USD"/>
    <n v="0"/>
    <m/>
    <m/>
    <n v="0"/>
    <m/>
    <m/>
    <s v="AMOMOXTLI "/>
    <s v="Mexico"/>
    <x v="44"/>
    <x v="1"/>
    <s v="0"/>
  </r>
  <r>
    <x v="1"/>
    <x v="1"/>
    <n v="1022"/>
    <x v="34"/>
    <n v="34765"/>
    <s v="Uzbekistan Tour Gannet"/>
    <d v="2026-05-06T00:00:00"/>
    <d v="2026-05-12T00:00:00"/>
    <s v="PKT"/>
    <x v="0"/>
    <s v="USD"/>
    <n v="10000"/>
    <m/>
    <m/>
    <n v="0"/>
    <m/>
    <m/>
    <e v="#N/A"/>
    <e v="#N/A"/>
    <x v="52"/>
    <x v="1"/>
    <s v="0"/>
  </r>
  <r>
    <x v="1"/>
    <x v="1"/>
    <n v="1023"/>
    <x v="37"/>
    <n v="0"/>
    <s v="Honorario Servicio Aereo"/>
    <d v="2026-01-23T00:00:00"/>
    <d v="2026-01-26T00:00:00"/>
    <s v="HPS"/>
    <x v="1"/>
    <s v="USD"/>
    <n v="100"/>
    <m/>
    <m/>
    <n v="100"/>
    <m/>
    <m/>
    <s v="FEES"/>
    <n v="0"/>
    <x v="48"/>
    <x v="1"/>
    <s v="0"/>
  </r>
  <r>
    <x v="1"/>
    <x v="1"/>
    <n v="1023"/>
    <x v="37"/>
    <n v="0"/>
    <s v="Honorario Servicio Aereo"/>
    <d v="2026-01-23T00:00:00"/>
    <d v="2026-01-26T00:00:00"/>
    <s v="HPS"/>
    <x v="1"/>
    <s v="USD"/>
    <n v="100"/>
    <m/>
    <m/>
    <n v="100"/>
    <m/>
    <m/>
    <s v="FEES"/>
    <n v="0"/>
    <x v="48"/>
    <x v="1"/>
    <s v="0"/>
  </r>
  <r>
    <x v="1"/>
    <x v="1"/>
    <n v="1023"/>
    <x v="37"/>
    <n v="28934"/>
    <s v="ENGELBERT STIG OSCAR ALBERT"/>
    <d v="2026-01-23T00:00:00"/>
    <d v="2026-01-23T00:00:00"/>
    <s v="VLO"/>
    <x v="2"/>
    <s v="USD"/>
    <n v="1388.4"/>
    <m/>
    <m/>
    <n v="0"/>
    <m/>
    <m/>
    <s v="F1S USA"/>
    <s v="United States"/>
    <x v="48"/>
    <x v="1"/>
    <s v="0"/>
  </r>
  <r>
    <x v="1"/>
    <x v="1"/>
    <n v="1023"/>
    <x v="37"/>
    <n v="28934"/>
    <s v="ENGELBERT STIG OSCAR ALBERT"/>
    <d v="2026-01-26T00:00:00"/>
    <d v="2026-05-05T00:00:00"/>
    <s v="VLO"/>
    <x v="2"/>
    <s v="USD"/>
    <n v="4343.53"/>
    <m/>
    <m/>
    <n v="390.75"/>
    <m/>
    <m/>
    <s v="F1S USA"/>
    <s v="United States"/>
    <x v="42"/>
    <x v="1"/>
    <s v="0"/>
  </r>
  <r>
    <x v="1"/>
    <x v="1"/>
    <n v="1023"/>
    <x v="37"/>
    <n v="0"/>
    <s v="comisión pago con tarjeta"/>
    <d v="2026-01-23T00:00:00"/>
    <d v="2026-05-05T00:00:00"/>
    <s v="HPS"/>
    <x v="1"/>
    <s v="USD"/>
    <n v="236.07"/>
    <m/>
    <m/>
    <n v="236.07"/>
    <m/>
    <m/>
    <s v="FEES"/>
    <n v="0"/>
    <x v="48"/>
    <x v="1"/>
    <s v="0"/>
  </r>
  <r>
    <x v="1"/>
    <x v="1"/>
    <n v="1024"/>
    <x v="16"/>
    <n v="23362"/>
    <s v="Servicios en Aspen"/>
    <d v="2026-02-27T00:00:00"/>
    <d v="2026-03-05T00:00:00"/>
    <s v="PKT"/>
    <x v="0"/>
    <s v="USD"/>
    <n v="12996"/>
    <m/>
    <m/>
    <n v="1104"/>
    <m/>
    <m/>
    <s v="SKIUSA VACATIONS LLC"/>
    <s v="United States"/>
    <x v="39"/>
    <x v="1"/>
    <s v="0"/>
  </r>
  <r>
    <x v="1"/>
    <x v="1"/>
    <n v="1025"/>
    <x v="16"/>
    <n v="27301"/>
    <s v="Vuelos MEX-MAD-MEX/Rocío Penagos"/>
    <d v="2026-05-01T00:00:00"/>
    <d v="2026-05-13T00:00:00"/>
    <s v="VLO"/>
    <x v="2"/>
    <s v="USD"/>
    <n v="3961.98"/>
    <m/>
    <m/>
    <n v="0"/>
    <m/>
    <m/>
    <s v="TURISMO EX MAR, S.A. DE C.V."/>
    <s v="Mexico"/>
    <x v="4"/>
    <x v="1"/>
    <s v="0"/>
  </r>
  <r>
    <x v="1"/>
    <x v="1"/>
    <n v="1025"/>
    <x v="16"/>
    <n v="27301"/>
    <s v="Vuelos MEX-MAD-MEX/Mónica Berger"/>
    <d v="2026-05-01T00:00:00"/>
    <d v="2026-05-13T00:00:00"/>
    <s v="VLO"/>
    <x v="2"/>
    <s v="USD"/>
    <n v="3961.98"/>
    <m/>
    <m/>
    <n v="0"/>
    <m/>
    <m/>
    <s v="TURISMO EX MAR, S.A. DE C.V."/>
    <s v="Mexico"/>
    <x v="4"/>
    <x v="1"/>
    <s v="0"/>
  </r>
  <r>
    <x v="1"/>
    <x v="1"/>
    <n v="1025"/>
    <x v="16"/>
    <n v="0"/>
    <s v="Fee de emisión OGMIHF"/>
    <d v="2026-05-01T00:00:00"/>
    <d v="2026-05-13T00:00:00"/>
    <s v="HPS"/>
    <x v="1"/>
    <s v="USD"/>
    <n v="35"/>
    <m/>
    <m/>
    <n v="35"/>
    <m/>
    <m/>
    <s v="FEES"/>
    <n v="0"/>
    <x v="4"/>
    <x v="1"/>
    <s v="0"/>
  </r>
  <r>
    <x v="1"/>
    <x v="1"/>
    <n v="1026"/>
    <x v="16"/>
    <n v="27301"/>
    <s v="Vuelo MEX-LAX/LAS-MEX//Lara Kosberg"/>
    <d v="2026-05-25T00:00:00"/>
    <d v="2026-05-31T00:00:00"/>
    <s v="VLO"/>
    <x v="2"/>
    <s v="USD"/>
    <n v="2406.48"/>
    <m/>
    <m/>
    <n v="0"/>
    <m/>
    <m/>
    <s v="TURISMO EX MAR, S.A. DE C.V."/>
    <s v="Mexico"/>
    <x v="13"/>
    <x v="1"/>
    <s v="0"/>
  </r>
  <r>
    <x v="1"/>
    <x v="1"/>
    <n v="1026"/>
    <x v="16"/>
    <n v="0"/>
    <s v="Fee de emisión JTBRHN"/>
    <d v="2026-05-25T00:00:00"/>
    <d v="2026-05-31T00:00:00"/>
    <s v="HPS"/>
    <x v="1"/>
    <s v="USD"/>
    <n v="35"/>
    <m/>
    <m/>
    <n v="35"/>
    <m/>
    <m/>
    <s v="FEES"/>
    <n v="0"/>
    <x v="13"/>
    <x v="1"/>
    <s v="0"/>
  </r>
  <r>
    <x v="1"/>
    <x v="1"/>
    <n v="1026"/>
    <x v="16"/>
    <n v="27301"/>
    <s v="Vuelo MEX-LAX/LAS-MEX//Tamara Berger"/>
    <d v="2026-05-25T00:00:00"/>
    <d v="2026-05-31T00:00:00"/>
    <s v="VLO"/>
    <x v="2"/>
    <s v="USD"/>
    <n v="1665.76"/>
    <m/>
    <m/>
    <n v="0"/>
    <m/>
    <m/>
    <s v="TURISMO EX MAR, S.A. DE C.V."/>
    <s v="Mexico"/>
    <x v="13"/>
    <x v="1"/>
    <s v="0"/>
  </r>
  <r>
    <x v="1"/>
    <x v="1"/>
    <n v="1026"/>
    <x v="16"/>
    <n v="0"/>
    <s v="Fee de emisión WBROOT"/>
    <d v="2026-05-25T00:00:00"/>
    <d v="2026-05-31T00:00:00"/>
    <s v="HPS"/>
    <x v="1"/>
    <s v="USD"/>
    <n v="35"/>
    <m/>
    <m/>
    <n v="35"/>
    <m/>
    <m/>
    <s v="FEES"/>
    <n v="0"/>
    <x v="13"/>
    <x v="1"/>
    <s v="0"/>
  </r>
  <r>
    <x v="1"/>
    <x v="1"/>
    <n v="1026"/>
    <x v="16"/>
    <n v="27301"/>
    <s v="Vuelo LAX-LAS//Lara Kosberg Berger"/>
    <d v="2026-05-25T00:00:00"/>
    <d v="2026-05-31T00:00:00"/>
    <s v="VLO"/>
    <x v="2"/>
    <s v="USD"/>
    <n v="318.36"/>
    <m/>
    <m/>
    <n v="0"/>
    <m/>
    <m/>
    <s v="TURISMO EX MAR, S.A. DE C.V."/>
    <s v="Mexico"/>
    <x v="13"/>
    <x v="1"/>
    <s v="0"/>
  </r>
  <r>
    <x v="1"/>
    <x v="1"/>
    <n v="1026"/>
    <x v="16"/>
    <n v="27301"/>
    <s v="Vuelo LAX-LAS//Tamara Berger"/>
    <d v="2026-05-25T00:00:00"/>
    <d v="2026-05-31T00:00:00"/>
    <s v="VLO"/>
    <x v="2"/>
    <s v="USD"/>
    <n v="318.36"/>
    <m/>
    <m/>
    <n v="0"/>
    <m/>
    <m/>
    <s v="TURISMO EX MAR, S.A. DE C.V."/>
    <s v="Mexico"/>
    <x v="13"/>
    <x v="1"/>
    <s v="0"/>
  </r>
  <r>
    <x v="0"/>
    <x v="1"/>
    <n v="1027"/>
    <x v="13"/>
    <n v="28934"/>
    <s v="CESPEDES SERRANO IRENE"/>
    <d v="2026-08-16T00:00:00"/>
    <d v="2026-08-17T00:00:00"/>
    <s v="VLO"/>
    <x v="2"/>
    <s v="EUR"/>
    <n v="265.77999999999997"/>
    <m/>
    <m/>
    <n v="5.2"/>
    <m/>
    <m/>
    <s v="F1S USA"/>
    <s v="United States"/>
    <x v="11"/>
    <x v="1"/>
    <s v="0"/>
  </r>
  <r>
    <x v="0"/>
    <x v="1"/>
    <n v="1027"/>
    <x v="13"/>
    <n v="28934"/>
    <s v="YANEZ CARVAJAL SERGIO"/>
    <d v="2026-08-16T00:00:00"/>
    <d v="2026-08-17T00:00:00"/>
    <s v="VLO"/>
    <x v="2"/>
    <s v="EUR"/>
    <n v="265.77999999999997"/>
    <m/>
    <m/>
    <n v="5.2"/>
    <m/>
    <m/>
    <s v="F1S USA"/>
    <s v="United States"/>
    <x v="11"/>
    <x v="1"/>
    <s v="0"/>
  </r>
  <r>
    <x v="0"/>
    <x v="1"/>
    <n v="1027"/>
    <x v="13"/>
    <n v="28934"/>
    <s v="YANEZ CARVAJAL SERGIO"/>
    <d v="2026-08-16T00:00:00"/>
    <d v="2026-08-17T00:00:00"/>
    <s v="VLO"/>
    <x v="2"/>
    <s v="EUR"/>
    <n v="3.42"/>
    <m/>
    <m/>
    <n v="0"/>
    <m/>
    <m/>
    <s v="F1S USA"/>
    <s v="United States"/>
    <x v="11"/>
    <x v="1"/>
    <s v="0"/>
  </r>
  <r>
    <x v="0"/>
    <x v="1"/>
    <n v="1027"/>
    <x v="13"/>
    <n v="28934"/>
    <s v="CESPEDES SERRANO IRENE"/>
    <d v="2026-08-21T00:00:00"/>
    <d v="2026-08-23T00:00:00"/>
    <s v="VLO"/>
    <x v="2"/>
    <s v="EUR"/>
    <n v="840.72"/>
    <m/>
    <m/>
    <n v="0"/>
    <m/>
    <m/>
    <s v="F1S USA"/>
    <s v="United States"/>
    <x v="11"/>
    <x v="1"/>
    <s v="0"/>
  </r>
  <r>
    <x v="0"/>
    <x v="1"/>
    <n v="1027"/>
    <x v="13"/>
    <n v="28934"/>
    <s v="YANEZ CARVAJAL SERGIO"/>
    <d v="2026-08-21T00:00:00"/>
    <d v="2026-08-23T00:00:00"/>
    <s v="VLO"/>
    <x v="2"/>
    <s v="EUR"/>
    <n v="840.72"/>
    <m/>
    <m/>
    <n v="0"/>
    <m/>
    <m/>
    <s v="F1S USA"/>
    <s v="United States"/>
    <x v="11"/>
    <x v="1"/>
    <s v="0"/>
  </r>
  <r>
    <x v="0"/>
    <x v="1"/>
    <n v="1027"/>
    <x v="13"/>
    <n v="28934"/>
    <s v="YANEZ CARVAJAL SERGIO"/>
    <d v="2026-08-21T00:00:00"/>
    <d v="2026-08-23T00:00:00"/>
    <s v="VLO"/>
    <x v="2"/>
    <s v="EUR"/>
    <n v="3.42"/>
    <m/>
    <m/>
    <n v="0"/>
    <m/>
    <m/>
    <s v="F1S USA"/>
    <s v="United States"/>
    <x v="11"/>
    <x v="1"/>
    <s v="0"/>
  </r>
  <r>
    <x v="1"/>
    <x v="1"/>
    <n v="1028"/>
    <x v="12"/>
    <n v="32457"/>
    <s v="VIAJE PARIS 3D 4N SOLO AVION Y HTL"/>
    <d v="2026-02-10T00:00:00"/>
    <d v="2026-02-17T00:00:00"/>
    <s v="HTL"/>
    <x v="4"/>
    <s v="USD"/>
    <n v="5000"/>
    <m/>
    <m/>
    <n v="700"/>
    <m/>
    <m/>
    <s v="Four Seasons Hotel George V, Paris"/>
    <s v="France"/>
    <x v="43"/>
    <x v="1"/>
    <s v="0"/>
  </r>
  <r>
    <x v="1"/>
    <x v="1"/>
    <n v="1028"/>
    <x v="12"/>
    <n v="24237"/>
    <s v="VIAJE A ROMA"/>
    <d v="2026-02-17T00:00:00"/>
    <d v="2026-02-19T00:00:00"/>
    <s v="HTL"/>
    <x v="4"/>
    <s v="USD"/>
    <n v="2500"/>
    <m/>
    <m/>
    <n v="500"/>
    <m/>
    <m/>
    <s v="BULGARI HOTEL ROMA"/>
    <s v="Italy"/>
    <x v="44"/>
    <x v="1"/>
    <s v="0"/>
  </r>
  <r>
    <x v="1"/>
    <x v="1"/>
    <n v="1029"/>
    <x v="44"/>
    <n v="27387"/>
    <s v="Luna de miel en Portugal, hoteles, desayunos y traslados incluidos"/>
    <d v="2026-03-21T00:00:00"/>
    <d v="2026-03-29T00:00:00"/>
    <s v="HTL"/>
    <x v="4"/>
    <s v="EUR"/>
    <n v="7880"/>
    <m/>
    <m/>
    <n v="746"/>
    <m/>
    <m/>
    <s v="TEMPO VIP"/>
    <s v="Portugal"/>
    <x v="46"/>
    <x v="1"/>
    <s v="0"/>
  </r>
  <r>
    <x v="0"/>
    <x v="1"/>
    <n v="1030"/>
    <x v="2"/>
    <n v="0"/>
    <s v="Fee emision"/>
    <d v="2026-02-01T00:00:00"/>
    <d v="2026-02-08T00:00:00"/>
    <s v="HPS"/>
    <x v="1"/>
    <s v="EUR"/>
    <n v="156.5"/>
    <m/>
    <m/>
    <n v="156.5"/>
    <m/>
    <m/>
    <s v="FEES"/>
    <n v="0"/>
    <x v="41"/>
    <x v="1"/>
    <s v="0"/>
  </r>
  <r>
    <x v="0"/>
    <x v="1"/>
    <n v="1030"/>
    <x v="2"/>
    <n v="27914"/>
    <s v="Billete AF | CDG - GVA - CDG"/>
    <d v="2026-02-01T00:00:00"/>
    <d v="2026-02-08T00:00:00"/>
    <s v="ABC"/>
    <x v="2"/>
    <s v="EUR"/>
    <n v="929.2"/>
    <m/>
    <m/>
    <n v="0"/>
    <m/>
    <m/>
    <s v="Servivuelo"/>
    <s v="Spain"/>
    <x v="41"/>
    <x v="1"/>
    <s v="0"/>
  </r>
  <r>
    <x v="0"/>
    <x v="1"/>
    <n v="1030"/>
    <x v="2"/>
    <n v="34804"/>
    <s v="Reserva 1 noche - Ginebra"/>
    <d v="2026-02-01T00:00:00"/>
    <d v="2026-02-02T00:00:00"/>
    <s v="HTL"/>
    <x v="4"/>
    <s v="EUR"/>
    <n v="619.35"/>
    <m/>
    <m/>
    <n v="61"/>
    <m/>
    <m/>
    <e v="#N/A"/>
    <e v="#N/A"/>
    <x v="41"/>
    <x v="1"/>
    <s v="0"/>
  </r>
  <r>
    <x v="1"/>
    <x v="1"/>
    <n v="1031"/>
    <x v="24"/>
    <n v="34861"/>
    <s v="Viaje completo"/>
    <d v="2026-03-27T00:00:00"/>
    <d v="2026-04-10T00:00:00"/>
    <s v="PKT"/>
    <x v="0"/>
    <s v="EUR"/>
    <n v="38888"/>
    <m/>
    <m/>
    <n v="0"/>
    <m/>
    <m/>
    <e v="#N/A"/>
    <e v="#N/A"/>
    <x v="36"/>
    <x v="1"/>
    <s v="0"/>
  </r>
  <r>
    <x v="1"/>
    <x v="1"/>
    <n v="1031"/>
    <x v="24"/>
    <n v="28934"/>
    <s v="MANCERA ARRIGUNAGA SARA GABRIELA"/>
    <d v="2026-03-28T00:00:00"/>
    <d v="2026-04-10T00:00:00"/>
    <s v="VLO"/>
    <x v="2"/>
    <s v="EUR"/>
    <n v="418.47"/>
    <m/>
    <m/>
    <n v="0"/>
    <m/>
    <m/>
    <s v="F1S USA"/>
    <s v="United States"/>
    <x v="36"/>
    <x v="1"/>
    <s v="0"/>
  </r>
  <r>
    <x v="1"/>
    <x v="1"/>
    <n v="1031"/>
    <x v="24"/>
    <n v="28934"/>
    <s v="NICOLAU GUTIERREZ LUIS ALFONSO"/>
    <d v="2026-03-28T00:00:00"/>
    <d v="2026-04-10T00:00:00"/>
    <s v="VLO"/>
    <x v="2"/>
    <s v="EUR"/>
    <n v="418.47"/>
    <m/>
    <m/>
    <n v="0"/>
    <m/>
    <m/>
    <s v="F1S USA"/>
    <s v="United States"/>
    <x v="36"/>
    <x v="1"/>
    <s v="0"/>
  </r>
  <r>
    <x v="1"/>
    <x v="1"/>
    <n v="1031"/>
    <x v="24"/>
    <n v="28934"/>
    <s v="NICOLAU MANCERA JOAQUIN GABRIEL"/>
    <d v="2026-03-28T00:00:00"/>
    <d v="2026-04-10T00:00:00"/>
    <s v="VLO"/>
    <x v="2"/>
    <s v="EUR"/>
    <n v="418.47"/>
    <m/>
    <m/>
    <n v="0"/>
    <m/>
    <m/>
    <s v="F1S USA"/>
    <s v="United States"/>
    <x v="36"/>
    <x v="1"/>
    <s v="0"/>
  </r>
  <r>
    <x v="1"/>
    <x v="1"/>
    <n v="1031"/>
    <x v="24"/>
    <n v="28934"/>
    <s v="NICOLAU MANCERA ESTEBAN JAVIER"/>
    <d v="2026-03-28T00:00:00"/>
    <d v="2026-04-10T00:00:00"/>
    <s v="VLO"/>
    <x v="2"/>
    <s v="EUR"/>
    <n v="418.47"/>
    <m/>
    <m/>
    <n v="0"/>
    <m/>
    <m/>
    <s v="F1S USA"/>
    <s v="United States"/>
    <x v="36"/>
    <x v="1"/>
    <s v="0"/>
  </r>
  <r>
    <x v="1"/>
    <x v="1"/>
    <n v="1031"/>
    <x v="24"/>
    <n v="34682"/>
    <s v="Estancia completa Hotel Cristine Bedfor"/>
    <d v="2026-04-05T00:00:00"/>
    <d v="2026-04-08T00:00:00"/>
    <s v="HTL"/>
    <x v="4"/>
    <s v="EUR"/>
    <n v="2508"/>
    <m/>
    <m/>
    <n v="228"/>
    <m/>
    <m/>
    <e v="#N/A"/>
    <e v="#N/A"/>
    <x v="38"/>
    <x v="1"/>
    <s v="0"/>
  </r>
  <r>
    <x v="2"/>
    <x v="1"/>
    <n v="1032"/>
    <x v="17"/>
    <n v="29851"/>
    <s v="HOTEL CHATEAU SAINT MARTIN - 3 noches - 2 Junior Suites"/>
    <d v="2026-06-14T00:00:00"/>
    <d v="2026-06-17T00:00:00"/>
    <s v="HTL"/>
    <x v="4"/>
    <s v="EUR"/>
    <n v="7440"/>
    <m/>
    <m/>
    <n v="744"/>
    <m/>
    <m/>
    <s v="CHATEAU SAINT-MARTIN AND SPA"/>
    <s v="France"/>
    <x v="33"/>
    <x v="1"/>
    <s v="0"/>
  </r>
  <r>
    <x v="2"/>
    <x v="1"/>
    <n v="1032"/>
    <x v="17"/>
    <n v="28232"/>
    <s v="HOTEL DU COUVENT - 2 noches - Colettine 1"/>
    <d v="2026-06-17T00:00:00"/>
    <d v="2026-06-19T00:00:00"/>
    <s v="HTL"/>
    <x v="4"/>
    <s v="EUR"/>
    <n v="1900"/>
    <m/>
    <m/>
    <n v="190"/>
    <m/>
    <m/>
    <s v="HOTEL DU COUVENT"/>
    <s v="France"/>
    <x v="33"/>
    <x v="1"/>
    <s v="0"/>
  </r>
  <r>
    <x v="2"/>
    <x v="1"/>
    <n v="1032"/>
    <x v="17"/>
    <n v="28232"/>
    <s v="HOTEL DU COUVENT - 2 noches - Colettine 2"/>
    <d v="2026-06-17T00:00:00"/>
    <d v="2026-06-19T00:00:00"/>
    <s v="HTL"/>
    <x v="4"/>
    <s v="EUR"/>
    <n v="1900"/>
    <m/>
    <m/>
    <n v="190"/>
    <m/>
    <m/>
    <s v="HOTEL DU COUVENT"/>
    <s v="France"/>
    <x v="33"/>
    <x v="1"/>
    <s v="0"/>
  </r>
  <r>
    <x v="2"/>
    <x v="1"/>
    <n v="1032"/>
    <x v="17"/>
    <n v="28491"/>
    <s v="Seguro AON"/>
    <d v="2026-06-14T00:00:00"/>
    <d v="2026-06-19T00:00:00"/>
    <s v="SEG"/>
    <x v="3"/>
    <s v="EUR"/>
    <n v="100"/>
    <m/>
    <m/>
    <n v="12"/>
    <m/>
    <m/>
    <s v="AON"/>
    <s v="United Kingdom"/>
    <x v="33"/>
    <x v="1"/>
    <s v="0"/>
  </r>
  <r>
    <x v="2"/>
    <x v="1"/>
    <n v="1033"/>
    <x v="17"/>
    <n v="34572"/>
    <s v="The Shelborne by Proper"/>
    <d v="2026-02-06T00:00:00"/>
    <d v="2026-02-09T00:00:00"/>
    <s v="HTL"/>
    <x v="4"/>
    <s v="USD"/>
    <n v="3000.27"/>
    <m/>
    <m/>
    <n v="300.02999999999997"/>
    <m/>
    <m/>
    <e v="#N/A"/>
    <e v="#N/A"/>
    <x v="41"/>
    <x v="1"/>
    <s v="0"/>
  </r>
  <r>
    <x v="2"/>
    <x v="1"/>
    <n v="1034"/>
    <x v="17"/>
    <n v="27301"/>
    <s v="Vuelos MEX-CDG-FCO//LIN-CDG-MEX/José Sayeg Trabulse"/>
    <d v="2026-09-26T00:00:00"/>
    <d v="2026-10-14T00:00:00"/>
    <s v="VLO"/>
    <x v="2"/>
    <s v="USD"/>
    <n v="4442.2"/>
    <m/>
    <m/>
    <n v="0"/>
    <m/>
    <m/>
    <s v="TURISMO EX MAR, S.A. DE C.V."/>
    <s v="Mexico"/>
    <x v="26"/>
    <x v="1"/>
    <s v="0"/>
  </r>
  <r>
    <x v="2"/>
    <x v="1"/>
    <n v="1034"/>
    <x v="17"/>
    <n v="27301"/>
    <s v="Vuelos MEX-CDG-FCO//LIN-CDG-MEX/Julia Sayeg Velasco"/>
    <d v="2026-09-26T00:00:00"/>
    <d v="2026-10-14T00:00:00"/>
    <s v="VLO"/>
    <x v="2"/>
    <s v="USD"/>
    <n v="1262.8399999999999"/>
    <m/>
    <m/>
    <n v="0"/>
    <m/>
    <m/>
    <s v="TURISMO EX MAR, S.A. DE C.V."/>
    <s v="Mexico"/>
    <x v="26"/>
    <x v="1"/>
    <s v="0"/>
  </r>
  <r>
    <x v="2"/>
    <x v="1"/>
    <n v="1034"/>
    <x v="17"/>
    <n v="27301"/>
    <s v="Vuelos MEX-CDG-FCO//LIN-CDG-MEX/Edda Eileen Velasco Lazcano"/>
    <d v="2026-09-26T00:00:00"/>
    <d v="2026-10-14T00:00:00"/>
    <s v="VLO"/>
    <x v="2"/>
    <s v="USD"/>
    <n v="4442.2"/>
    <m/>
    <m/>
    <n v="0"/>
    <m/>
    <m/>
    <s v="TURISMO EX MAR, S.A. DE C.V."/>
    <s v="Mexico"/>
    <x v="26"/>
    <x v="1"/>
    <s v="0"/>
  </r>
  <r>
    <x v="2"/>
    <x v="1"/>
    <n v="1034"/>
    <x v="17"/>
    <n v="0"/>
    <s v="Fee de emisión KOMIGQ/OIZIWS"/>
    <d v="2026-09-26T00:00:00"/>
    <d v="2026-10-14T00:00:00"/>
    <s v="HPS"/>
    <x v="1"/>
    <s v="USD"/>
    <n v="70"/>
    <m/>
    <m/>
    <n v="70"/>
    <m/>
    <m/>
    <s v="FEES"/>
    <n v="0"/>
    <x v="26"/>
    <x v="1"/>
    <s v="0"/>
  </r>
  <r>
    <x v="2"/>
    <x v="1"/>
    <n v="1035"/>
    <x v="17"/>
    <n v="31643"/>
    <s v="PAQ COMPLETO A RWANDA"/>
    <d v="2026-03-04T00:00:00"/>
    <d v="2026-03-20T00:00:00"/>
    <s v="PKT"/>
    <x v="0"/>
    <s v="EUR"/>
    <n v="1040"/>
    <m/>
    <m/>
    <n v="200"/>
    <m/>
    <m/>
    <s v="ANDBEYOND SOUTH AFRICA"/>
    <s v="South Africa"/>
    <x v="47"/>
    <x v="1"/>
    <s v="0"/>
  </r>
  <r>
    <x v="2"/>
    <x v="1"/>
    <n v="1035"/>
    <x v="17"/>
    <n v="31643"/>
    <s v="visita gorilas"/>
    <d v="2026-03-17T00:00:00"/>
    <d v="2026-03-17T00:00:00"/>
    <s v="BOL"/>
    <x v="3"/>
    <s v="EUR"/>
    <n v="800"/>
    <m/>
    <m/>
    <n v="50"/>
    <m/>
    <m/>
    <s v="ANDBEYOND SOUTH AFRICA"/>
    <s v="South Africa"/>
    <x v="46"/>
    <x v="1"/>
    <s v="0"/>
  </r>
  <r>
    <x v="2"/>
    <x v="1"/>
    <n v="1035"/>
    <x v="17"/>
    <n v="23996"/>
    <s v="BOLETOS AVION RWANDA"/>
    <d v="2026-03-20T00:00:00"/>
    <d v="2026-03-21T00:00:00"/>
    <s v="ABC"/>
    <x v="2"/>
    <s v="EUR"/>
    <n v="2000"/>
    <m/>
    <m/>
    <n v="200"/>
    <m/>
    <m/>
    <s v="South African Airways"/>
    <s v="South Africa"/>
    <x v="46"/>
    <x v="1"/>
    <s v="0"/>
  </r>
  <r>
    <x v="2"/>
    <x v="1"/>
    <n v="1036"/>
    <x v="17"/>
    <n v="0"/>
    <s v="FEE EMISION BOLETO"/>
    <d v="2026-02-23T00:00:00"/>
    <d v="2026-02-23T00:00:00"/>
    <s v="HPS"/>
    <x v="1"/>
    <s v="USD"/>
    <n v="35"/>
    <m/>
    <m/>
    <n v="35"/>
    <m/>
    <m/>
    <s v="FEES"/>
    <n v="0"/>
    <x v="39"/>
    <x v="1"/>
    <s v="0"/>
  </r>
  <r>
    <x v="2"/>
    <x v="1"/>
    <n v="1036"/>
    <x v="17"/>
    <n v="28934"/>
    <s v="ORTIZ CABRERA LILIA ISAURA"/>
    <d v="2026-02-22T00:00:00"/>
    <d v="2026-02-22T00:00:00"/>
    <s v="VLO"/>
    <x v="2"/>
    <s v="USD"/>
    <n v="521.29999999999995"/>
    <m/>
    <m/>
    <n v="0"/>
    <m/>
    <m/>
    <s v="F1S USA"/>
    <s v="United States"/>
    <x v="39"/>
    <x v="1"/>
    <s v="0"/>
  </r>
  <r>
    <x v="2"/>
    <x v="1"/>
    <n v="1036"/>
    <x v="17"/>
    <n v="0"/>
    <s v="FEE EMISION BOLETO"/>
    <d v="2026-02-22T00:00:00"/>
    <d v="2026-02-22T00:00:00"/>
    <s v="HPS"/>
    <x v="1"/>
    <s v="USD"/>
    <n v="35"/>
    <m/>
    <m/>
    <n v="35"/>
    <m/>
    <m/>
    <s v="FEES"/>
    <n v="0"/>
    <x v="39"/>
    <x v="1"/>
    <s v="0"/>
  </r>
  <r>
    <x v="2"/>
    <x v="1"/>
    <n v="1037"/>
    <x v="17"/>
    <n v="34632"/>
    <s v="Hospedaje Secrets Bahia Mita"/>
    <d v="2025-12-27T00:00:00"/>
    <d v="2026-01-02T00:00:00"/>
    <s v="HTL"/>
    <x v="4"/>
    <s v="USD"/>
    <n v="5589"/>
    <m/>
    <m/>
    <n v="630.44000000000005"/>
    <m/>
    <m/>
    <e v="#N/A"/>
    <e v="#N/A"/>
    <x v="1"/>
    <x v="0"/>
    <s v="0"/>
  </r>
  <r>
    <x v="2"/>
    <x v="1"/>
    <n v="1038"/>
    <x v="17"/>
    <n v="25269"/>
    <s v="HOTEL ALFONSO XIII - 2 NOCHES GRAND DELUXE"/>
    <d v="2026-02-08T00:00:00"/>
    <d v="2026-02-18T00:00:00"/>
    <s v="HTL"/>
    <x v="4"/>
    <s v="EUR"/>
    <n v="2200"/>
    <m/>
    <m/>
    <n v="200"/>
    <m/>
    <m/>
    <s v="HOTEL ALFONSO XIII"/>
    <s v="Spain"/>
    <x v="43"/>
    <x v="1"/>
    <s v="0"/>
  </r>
  <r>
    <x v="2"/>
    <x v="1"/>
    <n v="1038"/>
    <x v="17"/>
    <n v="28491"/>
    <s v="Seguro de viaje asistencia y cancelacion"/>
    <d v="2026-02-08T00:00:00"/>
    <d v="2026-02-18T00:00:00"/>
    <s v="SEG"/>
    <x v="3"/>
    <s v="EUR"/>
    <n v="101.08"/>
    <m/>
    <m/>
    <n v="-19.52"/>
    <m/>
    <m/>
    <s v="AON"/>
    <s v="United Kingdom"/>
    <x v="43"/>
    <x v="1"/>
    <s v="0"/>
  </r>
  <r>
    <x v="2"/>
    <x v="1"/>
    <n v="1038"/>
    <x v="17"/>
    <n v="30308"/>
    <s v="Alojamiento Palace Madrid - I estancia"/>
    <d v="2026-02-08T00:00:00"/>
    <d v="2026-02-09T00:00:00"/>
    <s v="HTL"/>
    <x v="4"/>
    <s v="EUR"/>
    <n v="477.08"/>
    <m/>
    <m/>
    <n v="86.03"/>
    <m/>
    <m/>
    <s v="THE PALACE A LUXURY COLLECTION HOTEL MADRID"/>
    <s v="Spain"/>
    <x v="43"/>
    <x v="1"/>
    <s v="0"/>
  </r>
  <r>
    <x v="2"/>
    <x v="1"/>
    <n v="1038"/>
    <x v="17"/>
    <n v="30308"/>
    <s v="Alojamiento Palace Madrid - II estancia"/>
    <d v="2026-02-10T00:00:00"/>
    <d v="2026-02-13T00:00:00"/>
    <s v="HTL"/>
    <x v="4"/>
    <s v="EUR"/>
    <n v="1140.3800000000001"/>
    <m/>
    <m/>
    <n v="86.03"/>
    <m/>
    <m/>
    <s v="THE PALACE A LUXURY COLLECTION HOTEL MADRID"/>
    <s v="Spain"/>
    <x v="43"/>
    <x v="1"/>
    <s v="0"/>
  </r>
  <r>
    <x v="2"/>
    <x v="1"/>
    <n v="1038"/>
    <x v="17"/>
    <n v="30308"/>
    <s v="Alojamiento Palace Madrid - III estancia"/>
    <d v="2026-02-15T00:00:00"/>
    <d v="2026-02-18T00:00:00"/>
    <s v="HTL"/>
    <x v="4"/>
    <s v="EUR"/>
    <n v="1235.42"/>
    <m/>
    <m/>
    <n v="86.03"/>
    <m/>
    <m/>
    <s v="THE PALACE A LUXURY COLLECTION HOTEL MADRID"/>
    <s v="Spain"/>
    <x v="44"/>
    <x v="1"/>
    <s v="0"/>
  </r>
  <r>
    <x v="2"/>
    <x v="1"/>
    <n v="1038"/>
    <x v="17"/>
    <n v="30984"/>
    <s v="Traslados Madrid y Sevilla"/>
    <d v="2026-02-08T00:00:00"/>
    <d v="2026-02-18T00:00:00"/>
    <s v="TRF"/>
    <x v="5"/>
    <s v="EUR"/>
    <n v="378.96"/>
    <m/>
    <m/>
    <n v="11.37"/>
    <m/>
    <m/>
    <s v="Limouxine"/>
    <s v="Spain"/>
    <x v="43"/>
    <x v="1"/>
    <s v="0"/>
  </r>
  <r>
    <x v="2"/>
    <x v="1"/>
    <n v="1039"/>
    <x v="17"/>
    <n v="28934"/>
    <s v="PEYRELONGUE NUNEZ IAN"/>
    <d v="2026-03-27T00:00:00"/>
    <d v="2026-04-04T00:00:00"/>
    <s v="VLO"/>
    <x v="2"/>
    <s v="USD"/>
    <n v="1139.81"/>
    <m/>
    <m/>
    <n v="0"/>
    <m/>
    <m/>
    <s v="F1S USA"/>
    <s v="United States"/>
    <x v="36"/>
    <x v="1"/>
    <s v="0"/>
  </r>
  <r>
    <x v="2"/>
    <x v="1"/>
    <n v="1039"/>
    <x v="17"/>
    <n v="28934"/>
    <s v="PEYRELONGUE NUNEZ ANDRES"/>
    <d v="2026-03-27T00:00:00"/>
    <d v="2026-04-04T00:00:00"/>
    <s v="VLO"/>
    <x v="2"/>
    <s v="USD"/>
    <n v="1139.81"/>
    <m/>
    <m/>
    <n v="0"/>
    <m/>
    <m/>
    <s v="F1S USA"/>
    <s v="United States"/>
    <x v="36"/>
    <x v="1"/>
    <s v="0"/>
  </r>
  <r>
    <x v="2"/>
    <x v="1"/>
    <n v="1039"/>
    <x v="17"/>
    <n v="28934"/>
    <s v="PEYRELONGUE NUNEZ PAULA"/>
    <d v="2026-03-27T00:00:00"/>
    <d v="2026-04-04T00:00:00"/>
    <s v="VLO"/>
    <x v="2"/>
    <s v="USD"/>
    <n v="1139.81"/>
    <m/>
    <m/>
    <n v="0"/>
    <m/>
    <m/>
    <s v="F1S USA"/>
    <s v="United States"/>
    <x v="36"/>
    <x v="1"/>
    <s v="0"/>
  </r>
  <r>
    <x v="2"/>
    <x v="1"/>
    <n v="1039"/>
    <x v="17"/>
    <n v="28934"/>
    <s v="RIEDEL BARBARA JERONIMO"/>
    <d v="2026-03-27T00:00:00"/>
    <d v="2026-04-04T00:00:00"/>
    <s v="VLO"/>
    <x v="2"/>
    <s v="USD"/>
    <n v="1139.81"/>
    <m/>
    <m/>
    <n v="0"/>
    <m/>
    <m/>
    <s v="F1S USA"/>
    <s v="United States"/>
    <x v="36"/>
    <x v="1"/>
    <s v="0"/>
  </r>
  <r>
    <x v="2"/>
    <x v="1"/>
    <n v="1039"/>
    <x v="17"/>
    <n v="28934"/>
    <s v="PEYRELONGUE DIENER VERONICA"/>
    <d v="2026-03-27T00:00:00"/>
    <d v="2026-04-04T00:00:00"/>
    <s v="VLO"/>
    <x v="2"/>
    <s v="USD"/>
    <n v="1139.81"/>
    <m/>
    <m/>
    <n v="0"/>
    <m/>
    <m/>
    <s v="F1S USA"/>
    <s v="United States"/>
    <x v="36"/>
    <x v="1"/>
    <s v="0"/>
  </r>
  <r>
    <x v="2"/>
    <x v="1"/>
    <n v="1039"/>
    <x v="17"/>
    <n v="28934"/>
    <s v="ORBEA OYHANARTE MARTIN HORACIO ENRIQUE"/>
    <d v="2026-03-27T00:00:00"/>
    <d v="2026-04-04T00:00:00"/>
    <s v="VLO"/>
    <x v="2"/>
    <s v="USD"/>
    <n v="1139.81"/>
    <m/>
    <m/>
    <n v="0"/>
    <m/>
    <m/>
    <s v="F1S USA"/>
    <s v="United States"/>
    <x v="36"/>
    <x v="1"/>
    <s v="0"/>
  </r>
  <r>
    <x v="2"/>
    <x v="1"/>
    <n v="1039"/>
    <x v="17"/>
    <n v="28934"/>
    <s v="PEYRELONGUE AUSCHITZKY HERVEJOSEPHMARIE"/>
    <d v="2026-03-25T00:00:00"/>
    <d v="2026-04-04T00:00:00"/>
    <s v="VLO"/>
    <x v="2"/>
    <s v="USD"/>
    <n v="3193.81"/>
    <m/>
    <m/>
    <n v="0"/>
    <m/>
    <m/>
    <s v="F1S USA"/>
    <s v="United States"/>
    <x v="36"/>
    <x v="1"/>
    <s v="0"/>
  </r>
  <r>
    <x v="2"/>
    <x v="1"/>
    <n v="1039"/>
    <x v="17"/>
    <n v="28934"/>
    <s v="DIENER DE PEYRELONGUE ENRIQUETANOEMI"/>
    <d v="2026-03-25T00:00:00"/>
    <d v="2026-04-04T00:00:00"/>
    <s v="VLO"/>
    <x v="2"/>
    <s v="USD"/>
    <n v="3193.81"/>
    <m/>
    <m/>
    <n v="0"/>
    <m/>
    <m/>
    <s v="F1S USA"/>
    <s v="United States"/>
    <x v="36"/>
    <x v="1"/>
    <s v="0"/>
  </r>
  <r>
    <x v="2"/>
    <x v="1"/>
    <n v="1039"/>
    <x v="17"/>
    <n v="28934"/>
    <s v="NUNEZ BACHMANN JESSICA"/>
    <d v="2026-03-25T00:00:00"/>
    <d v="2026-04-04T00:00:00"/>
    <s v="VLO"/>
    <x v="2"/>
    <s v="USD"/>
    <n v="3193.81"/>
    <m/>
    <m/>
    <n v="0"/>
    <m/>
    <m/>
    <s v="F1S USA"/>
    <s v="United States"/>
    <x v="36"/>
    <x v="1"/>
    <s v="0"/>
  </r>
  <r>
    <x v="2"/>
    <x v="1"/>
    <n v="1039"/>
    <x v="17"/>
    <n v="28934"/>
    <s v="DE PEYRELONGUE LOUIS JOSEPH"/>
    <d v="2026-03-27T00:00:00"/>
    <d v="2026-04-04T00:00:00"/>
    <s v="VLO"/>
    <x v="2"/>
    <s v="USD"/>
    <n v="2307.71"/>
    <m/>
    <m/>
    <n v="0"/>
    <m/>
    <m/>
    <s v="F1S USA"/>
    <s v="United States"/>
    <x v="36"/>
    <x v="1"/>
    <s v="0"/>
  </r>
  <r>
    <x v="2"/>
    <x v="1"/>
    <n v="1039"/>
    <x v="17"/>
    <n v="0"/>
    <s v="FEE 8 BOLETOS AVION"/>
    <d v="2026-03-27T00:00:00"/>
    <d v="2026-04-04T00:00:00"/>
    <s v="HPS"/>
    <x v="1"/>
    <s v="USD"/>
    <n v="280"/>
    <m/>
    <m/>
    <n v="280"/>
    <m/>
    <m/>
    <s v="FEES"/>
    <n v="0"/>
    <x v="36"/>
    <x v="1"/>
    <s v="0"/>
  </r>
  <r>
    <x v="2"/>
    <x v="1"/>
    <n v="1040"/>
    <x v="17"/>
    <n v="26512"/>
    <s v="FOUR SEASONS NASHVILLE"/>
    <d v="2025-11-08T00:00:00"/>
    <d v="2025-11-09T00:00:00"/>
    <s v="HTL"/>
    <x v="4"/>
    <s v="USD"/>
    <n v="1024"/>
    <m/>
    <m/>
    <n v="102.4"/>
    <m/>
    <m/>
    <s v="FOUR SEASONS"/>
    <s v="United States"/>
    <x v="34"/>
    <x v="0"/>
    <s v="0"/>
  </r>
  <r>
    <x v="2"/>
    <x v="1"/>
    <n v="1041"/>
    <x v="17"/>
    <n v="27672"/>
    <s v="RECOLECCION EN AEROPUERTO, TRASLADO AL HOTEL, TRASLADO A UNA BODA Y REGRESO, TRASLADO REGRESO AL AEROPUERTO."/>
    <d v="2026-01-31T00:00:00"/>
    <d v="2026-02-01T00:00:00"/>
    <s v="TRF"/>
    <x v="5"/>
    <s v="MXN"/>
    <n v="8150"/>
    <m/>
    <m/>
    <n v="1022.96"/>
    <m/>
    <m/>
    <s v="MX3 TRAVEL"/>
    <s v="Mexico"/>
    <x v="42"/>
    <x v="1"/>
    <s v="0"/>
  </r>
  <r>
    <x v="2"/>
    <x v="1"/>
    <n v="1042"/>
    <x v="17"/>
    <n v="34566"/>
    <s v="Tour en Bici por Valle de la Loire, incluye hoteles, bicis, ciertas comidas"/>
    <d v="2026-07-04T00:00:00"/>
    <d v="2026-07-12T00:00:00"/>
    <s v="PKT"/>
    <x v="0"/>
    <s v="EUR"/>
    <n v="9283.8700000000008"/>
    <m/>
    <m/>
    <n v="1856.77"/>
    <m/>
    <m/>
    <e v="#N/A"/>
    <e v="#N/A"/>
    <x v="16"/>
    <x v="1"/>
    <s v="0"/>
  </r>
  <r>
    <x v="2"/>
    <x v="1"/>
    <n v="1043"/>
    <x v="17"/>
    <n v="28934"/>
    <s v="VALLS AGIS ALBERTO"/>
    <d v="2026-09-25T00:00:00"/>
    <d v="2026-10-11T00:00:00"/>
    <s v="VLO"/>
    <x v="2"/>
    <s v="USD"/>
    <n v="5929.13"/>
    <m/>
    <m/>
    <n v="0"/>
    <m/>
    <m/>
    <s v="F1S USA"/>
    <s v="United States"/>
    <x v="26"/>
    <x v="1"/>
    <s v="0"/>
  </r>
  <r>
    <x v="2"/>
    <x v="1"/>
    <n v="1043"/>
    <x v="17"/>
    <n v="28934"/>
    <s v="VALLS MARTINEZ ANDRES"/>
    <d v="2026-09-25T00:00:00"/>
    <d v="2026-10-11T00:00:00"/>
    <s v="VLO"/>
    <x v="2"/>
    <s v="USD"/>
    <n v="5929.13"/>
    <m/>
    <m/>
    <n v="0"/>
    <m/>
    <m/>
    <s v="F1S USA"/>
    <s v="United States"/>
    <x v="26"/>
    <x v="1"/>
    <s v="0"/>
  </r>
  <r>
    <x v="2"/>
    <x v="1"/>
    <n v="1043"/>
    <x v="17"/>
    <n v="28934"/>
    <s v="VALLS MARTINEZ ALBERTO"/>
    <d v="2026-09-25T00:00:00"/>
    <d v="2026-10-11T00:00:00"/>
    <s v="VLO"/>
    <x v="2"/>
    <s v="USD"/>
    <n v="5929.13"/>
    <m/>
    <m/>
    <n v="0"/>
    <m/>
    <m/>
    <s v="F1S USA"/>
    <s v="United States"/>
    <x v="26"/>
    <x v="1"/>
    <s v="0"/>
  </r>
  <r>
    <x v="2"/>
    <x v="1"/>
    <n v="1044"/>
    <x v="17"/>
    <n v="25036"/>
    <s v="Patina Maldvies - DMC Hummingbird"/>
    <d v="2026-02-22T00:00:00"/>
    <d v="2026-02-28T00:00:00"/>
    <s v="HTL"/>
    <x v="4"/>
    <s v="EUR"/>
    <n v="17536"/>
    <m/>
    <m/>
    <n v="3679"/>
    <m/>
    <m/>
    <s v="HUMMINGBIRD TRAVEL"/>
    <s v="United Kingdom"/>
    <x v="39"/>
    <x v="1"/>
    <s v="0"/>
  </r>
  <r>
    <x v="2"/>
    <x v="1"/>
    <n v="1044"/>
    <x v="17"/>
    <n v="27914"/>
    <s v="Billete EY | MAD MLE MAD"/>
    <d v="2026-02-21T00:00:00"/>
    <d v="2026-02-28T00:00:00"/>
    <s v="ABC"/>
    <x v="2"/>
    <s v="EUR"/>
    <n v="10164"/>
    <m/>
    <m/>
    <n v="0"/>
    <m/>
    <m/>
    <s v="Servivuelo"/>
    <s v="Spain"/>
    <x v="44"/>
    <x v="1"/>
    <s v="0"/>
  </r>
  <r>
    <x v="2"/>
    <x v="1"/>
    <n v="1044"/>
    <x v="17"/>
    <n v="0"/>
    <s v="Fee emision"/>
    <d v="2026-02-22T00:00:00"/>
    <d v="2026-02-28T00:00:00"/>
    <s v="HPS"/>
    <x v="1"/>
    <s v="EUR"/>
    <n v="130"/>
    <m/>
    <m/>
    <n v="130"/>
    <m/>
    <m/>
    <s v="FEES"/>
    <n v="0"/>
    <x v="39"/>
    <x v="1"/>
    <s v="0"/>
  </r>
  <r>
    <x v="2"/>
    <x v="1"/>
    <n v="1045"/>
    <x v="17"/>
    <n v="25780"/>
    <s v="Traslado ZRH - Zermatt"/>
    <d v="2025-12-20T00:00:00"/>
    <d v="2025-12-20T00:00:00"/>
    <s v="TRF"/>
    <x v="5"/>
    <s v="USD"/>
    <n v="2065"/>
    <m/>
    <m/>
    <n v="294.52999999999997"/>
    <m/>
    <m/>
    <s v="ROLZO"/>
    <s v="United Kingdom"/>
    <x v="0"/>
    <x v="0"/>
    <s v="0"/>
  </r>
  <r>
    <x v="2"/>
    <x v="1"/>
    <n v="1046"/>
    <x v="17"/>
    <n v="23789"/>
    <s v="TRIUMPH AFRICA"/>
    <d v="2026-05-09T00:00:00"/>
    <d v="2026-05-19T00:00:00"/>
    <s v="PKT"/>
    <x v="0"/>
    <s v="USD"/>
    <n v="290000"/>
    <m/>
    <m/>
    <n v="29000"/>
    <m/>
    <m/>
    <s v="TRIUMPH TRAVEL"/>
    <s v="South Africa"/>
    <x v="52"/>
    <x v="1"/>
    <s v="0"/>
  </r>
  <r>
    <x v="2"/>
    <x v="1"/>
    <n v="1047"/>
    <x v="17"/>
    <n v="32500"/>
    <s v="Hospedaje, tours, guias."/>
    <d v="2026-03-07T00:00:00"/>
    <d v="2026-03-11T00:00:00"/>
    <s v="PKT"/>
    <x v="0"/>
    <s v="USD"/>
    <n v="18319"/>
    <m/>
    <m/>
    <n v="2871"/>
    <m/>
    <m/>
    <s v="EXO TRAVEL MOROCCO"/>
    <s v="Morocco"/>
    <x v="47"/>
    <x v="1"/>
    <s v="0"/>
  </r>
  <r>
    <x v="2"/>
    <x v="1"/>
    <n v="1048"/>
    <x v="17"/>
    <n v="33418"/>
    <s v="Utopia of the Seas - 2 a 6 de noviembre, 2026"/>
    <d v="2026-11-02T00:00:00"/>
    <d v="2026-11-06T00:00:00"/>
    <s v="CRC"/>
    <x v="8"/>
    <s v="MXN"/>
    <n v="79800"/>
    <m/>
    <m/>
    <n v="9576"/>
    <m/>
    <m/>
    <s v="IC TRAVELIZ"/>
    <s v="United States"/>
    <x v="34"/>
    <x v="1"/>
    <s v="0"/>
  </r>
  <r>
    <x v="2"/>
    <x v="1"/>
    <n v="1049"/>
    <x v="17"/>
    <n v="27301"/>
    <s v="Vuelo MEX-MIA-MEX/Sergio Berger Alazraki"/>
    <d v="2026-02-26T00:00:00"/>
    <d v="2026-03-01T00:00:00"/>
    <s v="VLO"/>
    <x v="2"/>
    <s v="USD"/>
    <n v="498.88"/>
    <m/>
    <m/>
    <n v="0"/>
    <m/>
    <m/>
    <s v="TURISMO EX MAR, S.A. DE C.V."/>
    <s v="Mexico"/>
    <x v="39"/>
    <x v="1"/>
    <s v="0"/>
  </r>
  <r>
    <x v="2"/>
    <x v="1"/>
    <n v="1049"/>
    <x v="17"/>
    <n v="27301"/>
    <s v="Vuelo MEX-MIA-MEX/Andres Carretero Martínez"/>
    <d v="2026-02-26T00:00:00"/>
    <d v="2026-03-01T00:00:00"/>
    <s v="VLO"/>
    <x v="2"/>
    <s v="USD"/>
    <n v="498.88"/>
    <m/>
    <m/>
    <n v="0"/>
    <m/>
    <m/>
    <s v="TURISMO EX MAR, S.A. DE C.V."/>
    <s v="Mexico"/>
    <x v="39"/>
    <x v="1"/>
    <s v="0"/>
  </r>
  <r>
    <x v="2"/>
    <x v="1"/>
    <n v="1049"/>
    <x v="17"/>
    <n v="0"/>
    <s v="Fee de emisión LVCFYX"/>
    <d v="2026-02-26T00:00:00"/>
    <d v="2026-03-01T00:00:00"/>
    <s v="HPS"/>
    <x v="1"/>
    <s v="USD"/>
    <n v="70"/>
    <m/>
    <m/>
    <n v="70"/>
    <m/>
    <m/>
    <s v="FEES"/>
    <n v="0"/>
    <x v="39"/>
    <x v="1"/>
    <s v="0"/>
  </r>
  <r>
    <x v="2"/>
    <x v="1"/>
    <n v="1050"/>
    <x v="17"/>
    <n v="27914"/>
    <s v="Billete IB | MAD DBV MAD"/>
    <d v="2026-06-13T00:00:00"/>
    <d v="2026-06-20T00:00:00"/>
    <s v="ABC"/>
    <x v="2"/>
    <s v="EUR"/>
    <n v="871.18"/>
    <m/>
    <m/>
    <n v="0"/>
    <m/>
    <m/>
    <s v="Servivuelo"/>
    <s v="Spain"/>
    <x v="15"/>
    <x v="1"/>
    <s v="0"/>
  </r>
  <r>
    <x v="2"/>
    <x v="1"/>
    <n v="1050"/>
    <x v="17"/>
    <n v="0"/>
    <s v="Fee emisión"/>
    <d v="2026-06-13T00:00:00"/>
    <d v="2026-06-20T00:00:00"/>
    <s v="HPS"/>
    <x v="1"/>
    <s v="EUR"/>
    <n v="60"/>
    <m/>
    <m/>
    <n v="60"/>
    <m/>
    <m/>
    <s v="FEES"/>
    <n v="0"/>
    <x v="15"/>
    <x v="1"/>
    <s v="0"/>
  </r>
  <r>
    <x v="2"/>
    <x v="1"/>
    <n v="1050"/>
    <x v="17"/>
    <n v="34806"/>
    <s v="DMC Croacia"/>
    <d v="2026-06-13T00:00:00"/>
    <d v="2026-06-20T00:00:00"/>
    <s v="HTL"/>
    <x v="4"/>
    <s v="EUR"/>
    <n v="2454"/>
    <m/>
    <m/>
    <n v="0"/>
    <m/>
    <m/>
    <e v="#N/A"/>
    <e v="#N/A"/>
    <x v="15"/>
    <x v="1"/>
    <s v="0"/>
  </r>
  <r>
    <x v="2"/>
    <x v="1"/>
    <n v="1051"/>
    <x v="17"/>
    <n v="34803"/>
    <s v="Hotel"/>
    <d v="2026-07-23T00:00:00"/>
    <d v="2026-07-26T00:00:00"/>
    <s v="HTL"/>
    <x v="4"/>
    <s v="EUR"/>
    <n v="1930.5"/>
    <m/>
    <m/>
    <n v="0"/>
    <m/>
    <m/>
    <e v="#N/A"/>
    <e v="#N/A"/>
    <x v="8"/>
    <x v="1"/>
    <s v="0"/>
  </r>
  <r>
    <x v="2"/>
    <x v="1"/>
    <n v="1051"/>
    <x v="17"/>
    <n v="27436"/>
    <s v="Billete VY | BCN MAH BCN"/>
    <d v="2026-07-23T00:00:00"/>
    <d v="2026-07-26T00:00:00"/>
    <s v="ABC"/>
    <x v="2"/>
    <s v="EUR"/>
    <n v="637"/>
    <m/>
    <m/>
    <n v="0"/>
    <m/>
    <m/>
    <s v="Vueling Airlines"/>
    <s v="Spain"/>
    <x v="8"/>
    <x v="1"/>
    <s v="0"/>
  </r>
  <r>
    <x v="2"/>
    <x v="1"/>
    <n v="1051"/>
    <x v="17"/>
    <n v="0"/>
    <s v="Fee emisión"/>
    <d v="2026-07-23T00:00:00"/>
    <d v="2026-07-26T00:00:00"/>
    <s v="HPS"/>
    <x v="1"/>
    <s v="EUR"/>
    <n v="60"/>
    <m/>
    <m/>
    <n v="60"/>
    <m/>
    <m/>
    <s v="FEES"/>
    <n v="0"/>
    <x v="8"/>
    <x v="1"/>
    <s v="0"/>
  </r>
  <r>
    <x v="2"/>
    <x v="1"/>
    <n v="1052"/>
    <x v="17"/>
    <n v="34732"/>
    <s v="Crucero Salerno - Nápoles"/>
    <d v="2027-06-25T00:00:00"/>
    <d v="2027-06-30T00:00:00"/>
    <s v="CRC"/>
    <x v="8"/>
    <s v="USD"/>
    <n v="62000"/>
    <m/>
    <m/>
    <n v="0"/>
    <m/>
    <m/>
    <e v="#N/A"/>
    <e v="#N/A"/>
    <x v="18"/>
    <x v="4"/>
    <s v="0"/>
  </r>
  <r>
    <x v="2"/>
    <x v="1"/>
    <n v="1053"/>
    <x v="17"/>
    <n v="23590"/>
    <s v="Boleto avión Mex-Mad-Mex"/>
    <d v="2026-04-25T00:00:00"/>
    <d v="2026-05-10T00:00:00"/>
    <s v="VLO"/>
    <x v="2"/>
    <s v="MXN"/>
    <n v="100"/>
    <m/>
    <m/>
    <n v="0"/>
    <m/>
    <m/>
    <s v="AEROMÉXICO"/>
    <s v="Mexico"/>
    <x v="3"/>
    <x v="1"/>
    <s v="0"/>
  </r>
  <r>
    <x v="2"/>
    <x v="1"/>
    <n v="1054"/>
    <x v="17"/>
    <n v="27613"/>
    <s v="Somero"/>
    <d v="2026-03-04T00:00:00"/>
    <d v="2026-03-07T00:00:00"/>
    <s v="HTL"/>
    <x v="4"/>
    <s v="USD"/>
    <n v="1565.74"/>
    <m/>
    <m/>
    <n v="234.86"/>
    <m/>
    <m/>
    <s v="SOMMERRO"/>
    <s v="Norway"/>
    <x v="47"/>
    <x v="1"/>
    <s v="0"/>
  </r>
  <r>
    <x v="2"/>
    <x v="1"/>
    <n v="1054"/>
    <x v="17"/>
    <n v="24991"/>
    <s v="Sanders"/>
    <d v="2026-03-07T00:00:00"/>
    <d v="2026-03-10T00:00:00"/>
    <s v="HTL"/>
    <x v="4"/>
    <s v="USD"/>
    <n v="2373.4899999999998"/>
    <m/>
    <m/>
    <n v="189.87"/>
    <m/>
    <m/>
    <s v="HOTEL SANDERS"/>
    <s v="Denmark"/>
    <x v="47"/>
    <x v="1"/>
    <s v="0"/>
  </r>
  <r>
    <x v="2"/>
    <x v="1"/>
    <n v="1054"/>
    <x v="17"/>
    <n v="27238"/>
    <s v="Ett Hem"/>
    <d v="2026-03-10T00:00:00"/>
    <d v="2026-03-13T00:00:00"/>
    <s v="HTL"/>
    <x v="4"/>
    <s v="USD"/>
    <n v="3012.32"/>
    <m/>
    <m/>
    <n v="451.85"/>
    <m/>
    <m/>
    <s v="ETT HEM"/>
    <s v="Sweden"/>
    <x v="50"/>
    <x v="1"/>
    <s v="0"/>
  </r>
  <r>
    <x v="2"/>
    <x v="1"/>
    <n v="1054"/>
    <x v="17"/>
    <n v="25926"/>
    <s v="Badrutts Palace Hotel"/>
    <d v="2026-03-13T00:00:00"/>
    <d v="2026-03-17T00:00:00"/>
    <s v="HTL"/>
    <x v="4"/>
    <s v="USD"/>
    <n v="8617.2000000000007"/>
    <m/>
    <m/>
    <n v="861.72"/>
    <m/>
    <m/>
    <s v="BADRUTT'S PALACE HOTEL ST. MORITZ"/>
    <s v="Switzerland"/>
    <x v="50"/>
    <x v="1"/>
    <s v="0"/>
  </r>
  <r>
    <x v="2"/>
    <x v="1"/>
    <n v="1054"/>
    <x v="17"/>
    <n v="0"/>
    <s v="Planning fee"/>
    <d v="2026-03-04T00:00:00"/>
    <d v="2026-03-17T00:00:00"/>
    <s v="HPS"/>
    <x v="1"/>
    <s v="USD"/>
    <n v="350"/>
    <m/>
    <m/>
    <n v="350"/>
    <m/>
    <m/>
    <s v="FEES"/>
    <n v="0"/>
    <x v="47"/>
    <x v="1"/>
    <s v="0"/>
  </r>
  <r>
    <x v="2"/>
    <x v="1"/>
    <n v="1054"/>
    <x v="17"/>
    <n v="0"/>
    <s v="Concierge fee"/>
    <d v="2026-03-04T00:00:00"/>
    <d v="2026-03-17T00:00:00"/>
    <s v="HPS"/>
    <x v="1"/>
    <s v="USD"/>
    <n v="150"/>
    <m/>
    <m/>
    <n v="150"/>
    <m/>
    <m/>
    <s v="FEES"/>
    <n v="0"/>
    <x v="47"/>
    <x v="1"/>
    <s v="0"/>
  </r>
  <r>
    <x v="2"/>
    <x v="1"/>
    <n v="1055"/>
    <x v="17"/>
    <n v="34738"/>
    <s v="Hyatt Regency Miami"/>
    <d v="2026-02-05T00:00:00"/>
    <d v="2026-02-06T00:00:00"/>
    <s v="HTL"/>
    <x v="4"/>
    <s v="USD"/>
    <n v="447.48"/>
    <m/>
    <m/>
    <n v="44.75"/>
    <m/>
    <m/>
    <e v="#N/A"/>
    <e v="#N/A"/>
    <x v="41"/>
    <x v="1"/>
    <s v="0"/>
  </r>
  <r>
    <x v="2"/>
    <x v="1"/>
    <n v="1056"/>
    <x v="17"/>
    <n v="0"/>
    <s v="Fee Vuelos Sr Claudio González y Sra Luara Caraza"/>
    <d v="2026-05-15T00:00:00"/>
    <d v="2026-06-05T00:00:00"/>
    <s v="HPS"/>
    <x v="1"/>
    <s v="USD"/>
    <n v="70"/>
    <m/>
    <m/>
    <n v="70"/>
    <m/>
    <m/>
    <s v="FEES"/>
    <n v="0"/>
    <x v="6"/>
    <x v="1"/>
    <s v="0"/>
  </r>
  <r>
    <x v="2"/>
    <x v="1"/>
    <n v="1057"/>
    <x v="17"/>
    <n v="33565"/>
    <s v="SOLO HOTEL CON DESAYUNOS"/>
    <d v="2026-02-24T00:00:00"/>
    <d v="2026-02-25T00:00:00"/>
    <s v="HTL"/>
    <x v="4"/>
    <s v="USD"/>
    <n v="1100"/>
    <m/>
    <m/>
    <n v="150"/>
    <m/>
    <m/>
    <s v="AC HOTEL TOKYO GINZA"/>
    <s v="Japan"/>
    <x v="39"/>
    <x v="1"/>
    <s v="0"/>
  </r>
  <r>
    <x v="2"/>
    <x v="1"/>
    <n v="1057"/>
    <x v="17"/>
    <n v="0"/>
    <s v="COMISION PAGO CON TARJETA"/>
    <d v="2026-02-24T00:00:00"/>
    <d v="2026-02-25T00:00:00"/>
    <s v="HPS"/>
    <x v="1"/>
    <s v="USD"/>
    <n v="40"/>
    <m/>
    <m/>
    <n v="40"/>
    <m/>
    <m/>
    <s v="FEES"/>
    <n v="0"/>
    <x v="39"/>
    <x v="1"/>
    <s v="0"/>
  </r>
  <r>
    <x v="2"/>
    <x v="1"/>
    <n v="1057"/>
    <x v="17"/>
    <n v="25780"/>
    <s v="TRANSFER ATO-HTL"/>
    <d v="2026-02-24T00:00:00"/>
    <d v="2026-02-25T00:00:00"/>
    <s v="TRF"/>
    <x v="5"/>
    <s v="USD"/>
    <n v="250"/>
    <m/>
    <m/>
    <n v="0"/>
    <m/>
    <m/>
    <s v="ROLZO"/>
    <s v="United Kingdom"/>
    <x v="39"/>
    <x v="1"/>
    <s v="0"/>
  </r>
  <r>
    <x v="2"/>
    <x v="1"/>
    <n v="1057"/>
    <x v="17"/>
    <n v="0"/>
    <s v="COMISION PAGO CON TARJETA"/>
    <d v="2026-02-24T00:00:00"/>
    <d v="2026-02-25T00:00:00"/>
    <s v="HPS"/>
    <x v="1"/>
    <s v="USD"/>
    <n v="10"/>
    <m/>
    <m/>
    <n v="10"/>
    <m/>
    <m/>
    <s v="FEES"/>
    <n v="0"/>
    <x v="39"/>
    <x v="1"/>
    <s v="0"/>
  </r>
  <r>
    <x v="2"/>
    <x v="1"/>
    <n v="1058"/>
    <x v="17"/>
    <n v="28934"/>
    <s v="ZESATI GONZALEZ ALEXIA NATALIA"/>
    <d v="2026-03-27T00:00:00"/>
    <d v="2026-04-04T00:00:00"/>
    <s v="VLO"/>
    <x v="2"/>
    <s v="USD"/>
    <n v="1347.78"/>
    <m/>
    <m/>
    <n v="45.95"/>
    <m/>
    <m/>
    <s v="F1S USA"/>
    <s v="United States"/>
    <x v="36"/>
    <x v="1"/>
    <s v="0"/>
  </r>
  <r>
    <x v="2"/>
    <x v="1"/>
    <n v="1058"/>
    <x v="17"/>
    <n v="28934"/>
    <s v="GARDUNO ZESATI GILLIAN"/>
    <d v="2026-03-27T00:00:00"/>
    <d v="2026-04-04T00:00:00"/>
    <s v="VLO"/>
    <x v="2"/>
    <s v="USD"/>
    <n v="1347.78"/>
    <m/>
    <m/>
    <n v="45.95"/>
    <m/>
    <m/>
    <s v="F1S USA"/>
    <s v="United States"/>
    <x v="36"/>
    <x v="1"/>
    <s v="0"/>
  </r>
  <r>
    <x v="2"/>
    <x v="1"/>
    <n v="1058"/>
    <x v="17"/>
    <n v="28934"/>
    <s v="GARDUNO ZESATI FABIAN"/>
    <d v="2026-03-27T00:00:00"/>
    <d v="2026-04-04T00:00:00"/>
    <s v="VLO"/>
    <x v="2"/>
    <s v="USD"/>
    <n v="1347.78"/>
    <m/>
    <m/>
    <n v="45.95"/>
    <m/>
    <m/>
    <s v="F1S USA"/>
    <s v="United States"/>
    <x v="36"/>
    <x v="1"/>
    <s v="0"/>
  </r>
  <r>
    <x v="2"/>
    <x v="1"/>
    <n v="1058"/>
    <x v="17"/>
    <n v="28934"/>
    <s v="ZESATI GONZALEZ ALEXIA NATALIA"/>
    <d v="2026-03-27T00:00:00"/>
    <d v="2026-04-04T00:00:00"/>
    <s v="VLO"/>
    <x v="2"/>
    <s v="USD"/>
    <n v="21"/>
    <m/>
    <m/>
    <n v="0"/>
    <m/>
    <m/>
    <s v="F1S USA"/>
    <s v="United States"/>
    <x v="36"/>
    <x v="1"/>
    <s v="0"/>
  </r>
  <r>
    <x v="2"/>
    <x v="1"/>
    <n v="1058"/>
    <x v="17"/>
    <n v="28934"/>
    <s v="GARDUNO ZESATI GILLIAN"/>
    <d v="2026-03-27T00:00:00"/>
    <d v="2026-04-04T00:00:00"/>
    <s v="VLO"/>
    <x v="2"/>
    <s v="USD"/>
    <n v="10"/>
    <m/>
    <m/>
    <n v="0"/>
    <m/>
    <m/>
    <s v="F1S USA"/>
    <s v="United States"/>
    <x v="36"/>
    <x v="1"/>
    <s v="0"/>
  </r>
  <r>
    <x v="2"/>
    <x v="1"/>
    <n v="1058"/>
    <x v="17"/>
    <n v="28934"/>
    <s v="GARDUNO ZESATI FABIAN"/>
    <d v="2026-03-27T00:00:00"/>
    <d v="2026-04-04T00:00:00"/>
    <s v="VLO"/>
    <x v="2"/>
    <s v="USD"/>
    <n v="20"/>
    <m/>
    <m/>
    <n v="0"/>
    <m/>
    <m/>
    <s v="F1S USA"/>
    <s v="United States"/>
    <x v="36"/>
    <x v="1"/>
    <s v="0"/>
  </r>
  <r>
    <x v="2"/>
    <x v="1"/>
    <n v="1058"/>
    <x v="17"/>
    <n v="0"/>
    <s v="Fee por emision de vuelos"/>
    <d v="2026-03-27T00:00:00"/>
    <d v="2026-04-04T00:00:00"/>
    <s v="HPS"/>
    <x v="1"/>
    <s v="USD"/>
    <n v="175"/>
    <m/>
    <m/>
    <n v="175"/>
    <m/>
    <m/>
    <s v="FEES"/>
    <n v="0"/>
    <x v="36"/>
    <x v="1"/>
    <s v="0"/>
  </r>
  <r>
    <x v="2"/>
    <x v="1"/>
    <n v="1058"/>
    <x v="17"/>
    <n v="28934"/>
    <s v="GARDUNO ZESATI IAN"/>
    <d v="2026-03-27T00:00:00"/>
    <d v="2026-04-04T00:00:00"/>
    <s v="VLO"/>
    <x v="2"/>
    <s v="USD"/>
    <n v="1552.58"/>
    <m/>
    <m/>
    <n v="55.95"/>
    <m/>
    <m/>
    <s v="F1S USA"/>
    <s v="United States"/>
    <x v="36"/>
    <x v="1"/>
    <s v="0"/>
  </r>
  <r>
    <x v="2"/>
    <x v="1"/>
    <n v="1058"/>
    <x v="17"/>
    <n v="28934"/>
    <s v="GARDUNO ZESATI IAN"/>
    <d v="2026-03-27T00:00:00"/>
    <d v="2026-04-04T00:00:00"/>
    <s v="VLO"/>
    <x v="2"/>
    <s v="USD"/>
    <n v="20"/>
    <m/>
    <m/>
    <n v="0"/>
    <m/>
    <m/>
    <s v="F1S USA"/>
    <s v="United States"/>
    <x v="36"/>
    <x v="1"/>
    <s v="0"/>
  </r>
  <r>
    <x v="2"/>
    <x v="1"/>
    <n v="1058"/>
    <x v="17"/>
    <n v="28934"/>
    <s v="GARDUNO ZESATI STEFAN"/>
    <d v="2026-03-27T00:00:00"/>
    <d v="2026-04-01T00:00:00"/>
    <s v="VLO"/>
    <x v="2"/>
    <s v="USD"/>
    <n v="1294.58"/>
    <m/>
    <m/>
    <n v="43.15"/>
    <m/>
    <m/>
    <s v="F1S USA"/>
    <s v="United States"/>
    <x v="36"/>
    <x v="1"/>
    <s v="0"/>
  </r>
  <r>
    <x v="2"/>
    <x v="1"/>
    <n v="1058"/>
    <x v="17"/>
    <n v="28934"/>
    <s v="GARDUNO ZESATI STEFAN"/>
    <d v="2026-03-27T00:00:00"/>
    <d v="2026-04-01T00:00:00"/>
    <s v="VLO"/>
    <x v="2"/>
    <s v="USD"/>
    <n v="20"/>
    <m/>
    <m/>
    <n v="0"/>
    <m/>
    <m/>
    <s v="F1S USA"/>
    <s v="United States"/>
    <x v="36"/>
    <x v="1"/>
    <s v="0"/>
  </r>
  <r>
    <x v="2"/>
    <x v="1"/>
    <n v="1059"/>
    <x v="17"/>
    <n v="27193"/>
    <s v="Grand Hotel Bellevue"/>
    <d v="2026-03-14T00:00:00"/>
    <d v="2026-03-18T00:00:00"/>
    <s v="HTL"/>
    <x v="4"/>
    <s v="GBP"/>
    <n v="873"/>
    <m/>
    <m/>
    <n v="87.3"/>
    <m/>
    <m/>
    <s v="GRAND HOTEL BELLEVUE LONDON"/>
    <s v="United Kingdom"/>
    <x v="50"/>
    <x v="1"/>
    <s v="0"/>
  </r>
  <r>
    <x v="2"/>
    <x v="1"/>
    <n v="1060"/>
    <x v="17"/>
    <n v="29142"/>
    <s v="Reserva en Rosewood Schloss Fuschl"/>
    <d v="2026-03-20T00:00:00"/>
    <d v="2026-03-23T00:00:00"/>
    <s v="HTL"/>
    <x v="4"/>
    <s v="EUR"/>
    <n v="3800"/>
    <m/>
    <m/>
    <n v="380"/>
    <m/>
    <m/>
    <s v="ROSEWOOD SCHLOSS FUSCHL"/>
    <s v="Austria"/>
    <x v="46"/>
    <x v="1"/>
    <s v="0"/>
  </r>
  <r>
    <x v="2"/>
    <x v="1"/>
    <n v="1061"/>
    <x v="17"/>
    <n v="25427"/>
    <s v="5 noches, dos cuartos dobles Experimental Chalet Val d?Isère"/>
    <d v="2026-03-03T00:00:00"/>
    <d v="2026-03-08T00:00:00"/>
    <s v="HTL"/>
    <x v="4"/>
    <s v="EUR"/>
    <n v="9817"/>
    <m/>
    <m/>
    <n v="638.11"/>
    <m/>
    <m/>
    <s v="Expedia TAAP"/>
    <s v="United States"/>
    <x v="47"/>
    <x v="1"/>
    <s v="0"/>
  </r>
  <r>
    <x v="2"/>
    <x v="1"/>
    <n v="1061"/>
    <x v="17"/>
    <n v="34859"/>
    <s v="Traslado del aeropuerto de Ginebra a Experimental Chalet Val D'isere"/>
    <d v="2026-03-03T00:00:00"/>
    <d v="2026-03-08T00:00:00"/>
    <s v="TRF"/>
    <x v="5"/>
    <s v="EUR"/>
    <n v="1200"/>
    <m/>
    <m/>
    <n v="240"/>
    <m/>
    <m/>
    <e v="#N/A"/>
    <e v="#N/A"/>
    <x v="47"/>
    <x v="1"/>
    <s v="0"/>
  </r>
  <r>
    <x v="2"/>
    <x v="1"/>
    <n v="1062"/>
    <x v="17"/>
    <n v="34767"/>
    <s v="Hospedaje"/>
    <d v="2026-12-26T00:00:00"/>
    <d v="2027-01-02T00:00:00"/>
    <s v="HTL"/>
    <x v="4"/>
    <s v="EUR"/>
    <n v="37100"/>
    <m/>
    <m/>
    <n v="3710"/>
    <m/>
    <m/>
    <e v="#N/A"/>
    <e v="#N/A"/>
    <x v="1"/>
    <x v="1"/>
    <s v="0"/>
  </r>
  <r>
    <x v="2"/>
    <x v="1"/>
    <n v="1062"/>
    <x v="17"/>
    <n v="34767"/>
    <s v="Hospedaje"/>
    <d v="2026-12-26T00:00:00"/>
    <d v="2027-01-02T00:00:00"/>
    <s v="HTL"/>
    <x v="4"/>
    <s v="EUR"/>
    <n v="37100"/>
    <m/>
    <m/>
    <n v="3710"/>
    <m/>
    <m/>
    <e v="#N/A"/>
    <e v="#N/A"/>
    <x v="1"/>
    <x v="1"/>
    <s v="0"/>
  </r>
  <r>
    <x v="2"/>
    <x v="1"/>
    <n v="1062"/>
    <x v="17"/>
    <n v="28491"/>
    <s v="Seguro y número"/>
    <d v="2026-12-26T00:00:00"/>
    <d v="2027-01-02T00:00:00"/>
    <s v="SEG"/>
    <x v="3"/>
    <s v="EUR"/>
    <n v="4800"/>
    <m/>
    <m/>
    <n v="1119.55"/>
    <m/>
    <m/>
    <s v="AON"/>
    <s v="United Kingdom"/>
    <x v="1"/>
    <x v="1"/>
    <s v="0"/>
  </r>
  <r>
    <x v="2"/>
    <x v="1"/>
    <n v="1063"/>
    <x v="17"/>
    <n v="27931"/>
    <s v="ALOJAMIENTO HILTON MIDTOWN"/>
    <d v="2026-02-10T00:00:00"/>
    <d v="2026-02-17T00:00:00"/>
    <s v="HTL"/>
    <x v="4"/>
    <s v="USD"/>
    <n v="1845.54"/>
    <m/>
    <m/>
    <n v="221.46"/>
    <m/>
    <m/>
    <s v="Bedsonline"/>
    <s v="Spain"/>
    <x v="43"/>
    <x v="1"/>
    <s v="0"/>
  </r>
  <r>
    <x v="2"/>
    <x v="1"/>
    <n v="1064"/>
    <x v="17"/>
    <n v="24894"/>
    <s v="Gooleta en Croacia Split - Dubrovnik"/>
    <d v="2026-07-25T00:00:00"/>
    <d v="2026-08-01T00:00:00"/>
    <s v="CRC"/>
    <x v="8"/>
    <s v="EUR"/>
    <n v="31000"/>
    <m/>
    <m/>
    <n v="2325"/>
    <m/>
    <m/>
    <s v="DAWE YACHTS"/>
    <s v="Argentina"/>
    <x v="8"/>
    <x v="1"/>
    <s v="0"/>
  </r>
  <r>
    <x v="2"/>
    <x v="1"/>
    <n v="1065"/>
    <x v="17"/>
    <n v="28064"/>
    <s v="Estancia completa Hotel Esencia"/>
    <d v="2025-07-23T00:00:00"/>
    <d v="2025-07-26T00:00:00"/>
    <s v="HTL"/>
    <x v="4"/>
    <s v="USD"/>
    <n v="3014.1"/>
    <m/>
    <m/>
    <n v="249.99"/>
    <m/>
    <m/>
    <s v="HOTEL ESENCIA"/>
    <s v="Mexico"/>
    <x v="8"/>
    <x v="0"/>
    <s v="0"/>
  </r>
  <r>
    <x v="2"/>
    <x v="1"/>
    <n v="1066"/>
    <x v="17"/>
    <n v="0"/>
    <s v="Fee de emisión de boletos de avión"/>
    <d v="2026-06-16T00:00:00"/>
    <d v="2026-07-06T00:00:00"/>
    <s v="HPS"/>
    <x v="1"/>
    <s v="USD"/>
    <n v="70"/>
    <m/>
    <m/>
    <n v="70"/>
    <m/>
    <m/>
    <s v="FEES"/>
    <n v="0"/>
    <x v="33"/>
    <x v="1"/>
    <s v="0"/>
  </r>
  <r>
    <x v="2"/>
    <x v="1"/>
    <n v="1067"/>
    <x v="17"/>
    <n v="27633"/>
    <s v="Reservacion de habitacion"/>
    <d v="2026-02-06T00:00:00"/>
    <d v="2026-02-12T00:00:00"/>
    <s v="HTL"/>
    <x v="4"/>
    <s v="USD"/>
    <n v="8760"/>
    <m/>
    <m/>
    <n v="876"/>
    <m/>
    <m/>
    <s v="FOUR SEASONS RESORT TAMARINDO"/>
    <s v="Mexico"/>
    <x v="41"/>
    <x v="1"/>
    <s v="0"/>
  </r>
  <r>
    <x v="2"/>
    <x v="1"/>
    <n v="1068"/>
    <x v="17"/>
    <n v="34777"/>
    <s v="NH COLLECTION COPENHAGUEN 29 JUN - 1 JUL"/>
    <d v="2026-06-29T00:00:00"/>
    <d v="2026-07-01T00:00:00"/>
    <s v="HTL"/>
    <x v="4"/>
    <s v="EUR"/>
    <n v="2182.94"/>
    <m/>
    <m/>
    <n v="218.29"/>
    <m/>
    <m/>
    <e v="#N/A"/>
    <e v="#N/A"/>
    <x v="16"/>
    <x v="1"/>
    <s v="0"/>
  </r>
  <r>
    <x v="2"/>
    <x v="1"/>
    <n v="1068"/>
    <x v="17"/>
    <n v="27238"/>
    <s v="ETT HEM 8-10 JUL"/>
    <d v="2026-07-08T00:00:00"/>
    <d v="2026-07-10T00:00:00"/>
    <s v="HTL"/>
    <x v="4"/>
    <s v="EUR"/>
    <n v="2932.5"/>
    <m/>
    <m/>
    <n v="439.88"/>
    <m/>
    <m/>
    <s v="ETT HEM"/>
    <s v="Sweden"/>
    <x v="20"/>
    <x v="1"/>
    <s v="0"/>
  </r>
  <r>
    <x v="2"/>
    <x v="1"/>
    <n v="1068"/>
    <x v="17"/>
    <n v="34781"/>
    <s v="HOTEL PARALADA 10-13 JUL"/>
    <d v="2026-07-10T00:00:00"/>
    <d v="2026-07-13T00:00:00"/>
    <s v="HTL"/>
    <x v="4"/>
    <s v="EUR"/>
    <n v="2149.1999999999998"/>
    <m/>
    <m/>
    <n v="195.38"/>
    <m/>
    <m/>
    <e v="#N/A"/>
    <e v="#N/A"/>
    <x v="20"/>
    <x v="1"/>
    <s v="0"/>
  </r>
  <r>
    <x v="2"/>
    <x v="1"/>
    <n v="1069"/>
    <x v="17"/>
    <n v="30383"/>
    <s v="Circuito pot marruecos"/>
    <d v="2026-04-27T00:00:00"/>
    <d v="2026-05-05T00:00:00"/>
    <s v="PKT"/>
    <x v="0"/>
    <s v="USD"/>
    <n v="17500"/>
    <m/>
    <m/>
    <n v="3000"/>
    <m/>
    <m/>
    <s v="ASIBI"/>
    <s v="United Kingdom"/>
    <x v="4"/>
    <x v="1"/>
    <s v="0"/>
  </r>
  <r>
    <x v="2"/>
    <x v="1"/>
    <n v="1069"/>
    <x v="17"/>
    <n v="0"/>
    <s v="fee emision vuelos"/>
    <d v="2026-04-27T00:00:00"/>
    <d v="2026-05-05T00:00:00"/>
    <s v="HPS"/>
    <x v="1"/>
    <s v="USD"/>
    <n v="70"/>
    <m/>
    <m/>
    <n v="70"/>
    <m/>
    <m/>
    <s v="FEES"/>
    <n v="0"/>
    <x v="4"/>
    <x v="1"/>
    <s v="0"/>
  </r>
  <r>
    <x v="2"/>
    <x v="1"/>
    <n v="1069"/>
    <x v="17"/>
    <n v="28934"/>
    <s v="AUDIFFRED DOMINGUEZ JORGE EDUARDO"/>
    <d v="2026-04-27T00:00:00"/>
    <d v="2026-05-05T00:00:00"/>
    <s v="VLO"/>
    <x v="2"/>
    <s v="USD"/>
    <n v="948.6"/>
    <m/>
    <m/>
    <n v="0"/>
    <m/>
    <m/>
    <s v="F1S USA"/>
    <s v="United States"/>
    <x v="4"/>
    <x v="1"/>
    <s v="0"/>
  </r>
  <r>
    <x v="2"/>
    <x v="1"/>
    <n v="1069"/>
    <x v="17"/>
    <n v="28934"/>
    <s v="CHAVERO BRUNET LAURA ANDREA"/>
    <d v="2026-04-27T00:00:00"/>
    <d v="2026-05-05T00:00:00"/>
    <s v="VLO"/>
    <x v="2"/>
    <s v="USD"/>
    <n v="948.6"/>
    <m/>
    <m/>
    <n v="0"/>
    <m/>
    <m/>
    <s v="F1S USA"/>
    <s v="United States"/>
    <x v="4"/>
    <x v="1"/>
    <s v="0"/>
  </r>
  <r>
    <x v="2"/>
    <x v="1"/>
    <n v="1069"/>
    <x v="17"/>
    <n v="28934"/>
    <s v="AUDIFFRED DOMINGUEZ JORGE EDUARDO"/>
    <d v="2026-04-27T00:00:00"/>
    <d v="2026-05-05T00:00:00"/>
    <s v="VLO"/>
    <x v="2"/>
    <s v="USD"/>
    <n v="0"/>
    <m/>
    <m/>
    <n v="0"/>
    <m/>
    <m/>
    <s v="F1S USA"/>
    <s v="United States"/>
    <x v="4"/>
    <x v="1"/>
    <s v="0"/>
  </r>
  <r>
    <x v="2"/>
    <x v="1"/>
    <n v="1069"/>
    <x v="17"/>
    <n v="28934"/>
    <s v="CHAVERO BRUNET LAURA ANDREA"/>
    <d v="2026-04-27T00:00:00"/>
    <d v="2026-05-05T00:00:00"/>
    <s v="VLO"/>
    <x v="2"/>
    <s v="USD"/>
    <n v="0"/>
    <m/>
    <m/>
    <n v="0"/>
    <m/>
    <m/>
    <s v="F1S USA"/>
    <s v="United States"/>
    <x v="4"/>
    <x v="1"/>
    <s v="0"/>
  </r>
  <r>
    <x v="2"/>
    <x v="1"/>
    <n v="1070"/>
    <x v="17"/>
    <n v="34443"/>
    <s v="Etiopia"/>
    <d v="2026-03-15T00:00:00"/>
    <d v="2026-03-23T00:00:00"/>
    <s v="PKT"/>
    <x v="0"/>
    <s v="USD"/>
    <n v="5704"/>
    <m/>
    <m/>
    <n v="1188"/>
    <m/>
    <m/>
    <s v="Red Jackal Tour Opera"/>
    <s v="Ethiopia"/>
    <x v="46"/>
    <x v="1"/>
    <s v="0"/>
  </r>
  <r>
    <x v="2"/>
    <x v="1"/>
    <n v="1070"/>
    <x v="17"/>
    <n v="25409"/>
    <s v="Egipto"/>
    <d v="2026-03-18T00:00:00"/>
    <d v="2026-03-23T00:00:00"/>
    <s v="PKT"/>
    <x v="0"/>
    <s v="USD"/>
    <n v="5613"/>
    <m/>
    <m/>
    <n v="1123"/>
    <m/>
    <m/>
    <s v="Nubia Tours"/>
    <s v="Egypt"/>
    <x v="46"/>
    <x v="1"/>
    <s v="0"/>
  </r>
  <r>
    <x v="2"/>
    <x v="1"/>
    <n v="1070"/>
    <x v="17"/>
    <n v="24399"/>
    <s v="Visa de Etiopia"/>
    <d v="2026-03-15T00:00:00"/>
    <d v="2026-03-18T00:00:00"/>
    <s v="VIS"/>
    <x v="7"/>
    <s v="USD"/>
    <n v="124"/>
    <m/>
    <m/>
    <n v="0"/>
    <m/>
    <m/>
    <s v="Ethiopian Airlines"/>
    <s v="Ethiopia"/>
    <x v="46"/>
    <x v="1"/>
    <s v="0"/>
  </r>
  <r>
    <x v="2"/>
    <x v="1"/>
    <n v="1070"/>
    <x v="17"/>
    <n v="0"/>
    <s v="Fee por emision de Visa Etiopia"/>
    <d v="2026-03-15T00:00:00"/>
    <d v="2026-03-23T00:00:00"/>
    <s v="HPS"/>
    <x v="1"/>
    <s v="USD"/>
    <n v="70"/>
    <m/>
    <m/>
    <n v="70"/>
    <m/>
    <m/>
    <s v="FEES"/>
    <n v="0"/>
    <x v="46"/>
    <x v="1"/>
    <s v="0"/>
  </r>
  <r>
    <x v="2"/>
    <x v="1"/>
    <n v="1071"/>
    <x v="17"/>
    <n v="34738"/>
    <s v="Hyatt Regency"/>
    <d v="2026-02-05T00:00:00"/>
    <d v="2026-02-06T00:00:00"/>
    <s v="HTL"/>
    <x v="4"/>
    <s v="USD"/>
    <n v="394.37"/>
    <m/>
    <m/>
    <n v="39.44"/>
    <m/>
    <m/>
    <e v="#N/A"/>
    <e v="#N/A"/>
    <x v="41"/>
    <x v="1"/>
    <s v="0"/>
  </r>
  <r>
    <x v="2"/>
    <x v="1"/>
    <n v="1071"/>
    <x v="17"/>
    <n v="34738"/>
    <s v="Hyatt Regency cuarto 2"/>
    <d v="2026-02-05T00:00:00"/>
    <d v="2026-02-06T00:00:00"/>
    <s v="HTL"/>
    <x v="4"/>
    <s v="USD"/>
    <n v="394.37"/>
    <m/>
    <m/>
    <n v="39.44"/>
    <m/>
    <m/>
    <e v="#N/A"/>
    <e v="#N/A"/>
    <x v="41"/>
    <x v="1"/>
    <s v="0"/>
  </r>
  <r>
    <x v="2"/>
    <x v="1"/>
    <n v="1072"/>
    <x v="17"/>
    <n v="30263"/>
    <s v="Hospedaje"/>
    <d v="2025-12-25T00:00:00"/>
    <d v="2025-12-25T00:00:00"/>
    <s v="HTL"/>
    <x v="4"/>
    <s v="USD"/>
    <n v="337.5"/>
    <m/>
    <m/>
    <n v="33.75"/>
    <m/>
    <m/>
    <s v="THE WESTIN DENVER INTERNATIONAL AIRPORT"/>
    <s v="United States"/>
    <x v="1"/>
    <x v="0"/>
    <s v="0"/>
  </r>
  <r>
    <x v="2"/>
    <x v="1"/>
    <n v="1072"/>
    <x v="17"/>
    <n v="30263"/>
    <s v="Hospedaje"/>
    <d v="2025-12-25T00:00:00"/>
    <d v="2025-12-25T00:00:00"/>
    <s v="HTL"/>
    <x v="4"/>
    <s v="USD"/>
    <n v="371.3"/>
    <m/>
    <m/>
    <n v="37.130000000000003"/>
    <m/>
    <m/>
    <s v="THE WESTIN DENVER INTERNATIONAL AIRPORT"/>
    <s v="United States"/>
    <x v="1"/>
    <x v="0"/>
    <s v="0"/>
  </r>
  <r>
    <x v="2"/>
    <x v="1"/>
    <n v="1073"/>
    <x v="17"/>
    <n v="27301"/>
    <s v="Vuelo MEX-TGZ/Simon Valanci Buzali"/>
    <d v="2026-02-09T00:00:00"/>
    <d v="2026-02-09T00:00:00"/>
    <s v="VLO"/>
    <x v="2"/>
    <s v="USD"/>
    <n v="403.6"/>
    <m/>
    <m/>
    <n v="0"/>
    <m/>
    <m/>
    <s v="TURISMO EX MAR, S.A. DE C.V."/>
    <s v="Mexico"/>
    <x v="43"/>
    <x v="1"/>
    <s v="0"/>
  </r>
  <r>
    <x v="2"/>
    <x v="1"/>
    <n v="1073"/>
    <x v="17"/>
    <n v="0"/>
    <s v="Fee de emisión JGVLAZ"/>
    <d v="2026-02-09T00:00:00"/>
    <d v="2026-02-09T00:00:00"/>
    <s v="HPS"/>
    <x v="1"/>
    <s v="USD"/>
    <n v="35"/>
    <m/>
    <m/>
    <n v="35"/>
    <m/>
    <m/>
    <s v="FEES"/>
    <n v="0"/>
    <x v="43"/>
    <x v="1"/>
    <s v="0"/>
  </r>
  <r>
    <x v="2"/>
    <x v="1"/>
    <n v="1073"/>
    <x v="17"/>
    <n v="27301"/>
    <s v="Vuelo MEX-TGZ/Rocio Penagos Malda"/>
    <d v="2026-02-12T00:00:00"/>
    <d v="2026-02-12T00:00:00"/>
    <s v="VLO"/>
    <x v="2"/>
    <s v="USD"/>
    <n v="321.36"/>
    <m/>
    <m/>
    <n v="0"/>
    <m/>
    <m/>
    <s v="TURISMO EX MAR, S.A. DE C.V."/>
    <s v="Mexico"/>
    <x v="43"/>
    <x v="1"/>
    <s v="0"/>
  </r>
  <r>
    <x v="2"/>
    <x v="1"/>
    <n v="1073"/>
    <x v="17"/>
    <n v="0"/>
    <s v="Fee de emisión KTGTTT"/>
    <d v="2026-02-09T00:00:00"/>
    <d v="2026-02-12T00:00:00"/>
    <s v="HPS"/>
    <x v="1"/>
    <s v="USD"/>
    <n v="35"/>
    <m/>
    <m/>
    <n v="35"/>
    <m/>
    <m/>
    <s v="FEES"/>
    <n v="0"/>
    <x v="43"/>
    <x v="1"/>
    <s v="0"/>
  </r>
  <r>
    <x v="2"/>
    <x v="1"/>
    <n v="1073"/>
    <x v="17"/>
    <n v="27301"/>
    <s v="Vuelo MEX-TGZ/Salomon Ison Valanci"/>
    <d v="2026-02-12T00:00:00"/>
    <d v="2026-02-12T00:00:00"/>
    <s v="VLO"/>
    <x v="2"/>
    <s v="USD"/>
    <n v="275.02999999999997"/>
    <m/>
    <m/>
    <n v="0"/>
    <m/>
    <m/>
    <s v="TURISMO EX MAR, S.A. DE C.V."/>
    <s v="Mexico"/>
    <x v="43"/>
    <x v="1"/>
    <s v="0"/>
  </r>
  <r>
    <x v="2"/>
    <x v="1"/>
    <n v="1073"/>
    <x v="17"/>
    <n v="27301"/>
    <s v="Vuelo MEX-TGZ/Salomon Ison Valanci"/>
    <d v="2026-02-12T00:00:00"/>
    <d v="2026-02-12T00:00:00"/>
    <s v="VLO"/>
    <x v="2"/>
    <s v="USD"/>
    <n v="63.62"/>
    <m/>
    <m/>
    <n v="0"/>
    <m/>
    <m/>
    <s v="TURISMO EX MAR, S.A. DE C.V."/>
    <s v="Mexico"/>
    <x v="43"/>
    <x v="1"/>
    <s v="0"/>
  </r>
  <r>
    <x v="2"/>
    <x v="1"/>
    <n v="1073"/>
    <x v="17"/>
    <n v="27301"/>
    <s v="Vuelo MEX-TGZ/Salomon Ison Valanci"/>
    <d v="2026-02-12T00:00:00"/>
    <d v="2026-02-12T00:00:00"/>
    <s v="VLO"/>
    <x v="2"/>
    <s v="USD"/>
    <n v="17.34"/>
    <m/>
    <m/>
    <n v="0"/>
    <m/>
    <m/>
    <s v="TURISMO EX MAR, S.A. DE C.V."/>
    <s v="Mexico"/>
    <x v="43"/>
    <x v="1"/>
    <s v="0"/>
  </r>
  <r>
    <x v="2"/>
    <x v="1"/>
    <n v="1073"/>
    <x v="17"/>
    <n v="0"/>
    <s v="Fee de emisión QJBLUT"/>
    <d v="2026-02-09T00:00:00"/>
    <d v="2026-02-12T00:00:00"/>
    <s v="HPS"/>
    <x v="1"/>
    <s v="USD"/>
    <n v="35"/>
    <m/>
    <m/>
    <n v="35"/>
    <m/>
    <m/>
    <s v="FEES"/>
    <n v="0"/>
    <x v="43"/>
    <x v="1"/>
    <s v="0"/>
  </r>
  <r>
    <x v="2"/>
    <x v="1"/>
    <n v="1074"/>
    <x v="17"/>
    <n v="34809"/>
    <s v="Globo aerostático"/>
    <d v="2026-02-08T00:00:00"/>
    <d v="2026-02-08T00:00:00"/>
    <s v="ATR"/>
    <x v="0"/>
    <s v="MXN"/>
    <n v="14395"/>
    <m/>
    <m/>
    <n v="0"/>
    <m/>
    <m/>
    <e v="#N/A"/>
    <e v="#N/A"/>
    <x v="43"/>
    <x v="1"/>
    <s v="0"/>
  </r>
  <r>
    <x v="2"/>
    <x v="1"/>
    <n v="1075"/>
    <x v="17"/>
    <n v="34800"/>
    <s v="Reserva hotel Le Burgundy"/>
    <d v="2026-02-24T00:00:00"/>
    <d v="2026-03-02T00:00:00"/>
    <s v="HTL"/>
    <x v="4"/>
    <s v="EUR"/>
    <n v="3786"/>
    <m/>
    <m/>
    <n v="408"/>
    <m/>
    <m/>
    <e v="#N/A"/>
    <e v="#N/A"/>
    <x v="39"/>
    <x v="1"/>
    <s v="0"/>
  </r>
  <r>
    <x v="2"/>
    <x v="1"/>
    <n v="1075"/>
    <x v="17"/>
    <n v="27704"/>
    <s v="Traslados Aeropuerto - Hotel - Aeropuerto"/>
    <d v="2026-02-24T00:00:00"/>
    <d v="2026-03-02T00:00:00"/>
    <s v="TRF"/>
    <x v="5"/>
    <s v="EUR"/>
    <n v="328"/>
    <m/>
    <m/>
    <n v="53.68"/>
    <m/>
    <m/>
    <s v="Blacklane"/>
    <s v="Germany"/>
    <x v="39"/>
    <x v="1"/>
    <s v="0"/>
  </r>
  <r>
    <x v="2"/>
    <x v="1"/>
    <n v="1076"/>
    <x v="17"/>
    <n v="27301"/>
    <s v="Vuelo MEX-DXB/ULH-DXB-MEX//Claudio X. González Laporte"/>
    <d v="2026-03-20T00:00:00"/>
    <d v="2026-03-30T00:00:00"/>
    <s v="VLO"/>
    <x v="2"/>
    <s v="USD"/>
    <n v="7441.31"/>
    <m/>
    <m/>
    <n v="0"/>
    <m/>
    <m/>
    <s v="TURISMO EX MAR, S.A. DE C.V."/>
    <s v="Mexico"/>
    <x v="46"/>
    <x v="1"/>
    <s v="0"/>
  </r>
  <r>
    <x v="2"/>
    <x v="1"/>
    <n v="1076"/>
    <x v="17"/>
    <n v="27301"/>
    <s v="Vuelo MEX-DXB/ULH-DXB-MEX//Valeria González Guajardo"/>
    <d v="2026-03-20T00:00:00"/>
    <d v="2026-03-30T00:00:00"/>
    <s v="VLO"/>
    <x v="2"/>
    <s v="USD"/>
    <n v="7441.31"/>
    <m/>
    <m/>
    <n v="0"/>
    <m/>
    <m/>
    <s v="TURISMO EX MAR, S.A. DE C.V."/>
    <s v="Mexico"/>
    <x v="46"/>
    <x v="1"/>
    <s v="0"/>
  </r>
  <r>
    <x v="2"/>
    <x v="1"/>
    <n v="1076"/>
    <x v="17"/>
    <n v="27301"/>
    <s v="Vuelo AUH-RUH//Claudio X. González Laporte"/>
    <d v="2026-03-25T00:00:00"/>
    <d v="2026-03-25T00:00:00"/>
    <s v="VLO"/>
    <x v="2"/>
    <s v="USD"/>
    <n v="2926.31"/>
    <m/>
    <m/>
    <n v="0"/>
    <m/>
    <m/>
    <s v="TURISMO EX MAR, S.A. DE C.V."/>
    <s v="Mexico"/>
    <x v="36"/>
    <x v="1"/>
    <s v="0"/>
  </r>
  <r>
    <x v="2"/>
    <x v="1"/>
    <n v="1076"/>
    <x v="17"/>
    <n v="27301"/>
    <s v="Vuelo AUH-RUH//Valeria González Guajardo"/>
    <d v="2026-03-25T00:00:00"/>
    <d v="2026-03-25T00:00:00"/>
    <s v="VLO"/>
    <x v="2"/>
    <s v="USD"/>
    <n v="2926.31"/>
    <m/>
    <m/>
    <n v="0"/>
    <m/>
    <m/>
    <s v="TURISMO EX MAR, S.A. DE C.V."/>
    <s v="Mexico"/>
    <x v="36"/>
    <x v="1"/>
    <s v="0"/>
  </r>
  <r>
    <x v="2"/>
    <x v="1"/>
    <n v="1076"/>
    <x v="17"/>
    <n v="27301"/>
    <s v="Asiento AUH-RUH//Claudio X. González Laporte"/>
    <d v="2026-03-25T00:00:00"/>
    <d v="2026-03-25T00:00:00"/>
    <s v="VLO"/>
    <x v="2"/>
    <s v="USD"/>
    <n v="0"/>
    <m/>
    <m/>
    <n v="0"/>
    <m/>
    <m/>
    <s v="TURISMO EX MAR, S.A. DE C.V."/>
    <s v="Mexico"/>
    <x v="36"/>
    <x v="1"/>
    <s v="0"/>
  </r>
  <r>
    <x v="2"/>
    <x v="1"/>
    <n v="1076"/>
    <x v="17"/>
    <n v="27301"/>
    <s v="Asiento AUH-RUH//Valeria González Guajardo"/>
    <d v="2026-03-25T00:00:00"/>
    <d v="2026-03-25T00:00:00"/>
    <s v="VLO"/>
    <x v="2"/>
    <s v="USD"/>
    <n v="0"/>
    <m/>
    <m/>
    <n v="0"/>
    <m/>
    <m/>
    <s v="TURISMO EX MAR, S.A. DE C.V."/>
    <s v="Mexico"/>
    <x v="36"/>
    <x v="1"/>
    <s v="0"/>
  </r>
  <r>
    <x v="2"/>
    <x v="1"/>
    <n v="1076"/>
    <x v="17"/>
    <n v="27301"/>
    <s v="Vuelo RUH-ULH//CLaudio X. González Guajardo"/>
    <d v="2026-03-27T00:00:00"/>
    <d v="2026-03-27T00:00:00"/>
    <s v="VLO"/>
    <x v="2"/>
    <s v="USD"/>
    <n v="349.4"/>
    <m/>
    <m/>
    <n v="0"/>
    <m/>
    <m/>
    <s v="TURISMO EX MAR, S.A. DE C.V."/>
    <s v="Mexico"/>
    <x v="36"/>
    <x v="1"/>
    <s v="0"/>
  </r>
  <r>
    <x v="2"/>
    <x v="1"/>
    <n v="1076"/>
    <x v="17"/>
    <n v="27301"/>
    <s v="Vuelo RUH-ULH//Valeria González Guajardo"/>
    <d v="2026-03-27T00:00:00"/>
    <d v="2026-03-27T00:00:00"/>
    <s v="VLO"/>
    <x v="2"/>
    <s v="USD"/>
    <n v="349.4"/>
    <m/>
    <m/>
    <n v="0"/>
    <m/>
    <m/>
    <s v="TURISMO EX MAR, S.A. DE C.V."/>
    <s v="Mexico"/>
    <x v="36"/>
    <x v="1"/>
    <s v="0"/>
  </r>
  <r>
    <x v="2"/>
    <x v="1"/>
    <n v="1076"/>
    <x v="17"/>
    <n v="0"/>
    <s v="Fee de emisión IVVKFG/OILTLA/QBZTVP"/>
    <d v="2026-03-20T00:00:00"/>
    <d v="2026-03-30T00:00:00"/>
    <s v="HPS"/>
    <x v="1"/>
    <s v="USD"/>
    <n v="100"/>
    <m/>
    <m/>
    <n v="100"/>
    <m/>
    <m/>
    <s v="FEES"/>
    <n v="0"/>
    <x v="46"/>
    <x v="1"/>
    <s v="0"/>
  </r>
  <r>
    <x v="2"/>
    <x v="1"/>
    <n v="1076"/>
    <x v="17"/>
    <n v="34868"/>
    <s v="Vuelo Web"/>
    <d v="2026-03-20T00:00:00"/>
    <d v="2026-03-30T00:00:00"/>
    <s v="ABC"/>
    <x v="2"/>
    <s v="USD"/>
    <n v="143.09"/>
    <m/>
    <m/>
    <n v="0"/>
    <m/>
    <m/>
    <e v="#N/A"/>
    <e v="#N/A"/>
    <x v="46"/>
    <x v="1"/>
    <s v="0"/>
  </r>
  <r>
    <x v="2"/>
    <x v="1"/>
    <n v="1077"/>
    <x v="17"/>
    <n v="28799"/>
    <s v="Placeholder"/>
    <d v="2026-03-27T00:00:00"/>
    <d v="2026-04-09T00:00:00"/>
    <s v="HTL"/>
    <x v="4"/>
    <s v="EUR"/>
    <n v="1"/>
    <m/>
    <m/>
    <n v="0"/>
    <m/>
    <m/>
    <s v="THE LARGO HOME OF PORTO"/>
    <s v="Portugal"/>
    <x v="36"/>
    <x v="1"/>
    <s v="0"/>
  </r>
  <r>
    <x v="2"/>
    <x v="1"/>
    <n v="1078"/>
    <x v="17"/>
    <n v="34777"/>
    <s v="NH CPH - 29 JUN - 1 JUL"/>
    <d v="2026-06-29T00:00:00"/>
    <d v="2026-07-01T00:00:00"/>
    <s v="HTL"/>
    <x v="4"/>
    <s v="EUR"/>
    <n v="2295.73"/>
    <m/>
    <m/>
    <n v="229.57"/>
    <m/>
    <m/>
    <e v="#N/A"/>
    <e v="#N/A"/>
    <x v="16"/>
    <x v="1"/>
    <s v="0"/>
  </r>
  <r>
    <x v="2"/>
    <x v="1"/>
    <n v="1078"/>
    <x v="17"/>
    <n v="27238"/>
    <s v="ETT HEM - 8- 10 JUL"/>
    <d v="2026-07-08T00:00:00"/>
    <d v="2026-07-10T00:00:00"/>
    <s v="HTL"/>
    <x v="4"/>
    <s v="EUR"/>
    <n v="1645.8"/>
    <m/>
    <m/>
    <n v="164.58"/>
    <m/>
    <m/>
    <s v="ETT HEM"/>
    <s v="Sweden"/>
    <x v="20"/>
    <x v="1"/>
    <s v="0"/>
  </r>
  <r>
    <x v="2"/>
    <x v="1"/>
    <n v="1078"/>
    <x v="17"/>
    <n v="34781"/>
    <s v="PERALADA 10-13 JUL"/>
    <d v="2026-07-10T00:00:00"/>
    <d v="2026-07-13T00:00:00"/>
    <s v="HTL"/>
    <x v="4"/>
    <s v="EUR"/>
    <n v="1318.5"/>
    <m/>
    <m/>
    <n v="131.85"/>
    <m/>
    <m/>
    <e v="#N/A"/>
    <e v="#N/A"/>
    <x v="20"/>
    <x v="1"/>
    <s v="0"/>
  </r>
  <r>
    <x v="2"/>
    <x v="1"/>
    <n v="1078"/>
    <x v="17"/>
    <n v="0"/>
    <s v="FEE DE EMISION"/>
    <d v="2026-06-29T00:00:00"/>
    <d v="2026-07-13T00:00:00"/>
    <s v="HPS"/>
    <x v="1"/>
    <s v="EUR"/>
    <n v="70"/>
    <m/>
    <m/>
    <n v="70"/>
    <m/>
    <m/>
    <s v="FEES"/>
    <n v="0"/>
    <x v="16"/>
    <x v="1"/>
    <s v="0"/>
  </r>
  <r>
    <x v="2"/>
    <x v="1"/>
    <n v="1079"/>
    <x v="17"/>
    <n v="26216"/>
    <s v="TRASLADO A DISPOSICION"/>
    <d v="2026-02-05T00:00:00"/>
    <d v="2026-02-05T00:00:00"/>
    <s v="TRF"/>
    <x v="5"/>
    <s v="MXN"/>
    <n v="16125"/>
    <m/>
    <m/>
    <n v="2418.75"/>
    <m/>
    <m/>
    <s v="FINAUTOS"/>
    <s v="MEXICO"/>
    <x v="41"/>
    <x v="1"/>
    <s v="0"/>
  </r>
  <r>
    <x v="3"/>
    <x v="2"/>
    <m/>
    <x v="47"/>
    <m/>
    <m/>
    <m/>
    <m/>
    <m/>
    <x v="10"/>
    <m/>
    <m/>
    <m/>
    <m/>
    <m/>
    <m/>
    <m/>
    <m/>
    <m/>
    <x v="54"/>
    <x v="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4699B4-7CC1-4750-AF5A-43869E6C1EDA}" name="Tabla dinámica1" cacheId="258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4:D11" firstHeaderRow="0" firstDataRow="1" firstDataCol="1" rowPageCount="2" colPageCount="1"/>
  <pivotFields count="26">
    <pivotField axis="axisPage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5">
        <item x="16"/>
        <item x="17"/>
        <item x="18"/>
        <item x="19"/>
        <item x="20"/>
        <item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5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Page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dragToRow="0" dragToCol="0" dragToPage="0" showAll="0" defaultSubtotal="0"/>
    <pivotField dataField="1" compact="0" outline="0" dragToRow="0" dragToCol="0" dragToPage="0" showAll="0" defaultSubtota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0" hier="-1"/>
    <pageField fld="18" item="2" hier="-1"/>
  </pageFields>
  <dataFields count="3">
    <dataField name="Suma de Total Venta USD" fld="12" baseField="0" baseItem="0" numFmtId="172"/>
    <dataField name="Suma de Rentabilidad en USD" fld="15" baseField="0" baseItem="0" numFmtId="172"/>
    <dataField name="Suma de Rentabilidad%" fld="25" baseField="0" baseItem="0" numFmtId="167"/>
  </dataFields>
  <formats count="5">
    <format dxfId="103">
      <pivotArea outline="0" fieldPosition="0">
        <references count="1">
          <reference field="4294967294" count="1" selected="0">
            <x v="2"/>
          </reference>
        </references>
      </pivotArea>
    </format>
    <format dxfId="104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105">
      <pivotArea outline="0" fieldPosition="0">
        <references count="1">
          <reference field="7" count="0" selected="0"/>
        </references>
      </pivotArea>
    </format>
    <format dxfId="106">
      <pivotArea dataOnly="0" labelOnly="1" outline="0" fieldPosition="0">
        <references count="1">
          <reference field="7" count="0"/>
        </references>
      </pivotArea>
    </format>
    <format dxfId="107">
      <pivotArea outline="0" fieldPosition="0">
        <references count="2">
          <reference field="4294967294" count="1" selected="0">
            <x v="2"/>
          </reference>
          <reference field="7" count="1" selected="0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991194-F56A-4E4E-967D-8E1B6BF11EB4}" name="TablaDinámica1" cacheId="258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E4:H11" firstHeaderRow="0" firstDataRow="1" firstDataCol="1" rowPageCount="2" colPageCount="1"/>
  <pivotFields count="26">
    <pivotField axis="axisPage" compact="0" outline="0" showAll="0">
      <items count="4">
        <item x="0"/>
        <item x="1"/>
        <item m="1"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4">
        <item x="16"/>
        <item x="17"/>
        <item x="18"/>
        <item x="19"/>
        <item x="20"/>
        <item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Page" compact="0" outline="0" showAll="0">
      <items count="4">
        <item h="1" x="0"/>
        <item x="1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dragToRow="0" dragToCol="0" dragToPage="0" showAll="0" defaultSubtotal="0"/>
    <pivotField dataField="1" compact="0" outline="0" dragToRow="0" dragToCol="0" dragToPage="0" showAll="0" defaultSubtota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18" item="1" hier="-1"/>
    <pageField fld="0" hier="-1"/>
  </pageFields>
  <dataFields count="3">
    <dataField name="Venta 2025 USD" fld="12" baseField="0" baseItem="0" numFmtId="170"/>
    <dataField name="Rentabilidad en USD 2025" fld="15" baseField="0" baseItem="0" numFmtId="169"/>
    <dataField name="Suma de Rentabilidad %" fld="25" baseField="0" baseItem="0" numFmtId="167"/>
  </dataFields>
  <formats count="9">
    <format dxfId="94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95">
      <pivotArea outline="0" fieldPosition="0">
        <references count="1">
          <reference field="4294967294" count="1" selected="0">
            <x v="0"/>
          </reference>
        </references>
      </pivotArea>
    </format>
    <format dxfId="96">
      <pivotArea outline="0" fieldPosition="0">
        <references count="1">
          <reference field="4294967294" count="1" selected="0">
            <x v="1"/>
          </reference>
        </references>
      </pivotArea>
    </format>
    <format dxfId="97">
      <pivotArea outline="0" fieldPosition="0">
        <references count="1">
          <reference field="4294967294" count="1" selected="0">
            <x v="1"/>
          </reference>
        </references>
      </pivotArea>
    </format>
    <format dxfId="98">
      <pivotArea outline="0" fieldPosition="0">
        <references count="1">
          <reference field="4294967294" count="1" selected="0">
            <x v="0"/>
          </reference>
        </references>
      </pivotArea>
    </format>
    <format dxfId="99">
      <pivotArea outline="0" collapsedLevelsAreSubtotals="1" fieldPosition="0"/>
    </format>
    <format dxfId="100">
      <pivotArea outline="0" fieldPosition="0">
        <references count="1">
          <reference field="7" count="0" selected="0"/>
        </references>
      </pivotArea>
    </format>
    <format dxfId="101">
      <pivotArea dataOnly="0" labelOnly="1" outline="0" fieldPosition="0">
        <references count="1">
          <reference field="7" count="0"/>
        </references>
      </pivotArea>
    </format>
    <format dxfId="102">
      <pivotArea outline="0" fieldPosition="0">
        <references count="1">
          <reference field="4294967294" count="1" selected="0">
            <x v="2"/>
          </reference>
        </references>
      </pivotArea>
    </format>
  </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FF3832-379A-4B87-B1EC-D8026B1617BB}" name="TablaDinámica4" cacheId="258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P5:R8" firstHeaderRow="1" firstDataRow="2" firstDataCol="1" rowPageCount="3" colPageCount="1"/>
  <pivotFields count="26">
    <pivotField axis="axisPage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55"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5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Page" showAll="0">
      <items count="5">
        <item x="0"/>
        <item x="1"/>
        <item x="2"/>
        <item x="3"/>
        <item t="default"/>
      </items>
    </pivotField>
    <pivotField axis="axisCol" showAll="0">
      <items count="15">
        <item x="7"/>
        <item x="8"/>
        <item x="5"/>
        <item x="9"/>
        <item x="4"/>
        <item x="10"/>
        <item x="3"/>
        <item x="11"/>
        <item x="6"/>
        <item x="0"/>
        <item x="2"/>
        <item x="1"/>
        <item x="12"/>
        <item x="13"/>
        <item t="default"/>
      </items>
    </pivotField>
    <pivotField axis="axisPage" showAll="0">
      <items count="7">
        <item x="0"/>
        <item x="1"/>
        <item x="2"/>
        <item x="4"/>
        <item x="3"/>
        <item x="5"/>
        <item t="default"/>
      </items>
    </pivotField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7"/>
  </rowFields>
  <rowItems count="2">
    <i>
      <x v="5"/>
    </i>
    <i t="grand">
      <x/>
    </i>
  </rowItems>
  <colFields count="1">
    <field x="19"/>
  </colFields>
  <colItems count="2">
    <i>
      <x v="5"/>
    </i>
    <i t="grand">
      <x/>
    </i>
  </colItems>
  <pageFields count="3">
    <pageField fld="0" hier="-1"/>
    <pageField fld="18" item="2" hier="-1"/>
    <pageField fld="20" item="3" hier="-1"/>
  </pageFields>
  <dataFields count="1">
    <dataField name="Suma de Total Venta USD" fld="12" baseField="0" baseItem="0" numFmtId="172"/>
  </dataFields>
  <formats count="1">
    <format dxfId="9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D501DA-4343-485C-AE12-32317973A356}" name="TablaDinámica3" cacheId="258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9:N47" firstHeaderRow="1" firstDataRow="2" firstDataCol="1" rowPageCount="3" colPageCount="1"/>
  <pivotFields count="26">
    <pivotField axis="axisPage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55">
        <item x="16"/>
        <item x="17"/>
        <item x="18"/>
        <item x="19"/>
        <item x="20"/>
        <item x="21"/>
        <item h="1"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5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Page" showAll="0">
      <items count="5">
        <item x="0"/>
        <item x="1"/>
        <item x="2"/>
        <item x="3"/>
        <item t="default"/>
      </items>
    </pivotField>
    <pivotField axis="axisCol" showAll="0">
      <items count="15">
        <item x="7"/>
        <item x="8"/>
        <item x="5"/>
        <item x="9"/>
        <item x="4"/>
        <item x="10"/>
        <item x="3"/>
        <item x="11"/>
        <item x="6"/>
        <item x="0"/>
        <item x="2"/>
        <item x="1"/>
        <item x="12"/>
        <item x="13"/>
        <item t="default"/>
      </items>
    </pivotField>
    <pivotField axis="axisPage" showAll="0">
      <items count="7">
        <item x="0"/>
        <item x="1"/>
        <item x="2"/>
        <item x="4"/>
        <item x="3"/>
        <item x="5"/>
        <item t="default"/>
      </items>
    </pivotField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9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3">
    <pageField fld="0" hier="-1"/>
    <pageField fld="18" item="2" hier="-1"/>
    <pageField fld="20" item="2" hier="-1"/>
  </pageFields>
  <dataFields count="1">
    <dataField name="Suma de Total Venta USD" fld="12" baseField="0" baseItem="0" numFmtId="172"/>
  </dataFields>
  <formats count="1">
    <format dxfId="9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7936F5-3772-4392-A4FE-05AED72E7466}" name="TablaDinámica2" cacheId="258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M31" firstHeaderRow="1" firstDataRow="2" firstDataCol="1" rowPageCount="3" colPageCount="1"/>
  <pivotFields count="26">
    <pivotField axis="axisPage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55"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5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Page" showAll="0">
      <items count="5">
        <item x="0"/>
        <item x="1"/>
        <item x="2"/>
        <item x="3"/>
        <item t="default"/>
      </items>
    </pivotField>
    <pivotField axis="axisCol" showAll="0">
      <items count="15">
        <item x="7"/>
        <item x="8"/>
        <item x="5"/>
        <item x="9"/>
        <item x="4"/>
        <item x="10"/>
        <item x="3"/>
        <item x="11"/>
        <item x="6"/>
        <item x="0"/>
        <item x="2"/>
        <item x="1"/>
        <item x="12"/>
        <item x="13"/>
        <item t="default"/>
      </items>
    </pivotField>
    <pivotField axis="axisPage" showAll="0">
      <items count="7">
        <item x="0"/>
        <item x="1"/>
        <item x="2"/>
        <item x="4"/>
        <item x="3"/>
        <item x="5"/>
        <item t="default"/>
      </items>
    </pivotField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7"/>
  </rowFields>
  <rowItems count="25">
    <i>
      <x v="14"/>
    </i>
    <i>
      <x v="25"/>
    </i>
    <i>
      <x v="27"/>
    </i>
    <i>
      <x v="28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19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pageFields count="3">
    <pageField fld="0" hier="-1"/>
    <pageField fld="18" item="1" hier="-1"/>
    <pageField fld="20" item="2" hier="-1"/>
  </pageFields>
  <dataFields count="1">
    <dataField name="Suma de Total Venta USD" fld="12" baseField="0" baseItem="0" numFmtId="172"/>
  </dataFields>
  <formats count="1">
    <format dxfId="9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FAB0F6-3CA3-4679-B194-40365B01E651}" name="TablaDinámica11" cacheId="258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M31" firstHeaderRow="1" firstDataRow="2" firstDataCol="1" rowPageCount="3" colPageCount="1"/>
  <pivotFields count="26">
    <pivotField axis="axisPage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55"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5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Page" showAll="0">
      <items count="5">
        <item x="0"/>
        <item x="1"/>
        <item x="2"/>
        <item x="3"/>
        <item t="default"/>
      </items>
    </pivotField>
    <pivotField axis="axisCol" showAll="0">
      <items count="15">
        <item x="7"/>
        <item x="8"/>
        <item x="5"/>
        <item x="9"/>
        <item x="4"/>
        <item x="10"/>
        <item x="3"/>
        <item x="11"/>
        <item x="6"/>
        <item x="0"/>
        <item x="2"/>
        <item x="1"/>
        <item x="12"/>
        <item x="13"/>
        <item t="default"/>
      </items>
    </pivotField>
    <pivotField axis="axisPage" showAll="0">
      <items count="7">
        <item x="0"/>
        <item x="1"/>
        <item x="2"/>
        <item x="4"/>
        <item x="3"/>
        <item x="5"/>
        <item t="default"/>
      </items>
    </pivotField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7"/>
  </rowFields>
  <rowItems count="25">
    <i>
      <x v="14"/>
    </i>
    <i>
      <x v="25"/>
    </i>
    <i>
      <x v="27"/>
    </i>
    <i>
      <x v="28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19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pageFields count="3">
    <pageField fld="0" hier="-1"/>
    <pageField fld="18" item="1" hier="-1"/>
    <pageField fld="20" item="2" hier="-1"/>
  </pageFields>
  <dataFields count="1">
    <dataField name="Suma de Total Venta USD" fld="12" baseField="0" baseItem="0" numFmtId="171"/>
  </dataFields>
  <formats count="1">
    <format dxfId="9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92E79F-3C96-4625-BDD4-59DCF3595BC4}" name="TablaDinámica13" cacheId="258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P5:R8" firstHeaderRow="1" firstDataRow="2" firstDataCol="1" rowPageCount="3" colPageCount="1"/>
  <pivotFields count="26">
    <pivotField axis="axisPage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55"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5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Page" showAll="0">
      <items count="5">
        <item x="0"/>
        <item x="1"/>
        <item x="2"/>
        <item x="3"/>
        <item t="default"/>
      </items>
    </pivotField>
    <pivotField axis="axisCol" showAll="0">
      <items count="15">
        <item x="7"/>
        <item x="8"/>
        <item x="5"/>
        <item x="9"/>
        <item x="4"/>
        <item x="10"/>
        <item x="3"/>
        <item x="11"/>
        <item x="6"/>
        <item x="0"/>
        <item x="2"/>
        <item x="1"/>
        <item x="12"/>
        <item x="13"/>
        <item t="default"/>
      </items>
    </pivotField>
    <pivotField axis="axisPage" showAll="0">
      <items count="7">
        <item x="0"/>
        <item x="1"/>
        <item x="2"/>
        <item x="4"/>
        <item x="3"/>
        <item x="5"/>
        <item t="default"/>
      </items>
    </pivotField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7"/>
  </rowFields>
  <rowItems count="2">
    <i>
      <x v="5"/>
    </i>
    <i t="grand">
      <x/>
    </i>
  </rowItems>
  <colFields count="1">
    <field x="19"/>
  </colFields>
  <colItems count="2">
    <i>
      <x v="5"/>
    </i>
    <i t="grand">
      <x/>
    </i>
  </colItems>
  <pageFields count="3">
    <pageField fld="0" hier="-1"/>
    <pageField fld="18" item="2" hier="-1"/>
    <pageField fld="20" item="3" hier="-1"/>
  </pageFields>
  <dataFields count="1">
    <dataField name="Suma de Total Venta USD" fld="12" baseField="0" baseItem="0" numFmtId="171"/>
  </dataFields>
  <formats count="1">
    <format dxfId="8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D76F80-AAFD-4F16-9EF0-7EC37373B2D1}" name="TablaDinámica12" cacheId="258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9:N48" firstHeaderRow="1" firstDataRow="2" firstDataCol="1" rowPageCount="3" colPageCount="1"/>
  <pivotFields count="26">
    <pivotField axis="axisPage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55"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5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Page" showAll="0">
      <items count="5">
        <item x="0"/>
        <item x="1"/>
        <item x="2"/>
        <item x="3"/>
        <item t="default"/>
      </items>
    </pivotField>
    <pivotField axis="axisCol" showAll="0">
      <items count="15">
        <item x="7"/>
        <item x="8"/>
        <item x="5"/>
        <item x="9"/>
        <item x="4"/>
        <item x="10"/>
        <item x="3"/>
        <item x="11"/>
        <item x="6"/>
        <item x="0"/>
        <item x="2"/>
        <item x="1"/>
        <item x="12"/>
        <item x="13"/>
        <item t="default"/>
      </items>
    </pivotField>
    <pivotField axis="axisPage" showAll="0">
      <items count="7">
        <item x="0"/>
        <item x="1"/>
        <item x="2"/>
        <item x="4"/>
        <item x="3"/>
        <item x="5"/>
        <item t="default"/>
      </items>
    </pivotField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9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3">
    <pageField fld="0" hier="-1"/>
    <pageField fld="18" item="2" hier="-1"/>
    <pageField fld="20" item="2" hier="-1"/>
  </pageFields>
  <dataFields count="1">
    <dataField name="Suma de Total Venta USD" fld="12" baseField="0" baseItem="0" numFmtId="171"/>
  </dataFields>
  <formats count="1">
    <format dxfId="8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01E8E2-6744-43BA-8DF3-10FEF94C6E76}" name="Tabla dinámica2" cacheId="2584" applyNumberFormats="0" applyBorderFormats="0" applyFontFormats="0" applyPatternFormats="0" applyAlignmentFormats="0" applyWidthHeightFormats="1" dataCaption="Valores" showError="1" updatedVersion="8" minRefreshableVersion="3" useAutoFormatting="1" itemPrintTitles="1" createdVersion="8" indent="0" compact="0" compactData="0" multipleFieldFilters="0">
  <location ref="A6:O18" firstHeaderRow="1" firstDataRow="3" firstDataCol="1" rowPageCount="4" colPageCount="1"/>
  <pivotFields count="24">
    <pivotField axis="axisPage" compact="0" outline="0" showAll="0">
      <items count="5">
        <item x="0"/>
        <item x="1"/>
        <item x="2"/>
        <item x="3"/>
        <item t="default"/>
      </items>
    </pivotField>
    <pivotField axis="axisPage" compact="0" outline="0" showAll="0">
      <items count="4">
        <item x="1"/>
        <item x="0"/>
        <item x="2"/>
        <item t="default"/>
      </items>
    </pivotField>
    <pivotField compact="0" outline="0" showAll="0"/>
    <pivotField axis="axisRow" compact="0" outline="0" showAll="0">
      <items count="49">
        <item x="10"/>
        <item x="45"/>
        <item x="9"/>
        <item x="8"/>
        <item x="7"/>
        <item x="1"/>
        <item x="29"/>
        <item x="5"/>
        <item x="42"/>
        <item x="38"/>
        <item x="27"/>
        <item x="0"/>
        <item x="16"/>
        <item x="46"/>
        <item x="28"/>
        <item x="6"/>
        <item x="4"/>
        <item x="26"/>
        <item x="3"/>
        <item x="44"/>
        <item x="13"/>
        <item x="25"/>
        <item x="14"/>
        <item x="32"/>
        <item x="12"/>
        <item x="18"/>
        <item x="23"/>
        <item x="19"/>
        <item x="37"/>
        <item x="34"/>
        <item x="15"/>
        <item x="36"/>
        <item x="24"/>
        <item x="43"/>
        <item x="30"/>
        <item x="2"/>
        <item x="33"/>
        <item x="35"/>
        <item x="20"/>
        <item x="11"/>
        <item x="31"/>
        <item x="21"/>
        <item x="40"/>
        <item x="41"/>
        <item x="22"/>
        <item x="39"/>
        <item h="1" x="17"/>
        <item h="1" x="4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13">
        <item x="8"/>
        <item x="9"/>
        <item x="0"/>
        <item x="1"/>
        <item x="4"/>
        <item x="3"/>
        <item x="6"/>
        <item x="5"/>
        <item x="7"/>
        <item x="2"/>
        <item m="1" x="11"/>
        <item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56">
        <item x="40"/>
        <item x="35"/>
        <item x="29"/>
        <item x="48"/>
        <item x="42"/>
        <item x="41"/>
        <item x="43"/>
        <item x="44"/>
        <item x="39"/>
        <item x="47"/>
        <item x="50"/>
        <item x="46"/>
        <item x="36"/>
        <item x="37"/>
        <item x="38"/>
        <item x="2"/>
        <item x="3"/>
        <item x="4"/>
        <item x="52"/>
        <item x="6"/>
        <item x="7"/>
        <item x="13"/>
        <item x="14"/>
        <item x="15"/>
        <item x="33"/>
        <item x="18"/>
        <item x="16"/>
        <item x="20"/>
        <item x="5"/>
        <item x="8"/>
        <item x="9"/>
        <item x="45"/>
        <item x="53"/>
        <item x="11"/>
        <item x="12"/>
        <item x="19"/>
        <item x="27"/>
        <item x="51"/>
        <item x="26"/>
        <item x="23"/>
        <item x="24"/>
        <item x="25"/>
        <item x="21"/>
        <item x="22"/>
        <item x="34"/>
        <item x="17"/>
        <item x="30"/>
        <item x="32"/>
        <item x="10"/>
        <item x="28"/>
        <item x="0"/>
        <item x="1"/>
        <item x="31"/>
        <item x="49"/>
        <item x="54"/>
        <item t="default"/>
      </items>
    </pivotField>
    <pivotField axis="axisPage" compact="0" outline="0" showAll="0">
      <items count="7">
        <item x="2"/>
        <item x="0"/>
        <item x="1"/>
        <item x="4"/>
        <item x="3"/>
        <item x="5"/>
        <item t="default"/>
      </items>
    </pivotField>
    <pivotField compact="0" outline="0" showAll="0"/>
    <pivotField dataField="1" compact="0" outline="0" dragToRow="0" dragToCol="0" dragToPage="0" showAll="0" defaultSubtotal="0"/>
    <pivotField dataField="1" compact="0" outline="0" dragToRow="0" dragToCol="0" dragToPage="0" showAll="0" defaultSubtotal="0"/>
  </pivotFields>
  <rowFields count="1">
    <field x="3"/>
  </rowFields>
  <rowItems count="10">
    <i>
      <x v="12"/>
    </i>
    <i>
      <x v="21"/>
    </i>
    <i>
      <x v="24"/>
    </i>
    <i>
      <x v="26"/>
    </i>
    <i>
      <x v="29"/>
    </i>
    <i>
      <x v="34"/>
    </i>
    <i>
      <x v="35"/>
    </i>
    <i>
      <x v="37"/>
    </i>
    <i>
      <x v="44"/>
    </i>
    <i t="grand">
      <x/>
    </i>
  </rowItems>
  <colFields count="2">
    <field x="9"/>
    <field x="-2"/>
  </colFields>
  <colItems count="14"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7"/>
      <x/>
    </i>
    <i r="1" i="1">
      <x v="1"/>
    </i>
    <i>
      <x v="8"/>
      <x/>
    </i>
    <i r="1" i="1">
      <x v="1"/>
    </i>
    <i>
      <x v="9"/>
      <x/>
    </i>
    <i r="1" i="1">
      <x v="1"/>
    </i>
    <i t="grand">
      <x/>
    </i>
    <i t="grand" i="1">
      <x/>
    </i>
  </colItems>
  <pageFields count="4">
    <pageField fld="19" item="5" hier="-1"/>
    <pageField fld="20" item="2" hier="-1"/>
    <pageField fld="1" hier="-1"/>
    <pageField fld="0" hier="-1"/>
  </pageFields>
  <dataFields count="2">
    <dataField name="Suma de Rentabilidad %" fld="22" baseField="0" baseItem="0"/>
    <dataField name="Suma de K USD" fld="23" baseField="0" baseItem="0"/>
  </dataFields>
  <formats count="64">
    <format dxfId="24">
      <pivotArea dataOnly="0" labelOnly="1" outline="0" fieldPosition="0">
        <references count="1">
          <reference field="9" count="1">
            <x v="2"/>
          </reference>
        </references>
      </pivotArea>
    </format>
    <format dxfId="25">
      <pivotArea dataOnly="0" labelOnly="1" outline="0" fieldPosition="0">
        <references count="1">
          <reference field="9" count="5">
            <x v="3"/>
            <x v="4"/>
            <x v="7"/>
            <x v="8"/>
            <x v="9"/>
          </reference>
        </references>
      </pivotArea>
    </format>
    <format dxfId="26">
      <pivotArea dataOnly="0" labelOnly="1" outline="0" fieldPosition="0">
        <references count="2">
          <reference field="4294967294" count="2">
            <x v="0"/>
            <x v="1"/>
          </reference>
          <reference field="9" count="1" selected="0">
            <x v="2"/>
          </reference>
        </references>
      </pivotArea>
    </format>
    <format dxfId="27">
      <pivotArea dataOnly="0" labelOnly="1" outline="0" fieldPosition="0">
        <references count="2">
          <reference field="4294967294" count="2">
            <x v="0"/>
            <x v="1"/>
          </reference>
          <reference field="9" count="1" selected="0">
            <x v="3"/>
          </reference>
        </references>
      </pivotArea>
    </format>
    <format dxfId="28">
      <pivotArea dataOnly="0" labelOnly="1" outline="0" fieldPosition="0">
        <references count="2">
          <reference field="4294967294" count="2">
            <x v="0"/>
            <x v="1"/>
          </reference>
          <reference field="9" count="1" selected="0">
            <x v="4"/>
          </reference>
        </references>
      </pivotArea>
    </format>
    <format dxfId="29">
      <pivotArea dataOnly="0" labelOnly="1" outline="0" fieldPosition="0">
        <references count="2">
          <reference field="4294967294" count="2">
            <x v="0"/>
            <x v="1"/>
          </reference>
          <reference field="9" count="1" selected="0">
            <x v="7"/>
          </reference>
        </references>
      </pivotArea>
    </format>
    <format dxfId="30">
      <pivotArea dataOnly="0" labelOnly="1" outline="0" fieldPosition="0">
        <references count="2">
          <reference field="4294967294" count="2">
            <x v="0"/>
            <x v="1"/>
          </reference>
          <reference field="9" count="1" selected="0">
            <x v="8"/>
          </reference>
        </references>
      </pivotArea>
    </format>
    <format dxfId="31">
      <pivotArea dataOnly="0" labelOnly="1" outline="0" fieldPosition="0">
        <references count="2">
          <reference field="4294967294" count="2">
            <x v="0"/>
            <x v="1"/>
          </reference>
          <reference field="9" count="1" selected="0">
            <x v="9"/>
          </reference>
        </references>
      </pivotArea>
    </format>
    <format dxfId="32">
      <pivotArea outline="0" fieldPosition="0">
        <references count="3">
          <reference field="4294967294" count="1" selected="0">
            <x v="0"/>
          </reference>
          <reference field="3" count="9" selected="0">
            <x v="12"/>
            <x v="21"/>
            <x v="24"/>
            <x v="26"/>
            <x v="29"/>
            <x v="34"/>
            <x v="35"/>
            <x v="37"/>
            <x v="44"/>
          </reference>
          <reference field="9" count="1" selected="0">
            <x v="2"/>
          </reference>
        </references>
      </pivotArea>
    </format>
    <format dxfId="33">
      <pivotArea field="9" grandRow="1" outline="0" axis="axisCol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format>
    <format dxfId="34">
      <pivotArea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format>
    <format dxfId="35">
      <pivotArea dataOnly="0" labelOnly="1" outline="0" fieldPosition="0">
        <references count="2">
          <reference field="4294967294" count="1">
            <x v="1"/>
          </reference>
          <reference field="9" count="1" selected="0">
            <x v="8"/>
          </reference>
        </references>
      </pivotArea>
    </format>
    <format dxfId="36">
      <pivotArea outline="0" fieldPosition="0">
        <references count="2">
          <reference field="4294967294" count="1" selected="0">
            <x v="1"/>
          </reference>
          <reference field="9" count="1" selected="0">
            <x v="3"/>
          </reference>
        </references>
      </pivotArea>
    </format>
    <format dxfId="37">
      <pivotArea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format>
    <format dxfId="38">
      <pivotArea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format>
    <format dxfId="39">
      <pivotArea outline="0" fieldPosition="0">
        <references count="2">
          <reference field="4294967294" count="1" selected="0">
            <x v="0"/>
          </reference>
          <reference field="9" count="1" selected="0">
            <x v="8"/>
          </reference>
        </references>
      </pivotArea>
    </format>
    <format dxfId="40">
      <pivotArea outline="0" fieldPosition="0">
        <references count="2">
          <reference field="4294967294" count="1" selected="0">
            <x v="0"/>
          </reference>
          <reference field="9" count="1" selected="0">
            <x v="9"/>
          </reference>
        </references>
      </pivotArea>
    </format>
    <format dxfId="41">
      <pivotArea field="9" grandCol="1" outline="0" axis="axisCol" fieldPosition="0">
        <references count="1">
          <reference field="4294967294" count="1" selected="0">
            <x v="0"/>
          </reference>
        </references>
      </pivotArea>
    </format>
    <format dxfId="42">
      <pivotArea field="9" grandCol="1" outline="0" axis="axisCol" fieldPosition="0">
        <references count="1">
          <reference field="4294967294" count="1" selected="0">
            <x v="1"/>
          </reference>
        </references>
      </pivotArea>
    </format>
    <format dxfId="43">
      <pivotArea outline="0" fieldPosition="0">
        <references count="2">
          <reference field="4294967294" count="1" selected="0">
            <x v="1"/>
          </reference>
          <reference field="9" count="1" selected="0">
            <x v="8"/>
          </reference>
        </references>
      </pivotArea>
    </format>
    <format dxfId="44">
      <pivotArea outline="0" fieldPosition="0">
        <references count="3">
          <reference field="4294967294" count="1" selected="0">
            <x v="1"/>
          </reference>
          <reference field="3" count="1" selected="0">
            <x v="12"/>
          </reference>
          <reference field="9" count="1" selected="0">
            <x v="3"/>
          </reference>
        </references>
      </pivotArea>
    </format>
    <format dxfId="45">
      <pivotArea outline="0" fieldPosition="0">
        <references count="2">
          <reference field="4294967294" count="2" selected="0">
            <x v="0"/>
            <x v="1"/>
          </reference>
          <reference field="9" count="1" selected="0">
            <x v="2"/>
          </reference>
        </references>
      </pivotArea>
    </format>
    <format dxfId="46">
      <pivotArea field="9" type="button" dataOnly="0" labelOnly="1" outline="0" axis="axisCol" fieldPosition="0"/>
    </format>
    <format dxfId="47">
      <pivotArea field="-2" type="button" dataOnly="0" labelOnly="1" outline="0" axis="axisCol" fieldPosition="1"/>
    </format>
    <format dxfId="48">
      <pivotArea dataOnly="0" labelOnly="1" outline="0" fieldPosition="0">
        <references count="1">
          <reference field="9" count="1">
            <x v="2"/>
          </reference>
        </references>
      </pivotArea>
    </format>
    <format dxfId="49">
      <pivotArea dataOnly="0" labelOnly="1" outline="0" fieldPosition="0">
        <references count="2">
          <reference field="4294967294" count="2">
            <x v="0"/>
            <x v="1"/>
          </reference>
          <reference field="9" count="1" selected="0">
            <x v="2"/>
          </reference>
        </references>
      </pivotArea>
    </format>
    <format dxfId="50">
      <pivotArea outline="0" fieldPosition="0">
        <references count="2">
          <reference field="4294967294" count="2" selected="0">
            <x v="0"/>
            <x v="1"/>
          </reference>
          <reference field="9" count="1" selected="0">
            <x v="3"/>
          </reference>
        </references>
      </pivotArea>
    </format>
    <format dxfId="51">
      <pivotArea type="topRight" dataOnly="0" labelOnly="1" outline="0" offset="A1:B1" fieldPosition="0"/>
    </format>
    <format dxfId="52">
      <pivotArea dataOnly="0" labelOnly="1" outline="0" fieldPosition="0">
        <references count="1">
          <reference field="9" count="1">
            <x v="3"/>
          </reference>
        </references>
      </pivotArea>
    </format>
    <format dxfId="53">
      <pivotArea dataOnly="0" labelOnly="1" outline="0" fieldPosition="0">
        <references count="2">
          <reference field="4294967294" count="2">
            <x v="0"/>
            <x v="1"/>
          </reference>
          <reference field="9" count="1" selected="0">
            <x v="3"/>
          </reference>
        </references>
      </pivotArea>
    </format>
    <format dxfId="54">
      <pivotArea outline="0" fieldPosition="0">
        <references count="2">
          <reference field="4294967294" count="2" selected="0">
            <x v="0"/>
            <x v="1"/>
          </reference>
          <reference field="9" count="1" selected="0">
            <x v="4"/>
          </reference>
        </references>
      </pivotArea>
    </format>
    <format dxfId="55">
      <pivotArea type="topRight" dataOnly="0" labelOnly="1" outline="0" offset="C1:D1" fieldPosition="0"/>
    </format>
    <format dxfId="56">
      <pivotArea dataOnly="0" labelOnly="1" outline="0" fieldPosition="0">
        <references count="1">
          <reference field="9" count="1">
            <x v="4"/>
          </reference>
        </references>
      </pivotArea>
    </format>
    <format dxfId="57">
      <pivotArea dataOnly="0" labelOnly="1" outline="0" fieldPosition="0">
        <references count="2">
          <reference field="4294967294" count="2">
            <x v="0"/>
            <x v="1"/>
          </reference>
          <reference field="9" count="1" selected="0">
            <x v="4"/>
          </reference>
        </references>
      </pivotArea>
    </format>
    <format dxfId="58">
      <pivotArea outline="0" fieldPosition="0">
        <references count="2">
          <reference field="4294967294" count="2" selected="0">
            <x v="0"/>
            <x v="1"/>
          </reference>
          <reference field="9" count="1" selected="0">
            <x v="7"/>
          </reference>
        </references>
      </pivotArea>
    </format>
    <format dxfId="59">
      <pivotArea type="topRight" dataOnly="0" labelOnly="1" outline="0" offset="E1:F1" fieldPosition="0"/>
    </format>
    <format dxfId="60">
      <pivotArea dataOnly="0" labelOnly="1" outline="0" fieldPosition="0">
        <references count="1">
          <reference field="9" count="1">
            <x v="7"/>
          </reference>
        </references>
      </pivotArea>
    </format>
    <format dxfId="61">
      <pivotArea dataOnly="0" labelOnly="1" outline="0" fieldPosition="0">
        <references count="2">
          <reference field="4294967294" count="2">
            <x v="0"/>
            <x v="1"/>
          </reference>
          <reference field="9" count="1" selected="0">
            <x v="7"/>
          </reference>
        </references>
      </pivotArea>
    </format>
    <format dxfId="62">
      <pivotArea outline="0" fieldPosition="0">
        <references count="2">
          <reference field="4294967294" count="2" selected="0">
            <x v="0"/>
            <x v="1"/>
          </reference>
          <reference field="9" count="1" selected="0">
            <x v="8"/>
          </reference>
        </references>
      </pivotArea>
    </format>
    <format dxfId="63">
      <pivotArea type="topRight" dataOnly="0" labelOnly="1" outline="0" offset="G1:H1" fieldPosition="0"/>
    </format>
    <format dxfId="64">
      <pivotArea dataOnly="0" labelOnly="1" outline="0" fieldPosition="0">
        <references count="1">
          <reference field="9" count="1">
            <x v="8"/>
          </reference>
        </references>
      </pivotArea>
    </format>
    <format dxfId="65">
      <pivotArea dataOnly="0" labelOnly="1" outline="0" fieldPosition="0">
        <references count="2">
          <reference field="4294967294" count="2">
            <x v="0"/>
            <x v="1"/>
          </reference>
          <reference field="9" count="1" selected="0">
            <x v="8"/>
          </reference>
        </references>
      </pivotArea>
    </format>
    <format dxfId="66">
      <pivotArea outline="0" fieldPosition="0">
        <references count="2">
          <reference field="4294967294" count="2" selected="0">
            <x v="0"/>
            <x v="1"/>
          </reference>
          <reference field="9" count="1" selected="0">
            <x v="9"/>
          </reference>
        </references>
      </pivotArea>
    </format>
    <format dxfId="67">
      <pivotArea type="topRight" dataOnly="0" labelOnly="1" outline="0" offset="I1:J1" fieldPosition="0"/>
    </format>
    <format dxfId="68">
      <pivotArea dataOnly="0" labelOnly="1" outline="0" fieldPosition="0">
        <references count="1">
          <reference field="9" count="1">
            <x v="9"/>
          </reference>
        </references>
      </pivotArea>
    </format>
    <format dxfId="69">
      <pivotArea dataOnly="0" labelOnly="1" outline="0" fieldPosition="0">
        <references count="2">
          <reference field="4294967294" count="2">
            <x v="0"/>
            <x v="1"/>
          </reference>
          <reference field="9" count="1" selected="0">
            <x v="9"/>
          </reference>
        </references>
      </pivotArea>
    </format>
    <format dxfId="70">
      <pivotArea outline="0" fieldPosition="0">
        <references count="2">
          <reference field="4294967294" count="1" selected="0">
            <x v="1"/>
          </reference>
          <reference field="9" count="1" selected="0">
            <x v="9"/>
          </reference>
        </references>
      </pivotArea>
    </format>
    <format dxfId="71">
      <pivotArea field="9" grandCol="1" outline="0" axis="axisCol" fieldPosition="0">
        <references count="1">
          <reference field="4294967294" count="2" selected="0">
            <x v="0"/>
            <x v="1"/>
          </reference>
        </references>
      </pivotArea>
    </format>
    <format dxfId="72">
      <pivotArea type="topRight" dataOnly="0" labelOnly="1" outline="0" offset="K1:L1" fieldPosition="0"/>
    </format>
    <format dxfId="73">
      <pivotArea field="9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74">
      <pivotArea field="9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75">
      <pivotArea dataOnly="0" labelOnly="1" outline="0" fieldPosition="0">
        <references count="1">
          <reference field="9" count="6">
            <x v="2"/>
            <x v="3"/>
            <x v="4"/>
            <x v="7"/>
            <x v="8"/>
            <x v="9"/>
          </reference>
        </references>
      </pivotArea>
    </format>
    <format dxfId="76">
      <pivotArea field="9" dataOnly="0" labelOnly="1" grandCol="1" outline="0" offset="IV1" axis="axisCol" fieldPosition="0">
        <references count="1">
          <reference field="4294967294" count="1" selected="0">
            <x v="0"/>
          </reference>
        </references>
      </pivotArea>
    </format>
    <format dxfId="77">
      <pivotArea field="9" dataOnly="0" labelOnly="1" grandCol="1" outline="0" offset="IV1" axis="axisCol" fieldPosition="0">
        <references count="1">
          <reference field="4294967294" count="1" selected="0">
            <x v="1"/>
          </reference>
        </references>
      </pivotArea>
    </format>
    <format dxfId="78">
      <pivotArea outline="0" collapsedLevelsAreSubtotals="1" fieldPosition="0"/>
    </format>
    <format dxfId="79">
      <pivotArea outline="0" fieldPosition="0">
        <references count="1">
          <reference field="3" count="9" selected="0">
            <x v="12"/>
            <x v="21"/>
            <x v="24"/>
            <x v="26"/>
            <x v="29"/>
            <x v="34"/>
            <x v="35"/>
            <x v="37"/>
            <x v="44"/>
          </reference>
        </references>
      </pivotArea>
    </format>
    <format dxfId="80">
      <pivotArea dataOnly="0" labelOnly="1" outline="0" fieldPosition="0">
        <references count="1">
          <reference field="3" count="9">
            <x v="12"/>
            <x v="21"/>
            <x v="24"/>
            <x v="26"/>
            <x v="29"/>
            <x v="34"/>
            <x v="35"/>
            <x v="37"/>
            <x v="44"/>
          </reference>
        </references>
      </pivotArea>
    </format>
    <format dxfId="81">
      <pivotArea dataOnly="0" labelOnly="1" outline="0" fieldPosition="0">
        <references count="1">
          <reference field="9" count="6">
            <x v="2"/>
            <x v="3"/>
            <x v="4"/>
            <x v="7"/>
            <x v="8"/>
            <x v="9"/>
          </reference>
        </references>
      </pivotArea>
    </format>
    <format dxfId="82">
      <pivotArea field="9" dataOnly="0" labelOnly="1" grandCol="1" outline="0" offset="IV1" axis="axisCol" fieldPosition="0">
        <references count="1">
          <reference field="4294967294" count="1" selected="0">
            <x v="0"/>
          </reference>
        </references>
      </pivotArea>
    </format>
    <format dxfId="83">
      <pivotArea field="9" dataOnly="0" labelOnly="1" grandCol="1" outline="0" offset="IV1" axis="axisCol" fieldPosition="0">
        <references count="1">
          <reference field="4294967294" count="1" selected="0">
            <x v="1"/>
          </reference>
        </references>
      </pivotArea>
    </format>
    <format dxfId="84">
      <pivotArea outline="0" fieldPosition="0">
        <references count="2">
          <reference field="4294967294" count="1" selected="0">
            <x v="1"/>
          </reference>
          <reference field="9" count="1" selected="0">
            <x v="7"/>
          </reference>
        </references>
      </pivotArea>
    </format>
    <format dxfId="85">
      <pivotArea outline="0" fieldPosition="0">
        <references count="2">
          <reference field="4294967294" count="1" selected="0">
            <x v="1"/>
          </reference>
          <reference field="9" count="1" selected="0">
            <x v="4"/>
          </reference>
        </references>
      </pivotArea>
    </format>
    <format dxfId="86">
      <pivotArea outline="0" fieldPosition="0">
        <references count="2">
          <reference field="4294967294" count="1" selected="0">
            <x v="1"/>
          </reference>
          <reference field="9" count="1" selected="0">
            <x v="2"/>
          </reference>
        </references>
      </pivotArea>
    </format>
    <format dxfId="87">
      <pivotArea outline="0" fieldPosition="0">
        <references count="3">
          <reference field="4294967294" count="1" selected="0">
            <x v="0"/>
          </reference>
          <reference field="3" count="3" selected="0">
            <x v="34"/>
            <x v="35"/>
            <x v="37"/>
          </reference>
          <reference field="9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25EEF6-509D-4B9C-BD1F-02780F7EAE8C}" name="Tabla1" displayName="Tabla1" ref="A3:X23" totalsRowShown="0">
  <autoFilter ref="A3:X23" xr:uid="{5625EEF6-509D-4B9C-BD1F-02780F7EAE8C}"/>
  <tableColumns count="24">
    <tableColumn id="1" xr3:uid="{A6C0BC2E-2019-40B0-B248-D00D74F1D190}" name="Compañia"/>
    <tableColumn id="2" xr3:uid="{C243574F-0412-45C8-B0DC-FF1237E2AECE}" name="folio"/>
    <tableColumn id="3" xr3:uid="{5FBCBEA0-76DC-49B6-B5A3-FE70C680285D}" name="cerrada"/>
    <tableColumn id="4" xr3:uid="{65383BE1-CA14-4108-A2C9-67C8892FB6BA}" name="fecha" dataDxfId="23"/>
    <tableColumn id="5" xr3:uid="{8F70B181-1CC8-4194-84F3-B81CBE332D3F}" name="fecha_inicio" dataDxfId="22"/>
    <tableColumn id="6" xr3:uid="{56CC3310-8006-492E-BE0E-A89A0AF08805}" name="fecha_fin" dataDxfId="21"/>
    <tableColumn id="7" xr3:uid="{40093AF4-5CE6-4FA9-B668-803409C58D6B}" name="vendedor"/>
    <tableColumn id="8" xr3:uid="{000A28C2-8A4E-475F-9890-1387E1CB50EF}" name="Semana"/>
    <tableColumn id="9" xr3:uid="{45F1AFD6-899D-4214-B62A-63F888B7B07D}" name="usuarios_invitados"/>
    <tableColumn id="10" xr3:uid="{3430C7BA-2BEC-4189-80A0-C1D559C72C91}" name="total_cliente"/>
    <tableColumn id="11" xr3:uid="{98677AE3-CFF7-4166-964B-D264D0D150CB}" name="moneda"/>
    <tableColumn id="12" xr3:uid="{3C95C6F7-36B5-4DD3-B8D0-CB6EC096FACA}" name="Total Venta EUR"/>
    <tableColumn id="13" xr3:uid="{88DAE1AE-755D-4649-990C-AF29602A325B}" name="Total Venta USD"/>
    <tableColumn id="14" xr3:uid="{5038B21F-6274-4C78-A71B-E0992C6329F4}" name="Rentabilidad"/>
    <tableColumn id="15" xr3:uid="{7173C83C-1731-4461-98BE-349228D68000}" name="Rentabilidad en EUR"/>
    <tableColumn id="16" xr3:uid="{746F8A85-80F7-4F96-89AB-EE1969A600A5}" name="Rentabilidad en USD"/>
    <tableColumn id="17" xr3:uid="{DEFF7CB3-E9EB-4F77-960D-510866FEBC0F}" name="% Rentabilidad"/>
    <tableColumn id="18" xr3:uid="{92699D3B-2371-4519-AB76-BF5364A322EC}" name="Mes"/>
    <tableColumn id="19" xr3:uid="{352050C8-C125-4B90-9042-60B9DDA49C2F}" name="Año"/>
    <tableColumn id="20" xr3:uid="{CCE78FFD-0038-41AD-95DF-27D3F0BC4068}" name="Mes Inicio"/>
    <tableColumn id="21" xr3:uid="{889BBA8D-D935-43BA-9A2C-6F017EE4E529}" name="Año Inicio"/>
    <tableColumn id="22" xr3:uid="{B512E620-4F13-4C53-8644-0B4F0F220D69}" name="Fecha 45 dias fin" dataDxfId="20"/>
    <tableColumn id="23" xr3:uid="{8F1FC2FC-80A9-467B-BB76-3CB48E0C657E}" name="mes 45 dias fin"/>
    <tableColumn id="24" xr3:uid="{AAFE280C-C889-47D7-82D3-D98B00D6A1EA}" name="Año 45 dias fi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02F06E7-F784-4FA1-B670-EAA3B28F3440}" name="Table4" displayName="Table4" ref="A3:X26" totalsRowShown="0">
  <autoFilter ref="A3:X26" xr:uid="{A02F06E7-F784-4FA1-B670-EAA3B28F3440}">
    <filterColumn colId="0">
      <filters>
        <filter val="SL"/>
      </filters>
    </filterColumn>
  </autoFilter>
  <sortState xmlns:xlrd2="http://schemas.microsoft.com/office/spreadsheetml/2017/richdata2" ref="A4:X24">
    <sortCondition ref="B3:B26"/>
  </sortState>
  <tableColumns count="24">
    <tableColumn id="1" xr3:uid="{EFA60725-0CB7-4B96-9DE8-DBB50B6FCC30}" name="Compañia"/>
    <tableColumn id="2" xr3:uid="{271D0A65-50EC-4C6F-A619-1ECFC902EA4C}" name="folio"/>
    <tableColumn id="3" xr3:uid="{96D2EB43-DE62-4843-8F47-D7E438378600}" name="cerrada"/>
    <tableColumn id="4" xr3:uid="{0DD597E2-1A66-4898-81E6-5CA07782BD40}" name="fecha" dataDxfId="19"/>
    <tableColumn id="5" xr3:uid="{EB89FD86-8D6B-4EA3-BE36-D71C6DCF22EF}" name="fecha_inicio" dataDxfId="18"/>
    <tableColumn id="6" xr3:uid="{69B7B9AE-D1C0-4554-8A7A-68E700DE18D1}" name="fecha_fin" dataDxfId="17"/>
    <tableColumn id="7" xr3:uid="{EF0DB7EB-8C43-4A01-B3E4-E44D6533935F}" name="vendedor"/>
    <tableColumn id="8" xr3:uid="{1E2A7CD8-B5A9-4D9F-96E0-BD60FC9C7BB0}" name="Semana"/>
    <tableColumn id="9" xr3:uid="{842F0586-4936-4D03-97A5-C394875FF724}" name="usuarios_invitados"/>
    <tableColumn id="10" xr3:uid="{F7178803-1C7F-4496-903D-248B0597220B}" name="total_cliente" dataDxfId="16"/>
    <tableColumn id="11" xr3:uid="{E8DABD82-2966-4FAD-ACEC-7E9AFBB0DCBF}" name="moneda"/>
    <tableColumn id="12" xr3:uid="{6821EBC7-6CE0-44D8-B08F-9914D5F284F8}" name="Total Venta EUR" dataDxfId="15"/>
    <tableColumn id="13" xr3:uid="{D834D39B-41EF-4689-A9A2-3169BD77377A}" name="Total Venta USD" dataDxfId="14"/>
    <tableColumn id="14" xr3:uid="{3B1607FA-FFE4-4148-98D4-8071D98EC698}" name="Rentabilidad"/>
    <tableColumn id="15" xr3:uid="{EB4094F2-3217-4B98-BCF3-A3D7FC3E277A}" name="Rentabilidad en EUR"/>
    <tableColumn id="16" xr3:uid="{998CA7C6-A9A7-49E2-A4BB-54CC4251BA24}" name="Rentabilidad en USD"/>
    <tableColumn id="17" xr3:uid="{7E92DB76-76FA-4DE5-B2B1-E713DAFDB840}" name="% Rentabilidad"/>
    <tableColumn id="18" xr3:uid="{AFB39CB1-6E90-4E45-8EE9-C8FF857DD980}" name="Mes"/>
    <tableColumn id="19" xr3:uid="{4B05654F-4C8E-4664-B0C8-FA1D89279015}" name="Año"/>
    <tableColumn id="20" xr3:uid="{4D011901-3EA5-4F03-AE8B-A2626AD17ACB}" name="Mes Inicio"/>
    <tableColumn id="21" xr3:uid="{6BED39A1-5D04-4509-BEFB-660ED15E3660}" name="Año Inicio"/>
    <tableColumn id="22" xr3:uid="{3B0167AB-5357-4470-8A54-3DDC6BFC1D95}" name="Fecha 45 dias fin" dataDxfId="13"/>
    <tableColumn id="23" xr3:uid="{82587B8C-6F6B-47C6-8499-553F2086D244}" name="mes 45 dias fin"/>
    <tableColumn id="24" xr3:uid="{4C2D3F31-C226-47D4-933A-E714AAEB2C46}" name="Año 45 dias fi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A453A1-F887-4151-B745-E8AEF571EAC5}" name="Table2" displayName="Table2" ref="A3:X26" totalsRowShown="0">
  <autoFilter ref="A3:X26" xr:uid="{F1A453A1-F887-4151-B745-E8AEF571EAC5}"/>
  <tableColumns count="24">
    <tableColumn id="1" xr3:uid="{E310F3D7-A196-41B2-8EE6-128E5EF382B0}" name="Compañia"/>
    <tableColumn id="2" xr3:uid="{2D8E2B71-4564-42E6-9A6C-35A792525BC8}" name="folio"/>
    <tableColumn id="3" xr3:uid="{68B44E67-1B79-4B5C-90B2-F5417012CC76}" name="cerrada"/>
    <tableColumn id="4" xr3:uid="{7DB5DCCA-0D93-45B1-993D-B1A1349431AD}" name="fecha" dataDxfId="12"/>
    <tableColumn id="5" xr3:uid="{F2B69C2E-4DEB-4B64-8FF3-E643416ADBC8}" name="fecha_inicio" dataDxfId="11"/>
    <tableColumn id="6" xr3:uid="{384E76A0-2BB7-4BE6-A108-87709C847ACA}" name="fecha_fin" dataDxfId="10"/>
    <tableColumn id="7" xr3:uid="{CDA4C138-5BE6-429C-92D9-98FCFB372D8F}" name="vendedor"/>
    <tableColumn id="8" xr3:uid="{676B2362-23F7-405B-B0D2-26EF48F03CC9}" name="Semana"/>
    <tableColumn id="9" xr3:uid="{85BBC718-00A6-48BE-BD5E-2121D22B8E33}" name="usuarios_invitados"/>
    <tableColumn id="10" xr3:uid="{9117356B-BE68-4ED6-BA6D-6DC65C7644E0}" name="total_cliente"/>
    <tableColumn id="11" xr3:uid="{D22A51A6-27CC-4B5B-9217-D4C4BAD7D48C}" name="moneda"/>
    <tableColumn id="12" xr3:uid="{1896BB4A-93EA-4A29-A681-13CB2E6CF547}" name="Total Venta EUR"/>
    <tableColumn id="13" xr3:uid="{B49A3344-DA48-4662-BB4B-CF4E6C1837A4}" name="Total Venta USD"/>
    <tableColumn id="14" xr3:uid="{4936FB90-30FF-440B-8FC7-0D942109FEB2}" name="Rentabilidad"/>
    <tableColumn id="15" xr3:uid="{A6857CFB-78B9-4E71-ADDE-07ECDD2212D3}" name="Rentabilidad en EUR"/>
    <tableColumn id="16" xr3:uid="{1084AE10-1728-4F17-92F2-2E97D72CD391}" name="Rentabilidad en USD"/>
    <tableColumn id="17" xr3:uid="{17A7EE82-5719-4D34-86E6-1340C97259A4}" name="% Rentabilidad"/>
    <tableColumn id="18" xr3:uid="{D8C4FAB5-7A22-4B24-8152-17FEB35FC291}" name="Mes"/>
    <tableColumn id="19" xr3:uid="{5D36FFC2-90CA-4625-958B-7ECA28099BF2}" name="Año"/>
    <tableColumn id="20" xr3:uid="{68F7A36E-138A-422E-98C8-960E9C36D143}" name="Mes Inicio"/>
    <tableColumn id="21" xr3:uid="{EDCE5319-21B6-415E-911C-1B1619A28245}" name="Año Inicio"/>
    <tableColumn id="22" xr3:uid="{5F49FBF8-B4BD-44BC-B694-F842FE523440}" name="Fecha 45 dias fin" dataDxfId="9"/>
    <tableColumn id="23" xr3:uid="{DAE633B7-D4DA-494F-9B0F-19430282A8DB}" name="mes 45 dias fin"/>
    <tableColumn id="24" xr3:uid="{E0283DA7-2487-42BF-AC23-7AF25D3F7677}" name="Año 45 dias fi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53234D3-CF86-468F-9696-E46CBF0C6647}" name="Table3" displayName="Table3" ref="A3:X26" totalsRowShown="0">
  <autoFilter ref="A3:X26" xr:uid="{E53234D3-CF86-468F-9696-E46CBF0C6647}"/>
  <tableColumns count="24">
    <tableColumn id="1" xr3:uid="{4DE0F773-0D05-47DC-A3FC-A6DEAFF2243C}" name="Compañia"/>
    <tableColumn id="2" xr3:uid="{86E563DD-809A-4138-8C2B-B1D2CABCC9A2}" name="folio"/>
    <tableColumn id="3" xr3:uid="{569739F1-268D-479A-847B-724270AB59E4}" name="cerrada"/>
    <tableColumn id="4" xr3:uid="{B8052B3C-D34E-4A1B-9E28-7A67575CA0E2}" name="fecha" dataDxfId="8"/>
    <tableColumn id="5" xr3:uid="{2AC595E1-0B2C-457C-97CC-39E54D381EA3}" name="fecha_inicio" dataDxfId="7"/>
    <tableColumn id="6" xr3:uid="{12AAF620-F3E8-40E9-BEB5-57A4D6F97D20}" name="fecha_fin" dataDxfId="6"/>
    <tableColumn id="7" xr3:uid="{43A91F03-E9F5-4C38-B42F-60F3A3CD774C}" name="vendedor"/>
    <tableColumn id="8" xr3:uid="{D052C62B-63DC-4868-A627-B6390F73F14F}" name="Semana"/>
    <tableColumn id="9" xr3:uid="{C32ECEA6-346C-4B5C-AF12-C83E58A5B773}" name="usuarios_invitados"/>
    <tableColumn id="10" xr3:uid="{34B2FBDC-277D-494A-B131-E14F47C0C774}" name="total_cliente"/>
    <tableColumn id="11" xr3:uid="{389859A1-70E1-46DD-8084-DB5980F77FED}" name="moneda"/>
    <tableColumn id="12" xr3:uid="{6CCA032D-B1C9-4730-9C1A-FA440AD7DD67}" name="Total Venta EUR"/>
    <tableColumn id="13" xr3:uid="{16F69059-8D2D-4D6E-BE3B-34440C05354C}" name="Total Venta USD"/>
    <tableColumn id="14" xr3:uid="{09963BED-C371-497B-84FE-62AB0E3FFEC9}" name="Rentabilidad"/>
    <tableColumn id="15" xr3:uid="{8C1BE245-9118-4FBC-9DFB-AEBB90767E10}" name="Rentabilidad en EUR"/>
    <tableColumn id="16" xr3:uid="{841DB11E-DC29-4B60-8618-7D261563BFD7}" name="Rentabilidad en USD"/>
    <tableColumn id="17" xr3:uid="{8374CAAB-43C3-468B-9295-48B1F2F9D8AF}" name="% Rentabilidad"/>
    <tableColumn id="18" xr3:uid="{0F46B496-8B9F-4F42-8026-AC461280830F}" name="Mes"/>
    <tableColumn id="19" xr3:uid="{F385CAEC-563F-4AEA-BC66-9945F52DDB92}" name="Año"/>
    <tableColumn id="20" xr3:uid="{4EA7EE12-EE4D-438C-9AEB-C05DECA3BA13}" name="Mes Inicio"/>
    <tableColumn id="21" xr3:uid="{1E4E90C3-1286-46F3-82BA-58615CF6745B}" name="Año Inicio"/>
    <tableColumn id="22" xr3:uid="{323171DC-5DC9-45F7-9ABF-1C5500AB9318}" name="Fecha 45 dias fin" dataDxfId="5"/>
    <tableColumn id="23" xr3:uid="{D65929B7-6F37-4DE4-B106-C76DC8796E27}" name="mes 45 dias fin"/>
    <tableColumn id="24" xr3:uid="{101CC176-11E3-4A74-B2A1-78B3B8033941}" name="Año 45 dias fi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58D8737-48A9-4DD2-87D2-0AA526D4853E}" name="Table5" displayName="Table5" ref="A3:X34" totalsRowShown="0">
  <autoFilter ref="A3:X34" xr:uid="{158D8737-48A9-4DD2-87D2-0AA526D4853E}"/>
  <sortState xmlns:xlrd2="http://schemas.microsoft.com/office/spreadsheetml/2017/richdata2" ref="A4:X34">
    <sortCondition descending="1" ref="M3:M34"/>
  </sortState>
  <tableColumns count="24">
    <tableColumn id="1" xr3:uid="{C112078B-117C-444C-82FF-1EED4CE70661}" name="Compañia"/>
    <tableColumn id="2" xr3:uid="{B91C3184-4683-4FC6-A308-3B6E20C67900}" name="folio"/>
    <tableColumn id="3" xr3:uid="{6FE034AE-0F17-42A5-BD5C-CB40E29460F5}" name="cerrada"/>
    <tableColumn id="4" xr3:uid="{94EAEB3B-F83F-432A-881E-05EB387A4797}" name="fecha" dataDxfId="4"/>
    <tableColumn id="5" xr3:uid="{1DCCB41B-C640-469E-8AE6-EB6D87B717FE}" name="fecha_inicio" dataDxfId="3"/>
    <tableColumn id="6" xr3:uid="{9F1A2122-33DA-42AA-AD7F-5580AC4A0E07}" name="fecha_fin" dataDxfId="2"/>
    <tableColumn id="7" xr3:uid="{2AF34DA7-A61B-4361-B2C3-85FDE3529586}" name="vendedor"/>
    <tableColumn id="8" xr3:uid="{5805DEC8-A505-4E1F-B15A-61AC01037C43}" name="Semana"/>
    <tableColumn id="9" xr3:uid="{0FB18238-C981-40BB-A168-45F1C0F751AF}" name="usuarios_invitados"/>
    <tableColumn id="10" xr3:uid="{2C2AEED3-6326-455E-BED7-0F51DCCA85BC}" name="total_cliente"/>
    <tableColumn id="11" xr3:uid="{9D15131D-8021-4C5B-9FEF-4341B4DB7747}" name="moneda"/>
    <tableColumn id="12" xr3:uid="{BB5F9136-7BA2-4B32-893A-EAE89B859B6D}" name="Total Venta EUR"/>
    <tableColumn id="13" xr3:uid="{B85C3EAF-0E1B-44FE-AAAC-8DA1D654D7E8}" name="Total Venta USD" dataDxfId="1"/>
    <tableColumn id="14" xr3:uid="{90E9921A-6598-4BDC-A9D5-25DF7385658C}" name="Rentabilidad"/>
    <tableColumn id="15" xr3:uid="{0D913FF0-0098-4273-B475-3C07007BA03C}" name="Rentabilidad en EUR"/>
    <tableColumn id="16" xr3:uid="{8321F6FB-107F-47ED-AD9F-432B7F8CC7CE}" name="Rentabilidad en USD"/>
    <tableColumn id="17" xr3:uid="{3AE1A89E-806D-4AE8-8E20-CD2006AA1285}" name="% Rentabilidad"/>
    <tableColumn id="18" xr3:uid="{6CE98D7B-CC8E-41EB-9E4E-A7B1EEFCC6EA}" name="Mes"/>
    <tableColumn id="19" xr3:uid="{CD87C5D4-CB21-4B79-8B54-0ACE15AC54BD}" name="Año"/>
    <tableColumn id="20" xr3:uid="{E0310697-58FA-4FE1-A804-040391B76CCD}" name="Mes Inicio"/>
    <tableColumn id="21" xr3:uid="{361E486C-07DC-4BFC-A9CD-6578BC289DA5}" name="Año Inicio"/>
    <tableColumn id="22" xr3:uid="{CACD838A-0318-4CB8-9643-2A059651C3E0}" name="Fecha 45 dias fin" dataDxfId="0"/>
    <tableColumn id="23" xr3:uid="{A99D9892-264B-4E41-8AFC-2E3710047E64}" name="mes 45 dias fin"/>
    <tableColumn id="24" xr3:uid="{4063A363-C3CB-4508-A135-41E906D2115E}" name="Año 45 dias f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A6190-4BC4-4039-AEE5-A23FD949FAEC}">
  <dimension ref="A1:X23"/>
  <sheetViews>
    <sheetView workbookViewId="0">
      <selection activeCell="D6" sqref="D6"/>
    </sheetView>
  </sheetViews>
  <sheetFormatPr defaultColWidth="8.7109375" defaultRowHeight="14.45"/>
  <cols>
    <col min="1" max="1" width="12.5703125" bestFit="1" customWidth="1"/>
    <col min="3" max="3" width="10.28515625" bestFit="1" customWidth="1"/>
    <col min="4" max="4" width="11.28515625" bestFit="1" customWidth="1"/>
    <col min="5" max="5" width="14.28515625" bestFit="1" customWidth="1"/>
    <col min="6" max="6" width="11.5703125" bestFit="1" customWidth="1"/>
    <col min="7" max="7" width="11.7109375" bestFit="1" customWidth="1"/>
    <col min="8" max="8" width="10.7109375" bestFit="1" customWidth="1"/>
    <col min="9" max="9" width="20.42578125" bestFit="1" customWidth="1"/>
    <col min="10" max="10" width="14.5703125" bestFit="1" customWidth="1"/>
    <col min="11" max="11" width="10.7109375" bestFit="1" customWidth="1"/>
    <col min="12" max="12" width="17.5703125" bestFit="1" customWidth="1"/>
    <col min="13" max="13" width="17.7109375" bestFit="1" customWidth="1"/>
    <col min="14" max="14" width="14.7109375" bestFit="1" customWidth="1"/>
    <col min="15" max="16" width="21.7109375" bestFit="1" customWidth="1"/>
    <col min="17" max="17" width="16.7109375" bestFit="1" customWidth="1"/>
    <col min="20" max="20" width="12.42578125" bestFit="1" customWidth="1"/>
    <col min="21" max="21" width="12.28515625" bestFit="1" customWidth="1"/>
    <col min="22" max="22" width="18.28515625" bestFit="1" customWidth="1"/>
    <col min="23" max="23" width="16.7109375" bestFit="1" customWidth="1"/>
    <col min="24" max="24" width="16.42578125" bestFit="1" customWidth="1"/>
  </cols>
  <sheetData>
    <row r="1" spans="1:24">
      <c r="A1" s="66" t="s">
        <v>0</v>
      </c>
    </row>
    <row r="3" spans="1:2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  <c r="V3" t="s">
        <v>22</v>
      </c>
      <c r="W3" t="s">
        <v>23</v>
      </c>
      <c r="X3" t="s">
        <v>24</v>
      </c>
    </row>
    <row r="4" spans="1:24">
      <c r="A4" t="s">
        <v>25</v>
      </c>
      <c r="B4">
        <v>973</v>
      </c>
      <c r="C4">
        <v>0</v>
      </c>
      <c r="D4" s="63">
        <v>46031</v>
      </c>
      <c r="E4" s="63">
        <v>46040</v>
      </c>
      <c r="F4" s="63">
        <v>46043</v>
      </c>
      <c r="G4" t="s">
        <v>26</v>
      </c>
      <c r="H4">
        <v>2</v>
      </c>
      <c r="J4">
        <v>2422.38</v>
      </c>
      <c r="K4" t="s">
        <v>27</v>
      </c>
      <c r="L4">
        <v>2422.38</v>
      </c>
      <c r="M4">
        <v>2809.9607999999998</v>
      </c>
      <c r="N4">
        <v>242.24</v>
      </c>
      <c r="O4">
        <v>242.24</v>
      </c>
      <c r="P4">
        <v>280.9984</v>
      </c>
      <c r="Q4">
        <v>0.10000082563429355</v>
      </c>
      <c r="R4">
        <v>1</v>
      </c>
      <c r="S4">
        <v>2026</v>
      </c>
      <c r="T4">
        <v>1</v>
      </c>
      <c r="U4">
        <v>2026</v>
      </c>
      <c r="V4" s="63">
        <v>46088</v>
      </c>
      <c r="W4" t="s">
        <v>28</v>
      </c>
      <c r="X4">
        <v>2026</v>
      </c>
    </row>
    <row r="5" spans="1:24">
      <c r="A5" t="s">
        <v>25</v>
      </c>
      <c r="B5">
        <v>972</v>
      </c>
      <c r="C5">
        <v>0</v>
      </c>
      <c r="D5" s="63">
        <v>46031</v>
      </c>
      <c r="E5" s="63">
        <v>46043</v>
      </c>
      <c r="F5" s="63">
        <v>46045</v>
      </c>
      <c r="G5" t="s">
        <v>26</v>
      </c>
      <c r="H5">
        <v>2</v>
      </c>
      <c r="J5">
        <v>1650</v>
      </c>
      <c r="K5" t="s">
        <v>29</v>
      </c>
      <c r="L5">
        <v>1897.4999999999998</v>
      </c>
      <c r="M5">
        <v>2211</v>
      </c>
      <c r="N5">
        <v>165</v>
      </c>
      <c r="O5">
        <v>189.74999999999997</v>
      </c>
      <c r="P5">
        <v>221.10000000000002</v>
      </c>
      <c r="Q5">
        <v>9.9999999999999992E-2</v>
      </c>
      <c r="R5">
        <v>1</v>
      </c>
      <c r="S5">
        <v>2026</v>
      </c>
      <c r="T5">
        <v>1</v>
      </c>
      <c r="U5">
        <v>2026</v>
      </c>
      <c r="V5" s="63">
        <v>46090</v>
      </c>
      <c r="W5" t="s">
        <v>28</v>
      </c>
      <c r="X5">
        <v>2026</v>
      </c>
    </row>
    <row r="6" spans="1:24">
      <c r="A6" t="s">
        <v>25</v>
      </c>
      <c r="B6">
        <v>971</v>
      </c>
      <c r="C6">
        <v>0</v>
      </c>
      <c r="D6" s="63">
        <v>46031</v>
      </c>
      <c r="E6" s="63">
        <v>45990</v>
      </c>
      <c r="F6" s="63">
        <v>45992</v>
      </c>
      <c r="G6" t="s">
        <v>26</v>
      </c>
      <c r="H6">
        <v>2</v>
      </c>
      <c r="J6">
        <v>90124.479999999996</v>
      </c>
      <c r="K6" t="s">
        <v>30</v>
      </c>
      <c r="L6">
        <v>4325.9750400000003</v>
      </c>
      <c r="M6">
        <v>5046.9708799999999</v>
      </c>
      <c r="N6">
        <v>13518.67</v>
      </c>
      <c r="O6">
        <v>648.89616000000001</v>
      </c>
      <c r="P6">
        <v>757.04552000000001</v>
      </c>
      <c r="Q6">
        <v>0.14999997780847113</v>
      </c>
      <c r="R6">
        <v>1</v>
      </c>
      <c r="S6">
        <v>2026</v>
      </c>
      <c r="T6">
        <v>11</v>
      </c>
      <c r="U6">
        <v>2025</v>
      </c>
      <c r="V6" s="63">
        <v>46037</v>
      </c>
      <c r="W6" t="s">
        <v>31</v>
      </c>
      <c r="X6">
        <v>2026</v>
      </c>
    </row>
    <row r="7" spans="1:24">
      <c r="A7" t="s">
        <v>25</v>
      </c>
      <c r="B7">
        <v>970</v>
      </c>
      <c r="C7">
        <v>0</v>
      </c>
      <c r="D7" s="63">
        <v>46031</v>
      </c>
      <c r="E7" s="63">
        <v>46001</v>
      </c>
      <c r="F7" s="63">
        <v>46005</v>
      </c>
      <c r="G7" t="s">
        <v>26</v>
      </c>
      <c r="H7">
        <v>2</v>
      </c>
      <c r="J7">
        <v>2320</v>
      </c>
      <c r="K7" t="s">
        <v>27</v>
      </c>
      <c r="L7">
        <v>2320</v>
      </c>
      <c r="M7">
        <v>2691.2</v>
      </c>
      <c r="N7">
        <v>232</v>
      </c>
      <c r="O7">
        <v>232</v>
      </c>
      <c r="P7">
        <v>269.12</v>
      </c>
      <c r="Q7">
        <v>0.1</v>
      </c>
      <c r="R7">
        <v>1</v>
      </c>
      <c r="S7">
        <v>2026</v>
      </c>
      <c r="T7">
        <v>12</v>
      </c>
      <c r="U7">
        <v>2025</v>
      </c>
      <c r="V7" s="63">
        <v>46050</v>
      </c>
      <c r="W7" t="s">
        <v>31</v>
      </c>
      <c r="X7">
        <v>2026</v>
      </c>
    </row>
    <row r="8" spans="1:24">
      <c r="A8" t="s">
        <v>25</v>
      </c>
      <c r="B8">
        <v>969</v>
      </c>
      <c r="C8">
        <v>0</v>
      </c>
      <c r="D8" s="63">
        <v>46031</v>
      </c>
      <c r="E8" s="63">
        <v>46057</v>
      </c>
      <c r="F8" s="63">
        <v>46058</v>
      </c>
      <c r="G8" t="s">
        <v>32</v>
      </c>
      <c r="H8">
        <v>2</v>
      </c>
      <c r="J8">
        <v>1562.33</v>
      </c>
      <c r="K8" t="s">
        <v>33</v>
      </c>
      <c r="L8">
        <v>1343.6037999999999</v>
      </c>
      <c r="M8">
        <v>1562.33</v>
      </c>
      <c r="N8">
        <v>256.33</v>
      </c>
      <c r="O8">
        <v>220.44379999999998</v>
      </c>
      <c r="P8">
        <v>256.33</v>
      </c>
      <c r="Q8">
        <v>0.16406905071271755</v>
      </c>
      <c r="R8">
        <v>1</v>
      </c>
      <c r="S8">
        <v>2026</v>
      </c>
      <c r="T8">
        <v>2</v>
      </c>
      <c r="U8">
        <v>2026</v>
      </c>
      <c r="V8" s="63">
        <v>46103</v>
      </c>
      <c r="W8" t="s">
        <v>28</v>
      </c>
      <c r="X8">
        <v>2026</v>
      </c>
    </row>
    <row r="9" spans="1:24">
      <c r="A9" t="s">
        <v>25</v>
      </c>
      <c r="B9">
        <v>968</v>
      </c>
      <c r="C9">
        <v>0</v>
      </c>
      <c r="D9" s="63">
        <v>46031</v>
      </c>
      <c r="E9" s="63">
        <v>46279</v>
      </c>
      <c r="F9" s="63">
        <v>46296</v>
      </c>
      <c r="G9" t="s">
        <v>34</v>
      </c>
      <c r="H9">
        <v>2</v>
      </c>
      <c r="J9">
        <v>49934.84</v>
      </c>
      <c r="K9" t="s">
        <v>33</v>
      </c>
      <c r="L9">
        <v>42943.962399999997</v>
      </c>
      <c r="M9">
        <v>49934.84</v>
      </c>
      <c r="N9">
        <v>1362.88</v>
      </c>
      <c r="O9">
        <v>1172.0768</v>
      </c>
      <c r="P9">
        <v>1362.88</v>
      </c>
      <c r="Q9">
        <v>2.7293168457133338E-2</v>
      </c>
      <c r="R9">
        <v>1</v>
      </c>
      <c r="S9">
        <v>2026</v>
      </c>
      <c r="T9">
        <v>9</v>
      </c>
      <c r="U9">
        <v>2026</v>
      </c>
      <c r="V9" s="63">
        <v>46341</v>
      </c>
      <c r="W9" t="s">
        <v>35</v>
      </c>
      <c r="X9">
        <v>2026</v>
      </c>
    </row>
    <row r="10" spans="1:24">
      <c r="A10" t="s">
        <v>25</v>
      </c>
      <c r="B10">
        <v>967</v>
      </c>
      <c r="C10">
        <v>0</v>
      </c>
      <c r="D10" s="63">
        <v>46031</v>
      </c>
      <c r="E10">
        <v>46119</v>
      </c>
      <c r="F10">
        <v>46137</v>
      </c>
      <c r="G10" t="s">
        <v>36</v>
      </c>
      <c r="H10">
        <v>2</v>
      </c>
      <c r="J10">
        <v>5050</v>
      </c>
      <c r="K10" t="s">
        <v>33</v>
      </c>
      <c r="L10">
        <v>4343</v>
      </c>
      <c r="M10">
        <v>5050</v>
      </c>
      <c r="N10">
        <v>516</v>
      </c>
      <c r="O10">
        <v>443.76</v>
      </c>
      <c r="P10">
        <v>516</v>
      </c>
      <c r="Q10">
        <v>0.10217821782178217</v>
      </c>
      <c r="R10">
        <v>1</v>
      </c>
      <c r="S10">
        <v>2026</v>
      </c>
      <c r="T10">
        <v>4</v>
      </c>
      <c r="U10">
        <v>2026</v>
      </c>
      <c r="V10" s="63">
        <v>46182</v>
      </c>
      <c r="W10" t="s">
        <v>37</v>
      </c>
      <c r="X10">
        <v>2026</v>
      </c>
    </row>
    <row r="11" spans="1:24">
      <c r="A11" t="s">
        <v>25</v>
      </c>
      <c r="B11">
        <v>966</v>
      </c>
      <c r="C11">
        <v>0</v>
      </c>
      <c r="D11" s="63">
        <v>46031</v>
      </c>
      <c r="E11" s="63">
        <v>45993</v>
      </c>
      <c r="F11" s="63">
        <v>45995</v>
      </c>
      <c r="G11" t="s">
        <v>32</v>
      </c>
      <c r="H11">
        <v>2</v>
      </c>
      <c r="J11">
        <v>4363</v>
      </c>
      <c r="K11" t="s">
        <v>33</v>
      </c>
      <c r="L11">
        <v>3752.18</v>
      </c>
      <c r="M11">
        <v>4363</v>
      </c>
      <c r="N11">
        <v>378</v>
      </c>
      <c r="O11">
        <v>325.08</v>
      </c>
      <c r="P11">
        <v>378</v>
      </c>
      <c r="Q11">
        <v>8.6637634655053863E-2</v>
      </c>
      <c r="R11">
        <v>1</v>
      </c>
      <c r="S11">
        <v>2026</v>
      </c>
      <c r="T11">
        <v>12</v>
      </c>
      <c r="U11">
        <v>2025</v>
      </c>
      <c r="V11" s="63">
        <v>46040</v>
      </c>
      <c r="W11" t="s">
        <v>31</v>
      </c>
      <c r="X11">
        <v>2026</v>
      </c>
    </row>
    <row r="12" spans="1:24">
      <c r="A12" t="s">
        <v>25</v>
      </c>
      <c r="B12">
        <v>965</v>
      </c>
      <c r="C12">
        <v>0</v>
      </c>
      <c r="D12" s="63">
        <v>46031</v>
      </c>
      <c r="E12" s="63">
        <v>46008</v>
      </c>
      <c r="F12" s="63">
        <v>46010</v>
      </c>
      <c r="G12" t="s">
        <v>32</v>
      </c>
      <c r="H12">
        <v>2</v>
      </c>
      <c r="J12">
        <v>2685</v>
      </c>
      <c r="K12" t="s">
        <v>33</v>
      </c>
      <c r="L12">
        <v>2309.1</v>
      </c>
      <c r="M12">
        <v>2685</v>
      </c>
      <c r="N12">
        <v>268.5</v>
      </c>
      <c r="O12">
        <v>230.91</v>
      </c>
      <c r="P12">
        <v>268.5</v>
      </c>
      <c r="Q12">
        <v>0.1</v>
      </c>
      <c r="R12">
        <v>1</v>
      </c>
      <c r="S12">
        <v>2026</v>
      </c>
      <c r="T12">
        <v>12</v>
      </c>
      <c r="U12">
        <v>2025</v>
      </c>
      <c r="V12" s="63">
        <v>46055</v>
      </c>
      <c r="W12" t="s">
        <v>38</v>
      </c>
      <c r="X12">
        <v>2026</v>
      </c>
    </row>
    <row r="13" spans="1:24">
      <c r="A13" t="s">
        <v>25</v>
      </c>
      <c r="B13">
        <v>964</v>
      </c>
      <c r="C13">
        <v>0</v>
      </c>
      <c r="D13" s="63">
        <v>46031</v>
      </c>
      <c r="E13" s="63">
        <v>46179</v>
      </c>
      <c r="F13" s="63">
        <v>46189</v>
      </c>
      <c r="G13" t="s">
        <v>32</v>
      </c>
      <c r="H13">
        <v>2</v>
      </c>
      <c r="J13">
        <v>223460</v>
      </c>
      <c r="K13" t="s">
        <v>33</v>
      </c>
      <c r="L13">
        <v>192175.6</v>
      </c>
      <c r="M13">
        <v>223460</v>
      </c>
      <c r="N13">
        <v>33580</v>
      </c>
      <c r="O13">
        <v>28878.799999999999</v>
      </c>
      <c r="P13">
        <v>33580</v>
      </c>
      <c r="Q13">
        <v>0.1502729795041618</v>
      </c>
      <c r="R13">
        <v>1</v>
      </c>
      <c r="S13">
        <v>2026</v>
      </c>
      <c r="T13">
        <v>6</v>
      </c>
      <c r="U13">
        <v>2026</v>
      </c>
      <c r="V13" s="63">
        <v>46234</v>
      </c>
      <c r="W13" t="s">
        <v>39</v>
      </c>
      <c r="X13">
        <v>2026</v>
      </c>
    </row>
    <row r="14" spans="1:24">
      <c r="A14" t="s">
        <v>25</v>
      </c>
      <c r="B14">
        <v>963</v>
      </c>
      <c r="C14">
        <v>0</v>
      </c>
      <c r="D14" s="63">
        <v>46030</v>
      </c>
      <c r="E14" s="63">
        <v>46044</v>
      </c>
      <c r="F14" s="63">
        <v>46047</v>
      </c>
      <c r="G14" t="s">
        <v>40</v>
      </c>
      <c r="H14">
        <v>2</v>
      </c>
      <c r="J14">
        <v>2595</v>
      </c>
      <c r="K14" t="s">
        <v>33</v>
      </c>
      <c r="L14">
        <v>2231.6999999999998</v>
      </c>
      <c r="M14">
        <v>2595</v>
      </c>
      <c r="N14">
        <v>359.25</v>
      </c>
      <c r="O14">
        <v>308.95499999999998</v>
      </c>
      <c r="P14">
        <v>359.25</v>
      </c>
      <c r="Q14">
        <v>0.1384393063583815</v>
      </c>
      <c r="R14">
        <v>1</v>
      </c>
      <c r="S14">
        <v>2026</v>
      </c>
      <c r="T14">
        <v>1</v>
      </c>
      <c r="U14">
        <v>2026</v>
      </c>
      <c r="V14" s="63">
        <v>46092</v>
      </c>
      <c r="W14" t="s">
        <v>28</v>
      </c>
      <c r="X14">
        <v>2026</v>
      </c>
    </row>
    <row r="15" spans="1:24">
      <c r="A15" t="s">
        <v>25</v>
      </c>
      <c r="B15">
        <v>962</v>
      </c>
      <c r="C15">
        <v>0</v>
      </c>
      <c r="D15" s="63">
        <v>46030</v>
      </c>
      <c r="E15" s="63">
        <v>46028</v>
      </c>
      <c r="F15" s="63">
        <v>46034</v>
      </c>
      <c r="G15" t="s">
        <v>41</v>
      </c>
      <c r="H15">
        <v>2</v>
      </c>
      <c r="J15">
        <v>1707</v>
      </c>
      <c r="K15" t="s">
        <v>33</v>
      </c>
      <c r="L15">
        <v>1468.02</v>
      </c>
      <c r="M15">
        <v>1707</v>
      </c>
      <c r="N15">
        <v>170.7</v>
      </c>
      <c r="O15">
        <v>146.80199999999999</v>
      </c>
      <c r="P15">
        <v>170.7</v>
      </c>
      <c r="Q15">
        <v>9.9999999999999992E-2</v>
      </c>
      <c r="R15">
        <v>1</v>
      </c>
      <c r="S15">
        <v>2026</v>
      </c>
      <c r="T15">
        <v>1</v>
      </c>
      <c r="U15">
        <v>2026</v>
      </c>
      <c r="V15" s="63">
        <v>46079</v>
      </c>
      <c r="W15" t="s">
        <v>38</v>
      </c>
      <c r="X15">
        <v>2026</v>
      </c>
    </row>
    <row r="16" spans="1:24">
      <c r="A16" t="s">
        <v>25</v>
      </c>
      <c r="B16">
        <v>961</v>
      </c>
      <c r="C16">
        <v>0</v>
      </c>
      <c r="D16" s="63">
        <v>46030</v>
      </c>
      <c r="E16" s="63">
        <v>46280</v>
      </c>
      <c r="F16" s="63">
        <v>46286</v>
      </c>
      <c r="G16" t="s">
        <v>34</v>
      </c>
      <c r="H16">
        <v>2</v>
      </c>
      <c r="J16">
        <v>1869.4</v>
      </c>
      <c r="K16" t="s">
        <v>33</v>
      </c>
      <c r="L16">
        <v>1607.684</v>
      </c>
      <c r="M16">
        <v>1869.4</v>
      </c>
      <c r="N16">
        <v>70</v>
      </c>
      <c r="O16">
        <v>60.199999999999996</v>
      </c>
      <c r="P16">
        <v>70</v>
      </c>
      <c r="Q16">
        <v>3.7445169573125062E-2</v>
      </c>
      <c r="R16">
        <v>1</v>
      </c>
      <c r="S16">
        <v>2026</v>
      </c>
      <c r="T16">
        <v>9</v>
      </c>
      <c r="U16">
        <v>2026</v>
      </c>
      <c r="V16" s="63">
        <v>46331</v>
      </c>
      <c r="W16" t="s">
        <v>35</v>
      </c>
      <c r="X16">
        <v>2026</v>
      </c>
    </row>
    <row r="17" spans="1:24">
      <c r="A17" t="s">
        <v>25</v>
      </c>
      <c r="B17">
        <v>960</v>
      </c>
      <c r="C17">
        <v>0</v>
      </c>
      <c r="D17" s="63">
        <v>46029</v>
      </c>
      <c r="E17" s="63">
        <v>46035</v>
      </c>
      <c r="F17" s="63">
        <v>46038</v>
      </c>
      <c r="G17" t="s">
        <v>42</v>
      </c>
      <c r="H17">
        <v>2</v>
      </c>
      <c r="J17">
        <v>2640</v>
      </c>
      <c r="K17" t="s">
        <v>33</v>
      </c>
      <c r="L17">
        <v>2270.4</v>
      </c>
      <c r="M17">
        <v>2640</v>
      </c>
      <c r="N17">
        <v>0</v>
      </c>
      <c r="O17">
        <v>0</v>
      </c>
      <c r="P17">
        <v>0</v>
      </c>
      <c r="Q17">
        <v>0</v>
      </c>
      <c r="R17">
        <v>1</v>
      </c>
      <c r="S17">
        <v>2026</v>
      </c>
      <c r="T17">
        <v>1</v>
      </c>
      <c r="U17">
        <v>2026</v>
      </c>
      <c r="V17" s="63">
        <v>46083</v>
      </c>
      <c r="W17" t="s">
        <v>28</v>
      </c>
      <c r="X17">
        <v>2026</v>
      </c>
    </row>
    <row r="18" spans="1:24">
      <c r="A18" t="s">
        <v>25</v>
      </c>
      <c r="B18">
        <v>959</v>
      </c>
      <c r="C18">
        <v>0</v>
      </c>
      <c r="D18" s="63">
        <v>46029</v>
      </c>
      <c r="E18" s="63">
        <v>46029</v>
      </c>
      <c r="F18" s="63">
        <v>46033</v>
      </c>
      <c r="G18" t="s">
        <v>43</v>
      </c>
      <c r="H18">
        <v>2</v>
      </c>
      <c r="I18" t="s">
        <v>44</v>
      </c>
      <c r="J18">
        <v>30999.200000000001</v>
      </c>
      <c r="K18" t="s">
        <v>30</v>
      </c>
      <c r="L18">
        <v>1487.9616000000001</v>
      </c>
      <c r="M18">
        <v>1735.9552000000001</v>
      </c>
      <c r="N18">
        <v>1459.2</v>
      </c>
      <c r="O18">
        <v>70.041600000000003</v>
      </c>
      <c r="P18">
        <v>81.71520000000001</v>
      </c>
      <c r="Q18">
        <v>4.7072182507935691E-2</v>
      </c>
      <c r="R18">
        <v>1</v>
      </c>
      <c r="S18">
        <v>2026</v>
      </c>
      <c r="T18">
        <v>1</v>
      </c>
      <c r="U18">
        <v>2026</v>
      </c>
      <c r="V18" s="63">
        <v>46078</v>
      </c>
      <c r="W18" t="s">
        <v>38</v>
      </c>
      <c r="X18">
        <v>2026</v>
      </c>
    </row>
    <row r="19" spans="1:24">
      <c r="A19" t="s">
        <v>25</v>
      </c>
      <c r="B19">
        <v>957</v>
      </c>
      <c r="C19">
        <v>0</v>
      </c>
      <c r="D19" s="63">
        <v>46029</v>
      </c>
      <c r="E19" s="63">
        <v>46045</v>
      </c>
      <c r="F19" s="63">
        <v>46047</v>
      </c>
      <c r="G19" t="s">
        <v>45</v>
      </c>
      <c r="H19">
        <v>2</v>
      </c>
      <c r="J19">
        <v>5954.36</v>
      </c>
      <c r="K19" t="s">
        <v>33</v>
      </c>
      <c r="L19">
        <v>5120.7495999999992</v>
      </c>
      <c r="M19">
        <v>5954.36</v>
      </c>
      <c r="N19">
        <v>117.48</v>
      </c>
      <c r="O19">
        <v>101.03280000000001</v>
      </c>
      <c r="P19">
        <v>117.48</v>
      </c>
      <c r="Q19">
        <v>1.9730080142954076E-2</v>
      </c>
      <c r="R19">
        <v>1</v>
      </c>
      <c r="S19">
        <v>2026</v>
      </c>
      <c r="T19">
        <v>1</v>
      </c>
      <c r="U19">
        <v>2026</v>
      </c>
      <c r="V19" s="63">
        <v>46092</v>
      </c>
      <c r="W19" t="s">
        <v>28</v>
      </c>
      <c r="X19">
        <v>2026</v>
      </c>
    </row>
    <row r="20" spans="1:24">
      <c r="A20" t="s">
        <v>25</v>
      </c>
      <c r="B20">
        <v>956</v>
      </c>
      <c r="C20">
        <v>0</v>
      </c>
      <c r="D20" s="63">
        <v>46029</v>
      </c>
      <c r="E20" s="63">
        <v>46009</v>
      </c>
      <c r="F20" s="63">
        <v>46024</v>
      </c>
      <c r="G20" t="s">
        <v>46</v>
      </c>
      <c r="H20">
        <v>2</v>
      </c>
      <c r="J20">
        <v>63072</v>
      </c>
      <c r="K20" t="s">
        <v>33</v>
      </c>
      <c r="L20">
        <v>54241.919999999998</v>
      </c>
      <c r="M20">
        <v>63072</v>
      </c>
      <c r="N20">
        <v>7081.45</v>
      </c>
      <c r="O20">
        <v>6090.0469999999996</v>
      </c>
      <c r="P20">
        <v>7081.45</v>
      </c>
      <c r="Q20">
        <v>0.11227565322171486</v>
      </c>
      <c r="R20">
        <v>1</v>
      </c>
      <c r="S20">
        <v>2026</v>
      </c>
      <c r="T20">
        <v>12</v>
      </c>
      <c r="U20">
        <v>2025</v>
      </c>
      <c r="V20" s="63">
        <v>46069</v>
      </c>
      <c r="W20" t="s">
        <v>38</v>
      </c>
      <c r="X20">
        <v>2026</v>
      </c>
    </row>
    <row r="21" spans="1:24">
      <c r="A21" t="s">
        <v>25</v>
      </c>
      <c r="B21">
        <v>955</v>
      </c>
      <c r="C21">
        <v>0</v>
      </c>
      <c r="D21" s="63">
        <v>46028</v>
      </c>
      <c r="E21" s="63">
        <v>46280</v>
      </c>
      <c r="F21" s="63">
        <v>46289</v>
      </c>
      <c r="G21" t="s">
        <v>34</v>
      </c>
      <c r="H21">
        <v>2</v>
      </c>
      <c r="I21" t="s">
        <v>44</v>
      </c>
      <c r="J21">
        <v>127190</v>
      </c>
      <c r="K21" t="s">
        <v>33</v>
      </c>
      <c r="L21">
        <v>109383.4</v>
      </c>
      <c r="M21">
        <v>127190</v>
      </c>
      <c r="N21">
        <v>21365</v>
      </c>
      <c r="O21">
        <v>18373.900000000001</v>
      </c>
      <c r="P21">
        <v>21365</v>
      </c>
      <c r="Q21">
        <v>0.16797704222030035</v>
      </c>
      <c r="R21">
        <v>1</v>
      </c>
      <c r="S21">
        <v>2026</v>
      </c>
      <c r="T21">
        <v>9</v>
      </c>
      <c r="U21">
        <v>2026</v>
      </c>
      <c r="V21" s="63">
        <v>46334</v>
      </c>
      <c r="W21" t="s">
        <v>35</v>
      </c>
      <c r="X21">
        <v>2026</v>
      </c>
    </row>
    <row r="22" spans="1:24">
      <c r="A22" t="s">
        <v>25</v>
      </c>
      <c r="B22">
        <v>954</v>
      </c>
      <c r="C22">
        <v>0</v>
      </c>
      <c r="D22" s="63">
        <v>46028</v>
      </c>
      <c r="E22">
        <v>46098</v>
      </c>
      <c r="F22">
        <v>46103</v>
      </c>
      <c r="G22" t="s">
        <v>45</v>
      </c>
      <c r="H22">
        <v>2</v>
      </c>
      <c r="I22" t="s">
        <v>44</v>
      </c>
      <c r="J22">
        <v>2328.56</v>
      </c>
      <c r="K22" t="s">
        <v>33</v>
      </c>
      <c r="L22">
        <v>2002.5616</v>
      </c>
      <c r="M22">
        <v>2328.56</v>
      </c>
      <c r="N22">
        <v>256.08999999999997</v>
      </c>
      <c r="O22">
        <v>220.23739999999998</v>
      </c>
      <c r="P22">
        <v>256.08999999999997</v>
      </c>
      <c r="Q22">
        <v>0.10997784038203867</v>
      </c>
      <c r="R22">
        <v>1</v>
      </c>
      <c r="S22">
        <v>2026</v>
      </c>
      <c r="T22">
        <v>3</v>
      </c>
      <c r="U22">
        <v>2026</v>
      </c>
      <c r="V22" s="63">
        <v>46148</v>
      </c>
      <c r="W22" t="s">
        <v>47</v>
      </c>
      <c r="X22">
        <v>2026</v>
      </c>
    </row>
    <row r="23" spans="1:24">
      <c r="A23" t="s">
        <v>25</v>
      </c>
      <c r="B23">
        <v>953</v>
      </c>
      <c r="C23">
        <v>0</v>
      </c>
      <c r="D23" s="63">
        <v>46028</v>
      </c>
      <c r="E23" s="63">
        <v>46029</v>
      </c>
      <c r="F23" s="63">
        <v>46040</v>
      </c>
      <c r="G23" t="s">
        <v>45</v>
      </c>
      <c r="H23">
        <v>2</v>
      </c>
      <c r="J23">
        <v>10472.799999999999</v>
      </c>
      <c r="K23" t="s">
        <v>33</v>
      </c>
      <c r="L23">
        <v>9006.6079999999984</v>
      </c>
      <c r="M23">
        <v>10472.799999999999</v>
      </c>
      <c r="N23">
        <v>1047.28</v>
      </c>
      <c r="O23">
        <v>900.66079999999999</v>
      </c>
      <c r="P23">
        <v>1047.28</v>
      </c>
      <c r="Q23">
        <v>0.10000000000000002</v>
      </c>
      <c r="R23">
        <v>1</v>
      </c>
      <c r="S23">
        <v>2026</v>
      </c>
      <c r="T23">
        <v>1</v>
      </c>
      <c r="U23">
        <v>2026</v>
      </c>
      <c r="V23" s="63">
        <v>46085</v>
      </c>
      <c r="W23" t="s">
        <v>28</v>
      </c>
      <c r="X23">
        <v>2026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45D97-9D8A-4A98-BE4F-6A11B15214E4}">
  <dimension ref="A1:X29"/>
  <sheetViews>
    <sheetView workbookViewId="0">
      <selection activeCell="J34" sqref="J34"/>
    </sheetView>
  </sheetViews>
  <sheetFormatPr defaultColWidth="8.7109375" defaultRowHeight="14.45"/>
  <cols>
    <col min="1" max="1" width="12.42578125" bestFit="1" customWidth="1"/>
    <col min="2" max="2" width="9.28515625" bestFit="1" customWidth="1"/>
    <col min="3" max="3" width="10" bestFit="1" customWidth="1"/>
    <col min="4" max="4" width="10.42578125" bestFit="1" customWidth="1"/>
    <col min="5" max="5" width="14.140625" bestFit="1" customWidth="1"/>
    <col min="6" max="6" width="11.5703125" bestFit="1" customWidth="1"/>
    <col min="7" max="7" width="11.85546875" bestFit="1" customWidth="1"/>
    <col min="8" max="8" width="10.42578125" bestFit="1" customWidth="1"/>
    <col min="9" max="9" width="20.42578125" bestFit="1" customWidth="1"/>
    <col min="10" max="10" width="14.5703125" bestFit="1" customWidth="1"/>
    <col min="11" max="11" width="10.5703125" bestFit="1" customWidth="1"/>
    <col min="12" max="12" width="17.5703125" bestFit="1" customWidth="1"/>
    <col min="13" max="13" width="17.7109375" bestFit="1" customWidth="1"/>
    <col min="14" max="14" width="14.7109375" bestFit="1" customWidth="1"/>
    <col min="15" max="15" width="21.85546875" bestFit="1" customWidth="1"/>
    <col min="16" max="16" width="22" bestFit="1" customWidth="1"/>
    <col min="17" max="17" width="16.85546875" bestFit="1" customWidth="1"/>
    <col min="18" max="19" width="9.28515625" bestFit="1" customWidth="1"/>
    <col min="20" max="20" width="12.42578125" bestFit="1" customWidth="1"/>
    <col min="21" max="21" width="12.140625" bestFit="1" customWidth="1"/>
    <col min="22" max="22" width="18.140625" bestFit="1" customWidth="1"/>
    <col min="23" max="23" width="16.7109375" bestFit="1" customWidth="1"/>
    <col min="24" max="24" width="16.28515625" bestFit="1" customWidth="1"/>
  </cols>
  <sheetData>
    <row r="1" spans="1:24">
      <c r="A1" s="66" t="s">
        <v>48</v>
      </c>
    </row>
    <row r="3" spans="1:2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  <c r="V3" t="s">
        <v>22</v>
      </c>
      <c r="W3" t="s">
        <v>23</v>
      </c>
      <c r="X3" t="s">
        <v>24</v>
      </c>
    </row>
    <row r="4" spans="1:24">
      <c r="A4" t="s">
        <v>49</v>
      </c>
      <c r="B4">
        <v>97</v>
      </c>
      <c r="C4">
        <v>0</v>
      </c>
      <c r="D4" s="63">
        <v>46048</v>
      </c>
      <c r="E4" s="63">
        <v>46325</v>
      </c>
      <c r="F4" s="63">
        <v>46335</v>
      </c>
      <c r="G4" t="s">
        <v>50</v>
      </c>
      <c r="H4">
        <v>5</v>
      </c>
      <c r="I4" t="s">
        <v>51</v>
      </c>
      <c r="J4" s="104">
        <v>13627</v>
      </c>
      <c r="K4" t="s">
        <v>27</v>
      </c>
      <c r="L4" s="103">
        <v>13627</v>
      </c>
      <c r="M4" s="105">
        <v>15807</v>
      </c>
      <c r="N4">
        <v>660</v>
      </c>
      <c r="O4">
        <v>660</v>
      </c>
      <c r="P4">
        <v>766</v>
      </c>
      <c r="Q4" s="102">
        <v>4.8000000000000001E-2</v>
      </c>
      <c r="R4">
        <v>1</v>
      </c>
      <c r="S4">
        <v>2026</v>
      </c>
      <c r="T4">
        <v>10</v>
      </c>
      <c r="U4">
        <v>2026</v>
      </c>
      <c r="V4" s="63">
        <v>46380</v>
      </c>
      <c r="W4" t="s">
        <v>52</v>
      </c>
      <c r="X4">
        <v>2026</v>
      </c>
    </row>
    <row r="5" spans="1:24" hidden="1">
      <c r="A5" t="s">
        <v>25</v>
      </c>
      <c r="B5">
        <v>1047</v>
      </c>
      <c r="C5">
        <v>0</v>
      </c>
      <c r="D5" s="63">
        <v>46052</v>
      </c>
      <c r="E5" s="63">
        <v>46088</v>
      </c>
      <c r="F5" s="63">
        <v>46092</v>
      </c>
      <c r="G5" t="s">
        <v>53</v>
      </c>
      <c r="H5">
        <v>5</v>
      </c>
      <c r="I5" t="s">
        <v>54</v>
      </c>
      <c r="J5" s="104">
        <v>15448</v>
      </c>
      <c r="K5" t="s">
        <v>33</v>
      </c>
      <c r="L5" s="103">
        <v>13285</v>
      </c>
      <c r="M5" s="105">
        <v>15448</v>
      </c>
      <c r="N5">
        <v>0</v>
      </c>
      <c r="O5">
        <v>0</v>
      </c>
      <c r="P5">
        <v>0</v>
      </c>
      <c r="Q5" s="102">
        <v>0</v>
      </c>
      <c r="R5">
        <v>1</v>
      </c>
      <c r="S5">
        <v>2026</v>
      </c>
      <c r="T5">
        <v>3</v>
      </c>
      <c r="U5">
        <v>2026</v>
      </c>
      <c r="V5" s="63">
        <v>46137</v>
      </c>
      <c r="W5" t="s">
        <v>55</v>
      </c>
      <c r="X5">
        <v>2026</v>
      </c>
    </row>
    <row r="6" spans="1:24" hidden="1">
      <c r="A6" t="s">
        <v>25</v>
      </c>
      <c r="B6">
        <v>1034</v>
      </c>
      <c r="C6">
        <v>0</v>
      </c>
      <c r="D6" s="63">
        <v>46049</v>
      </c>
      <c r="E6" s="63">
        <v>46291</v>
      </c>
      <c r="F6" s="63">
        <v>46309</v>
      </c>
      <c r="G6" t="s">
        <v>42</v>
      </c>
      <c r="H6">
        <v>5</v>
      </c>
      <c r="I6" t="s">
        <v>56</v>
      </c>
      <c r="J6" s="104">
        <v>10217</v>
      </c>
      <c r="K6" t="s">
        <v>33</v>
      </c>
      <c r="L6" s="103">
        <v>8787</v>
      </c>
      <c r="M6" s="105">
        <v>10217</v>
      </c>
      <c r="N6">
        <v>70</v>
      </c>
      <c r="O6">
        <v>60</v>
      </c>
      <c r="P6">
        <v>70</v>
      </c>
      <c r="Q6" s="102">
        <v>6.8999999999999999E-3</v>
      </c>
      <c r="R6">
        <v>1</v>
      </c>
      <c r="S6">
        <v>2026</v>
      </c>
      <c r="T6">
        <v>9</v>
      </c>
      <c r="U6">
        <v>2026</v>
      </c>
      <c r="V6" s="63">
        <v>46354</v>
      </c>
      <c r="W6" t="s">
        <v>35</v>
      </c>
      <c r="X6">
        <v>2026</v>
      </c>
    </row>
    <row r="7" spans="1:24">
      <c r="A7" t="s">
        <v>49</v>
      </c>
      <c r="B7">
        <v>98</v>
      </c>
      <c r="C7">
        <v>0</v>
      </c>
      <c r="D7" s="63">
        <v>46049</v>
      </c>
      <c r="E7" s="63">
        <v>46167</v>
      </c>
      <c r="F7" s="63">
        <v>46179</v>
      </c>
      <c r="G7" t="s">
        <v>57</v>
      </c>
      <c r="H7">
        <v>5</v>
      </c>
      <c r="J7" s="104">
        <v>8701</v>
      </c>
      <c r="K7" t="s">
        <v>33</v>
      </c>
      <c r="L7" s="103">
        <v>7483</v>
      </c>
      <c r="M7" s="105">
        <v>8701</v>
      </c>
      <c r="N7">
        <v>931</v>
      </c>
      <c r="O7">
        <v>801</v>
      </c>
      <c r="P7">
        <v>931</v>
      </c>
      <c r="Q7" s="102">
        <v>0.107</v>
      </c>
      <c r="R7">
        <v>1</v>
      </c>
      <c r="S7">
        <v>2026</v>
      </c>
      <c r="T7">
        <v>5</v>
      </c>
      <c r="U7">
        <v>2026</v>
      </c>
      <c r="V7" s="63">
        <v>46224</v>
      </c>
      <c r="W7" t="s">
        <v>39</v>
      </c>
      <c r="X7">
        <v>2026</v>
      </c>
    </row>
    <row r="8" spans="1:24" hidden="1">
      <c r="A8" t="s">
        <v>25</v>
      </c>
      <c r="B8">
        <v>1039</v>
      </c>
      <c r="C8">
        <v>0</v>
      </c>
      <c r="D8" s="63">
        <v>46050</v>
      </c>
      <c r="E8" s="63">
        <v>46106</v>
      </c>
      <c r="F8" s="63">
        <v>46116</v>
      </c>
      <c r="G8" t="s">
        <v>58</v>
      </c>
      <c r="H8">
        <v>5</v>
      </c>
      <c r="J8" s="104">
        <v>19008</v>
      </c>
      <c r="K8" t="s">
        <v>33</v>
      </c>
      <c r="L8" s="103">
        <v>16347</v>
      </c>
      <c r="M8" s="105">
        <v>19008</v>
      </c>
      <c r="N8">
        <v>280</v>
      </c>
      <c r="O8">
        <v>241</v>
      </c>
      <c r="P8">
        <v>280</v>
      </c>
      <c r="Q8" s="102">
        <v>1.47E-2</v>
      </c>
      <c r="R8">
        <v>1</v>
      </c>
      <c r="S8">
        <v>2026</v>
      </c>
      <c r="T8">
        <v>3</v>
      </c>
      <c r="U8">
        <v>2026</v>
      </c>
      <c r="V8" s="63">
        <v>46161</v>
      </c>
      <c r="W8" t="s">
        <v>47</v>
      </c>
      <c r="X8">
        <v>2026</v>
      </c>
    </row>
    <row r="9" spans="1:24">
      <c r="A9" t="s">
        <v>49</v>
      </c>
      <c r="B9">
        <v>99</v>
      </c>
      <c r="C9">
        <v>0</v>
      </c>
      <c r="D9" s="63">
        <v>46050</v>
      </c>
      <c r="E9" s="63">
        <v>46125</v>
      </c>
      <c r="F9" s="63">
        <v>46135</v>
      </c>
      <c r="G9" t="s">
        <v>59</v>
      </c>
      <c r="H9">
        <v>5</v>
      </c>
      <c r="I9" t="s">
        <v>60</v>
      </c>
      <c r="J9" s="104">
        <v>4045.41</v>
      </c>
      <c r="K9" t="s">
        <v>27</v>
      </c>
      <c r="L9" s="103">
        <v>4045</v>
      </c>
      <c r="M9" s="105">
        <v>4693</v>
      </c>
      <c r="N9">
        <v>32</v>
      </c>
      <c r="O9">
        <v>32</v>
      </c>
      <c r="P9">
        <v>38</v>
      </c>
      <c r="Q9" s="102">
        <v>8.0000000000000002E-3</v>
      </c>
      <c r="R9">
        <v>1</v>
      </c>
      <c r="S9">
        <v>2026</v>
      </c>
      <c r="T9">
        <v>4</v>
      </c>
      <c r="U9">
        <v>2026</v>
      </c>
      <c r="V9" s="63">
        <v>46180</v>
      </c>
      <c r="W9" t="s">
        <v>37</v>
      </c>
      <c r="X9">
        <v>2026</v>
      </c>
    </row>
    <row r="10" spans="1:24">
      <c r="A10" t="s">
        <v>49</v>
      </c>
      <c r="B10">
        <v>100</v>
      </c>
      <c r="C10">
        <v>0</v>
      </c>
      <c r="D10" s="63">
        <v>46051</v>
      </c>
      <c r="E10" s="63">
        <v>46183</v>
      </c>
      <c r="F10" s="63">
        <v>46191</v>
      </c>
      <c r="G10" t="s">
        <v>61</v>
      </c>
      <c r="H10">
        <v>5</v>
      </c>
      <c r="J10" s="104">
        <v>50</v>
      </c>
      <c r="K10" t="s">
        <v>27</v>
      </c>
      <c r="L10" s="103">
        <v>50</v>
      </c>
      <c r="M10" s="105">
        <v>58</v>
      </c>
      <c r="N10">
        <v>0</v>
      </c>
      <c r="O10">
        <v>0</v>
      </c>
      <c r="P10">
        <v>0</v>
      </c>
      <c r="Q10" s="102">
        <v>0</v>
      </c>
      <c r="R10">
        <v>1</v>
      </c>
      <c r="S10">
        <v>2026</v>
      </c>
      <c r="T10">
        <v>6</v>
      </c>
      <c r="U10">
        <v>2026</v>
      </c>
      <c r="V10" s="63">
        <v>46236</v>
      </c>
      <c r="W10" t="s">
        <v>62</v>
      </c>
      <c r="X10">
        <v>2026</v>
      </c>
    </row>
    <row r="11" spans="1:24" hidden="1">
      <c r="A11" t="s">
        <v>25</v>
      </c>
      <c r="B11">
        <v>1038</v>
      </c>
      <c r="C11">
        <v>0</v>
      </c>
      <c r="D11" s="63">
        <v>46050</v>
      </c>
      <c r="E11" s="63">
        <v>46061</v>
      </c>
      <c r="F11" s="63">
        <v>46071</v>
      </c>
      <c r="G11" t="s">
        <v>61</v>
      </c>
      <c r="H11">
        <v>5</v>
      </c>
      <c r="J11" s="104">
        <v>5333</v>
      </c>
      <c r="K11" t="s">
        <v>27</v>
      </c>
      <c r="L11" s="103">
        <v>5333</v>
      </c>
      <c r="M11" s="105">
        <v>6186</v>
      </c>
      <c r="N11">
        <v>450</v>
      </c>
      <c r="O11">
        <v>450</v>
      </c>
      <c r="P11">
        <v>522</v>
      </c>
      <c r="Q11" s="102">
        <v>8.4400000000000003E-2</v>
      </c>
      <c r="R11">
        <v>1</v>
      </c>
      <c r="S11">
        <v>2026</v>
      </c>
      <c r="T11">
        <v>2</v>
      </c>
      <c r="U11">
        <v>2026</v>
      </c>
      <c r="V11" s="63">
        <v>46116</v>
      </c>
      <c r="W11" t="s">
        <v>55</v>
      </c>
      <c r="X11">
        <v>2026</v>
      </c>
    </row>
    <row r="12" spans="1:24" hidden="1">
      <c r="A12" t="s">
        <v>25</v>
      </c>
      <c r="B12">
        <v>1046</v>
      </c>
      <c r="C12">
        <v>0</v>
      </c>
      <c r="D12" s="63">
        <v>46051</v>
      </c>
      <c r="E12" s="63">
        <v>46151</v>
      </c>
      <c r="F12" s="63">
        <v>46161</v>
      </c>
      <c r="G12" t="s">
        <v>46</v>
      </c>
      <c r="H12">
        <v>5</v>
      </c>
      <c r="J12" s="104">
        <v>290000</v>
      </c>
      <c r="K12" t="s">
        <v>33</v>
      </c>
      <c r="L12" s="103">
        <v>249400</v>
      </c>
      <c r="M12" s="105">
        <v>290000</v>
      </c>
      <c r="N12">
        <v>29000</v>
      </c>
      <c r="O12">
        <v>24940</v>
      </c>
      <c r="P12">
        <v>29000</v>
      </c>
      <c r="Q12" s="102">
        <v>0.1</v>
      </c>
      <c r="R12">
        <v>1</v>
      </c>
      <c r="S12">
        <v>2026</v>
      </c>
      <c r="T12">
        <v>5</v>
      </c>
      <c r="U12">
        <v>2026</v>
      </c>
      <c r="V12" s="63">
        <v>46206</v>
      </c>
      <c r="W12" t="s">
        <v>39</v>
      </c>
      <c r="X12">
        <v>2026</v>
      </c>
    </row>
    <row r="13" spans="1:24" hidden="1">
      <c r="A13" t="s">
        <v>25</v>
      </c>
      <c r="B13">
        <v>1040</v>
      </c>
      <c r="C13">
        <v>0</v>
      </c>
      <c r="D13" s="63">
        <v>46050</v>
      </c>
      <c r="E13" s="63">
        <v>45969</v>
      </c>
      <c r="F13" s="63">
        <v>45970</v>
      </c>
      <c r="G13" t="s">
        <v>32</v>
      </c>
      <c r="H13">
        <v>5</v>
      </c>
      <c r="J13" s="104">
        <v>1024</v>
      </c>
      <c r="K13" t="s">
        <v>33</v>
      </c>
      <c r="L13" s="103">
        <v>881</v>
      </c>
      <c r="M13" s="105">
        <v>1024</v>
      </c>
      <c r="N13">
        <v>102</v>
      </c>
      <c r="O13">
        <v>88</v>
      </c>
      <c r="P13">
        <v>102</v>
      </c>
      <c r="Q13" s="102">
        <v>0.1</v>
      </c>
      <c r="R13">
        <v>1</v>
      </c>
      <c r="S13">
        <v>2026</v>
      </c>
      <c r="T13">
        <v>11</v>
      </c>
      <c r="U13">
        <v>2025</v>
      </c>
      <c r="V13" s="63">
        <v>46015</v>
      </c>
      <c r="W13" t="s">
        <v>52</v>
      </c>
      <c r="X13">
        <v>2025</v>
      </c>
    </row>
    <row r="14" spans="1:24" hidden="1">
      <c r="A14" t="s">
        <v>25</v>
      </c>
      <c r="B14">
        <v>1033</v>
      </c>
      <c r="C14">
        <v>0</v>
      </c>
      <c r="D14" s="63">
        <v>46049</v>
      </c>
      <c r="E14" s="63">
        <v>46059</v>
      </c>
      <c r="F14" s="63">
        <v>46062</v>
      </c>
      <c r="G14" t="s">
        <v>63</v>
      </c>
      <c r="H14">
        <v>5</v>
      </c>
      <c r="J14" s="104">
        <v>3000</v>
      </c>
      <c r="K14" t="s">
        <v>33</v>
      </c>
      <c r="L14" s="103">
        <v>2580</v>
      </c>
      <c r="M14" s="105">
        <v>3000</v>
      </c>
      <c r="N14">
        <v>300</v>
      </c>
      <c r="O14">
        <v>258</v>
      </c>
      <c r="P14">
        <v>300</v>
      </c>
      <c r="Q14" s="102">
        <v>0.1</v>
      </c>
      <c r="R14">
        <v>1</v>
      </c>
      <c r="S14">
        <v>2026</v>
      </c>
      <c r="T14">
        <v>2</v>
      </c>
      <c r="U14">
        <v>2026</v>
      </c>
      <c r="V14" s="63">
        <v>46107</v>
      </c>
      <c r="W14" t="s">
        <v>28</v>
      </c>
      <c r="X14">
        <v>2026</v>
      </c>
    </row>
    <row r="15" spans="1:24" hidden="1">
      <c r="A15" t="s">
        <v>25</v>
      </c>
      <c r="B15">
        <v>1032</v>
      </c>
      <c r="C15">
        <v>0</v>
      </c>
      <c r="D15" s="63">
        <v>46049</v>
      </c>
      <c r="E15" s="63">
        <v>46187</v>
      </c>
      <c r="F15" s="63">
        <v>46192</v>
      </c>
      <c r="G15" t="s">
        <v>61</v>
      </c>
      <c r="H15">
        <v>5</v>
      </c>
      <c r="J15" s="104">
        <v>11240</v>
      </c>
      <c r="K15" t="s">
        <v>27</v>
      </c>
      <c r="L15" s="103">
        <v>11240</v>
      </c>
      <c r="M15" s="105">
        <v>13038</v>
      </c>
      <c r="N15">
        <v>1124</v>
      </c>
      <c r="O15">
        <v>1124</v>
      </c>
      <c r="P15">
        <v>1304</v>
      </c>
      <c r="Q15" s="102">
        <v>0.1</v>
      </c>
      <c r="R15">
        <v>1</v>
      </c>
      <c r="S15">
        <v>2026</v>
      </c>
      <c r="T15">
        <v>6</v>
      </c>
      <c r="U15">
        <v>2026</v>
      </c>
      <c r="V15" s="63">
        <v>46237</v>
      </c>
      <c r="W15" t="s">
        <v>62</v>
      </c>
      <c r="X15">
        <v>2026</v>
      </c>
    </row>
    <row r="16" spans="1:24">
      <c r="A16" t="s">
        <v>49</v>
      </c>
      <c r="B16">
        <v>101</v>
      </c>
      <c r="C16">
        <v>0</v>
      </c>
      <c r="D16" s="63">
        <v>46051</v>
      </c>
      <c r="E16" s="63">
        <v>46073</v>
      </c>
      <c r="F16" s="63">
        <v>46076</v>
      </c>
      <c r="G16" t="s">
        <v>64</v>
      </c>
      <c r="H16">
        <v>5</v>
      </c>
      <c r="I16" t="s">
        <v>65</v>
      </c>
      <c r="J16" s="104">
        <v>5539</v>
      </c>
      <c r="K16" t="s">
        <v>27</v>
      </c>
      <c r="L16" s="103">
        <v>5539</v>
      </c>
      <c r="M16" s="105">
        <v>6425</v>
      </c>
      <c r="N16">
        <v>1066</v>
      </c>
      <c r="O16">
        <v>1066</v>
      </c>
      <c r="P16">
        <v>1237</v>
      </c>
      <c r="Q16" s="102">
        <v>0.192</v>
      </c>
      <c r="R16">
        <v>1</v>
      </c>
      <c r="S16">
        <v>2026</v>
      </c>
      <c r="T16">
        <v>2</v>
      </c>
      <c r="U16">
        <v>2026</v>
      </c>
      <c r="V16" s="63">
        <v>46121</v>
      </c>
      <c r="W16" t="s">
        <v>55</v>
      </c>
      <c r="X16">
        <v>2026</v>
      </c>
    </row>
    <row r="17" spans="1:24" hidden="1">
      <c r="A17" t="s">
        <v>25</v>
      </c>
      <c r="B17">
        <v>1037</v>
      </c>
      <c r="C17">
        <v>0</v>
      </c>
      <c r="D17" s="63">
        <v>46050</v>
      </c>
      <c r="E17" s="63">
        <v>46018</v>
      </c>
      <c r="F17" s="63">
        <v>46024</v>
      </c>
      <c r="G17" t="s">
        <v>66</v>
      </c>
      <c r="H17">
        <v>5</v>
      </c>
      <c r="J17" s="104">
        <v>5589</v>
      </c>
      <c r="K17" t="s">
        <v>33</v>
      </c>
      <c r="L17" s="103">
        <v>4807</v>
      </c>
      <c r="M17" s="105">
        <v>5589</v>
      </c>
      <c r="N17">
        <v>630</v>
      </c>
      <c r="O17">
        <v>542</v>
      </c>
      <c r="P17">
        <v>630</v>
      </c>
      <c r="Q17" s="102">
        <v>0.1128</v>
      </c>
      <c r="R17">
        <v>1</v>
      </c>
      <c r="S17">
        <v>2026</v>
      </c>
      <c r="T17">
        <v>12</v>
      </c>
      <c r="U17">
        <v>2025</v>
      </c>
      <c r="V17" s="63">
        <v>46069</v>
      </c>
      <c r="W17" t="s">
        <v>38</v>
      </c>
      <c r="X17">
        <v>2026</v>
      </c>
    </row>
    <row r="18" spans="1:24" hidden="1">
      <c r="A18" t="s">
        <v>25</v>
      </c>
      <c r="B18">
        <v>1036</v>
      </c>
      <c r="C18">
        <v>0</v>
      </c>
      <c r="D18" s="63">
        <v>46049</v>
      </c>
      <c r="E18" s="63">
        <v>46075</v>
      </c>
      <c r="F18" s="63">
        <v>46075</v>
      </c>
      <c r="G18" t="s">
        <v>67</v>
      </c>
      <c r="H18">
        <v>5</v>
      </c>
      <c r="J18" s="104">
        <v>591</v>
      </c>
      <c r="K18" t="s">
        <v>33</v>
      </c>
      <c r="L18" s="103">
        <v>509</v>
      </c>
      <c r="M18" s="105">
        <v>591</v>
      </c>
      <c r="N18">
        <v>70</v>
      </c>
      <c r="O18">
        <v>60</v>
      </c>
      <c r="P18">
        <v>70</v>
      </c>
      <c r="Q18" s="102">
        <v>0.11840000000000001</v>
      </c>
      <c r="R18">
        <v>1</v>
      </c>
      <c r="S18">
        <v>2026</v>
      </c>
      <c r="T18">
        <v>2</v>
      </c>
      <c r="U18">
        <v>2026</v>
      </c>
      <c r="V18" s="63">
        <v>46120</v>
      </c>
      <c r="W18" t="s">
        <v>55</v>
      </c>
      <c r="X18">
        <v>2026</v>
      </c>
    </row>
    <row r="19" spans="1:24" hidden="1">
      <c r="A19" t="s">
        <v>25</v>
      </c>
      <c r="B19">
        <v>1048</v>
      </c>
      <c r="C19">
        <v>0</v>
      </c>
      <c r="D19" s="63">
        <v>46052</v>
      </c>
      <c r="E19" s="63">
        <v>46328</v>
      </c>
      <c r="F19" s="63">
        <v>46332</v>
      </c>
      <c r="G19" t="s">
        <v>68</v>
      </c>
      <c r="H19">
        <v>5</v>
      </c>
      <c r="J19" s="104">
        <v>79800</v>
      </c>
      <c r="K19" t="s">
        <v>30</v>
      </c>
      <c r="L19" s="103">
        <v>3830</v>
      </c>
      <c r="M19" s="105">
        <v>4469</v>
      </c>
      <c r="N19">
        <v>9576</v>
      </c>
      <c r="O19">
        <v>460</v>
      </c>
      <c r="P19">
        <v>536</v>
      </c>
      <c r="Q19" s="102">
        <v>0.12</v>
      </c>
      <c r="R19">
        <v>1</v>
      </c>
      <c r="S19">
        <v>2026</v>
      </c>
      <c r="T19">
        <v>11</v>
      </c>
      <c r="U19">
        <v>2026</v>
      </c>
      <c r="V19" s="63">
        <v>46377</v>
      </c>
      <c r="W19" t="s">
        <v>52</v>
      </c>
      <c r="X19">
        <v>2026</v>
      </c>
    </row>
    <row r="20" spans="1:24" hidden="1">
      <c r="A20" t="s">
        <v>25</v>
      </c>
      <c r="B20">
        <v>1041</v>
      </c>
      <c r="C20">
        <v>0</v>
      </c>
      <c r="D20" s="63">
        <v>46050</v>
      </c>
      <c r="E20" s="63">
        <v>46053</v>
      </c>
      <c r="F20" s="63">
        <v>46054</v>
      </c>
      <c r="G20" t="s">
        <v>67</v>
      </c>
      <c r="H20">
        <v>5</v>
      </c>
      <c r="J20" s="104">
        <v>8150</v>
      </c>
      <c r="K20" t="s">
        <v>30</v>
      </c>
      <c r="L20" s="103">
        <v>391</v>
      </c>
      <c r="M20" s="105">
        <v>456</v>
      </c>
      <c r="N20">
        <v>1023</v>
      </c>
      <c r="O20">
        <v>49</v>
      </c>
      <c r="P20">
        <v>57</v>
      </c>
      <c r="Q20" s="102">
        <v>0.1255</v>
      </c>
      <c r="R20">
        <v>1</v>
      </c>
      <c r="S20">
        <v>2026</v>
      </c>
      <c r="T20">
        <v>1</v>
      </c>
      <c r="U20">
        <v>2026</v>
      </c>
      <c r="V20" s="63">
        <v>46099</v>
      </c>
      <c r="W20" t="s">
        <v>28</v>
      </c>
      <c r="X20">
        <v>2026</v>
      </c>
    </row>
    <row r="21" spans="1:24" hidden="1">
      <c r="A21" t="s">
        <v>25</v>
      </c>
      <c r="B21">
        <v>1044</v>
      </c>
      <c r="C21">
        <v>0</v>
      </c>
      <c r="D21" s="63">
        <v>46051</v>
      </c>
      <c r="E21" s="63">
        <v>46074</v>
      </c>
      <c r="F21" s="63">
        <v>46081</v>
      </c>
      <c r="G21" t="s">
        <v>69</v>
      </c>
      <c r="H21">
        <v>5</v>
      </c>
      <c r="I21" t="s">
        <v>51</v>
      </c>
      <c r="J21" s="104">
        <v>27630</v>
      </c>
      <c r="K21" t="s">
        <v>27</v>
      </c>
      <c r="L21" s="103">
        <v>27630</v>
      </c>
      <c r="M21" s="105">
        <v>32051</v>
      </c>
      <c r="N21">
        <v>3622</v>
      </c>
      <c r="O21">
        <v>3622</v>
      </c>
      <c r="P21">
        <v>4201</v>
      </c>
      <c r="Q21" s="102">
        <v>0.13109999999999999</v>
      </c>
      <c r="R21">
        <v>1</v>
      </c>
      <c r="S21">
        <v>2026</v>
      </c>
      <c r="T21">
        <v>2</v>
      </c>
      <c r="U21">
        <v>2026</v>
      </c>
      <c r="V21" s="63">
        <v>46126</v>
      </c>
      <c r="W21" t="s">
        <v>55</v>
      </c>
      <c r="X21">
        <v>2026</v>
      </c>
    </row>
    <row r="22" spans="1:24" hidden="1">
      <c r="A22" t="s">
        <v>25</v>
      </c>
      <c r="B22">
        <v>1045</v>
      </c>
      <c r="C22">
        <v>1</v>
      </c>
      <c r="D22" s="63">
        <v>46051</v>
      </c>
      <c r="E22" s="63">
        <v>46011</v>
      </c>
      <c r="F22" s="63">
        <v>46011</v>
      </c>
      <c r="G22" t="s">
        <v>66</v>
      </c>
      <c r="H22">
        <v>5</v>
      </c>
      <c r="J22" s="104">
        <v>2065</v>
      </c>
      <c r="K22" t="s">
        <v>33</v>
      </c>
      <c r="L22" s="103">
        <v>1776</v>
      </c>
      <c r="M22" s="105">
        <v>2065</v>
      </c>
      <c r="N22">
        <v>295</v>
      </c>
      <c r="O22">
        <v>253</v>
      </c>
      <c r="P22">
        <v>295</v>
      </c>
      <c r="Q22" s="102">
        <v>0.1426</v>
      </c>
      <c r="R22">
        <v>1</v>
      </c>
      <c r="S22">
        <v>2026</v>
      </c>
      <c r="T22">
        <v>12</v>
      </c>
      <c r="U22">
        <v>2025</v>
      </c>
      <c r="V22" s="63">
        <v>46056</v>
      </c>
      <c r="W22" t="s">
        <v>38</v>
      </c>
      <c r="X22">
        <v>2026</v>
      </c>
    </row>
    <row r="23" spans="1:24">
      <c r="A23" t="s">
        <v>49</v>
      </c>
      <c r="B23">
        <v>102</v>
      </c>
      <c r="C23">
        <v>0</v>
      </c>
      <c r="D23" s="63">
        <v>46052</v>
      </c>
      <c r="E23" s="63">
        <v>46068</v>
      </c>
      <c r="F23" s="63">
        <v>46076</v>
      </c>
      <c r="G23" t="s">
        <v>70</v>
      </c>
      <c r="H23">
        <v>5</v>
      </c>
      <c r="I23" t="s">
        <v>71</v>
      </c>
      <c r="J23" s="104">
        <v>2648.81</v>
      </c>
      <c r="K23" t="s">
        <v>27</v>
      </c>
      <c r="L23" s="103">
        <v>2649</v>
      </c>
      <c r="M23" s="105">
        <v>3073</v>
      </c>
      <c r="N23">
        <v>478</v>
      </c>
      <c r="O23">
        <v>478</v>
      </c>
      <c r="P23">
        <v>555</v>
      </c>
      <c r="Q23" s="102">
        <v>0.18099999999999999</v>
      </c>
      <c r="R23">
        <v>1</v>
      </c>
      <c r="S23">
        <v>2026</v>
      </c>
      <c r="T23">
        <v>2</v>
      </c>
      <c r="U23">
        <v>2026</v>
      </c>
      <c r="V23" s="63">
        <v>46121</v>
      </c>
      <c r="W23" t="s">
        <v>55</v>
      </c>
      <c r="X23">
        <v>2026</v>
      </c>
    </row>
    <row r="24" spans="1:24">
      <c r="A24" t="s">
        <v>49</v>
      </c>
      <c r="B24">
        <v>103</v>
      </c>
      <c r="C24">
        <v>0</v>
      </c>
      <c r="D24" s="63">
        <v>46052</v>
      </c>
      <c r="E24" s="63">
        <v>46223</v>
      </c>
      <c r="F24" s="63">
        <v>46243</v>
      </c>
      <c r="G24" t="s">
        <v>50</v>
      </c>
      <c r="H24">
        <v>5</v>
      </c>
      <c r="I24" t="s">
        <v>51</v>
      </c>
      <c r="J24" s="104">
        <v>8981.6</v>
      </c>
      <c r="K24" t="s">
        <v>27</v>
      </c>
      <c r="L24" s="103">
        <v>8982</v>
      </c>
      <c r="M24" s="105">
        <v>10419</v>
      </c>
      <c r="N24">
        <v>250</v>
      </c>
      <c r="O24">
        <v>250</v>
      </c>
      <c r="P24">
        <v>290</v>
      </c>
      <c r="Q24" s="102">
        <v>2.8000000000000001E-2</v>
      </c>
      <c r="R24">
        <v>1</v>
      </c>
      <c r="S24">
        <v>2026</v>
      </c>
      <c r="T24">
        <v>7</v>
      </c>
      <c r="U24">
        <v>2026</v>
      </c>
      <c r="V24" s="63">
        <v>46288</v>
      </c>
      <c r="W24" t="s">
        <v>72</v>
      </c>
      <c r="X24">
        <v>2026</v>
      </c>
    </row>
    <row r="25" spans="1:24" hidden="1">
      <c r="A25" t="s">
        <v>25</v>
      </c>
      <c r="B25">
        <v>1042</v>
      </c>
      <c r="C25">
        <v>0</v>
      </c>
      <c r="D25" s="63">
        <v>46050</v>
      </c>
      <c r="E25" s="63">
        <v>46207</v>
      </c>
      <c r="F25" s="63">
        <v>46215</v>
      </c>
      <c r="G25" t="s">
        <v>68</v>
      </c>
      <c r="H25">
        <v>5</v>
      </c>
      <c r="J25" s="104">
        <v>9284</v>
      </c>
      <c r="K25" t="s">
        <v>27</v>
      </c>
      <c r="L25" s="103">
        <v>9284</v>
      </c>
      <c r="M25" s="105">
        <v>10769</v>
      </c>
      <c r="N25">
        <v>1857</v>
      </c>
      <c r="O25">
        <v>1857</v>
      </c>
      <c r="P25">
        <v>2154</v>
      </c>
      <c r="Q25" s="102">
        <v>0.2</v>
      </c>
      <c r="R25">
        <v>1</v>
      </c>
      <c r="S25">
        <v>2026</v>
      </c>
      <c r="T25">
        <v>7</v>
      </c>
      <c r="U25">
        <v>2026</v>
      </c>
      <c r="V25" s="63">
        <v>46260</v>
      </c>
      <c r="W25" t="s">
        <v>62</v>
      </c>
      <c r="X25">
        <v>2026</v>
      </c>
    </row>
    <row r="26" spans="1:24" hidden="1">
      <c r="A26" t="s">
        <v>25</v>
      </c>
      <c r="B26">
        <v>1043</v>
      </c>
      <c r="C26">
        <v>0</v>
      </c>
      <c r="D26" s="63">
        <v>46050</v>
      </c>
      <c r="E26" s="63">
        <v>46289</v>
      </c>
      <c r="F26" s="63">
        <v>46306</v>
      </c>
      <c r="G26" t="s">
        <v>45</v>
      </c>
      <c r="H26">
        <v>5</v>
      </c>
      <c r="I26" t="s">
        <v>73</v>
      </c>
      <c r="J26" s="104">
        <v>105</v>
      </c>
      <c r="K26" t="s">
        <v>33</v>
      </c>
      <c r="L26" s="103">
        <v>90</v>
      </c>
      <c r="M26" s="105">
        <v>105</v>
      </c>
      <c r="N26">
        <v>105</v>
      </c>
      <c r="O26">
        <v>90</v>
      </c>
      <c r="P26">
        <v>105</v>
      </c>
      <c r="Q26" s="102">
        <v>1</v>
      </c>
      <c r="R26">
        <v>1</v>
      </c>
      <c r="S26">
        <v>2026</v>
      </c>
      <c r="T26">
        <v>9</v>
      </c>
      <c r="U26">
        <v>2026</v>
      </c>
      <c r="V26" s="63">
        <v>46351</v>
      </c>
      <c r="W26" t="s">
        <v>35</v>
      </c>
      <c r="X26">
        <v>2026</v>
      </c>
    </row>
    <row r="27" spans="1:24">
      <c r="M27" s="90"/>
    </row>
    <row r="28" spans="1:24">
      <c r="M28" s="90"/>
    </row>
    <row r="29" spans="1:24">
      <c r="M29" s="90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EC153-EECB-4C6C-AD36-880D93560AEA}">
  <dimension ref="A1:X26"/>
  <sheetViews>
    <sheetView topLeftCell="M1" workbookViewId="0">
      <selection activeCell="Q1" sqref="Q1:Q1048576"/>
    </sheetView>
  </sheetViews>
  <sheetFormatPr defaultColWidth="8.7109375" defaultRowHeight="14.45"/>
  <cols>
    <col min="1" max="1" width="11.7109375" bestFit="1" customWidth="1"/>
    <col min="2" max="2" width="8.85546875" bestFit="1" customWidth="1"/>
    <col min="3" max="3" width="9.42578125" bestFit="1" customWidth="1"/>
    <col min="4" max="4" width="9.140625" bestFit="1" customWidth="1"/>
    <col min="5" max="5" width="13.42578125" bestFit="1" customWidth="1"/>
    <col min="6" max="7" width="10.85546875" bestFit="1" customWidth="1"/>
    <col min="8" max="8" width="9.85546875" bestFit="1" customWidth="1"/>
    <col min="9" max="9" width="18.85546875" bestFit="1" customWidth="1"/>
    <col min="10" max="10" width="13.5703125" bestFit="1" customWidth="1"/>
    <col min="11" max="11" width="9.85546875" bestFit="1" customWidth="1"/>
    <col min="12" max="12" width="16.28515625" bestFit="1" customWidth="1"/>
    <col min="13" max="13" width="16.42578125" bestFit="1" customWidth="1"/>
    <col min="14" max="14" width="13.85546875" bestFit="1" customWidth="1"/>
    <col min="15" max="15" width="20.42578125" bestFit="1" customWidth="1"/>
    <col min="16" max="16" width="20.5703125" bestFit="1" customWidth="1"/>
    <col min="17" max="17" width="15.85546875" style="102" bestFit="1" customWidth="1"/>
    <col min="18" max="19" width="8.85546875" bestFit="1" customWidth="1"/>
    <col min="20" max="20" width="11.5703125" bestFit="1" customWidth="1"/>
    <col min="21" max="21" width="11.42578125" bestFit="1" customWidth="1"/>
    <col min="22" max="22" width="17.140625" bestFit="1" customWidth="1"/>
    <col min="23" max="23" width="15.5703125" bestFit="1" customWidth="1"/>
    <col min="24" max="24" width="15.28515625" bestFit="1" customWidth="1"/>
  </cols>
  <sheetData>
    <row r="1" spans="1:24">
      <c r="A1" s="66" t="s">
        <v>48</v>
      </c>
    </row>
    <row r="3" spans="1:2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s="102" t="s">
        <v>17</v>
      </c>
      <c r="R3" t="s">
        <v>18</v>
      </c>
      <c r="S3" t="s">
        <v>19</v>
      </c>
      <c r="T3" t="s">
        <v>20</v>
      </c>
      <c r="U3" t="s">
        <v>21</v>
      </c>
      <c r="V3" t="s">
        <v>22</v>
      </c>
      <c r="W3" t="s">
        <v>23</v>
      </c>
      <c r="X3" t="s">
        <v>24</v>
      </c>
    </row>
    <row r="4" spans="1:24">
      <c r="A4" t="s">
        <v>49</v>
      </c>
      <c r="B4">
        <v>103</v>
      </c>
      <c r="C4">
        <v>0</v>
      </c>
      <c r="D4" s="63">
        <v>46052</v>
      </c>
      <c r="E4" s="63">
        <v>46223</v>
      </c>
      <c r="F4" s="63">
        <v>46243</v>
      </c>
      <c r="G4" t="s">
        <v>50</v>
      </c>
      <c r="H4">
        <v>5</v>
      </c>
      <c r="I4" t="s">
        <v>51</v>
      </c>
      <c r="J4">
        <v>8981.6</v>
      </c>
      <c r="K4" t="s">
        <v>27</v>
      </c>
      <c r="L4">
        <v>8982</v>
      </c>
      <c r="M4">
        <v>10419</v>
      </c>
      <c r="N4">
        <v>250</v>
      </c>
      <c r="O4">
        <v>250</v>
      </c>
      <c r="P4">
        <v>290</v>
      </c>
      <c r="Q4" s="102">
        <v>2.8000000000000001E-2</v>
      </c>
      <c r="R4">
        <v>1</v>
      </c>
      <c r="S4">
        <v>2026</v>
      </c>
      <c r="T4">
        <v>7</v>
      </c>
      <c r="U4">
        <v>2026</v>
      </c>
      <c r="V4" s="63">
        <v>46288</v>
      </c>
      <c r="W4" t="s">
        <v>72</v>
      </c>
      <c r="X4">
        <v>2026</v>
      </c>
    </row>
    <row r="5" spans="1:24">
      <c r="A5" t="s">
        <v>49</v>
      </c>
      <c r="B5">
        <v>102</v>
      </c>
      <c r="C5">
        <v>0</v>
      </c>
      <c r="D5" s="63">
        <v>46052</v>
      </c>
      <c r="E5" s="63">
        <v>46068</v>
      </c>
      <c r="F5" s="63">
        <v>46076</v>
      </c>
      <c r="G5" t="s">
        <v>70</v>
      </c>
      <c r="H5">
        <v>5</v>
      </c>
      <c r="I5" t="s">
        <v>71</v>
      </c>
      <c r="J5">
        <v>2648.81</v>
      </c>
      <c r="K5" t="s">
        <v>27</v>
      </c>
      <c r="L5">
        <v>2649</v>
      </c>
      <c r="M5">
        <v>3073</v>
      </c>
      <c r="N5">
        <v>478</v>
      </c>
      <c r="O5">
        <v>478</v>
      </c>
      <c r="P5">
        <v>555</v>
      </c>
      <c r="Q5" s="102">
        <v>0.18099999999999999</v>
      </c>
      <c r="R5">
        <v>1</v>
      </c>
      <c r="S5">
        <v>2026</v>
      </c>
      <c r="T5">
        <v>2</v>
      </c>
      <c r="U5">
        <v>2026</v>
      </c>
      <c r="V5" s="63">
        <v>46121</v>
      </c>
      <c r="W5" t="s">
        <v>55</v>
      </c>
      <c r="X5">
        <v>2026</v>
      </c>
    </row>
    <row r="6" spans="1:24">
      <c r="A6" t="s">
        <v>49</v>
      </c>
      <c r="B6">
        <v>101</v>
      </c>
      <c r="C6">
        <v>0</v>
      </c>
      <c r="D6" s="63">
        <v>46051</v>
      </c>
      <c r="E6" s="63">
        <v>46073</v>
      </c>
      <c r="F6" s="63">
        <v>46076</v>
      </c>
      <c r="G6" t="s">
        <v>64</v>
      </c>
      <c r="H6">
        <v>5</v>
      </c>
      <c r="I6" t="s">
        <v>65</v>
      </c>
      <c r="J6">
        <v>5539</v>
      </c>
      <c r="K6" t="s">
        <v>27</v>
      </c>
      <c r="L6">
        <v>5539</v>
      </c>
      <c r="M6">
        <v>6425</v>
      </c>
      <c r="N6">
        <v>1066</v>
      </c>
      <c r="O6">
        <v>1066</v>
      </c>
      <c r="P6">
        <v>1237</v>
      </c>
      <c r="Q6" s="102">
        <v>0.192</v>
      </c>
      <c r="R6">
        <v>1</v>
      </c>
      <c r="S6">
        <v>2026</v>
      </c>
      <c r="T6">
        <v>2</v>
      </c>
      <c r="U6">
        <v>2026</v>
      </c>
      <c r="V6" s="63">
        <v>46121</v>
      </c>
      <c r="W6" t="s">
        <v>55</v>
      </c>
      <c r="X6">
        <v>2026</v>
      </c>
    </row>
    <row r="7" spans="1:24">
      <c r="A7" t="s">
        <v>49</v>
      </c>
      <c r="B7">
        <v>100</v>
      </c>
      <c r="C7">
        <v>0</v>
      </c>
      <c r="D7" s="63">
        <v>46051</v>
      </c>
      <c r="E7" s="63">
        <v>46183</v>
      </c>
      <c r="F7" s="63">
        <v>46191</v>
      </c>
      <c r="G7" t="s">
        <v>61</v>
      </c>
      <c r="H7">
        <v>5</v>
      </c>
      <c r="J7">
        <v>50</v>
      </c>
      <c r="K7" t="s">
        <v>27</v>
      </c>
      <c r="L7">
        <v>50</v>
      </c>
      <c r="M7">
        <v>58</v>
      </c>
      <c r="N7">
        <v>0</v>
      </c>
      <c r="O7">
        <v>0</v>
      </c>
      <c r="P7">
        <v>0</v>
      </c>
      <c r="Q7" s="102">
        <v>0</v>
      </c>
      <c r="R7">
        <v>1</v>
      </c>
      <c r="S7">
        <v>2026</v>
      </c>
      <c r="T7">
        <v>6</v>
      </c>
      <c r="U7">
        <v>2026</v>
      </c>
      <c r="V7" s="63">
        <v>46236</v>
      </c>
      <c r="W7" t="s">
        <v>62</v>
      </c>
      <c r="X7">
        <v>2026</v>
      </c>
    </row>
    <row r="8" spans="1:24">
      <c r="A8" t="s">
        <v>49</v>
      </c>
      <c r="B8">
        <v>99</v>
      </c>
      <c r="C8">
        <v>0</v>
      </c>
      <c r="D8" s="63">
        <v>46050</v>
      </c>
      <c r="E8" s="63">
        <v>46125</v>
      </c>
      <c r="F8" s="63">
        <v>46135</v>
      </c>
      <c r="G8" t="s">
        <v>59</v>
      </c>
      <c r="H8">
        <v>5</v>
      </c>
      <c r="I8" t="s">
        <v>60</v>
      </c>
      <c r="J8">
        <v>4045.41</v>
      </c>
      <c r="K8" t="s">
        <v>27</v>
      </c>
      <c r="L8">
        <v>4045</v>
      </c>
      <c r="M8">
        <v>4693</v>
      </c>
      <c r="N8">
        <v>32</v>
      </c>
      <c r="O8">
        <v>32</v>
      </c>
      <c r="P8">
        <v>38</v>
      </c>
      <c r="Q8" s="102">
        <v>8.0000000000000002E-3</v>
      </c>
      <c r="R8">
        <v>1</v>
      </c>
      <c r="S8">
        <v>2026</v>
      </c>
      <c r="T8">
        <v>4</v>
      </c>
      <c r="U8">
        <v>2026</v>
      </c>
      <c r="V8" s="63">
        <v>46180</v>
      </c>
      <c r="W8" t="s">
        <v>37</v>
      </c>
      <c r="X8">
        <v>2026</v>
      </c>
    </row>
    <row r="9" spans="1:24">
      <c r="A9" t="s">
        <v>49</v>
      </c>
      <c r="B9">
        <v>98</v>
      </c>
      <c r="C9">
        <v>0</v>
      </c>
      <c r="D9" s="63">
        <v>46049</v>
      </c>
      <c r="E9" s="63">
        <v>46167</v>
      </c>
      <c r="F9" s="63">
        <v>46179</v>
      </c>
      <c r="G9" t="s">
        <v>57</v>
      </c>
      <c r="H9">
        <v>5</v>
      </c>
      <c r="J9">
        <v>8701</v>
      </c>
      <c r="K9" t="s">
        <v>33</v>
      </c>
      <c r="L9">
        <v>7483</v>
      </c>
      <c r="M9">
        <v>8701</v>
      </c>
      <c r="N9">
        <v>931</v>
      </c>
      <c r="O9">
        <v>801</v>
      </c>
      <c r="P9">
        <v>931</v>
      </c>
      <c r="Q9" s="102">
        <v>0.107</v>
      </c>
      <c r="R9">
        <v>1</v>
      </c>
      <c r="S9">
        <v>2026</v>
      </c>
      <c r="T9">
        <v>5</v>
      </c>
      <c r="U9">
        <v>2026</v>
      </c>
      <c r="V9" s="63">
        <v>46224</v>
      </c>
      <c r="W9" t="s">
        <v>39</v>
      </c>
      <c r="X9">
        <v>2026</v>
      </c>
    </row>
    <row r="10" spans="1:24">
      <c r="A10" t="s">
        <v>49</v>
      </c>
      <c r="B10">
        <v>97</v>
      </c>
      <c r="C10">
        <v>0</v>
      </c>
      <c r="D10" s="63">
        <v>46048</v>
      </c>
      <c r="E10" s="63">
        <v>46325</v>
      </c>
      <c r="F10" s="63">
        <v>46335</v>
      </c>
      <c r="G10" t="s">
        <v>50</v>
      </c>
      <c r="H10">
        <v>5</v>
      </c>
      <c r="I10" t="s">
        <v>51</v>
      </c>
      <c r="J10">
        <v>13627</v>
      </c>
      <c r="K10" t="s">
        <v>27</v>
      </c>
      <c r="L10">
        <v>13627</v>
      </c>
      <c r="M10">
        <v>15807</v>
      </c>
      <c r="N10">
        <v>660</v>
      </c>
      <c r="O10">
        <v>660</v>
      </c>
      <c r="P10">
        <v>766</v>
      </c>
      <c r="Q10" s="102">
        <v>4.8000000000000001E-2</v>
      </c>
      <c r="R10">
        <v>1</v>
      </c>
      <c r="S10">
        <v>2026</v>
      </c>
      <c r="T10">
        <v>10</v>
      </c>
      <c r="U10">
        <v>2026</v>
      </c>
      <c r="V10" s="63">
        <v>46380</v>
      </c>
      <c r="W10" t="s">
        <v>52</v>
      </c>
      <c r="X10">
        <v>2026</v>
      </c>
    </row>
    <row r="11" spans="1:24">
      <c r="A11" t="s">
        <v>25</v>
      </c>
      <c r="B11">
        <v>1048</v>
      </c>
      <c r="C11">
        <v>0</v>
      </c>
      <c r="D11" s="63">
        <v>46052</v>
      </c>
      <c r="E11" s="63">
        <v>46328</v>
      </c>
      <c r="F11" s="63">
        <v>46332</v>
      </c>
      <c r="G11" t="s">
        <v>68</v>
      </c>
      <c r="H11">
        <v>5</v>
      </c>
      <c r="J11">
        <v>79800</v>
      </c>
      <c r="K11" t="s">
        <v>30</v>
      </c>
      <c r="L11">
        <v>3830</v>
      </c>
      <c r="M11">
        <v>4469</v>
      </c>
      <c r="N11">
        <v>9576</v>
      </c>
      <c r="O11">
        <v>460</v>
      </c>
      <c r="P11">
        <v>536</v>
      </c>
      <c r="Q11" s="102">
        <v>0.12</v>
      </c>
      <c r="R11">
        <v>1</v>
      </c>
      <c r="S11">
        <v>2026</v>
      </c>
      <c r="T11">
        <v>11</v>
      </c>
      <c r="U11">
        <v>2026</v>
      </c>
      <c r="V11" s="63">
        <v>46377</v>
      </c>
      <c r="W11" t="s">
        <v>52</v>
      </c>
      <c r="X11">
        <v>2026</v>
      </c>
    </row>
    <row r="12" spans="1:24">
      <c r="A12" t="s">
        <v>25</v>
      </c>
      <c r="B12">
        <v>1047</v>
      </c>
      <c r="C12">
        <v>0</v>
      </c>
      <c r="D12" s="63">
        <v>46052</v>
      </c>
      <c r="E12" s="63">
        <v>46088</v>
      </c>
      <c r="F12" s="63">
        <v>46092</v>
      </c>
      <c r="G12" t="s">
        <v>53</v>
      </c>
      <c r="H12">
        <v>5</v>
      </c>
      <c r="I12" t="s">
        <v>54</v>
      </c>
      <c r="J12">
        <v>15448</v>
      </c>
      <c r="K12" t="s">
        <v>33</v>
      </c>
      <c r="L12">
        <v>13285</v>
      </c>
      <c r="M12">
        <v>15448</v>
      </c>
      <c r="N12">
        <v>0</v>
      </c>
      <c r="O12">
        <v>0</v>
      </c>
      <c r="P12">
        <v>0</v>
      </c>
      <c r="Q12" s="102">
        <v>0</v>
      </c>
      <c r="R12">
        <v>1</v>
      </c>
      <c r="S12">
        <v>2026</v>
      </c>
      <c r="T12">
        <v>3</v>
      </c>
      <c r="U12">
        <v>2026</v>
      </c>
      <c r="V12" s="63">
        <v>46137</v>
      </c>
      <c r="W12" t="s">
        <v>55</v>
      </c>
      <c r="X12">
        <v>2026</v>
      </c>
    </row>
    <row r="13" spans="1:24">
      <c r="A13" t="s">
        <v>25</v>
      </c>
      <c r="B13">
        <v>1046</v>
      </c>
      <c r="C13">
        <v>0</v>
      </c>
      <c r="D13" s="63">
        <v>46051</v>
      </c>
      <c r="E13" s="63">
        <v>46151</v>
      </c>
      <c r="F13" s="63">
        <v>46161</v>
      </c>
      <c r="G13" t="s">
        <v>46</v>
      </c>
      <c r="H13">
        <v>5</v>
      </c>
      <c r="J13">
        <v>290000</v>
      </c>
      <c r="K13" t="s">
        <v>33</v>
      </c>
      <c r="L13">
        <v>249400</v>
      </c>
      <c r="M13">
        <v>290000</v>
      </c>
      <c r="N13">
        <v>29000</v>
      </c>
      <c r="O13">
        <v>24940</v>
      </c>
      <c r="P13">
        <v>29000</v>
      </c>
      <c r="Q13" s="102">
        <v>0.1</v>
      </c>
      <c r="R13">
        <v>1</v>
      </c>
      <c r="S13">
        <v>2026</v>
      </c>
      <c r="T13">
        <v>5</v>
      </c>
      <c r="U13">
        <v>2026</v>
      </c>
      <c r="V13" s="63">
        <v>46206</v>
      </c>
      <c r="W13" t="s">
        <v>39</v>
      </c>
      <c r="X13">
        <v>2026</v>
      </c>
    </row>
    <row r="14" spans="1:24">
      <c r="A14" t="s">
        <v>25</v>
      </c>
      <c r="B14">
        <v>1045</v>
      </c>
      <c r="C14">
        <v>1</v>
      </c>
      <c r="D14" s="63">
        <v>46051</v>
      </c>
      <c r="E14" s="63">
        <v>46011</v>
      </c>
      <c r="F14" s="63">
        <v>46011</v>
      </c>
      <c r="G14" t="s">
        <v>66</v>
      </c>
      <c r="H14">
        <v>5</v>
      </c>
      <c r="J14">
        <v>2065</v>
      </c>
      <c r="K14" t="s">
        <v>33</v>
      </c>
      <c r="L14">
        <v>1776</v>
      </c>
      <c r="M14">
        <v>2065</v>
      </c>
      <c r="N14">
        <v>295</v>
      </c>
      <c r="O14">
        <v>253</v>
      </c>
      <c r="P14">
        <v>295</v>
      </c>
      <c r="Q14" s="102">
        <v>0.1426</v>
      </c>
      <c r="R14">
        <v>1</v>
      </c>
      <c r="S14">
        <v>2026</v>
      </c>
      <c r="T14">
        <v>12</v>
      </c>
      <c r="U14">
        <v>2025</v>
      </c>
      <c r="V14" s="63">
        <v>46056</v>
      </c>
      <c r="W14" t="s">
        <v>38</v>
      </c>
      <c r="X14">
        <v>2026</v>
      </c>
    </row>
    <row r="15" spans="1:24">
      <c r="A15" t="s">
        <v>25</v>
      </c>
      <c r="B15">
        <v>1044</v>
      </c>
      <c r="C15">
        <v>0</v>
      </c>
      <c r="D15" s="63">
        <v>46051</v>
      </c>
      <c r="E15" s="63">
        <v>46074</v>
      </c>
      <c r="F15" s="63">
        <v>46081</v>
      </c>
      <c r="G15" t="s">
        <v>69</v>
      </c>
      <c r="H15">
        <v>5</v>
      </c>
      <c r="I15" t="s">
        <v>51</v>
      </c>
      <c r="J15">
        <v>27630</v>
      </c>
      <c r="K15" t="s">
        <v>27</v>
      </c>
      <c r="L15">
        <v>27630</v>
      </c>
      <c r="M15">
        <v>32051</v>
      </c>
      <c r="N15">
        <v>3622</v>
      </c>
      <c r="O15">
        <v>3622</v>
      </c>
      <c r="P15">
        <v>4201</v>
      </c>
      <c r="Q15" s="102">
        <v>0.13109999999999999</v>
      </c>
      <c r="R15">
        <v>1</v>
      </c>
      <c r="S15">
        <v>2026</v>
      </c>
      <c r="T15">
        <v>2</v>
      </c>
      <c r="U15">
        <v>2026</v>
      </c>
      <c r="V15" s="63">
        <v>46126</v>
      </c>
      <c r="W15" t="s">
        <v>55</v>
      </c>
      <c r="X15">
        <v>2026</v>
      </c>
    </row>
    <row r="16" spans="1:24">
      <c r="A16" t="s">
        <v>25</v>
      </c>
      <c r="B16">
        <v>1043</v>
      </c>
      <c r="C16">
        <v>0</v>
      </c>
      <c r="D16" s="63">
        <v>46050</v>
      </c>
      <c r="E16" s="63">
        <v>46289</v>
      </c>
      <c r="F16" s="63">
        <v>46306</v>
      </c>
      <c r="G16" t="s">
        <v>45</v>
      </c>
      <c r="H16">
        <v>5</v>
      </c>
      <c r="I16" t="s">
        <v>73</v>
      </c>
      <c r="J16">
        <v>105</v>
      </c>
      <c r="K16" t="s">
        <v>33</v>
      </c>
      <c r="L16">
        <v>90</v>
      </c>
      <c r="M16">
        <v>105</v>
      </c>
      <c r="N16">
        <v>105</v>
      </c>
      <c r="O16">
        <v>90</v>
      </c>
      <c r="P16">
        <v>105</v>
      </c>
      <c r="Q16" s="102">
        <v>1</v>
      </c>
      <c r="R16">
        <v>1</v>
      </c>
      <c r="S16">
        <v>2026</v>
      </c>
      <c r="T16">
        <v>9</v>
      </c>
      <c r="U16">
        <v>2026</v>
      </c>
      <c r="V16" s="63">
        <v>46351</v>
      </c>
      <c r="W16" t="s">
        <v>35</v>
      </c>
      <c r="X16">
        <v>2026</v>
      </c>
    </row>
    <row r="17" spans="1:24">
      <c r="A17" t="s">
        <v>25</v>
      </c>
      <c r="B17">
        <v>1042</v>
      </c>
      <c r="C17">
        <v>0</v>
      </c>
      <c r="D17" s="63">
        <v>46050</v>
      </c>
      <c r="E17" s="63">
        <v>46207</v>
      </c>
      <c r="F17" s="63">
        <v>46215</v>
      </c>
      <c r="G17" t="s">
        <v>68</v>
      </c>
      <c r="H17">
        <v>5</v>
      </c>
      <c r="J17">
        <v>9284</v>
      </c>
      <c r="K17" t="s">
        <v>27</v>
      </c>
      <c r="L17">
        <v>9284</v>
      </c>
      <c r="M17">
        <v>10769</v>
      </c>
      <c r="N17">
        <v>1857</v>
      </c>
      <c r="O17">
        <v>1857</v>
      </c>
      <c r="P17">
        <v>2154</v>
      </c>
      <c r="Q17" s="102">
        <v>0.2</v>
      </c>
      <c r="R17">
        <v>1</v>
      </c>
      <c r="S17">
        <v>2026</v>
      </c>
      <c r="T17">
        <v>7</v>
      </c>
      <c r="U17">
        <v>2026</v>
      </c>
      <c r="V17" s="63">
        <v>46260</v>
      </c>
      <c r="W17" t="s">
        <v>62</v>
      </c>
      <c r="X17">
        <v>2026</v>
      </c>
    </row>
    <row r="18" spans="1:24">
      <c r="A18" t="s">
        <v>25</v>
      </c>
      <c r="B18">
        <v>1041</v>
      </c>
      <c r="C18">
        <v>0</v>
      </c>
      <c r="D18" s="63">
        <v>46050</v>
      </c>
      <c r="E18" s="63">
        <v>46053</v>
      </c>
      <c r="F18" s="63">
        <v>46054</v>
      </c>
      <c r="G18" t="s">
        <v>67</v>
      </c>
      <c r="H18">
        <v>5</v>
      </c>
      <c r="J18">
        <v>8150</v>
      </c>
      <c r="K18" t="s">
        <v>30</v>
      </c>
      <c r="L18">
        <v>391</v>
      </c>
      <c r="M18">
        <v>456</v>
      </c>
      <c r="N18">
        <v>1023</v>
      </c>
      <c r="O18">
        <v>49</v>
      </c>
      <c r="P18">
        <v>57</v>
      </c>
      <c r="Q18" s="102">
        <v>0.1255</v>
      </c>
      <c r="R18">
        <v>1</v>
      </c>
      <c r="S18">
        <v>2026</v>
      </c>
      <c r="T18">
        <v>1</v>
      </c>
      <c r="U18">
        <v>2026</v>
      </c>
      <c r="V18" s="63">
        <v>46099</v>
      </c>
      <c r="W18" t="s">
        <v>28</v>
      </c>
      <c r="X18">
        <v>2026</v>
      </c>
    </row>
    <row r="19" spans="1:24">
      <c r="A19" t="s">
        <v>25</v>
      </c>
      <c r="B19">
        <v>1040</v>
      </c>
      <c r="C19">
        <v>0</v>
      </c>
      <c r="D19" s="63">
        <v>46050</v>
      </c>
      <c r="E19" s="63">
        <v>45969</v>
      </c>
      <c r="F19" s="63">
        <v>45970</v>
      </c>
      <c r="G19" t="s">
        <v>32</v>
      </c>
      <c r="H19">
        <v>5</v>
      </c>
      <c r="J19">
        <v>1024</v>
      </c>
      <c r="K19" t="s">
        <v>33</v>
      </c>
      <c r="L19">
        <v>881</v>
      </c>
      <c r="M19">
        <v>1024</v>
      </c>
      <c r="N19">
        <v>102</v>
      </c>
      <c r="O19">
        <v>88</v>
      </c>
      <c r="P19">
        <v>102</v>
      </c>
      <c r="Q19" s="102">
        <v>0.1</v>
      </c>
      <c r="R19">
        <v>1</v>
      </c>
      <c r="S19">
        <v>2026</v>
      </c>
      <c r="T19">
        <v>11</v>
      </c>
      <c r="U19">
        <v>2025</v>
      </c>
      <c r="V19" s="63">
        <v>46015</v>
      </c>
      <c r="W19" t="s">
        <v>52</v>
      </c>
      <c r="X19">
        <v>2025</v>
      </c>
    </row>
    <row r="20" spans="1:24">
      <c r="A20" t="s">
        <v>25</v>
      </c>
      <c r="B20">
        <v>1039</v>
      </c>
      <c r="C20">
        <v>0</v>
      </c>
      <c r="D20" s="63">
        <v>46050</v>
      </c>
      <c r="E20" s="63">
        <v>46106</v>
      </c>
      <c r="F20" s="63">
        <v>46116</v>
      </c>
      <c r="G20" t="s">
        <v>58</v>
      </c>
      <c r="H20">
        <v>5</v>
      </c>
      <c r="J20">
        <v>19008</v>
      </c>
      <c r="K20" t="s">
        <v>33</v>
      </c>
      <c r="L20">
        <v>16347</v>
      </c>
      <c r="M20">
        <v>19008</v>
      </c>
      <c r="N20">
        <v>280</v>
      </c>
      <c r="O20">
        <v>241</v>
      </c>
      <c r="P20">
        <v>280</v>
      </c>
      <c r="Q20" s="102">
        <v>1.47E-2</v>
      </c>
      <c r="R20">
        <v>1</v>
      </c>
      <c r="S20">
        <v>2026</v>
      </c>
      <c r="T20">
        <v>3</v>
      </c>
      <c r="U20">
        <v>2026</v>
      </c>
      <c r="V20" s="63">
        <v>46161</v>
      </c>
      <c r="W20" t="s">
        <v>47</v>
      </c>
      <c r="X20">
        <v>2026</v>
      </c>
    </row>
    <row r="21" spans="1:24">
      <c r="A21" t="s">
        <v>25</v>
      </c>
      <c r="B21">
        <v>1038</v>
      </c>
      <c r="C21">
        <v>0</v>
      </c>
      <c r="D21" s="63">
        <v>46050</v>
      </c>
      <c r="E21" s="63">
        <v>46061</v>
      </c>
      <c r="F21" s="63">
        <v>46071</v>
      </c>
      <c r="G21" t="s">
        <v>61</v>
      </c>
      <c r="H21">
        <v>5</v>
      </c>
      <c r="J21">
        <v>5333</v>
      </c>
      <c r="K21" t="s">
        <v>27</v>
      </c>
      <c r="L21">
        <v>5333</v>
      </c>
      <c r="M21">
        <v>6186</v>
      </c>
      <c r="N21">
        <v>450</v>
      </c>
      <c r="O21">
        <v>450</v>
      </c>
      <c r="P21">
        <v>522</v>
      </c>
      <c r="Q21" s="102">
        <v>8.4400000000000003E-2</v>
      </c>
      <c r="R21">
        <v>1</v>
      </c>
      <c r="S21">
        <v>2026</v>
      </c>
      <c r="T21">
        <v>2</v>
      </c>
      <c r="U21">
        <v>2026</v>
      </c>
      <c r="V21" s="63">
        <v>46116</v>
      </c>
      <c r="W21" t="s">
        <v>55</v>
      </c>
      <c r="X21">
        <v>2026</v>
      </c>
    </row>
    <row r="22" spans="1:24">
      <c r="A22" t="s">
        <v>25</v>
      </c>
      <c r="B22">
        <v>1037</v>
      </c>
      <c r="C22">
        <v>0</v>
      </c>
      <c r="D22" s="63">
        <v>46050</v>
      </c>
      <c r="E22" s="63">
        <v>46018</v>
      </c>
      <c r="F22" s="63">
        <v>46024</v>
      </c>
      <c r="G22" t="s">
        <v>66</v>
      </c>
      <c r="H22">
        <v>5</v>
      </c>
      <c r="J22">
        <v>5589</v>
      </c>
      <c r="K22" t="s">
        <v>33</v>
      </c>
      <c r="L22">
        <v>4807</v>
      </c>
      <c r="M22">
        <v>5589</v>
      </c>
      <c r="N22">
        <v>630</v>
      </c>
      <c r="O22">
        <v>542</v>
      </c>
      <c r="P22">
        <v>630</v>
      </c>
      <c r="Q22" s="102">
        <v>0.1128</v>
      </c>
      <c r="R22">
        <v>1</v>
      </c>
      <c r="S22">
        <v>2026</v>
      </c>
      <c r="T22">
        <v>12</v>
      </c>
      <c r="U22">
        <v>2025</v>
      </c>
      <c r="V22" s="63">
        <v>46069</v>
      </c>
      <c r="W22" t="s">
        <v>38</v>
      </c>
      <c r="X22">
        <v>2026</v>
      </c>
    </row>
    <row r="23" spans="1:24">
      <c r="A23" t="s">
        <v>25</v>
      </c>
      <c r="B23">
        <v>1036</v>
      </c>
      <c r="C23">
        <v>0</v>
      </c>
      <c r="D23" s="63">
        <v>46049</v>
      </c>
      <c r="E23" s="63">
        <v>46075</v>
      </c>
      <c r="F23" s="63">
        <v>46075</v>
      </c>
      <c r="G23" t="s">
        <v>67</v>
      </c>
      <c r="H23">
        <v>5</v>
      </c>
      <c r="J23">
        <v>591</v>
      </c>
      <c r="K23" t="s">
        <v>33</v>
      </c>
      <c r="L23">
        <v>509</v>
      </c>
      <c r="M23">
        <v>591</v>
      </c>
      <c r="N23">
        <v>70</v>
      </c>
      <c r="O23">
        <v>60</v>
      </c>
      <c r="P23">
        <v>70</v>
      </c>
      <c r="Q23" s="102">
        <v>0.11840000000000001</v>
      </c>
      <c r="R23">
        <v>1</v>
      </c>
      <c r="S23">
        <v>2026</v>
      </c>
      <c r="T23">
        <v>2</v>
      </c>
      <c r="U23">
        <v>2026</v>
      </c>
      <c r="V23" s="63">
        <v>46120</v>
      </c>
      <c r="W23" t="s">
        <v>55</v>
      </c>
      <c r="X23">
        <v>2026</v>
      </c>
    </row>
    <row r="24" spans="1:24">
      <c r="A24" t="s">
        <v>25</v>
      </c>
      <c r="B24">
        <v>1034</v>
      </c>
      <c r="C24">
        <v>0</v>
      </c>
      <c r="D24" s="63">
        <v>46049</v>
      </c>
      <c r="E24" s="63">
        <v>46291</v>
      </c>
      <c r="F24" s="63">
        <v>46309</v>
      </c>
      <c r="G24" t="s">
        <v>42</v>
      </c>
      <c r="H24">
        <v>5</v>
      </c>
      <c r="I24" t="s">
        <v>56</v>
      </c>
      <c r="J24">
        <v>10217</v>
      </c>
      <c r="K24" t="s">
        <v>33</v>
      </c>
      <c r="L24">
        <v>8787</v>
      </c>
      <c r="M24">
        <v>10217</v>
      </c>
      <c r="N24">
        <v>70</v>
      </c>
      <c r="O24">
        <v>60</v>
      </c>
      <c r="P24">
        <v>70</v>
      </c>
      <c r="Q24" s="102">
        <v>6.8999999999999999E-3</v>
      </c>
      <c r="R24">
        <v>1</v>
      </c>
      <c r="S24">
        <v>2026</v>
      </c>
      <c r="T24">
        <v>9</v>
      </c>
      <c r="U24">
        <v>2026</v>
      </c>
      <c r="V24" s="63">
        <v>46354</v>
      </c>
      <c r="W24" t="s">
        <v>35</v>
      </c>
      <c r="X24">
        <v>2026</v>
      </c>
    </row>
    <row r="25" spans="1:24">
      <c r="A25" t="s">
        <v>25</v>
      </c>
      <c r="B25">
        <v>1033</v>
      </c>
      <c r="C25">
        <v>0</v>
      </c>
      <c r="D25" s="63">
        <v>46049</v>
      </c>
      <c r="E25" s="63">
        <v>46059</v>
      </c>
      <c r="F25" s="63">
        <v>46062</v>
      </c>
      <c r="G25" t="s">
        <v>63</v>
      </c>
      <c r="H25">
        <v>5</v>
      </c>
      <c r="J25">
        <v>3000</v>
      </c>
      <c r="K25" t="s">
        <v>33</v>
      </c>
      <c r="L25">
        <v>2580</v>
      </c>
      <c r="M25">
        <v>3000</v>
      </c>
      <c r="N25">
        <v>300</v>
      </c>
      <c r="O25">
        <v>258</v>
      </c>
      <c r="P25">
        <v>300</v>
      </c>
      <c r="Q25" s="102">
        <v>0.1</v>
      </c>
      <c r="R25">
        <v>1</v>
      </c>
      <c r="S25">
        <v>2026</v>
      </c>
      <c r="T25">
        <v>2</v>
      </c>
      <c r="U25">
        <v>2026</v>
      </c>
      <c r="V25" s="63">
        <v>46107</v>
      </c>
      <c r="W25" t="s">
        <v>28</v>
      </c>
      <c r="X25">
        <v>2026</v>
      </c>
    </row>
    <row r="26" spans="1:24">
      <c r="A26" t="s">
        <v>25</v>
      </c>
      <c r="B26">
        <v>1032</v>
      </c>
      <c r="C26">
        <v>0</v>
      </c>
      <c r="D26" s="63">
        <v>46049</v>
      </c>
      <c r="E26" s="63">
        <v>46187</v>
      </c>
      <c r="F26" s="63">
        <v>46192</v>
      </c>
      <c r="G26" t="s">
        <v>61</v>
      </c>
      <c r="H26">
        <v>5</v>
      </c>
      <c r="J26">
        <v>11240</v>
      </c>
      <c r="K26" t="s">
        <v>27</v>
      </c>
      <c r="L26">
        <v>11240</v>
      </c>
      <c r="M26">
        <v>13038</v>
      </c>
      <c r="N26">
        <v>1124</v>
      </c>
      <c r="O26">
        <v>1124</v>
      </c>
      <c r="P26">
        <v>1304</v>
      </c>
      <c r="Q26" s="102">
        <v>0.1</v>
      </c>
      <c r="R26">
        <v>1</v>
      </c>
      <c r="S26">
        <v>2026</v>
      </c>
      <c r="T26">
        <v>6</v>
      </c>
      <c r="U26">
        <v>2026</v>
      </c>
      <c r="V26" s="63">
        <v>46237</v>
      </c>
      <c r="W26" t="s">
        <v>62</v>
      </c>
      <c r="X26">
        <v>2026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D9AD4-1E15-4384-8D92-3D705D5B2AC3}">
  <dimension ref="A1:X26"/>
  <sheetViews>
    <sheetView workbookViewId="0">
      <selection activeCell="B4" sqref="B4:B7"/>
    </sheetView>
  </sheetViews>
  <sheetFormatPr defaultColWidth="8.7109375" defaultRowHeight="14.45"/>
  <cols>
    <col min="1" max="1" width="11.7109375" bestFit="1" customWidth="1"/>
    <col min="2" max="2" width="8.85546875" bestFit="1" customWidth="1"/>
    <col min="3" max="3" width="9.42578125" bestFit="1" customWidth="1"/>
    <col min="4" max="4" width="9.140625" bestFit="1" customWidth="1"/>
    <col min="5" max="5" width="13.42578125" bestFit="1" customWidth="1"/>
    <col min="6" max="7" width="10.85546875" bestFit="1" customWidth="1"/>
    <col min="8" max="8" width="9.85546875" bestFit="1" customWidth="1"/>
    <col min="9" max="9" width="18.85546875" bestFit="1" customWidth="1"/>
    <col min="10" max="10" width="13.5703125" bestFit="1" customWidth="1"/>
    <col min="11" max="11" width="9.85546875" bestFit="1" customWidth="1"/>
    <col min="12" max="12" width="16.28515625" bestFit="1" customWidth="1"/>
    <col min="13" max="13" width="16.42578125" bestFit="1" customWidth="1"/>
    <col min="14" max="14" width="13.85546875" bestFit="1" customWidth="1"/>
    <col min="15" max="15" width="20.42578125" bestFit="1" customWidth="1"/>
    <col min="16" max="16" width="20.5703125" bestFit="1" customWidth="1"/>
    <col min="17" max="17" width="15.85546875" bestFit="1" customWidth="1"/>
    <col min="18" max="19" width="8.85546875" bestFit="1" customWidth="1"/>
    <col min="20" max="20" width="11.5703125" bestFit="1" customWidth="1"/>
    <col min="21" max="21" width="11.42578125" bestFit="1" customWidth="1"/>
    <col min="22" max="22" width="17.140625" bestFit="1" customWidth="1"/>
    <col min="23" max="23" width="15.5703125" bestFit="1" customWidth="1"/>
    <col min="24" max="24" width="15.28515625" bestFit="1" customWidth="1"/>
  </cols>
  <sheetData>
    <row r="1" spans="1:24">
      <c r="A1" s="66" t="s">
        <v>74</v>
      </c>
    </row>
    <row r="3" spans="1:2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  <c r="V3" t="s">
        <v>22</v>
      </c>
      <c r="W3" t="s">
        <v>23</v>
      </c>
      <c r="X3" t="s">
        <v>24</v>
      </c>
    </row>
    <row r="4" spans="1:24">
      <c r="A4" t="s">
        <v>49</v>
      </c>
      <c r="B4">
        <v>103</v>
      </c>
      <c r="C4">
        <v>0</v>
      </c>
      <c r="D4" s="63">
        <v>46052</v>
      </c>
      <c r="E4" s="63">
        <v>46223</v>
      </c>
      <c r="F4" s="63">
        <v>46243</v>
      </c>
      <c r="G4" t="s">
        <v>50</v>
      </c>
      <c r="H4">
        <v>5</v>
      </c>
      <c r="I4" t="s">
        <v>51</v>
      </c>
      <c r="J4">
        <v>8981.6</v>
      </c>
      <c r="K4" t="s">
        <v>27</v>
      </c>
      <c r="L4">
        <v>8982</v>
      </c>
      <c r="M4">
        <v>10419</v>
      </c>
      <c r="N4">
        <v>250</v>
      </c>
      <c r="O4">
        <v>250</v>
      </c>
      <c r="P4">
        <v>290</v>
      </c>
      <c r="Q4">
        <v>2.8000000000000001E-2</v>
      </c>
      <c r="R4">
        <v>1</v>
      </c>
      <c r="S4">
        <v>2026</v>
      </c>
      <c r="T4">
        <v>7</v>
      </c>
      <c r="U4">
        <v>2026</v>
      </c>
      <c r="V4" s="63">
        <v>46288</v>
      </c>
      <c r="W4" t="s">
        <v>72</v>
      </c>
      <c r="X4">
        <v>2026</v>
      </c>
    </row>
    <row r="5" spans="1:24">
      <c r="A5" t="s">
        <v>49</v>
      </c>
      <c r="B5">
        <v>102</v>
      </c>
      <c r="C5">
        <v>0</v>
      </c>
      <c r="D5" s="63">
        <v>46052</v>
      </c>
      <c r="E5" s="63">
        <v>46068</v>
      </c>
      <c r="F5" s="63">
        <v>46076</v>
      </c>
      <c r="G5" t="s">
        <v>70</v>
      </c>
      <c r="H5">
        <v>5</v>
      </c>
      <c r="I5" t="s">
        <v>71</v>
      </c>
      <c r="J5">
        <v>2648.81</v>
      </c>
      <c r="K5" t="s">
        <v>27</v>
      </c>
      <c r="L5">
        <v>2649</v>
      </c>
      <c r="M5">
        <v>3073</v>
      </c>
      <c r="N5">
        <v>478</v>
      </c>
      <c r="O5">
        <v>478</v>
      </c>
      <c r="P5">
        <v>555</v>
      </c>
      <c r="Q5">
        <v>0.18099999999999999</v>
      </c>
      <c r="R5">
        <v>1</v>
      </c>
      <c r="S5">
        <v>2026</v>
      </c>
      <c r="T5">
        <v>2</v>
      </c>
      <c r="U5">
        <v>2026</v>
      </c>
      <c r="V5" s="63">
        <v>46121</v>
      </c>
      <c r="W5" t="s">
        <v>55</v>
      </c>
      <c r="X5">
        <v>2026</v>
      </c>
    </row>
    <row r="6" spans="1:24">
      <c r="A6" t="s">
        <v>49</v>
      </c>
      <c r="B6">
        <v>101</v>
      </c>
      <c r="C6">
        <v>0</v>
      </c>
      <c r="D6" s="63">
        <v>46051</v>
      </c>
      <c r="E6" s="63">
        <v>46073</v>
      </c>
      <c r="F6" s="63">
        <v>46076</v>
      </c>
      <c r="G6" t="s">
        <v>64</v>
      </c>
      <c r="H6">
        <v>5</v>
      </c>
      <c r="I6" t="s">
        <v>65</v>
      </c>
      <c r="J6">
        <v>5539</v>
      </c>
      <c r="K6" t="s">
        <v>27</v>
      </c>
      <c r="L6">
        <v>5539</v>
      </c>
      <c r="M6">
        <v>6425</v>
      </c>
      <c r="N6">
        <v>1066</v>
      </c>
      <c r="O6">
        <v>1066</v>
      </c>
      <c r="P6">
        <v>1237</v>
      </c>
      <c r="Q6">
        <v>0.192</v>
      </c>
      <c r="R6">
        <v>1</v>
      </c>
      <c r="S6">
        <v>2026</v>
      </c>
      <c r="T6">
        <v>2</v>
      </c>
      <c r="U6">
        <v>2026</v>
      </c>
      <c r="V6" s="63">
        <v>46121</v>
      </c>
      <c r="W6" t="s">
        <v>55</v>
      </c>
      <c r="X6">
        <v>2026</v>
      </c>
    </row>
    <row r="7" spans="1:24">
      <c r="A7" t="s">
        <v>49</v>
      </c>
      <c r="B7">
        <v>100</v>
      </c>
      <c r="C7">
        <v>0</v>
      </c>
      <c r="D7" s="63">
        <v>46051</v>
      </c>
      <c r="E7" s="63">
        <v>46183</v>
      </c>
      <c r="F7" s="63">
        <v>46191</v>
      </c>
      <c r="G7" t="s">
        <v>61</v>
      </c>
      <c r="H7">
        <v>5</v>
      </c>
      <c r="J7">
        <v>50</v>
      </c>
      <c r="K7" t="s">
        <v>27</v>
      </c>
      <c r="L7">
        <v>50</v>
      </c>
      <c r="M7">
        <v>58</v>
      </c>
      <c r="N7">
        <v>0</v>
      </c>
      <c r="O7">
        <v>0</v>
      </c>
      <c r="P7">
        <v>0</v>
      </c>
      <c r="Q7">
        <v>0</v>
      </c>
      <c r="R7">
        <v>1</v>
      </c>
      <c r="S7">
        <v>2026</v>
      </c>
      <c r="T7">
        <v>6</v>
      </c>
      <c r="U7">
        <v>2026</v>
      </c>
      <c r="V7" s="63">
        <v>46236</v>
      </c>
      <c r="W7" t="s">
        <v>62</v>
      </c>
      <c r="X7">
        <v>2026</v>
      </c>
    </row>
    <row r="8" spans="1:24">
      <c r="A8" t="s">
        <v>49</v>
      </c>
      <c r="B8">
        <v>99</v>
      </c>
      <c r="C8">
        <v>0</v>
      </c>
      <c r="D8" s="63">
        <v>46050</v>
      </c>
      <c r="E8" s="63">
        <v>46125</v>
      </c>
      <c r="F8" s="63">
        <v>46135</v>
      </c>
      <c r="G8" t="s">
        <v>59</v>
      </c>
      <c r="H8">
        <v>5</v>
      </c>
      <c r="I8" t="s">
        <v>60</v>
      </c>
      <c r="J8">
        <v>4045.41</v>
      </c>
      <c r="K8" t="s">
        <v>27</v>
      </c>
      <c r="L8">
        <v>4045</v>
      </c>
      <c r="M8">
        <v>4693</v>
      </c>
      <c r="N8">
        <v>32</v>
      </c>
      <c r="O8">
        <v>32</v>
      </c>
      <c r="P8">
        <v>38</v>
      </c>
      <c r="Q8">
        <v>8.0000000000000002E-3</v>
      </c>
      <c r="R8">
        <v>1</v>
      </c>
      <c r="S8">
        <v>2026</v>
      </c>
      <c r="T8">
        <v>4</v>
      </c>
      <c r="U8">
        <v>2026</v>
      </c>
      <c r="V8" s="63">
        <v>46180</v>
      </c>
      <c r="W8" t="s">
        <v>37</v>
      </c>
      <c r="X8">
        <v>2026</v>
      </c>
    </row>
    <row r="9" spans="1:24">
      <c r="A9" t="s">
        <v>49</v>
      </c>
      <c r="B9">
        <v>98</v>
      </c>
      <c r="C9">
        <v>0</v>
      </c>
      <c r="D9" s="63">
        <v>46049</v>
      </c>
      <c r="E9" s="63">
        <v>46167</v>
      </c>
      <c r="F9" s="63">
        <v>46179</v>
      </c>
      <c r="G9" t="s">
        <v>57</v>
      </c>
      <c r="H9">
        <v>5</v>
      </c>
      <c r="J9">
        <v>8701</v>
      </c>
      <c r="K9" t="s">
        <v>33</v>
      </c>
      <c r="L9">
        <v>7483</v>
      </c>
      <c r="M9">
        <v>8701</v>
      </c>
      <c r="N9">
        <v>931</v>
      </c>
      <c r="O9">
        <v>801</v>
      </c>
      <c r="P9">
        <v>931</v>
      </c>
      <c r="Q9">
        <v>0.107</v>
      </c>
      <c r="R9">
        <v>1</v>
      </c>
      <c r="S9">
        <v>2026</v>
      </c>
      <c r="T9">
        <v>5</v>
      </c>
      <c r="U9">
        <v>2026</v>
      </c>
      <c r="V9" s="63">
        <v>46224</v>
      </c>
      <c r="W9" t="s">
        <v>39</v>
      </c>
      <c r="X9">
        <v>2026</v>
      </c>
    </row>
    <row r="10" spans="1:24">
      <c r="A10" t="s">
        <v>49</v>
      </c>
      <c r="B10">
        <v>97</v>
      </c>
      <c r="C10">
        <v>0</v>
      </c>
      <c r="D10" s="63">
        <v>46048</v>
      </c>
      <c r="E10" s="63">
        <v>46325</v>
      </c>
      <c r="F10" s="63">
        <v>46335</v>
      </c>
      <c r="G10" t="s">
        <v>50</v>
      </c>
      <c r="H10">
        <v>5</v>
      </c>
      <c r="I10" t="s">
        <v>51</v>
      </c>
      <c r="J10">
        <v>13627</v>
      </c>
      <c r="K10" t="s">
        <v>27</v>
      </c>
      <c r="L10">
        <v>13627</v>
      </c>
      <c r="M10">
        <v>15807</v>
      </c>
      <c r="N10">
        <v>660</v>
      </c>
      <c r="O10">
        <v>660</v>
      </c>
      <c r="P10">
        <v>766</v>
      </c>
      <c r="Q10">
        <v>4.8000000000000001E-2</v>
      </c>
      <c r="R10">
        <v>1</v>
      </c>
      <c r="S10">
        <v>2026</v>
      </c>
      <c r="T10">
        <v>10</v>
      </c>
      <c r="U10">
        <v>2026</v>
      </c>
      <c r="V10" s="63">
        <v>46380</v>
      </c>
      <c r="W10" t="s">
        <v>52</v>
      </c>
      <c r="X10">
        <v>2026</v>
      </c>
    </row>
    <row r="11" spans="1:24">
      <c r="A11" t="s">
        <v>25</v>
      </c>
      <c r="B11">
        <v>1048</v>
      </c>
      <c r="C11">
        <v>0</v>
      </c>
      <c r="D11" s="63">
        <v>46052</v>
      </c>
      <c r="E11" s="63">
        <v>46328</v>
      </c>
      <c r="F11" s="63">
        <v>46332</v>
      </c>
      <c r="G11" t="s">
        <v>68</v>
      </c>
      <c r="H11">
        <v>5</v>
      </c>
      <c r="J11">
        <v>79800</v>
      </c>
      <c r="K11" t="s">
        <v>30</v>
      </c>
      <c r="L11">
        <v>3830</v>
      </c>
      <c r="M11">
        <v>4469</v>
      </c>
      <c r="N11">
        <v>9576</v>
      </c>
      <c r="O11">
        <v>460</v>
      </c>
      <c r="P11">
        <v>536</v>
      </c>
      <c r="Q11">
        <v>0.12</v>
      </c>
      <c r="R11">
        <v>1</v>
      </c>
      <c r="S11">
        <v>2026</v>
      </c>
      <c r="T11">
        <v>11</v>
      </c>
      <c r="U11">
        <v>2026</v>
      </c>
      <c r="V11" s="63">
        <v>46377</v>
      </c>
      <c r="W11" t="s">
        <v>52</v>
      </c>
      <c r="X11">
        <v>2026</v>
      </c>
    </row>
    <row r="12" spans="1:24">
      <c r="A12" t="s">
        <v>25</v>
      </c>
      <c r="B12">
        <v>1047</v>
      </c>
      <c r="C12">
        <v>0</v>
      </c>
      <c r="D12" s="63">
        <v>46052</v>
      </c>
      <c r="E12" s="63">
        <v>46088</v>
      </c>
      <c r="F12" s="63">
        <v>46092</v>
      </c>
      <c r="G12" t="s">
        <v>53</v>
      </c>
      <c r="H12">
        <v>5</v>
      </c>
      <c r="I12" t="s">
        <v>54</v>
      </c>
      <c r="J12">
        <v>15448</v>
      </c>
      <c r="K12" t="s">
        <v>33</v>
      </c>
      <c r="L12">
        <v>13285</v>
      </c>
      <c r="M12">
        <v>15448</v>
      </c>
      <c r="N12">
        <v>0</v>
      </c>
      <c r="O12">
        <v>0</v>
      </c>
      <c r="P12">
        <v>0</v>
      </c>
      <c r="Q12">
        <v>0</v>
      </c>
      <c r="R12">
        <v>1</v>
      </c>
      <c r="S12">
        <v>2026</v>
      </c>
      <c r="T12">
        <v>3</v>
      </c>
      <c r="U12">
        <v>2026</v>
      </c>
      <c r="V12" s="63">
        <v>46137</v>
      </c>
      <c r="W12" t="s">
        <v>55</v>
      </c>
      <c r="X12">
        <v>2026</v>
      </c>
    </row>
    <row r="13" spans="1:24">
      <c r="A13" t="s">
        <v>25</v>
      </c>
      <c r="B13">
        <v>1046</v>
      </c>
      <c r="C13">
        <v>0</v>
      </c>
      <c r="D13" s="63">
        <v>46051</v>
      </c>
      <c r="E13" s="63">
        <v>46151</v>
      </c>
      <c r="F13" s="63">
        <v>46161</v>
      </c>
      <c r="G13" t="s">
        <v>46</v>
      </c>
      <c r="H13">
        <v>5</v>
      </c>
      <c r="J13">
        <v>290000</v>
      </c>
      <c r="K13" t="s">
        <v>33</v>
      </c>
      <c r="L13">
        <v>249400</v>
      </c>
      <c r="M13">
        <v>290000</v>
      </c>
      <c r="N13">
        <v>29000</v>
      </c>
      <c r="O13">
        <v>24940</v>
      </c>
      <c r="P13">
        <v>29000</v>
      </c>
      <c r="Q13">
        <v>0.1</v>
      </c>
      <c r="R13">
        <v>1</v>
      </c>
      <c r="S13">
        <v>2026</v>
      </c>
      <c r="T13">
        <v>5</v>
      </c>
      <c r="U13">
        <v>2026</v>
      </c>
      <c r="V13" s="63">
        <v>46206</v>
      </c>
      <c r="W13" t="s">
        <v>39</v>
      </c>
      <c r="X13">
        <v>2026</v>
      </c>
    </row>
    <row r="14" spans="1:24">
      <c r="A14" t="s">
        <v>25</v>
      </c>
      <c r="B14">
        <v>1045</v>
      </c>
      <c r="C14">
        <v>1</v>
      </c>
      <c r="D14" s="63">
        <v>46051</v>
      </c>
      <c r="E14" s="63">
        <v>46011</v>
      </c>
      <c r="F14" s="63">
        <v>46011</v>
      </c>
      <c r="G14" t="s">
        <v>66</v>
      </c>
      <c r="H14">
        <v>5</v>
      </c>
      <c r="J14">
        <v>2065</v>
      </c>
      <c r="K14" t="s">
        <v>33</v>
      </c>
      <c r="L14">
        <v>1776</v>
      </c>
      <c r="M14">
        <v>2065</v>
      </c>
      <c r="N14">
        <v>295</v>
      </c>
      <c r="O14">
        <v>253</v>
      </c>
      <c r="P14">
        <v>295</v>
      </c>
      <c r="Q14">
        <v>0.1426</v>
      </c>
      <c r="R14">
        <v>1</v>
      </c>
      <c r="S14">
        <v>2026</v>
      </c>
      <c r="T14">
        <v>12</v>
      </c>
      <c r="U14">
        <v>2025</v>
      </c>
      <c r="V14" s="63">
        <v>46056</v>
      </c>
      <c r="W14" t="s">
        <v>38</v>
      </c>
      <c r="X14">
        <v>2026</v>
      </c>
    </row>
    <row r="15" spans="1:24">
      <c r="A15" t="s">
        <v>25</v>
      </c>
      <c r="B15">
        <v>1044</v>
      </c>
      <c r="C15">
        <v>0</v>
      </c>
      <c r="D15" s="63">
        <v>46051</v>
      </c>
      <c r="E15" s="63">
        <v>46074</v>
      </c>
      <c r="F15" s="63">
        <v>46081</v>
      </c>
      <c r="G15" t="s">
        <v>69</v>
      </c>
      <c r="H15">
        <v>5</v>
      </c>
      <c r="I15" t="s">
        <v>51</v>
      </c>
      <c r="J15">
        <v>27630</v>
      </c>
      <c r="K15" t="s">
        <v>27</v>
      </c>
      <c r="L15">
        <v>27630</v>
      </c>
      <c r="M15">
        <v>32051</v>
      </c>
      <c r="N15">
        <v>3622</v>
      </c>
      <c r="O15">
        <v>3622</v>
      </c>
      <c r="P15">
        <v>4201</v>
      </c>
      <c r="Q15">
        <v>0.13109999999999999</v>
      </c>
      <c r="R15">
        <v>1</v>
      </c>
      <c r="S15">
        <v>2026</v>
      </c>
      <c r="T15">
        <v>2</v>
      </c>
      <c r="U15">
        <v>2026</v>
      </c>
      <c r="V15" s="63">
        <v>46126</v>
      </c>
      <c r="W15" t="s">
        <v>55</v>
      </c>
      <c r="X15">
        <v>2026</v>
      </c>
    </row>
    <row r="16" spans="1:24">
      <c r="A16" t="s">
        <v>25</v>
      </c>
      <c r="B16">
        <v>1043</v>
      </c>
      <c r="C16">
        <v>0</v>
      </c>
      <c r="D16" s="63">
        <v>46050</v>
      </c>
      <c r="E16" s="63">
        <v>46289</v>
      </c>
      <c r="F16" s="63">
        <v>46306</v>
      </c>
      <c r="G16" t="s">
        <v>45</v>
      </c>
      <c r="H16">
        <v>5</v>
      </c>
      <c r="I16" t="s">
        <v>73</v>
      </c>
      <c r="J16">
        <v>105</v>
      </c>
      <c r="K16" t="s">
        <v>33</v>
      </c>
      <c r="L16">
        <v>90</v>
      </c>
      <c r="M16">
        <v>105</v>
      </c>
      <c r="N16">
        <v>105</v>
      </c>
      <c r="O16">
        <v>90</v>
      </c>
      <c r="P16">
        <v>105</v>
      </c>
      <c r="Q16">
        <v>1</v>
      </c>
      <c r="R16">
        <v>1</v>
      </c>
      <c r="S16">
        <v>2026</v>
      </c>
      <c r="T16">
        <v>9</v>
      </c>
      <c r="U16">
        <v>2026</v>
      </c>
      <c r="V16" s="63">
        <v>46351</v>
      </c>
      <c r="W16" t="s">
        <v>35</v>
      </c>
      <c r="X16">
        <v>2026</v>
      </c>
    </row>
    <row r="17" spans="1:24">
      <c r="A17" t="s">
        <v>25</v>
      </c>
      <c r="B17">
        <v>1042</v>
      </c>
      <c r="C17">
        <v>0</v>
      </c>
      <c r="D17" s="63">
        <v>46050</v>
      </c>
      <c r="E17" s="63">
        <v>46207</v>
      </c>
      <c r="F17" s="63">
        <v>46215</v>
      </c>
      <c r="G17" t="s">
        <v>68</v>
      </c>
      <c r="H17">
        <v>5</v>
      </c>
      <c r="J17">
        <v>9284</v>
      </c>
      <c r="K17" t="s">
        <v>27</v>
      </c>
      <c r="L17">
        <v>9284</v>
      </c>
      <c r="M17">
        <v>10769</v>
      </c>
      <c r="N17">
        <v>1857</v>
      </c>
      <c r="O17">
        <v>1857</v>
      </c>
      <c r="P17">
        <v>2154</v>
      </c>
      <c r="Q17">
        <v>0.2</v>
      </c>
      <c r="R17">
        <v>1</v>
      </c>
      <c r="S17">
        <v>2026</v>
      </c>
      <c r="T17">
        <v>7</v>
      </c>
      <c r="U17">
        <v>2026</v>
      </c>
      <c r="V17" s="63">
        <v>46260</v>
      </c>
      <c r="W17" t="s">
        <v>62</v>
      </c>
      <c r="X17">
        <v>2026</v>
      </c>
    </row>
    <row r="18" spans="1:24">
      <c r="A18" t="s">
        <v>25</v>
      </c>
      <c r="B18">
        <v>1041</v>
      </c>
      <c r="C18">
        <v>0</v>
      </c>
      <c r="D18" s="63">
        <v>46050</v>
      </c>
      <c r="E18" s="63">
        <v>46053</v>
      </c>
      <c r="F18" s="63">
        <v>46054</v>
      </c>
      <c r="G18" t="s">
        <v>67</v>
      </c>
      <c r="H18">
        <v>5</v>
      </c>
      <c r="J18">
        <v>8150</v>
      </c>
      <c r="K18" t="s">
        <v>30</v>
      </c>
      <c r="L18">
        <v>391</v>
      </c>
      <c r="M18">
        <v>456</v>
      </c>
      <c r="N18">
        <v>1023</v>
      </c>
      <c r="O18">
        <v>49</v>
      </c>
      <c r="P18">
        <v>57</v>
      </c>
      <c r="Q18">
        <v>0.1255</v>
      </c>
      <c r="R18">
        <v>1</v>
      </c>
      <c r="S18">
        <v>2026</v>
      </c>
      <c r="T18">
        <v>1</v>
      </c>
      <c r="U18">
        <v>2026</v>
      </c>
      <c r="V18" s="63">
        <v>46099</v>
      </c>
      <c r="W18" t="s">
        <v>28</v>
      </c>
      <c r="X18">
        <v>2026</v>
      </c>
    </row>
    <row r="19" spans="1:24">
      <c r="A19" t="s">
        <v>25</v>
      </c>
      <c r="B19">
        <v>1040</v>
      </c>
      <c r="C19">
        <v>0</v>
      </c>
      <c r="D19" s="63">
        <v>46050</v>
      </c>
      <c r="E19" s="63">
        <v>45969</v>
      </c>
      <c r="F19" s="63">
        <v>45970</v>
      </c>
      <c r="G19" t="s">
        <v>32</v>
      </c>
      <c r="H19">
        <v>5</v>
      </c>
      <c r="J19">
        <v>1024</v>
      </c>
      <c r="K19" t="s">
        <v>33</v>
      </c>
      <c r="L19">
        <v>881</v>
      </c>
      <c r="M19">
        <v>1024</v>
      </c>
      <c r="N19">
        <v>102</v>
      </c>
      <c r="O19">
        <v>88</v>
      </c>
      <c r="P19">
        <v>102</v>
      </c>
      <c r="Q19">
        <v>0.1</v>
      </c>
      <c r="R19">
        <v>1</v>
      </c>
      <c r="S19">
        <v>2026</v>
      </c>
      <c r="T19">
        <v>11</v>
      </c>
      <c r="U19">
        <v>2025</v>
      </c>
      <c r="V19" s="63">
        <v>46015</v>
      </c>
      <c r="W19" t="s">
        <v>52</v>
      </c>
      <c r="X19">
        <v>2025</v>
      </c>
    </row>
    <row r="20" spans="1:24">
      <c r="A20" t="s">
        <v>25</v>
      </c>
      <c r="B20">
        <v>1039</v>
      </c>
      <c r="C20">
        <v>0</v>
      </c>
      <c r="D20" s="63">
        <v>46050</v>
      </c>
      <c r="E20" s="63">
        <v>46106</v>
      </c>
      <c r="F20" s="63">
        <v>46116</v>
      </c>
      <c r="G20" t="s">
        <v>58</v>
      </c>
      <c r="H20">
        <v>5</v>
      </c>
      <c r="J20">
        <v>19008</v>
      </c>
      <c r="K20" t="s">
        <v>33</v>
      </c>
      <c r="L20">
        <v>16347</v>
      </c>
      <c r="M20">
        <v>19008</v>
      </c>
      <c r="N20">
        <v>280</v>
      </c>
      <c r="O20">
        <v>241</v>
      </c>
      <c r="P20">
        <v>280</v>
      </c>
      <c r="Q20">
        <v>1.47E-2</v>
      </c>
      <c r="R20">
        <v>1</v>
      </c>
      <c r="S20">
        <v>2026</v>
      </c>
      <c r="T20">
        <v>3</v>
      </c>
      <c r="U20">
        <v>2026</v>
      </c>
      <c r="V20" s="63">
        <v>46161</v>
      </c>
      <c r="W20" t="s">
        <v>47</v>
      </c>
      <c r="X20">
        <v>2026</v>
      </c>
    </row>
    <row r="21" spans="1:24">
      <c r="A21" t="s">
        <v>25</v>
      </c>
      <c r="B21">
        <v>1038</v>
      </c>
      <c r="C21">
        <v>0</v>
      </c>
      <c r="D21" s="63">
        <v>46050</v>
      </c>
      <c r="E21" s="63">
        <v>46061</v>
      </c>
      <c r="F21" s="63">
        <v>46071</v>
      </c>
      <c r="G21" t="s">
        <v>61</v>
      </c>
      <c r="H21">
        <v>5</v>
      </c>
      <c r="J21">
        <v>5333</v>
      </c>
      <c r="K21" t="s">
        <v>27</v>
      </c>
      <c r="L21">
        <v>5333</v>
      </c>
      <c r="M21">
        <v>6186</v>
      </c>
      <c r="N21">
        <v>450</v>
      </c>
      <c r="O21">
        <v>450</v>
      </c>
      <c r="P21">
        <v>522</v>
      </c>
      <c r="Q21">
        <v>8.4400000000000003E-2</v>
      </c>
      <c r="R21">
        <v>1</v>
      </c>
      <c r="S21">
        <v>2026</v>
      </c>
      <c r="T21">
        <v>2</v>
      </c>
      <c r="U21">
        <v>2026</v>
      </c>
      <c r="V21" s="63">
        <v>46116</v>
      </c>
      <c r="W21" t="s">
        <v>55</v>
      </c>
      <c r="X21">
        <v>2026</v>
      </c>
    </row>
    <row r="22" spans="1:24">
      <c r="A22" t="s">
        <v>25</v>
      </c>
      <c r="B22">
        <v>1037</v>
      </c>
      <c r="C22">
        <v>0</v>
      </c>
      <c r="D22" s="63">
        <v>46050</v>
      </c>
      <c r="E22" s="63">
        <v>46018</v>
      </c>
      <c r="F22" s="63">
        <v>46024</v>
      </c>
      <c r="G22" t="s">
        <v>66</v>
      </c>
      <c r="H22">
        <v>5</v>
      </c>
      <c r="J22">
        <v>5589</v>
      </c>
      <c r="K22" t="s">
        <v>33</v>
      </c>
      <c r="L22">
        <v>4807</v>
      </c>
      <c r="M22">
        <v>5589</v>
      </c>
      <c r="N22">
        <v>630</v>
      </c>
      <c r="O22">
        <v>542</v>
      </c>
      <c r="P22">
        <v>630</v>
      </c>
      <c r="Q22">
        <v>0.1128</v>
      </c>
      <c r="R22">
        <v>1</v>
      </c>
      <c r="S22">
        <v>2026</v>
      </c>
      <c r="T22">
        <v>12</v>
      </c>
      <c r="U22">
        <v>2025</v>
      </c>
      <c r="V22" s="63">
        <v>46069</v>
      </c>
      <c r="W22" t="s">
        <v>38</v>
      </c>
      <c r="X22">
        <v>2026</v>
      </c>
    </row>
    <row r="23" spans="1:24">
      <c r="A23" t="s">
        <v>25</v>
      </c>
      <c r="B23">
        <v>1036</v>
      </c>
      <c r="C23">
        <v>0</v>
      </c>
      <c r="D23" s="63">
        <v>46049</v>
      </c>
      <c r="E23" s="63">
        <v>46075</v>
      </c>
      <c r="F23" s="63">
        <v>46075</v>
      </c>
      <c r="G23" t="s">
        <v>67</v>
      </c>
      <c r="H23">
        <v>5</v>
      </c>
      <c r="J23">
        <v>591</v>
      </c>
      <c r="K23" t="s">
        <v>33</v>
      </c>
      <c r="L23">
        <v>509</v>
      </c>
      <c r="M23">
        <v>591</v>
      </c>
      <c r="N23">
        <v>70</v>
      </c>
      <c r="O23">
        <v>60</v>
      </c>
      <c r="P23">
        <v>70</v>
      </c>
      <c r="Q23">
        <v>0.11840000000000001</v>
      </c>
      <c r="R23">
        <v>1</v>
      </c>
      <c r="S23">
        <v>2026</v>
      </c>
      <c r="T23">
        <v>2</v>
      </c>
      <c r="U23">
        <v>2026</v>
      </c>
      <c r="V23" s="63">
        <v>46120</v>
      </c>
      <c r="W23" t="s">
        <v>55</v>
      </c>
      <c r="X23">
        <v>2026</v>
      </c>
    </row>
    <row r="24" spans="1:24">
      <c r="A24" t="s">
        <v>25</v>
      </c>
      <c r="B24">
        <v>1034</v>
      </c>
      <c r="C24">
        <v>0</v>
      </c>
      <c r="D24" s="63">
        <v>46049</v>
      </c>
      <c r="E24" s="63">
        <v>46291</v>
      </c>
      <c r="F24" s="63">
        <v>46309</v>
      </c>
      <c r="G24" t="s">
        <v>42</v>
      </c>
      <c r="H24">
        <v>5</v>
      </c>
      <c r="I24" t="s">
        <v>56</v>
      </c>
      <c r="J24">
        <v>10217</v>
      </c>
      <c r="K24" t="s">
        <v>33</v>
      </c>
      <c r="L24">
        <v>8787</v>
      </c>
      <c r="M24">
        <v>10217</v>
      </c>
      <c r="N24">
        <v>70</v>
      </c>
      <c r="O24">
        <v>60</v>
      </c>
      <c r="P24">
        <v>70</v>
      </c>
      <c r="Q24">
        <v>6.8999999999999999E-3</v>
      </c>
      <c r="R24">
        <v>1</v>
      </c>
      <c r="S24">
        <v>2026</v>
      </c>
      <c r="T24">
        <v>9</v>
      </c>
      <c r="U24">
        <v>2026</v>
      </c>
      <c r="V24" s="63">
        <v>46354</v>
      </c>
      <c r="W24" t="s">
        <v>35</v>
      </c>
      <c r="X24">
        <v>2026</v>
      </c>
    </row>
    <row r="25" spans="1:24">
      <c r="A25" t="s">
        <v>25</v>
      </c>
      <c r="B25">
        <v>1033</v>
      </c>
      <c r="C25">
        <v>0</v>
      </c>
      <c r="D25" s="63">
        <v>46049</v>
      </c>
      <c r="E25" s="63">
        <v>46059</v>
      </c>
      <c r="F25" s="63">
        <v>46062</v>
      </c>
      <c r="G25" t="s">
        <v>63</v>
      </c>
      <c r="H25">
        <v>5</v>
      </c>
      <c r="J25">
        <v>3000</v>
      </c>
      <c r="K25" t="s">
        <v>33</v>
      </c>
      <c r="L25">
        <v>2580</v>
      </c>
      <c r="M25">
        <v>3000</v>
      </c>
      <c r="N25">
        <v>300</v>
      </c>
      <c r="O25">
        <v>258</v>
      </c>
      <c r="P25">
        <v>300</v>
      </c>
      <c r="Q25">
        <v>0.1</v>
      </c>
      <c r="R25">
        <v>1</v>
      </c>
      <c r="S25">
        <v>2026</v>
      </c>
      <c r="T25">
        <v>2</v>
      </c>
      <c r="U25">
        <v>2026</v>
      </c>
      <c r="V25" s="63">
        <v>46107</v>
      </c>
      <c r="W25" t="s">
        <v>28</v>
      </c>
      <c r="X25">
        <v>2026</v>
      </c>
    </row>
    <row r="26" spans="1:24">
      <c r="A26" t="s">
        <v>25</v>
      </c>
      <c r="B26">
        <v>1032</v>
      </c>
      <c r="C26">
        <v>0</v>
      </c>
      <c r="D26" s="63">
        <v>46049</v>
      </c>
      <c r="E26" s="63">
        <v>46187</v>
      </c>
      <c r="F26" s="63">
        <v>46192</v>
      </c>
      <c r="G26" t="s">
        <v>61</v>
      </c>
      <c r="H26">
        <v>5</v>
      </c>
      <c r="J26">
        <v>11240</v>
      </c>
      <c r="K26" t="s">
        <v>27</v>
      </c>
      <c r="L26">
        <v>11240</v>
      </c>
      <c r="M26">
        <v>13038</v>
      </c>
      <c r="N26">
        <v>1124</v>
      </c>
      <c r="O26">
        <v>1124</v>
      </c>
      <c r="P26">
        <v>1304</v>
      </c>
      <c r="Q26">
        <v>0.1</v>
      </c>
      <c r="R26">
        <v>1</v>
      </c>
      <c r="S26">
        <v>2026</v>
      </c>
      <c r="T26">
        <v>6</v>
      </c>
      <c r="U26">
        <v>2026</v>
      </c>
      <c r="V26" s="63">
        <v>46237</v>
      </c>
      <c r="W26" t="s">
        <v>62</v>
      </c>
      <c r="X26">
        <v>2026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8C169-4DB3-44CE-BBC8-5F693EFC6D13}">
  <dimension ref="A1:I11"/>
  <sheetViews>
    <sheetView workbookViewId="0">
      <selection activeCell="E27" sqref="E27"/>
    </sheetView>
  </sheetViews>
  <sheetFormatPr defaultColWidth="8.7109375" defaultRowHeight="14.45"/>
  <cols>
    <col min="1" max="1" width="12" bestFit="1" customWidth="1"/>
    <col min="2" max="2" width="22.5703125" bestFit="1" customWidth="1"/>
    <col min="3" max="3" width="26.7109375" bestFit="1" customWidth="1"/>
    <col min="4" max="4" width="21.42578125" bestFit="1" customWidth="1"/>
    <col min="5" max="5" width="12" bestFit="1" customWidth="1"/>
    <col min="6" max="6" width="14.140625" bestFit="1" customWidth="1"/>
    <col min="7" max="7" width="22.5703125" bestFit="1" customWidth="1"/>
    <col min="8" max="8" width="21.85546875" bestFit="1" customWidth="1"/>
    <col min="9" max="9" width="11.85546875" bestFit="1" customWidth="1"/>
  </cols>
  <sheetData>
    <row r="1" spans="1:9">
      <c r="A1" s="1" t="s">
        <v>1</v>
      </c>
      <c r="B1" t="s">
        <v>75</v>
      </c>
      <c r="E1" s="1" t="s">
        <v>19</v>
      </c>
      <c r="F1" s="2">
        <v>2025</v>
      </c>
    </row>
    <row r="2" spans="1:9">
      <c r="A2" s="1" t="s">
        <v>19</v>
      </c>
      <c r="B2" s="2">
        <v>2026</v>
      </c>
      <c r="E2" s="1" t="s">
        <v>1</v>
      </c>
      <c r="F2" t="s">
        <v>75</v>
      </c>
    </row>
    <row r="4" spans="1:9">
      <c r="A4" s="1" t="s">
        <v>8</v>
      </c>
      <c r="B4" t="s">
        <v>76</v>
      </c>
      <c r="C4" t="s">
        <v>77</v>
      </c>
      <c r="D4" t="s">
        <v>78</v>
      </c>
      <c r="E4" s="1" t="s">
        <v>8</v>
      </c>
      <c r="F4" t="s">
        <v>79</v>
      </c>
      <c r="G4" t="s">
        <v>80</v>
      </c>
      <c r="H4" t="s">
        <v>81</v>
      </c>
      <c r="I4" s="69" t="s">
        <v>82</v>
      </c>
    </row>
    <row r="5" spans="1:9">
      <c r="A5" s="86">
        <v>1</v>
      </c>
      <c r="B5" s="87">
        <v>17426.28</v>
      </c>
      <c r="C5" s="87">
        <v>1942.8</v>
      </c>
      <c r="D5" s="107">
        <v>0.1114867889188054</v>
      </c>
      <c r="E5" s="86">
        <v>1</v>
      </c>
      <c r="F5" s="87">
        <v>331410.82</v>
      </c>
      <c r="G5" s="87">
        <v>45760.84</v>
      </c>
      <c r="H5" s="107">
        <v>0.13807889555325922</v>
      </c>
      <c r="I5" s="88">
        <f t="shared" ref="I5:I10" si="0">(B5-F5)/F5</f>
        <v>-0.94741789058063952</v>
      </c>
    </row>
    <row r="6" spans="1:9">
      <c r="A6" s="86">
        <v>2</v>
      </c>
      <c r="B6" s="87">
        <v>634881.66408000013</v>
      </c>
      <c r="C6" s="87">
        <v>83534.24672000001</v>
      </c>
      <c r="D6" s="107">
        <v>0.13157451450586236</v>
      </c>
      <c r="E6" s="86">
        <v>2</v>
      </c>
      <c r="F6" s="87">
        <v>158504.52999999997</v>
      </c>
      <c r="G6" s="87">
        <v>17110.48776</v>
      </c>
      <c r="H6" s="107">
        <v>0.10794951891911229</v>
      </c>
      <c r="I6" s="88">
        <f t="shared" si="0"/>
        <v>3.0054480719257692</v>
      </c>
    </row>
    <row r="7" spans="1:9">
      <c r="A7" s="86">
        <v>3</v>
      </c>
      <c r="B7" s="87">
        <v>348924.00063999998</v>
      </c>
      <c r="C7" s="87">
        <v>18575.696319999999</v>
      </c>
      <c r="D7" s="107">
        <v>5.32370839665035E-2</v>
      </c>
      <c r="E7" s="86">
        <v>3</v>
      </c>
      <c r="F7" s="87">
        <v>722051.38767999993</v>
      </c>
      <c r="G7" s="87">
        <v>76485.377160000004</v>
      </c>
      <c r="H7" s="107">
        <v>0.10592788611036773</v>
      </c>
      <c r="I7" s="88">
        <f t="shared" si="0"/>
        <v>-0.51676015503395611</v>
      </c>
    </row>
    <row r="8" spans="1:9">
      <c r="A8" s="86">
        <v>4</v>
      </c>
      <c r="B8" s="87">
        <v>344420.59559999994</v>
      </c>
      <c r="C8" s="87">
        <v>41629.097200000004</v>
      </c>
      <c r="D8" s="107">
        <v>0.12086703795247723</v>
      </c>
      <c r="E8" s="86">
        <v>4</v>
      </c>
      <c r="F8" s="87">
        <v>442177.77639999997</v>
      </c>
      <c r="G8" s="87">
        <v>22552.76352</v>
      </c>
      <c r="H8" s="107">
        <v>5.1003837650127552E-2</v>
      </c>
      <c r="I8" s="88">
        <f t="shared" si="0"/>
        <v>-0.22108117145979667</v>
      </c>
    </row>
    <row r="9" spans="1:9">
      <c r="A9" s="86">
        <v>5</v>
      </c>
      <c r="B9" s="87">
        <v>541013.71120000002</v>
      </c>
      <c r="C9" s="87">
        <v>56300.877760000003</v>
      </c>
      <c r="D9" s="107">
        <v>0.10406552845975264</v>
      </c>
      <c r="E9" s="86">
        <v>5</v>
      </c>
      <c r="F9" s="87">
        <v>454663.12344</v>
      </c>
      <c r="G9" s="87">
        <v>42064.435040000004</v>
      </c>
      <c r="H9" s="107">
        <v>9.2517806858270685E-2</v>
      </c>
      <c r="I9" s="88">
        <f t="shared" si="0"/>
        <v>0.1899221276330218</v>
      </c>
    </row>
    <row r="10" spans="1:9">
      <c r="A10" s="86">
        <v>6</v>
      </c>
      <c r="B10" s="87">
        <v>333971.97600000002</v>
      </c>
      <c r="C10" s="87">
        <v>26692.768399999994</v>
      </c>
      <c r="D10" s="110">
        <v>7.9925174320614231E-2</v>
      </c>
      <c r="E10" s="86">
        <v>6</v>
      </c>
      <c r="F10" s="87">
        <v>170929.4872</v>
      </c>
      <c r="G10" s="87">
        <v>21136.477199999998</v>
      </c>
      <c r="H10" s="107">
        <v>0.12365612011266829</v>
      </c>
      <c r="I10" s="88">
        <f t="shared" si="0"/>
        <v>0.95385817550150598</v>
      </c>
    </row>
    <row r="11" spans="1:9">
      <c r="A11" t="s">
        <v>83</v>
      </c>
      <c r="B11" s="85">
        <v>2220638.2275200002</v>
      </c>
      <c r="C11" s="85">
        <v>228675.48640000002</v>
      </c>
      <c r="D11" s="106">
        <v>0.10297737090448264</v>
      </c>
      <c r="E11" t="s">
        <v>83</v>
      </c>
      <c r="F11" s="85">
        <v>2279737.1247199993</v>
      </c>
      <c r="G11" s="85">
        <v>225110.38068</v>
      </c>
      <c r="H11" s="106">
        <v>9.8744007911722873E-2</v>
      </c>
      <c r="I11" s="70">
        <f>(B8-F8)/F8</f>
        <v>-0.22108117145979667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172E8-36BD-41D0-96D7-E828F370B2D9}">
  <dimension ref="A1:X34"/>
  <sheetViews>
    <sheetView workbookViewId="0">
      <selection activeCell="G25" sqref="G25"/>
    </sheetView>
  </sheetViews>
  <sheetFormatPr defaultColWidth="11.42578125" defaultRowHeight="14.45"/>
  <cols>
    <col min="1" max="1" width="12.42578125" customWidth="1"/>
    <col min="2" max="2" width="9.28515625" bestFit="1" customWidth="1"/>
    <col min="3" max="3" width="10" customWidth="1"/>
    <col min="4" max="4" width="10.42578125" bestFit="1" customWidth="1"/>
    <col min="5" max="5" width="14.140625" customWidth="1"/>
    <col min="6" max="6" width="11.5703125" customWidth="1"/>
    <col min="7" max="7" width="11.85546875" customWidth="1"/>
    <col min="8" max="8" width="10.42578125" customWidth="1"/>
    <col min="9" max="9" width="20.42578125" customWidth="1"/>
    <col min="10" max="10" width="14.5703125" customWidth="1"/>
    <col min="11" max="11" width="10.5703125" customWidth="1"/>
    <col min="12" max="12" width="17.5703125" customWidth="1"/>
    <col min="13" max="13" width="17.7109375" style="104" customWidth="1"/>
    <col min="14" max="14" width="14.7109375" customWidth="1"/>
    <col min="15" max="15" width="21.85546875" customWidth="1"/>
    <col min="16" max="16" width="22" customWidth="1"/>
    <col min="17" max="17" width="16.85546875" customWidth="1"/>
    <col min="18" max="19" width="9.28515625" bestFit="1" customWidth="1"/>
    <col min="20" max="20" width="12.42578125" customWidth="1"/>
    <col min="21" max="21" width="12.140625" customWidth="1"/>
    <col min="22" max="22" width="18.140625" customWidth="1"/>
    <col min="23" max="23" width="16.7109375" customWidth="1"/>
    <col min="24" max="24" width="16.28515625" customWidth="1"/>
  </cols>
  <sheetData>
    <row r="1" spans="1:24">
      <c r="A1" s="66" t="s">
        <v>84</v>
      </c>
    </row>
    <row r="3" spans="1:2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s="104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  <c r="V3" t="s">
        <v>22</v>
      </c>
      <c r="W3" t="s">
        <v>23</v>
      </c>
      <c r="X3" t="s">
        <v>24</v>
      </c>
    </row>
    <row r="4" spans="1:24">
      <c r="A4" t="s">
        <v>25</v>
      </c>
      <c r="B4">
        <v>1062</v>
      </c>
      <c r="C4">
        <v>0</v>
      </c>
      <c r="D4" s="63">
        <v>46057</v>
      </c>
      <c r="E4" s="63">
        <v>46382</v>
      </c>
      <c r="F4" s="63">
        <v>46389</v>
      </c>
      <c r="G4" t="s">
        <v>42</v>
      </c>
      <c r="H4">
        <v>6</v>
      </c>
      <c r="I4" t="s">
        <v>56</v>
      </c>
      <c r="J4">
        <v>79000</v>
      </c>
      <c r="K4" t="s">
        <v>27</v>
      </c>
      <c r="L4">
        <v>79000</v>
      </c>
      <c r="M4" s="104">
        <v>91640</v>
      </c>
      <c r="N4">
        <v>8539.5499999999993</v>
      </c>
      <c r="O4">
        <v>8539.5499999999993</v>
      </c>
      <c r="P4">
        <v>9905.8779999999988</v>
      </c>
      <c r="Q4" s="102">
        <v>0.10809556962025316</v>
      </c>
      <c r="R4">
        <v>2</v>
      </c>
      <c r="S4">
        <v>2026</v>
      </c>
      <c r="T4">
        <v>12</v>
      </c>
      <c r="U4">
        <v>2026</v>
      </c>
      <c r="V4" s="63">
        <v>46434</v>
      </c>
      <c r="W4" t="s">
        <v>38</v>
      </c>
      <c r="X4">
        <v>2027</v>
      </c>
    </row>
    <row r="5" spans="1:24">
      <c r="A5" t="s">
        <v>25</v>
      </c>
      <c r="B5">
        <v>1052</v>
      </c>
      <c r="C5">
        <v>0</v>
      </c>
      <c r="D5" s="63">
        <v>46056</v>
      </c>
      <c r="E5" s="63">
        <v>46563</v>
      </c>
      <c r="F5" s="63">
        <v>46568</v>
      </c>
      <c r="G5" t="s">
        <v>42</v>
      </c>
      <c r="H5">
        <v>6</v>
      </c>
      <c r="I5" t="s">
        <v>56</v>
      </c>
      <c r="J5">
        <v>62000</v>
      </c>
      <c r="K5" t="s">
        <v>33</v>
      </c>
      <c r="L5">
        <v>53320</v>
      </c>
      <c r="M5" s="104">
        <v>62000</v>
      </c>
      <c r="N5">
        <v>0</v>
      </c>
      <c r="O5">
        <v>0</v>
      </c>
      <c r="P5">
        <v>0</v>
      </c>
      <c r="Q5" s="102">
        <v>0</v>
      </c>
      <c r="R5">
        <v>2</v>
      </c>
      <c r="S5">
        <v>2026</v>
      </c>
      <c r="T5">
        <v>6</v>
      </c>
      <c r="U5">
        <v>2027</v>
      </c>
      <c r="V5" s="63">
        <v>46613</v>
      </c>
      <c r="W5" t="s">
        <v>62</v>
      </c>
      <c r="X5">
        <v>2027</v>
      </c>
    </row>
    <row r="6" spans="1:24">
      <c r="A6" t="s">
        <v>25</v>
      </c>
      <c r="B6">
        <v>1064</v>
      </c>
      <c r="C6">
        <v>0</v>
      </c>
      <c r="D6" s="63">
        <v>46057</v>
      </c>
      <c r="E6" s="63">
        <v>46228</v>
      </c>
      <c r="F6" s="63">
        <v>46235</v>
      </c>
      <c r="G6" t="s">
        <v>85</v>
      </c>
      <c r="H6">
        <v>6</v>
      </c>
      <c r="J6">
        <v>31000</v>
      </c>
      <c r="K6" t="s">
        <v>27</v>
      </c>
      <c r="L6">
        <v>31000</v>
      </c>
      <c r="M6" s="104">
        <v>35960</v>
      </c>
      <c r="N6">
        <v>2325</v>
      </c>
      <c r="O6">
        <v>2325</v>
      </c>
      <c r="P6">
        <v>2697</v>
      </c>
      <c r="Q6" s="102">
        <v>7.4999999999999997E-2</v>
      </c>
      <c r="R6">
        <v>2</v>
      </c>
      <c r="S6">
        <v>2026</v>
      </c>
      <c r="T6">
        <v>7</v>
      </c>
      <c r="U6">
        <v>2026</v>
      </c>
      <c r="V6" s="63">
        <v>46280</v>
      </c>
      <c r="W6" t="s">
        <v>72</v>
      </c>
      <c r="X6">
        <v>2026</v>
      </c>
    </row>
    <row r="7" spans="1:24">
      <c r="A7" t="s">
        <v>25</v>
      </c>
      <c r="B7">
        <v>1076</v>
      </c>
      <c r="C7">
        <v>0</v>
      </c>
      <c r="D7" s="63">
        <v>46058</v>
      </c>
      <c r="E7" s="63">
        <v>46101</v>
      </c>
      <c r="F7" s="63">
        <v>46111</v>
      </c>
      <c r="G7" t="s">
        <v>42</v>
      </c>
      <c r="H7">
        <v>6</v>
      </c>
      <c r="I7" t="s">
        <v>56</v>
      </c>
      <c r="J7">
        <v>21677.13</v>
      </c>
      <c r="K7" t="s">
        <v>33</v>
      </c>
      <c r="L7">
        <v>18642.3318</v>
      </c>
      <c r="M7" s="104">
        <v>21677.13</v>
      </c>
      <c r="N7">
        <v>100</v>
      </c>
      <c r="O7">
        <v>86</v>
      </c>
      <c r="P7">
        <v>100</v>
      </c>
      <c r="Q7" s="102">
        <v>4.6131568155009448E-3</v>
      </c>
      <c r="R7">
        <v>2</v>
      </c>
      <c r="S7">
        <v>2026</v>
      </c>
      <c r="T7">
        <v>3</v>
      </c>
      <c r="U7">
        <v>2026</v>
      </c>
      <c r="V7" s="63">
        <v>46156</v>
      </c>
      <c r="W7" t="s">
        <v>47</v>
      </c>
      <c r="X7">
        <v>2026</v>
      </c>
    </row>
    <row r="8" spans="1:24">
      <c r="A8" t="s">
        <v>25</v>
      </c>
      <c r="B8">
        <v>1069</v>
      </c>
      <c r="C8">
        <v>0</v>
      </c>
      <c r="D8" s="63">
        <v>46057</v>
      </c>
      <c r="E8" s="63">
        <v>46139</v>
      </c>
      <c r="F8" s="63">
        <v>46147</v>
      </c>
      <c r="G8" t="s">
        <v>86</v>
      </c>
      <c r="H8">
        <v>6</v>
      </c>
      <c r="I8" t="s">
        <v>87</v>
      </c>
      <c r="J8">
        <v>19467.2</v>
      </c>
      <c r="K8" t="s">
        <v>33</v>
      </c>
      <c r="L8">
        <v>16741.792000000001</v>
      </c>
      <c r="M8" s="104">
        <v>19467.2</v>
      </c>
      <c r="N8">
        <v>3070</v>
      </c>
      <c r="O8">
        <v>2640.2</v>
      </c>
      <c r="P8">
        <v>3070</v>
      </c>
      <c r="Q8" s="102">
        <v>0.15770115887235964</v>
      </c>
      <c r="R8">
        <v>2</v>
      </c>
      <c r="S8">
        <v>2026</v>
      </c>
      <c r="T8">
        <v>4</v>
      </c>
      <c r="U8">
        <v>2026</v>
      </c>
      <c r="V8" s="63">
        <v>46192</v>
      </c>
      <c r="W8" t="s">
        <v>37</v>
      </c>
      <c r="X8">
        <v>2026</v>
      </c>
    </row>
    <row r="9" spans="1:24">
      <c r="A9" t="s">
        <v>25</v>
      </c>
      <c r="B9">
        <v>1054</v>
      </c>
      <c r="C9">
        <v>0</v>
      </c>
      <c r="D9" s="63">
        <v>46056</v>
      </c>
      <c r="E9" s="63">
        <v>46085</v>
      </c>
      <c r="F9" s="63">
        <v>46098</v>
      </c>
      <c r="G9" t="s">
        <v>63</v>
      </c>
      <c r="H9">
        <v>6</v>
      </c>
      <c r="I9" t="s">
        <v>54</v>
      </c>
      <c r="J9">
        <v>16068.75</v>
      </c>
      <c r="K9" t="s">
        <v>33</v>
      </c>
      <c r="L9">
        <v>13819.125</v>
      </c>
      <c r="M9" s="104">
        <v>16068.75</v>
      </c>
      <c r="N9">
        <v>2238.3000000000002</v>
      </c>
      <c r="O9">
        <v>1924.9380000000001</v>
      </c>
      <c r="P9">
        <v>2238.3000000000002</v>
      </c>
      <c r="Q9" s="102">
        <v>0.13929521586931157</v>
      </c>
      <c r="R9">
        <v>2</v>
      </c>
      <c r="S9">
        <v>2026</v>
      </c>
      <c r="T9">
        <v>3</v>
      </c>
      <c r="U9">
        <v>2026</v>
      </c>
      <c r="V9" s="63">
        <v>46143</v>
      </c>
      <c r="W9" t="s">
        <v>47</v>
      </c>
      <c r="X9">
        <v>2026</v>
      </c>
    </row>
    <row r="10" spans="1:24">
      <c r="A10" t="s">
        <v>25</v>
      </c>
      <c r="B10">
        <v>1061</v>
      </c>
      <c r="C10">
        <v>0</v>
      </c>
      <c r="D10" s="63">
        <v>46057</v>
      </c>
      <c r="E10" s="63">
        <v>46084</v>
      </c>
      <c r="F10" s="63">
        <v>46089</v>
      </c>
      <c r="G10" t="s">
        <v>68</v>
      </c>
      <c r="H10">
        <v>6</v>
      </c>
      <c r="J10">
        <v>11017</v>
      </c>
      <c r="K10" t="s">
        <v>27</v>
      </c>
      <c r="L10">
        <v>11017</v>
      </c>
      <c r="M10" s="104">
        <v>12779.72</v>
      </c>
      <c r="N10">
        <v>878.11</v>
      </c>
      <c r="O10">
        <v>878.11</v>
      </c>
      <c r="P10">
        <v>1018.6075999999999</v>
      </c>
      <c r="Q10" s="102">
        <v>7.9705001361532177E-2</v>
      </c>
      <c r="R10">
        <v>2</v>
      </c>
      <c r="S10">
        <v>2026</v>
      </c>
      <c r="T10">
        <v>3</v>
      </c>
      <c r="U10">
        <v>2026</v>
      </c>
      <c r="V10" s="63">
        <v>46134</v>
      </c>
      <c r="W10" t="s">
        <v>55</v>
      </c>
      <c r="X10">
        <v>2026</v>
      </c>
    </row>
    <row r="11" spans="1:24">
      <c r="A11" t="s">
        <v>25</v>
      </c>
      <c r="B11">
        <v>1070</v>
      </c>
      <c r="C11">
        <v>0</v>
      </c>
      <c r="D11" s="63">
        <v>46057</v>
      </c>
      <c r="E11" s="63">
        <v>46096</v>
      </c>
      <c r="F11" s="63">
        <v>46104</v>
      </c>
      <c r="G11" t="s">
        <v>86</v>
      </c>
      <c r="H11">
        <v>6</v>
      </c>
      <c r="I11" t="s">
        <v>88</v>
      </c>
      <c r="J11">
        <v>11511</v>
      </c>
      <c r="K11" t="s">
        <v>33</v>
      </c>
      <c r="L11">
        <v>9899.4599999999991</v>
      </c>
      <c r="M11" s="104">
        <v>11511</v>
      </c>
      <c r="N11">
        <v>2381</v>
      </c>
      <c r="O11">
        <v>2047.66</v>
      </c>
      <c r="P11">
        <v>2381</v>
      </c>
      <c r="Q11" s="102">
        <v>0.20684562592303019</v>
      </c>
      <c r="R11">
        <v>2</v>
      </c>
      <c r="S11">
        <v>2026</v>
      </c>
      <c r="T11">
        <v>3</v>
      </c>
      <c r="U11">
        <v>2026</v>
      </c>
      <c r="V11" s="63">
        <v>46149</v>
      </c>
      <c r="W11" t="s">
        <v>47</v>
      </c>
      <c r="X11">
        <v>2026</v>
      </c>
    </row>
    <row r="12" spans="1:24">
      <c r="A12" t="s">
        <v>25</v>
      </c>
      <c r="B12">
        <v>1067</v>
      </c>
      <c r="C12">
        <v>0</v>
      </c>
      <c r="D12" s="63">
        <v>46057</v>
      </c>
      <c r="E12" s="63">
        <v>46059</v>
      </c>
      <c r="F12" s="63">
        <v>46065</v>
      </c>
      <c r="G12" t="s">
        <v>41</v>
      </c>
      <c r="H12">
        <v>6</v>
      </c>
      <c r="J12">
        <v>8760</v>
      </c>
      <c r="K12" t="s">
        <v>33</v>
      </c>
      <c r="L12">
        <v>7533.5999999999995</v>
      </c>
      <c r="M12" s="104">
        <v>8760</v>
      </c>
      <c r="N12">
        <v>876</v>
      </c>
      <c r="O12">
        <v>753.36</v>
      </c>
      <c r="P12">
        <v>876</v>
      </c>
      <c r="Q12" s="102">
        <v>0.1</v>
      </c>
      <c r="R12">
        <v>2</v>
      </c>
      <c r="S12">
        <v>2026</v>
      </c>
      <c r="T12">
        <v>2</v>
      </c>
      <c r="U12">
        <v>2026</v>
      </c>
      <c r="V12" s="63">
        <v>46110</v>
      </c>
      <c r="W12" t="s">
        <v>28</v>
      </c>
      <c r="X12">
        <v>2026</v>
      </c>
    </row>
    <row r="13" spans="1:24">
      <c r="A13" t="s">
        <v>25</v>
      </c>
      <c r="B13">
        <v>1068</v>
      </c>
      <c r="C13">
        <v>0</v>
      </c>
      <c r="D13" s="63">
        <v>46057</v>
      </c>
      <c r="E13" s="63">
        <v>46202</v>
      </c>
      <c r="F13" s="63">
        <v>46216</v>
      </c>
      <c r="G13" t="s">
        <v>34</v>
      </c>
      <c r="H13">
        <v>6</v>
      </c>
      <c r="J13">
        <v>7264.64</v>
      </c>
      <c r="K13" t="s">
        <v>27</v>
      </c>
      <c r="L13">
        <v>7264.64</v>
      </c>
      <c r="M13" s="104">
        <v>8426.982399999999</v>
      </c>
      <c r="N13">
        <v>853.55</v>
      </c>
      <c r="O13">
        <v>853.55</v>
      </c>
      <c r="P13">
        <v>990.11799999999982</v>
      </c>
      <c r="Q13" s="102">
        <v>0.11749377808122631</v>
      </c>
      <c r="R13">
        <v>2</v>
      </c>
      <c r="S13">
        <v>2026</v>
      </c>
      <c r="T13">
        <v>6</v>
      </c>
      <c r="U13">
        <v>2026</v>
      </c>
      <c r="V13" s="63">
        <v>46261</v>
      </c>
      <c r="W13" t="s">
        <v>62</v>
      </c>
      <c r="X13">
        <v>2026</v>
      </c>
    </row>
    <row r="14" spans="1:24">
      <c r="A14" t="s">
        <v>25</v>
      </c>
      <c r="B14">
        <v>1058</v>
      </c>
      <c r="C14">
        <v>0</v>
      </c>
      <c r="D14" s="63">
        <v>46056</v>
      </c>
      <c r="E14" s="63">
        <v>46108</v>
      </c>
      <c r="F14" s="63">
        <v>46116</v>
      </c>
      <c r="G14" t="s">
        <v>86</v>
      </c>
      <c r="H14">
        <v>6</v>
      </c>
      <c r="I14" t="s">
        <v>89</v>
      </c>
      <c r="J14">
        <v>7156.5</v>
      </c>
      <c r="K14" t="s">
        <v>33</v>
      </c>
      <c r="L14">
        <v>6154.59</v>
      </c>
      <c r="M14" s="104">
        <v>7156.5</v>
      </c>
      <c r="N14">
        <v>411.95</v>
      </c>
      <c r="O14">
        <v>354.27699999999999</v>
      </c>
      <c r="P14">
        <v>411.95</v>
      </c>
      <c r="Q14" s="102">
        <v>5.7563054565779356E-2</v>
      </c>
      <c r="R14">
        <v>2</v>
      </c>
      <c r="S14">
        <v>2026</v>
      </c>
      <c r="T14">
        <v>3</v>
      </c>
      <c r="U14">
        <v>2026</v>
      </c>
      <c r="V14" s="63">
        <v>46161</v>
      </c>
      <c r="W14" t="s">
        <v>47</v>
      </c>
      <c r="X14">
        <v>2026</v>
      </c>
    </row>
    <row r="15" spans="1:24">
      <c r="A15" t="s">
        <v>25</v>
      </c>
      <c r="B15">
        <v>1078</v>
      </c>
      <c r="C15">
        <v>0</v>
      </c>
      <c r="D15" s="63">
        <v>46059</v>
      </c>
      <c r="E15" s="63">
        <v>46202</v>
      </c>
      <c r="F15" s="63">
        <v>46216</v>
      </c>
      <c r="G15" t="s">
        <v>34</v>
      </c>
      <c r="H15">
        <v>6</v>
      </c>
      <c r="J15">
        <v>5330.03</v>
      </c>
      <c r="K15" t="s">
        <v>27</v>
      </c>
      <c r="L15">
        <v>5330.03</v>
      </c>
      <c r="M15" s="104">
        <v>6182.8347999999996</v>
      </c>
      <c r="N15">
        <v>596</v>
      </c>
      <c r="O15">
        <v>596</v>
      </c>
      <c r="P15">
        <v>691.3599999999999</v>
      </c>
      <c r="Q15" s="102">
        <v>0.11181925805295656</v>
      </c>
      <c r="R15">
        <v>2</v>
      </c>
      <c r="S15">
        <v>2026</v>
      </c>
      <c r="T15">
        <v>6</v>
      </c>
      <c r="U15">
        <v>2026</v>
      </c>
      <c r="V15" s="63">
        <v>46261</v>
      </c>
      <c r="W15" t="s">
        <v>62</v>
      </c>
      <c r="X15">
        <v>2026</v>
      </c>
    </row>
    <row r="16" spans="1:24">
      <c r="A16" t="s">
        <v>25</v>
      </c>
      <c r="B16">
        <v>1075</v>
      </c>
      <c r="C16">
        <v>0</v>
      </c>
      <c r="D16" s="63">
        <v>46058</v>
      </c>
      <c r="E16" s="63">
        <v>46077</v>
      </c>
      <c r="F16" s="63">
        <v>46083</v>
      </c>
      <c r="G16" t="s">
        <v>64</v>
      </c>
      <c r="H16">
        <v>6</v>
      </c>
      <c r="J16">
        <v>4114</v>
      </c>
      <c r="K16" t="s">
        <v>27</v>
      </c>
      <c r="L16">
        <v>4114</v>
      </c>
      <c r="M16" s="104">
        <v>4772.24</v>
      </c>
      <c r="N16">
        <v>461.68</v>
      </c>
      <c r="O16">
        <v>461.68</v>
      </c>
      <c r="P16">
        <v>535.54879999999991</v>
      </c>
      <c r="Q16" s="102">
        <v>0.11222168206125425</v>
      </c>
      <c r="R16">
        <v>2</v>
      </c>
      <c r="S16">
        <v>2026</v>
      </c>
      <c r="T16">
        <v>2</v>
      </c>
      <c r="U16">
        <v>2026</v>
      </c>
      <c r="V16" s="63">
        <v>46128</v>
      </c>
      <c r="W16" t="s">
        <v>55</v>
      </c>
      <c r="X16">
        <v>2026</v>
      </c>
    </row>
    <row r="17" spans="1:24">
      <c r="A17" t="s">
        <v>25</v>
      </c>
      <c r="B17">
        <v>1060</v>
      </c>
      <c r="C17">
        <v>0</v>
      </c>
      <c r="D17" s="63">
        <v>46057</v>
      </c>
      <c r="E17" s="63">
        <v>46101</v>
      </c>
      <c r="F17" s="63">
        <v>46104</v>
      </c>
      <c r="G17" t="s">
        <v>59</v>
      </c>
      <c r="H17">
        <v>6</v>
      </c>
      <c r="J17">
        <v>3800</v>
      </c>
      <c r="K17" t="s">
        <v>27</v>
      </c>
      <c r="L17">
        <v>3800</v>
      </c>
      <c r="M17" s="104">
        <v>4408</v>
      </c>
      <c r="N17">
        <v>380</v>
      </c>
      <c r="O17">
        <v>380</v>
      </c>
      <c r="P17">
        <v>440.79999999999995</v>
      </c>
      <c r="Q17" s="102">
        <v>0.1</v>
      </c>
      <c r="R17">
        <v>2</v>
      </c>
      <c r="S17">
        <v>2026</v>
      </c>
      <c r="T17">
        <v>3</v>
      </c>
      <c r="U17">
        <v>2026</v>
      </c>
      <c r="V17" s="63">
        <v>46149</v>
      </c>
      <c r="W17" t="s">
        <v>47</v>
      </c>
      <c r="X17">
        <v>2026</v>
      </c>
    </row>
    <row r="18" spans="1:24">
      <c r="A18" t="s">
        <v>25</v>
      </c>
      <c r="B18">
        <v>1050</v>
      </c>
      <c r="C18">
        <v>0</v>
      </c>
      <c r="D18" s="63">
        <v>46056</v>
      </c>
      <c r="E18" s="63">
        <v>46186</v>
      </c>
      <c r="F18" s="63">
        <v>46193</v>
      </c>
      <c r="G18" t="s">
        <v>90</v>
      </c>
      <c r="H18">
        <v>6</v>
      </c>
      <c r="I18" t="s">
        <v>51</v>
      </c>
      <c r="J18">
        <v>3385.18</v>
      </c>
      <c r="K18" t="s">
        <v>27</v>
      </c>
      <c r="L18">
        <v>3385.18</v>
      </c>
      <c r="M18" s="104">
        <v>3926.8087999999993</v>
      </c>
      <c r="N18">
        <v>60</v>
      </c>
      <c r="O18">
        <v>60</v>
      </c>
      <c r="P18">
        <v>69.599999999999994</v>
      </c>
      <c r="Q18" s="102">
        <v>1.7724315989105455E-2</v>
      </c>
      <c r="R18">
        <v>2</v>
      </c>
      <c r="S18">
        <v>2026</v>
      </c>
      <c r="T18">
        <v>6</v>
      </c>
      <c r="U18">
        <v>2026</v>
      </c>
      <c r="V18" s="63">
        <v>46238</v>
      </c>
      <c r="W18" t="s">
        <v>62</v>
      </c>
      <c r="X18">
        <v>2026</v>
      </c>
    </row>
    <row r="19" spans="1:24">
      <c r="A19" t="s">
        <v>49</v>
      </c>
      <c r="B19">
        <v>106</v>
      </c>
      <c r="C19">
        <v>0</v>
      </c>
      <c r="D19" s="63">
        <v>46059</v>
      </c>
      <c r="E19" s="63">
        <v>46072</v>
      </c>
      <c r="F19">
        <v>46080</v>
      </c>
      <c r="G19" t="s">
        <v>64</v>
      </c>
      <c r="H19">
        <v>6</v>
      </c>
      <c r="J19">
        <v>2650</v>
      </c>
      <c r="K19" t="s">
        <v>27</v>
      </c>
      <c r="L19">
        <v>2650</v>
      </c>
      <c r="M19" s="104">
        <v>3074</v>
      </c>
      <c r="N19">
        <v>85.4</v>
      </c>
      <c r="O19">
        <v>85.4</v>
      </c>
      <c r="P19">
        <v>99.063999999999993</v>
      </c>
      <c r="Q19" s="102">
        <v>3.2226415094339628E-2</v>
      </c>
      <c r="R19">
        <v>2</v>
      </c>
      <c r="S19">
        <v>2026</v>
      </c>
      <c r="T19">
        <v>2</v>
      </c>
      <c r="U19">
        <v>2026</v>
      </c>
      <c r="V19">
        <v>46125</v>
      </c>
      <c r="W19" t="s">
        <v>55</v>
      </c>
      <c r="X19">
        <v>2026</v>
      </c>
    </row>
    <row r="20" spans="1:24">
      <c r="A20" t="s">
        <v>25</v>
      </c>
      <c r="B20">
        <v>1051</v>
      </c>
      <c r="C20">
        <v>0</v>
      </c>
      <c r="D20" s="63">
        <v>46056</v>
      </c>
      <c r="E20" s="63">
        <v>46226</v>
      </c>
      <c r="F20" s="63">
        <v>46229</v>
      </c>
      <c r="G20" t="s">
        <v>90</v>
      </c>
      <c r="H20">
        <v>6</v>
      </c>
      <c r="I20" t="s">
        <v>51</v>
      </c>
      <c r="J20">
        <v>2627.5</v>
      </c>
      <c r="K20" t="s">
        <v>27</v>
      </c>
      <c r="L20">
        <v>2627.5</v>
      </c>
      <c r="M20" s="104">
        <v>3047.8999999999996</v>
      </c>
      <c r="N20">
        <v>60</v>
      </c>
      <c r="O20">
        <v>60</v>
      </c>
      <c r="P20">
        <v>69.599999999999994</v>
      </c>
      <c r="Q20" s="102">
        <v>2.2835394862036156E-2</v>
      </c>
      <c r="R20">
        <v>2</v>
      </c>
      <c r="S20">
        <v>2026</v>
      </c>
      <c r="T20">
        <v>7</v>
      </c>
      <c r="U20">
        <v>2026</v>
      </c>
      <c r="V20" s="63">
        <v>46274</v>
      </c>
      <c r="W20" t="s">
        <v>72</v>
      </c>
      <c r="X20">
        <v>2026</v>
      </c>
    </row>
    <row r="21" spans="1:24">
      <c r="A21" t="s">
        <v>25</v>
      </c>
      <c r="B21">
        <v>1065</v>
      </c>
      <c r="C21">
        <v>1</v>
      </c>
      <c r="D21" s="63">
        <v>46057</v>
      </c>
      <c r="E21" s="63">
        <v>45861</v>
      </c>
      <c r="F21" s="63">
        <v>45864</v>
      </c>
      <c r="G21" t="s">
        <v>85</v>
      </c>
      <c r="H21">
        <v>6</v>
      </c>
      <c r="J21">
        <v>3014.1</v>
      </c>
      <c r="K21" t="s">
        <v>33</v>
      </c>
      <c r="L21">
        <v>2592.1259999999997</v>
      </c>
      <c r="M21" s="104">
        <v>3014.1</v>
      </c>
      <c r="N21">
        <v>249.99</v>
      </c>
      <c r="O21">
        <v>214.9914</v>
      </c>
      <c r="P21">
        <v>249.99</v>
      </c>
      <c r="Q21" s="102">
        <v>8.2940181148601577E-2</v>
      </c>
      <c r="R21">
        <v>2</v>
      </c>
      <c r="S21">
        <v>2026</v>
      </c>
      <c r="T21">
        <v>7</v>
      </c>
      <c r="U21">
        <v>2025</v>
      </c>
      <c r="V21" s="63">
        <v>45909</v>
      </c>
      <c r="W21" t="s">
        <v>72</v>
      </c>
      <c r="X21">
        <v>2025</v>
      </c>
    </row>
    <row r="22" spans="1:24">
      <c r="A22" t="s">
        <v>25</v>
      </c>
      <c r="B22">
        <v>1063</v>
      </c>
      <c r="C22">
        <v>0</v>
      </c>
      <c r="D22" s="63">
        <v>46057</v>
      </c>
      <c r="E22" s="63">
        <v>46063</v>
      </c>
      <c r="F22" s="63">
        <v>46070</v>
      </c>
      <c r="G22" t="s">
        <v>91</v>
      </c>
      <c r="H22">
        <v>6</v>
      </c>
      <c r="J22">
        <v>1845.54</v>
      </c>
      <c r="K22" t="s">
        <v>33</v>
      </c>
      <c r="L22">
        <v>1587.1643999999999</v>
      </c>
      <c r="M22" s="104">
        <v>1845.54</v>
      </c>
      <c r="N22">
        <v>221.46</v>
      </c>
      <c r="O22">
        <v>190.4556</v>
      </c>
      <c r="P22">
        <v>221.46</v>
      </c>
      <c r="Q22" s="102">
        <v>0.11999739913521247</v>
      </c>
      <c r="R22">
        <v>2</v>
      </c>
      <c r="S22">
        <v>2026</v>
      </c>
      <c r="T22">
        <v>2</v>
      </c>
      <c r="U22">
        <v>2026</v>
      </c>
      <c r="V22" s="63">
        <v>46115</v>
      </c>
      <c r="W22" t="s">
        <v>55</v>
      </c>
      <c r="X22">
        <v>2026</v>
      </c>
    </row>
    <row r="23" spans="1:24">
      <c r="A23" t="s">
        <v>49</v>
      </c>
      <c r="B23">
        <v>105</v>
      </c>
      <c r="C23">
        <v>0</v>
      </c>
      <c r="D23" s="63">
        <v>46058</v>
      </c>
      <c r="E23" s="63">
        <v>46101</v>
      </c>
      <c r="F23">
        <v>46103</v>
      </c>
      <c r="G23" t="s">
        <v>92</v>
      </c>
      <c r="H23">
        <v>6</v>
      </c>
      <c r="I23" t="s">
        <v>93</v>
      </c>
      <c r="J23">
        <v>1584</v>
      </c>
      <c r="K23" t="s">
        <v>27</v>
      </c>
      <c r="L23">
        <v>1584</v>
      </c>
      <c r="M23" s="104">
        <v>1837.4399999999998</v>
      </c>
      <c r="N23">
        <v>0</v>
      </c>
      <c r="O23">
        <v>0</v>
      </c>
      <c r="P23">
        <v>0</v>
      </c>
      <c r="Q23" s="102">
        <v>0</v>
      </c>
      <c r="R23">
        <v>2</v>
      </c>
      <c r="S23">
        <v>2026</v>
      </c>
      <c r="T23">
        <v>3</v>
      </c>
      <c r="U23">
        <v>2026</v>
      </c>
      <c r="V23">
        <v>46148</v>
      </c>
      <c r="W23" t="s">
        <v>47</v>
      </c>
      <c r="X23">
        <v>2026</v>
      </c>
    </row>
    <row r="24" spans="1:24">
      <c r="A24" t="s">
        <v>25</v>
      </c>
      <c r="B24">
        <v>1073</v>
      </c>
      <c r="C24">
        <v>0</v>
      </c>
      <c r="D24" s="63">
        <v>46058</v>
      </c>
      <c r="E24" s="63">
        <v>46062</v>
      </c>
      <c r="F24" s="63">
        <v>46065</v>
      </c>
      <c r="G24" t="s">
        <v>42</v>
      </c>
      <c r="H24">
        <v>6</v>
      </c>
      <c r="I24" t="s">
        <v>56</v>
      </c>
      <c r="J24">
        <v>1185.95</v>
      </c>
      <c r="K24" t="s">
        <v>33</v>
      </c>
      <c r="L24">
        <v>1019.917</v>
      </c>
      <c r="M24" s="104">
        <v>1185.95</v>
      </c>
      <c r="N24">
        <v>105</v>
      </c>
      <c r="O24">
        <v>90.3</v>
      </c>
      <c r="P24">
        <v>105</v>
      </c>
      <c r="Q24" s="102">
        <v>8.8536616214848846E-2</v>
      </c>
      <c r="R24">
        <v>2</v>
      </c>
      <c r="S24">
        <v>2026</v>
      </c>
      <c r="T24">
        <v>2</v>
      </c>
      <c r="U24">
        <v>2026</v>
      </c>
      <c r="V24" s="63">
        <v>46110</v>
      </c>
      <c r="W24" t="s">
        <v>28</v>
      </c>
      <c r="X24">
        <v>2026</v>
      </c>
    </row>
    <row r="25" spans="1:24">
      <c r="A25" t="s">
        <v>25</v>
      </c>
      <c r="B25">
        <v>1059</v>
      </c>
      <c r="C25">
        <v>0</v>
      </c>
      <c r="D25" s="63">
        <v>46056</v>
      </c>
      <c r="E25" s="63">
        <v>46095</v>
      </c>
      <c r="F25" s="63">
        <v>46099</v>
      </c>
      <c r="G25" t="s">
        <v>63</v>
      </c>
      <c r="H25">
        <v>6</v>
      </c>
      <c r="J25">
        <v>873</v>
      </c>
      <c r="K25" t="s">
        <v>29</v>
      </c>
      <c r="L25">
        <v>1003.9499999999999</v>
      </c>
      <c r="M25" s="104">
        <v>1169.8200000000002</v>
      </c>
      <c r="N25">
        <v>87.3</v>
      </c>
      <c r="O25">
        <v>100.395</v>
      </c>
      <c r="P25">
        <v>116.982</v>
      </c>
      <c r="Q25" s="102">
        <v>0.1</v>
      </c>
      <c r="R25">
        <v>2</v>
      </c>
      <c r="S25">
        <v>2026</v>
      </c>
      <c r="T25">
        <v>3</v>
      </c>
      <c r="U25">
        <v>2026</v>
      </c>
      <c r="V25" s="63">
        <v>46144</v>
      </c>
      <c r="W25" t="s">
        <v>47</v>
      </c>
      <c r="X25">
        <v>2026</v>
      </c>
    </row>
    <row r="26" spans="1:24">
      <c r="A26" t="s">
        <v>25</v>
      </c>
      <c r="B26">
        <v>1049</v>
      </c>
      <c r="C26">
        <v>0</v>
      </c>
      <c r="D26" s="63">
        <v>46055</v>
      </c>
      <c r="E26" s="63">
        <v>46079</v>
      </c>
      <c r="F26" s="63">
        <v>46082</v>
      </c>
      <c r="G26" t="s">
        <v>42</v>
      </c>
      <c r="H26">
        <v>6</v>
      </c>
      <c r="I26" t="s">
        <v>56</v>
      </c>
      <c r="J26">
        <v>1067.76</v>
      </c>
      <c r="K26" t="s">
        <v>33</v>
      </c>
      <c r="L26">
        <v>918.27359999999999</v>
      </c>
      <c r="M26" s="104">
        <v>1067.76</v>
      </c>
      <c r="N26">
        <v>70</v>
      </c>
      <c r="O26">
        <v>60.199999999999996</v>
      </c>
      <c r="P26">
        <v>70</v>
      </c>
      <c r="Q26" s="102">
        <v>6.5557803251667032E-2</v>
      </c>
      <c r="R26">
        <v>2</v>
      </c>
      <c r="S26">
        <v>2026</v>
      </c>
      <c r="T26">
        <v>2</v>
      </c>
      <c r="U26">
        <v>2026</v>
      </c>
      <c r="V26" s="63">
        <v>46127</v>
      </c>
      <c r="W26" t="s">
        <v>55</v>
      </c>
      <c r="X26">
        <v>2026</v>
      </c>
    </row>
    <row r="27" spans="1:24">
      <c r="A27" t="s">
        <v>25</v>
      </c>
      <c r="B27">
        <v>1074</v>
      </c>
      <c r="C27">
        <v>0</v>
      </c>
      <c r="D27" s="63">
        <v>46058</v>
      </c>
      <c r="E27" s="63">
        <v>46061</v>
      </c>
      <c r="F27" s="63">
        <v>46061</v>
      </c>
      <c r="G27" t="s">
        <v>94</v>
      </c>
      <c r="H27">
        <v>6</v>
      </c>
      <c r="J27">
        <v>14395</v>
      </c>
      <c r="K27" t="s">
        <v>30</v>
      </c>
      <c r="L27">
        <v>690.96</v>
      </c>
      <c r="M27" s="104">
        <v>806.12</v>
      </c>
      <c r="N27">
        <v>0</v>
      </c>
      <c r="O27">
        <v>0</v>
      </c>
      <c r="P27">
        <v>0</v>
      </c>
      <c r="Q27" s="102">
        <v>0</v>
      </c>
      <c r="R27">
        <v>2</v>
      </c>
      <c r="S27">
        <v>2026</v>
      </c>
      <c r="T27">
        <v>2</v>
      </c>
      <c r="U27">
        <v>2026</v>
      </c>
      <c r="V27" s="63">
        <v>46106</v>
      </c>
      <c r="W27" t="s">
        <v>28</v>
      </c>
      <c r="X27">
        <v>2026</v>
      </c>
    </row>
    <row r="28" spans="1:24">
      <c r="A28" t="s">
        <v>25</v>
      </c>
      <c r="B28">
        <v>1071</v>
      </c>
      <c r="C28">
        <v>0</v>
      </c>
      <c r="D28" s="63">
        <v>46058</v>
      </c>
      <c r="E28" s="63">
        <v>46058</v>
      </c>
      <c r="F28" s="63">
        <v>46059</v>
      </c>
      <c r="G28" t="s">
        <v>63</v>
      </c>
      <c r="H28">
        <v>6</v>
      </c>
      <c r="J28">
        <v>788.74</v>
      </c>
      <c r="K28" t="s">
        <v>33</v>
      </c>
      <c r="L28">
        <v>678.31640000000004</v>
      </c>
      <c r="M28" s="104">
        <v>788.74</v>
      </c>
      <c r="N28">
        <v>78.88</v>
      </c>
      <c r="O28">
        <v>67.836799999999997</v>
      </c>
      <c r="P28">
        <v>78.88</v>
      </c>
      <c r="Q28" s="102">
        <v>0.10000760706950325</v>
      </c>
      <c r="R28">
        <v>2</v>
      </c>
      <c r="S28">
        <v>2026</v>
      </c>
      <c r="T28">
        <v>2</v>
      </c>
      <c r="U28">
        <v>2026</v>
      </c>
      <c r="V28" s="63">
        <v>46104</v>
      </c>
      <c r="W28" t="s">
        <v>28</v>
      </c>
      <c r="X28">
        <v>2026</v>
      </c>
    </row>
    <row r="29" spans="1:24">
      <c r="A29" t="s">
        <v>25</v>
      </c>
      <c r="B29">
        <v>1072</v>
      </c>
      <c r="C29">
        <v>1</v>
      </c>
      <c r="D29" s="63">
        <v>46058</v>
      </c>
      <c r="E29" s="63">
        <v>46016</v>
      </c>
      <c r="F29" s="63">
        <v>46016</v>
      </c>
      <c r="G29" t="s">
        <v>42</v>
      </c>
      <c r="H29">
        <v>6</v>
      </c>
      <c r="I29" t="s">
        <v>56</v>
      </c>
      <c r="J29">
        <v>708.8</v>
      </c>
      <c r="K29" t="s">
        <v>33</v>
      </c>
      <c r="L29">
        <v>609.56799999999998</v>
      </c>
      <c r="M29" s="104">
        <v>708.8</v>
      </c>
      <c r="N29">
        <v>70.88</v>
      </c>
      <c r="O29">
        <v>60.956799999999994</v>
      </c>
      <c r="P29">
        <v>70.88</v>
      </c>
      <c r="Q29" s="102">
        <v>9.9999999999999992E-2</v>
      </c>
      <c r="R29">
        <v>2</v>
      </c>
      <c r="S29">
        <v>2026</v>
      </c>
      <c r="T29">
        <v>12</v>
      </c>
      <c r="U29">
        <v>2025</v>
      </c>
      <c r="V29" s="63">
        <v>46061</v>
      </c>
      <c r="W29" t="s">
        <v>38</v>
      </c>
      <c r="X29">
        <v>2026</v>
      </c>
    </row>
    <row r="30" spans="1:24">
      <c r="A30" t="s">
        <v>25</v>
      </c>
      <c r="B30">
        <v>1055</v>
      </c>
      <c r="C30">
        <v>0</v>
      </c>
      <c r="D30" s="63">
        <v>46056</v>
      </c>
      <c r="E30" s="63">
        <v>46058</v>
      </c>
      <c r="F30" s="63">
        <v>46059</v>
      </c>
      <c r="G30" t="s">
        <v>63</v>
      </c>
      <c r="H30">
        <v>6</v>
      </c>
      <c r="J30">
        <v>447.48</v>
      </c>
      <c r="K30" t="s">
        <v>33</v>
      </c>
      <c r="L30">
        <v>384.83280000000002</v>
      </c>
      <c r="M30" s="104">
        <v>447.48</v>
      </c>
      <c r="N30">
        <v>44.75</v>
      </c>
      <c r="O30">
        <v>38.484999999999999</v>
      </c>
      <c r="P30">
        <v>44.75</v>
      </c>
      <c r="Q30" s="102">
        <v>0.10000446947349602</v>
      </c>
      <c r="R30">
        <v>2</v>
      </c>
      <c r="S30">
        <v>2026</v>
      </c>
      <c r="T30">
        <v>2</v>
      </c>
      <c r="U30">
        <v>2026</v>
      </c>
      <c r="V30" s="63">
        <v>46104</v>
      </c>
      <c r="W30" t="s">
        <v>28</v>
      </c>
      <c r="X30">
        <v>2026</v>
      </c>
    </row>
    <row r="31" spans="1:24">
      <c r="A31" t="s">
        <v>25</v>
      </c>
      <c r="B31">
        <v>1053</v>
      </c>
      <c r="C31">
        <v>0</v>
      </c>
      <c r="D31" s="63">
        <v>46056</v>
      </c>
      <c r="E31" s="63">
        <v>46137</v>
      </c>
      <c r="F31" s="63">
        <v>46152</v>
      </c>
      <c r="G31" t="s">
        <v>58</v>
      </c>
      <c r="H31">
        <v>6</v>
      </c>
      <c r="J31">
        <v>100</v>
      </c>
      <c r="K31" t="s">
        <v>33</v>
      </c>
      <c r="L31">
        <v>86</v>
      </c>
      <c r="M31" s="104">
        <v>100</v>
      </c>
      <c r="N31">
        <v>0</v>
      </c>
      <c r="O31">
        <v>0</v>
      </c>
      <c r="P31">
        <v>0</v>
      </c>
      <c r="Q31" s="102">
        <v>0</v>
      </c>
      <c r="R31">
        <v>2</v>
      </c>
      <c r="S31">
        <v>2026</v>
      </c>
      <c r="T31">
        <v>4</v>
      </c>
      <c r="U31">
        <v>2026</v>
      </c>
      <c r="V31" s="63">
        <v>46197</v>
      </c>
      <c r="W31" t="s">
        <v>37</v>
      </c>
      <c r="X31">
        <v>2026</v>
      </c>
    </row>
    <row r="32" spans="1:24">
      <c r="A32" t="s">
        <v>25</v>
      </c>
      <c r="B32">
        <v>1066</v>
      </c>
      <c r="C32">
        <v>0</v>
      </c>
      <c r="D32" s="63">
        <v>46057</v>
      </c>
      <c r="E32" s="63">
        <v>46189</v>
      </c>
      <c r="F32" s="63">
        <v>46209</v>
      </c>
      <c r="G32" t="s">
        <v>95</v>
      </c>
      <c r="H32">
        <v>6</v>
      </c>
      <c r="J32">
        <v>70</v>
      </c>
      <c r="K32" t="s">
        <v>33</v>
      </c>
      <c r="L32">
        <v>60.199999999999996</v>
      </c>
      <c r="M32" s="104">
        <v>70</v>
      </c>
      <c r="N32">
        <v>70</v>
      </c>
      <c r="O32">
        <v>60.199999999999996</v>
      </c>
      <c r="P32">
        <v>70</v>
      </c>
      <c r="Q32" s="102">
        <v>1</v>
      </c>
      <c r="R32">
        <v>2</v>
      </c>
      <c r="S32">
        <v>2026</v>
      </c>
      <c r="T32">
        <v>6</v>
      </c>
      <c r="U32">
        <v>2026</v>
      </c>
      <c r="V32" s="63">
        <v>46254</v>
      </c>
      <c r="W32" t="s">
        <v>62</v>
      </c>
      <c r="X32">
        <v>2026</v>
      </c>
    </row>
    <row r="33" spans="1:24">
      <c r="A33" t="s">
        <v>25</v>
      </c>
      <c r="B33">
        <v>1056</v>
      </c>
      <c r="C33">
        <v>0</v>
      </c>
      <c r="D33" s="63">
        <v>46056</v>
      </c>
      <c r="E33" s="63">
        <v>46157</v>
      </c>
      <c r="F33" s="63">
        <v>46178</v>
      </c>
      <c r="G33" t="s">
        <v>45</v>
      </c>
      <c r="H33">
        <v>6</v>
      </c>
      <c r="I33" t="s">
        <v>73</v>
      </c>
      <c r="J33">
        <v>70</v>
      </c>
      <c r="K33" t="s">
        <v>33</v>
      </c>
      <c r="L33">
        <v>60.199999999999996</v>
      </c>
      <c r="M33" s="104">
        <v>70</v>
      </c>
      <c r="N33">
        <v>70</v>
      </c>
      <c r="O33">
        <v>60.199999999999996</v>
      </c>
      <c r="P33">
        <v>70</v>
      </c>
      <c r="Q33" s="102">
        <v>1</v>
      </c>
      <c r="R33">
        <v>2</v>
      </c>
      <c r="S33">
        <v>2026</v>
      </c>
      <c r="T33">
        <v>5</v>
      </c>
      <c r="U33">
        <v>2026</v>
      </c>
      <c r="V33" s="63">
        <v>46223</v>
      </c>
      <c r="W33" t="s">
        <v>39</v>
      </c>
      <c r="X33">
        <v>2026</v>
      </c>
    </row>
    <row r="34" spans="1:24">
      <c r="A34" t="s">
        <v>25</v>
      </c>
      <c r="B34">
        <v>1077</v>
      </c>
      <c r="C34">
        <v>0</v>
      </c>
      <c r="D34" s="63">
        <v>46059</v>
      </c>
      <c r="E34" s="63">
        <v>46108</v>
      </c>
      <c r="F34" s="63">
        <v>46121</v>
      </c>
      <c r="G34" t="s">
        <v>59</v>
      </c>
      <c r="H34">
        <v>6</v>
      </c>
      <c r="I34" t="s">
        <v>65</v>
      </c>
      <c r="J34">
        <v>1</v>
      </c>
      <c r="K34" t="s">
        <v>27</v>
      </c>
      <c r="L34">
        <v>1</v>
      </c>
      <c r="M34" s="104">
        <v>1.1599999999999999</v>
      </c>
      <c r="N34">
        <v>0</v>
      </c>
      <c r="O34">
        <v>0</v>
      </c>
      <c r="P34">
        <v>0</v>
      </c>
      <c r="Q34" s="102">
        <v>0</v>
      </c>
      <c r="R34">
        <v>2</v>
      </c>
      <c r="S34">
        <v>2026</v>
      </c>
      <c r="T34">
        <v>3</v>
      </c>
      <c r="U34">
        <v>2026</v>
      </c>
      <c r="V34" s="63">
        <v>46166</v>
      </c>
      <c r="W34" t="s">
        <v>47</v>
      </c>
      <c r="X34">
        <v>2026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DBA1E-4C65-4319-8D7D-71F38D770811}">
  <dimension ref="A1:R47"/>
  <sheetViews>
    <sheetView workbookViewId="0">
      <selection activeCell="Q18" sqref="Q18"/>
    </sheetView>
  </sheetViews>
  <sheetFormatPr defaultColWidth="11.42578125" defaultRowHeight="14.45"/>
  <cols>
    <col min="1" max="1" width="22.5703125" bestFit="1" customWidth="1"/>
    <col min="2" max="2" width="21.85546875" bestFit="1" customWidth="1"/>
    <col min="3" max="3" width="20" bestFit="1" customWidth="1"/>
    <col min="4" max="8" width="8.42578125" bestFit="1" customWidth="1"/>
    <col min="9" max="9" width="7.42578125" bestFit="1" customWidth="1"/>
    <col min="10" max="10" width="8.42578125" bestFit="1" customWidth="1"/>
    <col min="11" max="12" width="7.42578125" bestFit="1" customWidth="1"/>
    <col min="13" max="15" width="12" bestFit="1" customWidth="1"/>
    <col min="16" max="16" width="22.5703125" bestFit="1" customWidth="1"/>
    <col min="17" max="17" width="21.85546875" bestFit="1" customWidth="1"/>
    <col min="18" max="18" width="20" bestFit="1" customWidth="1"/>
  </cols>
  <sheetData>
    <row r="1" spans="1:18">
      <c r="A1" s="1" t="s">
        <v>1</v>
      </c>
      <c r="B1" t="s">
        <v>75</v>
      </c>
      <c r="P1" s="1" t="s">
        <v>1</v>
      </c>
      <c r="Q1" t="s">
        <v>75</v>
      </c>
    </row>
    <row r="2" spans="1:18">
      <c r="A2" s="1" t="s">
        <v>19</v>
      </c>
      <c r="B2" s="2">
        <v>2025</v>
      </c>
      <c r="C2" s="3" t="s">
        <v>96</v>
      </c>
      <c r="P2" s="1" t="s">
        <v>19</v>
      </c>
      <c r="Q2" s="2">
        <v>2026</v>
      </c>
      <c r="R2" s="3" t="s">
        <v>97</v>
      </c>
    </row>
    <row r="3" spans="1:18">
      <c r="A3" s="1" t="s">
        <v>21</v>
      </c>
      <c r="B3" s="2">
        <v>2026</v>
      </c>
      <c r="P3" s="1" t="s">
        <v>21</v>
      </c>
      <c r="Q3" s="2">
        <v>2027</v>
      </c>
    </row>
    <row r="5" spans="1:18">
      <c r="A5" s="1" t="s">
        <v>76</v>
      </c>
      <c r="B5" s="1" t="s">
        <v>98</v>
      </c>
      <c r="P5" s="1" t="s">
        <v>76</v>
      </c>
      <c r="Q5" s="1" t="s">
        <v>98</v>
      </c>
    </row>
    <row r="6" spans="1:18">
      <c r="A6" s="1" t="s">
        <v>99</v>
      </c>
      <c r="B6">
        <v>1</v>
      </c>
      <c r="C6">
        <v>2</v>
      </c>
      <c r="D6">
        <v>3</v>
      </c>
      <c r="E6">
        <v>4</v>
      </c>
      <c r="F6">
        <v>5</v>
      </c>
      <c r="G6">
        <v>6</v>
      </c>
      <c r="H6">
        <v>7</v>
      </c>
      <c r="I6">
        <v>8</v>
      </c>
      <c r="J6">
        <v>9</v>
      </c>
      <c r="K6">
        <v>10</v>
      </c>
      <c r="L6">
        <v>11</v>
      </c>
      <c r="M6" t="s">
        <v>83</v>
      </c>
      <c r="P6" s="1" t="s">
        <v>99</v>
      </c>
      <c r="Q6">
        <v>6</v>
      </c>
      <c r="R6" t="s">
        <v>83</v>
      </c>
    </row>
    <row r="7" spans="1:18">
      <c r="A7" s="2">
        <v>15</v>
      </c>
      <c r="B7" s="85"/>
      <c r="C7" s="85">
        <v>22879.21</v>
      </c>
      <c r="D7" s="85"/>
      <c r="E7" s="85"/>
      <c r="F7" s="85"/>
      <c r="G7" s="85"/>
      <c r="H7" s="85"/>
      <c r="I7" s="85"/>
      <c r="J7" s="85"/>
      <c r="K7" s="85"/>
      <c r="L7" s="85"/>
      <c r="M7" s="85">
        <v>22879.21</v>
      </c>
      <c r="P7" s="2">
        <v>6</v>
      </c>
      <c r="Q7" s="85">
        <v>62000</v>
      </c>
      <c r="R7" s="85">
        <v>62000</v>
      </c>
    </row>
    <row r="8" spans="1:18">
      <c r="A8" s="2">
        <v>26</v>
      </c>
      <c r="B8" s="85"/>
      <c r="C8" s="85"/>
      <c r="D8" s="85"/>
      <c r="E8" s="85">
        <v>12575</v>
      </c>
      <c r="F8" s="85"/>
      <c r="G8" s="85"/>
      <c r="H8" s="85"/>
      <c r="I8" s="85"/>
      <c r="J8" s="85"/>
      <c r="K8" s="85"/>
      <c r="L8" s="85"/>
      <c r="M8" s="85">
        <v>12575</v>
      </c>
      <c r="P8" s="2" t="s">
        <v>83</v>
      </c>
      <c r="Q8" s="85">
        <v>62000</v>
      </c>
      <c r="R8" s="85">
        <v>62000</v>
      </c>
    </row>
    <row r="9" spans="1:18">
      <c r="A9" s="2">
        <v>28</v>
      </c>
      <c r="B9" s="85"/>
      <c r="C9" s="85"/>
      <c r="D9" s="85">
        <v>11490</v>
      </c>
      <c r="E9" s="85"/>
      <c r="F9" s="85"/>
      <c r="G9" s="85"/>
      <c r="H9" s="85"/>
      <c r="I9" s="85"/>
      <c r="J9" s="85"/>
      <c r="K9" s="85"/>
      <c r="L9" s="85"/>
      <c r="M9" s="85">
        <v>11490</v>
      </c>
    </row>
    <row r="10" spans="1:18">
      <c r="A10" s="2">
        <v>29</v>
      </c>
      <c r="B10" s="85">
        <v>22527.7</v>
      </c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>
        <v>22527.7</v>
      </c>
    </row>
    <row r="11" spans="1:18">
      <c r="A11" s="2">
        <v>34</v>
      </c>
      <c r="B11" s="85">
        <v>38065.411599999999</v>
      </c>
      <c r="C11" s="85">
        <v>406684.93</v>
      </c>
      <c r="D11" s="85"/>
      <c r="E11" s="85"/>
      <c r="F11" s="85"/>
      <c r="G11" s="85"/>
      <c r="H11" s="85"/>
      <c r="I11" s="85"/>
      <c r="J11" s="85"/>
      <c r="K11" s="85"/>
      <c r="L11" s="85"/>
      <c r="M11" s="85">
        <v>444750.34159999999</v>
      </c>
    </row>
    <row r="12" spans="1:18">
      <c r="A12" s="2">
        <v>35</v>
      </c>
      <c r="B12" s="85"/>
      <c r="C12" s="85"/>
      <c r="D12" s="85">
        <v>19968.915199999999</v>
      </c>
      <c r="E12" s="85"/>
      <c r="F12" s="85">
        <v>2240</v>
      </c>
      <c r="G12" s="85"/>
      <c r="H12" s="85"/>
      <c r="I12" s="85"/>
      <c r="J12" s="85"/>
      <c r="K12" s="85"/>
      <c r="L12" s="85"/>
      <c r="M12" s="85">
        <v>22208.915199999999</v>
      </c>
    </row>
    <row r="13" spans="1:18">
      <c r="A13" s="2">
        <v>36</v>
      </c>
      <c r="B13" s="85"/>
      <c r="C13" s="85"/>
      <c r="D13" s="85"/>
      <c r="E13" s="85"/>
      <c r="F13" s="85">
        <v>10970.35</v>
      </c>
      <c r="G13" s="85"/>
      <c r="H13" s="85"/>
      <c r="I13" s="85"/>
      <c r="J13" s="85"/>
      <c r="K13" s="85"/>
      <c r="L13" s="85"/>
      <c r="M13" s="85">
        <v>10970.35</v>
      </c>
    </row>
    <row r="14" spans="1:18">
      <c r="A14" s="2">
        <v>37</v>
      </c>
      <c r="B14" s="85"/>
      <c r="C14" s="85"/>
      <c r="D14" s="85"/>
      <c r="E14" s="85"/>
      <c r="F14" s="85"/>
      <c r="G14" s="85"/>
      <c r="H14" s="85">
        <v>4878</v>
      </c>
      <c r="I14" s="85"/>
      <c r="J14" s="85"/>
      <c r="K14" s="85"/>
      <c r="L14" s="85"/>
      <c r="M14" s="85">
        <v>4878</v>
      </c>
    </row>
    <row r="15" spans="1:18">
      <c r="A15" s="2">
        <v>38</v>
      </c>
      <c r="B15" s="85">
        <v>51990.79</v>
      </c>
      <c r="C15" s="85"/>
      <c r="D15" s="85"/>
      <c r="E15" s="85"/>
      <c r="F15" s="85">
        <v>129987.86</v>
      </c>
      <c r="G15" s="85"/>
      <c r="H15" s="85"/>
      <c r="I15" s="85"/>
      <c r="J15" s="85"/>
      <c r="K15" s="85"/>
      <c r="L15" s="85"/>
      <c r="M15" s="85">
        <v>181978.65</v>
      </c>
    </row>
    <row r="16" spans="1:18">
      <c r="A16" s="2">
        <v>39</v>
      </c>
      <c r="B16" s="85"/>
      <c r="C16" s="85">
        <v>113590.32</v>
      </c>
      <c r="D16" s="85"/>
      <c r="E16" s="85"/>
      <c r="F16" s="85"/>
      <c r="G16" s="85">
        <v>70705.315999999992</v>
      </c>
      <c r="H16" s="85"/>
      <c r="I16" s="85"/>
      <c r="J16" s="85"/>
      <c r="K16" s="85"/>
      <c r="L16" s="85"/>
      <c r="M16" s="85">
        <v>184295.636</v>
      </c>
    </row>
    <row r="17" spans="1:13">
      <c r="A17" s="2">
        <v>40</v>
      </c>
      <c r="B17" s="85">
        <v>10671.6404</v>
      </c>
      <c r="C17" s="85">
        <v>43089.2</v>
      </c>
      <c r="D17" s="85">
        <v>14720.13</v>
      </c>
      <c r="E17" s="85"/>
      <c r="F17" s="85"/>
      <c r="G17" s="85"/>
      <c r="H17" s="85"/>
      <c r="I17" s="85"/>
      <c r="J17" s="85"/>
      <c r="K17" s="85"/>
      <c r="L17" s="85"/>
      <c r="M17" s="85">
        <v>68480.970400000006</v>
      </c>
    </row>
    <row r="18" spans="1:13">
      <c r="A18" s="2">
        <v>41</v>
      </c>
      <c r="B18" s="85"/>
      <c r="C18" s="85"/>
      <c r="D18" s="85"/>
      <c r="E18" s="85">
        <v>12874.88</v>
      </c>
      <c r="F18" s="85"/>
      <c r="G18" s="85"/>
      <c r="H18" s="85"/>
      <c r="I18" s="85"/>
      <c r="J18" s="85"/>
      <c r="K18" s="85"/>
      <c r="L18" s="85"/>
      <c r="M18" s="85">
        <v>12874.88</v>
      </c>
    </row>
    <row r="19" spans="1:13">
      <c r="A19" s="2">
        <v>42</v>
      </c>
      <c r="B19" s="85"/>
      <c r="C19" s="85"/>
      <c r="D19" s="85">
        <v>88656.24</v>
      </c>
      <c r="E19" s="85">
        <v>73100.624799999991</v>
      </c>
      <c r="F19" s="85"/>
      <c r="G19" s="85"/>
      <c r="H19" s="85"/>
      <c r="I19" s="85"/>
      <c r="J19" s="85"/>
      <c r="K19" s="85"/>
      <c r="L19" s="85"/>
      <c r="M19" s="85">
        <v>161756.86479999998</v>
      </c>
    </row>
    <row r="20" spans="1:13">
      <c r="A20" s="2">
        <v>43</v>
      </c>
      <c r="B20" s="85">
        <v>17199.310000000001</v>
      </c>
      <c r="C20" s="85"/>
      <c r="D20" s="85"/>
      <c r="E20" s="85">
        <v>5189.8399999999992</v>
      </c>
      <c r="F20" s="85"/>
      <c r="G20" s="85"/>
      <c r="H20" s="85"/>
      <c r="I20" s="85"/>
      <c r="J20" s="85"/>
      <c r="K20" s="85"/>
      <c r="L20" s="85"/>
      <c r="M20" s="85">
        <v>22389.15</v>
      </c>
    </row>
    <row r="21" spans="1:13">
      <c r="A21" s="2">
        <v>44</v>
      </c>
      <c r="B21" s="85"/>
      <c r="C21" s="85">
        <v>14416.264000000001</v>
      </c>
      <c r="D21" s="85"/>
      <c r="E21" s="85">
        <v>13507.782399999998</v>
      </c>
      <c r="F21" s="85"/>
      <c r="G21" s="85"/>
      <c r="H21" s="85"/>
      <c r="I21" s="85"/>
      <c r="J21" s="85">
        <v>12410.085999999999</v>
      </c>
      <c r="K21" s="85"/>
      <c r="L21" s="85"/>
      <c r="M21" s="85">
        <v>40334.132400000002</v>
      </c>
    </row>
    <row r="22" spans="1:13">
      <c r="A22" s="2">
        <v>45</v>
      </c>
      <c r="B22" s="85"/>
      <c r="C22" s="85"/>
      <c r="D22" s="85">
        <v>11611.599999999999</v>
      </c>
      <c r="E22" s="85"/>
      <c r="F22" s="85">
        <v>560</v>
      </c>
      <c r="G22" s="85"/>
      <c r="H22" s="85">
        <v>56772.919000000002</v>
      </c>
      <c r="I22" s="85"/>
      <c r="J22" s="85"/>
      <c r="K22" s="85"/>
      <c r="L22" s="85"/>
      <c r="M22" s="85">
        <v>68944.519</v>
      </c>
    </row>
    <row r="23" spans="1:13">
      <c r="A23" s="2">
        <v>46</v>
      </c>
      <c r="B23" s="85">
        <v>6537.37</v>
      </c>
      <c r="C23" s="85">
        <v>1210.2</v>
      </c>
      <c r="D23" s="85">
        <v>218022.24400000001</v>
      </c>
      <c r="E23" s="85">
        <v>68976.97</v>
      </c>
      <c r="F23" s="85"/>
      <c r="G23" s="85"/>
      <c r="H23" s="85">
        <v>21067.7228</v>
      </c>
      <c r="I23" s="85"/>
      <c r="J23" s="85"/>
      <c r="K23" s="85"/>
      <c r="L23" s="85"/>
      <c r="M23" s="85">
        <v>315814.50679999997</v>
      </c>
    </row>
    <row r="24" spans="1:13">
      <c r="A24" s="2">
        <v>47</v>
      </c>
      <c r="B24" s="85">
        <v>7951.7999999999993</v>
      </c>
      <c r="C24" s="85">
        <v>14719.634399999999</v>
      </c>
      <c r="D24" s="85">
        <v>106061.2</v>
      </c>
      <c r="E24" s="85">
        <v>19835.010000000002</v>
      </c>
      <c r="F24" s="85"/>
      <c r="G24" s="85"/>
      <c r="H24" s="85"/>
      <c r="I24" s="85"/>
      <c r="J24" s="85"/>
      <c r="K24" s="85"/>
      <c r="L24" s="85"/>
      <c r="M24" s="85">
        <v>148567.64439999999</v>
      </c>
    </row>
    <row r="25" spans="1:13">
      <c r="A25" s="2">
        <v>48</v>
      </c>
      <c r="B25" s="85">
        <v>4614.4799999999996</v>
      </c>
      <c r="C25" s="85"/>
      <c r="D25" s="85"/>
      <c r="E25" s="85"/>
      <c r="F25" s="85">
        <v>18638.0216</v>
      </c>
      <c r="G25" s="85">
        <v>25591.339999999997</v>
      </c>
      <c r="H25" s="85"/>
      <c r="I25" s="85">
        <v>14330.62</v>
      </c>
      <c r="J25" s="85"/>
      <c r="K25" s="85"/>
      <c r="L25" s="85">
        <v>77453.823999999993</v>
      </c>
      <c r="M25" s="85">
        <v>140628.2856</v>
      </c>
    </row>
    <row r="26" spans="1:13">
      <c r="A26" s="2">
        <v>49</v>
      </c>
      <c r="B26" s="85">
        <v>13920.508000000002</v>
      </c>
      <c r="C26" s="85"/>
      <c r="D26" s="85"/>
      <c r="E26" s="85">
        <v>19002</v>
      </c>
      <c r="F26" s="85"/>
      <c r="G26" s="85">
        <v>316077.69600000005</v>
      </c>
      <c r="H26" s="85">
        <v>373409.70480000001</v>
      </c>
      <c r="I26" s="85"/>
      <c r="J26" s="85"/>
      <c r="K26" s="85"/>
      <c r="L26" s="85">
        <v>2326.9120000000003</v>
      </c>
      <c r="M26" s="85">
        <v>724736.8208000001</v>
      </c>
    </row>
    <row r="27" spans="1:13">
      <c r="A27" s="2">
        <v>50</v>
      </c>
      <c r="B27" s="85">
        <v>29549.825999999997</v>
      </c>
      <c r="C27" s="85">
        <v>45938.59</v>
      </c>
      <c r="D27" s="85">
        <v>7590.6</v>
      </c>
      <c r="E27" s="85">
        <v>29207.665999999997</v>
      </c>
      <c r="F27" s="85">
        <v>56995.839999999997</v>
      </c>
      <c r="G27" s="85"/>
      <c r="H27" s="85"/>
      <c r="I27" s="85"/>
      <c r="J27" s="85">
        <v>16760.356480000002</v>
      </c>
      <c r="K27" s="85"/>
      <c r="L27" s="85"/>
      <c r="M27" s="85">
        <v>186042.87848000001</v>
      </c>
    </row>
    <row r="28" spans="1:13">
      <c r="A28" s="2">
        <v>51</v>
      </c>
      <c r="B28" s="85">
        <v>102113.75</v>
      </c>
      <c r="C28" s="85">
        <v>32918.932000000001</v>
      </c>
      <c r="D28" s="85">
        <v>71587.921679999999</v>
      </c>
      <c r="E28" s="85">
        <v>62507.67</v>
      </c>
      <c r="F28" s="85"/>
      <c r="G28" s="85"/>
      <c r="H28" s="85">
        <v>31181</v>
      </c>
      <c r="I28" s="85"/>
      <c r="J28" s="85">
        <v>6288.36</v>
      </c>
      <c r="K28" s="85">
        <v>21125</v>
      </c>
      <c r="L28" s="85"/>
      <c r="M28" s="85">
        <v>327722.63367999997</v>
      </c>
    </row>
    <row r="29" spans="1:13">
      <c r="A29" s="2">
        <v>52</v>
      </c>
      <c r="B29" s="85"/>
      <c r="C29" s="85"/>
      <c r="D29" s="85">
        <v>43161.127999999997</v>
      </c>
      <c r="E29" s="85"/>
      <c r="F29" s="85">
        <v>110454.53879999998</v>
      </c>
      <c r="G29" s="85"/>
      <c r="H29" s="85"/>
      <c r="I29" s="85"/>
      <c r="J29" s="85"/>
      <c r="K29" s="85"/>
      <c r="L29" s="85"/>
      <c r="M29" s="85">
        <v>153615.66679999998</v>
      </c>
    </row>
    <row r="30" spans="1:13">
      <c r="A30" s="2">
        <v>53</v>
      </c>
      <c r="B30" s="85">
        <v>7270.4599999999991</v>
      </c>
      <c r="C30" s="85"/>
      <c r="D30" s="85">
        <v>10884.8572</v>
      </c>
      <c r="E30" s="85"/>
      <c r="F30" s="85"/>
      <c r="G30" s="85"/>
      <c r="H30" s="85"/>
      <c r="I30" s="85"/>
      <c r="J30" s="85"/>
      <c r="K30" s="85"/>
      <c r="L30" s="85"/>
      <c r="M30" s="85">
        <v>18155.317199999998</v>
      </c>
    </row>
    <row r="31" spans="1:13">
      <c r="A31" s="2" t="s">
        <v>83</v>
      </c>
      <c r="B31" s="85">
        <v>312413.04600000003</v>
      </c>
      <c r="C31" s="85">
        <v>695447.28039999981</v>
      </c>
      <c r="D31" s="85">
        <v>603754.83608000004</v>
      </c>
      <c r="E31" s="85">
        <v>316777.44319999998</v>
      </c>
      <c r="F31" s="85">
        <v>329846.61040000001</v>
      </c>
      <c r="G31" s="85">
        <v>412374.35200000007</v>
      </c>
      <c r="H31" s="85">
        <v>487309.34659999999</v>
      </c>
      <c r="I31" s="85">
        <v>14330.62</v>
      </c>
      <c r="J31" s="85">
        <v>35458.802479999998</v>
      </c>
      <c r="K31" s="85">
        <v>21125</v>
      </c>
      <c r="L31" s="85">
        <v>79780.73599999999</v>
      </c>
      <c r="M31" s="85">
        <v>3308618.0731600001</v>
      </c>
    </row>
    <row r="35" spans="1:14">
      <c r="A35" s="1" t="s">
        <v>1</v>
      </c>
      <c r="B35" t="s">
        <v>75</v>
      </c>
    </row>
    <row r="36" spans="1:14">
      <c r="A36" s="1" t="s">
        <v>19</v>
      </c>
      <c r="B36" s="2">
        <v>2026</v>
      </c>
      <c r="C36" s="3" t="s">
        <v>100</v>
      </c>
    </row>
    <row r="37" spans="1:14">
      <c r="A37" s="1" t="s">
        <v>21</v>
      </c>
      <c r="B37" s="2">
        <v>2026</v>
      </c>
    </row>
    <row r="39" spans="1:14">
      <c r="A39" s="1" t="s">
        <v>76</v>
      </c>
      <c r="B39" s="1" t="s">
        <v>98</v>
      </c>
    </row>
    <row r="40" spans="1:14">
      <c r="A40" s="1" t="s">
        <v>99</v>
      </c>
      <c r="B40">
        <v>1</v>
      </c>
      <c r="C40">
        <v>2</v>
      </c>
      <c r="D40">
        <v>3</v>
      </c>
      <c r="E40">
        <v>4</v>
      </c>
      <c r="F40">
        <v>5</v>
      </c>
      <c r="G40">
        <v>6</v>
      </c>
      <c r="H40">
        <v>7</v>
      </c>
      <c r="I40">
        <v>8</v>
      </c>
      <c r="J40">
        <v>9</v>
      </c>
      <c r="K40">
        <v>10</v>
      </c>
      <c r="L40">
        <v>11</v>
      </c>
      <c r="M40">
        <v>12</v>
      </c>
      <c r="N40" t="s">
        <v>83</v>
      </c>
    </row>
    <row r="41" spans="1:14">
      <c r="A41" s="2">
        <v>1</v>
      </c>
      <c r="B41" s="85"/>
      <c r="C41" s="85"/>
      <c r="D41" s="85">
        <v>17426.28</v>
      </c>
      <c r="E41" s="85"/>
      <c r="F41" s="85"/>
      <c r="G41" s="85"/>
      <c r="H41" s="85"/>
      <c r="I41" s="85"/>
      <c r="J41" s="85"/>
      <c r="K41" s="85"/>
      <c r="L41" s="85"/>
      <c r="M41" s="85"/>
      <c r="N41" s="85">
        <v>17426.28</v>
      </c>
    </row>
    <row r="42" spans="1:14">
      <c r="A42" s="2">
        <v>2</v>
      </c>
      <c r="B42" s="85">
        <v>47646.792000000001</v>
      </c>
      <c r="C42" s="85">
        <v>11950.362799999999</v>
      </c>
      <c r="D42" s="85">
        <v>2328.56</v>
      </c>
      <c r="E42" s="85">
        <v>16669.199999999997</v>
      </c>
      <c r="F42" s="85"/>
      <c r="G42" s="85">
        <v>223460</v>
      </c>
      <c r="H42" s="85"/>
      <c r="I42" s="85"/>
      <c r="J42" s="85">
        <v>192705.59479999999</v>
      </c>
      <c r="K42" s="85"/>
      <c r="L42" s="85"/>
      <c r="M42" s="85"/>
      <c r="N42" s="85">
        <v>494760.50959999999</v>
      </c>
    </row>
    <row r="43" spans="1:14">
      <c r="A43" s="2">
        <v>3</v>
      </c>
      <c r="B43" s="85">
        <v>26543.44184</v>
      </c>
      <c r="C43" s="85">
        <v>25726.016</v>
      </c>
      <c r="D43" s="85">
        <v>78927</v>
      </c>
      <c r="E43" s="85">
        <v>19374.644</v>
      </c>
      <c r="F43" s="85"/>
      <c r="G43" s="85">
        <v>69669.858800000002</v>
      </c>
      <c r="H43" s="85">
        <v>110431.99999999999</v>
      </c>
      <c r="I43" s="85"/>
      <c r="J43" s="85">
        <v>3216.16</v>
      </c>
      <c r="K43" s="85"/>
      <c r="L43" s="85"/>
      <c r="M43" s="85"/>
      <c r="N43" s="85">
        <v>333889.12063999998</v>
      </c>
    </row>
    <row r="44" spans="1:14">
      <c r="A44" s="2">
        <v>4</v>
      </c>
      <c r="B44" s="85">
        <v>42512.748800000001</v>
      </c>
      <c r="C44" s="85">
        <v>23586.062399999999</v>
      </c>
      <c r="D44" s="85">
        <v>64752.473599999998</v>
      </c>
      <c r="E44" s="85">
        <v>69160.808000000005</v>
      </c>
      <c r="F44" s="85">
        <v>22737.919999999998</v>
      </c>
      <c r="G44" s="85"/>
      <c r="H44" s="85">
        <v>26197.718400000002</v>
      </c>
      <c r="I44" s="85">
        <v>2575.0144</v>
      </c>
      <c r="J44" s="85">
        <v>74493</v>
      </c>
      <c r="K44" s="85"/>
      <c r="L44" s="85"/>
      <c r="M44" s="85"/>
      <c r="N44" s="85">
        <v>326015.74559999997</v>
      </c>
    </row>
    <row r="45" spans="1:14">
      <c r="A45" s="2">
        <v>5</v>
      </c>
      <c r="B45" s="85">
        <v>456.40000000000003</v>
      </c>
      <c r="C45" s="85">
        <v>82321.987999999998</v>
      </c>
      <c r="D45" s="85">
        <v>37327</v>
      </c>
      <c r="E45" s="85">
        <v>30014.802800000001</v>
      </c>
      <c r="F45" s="85">
        <v>298701</v>
      </c>
      <c r="G45" s="85">
        <v>13212.4</v>
      </c>
      <c r="H45" s="85">
        <v>21187.945200000002</v>
      </c>
      <c r="I45" s="85"/>
      <c r="J45" s="85">
        <v>28004.629999999997</v>
      </c>
      <c r="K45" s="85">
        <v>16640.745199999998</v>
      </c>
      <c r="L45" s="85">
        <v>4468.8</v>
      </c>
      <c r="M45" s="85"/>
      <c r="N45" s="85">
        <v>532335.71120000002</v>
      </c>
    </row>
    <row r="46" spans="1:14">
      <c r="A46" s="2">
        <v>6</v>
      </c>
      <c r="B46" s="85"/>
      <c r="C46" s="85">
        <v>22747.83</v>
      </c>
      <c r="D46" s="85">
        <v>76609.51999999999</v>
      </c>
      <c r="E46" s="85">
        <v>19567.2</v>
      </c>
      <c r="F46" s="85">
        <v>70</v>
      </c>
      <c r="G46" s="85">
        <v>18606.625999999997</v>
      </c>
      <c r="H46" s="85">
        <v>39007.9</v>
      </c>
      <c r="I46" s="85"/>
      <c r="J46" s="85"/>
      <c r="K46" s="85"/>
      <c r="L46" s="85"/>
      <c r="M46" s="85">
        <v>91640</v>
      </c>
      <c r="N46" s="85">
        <v>268249.076</v>
      </c>
    </row>
    <row r="47" spans="1:14">
      <c r="A47" s="2" t="s">
        <v>83</v>
      </c>
      <c r="B47" s="85">
        <v>117159.38264</v>
      </c>
      <c r="C47" s="85">
        <v>166332.25920000003</v>
      </c>
      <c r="D47" s="85">
        <v>277370.83360000001</v>
      </c>
      <c r="E47" s="85">
        <v>154786.65480000002</v>
      </c>
      <c r="F47" s="85">
        <v>321508.92</v>
      </c>
      <c r="G47" s="85">
        <v>324948.8848</v>
      </c>
      <c r="H47" s="85">
        <v>196825.56359999996</v>
      </c>
      <c r="I47" s="85">
        <v>2575.0144</v>
      </c>
      <c r="J47" s="85">
        <v>298419.3848</v>
      </c>
      <c r="K47" s="85">
        <v>16640.745199999998</v>
      </c>
      <c r="L47" s="85">
        <v>4468.8</v>
      </c>
      <c r="M47" s="85">
        <v>91640</v>
      </c>
      <c r="N47" s="85">
        <v>1972676.4430399998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D2E0B-748F-4125-8A6C-0BB000F8B650}">
  <dimension ref="A1:AD107"/>
  <sheetViews>
    <sheetView workbookViewId="0">
      <selection activeCell="K116" sqref="K116"/>
    </sheetView>
  </sheetViews>
  <sheetFormatPr defaultColWidth="8.7109375" defaultRowHeight="14.45"/>
  <cols>
    <col min="3" max="3" width="12.5703125" customWidth="1"/>
    <col min="4" max="4" width="10.28515625" bestFit="1" customWidth="1"/>
    <col min="5" max="5" width="12.28515625" customWidth="1"/>
    <col min="6" max="7" width="11.28515625" bestFit="1" customWidth="1"/>
    <col min="8" max="10" width="12.28515625" bestFit="1" customWidth="1"/>
    <col min="11" max="11" width="14.5703125" customWidth="1"/>
    <col min="12" max="13" width="12.28515625" bestFit="1" customWidth="1"/>
    <col min="14" max="14" width="12.42578125" bestFit="1" customWidth="1"/>
    <col min="15" max="15" width="12.42578125" customWidth="1"/>
    <col min="16" max="16" width="12.28515625" customWidth="1"/>
    <col min="17" max="17" width="12" customWidth="1"/>
    <col min="18" max="19" width="12.28515625" customWidth="1"/>
    <col min="20" max="20" width="12.42578125" customWidth="1"/>
    <col min="21" max="21" width="11" bestFit="1" customWidth="1"/>
    <col min="22" max="22" width="13.42578125" customWidth="1"/>
    <col min="23" max="23" width="12.7109375" customWidth="1"/>
    <col min="24" max="24" width="11.5703125" customWidth="1"/>
    <col min="25" max="25" width="12" customWidth="1"/>
    <col min="26" max="26" width="10.42578125" customWidth="1"/>
    <col min="27" max="27" width="10.7109375" customWidth="1"/>
    <col min="28" max="28" width="11.42578125" bestFit="1" customWidth="1"/>
    <col min="29" max="29" width="9.28515625"/>
    <col min="30" max="30" width="12.42578125" customWidth="1"/>
  </cols>
  <sheetData>
    <row r="1" spans="1:30" ht="15" thickBot="1">
      <c r="A1" s="156" t="s">
        <v>101</v>
      </c>
      <c r="B1" s="157"/>
      <c r="C1" s="4" t="s">
        <v>102</v>
      </c>
      <c r="D1" s="4" t="s">
        <v>103</v>
      </c>
      <c r="E1" s="4" t="s">
        <v>104</v>
      </c>
      <c r="F1" s="4" t="s">
        <v>105</v>
      </c>
      <c r="G1" s="4" t="s">
        <v>106</v>
      </c>
      <c r="H1" s="4" t="s">
        <v>107</v>
      </c>
      <c r="I1" s="4" t="s">
        <v>108</v>
      </c>
      <c r="J1" s="4" t="s">
        <v>109</v>
      </c>
      <c r="K1" s="4" t="s">
        <v>110</v>
      </c>
      <c r="L1" s="4" t="s">
        <v>111</v>
      </c>
      <c r="M1" s="4" t="s">
        <v>112</v>
      </c>
      <c r="N1" s="5" t="s">
        <v>113</v>
      </c>
      <c r="O1" s="6" t="s">
        <v>114</v>
      </c>
      <c r="P1" s="4" t="s">
        <v>102</v>
      </c>
      <c r="Q1" s="4" t="s">
        <v>103</v>
      </c>
      <c r="R1" s="4" t="s">
        <v>104</v>
      </c>
      <c r="S1" s="4" t="s">
        <v>105</v>
      </c>
      <c r="T1" s="4" t="s">
        <v>106</v>
      </c>
      <c r="U1" s="4" t="s">
        <v>107</v>
      </c>
      <c r="V1" s="4" t="s">
        <v>108</v>
      </c>
      <c r="W1" s="4" t="s">
        <v>109</v>
      </c>
      <c r="X1" s="4" t="s">
        <v>110</v>
      </c>
      <c r="Y1" s="4" t="s">
        <v>111</v>
      </c>
      <c r="Z1" s="4" t="s">
        <v>112</v>
      </c>
      <c r="AA1" s="5" t="s">
        <v>113</v>
      </c>
      <c r="AB1" s="6" t="s">
        <v>115</v>
      </c>
    </row>
    <row r="2" spans="1:30" ht="16.5" hidden="1" customHeight="1">
      <c r="A2" s="152" t="s">
        <v>116</v>
      </c>
      <c r="B2" s="153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  <c r="O2" s="9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8"/>
      <c r="AB2" s="9"/>
    </row>
    <row r="3" spans="1:30" hidden="1">
      <c r="A3" s="154"/>
      <c r="B3" s="15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</row>
    <row r="4" spans="1:30" ht="15.95" hidden="1">
      <c r="A4" s="152" t="s">
        <v>117</v>
      </c>
      <c r="B4" s="153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8"/>
      <c r="O4" s="9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8"/>
      <c r="AB4" s="9"/>
    </row>
    <row r="5" spans="1:30" hidden="1">
      <c r="A5" s="154"/>
      <c r="B5" s="15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</row>
    <row r="6" spans="1:30" ht="15.95" hidden="1">
      <c r="A6" s="152" t="s">
        <v>118</v>
      </c>
      <c r="B6" s="153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8"/>
      <c r="O6" s="9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8"/>
      <c r="AB6" s="9"/>
    </row>
    <row r="7" spans="1:30" hidden="1">
      <c r="A7" s="154"/>
      <c r="B7" s="1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</row>
    <row r="8" spans="1:30" ht="15.95" hidden="1">
      <c r="A8" s="152" t="s">
        <v>119</v>
      </c>
      <c r="B8" s="153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8"/>
      <c r="O8" s="9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8"/>
      <c r="AB8" s="9"/>
      <c r="AD8" s="57"/>
    </row>
    <row r="9" spans="1:30" hidden="1">
      <c r="A9" s="154"/>
      <c r="B9" s="155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4"/>
      <c r="O9" s="5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</row>
    <row r="10" spans="1:30" hidden="1">
      <c r="A10" s="152" t="s">
        <v>120</v>
      </c>
      <c r="B10" s="153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50"/>
      <c r="O10" s="53"/>
      <c r="P10" s="49"/>
      <c r="Q10" s="49"/>
      <c r="R10" s="49"/>
      <c r="S10" s="49"/>
      <c r="T10" s="49"/>
      <c r="U10" s="52"/>
      <c r="V10" s="49"/>
      <c r="W10" s="49"/>
      <c r="X10" s="49"/>
      <c r="Y10" s="49"/>
      <c r="Z10" s="52"/>
      <c r="AA10" s="50"/>
      <c r="AB10" s="49"/>
    </row>
    <row r="11" spans="1:30" hidden="1">
      <c r="A11" s="154"/>
      <c r="B11" s="155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64"/>
      <c r="O11" s="55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8"/>
      <c r="AB11" s="11"/>
    </row>
    <row r="12" spans="1:30" ht="15.95" hidden="1">
      <c r="A12" s="152" t="s">
        <v>121</v>
      </c>
      <c r="B12" s="153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8"/>
      <c r="O12" s="9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8"/>
      <c r="AB12" s="9"/>
    </row>
    <row r="13" spans="1:30" hidden="1">
      <c r="A13" s="154"/>
      <c r="B13" s="155"/>
      <c r="C13" s="10"/>
      <c r="D13" s="10"/>
      <c r="E13" s="10"/>
      <c r="F13" s="10"/>
      <c r="G13" s="10"/>
      <c r="H13" s="10"/>
      <c r="I13" s="10"/>
      <c r="J13" s="10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</row>
    <row r="14" spans="1:30" ht="15.95" hidden="1">
      <c r="A14" s="152" t="s">
        <v>122</v>
      </c>
      <c r="B14" s="153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8"/>
      <c r="O14" s="9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8"/>
      <c r="AB14" s="9"/>
    </row>
    <row r="15" spans="1:30" hidden="1">
      <c r="A15" s="154"/>
      <c r="B15" s="155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</row>
    <row r="16" spans="1:30" ht="15.95" hidden="1">
      <c r="A16" s="152" t="s">
        <v>123</v>
      </c>
      <c r="B16" s="153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8"/>
      <c r="O16" s="9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8"/>
      <c r="AB16" s="9"/>
    </row>
    <row r="17" spans="1:28" hidden="1">
      <c r="A17" s="154"/>
      <c r="B17" s="15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</row>
    <row r="18" spans="1:28" ht="15.95" hidden="1">
      <c r="A18" s="152" t="s">
        <v>124</v>
      </c>
      <c r="B18" s="153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8"/>
      <c r="O18" s="9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8"/>
      <c r="AB18" s="13"/>
    </row>
    <row r="19" spans="1:28" hidden="1">
      <c r="A19" s="154"/>
      <c r="B19" s="155"/>
      <c r="C19" s="10"/>
      <c r="D19" s="10"/>
      <c r="E19" s="10"/>
      <c r="F19" s="10"/>
      <c r="G19" s="10"/>
      <c r="H19" s="14"/>
      <c r="I19" s="14"/>
      <c r="J19" s="14"/>
      <c r="K19" s="14"/>
      <c r="L19" s="12"/>
      <c r="M19" s="12"/>
      <c r="N19" s="12"/>
      <c r="O19" s="12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</row>
    <row r="20" spans="1:28" ht="15.95" hidden="1">
      <c r="A20" s="152" t="s">
        <v>125</v>
      </c>
      <c r="B20" s="153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8"/>
      <c r="O20" s="9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8"/>
      <c r="AB20" s="9"/>
    </row>
    <row r="21" spans="1:28" hidden="1">
      <c r="A21" s="154"/>
      <c r="B21" s="155"/>
      <c r="C21" s="10"/>
      <c r="D21" s="10"/>
      <c r="E21" s="10"/>
      <c r="F21" s="10"/>
      <c r="G21" s="10"/>
      <c r="H21" s="10"/>
      <c r="I21" s="10"/>
      <c r="J21" s="10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</row>
    <row r="22" spans="1:28" ht="15.95" hidden="1">
      <c r="A22" s="152" t="s">
        <v>126</v>
      </c>
      <c r="B22" s="153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8"/>
      <c r="O22" s="9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8"/>
      <c r="AB22" s="9"/>
    </row>
    <row r="23" spans="1:28" hidden="1">
      <c r="A23" s="154"/>
      <c r="B23" s="155"/>
      <c r="C23" s="10"/>
      <c r="D23" s="10"/>
      <c r="E23" s="10"/>
      <c r="F23" s="10"/>
      <c r="G23" s="10"/>
      <c r="H23" s="10"/>
      <c r="I23" s="10"/>
      <c r="J23" s="10"/>
      <c r="K23" s="10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</row>
    <row r="24" spans="1:28" ht="15.95" hidden="1">
      <c r="A24" s="152" t="s">
        <v>127</v>
      </c>
      <c r="B24" s="153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8"/>
      <c r="O24" s="9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8"/>
      <c r="AB24" s="9"/>
    </row>
    <row r="25" spans="1:28" hidden="1">
      <c r="A25" s="154"/>
      <c r="B25" s="155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</row>
    <row r="26" spans="1:28" ht="15.95" hidden="1">
      <c r="A26" s="152" t="s">
        <v>128</v>
      </c>
      <c r="B26" s="153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8"/>
      <c r="O26" s="9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8"/>
      <c r="AB26" s="9"/>
    </row>
    <row r="27" spans="1:28" hidden="1">
      <c r="A27" s="154"/>
      <c r="B27" s="155"/>
      <c r="C27" s="14"/>
      <c r="D27" s="14"/>
      <c r="E27" s="14"/>
      <c r="F27" s="14"/>
      <c r="G27" s="14"/>
      <c r="H27" s="14"/>
      <c r="I27" s="14"/>
      <c r="J27" s="12"/>
      <c r="K27" s="12"/>
      <c r="L27" s="12"/>
      <c r="M27" s="12"/>
      <c r="N27" s="12"/>
      <c r="O27" s="12"/>
      <c r="P27" s="10"/>
      <c r="Q27" s="10"/>
      <c r="R27" s="10"/>
      <c r="S27" s="14"/>
      <c r="T27" s="10"/>
      <c r="U27" s="10"/>
      <c r="V27" s="10"/>
      <c r="W27" s="10"/>
      <c r="X27" s="10"/>
      <c r="Y27" s="10"/>
      <c r="Z27" s="10"/>
      <c r="AA27" s="11"/>
      <c r="AB27" s="11"/>
    </row>
    <row r="28" spans="1:28" ht="15.95" hidden="1">
      <c r="A28" s="152" t="s">
        <v>129</v>
      </c>
      <c r="B28" s="153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8"/>
      <c r="O28" s="9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8"/>
      <c r="AB28" s="9"/>
    </row>
    <row r="29" spans="1:28" hidden="1">
      <c r="A29" s="154"/>
      <c r="B29" s="155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2"/>
      <c r="O29" s="12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2"/>
      <c r="AB29" s="12"/>
    </row>
    <row r="30" spans="1:28" ht="15.95" hidden="1">
      <c r="A30" s="152" t="s">
        <v>130</v>
      </c>
      <c r="B30" s="153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6"/>
      <c r="O30" s="17"/>
      <c r="P30" s="15"/>
      <c r="Q30" s="7"/>
      <c r="R30" s="7"/>
      <c r="S30" s="7"/>
      <c r="T30" s="15"/>
      <c r="U30" s="7"/>
      <c r="V30" s="7"/>
      <c r="W30" s="7"/>
      <c r="X30" s="7"/>
      <c r="Y30" s="7"/>
      <c r="Z30" s="7"/>
      <c r="AA30" s="8"/>
      <c r="AB30" s="17"/>
    </row>
    <row r="31" spans="1:28" hidden="1">
      <c r="A31" s="154"/>
      <c r="B31" s="155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</row>
    <row r="32" spans="1:28" ht="15.95" hidden="1">
      <c r="A32" s="152" t="s">
        <v>131</v>
      </c>
      <c r="B32" s="153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6"/>
      <c r="O32" s="17"/>
      <c r="P32" s="15"/>
      <c r="Q32" s="7"/>
      <c r="R32" s="7"/>
      <c r="S32" s="7"/>
      <c r="T32" s="15"/>
      <c r="U32" s="7"/>
      <c r="V32" s="7"/>
      <c r="W32" s="7"/>
      <c r="X32" s="7"/>
      <c r="Y32" s="7"/>
      <c r="Z32" s="7"/>
      <c r="AA32" s="8"/>
      <c r="AB32" s="17"/>
    </row>
    <row r="33" spans="1:28" hidden="1">
      <c r="A33" s="154"/>
      <c r="B33" s="155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</row>
    <row r="34" spans="1:28" ht="15.95" hidden="1">
      <c r="A34" s="152" t="s">
        <v>132</v>
      </c>
      <c r="B34" s="153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8"/>
      <c r="O34" s="9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8"/>
      <c r="AB34" s="9"/>
    </row>
    <row r="35" spans="1:28" hidden="1">
      <c r="A35" s="154"/>
      <c r="B35" s="155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1"/>
      <c r="O35" s="11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1"/>
      <c r="AB35" s="11"/>
    </row>
    <row r="36" spans="1:28" ht="15.95" hidden="1">
      <c r="A36" s="152" t="s">
        <v>133</v>
      </c>
      <c r="B36" s="153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8"/>
      <c r="O36" s="9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8"/>
      <c r="AB36" s="9"/>
    </row>
    <row r="37" spans="1:28" hidden="1">
      <c r="A37" s="154"/>
      <c r="B37" s="155"/>
      <c r="C37" s="10"/>
      <c r="D37" s="10"/>
      <c r="E37" s="10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0"/>
      <c r="V37" s="10"/>
      <c r="W37" s="10"/>
      <c r="X37" s="10"/>
      <c r="Y37" s="10"/>
      <c r="Z37" s="10"/>
      <c r="AA37" s="11"/>
      <c r="AB37" s="11"/>
    </row>
    <row r="38" spans="1:28" ht="15.95" hidden="1">
      <c r="A38" s="152" t="s">
        <v>134</v>
      </c>
      <c r="B38" s="153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8"/>
      <c r="O38" s="9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8"/>
      <c r="AB38" s="9"/>
    </row>
    <row r="39" spans="1:28" hidden="1">
      <c r="A39" s="154"/>
      <c r="B39" s="155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1"/>
      <c r="AB39" s="11"/>
    </row>
    <row r="40" spans="1:28" ht="15.95" hidden="1">
      <c r="A40" s="152" t="s">
        <v>135</v>
      </c>
      <c r="B40" s="153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8"/>
      <c r="O40" s="9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8"/>
      <c r="AB40" s="9"/>
    </row>
    <row r="41" spans="1:28" hidden="1">
      <c r="A41" s="154"/>
      <c r="B41" s="155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8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1"/>
      <c r="AB41" s="11"/>
    </row>
    <row r="42" spans="1:28" ht="15.95" hidden="1">
      <c r="A42" s="152" t="s">
        <v>136</v>
      </c>
      <c r="B42" s="153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20"/>
      <c r="O42" s="21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8"/>
      <c r="AB42" s="9"/>
    </row>
    <row r="43" spans="1:28" hidden="1">
      <c r="A43" s="154"/>
      <c r="B43" s="155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22"/>
      <c r="O43" s="23"/>
      <c r="P43" s="24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1"/>
      <c r="AB43" s="11"/>
    </row>
    <row r="44" spans="1:28" ht="15.95" hidden="1">
      <c r="A44" s="152" t="s">
        <v>137</v>
      </c>
      <c r="B44" s="153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20"/>
      <c r="O44" s="25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8"/>
      <c r="AB44" s="9"/>
    </row>
    <row r="45" spans="1:28" hidden="1">
      <c r="A45" s="154"/>
      <c r="B45" s="155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22"/>
      <c r="O45" s="23"/>
      <c r="P45" s="24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1"/>
      <c r="AB45" s="11"/>
    </row>
    <row r="46" spans="1:28" ht="15.95" hidden="1">
      <c r="A46" s="152" t="s">
        <v>138</v>
      </c>
      <c r="B46" s="153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20"/>
      <c r="O46" s="25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8"/>
      <c r="AB46" s="9"/>
    </row>
    <row r="47" spans="1:28" hidden="1">
      <c r="A47" s="154"/>
      <c r="B47" s="155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22"/>
      <c r="O47" s="23"/>
      <c r="P47" s="24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1"/>
      <c r="AB47" s="11"/>
    </row>
    <row r="48" spans="1:28" ht="15.95" hidden="1">
      <c r="A48" s="152" t="s">
        <v>139</v>
      </c>
      <c r="B48" s="153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20"/>
      <c r="O48" s="25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8"/>
      <c r="AB48" s="9"/>
    </row>
    <row r="49" spans="1:28" hidden="1">
      <c r="A49" s="154"/>
      <c r="B49" s="155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22"/>
      <c r="O49" s="23"/>
      <c r="P49" s="24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1"/>
      <c r="AB49" s="11"/>
    </row>
    <row r="50" spans="1:28" ht="15.95" hidden="1">
      <c r="A50" s="152" t="s">
        <v>140</v>
      </c>
      <c r="B50" s="153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20"/>
      <c r="O50" s="25"/>
      <c r="P50" s="19"/>
      <c r="Q50" s="7"/>
      <c r="R50" s="7"/>
      <c r="S50" s="7"/>
      <c r="T50" s="7"/>
      <c r="U50" s="7"/>
      <c r="V50" s="7"/>
      <c r="W50" s="7"/>
      <c r="X50" s="7"/>
      <c r="Y50" s="7"/>
      <c r="Z50" s="7"/>
      <c r="AA50" s="8"/>
      <c r="AB50" s="26"/>
    </row>
    <row r="51" spans="1:28" hidden="1">
      <c r="A51" s="154"/>
      <c r="B51" s="155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22"/>
      <c r="O51" s="23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8"/>
      <c r="AB51" s="23"/>
    </row>
    <row r="52" spans="1:28" ht="15.95" hidden="1">
      <c r="A52" s="152" t="s">
        <v>141</v>
      </c>
      <c r="B52" s="153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20"/>
      <c r="O52" s="25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20"/>
      <c r="AB52" s="25"/>
    </row>
    <row r="53" spans="1:28" hidden="1">
      <c r="A53" s="154"/>
      <c r="B53" s="155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22"/>
      <c r="O53" s="29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8"/>
      <c r="AB53" s="23"/>
    </row>
    <row r="54" spans="1:28" ht="15.95" hidden="1">
      <c r="A54" s="152" t="s">
        <v>142</v>
      </c>
      <c r="B54" s="153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20"/>
      <c r="O54" s="25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8"/>
      <c r="AB54" s="30"/>
    </row>
    <row r="55" spans="1:28" hidden="1">
      <c r="A55" s="154"/>
      <c r="B55" s="155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22"/>
      <c r="O55" s="23"/>
      <c r="P55" s="24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1"/>
      <c r="AB55" s="11"/>
    </row>
    <row r="56" spans="1:28" ht="15.95" hidden="1">
      <c r="A56" s="152" t="s">
        <v>143</v>
      </c>
      <c r="B56" s="153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20"/>
      <c r="O56" s="25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20"/>
      <c r="AB56" s="21"/>
    </row>
    <row r="57" spans="1:28" hidden="1">
      <c r="A57" s="154"/>
      <c r="B57" s="155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22"/>
      <c r="O57" s="23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8"/>
      <c r="AB57" s="23"/>
    </row>
    <row r="58" spans="1:28" ht="15.95" hidden="1">
      <c r="A58" s="152" t="s">
        <v>144</v>
      </c>
      <c r="B58" s="153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20"/>
      <c r="O58" s="25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8"/>
      <c r="AB58" s="30"/>
    </row>
    <row r="59" spans="1:28" hidden="1">
      <c r="A59" s="154"/>
      <c r="B59" s="155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22"/>
      <c r="O59" s="23"/>
      <c r="P59" s="24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1"/>
      <c r="AB59" s="11"/>
    </row>
    <row r="60" spans="1:28" ht="15.95" hidden="1">
      <c r="A60" s="152" t="s">
        <v>145</v>
      </c>
      <c r="B60" s="153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20"/>
      <c r="O60" s="25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8"/>
      <c r="AB60" s="9"/>
    </row>
    <row r="61" spans="1:28" hidden="1">
      <c r="A61" s="154"/>
      <c r="B61" s="155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22"/>
      <c r="O61" s="23"/>
      <c r="P61" s="27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31"/>
      <c r="AB61" s="31"/>
    </row>
    <row r="62" spans="1:28" ht="15.95" hidden="1">
      <c r="A62" s="152" t="s">
        <v>146</v>
      </c>
      <c r="B62" s="153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20"/>
      <c r="O62" s="25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8"/>
      <c r="AB62" s="9"/>
    </row>
    <row r="63" spans="1:28" hidden="1">
      <c r="A63" s="154"/>
      <c r="B63" s="155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22"/>
      <c r="O63" s="23"/>
      <c r="P63" s="24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1"/>
      <c r="AB63" s="11"/>
    </row>
    <row r="64" spans="1:28" ht="15.95" hidden="1">
      <c r="A64" s="152" t="s">
        <v>147</v>
      </c>
      <c r="B64" s="153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20"/>
      <c r="O64" s="25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8"/>
      <c r="AB64" s="9"/>
    </row>
    <row r="65" spans="1:28" hidden="1">
      <c r="A65" s="154"/>
      <c r="B65" s="155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22"/>
      <c r="O65" s="23"/>
      <c r="P65" s="24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1"/>
      <c r="AB65" s="11"/>
    </row>
    <row r="66" spans="1:28" ht="15.95" hidden="1">
      <c r="A66" s="152" t="s">
        <v>148</v>
      </c>
      <c r="B66" s="153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20"/>
      <c r="O66" s="25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8"/>
      <c r="AB66" s="9"/>
    </row>
    <row r="67" spans="1:28" hidden="1">
      <c r="A67" s="154"/>
      <c r="B67" s="155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22"/>
      <c r="O67" s="23"/>
      <c r="P67" s="24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1"/>
      <c r="AB67" s="11"/>
    </row>
    <row r="68" spans="1:28" ht="15.95" hidden="1">
      <c r="A68" s="152" t="s">
        <v>149</v>
      </c>
      <c r="B68" s="153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20"/>
      <c r="O68" s="25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8"/>
      <c r="AB68" s="9"/>
    </row>
    <row r="69" spans="1:28" hidden="1">
      <c r="A69" s="154"/>
      <c r="B69" s="155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22"/>
      <c r="O69" s="23"/>
      <c r="P69" s="24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1"/>
      <c r="AB69" s="11"/>
    </row>
    <row r="70" spans="1:28" ht="15.95" hidden="1">
      <c r="A70" s="152" t="s">
        <v>150</v>
      </c>
      <c r="B70" s="153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3"/>
      <c r="O70" s="25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8"/>
      <c r="AB70" s="9"/>
    </row>
    <row r="71" spans="1:28" hidden="1">
      <c r="A71" s="154"/>
      <c r="B71" s="155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5"/>
      <c r="O71" s="36"/>
      <c r="P71" s="24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1"/>
      <c r="AB71" s="11"/>
    </row>
    <row r="72" spans="1:28" ht="15.95" hidden="1">
      <c r="A72" s="152" t="s">
        <v>151</v>
      </c>
      <c r="B72" s="153"/>
      <c r="C72" s="19"/>
      <c r="D72" s="19"/>
      <c r="E72" s="37"/>
      <c r="F72" s="19"/>
      <c r="G72" s="37"/>
      <c r="H72" s="37"/>
      <c r="I72" s="37"/>
      <c r="J72" s="37"/>
      <c r="K72" s="19"/>
      <c r="L72" s="37"/>
      <c r="M72" s="19"/>
      <c r="N72" s="38"/>
      <c r="O72" s="25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8"/>
      <c r="AB72" s="9"/>
    </row>
    <row r="73" spans="1:28" hidden="1">
      <c r="A73" s="154"/>
      <c r="B73" s="155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40"/>
      <c r="O73" s="41"/>
      <c r="P73" s="24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1"/>
      <c r="AB73" s="11"/>
    </row>
    <row r="74" spans="1:28" ht="15.95" hidden="1">
      <c r="A74" s="152" t="s">
        <v>152</v>
      </c>
      <c r="B74" s="153"/>
      <c r="C74" s="37"/>
      <c r="D74" s="19"/>
      <c r="E74" s="37"/>
      <c r="F74" s="37"/>
      <c r="G74" s="37"/>
      <c r="H74" s="37"/>
      <c r="I74" s="19"/>
      <c r="J74" s="19"/>
      <c r="K74" s="19"/>
      <c r="L74" s="19"/>
      <c r="M74" s="19"/>
      <c r="N74" s="20"/>
      <c r="O74" s="42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8"/>
      <c r="AB74" s="9"/>
    </row>
    <row r="75" spans="1:28" hidden="1">
      <c r="A75" s="154"/>
      <c r="B75" s="155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43"/>
      <c r="O75" s="43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1"/>
      <c r="AB75" s="11"/>
    </row>
    <row r="76" spans="1:28" ht="15.95" hidden="1">
      <c r="A76" s="152" t="s">
        <v>153</v>
      </c>
      <c r="B76" s="153"/>
      <c r="C76" s="19"/>
      <c r="D76" s="19"/>
      <c r="E76" s="19"/>
      <c r="F76" s="37"/>
      <c r="G76" s="19"/>
      <c r="H76" s="37"/>
      <c r="I76" s="19"/>
      <c r="J76" s="19"/>
      <c r="K76" s="19"/>
      <c r="L76" s="37"/>
      <c r="M76" s="19"/>
      <c r="N76" s="38"/>
      <c r="O76" s="44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8"/>
      <c r="AB76" s="9"/>
    </row>
    <row r="77" spans="1:28" hidden="1">
      <c r="A77" s="154"/>
      <c r="B77" s="155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43"/>
      <c r="O77" s="43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1"/>
      <c r="AB77" s="11"/>
    </row>
    <row r="78" spans="1:28" ht="15.95" hidden="1">
      <c r="A78" s="152" t="s">
        <v>154</v>
      </c>
      <c r="B78" s="153"/>
      <c r="C78" s="37"/>
      <c r="D78" s="19"/>
      <c r="E78" s="19"/>
      <c r="F78" s="37"/>
      <c r="G78" s="37"/>
      <c r="H78" s="19"/>
      <c r="I78" s="37"/>
      <c r="J78" s="19"/>
      <c r="K78" s="37"/>
      <c r="L78" s="19"/>
      <c r="M78" s="19"/>
      <c r="N78" s="20"/>
      <c r="O78" s="44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8"/>
      <c r="AB78" s="9"/>
    </row>
    <row r="79" spans="1:28" hidden="1">
      <c r="A79" s="154"/>
      <c r="B79" s="155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43"/>
      <c r="O79" s="43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1"/>
      <c r="AB79" s="11"/>
    </row>
    <row r="80" spans="1:28" ht="15.95" hidden="1">
      <c r="A80" s="152" t="s">
        <v>155</v>
      </c>
      <c r="B80" s="153"/>
      <c r="C80" s="45"/>
      <c r="D80" s="45"/>
      <c r="E80" s="7"/>
      <c r="F80" s="45"/>
      <c r="G80" s="45"/>
      <c r="H80" s="45"/>
      <c r="I80" s="7"/>
      <c r="J80" s="45"/>
      <c r="K80" s="45"/>
      <c r="L80" s="7"/>
      <c r="M80" s="7"/>
      <c r="N80" s="8"/>
      <c r="O80" s="9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8"/>
      <c r="AB80" s="9"/>
    </row>
    <row r="81" spans="1:28" hidden="1">
      <c r="A81" s="154"/>
      <c r="B81" s="155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43"/>
      <c r="O81" s="43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1"/>
      <c r="AB81" s="11"/>
    </row>
    <row r="82" spans="1:28" ht="15.95" hidden="1">
      <c r="A82" s="152" t="s">
        <v>156</v>
      </c>
      <c r="B82" s="153"/>
      <c r="C82" s="7"/>
      <c r="D82" s="7"/>
      <c r="E82" s="45"/>
      <c r="F82" s="45"/>
      <c r="G82" s="7"/>
      <c r="H82" s="45"/>
      <c r="I82" s="45"/>
      <c r="J82" s="45"/>
      <c r="K82" s="7"/>
      <c r="L82" s="7"/>
      <c r="M82" s="7"/>
      <c r="N82" s="8"/>
      <c r="O82" s="9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8"/>
      <c r="AB82" s="9"/>
    </row>
    <row r="83" spans="1:28" hidden="1">
      <c r="A83" s="154"/>
      <c r="B83" s="155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43"/>
      <c r="O83" s="43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1"/>
      <c r="AB83" s="11"/>
    </row>
    <row r="84" spans="1:28" ht="15.95" hidden="1">
      <c r="A84" s="152" t="s">
        <v>157</v>
      </c>
      <c r="B84" s="153"/>
      <c r="C84" s="19"/>
      <c r="D84" s="19"/>
      <c r="E84" s="37"/>
      <c r="F84" s="37"/>
      <c r="G84" s="37"/>
      <c r="H84" s="37"/>
      <c r="I84" s="19"/>
      <c r="J84" s="19"/>
      <c r="K84" s="19"/>
      <c r="L84" s="37"/>
      <c r="M84" s="19"/>
      <c r="N84" s="20"/>
      <c r="O84" s="44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8"/>
      <c r="AB84" s="9"/>
    </row>
    <row r="85" spans="1:28" hidden="1">
      <c r="A85" s="154"/>
      <c r="B85" s="155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43"/>
      <c r="O85" s="43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1"/>
      <c r="AB85" s="11"/>
    </row>
    <row r="86" spans="1:28" ht="15.95" hidden="1">
      <c r="A86" s="152" t="s">
        <v>158</v>
      </c>
      <c r="B86" s="153"/>
      <c r="C86" s="19"/>
      <c r="D86" s="37"/>
      <c r="E86" s="37"/>
      <c r="F86" s="37"/>
      <c r="G86" s="37"/>
      <c r="H86" s="19"/>
      <c r="I86" s="37"/>
      <c r="J86" s="19"/>
      <c r="K86" s="19"/>
      <c r="L86" s="37"/>
      <c r="M86" s="19"/>
      <c r="N86" s="20"/>
      <c r="O86" s="44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8"/>
      <c r="AB86" s="9"/>
    </row>
    <row r="87" spans="1:28" hidden="1">
      <c r="A87" s="154"/>
      <c r="B87" s="155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43"/>
      <c r="O87" s="43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1"/>
      <c r="AB87" s="11"/>
    </row>
    <row r="88" spans="1:28" ht="15.95" hidden="1">
      <c r="A88" s="152" t="s">
        <v>159</v>
      </c>
      <c r="B88" s="153"/>
      <c r="C88" s="19"/>
      <c r="D88" s="37"/>
      <c r="E88" s="37"/>
      <c r="F88" s="37"/>
      <c r="G88" s="19"/>
      <c r="H88" s="19"/>
      <c r="I88" s="19"/>
      <c r="J88" s="19"/>
      <c r="K88" s="19"/>
      <c r="L88" s="19"/>
      <c r="M88" s="19"/>
      <c r="N88" s="20"/>
      <c r="O88" s="44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8"/>
      <c r="AB88" s="9"/>
    </row>
    <row r="89" spans="1:28" hidden="1">
      <c r="A89" s="154"/>
      <c r="B89" s="155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43"/>
      <c r="O89" s="43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1"/>
      <c r="AB89" s="11"/>
    </row>
    <row r="90" spans="1:28" ht="15.95" hidden="1">
      <c r="A90" s="152" t="s">
        <v>160</v>
      </c>
      <c r="B90" s="153"/>
      <c r="C90" s="19"/>
      <c r="D90" s="37"/>
      <c r="E90" s="19"/>
      <c r="F90" s="37"/>
      <c r="G90" s="37"/>
      <c r="H90" s="19"/>
      <c r="I90" s="37"/>
      <c r="J90" s="19"/>
      <c r="K90" s="19"/>
      <c r="L90" s="19"/>
      <c r="M90" s="19"/>
      <c r="N90" s="20"/>
      <c r="O90" s="44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8"/>
      <c r="AB90" s="9"/>
    </row>
    <row r="91" spans="1:28" hidden="1">
      <c r="A91" s="154"/>
      <c r="B91" s="155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43"/>
      <c r="O91" s="43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1"/>
      <c r="AB91" s="11"/>
    </row>
    <row r="92" spans="1:28" ht="15.95" hidden="1">
      <c r="A92" s="152" t="s">
        <v>161</v>
      </c>
      <c r="B92" s="153"/>
      <c r="C92" s="7"/>
      <c r="D92" s="45"/>
      <c r="E92" s="45"/>
      <c r="F92" s="45"/>
      <c r="G92" s="45"/>
      <c r="H92" s="45"/>
      <c r="I92" s="45"/>
      <c r="J92" s="7"/>
      <c r="K92" s="7"/>
      <c r="L92" s="45"/>
      <c r="M92" s="7"/>
      <c r="N92" s="8"/>
      <c r="O92" s="9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8"/>
      <c r="AB92" s="9"/>
    </row>
    <row r="93" spans="1:28" hidden="1">
      <c r="A93" s="154"/>
      <c r="B93" s="155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43"/>
      <c r="O93" s="43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1"/>
      <c r="AB93" s="11"/>
    </row>
    <row r="94" spans="1:28" ht="15.95" hidden="1">
      <c r="A94" s="152" t="s">
        <v>162</v>
      </c>
      <c r="B94" s="153"/>
      <c r="C94" s="7"/>
      <c r="D94" s="45"/>
      <c r="E94" s="45"/>
      <c r="F94" s="45"/>
      <c r="G94" s="45"/>
      <c r="H94" s="45"/>
      <c r="I94" s="45"/>
      <c r="J94" s="7"/>
      <c r="K94" s="7"/>
      <c r="L94" s="7"/>
      <c r="M94" s="7"/>
      <c r="N94" s="46"/>
      <c r="O94" s="9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8"/>
      <c r="AB94" s="9"/>
    </row>
    <row r="95" spans="1:28" hidden="1">
      <c r="A95" s="154"/>
      <c r="B95" s="155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43"/>
      <c r="O95" s="43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1"/>
      <c r="AB95" s="11"/>
    </row>
    <row r="96" spans="1:28" ht="16.5" thickBot="1">
      <c r="A96" s="152" t="s">
        <v>163</v>
      </c>
      <c r="B96" s="153"/>
      <c r="C96" s="91"/>
      <c r="D96" s="91">
        <v>22747.83</v>
      </c>
      <c r="E96" s="91">
        <v>76609.51999999999</v>
      </c>
      <c r="F96" s="91">
        <v>19567.2</v>
      </c>
      <c r="G96" s="91">
        <v>70</v>
      </c>
      <c r="H96" s="91">
        <v>18606.625999999997</v>
      </c>
      <c r="I96" s="91">
        <v>39007.9</v>
      </c>
      <c r="J96" s="91"/>
      <c r="K96" s="19"/>
      <c r="L96" s="19"/>
      <c r="M96" s="19"/>
      <c r="N96" s="91">
        <v>91640</v>
      </c>
      <c r="O96" s="109">
        <v>268249.076</v>
      </c>
      <c r="P96" s="7"/>
      <c r="Q96" s="7"/>
      <c r="R96" s="7"/>
      <c r="S96" s="7"/>
      <c r="T96" s="7"/>
      <c r="U96" s="91">
        <v>62000</v>
      </c>
      <c r="V96" s="7"/>
      <c r="W96" s="7"/>
      <c r="X96" s="7"/>
      <c r="Y96" s="7"/>
      <c r="Z96" s="7"/>
      <c r="AA96" s="8"/>
      <c r="AB96" s="108">
        <v>62000</v>
      </c>
    </row>
    <row r="97" spans="1:28" ht="15" thickBot="1">
      <c r="A97" s="154"/>
      <c r="B97" s="155"/>
      <c r="C97" s="74">
        <f t="shared" ref="C97:N97" si="0">C96/$O$96</f>
        <v>0</v>
      </c>
      <c r="D97" s="74">
        <f t="shared" si="0"/>
        <v>8.480114951076291E-2</v>
      </c>
      <c r="E97" s="74">
        <f t="shared" si="0"/>
        <v>0.28559099305154734</v>
      </c>
      <c r="F97" s="74">
        <f t="shared" si="0"/>
        <v>7.2944146879372659E-2</v>
      </c>
      <c r="G97" s="74">
        <f t="shared" si="0"/>
        <v>2.6095150463817439E-4</v>
      </c>
      <c r="H97" s="74">
        <f t="shared" si="0"/>
        <v>6.9363243584853934E-2</v>
      </c>
      <c r="I97" s="74">
        <f t="shared" si="0"/>
        <v>0.14541671711107776</v>
      </c>
      <c r="J97" s="74">
        <f t="shared" si="0"/>
        <v>0</v>
      </c>
      <c r="K97" s="74">
        <f t="shared" si="0"/>
        <v>0</v>
      </c>
      <c r="L97" s="74">
        <f t="shared" si="0"/>
        <v>0</v>
      </c>
      <c r="M97" s="74">
        <f t="shared" si="0"/>
        <v>0</v>
      </c>
      <c r="N97" s="74">
        <f t="shared" si="0"/>
        <v>0.34162279835774717</v>
      </c>
      <c r="O97" s="68">
        <f>O96/$O$96</f>
        <v>1</v>
      </c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1"/>
      <c r="AB97" s="11"/>
    </row>
    <row r="98" spans="1:28" ht="16.5" thickBot="1">
      <c r="A98" s="152" t="s">
        <v>164</v>
      </c>
      <c r="B98" s="153"/>
      <c r="C98" s="91">
        <v>456</v>
      </c>
      <c r="D98" s="91">
        <v>51326</v>
      </c>
      <c r="E98" s="91">
        <v>34456</v>
      </c>
      <c r="F98" s="91">
        <v>4693</v>
      </c>
      <c r="G98" s="91">
        <v>298701</v>
      </c>
      <c r="H98" s="91">
        <v>13096</v>
      </c>
      <c r="I98" s="91">
        <v>21188</v>
      </c>
      <c r="J98" s="91"/>
      <c r="K98" s="91">
        <v>10322</v>
      </c>
      <c r="L98" s="91">
        <v>15807</v>
      </c>
      <c r="M98" s="92">
        <v>4469</v>
      </c>
      <c r="N98" s="93"/>
      <c r="O98" s="98">
        <v>454514</v>
      </c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8"/>
      <c r="AB98" s="9"/>
    </row>
    <row r="99" spans="1:28" ht="15" thickBot="1">
      <c r="A99" s="154"/>
      <c r="B99" s="155"/>
      <c r="C99" s="67">
        <f t="shared" ref="C99:N99" si="1">D98/$O$98</f>
        <v>0.11292501441099724</v>
      </c>
      <c r="D99" s="67">
        <f t="shared" si="1"/>
        <v>7.580844594445936E-2</v>
      </c>
      <c r="E99" s="67">
        <f t="shared" si="1"/>
        <v>1.0325314511764215E-2</v>
      </c>
      <c r="F99" s="67">
        <f t="shared" si="1"/>
        <v>0.65718767738727524</v>
      </c>
      <c r="G99" s="67">
        <f t="shared" si="1"/>
        <v>2.8813193873016011E-2</v>
      </c>
      <c r="H99" s="67">
        <f t="shared" si="1"/>
        <v>4.6616825884351197E-2</v>
      </c>
      <c r="I99" s="67">
        <f t="shared" si="1"/>
        <v>0</v>
      </c>
      <c r="J99" s="67">
        <f t="shared" si="1"/>
        <v>2.2709971530029877E-2</v>
      </c>
      <c r="K99" s="67">
        <f t="shared" si="1"/>
        <v>3.4777806624218394E-2</v>
      </c>
      <c r="L99" s="67">
        <f t="shared" si="1"/>
        <v>9.8324804076442094E-3</v>
      </c>
      <c r="M99" s="67">
        <f t="shared" si="1"/>
        <v>0</v>
      </c>
      <c r="N99" s="76">
        <f t="shared" si="1"/>
        <v>1</v>
      </c>
      <c r="O99" s="68">
        <f>O98/$O$98</f>
        <v>1</v>
      </c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1"/>
      <c r="AB99" s="11"/>
    </row>
    <row r="100" spans="1:28" ht="16.5" thickBot="1">
      <c r="A100" s="152" t="s">
        <v>165</v>
      </c>
      <c r="B100" s="153"/>
      <c r="C100" s="91">
        <v>36650.828800000003</v>
      </c>
      <c r="D100" s="91">
        <v>29550.757599999997</v>
      </c>
      <c r="E100" s="91">
        <v>59901.492799999993</v>
      </c>
      <c r="F100" s="91">
        <v>69160.808000000005</v>
      </c>
      <c r="G100" s="91">
        <v>12441.48</v>
      </c>
      <c r="H100" s="91"/>
      <c r="I100" s="91">
        <v>22152.7984</v>
      </c>
      <c r="J100" s="91">
        <v>2575.0144</v>
      </c>
      <c r="K100" s="91">
        <v>68072.5</v>
      </c>
      <c r="L100" s="91"/>
      <c r="M100" s="92"/>
      <c r="N100" s="93"/>
      <c r="O100" s="99">
        <v>300505.68</v>
      </c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8"/>
      <c r="AB100" s="9"/>
    </row>
    <row r="101" spans="1:28" ht="15" thickBot="1">
      <c r="A101" s="154"/>
      <c r="B101" s="155"/>
      <c r="C101" s="74">
        <f t="shared" ref="C101:N101" si="2">C100/$O$100</f>
        <v>0.12196384707270759</v>
      </c>
      <c r="D101" s="74">
        <f t="shared" si="2"/>
        <v>9.8336768875716421E-2</v>
      </c>
      <c r="E101" s="74">
        <f t="shared" si="2"/>
        <v>0.19933564250765573</v>
      </c>
      <c r="F101" s="74">
        <f t="shared" si="2"/>
        <v>0.23014808904776776</v>
      </c>
      <c r="G101" s="74">
        <f t="shared" si="2"/>
        <v>4.1401813103832182E-2</v>
      </c>
      <c r="H101" s="74">
        <f t="shared" si="2"/>
        <v>0</v>
      </c>
      <c r="I101" s="74">
        <f t="shared" si="2"/>
        <v>7.3718401595603777E-2</v>
      </c>
      <c r="J101" s="74">
        <f t="shared" si="2"/>
        <v>8.5689375322290078E-3</v>
      </c>
      <c r="K101" s="74">
        <f t="shared" si="2"/>
        <v>0.22652650026448751</v>
      </c>
      <c r="L101" s="74">
        <f t="shared" si="2"/>
        <v>0</v>
      </c>
      <c r="M101" s="74">
        <f t="shared" si="2"/>
        <v>0</v>
      </c>
      <c r="N101" s="74">
        <f t="shared" si="2"/>
        <v>0</v>
      </c>
      <c r="O101" s="68">
        <f>O100/$O$100</f>
        <v>1</v>
      </c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1"/>
      <c r="AB101" s="11"/>
    </row>
    <row r="102" spans="1:28" ht="16.5" thickBot="1">
      <c r="A102" s="152" t="s">
        <v>166</v>
      </c>
      <c r="B102" s="153"/>
      <c r="C102" s="91">
        <v>23728.65784</v>
      </c>
      <c r="D102" s="91">
        <v>26321.151999999998</v>
      </c>
      <c r="E102" s="91">
        <v>74233</v>
      </c>
      <c r="F102" s="91">
        <v>14385.89</v>
      </c>
      <c r="G102" s="94"/>
      <c r="H102" s="91">
        <v>69669.858800000002</v>
      </c>
      <c r="I102" s="91">
        <v>33129.599999999999</v>
      </c>
      <c r="J102" s="95"/>
      <c r="K102" s="91">
        <v>4510.7199999999993</v>
      </c>
      <c r="L102" s="94"/>
      <c r="M102" s="95"/>
      <c r="N102" s="96"/>
      <c r="O102" s="99">
        <v>245978.87864000001</v>
      </c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8"/>
      <c r="AB102" s="9"/>
    </row>
    <row r="103" spans="1:28" ht="15" thickBot="1">
      <c r="A103" s="154"/>
      <c r="B103" s="155"/>
      <c r="C103" s="74">
        <f>C102/$O$102</f>
        <v>9.6466241212229631E-2</v>
      </c>
      <c r="D103" s="74">
        <f t="shared" ref="D103:N103" si="3">D102/$O$102</f>
        <v>0.10700574027139161</v>
      </c>
      <c r="E103" s="74">
        <f t="shared" si="3"/>
        <v>0.30178607370856009</v>
      </c>
      <c r="F103" s="74">
        <f t="shared" si="3"/>
        <v>5.8484249052351882E-2</v>
      </c>
      <c r="G103" s="74">
        <f t="shared" si="3"/>
        <v>0</v>
      </c>
      <c r="H103" s="74">
        <f t="shared" si="3"/>
        <v>0.28323512646776738</v>
      </c>
      <c r="I103" s="74">
        <f t="shared" si="3"/>
        <v>0.13468473465352487</v>
      </c>
      <c r="J103" s="74">
        <f t="shared" si="3"/>
        <v>0</v>
      </c>
      <c r="K103" s="74">
        <f t="shared" si="3"/>
        <v>1.8337834634174505E-2</v>
      </c>
      <c r="L103" s="74">
        <f t="shared" si="3"/>
        <v>0</v>
      </c>
      <c r="M103" s="74">
        <f t="shared" si="3"/>
        <v>0</v>
      </c>
      <c r="N103" s="75">
        <f t="shared" si="3"/>
        <v>0</v>
      </c>
      <c r="O103" s="77">
        <f>O102/O102</f>
        <v>1</v>
      </c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1"/>
      <c r="AB103" s="11"/>
    </row>
    <row r="104" spans="1:28" ht="16.5" thickBot="1">
      <c r="A104" s="152" t="s">
        <v>167</v>
      </c>
      <c r="B104" s="153"/>
      <c r="C104" s="94">
        <v>45844.191999999995</v>
      </c>
      <c r="D104" s="94">
        <v>8053.2027999999991</v>
      </c>
      <c r="E104" s="97">
        <v>2328.56</v>
      </c>
      <c r="F104" s="94">
        <v>16669.199999999997</v>
      </c>
      <c r="G104" s="97"/>
      <c r="H104" s="94">
        <v>223460</v>
      </c>
      <c r="I104" s="97"/>
      <c r="J104" s="97"/>
      <c r="K104" s="97">
        <v>192705.59479999999</v>
      </c>
      <c r="L104" s="95"/>
      <c r="M104" s="95"/>
      <c r="N104" s="96"/>
      <c r="O104" s="99">
        <v>489060.74959999998</v>
      </c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8"/>
      <c r="AB104" s="9"/>
    </row>
    <row r="105" spans="1:28" ht="15" thickBot="1">
      <c r="A105" s="154"/>
      <c r="B105" s="155"/>
      <c r="C105" s="67">
        <f>C104/$O$104</f>
        <v>9.373925844078819E-2</v>
      </c>
      <c r="D105" s="67">
        <f t="shared" ref="D105:O105" si="4">D104/$O$104</f>
        <v>1.6466671689737252E-2</v>
      </c>
      <c r="E105" s="67">
        <f t="shared" si="4"/>
        <v>4.7612898845481181E-3</v>
      </c>
      <c r="F105" s="67">
        <f t="shared" si="4"/>
        <v>3.4084109210632096E-2</v>
      </c>
      <c r="G105" s="67">
        <f t="shared" si="4"/>
        <v>0</v>
      </c>
      <c r="H105" s="67">
        <f t="shared" si="4"/>
        <v>0.45691665132147014</v>
      </c>
      <c r="I105" s="67">
        <f t="shared" si="4"/>
        <v>0</v>
      </c>
      <c r="J105" s="67">
        <f t="shared" si="4"/>
        <v>0</v>
      </c>
      <c r="K105" s="67">
        <f t="shared" si="4"/>
        <v>0.39403201945282423</v>
      </c>
      <c r="L105" s="67">
        <f t="shared" si="4"/>
        <v>0</v>
      </c>
      <c r="M105" s="67">
        <f t="shared" si="4"/>
        <v>0</v>
      </c>
      <c r="N105" s="76">
        <f t="shared" si="4"/>
        <v>0</v>
      </c>
      <c r="O105" s="78">
        <f t="shared" si="4"/>
        <v>1</v>
      </c>
      <c r="P105" s="24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1"/>
      <c r="AB105" s="11"/>
    </row>
    <row r="106" spans="1:28" ht="16.5" thickBot="1">
      <c r="A106" s="152" t="s">
        <v>168</v>
      </c>
      <c r="B106" s="153"/>
      <c r="C106" s="45"/>
      <c r="D106" s="7"/>
      <c r="E106" s="101">
        <v>11029.5</v>
      </c>
      <c r="F106" s="79"/>
      <c r="G106" s="79"/>
      <c r="H106" s="79"/>
      <c r="I106" s="79"/>
      <c r="J106" s="45"/>
      <c r="K106" s="32"/>
      <c r="L106" s="7"/>
      <c r="M106" s="7"/>
      <c r="N106" s="8"/>
      <c r="O106" s="100">
        <v>11029.5</v>
      </c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8"/>
      <c r="AB106" s="9"/>
    </row>
    <row r="107" spans="1:28" ht="15" thickBot="1">
      <c r="A107" s="154"/>
      <c r="B107" s="155"/>
      <c r="C107" s="67">
        <f>C106/$O$106</f>
        <v>0</v>
      </c>
      <c r="D107" s="67">
        <f t="shared" ref="D107:N107" si="5">D106/$O$106</f>
        <v>0</v>
      </c>
      <c r="E107" s="67">
        <f>E106/O106</f>
        <v>1</v>
      </c>
      <c r="F107" s="67">
        <f t="shared" si="5"/>
        <v>0</v>
      </c>
      <c r="G107" s="67">
        <f t="shared" si="5"/>
        <v>0</v>
      </c>
      <c r="H107" s="67">
        <f t="shared" si="5"/>
        <v>0</v>
      </c>
      <c r="I107" s="67">
        <f t="shared" si="5"/>
        <v>0</v>
      </c>
      <c r="J107" s="67">
        <f t="shared" si="5"/>
        <v>0</v>
      </c>
      <c r="K107" s="67">
        <f t="shared" si="5"/>
        <v>0</v>
      </c>
      <c r="L107" s="67">
        <f t="shared" si="5"/>
        <v>0</v>
      </c>
      <c r="M107" s="67">
        <f t="shared" si="5"/>
        <v>0</v>
      </c>
      <c r="N107" s="67">
        <f t="shared" si="5"/>
        <v>0</v>
      </c>
      <c r="O107" s="68">
        <f>O106/O106</f>
        <v>1</v>
      </c>
      <c r="P107" s="24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1"/>
      <c r="AB107" s="11"/>
    </row>
  </sheetData>
  <mergeCells count="54">
    <mergeCell ref="A106:B107"/>
    <mergeCell ref="A84:B85"/>
    <mergeCell ref="A86:B87"/>
    <mergeCell ref="A88:B89"/>
    <mergeCell ref="A90:B91"/>
    <mergeCell ref="A92:B93"/>
    <mergeCell ref="A94:B95"/>
    <mergeCell ref="A96:B97"/>
    <mergeCell ref="A98:B99"/>
    <mergeCell ref="A100:B101"/>
    <mergeCell ref="A102:B103"/>
    <mergeCell ref="A104:B105"/>
    <mergeCell ref="A82:B83"/>
    <mergeCell ref="A60:B61"/>
    <mergeCell ref="A62:B63"/>
    <mergeCell ref="A64:B65"/>
    <mergeCell ref="A66:B67"/>
    <mergeCell ref="A68:B69"/>
    <mergeCell ref="A70:B71"/>
    <mergeCell ref="A72:B73"/>
    <mergeCell ref="A74:B75"/>
    <mergeCell ref="A76:B77"/>
    <mergeCell ref="A78:B79"/>
    <mergeCell ref="A80:B81"/>
    <mergeCell ref="A58:B59"/>
    <mergeCell ref="A36:B37"/>
    <mergeCell ref="A38:B39"/>
    <mergeCell ref="A40:B41"/>
    <mergeCell ref="A42:B43"/>
    <mergeCell ref="A44:B45"/>
    <mergeCell ref="A46:B47"/>
    <mergeCell ref="A48:B49"/>
    <mergeCell ref="A50:B51"/>
    <mergeCell ref="A52:B53"/>
    <mergeCell ref="A54:B55"/>
    <mergeCell ref="A56:B57"/>
    <mergeCell ref="A34:B35"/>
    <mergeCell ref="A12:B13"/>
    <mergeCell ref="A14:B15"/>
    <mergeCell ref="A16:B17"/>
    <mergeCell ref="A18:B19"/>
    <mergeCell ref="A20:B21"/>
    <mergeCell ref="A22:B23"/>
    <mergeCell ref="A24:B25"/>
    <mergeCell ref="A26:B27"/>
    <mergeCell ref="A28:B29"/>
    <mergeCell ref="A30:B31"/>
    <mergeCell ref="A32:B33"/>
    <mergeCell ref="A10:B11"/>
    <mergeCell ref="A1:B1"/>
    <mergeCell ref="A2:B3"/>
    <mergeCell ref="A4:B5"/>
    <mergeCell ref="A6:B7"/>
    <mergeCell ref="A8:B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8CB1A-DE0F-48E3-8CA2-FD3918B3928C}">
  <dimension ref="A1:AD107"/>
  <sheetViews>
    <sheetView workbookViewId="0">
      <selection activeCell="G17" sqref="G17:G21"/>
    </sheetView>
  </sheetViews>
  <sheetFormatPr defaultColWidth="8.7109375" defaultRowHeight="14.45"/>
  <cols>
    <col min="3" max="4" width="10.28515625" bestFit="1" customWidth="1"/>
    <col min="5" max="7" width="11.28515625" bestFit="1" customWidth="1"/>
    <col min="8" max="13" width="12.28515625" bestFit="1" customWidth="1"/>
    <col min="14" max="14" width="12.42578125" bestFit="1" customWidth="1"/>
    <col min="15" max="15" width="11.42578125" bestFit="1" customWidth="1"/>
    <col min="16" max="16" width="12.28515625" customWidth="1"/>
    <col min="17" max="17" width="12" customWidth="1"/>
    <col min="18" max="19" width="12.28515625" customWidth="1"/>
    <col min="20" max="20" width="12.42578125" customWidth="1"/>
    <col min="21" max="21" width="11" bestFit="1" customWidth="1"/>
    <col min="22" max="22" width="13.42578125" customWidth="1"/>
    <col min="23" max="23" width="12.7109375" customWidth="1"/>
    <col min="24" max="24" width="11.5703125" customWidth="1"/>
    <col min="25" max="25" width="12" customWidth="1"/>
    <col min="26" max="26" width="10.42578125" customWidth="1"/>
    <col min="27" max="27" width="10.7109375" customWidth="1"/>
    <col min="28" max="28" width="11.42578125" bestFit="1" customWidth="1"/>
    <col min="30" max="30" width="12.42578125" customWidth="1"/>
  </cols>
  <sheetData>
    <row r="1" spans="1:30" ht="15" thickBot="1">
      <c r="A1" s="156" t="s">
        <v>101</v>
      </c>
      <c r="B1" s="157"/>
      <c r="C1" s="4" t="s">
        <v>102</v>
      </c>
      <c r="D1" s="4" t="s">
        <v>103</v>
      </c>
      <c r="E1" s="4" t="s">
        <v>104</v>
      </c>
      <c r="F1" s="4" t="s">
        <v>105</v>
      </c>
      <c r="G1" s="4" t="s">
        <v>106</v>
      </c>
      <c r="H1" s="4" t="s">
        <v>107</v>
      </c>
      <c r="I1" s="4" t="s">
        <v>108</v>
      </c>
      <c r="J1" s="4" t="s">
        <v>109</v>
      </c>
      <c r="K1" s="4" t="s">
        <v>110</v>
      </c>
      <c r="L1" s="4" t="s">
        <v>111</v>
      </c>
      <c r="M1" s="4" t="s">
        <v>112</v>
      </c>
      <c r="N1" s="5" t="s">
        <v>113</v>
      </c>
      <c r="O1" s="6" t="s">
        <v>169</v>
      </c>
      <c r="P1" s="4" t="s">
        <v>102</v>
      </c>
      <c r="Q1" s="4" t="s">
        <v>103</v>
      </c>
      <c r="R1" s="4" t="s">
        <v>104</v>
      </c>
      <c r="S1" s="4" t="s">
        <v>105</v>
      </c>
      <c r="T1" s="4" t="s">
        <v>106</v>
      </c>
      <c r="U1" s="4" t="s">
        <v>107</v>
      </c>
      <c r="V1" s="4" t="s">
        <v>108</v>
      </c>
      <c r="W1" s="4" t="s">
        <v>109</v>
      </c>
      <c r="X1" s="4" t="s">
        <v>110</v>
      </c>
      <c r="Y1" s="4" t="s">
        <v>111</v>
      </c>
      <c r="Z1" s="4" t="s">
        <v>112</v>
      </c>
      <c r="AA1" s="5" t="s">
        <v>113</v>
      </c>
      <c r="AB1" s="6" t="s">
        <v>114</v>
      </c>
    </row>
    <row r="2" spans="1:30" ht="16.5" customHeight="1">
      <c r="A2" s="152" t="s">
        <v>116</v>
      </c>
      <c r="B2" s="153"/>
      <c r="C2" s="7"/>
      <c r="D2" s="7"/>
      <c r="E2" s="7"/>
      <c r="F2" s="7"/>
      <c r="G2" s="7"/>
      <c r="H2" s="7"/>
      <c r="I2" s="7"/>
      <c r="J2" s="7"/>
      <c r="K2" s="7"/>
      <c r="L2" s="7">
        <v>2624.72</v>
      </c>
      <c r="M2" s="7"/>
      <c r="N2" s="8">
        <v>28660.839599999999</v>
      </c>
      <c r="O2" s="9">
        <v>31285.559600000001</v>
      </c>
      <c r="P2" s="7">
        <v>13398.1376</v>
      </c>
      <c r="Q2" s="7"/>
      <c r="R2" s="7">
        <v>4800</v>
      </c>
      <c r="S2" s="7"/>
      <c r="T2" s="7"/>
      <c r="U2" s="7"/>
      <c r="V2" s="7"/>
      <c r="W2" s="7"/>
      <c r="X2" s="7"/>
      <c r="Y2" s="7"/>
      <c r="Z2" s="7"/>
      <c r="AA2" s="8"/>
      <c r="AB2" s="9">
        <v>18198.137599999998</v>
      </c>
    </row>
    <row r="3" spans="1:30">
      <c r="A3" s="154"/>
      <c r="B3" s="155"/>
      <c r="C3" s="65">
        <f>C2/$O$2</f>
        <v>0</v>
      </c>
      <c r="D3" s="65">
        <f t="shared" ref="D3:O3" si="0">D2/$O$2</f>
        <v>0</v>
      </c>
      <c r="E3" s="65">
        <f t="shared" si="0"/>
        <v>0</v>
      </c>
      <c r="F3" s="65">
        <f t="shared" si="0"/>
        <v>0</v>
      </c>
      <c r="G3" s="65">
        <f t="shared" si="0"/>
        <v>0</v>
      </c>
      <c r="H3" s="65">
        <f t="shared" si="0"/>
        <v>0</v>
      </c>
      <c r="I3" s="65">
        <f t="shared" si="0"/>
        <v>0</v>
      </c>
      <c r="J3" s="65">
        <f t="shared" si="0"/>
        <v>0</v>
      </c>
      <c r="K3" s="65">
        <f t="shared" si="0"/>
        <v>0</v>
      </c>
      <c r="L3" s="65">
        <f t="shared" si="0"/>
        <v>8.3895574621589947E-2</v>
      </c>
      <c r="M3" s="65">
        <f t="shared" si="0"/>
        <v>0</v>
      </c>
      <c r="N3" s="65">
        <f t="shared" si="0"/>
        <v>0.91610442537840997</v>
      </c>
      <c r="O3" s="65">
        <f t="shared" si="0"/>
        <v>1</v>
      </c>
      <c r="P3" s="65">
        <f>P2/$AB$2</f>
        <v>0.7362367454568538</v>
      </c>
      <c r="Q3" s="65">
        <f t="shared" ref="Q3:AB3" si="1">Q2/$AB$2</f>
        <v>0</v>
      </c>
      <c r="R3" s="65">
        <f t="shared" si="1"/>
        <v>0.26376325454314625</v>
      </c>
      <c r="S3" s="65">
        <f t="shared" si="1"/>
        <v>0</v>
      </c>
      <c r="T3" s="65">
        <f t="shared" si="1"/>
        <v>0</v>
      </c>
      <c r="U3" s="65">
        <f t="shared" si="1"/>
        <v>0</v>
      </c>
      <c r="V3" s="65">
        <f t="shared" si="1"/>
        <v>0</v>
      </c>
      <c r="W3" s="65">
        <f t="shared" si="1"/>
        <v>0</v>
      </c>
      <c r="X3" s="65">
        <f t="shared" si="1"/>
        <v>0</v>
      </c>
      <c r="Y3" s="65">
        <f t="shared" si="1"/>
        <v>0</v>
      </c>
      <c r="Z3" s="65">
        <f t="shared" si="1"/>
        <v>0</v>
      </c>
      <c r="AA3" s="65">
        <f t="shared" si="1"/>
        <v>0</v>
      </c>
      <c r="AB3" s="65">
        <f t="shared" si="1"/>
        <v>1</v>
      </c>
    </row>
    <row r="4" spans="1:30" ht="15.95">
      <c r="A4" s="152" t="s">
        <v>117</v>
      </c>
      <c r="B4" s="153"/>
      <c r="C4" s="7"/>
      <c r="D4" s="7"/>
      <c r="E4" s="7"/>
      <c r="F4" s="7"/>
      <c r="G4" s="7"/>
      <c r="H4" s="7"/>
      <c r="I4" s="7"/>
      <c r="J4" s="7"/>
      <c r="K4" s="7"/>
      <c r="L4" s="7"/>
      <c r="M4" s="7">
        <v>4041.6</v>
      </c>
      <c r="N4" s="8">
        <v>24904.854200000002</v>
      </c>
      <c r="O4" s="9">
        <v>28946.4542</v>
      </c>
      <c r="P4" s="7"/>
      <c r="Q4" s="7"/>
      <c r="R4" s="7">
        <v>26908.32</v>
      </c>
      <c r="S4" s="7"/>
      <c r="T4" s="7">
        <v>26580.639999999999</v>
      </c>
      <c r="U4" s="7"/>
      <c r="V4" s="7"/>
      <c r="W4" s="7"/>
      <c r="X4" s="7"/>
      <c r="Y4" s="7"/>
      <c r="Z4" s="7"/>
      <c r="AA4" s="8"/>
      <c r="AB4" s="9">
        <v>53488.959999999999</v>
      </c>
    </row>
    <row r="5" spans="1:30" ht="15" thickBot="1">
      <c r="A5" s="154"/>
      <c r="B5" s="155"/>
      <c r="C5" s="65">
        <f>C4/$O$4</f>
        <v>0</v>
      </c>
      <c r="D5" s="65">
        <f t="shared" ref="D5:O5" si="2">D4/$O$4</f>
        <v>0</v>
      </c>
      <c r="E5" s="65">
        <f t="shared" si="2"/>
        <v>0</v>
      </c>
      <c r="F5" s="65">
        <f t="shared" si="2"/>
        <v>0</v>
      </c>
      <c r="G5" s="65">
        <f t="shared" si="2"/>
        <v>0</v>
      </c>
      <c r="H5" s="65">
        <f t="shared" si="2"/>
        <v>0</v>
      </c>
      <c r="I5" s="65">
        <f t="shared" si="2"/>
        <v>0</v>
      </c>
      <c r="J5" s="65">
        <f t="shared" si="2"/>
        <v>0</v>
      </c>
      <c r="K5" s="65">
        <f t="shared" si="2"/>
        <v>0</v>
      </c>
      <c r="L5" s="65">
        <f t="shared" si="2"/>
        <v>0</v>
      </c>
      <c r="M5" s="65">
        <f t="shared" si="2"/>
        <v>0.13962331869994632</v>
      </c>
      <c r="N5" s="65">
        <f t="shared" si="2"/>
        <v>0.86037668130005374</v>
      </c>
      <c r="O5" s="65">
        <f t="shared" si="2"/>
        <v>1</v>
      </c>
      <c r="P5" s="65">
        <f>P4/$AB$4</f>
        <v>0</v>
      </c>
      <c r="Q5" s="65">
        <f t="shared" ref="Q5:AB5" si="3">Q4/$AB$4</f>
        <v>0</v>
      </c>
      <c r="R5" s="65">
        <f t="shared" si="3"/>
        <v>0.5030630619851274</v>
      </c>
      <c r="S5" s="65">
        <f t="shared" si="3"/>
        <v>0</v>
      </c>
      <c r="T5" s="65">
        <f t="shared" si="3"/>
        <v>0.4969369380148726</v>
      </c>
      <c r="U5" s="65">
        <f t="shared" si="3"/>
        <v>0</v>
      </c>
      <c r="V5" s="65">
        <f t="shared" si="3"/>
        <v>0</v>
      </c>
      <c r="W5" s="65">
        <f t="shared" si="3"/>
        <v>0</v>
      </c>
      <c r="X5" s="65">
        <f t="shared" si="3"/>
        <v>0</v>
      </c>
      <c r="Y5" s="65">
        <f t="shared" si="3"/>
        <v>0</v>
      </c>
      <c r="Z5" s="65">
        <f t="shared" si="3"/>
        <v>0</v>
      </c>
      <c r="AA5" s="65">
        <f t="shared" si="3"/>
        <v>0</v>
      </c>
      <c r="AB5" s="65">
        <f t="shared" si="3"/>
        <v>1</v>
      </c>
    </row>
    <row r="6" spans="1:30" ht="16.5" thickBot="1">
      <c r="A6" s="152" t="s">
        <v>118</v>
      </c>
      <c r="B6" s="153"/>
      <c r="C6" s="7"/>
      <c r="D6" s="7"/>
      <c r="E6" s="7">
        <v>752</v>
      </c>
      <c r="F6" s="7"/>
      <c r="G6" s="7"/>
      <c r="H6" s="7"/>
      <c r="I6" s="7"/>
      <c r="J6" s="7"/>
      <c r="K6" s="7">
        <v>2962.25</v>
      </c>
      <c r="L6" s="7">
        <v>6461.0879999999997</v>
      </c>
      <c r="M6" s="7">
        <v>3558.6</v>
      </c>
      <c r="N6" s="8">
        <v>86370.828999999998</v>
      </c>
      <c r="O6" s="9">
        <v>100104.76700000001</v>
      </c>
      <c r="P6" s="7"/>
      <c r="Q6" s="7">
        <v>5147.5</v>
      </c>
      <c r="R6" s="7">
        <v>38600</v>
      </c>
      <c r="S6" s="7">
        <v>35070.15</v>
      </c>
      <c r="T6" s="7"/>
      <c r="U6" s="7"/>
      <c r="V6" s="7">
        <v>26503.85</v>
      </c>
      <c r="W6" s="7"/>
      <c r="X6" s="7">
        <v>5421</v>
      </c>
      <c r="Y6" s="7">
        <v>17956.25</v>
      </c>
      <c r="Z6" s="7"/>
      <c r="AA6" s="8"/>
      <c r="AB6" s="9">
        <v>128698.75</v>
      </c>
    </row>
    <row r="7" spans="1:30" ht="15" thickBot="1">
      <c r="A7" s="154"/>
      <c r="B7" s="155"/>
      <c r="C7" s="55">
        <f t="shared" ref="C7" si="4">C6/$O$6</f>
        <v>0</v>
      </c>
      <c r="D7" s="55">
        <f t="shared" ref="D7" si="5">D6/$O$6</f>
        <v>0</v>
      </c>
      <c r="E7" s="55">
        <f t="shared" ref="E7" si="6">E6/$O$6</f>
        <v>7.5121297670069989E-3</v>
      </c>
      <c r="F7" s="55">
        <f t="shared" ref="F7" si="7">F6/$O$6</f>
        <v>0</v>
      </c>
      <c r="G7" s="55">
        <f t="shared" ref="G7" si="8">G6/$O$6</f>
        <v>0</v>
      </c>
      <c r="H7" s="55">
        <f t="shared" ref="H7:M7" si="9">H6/$O$6</f>
        <v>0</v>
      </c>
      <c r="I7" s="55">
        <f t="shared" si="9"/>
        <v>0</v>
      </c>
      <c r="J7" s="55">
        <f t="shared" si="9"/>
        <v>0</v>
      </c>
      <c r="K7" s="55">
        <f t="shared" si="9"/>
        <v>2.9591497875420855E-2</v>
      </c>
      <c r="L7" s="55">
        <f t="shared" si="9"/>
        <v>6.4543259962834734E-2</v>
      </c>
      <c r="M7" s="55">
        <f t="shared" si="9"/>
        <v>3.5548756634137112E-2</v>
      </c>
      <c r="N7" s="55">
        <f>N6/$O$6</f>
        <v>0.86280435576060022</v>
      </c>
      <c r="O7" s="55">
        <f>O6/O6</f>
        <v>1</v>
      </c>
      <c r="P7" s="65">
        <f>P6/$AB$6</f>
        <v>0</v>
      </c>
      <c r="Q7" s="65">
        <f t="shared" ref="Q7:AB7" si="10">Q6/$AB$6</f>
        <v>3.999650346254334E-2</v>
      </c>
      <c r="R7" s="65">
        <f t="shared" si="10"/>
        <v>0.29992521294884372</v>
      </c>
      <c r="S7" s="65">
        <f t="shared" si="10"/>
        <v>0.27249798463466041</v>
      </c>
      <c r="T7" s="65">
        <f t="shared" si="10"/>
        <v>0</v>
      </c>
      <c r="U7" s="65">
        <f t="shared" si="10"/>
        <v>0</v>
      </c>
      <c r="V7" s="65">
        <f t="shared" si="10"/>
        <v>0.20593712060140443</v>
      </c>
      <c r="W7" s="65">
        <f t="shared" si="10"/>
        <v>0</v>
      </c>
      <c r="X7" s="65">
        <f t="shared" si="10"/>
        <v>4.2121621227867403E-2</v>
      </c>
      <c r="Y7" s="65">
        <f t="shared" si="10"/>
        <v>0.1395215571246807</v>
      </c>
      <c r="Z7" s="65">
        <f t="shared" si="10"/>
        <v>0</v>
      </c>
      <c r="AA7" s="65">
        <f t="shared" si="10"/>
        <v>0</v>
      </c>
      <c r="AB7" s="65">
        <f t="shared" si="10"/>
        <v>1</v>
      </c>
    </row>
    <row r="8" spans="1:30" ht="16.5" thickBot="1">
      <c r="A8" s="152" t="s">
        <v>119</v>
      </c>
      <c r="B8" s="153"/>
      <c r="C8" s="7"/>
      <c r="D8" s="7"/>
      <c r="E8" s="7"/>
      <c r="F8" s="7"/>
      <c r="G8" s="7"/>
      <c r="H8" s="7"/>
      <c r="I8" s="7">
        <v>1769.88</v>
      </c>
      <c r="J8" s="7"/>
      <c r="K8" s="7"/>
      <c r="L8" s="7">
        <v>11396.72</v>
      </c>
      <c r="M8" s="7"/>
      <c r="N8" s="8">
        <v>111034.745</v>
      </c>
      <c r="O8" s="9">
        <v>124201.345</v>
      </c>
      <c r="P8" s="7">
        <v>15082.7556</v>
      </c>
      <c r="Q8" s="7">
        <v>36687.599999999999</v>
      </c>
      <c r="R8" s="7">
        <v>6527.9160000000002</v>
      </c>
      <c r="S8" s="7">
        <v>28237.7598</v>
      </c>
      <c r="T8" s="7">
        <v>49016.422400000003</v>
      </c>
      <c r="U8" s="7"/>
      <c r="V8" s="7"/>
      <c r="W8" s="7"/>
      <c r="X8" s="7">
        <v>14066.72776</v>
      </c>
      <c r="Y8" s="7"/>
      <c r="Z8" s="7"/>
      <c r="AA8" s="8"/>
      <c r="AB8" s="9">
        <v>149619.18160000001</v>
      </c>
      <c r="AD8" s="57"/>
    </row>
    <row r="9" spans="1:30" ht="15" thickBot="1">
      <c r="A9" s="154"/>
      <c r="B9" s="155"/>
      <c r="C9" s="56" t="e">
        <v>#DIV/0!</v>
      </c>
      <c r="D9" s="56" t="e">
        <v>#DIV/0!</v>
      </c>
      <c r="E9" s="56" t="e">
        <v>#DIV/0!</v>
      </c>
      <c r="F9" s="56" t="e">
        <v>#DIV/0!</v>
      </c>
      <c r="G9" s="56" t="e">
        <v>#DIV/0!</v>
      </c>
      <c r="H9" s="56" t="e">
        <v>#DIV/0!</v>
      </c>
      <c r="I9" s="56">
        <f>I8/O8</f>
        <v>1.4250087227316259E-2</v>
      </c>
      <c r="J9" s="56" t="e">
        <v>#DIV/0!</v>
      </c>
      <c r="K9" s="56" t="e">
        <v>#DIV/0!</v>
      </c>
      <c r="L9" s="56">
        <f>L8/O8</f>
        <v>9.176003689815114E-2</v>
      </c>
      <c r="M9" s="56" t="e">
        <v>#DIV/0!</v>
      </c>
      <c r="N9" s="54">
        <f>N8/O8</f>
        <v>0.8939898758745326</v>
      </c>
      <c r="O9" s="55">
        <f>O8/O8</f>
        <v>1</v>
      </c>
      <c r="P9" s="65">
        <f>P8/$AB$8</f>
        <v>0.10080763334425297</v>
      </c>
      <c r="Q9" s="65">
        <f t="shared" ref="Q9:AB9" si="11">Q8/$AB$8</f>
        <v>0.24520652771703166</v>
      </c>
      <c r="R9" s="65">
        <f t="shared" si="11"/>
        <v>4.3630207906443993E-2</v>
      </c>
      <c r="S9" s="65">
        <f t="shared" si="11"/>
        <v>0.18873087994487464</v>
      </c>
      <c r="T9" s="65">
        <f t="shared" si="11"/>
        <v>0.32760787671625652</v>
      </c>
      <c r="U9" s="65">
        <f t="shared" si="11"/>
        <v>0</v>
      </c>
      <c r="V9" s="65">
        <f t="shared" si="11"/>
        <v>0</v>
      </c>
      <c r="W9" s="65">
        <f t="shared" si="11"/>
        <v>0</v>
      </c>
      <c r="X9" s="65">
        <f t="shared" si="11"/>
        <v>9.4016874103794709E-2</v>
      </c>
      <c r="Y9" s="65">
        <f t="shared" si="11"/>
        <v>0</v>
      </c>
      <c r="Z9" s="65">
        <f t="shared" si="11"/>
        <v>0</v>
      </c>
      <c r="AA9" s="65">
        <f t="shared" si="11"/>
        <v>0</v>
      </c>
      <c r="AB9" s="65">
        <f t="shared" si="11"/>
        <v>1</v>
      </c>
    </row>
    <row r="10" spans="1:30">
      <c r="A10" s="152" t="s">
        <v>120</v>
      </c>
      <c r="B10" s="153"/>
      <c r="C10" s="49"/>
      <c r="D10" s="49"/>
      <c r="E10" s="49">
        <v>9400</v>
      </c>
      <c r="F10" s="49"/>
      <c r="G10" s="49">
        <v>437</v>
      </c>
      <c r="H10" s="49"/>
      <c r="I10" s="49"/>
      <c r="J10" s="49"/>
      <c r="K10" s="49"/>
      <c r="L10" s="49">
        <v>19591</v>
      </c>
      <c r="M10" s="49">
        <v>8600</v>
      </c>
      <c r="N10" s="50">
        <v>68535</v>
      </c>
      <c r="O10" s="53">
        <v>106563</v>
      </c>
      <c r="P10" s="49">
        <v>7135</v>
      </c>
      <c r="Q10" s="49">
        <v>1982</v>
      </c>
      <c r="R10" s="49"/>
      <c r="S10" s="49">
        <v>16342</v>
      </c>
      <c r="T10" s="49"/>
      <c r="U10" s="52"/>
      <c r="V10" s="49">
        <v>265399</v>
      </c>
      <c r="W10" s="49">
        <v>319520.12</v>
      </c>
      <c r="X10" s="49"/>
      <c r="Y10" s="49">
        <v>1953</v>
      </c>
      <c r="Z10" s="52"/>
      <c r="AA10" s="50"/>
      <c r="AB10" s="49">
        <v>612331.12</v>
      </c>
    </row>
    <row r="11" spans="1:30" ht="15" thickBot="1">
      <c r="A11" s="154"/>
      <c r="B11" s="155"/>
      <c r="C11" s="47">
        <f>C10/O11</f>
        <v>0</v>
      </c>
      <c r="D11" s="47" t="e">
        <f t="shared" ref="D11:M11" si="12">D10/P11</f>
        <v>#DIV/0!</v>
      </c>
      <c r="E11" s="47" t="e">
        <f t="shared" si="12"/>
        <v>#DIV/0!</v>
      </c>
      <c r="F11" s="47" t="e">
        <f t="shared" si="12"/>
        <v>#DIV/0!</v>
      </c>
      <c r="G11" s="47" t="e">
        <f t="shared" si="12"/>
        <v>#DIV/0!</v>
      </c>
      <c r="H11" s="47" t="e">
        <f t="shared" si="12"/>
        <v>#DIV/0!</v>
      </c>
      <c r="I11" s="47" t="e">
        <f t="shared" si="12"/>
        <v>#DIV/0!</v>
      </c>
      <c r="J11" s="47" t="e">
        <f t="shared" si="12"/>
        <v>#DIV/0!</v>
      </c>
      <c r="K11" s="47" t="e">
        <f t="shared" si="12"/>
        <v>#DIV/0!</v>
      </c>
      <c r="L11" s="47" t="e">
        <f t="shared" si="12"/>
        <v>#DIV/0!</v>
      </c>
      <c r="M11" s="47" t="e">
        <f t="shared" si="12"/>
        <v>#DIV/0!</v>
      </c>
      <c r="N11" s="64">
        <f>N10/O10</f>
        <v>0.6431406773457955</v>
      </c>
      <c r="O11" s="55">
        <f>O10/O10</f>
        <v>1</v>
      </c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8"/>
      <c r="AB11" s="11"/>
    </row>
    <row r="12" spans="1:30" ht="15.95">
      <c r="A12" s="152" t="s">
        <v>121</v>
      </c>
      <c r="B12" s="153"/>
      <c r="C12" s="7"/>
      <c r="D12" s="7"/>
      <c r="E12" s="7"/>
      <c r="F12" s="7"/>
      <c r="G12" s="7"/>
      <c r="H12" s="7"/>
      <c r="I12" s="7"/>
      <c r="J12" s="7"/>
      <c r="K12" s="7">
        <v>275.92</v>
      </c>
      <c r="L12" s="7"/>
      <c r="M12" s="7">
        <v>25692.9908</v>
      </c>
      <c r="N12" s="8">
        <v>26187.1528</v>
      </c>
      <c r="O12" s="9">
        <v>52156.063599999994</v>
      </c>
      <c r="P12" s="7">
        <v>2383.9911999999999</v>
      </c>
      <c r="Q12" s="7"/>
      <c r="R12" s="7"/>
      <c r="S12" s="7"/>
      <c r="T12" s="7">
        <v>15922</v>
      </c>
      <c r="U12" s="7">
        <v>280</v>
      </c>
      <c r="V12" s="7"/>
      <c r="W12" s="7">
        <v>430</v>
      </c>
      <c r="X12" s="7"/>
      <c r="Y12" s="7">
        <v>66513.888000000006</v>
      </c>
      <c r="Z12" s="7"/>
      <c r="AA12" s="8"/>
      <c r="AB12" s="9">
        <v>85529.87920000001</v>
      </c>
    </row>
    <row r="13" spans="1:30" ht="15" thickBot="1">
      <c r="A13" s="154"/>
      <c r="B13" s="155"/>
      <c r="C13" s="10" t="e">
        <v>#DIV/0!</v>
      </c>
      <c r="D13" s="10" t="e">
        <v>#DIV/0!</v>
      </c>
      <c r="E13" s="10" t="e">
        <v>#DIV/0!</v>
      </c>
      <c r="F13" s="10" t="e">
        <v>#DIV/0!</v>
      </c>
      <c r="G13" s="10" t="e">
        <v>#DIV/0!</v>
      </c>
      <c r="H13" s="10" t="e">
        <v>#DIV/0!</v>
      </c>
      <c r="I13" s="10" t="e">
        <v>#DIV/0!</v>
      </c>
      <c r="J13" s="10" t="e">
        <v>#DIV/0!</v>
      </c>
      <c r="K13" s="12">
        <f t="shared" ref="K13:M13" si="13">K12/$O$12</f>
        <v>5.2902765461003854E-3</v>
      </c>
      <c r="L13" s="12">
        <f t="shared" si="13"/>
        <v>0</v>
      </c>
      <c r="M13" s="12">
        <f t="shared" si="13"/>
        <v>0.49261752184840885</v>
      </c>
      <c r="N13" s="12">
        <f>N12/$O$12</f>
        <v>0.50209220160549084</v>
      </c>
      <c r="O13" s="12">
        <f>O12/$O$12</f>
        <v>1</v>
      </c>
      <c r="P13" s="12">
        <f t="shared" ref="P13:AA13" si="14">P12/$AB$12</f>
        <v>2.7873197323538365E-2</v>
      </c>
      <c r="Q13" s="12">
        <f t="shared" si="14"/>
        <v>0</v>
      </c>
      <c r="R13" s="12">
        <f t="shared" si="14"/>
        <v>0</v>
      </c>
      <c r="S13" s="12">
        <f t="shared" si="14"/>
        <v>0</v>
      </c>
      <c r="T13" s="12">
        <f t="shared" si="14"/>
        <v>0.18615716693307335</v>
      </c>
      <c r="U13" s="12">
        <f t="shared" si="14"/>
        <v>3.2737097563911906E-3</v>
      </c>
      <c r="V13" s="12">
        <f t="shared" si="14"/>
        <v>0</v>
      </c>
      <c r="W13" s="12">
        <f t="shared" si="14"/>
        <v>5.0274828401721859E-3</v>
      </c>
      <c r="X13" s="12">
        <f t="shared" si="14"/>
        <v>0</v>
      </c>
      <c r="Y13" s="12">
        <f t="shared" si="14"/>
        <v>0.77766844314682482</v>
      </c>
      <c r="Z13" s="12">
        <f t="shared" si="14"/>
        <v>0</v>
      </c>
      <c r="AA13" s="12">
        <f t="shared" si="14"/>
        <v>0</v>
      </c>
      <c r="AB13" s="12">
        <f>AB12/$AB$12</f>
        <v>1</v>
      </c>
    </row>
    <row r="14" spans="1:30" ht="16.5" thickBot="1">
      <c r="A14" s="152" t="s">
        <v>122</v>
      </c>
      <c r="B14" s="153"/>
      <c r="C14" s="7"/>
      <c r="D14" s="7"/>
      <c r="E14" s="7"/>
      <c r="F14" s="7">
        <v>9589</v>
      </c>
      <c r="G14" s="7"/>
      <c r="H14" s="7"/>
      <c r="I14" s="7"/>
      <c r="J14" s="7"/>
      <c r="K14" s="7"/>
      <c r="L14" s="7"/>
      <c r="M14" s="7">
        <v>4469</v>
      </c>
      <c r="N14" s="8">
        <v>139444</v>
      </c>
      <c r="O14" s="9">
        <v>153502</v>
      </c>
      <c r="P14" s="7">
        <v>6855</v>
      </c>
      <c r="Q14" s="7">
        <v>5793</v>
      </c>
      <c r="R14" s="7">
        <v>87496</v>
      </c>
      <c r="S14" s="7">
        <v>3480</v>
      </c>
      <c r="T14" s="7">
        <v>9967</v>
      </c>
      <c r="U14" s="7"/>
      <c r="V14" s="7"/>
      <c r="W14" s="7"/>
      <c r="X14" s="7"/>
      <c r="Y14" s="7"/>
      <c r="Z14" s="7"/>
      <c r="AA14" s="8"/>
      <c r="AB14" s="9">
        <v>113591</v>
      </c>
    </row>
    <row r="15" spans="1:30" ht="15" thickBot="1">
      <c r="A15" s="154"/>
      <c r="B15" s="155"/>
      <c r="C15" s="12">
        <f t="shared" ref="C15:N15" si="15">C14/$O$14</f>
        <v>0</v>
      </c>
      <c r="D15" s="12">
        <f t="shared" si="15"/>
        <v>0</v>
      </c>
      <c r="E15" s="12">
        <f t="shared" si="15"/>
        <v>0</v>
      </c>
      <c r="F15" s="12">
        <f>F14/$O$14</f>
        <v>6.2468241456137379E-2</v>
      </c>
      <c r="G15" s="12">
        <f t="shared" si="15"/>
        <v>0</v>
      </c>
      <c r="H15" s="12">
        <f t="shared" si="15"/>
        <v>0</v>
      </c>
      <c r="I15" s="12">
        <f t="shared" si="15"/>
        <v>0</v>
      </c>
      <c r="J15" s="12">
        <f t="shared" si="15"/>
        <v>0</v>
      </c>
      <c r="K15" s="12">
        <f t="shared" si="15"/>
        <v>0</v>
      </c>
      <c r="L15" s="12">
        <f t="shared" si="15"/>
        <v>0</v>
      </c>
      <c r="M15" s="12">
        <f t="shared" si="15"/>
        <v>2.9113627184010633E-2</v>
      </c>
      <c r="N15" s="12">
        <f t="shared" si="15"/>
        <v>0.90841813135985194</v>
      </c>
      <c r="O15" s="12">
        <f>O14/$O$14</f>
        <v>1</v>
      </c>
      <c r="P15" s="12">
        <f t="shared" ref="P15:AA15" si="16">P14/$AB$14</f>
        <v>6.0348090957910397E-2</v>
      </c>
      <c r="Q15" s="12">
        <f t="shared" si="16"/>
        <v>5.0998758704474824E-2</v>
      </c>
      <c r="R15" s="12">
        <f t="shared" si="16"/>
        <v>0.77027229269924558</v>
      </c>
      <c r="S15" s="12">
        <f t="shared" si="16"/>
        <v>3.0636229983009217E-2</v>
      </c>
      <c r="T15" s="12">
        <f t="shared" si="16"/>
        <v>8.7744627655360022E-2</v>
      </c>
      <c r="U15" s="12">
        <f t="shared" si="16"/>
        <v>0</v>
      </c>
      <c r="V15" s="12">
        <f t="shared" si="16"/>
        <v>0</v>
      </c>
      <c r="W15" s="12">
        <f t="shared" si="16"/>
        <v>0</v>
      </c>
      <c r="X15" s="12">
        <f t="shared" si="16"/>
        <v>0</v>
      </c>
      <c r="Y15" s="12">
        <f t="shared" si="16"/>
        <v>0</v>
      </c>
      <c r="Z15" s="12">
        <f t="shared" si="16"/>
        <v>0</v>
      </c>
      <c r="AA15" s="12">
        <f t="shared" si="16"/>
        <v>0</v>
      </c>
      <c r="AB15" s="12">
        <f>AB14/$AB$14</f>
        <v>1</v>
      </c>
    </row>
    <row r="16" spans="1:30" ht="16.5" thickBot="1">
      <c r="A16" s="152" t="s">
        <v>123</v>
      </c>
      <c r="B16" s="153"/>
      <c r="C16" s="7"/>
      <c r="D16" s="7"/>
      <c r="E16" s="7"/>
      <c r="F16" s="7">
        <v>59320</v>
      </c>
      <c r="G16" s="7"/>
      <c r="H16" s="7"/>
      <c r="I16" s="7"/>
      <c r="J16" s="7"/>
      <c r="K16" s="7"/>
      <c r="L16" s="7"/>
      <c r="M16" s="7">
        <v>18523.04</v>
      </c>
      <c r="N16" s="8">
        <v>188484.65</v>
      </c>
      <c r="O16" s="9">
        <v>266327.69</v>
      </c>
      <c r="P16" s="7">
        <v>1058</v>
      </c>
      <c r="Q16" s="7">
        <v>1</v>
      </c>
      <c r="R16" s="7">
        <v>58577.15</v>
      </c>
      <c r="S16" s="7"/>
      <c r="T16" s="7"/>
      <c r="U16" s="7"/>
      <c r="V16" s="7">
        <v>15912.45</v>
      </c>
      <c r="W16" s="7"/>
      <c r="X16" s="7"/>
      <c r="Y16" s="7"/>
      <c r="Z16" s="7"/>
      <c r="AA16" s="8"/>
      <c r="AB16" s="9">
        <v>75548.600000000006</v>
      </c>
    </row>
    <row r="17" spans="1:28" ht="15" thickBot="1">
      <c r="A17" s="154"/>
      <c r="B17" s="155"/>
      <c r="C17" s="12">
        <f t="shared" ref="C17:N17" si="17">C16/$O$16</f>
        <v>0</v>
      </c>
      <c r="D17" s="12">
        <f t="shared" si="17"/>
        <v>0</v>
      </c>
      <c r="E17" s="12">
        <f t="shared" si="17"/>
        <v>0</v>
      </c>
      <c r="F17" s="12">
        <f>F16/$O$16</f>
        <v>0.22273313000236664</v>
      </c>
      <c r="G17" s="12">
        <f t="shared" si="17"/>
        <v>0</v>
      </c>
      <c r="H17" s="12">
        <f t="shared" si="17"/>
        <v>0</v>
      </c>
      <c r="I17" s="12">
        <f t="shared" si="17"/>
        <v>0</v>
      </c>
      <c r="J17" s="12">
        <f t="shared" si="17"/>
        <v>0</v>
      </c>
      <c r="K17" s="12">
        <f t="shared" si="17"/>
        <v>0</v>
      </c>
      <c r="L17" s="12">
        <f t="shared" si="17"/>
        <v>0</v>
      </c>
      <c r="M17" s="12">
        <f t="shared" si="17"/>
        <v>6.9549809109221802E-2</v>
      </c>
      <c r="N17" s="12">
        <f t="shared" si="17"/>
        <v>0.70771706088841158</v>
      </c>
      <c r="O17" s="12">
        <f>O16/$O$16</f>
        <v>1</v>
      </c>
      <c r="P17" s="12">
        <f t="shared" ref="P17:AA17" si="18">P16/$AB$16</f>
        <v>1.4004230389444674E-2</v>
      </c>
      <c r="Q17" s="12">
        <f t="shared" si="18"/>
        <v>1.3236512655429748E-5</v>
      </c>
      <c r="R17" s="12">
        <f t="shared" si="18"/>
        <v>0.77535718729400671</v>
      </c>
      <c r="S17" s="12">
        <f t="shared" si="18"/>
        <v>0</v>
      </c>
      <c r="T17" s="12">
        <f t="shared" si="18"/>
        <v>0</v>
      </c>
      <c r="U17" s="12">
        <f t="shared" si="18"/>
        <v>0</v>
      </c>
      <c r="V17" s="12">
        <f t="shared" si="18"/>
        <v>0.21062534580389311</v>
      </c>
      <c r="W17" s="12">
        <f t="shared" si="18"/>
        <v>0</v>
      </c>
      <c r="X17" s="12">
        <f t="shared" si="18"/>
        <v>0</v>
      </c>
      <c r="Y17" s="12">
        <f t="shared" si="18"/>
        <v>0</v>
      </c>
      <c r="Z17" s="12">
        <f t="shared" si="18"/>
        <v>0</v>
      </c>
      <c r="AA17" s="12">
        <f t="shared" si="18"/>
        <v>0</v>
      </c>
      <c r="AB17" s="12">
        <f>AB16/$AB$16</f>
        <v>1</v>
      </c>
    </row>
    <row r="18" spans="1:28" ht="16.5" thickBot="1">
      <c r="A18" s="152" t="s">
        <v>124</v>
      </c>
      <c r="B18" s="153"/>
      <c r="C18" s="7"/>
      <c r="D18" s="7"/>
      <c r="E18" s="7"/>
      <c r="F18" s="7"/>
      <c r="G18" s="7"/>
      <c r="H18" s="7"/>
      <c r="I18" s="7"/>
      <c r="J18" s="7"/>
      <c r="K18" s="7"/>
      <c r="L18" s="7">
        <v>5558</v>
      </c>
      <c r="M18" s="7">
        <v>37629.599999999999</v>
      </c>
      <c r="N18" s="8">
        <v>11194</v>
      </c>
      <c r="O18" s="9">
        <v>54851.6</v>
      </c>
      <c r="P18" s="7"/>
      <c r="Q18" s="7"/>
      <c r="R18" s="7">
        <v>10010</v>
      </c>
      <c r="S18" s="7"/>
      <c r="T18" s="7"/>
      <c r="U18" s="7"/>
      <c r="V18" s="7">
        <v>48723</v>
      </c>
      <c r="W18" s="7"/>
      <c r="X18" s="7"/>
      <c r="Y18" s="7"/>
      <c r="Z18" s="7"/>
      <c r="AA18" s="8"/>
      <c r="AB18" s="13">
        <v>58733</v>
      </c>
    </row>
    <row r="19" spans="1:28" ht="15" thickBot="1">
      <c r="A19" s="154"/>
      <c r="B19" s="155"/>
      <c r="C19" s="10" t="e">
        <v>#DIV/0!</v>
      </c>
      <c r="D19" s="10" t="e">
        <v>#DIV/0!</v>
      </c>
      <c r="E19" s="10" t="e">
        <v>#DIV/0!</v>
      </c>
      <c r="F19" s="10" t="e">
        <v>#DIV/0!</v>
      </c>
      <c r="G19" s="10" t="e">
        <v>#DIV/0!</v>
      </c>
      <c r="H19" s="14" t="e">
        <v>#DIV/0!</v>
      </c>
      <c r="I19" s="14" t="e">
        <v>#DIV/0!</v>
      </c>
      <c r="J19" s="14" t="e">
        <v>#DIV/0!</v>
      </c>
      <c r="K19" s="14" t="e">
        <v>#DIV/0!</v>
      </c>
      <c r="L19" s="12">
        <f t="shared" ref="L19:N19" si="19">L18/$O$18</f>
        <v>0.10132794667794559</v>
      </c>
      <c r="M19" s="12">
        <f t="shared" si="19"/>
        <v>0.6860255671666825</v>
      </c>
      <c r="N19" s="12">
        <f t="shared" si="19"/>
        <v>0.20407791203902895</v>
      </c>
      <c r="O19" s="12">
        <f>O18/$O$18</f>
        <v>1</v>
      </c>
      <c r="P19" s="14" t="e">
        <v>#DIV/0!</v>
      </c>
      <c r="Q19" s="14" t="e">
        <v>#DIV/0!</v>
      </c>
      <c r="R19" s="14">
        <f>R18/$AB$18</f>
        <v>0.1704322953024705</v>
      </c>
      <c r="S19" s="14">
        <f t="shared" ref="S19:AB19" si="20">S18/$AB$18</f>
        <v>0</v>
      </c>
      <c r="T19" s="14">
        <f t="shared" si="20"/>
        <v>0</v>
      </c>
      <c r="U19" s="14">
        <f t="shared" si="20"/>
        <v>0</v>
      </c>
      <c r="V19" s="14">
        <f t="shared" si="20"/>
        <v>0.8295677046975295</v>
      </c>
      <c r="W19" s="14">
        <f t="shared" si="20"/>
        <v>0</v>
      </c>
      <c r="X19" s="14">
        <f t="shared" si="20"/>
        <v>0</v>
      </c>
      <c r="Y19" s="14">
        <f t="shared" si="20"/>
        <v>0</v>
      </c>
      <c r="Z19" s="14">
        <f t="shared" si="20"/>
        <v>0</v>
      </c>
      <c r="AA19" s="14">
        <f t="shared" si="20"/>
        <v>0</v>
      </c>
      <c r="AB19" s="14">
        <f t="shared" si="20"/>
        <v>1</v>
      </c>
    </row>
    <row r="20" spans="1:28" ht="16.5" thickBot="1">
      <c r="A20" s="152" t="s">
        <v>125</v>
      </c>
      <c r="B20" s="153"/>
      <c r="C20" s="7"/>
      <c r="D20" s="7"/>
      <c r="E20" s="7"/>
      <c r="F20" s="7"/>
      <c r="G20" s="7"/>
      <c r="H20" s="7"/>
      <c r="I20" s="7"/>
      <c r="J20" s="7"/>
      <c r="K20" s="7">
        <v>1077</v>
      </c>
      <c r="L20" s="7">
        <v>1221</v>
      </c>
      <c r="M20" s="7">
        <v>55940</v>
      </c>
      <c r="N20" s="8">
        <v>246340</v>
      </c>
      <c r="O20" s="9">
        <v>304578</v>
      </c>
      <c r="P20" s="7"/>
      <c r="Q20" s="7">
        <v>13261</v>
      </c>
      <c r="R20" s="7"/>
      <c r="S20" s="7"/>
      <c r="T20" s="7"/>
      <c r="U20" s="7"/>
      <c r="V20" s="7"/>
      <c r="W20" s="7"/>
      <c r="X20" s="7">
        <v>5003.96</v>
      </c>
      <c r="Y20" s="7"/>
      <c r="Z20" s="7"/>
      <c r="AA20" s="8"/>
      <c r="AB20" s="9">
        <v>18264.96</v>
      </c>
    </row>
    <row r="21" spans="1:28" ht="15" thickBot="1">
      <c r="A21" s="154"/>
      <c r="B21" s="155"/>
      <c r="C21" s="10" t="e">
        <v>#DIV/0!</v>
      </c>
      <c r="D21" s="10" t="e">
        <v>#DIV/0!</v>
      </c>
      <c r="E21" s="10" t="e">
        <v>#DIV/0!</v>
      </c>
      <c r="F21" s="10" t="e">
        <v>#DIV/0!</v>
      </c>
      <c r="G21" s="10" t="e">
        <v>#DIV/0!</v>
      </c>
      <c r="H21" s="10" t="e">
        <v>#DIV/0!</v>
      </c>
      <c r="I21" s="10" t="e">
        <v>#DIV/0!</v>
      </c>
      <c r="J21" s="10" t="e">
        <v>#DIV/0!</v>
      </c>
      <c r="K21" s="12">
        <f t="shared" ref="K21:N21" si="21">K20/$O$20</f>
        <v>3.5360400291550931E-3</v>
      </c>
      <c r="L21" s="12">
        <f t="shared" si="21"/>
        <v>4.0088253255323759E-3</v>
      </c>
      <c r="M21" s="12">
        <f t="shared" si="21"/>
        <v>0.18366395471767494</v>
      </c>
      <c r="N21" s="12">
        <f t="shared" si="21"/>
        <v>0.8087911799276376</v>
      </c>
      <c r="O21" s="12">
        <f>O20/$O$20</f>
        <v>1</v>
      </c>
      <c r="P21" s="12">
        <f t="shared" ref="P21:AA21" si="22">P20/$AB$20</f>
        <v>0</v>
      </c>
      <c r="Q21" s="12">
        <f t="shared" si="22"/>
        <v>0.72603498721048398</v>
      </c>
      <c r="R21" s="12">
        <f t="shared" si="22"/>
        <v>0</v>
      </c>
      <c r="S21" s="12">
        <f t="shared" si="22"/>
        <v>0</v>
      </c>
      <c r="T21" s="12">
        <f t="shared" si="22"/>
        <v>0</v>
      </c>
      <c r="U21" s="12">
        <f t="shared" si="22"/>
        <v>0</v>
      </c>
      <c r="V21" s="12">
        <f t="shared" si="22"/>
        <v>0</v>
      </c>
      <c r="W21" s="12">
        <f t="shared" si="22"/>
        <v>0</v>
      </c>
      <c r="X21" s="12">
        <f t="shared" si="22"/>
        <v>0.27396501278951613</v>
      </c>
      <c r="Y21" s="12">
        <f t="shared" si="22"/>
        <v>0</v>
      </c>
      <c r="Z21" s="12">
        <f t="shared" si="22"/>
        <v>0</v>
      </c>
      <c r="AA21" s="12">
        <f t="shared" si="22"/>
        <v>0</v>
      </c>
      <c r="AB21" s="12">
        <f>AB20/$AB$20</f>
        <v>1</v>
      </c>
    </row>
    <row r="22" spans="1:28" ht="16.5" thickBot="1">
      <c r="A22" s="152" t="s">
        <v>126</v>
      </c>
      <c r="B22" s="153"/>
      <c r="C22" s="7"/>
      <c r="D22" s="7"/>
      <c r="E22" s="7"/>
      <c r="F22" s="7"/>
      <c r="G22" s="7"/>
      <c r="H22" s="7"/>
      <c r="I22" s="7"/>
      <c r="J22" s="7"/>
      <c r="K22" s="7"/>
      <c r="L22" s="7">
        <v>13944</v>
      </c>
      <c r="M22" s="7">
        <v>2022</v>
      </c>
      <c r="N22" s="8">
        <v>4248</v>
      </c>
      <c r="O22" s="9">
        <f>SUM(L22:N22)</f>
        <v>20214</v>
      </c>
      <c r="P22" s="7">
        <v>679</v>
      </c>
      <c r="Q22" s="7"/>
      <c r="R22" s="7"/>
      <c r="S22" s="7">
        <v>1474</v>
      </c>
      <c r="T22" s="7"/>
      <c r="U22" s="7"/>
      <c r="V22" s="7"/>
      <c r="W22" s="7"/>
      <c r="X22" s="7"/>
      <c r="Y22" s="7"/>
      <c r="Z22" s="7"/>
      <c r="AA22" s="8"/>
      <c r="AB22" s="9">
        <f>P22+S22</f>
        <v>2153</v>
      </c>
    </row>
    <row r="23" spans="1:28" ht="15" thickBot="1">
      <c r="A23" s="154"/>
      <c r="B23" s="155"/>
      <c r="C23" s="10" t="e">
        <v>#DIV/0!</v>
      </c>
      <c r="D23" s="10" t="e">
        <v>#DIV/0!</v>
      </c>
      <c r="E23" s="10" t="e">
        <v>#DIV/0!</v>
      </c>
      <c r="F23" s="10" t="e">
        <v>#DIV/0!</v>
      </c>
      <c r="G23" s="10" t="e">
        <v>#DIV/0!</v>
      </c>
      <c r="H23" s="10" t="e">
        <v>#DIV/0!</v>
      </c>
      <c r="I23" s="10" t="e">
        <v>#DIV/0!</v>
      </c>
      <c r="J23" s="10" t="e">
        <v>#DIV/0!</v>
      </c>
      <c r="K23" s="10" t="e">
        <v>#DIV/0!</v>
      </c>
      <c r="L23" s="12">
        <f t="shared" ref="L23:N23" si="23">L22/$O$22</f>
        <v>0.68981893737013955</v>
      </c>
      <c r="M23" s="12">
        <f t="shared" si="23"/>
        <v>0.10002968239833779</v>
      </c>
      <c r="N23" s="12">
        <f t="shared" si="23"/>
        <v>0.21015138023152272</v>
      </c>
      <c r="O23" s="12">
        <f>O22/$O$22</f>
        <v>1</v>
      </c>
      <c r="P23" s="12">
        <f t="shared" ref="P23:AB23" si="24">P22/$AB$22</f>
        <v>0.31537389688806317</v>
      </c>
      <c r="Q23" s="12">
        <f t="shared" si="24"/>
        <v>0</v>
      </c>
      <c r="R23" s="12">
        <f t="shared" si="24"/>
        <v>0</v>
      </c>
      <c r="S23" s="12">
        <f t="shared" si="24"/>
        <v>0.68462610311193683</v>
      </c>
      <c r="T23" s="12">
        <f t="shared" si="24"/>
        <v>0</v>
      </c>
      <c r="U23" s="12">
        <f t="shared" si="24"/>
        <v>0</v>
      </c>
      <c r="V23" s="12">
        <f t="shared" si="24"/>
        <v>0</v>
      </c>
      <c r="W23" s="12">
        <f t="shared" si="24"/>
        <v>0</v>
      </c>
      <c r="X23" s="12">
        <f t="shared" si="24"/>
        <v>0</v>
      </c>
      <c r="Y23" s="12">
        <f t="shared" si="24"/>
        <v>0</v>
      </c>
      <c r="Z23" s="12">
        <f t="shared" si="24"/>
        <v>0</v>
      </c>
      <c r="AA23" s="12">
        <f t="shared" si="24"/>
        <v>0</v>
      </c>
      <c r="AB23" s="12">
        <f t="shared" si="24"/>
        <v>1</v>
      </c>
    </row>
    <row r="24" spans="1:28" ht="16.5" thickBot="1">
      <c r="A24" s="152" t="s">
        <v>127</v>
      </c>
      <c r="B24" s="153"/>
      <c r="C24" s="7"/>
      <c r="D24" s="7"/>
      <c r="E24" s="7"/>
      <c r="F24" s="7"/>
      <c r="G24" s="7"/>
      <c r="H24" s="7"/>
      <c r="I24" s="7"/>
      <c r="J24" s="7"/>
      <c r="K24" s="7">
        <v>7245</v>
      </c>
      <c r="L24" s="7">
        <v>44140</v>
      </c>
      <c r="M24" s="7">
        <v>212608</v>
      </c>
      <c r="N24" s="8">
        <v>313282.83</v>
      </c>
      <c r="O24" s="9">
        <v>577275.83000000007</v>
      </c>
      <c r="P24" s="7">
        <v>2007</v>
      </c>
      <c r="Q24" s="7"/>
      <c r="R24" s="7">
        <v>73455</v>
      </c>
      <c r="S24" s="7">
        <v>8960</v>
      </c>
      <c r="T24" s="7"/>
      <c r="U24" s="7"/>
      <c r="V24" s="7"/>
      <c r="W24" s="7"/>
      <c r="X24" s="7"/>
      <c r="Y24" s="7"/>
      <c r="Z24" s="7"/>
      <c r="AA24" s="8"/>
      <c r="AB24" s="9">
        <v>84422</v>
      </c>
    </row>
    <row r="25" spans="1:28" ht="15" thickBot="1">
      <c r="A25" s="154"/>
      <c r="B25" s="155"/>
      <c r="C25" s="12">
        <f t="shared" ref="C25:N25" si="25">C24/$O$24</f>
        <v>0</v>
      </c>
      <c r="D25" s="12">
        <f t="shared" si="25"/>
        <v>0</v>
      </c>
      <c r="E25" s="12">
        <f t="shared" si="25"/>
        <v>0</v>
      </c>
      <c r="F25" s="12">
        <f t="shared" si="25"/>
        <v>0</v>
      </c>
      <c r="G25" s="12">
        <f t="shared" si="25"/>
        <v>0</v>
      </c>
      <c r="H25" s="12">
        <f t="shared" si="25"/>
        <v>0</v>
      </c>
      <c r="I25" s="12">
        <f t="shared" si="25"/>
        <v>0</v>
      </c>
      <c r="J25" s="12">
        <f t="shared" si="25"/>
        <v>0</v>
      </c>
      <c r="K25" s="12">
        <f t="shared" si="25"/>
        <v>1.2550326245254368E-2</v>
      </c>
      <c r="L25" s="12">
        <f t="shared" si="25"/>
        <v>7.6462581154662229E-2</v>
      </c>
      <c r="M25" s="12">
        <f t="shared" si="25"/>
        <v>0.36829534331967434</v>
      </c>
      <c r="N25" s="12">
        <f t="shared" si="25"/>
        <v>0.54269174928040897</v>
      </c>
      <c r="O25" s="12">
        <f>O24/$O$24</f>
        <v>1</v>
      </c>
      <c r="P25" s="12">
        <f t="shared" ref="P25:AB25" si="26">P24/$AB$24</f>
        <v>2.3773423989007603E-2</v>
      </c>
      <c r="Q25" s="12">
        <f t="shared" si="26"/>
        <v>0</v>
      </c>
      <c r="R25" s="12">
        <f t="shared" si="26"/>
        <v>0.87009310369335002</v>
      </c>
      <c r="S25" s="12">
        <f t="shared" si="26"/>
        <v>0.10613347231764232</v>
      </c>
      <c r="T25" s="12">
        <f t="shared" si="26"/>
        <v>0</v>
      </c>
      <c r="U25" s="12">
        <f t="shared" si="26"/>
        <v>0</v>
      </c>
      <c r="V25" s="12">
        <f t="shared" si="26"/>
        <v>0</v>
      </c>
      <c r="W25" s="12">
        <f t="shared" si="26"/>
        <v>0</v>
      </c>
      <c r="X25" s="12">
        <f t="shared" si="26"/>
        <v>0</v>
      </c>
      <c r="Y25" s="12">
        <f t="shared" si="26"/>
        <v>0</v>
      </c>
      <c r="Z25" s="12">
        <f t="shared" si="26"/>
        <v>0</v>
      </c>
      <c r="AA25" s="12">
        <f t="shared" si="26"/>
        <v>0</v>
      </c>
      <c r="AB25" s="12">
        <f t="shared" si="26"/>
        <v>1</v>
      </c>
    </row>
    <row r="26" spans="1:28" ht="16.5" thickBot="1">
      <c r="A26" s="152" t="s">
        <v>128</v>
      </c>
      <c r="B26" s="153"/>
      <c r="C26" s="7"/>
      <c r="D26" s="7"/>
      <c r="E26" s="7"/>
      <c r="F26" s="7"/>
      <c r="G26" s="7"/>
      <c r="H26" s="7"/>
      <c r="I26" s="7"/>
      <c r="J26" s="7">
        <v>1002</v>
      </c>
      <c r="K26" s="7">
        <v>918</v>
      </c>
      <c r="L26" s="7">
        <v>230477.07</v>
      </c>
      <c r="M26" s="7">
        <v>113667.8</v>
      </c>
      <c r="N26" s="8">
        <v>517190.04</v>
      </c>
      <c r="O26" s="9">
        <v>863254.90999999992</v>
      </c>
      <c r="P26" s="7"/>
      <c r="Q26" s="7"/>
      <c r="R26" s="7"/>
      <c r="S26" s="7">
        <v>203</v>
      </c>
      <c r="T26" s="7"/>
      <c r="U26" s="7"/>
      <c r="V26" s="7"/>
      <c r="W26" s="7"/>
      <c r="X26" s="7"/>
      <c r="Y26" s="7"/>
      <c r="Z26" s="7"/>
      <c r="AA26" s="8"/>
      <c r="AB26" s="9">
        <v>203</v>
      </c>
    </row>
    <row r="27" spans="1:28" ht="15" thickBot="1">
      <c r="A27" s="154"/>
      <c r="B27" s="155"/>
      <c r="C27" s="14" t="e">
        <v>#DIV/0!</v>
      </c>
      <c r="D27" s="14" t="e">
        <v>#DIV/0!</v>
      </c>
      <c r="E27" s="14" t="e">
        <v>#DIV/0!</v>
      </c>
      <c r="F27" s="14" t="e">
        <v>#DIV/0!</v>
      </c>
      <c r="G27" s="14" t="e">
        <v>#DIV/0!</v>
      </c>
      <c r="H27" s="14" t="e">
        <v>#DIV/0!</v>
      </c>
      <c r="I27" s="14" t="e">
        <v>#DIV/0!</v>
      </c>
      <c r="J27" s="12">
        <f t="shared" ref="J27:O27" si="27">J26/$O$26</f>
        <v>1.1607231982034138E-3</v>
      </c>
      <c r="K27" s="12">
        <f t="shared" si="27"/>
        <v>1.0634170618270796E-3</v>
      </c>
      <c r="L27" s="12">
        <f t="shared" si="27"/>
        <v>0.26698610958378449</v>
      </c>
      <c r="M27" s="12">
        <f t="shared" si="27"/>
        <v>0.13167350533806985</v>
      </c>
      <c r="N27" s="12">
        <f>N26/$O$26</f>
        <v>0.59911624481811521</v>
      </c>
      <c r="O27" s="12">
        <f t="shared" si="27"/>
        <v>1</v>
      </c>
      <c r="P27" s="10" t="e">
        <v>#DIV/0!</v>
      </c>
      <c r="Q27" s="10" t="e">
        <v>#DIV/0!</v>
      </c>
      <c r="R27" s="10" t="e">
        <v>#DIV/0!</v>
      </c>
      <c r="S27" s="14">
        <f>S26/$AB26</f>
        <v>1</v>
      </c>
      <c r="T27" s="10" t="e">
        <v>#DIV/0!</v>
      </c>
      <c r="U27" s="10" t="e">
        <v>#DIV/0!</v>
      </c>
      <c r="V27" s="10" t="e">
        <v>#DIV/0!</v>
      </c>
      <c r="W27" s="10" t="e">
        <v>#DIV/0!</v>
      </c>
      <c r="X27" s="10" t="e">
        <v>#DIV/0!</v>
      </c>
      <c r="Y27" s="10" t="e">
        <v>#DIV/0!</v>
      </c>
      <c r="Z27" s="10" t="e">
        <v>#DIV/0!</v>
      </c>
      <c r="AA27" s="11" t="e">
        <v>#DIV/0!</v>
      </c>
      <c r="AB27" s="11" t="e">
        <v>#DIV/0!</v>
      </c>
    </row>
    <row r="28" spans="1:28" ht="16.5" thickBot="1">
      <c r="A28" s="152" t="s">
        <v>129</v>
      </c>
      <c r="B28" s="153"/>
      <c r="C28" s="7"/>
      <c r="D28" s="7"/>
      <c r="E28" s="7"/>
      <c r="F28" s="7"/>
      <c r="G28" s="7"/>
      <c r="H28" s="7"/>
      <c r="I28" s="7">
        <v>17807</v>
      </c>
      <c r="J28" s="7"/>
      <c r="K28" s="7"/>
      <c r="L28" s="7">
        <v>83153.38</v>
      </c>
      <c r="M28" s="7">
        <v>49947.54</v>
      </c>
      <c r="N28" s="8">
        <v>34081.1</v>
      </c>
      <c r="O28" s="9">
        <v>184989.02000000002</v>
      </c>
      <c r="P28" s="7">
        <v>6460</v>
      </c>
      <c r="Q28" s="7">
        <v>36547</v>
      </c>
      <c r="R28" s="7">
        <v>1741</v>
      </c>
      <c r="S28" s="7"/>
      <c r="T28" s="7"/>
      <c r="U28" s="7"/>
      <c r="V28" s="7"/>
      <c r="W28" s="7"/>
      <c r="X28" s="7"/>
      <c r="Y28" s="7"/>
      <c r="Z28" s="7"/>
      <c r="AA28" s="8"/>
      <c r="AB28" s="9">
        <v>44748</v>
      </c>
    </row>
    <row r="29" spans="1:28" ht="15" thickBot="1">
      <c r="A29" s="154"/>
      <c r="B29" s="155"/>
      <c r="C29" s="14" t="e">
        <v>#DIV/0!</v>
      </c>
      <c r="D29" s="14" t="e">
        <v>#DIV/0!</v>
      </c>
      <c r="E29" s="14" t="e">
        <v>#DIV/0!</v>
      </c>
      <c r="F29" s="14" t="e">
        <v>#DIV/0!</v>
      </c>
      <c r="G29" s="14" t="e">
        <v>#DIV/0!</v>
      </c>
      <c r="H29" s="14" t="e">
        <v>#DIV/0!</v>
      </c>
      <c r="I29" s="14">
        <v>9.6259767201318208E-2</v>
      </c>
      <c r="J29" s="14">
        <v>0</v>
      </c>
      <c r="K29" s="14">
        <v>0</v>
      </c>
      <c r="L29" s="14">
        <v>0.44950440842380807</v>
      </c>
      <c r="M29" s="14">
        <v>0.27000272772946199</v>
      </c>
      <c r="N29" s="12">
        <v>0.18423309664541168</v>
      </c>
      <c r="O29" s="12">
        <v>1</v>
      </c>
      <c r="P29" s="14">
        <v>0.14436399392151605</v>
      </c>
      <c r="Q29" s="14">
        <v>0.81672923929561103</v>
      </c>
      <c r="R29" s="14">
        <v>3.8906766782872977E-2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2">
        <v>0</v>
      </c>
      <c r="AB29" s="12">
        <v>1</v>
      </c>
    </row>
    <row r="30" spans="1:28" ht="16.5" thickBot="1">
      <c r="A30" s="152" t="s">
        <v>130</v>
      </c>
      <c r="B30" s="153"/>
      <c r="C30" s="15">
        <v>1666</v>
      </c>
      <c r="D30" s="15"/>
      <c r="E30" s="15"/>
      <c r="F30" s="15"/>
      <c r="G30" s="15"/>
      <c r="H30" s="15"/>
      <c r="I30" s="15">
        <v>23131</v>
      </c>
      <c r="J30" s="15">
        <v>5652</v>
      </c>
      <c r="K30" s="15">
        <v>5164</v>
      </c>
      <c r="L30" s="15">
        <v>25247.279999999999</v>
      </c>
      <c r="M30" s="15">
        <v>62701.33</v>
      </c>
      <c r="N30" s="16">
        <v>60984.2</v>
      </c>
      <c r="O30" s="17">
        <v>184545.81</v>
      </c>
      <c r="P30" s="15"/>
      <c r="Q30" s="7"/>
      <c r="R30" s="7"/>
      <c r="S30" s="7"/>
      <c r="T30" s="15">
        <v>68850</v>
      </c>
      <c r="U30" s="7">
        <v>20725</v>
      </c>
      <c r="V30" s="7"/>
      <c r="W30" s="7"/>
      <c r="X30" s="7"/>
      <c r="Y30" s="7"/>
      <c r="Z30" s="7"/>
      <c r="AA30" s="8"/>
      <c r="AB30" s="17">
        <v>89575</v>
      </c>
    </row>
    <row r="31" spans="1:28" ht="15" thickBot="1">
      <c r="A31" s="154"/>
      <c r="B31" s="155"/>
      <c r="C31" s="12">
        <f t="shared" ref="C31:N31" si="28">C30/$O$30</f>
        <v>9.0275688188206499E-3</v>
      </c>
      <c r="D31" s="12">
        <f t="shared" si="28"/>
        <v>0</v>
      </c>
      <c r="E31" s="12">
        <f t="shared" si="28"/>
        <v>0</v>
      </c>
      <c r="F31" s="12">
        <f t="shared" si="28"/>
        <v>0</v>
      </c>
      <c r="G31" s="12">
        <f t="shared" si="28"/>
        <v>0</v>
      </c>
      <c r="H31" s="12">
        <f t="shared" si="28"/>
        <v>0</v>
      </c>
      <c r="I31" s="12">
        <f t="shared" si="28"/>
        <v>0.12534015266995224</v>
      </c>
      <c r="J31" s="12">
        <f t="shared" si="28"/>
        <v>3.0626541995182659E-2</v>
      </c>
      <c r="K31" s="12">
        <f t="shared" si="28"/>
        <v>2.7982212113079132E-2</v>
      </c>
      <c r="L31" s="12">
        <f t="shared" si="28"/>
        <v>0.13680765767589087</v>
      </c>
      <c r="M31" s="12">
        <f t="shared" si="28"/>
        <v>0.33976024706277536</v>
      </c>
      <c r="N31" s="12">
        <f t="shared" si="28"/>
        <v>0.33045561966429904</v>
      </c>
      <c r="O31" s="12">
        <f>O30/$O$30</f>
        <v>1</v>
      </c>
      <c r="P31" s="12">
        <f t="shared" ref="P31:AB31" si="29">P30/$AB30</f>
        <v>0</v>
      </c>
      <c r="Q31" s="12">
        <f t="shared" si="29"/>
        <v>0</v>
      </c>
      <c r="R31" s="12">
        <f t="shared" si="29"/>
        <v>0</v>
      </c>
      <c r="S31" s="12">
        <f t="shared" si="29"/>
        <v>0</v>
      </c>
      <c r="T31" s="12">
        <f t="shared" si="29"/>
        <v>0.76862963996650846</v>
      </c>
      <c r="U31" s="12">
        <f t="shared" si="29"/>
        <v>0.23137036003349148</v>
      </c>
      <c r="V31" s="12">
        <f t="shared" si="29"/>
        <v>0</v>
      </c>
      <c r="W31" s="12">
        <f t="shared" si="29"/>
        <v>0</v>
      </c>
      <c r="X31" s="12">
        <f t="shared" si="29"/>
        <v>0</v>
      </c>
      <c r="Y31" s="12">
        <f t="shared" si="29"/>
        <v>0</v>
      </c>
      <c r="Z31" s="12">
        <f t="shared" si="29"/>
        <v>0</v>
      </c>
      <c r="AA31" s="12">
        <f t="shared" si="29"/>
        <v>0</v>
      </c>
      <c r="AB31" s="12">
        <f t="shared" si="29"/>
        <v>1</v>
      </c>
    </row>
    <row r="32" spans="1:28" ht="16.5" thickBot="1">
      <c r="A32" s="152" t="s">
        <v>131</v>
      </c>
      <c r="B32" s="153"/>
      <c r="C32" s="15">
        <v>7364</v>
      </c>
      <c r="D32" s="15"/>
      <c r="E32" s="15"/>
      <c r="F32" s="15">
        <v>40099</v>
      </c>
      <c r="G32" s="15"/>
      <c r="H32" s="15">
        <v>1878</v>
      </c>
      <c r="I32" s="15">
        <v>4266</v>
      </c>
      <c r="J32" s="15">
        <v>24982</v>
      </c>
      <c r="K32" s="15">
        <v>15061</v>
      </c>
      <c r="L32" s="15">
        <v>13800</v>
      </c>
      <c r="M32" s="15">
        <v>6202</v>
      </c>
      <c r="N32" s="16">
        <v>1200</v>
      </c>
      <c r="O32" s="17">
        <v>114852</v>
      </c>
      <c r="P32" s="15">
        <v>1689</v>
      </c>
      <c r="Q32" s="7"/>
      <c r="R32" s="7"/>
      <c r="S32" s="7"/>
      <c r="T32" s="15">
        <v>50223</v>
      </c>
      <c r="U32" s="7"/>
      <c r="V32" s="7"/>
      <c r="W32" s="7"/>
      <c r="X32" s="7"/>
      <c r="Y32" s="7"/>
      <c r="Z32" s="7"/>
      <c r="AA32" s="8"/>
      <c r="AB32" s="17">
        <v>51912</v>
      </c>
    </row>
    <row r="33" spans="1:28" ht="15" thickBot="1">
      <c r="A33" s="154"/>
      <c r="B33" s="155"/>
      <c r="C33" s="12">
        <v>6.4117298784522686E-2</v>
      </c>
      <c r="D33" s="12">
        <v>0</v>
      </c>
      <c r="E33" s="12">
        <v>0</v>
      </c>
      <c r="F33" s="12">
        <v>0.34913627973391842</v>
      </c>
      <c r="G33" s="12">
        <v>0</v>
      </c>
      <c r="H33" s="12">
        <v>1.6351478424407064E-2</v>
      </c>
      <c r="I33" s="12">
        <v>3.7143454184515722E-2</v>
      </c>
      <c r="J33" s="12">
        <v>0.21751471458921046</v>
      </c>
      <c r="K33" s="12">
        <v>0.13113398112353289</v>
      </c>
      <c r="L33" s="12">
        <v>0.12015463378957267</v>
      </c>
      <c r="M33" s="12">
        <v>5.3999930345139835E-2</v>
      </c>
      <c r="N33" s="12">
        <v>1.0448229025180233E-2</v>
      </c>
      <c r="O33" s="12">
        <v>1</v>
      </c>
      <c r="P33" s="12">
        <v>3.253582986592695E-2</v>
      </c>
      <c r="Q33" s="12">
        <v>0</v>
      </c>
      <c r="R33" s="12">
        <v>0</v>
      </c>
      <c r="S33" s="12">
        <v>0</v>
      </c>
      <c r="T33" s="12">
        <v>0.96746417013407304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1</v>
      </c>
    </row>
    <row r="34" spans="1:28" ht="16.5" thickBot="1">
      <c r="A34" s="152" t="s">
        <v>132</v>
      </c>
      <c r="B34" s="153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8"/>
      <c r="O34" s="9" t="s">
        <v>170</v>
      </c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8"/>
      <c r="AB34" s="9" t="s">
        <v>170</v>
      </c>
    </row>
    <row r="35" spans="1:28" ht="15" thickBot="1">
      <c r="A35" s="154"/>
      <c r="B35" s="155"/>
      <c r="C35" s="10" t="e">
        <v>#DIV/0!</v>
      </c>
      <c r="D35" s="10" t="e">
        <v>#DIV/0!</v>
      </c>
      <c r="E35" s="10" t="e">
        <v>#DIV/0!</v>
      </c>
      <c r="F35" s="10" t="e">
        <v>#DIV/0!</v>
      </c>
      <c r="G35" s="10" t="e">
        <v>#DIV/0!</v>
      </c>
      <c r="H35" s="10" t="e">
        <v>#DIV/0!</v>
      </c>
      <c r="I35" s="10" t="e">
        <v>#DIV/0!</v>
      </c>
      <c r="J35" s="10" t="e">
        <v>#DIV/0!</v>
      </c>
      <c r="K35" s="10" t="e">
        <v>#DIV/0!</v>
      </c>
      <c r="L35" s="10" t="e">
        <v>#DIV/0!</v>
      </c>
      <c r="M35" s="10" t="e">
        <v>#DIV/0!</v>
      </c>
      <c r="N35" s="11" t="e">
        <v>#DIV/0!</v>
      </c>
      <c r="O35" s="11" t="e">
        <v>#DIV/0!</v>
      </c>
      <c r="P35" s="10" t="e">
        <v>#DIV/0!</v>
      </c>
      <c r="Q35" s="10" t="e">
        <v>#DIV/0!</v>
      </c>
      <c r="R35" s="10" t="e">
        <v>#DIV/0!</v>
      </c>
      <c r="S35" s="10" t="e">
        <v>#DIV/0!</v>
      </c>
      <c r="T35" s="10" t="e">
        <v>#DIV/0!</v>
      </c>
      <c r="U35" s="10" t="e">
        <v>#DIV/0!</v>
      </c>
      <c r="V35" s="10" t="e">
        <v>#DIV/0!</v>
      </c>
      <c r="W35" s="10" t="e">
        <v>#DIV/0!</v>
      </c>
      <c r="X35" s="10" t="e">
        <v>#DIV/0!</v>
      </c>
      <c r="Y35" s="10" t="e">
        <v>#DIV/0!</v>
      </c>
      <c r="Z35" s="10" t="e">
        <v>#DIV/0!</v>
      </c>
      <c r="AA35" s="11" t="e">
        <v>#DIV/0!</v>
      </c>
      <c r="AB35" s="11" t="e">
        <v>#DIV/0!</v>
      </c>
    </row>
    <row r="36" spans="1:28" ht="16.5" thickBot="1">
      <c r="A36" s="152" t="s">
        <v>133</v>
      </c>
      <c r="B36" s="153"/>
      <c r="C36" s="7"/>
      <c r="D36" s="7"/>
      <c r="E36" s="7"/>
      <c r="F36" s="7">
        <v>4700</v>
      </c>
      <c r="G36" s="7">
        <v>9324</v>
      </c>
      <c r="H36" s="7">
        <v>7190</v>
      </c>
      <c r="I36" s="7">
        <v>2502</v>
      </c>
      <c r="J36" s="7">
        <v>17000</v>
      </c>
      <c r="K36" s="7">
        <v>12758</v>
      </c>
      <c r="L36" s="7">
        <v>6994</v>
      </c>
      <c r="M36" s="7">
        <v>6545.7</v>
      </c>
      <c r="N36" s="8">
        <v>435368.25</v>
      </c>
      <c r="O36" s="9">
        <v>502382</v>
      </c>
      <c r="P36" s="7"/>
      <c r="Q36" s="7"/>
      <c r="R36" s="7"/>
      <c r="S36" s="7"/>
      <c r="T36" s="7">
        <v>9324</v>
      </c>
      <c r="U36" s="7"/>
      <c r="V36" s="7"/>
      <c r="W36" s="7"/>
      <c r="X36" s="7"/>
      <c r="Y36" s="7"/>
      <c r="Z36" s="7"/>
      <c r="AA36" s="8"/>
      <c r="AB36" s="9" t="s">
        <v>170</v>
      </c>
    </row>
    <row r="37" spans="1:28" ht="15" thickBot="1">
      <c r="A37" s="154"/>
      <c r="B37" s="155"/>
      <c r="C37" s="10" t="e">
        <v>#DIV/0!</v>
      </c>
      <c r="D37" s="10" t="e">
        <v>#DIV/0!</v>
      </c>
      <c r="E37" s="10" t="e">
        <v>#DIV/0!</v>
      </c>
      <c r="F37" s="14">
        <f>F36/$O$36</f>
        <v>9.3554307280117512E-3</v>
      </c>
      <c r="G37" s="14">
        <f t="shared" ref="G37:T37" si="30">G36/$O$36</f>
        <v>1.8559582150634378E-2</v>
      </c>
      <c r="H37" s="14">
        <f t="shared" si="30"/>
        <v>1.4311818496681807E-2</v>
      </c>
      <c r="I37" s="14">
        <f t="shared" si="30"/>
        <v>4.9802739747841288E-3</v>
      </c>
      <c r="J37" s="14">
        <f t="shared" si="30"/>
        <v>3.3838791994936127E-2</v>
      </c>
      <c r="K37" s="14">
        <f t="shared" si="30"/>
        <v>2.5395018133611474E-2</v>
      </c>
      <c r="L37" s="14">
        <f t="shared" si="30"/>
        <v>1.3921677130151956E-2</v>
      </c>
      <c r="M37" s="14">
        <f t="shared" si="30"/>
        <v>1.3029328280073728E-2</v>
      </c>
      <c r="N37" s="14">
        <f t="shared" si="30"/>
        <v>0.86660797958525582</v>
      </c>
      <c r="O37" s="14">
        <f t="shared" si="30"/>
        <v>1</v>
      </c>
      <c r="P37" s="14">
        <f t="shared" si="30"/>
        <v>0</v>
      </c>
      <c r="Q37" s="14">
        <f t="shared" si="30"/>
        <v>0</v>
      </c>
      <c r="R37" s="14">
        <f t="shared" si="30"/>
        <v>0</v>
      </c>
      <c r="S37" s="14">
        <f t="shared" si="30"/>
        <v>0</v>
      </c>
      <c r="T37" s="14">
        <f t="shared" si="30"/>
        <v>1.8559582150634378E-2</v>
      </c>
      <c r="U37" s="10" t="e">
        <v>#DIV/0!</v>
      </c>
      <c r="V37" s="10" t="e">
        <v>#DIV/0!</v>
      </c>
      <c r="W37" s="10" t="e">
        <v>#DIV/0!</v>
      </c>
      <c r="X37" s="10" t="e">
        <v>#DIV/0!</v>
      </c>
      <c r="Y37" s="10" t="e">
        <v>#DIV/0!</v>
      </c>
      <c r="Z37" s="10" t="e">
        <v>#DIV/0!</v>
      </c>
      <c r="AA37" s="11" t="e">
        <v>#DIV/0!</v>
      </c>
      <c r="AB37" s="11" t="e">
        <v>#DIV/0!</v>
      </c>
    </row>
    <row r="38" spans="1:28" ht="16.5" thickBot="1">
      <c r="A38" s="152" t="s">
        <v>134</v>
      </c>
      <c r="B38" s="153"/>
      <c r="C38" s="7"/>
      <c r="D38" s="7"/>
      <c r="E38" s="7"/>
      <c r="F38" s="7"/>
      <c r="G38" s="7">
        <v>7054</v>
      </c>
      <c r="H38" s="7">
        <v>1244</v>
      </c>
      <c r="I38" s="7">
        <v>37120</v>
      </c>
      <c r="J38" s="7">
        <v>13958</v>
      </c>
      <c r="K38" s="7">
        <v>77483</v>
      </c>
      <c r="L38" s="7">
        <v>35987</v>
      </c>
      <c r="M38" s="7">
        <v>7656</v>
      </c>
      <c r="N38" s="8">
        <v>1543</v>
      </c>
      <c r="O38" s="9">
        <v>182045</v>
      </c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8"/>
      <c r="AB38" s="9" t="s">
        <v>170</v>
      </c>
    </row>
    <row r="39" spans="1:28" ht="15" thickBot="1">
      <c r="A39" s="154"/>
      <c r="B39" s="155"/>
      <c r="C39" s="14" t="e">
        <f t="shared" ref="C39:F39" si="31">C38/$Q$41</f>
        <v>#DIV/0!</v>
      </c>
      <c r="D39" s="14" t="e">
        <f t="shared" si="31"/>
        <v>#DIV/0!</v>
      </c>
      <c r="E39" s="14" t="e">
        <f t="shared" si="31"/>
        <v>#DIV/0!</v>
      </c>
      <c r="F39" s="14" t="e">
        <f t="shared" si="31"/>
        <v>#DIV/0!</v>
      </c>
      <c r="G39" s="14">
        <f t="shared" ref="G39:L39" si="32">G38/$O$38</f>
        <v>3.8748661045345932E-2</v>
      </c>
      <c r="H39" s="14">
        <f t="shared" si="32"/>
        <v>6.8334752396385506E-3</v>
      </c>
      <c r="I39" s="14">
        <f t="shared" si="32"/>
        <v>0.20390562772940757</v>
      </c>
      <c r="J39" s="14">
        <f t="shared" si="32"/>
        <v>7.6673349995880144E-2</v>
      </c>
      <c r="K39" s="14">
        <f t="shared" si="32"/>
        <v>0.42562553214864457</v>
      </c>
      <c r="L39" s="14">
        <f t="shared" si="32"/>
        <v>0.19768189183992968</v>
      </c>
      <c r="M39" s="14">
        <f>M38/$O$38</f>
        <v>4.205553571919031E-2</v>
      </c>
      <c r="N39" s="14">
        <f t="shared" ref="N39:O39" si="33">N38/$O$38</f>
        <v>8.4759262819632513E-3</v>
      </c>
      <c r="O39" s="14">
        <f t="shared" si="33"/>
        <v>1</v>
      </c>
      <c r="P39" s="10" t="e">
        <v>#DIV/0!</v>
      </c>
      <c r="Q39" s="10" t="e">
        <v>#DIV/0!</v>
      </c>
      <c r="R39" s="10" t="e">
        <v>#DIV/0!</v>
      </c>
      <c r="S39" s="10" t="e">
        <v>#DIV/0!</v>
      </c>
      <c r="T39" s="10" t="e">
        <v>#DIV/0!</v>
      </c>
      <c r="U39" s="10" t="e">
        <v>#DIV/0!</v>
      </c>
      <c r="V39" s="10" t="e">
        <v>#DIV/0!</v>
      </c>
      <c r="W39" s="10" t="e">
        <v>#DIV/0!</v>
      </c>
      <c r="X39" s="10" t="e">
        <v>#DIV/0!</v>
      </c>
      <c r="Y39" s="10" t="e">
        <v>#DIV/0!</v>
      </c>
      <c r="Z39" s="10" t="e">
        <v>#DIV/0!</v>
      </c>
      <c r="AA39" s="11" t="e">
        <v>#DIV/0!</v>
      </c>
      <c r="AB39" s="11" t="e">
        <v>#DIV/0!</v>
      </c>
    </row>
    <row r="40" spans="1:28" ht="16.5" thickBot="1">
      <c r="A40" s="152" t="s">
        <v>135</v>
      </c>
      <c r="B40" s="153"/>
      <c r="C40" s="7"/>
      <c r="D40" s="7"/>
      <c r="E40" s="7"/>
      <c r="F40" s="7"/>
      <c r="G40" s="7"/>
      <c r="H40" s="7"/>
      <c r="I40" s="7">
        <v>17803</v>
      </c>
      <c r="J40" s="7">
        <v>38116</v>
      </c>
      <c r="K40" s="7">
        <v>203489</v>
      </c>
      <c r="L40" s="7">
        <v>20268</v>
      </c>
      <c r="M40" s="7"/>
      <c r="N40" s="8"/>
      <c r="O40" s="9">
        <v>279676</v>
      </c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8"/>
      <c r="AB40" s="9" t="s">
        <v>170</v>
      </c>
    </row>
    <row r="41" spans="1:28" ht="15" thickBot="1">
      <c r="A41" s="154"/>
      <c r="B41" s="155"/>
      <c r="C41" s="14" t="e">
        <f>C40/$Q40</f>
        <v>#DIV/0!</v>
      </c>
      <c r="D41" s="14" t="e">
        <f t="shared" ref="D41:H41" si="34">D40/$Q40</f>
        <v>#DIV/0!</v>
      </c>
      <c r="E41" s="14" t="e">
        <f t="shared" si="34"/>
        <v>#DIV/0!</v>
      </c>
      <c r="F41" s="14" t="e">
        <f t="shared" si="34"/>
        <v>#DIV/0!</v>
      </c>
      <c r="G41" s="14" t="e">
        <f t="shared" si="34"/>
        <v>#DIV/0!</v>
      </c>
      <c r="H41" s="14" t="e">
        <f t="shared" si="34"/>
        <v>#DIV/0!</v>
      </c>
      <c r="I41" s="14" t="e">
        <f>I40/$Q40</f>
        <v>#DIV/0!</v>
      </c>
      <c r="J41" s="14" t="e">
        <f t="shared" ref="J41:N41" si="35">J40/$Q40</f>
        <v>#DIV/0!</v>
      </c>
      <c r="K41" s="14" t="e">
        <f t="shared" si="35"/>
        <v>#DIV/0!</v>
      </c>
      <c r="L41" s="14" t="e">
        <f t="shared" si="35"/>
        <v>#DIV/0!</v>
      </c>
      <c r="M41" s="14" t="e">
        <f t="shared" si="35"/>
        <v>#DIV/0!</v>
      </c>
      <c r="N41" s="14" t="e">
        <f t="shared" si="35"/>
        <v>#DIV/0!</v>
      </c>
      <c r="O41" s="18" t="e">
        <f>O40/$AH$42</f>
        <v>#DIV/0!</v>
      </c>
      <c r="P41" s="10" t="e">
        <v>#DIV/0!</v>
      </c>
      <c r="Q41" s="10" t="e">
        <v>#DIV/0!</v>
      </c>
      <c r="R41" s="10" t="e">
        <v>#DIV/0!</v>
      </c>
      <c r="S41" s="10" t="e">
        <v>#DIV/0!</v>
      </c>
      <c r="T41" s="10" t="e">
        <v>#DIV/0!</v>
      </c>
      <c r="U41" s="10" t="e">
        <v>#DIV/0!</v>
      </c>
      <c r="V41" s="10" t="e">
        <v>#DIV/0!</v>
      </c>
      <c r="W41" s="10" t="e">
        <v>#DIV/0!</v>
      </c>
      <c r="X41" s="10" t="e">
        <v>#DIV/0!</v>
      </c>
      <c r="Y41" s="10" t="e">
        <v>#DIV/0!</v>
      </c>
      <c r="Z41" s="10" t="e">
        <v>#DIV/0!</v>
      </c>
      <c r="AA41" s="11" t="e">
        <v>#DIV/0!</v>
      </c>
      <c r="AB41" s="11" t="e">
        <v>#DIV/0!</v>
      </c>
    </row>
    <row r="42" spans="1:28" ht="16.5" thickBot="1">
      <c r="A42" s="152" t="s">
        <v>136</v>
      </c>
      <c r="B42" s="153"/>
      <c r="C42" s="19"/>
      <c r="D42" s="19"/>
      <c r="E42" s="19"/>
      <c r="F42" s="19">
        <v>5985</v>
      </c>
      <c r="G42" s="19">
        <v>14592</v>
      </c>
      <c r="H42" s="19">
        <v>13155</v>
      </c>
      <c r="I42" s="19"/>
      <c r="J42" s="19">
        <v>54975</v>
      </c>
      <c r="K42" s="19">
        <v>34940</v>
      </c>
      <c r="L42" s="19">
        <v>19019</v>
      </c>
      <c r="M42" s="19"/>
      <c r="N42" s="20">
        <v>6503</v>
      </c>
      <c r="O42" s="21">
        <v>149169</v>
      </c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8"/>
      <c r="AB42" s="9" t="s">
        <v>170</v>
      </c>
    </row>
    <row r="43" spans="1:28" ht="15" thickBot="1">
      <c r="A43" s="154"/>
      <c r="B43" s="155"/>
      <c r="C43" s="18" t="e">
        <f t="shared" ref="C43:O43" si="36">C42/$AH$44</f>
        <v>#DIV/0!</v>
      </c>
      <c r="D43" s="18" t="e">
        <f t="shared" si="36"/>
        <v>#DIV/0!</v>
      </c>
      <c r="E43" s="18" t="e">
        <f t="shared" si="36"/>
        <v>#DIV/0!</v>
      </c>
      <c r="F43" s="18" t="e">
        <f t="shared" si="36"/>
        <v>#DIV/0!</v>
      </c>
      <c r="G43" s="18" t="e">
        <f t="shared" si="36"/>
        <v>#DIV/0!</v>
      </c>
      <c r="H43" s="18" t="e">
        <f t="shared" si="36"/>
        <v>#DIV/0!</v>
      </c>
      <c r="I43" s="18" t="e">
        <f t="shared" si="36"/>
        <v>#DIV/0!</v>
      </c>
      <c r="J43" s="18" t="e">
        <f t="shared" si="36"/>
        <v>#DIV/0!</v>
      </c>
      <c r="K43" s="18" t="e">
        <f t="shared" si="36"/>
        <v>#DIV/0!</v>
      </c>
      <c r="L43" s="18" t="e">
        <f t="shared" si="36"/>
        <v>#DIV/0!</v>
      </c>
      <c r="M43" s="18" t="e">
        <f t="shared" si="36"/>
        <v>#DIV/0!</v>
      </c>
      <c r="N43" s="22" t="e">
        <f t="shared" si="36"/>
        <v>#DIV/0!</v>
      </c>
      <c r="O43" s="23" t="e">
        <f t="shared" si="36"/>
        <v>#DIV/0!</v>
      </c>
      <c r="P43" s="24" t="e">
        <v>#DIV/0!</v>
      </c>
      <c r="Q43" s="10" t="e">
        <v>#DIV/0!</v>
      </c>
      <c r="R43" s="10" t="e">
        <v>#DIV/0!</v>
      </c>
      <c r="S43" s="10" t="e">
        <v>#DIV/0!</v>
      </c>
      <c r="T43" s="10" t="e">
        <v>#DIV/0!</v>
      </c>
      <c r="U43" s="10" t="e">
        <v>#DIV/0!</v>
      </c>
      <c r="V43" s="10" t="e">
        <v>#DIV/0!</v>
      </c>
      <c r="W43" s="10" t="e">
        <v>#DIV/0!</v>
      </c>
      <c r="X43" s="10" t="e">
        <v>#DIV/0!</v>
      </c>
      <c r="Y43" s="10" t="e">
        <v>#DIV/0!</v>
      </c>
      <c r="Z43" s="10" t="e">
        <v>#DIV/0!</v>
      </c>
      <c r="AA43" s="11" t="e">
        <v>#DIV/0!</v>
      </c>
      <c r="AB43" s="11" t="e">
        <v>#DIV/0!</v>
      </c>
    </row>
    <row r="44" spans="1:28" ht="16.5" thickBot="1">
      <c r="A44" s="152" t="s">
        <v>137</v>
      </c>
      <c r="B44" s="153"/>
      <c r="C44" s="19">
        <v>6434</v>
      </c>
      <c r="D44" s="19"/>
      <c r="E44" s="19"/>
      <c r="F44" s="19"/>
      <c r="G44" s="19">
        <v>3058</v>
      </c>
      <c r="H44" s="19">
        <v>5573</v>
      </c>
      <c r="I44" s="19">
        <v>148645</v>
      </c>
      <c r="J44" s="19">
        <v>65135</v>
      </c>
      <c r="K44" s="19">
        <v>60216</v>
      </c>
      <c r="L44" s="19">
        <v>4053</v>
      </c>
      <c r="M44" s="19"/>
      <c r="N44" s="20"/>
      <c r="O44" s="25">
        <v>293114</v>
      </c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8"/>
      <c r="AB44" s="9" t="s">
        <v>170</v>
      </c>
    </row>
    <row r="45" spans="1:28" ht="15" thickBot="1">
      <c r="A45" s="154"/>
      <c r="B45" s="155"/>
      <c r="C45" s="18" t="e">
        <f t="shared" ref="C45:O45" si="37">C44/$AH$46</f>
        <v>#DIV/0!</v>
      </c>
      <c r="D45" s="18" t="e">
        <f t="shared" si="37"/>
        <v>#DIV/0!</v>
      </c>
      <c r="E45" s="18" t="e">
        <f t="shared" si="37"/>
        <v>#DIV/0!</v>
      </c>
      <c r="F45" s="18" t="e">
        <f t="shared" si="37"/>
        <v>#DIV/0!</v>
      </c>
      <c r="G45" s="18" t="e">
        <f t="shared" si="37"/>
        <v>#DIV/0!</v>
      </c>
      <c r="H45" s="18" t="e">
        <f t="shared" si="37"/>
        <v>#DIV/0!</v>
      </c>
      <c r="I45" s="18" t="e">
        <f t="shared" si="37"/>
        <v>#DIV/0!</v>
      </c>
      <c r="J45" s="18" t="e">
        <f t="shared" si="37"/>
        <v>#DIV/0!</v>
      </c>
      <c r="K45" s="18" t="e">
        <f t="shared" si="37"/>
        <v>#DIV/0!</v>
      </c>
      <c r="L45" s="18" t="e">
        <f t="shared" si="37"/>
        <v>#DIV/0!</v>
      </c>
      <c r="M45" s="18" t="e">
        <f t="shared" si="37"/>
        <v>#DIV/0!</v>
      </c>
      <c r="N45" s="22" t="e">
        <f t="shared" si="37"/>
        <v>#DIV/0!</v>
      </c>
      <c r="O45" s="23" t="e">
        <f t="shared" si="37"/>
        <v>#DIV/0!</v>
      </c>
      <c r="P45" s="24" t="e">
        <v>#DIV/0!</v>
      </c>
      <c r="Q45" s="10" t="e">
        <v>#DIV/0!</v>
      </c>
      <c r="R45" s="10" t="e">
        <v>#DIV/0!</v>
      </c>
      <c r="S45" s="10" t="e">
        <v>#DIV/0!</v>
      </c>
      <c r="T45" s="10" t="e">
        <v>#DIV/0!</v>
      </c>
      <c r="U45" s="10" t="e">
        <v>#DIV/0!</v>
      </c>
      <c r="V45" s="10" t="e">
        <v>#DIV/0!</v>
      </c>
      <c r="W45" s="10" t="e">
        <v>#DIV/0!</v>
      </c>
      <c r="X45" s="10" t="e">
        <v>#DIV/0!</v>
      </c>
      <c r="Y45" s="10" t="e">
        <v>#DIV/0!</v>
      </c>
      <c r="Z45" s="10" t="e">
        <v>#DIV/0!</v>
      </c>
      <c r="AA45" s="11" t="e">
        <v>#DIV/0!</v>
      </c>
      <c r="AB45" s="11" t="e">
        <v>#DIV/0!</v>
      </c>
    </row>
    <row r="46" spans="1:28" ht="16.5" thickBot="1">
      <c r="A46" s="152" t="s">
        <v>138</v>
      </c>
      <c r="B46" s="153"/>
      <c r="C46" s="19"/>
      <c r="D46" s="19">
        <v>6628</v>
      </c>
      <c r="E46" s="19">
        <v>12745</v>
      </c>
      <c r="F46" s="19"/>
      <c r="G46" s="19">
        <v>6191</v>
      </c>
      <c r="H46" s="19">
        <v>44805</v>
      </c>
      <c r="I46" s="19">
        <v>67662.880000000005</v>
      </c>
      <c r="J46" s="19"/>
      <c r="K46" s="19">
        <v>8757</v>
      </c>
      <c r="L46" s="19">
        <v>16819</v>
      </c>
      <c r="M46" s="19">
        <v>1431</v>
      </c>
      <c r="N46" s="20"/>
      <c r="O46" s="25">
        <v>165038.88</v>
      </c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8"/>
      <c r="AB46" s="9" t="s">
        <v>170</v>
      </c>
    </row>
    <row r="47" spans="1:28" ht="15" thickBot="1">
      <c r="A47" s="154"/>
      <c r="B47" s="155"/>
      <c r="C47" s="18" t="e">
        <f t="shared" ref="C47:O47" si="38">C46/$AH$48</f>
        <v>#DIV/0!</v>
      </c>
      <c r="D47" s="18" t="e">
        <f t="shared" si="38"/>
        <v>#DIV/0!</v>
      </c>
      <c r="E47" s="18" t="e">
        <f t="shared" si="38"/>
        <v>#DIV/0!</v>
      </c>
      <c r="F47" s="18" t="e">
        <f t="shared" si="38"/>
        <v>#DIV/0!</v>
      </c>
      <c r="G47" s="18" t="e">
        <f t="shared" si="38"/>
        <v>#DIV/0!</v>
      </c>
      <c r="H47" s="18" t="e">
        <f t="shared" si="38"/>
        <v>#DIV/0!</v>
      </c>
      <c r="I47" s="18" t="e">
        <f t="shared" si="38"/>
        <v>#DIV/0!</v>
      </c>
      <c r="J47" s="18" t="e">
        <f t="shared" si="38"/>
        <v>#DIV/0!</v>
      </c>
      <c r="K47" s="18" t="e">
        <f t="shared" si="38"/>
        <v>#DIV/0!</v>
      </c>
      <c r="L47" s="18" t="e">
        <f t="shared" si="38"/>
        <v>#DIV/0!</v>
      </c>
      <c r="M47" s="18" t="e">
        <f t="shared" si="38"/>
        <v>#DIV/0!</v>
      </c>
      <c r="N47" s="22" t="e">
        <f t="shared" si="38"/>
        <v>#DIV/0!</v>
      </c>
      <c r="O47" s="23" t="e">
        <f t="shared" si="38"/>
        <v>#DIV/0!</v>
      </c>
      <c r="P47" s="24" t="e">
        <v>#DIV/0!</v>
      </c>
      <c r="Q47" s="10" t="e">
        <v>#DIV/0!</v>
      </c>
      <c r="R47" s="10" t="e">
        <v>#DIV/0!</v>
      </c>
      <c r="S47" s="10" t="e">
        <v>#DIV/0!</v>
      </c>
      <c r="T47" s="10" t="e">
        <v>#DIV/0!</v>
      </c>
      <c r="U47" s="10" t="e">
        <v>#DIV/0!</v>
      </c>
      <c r="V47" s="10" t="e">
        <v>#DIV/0!</v>
      </c>
      <c r="W47" s="10" t="e">
        <v>#DIV/0!</v>
      </c>
      <c r="X47" s="10" t="e">
        <v>#DIV/0!</v>
      </c>
      <c r="Y47" s="10" t="e">
        <v>#DIV/0!</v>
      </c>
      <c r="Z47" s="10" t="e">
        <v>#DIV/0!</v>
      </c>
      <c r="AA47" s="11" t="e">
        <v>#DIV/0!</v>
      </c>
      <c r="AB47" s="11" t="e">
        <v>#DIV/0!</v>
      </c>
    </row>
    <row r="48" spans="1:28" ht="16.5" thickBot="1">
      <c r="A48" s="152" t="s">
        <v>139</v>
      </c>
      <c r="B48" s="153"/>
      <c r="C48" s="19"/>
      <c r="D48" s="19"/>
      <c r="E48" s="19"/>
      <c r="F48" s="19"/>
      <c r="G48" s="19"/>
      <c r="H48" s="19"/>
      <c r="I48" s="19">
        <v>267343</v>
      </c>
      <c r="J48" s="19">
        <v>4400</v>
      </c>
      <c r="K48" s="19"/>
      <c r="L48" s="19">
        <v>84793.11</v>
      </c>
      <c r="M48" s="19"/>
      <c r="N48" s="20">
        <v>5785.1</v>
      </c>
      <c r="O48" s="25">
        <v>362321.20999999996</v>
      </c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8"/>
      <c r="AB48" s="9" t="s">
        <v>170</v>
      </c>
    </row>
    <row r="49" spans="1:28" ht="15" thickBot="1">
      <c r="A49" s="154"/>
      <c r="B49" s="155"/>
      <c r="C49" s="18" t="e">
        <f t="shared" ref="C49:O49" si="39">C48/$AH$50</f>
        <v>#DIV/0!</v>
      </c>
      <c r="D49" s="18" t="e">
        <f t="shared" si="39"/>
        <v>#DIV/0!</v>
      </c>
      <c r="E49" s="18" t="e">
        <f t="shared" si="39"/>
        <v>#DIV/0!</v>
      </c>
      <c r="F49" s="18" t="e">
        <f t="shared" si="39"/>
        <v>#DIV/0!</v>
      </c>
      <c r="G49" s="18" t="e">
        <f t="shared" si="39"/>
        <v>#DIV/0!</v>
      </c>
      <c r="H49" s="18" t="e">
        <f t="shared" si="39"/>
        <v>#DIV/0!</v>
      </c>
      <c r="I49" s="18" t="e">
        <f t="shared" si="39"/>
        <v>#DIV/0!</v>
      </c>
      <c r="J49" s="18" t="e">
        <f t="shared" si="39"/>
        <v>#DIV/0!</v>
      </c>
      <c r="K49" s="18" t="e">
        <f t="shared" si="39"/>
        <v>#DIV/0!</v>
      </c>
      <c r="L49" s="18" t="e">
        <f t="shared" si="39"/>
        <v>#DIV/0!</v>
      </c>
      <c r="M49" s="18" t="e">
        <f t="shared" si="39"/>
        <v>#DIV/0!</v>
      </c>
      <c r="N49" s="22" t="e">
        <f t="shared" si="39"/>
        <v>#DIV/0!</v>
      </c>
      <c r="O49" s="23" t="e">
        <f t="shared" si="39"/>
        <v>#DIV/0!</v>
      </c>
      <c r="P49" s="24" t="e">
        <v>#DIV/0!</v>
      </c>
      <c r="Q49" s="10" t="e">
        <v>#DIV/0!</v>
      </c>
      <c r="R49" s="10" t="e">
        <v>#DIV/0!</v>
      </c>
      <c r="S49" s="10" t="e">
        <v>#DIV/0!</v>
      </c>
      <c r="T49" s="10" t="e">
        <v>#DIV/0!</v>
      </c>
      <c r="U49" s="10" t="e">
        <v>#DIV/0!</v>
      </c>
      <c r="V49" s="10" t="e">
        <v>#DIV/0!</v>
      </c>
      <c r="W49" s="10" t="e">
        <v>#DIV/0!</v>
      </c>
      <c r="X49" s="10" t="e">
        <v>#DIV/0!</v>
      </c>
      <c r="Y49" s="10" t="e">
        <v>#DIV/0!</v>
      </c>
      <c r="Z49" s="10" t="e">
        <v>#DIV/0!</v>
      </c>
      <c r="AA49" s="11" t="e">
        <v>#DIV/0!</v>
      </c>
      <c r="AB49" s="11" t="e">
        <v>#DIV/0!</v>
      </c>
    </row>
    <row r="50" spans="1:28" ht="16.5" thickBot="1">
      <c r="A50" s="152" t="s">
        <v>140</v>
      </c>
      <c r="B50" s="153"/>
      <c r="C50" s="19"/>
      <c r="D50" s="19"/>
      <c r="E50" s="19"/>
      <c r="F50" s="19">
        <v>75519</v>
      </c>
      <c r="G50" s="19"/>
      <c r="H50" s="19">
        <v>3063</v>
      </c>
      <c r="I50" s="19">
        <v>125193.41</v>
      </c>
      <c r="J50" s="19">
        <v>49495</v>
      </c>
      <c r="K50" s="19">
        <v>50172</v>
      </c>
      <c r="L50" s="19"/>
      <c r="M50" s="19"/>
      <c r="N50" s="20">
        <v>78838.929999999993</v>
      </c>
      <c r="O50" s="25">
        <v>382281.34</v>
      </c>
      <c r="P50" s="19">
        <v>16275</v>
      </c>
      <c r="Q50" s="7"/>
      <c r="R50" s="7"/>
      <c r="S50" s="7"/>
      <c r="T50" s="7"/>
      <c r="U50" s="7"/>
      <c r="V50" s="7"/>
      <c r="W50" s="7"/>
      <c r="X50" s="7"/>
      <c r="Y50" s="7"/>
      <c r="Z50" s="7"/>
      <c r="AA50" s="8"/>
      <c r="AB50" s="26">
        <f>SUM(P50:AA50)</f>
        <v>16275</v>
      </c>
    </row>
    <row r="51" spans="1:28" ht="15" thickBot="1">
      <c r="A51" s="154"/>
      <c r="B51" s="155"/>
      <c r="C51" s="18" t="e">
        <f t="shared" ref="C51:O51" si="40">C50/$AH$52</f>
        <v>#DIV/0!</v>
      </c>
      <c r="D51" s="18" t="e">
        <f t="shared" si="40"/>
        <v>#DIV/0!</v>
      </c>
      <c r="E51" s="18" t="e">
        <f t="shared" si="40"/>
        <v>#DIV/0!</v>
      </c>
      <c r="F51" s="18" t="e">
        <f t="shared" si="40"/>
        <v>#DIV/0!</v>
      </c>
      <c r="G51" s="18" t="e">
        <f t="shared" si="40"/>
        <v>#DIV/0!</v>
      </c>
      <c r="H51" s="18" t="e">
        <f t="shared" si="40"/>
        <v>#DIV/0!</v>
      </c>
      <c r="I51" s="18" t="e">
        <f t="shared" si="40"/>
        <v>#DIV/0!</v>
      </c>
      <c r="J51" s="18" t="e">
        <f t="shared" si="40"/>
        <v>#DIV/0!</v>
      </c>
      <c r="K51" s="18" t="e">
        <f t="shared" si="40"/>
        <v>#DIV/0!</v>
      </c>
      <c r="L51" s="18" t="e">
        <f t="shared" si="40"/>
        <v>#DIV/0!</v>
      </c>
      <c r="M51" s="18" t="e">
        <f t="shared" si="40"/>
        <v>#DIV/0!</v>
      </c>
      <c r="N51" s="22" t="e">
        <f t="shared" si="40"/>
        <v>#DIV/0!</v>
      </c>
      <c r="O51" s="23" t="e">
        <f t="shared" si="40"/>
        <v>#DIV/0!</v>
      </c>
      <c r="P51" s="27" t="e">
        <f t="shared" ref="P51:AB51" si="41">P50/$AR$52</f>
        <v>#DIV/0!</v>
      </c>
      <c r="Q51" s="27" t="e">
        <f t="shared" si="41"/>
        <v>#DIV/0!</v>
      </c>
      <c r="R51" s="27" t="e">
        <f t="shared" si="41"/>
        <v>#DIV/0!</v>
      </c>
      <c r="S51" s="27" t="e">
        <f t="shared" si="41"/>
        <v>#DIV/0!</v>
      </c>
      <c r="T51" s="27" t="e">
        <f t="shared" si="41"/>
        <v>#DIV/0!</v>
      </c>
      <c r="U51" s="27" t="e">
        <f t="shared" si="41"/>
        <v>#DIV/0!</v>
      </c>
      <c r="V51" s="27" t="e">
        <f t="shared" si="41"/>
        <v>#DIV/0!</v>
      </c>
      <c r="W51" s="27" t="e">
        <f t="shared" si="41"/>
        <v>#DIV/0!</v>
      </c>
      <c r="X51" s="27" t="e">
        <f t="shared" si="41"/>
        <v>#DIV/0!</v>
      </c>
      <c r="Y51" s="27" t="e">
        <f t="shared" si="41"/>
        <v>#DIV/0!</v>
      </c>
      <c r="Z51" s="27" t="e">
        <f t="shared" si="41"/>
        <v>#DIV/0!</v>
      </c>
      <c r="AA51" s="28" t="e">
        <f t="shared" si="41"/>
        <v>#DIV/0!</v>
      </c>
      <c r="AB51" s="23" t="e">
        <f t="shared" si="41"/>
        <v>#DIV/0!</v>
      </c>
    </row>
    <row r="52" spans="1:28" ht="16.5" thickBot="1">
      <c r="A52" s="152" t="s">
        <v>141</v>
      </c>
      <c r="B52" s="153"/>
      <c r="C52" s="19"/>
      <c r="D52" s="19"/>
      <c r="E52" s="19"/>
      <c r="F52" s="19">
        <v>17911</v>
      </c>
      <c r="G52" s="19"/>
      <c r="H52" s="19"/>
      <c r="I52" s="19">
        <v>94722.5</v>
      </c>
      <c r="J52" s="19"/>
      <c r="K52" s="19">
        <v>2400</v>
      </c>
      <c r="L52" s="19">
        <v>40018</v>
      </c>
      <c r="M52" s="19"/>
      <c r="N52" s="20">
        <v>136103</v>
      </c>
      <c r="O52" s="25">
        <v>291154.5</v>
      </c>
      <c r="P52" s="19"/>
      <c r="Q52" s="19"/>
      <c r="R52" s="19">
        <v>10456</v>
      </c>
      <c r="S52" s="19"/>
      <c r="T52" s="19"/>
      <c r="U52" s="19"/>
      <c r="V52" s="19"/>
      <c r="W52" s="19"/>
      <c r="X52" s="19"/>
      <c r="Y52" s="19"/>
      <c r="Z52" s="19"/>
      <c r="AA52" s="20"/>
      <c r="AB52" s="25">
        <f>SUM(P52:AA52)</f>
        <v>10456</v>
      </c>
    </row>
    <row r="53" spans="1:28" ht="15" thickBot="1">
      <c r="A53" s="154"/>
      <c r="B53" s="155"/>
      <c r="C53" s="18" t="e">
        <f t="shared" ref="C53:O53" si="42">C52/$AH$54</f>
        <v>#DIV/0!</v>
      </c>
      <c r="D53" s="18" t="e">
        <f t="shared" si="42"/>
        <v>#DIV/0!</v>
      </c>
      <c r="E53" s="18" t="e">
        <f t="shared" si="42"/>
        <v>#DIV/0!</v>
      </c>
      <c r="F53" s="18" t="e">
        <f t="shared" si="42"/>
        <v>#DIV/0!</v>
      </c>
      <c r="G53" s="18" t="e">
        <f t="shared" si="42"/>
        <v>#DIV/0!</v>
      </c>
      <c r="H53" s="18" t="e">
        <f t="shared" si="42"/>
        <v>#DIV/0!</v>
      </c>
      <c r="I53" s="18" t="e">
        <f t="shared" si="42"/>
        <v>#DIV/0!</v>
      </c>
      <c r="J53" s="18" t="e">
        <f t="shared" si="42"/>
        <v>#DIV/0!</v>
      </c>
      <c r="K53" s="18" t="e">
        <f t="shared" si="42"/>
        <v>#DIV/0!</v>
      </c>
      <c r="L53" s="18" t="e">
        <f t="shared" si="42"/>
        <v>#DIV/0!</v>
      </c>
      <c r="M53" s="18" t="e">
        <f t="shared" si="42"/>
        <v>#DIV/0!</v>
      </c>
      <c r="N53" s="22" t="e">
        <f t="shared" si="42"/>
        <v>#DIV/0!</v>
      </c>
      <c r="O53" s="29" t="e">
        <f t="shared" si="42"/>
        <v>#DIV/0!</v>
      </c>
      <c r="P53" s="27" t="e">
        <f t="shared" ref="P53:AB53" si="43">P52/$AR$54</f>
        <v>#DIV/0!</v>
      </c>
      <c r="Q53" s="27" t="e">
        <f t="shared" si="43"/>
        <v>#DIV/0!</v>
      </c>
      <c r="R53" s="27" t="e">
        <f t="shared" si="43"/>
        <v>#DIV/0!</v>
      </c>
      <c r="S53" s="27" t="e">
        <f t="shared" si="43"/>
        <v>#DIV/0!</v>
      </c>
      <c r="T53" s="27" t="e">
        <f t="shared" si="43"/>
        <v>#DIV/0!</v>
      </c>
      <c r="U53" s="27" t="e">
        <f t="shared" si="43"/>
        <v>#DIV/0!</v>
      </c>
      <c r="V53" s="27" t="e">
        <f t="shared" si="43"/>
        <v>#DIV/0!</v>
      </c>
      <c r="W53" s="27" t="e">
        <f t="shared" si="43"/>
        <v>#DIV/0!</v>
      </c>
      <c r="X53" s="27" t="e">
        <f t="shared" si="43"/>
        <v>#DIV/0!</v>
      </c>
      <c r="Y53" s="27" t="e">
        <f t="shared" si="43"/>
        <v>#DIV/0!</v>
      </c>
      <c r="Z53" s="27" t="e">
        <f t="shared" si="43"/>
        <v>#DIV/0!</v>
      </c>
      <c r="AA53" s="28" t="e">
        <f t="shared" si="43"/>
        <v>#DIV/0!</v>
      </c>
      <c r="AB53" s="23" t="e">
        <f t="shared" si="43"/>
        <v>#DIV/0!</v>
      </c>
    </row>
    <row r="54" spans="1:28" ht="16.5" thickBot="1">
      <c r="A54" s="152" t="s">
        <v>142</v>
      </c>
      <c r="B54" s="153"/>
      <c r="C54" s="19"/>
      <c r="D54" s="19">
        <v>2925</v>
      </c>
      <c r="E54" s="19"/>
      <c r="F54" s="19">
        <v>57595</v>
      </c>
      <c r="G54" s="19">
        <v>3616</v>
      </c>
      <c r="H54" s="19">
        <v>8343</v>
      </c>
      <c r="I54" s="19">
        <v>89605</v>
      </c>
      <c r="J54" s="19">
        <v>4855</v>
      </c>
      <c r="K54" s="19"/>
      <c r="L54" s="19">
        <v>55895</v>
      </c>
      <c r="M54" s="19"/>
      <c r="N54" s="20">
        <v>30259.360000000001</v>
      </c>
      <c r="O54" s="25">
        <v>253093.36</v>
      </c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8"/>
      <c r="AB54" s="30" t="s">
        <v>170</v>
      </c>
    </row>
    <row r="55" spans="1:28" ht="15" thickBot="1">
      <c r="A55" s="154"/>
      <c r="B55" s="155"/>
      <c r="C55" s="18" t="e">
        <f t="shared" ref="C55:O55" si="44">C54/$AH$56</f>
        <v>#DIV/0!</v>
      </c>
      <c r="D55" s="18" t="e">
        <f t="shared" si="44"/>
        <v>#DIV/0!</v>
      </c>
      <c r="E55" s="18" t="e">
        <f t="shared" si="44"/>
        <v>#DIV/0!</v>
      </c>
      <c r="F55" s="18" t="e">
        <f t="shared" si="44"/>
        <v>#DIV/0!</v>
      </c>
      <c r="G55" s="18" t="e">
        <f t="shared" si="44"/>
        <v>#DIV/0!</v>
      </c>
      <c r="H55" s="18" t="e">
        <f t="shared" si="44"/>
        <v>#DIV/0!</v>
      </c>
      <c r="I55" s="18" t="e">
        <f t="shared" si="44"/>
        <v>#DIV/0!</v>
      </c>
      <c r="J55" s="18" t="e">
        <f t="shared" si="44"/>
        <v>#DIV/0!</v>
      </c>
      <c r="K55" s="18" t="e">
        <f t="shared" si="44"/>
        <v>#DIV/0!</v>
      </c>
      <c r="L55" s="18" t="e">
        <f t="shared" si="44"/>
        <v>#DIV/0!</v>
      </c>
      <c r="M55" s="18" t="e">
        <f t="shared" si="44"/>
        <v>#DIV/0!</v>
      </c>
      <c r="N55" s="22" t="e">
        <f t="shared" si="44"/>
        <v>#DIV/0!</v>
      </c>
      <c r="O55" s="23" t="e">
        <f t="shared" si="44"/>
        <v>#DIV/0!</v>
      </c>
      <c r="P55" s="24" t="e">
        <v>#DIV/0!</v>
      </c>
      <c r="Q55" s="10" t="e">
        <v>#DIV/0!</v>
      </c>
      <c r="R55" s="10" t="e">
        <v>#DIV/0!</v>
      </c>
      <c r="S55" s="10" t="e">
        <v>#DIV/0!</v>
      </c>
      <c r="T55" s="10" t="e">
        <v>#DIV/0!</v>
      </c>
      <c r="U55" s="10" t="e">
        <v>#DIV/0!</v>
      </c>
      <c r="V55" s="10" t="e">
        <v>#DIV/0!</v>
      </c>
      <c r="W55" s="10" t="e">
        <v>#DIV/0!</v>
      </c>
      <c r="X55" s="10" t="e">
        <v>#DIV/0!</v>
      </c>
      <c r="Y55" s="10" t="e">
        <v>#DIV/0!</v>
      </c>
      <c r="Z55" s="10" t="e">
        <v>#DIV/0!</v>
      </c>
      <c r="AA55" s="11" t="e">
        <v>#DIV/0!</v>
      </c>
      <c r="AB55" s="11" t="e">
        <v>#DIV/0!</v>
      </c>
    </row>
    <row r="56" spans="1:28" ht="16.5" thickBot="1">
      <c r="A56" s="152" t="s">
        <v>143</v>
      </c>
      <c r="B56" s="153"/>
      <c r="C56" s="19"/>
      <c r="D56" s="19"/>
      <c r="E56" s="19">
        <v>1097</v>
      </c>
      <c r="F56" s="19">
        <v>10811</v>
      </c>
      <c r="G56" s="19">
        <v>15221</v>
      </c>
      <c r="H56" s="19">
        <v>8206.3799999999992</v>
      </c>
      <c r="I56" s="19">
        <v>21878</v>
      </c>
      <c r="J56" s="19">
        <v>39235</v>
      </c>
      <c r="K56" s="19">
        <v>14954</v>
      </c>
      <c r="L56" s="19">
        <v>41845.26</v>
      </c>
      <c r="M56" s="19">
        <v>165555</v>
      </c>
      <c r="N56" s="20">
        <v>113222</v>
      </c>
      <c r="O56" s="25">
        <v>432024.64</v>
      </c>
      <c r="P56" s="19"/>
      <c r="Q56" s="19"/>
      <c r="R56" s="19"/>
      <c r="S56" s="19">
        <v>10101</v>
      </c>
      <c r="T56" s="19"/>
      <c r="U56" s="19"/>
      <c r="V56" s="19"/>
      <c r="W56" s="19"/>
      <c r="X56" s="19"/>
      <c r="Y56" s="19"/>
      <c r="Z56" s="19"/>
      <c r="AA56" s="20"/>
      <c r="AB56" s="21">
        <f>SUM(P56:AA56)</f>
        <v>10101</v>
      </c>
    </row>
    <row r="57" spans="1:28" ht="15" thickBot="1">
      <c r="A57" s="154"/>
      <c r="B57" s="155"/>
      <c r="C57" s="18" t="e">
        <f t="shared" ref="C57:O57" si="45">C56/$AH$58</f>
        <v>#DIV/0!</v>
      </c>
      <c r="D57" s="18" t="e">
        <f t="shared" si="45"/>
        <v>#DIV/0!</v>
      </c>
      <c r="E57" s="18" t="e">
        <f t="shared" si="45"/>
        <v>#DIV/0!</v>
      </c>
      <c r="F57" s="18" t="e">
        <f t="shared" si="45"/>
        <v>#DIV/0!</v>
      </c>
      <c r="G57" s="18" t="e">
        <f t="shared" si="45"/>
        <v>#DIV/0!</v>
      </c>
      <c r="H57" s="18" t="e">
        <f t="shared" si="45"/>
        <v>#DIV/0!</v>
      </c>
      <c r="I57" s="18" t="e">
        <f t="shared" si="45"/>
        <v>#DIV/0!</v>
      </c>
      <c r="J57" s="18" t="e">
        <f t="shared" si="45"/>
        <v>#DIV/0!</v>
      </c>
      <c r="K57" s="18" t="e">
        <f t="shared" si="45"/>
        <v>#DIV/0!</v>
      </c>
      <c r="L57" s="18" t="e">
        <f t="shared" si="45"/>
        <v>#DIV/0!</v>
      </c>
      <c r="M57" s="18" t="e">
        <f t="shared" si="45"/>
        <v>#DIV/0!</v>
      </c>
      <c r="N57" s="22" t="e">
        <f t="shared" si="45"/>
        <v>#DIV/0!</v>
      </c>
      <c r="O57" s="23" t="e">
        <f t="shared" si="45"/>
        <v>#DIV/0!</v>
      </c>
      <c r="P57" s="27" t="e">
        <f t="shared" ref="P57:AB57" si="46">P56/$AR$58</f>
        <v>#DIV/0!</v>
      </c>
      <c r="Q57" s="27" t="e">
        <f t="shared" si="46"/>
        <v>#DIV/0!</v>
      </c>
      <c r="R57" s="27" t="e">
        <f t="shared" si="46"/>
        <v>#DIV/0!</v>
      </c>
      <c r="S57" s="27" t="e">
        <f t="shared" si="46"/>
        <v>#DIV/0!</v>
      </c>
      <c r="T57" s="27" t="e">
        <f t="shared" si="46"/>
        <v>#DIV/0!</v>
      </c>
      <c r="U57" s="27" t="e">
        <f t="shared" si="46"/>
        <v>#DIV/0!</v>
      </c>
      <c r="V57" s="27" t="e">
        <f t="shared" si="46"/>
        <v>#DIV/0!</v>
      </c>
      <c r="W57" s="27" t="e">
        <f t="shared" si="46"/>
        <v>#DIV/0!</v>
      </c>
      <c r="X57" s="27" t="e">
        <f t="shared" si="46"/>
        <v>#DIV/0!</v>
      </c>
      <c r="Y57" s="27" t="e">
        <f t="shared" si="46"/>
        <v>#DIV/0!</v>
      </c>
      <c r="Z57" s="27" t="e">
        <f t="shared" si="46"/>
        <v>#DIV/0!</v>
      </c>
      <c r="AA57" s="28" t="e">
        <f t="shared" si="46"/>
        <v>#DIV/0!</v>
      </c>
      <c r="AB57" s="23" t="e">
        <f t="shared" si="46"/>
        <v>#DIV/0!</v>
      </c>
    </row>
    <row r="58" spans="1:28" ht="16.5" thickBot="1">
      <c r="A58" s="152" t="s">
        <v>144</v>
      </c>
      <c r="B58" s="153"/>
      <c r="C58" s="19"/>
      <c r="D58" s="19"/>
      <c r="E58" s="19"/>
      <c r="F58" s="19"/>
      <c r="G58" s="19"/>
      <c r="H58" s="19">
        <v>192316.40700000001</v>
      </c>
      <c r="I58" s="19">
        <v>148110.09</v>
      </c>
      <c r="J58" s="19">
        <v>109074.34</v>
      </c>
      <c r="K58" s="19">
        <v>13580</v>
      </c>
      <c r="L58" s="19">
        <v>56117</v>
      </c>
      <c r="M58" s="19"/>
      <c r="N58" s="20"/>
      <c r="O58" s="25">
        <v>519197.83699999994</v>
      </c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8"/>
      <c r="AB58" s="30" t="s">
        <v>170</v>
      </c>
    </row>
    <row r="59" spans="1:28" ht="15" thickBot="1">
      <c r="A59" s="154"/>
      <c r="B59" s="155"/>
      <c r="C59" s="18" t="e">
        <f>C58/$AH$60</f>
        <v>#DIV/0!</v>
      </c>
      <c r="D59" s="18" t="e">
        <f t="shared" ref="D59:O59" si="47">D58/$AH$60</f>
        <v>#DIV/0!</v>
      </c>
      <c r="E59" s="18" t="e">
        <f t="shared" si="47"/>
        <v>#DIV/0!</v>
      </c>
      <c r="F59" s="18" t="e">
        <f t="shared" si="47"/>
        <v>#DIV/0!</v>
      </c>
      <c r="G59" s="18" t="e">
        <f t="shared" si="47"/>
        <v>#DIV/0!</v>
      </c>
      <c r="H59" s="18" t="e">
        <f t="shared" si="47"/>
        <v>#DIV/0!</v>
      </c>
      <c r="I59" s="18" t="e">
        <f t="shared" si="47"/>
        <v>#DIV/0!</v>
      </c>
      <c r="J59" s="18" t="e">
        <f t="shared" si="47"/>
        <v>#DIV/0!</v>
      </c>
      <c r="K59" s="18" t="e">
        <f t="shared" si="47"/>
        <v>#DIV/0!</v>
      </c>
      <c r="L59" s="18" t="e">
        <f t="shared" si="47"/>
        <v>#DIV/0!</v>
      </c>
      <c r="M59" s="18" t="e">
        <f t="shared" si="47"/>
        <v>#DIV/0!</v>
      </c>
      <c r="N59" s="22" t="e">
        <f t="shared" si="47"/>
        <v>#DIV/0!</v>
      </c>
      <c r="O59" s="23" t="e">
        <f t="shared" si="47"/>
        <v>#DIV/0!</v>
      </c>
      <c r="P59" s="24" t="e">
        <v>#DIV/0!</v>
      </c>
      <c r="Q59" s="10" t="e">
        <v>#DIV/0!</v>
      </c>
      <c r="R59" s="10" t="e">
        <v>#DIV/0!</v>
      </c>
      <c r="S59" s="10" t="e">
        <v>#DIV/0!</v>
      </c>
      <c r="T59" s="10" t="e">
        <v>#DIV/0!</v>
      </c>
      <c r="U59" s="10" t="e">
        <v>#DIV/0!</v>
      </c>
      <c r="V59" s="10" t="e">
        <v>#DIV/0!</v>
      </c>
      <c r="W59" s="10" t="e">
        <v>#DIV/0!</v>
      </c>
      <c r="X59" s="10" t="e">
        <v>#DIV/0!</v>
      </c>
      <c r="Y59" s="10" t="e">
        <v>#DIV/0!</v>
      </c>
      <c r="Z59" s="10" t="e">
        <v>#DIV/0!</v>
      </c>
      <c r="AA59" s="11" t="e">
        <v>#DIV/0!</v>
      </c>
      <c r="AB59" s="11" t="e">
        <v>#DIV/0!</v>
      </c>
    </row>
    <row r="60" spans="1:28" ht="16.5" thickBot="1">
      <c r="A60" s="152" t="s">
        <v>145</v>
      </c>
      <c r="B60" s="153"/>
      <c r="C60" s="19"/>
      <c r="D60" s="19"/>
      <c r="E60" s="19"/>
      <c r="F60" s="19"/>
      <c r="G60" s="19">
        <v>2081</v>
      </c>
      <c r="H60" s="19">
        <v>4792</v>
      </c>
      <c r="I60" s="19">
        <v>50463.68</v>
      </c>
      <c r="J60" s="19">
        <v>230761</v>
      </c>
      <c r="K60" s="19"/>
      <c r="L60" s="19">
        <v>68081</v>
      </c>
      <c r="M60" s="19"/>
      <c r="N60" s="20"/>
      <c r="O60" s="25">
        <v>356178.68</v>
      </c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8"/>
      <c r="AB60" s="9" t="s">
        <v>170</v>
      </c>
    </row>
    <row r="61" spans="1:28" ht="15" thickBot="1">
      <c r="A61" s="154"/>
      <c r="B61" s="155"/>
      <c r="C61" s="18" t="e">
        <f>C60/$AH$62</f>
        <v>#DIV/0!</v>
      </c>
      <c r="D61" s="18" t="e">
        <f t="shared" ref="D61:O61" si="48">D60/$AH$62</f>
        <v>#DIV/0!</v>
      </c>
      <c r="E61" s="18" t="e">
        <f t="shared" si="48"/>
        <v>#DIV/0!</v>
      </c>
      <c r="F61" s="18" t="e">
        <f t="shared" si="48"/>
        <v>#DIV/0!</v>
      </c>
      <c r="G61" s="18" t="e">
        <f t="shared" si="48"/>
        <v>#DIV/0!</v>
      </c>
      <c r="H61" s="18" t="e">
        <f t="shared" si="48"/>
        <v>#DIV/0!</v>
      </c>
      <c r="I61" s="18" t="e">
        <f t="shared" si="48"/>
        <v>#DIV/0!</v>
      </c>
      <c r="J61" s="18" t="e">
        <f t="shared" si="48"/>
        <v>#DIV/0!</v>
      </c>
      <c r="K61" s="18" t="e">
        <f t="shared" si="48"/>
        <v>#DIV/0!</v>
      </c>
      <c r="L61" s="18" t="e">
        <f t="shared" si="48"/>
        <v>#DIV/0!</v>
      </c>
      <c r="M61" s="18" t="e">
        <f t="shared" si="48"/>
        <v>#DIV/0!</v>
      </c>
      <c r="N61" s="22" t="e">
        <f t="shared" si="48"/>
        <v>#DIV/0!</v>
      </c>
      <c r="O61" s="23" t="e">
        <f t="shared" si="48"/>
        <v>#DIV/0!</v>
      </c>
      <c r="P61" s="27" t="e">
        <v>#DIV/0!</v>
      </c>
      <c r="Q61" s="18" t="e">
        <v>#DIV/0!</v>
      </c>
      <c r="R61" s="18" t="e">
        <v>#DIV/0!</v>
      </c>
      <c r="S61" s="18" t="e">
        <v>#DIV/0!</v>
      </c>
      <c r="T61" s="18" t="e">
        <v>#DIV/0!</v>
      </c>
      <c r="U61" s="18" t="e">
        <v>#DIV/0!</v>
      </c>
      <c r="V61" s="18" t="e">
        <v>#DIV/0!</v>
      </c>
      <c r="W61" s="18" t="e">
        <v>#DIV/0!</v>
      </c>
      <c r="X61" s="18" t="e">
        <v>#DIV/0!</v>
      </c>
      <c r="Y61" s="18" t="e">
        <v>#DIV/0!</v>
      </c>
      <c r="Z61" s="18" t="e">
        <v>#DIV/0!</v>
      </c>
      <c r="AA61" s="31" t="e">
        <v>#DIV/0!</v>
      </c>
      <c r="AB61" s="31" t="e">
        <v>#DIV/0!</v>
      </c>
    </row>
    <row r="62" spans="1:28" ht="16.5" thickBot="1">
      <c r="A62" s="152" t="s">
        <v>146</v>
      </c>
      <c r="B62" s="153"/>
      <c r="C62" s="19"/>
      <c r="D62" s="19">
        <v>4764</v>
      </c>
      <c r="E62" s="19">
        <v>5520</v>
      </c>
      <c r="F62" s="19">
        <v>14534</v>
      </c>
      <c r="G62" s="19"/>
      <c r="H62" s="19">
        <v>27591.8</v>
      </c>
      <c r="I62" s="19">
        <v>98921.42</v>
      </c>
      <c r="J62" s="19">
        <v>599</v>
      </c>
      <c r="K62" s="19"/>
      <c r="L62" s="19"/>
      <c r="M62" s="19"/>
      <c r="N62" s="20"/>
      <c r="O62" s="25">
        <v>151930.22</v>
      </c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8"/>
      <c r="AB62" s="9" t="s">
        <v>170</v>
      </c>
    </row>
    <row r="63" spans="1:28" ht="15" thickBot="1">
      <c r="A63" s="154"/>
      <c r="B63" s="155"/>
      <c r="C63" s="18" t="e">
        <f>C62/$AH$64</f>
        <v>#DIV/0!</v>
      </c>
      <c r="D63" s="18" t="e">
        <f t="shared" ref="D63:O63" si="49">D62/$AH$64</f>
        <v>#DIV/0!</v>
      </c>
      <c r="E63" s="18" t="e">
        <f t="shared" si="49"/>
        <v>#DIV/0!</v>
      </c>
      <c r="F63" s="18" t="e">
        <f t="shared" si="49"/>
        <v>#DIV/0!</v>
      </c>
      <c r="G63" s="18" t="e">
        <f t="shared" si="49"/>
        <v>#DIV/0!</v>
      </c>
      <c r="H63" s="18" t="e">
        <f t="shared" si="49"/>
        <v>#DIV/0!</v>
      </c>
      <c r="I63" s="18" t="e">
        <f t="shared" si="49"/>
        <v>#DIV/0!</v>
      </c>
      <c r="J63" s="18" t="e">
        <f t="shared" si="49"/>
        <v>#DIV/0!</v>
      </c>
      <c r="K63" s="18" t="e">
        <f t="shared" si="49"/>
        <v>#DIV/0!</v>
      </c>
      <c r="L63" s="18" t="e">
        <f t="shared" si="49"/>
        <v>#DIV/0!</v>
      </c>
      <c r="M63" s="18" t="e">
        <f t="shared" si="49"/>
        <v>#DIV/0!</v>
      </c>
      <c r="N63" s="22" t="e">
        <f t="shared" si="49"/>
        <v>#DIV/0!</v>
      </c>
      <c r="O63" s="23" t="e">
        <f t="shared" si="49"/>
        <v>#DIV/0!</v>
      </c>
      <c r="P63" s="24" t="e">
        <v>#DIV/0!</v>
      </c>
      <c r="Q63" s="10" t="e">
        <v>#DIV/0!</v>
      </c>
      <c r="R63" s="10" t="e">
        <v>#DIV/0!</v>
      </c>
      <c r="S63" s="10" t="e">
        <v>#DIV/0!</v>
      </c>
      <c r="T63" s="10" t="e">
        <v>#DIV/0!</v>
      </c>
      <c r="U63" s="10" t="e">
        <v>#DIV/0!</v>
      </c>
      <c r="V63" s="10" t="e">
        <v>#DIV/0!</v>
      </c>
      <c r="W63" s="10" t="e">
        <v>#DIV/0!</v>
      </c>
      <c r="X63" s="10" t="e">
        <v>#DIV/0!</v>
      </c>
      <c r="Y63" s="10" t="e">
        <v>#DIV/0!</v>
      </c>
      <c r="Z63" s="10" t="e">
        <v>#DIV/0!</v>
      </c>
      <c r="AA63" s="11" t="e">
        <v>#DIV/0!</v>
      </c>
      <c r="AB63" s="11" t="e">
        <v>#DIV/0!</v>
      </c>
    </row>
    <row r="64" spans="1:28" ht="16.5" thickBot="1">
      <c r="A64" s="152" t="s">
        <v>147</v>
      </c>
      <c r="B64" s="153"/>
      <c r="C64" s="19"/>
      <c r="D64" s="19">
        <v>1593</v>
      </c>
      <c r="E64" s="19">
        <v>2202</v>
      </c>
      <c r="F64" s="19"/>
      <c r="G64" s="19">
        <v>52424</v>
      </c>
      <c r="H64" s="19">
        <v>95253</v>
      </c>
      <c r="I64" s="19">
        <v>56630</v>
      </c>
      <c r="J64" s="19"/>
      <c r="K64" s="19">
        <v>53213</v>
      </c>
      <c r="L64" s="19">
        <v>182130</v>
      </c>
      <c r="M64" s="19"/>
      <c r="N64" s="20">
        <v>48959</v>
      </c>
      <c r="O64" s="25">
        <v>492404</v>
      </c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8"/>
      <c r="AB64" s="9" t="s">
        <v>170</v>
      </c>
    </row>
    <row r="65" spans="1:28" ht="15" thickBot="1">
      <c r="A65" s="154"/>
      <c r="B65" s="155"/>
      <c r="C65" s="18" t="e">
        <f>C64/$AH$66</f>
        <v>#DIV/0!</v>
      </c>
      <c r="D65" s="18" t="e">
        <f t="shared" ref="D65:O65" si="50">D64/$AH$66</f>
        <v>#DIV/0!</v>
      </c>
      <c r="E65" s="18" t="e">
        <f t="shared" si="50"/>
        <v>#DIV/0!</v>
      </c>
      <c r="F65" s="18" t="e">
        <f t="shared" si="50"/>
        <v>#DIV/0!</v>
      </c>
      <c r="G65" s="18" t="e">
        <f t="shared" si="50"/>
        <v>#DIV/0!</v>
      </c>
      <c r="H65" s="18" t="e">
        <f t="shared" si="50"/>
        <v>#DIV/0!</v>
      </c>
      <c r="I65" s="18" t="e">
        <f t="shared" si="50"/>
        <v>#DIV/0!</v>
      </c>
      <c r="J65" s="18" t="e">
        <f t="shared" si="50"/>
        <v>#DIV/0!</v>
      </c>
      <c r="K65" s="18" t="e">
        <f t="shared" si="50"/>
        <v>#DIV/0!</v>
      </c>
      <c r="L65" s="18" t="e">
        <f t="shared" si="50"/>
        <v>#DIV/0!</v>
      </c>
      <c r="M65" s="18" t="e">
        <f t="shared" si="50"/>
        <v>#DIV/0!</v>
      </c>
      <c r="N65" s="22" t="e">
        <f t="shared" si="50"/>
        <v>#DIV/0!</v>
      </c>
      <c r="O65" s="23" t="e">
        <f t="shared" si="50"/>
        <v>#DIV/0!</v>
      </c>
      <c r="P65" s="24" t="e">
        <v>#DIV/0!</v>
      </c>
      <c r="Q65" s="10" t="e">
        <v>#DIV/0!</v>
      </c>
      <c r="R65" s="10" t="e">
        <v>#DIV/0!</v>
      </c>
      <c r="S65" s="10" t="e">
        <v>#DIV/0!</v>
      </c>
      <c r="T65" s="10" t="e">
        <v>#DIV/0!</v>
      </c>
      <c r="U65" s="10" t="e">
        <v>#DIV/0!</v>
      </c>
      <c r="V65" s="10" t="e">
        <v>#DIV/0!</v>
      </c>
      <c r="W65" s="10" t="e">
        <v>#DIV/0!</v>
      </c>
      <c r="X65" s="10" t="e">
        <v>#DIV/0!</v>
      </c>
      <c r="Y65" s="10" t="e">
        <v>#DIV/0!</v>
      </c>
      <c r="Z65" s="10" t="e">
        <v>#DIV/0!</v>
      </c>
      <c r="AA65" s="11" t="e">
        <v>#DIV/0!</v>
      </c>
      <c r="AB65" s="11" t="e">
        <v>#DIV/0!</v>
      </c>
    </row>
    <row r="66" spans="1:28" ht="16.5" thickBot="1">
      <c r="A66" s="152" t="s">
        <v>148</v>
      </c>
      <c r="B66" s="153"/>
      <c r="C66" s="19"/>
      <c r="D66" s="19"/>
      <c r="E66" s="19"/>
      <c r="F66" s="19"/>
      <c r="G66" s="19">
        <v>52100.36</v>
      </c>
      <c r="H66" s="19">
        <v>152681</v>
      </c>
      <c r="I66" s="19">
        <v>25675</v>
      </c>
      <c r="J66" s="19">
        <v>1614</v>
      </c>
      <c r="K66" s="19"/>
      <c r="L66" s="19"/>
      <c r="M66" s="19"/>
      <c r="N66" s="20"/>
      <c r="O66" s="25">
        <v>232070.36</v>
      </c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8"/>
      <c r="AB66" s="9" t="s">
        <v>170</v>
      </c>
    </row>
    <row r="67" spans="1:28" ht="15" thickBot="1">
      <c r="A67" s="154"/>
      <c r="B67" s="155"/>
      <c r="C67" s="18" t="e">
        <f>C66/$AH$68</f>
        <v>#DIV/0!</v>
      </c>
      <c r="D67" s="18" t="e">
        <f t="shared" ref="D67:O67" si="51">D66/$AH$68</f>
        <v>#DIV/0!</v>
      </c>
      <c r="E67" s="18" t="e">
        <f t="shared" si="51"/>
        <v>#DIV/0!</v>
      </c>
      <c r="F67" s="18" t="e">
        <f t="shared" si="51"/>
        <v>#DIV/0!</v>
      </c>
      <c r="G67" s="18" t="e">
        <f t="shared" si="51"/>
        <v>#DIV/0!</v>
      </c>
      <c r="H67" s="18" t="e">
        <f t="shared" si="51"/>
        <v>#DIV/0!</v>
      </c>
      <c r="I67" s="18" t="e">
        <f t="shared" si="51"/>
        <v>#DIV/0!</v>
      </c>
      <c r="J67" s="18" t="e">
        <f t="shared" si="51"/>
        <v>#DIV/0!</v>
      </c>
      <c r="K67" s="18" t="e">
        <f t="shared" si="51"/>
        <v>#DIV/0!</v>
      </c>
      <c r="L67" s="18" t="e">
        <f t="shared" si="51"/>
        <v>#DIV/0!</v>
      </c>
      <c r="M67" s="18" t="e">
        <f t="shared" si="51"/>
        <v>#DIV/0!</v>
      </c>
      <c r="N67" s="22" t="e">
        <f t="shared" si="51"/>
        <v>#DIV/0!</v>
      </c>
      <c r="O67" s="23" t="e">
        <f t="shared" si="51"/>
        <v>#DIV/0!</v>
      </c>
      <c r="P67" s="24" t="e">
        <v>#DIV/0!</v>
      </c>
      <c r="Q67" s="10" t="e">
        <v>#DIV/0!</v>
      </c>
      <c r="R67" s="10" t="e">
        <v>#DIV/0!</v>
      </c>
      <c r="S67" s="10" t="e">
        <v>#DIV/0!</v>
      </c>
      <c r="T67" s="10" t="e">
        <v>#DIV/0!</v>
      </c>
      <c r="U67" s="10" t="e">
        <v>#DIV/0!</v>
      </c>
      <c r="V67" s="10" t="e">
        <v>#DIV/0!</v>
      </c>
      <c r="W67" s="10" t="e">
        <v>#DIV/0!</v>
      </c>
      <c r="X67" s="10" t="e">
        <v>#DIV/0!</v>
      </c>
      <c r="Y67" s="10" t="e">
        <v>#DIV/0!</v>
      </c>
      <c r="Z67" s="10" t="e">
        <v>#DIV/0!</v>
      </c>
      <c r="AA67" s="11" t="e">
        <v>#DIV/0!</v>
      </c>
      <c r="AB67" s="11" t="e">
        <v>#DIV/0!</v>
      </c>
    </row>
    <row r="68" spans="1:28" ht="16.5" thickBot="1">
      <c r="A68" s="152" t="s">
        <v>149</v>
      </c>
      <c r="B68" s="153"/>
      <c r="C68" s="19"/>
      <c r="D68" s="19">
        <v>900</v>
      </c>
      <c r="E68" s="19"/>
      <c r="F68" s="19"/>
      <c r="G68" s="19">
        <v>56549.64</v>
      </c>
      <c r="H68" s="19">
        <v>4949.91</v>
      </c>
      <c r="I68" s="19">
        <v>2012.61</v>
      </c>
      <c r="J68" s="19">
        <v>177620.63</v>
      </c>
      <c r="K68" s="19"/>
      <c r="L68" s="19"/>
      <c r="M68" s="19"/>
      <c r="N68" s="20"/>
      <c r="O68" s="25">
        <v>242032.79</v>
      </c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8"/>
      <c r="AB68" s="9" t="s">
        <v>170</v>
      </c>
    </row>
    <row r="69" spans="1:28" ht="15" thickBot="1">
      <c r="A69" s="154"/>
      <c r="B69" s="155"/>
      <c r="C69" s="18" t="e">
        <f>C68/$AH$70</f>
        <v>#DIV/0!</v>
      </c>
      <c r="D69" s="18" t="e">
        <f t="shared" ref="D69:O69" si="52">D68/$AH$70</f>
        <v>#DIV/0!</v>
      </c>
      <c r="E69" s="18" t="e">
        <f t="shared" si="52"/>
        <v>#DIV/0!</v>
      </c>
      <c r="F69" s="18" t="e">
        <f t="shared" si="52"/>
        <v>#DIV/0!</v>
      </c>
      <c r="G69" s="18" t="e">
        <f t="shared" si="52"/>
        <v>#DIV/0!</v>
      </c>
      <c r="H69" s="18" t="e">
        <f t="shared" si="52"/>
        <v>#DIV/0!</v>
      </c>
      <c r="I69" s="18" t="e">
        <f t="shared" si="52"/>
        <v>#DIV/0!</v>
      </c>
      <c r="J69" s="18" t="e">
        <f t="shared" si="52"/>
        <v>#DIV/0!</v>
      </c>
      <c r="K69" s="18" t="e">
        <f t="shared" si="52"/>
        <v>#DIV/0!</v>
      </c>
      <c r="L69" s="18" t="e">
        <f t="shared" si="52"/>
        <v>#DIV/0!</v>
      </c>
      <c r="M69" s="18" t="e">
        <f t="shared" si="52"/>
        <v>#DIV/0!</v>
      </c>
      <c r="N69" s="22" t="e">
        <f t="shared" si="52"/>
        <v>#DIV/0!</v>
      </c>
      <c r="O69" s="23" t="e">
        <f t="shared" si="52"/>
        <v>#DIV/0!</v>
      </c>
      <c r="P69" s="24" t="e">
        <v>#DIV/0!</v>
      </c>
      <c r="Q69" s="10" t="e">
        <v>#DIV/0!</v>
      </c>
      <c r="R69" s="10" t="e">
        <v>#DIV/0!</v>
      </c>
      <c r="S69" s="10" t="e">
        <v>#DIV/0!</v>
      </c>
      <c r="T69" s="10" t="e">
        <v>#DIV/0!</v>
      </c>
      <c r="U69" s="10" t="e">
        <v>#DIV/0!</v>
      </c>
      <c r="V69" s="10" t="e">
        <v>#DIV/0!</v>
      </c>
      <c r="W69" s="10" t="e">
        <v>#DIV/0!</v>
      </c>
      <c r="X69" s="10" t="e">
        <v>#DIV/0!</v>
      </c>
      <c r="Y69" s="10" t="e">
        <v>#DIV/0!</v>
      </c>
      <c r="Z69" s="10" t="e">
        <v>#DIV/0!</v>
      </c>
      <c r="AA69" s="11" t="e">
        <v>#DIV/0!</v>
      </c>
      <c r="AB69" s="11" t="e">
        <v>#DIV/0!</v>
      </c>
    </row>
    <row r="70" spans="1:28" ht="16.5" thickBot="1">
      <c r="A70" s="152" t="s">
        <v>150</v>
      </c>
      <c r="B70" s="153"/>
      <c r="C70" s="32">
        <v>1324.6399999999999</v>
      </c>
      <c r="D70" s="32">
        <v>1461.63</v>
      </c>
      <c r="E70" s="32">
        <v>1507.33</v>
      </c>
      <c r="F70" s="32">
        <v>22307.159999999996</v>
      </c>
      <c r="G70" s="32">
        <v>38450.22</v>
      </c>
      <c r="H70" s="32">
        <v>75991</v>
      </c>
      <c r="I70" s="32">
        <v>9557.0499999999993</v>
      </c>
      <c r="J70" s="32">
        <v>35329.49</v>
      </c>
      <c r="K70" s="32"/>
      <c r="L70" s="32"/>
      <c r="M70" s="32"/>
      <c r="N70" s="33"/>
      <c r="O70" s="25">
        <v>185928.51999999996</v>
      </c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8"/>
      <c r="AB70" s="9" t="s">
        <v>170</v>
      </c>
    </row>
    <row r="71" spans="1:28" ht="15" thickBot="1">
      <c r="A71" s="154"/>
      <c r="B71" s="155"/>
      <c r="C71" s="34" t="e">
        <f>C70/$AH$72</f>
        <v>#DIV/0!</v>
      </c>
      <c r="D71" s="34" t="e">
        <f t="shared" ref="D71:O71" si="53">D70/$AH$72</f>
        <v>#DIV/0!</v>
      </c>
      <c r="E71" s="34" t="e">
        <f t="shared" si="53"/>
        <v>#DIV/0!</v>
      </c>
      <c r="F71" s="34" t="e">
        <f t="shared" si="53"/>
        <v>#DIV/0!</v>
      </c>
      <c r="G71" s="34" t="e">
        <f t="shared" si="53"/>
        <v>#DIV/0!</v>
      </c>
      <c r="H71" s="34" t="e">
        <f t="shared" si="53"/>
        <v>#DIV/0!</v>
      </c>
      <c r="I71" s="34" t="e">
        <f t="shared" si="53"/>
        <v>#DIV/0!</v>
      </c>
      <c r="J71" s="34" t="e">
        <f t="shared" si="53"/>
        <v>#DIV/0!</v>
      </c>
      <c r="K71" s="34" t="e">
        <f t="shared" si="53"/>
        <v>#DIV/0!</v>
      </c>
      <c r="L71" s="34" t="e">
        <f t="shared" si="53"/>
        <v>#DIV/0!</v>
      </c>
      <c r="M71" s="34" t="e">
        <f t="shared" si="53"/>
        <v>#DIV/0!</v>
      </c>
      <c r="N71" s="35" t="e">
        <f t="shared" si="53"/>
        <v>#DIV/0!</v>
      </c>
      <c r="O71" s="36" t="e">
        <f t="shared" si="53"/>
        <v>#DIV/0!</v>
      </c>
      <c r="P71" s="24" t="e">
        <v>#DIV/0!</v>
      </c>
      <c r="Q71" s="10" t="e">
        <v>#DIV/0!</v>
      </c>
      <c r="R71" s="10" t="e">
        <v>#DIV/0!</v>
      </c>
      <c r="S71" s="10" t="e">
        <v>#DIV/0!</v>
      </c>
      <c r="T71" s="10" t="e">
        <v>#DIV/0!</v>
      </c>
      <c r="U71" s="10" t="e">
        <v>#DIV/0!</v>
      </c>
      <c r="V71" s="10" t="e">
        <v>#DIV/0!</v>
      </c>
      <c r="W71" s="10" t="e">
        <v>#DIV/0!</v>
      </c>
      <c r="X71" s="10" t="e">
        <v>#DIV/0!</v>
      </c>
      <c r="Y71" s="10" t="e">
        <v>#DIV/0!</v>
      </c>
      <c r="Z71" s="10" t="e">
        <v>#DIV/0!</v>
      </c>
      <c r="AA71" s="11" t="e">
        <v>#DIV/0!</v>
      </c>
      <c r="AB71" s="11" t="e">
        <v>#DIV/0!</v>
      </c>
    </row>
    <row r="72" spans="1:28" ht="16.5" thickBot="1">
      <c r="A72" s="152" t="s">
        <v>151</v>
      </c>
      <c r="B72" s="153"/>
      <c r="C72" s="19"/>
      <c r="D72" s="19"/>
      <c r="E72" s="37">
        <v>30304.26</v>
      </c>
      <c r="F72" s="19">
        <v>12113.6</v>
      </c>
      <c r="G72" s="37">
        <v>24738.890000000003</v>
      </c>
      <c r="H72" s="37">
        <v>3339.8599999999997</v>
      </c>
      <c r="I72" s="37">
        <v>131291.02500000002</v>
      </c>
      <c r="J72" s="37">
        <v>189054</v>
      </c>
      <c r="K72" s="19"/>
      <c r="L72" s="37">
        <v>7838.76</v>
      </c>
      <c r="M72" s="19"/>
      <c r="N72" s="38">
        <v>31856.5</v>
      </c>
      <c r="O72" s="25">
        <v>430536.89500000002</v>
      </c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8"/>
      <c r="AB72" s="9" t="s">
        <v>170</v>
      </c>
    </row>
    <row r="73" spans="1:28" ht="15" thickBot="1">
      <c r="A73" s="154"/>
      <c r="B73" s="155"/>
      <c r="C73" s="39">
        <v>0</v>
      </c>
      <c r="D73" s="39">
        <v>0</v>
      </c>
      <c r="E73" s="39">
        <v>1.8700000000000001E-2</v>
      </c>
      <c r="F73" s="39">
        <v>0</v>
      </c>
      <c r="G73" s="39">
        <v>0.1429</v>
      </c>
      <c r="H73" s="39">
        <v>1.6799999999999999E-2</v>
      </c>
      <c r="I73" s="39">
        <v>0.4244</v>
      </c>
      <c r="J73" s="39">
        <v>0.21959999999999999</v>
      </c>
      <c r="K73" s="39">
        <v>0</v>
      </c>
      <c r="L73" s="39">
        <v>1.9199999999999998E-2</v>
      </c>
      <c r="M73" s="39">
        <v>0</v>
      </c>
      <c r="N73" s="40">
        <v>0.1583</v>
      </c>
      <c r="O73" s="41">
        <f>O72/O72</f>
        <v>1</v>
      </c>
      <c r="P73" s="24" t="e">
        <v>#DIV/0!</v>
      </c>
      <c r="Q73" s="10" t="e">
        <v>#DIV/0!</v>
      </c>
      <c r="R73" s="10" t="e">
        <v>#DIV/0!</v>
      </c>
      <c r="S73" s="10" t="e">
        <v>#DIV/0!</v>
      </c>
      <c r="T73" s="10" t="e">
        <v>#DIV/0!</v>
      </c>
      <c r="U73" s="10" t="e">
        <v>#DIV/0!</v>
      </c>
      <c r="V73" s="10" t="e">
        <v>#DIV/0!</v>
      </c>
      <c r="W73" s="10" t="e">
        <v>#DIV/0!</v>
      </c>
      <c r="X73" s="10" t="e">
        <v>#DIV/0!</v>
      </c>
      <c r="Y73" s="10" t="e">
        <v>#DIV/0!</v>
      </c>
      <c r="Z73" s="10" t="e">
        <v>#DIV/0!</v>
      </c>
      <c r="AA73" s="11" t="e">
        <v>#DIV/0!</v>
      </c>
      <c r="AB73" s="11" t="e">
        <v>#DIV/0!</v>
      </c>
    </row>
    <row r="74" spans="1:28" ht="16.5" thickBot="1">
      <c r="A74" s="152" t="s">
        <v>152</v>
      </c>
      <c r="B74" s="153"/>
      <c r="C74" s="37">
        <v>784.81000000000006</v>
      </c>
      <c r="D74" s="19"/>
      <c r="E74" s="37">
        <v>23028.32</v>
      </c>
      <c r="F74" s="37">
        <v>5176.43</v>
      </c>
      <c r="G74" s="37">
        <v>73711.01999999999</v>
      </c>
      <c r="H74" s="37">
        <v>43468.66</v>
      </c>
      <c r="I74" s="19">
        <v>15651.310000000001</v>
      </c>
      <c r="J74" s="19"/>
      <c r="K74" s="19"/>
      <c r="L74" s="19"/>
      <c r="M74" s="19">
        <v>26415.48</v>
      </c>
      <c r="N74" s="20">
        <v>28315.640000000003</v>
      </c>
      <c r="O74" s="42">
        <v>216551.67</v>
      </c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8"/>
      <c r="AB74" s="9" t="s">
        <v>170</v>
      </c>
    </row>
    <row r="75" spans="1:28" ht="15" thickBot="1">
      <c r="A75" s="154"/>
      <c r="B75" s="155"/>
      <c r="C75" s="39">
        <v>0.02</v>
      </c>
      <c r="D75" s="39">
        <v>0</v>
      </c>
      <c r="E75" s="39">
        <v>0.08</v>
      </c>
      <c r="F75" s="39">
        <v>0.15</v>
      </c>
      <c r="G75" s="39">
        <v>0.73</v>
      </c>
      <c r="H75" s="39">
        <v>0.03</v>
      </c>
      <c r="I75" s="39">
        <v>0</v>
      </c>
      <c r="J75" s="39">
        <v>0</v>
      </c>
      <c r="K75" s="39">
        <v>0</v>
      </c>
      <c r="L75" s="39">
        <v>0</v>
      </c>
      <c r="M75" s="39">
        <v>0</v>
      </c>
      <c r="N75" s="43">
        <v>0</v>
      </c>
      <c r="O75" s="43">
        <v>1</v>
      </c>
      <c r="P75" s="10" t="e">
        <v>#DIV/0!</v>
      </c>
      <c r="Q75" s="10" t="e">
        <v>#DIV/0!</v>
      </c>
      <c r="R75" s="10" t="e">
        <v>#DIV/0!</v>
      </c>
      <c r="S75" s="10" t="e">
        <v>#DIV/0!</v>
      </c>
      <c r="T75" s="10" t="e">
        <v>#DIV/0!</v>
      </c>
      <c r="U75" s="10" t="e">
        <v>#DIV/0!</v>
      </c>
      <c r="V75" s="10" t="e">
        <v>#DIV/0!</v>
      </c>
      <c r="W75" s="10" t="e">
        <v>#DIV/0!</v>
      </c>
      <c r="X75" s="10" t="e">
        <v>#DIV/0!</v>
      </c>
      <c r="Y75" s="10" t="e">
        <v>#DIV/0!</v>
      </c>
      <c r="Z75" s="10" t="e">
        <v>#DIV/0!</v>
      </c>
      <c r="AA75" s="11" t="e">
        <v>#DIV/0!</v>
      </c>
      <c r="AB75" s="11" t="e">
        <v>#DIV/0!</v>
      </c>
    </row>
    <row r="76" spans="1:28" ht="16.5" thickBot="1">
      <c r="A76" s="152" t="s">
        <v>153</v>
      </c>
      <c r="B76" s="153"/>
      <c r="C76" s="19"/>
      <c r="D76" s="19"/>
      <c r="E76" s="19"/>
      <c r="F76" s="37">
        <v>41185.360000000001</v>
      </c>
      <c r="G76" s="19">
        <v>1164</v>
      </c>
      <c r="H76" s="37">
        <v>1764.4</v>
      </c>
      <c r="I76" s="19"/>
      <c r="J76" s="19"/>
      <c r="K76" s="19"/>
      <c r="L76" s="37">
        <v>143683</v>
      </c>
      <c r="M76" s="19"/>
      <c r="N76" s="38">
        <v>257503.39</v>
      </c>
      <c r="O76" s="44">
        <v>445300.15</v>
      </c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8"/>
      <c r="AB76" s="9" t="s">
        <v>170</v>
      </c>
    </row>
    <row r="77" spans="1:28" ht="15" thickBot="1">
      <c r="A77" s="154"/>
      <c r="B77" s="155"/>
      <c r="C77" s="39">
        <v>0</v>
      </c>
      <c r="D77" s="39">
        <v>0</v>
      </c>
      <c r="E77" s="39">
        <v>0</v>
      </c>
      <c r="F77" s="39">
        <v>0.1</v>
      </c>
      <c r="G77" s="39">
        <v>0</v>
      </c>
      <c r="H77" s="39">
        <v>0.01</v>
      </c>
      <c r="I77" s="39">
        <v>0</v>
      </c>
      <c r="J77" s="39">
        <v>0</v>
      </c>
      <c r="K77" s="39">
        <v>0</v>
      </c>
      <c r="L77" s="39">
        <v>0.25</v>
      </c>
      <c r="M77" s="39">
        <v>0</v>
      </c>
      <c r="N77" s="43">
        <v>0.63</v>
      </c>
      <c r="O77" s="43">
        <v>1</v>
      </c>
      <c r="P77" s="10" t="e">
        <v>#DIV/0!</v>
      </c>
      <c r="Q77" s="10" t="e">
        <v>#DIV/0!</v>
      </c>
      <c r="R77" s="10" t="e">
        <v>#DIV/0!</v>
      </c>
      <c r="S77" s="10" t="e">
        <v>#DIV/0!</v>
      </c>
      <c r="T77" s="10" t="e">
        <v>#DIV/0!</v>
      </c>
      <c r="U77" s="10" t="e">
        <v>#DIV/0!</v>
      </c>
      <c r="V77" s="10" t="e">
        <v>#DIV/0!</v>
      </c>
      <c r="W77" s="10" t="e">
        <v>#DIV/0!</v>
      </c>
      <c r="X77" s="10" t="e">
        <v>#DIV/0!</v>
      </c>
      <c r="Y77" s="10" t="e">
        <v>#DIV/0!</v>
      </c>
      <c r="Z77" s="10" t="e">
        <v>#DIV/0!</v>
      </c>
      <c r="AA77" s="11" t="e">
        <v>#DIV/0!</v>
      </c>
      <c r="AB77" s="11" t="e">
        <v>#DIV/0!</v>
      </c>
    </row>
    <row r="78" spans="1:28" ht="16.5" thickBot="1">
      <c r="A78" s="152" t="s">
        <v>154</v>
      </c>
      <c r="B78" s="153"/>
      <c r="C78" s="37">
        <v>7901.53</v>
      </c>
      <c r="D78" s="19"/>
      <c r="E78" s="19"/>
      <c r="F78" s="37">
        <v>224401.41999999998</v>
      </c>
      <c r="G78" s="37">
        <v>42336.57</v>
      </c>
      <c r="H78" s="19"/>
      <c r="I78" s="37">
        <v>3488.08</v>
      </c>
      <c r="J78" s="19"/>
      <c r="K78" s="37">
        <v>17922.34</v>
      </c>
      <c r="L78" s="19"/>
      <c r="M78" s="19"/>
      <c r="N78" s="20">
        <v>99532.793999999994</v>
      </c>
      <c r="O78" s="44">
        <v>395582.734</v>
      </c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8"/>
      <c r="AB78" s="9" t="s">
        <v>170</v>
      </c>
    </row>
    <row r="79" spans="1:28" ht="15" thickBot="1">
      <c r="A79" s="154"/>
      <c r="B79" s="155"/>
      <c r="C79" s="39">
        <v>0.03</v>
      </c>
      <c r="D79" s="39">
        <v>0</v>
      </c>
      <c r="E79" s="39">
        <v>0</v>
      </c>
      <c r="F79" s="39">
        <v>0.76</v>
      </c>
      <c r="G79" s="39">
        <v>0.12</v>
      </c>
      <c r="H79" s="39">
        <v>0</v>
      </c>
      <c r="I79" s="39">
        <v>0.01</v>
      </c>
      <c r="J79" s="39">
        <v>0</v>
      </c>
      <c r="K79" s="39">
        <v>0.08</v>
      </c>
      <c r="L79" s="39">
        <v>0</v>
      </c>
      <c r="M79" s="39">
        <v>0</v>
      </c>
      <c r="N79" s="43">
        <v>0</v>
      </c>
      <c r="O79" s="43">
        <v>1</v>
      </c>
      <c r="P79" s="10" t="e">
        <v>#DIV/0!</v>
      </c>
      <c r="Q79" s="10" t="e">
        <v>#DIV/0!</v>
      </c>
      <c r="R79" s="10" t="e">
        <v>#DIV/0!</v>
      </c>
      <c r="S79" s="10" t="e">
        <v>#DIV/0!</v>
      </c>
      <c r="T79" s="10" t="e">
        <v>#DIV/0!</v>
      </c>
      <c r="U79" s="10" t="e">
        <v>#DIV/0!</v>
      </c>
      <c r="V79" s="10" t="e">
        <v>#DIV/0!</v>
      </c>
      <c r="W79" s="10" t="e">
        <v>#DIV/0!</v>
      </c>
      <c r="X79" s="10" t="e">
        <v>#DIV/0!</v>
      </c>
      <c r="Y79" s="10" t="e">
        <v>#DIV/0!</v>
      </c>
      <c r="Z79" s="10" t="e">
        <v>#DIV/0!</v>
      </c>
      <c r="AA79" s="11" t="e">
        <v>#DIV/0!</v>
      </c>
      <c r="AB79" s="11" t="e">
        <v>#DIV/0!</v>
      </c>
    </row>
    <row r="80" spans="1:28" ht="16.5" thickBot="1">
      <c r="A80" s="152" t="s">
        <v>155</v>
      </c>
      <c r="B80" s="153"/>
      <c r="C80" s="45">
        <v>12120.11</v>
      </c>
      <c r="D80" s="45">
        <v>8350.08</v>
      </c>
      <c r="E80" s="7"/>
      <c r="F80" s="45">
        <v>121996.20999999999</v>
      </c>
      <c r="G80" s="45">
        <v>7249.72</v>
      </c>
      <c r="H80" s="45">
        <v>32579.93</v>
      </c>
      <c r="I80" s="7"/>
      <c r="J80" s="45">
        <v>93002</v>
      </c>
      <c r="K80" s="45">
        <v>10123.780000000001</v>
      </c>
      <c r="L80" s="7"/>
      <c r="M80" s="7"/>
      <c r="N80" s="8"/>
      <c r="O80" s="9">
        <v>285421.83</v>
      </c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8"/>
      <c r="AB80" s="9" t="s">
        <v>170</v>
      </c>
    </row>
    <row r="81" spans="1:28" ht="15" thickBot="1">
      <c r="A81" s="154"/>
      <c r="B81" s="155"/>
      <c r="C81" s="39">
        <v>0.01</v>
      </c>
      <c r="D81" s="39">
        <v>0.02</v>
      </c>
      <c r="E81" s="39">
        <v>0</v>
      </c>
      <c r="F81" s="39">
        <v>0.23</v>
      </c>
      <c r="G81" s="39">
        <v>0.04</v>
      </c>
      <c r="H81" s="39">
        <v>0.08</v>
      </c>
      <c r="I81" s="39">
        <v>0</v>
      </c>
      <c r="J81" s="39">
        <v>0.56000000000000005</v>
      </c>
      <c r="K81" s="39">
        <v>0.06</v>
      </c>
      <c r="L81" s="39">
        <v>0</v>
      </c>
      <c r="M81" s="39">
        <v>0</v>
      </c>
      <c r="N81" s="43">
        <v>0</v>
      </c>
      <c r="O81" s="43">
        <v>1</v>
      </c>
      <c r="P81" s="10" t="e">
        <v>#DIV/0!</v>
      </c>
      <c r="Q81" s="10" t="e">
        <v>#DIV/0!</v>
      </c>
      <c r="R81" s="10" t="e">
        <v>#DIV/0!</v>
      </c>
      <c r="S81" s="10" t="e">
        <v>#DIV/0!</v>
      </c>
      <c r="T81" s="10" t="e">
        <v>#DIV/0!</v>
      </c>
      <c r="U81" s="10" t="e">
        <v>#DIV/0!</v>
      </c>
      <c r="V81" s="10" t="e">
        <v>#DIV/0!</v>
      </c>
      <c r="W81" s="10" t="e">
        <v>#DIV/0!</v>
      </c>
      <c r="X81" s="10" t="e">
        <v>#DIV/0!</v>
      </c>
      <c r="Y81" s="10" t="e">
        <v>#DIV/0!</v>
      </c>
      <c r="Z81" s="10" t="e">
        <v>#DIV/0!</v>
      </c>
      <c r="AA81" s="11" t="e">
        <v>#DIV/0!</v>
      </c>
      <c r="AB81" s="11" t="e">
        <v>#DIV/0!</v>
      </c>
    </row>
    <row r="82" spans="1:28" ht="16.5" thickBot="1">
      <c r="A82" s="152" t="s">
        <v>156</v>
      </c>
      <c r="B82" s="153"/>
      <c r="C82" s="7"/>
      <c r="D82" s="7"/>
      <c r="E82" s="45">
        <v>8560.24</v>
      </c>
      <c r="F82" s="45">
        <v>55425.679999999993</v>
      </c>
      <c r="G82" s="7"/>
      <c r="H82" s="45">
        <v>30423.600000000002</v>
      </c>
      <c r="I82" s="45">
        <v>21862.799999999999</v>
      </c>
      <c r="J82" s="45">
        <v>21471.4</v>
      </c>
      <c r="K82" s="7"/>
      <c r="L82" s="7"/>
      <c r="M82" s="7"/>
      <c r="N82" s="8"/>
      <c r="O82" s="9">
        <v>137743.72</v>
      </c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8"/>
      <c r="AB82" s="9" t="s">
        <v>170</v>
      </c>
    </row>
    <row r="83" spans="1:28" ht="15" thickBot="1">
      <c r="A83" s="154"/>
      <c r="B83" s="155"/>
      <c r="C83" s="39">
        <v>0</v>
      </c>
      <c r="D83" s="39">
        <v>0</v>
      </c>
      <c r="E83" s="39">
        <v>0.06</v>
      </c>
      <c r="F83" s="39">
        <v>0.36</v>
      </c>
      <c r="G83" s="39">
        <v>0</v>
      </c>
      <c r="H83" s="39">
        <v>0.36</v>
      </c>
      <c r="I83" s="39">
        <v>0.15</v>
      </c>
      <c r="J83" s="39">
        <v>7.0000000000000007E-2</v>
      </c>
      <c r="K83" s="39">
        <v>0</v>
      </c>
      <c r="L83" s="39">
        <v>0</v>
      </c>
      <c r="M83" s="39">
        <v>0</v>
      </c>
      <c r="N83" s="43">
        <v>0</v>
      </c>
      <c r="O83" s="43">
        <v>1</v>
      </c>
      <c r="P83" s="10" t="e">
        <v>#DIV/0!</v>
      </c>
      <c r="Q83" s="10" t="e">
        <v>#DIV/0!</v>
      </c>
      <c r="R83" s="10" t="e">
        <v>#DIV/0!</v>
      </c>
      <c r="S83" s="10" t="e">
        <v>#DIV/0!</v>
      </c>
      <c r="T83" s="10" t="e">
        <v>#DIV/0!</v>
      </c>
      <c r="U83" s="10" t="e">
        <v>#DIV/0!</v>
      </c>
      <c r="V83" s="10" t="e">
        <v>#DIV/0!</v>
      </c>
      <c r="W83" s="10" t="e">
        <v>#DIV/0!</v>
      </c>
      <c r="X83" s="10" t="e">
        <v>#DIV/0!</v>
      </c>
      <c r="Y83" s="10" t="e">
        <v>#DIV/0!</v>
      </c>
      <c r="Z83" s="10" t="e">
        <v>#DIV/0!</v>
      </c>
      <c r="AA83" s="11" t="e">
        <v>#DIV/0!</v>
      </c>
      <c r="AB83" s="11" t="e">
        <v>#DIV/0!</v>
      </c>
    </row>
    <row r="84" spans="1:28" ht="16.5" thickBot="1">
      <c r="A84" s="152" t="s">
        <v>157</v>
      </c>
      <c r="B84" s="153"/>
      <c r="C84" s="19"/>
      <c r="D84" s="19"/>
      <c r="E84" s="37">
        <v>14768.18</v>
      </c>
      <c r="F84" s="37">
        <v>60121.83</v>
      </c>
      <c r="G84" s="37">
        <v>3745.23</v>
      </c>
      <c r="H84" s="37">
        <v>110205.04000000001</v>
      </c>
      <c r="I84" s="19"/>
      <c r="J84" s="19"/>
      <c r="K84" s="19"/>
      <c r="L84" s="37">
        <v>20898.240000000002</v>
      </c>
      <c r="M84" s="19"/>
      <c r="N84" s="20"/>
      <c r="O84" s="44">
        <v>209738.52000000002</v>
      </c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8"/>
      <c r="AB84" s="9" t="s">
        <v>170</v>
      </c>
    </row>
    <row r="85" spans="1:28" ht="15" thickBot="1">
      <c r="A85" s="154"/>
      <c r="B85" s="155"/>
      <c r="C85" s="39">
        <v>0</v>
      </c>
      <c r="D85" s="39">
        <v>0</v>
      </c>
      <c r="E85" s="39">
        <v>0.12</v>
      </c>
      <c r="F85" s="39">
        <v>0.4</v>
      </c>
      <c r="G85" s="39">
        <v>0.03</v>
      </c>
      <c r="H85" s="39">
        <v>0.37</v>
      </c>
      <c r="I85" s="39">
        <v>0</v>
      </c>
      <c r="J85" s="39">
        <v>0</v>
      </c>
      <c r="K85" s="39">
        <v>0</v>
      </c>
      <c r="L85" s="39">
        <v>0.08</v>
      </c>
      <c r="M85" s="39">
        <v>0</v>
      </c>
      <c r="N85" s="43">
        <v>0</v>
      </c>
      <c r="O85" s="43">
        <v>1</v>
      </c>
      <c r="P85" s="10" t="e">
        <v>#DIV/0!</v>
      </c>
      <c r="Q85" s="10" t="e">
        <v>#DIV/0!</v>
      </c>
      <c r="R85" s="10" t="e">
        <v>#DIV/0!</v>
      </c>
      <c r="S85" s="10" t="e">
        <v>#DIV/0!</v>
      </c>
      <c r="T85" s="10" t="e">
        <v>#DIV/0!</v>
      </c>
      <c r="U85" s="10" t="e">
        <v>#DIV/0!</v>
      </c>
      <c r="V85" s="10" t="e">
        <v>#DIV/0!</v>
      </c>
      <c r="W85" s="10" t="e">
        <v>#DIV/0!</v>
      </c>
      <c r="X85" s="10" t="e">
        <v>#DIV/0!</v>
      </c>
      <c r="Y85" s="10" t="e">
        <v>#DIV/0!</v>
      </c>
      <c r="Z85" s="10" t="e">
        <v>#DIV/0!</v>
      </c>
      <c r="AA85" s="11" t="e">
        <v>#DIV/0!</v>
      </c>
      <c r="AB85" s="11" t="e">
        <v>#DIV/0!</v>
      </c>
    </row>
    <row r="86" spans="1:28" ht="16.5" thickBot="1">
      <c r="A86" s="152" t="s">
        <v>158</v>
      </c>
      <c r="B86" s="153"/>
      <c r="C86" s="19"/>
      <c r="D86" s="37">
        <v>3999.45</v>
      </c>
      <c r="E86" s="37">
        <v>11200.07</v>
      </c>
      <c r="F86" s="37"/>
      <c r="G86" s="37">
        <v>13225.46</v>
      </c>
      <c r="H86" s="19"/>
      <c r="I86" s="37">
        <v>74780.22</v>
      </c>
      <c r="J86" s="19"/>
      <c r="K86" s="19"/>
      <c r="L86" s="37">
        <v>57811.67</v>
      </c>
      <c r="M86" s="19"/>
      <c r="N86" s="20"/>
      <c r="O86" s="44">
        <v>161016.87</v>
      </c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8"/>
      <c r="AB86" s="9" t="s">
        <v>170</v>
      </c>
    </row>
    <row r="87" spans="1:28" ht="15" thickBot="1">
      <c r="A87" s="154"/>
      <c r="B87" s="155"/>
      <c r="C87" s="39">
        <v>0</v>
      </c>
      <c r="D87" s="39">
        <v>0.02</v>
      </c>
      <c r="E87" s="39">
        <v>0.04</v>
      </c>
      <c r="F87" s="39">
        <v>0.28999999999999998</v>
      </c>
      <c r="G87" s="39">
        <v>7.0000000000000007E-2</v>
      </c>
      <c r="H87" s="39">
        <v>0</v>
      </c>
      <c r="I87" s="39">
        <v>0.28000000000000003</v>
      </c>
      <c r="J87" s="39">
        <v>0</v>
      </c>
      <c r="K87" s="39">
        <v>0</v>
      </c>
      <c r="L87" s="39">
        <v>0.3</v>
      </c>
      <c r="M87" s="39">
        <v>0</v>
      </c>
      <c r="N87" s="43">
        <v>0</v>
      </c>
      <c r="O87" s="43">
        <v>1</v>
      </c>
      <c r="P87" s="10" t="e">
        <v>#DIV/0!</v>
      </c>
      <c r="Q87" s="10" t="e">
        <v>#DIV/0!</v>
      </c>
      <c r="R87" s="10" t="e">
        <v>#DIV/0!</v>
      </c>
      <c r="S87" s="10" t="e">
        <v>#DIV/0!</v>
      </c>
      <c r="T87" s="10" t="e">
        <v>#DIV/0!</v>
      </c>
      <c r="U87" s="10" t="e">
        <v>#DIV/0!</v>
      </c>
      <c r="V87" s="10" t="e">
        <v>#DIV/0!</v>
      </c>
      <c r="W87" s="10" t="e">
        <v>#DIV/0!</v>
      </c>
      <c r="X87" s="10" t="e">
        <v>#DIV/0!</v>
      </c>
      <c r="Y87" s="10" t="e">
        <v>#DIV/0!</v>
      </c>
      <c r="Z87" s="10" t="e">
        <v>#DIV/0!</v>
      </c>
      <c r="AA87" s="11" t="e">
        <v>#DIV/0!</v>
      </c>
      <c r="AB87" s="11" t="e">
        <v>#DIV/0!</v>
      </c>
    </row>
    <row r="88" spans="1:28" ht="16.5" thickBot="1">
      <c r="A88" s="152" t="s">
        <v>159</v>
      </c>
      <c r="B88" s="153"/>
      <c r="C88" s="19"/>
      <c r="D88" s="37">
        <v>927.48</v>
      </c>
      <c r="E88" s="37">
        <v>3798.35</v>
      </c>
      <c r="F88" s="37">
        <v>100007.81999999999</v>
      </c>
      <c r="G88" s="19"/>
      <c r="H88" s="19"/>
      <c r="I88" s="19"/>
      <c r="J88" s="19"/>
      <c r="K88" s="19"/>
      <c r="L88" s="19"/>
      <c r="M88" s="19"/>
      <c r="N88" s="20">
        <v>4777.5</v>
      </c>
      <c r="O88" s="44">
        <v>109511.15</v>
      </c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8"/>
      <c r="AB88" s="9" t="s">
        <v>170</v>
      </c>
    </row>
    <row r="89" spans="1:28" ht="15" thickBot="1">
      <c r="A89" s="154"/>
      <c r="B89" s="155"/>
      <c r="C89" s="39">
        <v>0</v>
      </c>
      <c r="D89" s="39">
        <v>0.02</v>
      </c>
      <c r="E89" s="39">
        <v>0.05</v>
      </c>
      <c r="F89" s="39">
        <v>0.93</v>
      </c>
      <c r="G89" s="39">
        <v>0</v>
      </c>
      <c r="H89" s="39">
        <v>0</v>
      </c>
      <c r="I89" s="39">
        <v>0</v>
      </c>
      <c r="J89" s="39">
        <v>0</v>
      </c>
      <c r="K89" s="39">
        <v>0</v>
      </c>
      <c r="L89" s="39">
        <v>0</v>
      </c>
      <c r="M89" s="39">
        <v>0</v>
      </c>
      <c r="N89" s="43">
        <v>0</v>
      </c>
      <c r="O89" s="43">
        <v>1</v>
      </c>
      <c r="P89" s="10" t="e">
        <v>#DIV/0!</v>
      </c>
      <c r="Q89" s="10" t="e">
        <v>#DIV/0!</v>
      </c>
      <c r="R89" s="10" t="e">
        <v>#DIV/0!</v>
      </c>
      <c r="S89" s="10" t="e">
        <v>#DIV/0!</v>
      </c>
      <c r="T89" s="10" t="e">
        <v>#DIV/0!</v>
      </c>
      <c r="U89" s="10" t="e">
        <v>#DIV/0!</v>
      </c>
      <c r="V89" s="10" t="e">
        <v>#DIV/0!</v>
      </c>
      <c r="W89" s="10" t="e">
        <v>#DIV/0!</v>
      </c>
      <c r="X89" s="10" t="e">
        <v>#DIV/0!</v>
      </c>
      <c r="Y89" s="10" t="e">
        <v>#DIV/0!</v>
      </c>
      <c r="Z89" s="10" t="e">
        <v>#DIV/0!</v>
      </c>
      <c r="AA89" s="11" t="e">
        <v>#DIV/0!</v>
      </c>
      <c r="AB89" s="11" t="e">
        <v>#DIV/0!</v>
      </c>
    </row>
    <row r="90" spans="1:28" ht="16.5" thickBot="1">
      <c r="A90" s="152" t="s">
        <v>160</v>
      </c>
      <c r="B90" s="153"/>
      <c r="C90" s="19"/>
      <c r="D90" s="37">
        <v>6053.18</v>
      </c>
      <c r="E90" s="19"/>
      <c r="F90" s="37">
        <v>9275.5399999999991</v>
      </c>
      <c r="G90" s="37">
        <v>2364.87</v>
      </c>
      <c r="H90" s="19"/>
      <c r="I90" s="37">
        <v>51985.57</v>
      </c>
      <c r="J90" s="19"/>
      <c r="K90" s="19"/>
      <c r="L90" s="19"/>
      <c r="M90" s="19"/>
      <c r="N90" s="20"/>
      <c r="O90" s="44">
        <v>69679.16</v>
      </c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8"/>
      <c r="AB90" s="9" t="s">
        <v>170</v>
      </c>
    </row>
    <row r="91" spans="1:28" ht="15" thickBot="1">
      <c r="A91" s="154"/>
      <c r="B91" s="155"/>
      <c r="C91" s="39">
        <v>0</v>
      </c>
      <c r="D91" s="39">
        <v>7.0000000000000007E-2</v>
      </c>
      <c r="E91" s="39">
        <v>0</v>
      </c>
      <c r="F91" s="39">
        <v>0.23</v>
      </c>
      <c r="G91" s="39">
        <v>0.03</v>
      </c>
      <c r="H91" s="39">
        <v>0</v>
      </c>
      <c r="I91" s="39">
        <v>0.66</v>
      </c>
      <c r="J91" s="39">
        <v>0</v>
      </c>
      <c r="K91" s="39">
        <v>0</v>
      </c>
      <c r="L91" s="39">
        <v>0</v>
      </c>
      <c r="M91" s="39">
        <v>0</v>
      </c>
      <c r="N91" s="43">
        <v>0</v>
      </c>
      <c r="O91" s="43">
        <v>1</v>
      </c>
      <c r="P91" s="10" t="e">
        <v>#DIV/0!</v>
      </c>
      <c r="Q91" s="10" t="e">
        <v>#DIV/0!</v>
      </c>
      <c r="R91" s="10" t="e">
        <v>#DIV/0!</v>
      </c>
      <c r="S91" s="10" t="e">
        <v>#DIV/0!</v>
      </c>
      <c r="T91" s="10" t="e">
        <v>#DIV/0!</v>
      </c>
      <c r="U91" s="10" t="e">
        <v>#DIV/0!</v>
      </c>
      <c r="V91" s="10" t="e">
        <v>#DIV/0!</v>
      </c>
      <c r="W91" s="10" t="e">
        <v>#DIV/0!</v>
      </c>
      <c r="X91" s="10" t="e">
        <v>#DIV/0!</v>
      </c>
      <c r="Y91" s="10" t="e">
        <v>#DIV/0!</v>
      </c>
      <c r="Z91" s="10" t="e">
        <v>#DIV/0!</v>
      </c>
      <c r="AA91" s="11" t="e">
        <v>#DIV/0!</v>
      </c>
      <c r="AB91" s="11" t="e">
        <v>#DIV/0!</v>
      </c>
    </row>
    <row r="92" spans="1:28" ht="16.5" thickBot="1">
      <c r="A92" s="152" t="s">
        <v>161</v>
      </c>
      <c r="B92" s="153"/>
      <c r="C92" s="7"/>
      <c r="D92" s="45">
        <v>19808.849999999999</v>
      </c>
      <c r="E92" s="45">
        <v>15995.47</v>
      </c>
      <c r="F92" s="45">
        <v>177332.74000000002</v>
      </c>
      <c r="G92" s="45">
        <v>85993.180000000008</v>
      </c>
      <c r="H92" s="45">
        <v>44344.12</v>
      </c>
      <c r="I92" s="45">
        <v>27905.37</v>
      </c>
      <c r="J92" s="7"/>
      <c r="K92" s="7"/>
      <c r="L92" s="45">
        <v>28675.5</v>
      </c>
      <c r="M92" s="7"/>
      <c r="N92" s="8"/>
      <c r="O92" s="9">
        <v>400055.23000000004</v>
      </c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8"/>
      <c r="AB92" s="9" t="s">
        <v>170</v>
      </c>
    </row>
    <row r="93" spans="1:28" ht="15" thickBot="1">
      <c r="A93" s="154"/>
      <c r="B93" s="155"/>
      <c r="C93" s="39">
        <v>0</v>
      </c>
      <c r="D93" s="39">
        <v>0.06</v>
      </c>
      <c r="E93" s="39">
        <v>0.05</v>
      </c>
      <c r="F93" s="39">
        <v>0.49</v>
      </c>
      <c r="G93" s="39">
        <v>0.2</v>
      </c>
      <c r="H93" s="39">
        <v>0.06</v>
      </c>
      <c r="I93" s="39">
        <v>0.06</v>
      </c>
      <c r="J93" s="39">
        <v>0</v>
      </c>
      <c r="K93" s="39">
        <v>0</v>
      </c>
      <c r="L93" s="39">
        <v>0.08</v>
      </c>
      <c r="M93" s="39">
        <v>0</v>
      </c>
      <c r="N93" s="43">
        <v>0</v>
      </c>
      <c r="O93" s="43">
        <v>1</v>
      </c>
      <c r="P93" s="10" t="e">
        <v>#DIV/0!</v>
      </c>
      <c r="Q93" s="10" t="e">
        <v>#DIV/0!</v>
      </c>
      <c r="R93" s="10" t="e">
        <v>#DIV/0!</v>
      </c>
      <c r="S93" s="10" t="e">
        <v>#DIV/0!</v>
      </c>
      <c r="T93" s="10" t="e">
        <v>#DIV/0!</v>
      </c>
      <c r="U93" s="10" t="e">
        <v>#DIV/0!</v>
      </c>
      <c r="V93" s="10" t="e">
        <v>#DIV/0!</v>
      </c>
      <c r="W93" s="10" t="e">
        <v>#DIV/0!</v>
      </c>
      <c r="X93" s="10" t="e">
        <v>#DIV/0!</v>
      </c>
      <c r="Y93" s="10" t="e">
        <v>#DIV/0!</v>
      </c>
      <c r="Z93" s="10" t="e">
        <v>#DIV/0!</v>
      </c>
      <c r="AA93" s="11" t="e">
        <v>#DIV/0!</v>
      </c>
      <c r="AB93" s="11" t="e">
        <v>#DIV/0!</v>
      </c>
    </row>
    <row r="94" spans="1:28" ht="16.5" thickBot="1">
      <c r="A94" s="152" t="s">
        <v>162</v>
      </c>
      <c r="B94" s="153"/>
      <c r="C94" s="7"/>
      <c r="D94" s="45">
        <v>6782.0700000000006</v>
      </c>
      <c r="E94" s="45">
        <v>15796.13</v>
      </c>
      <c r="F94" s="45">
        <v>41196.840000000004</v>
      </c>
      <c r="G94" s="45">
        <v>86305.55</v>
      </c>
      <c r="H94" s="45">
        <v>85316.17</v>
      </c>
      <c r="I94" s="45">
        <v>5116.0200000000004</v>
      </c>
      <c r="J94" s="7"/>
      <c r="K94" s="7"/>
      <c r="L94" s="7"/>
      <c r="M94" s="7"/>
      <c r="N94" s="46">
        <v>114786.15</v>
      </c>
      <c r="O94" s="9">
        <v>355298.93</v>
      </c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8"/>
      <c r="AB94" s="9" t="s">
        <v>170</v>
      </c>
    </row>
    <row r="95" spans="1:28" ht="15" thickBot="1">
      <c r="A95" s="154"/>
      <c r="B95" s="155"/>
      <c r="C95" s="39">
        <v>0</v>
      </c>
      <c r="D95" s="39">
        <v>0.03</v>
      </c>
      <c r="E95" s="39">
        <v>0.09</v>
      </c>
      <c r="F95" s="39">
        <v>0.09</v>
      </c>
      <c r="G95" s="39">
        <v>0.16</v>
      </c>
      <c r="H95" s="39">
        <v>0.16</v>
      </c>
      <c r="I95" s="39">
        <v>0.02</v>
      </c>
      <c r="J95" s="39">
        <v>0</v>
      </c>
      <c r="K95" s="39">
        <v>0</v>
      </c>
      <c r="L95" s="39">
        <v>0</v>
      </c>
      <c r="M95" s="39">
        <v>0</v>
      </c>
      <c r="N95" s="43">
        <v>0.45</v>
      </c>
      <c r="O95" s="43">
        <v>1</v>
      </c>
      <c r="P95" s="10" t="e">
        <v>#DIV/0!</v>
      </c>
      <c r="Q95" s="10" t="e">
        <v>#DIV/0!</v>
      </c>
      <c r="R95" s="10" t="e">
        <v>#DIV/0!</v>
      </c>
      <c r="S95" s="10" t="e">
        <v>#DIV/0!</v>
      </c>
      <c r="T95" s="10" t="e">
        <v>#DIV/0!</v>
      </c>
      <c r="U95" s="10" t="e">
        <v>#DIV/0!</v>
      </c>
      <c r="V95" s="10" t="e">
        <v>#DIV/0!</v>
      </c>
      <c r="W95" s="10" t="e">
        <v>#DIV/0!</v>
      </c>
      <c r="X95" s="10" t="e">
        <v>#DIV/0!</v>
      </c>
      <c r="Y95" s="10" t="e">
        <v>#DIV/0!</v>
      </c>
      <c r="Z95" s="10" t="e">
        <v>#DIV/0!</v>
      </c>
      <c r="AA95" s="11" t="e">
        <v>#DIV/0!</v>
      </c>
      <c r="AB95" s="11" t="e">
        <v>#DIV/0!</v>
      </c>
    </row>
    <row r="96" spans="1:28" ht="16.5" thickBot="1">
      <c r="A96" s="152" t="s">
        <v>163</v>
      </c>
      <c r="B96" s="153"/>
      <c r="C96" s="37">
        <v>31142.480000000003</v>
      </c>
      <c r="D96" s="19"/>
      <c r="E96" s="19">
        <v>1148.81</v>
      </c>
      <c r="F96" s="37">
        <v>62506.41</v>
      </c>
      <c r="G96" s="19"/>
      <c r="H96" s="37">
        <v>32944.230000000003</v>
      </c>
      <c r="I96" s="19"/>
      <c r="J96" s="19"/>
      <c r="K96" s="19"/>
      <c r="L96" s="19"/>
      <c r="M96" s="19"/>
      <c r="N96" s="20">
        <v>7735.7800000000007</v>
      </c>
      <c r="O96" s="44">
        <v>135477.71000000002</v>
      </c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8"/>
      <c r="AB96" s="9" t="s">
        <v>170</v>
      </c>
    </row>
    <row r="97" spans="1:28" ht="15" thickBot="1">
      <c r="A97" s="154"/>
      <c r="B97" s="155"/>
      <c r="C97" s="39">
        <v>0.27</v>
      </c>
      <c r="D97" s="39">
        <v>0</v>
      </c>
      <c r="E97" s="39">
        <v>0</v>
      </c>
      <c r="F97" s="39">
        <v>0.63</v>
      </c>
      <c r="G97" s="39">
        <v>0</v>
      </c>
      <c r="H97" s="39">
        <v>0.1</v>
      </c>
      <c r="I97" s="39">
        <v>0</v>
      </c>
      <c r="J97" s="39">
        <v>0</v>
      </c>
      <c r="K97" s="39">
        <v>0</v>
      </c>
      <c r="L97" s="39">
        <v>0</v>
      </c>
      <c r="M97" s="39">
        <v>0</v>
      </c>
      <c r="N97" s="43">
        <v>0</v>
      </c>
      <c r="O97" s="43">
        <v>1</v>
      </c>
      <c r="P97" s="10" t="e">
        <v>#DIV/0!</v>
      </c>
      <c r="Q97" s="10" t="e">
        <v>#DIV/0!</v>
      </c>
      <c r="R97" s="10" t="e">
        <v>#DIV/0!</v>
      </c>
      <c r="S97" s="10" t="e">
        <v>#DIV/0!</v>
      </c>
      <c r="T97" s="10" t="e">
        <v>#DIV/0!</v>
      </c>
      <c r="U97" s="10" t="e">
        <v>#DIV/0!</v>
      </c>
      <c r="V97" s="10" t="e">
        <v>#DIV/0!</v>
      </c>
      <c r="W97" s="10" t="e">
        <v>#DIV/0!</v>
      </c>
      <c r="X97" s="10" t="e">
        <v>#DIV/0!</v>
      </c>
      <c r="Y97" s="10" t="e">
        <v>#DIV/0!</v>
      </c>
      <c r="Z97" s="10" t="e">
        <v>#DIV/0!</v>
      </c>
      <c r="AA97" s="11" t="e">
        <v>#DIV/0!</v>
      </c>
      <c r="AB97" s="11" t="e">
        <v>#DIV/0!</v>
      </c>
    </row>
    <row r="98" spans="1:28" ht="16.5" thickBot="1">
      <c r="A98" s="152" t="s">
        <v>164</v>
      </c>
      <c r="B98" s="153"/>
      <c r="C98" s="45">
        <v>7968.19</v>
      </c>
      <c r="D98" s="45">
        <v>42142.76</v>
      </c>
      <c r="E98" s="7"/>
      <c r="F98" s="45">
        <v>168827.95</v>
      </c>
      <c r="G98" s="45">
        <v>116492.70999999999</v>
      </c>
      <c r="H98" s="45">
        <v>7732.03</v>
      </c>
      <c r="I98" s="7"/>
      <c r="J98" s="7"/>
      <c r="K98" s="7"/>
      <c r="L98" s="7"/>
      <c r="M98" s="45">
        <v>4519.7700000000004</v>
      </c>
      <c r="N98" s="8">
        <v>21758.86</v>
      </c>
      <c r="O98" s="9">
        <v>369442.27</v>
      </c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8"/>
      <c r="AB98" s="9" t="s">
        <v>170</v>
      </c>
    </row>
    <row r="99" spans="1:28" ht="15" thickBot="1">
      <c r="A99" s="154"/>
      <c r="B99" s="155"/>
      <c r="C99" s="39">
        <v>0.04</v>
      </c>
      <c r="D99" s="39">
        <v>0.19</v>
      </c>
      <c r="E99" s="39">
        <v>0</v>
      </c>
      <c r="F99" s="39">
        <v>0.28000000000000003</v>
      </c>
      <c r="G99" s="39">
        <v>0.45</v>
      </c>
      <c r="H99" s="39">
        <v>0.03</v>
      </c>
      <c r="I99" s="39">
        <v>0</v>
      </c>
      <c r="J99" s="39">
        <v>0</v>
      </c>
      <c r="K99" s="39">
        <v>0</v>
      </c>
      <c r="L99" s="39">
        <v>0</v>
      </c>
      <c r="M99" s="39">
        <v>0.02</v>
      </c>
      <c r="N99" s="43">
        <v>0</v>
      </c>
      <c r="O99" s="43">
        <v>1</v>
      </c>
      <c r="P99" s="10" t="e">
        <v>#DIV/0!</v>
      </c>
      <c r="Q99" s="10" t="e">
        <v>#DIV/0!</v>
      </c>
      <c r="R99" s="10" t="e">
        <v>#DIV/0!</v>
      </c>
      <c r="S99" s="10" t="e">
        <v>#DIV/0!</v>
      </c>
      <c r="T99" s="10" t="e">
        <v>#DIV/0!</v>
      </c>
      <c r="U99" s="10" t="e">
        <v>#DIV/0!</v>
      </c>
      <c r="V99" s="10" t="e">
        <v>#DIV/0!</v>
      </c>
      <c r="W99" s="10" t="e">
        <v>#DIV/0!</v>
      </c>
      <c r="X99" s="10" t="e">
        <v>#DIV/0!</v>
      </c>
      <c r="Y99" s="10" t="e">
        <v>#DIV/0!</v>
      </c>
      <c r="Z99" s="10" t="e">
        <v>#DIV/0!</v>
      </c>
      <c r="AA99" s="11" t="e">
        <v>#DIV/0!</v>
      </c>
      <c r="AB99" s="11" t="e">
        <v>#DIV/0!</v>
      </c>
    </row>
    <row r="100" spans="1:28" ht="16.5" thickBot="1">
      <c r="A100" s="152" t="s">
        <v>165</v>
      </c>
      <c r="B100" s="153"/>
      <c r="C100" s="45">
        <v>17715.190000000002</v>
      </c>
      <c r="D100" s="45">
        <v>27.86</v>
      </c>
      <c r="E100" s="45">
        <v>161892.06</v>
      </c>
      <c r="F100" s="7"/>
      <c r="G100" s="7"/>
      <c r="H100" s="45">
        <v>170290.72999999998</v>
      </c>
      <c r="I100" s="7"/>
      <c r="J100" s="7"/>
      <c r="K100" s="7"/>
      <c r="L100" s="7"/>
      <c r="M100" s="7"/>
      <c r="N100" s="8">
        <v>449.12</v>
      </c>
      <c r="O100" s="9">
        <v>350374.95999999996</v>
      </c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8"/>
      <c r="AB100" s="9" t="s">
        <v>170</v>
      </c>
    </row>
    <row r="101" spans="1:28" ht="15" thickBot="1">
      <c r="A101" s="154"/>
      <c r="B101" s="155"/>
      <c r="C101" s="39">
        <v>0.02</v>
      </c>
      <c r="D101" s="39">
        <v>0</v>
      </c>
      <c r="E101" s="39">
        <v>0.67</v>
      </c>
      <c r="F101" s="39">
        <v>0</v>
      </c>
      <c r="G101" s="39">
        <v>0</v>
      </c>
      <c r="H101" s="39">
        <v>0.31</v>
      </c>
      <c r="I101" s="39">
        <v>0</v>
      </c>
      <c r="J101" s="39">
        <v>0</v>
      </c>
      <c r="K101" s="39">
        <v>0</v>
      </c>
      <c r="L101" s="39">
        <v>0</v>
      </c>
      <c r="M101" s="39">
        <v>0</v>
      </c>
      <c r="N101" s="43">
        <v>0</v>
      </c>
      <c r="O101" s="43">
        <v>1</v>
      </c>
      <c r="P101" s="10" t="e">
        <v>#DIV/0!</v>
      </c>
      <c r="Q101" s="10" t="e">
        <v>#DIV/0!</v>
      </c>
      <c r="R101" s="10" t="e">
        <v>#DIV/0!</v>
      </c>
      <c r="S101" s="10" t="e">
        <v>#DIV/0!</v>
      </c>
      <c r="T101" s="10" t="e">
        <v>#DIV/0!</v>
      </c>
      <c r="U101" s="10" t="e">
        <v>#DIV/0!</v>
      </c>
      <c r="V101" s="10" t="e">
        <v>#DIV/0!</v>
      </c>
      <c r="W101" s="10" t="e">
        <v>#DIV/0!</v>
      </c>
      <c r="X101" s="10" t="e">
        <v>#DIV/0!</v>
      </c>
      <c r="Y101" s="10" t="e">
        <v>#DIV/0!</v>
      </c>
      <c r="Z101" s="10" t="e">
        <v>#DIV/0!</v>
      </c>
      <c r="AA101" s="11" t="e">
        <v>#DIV/0!</v>
      </c>
      <c r="AB101" s="11" t="e">
        <v>#DIV/0!</v>
      </c>
    </row>
    <row r="102" spans="1:28" ht="16.5" thickBot="1">
      <c r="A102" s="152" t="s">
        <v>166</v>
      </c>
      <c r="B102" s="153"/>
      <c r="C102" s="37">
        <v>71936.89</v>
      </c>
      <c r="D102" s="37">
        <v>72669.08</v>
      </c>
      <c r="E102" s="19">
        <v>2883.75</v>
      </c>
      <c r="F102" s="37">
        <v>179286.09</v>
      </c>
      <c r="G102" s="37">
        <v>5099.0600000000004</v>
      </c>
      <c r="H102" s="37">
        <v>1630.47</v>
      </c>
      <c r="I102" s="19"/>
      <c r="J102" s="19"/>
      <c r="K102" s="19"/>
      <c r="L102" s="37">
        <v>294369.96999999997</v>
      </c>
      <c r="M102" s="19"/>
      <c r="N102" s="20">
        <v>116306.26000000001</v>
      </c>
      <c r="O102" s="44">
        <v>744181.57</v>
      </c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8"/>
      <c r="AB102" s="9" t="s">
        <v>170</v>
      </c>
    </row>
    <row r="103" spans="1:28" ht="15" thickBot="1">
      <c r="A103" s="154"/>
      <c r="B103" s="155"/>
      <c r="C103" s="39">
        <v>0.11</v>
      </c>
      <c r="D103" s="39">
        <v>0.11</v>
      </c>
      <c r="E103" s="39">
        <v>0</v>
      </c>
      <c r="F103" s="39">
        <v>0.28000000000000003</v>
      </c>
      <c r="G103" s="39">
        <v>0.01</v>
      </c>
      <c r="H103" s="39">
        <v>0</v>
      </c>
      <c r="I103" s="39">
        <v>0</v>
      </c>
      <c r="J103" s="39">
        <v>0</v>
      </c>
      <c r="K103" s="39">
        <v>0</v>
      </c>
      <c r="L103" s="39">
        <v>0.48</v>
      </c>
      <c r="M103" s="39">
        <v>0</v>
      </c>
      <c r="N103" s="43">
        <v>0</v>
      </c>
      <c r="O103" s="43">
        <v>1</v>
      </c>
      <c r="P103" s="10" t="e">
        <v>#DIV/0!</v>
      </c>
      <c r="Q103" s="10" t="e">
        <v>#DIV/0!</v>
      </c>
      <c r="R103" s="10" t="e">
        <v>#DIV/0!</v>
      </c>
      <c r="S103" s="10" t="e">
        <v>#DIV/0!</v>
      </c>
      <c r="T103" s="10" t="e">
        <v>#DIV/0!</v>
      </c>
      <c r="U103" s="10" t="e">
        <v>#DIV/0!</v>
      </c>
      <c r="V103" s="10" t="e">
        <v>#DIV/0!</v>
      </c>
      <c r="W103" s="10" t="e">
        <v>#DIV/0!</v>
      </c>
      <c r="X103" s="10" t="e">
        <v>#DIV/0!</v>
      </c>
      <c r="Y103" s="10" t="e">
        <v>#DIV/0!</v>
      </c>
      <c r="Z103" s="10" t="e">
        <v>#DIV/0!</v>
      </c>
      <c r="AA103" s="11" t="e">
        <v>#DIV/0!</v>
      </c>
      <c r="AB103" s="11" t="e">
        <v>#DIV/0!</v>
      </c>
    </row>
    <row r="104" spans="1:28" ht="16.5" thickBot="1">
      <c r="A104" s="152" t="s">
        <v>167</v>
      </c>
      <c r="B104" s="153"/>
      <c r="C104" s="37">
        <v>36542.259999999995</v>
      </c>
      <c r="D104" s="37">
        <v>1114.9099999999999</v>
      </c>
      <c r="E104" s="19"/>
      <c r="F104" s="37">
        <v>72604.34</v>
      </c>
      <c r="G104" s="19"/>
      <c r="H104" s="37">
        <v>29362.34</v>
      </c>
      <c r="I104" s="19"/>
      <c r="J104" s="19"/>
      <c r="K104" s="19"/>
      <c r="L104" s="19"/>
      <c r="M104" s="19"/>
      <c r="N104" s="20"/>
      <c r="O104" s="44">
        <v>139623.85</v>
      </c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8"/>
      <c r="AB104" s="9" t="s">
        <v>170</v>
      </c>
    </row>
    <row r="105" spans="1:28" ht="15" thickBot="1">
      <c r="A105" s="154"/>
      <c r="B105" s="155"/>
      <c r="C105" s="39">
        <v>0.27</v>
      </c>
      <c r="D105" s="39">
        <v>0.01</v>
      </c>
      <c r="E105" s="39">
        <v>0</v>
      </c>
      <c r="F105" s="39">
        <v>0.52</v>
      </c>
      <c r="G105" s="39">
        <v>0</v>
      </c>
      <c r="H105" s="39">
        <v>0.2</v>
      </c>
      <c r="I105" s="39">
        <v>0</v>
      </c>
      <c r="J105" s="39">
        <v>0</v>
      </c>
      <c r="K105" s="39">
        <v>0</v>
      </c>
      <c r="L105" s="39">
        <v>0</v>
      </c>
      <c r="M105" s="39">
        <v>0</v>
      </c>
      <c r="N105" s="43">
        <v>0</v>
      </c>
      <c r="O105" s="43">
        <v>1</v>
      </c>
      <c r="P105" s="10" t="e">
        <v>#DIV/0!</v>
      </c>
      <c r="Q105" s="10" t="e">
        <v>#DIV/0!</v>
      </c>
      <c r="R105" s="10" t="e">
        <v>#DIV/0!</v>
      </c>
      <c r="S105" s="10" t="e">
        <v>#DIV/0!</v>
      </c>
      <c r="T105" s="10" t="e">
        <v>#DIV/0!</v>
      </c>
      <c r="U105" s="10" t="e">
        <v>#DIV/0!</v>
      </c>
      <c r="V105" s="10" t="e">
        <v>#DIV/0!</v>
      </c>
      <c r="W105" s="10" t="e">
        <v>#DIV/0!</v>
      </c>
      <c r="X105" s="10" t="e">
        <v>#DIV/0!</v>
      </c>
      <c r="Y105" s="10" t="e">
        <v>#DIV/0!</v>
      </c>
      <c r="Z105" s="10" t="e">
        <v>#DIV/0!</v>
      </c>
      <c r="AA105" s="11" t="e">
        <v>#DIV/0!</v>
      </c>
      <c r="AB105" s="11" t="e">
        <v>#DIV/0!</v>
      </c>
    </row>
    <row r="106" spans="1:28" ht="16.5" thickBot="1">
      <c r="A106" s="152" t="s">
        <v>168</v>
      </c>
      <c r="B106" s="153"/>
      <c r="C106" s="45">
        <v>4381.49</v>
      </c>
      <c r="D106" s="7"/>
      <c r="E106" s="7"/>
      <c r="F106" s="7"/>
      <c r="G106" s="7"/>
      <c r="H106" s="7"/>
      <c r="I106" s="7"/>
      <c r="J106" s="45"/>
      <c r="K106" s="19">
        <v>306879.3</v>
      </c>
      <c r="L106" s="7"/>
      <c r="M106" s="7"/>
      <c r="N106" s="8"/>
      <c r="O106" s="26">
        <v>311260.78999999998</v>
      </c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8"/>
      <c r="AB106" s="9" t="s">
        <v>170</v>
      </c>
    </row>
    <row r="107" spans="1:28" ht="15" thickBot="1">
      <c r="A107" s="154"/>
      <c r="B107" s="155"/>
      <c r="C107" s="39" t="e">
        <f>C106/$AH$108</f>
        <v>#DIV/0!</v>
      </c>
      <c r="D107" s="39" t="e">
        <f t="shared" ref="D107:O107" si="54">D106/$AH$108</f>
        <v>#DIV/0!</v>
      </c>
      <c r="E107" s="39" t="e">
        <f t="shared" si="54"/>
        <v>#DIV/0!</v>
      </c>
      <c r="F107" s="39" t="e">
        <f t="shared" si="54"/>
        <v>#DIV/0!</v>
      </c>
      <c r="G107" s="39" t="e">
        <f t="shared" si="54"/>
        <v>#DIV/0!</v>
      </c>
      <c r="H107" s="39" t="e">
        <f t="shared" si="54"/>
        <v>#DIV/0!</v>
      </c>
      <c r="I107" s="39" t="e">
        <f t="shared" si="54"/>
        <v>#DIV/0!</v>
      </c>
      <c r="J107" s="39" t="e">
        <f t="shared" si="54"/>
        <v>#DIV/0!</v>
      </c>
      <c r="K107" s="34" t="e">
        <f t="shared" si="54"/>
        <v>#DIV/0!</v>
      </c>
      <c r="L107" s="39" t="e">
        <f t="shared" si="54"/>
        <v>#DIV/0!</v>
      </c>
      <c r="M107" s="39" t="e">
        <f t="shared" si="54"/>
        <v>#DIV/0!</v>
      </c>
      <c r="N107" s="40" t="e">
        <f t="shared" si="54"/>
        <v>#DIV/0!</v>
      </c>
      <c r="O107" s="41" t="e">
        <f t="shared" si="54"/>
        <v>#DIV/0!</v>
      </c>
      <c r="P107" s="24" t="e">
        <v>#DIV/0!</v>
      </c>
      <c r="Q107" s="10" t="e">
        <v>#DIV/0!</v>
      </c>
      <c r="R107" s="10" t="e">
        <v>#DIV/0!</v>
      </c>
      <c r="S107" s="10" t="e">
        <v>#DIV/0!</v>
      </c>
      <c r="T107" s="10" t="e">
        <v>#DIV/0!</v>
      </c>
      <c r="U107" s="10" t="e">
        <v>#DIV/0!</v>
      </c>
      <c r="V107" s="10" t="e">
        <v>#DIV/0!</v>
      </c>
      <c r="W107" s="10" t="e">
        <v>#DIV/0!</v>
      </c>
      <c r="X107" s="10" t="e">
        <v>#DIV/0!</v>
      </c>
      <c r="Y107" s="10" t="e">
        <v>#DIV/0!</v>
      </c>
      <c r="Z107" s="10" t="e">
        <v>#DIV/0!</v>
      </c>
      <c r="AA107" s="11" t="e">
        <v>#DIV/0!</v>
      </c>
      <c r="AB107" s="11" t="e">
        <v>#DIV/0!</v>
      </c>
    </row>
  </sheetData>
  <mergeCells count="54">
    <mergeCell ref="A1:B1"/>
    <mergeCell ref="A2:B3"/>
    <mergeCell ref="A4:B5"/>
    <mergeCell ref="A6:B7"/>
    <mergeCell ref="A8:B9"/>
    <mergeCell ref="A56:B57"/>
    <mergeCell ref="A34:B35"/>
    <mergeCell ref="A12:B13"/>
    <mergeCell ref="A14:B15"/>
    <mergeCell ref="A16:B17"/>
    <mergeCell ref="A18:B19"/>
    <mergeCell ref="A20:B21"/>
    <mergeCell ref="A22:B23"/>
    <mergeCell ref="A24:B25"/>
    <mergeCell ref="A26:B27"/>
    <mergeCell ref="A28:B29"/>
    <mergeCell ref="A30:B31"/>
    <mergeCell ref="A32:B33"/>
    <mergeCell ref="A46:B47"/>
    <mergeCell ref="A48:B49"/>
    <mergeCell ref="A50:B51"/>
    <mergeCell ref="A52:B53"/>
    <mergeCell ref="A54:B55"/>
    <mergeCell ref="A36:B37"/>
    <mergeCell ref="A38:B39"/>
    <mergeCell ref="A40:B41"/>
    <mergeCell ref="A42:B43"/>
    <mergeCell ref="A44:B45"/>
    <mergeCell ref="A74:B75"/>
    <mergeCell ref="A76:B77"/>
    <mergeCell ref="A78:B79"/>
    <mergeCell ref="A80:B81"/>
    <mergeCell ref="A58:B59"/>
    <mergeCell ref="A64:B65"/>
    <mergeCell ref="A66:B67"/>
    <mergeCell ref="A68:B69"/>
    <mergeCell ref="A70:B71"/>
    <mergeCell ref="A72:B73"/>
    <mergeCell ref="A10:B11"/>
    <mergeCell ref="A106:B107"/>
    <mergeCell ref="A84:B85"/>
    <mergeCell ref="A86:B87"/>
    <mergeCell ref="A88:B89"/>
    <mergeCell ref="A90:B91"/>
    <mergeCell ref="A92:B93"/>
    <mergeCell ref="A94:B95"/>
    <mergeCell ref="A96:B97"/>
    <mergeCell ref="A98:B99"/>
    <mergeCell ref="A100:B101"/>
    <mergeCell ref="A102:B103"/>
    <mergeCell ref="A104:B105"/>
    <mergeCell ref="A82:B83"/>
    <mergeCell ref="A60:B61"/>
    <mergeCell ref="A62:B6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EDBCB-D4C1-40BF-A6A9-21BB74E76870}">
  <dimension ref="A1:R48"/>
  <sheetViews>
    <sheetView topLeftCell="A28" workbookViewId="0">
      <selection activeCell="C2" sqref="C2"/>
    </sheetView>
  </sheetViews>
  <sheetFormatPr defaultColWidth="11.5703125" defaultRowHeight="14.45"/>
  <cols>
    <col min="1" max="1" width="22.5703125" bestFit="1" customWidth="1"/>
    <col min="2" max="2" width="21.85546875" bestFit="1" customWidth="1"/>
    <col min="3" max="3" width="20" bestFit="1" customWidth="1"/>
    <col min="4" max="8" width="10.85546875" bestFit="1" customWidth="1"/>
    <col min="9" max="9" width="8.85546875" bestFit="1" customWidth="1"/>
    <col min="10" max="10" width="10.85546875" bestFit="1" customWidth="1"/>
    <col min="11" max="11" width="9.85546875" bestFit="1" customWidth="1"/>
    <col min="12" max="12" width="8.85546875" bestFit="1" customWidth="1"/>
    <col min="13" max="13" width="9.85546875" bestFit="1" customWidth="1"/>
    <col min="14" max="14" width="12.42578125" bestFit="1" customWidth="1"/>
    <col min="15" max="15" width="13.42578125" bestFit="1" customWidth="1"/>
    <col min="16" max="16" width="22.5703125" bestFit="1" customWidth="1"/>
    <col min="17" max="17" width="21.85546875" bestFit="1" customWidth="1"/>
    <col min="18" max="18" width="20" bestFit="1" customWidth="1"/>
  </cols>
  <sheetData>
    <row r="1" spans="1:18">
      <c r="A1" s="1" t="s">
        <v>1</v>
      </c>
      <c r="B1" t="s">
        <v>75</v>
      </c>
      <c r="P1" s="1" t="s">
        <v>1</v>
      </c>
      <c r="Q1" t="s">
        <v>75</v>
      </c>
    </row>
    <row r="2" spans="1:18">
      <c r="A2" s="1" t="s">
        <v>19</v>
      </c>
      <c r="B2" s="2">
        <v>2025</v>
      </c>
      <c r="C2" s="3" t="s">
        <v>96</v>
      </c>
      <c r="P2" s="1" t="s">
        <v>19</v>
      </c>
      <c r="Q2" s="2">
        <v>2026</v>
      </c>
      <c r="R2" s="3" t="s">
        <v>97</v>
      </c>
    </row>
    <row r="3" spans="1:18">
      <c r="A3" s="1" t="s">
        <v>21</v>
      </c>
      <c r="B3" s="2">
        <v>2026</v>
      </c>
      <c r="P3" s="1" t="s">
        <v>21</v>
      </c>
      <c r="Q3" s="2">
        <v>2027</v>
      </c>
    </row>
    <row r="5" spans="1:18">
      <c r="A5" s="1" t="s">
        <v>76</v>
      </c>
      <c r="B5" s="1" t="s">
        <v>98</v>
      </c>
      <c r="P5" s="1" t="s">
        <v>76</v>
      </c>
      <c r="Q5" s="1" t="s">
        <v>98</v>
      </c>
    </row>
    <row r="6" spans="1:18">
      <c r="A6" s="1" t="s">
        <v>99</v>
      </c>
      <c r="B6">
        <v>1</v>
      </c>
      <c r="C6">
        <v>2</v>
      </c>
      <c r="D6">
        <v>3</v>
      </c>
      <c r="E6">
        <v>4</v>
      </c>
      <c r="F6">
        <v>5</v>
      </c>
      <c r="G6">
        <v>6</v>
      </c>
      <c r="H6">
        <v>7</v>
      </c>
      <c r="I6">
        <v>8</v>
      </c>
      <c r="J6">
        <v>9</v>
      </c>
      <c r="K6">
        <v>10</v>
      </c>
      <c r="L6">
        <v>11</v>
      </c>
      <c r="M6" t="s">
        <v>83</v>
      </c>
      <c r="P6" s="1" t="s">
        <v>99</v>
      </c>
      <c r="Q6">
        <v>6</v>
      </c>
      <c r="R6" t="s">
        <v>83</v>
      </c>
    </row>
    <row r="7" spans="1:18">
      <c r="A7" s="2">
        <v>15</v>
      </c>
      <c r="B7" s="73"/>
      <c r="C7" s="73">
        <v>22879.21</v>
      </c>
      <c r="D7" s="73"/>
      <c r="E7" s="73"/>
      <c r="F7" s="73"/>
      <c r="G7" s="73"/>
      <c r="H7" s="73"/>
      <c r="I7" s="73"/>
      <c r="J7" s="73"/>
      <c r="K7" s="73"/>
      <c r="L7" s="73"/>
      <c r="M7" s="73">
        <v>22879.21</v>
      </c>
      <c r="P7" s="2">
        <v>6</v>
      </c>
      <c r="Q7" s="73">
        <v>62000</v>
      </c>
      <c r="R7" s="73">
        <v>62000</v>
      </c>
    </row>
    <row r="8" spans="1:18">
      <c r="A8" s="2">
        <v>26</v>
      </c>
      <c r="B8" s="73"/>
      <c r="C8" s="73"/>
      <c r="D8" s="73"/>
      <c r="E8" s="73">
        <v>12575</v>
      </c>
      <c r="F8" s="73"/>
      <c r="G8" s="73"/>
      <c r="H8" s="73"/>
      <c r="I8" s="73"/>
      <c r="J8" s="73"/>
      <c r="K8" s="73"/>
      <c r="L8" s="73"/>
      <c r="M8" s="73">
        <v>12575</v>
      </c>
      <c r="P8" s="2" t="s">
        <v>83</v>
      </c>
      <c r="Q8" s="73">
        <v>62000</v>
      </c>
      <c r="R8" s="73">
        <v>62000</v>
      </c>
    </row>
    <row r="9" spans="1:18">
      <c r="A9" s="2">
        <v>28</v>
      </c>
      <c r="B9" s="73"/>
      <c r="C9" s="73"/>
      <c r="D9" s="73">
        <v>11490</v>
      </c>
      <c r="E9" s="73"/>
      <c r="F9" s="73"/>
      <c r="G9" s="73"/>
      <c r="H9" s="73"/>
      <c r="I9" s="73"/>
      <c r="J9" s="73"/>
      <c r="K9" s="73"/>
      <c r="L9" s="73"/>
      <c r="M9" s="73">
        <v>11490</v>
      </c>
    </row>
    <row r="10" spans="1:18">
      <c r="A10" s="2">
        <v>29</v>
      </c>
      <c r="B10" s="73">
        <v>22527.7</v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>
        <v>22527.7</v>
      </c>
    </row>
    <row r="11" spans="1:18">
      <c r="A11" s="2">
        <v>34</v>
      </c>
      <c r="B11" s="73">
        <v>38065.411599999999</v>
      </c>
      <c r="C11" s="73">
        <v>406684.93</v>
      </c>
      <c r="D11" s="73"/>
      <c r="E11" s="73"/>
      <c r="F11" s="73"/>
      <c r="G11" s="73"/>
      <c r="H11" s="73"/>
      <c r="I11" s="73"/>
      <c r="J11" s="73"/>
      <c r="K11" s="73"/>
      <c r="L11" s="73"/>
      <c r="M11" s="73">
        <v>444750.34159999999</v>
      </c>
    </row>
    <row r="12" spans="1:18">
      <c r="A12" s="2">
        <v>35</v>
      </c>
      <c r="B12" s="73"/>
      <c r="C12" s="73"/>
      <c r="D12" s="73">
        <v>19968.915199999999</v>
      </c>
      <c r="E12" s="73"/>
      <c r="F12" s="73">
        <v>2240</v>
      </c>
      <c r="G12" s="73"/>
      <c r="H12" s="73"/>
      <c r="I12" s="73"/>
      <c r="J12" s="73"/>
      <c r="K12" s="73"/>
      <c r="L12" s="73"/>
      <c r="M12" s="73">
        <v>22208.915199999999</v>
      </c>
    </row>
    <row r="13" spans="1:18">
      <c r="A13" s="2">
        <v>36</v>
      </c>
      <c r="B13" s="73"/>
      <c r="C13" s="73"/>
      <c r="D13" s="73"/>
      <c r="E13" s="73"/>
      <c r="F13" s="73">
        <v>10970.35</v>
      </c>
      <c r="G13" s="73"/>
      <c r="H13" s="73"/>
      <c r="I13" s="73"/>
      <c r="J13" s="73"/>
      <c r="K13" s="73"/>
      <c r="L13" s="73"/>
      <c r="M13" s="73">
        <v>10970.35</v>
      </c>
    </row>
    <row r="14" spans="1:18">
      <c r="A14" s="2">
        <v>37</v>
      </c>
      <c r="B14" s="73"/>
      <c r="C14" s="73"/>
      <c r="D14" s="73"/>
      <c r="E14" s="73"/>
      <c r="F14" s="73"/>
      <c r="G14" s="73"/>
      <c r="H14" s="73">
        <v>4878</v>
      </c>
      <c r="I14" s="73"/>
      <c r="J14" s="73"/>
      <c r="K14" s="73"/>
      <c r="L14" s="73"/>
      <c r="M14" s="73">
        <v>4878</v>
      </c>
    </row>
    <row r="15" spans="1:18">
      <c r="A15" s="2">
        <v>38</v>
      </c>
      <c r="B15" s="73">
        <v>51990.79</v>
      </c>
      <c r="C15" s="73"/>
      <c r="D15" s="73"/>
      <c r="E15" s="73"/>
      <c r="F15" s="73">
        <v>129987.86</v>
      </c>
      <c r="G15" s="73"/>
      <c r="H15" s="73"/>
      <c r="I15" s="73"/>
      <c r="J15" s="73"/>
      <c r="K15" s="73"/>
      <c r="L15" s="73"/>
      <c r="M15" s="73">
        <v>181978.65</v>
      </c>
    </row>
    <row r="16" spans="1:18">
      <c r="A16" s="2">
        <v>39</v>
      </c>
      <c r="B16" s="73"/>
      <c r="C16" s="73">
        <v>113590.32</v>
      </c>
      <c r="D16" s="73"/>
      <c r="E16" s="73"/>
      <c r="F16" s="73"/>
      <c r="G16" s="73">
        <v>70705.315999999992</v>
      </c>
      <c r="H16" s="73"/>
      <c r="I16" s="73"/>
      <c r="J16" s="73"/>
      <c r="K16" s="73"/>
      <c r="L16" s="73"/>
      <c r="M16" s="73">
        <v>184295.636</v>
      </c>
    </row>
    <row r="17" spans="1:13">
      <c r="A17" s="2">
        <v>40</v>
      </c>
      <c r="B17" s="73">
        <v>10671.6404</v>
      </c>
      <c r="C17" s="73">
        <v>43089.2</v>
      </c>
      <c r="D17" s="73">
        <v>14720.13</v>
      </c>
      <c r="E17" s="73"/>
      <c r="F17" s="73"/>
      <c r="G17" s="73"/>
      <c r="H17" s="73"/>
      <c r="I17" s="73"/>
      <c r="J17" s="73"/>
      <c r="K17" s="73"/>
      <c r="L17" s="73"/>
      <c r="M17" s="73">
        <v>68480.970400000006</v>
      </c>
    </row>
    <row r="18" spans="1:13">
      <c r="A18" s="2">
        <v>41</v>
      </c>
      <c r="B18" s="73"/>
      <c r="C18" s="73"/>
      <c r="D18" s="73"/>
      <c r="E18" s="73">
        <v>12874.88</v>
      </c>
      <c r="F18" s="73"/>
      <c r="G18" s="73"/>
      <c r="H18" s="73"/>
      <c r="I18" s="73"/>
      <c r="J18" s="73"/>
      <c r="K18" s="73"/>
      <c r="L18" s="73"/>
      <c r="M18" s="73">
        <v>12874.88</v>
      </c>
    </row>
    <row r="19" spans="1:13">
      <c r="A19" s="2">
        <v>42</v>
      </c>
      <c r="B19" s="73"/>
      <c r="C19" s="73"/>
      <c r="D19" s="73">
        <v>88656.24</v>
      </c>
      <c r="E19" s="73">
        <v>73100.624799999991</v>
      </c>
      <c r="F19" s="73"/>
      <c r="G19" s="73"/>
      <c r="H19" s="73"/>
      <c r="I19" s="73"/>
      <c r="J19" s="73"/>
      <c r="K19" s="73"/>
      <c r="L19" s="73"/>
      <c r="M19" s="73">
        <v>161756.86479999998</v>
      </c>
    </row>
    <row r="20" spans="1:13">
      <c r="A20" s="2">
        <v>43</v>
      </c>
      <c r="B20" s="73">
        <v>17199.310000000001</v>
      </c>
      <c r="C20" s="73"/>
      <c r="D20" s="73"/>
      <c r="E20" s="73">
        <v>5189.8399999999992</v>
      </c>
      <c r="F20" s="73"/>
      <c r="G20" s="73"/>
      <c r="H20" s="73"/>
      <c r="I20" s="73"/>
      <c r="J20" s="73"/>
      <c r="K20" s="73"/>
      <c r="L20" s="73"/>
      <c r="M20" s="73">
        <v>22389.15</v>
      </c>
    </row>
    <row r="21" spans="1:13">
      <c r="A21" s="2">
        <v>44</v>
      </c>
      <c r="B21" s="73"/>
      <c r="C21" s="73">
        <v>14416.264000000001</v>
      </c>
      <c r="D21" s="73"/>
      <c r="E21" s="73">
        <v>13507.782399999998</v>
      </c>
      <c r="F21" s="73"/>
      <c r="G21" s="73"/>
      <c r="H21" s="73"/>
      <c r="I21" s="73"/>
      <c r="J21" s="73">
        <v>12410.085999999999</v>
      </c>
      <c r="K21" s="73"/>
      <c r="L21" s="73"/>
      <c r="M21" s="73">
        <v>40334.132400000002</v>
      </c>
    </row>
    <row r="22" spans="1:13">
      <c r="A22" s="2">
        <v>45</v>
      </c>
      <c r="B22" s="73"/>
      <c r="C22" s="73"/>
      <c r="D22" s="73">
        <v>11611.599999999999</v>
      </c>
      <c r="E22" s="73"/>
      <c r="F22" s="73">
        <v>560</v>
      </c>
      <c r="G22" s="73"/>
      <c r="H22" s="73">
        <v>56772.919000000002</v>
      </c>
      <c r="I22" s="73"/>
      <c r="J22" s="73"/>
      <c r="K22" s="73"/>
      <c r="L22" s="73"/>
      <c r="M22" s="73">
        <v>68944.519</v>
      </c>
    </row>
    <row r="23" spans="1:13">
      <c r="A23" s="2">
        <v>46</v>
      </c>
      <c r="B23" s="73">
        <v>6537.37</v>
      </c>
      <c r="C23" s="73">
        <v>1210.2</v>
      </c>
      <c r="D23" s="73">
        <v>218022.24400000001</v>
      </c>
      <c r="E23" s="73">
        <v>68976.97</v>
      </c>
      <c r="F23" s="73"/>
      <c r="G23" s="73"/>
      <c r="H23" s="73">
        <v>21067.7228</v>
      </c>
      <c r="I23" s="73"/>
      <c r="J23" s="73"/>
      <c r="K23" s="73"/>
      <c r="L23" s="73"/>
      <c r="M23" s="73">
        <v>315814.50679999997</v>
      </c>
    </row>
    <row r="24" spans="1:13">
      <c r="A24" s="2">
        <v>47</v>
      </c>
      <c r="B24" s="73">
        <v>7951.7999999999993</v>
      </c>
      <c r="C24" s="73">
        <v>14719.634399999999</v>
      </c>
      <c r="D24" s="73">
        <v>106061.2</v>
      </c>
      <c r="E24" s="73">
        <v>19835.010000000002</v>
      </c>
      <c r="F24" s="73"/>
      <c r="G24" s="73"/>
      <c r="H24" s="73"/>
      <c r="I24" s="73"/>
      <c r="J24" s="73"/>
      <c r="K24" s="73"/>
      <c r="L24" s="73"/>
      <c r="M24" s="73">
        <v>148567.64439999999</v>
      </c>
    </row>
    <row r="25" spans="1:13">
      <c r="A25" s="2">
        <v>48</v>
      </c>
      <c r="B25" s="73">
        <v>4614.4799999999996</v>
      </c>
      <c r="C25" s="73"/>
      <c r="D25" s="73"/>
      <c r="E25" s="73"/>
      <c r="F25" s="73">
        <v>18638.0216</v>
      </c>
      <c r="G25" s="73">
        <v>25591.339999999997</v>
      </c>
      <c r="H25" s="73"/>
      <c r="I25" s="73">
        <v>14330.62</v>
      </c>
      <c r="J25" s="73"/>
      <c r="K25" s="73"/>
      <c r="L25" s="73">
        <v>77453.823999999993</v>
      </c>
      <c r="M25" s="73">
        <v>140628.2856</v>
      </c>
    </row>
    <row r="26" spans="1:13">
      <c r="A26" s="2">
        <v>49</v>
      </c>
      <c r="B26" s="73">
        <v>13920.508000000002</v>
      </c>
      <c r="C26" s="73"/>
      <c r="D26" s="73"/>
      <c r="E26" s="73">
        <v>19002</v>
      </c>
      <c r="F26" s="73"/>
      <c r="G26" s="73">
        <v>316077.69600000005</v>
      </c>
      <c r="H26" s="73">
        <v>373409.70480000001</v>
      </c>
      <c r="I26" s="73"/>
      <c r="J26" s="73"/>
      <c r="K26" s="73"/>
      <c r="L26" s="73">
        <v>2326.9120000000003</v>
      </c>
      <c r="M26" s="73">
        <v>724736.8208000001</v>
      </c>
    </row>
    <row r="27" spans="1:13">
      <c r="A27" s="2">
        <v>50</v>
      </c>
      <c r="B27" s="73">
        <v>29549.825999999997</v>
      </c>
      <c r="C27" s="73">
        <v>45938.59</v>
      </c>
      <c r="D27" s="73">
        <v>7590.6</v>
      </c>
      <c r="E27" s="73">
        <v>29207.665999999997</v>
      </c>
      <c r="F27" s="73">
        <v>56995.839999999997</v>
      </c>
      <c r="G27" s="73"/>
      <c r="H27" s="73"/>
      <c r="I27" s="73"/>
      <c r="J27" s="73">
        <v>16760.356480000002</v>
      </c>
      <c r="K27" s="73"/>
      <c r="L27" s="73"/>
      <c r="M27" s="73">
        <v>186042.87848000001</v>
      </c>
    </row>
    <row r="28" spans="1:13">
      <c r="A28" s="2">
        <v>51</v>
      </c>
      <c r="B28" s="73">
        <v>102113.75</v>
      </c>
      <c r="C28" s="73">
        <v>32918.932000000001</v>
      </c>
      <c r="D28" s="73">
        <v>71587.921679999999</v>
      </c>
      <c r="E28" s="73">
        <v>62507.67</v>
      </c>
      <c r="F28" s="73"/>
      <c r="G28" s="73"/>
      <c r="H28" s="73">
        <v>31181</v>
      </c>
      <c r="I28" s="73"/>
      <c r="J28" s="73">
        <v>6288.36</v>
      </c>
      <c r="K28" s="73">
        <v>21125</v>
      </c>
      <c r="L28" s="73"/>
      <c r="M28" s="73">
        <v>327722.63367999997</v>
      </c>
    </row>
    <row r="29" spans="1:13">
      <c r="A29" s="2">
        <v>52</v>
      </c>
      <c r="B29" s="73"/>
      <c r="C29" s="73"/>
      <c r="D29" s="73">
        <v>43161.127999999997</v>
      </c>
      <c r="E29" s="73"/>
      <c r="F29" s="73">
        <v>110454.53879999998</v>
      </c>
      <c r="G29" s="73"/>
      <c r="H29" s="73"/>
      <c r="I29" s="73"/>
      <c r="J29" s="73"/>
      <c r="K29" s="73"/>
      <c r="L29" s="73"/>
      <c r="M29" s="73">
        <v>153615.66679999998</v>
      </c>
    </row>
    <row r="30" spans="1:13">
      <c r="A30" s="2">
        <v>53</v>
      </c>
      <c r="B30" s="73">
        <v>7270.4599999999991</v>
      </c>
      <c r="C30" s="73"/>
      <c r="D30" s="73">
        <v>10884.8572</v>
      </c>
      <c r="E30" s="73"/>
      <c r="F30" s="73"/>
      <c r="G30" s="73"/>
      <c r="H30" s="73"/>
      <c r="I30" s="73"/>
      <c r="J30" s="73"/>
      <c r="K30" s="73"/>
      <c r="L30" s="73"/>
      <c r="M30" s="73">
        <v>18155.317199999998</v>
      </c>
    </row>
    <row r="31" spans="1:13">
      <c r="A31" s="2" t="s">
        <v>83</v>
      </c>
      <c r="B31" s="73">
        <v>312413.04600000003</v>
      </c>
      <c r="C31" s="73">
        <v>695447.28039999981</v>
      </c>
      <c r="D31" s="73">
        <v>603754.83608000004</v>
      </c>
      <c r="E31" s="73">
        <v>316777.44319999998</v>
      </c>
      <c r="F31" s="73">
        <v>329846.61040000001</v>
      </c>
      <c r="G31" s="73">
        <v>412374.35200000007</v>
      </c>
      <c r="H31" s="73">
        <v>487309.34659999999</v>
      </c>
      <c r="I31" s="73">
        <v>14330.62</v>
      </c>
      <c r="J31" s="73">
        <v>35458.802479999998</v>
      </c>
      <c r="K31" s="73">
        <v>21125</v>
      </c>
      <c r="L31" s="73">
        <v>79780.73599999999</v>
      </c>
      <c r="M31" s="73">
        <v>3308618.0731600001</v>
      </c>
    </row>
    <row r="35" spans="1:14">
      <c r="A35" s="1" t="s">
        <v>1</v>
      </c>
      <c r="B35" t="s">
        <v>75</v>
      </c>
    </row>
    <row r="36" spans="1:14">
      <c r="A36" s="1" t="s">
        <v>19</v>
      </c>
      <c r="B36" s="2">
        <v>2026</v>
      </c>
      <c r="C36" s="3" t="s">
        <v>100</v>
      </c>
    </row>
    <row r="37" spans="1:14">
      <c r="A37" s="1" t="s">
        <v>21</v>
      </c>
      <c r="B37" s="2">
        <v>2026</v>
      </c>
    </row>
    <row r="39" spans="1:14">
      <c r="A39" s="1" t="s">
        <v>76</v>
      </c>
      <c r="B39" s="1" t="s">
        <v>98</v>
      </c>
    </row>
    <row r="40" spans="1:14">
      <c r="A40" s="1" t="s">
        <v>99</v>
      </c>
      <c r="B40">
        <v>1</v>
      </c>
      <c r="C40">
        <v>2</v>
      </c>
      <c r="D40">
        <v>3</v>
      </c>
      <c r="E40">
        <v>4</v>
      </c>
      <c r="F40">
        <v>5</v>
      </c>
      <c r="G40">
        <v>6</v>
      </c>
      <c r="H40">
        <v>7</v>
      </c>
      <c r="I40">
        <v>8</v>
      </c>
      <c r="J40">
        <v>9</v>
      </c>
      <c r="K40">
        <v>10</v>
      </c>
      <c r="L40">
        <v>11</v>
      </c>
      <c r="M40">
        <v>12</v>
      </c>
      <c r="N40" t="s">
        <v>83</v>
      </c>
    </row>
    <row r="41" spans="1:14">
      <c r="A41" s="2">
        <v>1</v>
      </c>
      <c r="B41" s="73"/>
      <c r="C41" s="73"/>
      <c r="D41" s="73">
        <v>17426.28</v>
      </c>
      <c r="E41" s="73"/>
      <c r="F41" s="73"/>
      <c r="G41" s="73"/>
      <c r="H41" s="73"/>
      <c r="I41" s="73"/>
      <c r="J41" s="73"/>
      <c r="K41" s="73"/>
      <c r="L41" s="73"/>
      <c r="M41" s="73"/>
      <c r="N41" s="73">
        <v>17426.28</v>
      </c>
    </row>
    <row r="42" spans="1:14">
      <c r="A42" s="2">
        <v>2</v>
      </c>
      <c r="B42" s="73">
        <v>47646.792000000001</v>
      </c>
      <c r="C42" s="73">
        <v>11950.362799999999</v>
      </c>
      <c r="D42" s="73">
        <v>2328.56</v>
      </c>
      <c r="E42" s="73">
        <v>16669.199999999997</v>
      </c>
      <c r="F42" s="73"/>
      <c r="G42" s="73">
        <v>223460</v>
      </c>
      <c r="H42" s="73"/>
      <c r="I42" s="73"/>
      <c r="J42" s="73">
        <v>192705.59479999999</v>
      </c>
      <c r="K42" s="73"/>
      <c r="L42" s="73"/>
      <c r="M42" s="73"/>
      <c r="N42" s="73">
        <v>494760.50959999999</v>
      </c>
    </row>
    <row r="43" spans="1:14">
      <c r="A43" s="2">
        <v>3</v>
      </c>
      <c r="B43" s="73">
        <v>26543.44184</v>
      </c>
      <c r="C43" s="73">
        <v>25726.016</v>
      </c>
      <c r="D43" s="73">
        <v>78927</v>
      </c>
      <c r="E43" s="73">
        <v>19374.644</v>
      </c>
      <c r="F43" s="73"/>
      <c r="G43" s="73">
        <v>69669.858800000002</v>
      </c>
      <c r="H43" s="73">
        <v>110431.99999999999</v>
      </c>
      <c r="I43" s="73"/>
      <c r="J43" s="73">
        <v>3216.16</v>
      </c>
      <c r="K43" s="73"/>
      <c r="L43" s="73"/>
      <c r="M43" s="73"/>
      <c r="N43" s="73">
        <v>333889.12063999998</v>
      </c>
    </row>
    <row r="44" spans="1:14">
      <c r="A44" s="2">
        <v>4</v>
      </c>
      <c r="B44" s="73">
        <v>42512.748800000001</v>
      </c>
      <c r="C44" s="73">
        <v>23586.062399999999</v>
      </c>
      <c r="D44" s="73">
        <v>64752.473599999998</v>
      </c>
      <c r="E44" s="73">
        <v>69160.808000000005</v>
      </c>
      <c r="F44" s="73">
        <v>22737.919999999998</v>
      </c>
      <c r="G44" s="73"/>
      <c r="H44" s="73">
        <v>26197.718400000002</v>
      </c>
      <c r="I44" s="73">
        <v>2575.0144</v>
      </c>
      <c r="J44" s="73">
        <v>74493</v>
      </c>
      <c r="K44" s="73"/>
      <c r="L44" s="73"/>
      <c r="M44" s="73"/>
      <c r="N44" s="73">
        <v>326015.74559999997</v>
      </c>
    </row>
    <row r="45" spans="1:14">
      <c r="A45" s="2">
        <v>5</v>
      </c>
      <c r="B45" s="73">
        <v>456.40000000000003</v>
      </c>
      <c r="C45" s="73">
        <v>82321.987999999998</v>
      </c>
      <c r="D45" s="73">
        <v>37327</v>
      </c>
      <c r="E45" s="73">
        <v>30014.802800000001</v>
      </c>
      <c r="F45" s="73">
        <v>298701</v>
      </c>
      <c r="G45" s="73">
        <v>13212.4</v>
      </c>
      <c r="H45" s="73">
        <v>21187.945200000002</v>
      </c>
      <c r="I45" s="73"/>
      <c r="J45" s="73">
        <v>28004.629999999997</v>
      </c>
      <c r="K45" s="73">
        <v>16640.745199999998</v>
      </c>
      <c r="L45" s="73">
        <v>4468.8</v>
      </c>
      <c r="M45" s="73"/>
      <c r="N45" s="73">
        <v>532335.71120000002</v>
      </c>
    </row>
    <row r="46" spans="1:14">
      <c r="A46" s="2">
        <v>6</v>
      </c>
      <c r="B46" s="73"/>
      <c r="C46" s="73">
        <v>22747.83</v>
      </c>
      <c r="D46" s="73">
        <v>76609.51999999999</v>
      </c>
      <c r="E46" s="73">
        <v>19567.2</v>
      </c>
      <c r="F46" s="73">
        <v>70</v>
      </c>
      <c r="G46" s="73">
        <v>18606.625999999997</v>
      </c>
      <c r="H46" s="73">
        <v>39007.9</v>
      </c>
      <c r="I46" s="73"/>
      <c r="J46" s="73"/>
      <c r="K46" s="73"/>
      <c r="L46" s="73"/>
      <c r="M46" s="73">
        <v>91640</v>
      </c>
      <c r="N46" s="73">
        <v>268249.076</v>
      </c>
    </row>
    <row r="47" spans="1:14">
      <c r="A47" s="2">
        <v>7</v>
      </c>
      <c r="B47" s="73"/>
      <c r="C47" s="73">
        <v>903</v>
      </c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>
        <v>903</v>
      </c>
    </row>
    <row r="48" spans="1:14">
      <c r="A48" s="2" t="s">
        <v>83</v>
      </c>
      <c r="B48" s="73">
        <v>117159.38264</v>
      </c>
      <c r="C48" s="73">
        <v>167235.25920000003</v>
      </c>
      <c r="D48" s="73">
        <v>277370.83360000001</v>
      </c>
      <c r="E48" s="73">
        <v>154786.65480000002</v>
      </c>
      <c r="F48" s="73">
        <v>321508.92</v>
      </c>
      <c r="G48" s="73">
        <v>324948.8848</v>
      </c>
      <c r="H48" s="73">
        <v>196825.56359999996</v>
      </c>
      <c r="I48" s="73">
        <v>2575.0144</v>
      </c>
      <c r="J48" s="73">
        <v>298419.3848</v>
      </c>
      <c r="K48" s="73">
        <v>16640.745199999998</v>
      </c>
      <c r="L48" s="73">
        <v>4468.8</v>
      </c>
      <c r="M48" s="73">
        <v>91640</v>
      </c>
      <c r="N48" s="73">
        <v>1973579.4430399998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9323E-E9C7-4594-A133-0C5B4568A619}">
  <dimension ref="A1:O18"/>
  <sheetViews>
    <sheetView tabSelected="1" workbookViewId="0">
      <selection activeCell="C25" sqref="C25"/>
    </sheetView>
  </sheetViews>
  <sheetFormatPr defaultColWidth="11.42578125" defaultRowHeight="14.45"/>
  <cols>
    <col min="1" max="1" width="12" bestFit="1" customWidth="1"/>
    <col min="2" max="2" width="24.140625" customWidth="1"/>
    <col min="3" max="3" width="19.85546875" customWidth="1"/>
    <col min="4" max="4" width="24.7109375" customWidth="1"/>
    <col min="5" max="5" width="19.42578125" customWidth="1"/>
    <col min="6" max="6" width="26.85546875" customWidth="1"/>
    <col min="7" max="7" width="18.42578125" customWidth="1"/>
    <col min="8" max="8" width="26.42578125" customWidth="1"/>
    <col min="9" max="9" width="22.7109375" customWidth="1"/>
    <col min="10" max="10" width="23.42578125" customWidth="1"/>
    <col min="11" max="11" width="21.42578125" customWidth="1"/>
    <col min="12" max="12" width="26.85546875" customWidth="1"/>
    <col min="13" max="13" width="19.140625" customWidth="1"/>
    <col min="14" max="14" width="26.5703125" bestFit="1" customWidth="1"/>
    <col min="15" max="15" width="18.5703125" bestFit="1" customWidth="1"/>
    <col min="16" max="17" width="21.85546875" bestFit="1" customWidth="1"/>
    <col min="18" max="18" width="26.5703125" bestFit="1" customWidth="1"/>
    <col min="19" max="19" width="18.5703125" bestFit="1" customWidth="1"/>
    <col min="20" max="23" width="21.85546875" bestFit="1" customWidth="1"/>
    <col min="24" max="24" width="26.5703125" bestFit="1" customWidth="1"/>
    <col min="25" max="25" width="18.5703125" bestFit="1" customWidth="1"/>
    <col min="26" max="26" width="26.5703125" bestFit="1" customWidth="1"/>
    <col min="27" max="27" width="18.5703125" bestFit="1" customWidth="1"/>
  </cols>
  <sheetData>
    <row r="1" spans="1:15">
      <c r="A1" s="1" t="s">
        <v>8</v>
      </c>
      <c r="B1" s="2">
        <v>6</v>
      </c>
    </row>
    <row r="2" spans="1:15">
      <c r="A2" s="1" t="s">
        <v>19</v>
      </c>
      <c r="B2" s="2">
        <v>2026</v>
      </c>
      <c r="C2" s="132" t="s">
        <v>171</v>
      </c>
      <c r="D2" s="3"/>
    </row>
    <row r="3" spans="1:15">
      <c r="A3" s="1" t="s">
        <v>172</v>
      </c>
      <c r="B3" t="s">
        <v>75</v>
      </c>
    </row>
    <row r="4" spans="1:15">
      <c r="A4" s="1" t="s">
        <v>173</v>
      </c>
      <c r="B4" t="s">
        <v>75</v>
      </c>
    </row>
    <row r="6" spans="1:15" ht="15" thickBot="1">
      <c r="B6" s="133" t="s">
        <v>174</v>
      </c>
      <c r="C6" s="134" t="s">
        <v>175</v>
      </c>
      <c r="D6" s="137"/>
      <c r="E6" s="138"/>
      <c r="F6" s="137"/>
      <c r="G6" s="138"/>
      <c r="H6" s="137"/>
      <c r="I6" s="138"/>
      <c r="J6" s="137"/>
      <c r="K6" s="138"/>
      <c r="L6" s="137"/>
      <c r="M6" s="138"/>
      <c r="N6" s="137"/>
      <c r="O6" s="138"/>
    </row>
    <row r="7" spans="1:15" ht="15" thickBot="1">
      <c r="B7" s="148" t="s">
        <v>176</v>
      </c>
      <c r="C7" s="149"/>
      <c r="D7" s="148" t="s">
        <v>177</v>
      </c>
      <c r="E7" s="149"/>
      <c r="F7" s="148" t="s">
        <v>178</v>
      </c>
      <c r="G7" s="149"/>
      <c r="H7" s="148" t="s">
        <v>179</v>
      </c>
      <c r="I7" s="149"/>
      <c r="J7" s="148" t="s">
        <v>180</v>
      </c>
      <c r="K7" s="149"/>
      <c r="L7" s="148" t="s">
        <v>181</v>
      </c>
      <c r="M7" s="149"/>
      <c r="N7" s="150" t="s">
        <v>182</v>
      </c>
      <c r="O7" s="151" t="s">
        <v>183</v>
      </c>
    </row>
    <row r="8" spans="1:15">
      <c r="A8" s="1" t="s">
        <v>7</v>
      </c>
      <c r="B8" s="135" t="s">
        <v>81</v>
      </c>
      <c r="C8" s="136" t="s">
        <v>184</v>
      </c>
      <c r="D8" s="135" t="s">
        <v>81</v>
      </c>
      <c r="E8" s="136" t="s">
        <v>184</v>
      </c>
      <c r="F8" s="135" t="s">
        <v>81</v>
      </c>
      <c r="G8" s="136" t="s">
        <v>184</v>
      </c>
      <c r="H8" s="135" t="s">
        <v>81</v>
      </c>
      <c r="I8" s="136" t="s">
        <v>184</v>
      </c>
      <c r="J8" s="135" t="s">
        <v>81</v>
      </c>
      <c r="K8" s="139" t="s">
        <v>184</v>
      </c>
      <c r="L8" s="135" t="s">
        <v>81</v>
      </c>
      <c r="M8" s="136" t="s">
        <v>184</v>
      </c>
      <c r="N8" s="140"/>
      <c r="O8" s="141"/>
    </row>
    <row r="9" spans="1:15">
      <c r="A9" s="86" t="s">
        <v>42</v>
      </c>
      <c r="B9" s="145"/>
      <c r="C9" s="147">
        <v>0</v>
      </c>
      <c r="D9" s="146">
        <v>1</v>
      </c>
      <c r="E9" s="147">
        <v>0.59853999999999996</v>
      </c>
      <c r="F9" s="145"/>
      <c r="G9" s="147">
        <v>0</v>
      </c>
      <c r="H9" s="145"/>
      <c r="I9" s="147">
        <v>0</v>
      </c>
      <c r="J9" s="145"/>
      <c r="K9" s="147">
        <v>0</v>
      </c>
      <c r="L9" s="145">
        <v>0</v>
      </c>
      <c r="M9" s="147">
        <v>4.7450599999999996</v>
      </c>
      <c r="N9" s="145">
        <v>0.11201062953813906</v>
      </c>
      <c r="O9" s="147">
        <v>5.3436000000000003</v>
      </c>
    </row>
    <row r="10" spans="1:15">
      <c r="A10" s="86" t="s">
        <v>45</v>
      </c>
      <c r="B10" s="145"/>
      <c r="C10" s="147">
        <v>0</v>
      </c>
      <c r="D10" s="146">
        <v>1</v>
      </c>
      <c r="E10" s="147">
        <v>6.8432000000000007E-2</v>
      </c>
      <c r="F10" s="145"/>
      <c r="G10" s="147">
        <v>0</v>
      </c>
      <c r="H10" s="145"/>
      <c r="I10" s="147">
        <v>0</v>
      </c>
      <c r="J10" s="145"/>
      <c r="K10" s="147">
        <v>0</v>
      </c>
      <c r="L10" s="145">
        <v>0</v>
      </c>
      <c r="M10" s="147">
        <v>0.83036799999999988</v>
      </c>
      <c r="N10" s="145">
        <v>7.6137071651090349E-2</v>
      </c>
      <c r="O10" s="147">
        <v>0.89879999999999993</v>
      </c>
    </row>
    <row r="11" spans="1:15">
      <c r="A11" s="86" t="s">
        <v>36</v>
      </c>
      <c r="B11" s="145"/>
      <c r="C11" s="147">
        <v>0</v>
      </c>
      <c r="D11" s="146"/>
      <c r="E11" s="147">
        <v>0</v>
      </c>
      <c r="F11" s="145"/>
      <c r="G11" s="147">
        <v>0</v>
      </c>
      <c r="H11" s="145"/>
      <c r="I11" s="147">
        <v>0</v>
      </c>
      <c r="J11" s="145"/>
      <c r="K11" s="147">
        <v>0</v>
      </c>
      <c r="L11" s="145"/>
      <c r="M11" s="147">
        <v>0</v>
      </c>
      <c r="N11" s="145"/>
      <c r="O11" s="147">
        <v>0</v>
      </c>
    </row>
    <row r="12" spans="1:15">
      <c r="A12" s="86" t="s">
        <v>34</v>
      </c>
      <c r="B12" s="145">
        <v>0.13599873222055794</v>
      </c>
      <c r="C12" s="147">
        <v>45.938589999999998</v>
      </c>
      <c r="D12" s="146"/>
      <c r="E12" s="147">
        <v>0</v>
      </c>
      <c r="F12" s="145"/>
      <c r="G12" s="147">
        <v>0</v>
      </c>
      <c r="H12" s="145"/>
      <c r="I12" s="147">
        <v>0</v>
      </c>
      <c r="J12" s="145"/>
      <c r="K12" s="147">
        <v>0</v>
      </c>
      <c r="L12" s="145"/>
      <c r="M12" s="147">
        <v>0</v>
      </c>
      <c r="N12" s="145">
        <v>0.13599873222055794</v>
      </c>
      <c r="O12" s="147">
        <v>45.938589999999998</v>
      </c>
    </row>
    <row r="13" spans="1:15">
      <c r="A13" s="86" t="s">
        <v>32</v>
      </c>
      <c r="B13" s="145">
        <v>9.1434766895554756E-2</v>
      </c>
      <c r="C13" s="147">
        <v>2.7669999999999999</v>
      </c>
      <c r="D13" s="146">
        <v>1</v>
      </c>
      <c r="E13" s="147">
        <v>6.2530000000000002E-2</v>
      </c>
      <c r="F13" s="145"/>
      <c r="G13" s="147">
        <v>0</v>
      </c>
      <c r="H13" s="145">
        <v>0.12466487935656836</v>
      </c>
      <c r="I13" s="147">
        <v>1.492</v>
      </c>
      <c r="J13" s="145"/>
      <c r="K13" s="147">
        <v>0</v>
      </c>
      <c r="L13" s="145"/>
      <c r="M13" s="147">
        <v>0</v>
      </c>
      <c r="N13" s="145">
        <v>0.11605380501813013</v>
      </c>
      <c r="O13" s="147">
        <v>4.321530000000001</v>
      </c>
    </row>
    <row r="14" spans="1:15">
      <c r="A14" s="86" t="s">
        <v>86</v>
      </c>
      <c r="B14" s="145">
        <v>0</v>
      </c>
      <c r="C14" s="147">
        <v>2.0350000000000001</v>
      </c>
      <c r="D14" s="146"/>
      <c r="E14" s="147">
        <v>0</v>
      </c>
      <c r="F14" s="145"/>
      <c r="G14" s="147">
        <v>0</v>
      </c>
      <c r="H14" s="145"/>
      <c r="I14" s="147">
        <v>0</v>
      </c>
      <c r="J14" s="145"/>
      <c r="K14" s="147">
        <v>0</v>
      </c>
      <c r="L14" s="145">
        <v>0</v>
      </c>
      <c r="M14" s="147">
        <v>0.58272999999999997</v>
      </c>
      <c r="N14" s="145">
        <v>0</v>
      </c>
      <c r="O14" s="147">
        <v>2.6177299999999994</v>
      </c>
    </row>
    <row r="15" spans="1:15">
      <c r="A15" s="86" t="s">
        <v>64</v>
      </c>
      <c r="B15" s="145"/>
      <c r="C15" s="147">
        <v>0</v>
      </c>
      <c r="D15" s="146">
        <v>1</v>
      </c>
      <c r="E15" s="147">
        <v>9.5665199999999992E-2</v>
      </c>
      <c r="F15" s="145"/>
      <c r="G15" s="147">
        <v>0</v>
      </c>
      <c r="H15" s="145"/>
      <c r="I15" s="147">
        <v>0</v>
      </c>
      <c r="J15" s="145"/>
      <c r="K15" s="147">
        <v>0</v>
      </c>
      <c r="L15" s="145">
        <v>0</v>
      </c>
      <c r="M15" s="147">
        <v>1.1626911999999998</v>
      </c>
      <c r="N15" s="145">
        <v>7.6023930899068032E-2</v>
      </c>
      <c r="O15" s="147">
        <v>1.2583563999999998</v>
      </c>
    </row>
    <row r="16" spans="1:15">
      <c r="A16" s="86" t="s">
        <v>53</v>
      </c>
      <c r="B16" s="145">
        <v>0</v>
      </c>
      <c r="C16" s="147">
        <v>0.64051343999999999</v>
      </c>
      <c r="D16" s="146">
        <v>1</v>
      </c>
      <c r="E16" s="147">
        <v>1.08428656</v>
      </c>
      <c r="F16" s="145"/>
      <c r="G16" s="147">
        <v>0</v>
      </c>
      <c r="H16" s="145">
        <v>0</v>
      </c>
      <c r="I16" s="147">
        <v>1.9712000000000001</v>
      </c>
      <c r="J16" s="145"/>
      <c r="K16" s="147">
        <v>0</v>
      </c>
      <c r="L16" s="145"/>
      <c r="M16" s="147">
        <v>0</v>
      </c>
      <c r="N16" s="145">
        <v>0.29336757575757577</v>
      </c>
      <c r="O16" s="147">
        <v>3.6960000000000002</v>
      </c>
    </row>
    <row r="17" spans="1:15">
      <c r="A17" s="86" t="s">
        <v>46</v>
      </c>
      <c r="B17" s="145"/>
      <c r="C17" s="147">
        <v>0</v>
      </c>
      <c r="D17" s="146"/>
      <c r="E17" s="147">
        <v>0</v>
      </c>
      <c r="F17" s="145">
        <v>8.2201829483893554E-2</v>
      </c>
      <c r="G17" s="147">
        <v>27.29185</v>
      </c>
      <c r="H17" s="145"/>
      <c r="I17" s="147">
        <v>0</v>
      </c>
      <c r="J17" s="145">
        <v>0</v>
      </c>
      <c r="K17" s="147">
        <v>1.3603800000000001</v>
      </c>
      <c r="L17" s="145">
        <v>1.6321836659141616E-3</v>
      </c>
      <c r="M17" s="147">
        <v>25.634370000000001</v>
      </c>
      <c r="N17" s="145">
        <v>4.2096576319017955E-2</v>
      </c>
      <c r="O17" s="147">
        <v>54.286600000000007</v>
      </c>
    </row>
    <row r="18" spans="1:15">
      <c r="A18" t="s">
        <v>83</v>
      </c>
      <c r="B18" s="142">
        <v>0.12651713499284864</v>
      </c>
      <c r="C18" s="144">
        <v>51.381103439999997</v>
      </c>
      <c r="D18" s="143">
        <v>1</v>
      </c>
      <c r="E18" s="144">
        <v>1.9094537599999999</v>
      </c>
      <c r="F18" s="142">
        <v>8.2201829483893554E-2</v>
      </c>
      <c r="G18" s="144">
        <v>27.29185</v>
      </c>
      <c r="H18" s="142">
        <v>5.3707553707553708E-2</v>
      </c>
      <c r="I18" s="144">
        <v>3.4631999999999996</v>
      </c>
      <c r="J18" s="142">
        <v>0</v>
      </c>
      <c r="K18" s="144">
        <v>1.3603800000000001</v>
      </c>
      <c r="L18" s="142">
        <v>1.2696016295955942E-3</v>
      </c>
      <c r="M18" s="144">
        <v>32.955219199999995</v>
      </c>
      <c r="N18" s="142"/>
      <c r="O18" s="144">
        <v>118.3612064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22A97-522A-45E3-8522-4FB16D179887}">
  <dimension ref="A1:AA1116"/>
  <sheetViews>
    <sheetView topLeftCell="F1" workbookViewId="0">
      <pane ySplit="1" topLeftCell="A2" activePane="bottomLeft" state="frozen"/>
      <selection pane="bottomLeft" activeCell="M16" sqref="M16"/>
    </sheetView>
  </sheetViews>
  <sheetFormatPr defaultColWidth="8.7109375" defaultRowHeight="15" customHeight="1"/>
  <cols>
    <col min="4" max="4" width="12.28515625" customWidth="1"/>
    <col min="5" max="5" width="13" customWidth="1"/>
    <col min="6" max="6" width="14.42578125" customWidth="1"/>
    <col min="10" max="10" width="11.5703125" customWidth="1"/>
    <col min="12" max="13" width="17.28515625" bestFit="1" customWidth="1"/>
    <col min="14" max="14" width="14.28515625" bestFit="1" customWidth="1"/>
    <col min="15" max="15" width="21.28515625" bestFit="1" customWidth="1"/>
    <col min="16" max="16" width="18.7109375" customWidth="1"/>
    <col min="17" max="17" width="9.28515625" bestFit="1" customWidth="1"/>
    <col min="22" max="22" width="11" customWidth="1"/>
  </cols>
  <sheetData>
    <row r="1" spans="1:27" ht="14.45">
      <c r="A1" s="80" t="s">
        <v>1</v>
      </c>
      <c r="B1" s="80" t="s">
        <v>2</v>
      </c>
      <c r="C1" s="80" t="s">
        <v>3</v>
      </c>
      <c r="D1" s="80" t="s">
        <v>4</v>
      </c>
      <c r="E1" s="80" t="s">
        <v>5</v>
      </c>
      <c r="F1" s="80" t="s">
        <v>6</v>
      </c>
      <c r="G1" s="80" t="s">
        <v>7</v>
      </c>
      <c r="H1" s="80" t="s">
        <v>8</v>
      </c>
      <c r="I1" s="80" t="s">
        <v>9</v>
      </c>
      <c r="J1" s="80" t="s">
        <v>10</v>
      </c>
      <c r="K1" s="80" t="s">
        <v>11</v>
      </c>
      <c r="L1" s="80" t="s">
        <v>12</v>
      </c>
      <c r="M1" s="80" t="s">
        <v>13</v>
      </c>
      <c r="N1" s="80" t="s">
        <v>14</v>
      </c>
      <c r="O1" s="80" t="s">
        <v>15</v>
      </c>
      <c r="P1" s="80" t="s">
        <v>16</v>
      </c>
      <c r="Q1" s="80" t="s">
        <v>17</v>
      </c>
      <c r="R1" s="80" t="s">
        <v>18</v>
      </c>
      <c r="S1" s="80" t="s">
        <v>19</v>
      </c>
      <c r="T1" s="80" t="s">
        <v>20</v>
      </c>
      <c r="U1" s="80" t="s">
        <v>21</v>
      </c>
      <c r="V1" s="80" t="s">
        <v>22</v>
      </c>
      <c r="W1" s="80" t="s">
        <v>23</v>
      </c>
      <c r="X1" s="80" t="s">
        <v>24</v>
      </c>
      <c r="Z1" t="s">
        <v>185</v>
      </c>
    </row>
    <row r="2" spans="1:27" ht="14.45">
      <c r="A2" s="81" t="s">
        <v>25</v>
      </c>
      <c r="B2" s="81">
        <v>1</v>
      </c>
      <c r="C2" s="81">
        <v>0</v>
      </c>
      <c r="D2" s="82">
        <v>45552</v>
      </c>
      <c r="E2" s="82">
        <v>45568</v>
      </c>
      <c r="F2" s="82">
        <v>45572</v>
      </c>
      <c r="G2" s="81" t="s">
        <v>186</v>
      </c>
      <c r="H2" s="81">
        <v>38</v>
      </c>
      <c r="I2" s="81"/>
      <c r="J2" s="83">
        <v>250</v>
      </c>
      <c r="K2" s="83" t="s">
        <v>27</v>
      </c>
      <c r="L2" s="83">
        <v>250</v>
      </c>
      <c r="M2" s="83">
        <v>290</v>
      </c>
      <c r="N2" s="83">
        <v>0</v>
      </c>
      <c r="O2" s="83">
        <v>0</v>
      </c>
      <c r="P2" s="83">
        <v>0</v>
      </c>
      <c r="Q2" s="84">
        <v>0</v>
      </c>
      <c r="R2" s="81">
        <v>9</v>
      </c>
      <c r="S2" s="81">
        <v>2024</v>
      </c>
      <c r="T2" s="81">
        <v>10</v>
      </c>
      <c r="U2" s="81">
        <v>2024</v>
      </c>
      <c r="V2" s="82">
        <v>45617</v>
      </c>
      <c r="W2" s="81" t="s">
        <v>35</v>
      </c>
      <c r="X2" s="81">
        <v>2024</v>
      </c>
      <c r="Z2" t="s">
        <v>187</v>
      </c>
      <c r="AA2" t="s">
        <v>188</v>
      </c>
    </row>
    <row r="3" spans="1:27" ht="14.45">
      <c r="A3" s="81" t="s">
        <v>25</v>
      </c>
      <c r="B3" s="81">
        <v>2</v>
      </c>
      <c r="C3" s="81">
        <v>1</v>
      </c>
      <c r="D3" s="82">
        <v>45555</v>
      </c>
      <c r="E3" s="82">
        <v>45646</v>
      </c>
      <c r="F3" s="82">
        <v>45652</v>
      </c>
      <c r="G3" s="81" t="s">
        <v>42</v>
      </c>
      <c r="H3" s="81">
        <v>38</v>
      </c>
      <c r="I3" s="81" t="s">
        <v>56</v>
      </c>
      <c r="J3" s="83">
        <v>11800</v>
      </c>
      <c r="K3" s="83" t="s">
        <v>33</v>
      </c>
      <c r="L3" s="83">
        <v>10148</v>
      </c>
      <c r="M3" s="83">
        <v>11800</v>
      </c>
      <c r="N3" s="83">
        <v>1269.98</v>
      </c>
      <c r="O3" s="83">
        <v>1092.1828</v>
      </c>
      <c r="P3" s="83">
        <v>1269.98</v>
      </c>
      <c r="Q3" s="84">
        <v>0.10762542372881356</v>
      </c>
      <c r="R3" s="81">
        <v>9</v>
      </c>
      <c r="S3" s="81">
        <v>2024</v>
      </c>
      <c r="T3" s="81">
        <v>12</v>
      </c>
      <c r="U3" s="81">
        <v>2024</v>
      </c>
      <c r="V3" s="82">
        <v>45697</v>
      </c>
      <c r="W3" s="81" t="s">
        <v>38</v>
      </c>
      <c r="X3" s="81">
        <v>2025</v>
      </c>
    </row>
    <row r="4" spans="1:27" ht="14.45">
      <c r="A4" s="81" t="s">
        <v>25</v>
      </c>
      <c r="B4" s="81">
        <v>3</v>
      </c>
      <c r="C4" s="81">
        <v>1</v>
      </c>
      <c r="D4" s="82">
        <v>45558</v>
      </c>
      <c r="E4" s="82">
        <v>45568</v>
      </c>
      <c r="F4" s="82">
        <v>45572</v>
      </c>
      <c r="G4" s="81" t="s">
        <v>42</v>
      </c>
      <c r="H4" s="81">
        <v>39</v>
      </c>
      <c r="I4" s="81" t="s">
        <v>56</v>
      </c>
      <c r="J4" s="83">
        <v>3400</v>
      </c>
      <c r="K4" s="83" t="s">
        <v>27</v>
      </c>
      <c r="L4" s="83">
        <v>3400</v>
      </c>
      <c r="M4" s="83">
        <v>3943.9999999999995</v>
      </c>
      <c r="N4" s="83">
        <v>340</v>
      </c>
      <c r="O4" s="83">
        <v>340</v>
      </c>
      <c r="P4" s="83">
        <v>394.4</v>
      </c>
      <c r="Q4" s="84">
        <v>0.1</v>
      </c>
      <c r="R4" s="81">
        <v>9</v>
      </c>
      <c r="S4" s="81">
        <v>2024</v>
      </c>
      <c r="T4" s="81">
        <v>10</v>
      </c>
      <c r="U4" s="81">
        <v>2024</v>
      </c>
      <c r="V4" s="82">
        <v>45617</v>
      </c>
      <c r="W4" s="81" t="s">
        <v>35</v>
      </c>
      <c r="X4" s="81">
        <v>2024</v>
      </c>
      <c r="Z4" t="s">
        <v>189</v>
      </c>
    </row>
    <row r="5" spans="1:27" ht="14.45">
      <c r="A5" s="81" t="s">
        <v>25</v>
      </c>
      <c r="B5" s="81">
        <v>4</v>
      </c>
      <c r="C5" s="81">
        <v>1</v>
      </c>
      <c r="D5" s="82">
        <v>45558</v>
      </c>
      <c r="E5" s="82">
        <v>45641</v>
      </c>
      <c r="F5" s="82">
        <v>45659</v>
      </c>
      <c r="G5" s="81" t="s">
        <v>42</v>
      </c>
      <c r="H5" s="81">
        <v>39</v>
      </c>
      <c r="I5" s="81" t="s">
        <v>56</v>
      </c>
      <c r="J5" s="83">
        <v>354545.26</v>
      </c>
      <c r="K5" s="83" t="s">
        <v>30</v>
      </c>
      <c r="L5" s="83">
        <v>17018.172480000001</v>
      </c>
      <c r="M5" s="83">
        <v>19854.53456</v>
      </c>
      <c r="N5" s="83">
        <v>74463.899999999994</v>
      </c>
      <c r="O5" s="83">
        <v>3574.2671999999998</v>
      </c>
      <c r="P5" s="83">
        <v>4169.9784</v>
      </c>
      <c r="Q5" s="84">
        <v>0.21002649986069477</v>
      </c>
      <c r="R5" s="81">
        <v>9</v>
      </c>
      <c r="S5" s="81">
        <v>2024</v>
      </c>
      <c r="T5" s="81">
        <v>12</v>
      </c>
      <c r="U5" s="81">
        <v>2024</v>
      </c>
      <c r="V5" s="82">
        <v>45704</v>
      </c>
      <c r="W5" s="81" t="s">
        <v>38</v>
      </c>
      <c r="X5" s="81">
        <v>2025</v>
      </c>
    </row>
    <row r="6" spans="1:27" ht="14.45">
      <c r="A6" s="81" t="s">
        <v>25</v>
      </c>
      <c r="B6" s="81">
        <v>6</v>
      </c>
      <c r="C6" s="81">
        <v>1</v>
      </c>
      <c r="D6" s="82">
        <v>45561</v>
      </c>
      <c r="E6" s="82">
        <v>45567</v>
      </c>
      <c r="F6" s="82">
        <v>45578</v>
      </c>
      <c r="G6" s="81" t="s">
        <v>42</v>
      </c>
      <c r="H6" s="81">
        <v>39</v>
      </c>
      <c r="I6" s="81" t="s">
        <v>56</v>
      </c>
      <c r="J6" s="83">
        <v>18389.47</v>
      </c>
      <c r="K6" s="83" t="s">
        <v>27</v>
      </c>
      <c r="L6" s="83">
        <v>18389.47</v>
      </c>
      <c r="M6" s="83">
        <v>21331.785199999998</v>
      </c>
      <c r="N6" s="83">
        <v>2913.47</v>
      </c>
      <c r="O6" s="83">
        <v>2913.47</v>
      </c>
      <c r="P6" s="83">
        <v>3379.6251999999995</v>
      </c>
      <c r="Q6" s="84">
        <v>0.15843142842072119</v>
      </c>
      <c r="R6" s="81">
        <v>9</v>
      </c>
      <c r="S6" s="81">
        <v>2024</v>
      </c>
      <c r="T6" s="81">
        <v>10</v>
      </c>
      <c r="U6" s="81">
        <v>2024</v>
      </c>
      <c r="V6" s="82">
        <v>45623</v>
      </c>
      <c r="W6" s="81" t="s">
        <v>35</v>
      </c>
      <c r="X6" s="81">
        <v>2024</v>
      </c>
      <c r="Z6" t="s">
        <v>187</v>
      </c>
      <c r="AA6" t="s">
        <v>190</v>
      </c>
    </row>
    <row r="7" spans="1:27" ht="14.45">
      <c r="A7" s="81" t="s">
        <v>25</v>
      </c>
      <c r="B7" s="81">
        <v>7</v>
      </c>
      <c r="C7" s="81">
        <v>1</v>
      </c>
      <c r="D7" s="82">
        <v>45565</v>
      </c>
      <c r="E7" s="82">
        <v>45601</v>
      </c>
      <c r="F7" s="82">
        <v>45614</v>
      </c>
      <c r="G7" s="81" t="s">
        <v>42</v>
      </c>
      <c r="H7" s="81">
        <v>40</v>
      </c>
      <c r="I7" s="81" t="s">
        <v>56</v>
      </c>
      <c r="J7" s="83">
        <v>182190.48</v>
      </c>
      <c r="K7" s="83" t="s">
        <v>27</v>
      </c>
      <c r="L7" s="83">
        <v>182190.48</v>
      </c>
      <c r="M7" s="83">
        <v>211340.95679999999</v>
      </c>
      <c r="N7" s="83">
        <v>25479.17</v>
      </c>
      <c r="O7" s="83">
        <v>25479.17</v>
      </c>
      <c r="P7" s="83">
        <v>29555.837199999994</v>
      </c>
      <c r="Q7" s="84">
        <v>0.13984907444121117</v>
      </c>
      <c r="R7" s="81">
        <v>9</v>
      </c>
      <c r="S7" s="81">
        <v>2024</v>
      </c>
      <c r="T7" s="81">
        <v>11</v>
      </c>
      <c r="U7" s="81">
        <v>2024</v>
      </c>
      <c r="V7" s="82">
        <v>45659</v>
      </c>
      <c r="W7" s="81" t="s">
        <v>31</v>
      </c>
      <c r="X7" s="81">
        <v>2025</v>
      </c>
      <c r="Z7" t="s">
        <v>189</v>
      </c>
    </row>
    <row r="8" spans="1:27" ht="14.45">
      <c r="A8" s="81" t="s">
        <v>25</v>
      </c>
      <c r="B8" s="81">
        <v>8</v>
      </c>
      <c r="C8" s="81">
        <v>1</v>
      </c>
      <c r="D8" s="82">
        <v>45570</v>
      </c>
      <c r="E8" s="82">
        <v>45579</v>
      </c>
      <c r="F8" s="82">
        <v>45589</v>
      </c>
      <c r="G8" s="81" t="s">
        <v>42</v>
      </c>
      <c r="H8" s="81">
        <v>40</v>
      </c>
      <c r="I8" s="81" t="s">
        <v>56</v>
      </c>
      <c r="J8" s="83">
        <v>6473.42</v>
      </c>
      <c r="K8" s="83" t="s">
        <v>27</v>
      </c>
      <c r="L8" s="83">
        <v>6473.42</v>
      </c>
      <c r="M8" s="83">
        <v>7509.1671999999999</v>
      </c>
      <c r="N8" s="83">
        <v>1573.42</v>
      </c>
      <c r="O8" s="83">
        <v>1573.42</v>
      </c>
      <c r="P8" s="83">
        <v>1825.1671999999999</v>
      </c>
      <c r="Q8" s="84">
        <v>0.24305853783625966</v>
      </c>
      <c r="R8" s="81">
        <v>10</v>
      </c>
      <c r="S8" s="81">
        <v>2024</v>
      </c>
      <c r="T8" s="81">
        <v>10</v>
      </c>
      <c r="U8" s="81">
        <v>2024</v>
      </c>
      <c r="V8" s="82">
        <v>45634</v>
      </c>
      <c r="W8" s="81" t="s">
        <v>52</v>
      </c>
      <c r="X8" s="81">
        <v>2024</v>
      </c>
      <c r="Z8" t="s">
        <v>189</v>
      </c>
    </row>
    <row r="9" spans="1:27" ht="14.45">
      <c r="A9" s="81" t="s">
        <v>25</v>
      </c>
      <c r="B9" s="81">
        <v>9</v>
      </c>
      <c r="C9" s="81">
        <v>1</v>
      </c>
      <c r="D9" s="82">
        <v>45573</v>
      </c>
      <c r="E9" s="82">
        <v>45653</v>
      </c>
      <c r="F9" s="82">
        <v>45661</v>
      </c>
      <c r="G9" s="81" t="s">
        <v>42</v>
      </c>
      <c r="H9" s="81">
        <v>41</v>
      </c>
      <c r="I9" s="81" t="s">
        <v>56</v>
      </c>
      <c r="J9" s="83">
        <v>38649.61</v>
      </c>
      <c r="K9" s="83" t="s">
        <v>33</v>
      </c>
      <c r="L9" s="83">
        <v>33238.664599999996</v>
      </c>
      <c r="M9" s="83">
        <v>38649.61</v>
      </c>
      <c r="N9" s="83">
        <v>3188.81</v>
      </c>
      <c r="O9" s="83">
        <v>2742.3766000000001</v>
      </c>
      <c r="P9" s="83">
        <v>3188.81</v>
      </c>
      <c r="Q9" s="84">
        <v>8.2505619073517181E-2</v>
      </c>
      <c r="R9" s="81">
        <v>10</v>
      </c>
      <c r="S9" s="81">
        <v>2024</v>
      </c>
      <c r="T9" s="81">
        <v>12</v>
      </c>
      <c r="U9" s="81">
        <v>2024</v>
      </c>
      <c r="V9" s="82">
        <v>45706</v>
      </c>
      <c r="W9" s="81" t="s">
        <v>38</v>
      </c>
      <c r="X9" s="81">
        <v>2025</v>
      </c>
      <c r="Z9" t="s">
        <v>189</v>
      </c>
    </row>
    <row r="10" spans="1:27" ht="14.45">
      <c r="A10" s="81" t="s">
        <v>25</v>
      </c>
      <c r="B10" s="81">
        <v>10</v>
      </c>
      <c r="C10" s="81">
        <v>1</v>
      </c>
      <c r="D10" s="82">
        <v>45574</v>
      </c>
      <c r="E10" s="82">
        <v>45653</v>
      </c>
      <c r="F10" s="82">
        <v>45653</v>
      </c>
      <c r="G10" s="81" t="s">
        <v>42</v>
      </c>
      <c r="H10" s="81">
        <v>41</v>
      </c>
      <c r="I10" s="81" t="s">
        <v>56</v>
      </c>
      <c r="J10" s="83">
        <v>1455.62</v>
      </c>
      <c r="K10" s="83" t="s">
        <v>33</v>
      </c>
      <c r="L10" s="83">
        <v>1251.8331999999998</v>
      </c>
      <c r="M10" s="83">
        <v>1455.62</v>
      </c>
      <c r="N10" s="83">
        <v>294.64</v>
      </c>
      <c r="O10" s="83">
        <v>253.39039999999997</v>
      </c>
      <c r="P10" s="83">
        <v>294.64</v>
      </c>
      <c r="Q10" s="84">
        <v>0.20241546557480661</v>
      </c>
      <c r="R10" s="81">
        <v>10</v>
      </c>
      <c r="S10" s="81">
        <v>2024</v>
      </c>
      <c r="T10" s="81">
        <v>12</v>
      </c>
      <c r="U10" s="81">
        <v>2024</v>
      </c>
      <c r="V10" s="82">
        <v>45698</v>
      </c>
      <c r="W10" s="81" t="s">
        <v>38</v>
      </c>
      <c r="X10" s="81">
        <v>2025</v>
      </c>
      <c r="Z10" t="s">
        <v>187</v>
      </c>
    </row>
    <row r="11" spans="1:27" ht="14.45">
      <c r="A11" s="81" t="s">
        <v>25</v>
      </c>
      <c r="B11" s="81">
        <v>11</v>
      </c>
      <c r="C11" s="81">
        <v>1</v>
      </c>
      <c r="D11" s="82">
        <v>45574</v>
      </c>
      <c r="E11" s="82">
        <v>45655</v>
      </c>
      <c r="F11" s="82">
        <v>45661</v>
      </c>
      <c r="G11" s="81" t="s">
        <v>42</v>
      </c>
      <c r="H11" s="81">
        <v>41</v>
      </c>
      <c r="I11" s="81" t="s">
        <v>56</v>
      </c>
      <c r="J11" s="83">
        <v>1652.27</v>
      </c>
      <c r="K11" s="83" t="s">
        <v>33</v>
      </c>
      <c r="L11" s="83">
        <v>1420.9521999999999</v>
      </c>
      <c r="M11" s="83">
        <v>1652.27</v>
      </c>
      <c r="N11" s="83">
        <v>42.61</v>
      </c>
      <c r="O11" s="83">
        <v>36.644599999999997</v>
      </c>
      <c r="P11" s="83">
        <v>42.61</v>
      </c>
      <c r="Q11" s="84">
        <v>2.5788763337711147E-2</v>
      </c>
      <c r="R11" s="81">
        <v>10</v>
      </c>
      <c r="S11" s="81">
        <v>2024</v>
      </c>
      <c r="T11" s="81">
        <v>12</v>
      </c>
      <c r="U11" s="81">
        <v>2024</v>
      </c>
      <c r="V11" s="82">
        <v>45706</v>
      </c>
      <c r="W11" s="81" t="s">
        <v>38</v>
      </c>
      <c r="X11" s="81">
        <v>2025</v>
      </c>
      <c r="Z11" t="s">
        <v>187</v>
      </c>
    </row>
    <row r="12" spans="1:27" ht="14.45">
      <c r="A12" s="81" t="s">
        <v>25</v>
      </c>
      <c r="B12" s="81">
        <v>12</v>
      </c>
      <c r="C12" s="81">
        <v>1</v>
      </c>
      <c r="D12" s="82">
        <v>45575</v>
      </c>
      <c r="E12" s="82">
        <v>45644</v>
      </c>
      <c r="F12" s="82">
        <v>45654</v>
      </c>
      <c r="G12" s="81" t="s">
        <v>42</v>
      </c>
      <c r="H12" s="81">
        <v>41</v>
      </c>
      <c r="I12" s="81" t="s">
        <v>56</v>
      </c>
      <c r="J12" s="83">
        <v>31905.85</v>
      </c>
      <c r="K12" s="83" t="s">
        <v>27</v>
      </c>
      <c r="L12" s="83">
        <v>31905.85</v>
      </c>
      <c r="M12" s="83">
        <v>37010.785999999993</v>
      </c>
      <c r="N12" s="83">
        <v>9918.2800000000007</v>
      </c>
      <c r="O12" s="83">
        <v>9918.2800000000007</v>
      </c>
      <c r="P12" s="83">
        <v>11505.2048</v>
      </c>
      <c r="Q12" s="84">
        <v>0.31086086093929488</v>
      </c>
      <c r="R12" s="81">
        <v>10</v>
      </c>
      <c r="S12" s="81">
        <v>2024</v>
      </c>
      <c r="T12" s="81">
        <v>12</v>
      </c>
      <c r="U12" s="81">
        <v>2024</v>
      </c>
      <c r="V12" s="82">
        <v>45699</v>
      </c>
      <c r="W12" s="81" t="s">
        <v>38</v>
      </c>
      <c r="X12" s="81">
        <v>2025</v>
      </c>
      <c r="Z12" t="s">
        <v>187</v>
      </c>
    </row>
    <row r="13" spans="1:27" ht="14.45">
      <c r="A13" s="81" t="s">
        <v>25</v>
      </c>
      <c r="B13" s="81">
        <v>13</v>
      </c>
      <c r="C13" s="81">
        <v>1</v>
      </c>
      <c r="D13" s="82">
        <v>45576</v>
      </c>
      <c r="E13" s="82">
        <v>45618</v>
      </c>
      <c r="F13" s="82">
        <v>45623</v>
      </c>
      <c r="G13" s="81" t="s">
        <v>42</v>
      </c>
      <c r="H13" s="81">
        <v>41</v>
      </c>
      <c r="I13" s="81" t="s">
        <v>56</v>
      </c>
      <c r="J13" s="83">
        <v>6490.08</v>
      </c>
      <c r="K13" s="83" t="s">
        <v>33</v>
      </c>
      <c r="L13" s="83">
        <v>5581.4687999999996</v>
      </c>
      <c r="M13" s="83">
        <v>6490.08</v>
      </c>
      <c r="N13" s="83">
        <v>1244.92</v>
      </c>
      <c r="O13" s="83">
        <v>1070.6312</v>
      </c>
      <c r="P13" s="83">
        <v>1244.92</v>
      </c>
      <c r="Q13" s="84">
        <v>0.19181889899662255</v>
      </c>
      <c r="R13" s="81">
        <v>10</v>
      </c>
      <c r="S13" s="81">
        <v>2024</v>
      </c>
      <c r="T13" s="81">
        <v>11</v>
      </c>
      <c r="U13" s="81">
        <v>2024</v>
      </c>
      <c r="V13" s="82">
        <v>45668</v>
      </c>
      <c r="W13" s="81" t="s">
        <v>31</v>
      </c>
      <c r="X13" s="81">
        <v>2025</v>
      </c>
      <c r="AA13" t="s">
        <v>191</v>
      </c>
    </row>
    <row r="14" spans="1:27" ht="14.45">
      <c r="A14" s="81" t="s">
        <v>25</v>
      </c>
      <c r="B14" s="81">
        <v>14</v>
      </c>
      <c r="C14" s="81">
        <v>1</v>
      </c>
      <c r="D14" s="82">
        <v>45583</v>
      </c>
      <c r="E14" s="82">
        <v>45964</v>
      </c>
      <c r="F14" s="82">
        <v>45991</v>
      </c>
      <c r="G14" s="81" t="s">
        <v>42</v>
      </c>
      <c r="H14" s="81">
        <v>42</v>
      </c>
      <c r="I14" s="81" t="s">
        <v>192</v>
      </c>
      <c r="J14" s="83">
        <v>53274.47</v>
      </c>
      <c r="K14" s="83" t="s">
        <v>33</v>
      </c>
      <c r="L14" s="83">
        <v>45816.044200000004</v>
      </c>
      <c r="M14" s="83">
        <v>53274.47</v>
      </c>
      <c r="N14" s="83">
        <v>6880.99</v>
      </c>
      <c r="O14" s="83">
        <v>5917.6513999999997</v>
      </c>
      <c r="P14" s="83">
        <v>6880.99</v>
      </c>
      <c r="Q14" s="84">
        <v>0.12916111600922542</v>
      </c>
      <c r="R14" s="81">
        <v>10</v>
      </c>
      <c r="S14" s="81">
        <v>2024</v>
      </c>
      <c r="T14" s="81">
        <v>11</v>
      </c>
      <c r="U14" s="81">
        <v>2025</v>
      </c>
      <c r="V14" s="82">
        <v>46036</v>
      </c>
      <c r="W14" s="81" t="s">
        <v>31</v>
      </c>
      <c r="X14" s="81">
        <v>2026</v>
      </c>
      <c r="Z14" t="s">
        <v>187</v>
      </c>
    </row>
    <row r="15" spans="1:27" ht="14.45">
      <c r="A15" s="81" t="s">
        <v>25</v>
      </c>
      <c r="B15" s="81">
        <v>15</v>
      </c>
      <c r="C15" s="81">
        <v>1</v>
      </c>
      <c r="D15" s="82">
        <v>45587</v>
      </c>
      <c r="E15" s="82">
        <v>45589</v>
      </c>
      <c r="F15" s="82">
        <v>45599</v>
      </c>
      <c r="G15" s="81" t="s">
        <v>42</v>
      </c>
      <c r="H15" s="81">
        <v>43</v>
      </c>
      <c r="I15" s="81" t="s">
        <v>56</v>
      </c>
      <c r="J15" s="83">
        <v>2327</v>
      </c>
      <c r="K15" s="83" t="s">
        <v>33</v>
      </c>
      <c r="L15" s="83">
        <v>2001.22</v>
      </c>
      <c r="M15" s="83">
        <v>2327</v>
      </c>
      <c r="N15" s="83">
        <v>0</v>
      </c>
      <c r="O15" s="83">
        <v>0</v>
      </c>
      <c r="P15" s="83">
        <v>0</v>
      </c>
      <c r="Q15" s="84">
        <v>0</v>
      </c>
      <c r="R15" s="81">
        <v>10</v>
      </c>
      <c r="S15" s="81">
        <v>2024</v>
      </c>
      <c r="T15" s="81">
        <v>10</v>
      </c>
      <c r="U15" s="81">
        <v>2024</v>
      </c>
      <c r="V15" s="82">
        <v>45644</v>
      </c>
      <c r="W15" s="81" t="s">
        <v>52</v>
      </c>
      <c r="X15" s="81">
        <v>2024</v>
      </c>
      <c r="Z15" t="s">
        <v>187</v>
      </c>
      <c r="AA15" t="s">
        <v>193</v>
      </c>
    </row>
    <row r="16" spans="1:27" ht="14.45">
      <c r="A16" s="81" t="s">
        <v>25</v>
      </c>
      <c r="B16" s="81">
        <v>16</v>
      </c>
      <c r="C16" s="81">
        <v>1</v>
      </c>
      <c r="D16" s="82">
        <v>45587</v>
      </c>
      <c r="E16" s="82">
        <v>45622</v>
      </c>
      <c r="F16" s="82">
        <v>45625</v>
      </c>
      <c r="G16" s="81" t="s">
        <v>42</v>
      </c>
      <c r="H16" s="81">
        <v>43</v>
      </c>
      <c r="I16" s="81" t="s">
        <v>56</v>
      </c>
      <c r="J16" s="83">
        <v>6385.17</v>
      </c>
      <c r="K16" s="83" t="s">
        <v>33</v>
      </c>
      <c r="L16" s="83">
        <v>5491.2461999999996</v>
      </c>
      <c r="M16" s="83">
        <v>6385.17</v>
      </c>
      <c r="N16" s="83">
        <v>866.04</v>
      </c>
      <c r="O16" s="83">
        <v>744.7944</v>
      </c>
      <c r="P16" s="83">
        <v>866.04</v>
      </c>
      <c r="Q16" s="84">
        <v>0.13563303717833669</v>
      </c>
      <c r="R16" s="81">
        <v>10</v>
      </c>
      <c r="S16" s="81">
        <v>2024</v>
      </c>
      <c r="T16" s="81">
        <v>11</v>
      </c>
      <c r="U16" s="81">
        <v>2024</v>
      </c>
      <c r="V16" s="82">
        <v>45670</v>
      </c>
      <c r="W16" s="81" t="s">
        <v>31</v>
      </c>
      <c r="X16" s="81">
        <v>2025</v>
      </c>
      <c r="Z16" t="s">
        <v>187</v>
      </c>
      <c r="AA16" t="s">
        <v>194</v>
      </c>
    </row>
    <row r="17" spans="1:27" ht="14.45">
      <c r="A17" s="81" t="s">
        <v>25</v>
      </c>
      <c r="B17" s="81">
        <v>17</v>
      </c>
      <c r="C17" s="81">
        <v>1</v>
      </c>
      <c r="D17" s="82">
        <v>45587</v>
      </c>
      <c r="E17" s="82">
        <v>45589</v>
      </c>
      <c r="F17" s="82">
        <v>45589</v>
      </c>
      <c r="G17" s="81" t="s">
        <v>42</v>
      </c>
      <c r="H17" s="81">
        <v>43</v>
      </c>
      <c r="I17" s="81" t="s">
        <v>56</v>
      </c>
      <c r="J17" s="83">
        <v>1590</v>
      </c>
      <c r="K17" s="83" t="s">
        <v>27</v>
      </c>
      <c r="L17" s="83">
        <v>1590</v>
      </c>
      <c r="M17" s="83">
        <v>1844.3999999999999</v>
      </c>
      <c r="N17" s="83">
        <v>280</v>
      </c>
      <c r="O17" s="83">
        <v>280</v>
      </c>
      <c r="P17" s="83">
        <v>324.79999999999995</v>
      </c>
      <c r="Q17" s="84">
        <v>0.1761006289308176</v>
      </c>
      <c r="R17" s="81">
        <v>10</v>
      </c>
      <c r="S17" s="81">
        <v>2024</v>
      </c>
      <c r="T17" s="81">
        <v>10</v>
      </c>
      <c r="U17" s="81">
        <v>2024</v>
      </c>
      <c r="V17" s="82">
        <v>45634</v>
      </c>
      <c r="W17" s="81" t="s">
        <v>52</v>
      </c>
      <c r="X17" s="81">
        <v>2024</v>
      </c>
      <c r="Z17" t="s">
        <v>189</v>
      </c>
    </row>
    <row r="18" spans="1:27" ht="14.45">
      <c r="A18" s="81" t="s">
        <v>25</v>
      </c>
      <c r="B18" s="81">
        <v>18</v>
      </c>
      <c r="C18" s="81">
        <v>1</v>
      </c>
      <c r="D18" s="82">
        <v>45590</v>
      </c>
      <c r="E18" s="82">
        <v>45591</v>
      </c>
      <c r="F18" s="82">
        <v>45605</v>
      </c>
      <c r="G18" s="81" t="s">
        <v>42</v>
      </c>
      <c r="H18" s="81">
        <v>43</v>
      </c>
      <c r="I18" s="81" t="s">
        <v>56</v>
      </c>
      <c r="J18" s="83">
        <v>14493.36</v>
      </c>
      <c r="K18" s="83" t="s">
        <v>33</v>
      </c>
      <c r="L18" s="83">
        <v>12464.2896</v>
      </c>
      <c r="M18" s="83">
        <v>14493.36</v>
      </c>
      <c r="N18" s="83">
        <v>2056.36</v>
      </c>
      <c r="O18" s="83">
        <v>1768.4696000000001</v>
      </c>
      <c r="P18" s="83">
        <v>2056.36</v>
      </c>
      <c r="Q18" s="84">
        <v>0.14188290361931258</v>
      </c>
      <c r="R18" s="81">
        <v>10</v>
      </c>
      <c r="S18" s="81">
        <v>2024</v>
      </c>
      <c r="T18" s="81">
        <v>10</v>
      </c>
      <c r="U18" s="81">
        <v>2024</v>
      </c>
      <c r="V18" s="82">
        <v>45650</v>
      </c>
      <c r="W18" s="81" t="s">
        <v>52</v>
      </c>
      <c r="X18" s="81">
        <v>2024</v>
      </c>
      <c r="AA18" t="s">
        <v>195</v>
      </c>
    </row>
    <row r="19" spans="1:27" ht="14.45">
      <c r="A19" s="81" t="s">
        <v>25</v>
      </c>
      <c r="B19" s="81">
        <v>19</v>
      </c>
      <c r="C19" s="81">
        <v>1</v>
      </c>
      <c r="D19" s="82">
        <v>45593</v>
      </c>
      <c r="E19" s="82">
        <v>45598</v>
      </c>
      <c r="F19" s="82">
        <v>45601</v>
      </c>
      <c r="G19" s="81" t="s">
        <v>42</v>
      </c>
      <c r="H19" s="81">
        <v>44</v>
      </c>
      <c r="I19" s="81" t="s">
        <v>56</v>
      </c>
      <c r="J19" s="83">
        <v>1560</v>
      </c>
      <c r="K19" s="83" t="s">
        <v>33</v>
      </c>
      <c r="L19" s="83">
        <v>1341.6</v>
      </c>
      <c r="M19" s="83">
        <v>1560</v>
      </c>
      <c r="N19" s="83">
        <v>0</v>
      </c>
      <c r="O19" s="83">
        <v>0</v>
      </c>
      <c r="P19" s="83">
        <v>0</v>
      </c>
      <c r="Q19" s="84">
        <v>0</v>
      </c>
      <c r="R19" s="81">
        <v>10</v>
      </c>
      <c r="S19" s="81">
        <v>2024</v>
      </c>
      <c r="T19" s="81">
        <v>11</v>
      </c>
      <c r="U19" s="81">
        <v>2024</v>
      </c>
      <c r="V19" s="82">
        <v>45646</v>
      </c>
      <c r="W19" s="81" t="s">
        <v>52</v>
      </c>
      <c r="X19" s="81">
        <v>2024</v>
      </c>
      <c r="Z19" t="s">
        <v>187</v>
      </c>
    </row>
    <row r="20" spans="1:27" ht="14.45">
      <c r="A20" s="81" t="s">
        <v>25</v>
      </c>
      <c r="B20" s="81">
        <v>20</v>
      </c>
      <c r="C20" s="81">
        <v>1</v>
      </c>
      <c r="D20" s="82">
        <v>45593</v>
      </c>
      <c r="E20" s="82">
        <v>45597</v>
      </c>
      <c r="F20" s="82">
        <v>45598</v>
      </c>
      <c r="G20" s="81" t="s">
        <v>42</v>
      </c>
      <c r="H20" s="81">
        <v>44</v>
      </c>
      <c r="I20" s="81" t="s">
        <v>56</v>
      </c>
      <c r="J20" s="83">
        <v>803</v>
      </c>
      <c r="K20" s="83" t="s">
        <v>33</v>
      </c>
      <c r="L20" s="83">
        <v>690.58</v>
      </c>
      <c r="M20" s="83">
        <v>803</v>
      </c>
      <c r="N20" s="83">
        <v>0</v>
      </c>
      <c r="O20" s="83">
        <v>0</v>
      </c>
      <c r="P20" s="83">
        <v>0</v>
      </c>
      <c r="Q20" s="84">
        <v>0</v>
      </c>
      <c r="R20" s="81">
        <v>10</v>
      </c>
      <c r="S20" s="81">
        <v>2024</v>
      </c>
      <c r="T20" s="81">
        <v>11</v>
      </c>
      <c r="U20" s="81">
        <v>2024</v>
      </c>
      <c r="V20" s="82">
        <v>45643</v>
      </c>
      <c r="W20" s="81" t="s">
        <v>52</v>
      </c>
      <c r="X20" s="81">
        <v>2024</v>
      </c>
      <c r="Z20" t="s">
        <v>187</v>
      </c>
      <c r="AA20" t="s">
        <v>195</v>
      </c>
    </row>
    <row r="21" spans="1:27" ht="14.45">
      <c r="A21" s="81" t="s">
        <v>25</v>
      </c>
      <c r="B21" s="81">
        <v>21</v>
      </c>
      <c r="C21" s="81">
        <v>1</v>
      </c>
      <c r="D21" s="82">
        <v>45593</v>
      </c>
      <c r="E21" s="82">
        <v>45596</v>
      </c>
      <c r="F21" s="82">
        <v>45603</v>
      </c>
      <c r="G21" s="81" t="s">
        <v>42</v>
      </c>
      <c r="H21" s="81">
        <v>44</v>
      </c>
      <c r="I21" s="81" t="s">
        <v>56</v>
      </c>
      <c r="J21" s="83">
        <v>9852.2199999999993</v>
      </c>
      <c r="K21" s="83" t="s">
        <v>33</v>
      </c>
      <c r="L21" s="83">
        <v>8472.9092000000001</v>
      </c>
      <c r="M21" s="83">
        <v>9852.2199999999993</v>
      </c>
      <c r="N21" s="83">
        <v>1560.93</v>
      </c>
      <c r="O21" s="83">
        <v>1342.3998000000001</v>
      </c>
      <c r="P21" s="83">
        <v>1560.93</v>
      </c>
      <c r="Q21" s="84">
        <v>0.15843434271666693</v>
      </c>
      <c r="R21" s="81">
        <v>10</v>
      </c>
      <c r="S21" s="81">
        <v>2024</v>
      </c>
      <c r="T21" s="81">
        <v>10</v>
      </c>
      <c r="U21" s="81">
        <v>2024</v>
      </c>
      <c r="V21" s="82">
        <v>45648</v>
      </c>
      <c r="W21" s="81" t="s">
        <v>52</v>
      </c>
      <c r="X21" s="81">
        <v>2024</v>
      </c>
      <c r="Z21" t="s">
        <v>187</v>
      </c>
    </row>
    <row r="22" spans="1:27" ht="14.45">
      <c r="A22" s="81" t="s">
        <v>25</v>
      </c>
      <c r="B22" s="81">
        <v>22</v>
      </c>
      <c r="C22" s="81">
        <v>1</v>
      </c>
      <c r="D22" s="82">
        <v>45594</v>
      </c>
      <c r="E22" s="82">
        <v>45475</v>
      </c>
      <c r="F22" s="82">
        <v>45478</v>
      </c>
      <c r="G22" s="81" t="s">
        <v>42</v>
      </c>
      <c r="H22" s="81">
        <v>44</v>
      </c>
      <c r="I22" s="81" t="s">
        <v>56</v>
      </c>
      <c r="J22" s="83">
        <v>15077.2</v>
      </c>
      <c r="K22" s="83" t="s">
        <v>27</v>
      </c>
      <c r="L22" s="83">
        <v>15077.2</v>
      </c>
      <c r="M22" s="83">
        <v>17489.552</v>
      </c>
      <c r="N22" s="83">
        <v>1507.72</v>
      </c>
      <c r="O22" s="83">
        <v>1507.72</v>
      </c>
      <c r="P22" s="83">
        <v>1748.9551999999999</v>
      </c>
      <c r="Q22" s="84">
        <v>9.9999999999999992E-2</v>
      </c>
      <c r="R22" s="81">
        <v>10</v>
      </c>
      <c r="S22" s="81">
        <v>2024</v>
      </c>
      <c r="T22" s="81">
        <v>7</v>
      </c>
      <c r="U22" s="81">
        <v>2024</v>
      </c>
      <c r="V22" s="82">
        <v>45523</v>
      </c>
      <c r="W22" s="81" t="s">
        <v>62</v>
      </c>
      <c r="X22" s="81">
        <v>2024</v>
      </c>
      <c r="Z22" t="s">
        <v>187</v>
      </c>
    </row>
    <row r="23" spans="1:27" ht="14.45">
      <c r="A23" s="81" t="s">
        <v>25</v>
      </c>
      <c r="B23" s="81">
        <v>23</v>
      </c>
      <c r="C23" s="81">
        <v>1</v>
      </c>
      <c r="D23" s="82">
        <v>45597</v>
      </c>
      <c r="E23" s="82">
        <v>45652</v>
      </c>
      <c r="F23" s="82">
        <v>45659</v>
      </c>
      <c r="G23" s="81" t="s">
        <v>42</v>
      </c>
      <c r="H23" s="81">
        <v>44</v>
      </c>
      <c r="I23" s="81" t="s">
        <v>56</v>
      </c>
      <c r="J23" s="83">
        <v>6357.14</v>
      </c>
      <c r="K23" s="83" t="s">
        <v>27</v>
      </c>
      <c r="L23" s="83">
        <v>6357.14</v>
      </c>
      <c r="M23" s="83">
        <v>7374.2824000000001</v>
      </c>
      <c r="N23" s="83">
        <v>957.69</v>
      </c>
      <c r="O23" s="83">
        <v>957.69</v>
      </c>
      <c r="P23" s="83">
        <v>1110.9204</v>
      </c>
      <c r="Q23" s="84">
        <v>0.15064793287547545</v>
      </c>
      <c r="R23" s="81">
        <v>11</v>
      </c>
      <c r="S23" s="81">
        <v>2024</v>
      </c>
      <c r="T23" s="81">
        <v>12</v>
      </c>
      <c r="U23" s="81">
        <v>2024</v>
      </c>
      <c r="V23" s="82">
        <v>45704</v>
      </c>
      <c r="W23" s="81" t="s">
        <v>38</v>
      </c>
      <c r="X23" s="81">
        <v>2025</v>
      </c>
    </row>
    <row r="24" spans="1:27" ht="14.45">
      <c r="A24" s="81" t="s">
        <v>25</v>
      </c>
      <c r="B24" s="81">
        <v>24</v>
      </c>
      <c r="C24" s="81">
        <v>1</v>
      </c>
      <c r="D24" s="82">
        <v>45597</v>
      </c>
      <c r="E24" s="82">
        <v>45630</v>
      </c>
      <c r="F24" s="82">
        <v>45634</v>
      </c>
      <c r="G24" s="81" t="s">
        <v>42</v>
      </c>
      <c r="H24" s="81">
        <v>44</v>
      </c>
      <c r="I24" s="81" t="s">
        <v>56</v>
      </c>
      <c r="J24" s="83">
        <v>653.86</v>
      </c>
      <c r="K24" s="83" t="s">
        <v>33</v>
      </c>
      <c r="L24" s="83">
        <v>562.31960000000004</v>
      </c>
      <c r="M24" s="83">
        <v>653.86</v>
      </c>
      <c r="N24" s="83">
        <v>35</v>
      </c>
      <c r="O24" s="83">
        <v>30.099999999999998</v>
      </c>
      <c r="P24" s="83">
        <v>35</v>
      </c>
      <c r="Q24" s="84">
        <v>5.3528278224696413E-2</v>
      </c>
      <c r="R24" s="81">
        <v>11</v>
      </c>
      <c r="S24" s="81">
        <v>2024</v>
      </c>
      <c r="T24" s="81">
        <v>12</v>
      </c>
      <c r="U24" s="81">
        <v>2024</v>
      </c>
      <c r="V24" s="82">
        <v>45679</v>
      </c>
      <c r="W24" s="81" t="s">
        <v>31</v>
      </c>
      <c r="X24" s="81">
        <v>2025</v>
      </c>
      <c r="Z24" t="s">
        <v>187</v>
      </c>
    </row>
    <row r="25" spans="1:27" ht="14.45">
      <c r="A25" s="81" t="s">
        <v>25</v>
      </c>
      <c r="B25" s="81">
        <v>25</v>
      </c>
      <c r="C25" s="81">
        <v>1</v>
      </c>
      <c r="D25" s="82">
        <v>45601</v>
      </c>
      <c r="E25" s="82">
        <v>45651</v>
      </c>
      <c r="F25" s="82">
        <v>45655</v>
      </c>
      <c r="G25" s="81" t="s">
        <v>42</v>
      </c>
      <c r="H25" s="81">
        <v>45</v>
      </c>
      <c r="I25" s="81" t="s">
        <v>56</v>
      </c>
      <c r="J25" s="83">
        <v>6500</v>
      </c>
      <c r="K25" s="83" t="s">
        <v>27</v>
      </c>
      <c r="L25" s="83">
        <v>6500</v>
      </c>
      <c r="M25" s="83">
        <v>7539.9999999999991</v>
      </c>
      <c r="N25" s="83">
        <v>1130</v>
      </c>
      <c r="O25" s="83">
        <v>1130</v>
      </c>
      <c r="P25" s="83">
        <v>1310.8</v>
      </c>
      <c r="Q25" s="84">
        <v>0.17384615384615384</v>
      </c>
      <c r="R25" s="81">
        <v>11</v>
      </c>
      <c r="S25" s="81">
        <v>2024</v>
      </c>
      <c r="T25" s="81">
        <v>12</v>
      </c>
      <c r="U25" s="81">
        <v>2024</v>
      </c>
      <c r="V25" s="82">
        <v>45700</v>
      </c>
      <c r="W25" s="81" t="s">
        <v>38</v>
      </c>
      <c r="X25" s="81">
        <v>2025</v>
      </c>
      <c r="Z25" t="s">
        <v>189</v>
      </c>
      <c r="AA25" t="s">
        <v>195</v>
      </c>
    </row>
    <row r="26" spans="1:27" ht="14.45">
      <c r="A26" s="81" t="s">
        <v>25</v>
      </c>
      <c r="B26" s="81">
        <v>26</v>
      </c>
      <c r="C26" s="81">
        <v>1</v>
      </c>
      <c r="D26" s="82">
        <v>45602</v>
      </c>
      <c r="E26" s="82">
        <v>45623</v>
      </c>
      <c r="F26" s="82">
        <v>45626</v>
      </c>
      <c r="G26" s="81" t="s">
        <v>42</v>
      </c>
      <c r="H26" s="81">
        <v>45</v>
      </c>
      <c r="I26" s="81" t="s">
        <v>56</v>
      </c>
      <c r="J26" s="83">
        <v>9724.9699999999993</v>
      </c>
      <c r="K26" s="83" t="s">
        <v>33</v>
      </c>
      <c r="L26" s="83">
        <v>8363.4741999999987</v>
      </c>
      <c r="M26" s="83">
        <v>9724.9699999999993</v>
      </c>
      <c r="N26" s="83">
        <v>722.22</v>
      </c>
      <c r="O26" s="83">
        <v>621.10919999999999</v>
      </c>
      <c r="P26" s="83">
        <v>722.22</v>
      </c>
      <c r="Q26" s="84">
        <v>7.4264496445747397E-2</v>
      </c>
      <c r="R26" s="81">
        <v>11</v>
      </c>
      <c r="S26" s="81">
        <v>2024</v>
      </c>
      <c r="T26" s="81">
        <v>11</v>
      </c>
      <c r="U26" s="81">
        <v>2024</v>
      </c>
      <c r="V26" s="82">
        <v>45671</v>
      </c>
      <c r="W26" s="81" t="s">
        <v>31</v>
      </c>
      <c r="X26" s="81">
        <v>2025</v>
      </c>
      <c r="Z26" t="s">
        <v>187</v>
      </c>
    </row>
    <row r="27" spans="1:27" ht="14.45">
      <c r="A27" s="81" t="s">
        <v>25</v>
      </c>
      <c r="B27" s="81">
        <v>27</v>
      </c>
      <c r="C27" s="81">
        <v>1</v>
      </c>
      <c r="D27" s="82">
        <v>45602</v>
      </c>
      <c r="E27" s="82">
        <v>45626</v>
      </c>
      <c r="F27" s="82">
        <v>45630</v>
      </c>
      <c r="G27" s="81" t="s">
        <v>42</v>
      </c>
      <c r="H27" s="81">
        <v>45</v>
      </c>
      <c r="I27" s="81" t="s">
        <v>56</v>
      </c>
      <c r="J27" s="83">
        <v>8157.25</v>
      </c>
      <c r="K27" s="83" t="s">
        <v>33</v>
      </c>
      <c r="L27" s="83">
        <v>7015.2349999999997</v>
      </c>
      <c r="M27" s="83">
        <v>8157.25</v>
      </c>
      <c r="N27" s="83">
        <v>7.05</v>
      </c>
      <c r="O27" s="83">
        <v>6.0629999999999997</v>
      </c>
      <c r="P27" s="83">
        <v>7.05</v>
      </c>
      <c r="Q27" s="84">
        <v>8.6426185295289469E-4</v>
      </c>
      <c r="R27" s="81">
        <v>11</v>
      </c>
      <c r="S27" s="81">
        <v>2024</v>
      </c>
      <c r="T27" s="81">
        <v>11</v>
      </c>
      <c r="U27" s="81">
        <v>2024</v>
      </c>
      <c r="V27" s="82">
        <v>45675</v>
      </c>
      <c r="W27" s="81" t="s">
        <v>31</v>
      </c>
      <c r="X27" s="81">
        <v>2025</v>
      </c>
      <c r="Z27" t="s">
        <v>187</v>
      </c>
    </row>
    <row r="28" spans="1:27" ht="14.45">
      <c r="A28" s="81" t="s">
        <v>25</v>
      </c>
      <c r="B28" s="81">
        <v>28</v>
      </c>
      <c r="C28" s="81">
        <v>1</v>
      </c>
      <c r="D28" s="82">
        <v>45602</v>
      </c>
      <c r="E28" s="82">
        <v>45792</v>
      </c>
      <c r="F28" s="82">
        <v>45803</v>
      </c>
      <c r="G28" s="81" t="s">
        <v>42</v>
      </c>
      <c r="H28" s="81">
        <v>45</v>
      </c>
      <c r="I28" s="81" t="s">
        <v>192</v>
      </c>
      <c r="J28" s="83">
        <v>18964.32</v>
      </c>
      <c r="K28" s="83" t="s">
        <v>33</v>
      </c>
      <c r="L28" s="83">
        <v>16309.315199999999</v>
      </c>
      <c r="M28" s="83">
        <v>18964.32</v>
      </c>
      <c r="N28" s="83">
        <v>2606.1999999999998</v>
      </c>
      <c r="O28" s="83">
        <v>2241.3319999999999</v>
      </c>
      <c r="P28" s="83">
        <v>2606.1999999999998</v>
      </c>
      <c r="Q28" s="84">
        <v>0.13742649354155592</v>
      </c>
      <c r="R28" s="81">
        <v>11</v>
      </c>
      <c r="S28" s="81">
        <v>2024</v>
      </c>
      <c r="T28" s="81">
        <v>5</v>
      </c>
      <c r="U28" s="81">
        <v>2025</v>
      </c>
      <c r="V28" s="82">
        <v>45848</v>
      </c>
      <c r="W28" s="81" t="s">
        <v>39</v>
      </c>
      <c r="X28" s="81">
        <v>2025</v>
      </c>
      <c r="Z28" t="s">
        <v>187</v>
      </c>
    </row>
    <row r="29" spans="1:27" ht="14.45">
      <c r="A29" s="81" t="s">
        <v>25</v>
      </c>
      <c r="B29" s="81">
        <v>29</v>
      </c>
      <c r="C29" s="81">
        <v>1</v>
      </c>
      <c r="D29" s="82">
        <v>45602</v>
      </c>
      <c r="E29" s="82">
        <v>45616</v>
      </c>
      <c r="F29" s="82">
        <v>45617</v>
      </c>
      <c r="G29" s="81" t="s">
        <v>42</v>
      </c>
      <c r="H29" s="81">
        <v>45</v>
      </c>
      <c r="I29" s="81" t="s">
        <v>56</v>
      </c>
      <c r="J29" s="83">
        <v>4785.04</v>
      </c>
      <c r="K29" s="83" t="s">
        <v>33</v>
      </c>
      <c r="L29" s="83">
        <v>4115.1343999999999</v>
      </c>
      <c r="M29" s="83">
        <v>4785.04</v>
      </c>
      <c r="N29" s="83">
        <v>352.89</v>
      </c>
      <c r="O29" s="83">
        <v>303.48539999999997</v>
      </c>
      <c r="P29" s="83">
        <v>352.89</v>
      </c>
      <c r="Q29" s="84">
        <v>7.3748599802718473E-2</v>
      </c>
      <c r="R29" s="81">
        <v>11</v>
      </c>
      <c r="S29" s="81">
        <v>2024</v>
      </c>
      <c r="T29" s="81">
        <v>11</v>
      </c>
      <c r="U29" s="81">
        <v>2024</v>
      </c>
      <c r="V29" s="82">
        <v>45662</v>
      </c>
      <c r="W29" s="81" t="s">
        <v>31</v>
      </c>
      <c r="X29" s="81">
        <v>2025</v>
      </c>
      <c r="Z29" t="s">
        <v>189</v>
      </c>
    </row>
    <row r="30" spans="1:27" ht="14.45">
      <c r="A30" s="81" t="s">
        <v>25</v>
      </c>
      <c r="B30" s="81">
        <v>30</v>
      </c>
      <c r="C30" s="81">
        <v>1</v>
      </c>
      <c r="D30" s="82">
        <v>45566</v>
      </c>
      <c r="E30" s="82">
        <v>45577</v>
      </c>
      <c r="F30" s="82">
        <v>45583</v>
      </c>
      <c r="G30" s="81" t="s">
        <v>196</v>
      </c>
      <c r="H30" s="81">
        <v>40</v>
      </c>
      <c r="I30" s="81"/>
      <c r="J30" s="83">
        <v>8563.26</v>
      </c>
      <c r="K30" s="83" t="s">
        <v>27</v>
      </c>
      <c r="L30" s="83">
        <v>8563.26</v>
      </c>
      <c r="M30" s="83">
        <v>9933.3815999999988</v>
      </c>
      <c r="N30" s="83">
        <v>1030</v>
      </c>
      <c r="O30" s="83">
        <v>1030</v>
      </c>
      <c r="P30" s="83">
        <v>1194.8</v>
      </c>
      <c r="Q30" s="84">
        <v>0.12028129474055441</v>
      </c>
      <c r="R30" s="81">
        <v>10</v>
      </c>
      <c r="S30" s="81">
        <v>2024</v>
      </c>
      <c r="T30" s="81">
        <v>10</v>
      </c>
      <c r="U30" s="81">
        <v>2024</v>
      </c>
      <c r="V30" s="82">
        <v>45628</v>
      </c>
      <c r="W30" s="81" t="s">
        <v>52</v>
      </c>
      <c r="X30" s="81">
        <v>2024</v>
      </c>
      <c r="Z30" t="s">
        <v>187</v>
      </c>
      <c r="AA30" t="s">
        <v>195</v>
      </c>
    </row>
    <row r="31" spans="1:27" ht="14.45">
      <c r="A31" s="81" t="s">
        <v>25</v>
      </c>
      <c r="B31" s="81">
        <v>31</v>
      </c>
      <c r="C31" s="81">
        <v>0</v>
      </c>
      <c r="D31" s="82">
        <v>45602</v>
      </c>
      <c r="E31" s="82">
        <v>45608</v>
      </c>
      <c r="F31" s="82">
        <v>45618</v>
      </c>
      <c r="G31" s="81" t="s">
        <v>197</v>
      </c>
      <c r="H31" s="81">
        <v>45</v>
      </c>
      <c r="I31" s="81" t="s">
        <v>56</v>
      </c>
      <c r="J31" s="83">
        <v>21963.48</v>
      </c>
      <c r="K31" s="83" t="s">
        <v>27</v>
      </c>
      <c r="L31" s="83">
        <v>21963.48</v>
      </c>
      <c r="M31" s="83">
        <v>25477.636799999997</v>
      </c>
      <c r="N31" s="83">
        <v>3193.7</v>
      </c>
      <c r="O31" s="83">
        <v>3193.7</v>
      </c>
      <c r="P31" s="83">
        <v>3704.6919999999996</v>
      </c>
      <c r="Q31" s="84">
        <v>0.14540956169058819</v>
      </c>
      <c r="R31" s="81">
        <v>11</v>
      </c>
      <c r="S31" s="81">
        <v>2024</v>
      </c>
      <c r="T31" s="81">
        <v>11</v>
      </c>
      <c r="U31" s="81">
        <v>2024</v>
      </c>
      <c r="V31" s="82">
        <v>45663</v>
      </c>
      <c r="W31" s="81" t="s">
        <v>31</v>
      </c>
      <c r="X31" s="81">
        <v>2025</v>
      </c>
    </row>
    <row r="32" spans="1:27" ht="14.45">
      <c r="A32" s="81" t="s">
        <v>25</v>
      </c>
      <c r="B32" s="81">
        <v>32</v>
      </c>
      <c r="C32" s="81">
        <v>1</v>
      </c>
      <c r="D32" s="82">
        <v>45603</v>
      </c>
      <c r="E32" s="82">
        <v>45652</v>
      </c>
      <c r="F32" s="82">
        <v>45659</v>
      </c>
      <c r="G32" s="81" t="s">
        <v>42</v>
      </c>
      <c r="H32" s="81">
        <v>45</v>
      </c>
      <c r="I32" s="81" t="s">
        <v>56</v>
      </c>
      <c r="J32" s="83">
        <v>15253.98</v>
      </c>
      <c r="K32" s="83" t="s">
        <v>33</v>
      </c>
      <c r="L32" s="83">
        <v>13118.4228</v>
      </c>
      <c r="M32" s="83">
        <v>15253.98</v>
      </c>
      <c r="N32" s="83">
        <v>1911.88</v>
      </c>
      <c r="O32" s="83">
        <v>1644.2168000000001</v>
      </c>
      <c r="P32" s="83">
        <v>1911.88</v>
      </c>
      <c r="Q32" s="84">
        <v>0.12533646956400887</v>
      </c>
      <c r="R32" s="81">
        <v>11</v>
      </c>
      <c r="S32" s="81">
        <v>2024</v>
      </c>
      <c r="T32" s="81">
        <v>12</v>
      </c>
      <c r="U32" s="81">
        <v>2024</v>
      </c>
      <c r="V32" s="82">
        <v>45704</v>
      </c>
      <c r="W32" s="81" t="s">
        <v>38</v>
      </c>
      <c r="X32" s="81">
        <v>2025</v>
      </c>
    </row>
    <row r="33" spans="1:27" ht="14.45">
      <c r="A33" s="81" t="s">
        <v>25</v>
      </c>
      <c r="B33" s="81">
        <v>33</v>
      </c>
      <c r="C33" s="81">
        <v>1</v>
      </c>
      <c r="D33" s="82">
        <v>45604</v>
      </c>
      <c r="E33" s="82">
        <v>45722</v>
      </c>
      <c r="F33" s="82">
        <v>45744</v>
      </c>
      <c r="G33" s="81" t="s">
        <v>42</v>
      </c>
      <c r="H33" s="81">
        <v>45</v>
      </c>
      <c r="I33" s="81" t="s">
        <v>56</v>
      </c>
      <c r="J33" s="83">
        <v>59502.97</v>
      </c>
      <c r="K33" s="83" t="s">
        <v>33</v>
      </c>
      <c r="L33" s="83">
        <v>51172.554199999999</v>
      </c>
      <c r="M33" s="83">
        <v>59502.97</v>
      </c>
      <c r="N33" s="83">
        <v>4507.3500000000004</v>
      </c>
      <c r="O33" s="83">
        <v>3876.3210000000004</v>
      </c>
      <c r="P33" s="83">
        <v>4507.3500000000004</v>
      </c>
      <c r="Q33" s="84">
        <v>7.5750000378132398E-2</v>
      </c>
      <c r="R33" s="81">
        <v>11</v>
      </c>
      <c r="S33" s="81">
        <v>2024</v>
      </c>
      <c r="T33" s="81">
        <v>3</v>
      </c>
      <c r="U33" s="81">
        <v>2025</v>
      </c>
      <c r="V33" s="82">
        <v>45789</v>
      </c>
      <c r="W33" s="81" t="s">
        <v>47</v>
      </c>
      <c r="X33" s="81">
        <v>2025</v>
      </c>
      <c r="Z33" t="s">
        <v>187</v>
      </c>
    </row>
    <row r="34" spans="1:27" ht="14.45">
      <c r="A34" s="81" t="s">
        <v>25</v>
      </c>
      <c r="B34" s="81">
        <v>34</v>
      </c>
      <c r="C34" s="81">
        <v>1</v>
      </c>
      <c r="D34" s="82">
        <v>45608</v>
      </c>
      <c r="E34" s="82">
        <v>45608</v>
      </c>
      <c r="F34" s="82">
        <v>45616</v>
      </c>
      <c r="G34" s="81" t="s">
        <v>42</v>
      </c>
      <c r="H34" s="81">
        <v>46</v>
      </c>
      <c r="I34" s="81" t="s">
        <v>56</v>
      </c>
      <c r="J34" s="83">
        <v>12168</v>
      </c>
      <c r="K34" s="83" t="s">
        <v>33</v>
      </c>
      <c r="L34" s="83">
        <v>10464.48</v>
      </c>
      <c r="M34" s="83">
        <v>12168</v>
      </c>
      <c r="N34" s="83">
        <v>1822.71</v>
      </c>
      <c r="O34" s="83">
        <v>1567.5306</v>
      </c>
      <c r="P34" s="83">
        <v>1822.71</v>
      </c>
      <c r="Q34" s="84">
        <v>0.14979536489151876</v>
      </c>
      <c r="R34" s="81">
        <v>11</v>
      </c>
      <c r="S34" s="81">
        <v>2024</v>
      </c>
      <c r="T34" s="81">
        <v>11</v>
      </c>
      <c r="U34" s="81">
        <v>2024</v>
      </c>
      <c r="V34" s="82">
        <v>45661</v>
      </c>
      <c r="W34" s="81" t="s">
        <v>31</v>
      </c>
      <c r="X34" s="81">
        <v>2025</v>
      </c>
      <c r="Z34" t="s">
        <v>187</v>
      </c>
    </row>
    <row r="35" spans="1:27" ht="14.45">
      <c r="A35" s="81" t="s">
        <v>25</v>
      </c>
      <c r="B35" s="81">
        <v>35</v>
      </c>
      <c r="C35" s="81">
        <v>1</v>
      </c>
      <c r="D35" s="82">
        <v>45609</v>
      </c>
      <c r="E35" s="82">
        <v>45610</v>
      </c>
      <c r="F35" s="82">
        <v>45616</v>
      </c>
      <c r="G35" s="81" t="s">
        <v>42</v>
      </c>
      <c r="H35" s="81">
        <v>46</v>
      </c>
      <c r="I35" s="81" t="s">
        <v>56</v>
      </c>
      <c r="J35" s="83">
        <v>16931.07</v>
      </c>
      <c r="K35" s="83" t="s">
        <v>33</v>
      </c>
      <c r="L35" s="83">
        <v>14560.7202</v>
      </c>
      <c r="M35" s="83">
        <v>16931.07</v>
      </c>
      <c r="N35" s="83">
        <v>1537.62</v>
      </c>
      <c r="O35" s="83">
        <v>1322.3531999999998</v>
      </c>
      <c r="P35" s="83">
        <v>1537.62</v>
      </c>
      <c r="Q35" s="84">
        <v>9.0816469366673216E-2</v>
      </c>
      <c r="R35" s="81">
        <v>11</v>
      </c>
      <c r="S35" s="81">
        <v>2024</v>
      </c>
      <c r="T35" s="81">
        <v>11</v>
      </c>
      <c r="U35" s="81">
        <v>2024</v>
      </c>
      <c r="V35" s="82">
        <v>45661</v>
      </c>
      <c r="W35" s="81" t="s">
        <v>31</v>
      </c>
      <c r="X35" s="81">
        <v>2025</v>
      </c>
    </row>
    <row r="36" spans="1:27" ht="14.45">
      <c r="A36" s="81" t="s">
        <v>25</v>
      </c>
      <c r="B36" s="81">
        <v>36</v>
      </c>
      <c r="C36" s="81">
        <v>1</v>
      </c>
      <c r="D36" s="82">
        <v>45610</v>
      </c>
      <c r="E36" s="82">
        <v>45624</v>
      </c>
      <c r="F36" s="82">
        <v>45624</v>
      </c>
      <c r="G36" s="81" t="s">
        <v>42</v>
      </c>
      <c r="H36" s="81">
        <v>46</v>
      </c>
      <c r="I36" s="81" t="s">
        <v>56</v>
      </c>
      <c r="J36" s="83">
        <v>3721.4</v>
      </c>
      <c r="K36" s="83" t="s">
        <v>33</v>
      </c>
      <c r="L36" s="83">
        <v>3200.404</v>
      </c>
      <c r="M36" s="83">
        <v>3721.4</v>
      </c>
      <c r="N36" s="83">
        <v>307.88</v>
      </c>
      <c r="O36" s="83">
        <v>264.77679999999998</v>
      </c>
      <c r="P36" s="83">
        <v>307.88</v>
      </c>
      <c r="Q36" s="84">
        <v>8.2732305046487875E-2</v>
      </c>
      <c r="R36" s="81">
        <v>11</v>
      </c>
      <c r="S36" s="81">
        <v>2024</v>
      </c>
      <c r="T36" s="81">
        <v>11</v>
      </c>
      <c r="U36" s="81">
        <v>2024</v>
      </c>
      <c r="V36" s="82">
        <v>45669</v>
      </c>
      <c r="W36" s="81" t="s">
        <v>31</v>
      </c>
      <c r="X36" s="81">
        <v>2025</v>
      </c>
      <c r="Z36" t="s">
        <v>189</v>
      </c>
    </row>
    <row r="37" spans="1:27" ht="14.45">
      <c r="A37" s="81" t="s">
        <v>25</v>
      </c>
      <c r="B37" s="81">
        <v>37</v>
      </c>
      <c r="C37" s="81">
        <v>1</v>
      </c>
      <c r="D37" s="82">
        <v>45610</v>
      </c>
      <c r="E37" s="82">
        <v>45611</v>
      </c>
      <c r="F37" s="82">
        <v>45616</v>
      </c>
      <c r="G37" s="81" t="s">
        <v>42</v>
      </c>
      <c r="H37" s="81">
        <v>46</v>
      </c>
      <c r="I37" s="81" t="s">
        <v>56</v>
      </c>
      <c r="J37" s="83">
        <v>9836.93</v>
      </c>
      <c r="K37" s="83" t="s">
        <v>33</v>
      </c>
      <c r="L37" s="83">
        <v>8459.7597999999998</v>
      </c>
      <c r="M37" s="83">
        <v>9836.93</v>
      </c>
      <c r="N37" s="83">
        <v>936.17</v>
      </c>
      <c r="O37" s="83">
        <v>805.10619999999994</v>
      </c>
      <c r="P37" s="83">
        <v>936.17</v>
      </c>
      <c r="Q37" s="84">
        <v>9.5168919571451654E-2</v>
      </c>
      <c r="R37" s="81">
        <v>11</v>
      </c>
      <c r="S37" s="81">
        <v>2024</v>
      </c>
      <c r="T37" s="81">
        <v>11</v>
      </c>
      <c r="U37" s="81">
        <v>2024</v>
      </c>
      <c r="V37" s="82">
        <v>45661</v>
      </c>
      <c r="W37" s="81" t="s">
        <v>31</v>
      </c>
      <c r="X37" s="81">
        <v>2025</v>
      </c>
      <c r="Z37" t="s">
        <v>189</v>
      </c>
      <c r="AA37" t="s">
        <v>195</v>
      </c>
    </row>
    <row r="38" spans="1:27" ht="14.45">
      <c r="A38" s="81" t="s">
        <v>25</v>
      </c>
      <c r="B38" s="81">
        <v>38</v>
      </c>
      <c r="C38" s="81">
        <v>1</v>
      </c>
      <c r="D38" s="82">
        <v>45610</v>
      </c>
      <c r="E38" s="82">
        <v>45648</v>
      </c>
      <c r="F38" s="82">
        <v>45653</v>
      </c>
      <c r="G38" s="81" t="s">
        <v>43</v>
      </c>
      <c r="H38" s="81">
        <v>46</v>
      </c>
      <c r="I38" s="81" t="s">
        <v>65</v>
      </c>
      <c r="J38" s="83">
        <v>60452.52</v>
      </c>
      <c r="K38" s="83" t="s">
        <v>30</v>
      </c>
      <c r="L38" s="83">
        <v>2901.7209600000001</v>
      </c>
      <c r="M38" s="83">
        <v>3385.34112</v>
      </c>
      <c r="N38" s="83">
        <v>0</v>
      </c>
      <c r="O38" s="83">
        <v>0</v>
      </c>
      <c r="P38" s="83">
        <v>0</v>
      </c>
      <c r="Q38" s="84">
        <v>0</v>
      </c>
      <c r="R38" s="81">
        <v>11</v>
      </c>
      <c r="S38" s="81">
        <v>2024</v>
      </c>
      <c r="T38" s="81">
        <v>12</v>
      </c>
      <c r="U38" s="81">
        <v>2024</v>
      </c>
      <c r="V38" s="82">
        <v>45698</v>
      </c>
      <c r="W38" s="81" t="s">
        <v>38</v>
      </c>
      <c r="X38" s="81">
        <v>2025</v>
      </c>
      <c r="Z38" t="s">
        <v>189</v>
      </c>
      <c r="AA38" t="s">
        <v>191</v>
      </c>
    </row>
    <row r="39" spans="1:27" ht="14.45">
      <c r="A39" s="81" t="s">
        <v>25</v>
      </c>
      <c r="B39" s="81">
        <v>39</v>
      </c>
      <c r="C39" s="81">
        <v>1</v>
      </c>
      <c r="D39" s="82">
        <v>45610</v>
      </c>
      <c r="E39" s="82">
        <v>45620</v>
      </c>
      <c r="F39" s="82">
        <v>45635</v>
      </c>
      <c r="G39" s="81" t="s">
        <v>43</v>
      </c>
      <c r="H39" s="81">
        <v>46</v>
      </c>
      <c r="I39" s="81" t="s">
        <v>65</v>
      </c>
      <c r="J39" s="83">
        <v>40255.75</v>
      </c>
      <c r="K39" s="83" t="s">
        <v>30</v>
      </c>
      <c r="L39" s="83">
        <v>1932.2760000000001</v>
      </c>
      <c r="M39" s="83">
        <v>2254.3220000000001</v>
      </c>
      <c r="N39" s="83">
        <v>0</v>
      </c>
      <c r="O39" s="83">
        <v>0</v>
      </c>
      <c r="P39" s="83">
        <v>0</v>
      </c>
      <c r="Q39" s="84">
        <v>0</v>
      </c>
      <c r="R39" s="81">
        <v>11</v>
      </c>
      <c r="S39" s="81">
        <v>2024</v>
      </c>
      <c r="T39" s="81">
        <v>11</v>
      </c>
      <c r="U39" s="81">
        <v>2024</v>
      </c>
      <c r="V39" s="82">
        <v>45680</v>
      </c>
      <c r="W39" s="81" t="s">
        <v>31</v>
      </c>
      <c r="X39" s="81">
        <v>2025</v>
      </c>
      <c r="Z39" t="s">
        <v>187</v>
      </c>
      <c r="AA39" t="s">
        <v>198</v>
      </c>
    </row>
    <row r="40" spans="1:27" ht="14.45">
      <c r="A40" s="81" t="s">
        <v>25</v>
      </c>
      <c r="B40" s="81">
        <v>40</v>
      </c>
      <c r="C40" s="81">
        <v>1</v>
      </c>
      <c r="D40" s="82">
        <v>45617</v>
      </c>
      <c r="E40" s="82">
        <v>45563</v>
      </c>
      <c r="F40" s="82">
        <v>45563</v>
      </c>
      <c r="G40" s="81" t="s">
        <v>42</v>
      </c>
      <c r="H40" s="81">
        <v>47</v>
      </c>
      <c r="I40" s="81" t="s">
        <v>56</v>
      </c>
      <c r="J40" s="83">
        <v>600</v>
      </c>
      <c r="K40" s="83" t="s">
        <v>27</v>
      </c>
      <c r="L40" s="83">
        <v>600</v>
      </c>
      <c r="M40" s="83">
        <v>696</v>
      </c>
      <c r="N40" s="83">
        <v>60</v>
      </c>
      <c r="O40" s="83">
        <v>60</v>
      </c>
      <c r="P40" s="83">
        <v>69.599999999999994</v>
      </c>
      <c r="Q40" s="84">
        <v>0.1</v>
      </c>
      <c r="R40" s="81">
        <v>11</v>
      </c>
      <c r="S40" s="81">
        <v>2024</v>
      </c>
      <c r="T40" s="81">
        <v>9</v>
      </c>
      <c r="U40" s="81">
        <v>2024</v>
      </c>
      <c r="V40" s="82">
        <v>45608</v>
      </c>
      <c r="W40" s="81" t="s">
        <v>35</v>
      </c>
      <c r="X40" s="81">
        <v>2024</v>
      </c>
      <c r="Z40" t="s">
        <v>187</v>
      </c>
      <c r="AA40" t="s">
        <v>198</v>
      </c>
    </row>
    <row r="41" spans="1:27" ht="14.45">
      <c r="A41" s="81" t="s">
        <v>25</v>
      </c>
      <c r="B41" s="81">
        <v>41</v>
      </c>
      <c r="C41" s="81">
        <v>1</v>
      </c>
      <c r="D41" s="82">
        <v>45617</v>
      </c>
      <c r="E41" s="82">
        <v>45574</v>
      </c>
      <c r="F41" s="82">
        <v>45577</v>
      </c>
      <c r="G41" s="81" t="s">
        <v>42</v>
      </c>
      <c r="H41" s="81">
        <v>47</v>
      </c>
      <c r="I41" s="81" t="s">
        <v>56</v>
      </c>
      <c r="J41" s="83">
        <v>2716.1</v>
      </c>
      <c r="K41" s="83" t="s">
        <v>27</v>
      </c>
      <c r="L41" s="83">
        <v>2716.1</v>
      </c>
      <c r="M41" s="83">
        <v>3150.6759999999995</v>
      </c>
      <c r="N41" s="83">
        <v>560.6</v>
      </c>
      <c r="O41" s="83">
        <v>560.6</v>
      </c>
      <c r="P41" s="83">
        <v>650.29599999999994</v>
      </c>
      <c r="Q41" s="84">
        <v>0.20639888074813154</v>
      </c>
      <c r="R41" s="81">
        <v>11</v>
      </c>
      <c r="S41" s="81">
        <v>2024</v>
      </c>
      <c r="T41" s="81">
        <v>10</v>
      </c>
      <c r="U41" s="81">
        <v>2024</v>
      </c>
      <c r="V41" s="82">
        <v>45622</v>
      </c>
      <c r="W41" s="81" t="s">
        <v>35</v>
      </c>
      <c r="X41" s="81">
        <v>2024</v>
      </c>
      <c r="AA41" t="s">
        <v>195</v>
      </c>
    </row>
    <row r="42" spans="1:27" ht="14.45">
      <c r="A42" s="81" t="s">
        <v>25</v>
      </c>
      <c r="B42" s="81">
        <v>43</v>
      </c>
      <c r="C42" s="81">
        <v>1</v>
      </c>
      <c r="D42" s="82">
        <v>45622</v>
      </c>
      <c r="E42" s="82">
        <v>45663</v>
      </c>
      <c r="F42" s="82">
        <v>45668</v>
      </c>
      <c r="G42" s="81" t="s">
        <v>42</v>
      </c>
      <c r="H42" s="81">
        <v>48</v>
      </c>
      <c r="I42" s="81" t="s">
        <v>56</v>
      </c>
      <c r="J42" s="83">
        <v>27745.96</v>
      </c>
      <c r="K42" s="83" t="s">
        <v>33</v>
      </c>
      <c r="L42" s="83">
        <v>23861.525599999997</v>
      </c>
      <c r="M42" s="83">
        <v>27745.96</v>
      </c>
      <c r="N42" s="83">
        <v>2759.08</v>
      </c>
      <c r="O42" s="83">
        <v>2372.8087999999998</v>
      </c>
      <c r="P42" s="83">
        <v>2759.08</v>
      </c>
      <c r="Q42" s="84">
        <v>9.9440783450996106E-2</v>
      </c>
      <c r="R42" s="81">
        <v>11</v>
      </c>
      <c r="S42" s="81">
        <v>2024</v>
      </c>
      <c r="T42" s="81">
        <v>1</v>
      </c>
      <c r="U42" s="81">
        <v>2025</v>
      </c>
      <c r="V42" s="82">
        <v>45713</v>
      </c>
      <c r="W42" s="81" t="s">
        <v>38</v>
      </c>
      <c r="X42" s="81">
        <v>2025</v>
      </c>
      <c r="AA42" t="s">
        <v>195</v>
      </c>
    </row>
    <row r="43" spans="1:27" ht="14.45">
      <c r="A43" s="81" t="s">
        <v>25</v>
      </c>
      <c r="B43" s="81">
        <v>44</v>
      </c>
      <c r="C43" s="81">
        <v>1</v>
      </c>
      <c r="D43" s="82">
        <v>45624</v>
      </c>
      <c r="E43" s="82">
        <v>45651</v>
      </c>
      <c r="F43" s="82">
        <v>45655</v>
      </c>
      <c r="G43" s="81" t="s">
        <v>42</v>
      </c>
      <c r="H43" s="81">
        <v>48</v>
      </c>
      <c r="I43" s="81" t="s">
        <v>56</v>
      </c>
      <c r="J43" s="83">
        <v>35772.800000000003</v>
      </c>
      <c r="K43" s="83" t="s">
        <v>33</v>
      </c>
      <c r="L43" s="83">
        <v>30764.608000000004</v>
      </c>
      <c r="M43" s="83">
        <v>35772.800000000003</v>
      </c>
      <c r="N43" s="83">
        <v>3383.74</v>
      </c>
      <c r="O43" s="83">
        <v>2910.0164</v>
      </c>
      <c r="P43" s="83">
        <v>3383.74</v>
      </c>
      <c r="Q43" s="84">
        <v>9.4589744163163056E-2</v>
      </c>
      <c r="R43" s="81">
        <v>11</v>
      </c>
      <c r="S43" s="81">
        <v>2024</v>
      </c>
      <c r="T43" s="81">
        <v>12</v>
      </c>
      <c r="U43" s="81">
        <v>2024</v>
      </c>
      <c r="V43" s="82">
        <v>45700</v>
      </c>
      <c r="W43" s="81" t="s">
        <v>38</v>
      </c>
      <c r="X43" s="81">
        <v>2025</v>
      </c>
      <c r="AA43" t="s">
        <v>195</v>
      </c>
    </row>
    <row r="44" spans="1:27" ht="14.45">
      <c r="A44" s="81" t="s">
        <v>25</v>
      </c>
      <c r="B44" s="81">
        <v>45</v>
      </c>
      <c r="C44" s="81">
        <v>0</v>
      </c>
      <c r="D44" s="82">
        <v>45625</v>
      </c>
      <c r="E44" s="82">
        <v>45716</v>
      </c>
      <c r="F44" s="82">
        <v>45736</v>
      </c>
      <c r="G44" s="81" t="s">
        <v>42</v>
      </c>
      <c r="H44" s="81">
        <v>48</v>
      </c>
      <c r="I44" s="81" t="s">
        <v>87</v>
      </c>
      <c r="J44" s="83">
        <v>15699.59</v>
      </c>
      <c r="K44" s="83" t="s">
        <v>33</v>
      </c>
      <c r="L44" s="83">
        <v>13501.6474</v>
      </c>
      <c r="M44" s="83">
        <v>15699.59</v>
      </c>
      <c r="N44" s="83">
        <v>0</v>
      </c>
      <c r="O44" s="83">
        <v>0</v>
      </c>
      <c r="P44" s="83">
        <v>0</v>
      </c>
      <c r="Q44" s="84">
        <v>0</v>
      </c>
      <c r="R44" s="81">
        <v>11</v>
      </c>
      <c r="S44" s="81">
        <v>2024</v>
      </c>
      <c r="T44" s="81">
        <v>2</v>
      </c>
      <c r="U44" s="81">
        <v>2025</v>
      </c>
      <c r="V44" s="82">
        <v>45781</v>
      </c>
      <c r="W44" s="81" t="s">
        <v>47</v>
      </c>
      <c r="X44" s="81">
        <v>2025</v>
      </c>
    </row>
    <row r="45" spans="1:27" ht="14.45">
      <c r="A45" s="81" t="s">
        <v>25</v>
      </c>
      <c r="B45" s="81">
        <v>46</v>
      </c>
      <c r="C45" s="81">
        <v>1</v>
      </c>
      <c r="D45" s="82">
        <v>45628</v>
      </c>
      <c r="E45" s="82">
        <v>45568</v>
      </c>
      <c r="F45" s="82">
        <v>45572</v>
      </c>
      <c r="G45" s="81" t="s">
        <v>42</v>
      </c>
      <c r="H45" s="81">
        <v>49</v>
      </c>
      <c r="I45" s="81" t="s">
        <v>56</v>
      </c>
      <c r="J45" s="83">
        <v>3400</v>
      </c>
      <c r="K45" s="83" t="s">
        <v>27</v>
      </c>
      <c r="L45" s="83">
        <v>3400</v>
      </c>
      <c r="M45" s="83">
        <v>3943.9999999999995</v>
      </c>
      <c r="N45" s="83">
        <v>340</v>
      </c>
      <c r="O45" s="83">
        <v>340</v>
      </c>
      <c r="P45" s="83">
        <v>394.4</v>
      </c>
      <c r="Q45" s="84">
        <v>0.1</v>
      </c>
      <c r="R45" s="81">
        <v>12</v>
      </c>
      <c r="S45" s="81">
        <v>2024</v>
      </c>
      <c r="T45" s="81">
        <v>10</v>
      </c>
      <c r="U45" s="81">
        <v>2024</v>
      </c>
      <c r="V45" s="82">
        <v>45617</v>
      </c>
      <c r="W45" s="81" t="s">
        <v>35</v>
      </c>
      <c r="X45" s="81">
        <v>2024</v>
      </c>
      <c r="Z45" t="s">
        <v>187</v>
      </c>
    </row>
    <row r="46" spans="1:27" ht="14.45">
      <c r="A46" s="81" t="s">
        <v>25</v>
      </c>
      <c r="B46" s="81">
        <v>47</v>
      </c>
      <c r="C46" s="81">
        <v>1</v>
      </c>
      <c r="D46" s="82">
        <v>45630</v>
      </c>
      <c r="E46" s="82">
        <v>45697</v>
      </c>
      <c r="F46" s="82">
        <v>45705</v>
      </c>
      <c r="G46" s="81" t="s">
        <v>42</v>
      </c>
      <c r="H46" s="81">
        <v>49</v>
      </c>
      <c r="I46" s="81" t="s">
        <v>56</v>
      </c>
      <c r="J46" s="83">
        <v>590274</v>
      </c>
      <c r="K46" s="83" t="s">
        <v>30</v>
      </c>
      <c r="L46" s="83">
        <v>28333.152000000002</v>
      </c>
      <c r="M46" s="83">
        <v>33055.343999999997</v>
      </c>
      <c r="N46" s="83">
        <v>140337.99</v>
      </c>
      <c r="O46" s="83">
        <v>6736.2235199999996</v>
      </c>
      <c r="P46" s="83">
        <v>7858.9274399999995</v>
      </c>
      <c r="Q46" s="84">
        <v>0.23775058701552157</v>
      </c>
      <c r="R46" s="81">
        <v>12</v>
      </c>
      <c r="S46" s="81">
        <v>2024</v>
      </c>
      <c r="T46" s="81">
        <v>2</v>
      </c>
      <c r="U46" s="81">
        <v>2025</v>
      </c>
      <c r="V46" s="82">
        <v>45750</v>
      </c>
      <c r="W46" s="81" t="s">
        <v>55</v>
      </c>
      <c r="X46" s="81">
        <v>2025</v>
      </c>
      <c r="Z46" t="s">
        <v>187</v>
      </c>
    </row>
    <row r="47" spans="1:27" ht="14.45">
      <c r="A47" s="81" t="s">
        <v>25</v>
      </c>
      <c r="B47" s="81">
        <v>48</v>
      </c>
      <c r="C47" s="81">
        <v>1</v>
      </c>
      <c r="D47" s="82">
        <v>45631</v>
      </c>
      <c r="E47" s="82">
        <v>45620</v>
      </c>
      <c r="F47" s="82">
        <v>45626</v>
      </c>
      <c r="G47" s="81" t="s">
        <v>42</v>
      </c>
      <c r="H47" s="81">
        <v>49</v>
      </c>
      <c r="I47" s="81"/>
      <c r="J47" s="83">
        <v>99000</v>
      </c>
      <c r="K47" s="83" t="s">
        <v>33</v>
      </c>
      <c r="L47" s="83">
        <v>85140</v>
      </c>
      <c r="M47" s="83">
        <v>99000</v>
      </c>
      <c r="N47" s="83">
        <v>9900</v>
      </c>
      <c r="O47" s="83">
        <v>8514</v>
      </c>
      <c r="P47" s="83">
        <v>9900</v>
      </c>
      <c r="Q47" s="84">
        <v>0.1</v>
      </c>
      <c r="R47" s="81">
        <v>12</v>
      </c>
      <c r="S47" s="81">
        <v>2024</v>
      </c>
      <c r="T47" s="81">
        <v>11</v>
      </c>
      <c r="U47" s="81">
        <v>2024</v>
      </c>
      <c r="V47" s="82">
        <v>45671</v>
      </c>
      <c r="W47" s="81" t="s">
        <v>31</v>
      </c>
      <c r="X47" s="81">
        <v>2025</v>
      </c>
    </row>
    <row r="48" spans="1:27" ht="14.45">
      <c r="A48" s="81" t="s">
        <v>25</v>
      </c>
      <c r="B48" s="81">
        <v>49</v>
      </c>
      <c r="C48" s="81">
        <v>1</v>
      </c>
      <c r="D48" s="82">
        <v>45632</v>
      </c>
      <c r="E48" s="82">
        <v>45676</v>
      </c>
      <c r="F48" s="82">
        <v>45680</v>
      </c>
      <c r="G48" s="81" t="s">
        <v>69</v>
      </c>
      <c r="H48" s="81">
        <v>49</v>
      </c>
      <c r="I48" s="81"/>
      <c r="J48" s="83">
        <v>4997.26</v>
      </c>
      <c r="K48" s="83" t="s">
        <v>33</v>
      </c>
      <c r="L48" s="83">
        <v>4297.6436000000003</v>
      </c>
      <c r="M48" s="83">
        <v>4997.26</v>
      </c>
      <c r="N48" s="83">
        <v>418</v>
      </c>
      <c r="O48" s="83">
        <v>359.48</v>
      </c>
      <c r="P48" s="83">
        <v>418</v>
      </c>
      <c r="Q48" s="84">
        <v>8.3645837919179705E-2</v>
      </c>
      <c r="R48" s="81">
        <v>12</v>
      </c>
      <c r="S48" s="81">
        <v>2024</v>
      </c>
      <c r="T48" s="81">
        <v>1</v>
      </c>
      <c r="U48" s="81">
        <v>2025</v>
      </c>
      <c r="V48" s="82">
        <v>45725</v>
      </c>
      <c r="W48" s="81" t="s">
        <v>28</v>
      </c>
      <c r="X48" s="81">
        <v>2025</v>
      </c>
    </row>
    <row r="49" spans="1:27" ht="14.45">
      <c r="A49" s="81" t="s">
        <v>25</v>
      </c>
      <c r="B49" s="81">
        <v>50</v>
      </c>
      <c r="C49" s="81">
        <v>1</v>
      </c>
      <c r="D49" s="82">
        <v>45632</v>
      </c>
      <c r="E49" s="82">
        <v>45669</v>
      </c>
      <c r="F49" s="82">
        <v>45672</v>
      </c>
      <c r="G49" s="81" t="s">
        <v>42</v>
      </c>
      <c r="H49" s="81">
        <v>49</v>
      </c>
      <c r="I49" s="81" t="s">
        <v>56</v>
      </c>
      <c r="J49" s="83">
        <v>8452.59</v>
      </c>
      <c r="K49" s="83" t="s">
        <v>33</v>
      </c>
      <c r="L49" s="83">
        <v>7269.2273999999998</v>
      </c>
      <c r="M49" s="83">
        <v>8452.59</v>
      </c>
      <c r="N49" s="83">
        <v>576.84</v>
      </c>
      <c r="O49" s="83">
        <v>496.08240000000001</v>
      </c>
      <c r="P49" s="83">
        <v>576.84</v>
      </c>
      <c r="Q49" s="84">
        <v>6.8244171313171467E-2</v>
      </c>
      <c r="R49" s="81">
        <v>12</v>
      </c>
      <c r="S49" s="81">
        <v>2024</v>
      </c>
      <c r="T49" s="81">
        <v>1</v>
      </c>
      <c r="U49" s="81">
        <v>2025</v>
      </c>
      <c r="V49" s="82">
        <v>45717</v>
      </c>
      <c r="W49" s="81" t="s">
        <v>28</v>
      </c>
      <c r="X49" s="81">
        <v>2025</v>
      </c>
    </row>
    <row r="50" spans="1:27" ht="14.45">
      <c r="A50" s="81" t="s">
        <v>25</v>
      </c>
      <c r="B50" s="81">
        <v>51</v>
      </c>
      <c r="C50" s="81">
        <v>1</v>
      </c>
      <c r="D50" s="82">
        <v>45635</v>
      </c>
      <c r="E50" s="82">
        <v>45676</v>
      </c>
      <c r="F50" s="82">
        <v>45680</v>
      </c>
      <c r="G50" s="81" t="s">
        <v>42</v>
      </c>
      <c r="H50" s="81">
        <v>50</v>
      </c>
      <c r="I50" s="81" t="s">
        <v>192</v>
      </c>
      <c r="J50" s="83">
        <v>35000</v>
      </c>
      <c r="K50" s="83" t="s">
        <v>33</v>
      </c>
      <c r="L50" s="83">
        <v>30100</v>
      </c>
      <c r="M50" s="83">
        <v>35000</v>
      </c>
      <c r="N50" s="83">
        <v>6179.2</v>
      </c>
      <c r="O50" s="83">
        <v>5314.1120000000001</v>
      </c>
      <c r="P50" s="83">
        <v>6179.2</v>
      </c>
      <c r="Q50" s="84">
        <v>0.17654857142857144</v>
      </c>
      <c r="R50" s="81">
        <v>12</v>
      </c>
      <c r="S50" s="81">
        <v>2024</v>
      </c>
      <c r="T50" s="81">
        <v>1</v>
      </c>
      <c r="U50" s="81">
        <v>2025</v>
      </c>
      <c r="V50" s="82">
        <v>45725</v>
      </c>
      <c r="W50" s="81" t="s">
        <v>28</v>
      </c>
      <c r="X50" s="81">
        <v>2025</v>
      </c>
      <c r="Z50" t="s">
        <v>189</v>
      </c>
      <c r="AA50" t="s">
        <v>195</v>
      </c>
    </row>
    <row r="51" spans="1:27" ht="14.45">
      <c r="A51" s="81" t="s">
        <v>25</v>
      </c>
      <c r="B51" s="81">
        <v>52</v>
      </c>
      <c r="C51" s="81">
        <v>1</v>
      </c>
      <c r="D51" s="82">
        <v>45636</v>
      </c>
      <c r="E51" s="82">
        <v>45630</v>
      </c>
      <c r="F51" s="82">
        <v>45634</v>
      </c>
      <c r="G51" s="81" t="s">
        <v>42</v>
      </c>
      <c r="H51" s="81">
        <v>50</v>
      </c>
      <c r="I51" s="81" t="s">
        <v>56</v>
      </c>
      <c r="J51" s="83">
        <v>13500</v>
      </c>
      <c r="K51" s="83" t="s">
        <v>33</v>
      </c>
      <c r="L51" s="83">
        <v>11610</v>
      </c>
      <c r="M51" s="83">
        <v>13500</v>
      </c>
      <c r="N51" s="83">
        <v>639.03</v>
      </c>
      <c r="O51" s="83">
        <v>549.56579999999997</v>
      </c>
      <c r="P51" s="83">
        <v>639.03</v>
      </c>
      <c r="Q51" s="84">
        <v>4.7335555555555554E-2</v>
      </c>
      <c r="R51" s="81">
        <v>12</v>
      </c>
      <c r="S51" s="81">
        <v>2024</v>
      </c>
      <c r="T51" s="81">
        <v>12</v>
      </c>
      <c r="U51" s="81">
        <v>2024</v>
      </c>
      <c r="V51" s="82">
        <v>45679</v>
      </c>
      <c r="W51" s="81" t="s">
        <v>31</v>
      </c>
      <c r="X51" s="81">
        <v>2025</v>
      </c>
      <c r="Z51" t="s">
        <v>187</v>
      </c>
    </row>
    <row r="52" spans="1:27" ht="14.45">
      <c r="A52" s="81" t="s">
        <v>25</v>
      </c>
      <c r="B52" s="81">
        <v>53</v>
      </c>
      <c r="C52" s="81">
        <v>1</v>
      </c>
      <c r="D52" s="82">
        <v>45636</v>
      </c>
      <c r="E52" s="82">
        <v>45628</v>
      </c>
      <c r="F52" s="82">
        <v>45628</v>
      </c>
      <c r="G52" s="81" t="s">
        <v>42</v>
      </c>
      <c r="H52" s="81">
        <v>50</v>
      </c>
      <c r="I52" s="81" t="s">
        <v>56</v>
      </c>
      <c r="J52" s="83">
        <v>727.63</v>
      </c>
      <c r="K52" s="83" t="s">
        <v>33</v>
      </c>
      <c r="L52" s="83">
        <v>625.76179999999999</v>
      </c>
      <c r="M52" s="83">
        <v>727.63</v>
      </c>
      <c r="N52" s="83">
        <v>50</v>
      </c>
      <c r="O52" s="83">
        <v>43</v>
      </c>
      <c r="P52" s="83">
        <v>50</v>
      </c>
      <c r="Q52" s="84">
        <v>6.8716243145554745E-2</v>
      </c>
      <c r="R52" s="81">
        <v>12</v>
      </c>
      <c r="S52" s="81">
        <v>2024</v>
      </c>
      <c r="T52" s="81">
        <v>12</v>
      </c>
      <c r="U52" s="81">
        <v>2024</v>
      </c>
      <c r="V52" s="82">
        <v>45673</v>
      </c>
      <c r="W52" s="81" t="s">
        <v>31</v>
      </c>
      <c r="X52" s="81">
        <v>2025</v>
      </c>
      <c r="Z52" t="s">
        <v>187</v>
      </c>
    </row>
    <row r="53" spans="1:27" ht="14.45">
      <c r="A53" s="81" t="s">
        <v>25</v>
      </c>
      <c r="B53" s="81">
        <v>54</v>
      </c>
      <c r="C53" s="81">
        <v>1</v>
      </c>
      <c r="D53" s="82">
        <v>45637</v>
      </c>
      <c r="E53" s="82">
        <v>45651</v>
      </c>
      <c r="F53" s="82">
        <v>45661</v>
      </c>
      <c r="G53" s="81" t="s">
        <v>42</v>
      </c>
      <c r="H53" s="81">
        <v>50</v>
      </c>
      <c r="I53" s="81" t="s">
        <v>56</v>
      </c>
      <c r="J53" s="83">
        <v>3567</v>
      </c>
      <c r="K53" s="83" t="s">
        <v>30</v>
      </c>
      <c r="L53" s="83">
        <v>171.21600000000001</v>
      </c>
      <c r="M53" s="83">
        <v>199.75200000000001</v>
      </c>
      <c r="N53" s="83">
        <v>0</v>
      </c>
      <c r="O53" s="83">
        <v>0</v>
      </c>
      <c r="P53" s="83">
        <v>0</v>
      </c>
      <c r="Q53" s="84">
        <v>0</v>
      </c>
      <c r="R53" s="81">
        <v>12</v>
      </c>
      <c r="S53" s="81">
        <v>2024</v>
      </c>
      <c r="T53" s="81">
        <v>12</v>
      </c>
      <c r="U53" s="81">
        <v>2024</v>
      </c>
      <c r="V53" s="82">
        <v>45706</v>
      </c>
      <c r="W53" s="81" t="s">
        <v>38</v>
      </c>
      <c r="X53" s="81">
        <v>2025</v>
      </c>
      <c r="Z53" t="s">
        <v>187</v>
      </c>
    </row>
    <row r="54" spans="1:27" ht="14.45">
      <c r="A54" s="81" t="s">
        <v>25</v>
      </c>
      <c r="B54" s="81">
        <v>55</v>
      </c>
      <c r="C54" s="81">
        <v>1</v>
      </c>
      <c r="D54" s="82">
        <v>45638</v>
      </c>
      <c r="E54" s="82">
        <v>45802</v>
      </c>
      <c r="F54" s="82">
        <v>45805</v>
      </c>
      <c r="G54" s="81" t="s">
        <v>42</v>
      </c>
      <c r="H54" s="81">
        <v>50</v>
      </c>
      <c r="I54" s="81" t="s">
        <v>56</v>
      </c>
      <c r="J54" s="83">
        <v>5670.15</v>
      </c>
      <c r="K54" s="83" t="s">
        <v>33</v>
      </c>
      <c r="L54" s="83">
        <v>4876.3289999999997</v>
      </c>
      <c r="M54" s="83">
        <v>5670.15</v>
      </c>
      <c r="N54" s="83">
        <v>515.46</v>
      </c>
      <c r="O54" s="83">
        <v>443.29560000000004</v>
      </c>
      <c r="P54" s="83">
        <v>515.46</v>
      </c>
      <c r="Q54" s="84">
        <v>9.0907647945821554E-2</v>
      </c>
      <c r="R54" s="81">
        <v>12</v>
      </c>
      <c r="S54" s="81">
        <v>2024</v>
      </c>
      <c r="T54" s="81">
        <v>5</v>
      </c>
      <c r="U54" s="81">
        <v>2025</v>
      </c>
      <c r="V54" s="82">
        <v>45850</v>
      </c>
      <c r="W54" s="81" t="s">
        <v>39</v>
      </c>
      <c r="X54" s="81">
        <v>2025</v>
      </c>
      <c r="Z54" t="s">
        <v>187</v>
      </c>
      <c r="AA54" t="s">
        <v>195</v>
      </c>
    </row>
    <row r="55" spans="1:27" ht="14.45">
      <c r="A55" s="81" t="s">
        <v>25</v>
      </c>
      <c r="B55" s="81">
        <v>56</v>
      </c>
      <c r="C55" s="81">
        <v>1</v>
      </c>
      <c r="D55" s="82">
        <v>45638</v>
      </c>
      <c r="E55" s="82">
        <v>45643</v>
      </c>
      <c r="F55" s="82">
        <v>45687</v>
      </c>
      <c r="G55" s="81" t="s">
        <v>42</v>
      </c>
      <c r="H55" s="81">
        <v>50</v>
      </c>
      <c r="I55" s="81" t="s">
        <v>56</v>
      </c>
      <c r="J55" s="83">
        <v>114938.52</v>
      </c>
      <c r="K55" s="83" t="s">
        <v>33</v>
      </c>
      <c r="L55" s="83">
        <v>98847.127200000003</v>
      </c>
      <c r="M55" s="83">
        <v>114938.52</v>
      </c>
      <c r="N55" s="83">
        <v>15368.53</v>
      </c>
      <c r="O55" s="83">
        <v>13216.935800000001</v>
      </c>
      <c r="P55" s="83">
        <v>15368.53</v>
      </c>
      <c r="Q55" s="84">
        <v>0.13371087430045211</v>
      </c>
      <c r="R55" s="81">
        <v>12</v>
      </c>
      <c r="S55" s="81">
        <v>2024</v>
      </c>
      <c r="T55" s="81">
        <v>12</v>
      </c>
      <c r="U55" s="81">
        <v>2024</v>
      </c>
      <c r="V55" s="82">
        <v>45732</v>
      </c>
      <c r="W55" s="81" t="s">
        <v>28</v>
      </c>
      <c r="X55" s="81">
        <v>2025</v>
      </c>
      <c r="Z55" t="s">
        <v>187</v>
      </c>
    </row>
    <row r="56" spans="1:27" ht="14.45">
      <c r="A56" s="81" t="s">
        <v>25</v>
      </c>
      <c r="B56" s="81">
        <v>57</v>
      </c>
      <c r="C56" s="81">
        <v>0</v>
      </c>
      <c r="D56" s="82">
        <v>45639</v>
      </c>
      <c r="E56" s="82">
        <v>45994</v>
      </c>
      <c r="F56" s="82">
        <v>46024</v>
      </c>
      <c r="G56" s="81" t="s">
        <v>46</v>
      </c>
      <c r="H56" s="81">
        <v>50</v>
      </c>
      <c r="I56" s="81"/>
      <c r="J56" s="83">
        <v>174330.47</v>
      </c>
      <c r="K56" s="83" t="s">
        <v>33</v>
      </c>
      <c r="L56" s="83">
        <v>149924.20420000001</v>
      </c>
      <c r="M56" s="83">
        <v>174330.47</v>
      </c>
      <c r="N56" s="83">
        <v>14583.55</v>
      </c>
      <c r="O56" s="83">
        <v>12541.852999999999</v>
      </c>
      <c r="P56" s="83">
        <v>14583.55</v>
      </c>
      <c r="Q56" s="84">
        <v>8.3654624461231578E-2</v>
      </c>
      <c r="R56" s="81">
        <v>12</v>
      </c>
      <c r="S56" s="81">
        <v>2024</v>
      </c>
      <c r="T56" s="81">
        <v>12</v>
      </c>
      <c r="U56" s="81">
        <v>2025</v>
      </c>
      <c r="V56" s="82">
        <v>46069</v>
      </c>
      <c r="W56" s="81" t="s">
        <v>38</v>
      </c>
      <c r="X56" s="81">
        <v>2026</v>
      </c>
      <c r="Z56" t="s">
        <v>187</v>
      </c>
      <c r="AA56" t="s">
        <v>195</v>
      </c>
    </row>
    <row r="57" spans="1:27" ht="14.45">
      <c r="A57" s="81" t="s">
        <v>25</v>
      </c>
      <c r="B57" s="81">
        <v>58</v>
      </c>
      <c r="C57" s="81">
        <v>1</v>
      </c>
      <c r="D57" s="82">
        <v>45642</v>
      </c>
      <c r="E57" s="82">
        <v>45651</v>
      </c>
      <c r="F57" s="82">
        <v>45661</v>
      </c>
      <c r="G57" s="81" t="s">
        <v>42</v>
      </c>
      <c r="H57" s="81">
        <v>51</v>
      </c>
      <c r="I57" s="81" t="s">
        <v>56</v>
      </c>
      <c r="J57" s="83">
        <v>29795.29</v>
      </c>
      <c r="K57" s="83" t="s">
        <v>33</v>
      </c>
      <c r="L57" s="83">
        <v>25623.949400000001</v>
      </c>
      <c r="M57" s="83">
        <v>29795.29</v>
      </c>
      <c r="N57" s="83">
        <v>2366.85</v>
      </c>
      <c r="O57" s="83">
        <v>2035.491</v>
      </c>
      <c r="P57" s="83">
        <v>2366.85</v>
      </c>
      <c r="Q57" s="84">
        <v>7.9437051963582153E-2</v>
      </c>
      <c r="R57" s="81">
        <v>12</v>
      </c>
      <c r="S57" s="81">
        <v>2024</v>
      </c>
      <c r="T57" s="81">
        <v>12</v>
      </c>
      <c r="U57" s="81">
        <v>2024</v>
      </c>
      <c r="V57" s="82">
        <v>45706</v>
      </c>
      <c r="W57" s="81" t="s">
        <v>38</v>
      </c>
      <c r="X57" s="81">
        <v>2025</v>
      </c>
      <c r="Z57" t="s">
        <v>189</v>
      </c>
      <c r="AA57" t="s">
        <v>199</v>
      </c>
    </row>
    <row r="58" spans="1:27" ht="14.45">
      <c r="A58" s="81" t="s">
        <v>25</v>
      </c>
      <c r="B58" s="81">
        <v>59</v>
      </c>
      <c r="C58" s="81">
        <v>1</v>
      </c>
      <c r="D58" s="82">
        <v>45642</v>
      </c>
      <c r="E58" s="82">
        <v>45648</v>
      </c>
      <c r="F58" s="82">
        <v>45653</v>
      </c>
      <c r="G58" s="81" t="s">
        <v>43</v>
      </c>
      <c r="H58" s="81">
        <v>51</v>
      </c>
      <c r="I58" s="81" t="s">
        <v>65</v>
      </c>
      <c r="J58" s="83">
        <v>981.77</v>
      </c>
      <c r="K58" s="83" t="s">
        <v>33</v>
      </c>
      <c r="L58" s="83">
        <v>844.32219999999995</v>
      </c>
      <c r="M58" s="83">
        <v>981.77</v>
      </c>
      <c r="N58" s="83">
        <v>0</v>
      </c>
      <c r="O58" s="83">
        <v>0</v>
      </c>
      <c r="P58" s="83">
        <v>0</v>
      </c>
      <c r="Q58" s="84">
        <v>0</v>
      </c>
      <c r="R58" s="81">
        <v>12</v>
      </c>
      <c r="S58" s="81">
        <v>2024</v>
      </c>
      <c r="T58" s="81">
        <v>12</v>
      </c>
      <c r="U58" s="81">
        <v>2024</v>
      </c>
      <c r="V58" s="82">
        <v>45698</v>
      </c>
      <c r="W58" s="81" t="s">
        <v>38</v>
      </c>
      <c r="X58" s="81">
        <v>2025</v>
      </c>
    </row>
    <row r="59" spans="1:27" ht="14.45">
      <c r="A59" s="81" t="s">
        <v>25</v>
      </c>
      <c r="B59" s="81">
        <v>60</v>
      </c>
      <c r="C59" s="81">
        <v>1</v>
      </c>
      <c r="D59" s="82">
        <v>45642</v>
      </c>
      <c r="E59" s="82">
        <v>45631</v>
      </c>
      <c r="F59" s="82">
        <v>45632</v>
      </c>
      <c r="G59" s="81" t="s">
        <v>43</v>
      </c>
      <c r="H59" s="81">
        <v>51</v>
      </c>
      <c r="I59" s="81" t="s">
        <v>65</v>
      </c>
      <c r="J59" s="83">
        <v>206.9</v>
      </c>
      <c r="K59" s="83" t="s">
        <v>33</v>
      </c>
      <c r="L59" s="83">
        <v>177.934</v>
      </c>
      <c r="M59" s="83">
        <v>206.9</v>
      </c>
      <c r="N59" s="83">
        <v>0</v>
      </c>
      <c r="O59" s="83">
        <v>0</v>
      </c>
      <c r="P59" s="83">
        <v>0</v>
      </c>
      <c r="Q59" s="84">
        <v>0</v>
      </c>
      <c r="R59" s="81">
        <v>12</v>
      </c>
      <c r="S59" s="81">
        <v>2024</v>
      </c>
      <c r="T59" s="81">
        <v>12</v>
      </c>
      <c r="U59" s="81">
        <v>2024</v>
      </c>
      <c r="V59" s="82">
        <v>45677</v>
      </c>
      <c r="W59" s="81" t="s">
        <v>31</v>
      </c>
      <c r="X59" s="81">
        <v>2025</v>
      </c>
      <c r="Z59" t="s">
        <v>189</v>
      </c>
    </row>
    <row r="60" spans="1:27" ht="14.45">
      <c r="A60" s="81" t="s">
        <v>25</v>
      </c>
      <c r="B60" s="81">
        <v>61</v>
      </c>
      <c r="C60" s="81">
        <v>1</v>
      </c>
      <c r="D60" s="82">
        <v>45642</v>
      </c>
      <c r="E60" s="82">
        <v>45730</v>
      </c>
      <c r="F60" s="82">
        <v>45732</v>
      </c>
      <c r="G60" s="81" t="s">
        <v>34</v>
      </c>
      <c r="H60" s="81">
        <v>51</v>
      </c>
      <c r="I60" s="81"/>
      <c r="J60" s="83">
        <v>4265.6099999999997</v>
      </c>
      <c r="K60" s="83" t="s">
        <v>33</v>
      </c>
      <c r="L60" s="83">
        <v>3668.4245999999998</v>
      </c>
      <c r="M60" s="83">
        <v>4265.6099999999997</v>
      </c>
      <c r="N60" s="83">
        <v>358.2</v>
      </c>
      <c r="O60" s="83">
        <v>308.05199999999996</v>
      </c>
      <c r="P60" s="83">
        <v>358.2</v>
      </c>
      <c r="Q60" s="84">
        <v>8.3973921666537721E-2</v>
      </c>
      <c r="R60" s="81">
        <v>12</v>
      </c>
      <c r="S60" s="81">
        <v>2024</v>
      </c>
      <c r="T60" s="81">
        <v>3</v>
      </c>
      <c r="U60" s="81">
        <v>2025</v>
      </c>
      <c r="V60" s="82">
        <v>45777</v>
      </c>
      <c r="W60" s="81" t="s">
        <v>55</v>
      </c>
      <c r="X60" s="81">
        <v>2025</v>
      </c>
      <c r="AA60" t="s">
        <v>195</v>
      </c>
    </row>
    <row r="61" spans="1:27" ht="14.45">
      <c r="A61" s="81" t="s">
        <v>25</v>
      </c>
      <c r="B61" s="81">
        <v>62</v>
      </c>
      <c r="C61" s="81">
        <v>0</v>
      </c>
      <c r="D61" s="82">
        <v>45642</v>
      </c>
      <c r="E61" s="82">
        <v>45737</v>
      </c>
      <c r="F61" s="82">
        <v>45755</v>
      </c>
      <c r="G61" s="81" t="s">
        <v>34</v>
      </c>
      <c r="H61" s="81">
        <v>51</v>
      </c>
      <c r="I61" s="81"/>
      <c r="J61" s="83">
        <v>13321.75</v>
      </c>
      <c r="K61" s="83" t="s">
        <v>33</v>
      </c>
      <c r="L61" s="83">
        <v>11456.705</v>
      </c>
      <c r="M61" s="83">
        <v>13321.75</v>
      </c>
      <c r="N61" s="83">
        <v>1122.55</v>
      </c>
      <c r="O61" s="83">
        <v>965.39299999999992</v>
      </c>
      <c r="P61" s="83">
        <v>1122.55</v>
      </c>
      <c r="Q61" s="84">
        <v>8.4264454745059766E-2</v>
      </c>
      <c r="R61" s="81">
        <v>12</v>
      </c>
      <c r="S61" s="81">
        <v>2024</v>
      </c>
      <c r="T61" s="81">
        <v>3</v>
      </c>
      <c r="U61" s="81">
        <v>2025</v>
      </c>
      <c r="V61" s="82">
        <v>45800</v>
      </c>
      <c r="W61" s="81" t="s">
        <v>47</v>
      </c>
      <c r="X61" s="81">
        <v>2025</v>
      </c>
      <c r="Z61" t="s">
        <v>189</v>
      </c>
      <c r="AA61" t="s">
        <v>198</v>
      </c>
    </row>
    <row r="62" spans="1:27" ht="14.45">
      <c r="A62" s="81" t="s">
        <v>25</v>
      </c>
      <c r="B62" s="81">
        <v>63</v>
      </c>
      <c r="C62" s="81">
        <v>1</v>
      </c>
      <c r="D62" s="82">
        <v>45642</v>
      </c>
      <c r="E62" s="82">
        <v>45682</v>
      </c>
      <c r="F62" s="82">
        <v>45688</v>
      </c>
      <c r="G62" s="81" t="s">
        <v>43</v>
      </c>
      <c r="H62" s="81">
        <v>51</v>
      </c>
      <c r="I62" s="81" t="s">
        <v>65</v>
      </c>
      <c r="J62" s="83">
        <v>2268</v>
      </c>
      <c r="K62" s="83" t="s">
        <v>27</v>
      </c>
      <c r="L62" s="83">
        <v>2268</v>
      </c>
      <c r="M62" s="83">
        <v>2630.8799999999997</v>
      </c>
      <c r="N62" s="83">
        <v>0</v>
      </c>
      <c r="O62" s="83">
        <v>0</v>
      </c>
      <c r="P62" s="83">
        <v>0</v>
      </c>
      <c r="Q62" s="84">
        <v>0</v>
      </c>
      <c r="R62" s="81">
        <v>12</v>
      </c>
      <c r="S62" s="81">
        <v>2024</v>
      </c>
      <c r="T62" s="81">
        <v>1</v>
      </c>
      <c r="U62" s="81">
        <v>2025</v>
      </c>
      <c r="V62" s="82">
        <v>45733</v>
      </c>
      <c r="W62" s="81" t="s">
        <v>28</v>
      </c>
      <c r="X62" s="81">
        <v>2025</v>
      </c>
      <c r="Z62" t="s">
        <v>189</v>
      </c>
    </row>
    <row r="63" spans="1:27" ht="14.45">
      <c r="A63" s="81" t="s">
        <v>25</v>
      </c>
      <c r="B63" s="81">
        <v>64</v>
      </c>
      <c r="C63" s="81">
        <v>1</v>
      </c>
      <c r="D63" s="82">
        <v>45642</v>
      </c>
      <c r="E63" s="82">
        <v>45639</v>
      </c>
      <c r="F63" s="82">
        <v>45646</v>
      </c>
      <c r="G63" s="81" t="s">
        <v>43</v>
      </c>
      <c r="H63" s="81">
        <v>51</v>
      </c>
      <c r="I63" s="81" t="s">
        <v>65</v>
      </c>
      <c r="J63" s="83">
        <v>1062</v>
      </c>
      <c r="K63" s="83" t="s">
        <v>33</v>
      </c>
      <c r="L63" s="83">
        <v>913.31999999999994</v>
      </c>
      <c r="M63" s="83">
        <v>1062</v>
      </c>
      <c r="N63" s="83">
        <v>10.62</v>
      </c>
      <c r="O63" s="83">
        <v>9.1331999999999987</v>
      </c>
      <c r="P63" s="83">
        <v>10.62</v>
      </c>
      <c r="Q63" s="84">
        <v>9.9999999999999985E-3</v>
      </c>
      <c r="R63" s="81">
        <v>12</v>
      </c>
      <c r="S63" s="81">
        <v>2024</v>
      </c>
      <c r="T63" s="81">
        <v>12</v>
      </c>
      <c r="U63" s="81">
        <v>2024</v>
      </c>
      <c r="V63" s="82">
        <v>45691</v>
      </c>
      <c r="W63" s="81" t="s">
        <v>38</v>
      </c>
      <c r="X63" s="81">
        <v>2025</v>
      </c>
      <c r="Z63" t="s">
        <v>189</v>
      </c>
    </row>
    <row r="64" spans="1:27" ht="14.45">
      <c r="A64" s="81" t="s">
        <v>25</v>
      </c>
      <c r="B64" s="81">
        <v>65</v>
      </c>
      <c r="C64" s="81">
        <v>1</v>
      </c>
      <c r="D64" s="82">
        <v>45643</v>
      </c>
      <c r="E64" s="82">
        <v>45688</v>
      </c>
      <c r="F64" s="82">
        <v>45694</v>
      </c>
      <c r="G64" s="81" t="s">
        <v>34</v>
      </c>
      <c r="H64" s="81">
        <v>51</v>
      </c>
      <c r="I64" s="81"/>
      <c r="J64" s="83">
        <v>3305.25</v>
      </c>
      <c r="K64" s="83" t="s">
        <v>33</v>
      </c>
      <c r="L64" s="83">
        <v>2842.5149999999999</v>
      </c>
      <c r="M64" s="83">
        <v>3305.25</v>
      </c>
      <c r="N64" s="83">
        <v>353.18</v>
      </c>
      <c r="O64" s="83">
        <v>303.73480000000001</v>
      </c>
      <c r="P64" s="83">
        <v>353.18</v>
      </c>
      <c r="Q64" s="84">
        <v>0.10685424703123819</v>
      </c>
      <c r="R64" s="81">
        <v>12</v>
      </c>
      <c r="S64" s="81">
        <v>2024</v>
      </c>
      <c r="T64" s="81">
        <v>1</v>
      </c>
      <c r="U64" s="81">
        <v>2025</v>
      </c>
      <c r="V64" s="82">
        <v>45739</v>
      </c>
      <c r="W64" s="81" t="s">
        <v>28</v>
      </c>
      <c r="X64" s="81">
        <v>2025</v>
      </c>
      <c r="Z64" t="s">
        <v>189</v>
      </c>
      <c r="AA64" t="s">
        <v>195</v>
      </c>
    </row>
    <row r="65" spans="1:27" ht="14.45">
      <c r="A65" s="81" t="s">
        <v>25</v>
      </c>
      <c r="B65" s="81">
        <v>66</v>
      </c>
      <c r="C65" s="81">
        <v>1</v>
      </c>
      <c r="D65" s="82">
        <v>45643</v>
      </c>
      <c r="E65" s="82">
        <v>45687</v>
      </c>
      <c r="F65" s="82">
        <v>45692</v>
      </c>
      <c r="G65" s="81" t="s">
        <v>34</v>
      </c>
      <c r="H65" s="81">
        <v>51</v>
      </c>
      <c r="I65" s="81"/>
      <c r="J65" s="83">
        <v>3113.15</v>
      </c>
      <c r="K65" s="83" t="s">
        <v>33</v>
      </c>
      <c r="L65" s="83">
        <v>2677.3090000000002</v>
      </c>
      <c r="M65" s="83">
        <v>3113.15</v>
      </c>
      <c r="N65" s="83">
        <v>336.18</v>
      </c>
      <c r="O65" s="83">
        <v>289.1148</v>
      </c>
      <c r="P65" s="83">
        <v>336.18</v>
      </c>
      <c r="Q65" s="84">
        <v>0.10798708703403305</v>
      </c>
      <c r="R65" s="81">
        <v>12</v>
      </c>
      <c r="S65" s="81">
        <v>2024</v>
      </c>
      <c r="T65" s="81">
        <v>1</v>
      </c>
      <c r="U65" s="81">
        <v>2025</v>
      </c>
      <c r="V65" s="82">
        <v>45737</v>
      </c>
      <c r="W65" s="81" t="s">
        <v>28</v>
      </c>
      <c r="X65" s="81">
        <v>2025</v>
      </c>
      <c r="Z65" t="s">
        <v>189</v>
      </c>
      <c r="AA65" t="s">
        <v>195</v>
      </c>
    </row>
    <row r="66" spans="1:27" ht="14.45">
      <c r="A66" s="81" t="s">
        <v>25</v>
      </c>
      <c r="B66" s="81">
        <v>67</v>
      </c>
      <c r="C66" s="81">
        <v>1</v>
      </c>
      <c r="D66" s="82">
        <v>45643</v>
      </c>
      <c r="E66" s="82">
        <v>45687</v>
      </c>
      <c r="F66" s="82">
        <v>45692</v>
      </c>
      <c r="G66" s="81" t="s">
        <v>34</v>
      </c>
      <c r="H66" s="81">
        <v>51</v>
      </c>
      <c r="I66" s="81"/>
      <c r="J66" s="83">
        <v>3113.15</v>
      </c>
      <c r="K66" s="83" t="s">
        <v>33</v>
      </c>
      <c r="L66" s="83">
        <v>2677.3090000000002</v>
      </c>
      <c r="M66" s="83">
        <v>3113.15</v>
      </c>
      <c r="N66" s="83">
        <v>336.18</v>
      </c>
      <c r="O66" s="83">
        <v>289.1148</v>
      </c>
      <c r="P66" s="83">
        <v>336.18</v>
      </c>
      <c r="Q66" s="84">
        <v>0.10798708703403305</v>
      </c>
      <c r="R66" s="81">
        <v>12</v>
      </c>
      <c r="S66" s="81">
        <v>2024</v>
      </c>
      <c r="T66" s="81">
        <v>1</v>
      </c>
      <c r="U66" s="81">
        <v>2025</v>
      </c>
      <c r="V66" s="82">
        <v>45737</v>
      </c>
      <c r="W66" s="81" t="s">
        <v>28</v>
      </c>
      <c r="X66" s="81">
        <v>2025</v>
      </c>
    </row>
    <row r="67" spans="1:27" ht="14.45">
      <c r="A67" s="81" t="s">
        <v>25</v>
      </c>
      <c r="B67" s="81">
        <v>68</v>
      </c>
      <c r="C67" s="81">
        <v>1</v>
      </c>
      <c r="D67" s="82">
        <v>45643</v>
      </c>
      <c r="E67" s="82">
        <v>45687</v>
      </c>
      <c r="F67" s="82">
        <v>45692</v>
      </c>
      <c r="G67" s="81" t="s">
        <v>34</v>
      </c>
      <c r="H67" s="81">
        <v>51</v>
      </c>
      <c r="I67" s="81"/>
      <c r="J67" s="83">
        <v>3130.1</v>
      </c>
      <c r="K67" s="83" t="s">
        <v>33</v>
      </c>
      <c r="L67" s="83">
        <v>2691.886</v>
      </c>
      <c r="M67" s="83">
        <v>3130.1</v>
      </c>
      <c r="N67" s="83">
        <v>311.24</v>
      </c>
      <c r="O67" s="83">
        <v>267.66640000000001</v>
      </c>
      <c r="P67" s="83">
        <v>311.24</v>
      </c>
      <c r="Q67" s="84">
        <v>9.9434522858694613E-2</v>
      </c>
      <c r="R67" s="81">
        <v>12</v>
      </c>
      <c r="S67" s="81">
        <v>2024</v>
      </c>
      <c r="T67" s="81">
        <v>1</v>
      </c>
      <c r="U67" s="81">
        <v>2025</v>
      </c>
      <c r="V67" s="82">
        <v>45737</v>
      </c>
      <c r="W67" s="81" t="s">
        <v>28</v>
      </c>
      <c r="X67" s="81">
        <v>2025</v>
      </c>
    </row>
    <row r="68" spans="1:27" ht="14.45">
      <c r="A68" s="81" t="s">
        <v>25</v>
      </c>
      <c r="B68" s="81">
        <v>69</v>
      </c>
      <c r="C68" s="81">
        <v>1</v>
      </c>
      <c r="D68" s="82">
        <v>45644</v>
      </c>
      <c r="E68" s="82">
        <v>45653</v>
      </c>
      <c r="F68" s="82">
        <v>45659</v>
      </c>
      <c r="G68" s="81" t="s">
        <v>42</v>
      </c>
      <c r="H68" s="81">
        <v>51</v>
      </c>
      <c r="I68" s="81" t="s">
        <v>56</v>
      </c>
      <c r="J68" s="83">
        <v>1401</v>
      </c>
      <c r="K68" s="83" t="s">
        <v>33</v>
      </c>
      <c r="L68" s="83">
        <v>1204.8599999999999</v>
      </c>
      <c r="M68" s="83">
        <v>1401</v>
      </c>
      <c r="N68" s="83">
        <v>35</v>
      </c>
      <c r="O68" s="83">
        <v>30.099999999999998</v>
      </c>
      <c r="P68" s="83">
        <v>35</v>
      </c>
      <c r="Q68" s="84">
        <v>2.4982155603140613E-2</v>
      </c>
      <c r="R68" s="81">
        <v>12</v>
      </c>
      <c r="S68" s="81">
        <v>2024</v>
      </c>
      <c r="T68" s="81">
        <v>12</v>
      </c>
      <c r="U68" s="81">
        <v>2024</v>
      </c>
      <c r="V68" s="82">
        <v>45704</v>
      </c>
      <c r="W68" s="81" t="s">
        <v>38</v>
      </c>
      <c r="X68" s="81">
        <v>2025</v>
      </c>
    </row>
    <row r="69" spans="1:27" ht="14.45">
      <c r="A69" s="81" t="s">
        <v>25</v>
      </c>
      <c r="B69" s="81">
        <v>70</v>
      </c>
      <c r="C69" s="81">
        <v>1</v>
      </c>
      <c r="D69" s="82">
        <v>45644</v>
      </c>
      <c r="E69" s="82">
        <v>45738</v>
      </c>
      <c r="F69" s="82">
        <v>45746</v>
      </c>
      <c r="G69" s="81" t="s">
        <v>43</v>
      </c>
      <c r="H69" s="81">
        <v>51</v>
      </c>
      <c r="I69" s="81" t="s">
        <v>65</v>
      </c>
      <c r="J69" s="83">
        <v>10263</v>
      </c>
      <c r="K69" s="83" t="s">
        <v>33</v>
      </c>
      <c r="L69" s="83">
        <v>8826.18</v>
      </c>
      <c r="M69" s="83">
        <v>10263</v>
      </c>
      <c r="N69" s="83">
        <v>1171.9000000000001</v>
      </c>
      <c r="O69" s="83">
        <v>1007.8340000000001</v>
      </c>
      <c r="P69" s="83">
        <v>1171.9000000000001</v>
      </c>
      <c r="Q69" s="84">
        <v>0.11418688492643476</v>
      </c>
      <c r="R69" s="81">
        <v>12</v>
      </c>
      <c r="S69" s="81">
        <v>2024</v>
      </c>
      <c r="T69" s="81">
        <v>3</v>
      </c>
      <c r="U69" s="81">
        <v>2025</v>
      </c>
      <c r="V69" s="82">
        <v>45791</v>
      </c>
      <c r="W69" s="81" t="s">
        <v>47</v>
      </c>
      <c r="X69" s="81">
        <v>2025</v>
      </c>
    </row>
    <row r="70" spans="1:27" ht="14.45">
      <c r="A70" s="81" t="s">
        <v>25</v>
      </c>
      <c r="B70" s="81">
        <v>71</v>
      </c>
      <c r="C70" s="81">
        <v>1</v>
      </c>
      <c r="D70" s="82">
        <v>45645</v>
      </c>
      <c r="E70" s="82">
        <v>45917</v>
      </c>
      <c r="F70" s="82">
        <v>45980</v>
      </c>
      <c r="G70" s="81" t="s">
        <v>43</v>
      </c>
      <c r="H70" s="81">
        <v>51</v>
      </c>
      <c r="I70" s="81" t="s">
        <v>200</v>
      </c>
      <c r="J70" s="83">
        <v>122753.60000000001</v>
      </c>
      <c r="K70" s="83" t="s">
        <v>33</v>
      </c>
      <c r="L70" s="83">
        <v>105568.09600000001</v>
      </c>
      <c r="M70" s="83">
        <v>122753.60000000001</v>
      </c>
      <c r="N70" s="83">
        <v>10821.92</v>
      </c>
      <c r="O70" s="83">
        <v>9306.8511999999992</v>
      </c>
      <c r="P70" s="83">
        <v>10821.92</v>
      </c>
      <c r="Q70" s="84">
        <v>8.8159695520131379E-2</v>
      </c>
      <c r="R70" s="81">
        <v>12</v>
      </c>
      <c r="S70" s="81">
        <v>2024</v>
      </c>
      <c r="T70" s="81">
        <v>9</v>
      </c>
      <c r="U70" s="81">
        <v>2025</v>
      </c>
      <c r="V70" s="82">
        <v>46025</v>
      </c>
      <c r="W70" s="81" t="s">
        <v>31</v>
      </c>
      <c r="X70" s="81">
        <v>2026</v>
      </c>
      <c r="Z70" t="s">
        <v>189</v>
      </c>
      <c r="AA70" t="s">
        <v>195</v>
      </c>
    </row>
    <row r="71" spans="1:27" ht="14.45">
      <c r="A71" s="81" t="s">
        <v>25</v>
      </c>
      <c r="B71" s="81">
        <v>72</v>
      </c>
      <c r="C71" s="81">
        <v>1</v>
      </c>
      <c r="D71" s="82">
        <v>45645</v>
      </c>
      <c r="E71" s="82">
        <v>45632</v>
      </c>
      <c r="F71" s="82">
        <v>45632</v>
      </c>
      <c r="G71" s="81" t="s">
        <v>43</v>
      </c>
      <c r="H71" s="81">
        <v>51</v>
      </c>
      <c r="I71" s="81" t="s">
        <v>65</v>
      </c>
      <c r="J71" s="83">
        <v>201</v>
      </c>
      <c r="K71" s="83" t="s">
        <v>33</v>
      </c>
      <c r="L71" s="83">
        <v>172.85999999999999</v>
      </c>
      <c r="M71" s="83">
        <v>201</v>
      </c>
      <c r="N71" s="83">
        <v>0</v>
      </c>
      <c r="O71" s="83">
        <v>0</v>
      </c>
      <c r="P71" s="83">
        <v>0</v>
      </c>
      <c r="Q71" s="84">
        <v>0</v>
      </c>
      <c r="R71" s="81">
        <v>12</v>
      </c>
      <c r="S71" s="81">
        <v>2024</v>
      </c>
      <c r="T71" s="81">
        <v>12</v>
      </c>
      <c r="U71" s="81">
        <v>2024</v>
      </c>
      <c r="V71" s="82">
        <v>45677</v>
      </c>
      <c r="W71" s="81" t="s">
        <v>31</v>
      </c>
      <c r="X71" s="81">
        <v>2025</v>
      </c>
    </row>
    <row r="72" spans="1:27" ht="14.45">
      <c r="A72" s="81" t="s">
        <v>25</v>
      </c>
      <c r="B72" s="81">
        <v>73</v>
      </c>
      <c r="C72" s="81">
        <v>1</v>
      </c>
      <c r="D72" s="82">
        <v>45645</v>
      </c>
      <c r="E72" s="82">
        <v>45763</v>
      </c>
      <c r="F72" s="82">
        <v>45769</v>
      </c>
      <c r="G72" s="81" t="s">
        <v>43</v>
      </c>
      <c r="H72" s="81">
        <v>51</v>
      </c>
      <c r="I72" s="81" t="s">
        <v>65</v>
      </c>
      <c r="J72" s="83">
        <v>11485.71</v>
      </c>
      <c r="K72" s="83" t="s">
        <v>33</v>
      </c>
      <c r="L72" s="83">
        <v>9877.7105999999985</v>
      </c>
      <c r="M72" s="83">
        <v>11485.71</v>
      </c>
      <c r="N72" s="83">
        <v>901.33</v>
      </c>
      <c r="O72" s="83">
        <v>775.14380000000006</v>
      </c>
      <c r="P72" s="83">
        <v>901.33</v>
      </c>
      <c r="Q72" s="84">
        <v>7.847403425648046E-2</v>
      </c>
      <c r="R72" s="81">
        <v>12</v>
      </c>
      <c r="S72" s="81">
        <v>2024</v>
      </c>
      <c r="T72" s="81">
        <v>4</v>
      </c>
      <c r="U72" s="81">
        <v>2025</v>
      </c>
      <c r="V72" s="82">
        <v>45814</v>
      </c>
      <c r="W72" s="81" t="s">
        <v>37</v>
      </c>
      <c r="X72" s="81">
        <v>2025</v>
      </c>
      <c r="Z72" t="s">
        <v>189</v>
      </c>
    </row>
    <row r="73" spans="1:27" ht="14.45">
      <c r="A73" s="81" t="s">
        <v>25</v>
      </c>
      <c r="B73" s="81">
        <v>74</v>
      </c>
      <c r="C73" s="81">
        <v>1</v>
      </c>
      <c r="D73" s="82">
        <v>45645</v>
      </c>
      <c r="E73" s="82">
        <v>45648</v>
      </c>
      <c r="F73" s="82">
        <v>45648</v>
      </c>
      <c r="G73" s="81" t="s">
        <v>43</v>
      </c>
      <c r="H73" s="81">
        <v>51</v>
      </c>
      <c r="I73" s="81" t="s">
        <v>65</v>
      </c>
      <c r="J73" s="83">
        <v>260</v>
      </c>
      <c r="K73" s="83" t="s">
        <v>33</v>
      </c>
      <c r="L73" s="83">
        <v>223.6</v>
      </c>
      <c r="M73" s="83">
        <v>260</v>
      </c>
      <c r="N73" s="83">
        <v>0</v>
      </c>
      <c r="O73" s="83">
        <v>0</v>
      </c>
      <c r="P73" s="83">
        <v>0</v>
      </c>
      <c r="Q73" s="84">
        <v>0</v>
      </c>
      <c r="R73" s="81">
        <v>12</v>
      </c>
      <c r="S73" s="81">
        <v>2024</v>
      </c>
      <c r="T73" s="81">
        <v>12</v>
      </c>
      <c r="U73" s="81">
        <v>2024</v>
      </c>
      <c r="V73" s="82">
        <v>45693</v>
      </c>
      <c r="W73" s="81" t="s">
        <v>38</v>
      </c>
      <c r="X73" s="81">
        <v>2025</v>
      </c>
      <c r="Z73" t="s">
        <v>189</v>
      </c>
      <c r="AA73" t="s">
        <v>195</v>
      </c>
    </row>
    <row r="74" spans="1:27" ht="14.45">
      <c r="A74" s="81" t="s">
        <v>25</v>
      </c>
      <c r="B74" s="81">
        <v>75</v>
      </c>
      <c r="C74" s="81">
        <v>1</v>
      </c>
      <c r="D74" s="82">
        <v>45645</v>
      </c>
      <c r="E74" s="82">
        <v>45738</v>
      </c>
      <c r="F74" s="82">
        <v>45746</v>
      </c>
      <c r="G74" s="81" t="s">
        <v>43</v>
      </c>
      <c r="H74" s="81">
        <v>51</v>
      </c>
      <c r="I74" s="81" t="s">
        <v>65</v>
      </c>
      <c r="J74" s="83">
        <v>2250</v>
      </c>
      <c r="K74" s="83" t="s">
        <v>33</v>
      </c>
      <c r="L74" s="83">
        <v>1935</v>
      </c>
      <c r="M74" s="83">
        <v>2250</v>
      </c>
      <c r="N74" s="83">
        <v>0</v>
      </c>
      <c r="O74" s="83">
        <v>0</v>
      </c>
      <c r="P74" s="83">
        <v>0</v>
      </c>
      <c r="Q74" s="84">
        <v>0</v>
      </c>
      <c r="R74" s="81">
        <v>12</v>
      </c>
      <c r="S74" s="81">
        <v>2024</v>
      </c>
      <c r="T74" s="81">
        <v>3</v>
      </c>
      <c r="U74" s="81">
        <v>2025</v>
      </c>
      <c r="V74" s="82">
        <v>45791</v>
      </c>
      <c r="W74" s="81" t="s">
        <v>47</v>
      </c>
      <c r="X74" s="81">
        <v>2025</v>
      </c>
      <c r="AA74" t="s">
        <v>195</v>
      </c>
    </row>
    <row r="75" spans="1:27" ht="14.45">
      <c r="A75" s="81" t="s">
        <v>25</v>
      </c>
      <c r="B75" s="81">
        <v>76</v>
      </c>
      <c r="C75" s="81">
        <v>1</v>
      </c>
      <c r="D75" s="82">
        <v>45645</v>
      </c>
      <c r="E75" s="82">
        <v>45688</v>
      </c>
      <c r="F75" s="82">
        <v>45697</v>
      </c>
      <c r="G75" s="81" t="s">
        <v>34</v>
      </c>
      <c r="H75" s="81">
        <v>51</v>
      </c>
      <c r="I75" s="81"/>
      <c r="J75" s="83">
        <v>4434.01</v>
      </c>
      <c r="K75" s="83" t="s">
        <v>33</v>
      </c>
      <c r="L75" s="83">
        <v>3813.2486000000004</v>
      </c>
      <c r="M75" s="83">
        <v>4434.01</v>
      </c>
      <c r="N75" s="83">
        <v>647.99</v>
      </c>
      <c r="O75" s="83">
        <v>557.27139999999997</v>
      </c>
      <c r="P75" s="83">
        <v>647.99</v>
      </c>
      <c r="Q75" s="84">
        <v>0.14614085218571901</v>
      </c>
      <c r="R75" s="81">
        <v>12</v>
      </c>
      <c r="S75" s="81">
        <v>2024</v>
      </c>
      <c r="T75" s="81">
        <v>1</v>
      </c>
      <c r="U75" s="81">
        <v>2025</v>
      </c>
      <c r="V75" s="82">
        <v>45742</v>
      </c>
      <c r="W75" s="81" t="s">
        <v>28</v>
      </c>
      <c r="X75" s="81">
        <v>2025</v>
      </c>
      <c r="Z75" t="s">
        <v>189</v>
      </c>
      <c r="AA75" t="s">
        <v>195</v>
      </c>
    </row>
    <row r="76" spans="1:27" ht="14.45">
      <c r="A76" s="81" t="s">
        <v>25</v>
      </c>
      <c r="B76" s="81">
        <v>77</v>
      </c>
      <c r="C76" s="81">
        <v>1</v>
      </c>
      <c r="D76" s="82">
        <v>45645</v>
      </c>
      <c r="E76" s="82">
        <v>45688</v>
      </c>
      <c r="F76" s="82">
        <v>45690</v>
      </c>
      <c r="G76" s="81" t="s">
        <v>34</v>
      </c>
      <c r="H76" s="81">
        <v>51</v>
      </c>
      <c r="I76" s="81"/>
      <c r="J76" s="83">
        <v>688</v>
      </c>
      <c r="K76" s="83" t="s">
        <v>33</v>
      </c>
      <c r="L76" s="83">
        <v>591.67999999999995</v>
      </c>
      <c r="M76" s="83">
        <v>688</v>
      </c>
      <c r="N76" s="83">
        <v>32.81</v>
      </c>
      <c r="O76" s="83">
        <v>28.216600000000003</v>
      </c>
      <c r="P76" s="83">
        <v>32.81</v>
      </c>
      <c r="Q76" s="84">
        <v>4.7688953488372106E-2</v>
      </c>
      <c r="R76" s="81">
        <v>12</v>
      </c>
      <c r="S76" s="81">
        <v>2024</v>
      </c>
      <c r="T76" s="81">
        <v>1</v>
      </c>
      <c r="U76" s="81">
        <v>2025</v>
      </c>
      <c r="V76" s="82">
        <v>45735</v>
      </c>
      <c r="W76" s="81" t="s">
        <v>28</v>
      </c>
      <c r="X76" s="81">
        <v>2025</v>
      </c>
      <c r="Z76" t="s">
        <v>189</v>
      </c>
      <c r="AA76" t="s">
        <v>195</v>
      </c>
    </row>
    <row r="77" spans="1:27" ht="14.45">
      <c r="A77" s="81" t="s">
        <v>25</v>
      </c>
      <c r="B77" s="81">
        <v>78</v>
      </c>
      <c r="C77" s="81">
        <v>1</v>
      </c>
      <c r="D77" s="82">
        <v>45645</v>
      </c>
      <c r="E77" s="82">
        <v>45688</v>
      </c>
      <c r="F77" s="82">
        <v>45690</v>
      </c>
      <c r="G77" s="81" t="s">
        <v>34</v>
      </c>
      <c r="H77" s="81">
        <v>51</v>
      </c>
      <c r="I77" s="81"/>
      <c r="J77" s="83">
        <v>688</v>
      </c>
      <c r="K77" s="83" t="s">
        <v>33</v>
      </c>
      <c r="L77" s="83">
        <v>591.67999999999995</v>
      </c>
      <c r="M77" s="83">
        <v>688</v>
      </c>
      <c r="N77" s="83">
        <v>31.87</v>
      </c>
      <c r="O77" s="83">
        <v>27.408200000000001</v>
      </c>
      <c r="P77" s="83">
        <v>31.87</v>
      </c>
      <c r="Q77" s="84">
        <v>4.6322674418604659E-2</v>
      </c>
      <c r="R77" s="81">
        <v>12</v>
      </c>
      <c r="S77" s="81">
        <v>2024</v>
      </c>
      <c r="T77" s="81">
        <v>1</v>
      </c>
      <c r="U77" s="81">
        <v>2025</v>
      </c>
      <c r="V77" s="82">
        <v>45735</v>
      </c>
      <c r="W77" s="81" t="s">
        <v>28</v>
      </c>
      <c r="X77" s="81">
        <v>2025</v>
      </c>
    </row>
    <row r="78" spans="1:27" ht="14.45">
      <c r="A78" s="81" t="s">
        <v>25</v>
      </c>
      <c r="B78" s="81">
        <v>79</v>
      </c>
      <c r="C78" s="81">
        <v>1</v>
      </c>
      <c r="D78" s="82">
        <v>45645</v>
      </c>
      <c r="E78" s="82">
        <v>45690</v>
      </c>
      <c r="F78" s="82">
        <v>45695</v>
      </c>
      <c r="G78" s="81" t="s">
        <v>34</v>
      </c>
      <c r="H78" s="81">
        <v>51</v>
      </c>
      <c r="I78" s="81"/>
      <c r="J78" s="83">
        <v>3295.4</v>
      </c>
      <c r="K78" s="83" t="s">
        <v>33</v>
      </c>
      <c r="L78" s="83">
        <v>2834.0439999999999</v>
      </c>
      <c r="M78" s="83">
        <v>3295.4</v>
      </c>
      <c r="N78" s="83">
        <v>797.16</v>
      </c>
      <c r="O78" s="83">
        <v>685.55759999999998</v>
      </c>
      <c r="P78" s="83">
        <v>797.16</v>
      </c>
      <c r="Q78" s="84">
        <v>0.241900831462038</v>
      </c>
      <c r="R78" s="81">
        <v>12</v>
      </c>
      <c r="S78" s="81">
        <v>2024</v>
      </c>
      <c r="T78" s="81">
        <v>2</v>
      </c>
      <c r="U78" s="81">
        <v>2025</v>
      </c>
      <c r="V78" s="82">
        <v>45740</v>
      </c>
      <c r="W78" s="81" t="s">
        <v>28</v>
      </c>
      <c r="X78" s="81">
        <v>2025</v>
      </c>
    </row>
    <row r="79" spans="1:27" ht="14.45">
      <c r="A79" s="81" t="s">
        <v>25</v>
      </c>
      <c r="B79" s="81">
        <v>81</v>
      </c>
      <c r="C79" s="81">
        <v>1</v>
      </c>
      <c r="D79" s="82">
        <v>45645</v>
      </c>
      <c r="E79" s="82">
        <v>45690</v>
      </c>
      <c r="F79" s="82">
        <v>45698</v>
      </c>
      <c r="G79" s="81" t="s">
        <v>34</v>
      </c>
      <c r="H79" s="81">
        <v>51</v>
      </c>
      <c r="I79" s="81"/>
      <c r="J79" s="83">
        <v>4988</v>
      </c>
      <c r="K79" s="83" t="s">
        <v>33</v>
      </c>
      <c r="L79" s="83">
        <v>4289.68</v>
      </c>
      <c r="M79" s="83">
        <v>4988</v>
      </c>
      <c r="N79" s="83">
        <v>578.1</v>
      </c>
      <c r="O79" s="83">
        <v>497.166</v>
      </c>
      <c r="P79" s="83">
        <v>578.1</v>
      </c>
      <c r="Q79" s="84">
        <v>0.1158981555733761</v>
      </c>
      <c r="R79" s="81">
        <v>12</v>
      </c>
      <c r="S79" s="81">
        <v>2024</v>
      </c>
      <c r="T79" s="81">
        <v>2</v>
      </c>
      <c r="U79" s="81">
        <v>2025</v>
      </c>
      <c r="V79" s="82">
        <v>45743</v>
      </c>
      <c r="W79" s="81" t="s">
        <v>28</v>
      </c>
      <c r="X79" s="81">
        <v>2025</v>
      </c>
      <c r="AA79" t="s">
        <v>195</v>
      </c>
    </row>
    <row r="80" spans="1:27" ht="14.45">
      <c r="A80" s="81" t="s">
        <v>25</v>
      </c>
      <c r="B80" s="81">
        <v>82</v>
      </c>
      <c r="C80" s="81">
        <v>1</v>
      </c>
      <c r="D80" s="82">
        <v>45645</v>
      </c>
      <c r="E80" s="82">
        <v>45720</v>
      </c>
      <c r="F80" s="82">
        <v>45732</v>
      </c>
      <c r="G80" s="81" t="s">
        <v>46</v>
      </c>
      <c r="H80" s="81">
        <v>51</v>
      </c>
      <c r="I80" s="81"/>
      <c r="J80" s="83">
        <v>375390.89</v>
      </c>
      <c r="K80" s="83" t="s">
        <v>33</v>
      </c>
      <c r="L80" s="83">
        <v>322836.1654</v>
      </c>
      <c r="M80" s="83">
        <v>375390.89</v>
      </c>
      <c r="N80" s="83">
        <v>32216.04</v>
      </c>
      <c r="O80" s="83">
        <v>27705.794399999999</v>
      </c>
      <c r="P80" s="83">
        <v>32216.04</v>
      </c>
      <c r="Q80" s="84">
        <v>8.5819983537693198E-2</v>
      </c>
      <c r="R80" s="81">
        <v>12</v>
      </c>
      <c r="S80" s="81">
        <v>2024</v>
      </c>
      <c r="T80" s="81">
        <v>3</v>
      </c>
      <c r="U80" s="81">
        <v>2025</v>
      </c>
      <c r="V80" s="82">
        <v>45777</v>
      </c>
      <c r="W80" s="81" t="s">
        <v>55</v>
      </c>
      <c r="X80" s="81">
        <v>2025</v>
      </c>
    </row>
    <row r="81" spans="1:27" ht="14.45">
      <c r="A81" s="81" t="s">
        <v>25</v>
      </c>
      <c r="B81" s="81">
        <v>83</v>
      </c>
      <c r="C81" s="81">
        <v>1</v>
      </c>
      <c r="D81" s="82">
        <v>45645</v>
      </c>
      <c r="E81" s="82">
        <v>45645</v>
      </c>
      <c r="F81" s="82">
        <v>45646</v>
      </c>
      <c r="G81" s="81" t="s">
        <v>46</v>
      </c>
      <c r="H81" s="81">
        <v>51</v>
      </c>
      <c r="I81" s="81"/>
      <c r="J81" s="83">
        <v>229</v>
      </c>
      <c r="K81" s="83" t="s">
        <v>33</v>
      </c>
      <c r="L81" s="83">
        <v>196.94</v>
      </c>
      <c r="M81" s="83">
        <v>229</v>
      </c>
      <c r="N81" s="83">
        <v>21.53</v>
      </c>
      <c r="O81" s="83">
        <v>18.515800000000002</v>
      </c>
      <c r="P81" s="83">
        <v>21.53</v>
      </c>
      <c r="Q81" s="84">
        <v>9.4017467248908304E-2</v>
      </c>
      <c r="R81" s="81">
        <v>12</v>
      </c>
      <c r="S81" s="81">
        <v>2024</v>
      </c>
      <c r="T81" s="81">
        <v>12</v>
      </c>
      <c r="U81" s="81">
        <v>2024</v>
      </c>
      <c r="V81" s="82">
        <v>45691</v>
      </c>
      <c r="W81" s="81" t="s">
        <v>38</v>
      </c>
      <c r="X81" s="81">
        <v>2025</v>
      </c>
      <c r="AA81" t="s">
        <v>201</v>
      </c>
    </row>
    <row r="82" spans="1:27" ht="14.45">
      <c r="A82" s="81" t="s">
        <v>25</v>
      </c>
      <c r="B82" s="81">
        <v>84</v>
      </c>
      <c r="C82" s="81">
        <v>1</v>
      </c>
      <c r="D82" s="82">
        <v>45649</v>
      </c>
      <c r="E82" s="82">
        <v>45685</v>
      </c>
      <c r="F82" s="82">
        <v>45685</v>
      </c>
      <c r="G82" s="81" t="s">
        <v>42</v>
      </c>
      <c r="H82" s="81">
        <v>52</v>
      </c>
      <c r="I82" s="81" t="s">
        <v>56</v>
      </c>
      <c r="J82" s="83">
        <v>1858.68</v>
      </c>
      <c r="K82" s="83" t="s">
        <v>33</v>
      </c>
      <c r="L82" s="83">
        <v>1598.4648</v>
      </c>
      <c r="M82" s="83">
        <v>1858.68</v>
      </c>
      <c r="N82" s="83">
        <v>150</v>
      </c>
      <c r="O82" s="83">
        <v>129</v>
      </c>
      <c r="P82" s="83">
        <v>150</v>
      </c>
      <c r="Q82" s="84">
        <v>8.0702433985409008E-2</v>
      </c>
      <c r="R82" s="81">
        <v>12</v>
      </c>
      <c r="S82" s="81">
        <v>2024</v>
      </c>
      <c r="T82" s="81">
        <v>1</v>
      </c>
      <c r="U82" s="81">
        <v>2025</v>
      </c>
      <c r="V82" s="82">
        <v>45730</v>
      </c>
      <c r="W82" s="81" t="s">
        <v>28</v>
      </c>
      <c r="X82" s="81">
        <v>2025</v>
      </c>
    </row>
    <row r="83" spans="1:27" ht="14.45">
      <c r="A83" s="81" t="s">
        <v>25</v>
      </c>
      <c r="B83" s="81">
        <v>85</v>
      </c>
      <c r="C83" s="81">
        <v>1</v>
      </c>
      <c r="D83" s="82">
        <v>45656</v>
      </c>
      <c r="E83" s="82">
        <v>45655</v>
      </c>
      <c r="F83" s="82">
        <v>45655</v>
      </c>
      <c r="G83" s="81" t="s">
        <v>42</v>
      </c>
      <c r="H83" s="81">
        <v>53</v>
      </c>
      <c r="I83" s="81" t="s">
        <v>56</v>
      </c>
      <c r="J83" s="83">
        <v>126102.05</v>
      </c>
      <c r="K83" s="83" t="s">
        <v>33</v>
      </c>
      <c r="L83" s="83">
        <v>108447.76300000001</v>
      </c>
      <c r="M83" s="83">
        <v>126102.05</v>
      </c>
      <c r="N83" s="83">
        <v>12919.66</v>
      </c>
      <c r="O83" s="83">
        <v>11110.9076</v>
      </c>
      <c r="P83" s="83">
        <v>12919.66</v>
      </c>
      <c r="Q83" s="84">
        <v>0.1024540045145975</v>
      </c>
      <c r="R83" s="81">
        <v>12</v>
      </c>
      <c r="S83" s="81">
        <v>2024</v>
      </c>
      <c r="T83" s="81">
        <v>12</v>
      </c>
      <c r="U83" s="81">
        <v>2024</v>
      </c>
      <c r="V83" s="82">
        <v>45700</v>
      </c>
      <c r="W83" s="81" t="s">
        <v>38</v>
      </c>
      <c r="X83" s="81">
        <v>2025</v>
      </c>
      <c r="Z83" t="s">
        <v>189</v>
      </c>
    </row>
    <row r="84" spans="1:27" ht="14.45">
      <c r="A84" t="s">
        <v>25</v>
      </c>
      <c r="B84">
        <v>86</v>
      </c>
      <c r="C84">
        <v>1</v>
      </c>
      <c r="D84" s="63">
        <v>45659</v>
      </c>
      <c r="E84" s="63">
        <v>45922</v>
      </c>
      <c r="F84" s="63">
        <v>45938</v>
      </c>
      <c r="G84" t="s">
        <v>46</v>
      </c>
      <c r="H84">
        <v>1</v>
      </c>
      <c r="J84" s="71">
        <v>326596</v>
      </c>
      <c r="K84" s="71" t="s">
        <v>33</v>
      </c>
      <c r="L84" s="71">
        <v>280872.56</v>
      </c>
      <c r="M84" s="71">
        <v>326596</v>
      </c>
      <c r="N84" s="71">
        <v>45376.02</v>
      </c>
      <c r="O84" s="71">
        <v>39023.377199999995</v>
      </c>
      <c r="P84" s="71">
        <v>45376.02</v>
      </c>
      <c r="Q84" s="51">
        <v>0.13893623926808654</v>
      </c>
      <c r="R84">
        <v>1</v>
      </c>
      <c r="S84">
        <v>2025</v>
      </c>
      <c r="T84">
        <v>9</v>
      </c>
      <c r="U84">
        <v>2025</v>
      </c>
      <c r="V84" s="63">
        <v>45983</v>
      </c>
      <c r="W84" t="s">
        <v>35</v>
      </c>
      <c r="X84">
        <v>2025</v>
      </c>
    </row>
    <row r="85" spans="1:27" ht="14.45">
      <c r="A85" s="81" t="s">
        <v>25</v>
      </c>
      <c r="B85" s="81">
        <v>87</v>
      </c>
      <c r="C85" s="81">
        <v>1</v>
      </c>
      <c r="D85" s="82">
        <v>45660</v>
      </c>
      <c r="E85" s="82">
        <v>45677</v>
      </c>
      <c r="F85" s="82">
        <v>45692</v>
      </c>
      <c r="G85" s="81" t="s">
        <v>46</v>
      </c>
      <c r="H85" s="81">
        <v>1</v>
      </c>
      <c r="I85" s="81"/>
      <c r="J85" s="83">
        <v>4014.82</v>
      </c>
      <c r="K85" s="83" t="s">
        <v>33</v>
      </c>
      <c r="L85" s="83">
        <v>3452.7452000000003</v>
      </c>
      <c r="M85" s="83">
        <v>4014.82</v>
      </c>
      <c r="N85" s="83">
        <v>384.82</v>
      </c>
      <c r="O85" s="83">
        <v>330.9452</v>
      </c>
      <c r="P85" s="83">
        <v>384.82</v>
      </c>
      <c r="Q85" s="84">
        <v>9.5849876208646961E-2</v>
      </c>
      <c r="R85" s="81">
        <v>1</v>
      </c>
      <c r="S85" s="81">
        <v>2025</v>
      </c>
      <c r="T85" s="81">
        <v>1</v>
      </c>
      <c r="U85" s="81">
        <v>2025</v>
      </c>
      <c r="V85" s="82">
        <v>45737</v>
      </c>
      <c r="W85" s="81" t="s">
        <v>28</v>
      </c>
      <c r="X85" s="81">
        <v>2025</v>
      </c>
      <c r="Z85" t="s">
        <v>187</v>
      </c>
    </row>
    <row r="86" spans="1:27" ht="14.45">
      <c r="A86" s="81" t="s">
        <v>25</v>
      </c>
      <c r="B86" s="81">
        <v>88</v>
      </c>
      <c r="C86" s="81">
        <v>1</v>
      </c>
      <c r="D86" s="82">
        <v>45661</v>
      </c>
      <c r="E86" s="82">
        <v>45667</v>
      </c>
      <c r="F86" s="82">
        <v>45670</v>
      </c>
      <c r="G86" s="81" t="s">
        <v>42</v>
      </c>
      <c r="H86" s="81">
        <v>1</v>
      </c>
      <c r="I86" s="81" t="s">
        <v>56</v>
      </c>
      <c r="J86" s="83">
        <v>800</v>
      </c>
      <c r="K86" s="83" t="s">
        <v>33</v>
      </c>
      <c r="L86" s="83">
        <v>688</v>
      </c>
      <c r="M86" s="83">
        <v>800</v>
      </c>
      <c r="N86" s="83">
        <v>0</v>
      </c>
      <c r="O86" s="83">
        <v>0</v>
      </c>
      <c r="P86" s="83">
        <v>0</v>
      </c>
      <c r="Q86" s="84">
        <v>0</v>
      </c>
      <c r="R86" s="81">
        <v>1</v>
      </c>
      <c r="S86" s="81">
        <v>2025</v>
      </c>
      <c r="T86" s="81">
        <v>1</v>
      </c>
      <c r="U86" s="81">
        <v>2025</v>
      </c>
      <c r="V86" s="82">
        <v>45715</v>
      </c>
      <c r="W86" s="81" t="s">
        <v>38</v>
      </c>
      <c r="X86" s="81">
        <v>2025</v>
      </c>
    </row>
    <row r="87" spans="1:27" ht="14.45">
      <c r="A87" s="81" t="s">
        <v>25</v>
      </c>
      <c r="B87" s="81">
        <v>89</v>
      </c>
      <c r="C87" s="81">
        <v>1</v>
      </c>
      <c r="D87" s="82">
        <v>45663</v>
      </c>
      <c r="E87" s="82">
        <v>45670</v>
      </c>
      <c r="F87" s="82">
        <v>45676</v>
      </c>
      <c r="G87" s="81" t="s">
        <v>42</v>
      </c>
      <c r="H87" s="81">
        <v>2</v>
      </c>
      <c r="I87" s="81" t="s">
        <v>56</v>
      </c>
      <c r="J87" s="83">
        <v>835</v>
      </c>
      <c r="K87" s="83" t="s">
        <v>33</v>
      </c>
      <c r="L87" s="83">
        <v>718.1</v>
      </c>
      <c r="M87" s="83">
        <v>835</v>
      </c>
      <c r="N87" s="83">
        <v>35</v>
      </c>
      <c r="O87" s="83">
        <v>30.099999999999998</v>
      </c>
      <c r="P87" s="83">
        <v>35</v>
      </c>
      <c r="Q87" s="84">
        <v>4.1916167664670656E-2</v>
      </c>
      <c r="R87" s="81">
        <v>1</v>
      </c>
      <c r="S87" s="81">
        <v>2025</v>
      </c>
      <c r="T87" s="81">
        <v>1</v>
      </c>
      <c r="U87" s="81">
        <v>2025</v>
      </c>
      <c r="V87" s="82">
        <v>45721</v>
      </c>
      <c r="W87" s="81" t="s">
        <v>28</v>
      </c>
      <c r="X87" s="81">
        <v>2025</v>
      </c>
    </row>
    <row r="88" spans="1:27" ht="14.45">
      <c r="A88" s="81" t="s">
        <v>25</v>
      </c>
      <c r="B88" s="81">
        <v>90</v>
      </c>
      <c r="C88" s="81">
        <v>1</v>
      </c>
      <c r="D88" s="82">
        <v>45665</v>
      </c>
      <c r="E88" s="82">
        <v>45668</v>
      </c>
      <c r="F88" s="82">
        <v>45668</v>
      </c>
      <c r="G88" s="81" t="s">
        <v>42</v>
      </c>
      <c r="H88" s="81">
        <v>2</v>
      </c>
      <c r="I88" s="81" t="s">
        <v>56</v>
      </c>
      <c r="J88" s="83">
        <v>99987.5</v>
      </c>
      <c r="K88" s="83" t="s">
        <v>30</v>
      </c>
      <c r="L88" s="83">
        <v>4799.4000000000005</v>
      </c>
      <c r="M88" s="83">
        <v>5599.3</v>
      </c>
      <c r="N88" s="83">
        <v>12033.5</v>
      </c>
      <c r="O88" s="83">
        <v>577.60800000000006</v>
      </c>
      <c r="P88" s="83">
        <v>673.87599999999998</v>
      </c>
      <c r="Q88" s="84">
        <v>0.12035004375546943</v>
      </c>
      <c r="R88" s="81">
        <v>1</v>
      </c>
      <c r="S88" s="81">
        <v>2025</v>
      </c>
      <c r="T88" s="81">
        <v>1</v>
      </c>
      <c r="U88" s="81">
        <v>2025</v>
      </c>
      <c r="V88" s="82">
        <v>45713</v>
      </c>
      <c r="W88" s="81" t="s">
        <v>38</v>
      </c>
      <c r="X88" s="81">
        <v>2025</v>
      </c>
    </row>
    <row r="89" spans="1:27" ht="14.45">
      <c r="A89" s="81" t="s">
        <v>25</v>
      </c>
      <c r="B89" s="81">
        <v>91</v>
      </c>
      <c r="C89" s="81">
        <v>1</v>
      </c>
      <c r="D89" s="82">
        <v>45665</v>
      </c>
      <c r="E89" s="82">
        <v>45676</v>
      </c>
      <c r="F89" s="82">
        <v>45676</v>
      </c>
      <c r="G89" s="81" t="s">
        <v>42</v>
      </c>
      <c r="H89" s="81">
        <v>2</v>
      </c>
      <c r="I89" s="81" t="s">
        <v>56</v>
      </c>
      <c r="J89" s="83">
        <v>9904</v>
      </c>
      <c r="K89" s="83" t="s">
        <v>30</v>
      </c>
      <c r="L89" s="83">
        <v>475.392</v>
      </c>
      <c r="M89" s="83">
        <v>554.62400000000002</v>
      </c>
      <c r="N89" s="83">
        <v>0</v>
      </c>
      <c r="O89" s="83">
        <v>0</v>
      </c>
      <c r="P89" s="83">
        <v>0</v>
      </c>
      <c r="Q89" s="84">
        <v>0</v>
      </c>
      <c r="R89" s="81">
        <v>1</v>
      </c>
      <c r="S89" s="81">
        <v>2025</v>
      </c>
      <c r="T89" s="81">
        <v>1</v>
      </c>
      <c r="U89" s="81">
        <v>2025</v>
      </c>
      <c r="V89" s="82">
        <v>45721</v>
      </c>
      <c r="W89" s="81" t="s">
        <v>28</v>
      </c>
      <c r="X89" s="81">
        <v>2025</v>
      </c>
      <c r="Z89" t="s">
        <v>187</v>
      </c>
    </row>
    <row r="90" spans="1:27" ht="14.45">
      <c r="A90" s="81" t="s">
        <v>25</v>
      </c>
      <c r="B90" s="81">
        <v>93</v>
      </c>
      <c r="C90" s="81">
        <v>1</v>
      </c>
      <c r="D90" s="82">
        <v>45665</v>
      </c>
      <c r="E90" s="82">
        <v>45674</v>
      </c>
      <c r="F90" s="82">
        <v>45678</v>
      </c>
      <c r="G90" s="81" t="s">
        <v>43</v>
      </c>
      <c r="H90" s="81">
        <v>2</v>
      </c>
      <c r="I90" s="81" t="s">
        <v>65</v>
      </c>
      <c r="J90" s="83">
        <v>4440</v>
      </c>
      <c r="K90" s="83" t="s">
        <v>27</v>
      </c>
      <c r="L90" s="83">
        <v>4440</v>
      </c>
      <c r="M90" s="83">
        <v>5150.3999999999996</v>
      </c>
      <c r="N90" s="83">
        <v>374.68</v>
      </c>
      <c r="O90" s="83">
        <v>374.68</v>
      </c>
      <c r="P90" s="83">
        <v>434.62879999999996</v>
      </c>
      <c r="Q90" s="84">
        <v>8.4387387387387394E-2</v>
      </c>
      <c r="R90" s="81">
        <v>1</v>
      </c>
      <c r="S90" s="81">
        <v>2025</v>
      </c>
      <c r="T90" s="81">
        <v>1</v>
      </c>
      <c r="U90" s="81">
        <v>2025</v>
      </c>
      <c r="V90" s="82">
        <v>45723</v>
      </c>
      <c r="W90" s="81" t="s">
        <v>28</v>
      </c>
      <c r="X90" s="81">
        <v>2025</v>
      </c>
      <c r="Z90" t="s">
        <v>189</v>
      </c>
    </row>
    <row r="91" spans="1:27" ht="14.45">
      <c r="A91" s="81" t="s">
        <v>25</v>
      </c>
      <c r="B91" s="81">
        <v>94</v>
      </c>
      <c r="C91" s="81">
        <v>1</v>
      </c>
      <c r="D91" s="82">
        <v>45666</v>
      </c>
      <c r="E91" s="82">
        <v>45690</v>
      </c>
      <c r="F91" s="82">
        <v>45693</v>
      </c>
      <c r="G91" s="81" t="s">
        <v>43</v>
      </c>
      <c r="H91" s="81">
        <v>2</v>
      </c>
      <c r="I91" s="81" t="s">
        <v>65</v>
      </c>
      <c r="J91" s="83">
        <v>135027</v>
      </c>
      <c r="K91" s="83" t="s">
        <v>30</v>
      </c>
      <c r="L91" s="83">
        <v>6481.2960000000003</v>
      </c>
      <c r="M91" s="83">
        <v>7561.5119999999997</v>
      </c>
      <c r="N91" s="83">
        <v>13836.3</v>
      </c>
      <c r="O91" s="83">
        <v>664.14239999999995</v>
      </c>
      <c r="P91" s="83">
        <v>774.83280000000002</v>
      </c>
      <c r="Q91" s="84">
        <v>0.10247061698771355</v>
      </c>
      <c r="R91" s="81">
        <v>1</v>
      </c>
      <c r="S91" s="81">
        <v>2025</v>
      </c>
      <c r="T91" s="81">
        <v>2</v>
      </c>
      <c r="U91" s="81">
        <v>2025</v>
      </c>
      <c r="V91" s="82">
        <v>45738</v>
      </c>
      <c r="W91" s="81" t="s">
        <v>28</v>
      </c>
      <c r="X91" s="81">
        <v>2025</v>
      </c>
      <c r="Z91" t="s">
        <v>187</v>
      </c>
    </row>
    <row r="92" spans="1:27" ht="14.45">
      <c r="A92" s="81" t="s">
        <v>25</v>
      </c>
      <c r="B92" s="81">
        <v>95</v>
      </c>
      <c r="C92" s="81">
        <v>1</v>
      </c>
      <c r="D92" s="82">
        <v>45666</v>
      </c>
      <c r="E92" s="82">
        <v>45689</v>
      </c>
      <c r="F92" s="82">
        <v>45693</v>
      </c>
      <c r="G92" s="81" t="s">
        <v>43</v>
      </c>
      <c r="H92" s="81">
        <v>2</v>
      </c>
      <c r="I92" s="81" t="s">
        <v>65</v>
      </c>
      <c r="J92" s="83">
        <v>23614.400000000001</v>
      </c>
      <c r="K92" s="83" t="s">
        <v>30</v>
      </c>
      <c r="L92" s="83">
        <v>1133.4912000000002</v>
      </c>
      <c r="M92" s="83">
        <v>1322.4064000000001</v>
      </c>
      <c r="N92" s="83">
        <v>6236.06</v>
      </c>
      <c r="O92" s="83">
        <v>299.33088000000004</v>
      </c>
      <c r="P92" s="83">
        <v>349.21936000000005</v>
      </c>
      <c r="Q92" s="84">
        <v>0.26407869774374959</v>
      </c>
      <c r="R92" s="81">
        <v>1</v>
      </c>
      <c r="S92" s="81">
        <v>2025</v>
      </c>
      <c r="T92" s="81">
        <v>2</v>
      </c>
      <c r="U92" s="81">
        <v>2025</v>
      </c>
      <c r="V92" s="82">
        <v>45738</v>
      </c>
      <c r="W92" s="81" t="s">
        <v>28</v>
      </c>
      <c r="X92" s="81">
        <v>2025</v>
      </c>
      <c r="Z92" t="s">
        <v>187</v>
      </c>
    </row>
    <row r="93" spans="1:27" ht="14.45">
      <c r="A93" s="81" t="s">
        <v>25</v>
      </c>
      <c r="B93" s="81">
        <v>96</v>
      </c>
      <c r="C93" s="81">
        <v>1</v>
      </c>
      <c r="D93" s="82">
        <v>45666</v>
      </c>
      <c r="E93" s="82">
        <v>45834</v>
      </c>
      <c r="F93" s="82">
        <v>45841</v>
      </c>
      <c r="G93" s="81" t="s">
        <v>42</v>
      </c>
      <c r="H93" s="81">
        <v>2</v>
      </c>
      <c r="I93" s="81" t="s">
        <v>56</v>
      </c>
      <c r="J93" s="83">
        <v>18291.419999999998</v>
      </c>
      <c r="K93" s="83" t="s">
        <v>27</v>
      </c>
      <c r="L93" s="83">
        <v>18291.419999999998</v>
      </c>
      <c r="M93" s="83">
        <v>21218.047199999997</v>
      </c>
      <c r="N93" s="83">
        <v>1281.42</v>
      </c>
      <c r="O93" s="83">
        <v>1281.42</v>
      </c>
      <c r="P93" s="83">
        <v>1486.4472000000001</v>
      </c>
      <c r="Q93" s="84">
        <v>7.005579665220088E-2</v>
      </c>
      <c r="R93" s="81">
        <v>1</v>
      </c>
      <c r="S93" s="81">
        <v>2025</v>
      </c>
      <c r="T93" s="81">
        <v>6</v>
      </c>
      <c r="U93" s="81">
        <v>2025</v>
      </c>
      <c r="V93" s="82">
        <v>45886</v>
      </c>
      <c r="W93" s="81" t="s">
        <v>62</v>
      </c>
      <c r="X93" s="81">
        <v>2025</v>
      </c>
      <c r="Z93" t="s">
        <v>187</v>
      </c>
    </row>
    <row r="94" spans="1:27" ht="14.45">
      <c r="A94" s="81" t="s">
        <v>25</v>
      </c>
      <c r="B94" s="81">
        <v>97</v>
      </c>
      <c r="C94" s="81">
        <v>0</v>
      </c>
      <c r="D94" s="82">
        <v>45666</v>
      </c>
      <c r="E94" s="82">
        <v>45703</v>
      </c>
      <c r="F94" s="82">
        <v>45704</v>
      </c>
      <c r="G94" s="81" t="s">
        <v>43</v>
      </c>
      <c r="H94" s="81">
        <v>2</v>
      </c>
      <c r="I94" s="81" t="s">
        <v>65</v>
      </c>
      <c r="J94" s="83">
        <v>494.4</v>
      </c>
      <c r="K94" s="83" t="s">
        <v>27</v>
      </c>
      <c r="L94" s="83">
        <v>494.4</v>
      </c>
      <c r="M94" s="83">
        <v>573.50399999999991</v>
      </c>
      <c r="N94" s="83">
        <v>0</v>
      </c>
      <c r="O94" s="83">
        <v>0</v>
      </c>
      <c r="P94" s="83">
        <v>0</v>
      </c>
      <c r="Q94" s="84">
        <v>0</v>
      </c>
      <c r="R94" s="81">
        <v>1</v>
      </c>
      <c r="S94" s="81">
        <v>2025</v>
      </c>
      <c r="T94" s="81">
        <v>2</v>
      </c>
      <c r="U94" s="81">
        <v>2025</v>
      </c>
      <c r="V94" s="82">
        <v>45749</v>
      </c>
      <c r="W94" s="81" t="s">
        <v>55</v>
      </c>
      <c r="X94" s="81">
        <v>2025</v>
      </c>
      <c r="Z94" t="s">
        <v>189</v>
      </c>
    </row>
    <row r="95" spans="1:27" ht="14.45">
      <c r="A95" s="81" t="s">
        <v>25</v>
      </c>
      <c r="B95" s="81">
        <v>98</v>
      </c>
      <c r="C95" s="81">
        <v>1</v>
      </c>
      <c r="D95" s="82">
        <v>45666</v>
      </c>
      <c r="E95" s="82">
        <v>45759</v>
      </c>
      <c r="F95" s="82">
        <v>45767</v>
      </c>
      <c r="G95" s="81" t="s">
        <v>42</v>
      </c>
      <c r="H95" s="81">
        <v>2</v>
      </c>
      <c r="I95" s="81" t="s">
        <v>192</v>
      </c>
      <c r="J95" s="83">
        <v>60831.49</v>
      </c>
      <c r="K95" s="83" t="s">
        <v>27</v>
      </c>
      <c r="L95" s="83">
        <v>60831.49</v>
      </c>
      <c r="M95" s="83">
        <v>70564.528399999996</v>
      </c>
      <c r="N95" s="83">
        <v>6126.45</v>
      </c>
      <c r="O95" s="83">
        <v>6126.45</v>
      </c>
      <c r="P95" s="83">
        <v>7106.6819999999989</v>
      </c>
      <c r="Q95" s="84">
        <v>0.1007118188293596</v>
      </c>
      <c r="R95" s="81">
        <v>1</v>
      </c>
      <c r="S95" s="81">
        <v>2025</v>
      </c>
      <c r="T95" s="81">
        <v>4</v>
      </c>
      <c r="U95" s="81">
        <v>2025</v>
      </c>
      <c r="V95" s="82">
        <v>45812</v>
      </c>
      <c r="W95" s="81" t="s">
        <v>37</v>
      </c>
      <c r="X95" s="81">
        <v>2025</v>
      </c>
      <c r="Z95" t="s">
        <v>189</v>
      </c>
    </row>
    <row r="96" spans="1:27" ht="14.45">
      <c r="A96" s="81" t="s">
        <v>25</v>
      </c>
      <c r="B96" s="81">
        <v>99</v>
      </c>
      <c r="C96" s="81">
        <v>1</v>
      </c>
      <c r="D96" s="82">
        <v>45666</v>
      </c>
      <c r="E96" s="82">
        <v>45661</v>
      </c>
      <c r="F96" s="82">
        <v>45667</v>
      </c>
      <c r="G96" s="81" t="s">
        <v>43</v>
      </c>
      <c r="H96" s="81">
        <v>2</v>
      </c>
      <c r="I96" s="81" t="s">
        <v>65</v>
      </c>
      <c r="J96" s="83">
        <v>26938.799999999999</v>
      </c>
      <c r="K96" s="83" t="s">
        <v>27</v>
      </c>
      <c r="L96" s="83">
        <v>26938.799999999999</v>
      </c>
      <c r="M96" s="83">
        <v>31249.007999999998</v>
      </c>
      <c r="N96" s="83">
        <v>5387.76</v>
      </c>
      <c r="O96" s="83">
        <v>5387.76</v>
      </c>
      <c r="P96" s="83">
        <v>6249.8015999999998</v>
      </c>
      <c r="Q96" s="84">
        <v>0.2</v>
      </c>
      <c r="R96" s="81">
        <v>1</v>
      </c>
      <c r="S96" s="81">
        <v>2025</v>
      </c>
      <c r="T96" s="81">
        <v>1</v>
      </c>
      <c r="U96" s="81">
        <v>2025</v>
      </c>
      <c r="V96" s="82">
        <v>45712</v>
      </c>
      <c r="W96" s="81" t="s">
        <v>38</v>
      </c>
      <c r="X96" s="81">
        <v>2025</v>
      </c>
      <c r="Z96" t="s">
        <v>189</v>
      </c>
    </row>
    <row r="97" spans="1:27" ht="14.45">
      <c r="A97" s="81" t="s">
        <v>25</v>
      </c>
      <c r="B97" s="81">
        <v>100</v>
      </c>
      <c r="C97" s="81">
        <v>1</v>
      </c>
      <c r="D97" s="82">
        <v>45667</v>
      </c>
      <c r="E97" s="82">
        <v>45829</v>
      </c>
      <c r="F97" s="82">
        <v>45863</v>
      </c>
      <c r="G97" s="81" t="s">
        <v>46</v>
      </c>
      <c r="H97" s="81">
        <v>2</v>
      </c>
      <c r="I97" s="81"/>
      <c r="J97" s="83">
        <v>13574</v>
      </c>
      <c r="K97" s="83" t="s">
        <v>33</v>
      </c>
      <c r="L97" s="83">
        <v>11673.64</v>
      </c>
      <c r="M97" s="83">
        <v>13574</v>
      </c>
      <c r="N97" s="83">
        <v>0</v>
      </c>
      <c r="O97" s="83">
        <v>0</v>
      </c>
      <c r="P97" s="83">
        <v>0</v>
      </c>
      <c r="Q97" s="84">
        <v>0</v>
      </c>
      <c r="R97" s="81">
        <v>1</v>
      </c>
      <c r="S97" s="81">
        <v>2025</v>
      </c>
      <c r="T97" s="81">
        <v>6</v>
      </c>
      <c r="U97" s="81">
        <v>2025</v>
      </c>
      <c r="V97" s="82">
        <v>45908</v>
      </c>
      <c r="W97" s="81" t="s">
        <v>72</v>
      </c>
      <c r="X97" s="81">
        <v>2025</v>
      </c>
    </row>
    <row r="98" spans="1:27" ht="14.45">
      <c r="A98" s="81" t="s">
        <v>25</v>
      </c>
      <c r="B98" s="81">
        <v>101</v>
      </c>
      <c r="C98" s="81">
        <v>1</v>
      </c>
      <c r="D98" s="82">
        <v>45627</v>
      </c>
      <c r="E98" s="82">
        <v>45787</v>
      </c>
      <c r="F98" s="82">
        <v>45798</v>
      </c>
      <c r="G98" s="81" t="s">
        <v>34</v>
      </c>
      <c r="H98" s="81">
        <v>49</v>
      </c>
      <c r="I98" s="81"/>
      <c r="J98" s="83">
        <v>56880.79</v>
      </c>
      <c r="K98" s="83" t="s">
        <v>33</v>
      </c>
      <c r="L98" s="83">
        <v>48917.479399999997</v>
      </c>
      <c r="M98" s="83">
        <v>56880.79</v>
      </c>
      <c r="N98" s="83">
        <v>13621.02</v>
      </c>
      <c r="O98" s="83">
        <v>11714.0772</v>
      </c>
      <c r="P98" s="83">
        <v>13621.02</v>
      </c>
      <c r="Q98" s="84">
        <v>0.23946608336487593</v>
      </c>
      <c r="R98" s="81">
        <v>12</v>
      </c>
      <c r="S98" s="81">
        <v>2024</v>
      </c>
      <c r="T98" s="81">
        <v>5</v>
      </c>
      <c r="U98" s="81">
        <v>2025</v>
      </c>
      <c r="V98" s="82">
        <v>45843</v>
      </c>
      <c r="W98" s="81" t="s">
        <v>39</v>
      </c>
      <c r="X98" s="81">
        <v>2025</v>
      </c>
      <c r="Z98" t="s">
        <v>189</v>
      </c>
      <c r="AA98" t="s">
        <v>195</v>
      </c>
    </row>
    <row r="99" spans="1:27" ht="14.45">
      <c r="A99" s="81" t="s">
        <v>25</v>
      </c>
      <c r="B99" s="81">
        <v>102</v>
      </c>
      <c r="C99" s="81">
        <v>1</v>
      </c>
      <c r="D99" s="82">
        <v>45671</v>
      </c>
      <c r="E99" s="82">
        <v>45678</v>
      </c>
      <c r="F99" s="82">
        <v>45683</v>
      </c>
      <c r="G99" s="81" t="s">
        <v>46</v>
      </c>
      <c r="H99" s="81">
        <v>3</v>
      </c>
      <c r="I99" s="81"/>
      <c r="J99" s="83">
        <v>72129.210000000006</v>
      </c>
      <c r="K99" s="83" t="s">
        <v>33</v>
      </c>
      <c r="L99" s="83">
        <v>62031.120600000002</v>
      </c>
      <c r="M99" s="83">
        <v>72129.210000000006</v>
      </c>
      <c r="N99" s="83">
        <v>9079.81</v>
      </c>
      <c r="O99" s="83">
        <v>7808.6365999999998</v>
      </c>
      <c r="P99" s="83">
        <v>9079.81</v>
      </c>
      <c r="Q99" s="84">
        <v>0.12588256546827561</v>
      </c>
      <c r="R99" s="81">
        <v>1</v>
      </c>
      <c r="S99" s="81">
        <v>2025</v>
      </c>
      <c r="T99" s="81">
        <v>1</v>
      </c>
      <c r="U99" s="81">
        <v>2025</v>
      </c>
      <c r="V99" s="82">
        <v>45728</v>
      </c>
      <c r="W99" s="81" t="s">
        <v>28</v>
      </c>
      <c r="X99" s="81">
        <v>2025</v>
      </c>
      <c r="Z99" t="s">
        <v>187</v>
      </c>
    </row>
    <row r="100" spans="1:27" ht="14.45">
      <c r="A100" s="81" t="s">
        <v>25</v>
      </c>
      <c r="B100" s="81">
        <v>103</v>
      </c>
      <c r="C100" s="81">
        <v>1</v>
      </c>
      <c r="D100" s="82">
        <v>45671</v>
      </c>
      <c r="E100" s="82">
        <v>45699</v>
      </c>
      <c r="F100" s="82">
        <v>45711</v>
      </c>
      <c r="G100" s="81" t="s">
        <v>43</v>
      </c>
      <c r="H100" s="81">
        <v>3</v>
      </c>
      <c r="I100" s="81" t="s">
        <v>65</v>
      </c>
      <c r="J100" s="83">
        <v>10240</v>
      </c>
      <c r="K100" s="83" t="s">
        <v>33</v>
      </c>
      <c r="L100" s="83">
        <v>8806.4</v>
      </c>
      <c r="M100" s="83">
        <v>10240</v>
      </c>
      <c r="N100" s="83">
        <v>1228.8</v>
      </c>
      <c r="O100" s="83">
        <v>1056.768</v>
      </c>
      <c r="P100" s="83">
        <v>1228.8</v>
      </c>
      <c r="Q100" s="84">
        <v>0.12000000000000001</v>
      </c>
      <c r="R100" s="81">
        <v>1</v>
      </c>
      <c r="S100" s="81">
        <v>2025</v>
      </c>
      <c r="T100" s="81">
        <v>2</v>
      </c>
      <c r="U100" s="81">
        <v>2025</v>
      </c>
      <c r="V100" s="82">
        <v>45756</v>
      </c>
      <c r="W100" s="81" t="s">
        <v>55</v>
      </c>
      <c r="X100" s="81">
        <v>2025</v>
      </c>
    </row>
    <row r="101" spans="1:27" ht="14.45">
      <c r="A101" s="81" t="s">
        <v>25</v>
      </c>
      <c r="B101" s="81">
        <v>104</v>
      </c>
      <c r="C101" s="81">
        <v>1</v>
      </c>
      <c r="D101" s="82">
        <v>45671</v>
      </c>
      <c r="E101" s="82">
        <v>45700</v>
      </c>
      <c r="F101" s="82">
        <v>45711</v>
      </c>
      <c r="G101" s="81" t="s">
        <v>43</v>
      </c>
      <c r="H101" s="81">
        <v>3</v>
      </c>
      <c r="I101" s="81" t="s">
        <v>65</v>
      </c>
      <c r="J101" s="83">
        <v>15213.21</v>
      </c>
      <c r="K101" s="83" t="s">
        <v>33</v>
      </c>
      <c r="L101" s="83">
        <v>13083.360599999998</v>
      </c>
      <c r="M101" s="83">
        <v>15213.21</v>
      </c>
      <c r="N101" s="83">
        <v>1074.43</v>
      </c>
      <c r="O101" s="83">
        <v>924.00980000000004</v>
      </c>
      <c r="P101" s="83">
        <v>1074.43</v>
      </c>
      <c r="Q101" s="84">
        <v>7.0624805678748945E-2</v>
      </c>
      <c r="R101" s="81">
        <v>1</v>
      </c>
      <c r="S101" s="81">
        <v>2025</v>
      </c>
      <c r="T101" s="81">
        <v>2</v>
      </c>
      <c r="U101" s="81">
        <v>2025</v>
      </c>
      <c r="V101" s="82">
        <v>45756</v>
      </c>
      <c r="W101" s="81" t="s">
        <v>55</v>
      </c>
      <c r="X101" s="81">
        <v>2025</v>
      </c>
      <c r="Z101" t="s">
        <v>189</v>
      </c>
    </row>
    <row r="102" spans="1:27" ht="14.45">
      <c r="A102" s="81" t="s">
        <v>25</v>
      </c>
      <c r="B102" s="81">
        <v>105</v>
      </c>
      <c r="C102" s="81">
        <v>1</v>
      </c>
      <c r="D102" s="82">
        <v>45671</v>
      </c>
      <c r="E102" s="82">
        <v>45674</v>
      </c>
      <c r="F102" s="82">
        <v>45675</v>
      </c>
      <c r="G102" s="81" t="s">
        <v>43</v>
      </c>
      <c r="H102" s="81">
        <v>3</v>
      </c>
      <c r="I102" s="81" t="s">
        <v>65</v>
      </c>
      <c r="J102" s="83">
        <v>268</v>
      </c>
      <c r="K102" s="83" t="s">
        <v>33</v>
      </c>
      <c r="L102" s="83">
        <v>230.48</v>
      </c>
      <c r="M102" s="83">
        <v>268</v>
      </c>
      <c r="N102" s="83">
        <v>22.77</v>
      </c>
      <c r="O102" s="83">
        <v>19.5822</v>
      </c>
      <c r="P102" s="83">
        <v>22.77</v>
      </c>
      <c r="Q102" s="84">
        <v>8.4962686567164186E-2</v>
      </c>
      <c r="R102" s="81">
        <v>1</v>
      </c>
      <c r="S102" s="81">
        <v>2025</v>
      </c>
      <c r="T102" s="81">
        <v>1</v>
      </c>
      <c r="U102" s="81">
        <v>2025</v>
      </c>
      <c r="V102" s="82">
        <v>45720</v>
      </c>
      <c r="W102" s="81" t="s">
        <v>28</v>
      </c>
      <c r="X102" s="81">
        <v>2025</v>
      </c>
    </row>
    <row r="103" spans="1:27" ht="14.45">
      <c r="A103" s="81" t="s">
        <v>25</v>
      </c>
      <c r="B103" s="81">
        <v>106</v>
      </c>
      <c r="C103" s="81">
        <v>1</v>
      </c>
      <c r="D103" s="82">
        <v>45671</v>
      </c>
      <c r="E103" s="82">
        <v>45674</v>
      </c>
      <c r="F103" s="82">
        <v>45675</v>
      </c>
      <c r="G103" s="81" t="s">
        <v>43</v>
      </c>
      <c r="H103" s="81">
        <v>3</v>
      </c>
      <c r="I103" s="81" t="s">
        <v>65</v>
      </c>
      <c r="J103" s="83">
        <v>268</v>
      </c>
      <c r="K103" s="83" t="s">
        <v>33</v>
      </c>
      <c r="L103" s="83">
        <v>230.48</v>
      </c>
      <c r="M103" s="83">
        <v>268</v>
      </c>
      <c r="N103" s="83">
        <v>21.2</v>
      </c>
      <c r="O103" s="83">
        <v>18.231999999999999</v>
      </c>
      <c r="P103" s="83">
        <v>21.2</v>
      </c>
      <c r="Q103" s="84">
        <v>7.9104477611940296E-2</v>
      </c>
      <c r="R103" s="81">
        <v>1</v>
      </c>
      <c r="S103" s="81">
        <v>2025</v>
      </c>
      <c r="T103" s="81">
        <v>1</v>
      </c>
      <c r="U103" s="81">
        <v>2025</v>
      </c>
      <c r="V103" s="82">
        <v>45720</v>
      </c>
      <c r="W103" s="81" t="s">
        <v>28</v>
      </c>
      <c r="X103" s="81">
        <v>2025</v>
      </c>
    </row>
    <row r="104" spans="1:27" ht="14.45">
      <c r="A104" s="81" t="s">
        <v>25</v>
      </c>
      <c r="B104" s="81">
        <v>107</v>
      </c>
      <c r="C104" s="81">
        <v>1</v>
      </c>
      <c r="D104" s="82">
        <v>45671</v>
      </c>
      <c r="E104" s="82">
        <v>45674</v>
      </c>
      <c r="F104" s="82">
        <v>45675</v>
      </c>
      <c r="G104" s="81" t="s">
        <v>43</v>
      </c>
      <c r="H104" s="81">
        <v>3</v>
      </c>
      <c r="I104" s="81" t="s">
        <v>65</v>
      </c>
      <c r="J104" s="83">
        <v>494</v>
      </c>
      <c r="K104" s="83" t="s">
        <v>33</v>
      </c>
      <c r="L104" s="83">
        <v>424.84</v>
      </c>
      <c r="M104" s="83">
        <v>494</v>
      </c>
      <c r="N104" s="83">
        <v>41.1</v>
      </c>
      <c r="O104" s="83">
        <v>35.346000000000004</v>
      </c>
      <c r="P104" s="83">
        <v>41.1</v>
      </c>
      <c r="Q104" s="84">
        <v>8.3198380566801636E-2</v>
      </c>
      <c r="R104" s="81">
        <v>1</v>
      </c>
      <c r="S104" s="81">
        <v>2025</v>
      </c>
      <c r="T104" s="81">
        <v>1</v>
      </c>
      <c r="U104" s="81">
        <v>2025</v>
      </c>
      <c r="V104" s="82">
        <v>45720</v>
      </c>
      <c r="W104" s="81" t="s">
        <v>28</v>
      </c>
      <c r="X104" s="81">
        <v>2025</v>
      </c>
    </row>
    <row r="105" spans="1:27" ht="14.45">
      <c r="A105" s="81" t="s">
        <v>25</v>
      </c>
      <c r="B105" s="81">
        <v>108</v>
      </c>
      <c r="C105" s="81">
        <v>1</v>
      </c>
      <c r="D105" s="82">
        <v>45653</v>
      </c>
      <c r="E105" s="82">
        <v>45647</v>
      </c>
      <c r="F105" s="82">
        <v>45656</v>
      </c>
      <c r="G105" s="81" t="s">
        <v>46</v>
      </c>
      <c r="H105" s="81">
        <v>52</v>
      </c>
      <c r="I105" s="81"/>
      <c r="J105" s="83">
        <v>76619.67</v>
      </c>
      <c r="K105" s="83" t="s">
        <v>33</v>
      </c>
      <c r="L105" s="83">
        <v>65892.916199999992</v>
      </c>
      <c r="M105" s="83">
        <v>76619.67</v>
      </c>
      <c r="N105" s="83">
        <v>6812.1</v>
      </c>
      <c r="O105" s="83">
        <v>5858.4059999999999</v>
      </c>
      <c r="P105" s="83">
        <v>6812.1</v>
      </c>
      <c r="Q105" s="84">
        <v>8.8907978851905795E-2</v>
      </c>
      <c r="R105" s="81">
        <v>12</v>
      </c>
      <c r="S105" s="81">
        <v>2024</v>
      </c>
      <c r="T105" s="81">
        <v>12</v>
      </c>
      <c r="U105" s="81">
        <v>2024</v>
      </c>
      <c r="V105" s="82">
        <v>45701</v>
      </c>
      <c r="W105" s="81" t="s">
        <v>38</v>
      </c>
      <c r="X105" s="81">
        <v>2025</v>
      </c>
    </row>
    <row r="106" spans="1:27" ht="14.45">
      <c r="A106" s="81" t="s">
        <v>25</v>
      </c>
      <c r="B106" s="81">
        <v>109</v>
      </c>
      <c r="C106" s="81">
        <v>1</v>
      </c>
      <c r="D106" s="82">
        <v>45671</v>
      </c>
      <c r="E106" s="82">
        <v>45701</v>
      </c>
      <c r="F106" s="82">
        <v>45705</v>
      </c>
      <c r="G106" s="81" t="s">
        <v>46</v>
      </c>
      <c r="H106" s="81">
        <v>3</v>
      </c>
      <c r="I106" s="81"/>
      <c r="J106" s="83">
        <v>95573</v>
      </c>
      <c r="K106" s="83" t="s">
        <v>30</v>
      </c>
      <c r="L106" s="83">
        <v>4587.5039999999999</v>
      </c>
      <c r="M106" s="83">
        <v>5352.0879999999997</v>
      </c>
      <c r="N106" s="83">
        <v>0</v>
      </c>
      <c r="O106" s="83">
        <v>0</v>
      </c>
      <c r="P106" s="83">
        <v>0</v>
      </c>
      <c r="Q106" s="84">
        <v>0</v>
      </c>
      <c r="R106" s="81">
        <v>1</v>
      </c>
      <c r="S106" s="81">
        <v>2025</v>
      </c>
      <c r="T106" s="81">
        <v>2</v>
      </c>
      <c r="U106" s="81">
        <v>2025</v>
      </c>
      <c r="V106" s="82">
        <v>45750</v>
      </c>
      <c r="W106" s="81" t="s">
        <v>55</v>
      </c>
      <c r="X106" s="81">
        <v>2025</v>
      </c>
    </row>
    <row r="107" spans="1:27" ht="14.45">
      <c r="A107" s="81" t="s">
        <v>25</v>
      </c>
      <c r="B107" s="81">
        <v>110</v>
      </c>
      <c r="C107" s="81">
        <v>1</v>
      </c>
      <c r="D107" s="82">
        <v>45666</v>
      </c>
      <c r="E107" s="82">
        <v>45689</v>
      </c>
      <c r="F107" s="82">
        <v>45690</v>
      </c>
      <c r="G107" s="81" t="s">
        <v>46</v>
      </c>
      <c r="H107" s="81">
        <v>2</v>
      </c>
      <c r="I107" s="81"/>
      <c r="J107" s="83">
        <v>302.2</v>
      </c>
      <c r="K107" s="83" t="s">
        <v>33</v>
      </c>
      <c r="L107" s="83">
        <v>259.892</v>
      </c>
      <c r="M107" s="83">
        <v>302.2</v>
      </c>
      <c r="N107" s="83">
        <v>0</v>
      </c>
      <c r="O107" s="83">
        <v>0</v>
      </c>
      <c r="P107" s="83">
        <v>0</v>
      </c>
      <c r="Q107" s="84">
        <v>0</v>
      </c>
      <c r="R107" s="81">
        <v>1</v>
      </c>
      <c r="S107" s="81">
        <v>2025</v>
      </c>
      <c r="T107" s="81">
        <v>2</v>
      </c>
      <c r="U107" s="81">
        <v>2025</v>
      </c>
      <c r="V107" s="82">
        <v>45735</v>
      </c>
      <c r="W107" s="81" t="s">
        <v>28</v>
      </c>
      <c r="X107" s="81">
        <v>2025</v>
      </c>
    </row>
    <row r="108" spans="1:27" ht="14.45">
      <c r="A108" s="81" t="s">
        <v>25</v>
      </c>
      <c r="B108" s="81">
        <v>111</v>
      </c>
      <c r="C108" s="81">
        <v>0</v>
      </c>
      <c r="D108" s="82">
        <v>45671</v>
      </c>
      <c r="E108" s="82">
        <v>45647</v>
      </c>
      <c r="F108" s="82">
        <v>45663</v>
      </c>
      <c r="G108" s="81" t="s">
        <v>46</v>
      </c>
      <c r="H108" s="81">
        <v>3</v>
      </c>
      <c r="I108" s="81"/>
      <c r="J108" s="83">
        <v>82419</v>
      </c>
      <c r="K108" s="83" t="s">
        <v>202</v>
      </c>
      <c r="L108" s="83">
        <v>94781.849999999991</v>
      </c>
      <c r="M108" s="83">
        <v>110441.46</v>
      </c>
      <c r="N108" s="83">
        <v>5580.29</v>
      </c>
      <c r="O108" s="83">
        <v>6417.3334999999997</v>
      </c>
      <c r="P108" s="83">
        <v>7477.5886</v>
      </c>
      <c r="Q108" s="84">
        <v>6.7706354117375855E-2</v>
      </c>
      <c r="R108" s="81">
        <v>1</v>
      </c>
      <c r="S108" s="81">
        <v>2025</v>
      </c>
      <c r="T108" s="81">
        <v>12</v>
      </c>
      <c r="U108" s="81">
        <v>2024</v>
      </c>
      <c r="V108" s="82">
        <v>45708</v>
      </c>
      <c r="W108" s="81" t="s">
        <v>38</v>
      </c>
      <c r="X108" s="81">
        <v>2025</v>
      </c>
    </row>
    <row r="109" spans="1:27" ht="14.45">
      <c r="A109" s="81" t="s">
        <v>25</v>
      </c>
      <c r="B109" s="81">
        <v>112</v>
      </c>
      <c r="C109" s="81">
        <v>1</v>
      </c>
      <c r="D109" s="82">
        <v>45672</v>
      </c>
      <c r="E109" s="82">
        <v>45678</v>
      </c>
      <c r="F109" s="82">
        <v>45681</v>
      </c>
      <c r="G109" s="81" t="s">
        <v>43</v>
      </c>
      <c r="H109" s="81">
        <v>3</v>
      </c>
      <c r="I109" s="81" t="s">
        <v>65</v>
      </c>
      <c r="J109" s="83">
        <v>4392</v>
      </c>
      <c r="K109" s="83" t="s">
        <v>33</v>
      </c>
      <c r="L109" s="83">
        <v>3777.12</v>
      </c>
      <c r="M109" s="83">
        <v>4392</v>
      </c>
      <c r="N109" s="83">
        <v>572</v>
      </c>
      <c r="O109" s="83">
        <v>491.92</v>
      </c>
      <c r="P109" s="83">
        <v>572</v>
      </c>
      <c r="Q109" s="84">
        <v>0.13023679417122042</v>
      </c>
      <c r="R109" s="81">
        <v>1</v>
      </c>
      <c r="S109" s="81">
        <v>2025</v>
      </c>
      <c r="T109" s="81">
        <v>1</v>
      </c>
      <c r="U109" s="81">
        <v>2025</v>
      </c>
      <c r="V109" s="82">
        <v>45726</v>
      </c>
      <c r="W109" s="81" t="s">
        <v>28</v>
      </c>
      <c r="X109" s="81">
        <v>2025</v>
      </c>
      <c r="Z109" t="s">
        <v>189</v>
      </c>
    </row>
    <row r="110" spans="1:27" ht="14.45">
      <c r="A110" s="81" t="s">
        <v>25</v>
      </c>
      <c r="B110" s="81">
        <v>113</v>
      </c>
      <c r="C110" s="81">
        <v>0</v>
      </c>
      <c r="D110" s="82">
        <v>45672</v>
      </c>
      <c r="E110" s="82">
        <v>45652</v>
      </c>
      <c r="F110" s="82">
        <v>45661</v>
      </c>
      <c r="G110" s="81" t="s">
        <v>43</v>
      </c>
      <c r="H110" s="81">
        <v>3</v>
      </c>
      <c r="I110" s="81" t="s">
        <v>65</v>
      </c>
      <c r="J110" s="83">
        <v>20777.39</v>
      </c>
      <c r="K110" s="83" t="s">
        <v>33</v>
      </c>
      <c r="L110" s="83">
        <v>17868.555399999997</v>
      </c>
      <c r="M110" s="83">
        <v>20777.39</v>
      </c>
      <c r="N110" s="83">
        <v>1832.8</v>
      </c>
      <c r="O110" s="83">
        <v>1576.2079999999999</v>
      </c>
      <c r="P110" s="83">
        <v>1832.8</v>
      </c>
      <c r="Q110" s="84">
        <v>8.8211271964380514E-2</v>
      </c>
      <c r="R110" s="81">
        <v>1</v>
      </c>
      <c r="S110" s="81">
        <v>2025</v>
      </c>
      <c r="T110" s="81">
        <v>12</v>
      </c>
      <c r="U110" s="81">
        <v>2024</v>
      </c>
      <c r="V110" s="82">
        <v>45706</v>
      </c>
      <c r="W110" s="81" t="s">
        <v>38</v>
      </c>
      <c r="X110" s="81">
        <v>2025</v>
      </c>
      <c r="Z110" t="s">
        <v>189</v>
      </c>
    </row>
    <row r="111" spans="1:27" ht="14.45">
      <c r="A111" s="81" t="s">
        <v>25</v>
      </c>
      <c r="B111" s="81">
        <v>114</v>
      </c>
      <c r="C111" s="81">
        <v>1</v>
      </c>
      <c r="D111" s="82">
        <v>45672</v>
      </c>
      <c r="E111" s="82">
        <v>45796</v>
      </c>
      <c r="F111" s="82">
        <v>45800</v>
      </c>
      <c r="G111" s="81" t="s">
        <v>42</v>
      </c>
      <c r="H111" s="81">
        <v>3</v>
      </c>
      <c r="I111" s="81" t="s">
        <v>56</v>
      </c>
      <c r="J111" s="83">
        <v>113312.48</v>
      </c>
      <c r="K111" s="83" t="s">
        <v>30</v>
      </c>
      <c r="L111" s="83">
        <v>5438.9990399999997</v>
      </c>
      <c r="M111" s="83">
        <v>6345.4988800000001</v>
      </c>
      <c r="N111" s="83">
        <v>11498.11</v>
      </c>
      <c r="O111" s="83">
        <v>551.90928000000008</v>
      </c>
      <c r="P111" s="83">
        <v>643.89416000000006</v>
      </c>
      <c r="Q111" s="84">
        <v>0.10147258271992637</v>
      </c>
      <c r="R111" s="81">
        <v>1</v>
      </c>
      <c r="S111" s="81">
        <v>2025</v>
      </c>
      <c r="T111" s="81">
        <v>5</v>
      </c>
      <c r="U111" s="81">
        <v>2025</v>
      </c>
      <c r="V111" s="82">
        <v>45845</v>
      </c>
      <c r="W111" s="81" t="s">
        <v>39</v>
      </c>
      <c r="X111" s="81">
        <v>2025</v>
      </c>
      <c r="Z111" t="s">
        <v>189</v>
      </c>
    </row>
    <row r="112" spans="1:27" ht="14.45">
      <c r="A112" s="81" t="s">
        <v>25</v>
      </c>
      <c r="B112" s="81">
        <v>115</v>
      </c>
      <c r="C112" s="81">
        <v>0</v>
      </c>
      <c r="D112" s="82">
        <v>45672</v>
      </c>
      <c r="E112" s="82">
        <v>45934</v>
      </c>
      <c r="F112" s="82">
        <v>45966</v>
      </c>
      <c r="G112" s="81" t="s">
        <v>46</v>
      </c>
      <c r="H112" s="81">
        <v>3</v>
      </c>
      <c r="I112" s="81"/>
      <c r="J112" s="83">
        <v>224855.52</v>
      </c>
      <c r="K112" s="83" t="s">
        <v>33</v>
      </c>
      <c r="L112" s="83">
        <v>193375.74719999998</v>
      </c>
      <c r="M112" s="83">
        <v>224855.52</v>
      </c>
      <c r="N112" s="83">
        <v>34369.699999999997</v>
      </c>
      <c r="O112" s="83">
        <v>29557.941999999995</v>
      </c>
      <c r="P112" s="83">
        <v>34369.699999999997</v>
      </c>
      <c r="Q112" s="84">
        <v>0.15285237382653535</v>
      </c>
      <c r="R112" s="81">
        <v>1</v>
      </c>
      <c r="S112" s="81">
        <v>2025</v>
      </c>
      <c r="T112" s="81">
        <v>10</v>
      </c>
      <c r="U112" s="81">
        <v>2025</v>
      </c>
      <c r="V112" s="82">
        <v>46011</v>
      </c>
      <c r="W112" s="81" t="s">
        <v>52</v>
      </c>
      <c r="X112" s="81">
        <v>2025</v>
      </c>
      <c r="Z112" t="s">
        <v>189</v>
      </c>
    </row>
    <row r="113" spans="1:27" ht="14.45">
      <c r="A113" s="81" t="s">
        <v>25</v>
      </c>
      <c r="B113" s="81">
        <v>116</v>
      </c>
      <c r="C113" s="81">
        <v>1</v>
      </c>
      <c r="D113" s="82">
        <v>45566</v>
      </c>
      <c r="E113" s="82">
        <v>45607</v>
      </c>
      <c r="F113" s="82">
        <v>45620</v>
      </c>
      <c r="G113" s="81" t="s">
        <v>34</v>
      </c>
      <c r="H113" s="81">
        <v>40</v>
      </c>
      <c r="I113" s="81"/>
      <c r="J113" s="83">
        <v>18539</v>
      </c>
      <c r="K113" s="83" t="s">
        <v>33</v>
      </c>
      <c r="L113" s="83">
        <v>15943.539999999999</v>
      </c>
      <c r="M113" s="83">
        <v>18539</v>
      </c>
      <c r="N113" s="83">
        <v>3819</v>
      </c>
      <c r="O113" s="83">
        <v>3284.34</v>
      </c>
      <c r="P113" s="83">
        <v>3819</v>
      </c>
      <c r="Q113" s="84">
        <v>0.20599816602837265</v>
      </c>
      <c r="R113" s="81">
        <v>10</v>
      </c>
      <c r="S113" s="81">
        <v>2024</v>
      </c>
      <c r="T113" s="81">
        <v>11</v>
      </c>
      <c r="U113" s="81">
        <v>2024</v>
      </c>
      <c r="V113" s="82">
        <v>45665</v>
      </c>
      <c r="W113" s="81" t="s">
        <v>31</v>
      </c>
      <c r="X113" s="81">
        <v>2025</v>
      </c>
      <c r="Z113" t="s">
        <v>187</v>
      </c>
      <c r="AA113" t="s">
        <v>203</v>
      </c>
    </row>
    <row r="114" spans="1:27" ht="14.45">
      <c r="A114" s="81" t="s">
        <v>25</v>
      </c>
      <c r="B114" s="81">
        <v>117</v>
      </c>
      <c r="C114" s="81">
        <v>1</v>
      </c>
      <c r="D114" s="82">
        <v>45673</v>
      </c>
      <c r="E114" s="82">
        <v>45662</v>
      </c>
      <c r="F114" s="82">
        <v>45662</v>
      </c>
      <c r="G114" s="81" t="s">
        <v>42</v>
      </c>
      <c r="H114" s="81">
        <v>3</v>
      </c>
      <c r="I114" s="81" t="s">
        <v>56</v>
      </c>
      <c r="J114" s="83">
        <v>606.17999999999995</v>
      </c>
      <c r="K114" s="83" t="s">
        <v>27</v>
      </c>
      <c r="L114" s="83">
        <v>606.17999999999995</v>
      </c>
      <c r="M114" s="83">
        <v>703.16879999999992</v>
      </c>
      <c r="N114" s="83">
        <v>100.07</v>
      </c>
      <c r="O114" s="83">
        <v>100.07</v>
      </c>
      <c r="P114" s="83">
        <v>116.08119999999998</v>
      </c>
      <c r="Q114" s="84">
        <v>0.16508297865320531</v>
      </c>
      <c r="R114" s="81">
        <v>1</v>
      </c>
      <c r="S114" s="81">
        <v>2025</v>
      </c>
      <c r="T114" s="81">
        <v>1</v>
      </c>
      <c r="U114" s="81">
        <v>2025</v>
      </c>
      <c r="V114" s="82">
        <v>45707</v>
      </c>
      <c r="W114" s="81" t="s">
        <v>38</v>
      </c>
      <c r="X114" s="81">
        <v>2025</v>
      </c>
      <c r="Z114" t="s">
        <v>189</v>
      </c>
    </row>
    <row r="115" spans="1:27" ht="14.45">
      <c r="A115" s="81" t="s">
        <v>25</v>
      </c>
      <c r="B115" s="81">
        <v>118</v>
      </c>
      <c r="C115" s="81">
        <v>1</v>
      </c>
      <c r="D115" s="82">
        <v>45673</v>
      </c>
      <c r="E115" s="82">
        <v>45756</v>
      </c>
      <c r="F115" s="82">
        <v>45772</v>
      </c>
      <c r="G115" s="81" t="s">
        <v>46</v>
      </c>
      <c r="H115" s="81">
        <v>3</v>
      </c>
      <c r="I115" s="81"/>
      <c r="J115" s="83">
        <v>194580</v>
      </c>
      <c r="K115" s="83" t="s">
        <v>33</v>
      </c>
      <c r="L115" s="83">
        <v>167338.79999999999</v>
      </c>
      <c r="M115" s="83">
        <v>194580</v>
      </c>
      <c r="N115" s="83">
        <v>15459.51</v>
      </c>
      <c r="O115" s="83">
        <v>13295.178599999999</v>
      </c>
      <c r="P115" s="83">
        <v>15459.51</v>
      </c>
      <c r="Q115" s="84">
        <v>7.9450662966389141E-2</v>
      </c>
      <c r="R115" s="81">
        <v>1</v>
      </c>
      <c r="S115" s="81">
        <v>2025</v>
      </c>
      <c r="T115" s="81">
        <v>4</v>
      </c>
      <c r="U115" s="81">
        <v>2025</v>
      </c>
      <c r="V115" s="82">
        <v>45817</v>
      </c>
      <c r="W115" s="81" t="s">
        <v>37</v>
      </c>
      <c r="X115" s="81">
        <v>2025</v>
      </c>
      <c r="Z115" t="s">
        <v>189</v>
      </c>
    </row>
    <row r="116" spans="1:27" ht="14.45">
      <c r="A116" s="81" t="s">
        <v>25</v>
      </c>
      <c r="B116" s="81">
        <v>119</v>
      </c>
      <c r="C116" s="81">
        <v>1</v>
      </c>
      <c r="D116" s="82">
        <v>45673</v>
      </c>
      <c r="E116" s="82">
        <v>45714</v>
      </c>
      <c r="F116" s="82">
        <v>45735</v>
      </c>
      <c r="G116" s="81" t="s">
        <v>34</v>
      </c>
      <c r="H116" s="81">
        <v>3</v>
      </c>
      <c r="I116" s="81"/>
      <c r="J116" s="83">
        <v>40906.449999999997</v>
      </c>
      <c r="K116" s="83" t="s">
        <v>27</v>
      </c>
      <c r="L116" s="83">
        <v>40906.449999999997</v>
      </c>
      <c r="M116" s="83">
        <v>47451.481999999996</v>
      </c>
      <c r="N116" s="83">
        <v>3604.77</v>
      </c>
      <c r="O116" s="83">
        <v>3604.77</v>
      </c>
      <c r="P116" s="83">
        <v>4181.5331999999999</v>
      </c>
      <c r="Q116" s="84">
        <v>8.8122288783309244E-2</v>
      </c>
      <c r="R116" s="81">
        <v>1</v>
      </c>
      <c r="S116" s="81">
        <v>2025</v>
      </c>
      <c r="T116" s="81">
        <v>2</v>
      </c>
      <c r="U116" s="81">
        <v>2025</v>
      </c>
      <c r="V116" s="82">
        <v>45780</v>
      </c>
      <c r="W116" s="81" t="s">
        <v>47</v>
      </c>
      <c r="X116" s="81">
        <v>2025</v>
      </c>
    </row>
    <row r="117" spans="1:27" ht="14.45">
      <c r="A117" s="81" t="s">
        <v>25</v>
      </c>
      <c r="B117" s="81">
        <v>120</v>
      </c>
      <c r="C117" s="81">
        <v>0</v>
      </c>
      <c r="D117" s="82">
        <v>45674</v>
      </c>
      <c r="E117" s="82">
        <v>45762</v>
      </c>
      <c r="F117" s="82">
        <v>45776</v>
      </c>
      <c r="G117" s="81" t="s">
        <v>34</v>
      </c>
      <c r="H117" s="81">
        <v>3</v>
      </c>
      <c r="I117" s="81"/>
      <c r="J117" s="83">
        <v>2383.6799999999998</v>
      </c>
      <c r="K117" s="83" t="s">
        <v>33</v>
      </c>
      <c r="L117" s="83">
        <v>2049.9647999999997</v>
      </c>
      <c r="M117" s="83">
        <v>2383.6799999999998</v>
      </c>
      <c r="N117" s="83">
        <v>174.9</v>
      </c>
      <c r="O117" s="83">
        <v>150.41400000000002</v>
      </c>
      <c r="P117" s="83">
        <v>174.9</v>
      </c>
      <c r="Q117" s="84">
        <v>7.3373942811115603E-2</v>
      </c>
      <c r="R117" s="81">
        <v>1</v>
      </c>
      <c r="S117" s="81">
        <v>2025</v>
      </c>
      <c r="T117" s="81">
        <v>4</v>
      </c>
      <c r="U117" s="81">
        <v>2025</v>
      </c>
      <c r="V117" s="82">
        <v>45821</v>
      </c>
      <c r="W117" s="81" t="s">
        <v>37</v>
      </c>
      <c r="X117" s="81">
        <v>2025</v>
      </c>
    </row>
    <row r="118" spans="1:27" ht="14.45">
      <c r="A118" s="81" t="s">
        <v>25</v>
      </c>
      <c r="B118" s="81">
        <v>121</v>
      </c>
      <c r="C118" s="81">
        <v>0</v>
      </c>
      <c r="D118" s="82">
        <v>45674</v>
      </c>
      <c r="E118" s="82">
        <v>45813</v>
      </c>
      <c r="F118" s="82">
        <v>45824</v>
      </c>
      <c r="G118" s="81" t="s">
        <v>34</v>
      </c>
      <c r="H118" s="81">
        <v>3</v>
      </c>
      <c r="I118" s="81"/>
      <c r="J118" s="83">
        <v>1791.72</v>
      </c>
      <c r="K118" s="83" t="s">
        <v>33</v>
      </c>
      <c r="L118" s="83">
        <v>1540.8792000000001</v>
      </c>
      <c r="M118" s="83">
        <v>1791.72</v>
      </c>
      <c r="N118" s="83">
        <v>154.26</v>
      </c>
      <c r="O118" s="83">
        <v>132.6636</v>
      </c>
      <c r="P118" s="83">
        <v>154.26</v>
      </c>
      <c r="Q118" s="84">
        <v>8.6096041792244324E-2</v>
      </c>
      <c r="R118" s="81">
        <v>1</v>
      </c>
      <c r="S118" s="81">
        <v>2025</v>
      </c>
      <c r="T118" s="81">
        <v>6</v>
      </c>
      <c r="U118" s="81">
        <v>2025</v>
      </c>
      <c r="V118" s="82">
        <v>45869</v>
      </c>
      <c r="W118" s="81" t="s">
        <v>39</v>
      </c>
      <c r="X118" s="81">
        <v>2025</v>
      </c>
    </row>
    <row r="119" spans="1:27" ht="14.45">
      <c r="A119" s="81" t="s">
        <v>25</v>
      </c>
      <c r="B119" s="81">
        <v>122</v>
      </c>
      <c r="C119" s="81">
        <v>1</v>
      </c>
      <c r="D119" s="82">
        <v>45677</v>
      </c>
      <c r="E119" s="82">
        <v>45677</v>
      </c>
      <c r="F119" s="82">
        <v>45677</v>
      </c>
      <c r="G119" s="81" t="s">
        <v>42</v>
      </c>
      <c r="H119" s="81">
        <v>4</v>
      </c>
      <c r="I119" s="81" t="s">
        <v>56</v>
      </c>
      <c r="J119" s="83">
        <v>11500.66</v>
      </c>
      <c r="K119" s="83" t="s">
        <v>27</v>
      </c>
      <c r="L119" s="83">
        <v>11500.66</v>
      </c>
      <c r="M119" s="83">
        <v>13340.765599999999</v>
      </c>
      <c r="N119" s="83">
        <v>1088.32</v>
      </c>
      <c r="O119" s="83">
        <v>1088.32</v>
      </c>
      <c r="P119" s="83">
        <v>1262.4511999999997</v>
      </c>
      <c r="Q119" s="84">
        <v>9.4631090737401155E-2</v>
      </c>
      <c r="R119" s="81">
        <v>1</v>
      </c>
      <c r="S119" s="81">
        <v>2025</v>
      </c>
      <c r="T119" s="81">
        <v>1</v>
      </c>
      <c r="U119" s="81">
        <v>2025</v>
      </c>
      <c r="V119" s="82">
        <v>45722</v>
      </c>
      <c r="W119" s="81" t="s">
        <v>28</v>
      </c>
      <c r="X119" s="81">
        <v>2025</v>
      </c>
      <c r="Z119" t="s">
        <v>189</v>
      </c>
    </row>
    <row r="120" spans="1:27" ht="14.45">
      <c r="A120" s="81" t="s">
        <v>25</v>
      </c>
      <c r="B120" s="81">
        <v>123</v>
      </c>
      <c r="C120" s="81">
        <v>0</v>
      </c>
      <c r="D120" s="82">
        <v>45677</v>
      </c>
      <c r="E120" s="82">
        <v>45700</v>
      </c>
      <c r="F120" s="82">
        <v>45704</v>
      </c>
      <c r="G120" s="81" t="s">
        <v>197</v>
      </c>
      <c r="H120" s="81">
        <v>4</v>
      </c>
      <c r="I120" s="81"/>
      <c r="J120" s="83">
        <v>6934.95</v>
      </c>
      <c r="K120" s="83" t="s">
        <v>30</v>
      </c>
      <c r="L120" s="83">
        <v>332.87759999999997</v>
      </c>
      <c r="M120" s="83">
        <v>388.35719999999998</v>
      </c>
      <c r="N120" s="83">
        <v>848.37</v>
      </c>
      <c r="O120" s="83">
        <v>40.721760000000003</v>
      </c>
      <c r="P120" s="83">
        <v>47.508720000000004</v>
      </c>
      <c r="Q120" s="84">
        <v>0.12233253303917117</v>
      </c>
      <c r="R120" s="81">
        <v>1</v>
      </c>
      <c r="S120" s="81">
        <v>2025</v>
      </c>
      <c r="T120" s="81">
        <v>2</v>
      </c>
      <c r="U120" s="81">
        <v>2025</v>
      </c>
      <c r="V120" s="82">
        <v>45749</v>
      </c>
      <c r="W120" s="81" t="s">
        <v>55</v>
      </c>
      <c r="X120" s="81">
        <v>2025</v>
      </c>
      <c r="Z120" t="s">
        <v>189</v>
      </c>
    </row>
    <row r="121" spans="1:27" ht="14.45">
      <c r="A121" s="81" t="s">
        <v>25</v>
      </c>
      <c r="B121" s="81">
        <v>124</v>
      </c>
      <c r="C121" s="81">
        <v>1</v>
      </c>
      <c r="D121" s="82">
        <v>45677</v>
      </c>
      <c r="E121" s="82">
        <v>45832</v>
      </c>
      <c r="F121" s="82">
        <v>45845</v>
      </c>
      <c r="G121" s="81" t="s">
        <v>85</v>
      </c>
      <c r="H121" s="81">
        <v>4</v>
      </c>
      <c r="I121" s="81" t="s">
        <v>204</v>
      </c>
      <c r="J121" s="83">
        <v>57724</v>
      </c>
      <c r="K121" s="83" t="s">
        <v>33</v>
      </c>
      <c r="L121" s="83">
        <v>49642.64</v>
      </c>
      <c r="M121" s="83">
        <v>57724</v>
      </c>
      <c r="N121" s="83">
        <v>6840</v>
      </c>
      <c r="O121" s="83">
        <v>5882.4</v>
      </c>
      <c r="P121" s="83">
        <v>6840</v>
      </c>
      <c r="Q121" s="84">
        <v>0.1184949067978657</v>
      </c>
      <c r="R121" s="81">
        <v>1</v>
      </c>
      <c r="S121" s="81">
        <v>2025</v>
      </c>
      <c r="T121" s="81">
        <v>6</v>
      </c>
      <c r="U121" s="81">
        <v>2025</v>
      </c>
      <c r="V121" s="82">
        <v>45890</v>
      </c>
      <c r="W121" s="81" t="s">
        <v>62</v>
      </c>
      <c r="X121" s="81">
        <v>2025</v>
      </c>
      <c r="Z121" t="s">
        <v>205</v>
      </c>
    </row>
    <row r="122" spans="1:27" ht="14.45">
      <c r="A122" s="81" t="s">
        <v>25</v>
      </c>
      <c r="B122" s="81">
        <v>126</v>
      </c>
      <c r="C122" s="81">
        <v>0</v>
      </c>
      <c r="D122" s="82">
        <v>45678</v>
      </c>
      <c r="E122" s="82">
        <v>45809</v>
      </c>
      <c r="F122" s="82">
        <v>45841</v>
      </c>
      <c r="G122" s="81" t="s">
        <v>42</v>
      </c>
      <c r="H122" s="81">
        <v>4</v>
      </c>
      <c r="I122" s="81" t="s">
        <v>87</v>
      </c>
      <c r="J122" s="83">
        <v>155169.46</v>
      </c>
      <c r="K122" s="83" t="s">
        <v>27</v>
      </c>
      <c r="L122" s="83">
        <v>155169.46</v>
      </c>
      <c r="M122" s="83">
        <v>179996.57359999997</v>
      </c>
      <c r="N122" s="83">
        <v>11809.71</v>
      </c>
      <c r="O122" s="83">
        <v>11809.71</v>
      </c>
      <c r="P122" s="83">
        <v>13699.263599999998</v>
      </c>
      <c r="Q122" s="84">
        <v>7.610846876698546E-2</v>
      </c>
      <c r="R122" s="81">
        <v>1</v>
      </c>
      <c r="S122" s="81">
        <v>2025</v>
      </c>
      <c r="T122" s="81">
        <v>6</v>
      </c>
      <c r="U122" s="81">
        <v>2025</v>
      </c>
      <c r="V122" s="82">
        <v>45886</v>
      </c>
      <c r="W122" s="81" t="s">
        <v>62</v>
      </c>
      <c r="X122" s="81">
        <v>2025</v>
      </c>
      <c r="Z122" t="s">
        <v>189</v>
      </c>
    </row>
    <row r="123" spans="1:27" ht="14.45">
      <c r="A123" s="81" t="s">
        <v>25</v>
      </c>
      <c r="B123" s="81">
        <v>127</v>
      </c>
      <c r="C123" s="81">
        <v>1</v>
      </c>
      <c r="D123" s="82">
        <v>45680</v>
      </c>
      <c r="E123" s="82">
        <v>45648</v>
      </c>
      <c r="F123" s="82">
        <v>45685</v>
      </c>
      <c r="G123" s="81" t="s">
        <v>42</v>
      </c>
      <c r="H123" s="81">
        <v>4</v>
      </c>
      <c r="I123" s="81" t="s">
        <v>56</v>
      </c>
      <c r="J123" s="83">
        <v>5088</v>
      </c>
      <c r="K123" s="83" t="s">
        <v>33</v>
      </c>
      <c r="L123" s="83">
        <v>4375.68</v>
      </c>
      <c r="M123" s="83">
        <v>5088</v>
      </c>
      <c r="N123" s="83">
        <v>493.54</v>
      </c>
      <c r="O123" s="83">
        <v>424.44440000000003</v>
      </c>
      <c r="P123" s="83">
        <v>493.54</v>
      </c>
      <c r="Q123" s="84">
        <v>9.7000786163522007E-2</v>
      </c>
      <c r="R123" s="81">
        <v>1</v>
      </c>
      <c r="S123" s="81">
        <v>2025</v>
      </c>
      <c r="T123" s="81">
        <v>12</v>
      </c>
      <c r="U123" s="81">
        <v>2024</v>
      </c>
      <c r="V123" s="82">
        <v>45730</v>
      </c>
      <c r="W123" s="81" t="s">
        <v>28</v>
      </c>
      <c r="X123" s="81">
        <v>2025</v>
      </c>
    </row>
    <row r="124" spans="1:27" ht="14.45">
      <c r="A124" s="81" t="s">
        <v>25</v>
      </c>
      <c r="B124" s="81">
        <v>128</v>
      </c>
      <c r="C124" s="81">
        <v>1</v>
      </c>
      <c r="D124" s="82">
        <v>45680</v>
      </c>
      <c r="E124" s="82">
        <v>45688</v>
      </c>
      <c r="F124" s="82">
        <v>45696</v>
      </c>
      <c r="G124" s="81" t="s">
        <v>43</v>
      </c>
      <c r="H124" s="81">
        <v>4</v>
      </c>
      <c r="I124" s="81" t="s">
        <v>65</v>
      </c>
      <c r="J124" s="83">
        <v>1389.53</v>
      </c>
      <c r="K124" s="83" t="s">
        <v>33</v>
      </c>
      <c r="L124" s="83">
        <v>1194.9957999999999</v>
      </c>
      <c r="M124" s="83">
        <v>1389.53</v>
      </c>
      <c r="N124" s="83">
        <v>0</v>
      </c>
      <c r="O124" s="83">
        <v>0</v>
      </c>
      <c r="P124" s="83">
        <v>0</v>
      </c>
      <c r="Q124" s="84">
        <v>0</v>
      </c>
      <c r="R124" s="81">
        <v>1</v>
      </c>
      <c r="S124" s="81">
        <v>2025</v>
      </c>
      <c r="T124" s="81">
        <v>1</v>
      </c>
      <c r="U124" s="81">
        <v>2025</v>
      </c>
      <c r="V124" s="82">
        <v>45741</v>
      </c>
      <c r="W124" s="81" t="s">
        <v>28</v>
      </c>
      <c r="X124" s="81">
        <v>2025</v>
      </c>
      <c r="Z124" t="s">
        <v>206</v>
      </c>
    </row>
    <row r="125" spans="1:27" ht="14.45">
      <c r="A125" s="81" t="s">
        <v>25</v>
      </c>
      <c r="B125" s="81">
        <v>129</v>
      </c>
      <c r="C125" s="81">
        <v>1</v>
      </c>
      <c r="D125" s="82">
        <v>45680</v>
      </c>
      <c r="E125" s="82">
        <v>45735</v>
      </c>
      <c r="F125" s="82">
        <v>45753</v>
      </c>
      <c r="G125" s="81" t="s">
        <v>43</v>
      </c>
      <c r="H125" s="81">
        <v>4</v>
      </c>
      <c r="I125" s="81" t="s">
        <v>65</v>
      </c>
      <c r="J125" s="83">
        <v>166662</v>
      </c>
      <c r="K125" s="83" t="s">
        <v>33</v>
      </c>
      <c r="L125" s="83">
        <v>143329.32</v>
      </c>
      <c r="M125" s="83">
        <v>166662</v>
      </c>
      <c r="N125" s="83">
        <v>0</v>
      </c>
      <c r="O125" s="83">
        <v>0</v>
      </c>
      <c r="P125" s="83">
        <v>0</v>
      </c>
      <c r="Q125" s="84">
        <v>0</v>
      </c>
      <c r="R125" s="81">
        <v>1</v>
      </c>
      <c r="S125" s="81">
        <v>2025</v>
      </c>
      <c r="T125" s="81">
        <v>3</v>
      </c>
      <c r="U125" s="81">
        <v>2025</v>
      </c>
      <c r="V125" s="82">
        <v>45798</v>
      </c>
      <c r="W125" s="81" t="s">
        <v>47</v>
      </c>
      <c r="X125" s="81">
        <v>2025</v>
      </c>
    </row>
    <row r="126" spans="1:27" ht="14.45">
      <c r="A126" s="81" t="s">
        <v>25</v>
      </c>
      <c r="B126" s="81">
        <v>130</v>
      </c>
      <c r="C126" s="81">
        <v>1</v>
      </c>
      <c r="D126" s="82">
        <v>45680</v>
      </c>
      <c r="E126" s="82">
        <v>45735</v>
      </c>
      <c r="F126" s="82">
        <v>45754</v>
      </c>
      <c r="G126" s="81" t="s">
        <v>43</v>
      </c>
      <c r="H126" s="81">
        <v>4</v>
      </c>
      <c r="I126" s="81" t="s">
        <v>65</v>
      </c>
      <c r="J126" s="83">
        <v>4389</v>
      </c>
      <c r="K126" s="83" t="s">
        <v>33</v>
      </c>
      <c r="L126" s="83">
        <v>3774.54</v>
      </c>
      <c r="M126" s="83">
        <v>4389</v>
      </c>
      <c r="N126" s="83">
        <v>0</v>
      </c>
      <c r="O126" s="83">
        <v>0</v>
      </c>
      <c r="P126" s="83">
        <v>0</v>
      </c>
      <c r="Q126" s="84">
        <v>0</v>
      </c>
      <c r="R126" s="81">
        <v>1</v>
      </c>
      <c r="S126" s="81">
        <v>2025</v>
      </c>
      <c r="T126" s="81">
        <v>3</v>
      </c>
      <c r="U126" s="81">
        <v>2025</v>
      </c>
      <c r="V126" s="82">
        <v>45799</v>
      </c>
      <c r="W126" s="81" t="s">
        <v>47</v>
      </c>
      <c r="X126" s="81">
        <v>2025</v>
      </c>
    </row>
    <row r="127" spans="1:27" ht="14.45">
      <c r="A127" s="81" t="s">
        <v>25</v>
      </c>
      <c r="B127" s="81">
        <v>131</v>
      </c>
      <c r="C127" s="81">
        <v>1</v>
      </c>
      <c r="D127" s="82">
        <v>45685</v>
      </c>
      <c r="E127" s="82">
        <v>45742</v>
      </c>
      <c r="F127" s="82">
        <v>45816</v>
      </c>
      <c r="G127" s="81" t="s">
        <v>86</v>
      </c>
      <c r="H127" s="81">
        <v>5</v>
      </c>
      <c r="I127" s="81" t="s">
        <v>207</v>
      </c>
      <c r="J127" s="83">
        <v>11650.31</v>
      </c>
      <c r="K127" s="83" t="s">
        <v>33</v>
      </c>
      <c r="L127" s="83">
        <v>10019.266599999999</v>
      </c>
      <c r="M127" s="83">
        <v>11650.31</v>
      </c>
      <c r="N127" s="83">
        <v>674.12</v>
      </c>
      <c r="O127" s="83">
        <v>579.7432</v>
      </c>
      <c r="P127" s="83">
        <v>674.12</v>
      </c>
      <c r="Q127" s="84">
        <v>5.7862837984568656E-2</v>
      </c>
      <c r="R127" s="81">
        <v>1</v>
      </c>
      <c r="S127" s="81">
        <v>2025</v>
      </c>
      <c r="T127" s="81">
        <v>3</v>
      </c>
      <c r="U127" s="81">
        <v>2025</v>
      </c>
      <c r="V127" s="82">
        <v>45861</v>
      </c>
      <c r="W127" s="81" t="s">
        <v>39</v>
      </c>
      <c r="X127" s="81">
        <v>2025</v>
      </c>
      <c r="Z127" t="s">
        <v>187</v>
      </c>
    </row>
    <row r="128" spans="1:27" ht="14.45">
      <c r="A128" s="81" t="s">
        <v>25</v>
      </c>
      <c r="B128" s="81">
        <v>132</v>
      </c>
      <c r="C128" s="81">
        <v>1</v>
      </c>
      <c r="D128" s="82">
        <v>45685</v>
      </c>
      <c r="E128" s="82">
        <v>45700</v>
      </c>
      <c r="F128" s="82">
        <v>45706</v>
      </c>
      <c r="G128" s="81" t="s">
        <v>42</v>
      </c>
      <c r="H128" s="81">
        <v>5</v>
      </c>
      <c r="I128" s="81" t="s">
        <v>56</v>
      </c>
      <c r="J128" s="83">
        <v>4428.88</v>
      </c>
      <c r="K128" s="83" t="s">
        <v>33</v>
      </c>
      <c r="L128" s="83">
        <v>3808.8368</v>
      </c>
      <c r="M128" s="83">
        <v>4428.88</v>
      </c>
      <c r="N128" s="83">
        <v>827.2</v>
      </c>
      <c r="O128" s="83">
        <v>711.39200000000005</v>
      </c>
      <c r="P128" s="83">
        <v>827.2</v>
      </c>
      <c r="Q128" s="84">
        <v>0.18677408283809904</v>
      </c>
      <c r="R128" s="81">
        <v>1</v>
      </c>
      <c r="S128" s="81">
        <v>2025</v>
      </c>
      <c r="T128" s="81">
        <v>2</v>
      </c>
      <c r="U128" s="81">
        <v>2025</v>
      </c>
      <c r="V128" s="82">
        <v>45751</v>
      </c>
      <c r="W128" s="81" t="s">
        <v>55</v>
      </c>
      <c r="X128" s="81">
        <v>2025</v>
      </c>
    </row>
    <row r="129" spans="1:26" ht="14.45">
      <c r="A129" s="81" t="s">
        <v>25</v>
      </c>
      <c r="B129" s="81">
        <v>133</v>
      </c>
      <c r="C129" s="81">
        <v>1</v>
      </c>
      <c r="D129" s="82">
        <v>45685</v>
      </c>
      <c r="E129" s="82">
        <v>45675</v>
      </c>
      <c r="F129" s="82">
        <v>45679</v>
      </c>
      <c r="G129" s="81" t="s">
        <v>45</v>
      </c>
      <c r="H129" s="81">
        <v>5</v>
      </c>
      <c r="I129" s="81" t="s">
        <v>73</v>
      </c>
      <c r="J129" s="83">
        <v>8756.25</v>
      </c>
      <c r="K129" s="83" t="s">
        <v>33</v>
      </c>
      <c r="L129" s="83">
        <v>7530.375</v>
      </c>
      <c r="M129" s="83">
        <v>8756.25</v>
      </c>
      <c r="N129" s="83">
        <v>765</v>
      </c>
      <c r="O129" s="83">
        <v>657.9</v>
      </c>
      <c r="P129" s="83">
        <v>765</v>
      </c>
      <c r="Q129" s="84">
        <v>8.7366167023554597E-2</v>
      </c>
      <c r="R129" s="81">
        <v>1</v>
      </c>
      <c r="S129" s="81">
        <v>2025</v>
      </c>
      <c r="T129" s="81">
        <v>1</v>
      </c>
      <c r="U129" s="81">
        <v>2025</v>
      </c>
      <c r="V129" s="82">
        <v>45724</v>
      </c>
      <c r="W129" s="81" t="s">
        <v>28</v>
      </c>
      <c r="X129" s="81">
        <v>2025</v>
      </c>
      <c r="Z129" t="s">
        <v>189</v>
      </c>
    </row>
    <row r="130" spans="1:26" ht="14.45">
      <c r="A130" s="81" t="s">
        <v>25</v>
      </c>
      <c r="B130" s="81">
        <v>134</v>
      </c>
      <c r="C130" s="81">
        <v>1</v>
      </c>
      <c r="D130" s="82">
        <v>45686</v>
      </c>
      <c r="E130" s="82">
        <v>45792</v>
      </c>
      <c r="F130" s="82">
        <v>45803</v>
      </c>
      <c r="G130" s="81" t="s">
        <v>86</v>
      </c>
      <c r="H130" s="81">
        <v>5</v>
      </c>
      <c r="I130" s="81" t="s">
        <v>207</v>
      </c>
      <c r="J130" s="83">
        <v>31868.5</v>
      </c>
      <c r="K130" s="83" t="s">
        <v>33</v>
      </c>
      <c r="L130" s="83">
        <v>27406.91</v>
      </c>
      <c r="M130" s="83">
        <v>31868.5</v>
      </c>
      <c r="N130" s="83">
        <v>4484.9799999999996</v>
      </c>
      <c r="O130" s="83">
        <v>3857.0827999999997</v>
      </c>
      <c r="P130" s="83">
        <v>4484.9799999999996</v>
      </c>
      <c r="Q130" s="84">
        <v>0.14073395359053609</v>
      </c>
      <c r="R130" s="81">
        <v>1</v>
      </c>
      <c r="S130" s="81">
        <v>2025</v>
      </c>
      <c r="T130" s="81">
        <v>5</v>
      </c>
      <c r="U130" s="81">
        <v>2025</v>
      </c>
      <c r="V130" s="82">
        <v>45848</v>
      </c>
      <c r="W130" s="81" t="s">
        <v>39</v>
      </c>
      <c r="X130" s="81">
        <v>2025</v>
      </c>
      <c r="Z130" t="s">
        <v>189</v>
      </c>
    </row>
    <row r="131" spans="1:26" ht="14.45">
      <c r="A131" s="81" t="s">
        <v>25</v>
      </c>
      <c r="B131" s="81">
        <v>135</v>
      </c>
      <c r="C131" s="81">
        <v>1</v>
      </c>
      <c r="D131" s="82">
        <v>45687</v>
      </c>
      <c r="E131" s="82">
        <v>45779</v>
      </c>
      <c r="F131" s="82">
        <v>45790</v>
      </c>
      <c r="G131" s="81" t="s">
        <v>69</v>
      </c>
      <c r="H131" s="81">
        <v>5</v>
      </c>
      <c r="I131" s="81"/>
      <c r="J131" s="83">
        <v>97396</v>
      </c>
      <c r="K131" s="83" t="s">
        <v>33</v>
      </c>
      <c r="L131" s="83">
        <v>83760.56</v>
      </c>
      <c r="M131" s="83">
        <v>97396</v>
      </c>
      <c r="N131" s="83">
        <v>10209.200000000001</v>
      </c>
      <c r="O131" s="83">
        <v>8779.9120000000003</v>
      </c>
      <c r="P131" s="83">
        <v>10209.200000000001</v>
      </c>
      <c r="Q131" s="84">
        <v>0.10482155324653991</v>
      </c>
      <c r="R131" s="81">
        <v>1</v>
      </c>
      <c r="S131" s="81">
        <v>2025</v>
      </c>
      <c r="T131" s="81">
        <v>5</v>
      </c>
      <c r="U131" s="81">
        <v>2025</v>
      </c>
      <c r="V131" s="82">
        <v>45835</v>
      </c>
      <c r="W131" s="81" t="s">
        <v>37</v>
      </c>
      <c r="X131" s="81">
        <v>2025</v>
      </c>
      <c r="Z131" t="s">
        <v>189</v>
      </c>
    </row>
    <row r="132" spans="1:26" ht="14.45">
      <c r="A132" s="81" t="s">
        <v>25</v>
      </c>
      <c r="B132" s="81">
        <v>136</v>
      </c>
      <c r="C132" s="81">
        <v>1</v>
      </c>
      <c r="D132" s="82">
        <v>45687</v>
      </c>
      <c r="E132" s="82">
        <v>45757</v>
      </c>
      <c r="F132" s="82">
        <v>45769</v>
      </c>
      <c r="G132" s="81" t="s">
        <v>86</v>
      </c>
      <c r="H132" s="81">
        <v>5</v>
      </c>
      <c r="I132" s="81" t="s">
        <v>207</v>
      </c>
      <c r="J132" s="83">
        <v>216317.35</v>
      </c>
      <c r="K132" s="83" t="s">
        <v>33</v>
      </c>
      <c r="L132" s="83">
        <v>186032.921</v>
      </c>
      <c r="M132" s="83">
        <v>216317.35</v>
      </c>
      <c r="N132" s="83">
        <v>8889.11</v>
      </c>
      <c r="O132" s="83">
        <v>7644.6346000000003</v>
      </c>
      <c r="P132" s="83">
        <v>8889.11</v>
      </c>
      <c r="Q132" s="84">
        <v>4.1092912796869968E-2</v>
      </c>
      <c r="R132" s="81">
        <v>1</v>
      </c>
      <c r="S132" s="81">
        <v>2025</v>
      </c>
      <c r="T132" s="81">
        <v>4</v>
      </c>
      <c r="U132" s="81">
        <v>2025</v>
      </c>
      <c r="V132" s="82">
        <v>45814</v>
      </c>
      <c r="W132" s="81" t="s">
        <v>37</v>
      </c>
      <c r="X132" s="81">
        <v>2025</v>
      </c>
      <c r="Z132" t="s">
        <v>187</v>
      </c>
    </row>
    <row r="133" spans="1:26" ht="14.45">
      <c r="A133" s="81" t="s">
        <v>25</v>
      </c>
      <c r="B133" s="81">
        <v>137</v>
      </c>
      <c r="C133" s="81">
        <v>1</v>
      </c>
      <c r="D133" s="82">
        <v>45687</v>
      </c>
      <c r="E133" s="82">
        <v>45702</v>
      </c>
      <c r="F133" s="82">
        <v>45718</v>
      </c>
      <c r="G133" s="81" t="s">
        <v>42</v>
      </c>
      <c r="H133" s="81">
        <v>5</v>
      </c>
      <c r="I133" s="81" t="s">
        <v>56</v>
      </c>
      <c r="J133" s="83">
        <v>44604.11</v>
      </c>
      <c r="K133" s="83" t="s">
        <v>33</v>
      </c>
      <c r="L133" s="83">
        <v>38359.534599999999</v>
      </c>
      <c r="M133" s="83">
        <v>44604.11</v>
      </c>
      <c r="N133" s="83">
        <v>11801.86</v>
      </c>
      <c r="O133" s="83">
        <v>10149.5996</v>
      </c>
      <c r="P133" s="83">
        <v>11801.86</v>
      </c>
      <c r="Q133" s="84">
        <v>0.26459131232525435</v>
      </c>
      <c r="R133" s="81">
        <v>1</v>
      </c>
      <c r="S133" s="81">
        <v>2025</v>
      </c>
      <c r="T133" s="81">
        <v>2</v>
      </c>
      <c r="U133" s="81">
        <v>2025</v>
      </c>
      <c r="V133" s="82">
        <v>45763</v>
      </c>
      <c r="W133" s="81" t="s">
        <v>55</v>
      </c>
      <c r="X133" s="81">
        <v>2025</v>
      </c>
      <c r="Z133" t="s">
        <v>189</v>
      </c>
    </row>
    <row r="134" spans="1:26" ht="14.45">
      <c r="A134" s="81" t="s">
        <v>25</v>
      </c>
      <c r="B134" s="81">
        <v>138</v>
      </c>
      <c r="C134" s="81">
        <v>1</v>
      </c>
      <c r="D134" s="82">
        <v>45687</v>
      </c>
      <c r="E134" s="82">
        <v>45975</v>
      </c>
      <c r="F134" s="82">
        <v>45978</v>
      </c>
      <c r="G134" s="81" t="s">
        <v>45</v>
      </c>
      <c r="H134" s="81">
        <v>5</v>
      </c>
      <c r="I134" s="81" t="s">
        <v>44</v>
      </c>
      <c r="J134" s="83">
        <v>132324.54</v>
      </c>
      <c r="K134" s="83" t="s">
        <v>30</v>
      </c>
      <c r="L134" s="83">
        <v>6351.5779200000006</v>
      </c>
      <c r="M134" s="83">
        <v>7410.1742400000003</v>
      </c>
      <c r="N134" s="83">
        <v>31885.14</v>
      </c>
      <c r="O134" s="83">
        <v>1530.4867200000001</v>
      </c>
      <c r="P134" s="83">
        <v>1785.5678399999999</v>
      </c>
      <c r="Q134" s="84">
        <v>0.2409616538247554</v>
      </c>
      <c r="R134" s="81">
        <v>1</v>
      </c>
      <c r="S134" s="81">
        <v>2025</v>
      </c>
      <c r="T134" s="81">
        <v>11</v>
      </c>
      <c r="U134" s="81">
        <v>2025</v>
      </c>
      <c r="V134" s="82">
        <v>46023</v>
      </c>
      <c r="W134" s="81" t="s">
        <v>31</v>
      </c>
      <c r="X134" s="81">
        <v>2026</v>
      </c>
    </row>
    <row r="135" spans="1:26" ht="14.45">
      <c r="A135" s="81" t="s">
        <v>25</v>
      </c>
      <c r="B135" s="81">
        <v>139</v>
      </c>
      <c r="C135" s="81">
        <v>1</v>
      </c>
      <c r="D135" s="82">
        <v>45687</v>
      </c>
      <c r="E135" s="82">
        <v>45704</v>
      </c>
      <c r="F135" s="82">
        <v>45705</v>
      </c>
      <c r="G135" s="81" t="s">
        <v>45</v>
      </c>
      <c r="H135" s="81">
        <v>5</v>
      </c>
      <c r="I135" s="81" t="s">
        <v>73</v>
      </c>
      <c r="J135" s="83">
        <v>2232</v>
      </c>
      <c r="K135" s="83" t="s">
        <v>33</v>
      </c>
      <c r="L135" s="83">
        <v>1919.52</v>
      </c>
      <c r="M135" s="83">
        <v>2232</v>
      </c>
      <c r="N135" s="83">
        <v>190</v>
      </c>
      <c r="O135" s="83">
        <v>163.4</v>
      </c>
      <c r="P135" s="83">
        <v>190</v>
      </c>
      <c r="Q135" s="84">
        <v>8.5125448028673834E-2</v>
      </c>
      <c r="R135" s="81">
        <v>1</v>
      </c>
      <c r="S135" s="81">
        <v>2025</v>
      </c>
      <c r="T135" s="81">
        <v>2</v>
      </c>
      <c r="U135" s="81">
        <v>2025</v>
      </c>
      <c r="V135" s="82">
        <v>45750</v>
      </c>
      <c r="W135" s="81" t="s">
        <v>55</v>
      </c>
      <c r="X135" s="81">
        <v>2025</v>
      </c>
      <c r="Z135" t="s">
        <v>187</v>
      </c>
    </row>
    <row r="136" spans="1:26" ht="14.45">
      <c r="A136" s="81" t="s">
        <v>25</v>
      </c>
      <c r="B136" s="81">
        <v>140</v>
      </c>
      <c r="C136" s="81">
        <v>1</v>
      </c>
      <c r="D136" s="82">
        <v>45688</v>
      </c>
      <c r="E136" s="82">
        <v>45650</v>
      </c>
      <c r="F136" s="82">
        <v>45654</v>
      </c>
      <c r="G136" s="81" t="s">
        <v>42</v>
      </c>
      <c r="H136" s="81">
        <v>5</v>
      </c>
      <c r="I136" s="81" t="s">
        <v>56</v>
      </c>
      <c r="J136" s="83">
        <v>23910.84</v>
      </c>
      <c r="K136" s="83" t="s">
        <v>33</v>
      </c>
      <c r="L136" s="83">
        <v>20563.322400000001</v>
      </c>
      <c r="M136" s="83">
        <v>23910.84</v>
      </c>
      <c r="N136" s="83">
        <v>2173.6799999999998</v>
      </c>
      <c r="O136" s="83">
        <v>1869.3647999999998</v>
      </c>
      <c r="P136" s="83">
        <v>2173.6799999999998</v>
      </c>
      <c r="Q136" s="84">
        <v>9.0907722187928142E-2</v>
      </c>
      <c r="R136" s="81">
        <v>1</v>
      </c>
      <c r="S136" s="81">
        <v>2025</v>
      </c>
      <c r="T136" s="81">
        <v>12</v>
      </c>
      <c r="U136" s="81">
        <v>2024</v>
      </c>
      <c r="V136" s="82">
        <v>45699</v>
      </c>
      <c r="W136" s="81" t="s">
        <v>38</v>
      </c>
      <c r="X136" s="81">
        <v>2025</v>
      </c>
    </row>
    <row r="137" spans="1:26" ht="14.45">
      <c r="A137" s="81" t="s">
        <v>25</v>
      </c>
      <c r="B137" s="81">
        <v>141</v>
      </c>
      <c r="C137" s="81">
        <v>1</v>
      </c>
      <c r="D137" s="82">
        <v>45688</v>
      </c>
      <c r="E137" s="82">
        <v>45689</v>
      </c>
      <c r="F137" s="82">
        <v>45696</v>
      </c>
      <c r="G137" s="81" t="s">
        <v>43</v>
      </c>
      <c r="H137" s="81">
        <v>5</v>
      </c>
      <c r="I137" s="81" t="s">
        <v>65</v>
      </c>
      <c r="J137" s="83">
        <v>3158.37</v>
      </c>
      <c r="K137" s="83" t="s">
        <v>27</v>
      </c>
      <c r="L137" s="83">
        <v>3158.37</v>
      </c>
      <c r="M137" s="83">
        <v>3663.7091999999998</v>
      </c>
      <c r="N137" s="83">
        <v>197.17</v>
      </c>
      <c r="O137" s="83">
        <v>197.17</v>
      </c>
      <c r="P137" s="83">
        <v>228.71719999999996</v>
      </c>
      <c r="Q137" s="84">
        <v>6.2427771287087958E-2</v>
      </c>
      <c r="R137" s="81">
        <v>1</v>
      </c>
      <c r="S137" s="81">
        <v>2025</v>
      </c>
      <c r="T137" s="81">
        <v>2</v>
      </c>
      <c r="U137" s="81">
        <v>2025</v>
      </c>
      <c r="V137" s="82">
        <v>45741</v>
      </c>
      <c r="W137" s="81" t="s">
        <v>28</v>
      </c>
      <c r="X137" s="81">
        <v>2025</v>
      </c>
      <c r="Z137" t="s">
        <v>187</v>
      </c>
    </row>
    <row r="138" spans="1:26" ht="14.45">
      <c r="A138" s="81" t="s">
        <v>25</v>
      </c>
      <c r="B138" s="81">
        <v>142</v>
      </c>
      <c r="C138" s="81">
        <v>0</v>
      </c>
      <c r="D138" s="82">
        <v>45689</v>
      </c>
      <c r="E138" s="82">
        <v>45781</v>
      </c>
      <c r="F138" s="82">
        <v>45798</v>
      </c>
      <c r="G138" s="81" t="s">
        <v>186</v>
      </c>
      <c r="H138" s="81">
        <v>5</v>
      </c>
      <c r="I138" s="81"/>
      <c r="J138" s="83">
        <v>2425</v>
      </c>
      <c r="K138" s="83" t="s">
        <v>33</v>
      </c>
      <c r="L138" s="83">
        <v>2085.5</v>
      </c>
      <c r="M138" s="83">
        <v>2425</v>
      </c>
      <c r="N138" s="83">
        <v>35</v>
      </c>
      <c r="O138" s="83">
        <v>30.099999999999998</v>
      </c>
      <c r="P138" s="83">
        <v>35</v>
      </c>
      <c r="Q138" s="84">
        <v>1.4432989690721649E-2</v>
      </c>
      <c r="R138" s="81">
        <v>2</v>
      </c>
      <c r="S138" s="81">
        <v>2025</v>
      </c>
      <c r="T138" s="81">
        <v>5</v>
      </c>
      <c r="U138" s="81">
        <v>2025</v>
      </c>
      <c r="V138" s="82">
        <v>45843</v>
      </c>
      <c r="W138" s="81" t="s">
        <v>39</v>
      </c>
      <c r="X138" s="81">
        <v>2025</v>
      </c>
      <c r="Z138" t="s">
        <v>187</v>
      </c>
    </row>
    <row r="139" spans="1:26" ht="14.45">
      <c r="A139" s="81" t="s">
        <v>25</v>
      </c>
      <c r="B139" s="81">
        <v>143</v>
      </c>
      <c r="C139" s="81">
        <v>1</v>
      </c>
      <c r="D139" s="82">
        <v>45692</v>
      </c>
      <c r="E139" s="82">
        <v>45683</v>
      </c>
      <c r="F139" s="82">
        <v>45685</v>
      </c>
      <c r="G139" s="81" t="s">
        <v>42</v>
      </c>
      <c r="H139" s="81">
        <v>6</v>
      </c>
      <c r="I139" s="81" t="s">
        <v>56</v>
      </c>
      <c r="J139" s="83">
        <v>4874.42</v>
      </c>
      <c r="K139" s="83" t="s">
        <v>27</v>
      </c>
      <c r="L139" s="83">
        <v>4874.42</v>
      </c>
      <c r="M139" s="83">
        <v>5654.3271999999997</v>
      </c>
      <c r="N139" s="83">
        <v>416.06</v>
      </c>
      <c r="O139" s="83">
        <v>416.06</v>
      </c>
      <c r="P139" s="83">
        <v>482.62959999999998</v>
      </c>
      <c r="Q139" s="84">
        <v>8.5355796176775897E-2</v>
      </c>
      <c r="R139" s="81">
        <v>2</v>
      </c>
      <c r="S139" s="81">
        <v>2025</v>
      </c>
      <c r="T139" s="81">
        <v>1</v>
      </c>
      <c r="U139" s="81">
        <v>2025</v>
      </c>
      <c r="V139" s="82">
        <v>45730</v>
      </c>
      <c r="W139" s="81" t="s">
        <v>28</v>
      </c>
      <c r="X139" s="81">
        <v>2025</v>
      </c>
    </row>
    <row r="140" spans="1:26" ht="14.45">
      <c r="A140" s="81" t="s">
        <v>25</v>
      </c>
      <c r="B140" s="81">
        <v>144</v>
      </c>
      <c r="C140" s="81">
        <v>1</v>
      </c>
      <c r="D140" s="82">
        <v>45692</v>
      </c>
      <c r="E140" s="82">
        <v>45654</v>
      </c>
      <c r="F140" s="82">
        <v>45654</v>
      </c>
      <c r="G140" s="81" t="s">
        <v>42</v>
      </c>
      <c r="H140" s="81">
        <v>6</v>
      </c>
      <c r="I140" s="81" t="s">
        <v>56</v>
      </c>
      <c r="J140" s="83">
        <v>3993.6</v>
      </c>
      <c r="K140" s="83" t="s">
        <v>33</v>
      </c>
      <c r="L140" s="83">
        <v>3434.4960000000001</v>
      </c>
      <c r="M140" s="83">
        <v>3993.6</v>
      </c>
      <c r="N140" s="83">
        <v>360.96</v>
      </c>
      <c r="O140" s="83">
        <v>310.42559999999997</v>
      </c>
      <c r="P140" s="83">
        <v>360.96</v>
      </c>
      <c r="Q140" s="84">
        <v>9.0384615384615369E-2</v>
      </c>
      <c r="R140" s="81">
        <v>2</v>
      </c>
      <c r="S140" s="81">
        <v>2025</v>
      </c>
      <c r="T140" s="81">
        <v>12</v>
      </c>
      <c r="U140" s="81">
        <v>2024</v>
      </c>
      <c r="V140" s="82">
        <v>45699</v>
      </c>
      <c r="W140" s="81" t="s">
        <v>38</v>
      </c>
      <c r="X140" s="81">
        <v>2025</v>
      </c>
    </row>
    <row r="141" spans="1:26" ht="14.45">
      <c r="A141" s="81" t="s">
        <v>25</v>
      </c>
      <c r="B141" s="81">
        <v>145</v>
      </c>
      <c r="C141" s="81">
        <v>1</v>
      </c>
      <c r="D141" s="82">
        <v>45692</v>
      </c>
      <c r="E141" s="82">
        <v>45636</v>
      </c>
      <c r="F141" s="82">
        <v>45636</v>
      </c>
      <c r="G141" s="81" t="s">
        <v>42</v>
      </c>
      <c r="H141" s="81">
        <v>6</v>
      </c>
      <c r="I141" s="81" t="s">
        <v>56</v>
      </c>
      <c r="J141" s="83">
        <v>4101.6000000000004</v>
      </c>
      <c r="K141" s="83" t="s">
        <v>27</v>
      </c>
      <c r="L141" s="83">
        <v>4101.6000000000004</v>
      </c>
      <c r="M141" s="83">
        <v>4757.8559999999998</v>
      </c>
      <c r="N141" s="83">
        <v>379.11</v>
      </c>
      <c r="O141" s="83">
        <v>379.11</v>
      </c>
      <c r="P141" s="83">
        <v>439.76759999999996</v>
      </c>
      <c r="Q141" s="84">
        <v>9.2429783499122287E-2</v>
      </c>
      <c r="R141" s="81">
        <v>2</v>
      </c>
      <c r="S141" s="81">
        <v>2025</v>
      </c>
      <c r="T141" s="81">
        <v>12</v>
      </c>
      <c r="U141" s="81">
        <v>2024</v>
      </c>
      <c r="V141" s="82">
        <v>45681</v>
      </c>
      <c r="W141" s="81" t="s">
        <v>31</v>
      </c>
      <c r="X141" s="81">
        <v>2025</v>
      </c>
    </row>
    <row r="142" spans="1:26" ht="14.45">
      <c r="A142" s="81" t="s">
        <v>25</v>
      </c>
      <c r="B142" s="81">
        <v>146</v>
      </c>
      <c r="C142" s="81">
        <v>1</v>
      </c>
      <c r="D142" s="82">
        <v>45693</v>
      </c>
      <c r="E142" s="82">
        <v>45685</v>
      </c>
      <c r="F142" s="82">
        <v>45689</v>
      </c>
      <c r="G142" s="81" t="s">
        <v>196</v>
      </c>
      <c r="H142" s="81">
        <v>6</v>
      </c>
      <c r="I142" s="81"/>
      <c r="J142" s="83">
        <v>10682.93</v>
      </c>
      <c r="K142" s="83" t="s">
        <v>33</v>
      </c>
      <c r="L142" s="83">
        <v>9187.3197999999993</v>
      </c>
      <c r="M142" s="83">
        <v>10682.93</v>
      </c>
      <c r="N142" s="83">
        <v>1066.69</v>
      </c>
      <c r="O142" s="83">
        <v>917.35340000000008</v>
      </c>
      <c r="P142" s="83">
        <v>1066.69</v>
      </c>
      <c r="Q142" s="84">
        <v>9.9849947533120612E-2</v>
      </c>
      <c r="R142" s="81">
        <v>2</v>
      </c>
      <c r="S142" s="81">
        <v>2025</v>
      </c>
      <c r="T142" s="81">
        <v>1</v>
      </c>
      <c r="U142" s="81">
        <v>2025</v>
      </c>
      <c r="V142" s="82">
        <v>45734</v>
      </c>
      <c r="W142" s="81" t="s">
        <v>28</v>
      </c>
      <c r="X142" s="81">
        <v>2025</v>
      </c>
    </row>
    <row r="143" spans="1:26" ht="14.45">
      <c r="A143" s="81" t="s">
        <v>25</v>
      </c>
      <c r="B143" s="81">
        <v>147</v>
      </c>
      <c r="C143" s="81">
        <v>1</v>
      </c>
      <c r="D143" s="82">
        <v>45693</v>
      </c>
      <c r="E143" s="82">
        <v>45685</v>
      </c>
      <c r="F143" s="82">
        <v>45689</v>
      </c>
      <c r="G143" s="81" t="s">
        <v>196</v>
      </c>
      <c r="H143" s="81">
        <v>6</v>
      </c>
      <c r="I143" s="81"/>
      <c r="J143" s="83">
        <v>10540</v>
      </c>
      <c r="K143" s="83" t="s">
        <v>33</v>
      </c>
      <c r="L143" s="83">
        <v>9064.4</v>
      </c>
      <c r="M143" s="83">
        <v>10540</v>
      </c>
      <c r="N143" s="83">
        <v>923.76</v>
      </c>
      <c r="O143" s="83">
        <v>794.43359999999996</v>
      </c>
      <c r="P143" s="83">
        <v>923.76</v>
      </c>
      <c r="Q143" s="84">
        <v>8.7643263757115744E-2</v>
      </c>
      <c r="R143" s="81">
        <v>2</v>
      </c>
      <c r="S143" s="81">
        <v>2025</v>
      </c>
      <c r="T143" s="81">
        <v>1</v>
      </c>
      <c r="U143" s="81">
        <v>2025</v>
      </c>
      <c r="V143" s="82">
        <v>45734</v>
      </c>
      <c r="W143" s="81" t="s">
        <v>28</v>
      </c>
      <c r="X143" s="81">
        <v>2025</v>
      </c>
      <c r="Z143" t="s">
        <v>189</v>
      </c>
    </row>
    <row r="144" spans="1:26" ht="14.45">
      <c r="A144" s="81" t="s">
        <v>25</v>
      </c>
      <c r="B144" s="81">
        <v>148</v>
      </c>
      <c r="C144" s="81">
        <v>1</v>
      </c>
      <c r="D144" s="82">
        <v>45693</v>
      </c>
      <c r="E144" s="82">
        <v>45685</v>
      </c>
      <c r="F144" s="82">
        <v>45689</v>
      </c>
      <c r="G144" s="81" t="s">
        <v>196</v>
      </c>
      <c r="H144" s="81">
        <v>6</v>
      </c>
      <c r="I144" s="81"/>
      <c r="J144" s="83">
        <v>7786</v>
      </c>
      <c r="K144" s="83" t="s">
        <v>33</v>
      </c>
      <c r="L144" s="83">
        <v>6695.96</v>
      </c>
      <c r="M144" s="83">
        <v>7786</v>
      </c>
      <c r="N144" s="83">
        <v>639.20000000000005</v>
      </c>
      <c r="O144" s="83">
        <v>549.71199999999999</v>
      </c>
      <c r="P144" s="83">
        <v>639.20000000000005</v>
      </c>
      <c r="Q144" s="84">
        <v>8.2096069868995633E-2</v>
      </c>
      <c r="R144" s="81">
        <v>2</v>
      </c>
      <c r="S144" s="81">
        <v>2025</v>
      </c>
      <c r="T144" s="81">
        <v>1</v>
      </c>
      <c r="U144" s="81">
        <v>2025</v>
      </c>
      <c r="V144" s="82">
        <v>45734</v>
      </c>
      <c r="W144" s="81" t="s">
        <v>28</v>
      </c>
      <c r="X144" s="81">
        <v>2025</v>
      </c>
    </row>
    <row r="145" spans="1:26" ht="14.45">
      <c r="A145" s="81" t="s">
        <v>25</v>
      </c>
      <c r="B145" s="81">
        <v>149</v>
      </c>
      <c r="C145" s="81">
        <v>1</v>
      </c>
      <c r="D145" s="82">
        <v>45693</v>
      </c>
      <c r="E145" s="82">
        <v>45816</v>
      </c>
      <c r="F145" s="82">
        <v>45838</v>
      </c>
      <c r="G145" s="81" t="s">
        <v>86</v>
      </c>
      <c r="H145" s="81">
        <v>6</v>
      </c>
      <c r="I145" s="81" t="s">
        <v>207</v>
      </c>
      <c r="J145" s="83">
        <v>46703.1</v>
      </c>
      <c r="K145" s="83" t="s">
        <v>33</v>
      </c>
      <c r="L145" s="83">
        <v>40164.665999999997</v>
      </c>
      <c r="M145" s="83">
        <v>46703.1</v>
      </c>
      <c r="N145" s="83">
        <v>6451.94</v>
      </c>
      <c r="O145" s="83">
        <v>5548.6683999999996</v>
      </c>
      <c r="P145" s="83">
        <v>6451.94</v>
      </c>
      <c r="Q145" s="84">
        <v>0.13814800302335392</v>
      </c>
      <c r="R145" s="81">
        <v>2</v>
      </c>
      <c r="S145" s="81">
        <v>2025</v>
      </c>
      <c r="T145" s="81">
        <v>6</v>
      </c>
      <c r="U145" s="81">
        <v>2025</v>
      </c>
      <c r="V145" s="82">
        <v>45883</v>
      </c>
      <c r="W145" s="81" t="s">
        <v>62</v>
      </c>
      <c r="X145" s="81">
        <v>2025</v>
      </c>
    </row>
    <row r="146" spans="1:26" ht="14.45">
      <c r="A146" s="81" t="s">
        <v>25</v>
      </c>
      <c r="B146" s="81">
        <v>150</v>
      </c>
      <c r="C146" s="81">
        <v>1</v>
      </c>
      <c r="D146" s="82">
        <v>45693</v>
      </c>
      <c r="E146" s="82">
        <v>45755</v>
      </c>
      <c r="F146" s="82">
        <v>45767</v>
      </c>
      <c r="G146" s="81" t="s">
        <v>45</v>
      </c>
      <c r="H146" s="81">
        <v>6</v>
      </c>
      <c r="I146" s="81" t="s">
        <v>73</v>
      </c>
      <c r="J146" s="83">
        <v>79382.05</v>
      </c>
      <c r="K146" s="83" t="s">
        <v>33</v>
      </c>
      <c r="L146" s="83">
        <v>68268.562999999995</v>
      </c>
      <c r="M146" s="83">
        <v>79382.05</v>
      </c>
      <c r="N146" s="83">
        <v>10771.53</v>
      </c>
      <c r="O146" s="83">
        <v>9263.515800000001</v>
      </c>
      <c r="P146" s="83">
        <v>10771.53</v>
      </c>
      <c r="Q146" s="84">
        <v>0.1356922629234191</v>
      </c>
      <c r="R146" s="81">
        <v>2</v>
      </c>
      <c r="S146" s="81">
        <v>2025</v>
      </c>
      <c r="T146" s="81">
        <v>4</v>
      </c>
      <c r="U146" s="81">
        <v>2025</v>
      </c>
      <c r="V146" s="82">
        <v>45812</v>
      </c>
      <c r="W146" s="81" t="s">
        <v>37</v>
      </c>
      <c r="X146" s="81">
        <v>2025</v>
      </c>
    </row>
    <row r="147" spans="1:26" ht="14.45">
      <c r="A147" s="81" t="s">
        <v>25</v>
      </c>
      <c r="B147" s="81">
        <v>151</v>
      </c>
      <c r="C147" s="81">
        <v>1</v>
      </c>
      <c r="D147" s="82">
        <v>45698</v>
      </c>
      <c r="E147" s="82">
        <v>45814</v>
      </c>
      <c r="F147" s="82">
        <v>45823</v>
      </c>
      <c r="G147" s="81" t="s">
        <v>34</v>
      </c>
      <c r="H147" s="81">
        <v>7</v>
      </c>
      <c r="I147" s="81"/>
      <c r="J147" s="83">
        <v>30644.639999999999</v>
      </c>
      <c r="K147" s="83" t="s">
        <v>27</v>
      </c>
      <c r="L147" s="83">
        <v>30644.639999999999</v>
      </c>
      <c r="M147" s="83">
        <v>35547.782399999996</v>
      </c>
      <c r="N147" s="83">
        <v>1686.66</v>
      </c>
      <c r="O147" s="83">
        <v>1686.66</v>
      </c>
      <c r="P147" s="83">
        <v>1956.5255999999999</v>
      </c>
      <c r="Q147" s="84">
        <v>5.5039315195087951E-2</v>
      </c>
      <c r="R147" s="81">
        <v>2</v>
      </c>
      <c r="S147" s="81">
        <v>2025</v>
      </c>
      <c r="T147" s="81">
        <v>6</v>
      </c>
      <c r="U147" s="81">
        <v>2025</v>
      </c>
      <c r="V147" s="82">
        <v>45868</v>
      </c>
      <c r="W147" s="81" t="s">
        <v>39</v>
      </c>
      <c r="X147" s="81">
        <v>2025</v>
      </c>
    </row>
    <row r="148" spans="1:26" ht="14.45">
      <c r="A148" s="81" t="s">
        <v>25</v>
      </c>
      <c r="B148" s="81">
        <v>152</v>
      </c>
      <c r="C148" s="81">
        <v>1</v>
      </c>
      <c r="D148" s="82">
        <v>45698</v>
      </c>
      <c r="E148" s="82">
        <v>45701</v>
      </c>
      <c r="F148" s="82">
        <v>45708</v>
      </c>
      <c r="G148" s="81" t="s">
        <v>42</v>
      </c>
      <c r="H148" s="81">
        <v>7</v>
      </c>
      <c r="I148" s="81" t="s">
        <v>56</v>
      </c>
      <c r="J148" s="83">
        <v>2949</v>
      </c>
      <c r="K148" s="83" t="s">
        <v>33</v>
      </c>
      <c r="L148" s="83">
        <v>2536.14</v>
      </c>
      <c r="M148" s="83">
        <v>2949</v>
      </c>
      <c r="N148" s="83">
        <v>0</v>
      </c>
      <c r="O148" s="83">
        <v>0</v>
      </c>
      <c r="P148" s="83">
        <v>0</v>
      </c>
      <c r="Q148" s="84">
        <v>0</v>
      </c>
      <c r="R148" s="81">
        <v>2</v>
      </c>
      <c r="S148" s="81">
        <v>2025</v>
      </c>
      <c r="T148" s="81">
        <v>2</v>
      </c>
      <c r="U148" s="81">
        <v>2025</v>
      </c>
      <c r="V148" s="82">
        <v>45753</v>
      </c>
      <c r="W148" s="81" t="s">
        <v>55</v>
      </c>
      <c r="X148" s="81">
        <v>2025</v>
      </c>
    </row>
    <row r="149" spans="1:26" ht="14.45">
      <c r="A149" s="81" t="s">
        <v>25</v>
      </c>
      <c r="B149" s="81">
        <v>153</v>
      </c>
      <c r="C149" s="81">
        <v>1</v>
      </c>
      <c r="D149" s="82">
        <v>45698</v>
      </c>
      <c r="E149" s="82">
        <v>46010</v>
      </c>
      <c r="F149" s="82">
        <v>46027</v>
      </c>
      <c r="G149" s="81" t="s">
        <v>85</v>
      </c>
      <c r="H149" s="81">
        <v>7</v>
      </c>
      <c r="I149" s="81"/>
      <c r="J149" s="83">
        <v>51174.21</v>
      </c>
      <c r="K149" s="83" t="s">
        <v>33</v>
      </c>
      <c r="L149" s="83">
        <v>44009.820599999999</v>
      </c>
      <c r="M149" s="83">
        <v>51174.21</v>
      </c>
      <c r="N149" s="83">
        <v>4777.42</v>
      </c>
      <c r="O149" s="83">
        <v>4108.5811999999996</v>
      </c>
      <c r="P149" s="83">
        <v>4777.42</v>
      </c>
      <c r="Q149" s="84">
        <v>9.3356008817722824E-2</v>
      </c>
      <c r="R149" s="81">
        <v>2</v>
      </c>
      <c r="S149" s="81">
        <v>2025</v>
      </c>
      <c r="T149" s="81">
        <v>12</v>
      </c>
      <c r="U149" s="81">
        <v>2025</v>
      </c>
      <c r="V149" s="82">
        <v>46072</v>
      </c>
      <c r="W149" s="81" t="s">
        <v>38</v>
      </c>
      <c r="X149" s="81">
        <v>2026</v>
      </c>
    </row>
    <row r="150" spans="1:26" ht="14.45">
      <c r="A150" s="81" t="s">
        <v>25</v>
      </c>
      <c r="B150" s="81">
        <v>154</v>
      </c>
      <c r="C150" s="81">
        <v>1</v>
      </c>
      <c r="D150" s="82">
        <v>45699</v>
      </c>
      <c r="E150" s="82">
        <v>45758</v>
      </c>
      <c r="F150" s="82">
        <v>45767</v>
      </c>
      <c r="G150" s="81" t="s">
        <v>43</v>
      </c>
      <c r="H150" s="81">
        <v>7</v>
      </c>
      <c r="I150" s="81" t="s">
        <v>65</v>
      </c>
      <c r="J150" s="83">
        <v>38152.959999999999</v>
      </c>
      <c r="K150" s="83" t="s">
        <v>33</v>
      </c>
      <c r="L150" s="83">
        <v>32811.545599999998</v>
      </c>
      <c r="M150" s="83">
        <v>38152.959999999999</v>
      </c>
      <c r="N150" s="83">
        <v>4490.6499999999996</v>
      </c>
      <c r="O150" s="83">
        <v>3861.9589999999998</v>
      </c>
      <c r="P150" s="83">
        <v>4490.6499999999996</v>
      </c>
      <c r="Q150" s="84">
        <v>0.11770122160901803</v>
      </c>
      <c r="R150" s="81">
        <v>2</v>
      </c>
      <c r="S150" s="81">
        <v>2025</v>
      </c>
      <c r="T150" s="81">
        <v>4</v>
      </c>
      <c r="U150" s="81">
        <v>2025</v>
      </c>
      <c r="V150" s="82">
        <v>45812</v>
      </c>
      <c r="W150" s="81" t="s">
        <v>37</v>
      </c>
      <c r="X150" s="81">
        <v>2025</v>
      </c>
      <c r="Z150" t="s">
        <v>189</v>
      </c>
    </row>
    <row r="151" spans="1:26" ht="14.45">
      <c r="A151" s="81" t="s">
        <v>25</v>
      </c>
      <c r="B151" s="81">
        <v>155</v>
      </c>
      <c r="C151" s="81">
        <v>0</v>
      </c>
      <c r="D151" s="82">
        <v>45699</v>
      </c>
      <c r="E151" s="82">
        <v>45738</v>
      </c>
      <c r="F151" s="82">
        <v>45744</v>
      </c>
      <c r="G151" s="81" t="s">
        <v>69</v>
      </c>
      <c r="H151" s="81">
        <v>7</v>
      </c>
      <c r="I151" s="81"/>
      <c r="J151" s="83">
        <v>15081</v>
      </c>
      <c r="K151" s="83" t="s">
        <v>33</v>
      </c>
      <c r="L151" s="83">
        <v>12969.66</v>
      </c>
      <c r="M151" s="83">
        <v>15081</v>
      </c>
      <c r="N151" s="83">
        <v>1906.74</v>
      </c>
      <c r="O151" s="83">
        <v>1639.7963999999999</v>
      </c>
      <c r="P151" s="83">
        <v>1906.74</v>
      </c>
      <c r="Q151" s="84">
        <v>0.12643326039387309</v>
      </c>
      <c r="R151" s="81">
        <v>2</v>
      </c>
      <c r="S151" s="81">
        <v>2025</v>
      </c>
      <c r="T151" s="81">
        <v>3</v>
      </c>
      <c r="U151" s="81">
        <v>2025</v>
      </c>
      <c r="V151" s="82">
        <v>45789</v>
      </c>
      <c r="W151" s="81" t="s">
        <v>47</v>
      </c>
      <c r="X151" s="81">
        <v>2025</v>
      </c>
      <c r="Z151" t="s">
        <v>189</v>
      </c>
    </row>
    <row r="152" spans="1:26" ht="14.45">
      <c r="A152" s="81" t="s">
        <v>25</v>
      </c>
      <c r="B152" s="81">
        <v>156</v>
      </c>
      <c r="C152" s="81">
        <v>1</v>
      </c>
      <c r="D152" s="82">
        <v>45699</v>
      </c>
      <c r="E152" s="82">
        <v>45806</v>
      </c>
      <c r="F152" s="82">
        <v>45821</v>
      </c>
      <c r="G152" s="81" t="s">
        <v>43</v>
      </c>
      <c r="H152" s="81">
        <v>7</v>
      </c>
      <c r="I152" s="81" t="s">
        <v>65</v>
      </c>
      <c r="J152" s="83">
        <v>1669499.85</v>
      </c>
      <c r="K152" s="83" t="s">
        <v>30</v>
      </c>
      <c r="L152" s="83">
        <v>80135.992800000007</v>
      </c>
      <c r="M152" s="83">
        <v>93491.991600000008</v>
      </c>
      <c r="N152" s="83">
        <v>197007.4</v>
      </c>
      <c r="O152" s="83">
        <v>9456.3552</v>
      </c>
      <c r="P152" s="83">
        <v>11032.4144</v>
      </c>
      <c r="Q152" s="84">
        <v>0.11800384408540078</v>
      </c>
      <c r="R152" s="81">
        <v>2</v>
      </c>
      <c r="S152" s="81">
        <v>2025</v>
      </c>
      <c r="T152" s="81">
        <v>5</v>
      </c>
      <c r="U152" s="81">
        <v>2025</v>
      </c>
      <c r="V152" s="82">
        <v>45866</v>
      </c>
      <c r="W152" s="81" t="s">
        <v>39</v>
      </c>
      <c r="X152" s="81">
        <v>2025</v>
      </c>
    </row>
    <row r="153" spans="1:26" ht="14.45">
      <c r="A153" s="81" t="s">
        <v>25</v>
      </c>
      <c r="B153" s="81">
        <v>157</v>
      </c>
      <c r="C153" s="81">
        <v>1</v>
      </c>
      <c r="D153" s="82">
        <v>45700</v>
      </c>
      <c r="E153" s="82">
        <v>46010</v>
      </c>
      <c r="F153" s="82">
        <v>46020</v>
      </c>
      <c r="G153" s="81" t="s">
        <v>46</v>
      </c>
      <c r="H153" s="81">
        <v>7</v>
      </c>
      <c r="I153" s="81"/>
      <c r="J153" s="83">
        <v>103134.33</v>
      </c>
      <c r="K153" s="83" t="s">
        <v>33</v>
      </c>
      <c r="L153" s="83">
        <v>88695.523799999995</v>
      </c>
      <c r="M153" s="83">
        <v>103134.33</v>
      </c>
      <c r="N153" s="83">
        <v>16868.09</v>
      </c>
      <c r="O153" s="83">
        <v>14506.5574</v>
      </c>
      <c r="P153" s="83">
        <v>16868.09</v>
      </c>
      <c r="Q153" s="84">
        <v>0.16355456034862495</v>
      </c>
      <c r="R153" s="81">
        <v>2</v>
      </c>
      <c r="S153" s="81">
        <v>2025</v>
      </c>
      <c r="T153" s="81">
        <v>12</v>
      </c>
      <c r="U153" s="81">
        <v>2025</v>
      </c>
      <c r="V153" s="82">
        <v>46065</v>
      </c>
      <c r="W153" s="81" t="s">
        <v>38</v>
      </c>
      <c r="X153" s="81">
        <v>2026</v>
      </c>
      <c r="Z153" t="s">
        <v>189</v>
      </c>
    </row>
    <row r="154" spans="1:26" ht="14.45">
      <c r="A154" s="81" t="s">
        <v>25</v>
      </c>
      <c r="B154" s="81">
        <v>158</v>
      </c>
      <c r="C154" s="81">
        <v>1</v>
      </c>
      <c r="D154" s="82">
        <v>45700</v>
      </c>
      <c r="E154" s="82">
        <v>45809</v>
      </c>
      <c r="F154" s="82">
        <v>45838</v>
      </c>
      <c r="G154" s="81" t="s">
        <v>42</v>
      </c>
      <c r="H154" s="81">
        <v>7</v>
      </c>
      <c r="I154" s="81" t="s">
        <v>56</v>
      </c>
      <c r="J154" s="83">
        <v>35538.559999999998</v>
      </c>
      <c r="K154" s="83" t="s">
        <v>27</v>
      </c>
      <c r="L154" s="83">
        <v>35538.559999999998</v>
      </c>
      <c r="M154" s="83">
        <v>41224.729599999991</v>
      </c>
      <c r="N154" s="83">
        <v>5337.36</v>
      </c>
      <c r="O154" s="83">
        <v>5337.36</v>
      </c>
      <c r="P154" s="83">
        <v>6191.3375999999989</v>
      </c>
      <c r="Q154" s="84">
        <v>0.15018503844837833</v>
      </c>
      <c r="R154" s="81">
        <v>2</v>
      </c>
      <c r="S154" s="81">
        <v>2025</v>
      </c>
      <c r="T154" s="81">
        <v>6</v>
      </c>
      <c r="U154" s="81">
        <v>2025</v>
      </c>
      <c r="V154" s="82">
        <v>45883</v>
      </c>
      <c r="W154" s="81" t="s">
        <v>62</v>
      </c>
      <c r="X154" s="81">
        <v>2025</v>
      </c>
      <c r="Z154" t="s">
        <v>189</v>
      </c>
    </row>
    <row r="155" spans="1:26" ht="14.45">
      <c r="A155" s="81" t="s">
        <v>25</v>
      </c>
      <c r="B155" s="81">
        <v>159</v>
      </c>
      <c r="C155" s="81">
        <v>1</v>
      </c>
      <c r="D155" s="82">
        <v>45700</v>
      </c>
      <c r="E155" s="82">
        <v>45709</v>
      </c>
      <c r="F155" s="82">
        <v>45719</v>
      </c>
      <c r="G155" s="81" t="s">
        <v>208</v>
      </c>
      <c r="H155" s="81">
        <v>7</v>
      </c>
      <c r="I155" s="81"/>
      <c r="J155" s="83">
        <v>5500</v>
      </c>
      <c r="K155" s="83" t="s">
        <v>27</v>
      </c>
      <c r="L155" s="83">
        <v>5500</v>
      </c>
      <c r="M155" s="83">
        <v>6380</v>
      </c>
      <c r="N155" s="83">
        <v>2310</v>
      </c>
      <c r="O155" s="83">
        <v>2310</v>
      </c>
      <c r="P155" s="83">
        <v>2679.6</v>
      </c>
      <c r="Q155" s="84">
        <v>0.42</v>
      </c>
      <c r="R155" s="81">
        <v>2</v>
      </c>
      <c r="S155" s="81">
        <v>2025</v>
      </c>
      <c r="T155" s="81">
        <v>2</v>
      </c>
      <c r="U155" s="81">
        <v>2025</v>
      </c>
      <c r="V155" s="82">
        <v>45764</v>
      </c>
      <c r="W155" s="81" t="s">
        <v>55</v>
      </c>
      <c r="X155" s="81">
        <v>2025</v>
      </c>
      <c r="Z155" t="s">
        <v>189</v>
      </c>
    </row>
    <row r="156" spans="1:26" ht="14.45">
      <c r="A156" s="81" t="s">
        <v>25</v>
      </c>
      <c r="B156" s="81">
        <v>160</v>
      </c>
      <c r="C156" s="81">
        <v>1</v>
      </c>
      <c r="D156" s="82">
        <v>45700</v>
      </c>
      <c r="E156" s="82">
        <v>45758</v>
      </c>
      <c r="F156" s="82">
        <v>45758</v>
      </c>
      <c r="G156" s="81" t="s">
        <v>34</v>
      </c>
      <c r="H156" s="81">
        <v>7</v>
      </c>
      <c r="I156" s="81"/>
      <c r="J156" s="83">
        <v>3471.84</v>
      </c>
      <c r="K156" s="83" t="s">
        <v>33</v>
      </c>
      <c r="L156" s="83">
        <v>2985.7824000000001</v>
      </c>
      <c r="M156" s="83">
        <v>3471.84</v>
      </c>
      <c r="N156" s="83">
        <v>135.28</v>
      </c>
      <c r="O156" s="83">
        <v>116.3408</v>
      </c>
      <c r="P156" s="83">
        <v>135.28</v>
      </c>
      <c r="Q156" s="84">
        <v>3.8964929259412875E-2</v>
      </c>
      <c r="R156" s="81">
        <v>2</v>
      </c>
      <c r="S156" s="81">
        <v>2025</v>
      </c>
      <c r="T156" s="81">
        <v>4</v>
      </c>
      <c r="U156" s="81">
        <v>2025</v>
      </c>
      <c r="V156" s="82">
        <v>45803</v>
      </c>
      <c r="W156" s="81" t="s">
        <v>47</v>
      </c>
      <c r="X156" s="81">
        <v>2025</v>
      </c>
    </row>
    <row r="157" spans="1:26" ht="14.45">
      <c r="A157" s="81" t="s">
        <v>25</v>
      </c>
      <c r="B157" s="81">
        <v>161</v>
      </c>
      <c r="C157" s="81">
        <v>1</v>
      </c>
      <c r="D157" s="82">
        <v>45700</v>
      </c>
      <c r="E157" s="82">
        <v>45853</v>
      </c>
      <c r="F157" s="82">
        <v>45859</v>
      </c>
      <c r="G157" s="81" t="s">
        <v>34</v>
      </c>
      <c r="H157" s="81">
        <v>7</v>
      </c>
      <c r="I157" s="81"/>
      <c r="J157" s="83">
        <v>6759</v>
      </c>
      <c r="K157" s="83" t="s">
        <v>33</v>
      </c>
      <c r="L157" s="83">
        <v>5812.74</v>
      </c>
      <c r="M157" s="83">
        <v>6759</v>
      </c>
      <c r="N157" s="83">
        <v>227.94</v>
      </c>
      <c r="O157" s="83">
        <v>196.0284</v>
      </c>
      <c r="P157" s="83">
        <v>227.94</v>
      </c>
      <c r="Q157" s="84">
        <v>3.3723923657345764E-2</v>
      </c>
      <c r="R157" s="81">
        <v>2</v>
      </c>
      <c r="S157" s="81">
        <v>2025</v>
      </c>
      <c r="T157" s="81">
        <v>7</v>
      </c>
      <c r="U157" s="81">
        <v>2025</v>
      </c>
      <c r="V157" s="82">
        <v>45904</v>
      </c>
      <c r="W157" s="81" t="s">
        <v>72</v>
      </c>
      <c r="X157" s="81">
        <v>2025</v>
      </c>
    </row>
    <row r="158" spans="1:26" ht="14.45">
      <c r="A158" s="81" t="s">
        <v>25</v>
      </c>
      <c r="B158" s="81">
        <v>162</v>
      </c>
      <c r="C158" s="81">
        <v>1</v>
      </c>
      <c r="D158" s="82">
        <v>45701</v>
      </c>
      <c r="E158" s="82">
        <v>45798</v>
      </c>
      <c r="F158" s="82">
        <v>45804</v>
      </c>
      <c r="G158" s="81" t="s">
        <v>34</v>
      </c>
      <c r="H158" s="81">
        <v>7</v>
      </c>
      <c r="I158" s="81"/>
      <c r="J158" s="83">
        <v>5106.96</v>
      </c>
      <c r="K158" s="83" t="s">
        <v>33</v>
      </c>
      <c r="L158" s="83">
        <v>4391.9856</v>
      </c>
      <c r="M158" s="83">
        <v>5106.96</v>
      </c>
      <c r="N158" s="83">
        <v>408.9</v>
      </c>
      <c r="O158" s="83">
        <v>351.654</v>
      </c>
      <c r="P158" s="83">
        <v>408.9</v>
      </c>
      <c r="Q158" s="84">
        <v>8.0067202406128107E-2</v>
      </c>
      <c r="R158" s="81">
        <v>2</v>
      </c>
      <c r="S158" s="81">
        <v>2025</v>
      </c>
      <c r="T158" s="81">
        <v>5</v>
      </c>
      <c r="U158" s="81">
        <v>2025</v>
      </c>
      <c r="V158" s="82">
        <v>45849</v>
      </c>
      <c r="W158" s="81" t="s">
        <v>39</v>
      </c>
      <c r="X158" s="81">
        <v>2025</v>
      </c>
    </row>
    <row r="159" spans="1:26" ht="14.45">
      <c r="A159" s="81" t="s">
        <v>25</v>
      </c>
      <c r="B159" s="81">
        <v>163</v>
      </c>
      <c r="C159" s="81">
        <v>0</v>
      </c>
      <c r="D159" s="82">
        <v>45701</v>
      </c>
      <c r="E159" s="82">
        <v>45832</v>
      </c>
      <c r="F159" s="82">
        <v>45854</v>
      </c>
      <c r="G159" s="81" t="s">
        <v>86</v>
      </c>
      <c r="H159" s="81">
        <v>7</v>
      </c>
      <c r="I159" s="81" t="s">
        <v>87</v>
      </c>
      <c r="J159" s="83">
        <v>51132.62</v>
      </c>
      <c r="K159" s="83" t="s">
        <v>27</v>
      </c>
      <c r="L159" s="83">
        <v>51132.62</v>
      </c>
      <c r="M159" s="83">
        <v>59313.839200000002</v>
      </c>
      <c r="N159" s="83">
        <v>5358.78</v>
      </c>
      <c r="O159" s="83">
        <v>5358.78</v>
      </c>
      <c r="P159" s="83">
        <v>6216.1847999999991</v>
      </c>
      <c r="Q159" s="84">
        <v>0.10480159240813397</v>
      </c>
      <c r="R159" s="81">
        <v>2</v>
      </c>
      <c r="S159" s="81">
        <v>2025</v>
      </c>
      <c r="T159" s="81">
        <v>6</v>
      </c>
      <c r="U159" s="81">
        <v>2025</v>
      </c>
      <c r="V159" s="82">
        <v>45899</v>
      </c>
      <c r="W159" s="81" t="s">
        <v>62</v>
      </c>
      <c r="X159" s="81">
        <v>2025</v>
      </c>
      <c r="Z159" t="s">
        <v>187</v>
      </c>
    </row>
    <row r="160" spans="1:26" ht="14.45">
      <c r="A160" s="81" t="s">
        <v>25</v>
      </c>
      <c r="B160" s="81">
        <v>164</v>
      </c>
      <c r="C160" s="81">
        <v>1</v>
      </c>
      <c r="D160" s="82">
        <v>45701</v>
      </c>
      <c r="E160" s="82">
        <v>45759</v>
      </c>
      <c r="F160" s="82">
        <v>45768</v>
      </c>
      <c r="G160" s="81" t="s">
        <v>34</v>
      </c>
      <c r="H160" s="81">
        <v>7</v>
      </c>
      <c r="I160" s="81"/>
      <c r="J160" s="83">
        <v>3445.65</v>
      </c>
      <c r="K160" s="83" t="s">
        <v>27</v>
      </c>
      <c r="L160" s="83">
        <v>3445.65</v>
      </c>
      <c r="M160" s="83">
        <v>3996.9539999999997</v>
      </c>
      <c r="N160" s="83">
        <v>291.48</v>
      </c>
      <c r="O160" s="83">
        <v>291.48</v>
      </c>
      <c r="P160" s="83">
        <v>338.11680000000001</v>
      </c>
      <c r="Q160" s="84">
        <v>8.4593618040137569E-2</v>
      </c>
      <c r="R160" s="81">
        <v>2</v>
      </c>
      <c r="S160" s="81">
        <v>2025</v>
      </c>
      <c r="T160" s="81">
        <v>4</v>
      </c>
      <c r="U160" s="81">
        <v>2025</v>
      </c>
      <c r="V160" s="82">
        <v>45813</v>
      </c>
      <c r="W160" s="81" t="s">
        <v>37</v>
      </c>
      <c r="X160" s="81">
        <v>2025</v>
      </c>
    </row>
    <row r="161" spans="1:26" ht="14.45">
      <c r="A161" s="81" t="s">
        <v>25</v>
      </c>
      <c r="B161" s="81">
        <v>165</v>
      </c>
      <c r="C161" s="81">
        <v>1</v>
      </c>
      <c r="D161" s="82">
        <v>45701</v>
      </c>
      <c r="E161" s="82">
        <v>45730</v>
      </c>
      <c r="F161" s="82">
        <v>45746</v>
      </c>
      <c r="G161" s="81" t="s">
        <v>42</v>
      </c>
      <c r="H161" s="81">
        <v>7</v>
      </c>
      <c r="I161" s="81" t="s">
        <v>56</v>
      </c>
      <c r="J161" s="83">
        <v>2277.39</v>
      </c>
      <c r="K161" s="83" t="s">
        <v>33</v>
      </c>
      <c r="L161" s="83">
        <v>1958.5554</v>
      </c>
      <c r="M161" s="83">
        <v>2277.39</v>
      </c>
      <c r="N161" s="83">
        <v>212.21</v>
      </c>
      <c r="O161" s="83">
        <v>182.50059999999999</v>
      </c>
      <c r="P161" s="83">
        <v>212.21</v>
      </c>
      <c r="Q161" s="84">
        <v>9.3181229389783918E-2</v>
      </c>
      <c r="R161" s="81">
        <v>2</v>
      </c>
      <c r="S161" s="81">
        <v>2025</v>
      </c>
      <c r="T161" s="81">
        <v>3</v>
      </c>
      <c r="U161" s="81">
        <v>2025</v>
      </c>
      <c r="V161" s="82">
        <v>45791</v>
      </c>
      <c r="W161" s="81" t="s">
        <v>47</v>
      </c>
      <c r="X161" s="81">
        <v>2025</v>
      </c>
      <c r="Z161" t="s">
        <v>189</v>
      </c>
    </row>
    <row r="162" spans="1:26" ht="14.45">
      <c r="A162" s="81" t="s">
        <v>25</v>
      </c>
      <c r="B162" s="81">
        <v>166</v>
      </c>
      <c r="C162" s="81">
        <v>0</v>
      </c>
      <c r="D162" s="82">
        <v>45701</v>
      </c>
      <c r="E162" s="82">
        <v>45716</v>
      </c>
      <c r="F162" s="82">
        <v>45718</v>
      </c>
      <c r="G162" s="81" t="s">
        <v>42</v>
      </c>
      <c r="H162" s="81">
        <v>7</v>
      </c>
      <c r="I162" s="81" t="s">
        <v>87</v>
      </c>
      <c r="J162" s="83">
        <v>6814</v>
      </c>
      <c r="K162" s="83" t="s">
        <v>30</v>
      </c>
      <c r="L162" s="83">
        <v>327.072</v>
      </c>
      <c r="M162" s="83">
        <v>381.584</v>
      </c>
      <c r="N162" s="83">
        <v>0</v>
      </c>
      <c r="O162" s="83">
        <v>0</v>
      </c>
      <c r="P162" s="83">
        <v>0</v>
      </c>
      <c r="Q162" s="84">
        <v>0</v>
      </c>
      <c r="R162" s="81">
        <v>2</v>
      </c>
      <c r="S162" s="81">
        <v>2025</v>
      </c>
      <c r="T162" s="81">
        <v>2</v>
      </c>
      <c r="U162" s="81">
        <v>2025</v>
      </c>
      <c r="V162" s="82">
        <v>45763</v>
      </c>
      <c r="W162" s="81" t="s">
        <v>55</v>
      </c>
      <c r="X162" s="81">
        <v>2025</v>
      </c>
      <c r="Z162" t="s">
        <v>189</v>
      </c>
    </row>
    <row r="163" spans="1:26" ht="14.45">
      <c r="A163" s="81" t="s">
        <v>25</v>
      </c>
      <c r="B163" s="81">
        <v>167</v>
      </c>
      <c r="C163" s="81">
        <v>1</v>
      </c>
      <c r="D163" s="82">
        <v>45706</v>
      </c>
      <c r="E163" s="82">
        <v>45722</v>
      </c>
      <c r="F163" s="82">
        <v>45725</v>
      </c>
      <c r="G163" s="81" t="s">
        <v>63</v>
      </c>
      <c r="H163" s="81">
        <v>8</v>
      </c>
      <c r="I163" s="81"/>
      <c r="J163" s="83">
        <v>2611.4299999999998</v>
      </c>
      <c r="K163" s="83" t="s">
        <v>33</v>
      </c>
      <c r="L163" s="83">
        <v>2245.8298</v>
      </c>
      <c r="M163" s="83">
        <v>2611.4299999999998</v>
      </c>
      <c r="N163" s="83">
        <v>206.41</v>
      </c>
      <c r="O163" s="83">
        <v>177.51259999999999</v>
      </c>
      <c r="P163" s="83">
        <v>206.41</v>
      </c>
      <c r="Q163" s="84">
        <v>7.9040985207338502E-2</v>
      </c>
      <c r="R163" s="81">
        <v>2</v>
      </c>
      <c r="S163" s="81">
        <v>2025</v>
      </c>
      <c r="T163" s="81">
        <v>3</v>
      </c>
      <c r="U163" s="81">
        <v>2025</v>
      </c>
      <c r="V163" s="82">
        <v>45770</v>
      </c>
      <c r="W163" s="81" t="s">
        <v>55</v>
      </c>
      <c r="X163" s="81">
        <v>2025</v>
      </c>
      <c r="Z163" t="s">
        <v>189</v>
      </c>
    </row>
    <row r="164" spans="1:26" ht="14.45">
      <c r="A164" s="81" t="s">
        <v>25</v>
      </c>
      <c r="B164" s="81">
        <v>168</v>
      </c>
      <c r="C164" s="81">
        <v>1</v>
      </c>
      <c r="D164" s="82">
        <v>45706</v>
      </c>
      <c r="E164" s="82">
        <v>45730</v>
      </c>
      <c r="F164" s="82">
        <v>45741</v>
      </c>
      <c r="G164" s="81" t="s">
        <v>42</v>
      </c>
      <c r="H164" s="81">
        <v>8</v>
      </c>
      <c r="I164" s="81" t="s">
        <v>56</v>
      </c>
      <c r="J164" s="83">
        <v>7872.54</v>
      </c>
      <c r="K164" s="83" t="s">
        <v>33</v>
      </c>
      <c r="L164" s="83">
        <v>6770.3843999999999</v>
      </c>
      <c r="M164" s="83">
        <v>7872.54</v>
      </c>
      <c r="N164" s="83">
        <v>935.74</v>
      </c>
      <c r="O164" s="83">
        <v>804.7364</v>
      </c>
      <c r="P164" s="83">
        <v>935.74</v>
      </c>
      <c r="Q164" s="84">
        <v>0.11886125697678258</v>
      </c>
      <c r="R164" s="81">
        <v>2</v>
      </c>
      <c r="S164" s="81">
        <v>2025</v>
      </c>
      <c r="T164" s="81">
        <v>3</v>
      </c>
      <c r="U164" s="81">
        <v>2025</v>
      </c>
      <c r="V164" s="82">
        <v>45786</v>
      </c>
      <c r="W164" s="81" t="s">
        <v>47</v>
      </c>
      <c r="X164" s="81">
        <v>2025</v>
      </c>
      <c r="Z164" t="s">
        <v>187</v>
      </c>
    </row>
    <row r="165" spans="1:26" ht="14.45">
      <c r="A165" s="81" t="s">
        <v>25</v>
      </c>
      <c r="B165" s="81">
        <v>169</v>
      </c>
      <c r="C165" s="81">
        <v>0</v>
      </c>
      <c r="D165" s="82">
        <v>45706</v>
      </c>
      <c r="E165" s="82">
        <v>45795</v>
      </c>
      <c r="F165" s="82">
        <v>46138</v>
      </c>
      <c r="G165" s="81" t="s">
        <v>69</v>
      </c>
      <c r="H165" s="81">
        <v>8</v>
      </c>
      <c r="I165" s="81"/>
      <c r="J165" s="83">
        <v>24281</v>
      </c>
      <c r="K165" s="83" t="s">
        <v>33</v>
      </c>
      <c r="L165" s="83">
        <v>20881.66</v>
      </c>
      <c r="M165" s="83">
        <v>24281</v>
      </c>
      <c r="N165" s="83">
        <v>1611</v>
      </c>
      <c r="O165" s="83">
        <v>1385.46</v>
      </c>
      <c r="P165" s="83">
        <v>1611</v>
      </c>
      <c r="Q165" s="84">
        <v>6.6348173468967514E-2</v>
      </c>
      <c r="R165" s="81">
        <v>2</v>
      </c>
      <c r="S165" s="81">
        <v>2025</v>
      </c>
      <c r="T165" s="81">
        <v>5</v>
      </c>
      <c r="U165" s="81">
        <v>2025</v>
      </c>
      <c r="V165" s="82">
        <v>46183</v>
      </c>
      <c r="W165" s="81" t="s">
        <v>37</v>
      </c>
      <c r="X165" s="81">
        <v>2026</v>
      </c>
      <c r="Z165" t="s">
        <v>189</v>
      </c>
    </row>
    <row r="166" spans="1:26" ht="14.45">
      <c r="A166" s="81" t="s">
        <v>25</v>
      </c>
      <c r="B166" s="81">
        <v>170</v>
      </c>
      <c r="C166" s="81">
        <v>1</v>
      </c>
      <c r="D166" s="82">
        <v>45707</v>
      </c>
      <c r="E166" s="82">
        <v>45818</v>
      </c>
      <c r="F166" s="82">
        <v>45864</v>
      </c>
      <c r="G166" s="81" t="s">
        <v>63</v>
      </c>
      <c r="H166" s="81">
        <v>8</v>
      </c>
      <c r="I166" s="81"/>
      <c r="J166" s="83">
        <v>52766.67</v>
      </c>
      <c r="K166" s="83" t="s">
        <v>27</v>
      </c>
      <c r="L166" s="83">
        <v>52766.67</v>
      </c>
      <c r="M166" s="83">
        <v>61209.337199999994</v>
      </c>
      <c r="N166" s="83">
        <v>3592.6</v>
      </c>
      <c r="O166" s="83">
        <v>3592.6</v>
      </c>
      <c r="P166" s="83">
        <v>4167.4159999999993</v>
      </c>
      <c r="Q166" s="84">
        <v>6.8084645098885344E-2</v>
      </c>
      <c r="R166" s="81">
        <v>2</v>
      </c>
      <c r="S166" s="81">
        <v>2025</v>
      </c>
      <c r="T166" s="81">
        <v>6</v>
      </c>
      <c r="U166" s="81">
        <v>2025</v>
      </c>
      <c r="V166" s="82">
        <v>45909</v>
      </c>
      <c r="W166" s="81" t="s">
        <v>72</v>
      </c>
      <c r="X166" s="81">
        <v>2025</v>
      </c>
    </row>
    <row r="167" spans="1:26" ht="14.45">
      <c r="A167" s="81" t="s">
        <v>25</v>
      </c>
      <c r="B167" s="81">
        <v>171</v>
      </c>
      <c r="C167" s="81">
        <v>0</v>
      </c>
      <c r="D167" s="82">
        <v>45707</v>
      </c>
      <c r="E167" s="82">
        <v>45750</v>
      </c>
      <c r="F167" s="82">
        <v>45776</v>
      </c>
      <c r="G167" s="81" t="s">
        <v>34</v>
      </c>
      <c r="H167" s="81">
        <v>8</v>
      </c>
      <c r="I167" s="81"/>
      <c r="J167" s="83">
        <v>172307.58</v>
      </c>
      <c r="K167" s="83" t="s">
        <v>33</v>
      </c>
      <c r="L167" s="83">
        <v>148184.51879999999</v>
      </c>
      <c r="M167" s="83">
        <v>172307.58</v>
      </c>
      <c r="N167" s="83">
        <v>11639.31</v>
      </c>
      <c r="O167" s="83">
        <v>10009.8066</v>
      </c>
      <c r="P167" s="83">
        <v>11639.31</v>
      </c>
      <c r="Q167" s="84">
        <v>6.7549610992157172E-2</v>
      </c>
      <c r="R167" s="81">
        <v>2</v>
      </c>
      <c r="S167" s="81">
        <v>2025</v>
      </c>
      <c r="T167" s="81">
        <v>4</v>
      </c>
      <c r="U167" s="81">
        <v>2025</v>
      </c>
      <c r="V167" s="82">
        <v>45821</v>
      </c>
      <c r="W167" s="81" t="s">
        <v>37</v>
      </c>
      <c r="X167" s="81">
        <v>2025</v>
      </c>
      <c r="Z167" t="s">
        <v>187</v>
      </c>
    </row>
    <row r="168" spans="1:26" ht="14.45">
      <c r="A168" s="81" t="s">
        <v>25</v>
      </c>
      <c r="B168" s="81">
        <v>172</v>
      </c>
      <c r="C168" s="81">
        <v>1</v>
      </c>
      <c r="D168" s="82">
        <v>45707</v>
      </c>
      <c r="E168" s="82">
        <v>45937</v>
      </c>
      <c r="F168" s="82">
        <v>45962</v>
      </c>
      <c r="G168" s="81" t="s">
        <v>34</v>
      </c>
      <c r="H168" s="81">
        <v>8</v>
      </c>
      <c r="I168" s="81"/>
      <c r="J168" s="83">
        <v>34174.980000000003</v>
      </c>
      <c r="K168" s="83" t="s">
        <v>33</v>
      </c>
      <c r="L168" s="83">
        <v>29390.482800000002</v>
      </c>
      <c r="M168" s="83">
        <v>34174.980000000003</v>
      </c>
      <c r="N168" s="83">
        <v>3200.57</v>
      </c>
      <c r="O168" s="83">
        <v>2752.4902000000002</v>
      </c>
      <c r="P168" s="83">
        <v>3200.57</v>
      </c>
      <c r="Q168" s="84">
        <v>9.3652432276478292E-2</v>
      </c>
      <c r="R168" s="81">
        <v>2</v>
      </c>
      <c r="S168" s="81">
        <v>2025</v>
      </c>
      <c r="T168" s="81">
        <v>10</v>
      </c>
      <c r="U168" s="81">
        <v>2025</v>
      </c>
      <c r="V168" s="82">
        <v>46007</v>
      </c>
      <c r="W168" s="81" t="s">
        <v>52</v>
      </c>
      <c r="X168" s="81">
        <v>2025</v>
      </c>
    </row>
    <row r="169" spans="1:26" ht="14.45">
      <c r="A169" s="81" t="s">
        <v>25</v>
      </c>
      <c r="B169" s="81">
        <v>173</v>
      </c>
      <c r="C169" s="81">
        <v>1</v>
      </c>
      <c r="D169" s="82">
        <v>45707</v>
      </c>
      <c r="E169" s="82">
        <v>45855</v>
      </c>
      <c r="F169" s="82">
        <v>45869</v>
      </c>
      <c r="G169" s="81" t="s">
        <v>34</v>
      </c>
      <c r="H169" s="81">
        <v>8</v>
      </c>
      <c r="I169" s="81"/>
      <c r="J169" s="83">
        <v>30665.64</v>
      </c>
      <c r="K169" s="83" t="s">
        <v>33</v>
      </c>
      <c r="L169" s="83">
        <v>26372.450399999998</v>
      </c>
      <c r="M169" s="83">
        <v>30665.64</v>
      </c>
      <c r="N169" s="83">
        <v>2645.16</v>
      </c>
      <c r="O169" s="83">
        <v>2274.8375999999998</v>
      </c>
      <c r="P169" s="83">
        <v>2645.16</v>
      </c>
      <c r="Q169" s="84">
        <v>8.6258105162651103E-2</v>
      </c>
      <c r="R169" s="81">
        <v>2</v>
      </c>
      <c r="S169" s="81">
        <v>2025</v>
      </c>
      <c r="T169" s="81">
        <v>7</v>
      </c>
      <c r="U169" s="81">
        <v>2025</v>
      </c>
      <c r="V169" s="82">
        <v>45914</v>
      </c>
      <c r="W169" s="81" t="s">
        <v>72</v>
      </c>
      <c r="X169" s="81">
        <v>2025</v>
      </c>
    </row>
    <row r="170" spans="1:26" ht="14.45">
      <c r="A170" s="81" t="s">
        <v>25</v>
      </c>
      <c r="B170" s="81">
        <v>174</v>
      </c>
      <c r="C170" s="81">
        <v>1</v>
      </c>
      <c r="D170" s="82">
        <v>45708</v>
      </c>
      <c r="E170" s="82">
        <v>45708</v>
      </c>
      <c r="F170" s="82">
        <v>45714</v>
      </c>
      <c r="G170" s="81" t="s">
        <v>42</v>
      </c>
      <c r="H170" s="81">
        <v>8</v>
      </c>
      <c r="I170" s="81" t="s">
        <v>56</v>
      </c>
      <c r="J170" s="83">
        <v>26206.01</v>
      </c>
      <c r="K170" s="83" t="s">
        <v>33</v>
      </c>
      <c r="L170" s="83">
        <v>22537.168599999997</v>
      </c>
      <c r="M170" s="83">
        <v>26206.01</v>
      </c>
      <c r="N170" s="83">
        <v>2355.34</v>
      </c>
      <c r="O170" s="83">
        <v>2025.5924</v>
      </c>
      <c r="P170" s="83">
        <v>2355.34</v>
      </c>
      <c r="Q170" s="84">
        <v>8.9877856262742792E-2</v>
      </c>
      <c r="R170" s="81">
        <v>2</v>
      </c>
      <c r="S170" s="81">
        <v>2025</v>
      </c>
      <c r="T170" s="81">
        <v>2</v>
      </c>
      <c r="U170" s="81">
        <v>2025</v>
      </c>
      <c r="V170" s="82">
        <v>45759</v>
      </c>
      <c r="W170" s="81" t="s">
        <v>55</v>
      </c>
      <c r="X170" s="81">
        <v>2025</v>
      </c>
      <c r="Z170" t="s">
        <v>189</v>
      </c>
    </row>
    <row r="171" spans="1:26" ht="14.45">
      <c r="A171" s="81" t="s">
        <v>25</v>
      </c>
      <c r="B171" s="81">
        <v>175</v>
      </c>
      <c r="C171" s="81">
        <v>1</v>
      </c>
      <c r="D171" s="82">
        <v>45708</v>
      </c>
      <c r="E171" s="82">
        <v>45799</v>
      </c>
      <c r="F171" s="82">
        <v>45810</v>
      </c>
      <c r="G171" s="81" t="s">
        <v>69</v>
      </c>
      <c r="H171" s="81">
        <v>8</v>
      </c>
      <c r="I171" s="81" t="s">
        <v>56</v>
      </c>
      <c r="J171" s="83">
        <v>72356.42</v>
      </c>
      <c r="K171" s="83" t="s">
        <v>33</v>
      </c>
      <c r="L171" s="83">
        <v>62226.521199999996</v>
      </c>
      <c r="M171" s="83">
        <v>72356.42</v>
      </c>
      <c r="N171" s="83">
        <v>8449.42</v>
      </c>
      <c r="O171" s="83">
        <v>7266.5011999999997</v>
      </c>
      <c r="P171" s="83">
        <v>8449.42</v>
      </c>
      <c r="Q171" s="84">
        <v>0.11677498693274212</v>
      </c>
      <c r="R171" s="81">
        <v>2</v>
      </c>
      <c r="S171" s="81">
        <v>2025</v>
      </c>
      <c r="T171" s="81">
        <v>5</v>
      </c>
      <c r="U171" s="81">
        <v>2025</v>
      </c>
      <c r="V171" s="82">
        <v>45855</v>
      </c>
      <c r="W171" s="81" t="s">
        <v>39</v>
      </c>
      <c r="X171" s="81">
        <v>2025</v>
      </c>
    </row>
    <row r="172" spans="1:26" ht="14.45">
      <c r="A172" s="81" t="s">
        <v>25</v>
      </c>
      <c r="B172" s="81">
        <v>176</v>
      </c>
      <c r="C172" s="81">
        <v>1</v>
      </c>
      <c r="D172" s="82">
        <v>45708</v>
      </c>
      <c r="E172" s="82">
        <v>45764</v>
      </c>
      <c r="F172" s="82">
        <v>45767</v>
      </c>
      <c r="G172" s="81" t="s">
        <v>34</v>
      </c>
      <c r="H172" s="81">
        <v>8</v>
      </c>
      <c r="I172" s="81"/>
      <c r="J172" s="83">
        <v>4998.51</v>
      </c>
      <c r="K172" s="83" t="s">
        <v>33</v>
      </c>
      <c r="L172" s="83">
        <v>4298.7186000000002</v>
      </c>
      <c r="M172" s="83">
        <v>4998.51</v>
      </c>
      <c r="N172" s="83">
        <v>451.2</v>
      </c>
      <c r="O172" s="83">
        <v>388.03199999999998</v>
      </c>
      <c r="P172" s="83">
        <v>451.2</v>
      </c>
      <c r="Q172" s="84">
        <v>9.0266899536061734E-2</v>
      </c>
      <c r="R172" s="81">
        <v>2</v>
      </c>
      <c r="S172" s="81">
        <v>2025</v>
      </c>
      <c r="T172" s="81">
        <v>4</v>
      </c>
      <c r="U172" s="81">
        <v>2025</v>
      </c>
      <c r="V172" s="82">
        <v>45812</v>
      </c>
      <c r="W172" s="81" t="s">
        <v>37</v>
      </c>
      <c r="X172" s="81">
        <v>2025</v>
      </c>
      <c r="Z172" t="s">
        <v>189</v>
      </c>
    </row>
    <row r="173" spans="1:26" ht="14.45">
      <c r="A173" s="81" t="s">
        <v>25</v>
      </c>
      <c r="B173" s="81">
        <v>177</v>
      </c>
      <c r="C173" s="81">
        <v>1</v>
      </c>
      <c r="D173" s="82">
        <v>45709</v>
      </c>
      <c r="E173" s="82">
        <v>45759</v>
      </c>
      <c r="F173" s="82">
        <v>45762</v>
      </c>
      <c r="G173" s="81" t="s">
        <v>42</v>
      </c>
      <c r="H173" s="81">
        <v>8</v>
      </c>
      <c r="I173" s="81" t="s">
        <v>56</v>
      </c>
      <c r="J173" s="83">
        <v>18247</v>
      </c>
      <c r="K173" s="83" t="s">
        <v>33</v>
      </c>
      <c r="L173" s="83">
        <v>15692.42</v>
      </c>
      <c r="M173" s="83">
        <v>18247</v>
      </c>
      <c r="N173" s="83">
        <v>1327.72</v>
      </c>
      <c r="O173" s="83">
        <v>1141.8392000000001</v>
      </c>
      <c r="P173" s="83">
        <v>1327.72</v>
      </c>
      <c r="Q173" s="84">
        <v>7.2763741984983837E-2</v>
      </c>
      <c r="R173" s="81">
        <v>2</v>
      </c>
      <c r="S173" s="81">
        <v>2025</v>
      </c>
      <c r="T173" s="81">
        <v>4</v>
      </c>
      <c r="U173" s="81">
        <v>2025</v>
      </c>
      <c r="V173" s="82">
        <v>45807</v>
      </c>
      <c r="W173" s="81" t="s">
        <v>47</v>
      </c>
      <c r="X173" s="81">
        <v>2025</v>
      </c>
      <c r="Z173" t="s">
        <v>189</v>
      </c>
    </row>
    <row r="174" spans="1:26" ht="14.45">
      <c r="A174" s="81" t="s">
        <v>25</v>
      </c>
      <c r="B174" s="81">
        <v>178</v>
      </c>
      <c r="C174" s="81">
        <v>1</v>
      </c>
      <c r="D174" s="82">
        <v>45709</v>
      </c>
      <c r="E174" s="82">
        <v>45733</v>
      </c>
      <c r="F174" s="82">
        <v>45816</v>
      </c>
      <c r="G174" s="81" t="s">
        <v>42</v>
      </c>
      <c r="H174" s="81">
        <v>8</v>
      </c>
      <c r="I174" s="81" t="s">
        <v>207</v>
      </c>
      <c r="J174" s="83">
        <v>11312.07</v>
      </c>
      <c r="K174" s="83" t="s">
        <v>33</v>
      </c>
      <c r="L174" s="83">
        <v>9728.3801999999996</v>
      </c>
      <c r="M174" s="83">
        <v>11312.07</v>
      </c>
      <c r="N174" s="83">
        <v>963.48</v>
      </c>
      <c r="O174" s="83">
        <v>828.59280000000001</v>
      </c>
      <c r="P174" s="83">
        <v>963.48</v>
      </c>
      <c r="Q174" s="84">
        <v>8.5172740267696362E-2</v>
      </c>
      <c r="R174" s="81">
        <v>2</v>
      </c>
      <c r="S174" s="81">
        <v>2025</v>
      </c>
      <c r="T174" s="81">
        <v>3</v>
      </c>
      <c r="U174" s="81">
        <v>2025</v>
      </c>
      <c r="V174" s="82">
        <v>45861</v>
      </c>
      <c r="W174" s="81" t="s">
        <v>39</v>
      </c>
      <c r="X174" s="81">
        <v>2025</v>
      </c>
    </row>
    <row r="175" spans="1:26" ht="14.45">
      <c r="A175" s="81" t="s">
        <v>25</v>
      </c>
      <c r="B175" s="81">
        <v>179</v>
      </c>
      <c r="C175" s="81">
        <v>1</v>
      </c>
      <c r="D175" s="82">
        <v>45712</v>
      </c>
      <c r="E175" s="82">
        <v>45779</v>
      </c>
      <c r="F175" s="82">
        <v>45781</v>
      </c>
      <c r="G175" s="81" t="s">
        <v>209</v>
      </c>
      <c r="H175" s="81">
        <v>9</v>
      </c>
      <c r="I175" s="81"/>
      <c r="J175" s="83">
        <v>2598.7600000000002</v>
      </c>
      <c r="K175" s="83" t="s">
        <v>33</v>
      </c>
      <c r="L175" s="83">
        <v>2234.9336000000003</v>
      </c>
      <c r="M175" s="83">
        <v>2598.7600000000002</v>
      </c>
      <c r="N175" s="83">
        <v>296.10000000000002</v>
      </c>
      <c r="O175" s="83">
        <v>254.64600000000002</v>
      </c>
      <c r="P175" s="83">
        <v>296.10000000000002</v>
      </c>
      <c r="Q175" s="84">
        <v>0.11393895550185472</v>
      </c>
      <c r="R175" s="81">
        <v>2</v>
      </c>
      <c r="S175" s="81">
        <v>2025</v>
      </c>
      <c r="T175" s="81">
        <v>5</v>
      </c>
      <c r="U175" s="81">
        <v>2025</v>
      </c>
      <c r="V175" s="82">
        <v>45826</v>
      </c>
      <c r="W175" s="81" t="s">
        <v>37</v>
      </c>
      <c r="X175" s="81">
        <v>2025</v>
      </c>
      <c r="Z175" t="s">
        <v>187</v>
      </c>
    </row>
    <row r="176" spans="1:26" ht="14.45">
      <c r="A176" s="81" t="s">
        <v>25</v>
      </c>
      <c r="B176" s="81">
        <v>180</v>
      </c>
      <c r="C176" s="81">
        <v>0</v>
      </c>
      <c r="D176" s="82">
        <v>45712</v>
      </c>
      <c r="E176" s="82">
        <v>45751</v>
      </c>
      <c r="F176" s="82">
        <v>45753</v>
      </c>
      <c r="G176" s="81" t="s">
        <v>209</v>
      </c>
      <c r="H176" s="81">
        <v>9</v>
      </c>
      <c r="I176" s="81"/>
      <c r="J176" s="83">
        <v>2458.9</v>
      </c>
      <c r="K176" s="83" t="s">
        <v>33</v>
      </c>
      <c r="L176" s="83">
        <v>2114.654</v>
      </c>
      <c r="M176" s="83">
        <v>2458.9</v>
      </c>
      <c r="N176" s="83">
        <v>303.52999999999997</v>
      </c>
      <c r="O176" s="83">
        <v>261.03579999999999</v>
      </c>
      <c r="P176" s="83">
        <v>303.52999999999997</v>
      </c>
      <c r="Q176" s="84">
        <v>0.12344137622514133</v>
      </c>
      <c r="R176" s="81">
        <v>2</v>
      </c>
      <c r="S176" s="81">
        <v>2025</v>
      </c>
      <c r="T176" s="81">
        <v>4</v>
      </c>
      <c r="U176" s="81">
        <v>2025</v>
      </c>
      <c r="V176" s="82">
        <v>45798</v>
      </c>
      <c r="W176" s="81" t="s">
        <v>47</v>
      </c>
      <c r="X176" s="81">
        <v>2025</v>
      </c>
    </row>
    <row r="177" spans="1:26" ht="14.45">
      <c r="A177" s="81" t="s">
        <v>25</v>
      </c>
      <c r="B177" s="81">
        <v>181</v>
      </c>
      <c r="C177" s="81">
        <v>1</v>
      </c>
      <c r="D177" s="82">
        <v>45712</v>
      </c>
      <c r="E177" s="82">
        <v>45859</v>
      </c>
      <c r="F177" s="82">
        <v>45865</v>
      </c>
      <c r="G177" s="81" t="s">
        <v>210</v>
      </c>
      <c r="H177" s="81">
        <v>9</v>
      </c>
      <c r="I177" s="81"/>
      <c r="J177" s="83">
        <v>19706</v>
      </c>
      <c r="K177" s="83" t="s">
        <v>33</v>
      </c>
      <c r="L177" s="83">
        <v>16947.16</v>
      </c>
      <c r="M177" s="83">
        <v>19706</v>
      </c>
      <c r="N177" s="83">
        <v>337.24</v>
      </c>
      <c r="O177" s="83">
        <v>290.02640000000002</v>
      </c>
      <c r="P177" s="83">
        <v>337.24</v>
      </c>
      <c r="Q177" s="84">
        <v>1.7113569471227039E-2</v>
      </c>
      <c r="R177" s="81">
        <v>2</v>
      </c>
      <c r="S177" s="81">
        <v>2025</v>
      </c>
      <c r="T177" s="81">
        <v>7</v>
      </c>
      <c r="U177" s="81">
        <v>2025</v>
      </c>
      <c r="V177" s="82">
        <v>45910</v>
      </c>
      <c r="W177" s="81" t="s">
        <v>72</v>
      </c>
      <c r="X177" s="81">
        <v>2025</v>
      </c>
      <c r="Z177" t="s">
        <v>189</v>
      </c>
    </row>
    <row r="178" spans="1:26" ht="14.45">
      <c r="A178" s="81" t="s">
        <v>25</v>
      </c>
      <c r="B178" s="81">
        <v>183</v>
      </c>
      <c r="C178" s="81">
        <v>1</v>
      </c>
      <c r="D178" s="82">
        <v>45714</v>
      </c>
      <c r="E178" s="82">
        <v>45847</v>
      </c>
      <c r="F178" s="82">
        <v>45856</v>
      </c>
      <c r="G178" s="81" t="s">
        <v>46</v>
      </c>
      <c r="H178" s="81">
        <v>9</v>
      </c>
      <c r="I178" s="81"/>
      <c r="J178" s="83">
        <v>37718.11</v>
      </c>
      <c r="K178" s="83" t="s">
        <v>33</v>
      </c>
      <c r="L178" s="83">
        <v>32437.5746</v>
      </c>
      <c r="M178" s="83">
        <v>37718.11</v>
      </c>
      <c r="N178" s="83">
        <v>1242.95</v>
      </c>
      <c r="O178" s="83">
        <v>1068.9370000000001</v>
      </c>
      <c r="P178" s="83">
        <v>1242.95</v>
      </c>
      <c r="Q178" s="84">
        <v>3.2953666024092942E-2</v>
      </c>
      <c r="R178" s="81">
        <v>2</v>
      </c>
      <c r="S178" s="81">
        <v>2025</v>
      </c>
      <c r="T178" s="81">
        <v>7</v>
      </c>
      <c r="U178" s="81">
        <v>2025</v>
      </c>
      <c r="V178" s="82">
        <v>45901</v>
      </c>
      <c r="W178" s="81" t="s">
        <v>72</v>
      </c>
      <c r="X178" s="81">
        <v>2025</v>
      </c>
    </row>
    <row r="179" spans="1:26" ht="14.45">
      <c r="A179" s="81" t="s">
        <v>25</v>
      </c>
      <c r="B179" s="81">
        <v>185</v>
      </c>
      <c r="C179" s="81">
        <v>1</v>
      </c>
      <c r="D179" s="82">
        <v>45670</v>
      </c>
      <c r="E179" s="82">
        <v>45682</v>
      </c>
      <c r="F179" s="82">
        <v>45697</v>
      </c>
      <c r="G179" s="81" t="s">
        <v>43</v>
      </c>
      <c r="H179" s="81">
        <v>3</v>
      </c>
      <c r="I179" s="81"/>
      <c r="J179" s="83">
        <v>1196</v>
      </c>
      <c r="K179" s="83" t="s">
        <v>33</v>
      </c>
      <c r="L179" s="83">
        <v>1028.56</v>
      </c>
      <c r="M179" s="83">
        <v>1196</v>
      </c>
      <c r="N179" s="83">
        <v>0</v>
      </c>
      <c r="O179" s="83">
        <v>0</v>
      </c>
      <c r="P179" s="83">
        <v>0</v>
      </c>
      <c r="Q179" s="84">
        <v>0</v>
      </c>
      <c r="R179" s="81">
        <v>1</v>
      </c>
      <c r="S179" s="81">
        <v>2025</v>
      </c>
      <c r="T179" s="81">
        <v>1</v>
      </c>
      <c r="U179" s="81">
        <v>2025</v>
      </c>
      <c r="V179" s="82">
        <v>45742</v>
      </c>
      <c r="W179" s="81" t="s">
        <v>28</v>
      </c>
      <c r="X179" s="81">
        <v>2025</v>
      </c>
    </row>
    <row r="180" spans="1:26" ht="14.45">
      <c r="A180" s="81" t="s">
        <v>25</v>
      </c>
      <c r="B180" s="81">
        <v>186</v>
      </c>
      <c r="C180" s="81">
        <v>1</v>
      </c>
      <c r="D180" s="82">
        <v>45716</v>
      </c>
      <c r="E180" s="82">
        <v>45692</v>
      </c>
      <c r="F180" s="82">
        <v>45696</v>
      </c>
      <c r="G180" s="81" t="s">
        <v>46</v>
      </c>
      <c r="H180" s="81">
        <v>9</v>
      </c>
      <c r="I180" s="81"/>
      <c r="J180" s="83">
        <v>134515</v>
      </c>
      <c r="K180" s="83" t="s">
        <v>30</v>
      </c>
      <c r="L180" s="83">
        <v>6456.72</v>
      </c>
      <c r="M180" s="83">
        <v>7532.84</v>
      </c>
      <c r="N180" s="83">
        <v>25731.52</v>
      </c>
      <c r="O180" s="83">
        <v>1235.1129600000002</v>
      </c>
      <c r="P180" s="83">
        <v>1440.9651200000001</v>
      </c>
      <c r="Q180" s="84">
        <v>0.19129108277887227</v>
      </c>
      <c r="R180" s="81">
        <v>2</v>
      </c>
      <c r="S180" s="81">
        <v>2025</v>
      </c>
      <c r="T180" s="81">
        <v>2</v>
      </c>
      <c r="U180" s="81">
        <v>2025</v>
      </c>
      <c r="V180" s="82">
        <v>45741</v>
      </c>
      <c r="W180" s="81" t="s">
        <v>28</v>
      </c>
      <c r="X180" s="81">
        <v>2025</v>
      </c>
    </row>
    <row r="181" spans="1:26" ht="14.45">
      <c r="A181" s="81" t="s">
        <v>25</v>
      </c>
      <c r="B181" s="81">
        <v>187</v>
      </c>
      <c r="C181" s="81">
        <v>1</v>
      </c>
      <c r="D181" s="82">
        <v>45719</v>
      </c>
      <c r="E181" s="82">
        <v>45722</v>
      </c>
      <c r="F181" s="82">
        <v>45727</v>
      </c>
      <c r="G181" s="81" t="s">
        <v>42</v>
      </c>
      <c r="H181" s="81">
        <v>10</v>
      </c>
      <c r="I181" s="81" t="s">
        <v>56</v>
      </c>
      <c r="J181" s="83">
        <v>3382.8</v>
      </c>
      <c r="K181" s="83" t="s">
        <v>33</v>
      </c>
      <c r="L181" s="83">
        <v>2909.2080000000001</v>
      </c>
      <c r="M181" s="83">
        <v>3382.8</v>
      </c>
      <c r="N181" s="83">
        <v>209.86</v>
      </c>
      <c r="O181" s="83">
        <v>180.4796</v>
      </c>
      <c r="P181" s="83">
        <v>209.86</v>
      </c>
      <c r="Q181" s="84">
        <v>6.2037365496038784E-2</v>
      </c>
      <c r="R181" s="81">
        <v>3</v>
      </c>
      <c r="S181" s="81">
        <v>2025</v>
      </c>
      <c r="T181" s="81">
        <v>3</v>
      </c>
      <c r="U181" s="81">
        <v>2025</v>
      </c>
      <c r="V181" s="82">
        <v>45772</v>
      </c>
      <c r="W181" s="81" t="s">
        <v>55</v>
      </c>
      <c r="X181" s="81">
        <v>2025</v>
      </c>
    </row>
    <row r="182" spans="1:26" ht="14.45">
      <c r="A182" s="81" t="s">
        <v>25</v>
      </c>
      <c r="B182" s="81">
        <v>188</v>
      </c>
      <c r="C182" s="81">
        <v>1</v>
      </c>
      <c r="D182" s="82">
        <v>45721</v>
      </c>
      <c r="E182" s="82">
        <v>45689</v>
      </c>
      <c r="F182" s="82">
        <v>45696</v>
      </c>
      <c r="G182" s="81" t="s">
        <v>42</v>
      </c>
      <c r="H182" s="81">
        <v>10</v>
      </c>
      <c r="I182" s="81" t="s">
        <v>56</v>
      </c>
      <c r="J182" s="83">
        <v>10019.209999999999</v>
      </c>
      <c r="K182" s="83" t="s">
        <v>33</v>
      </c>
      <c r="L182" s="83">
        <v>8616.5205999999998</v>
      </c>
      <c r="M182" s="83">
        <v>10019.209999999999</v>
      </c>
      <c r="N182" s="83">
        <v>997.21</v>
      </c>
      <c r="O182" s="83">
        <v>857.60059999999999</v>
      </c>
      <c r="P182" s="83">
        <v>997.21</v>
      </c>
      <c r="Q182" s="84">
        <v>9.9529803247960666E-2</v>
      </c>
      <c r="R182" s="81">
        <v>3</v>
      </c>
      <c r="S182" s="81">
        <v>2025</v>
      </c>
      <c r="T182" s="81">
        <v>2</v>
      </c>
      <c r="U182" s="81">
        <v>2025</v>
      </c>
      <c r="V182" s="82">
        <v>45741</v>
      </c>
      <c r="W182" s="81" t="s">
        <v>28</v>
      </c>
      <c r="X182" s="81">
        <v>2025</v>
      </c>
      <c r="Z182" t="s">
        <v>187</v>
      </c>
    </row>
    <row r="183" spans="1:26" ht="14.45">
      <c r="A183" s="81" t="s">
        <v>25</v>
      </c>
      <c r="B183" s="81">
        <v>189</v>
      </c>
      <c r="C183" s="81">
        <v>1</v>
      </c>
      <c r="D183" s="82">
        <v>45722</v>
      </c>
      <c r="E183" s="82">
        <v>45760</v>
      </c>
      <c r="F183" s="82">
        <v>45781</v>
      </c>
      <c r="G183" s="81" t="s">
        <v>42</v>
      </c>
      <c r="H183" s="81">
        <v>10</v>
      </c>
      <c r="I183" s="81" t="s">
        <v>56</v>
      </c>
      <c r="J183" s="83">
        <v>34063.61</v>
      </c>
      <c r="K183" s="83" t="s">
        <v>33</v>
      </c>
      <c r="L183" s="83">
        <v>29294.704600000001</v>
      </c>
      <c r="M183" s="83">
        <v>34063.61</v>
      </c>
      <c r="N183" s="83">
        <v>1062.49</v>
      </c>
      <c r="O183" s="83">
        <v>913.7414</v>
      </c>
      <c r="P183" s="83">
        <v>1062.49</v>
      </c>
      <c r="Q183" s="84">
        <v>3.1191350535072472E-2</v>
      </c>
      <c r="R183" s="81">
        <v>3</v>
      </c>
      <c r="S183" s="81">
        <v>2025</v>
      </c>
      <c r="T183" s="81">
        <v>4</v>
      </c>
      <c r="U183" s="81">
        <v>2025</v>
      </c>
      <c r="V183" s="82">
        <v>45826</v>
      </c>
      <c r="W183" s="81" t="s">
        <v>37</v>
      </c>
      <c r="X183" s="81">
        <v>2025</v>
      </c>
      <c r="Z183" t="s">
        <v>189</v>
      </c>
    </row>
    <row r="184" spans="1:26" ht="14.45">
      <c r="A184" s="81" t="s">
        <v>25</v>
      </c>
      <c r="B184" s="81">
        <v>190</v>
      </c>
      <c r="C184" s="81">
        <v>1</v>
      </c>
      <c r="D184" s="82">
        <v>45722</v>
      </c>
      <c r="E184" s="82">
        <v>45757</v>
      </c>
      <c r="F184" s="82">
        <v>45767</v>
      </c>
      <c r="G184" s="81" t="s">
        <v>46</v>
      </c>
      <c r="H184" s="81">
        <v>10</v>
      </c>
      <c r="I184" s="81"/>
      <c r="J184" s="83">
        <v>5626.99</v>
      </c>
      <c r="K184" s="83" t="s">
        <v>33</v>
      </c>
      <c r="L184" s="83">
        <v>4839.2114000000001</v>
      </c>
      <c r="M184" s="83">
        <v>5626.99</v>
      </c>
      <c r="N184" s="83">
        <v>0</v>
      </c>
      <c r="O184" s="83">
        <v>0</v>
      </c>
      <c r="P184" s="83">
        <v>0</v>
      </c>
      <c r="Q184" s="84">
        <v>0</v>
      </c>
      <c r="R184" s="81">
        <v>3</v>
      </c>
      <c r="S184" s="81">
        <v>2025</v>
      </c>
      <c r="T184" s="81">
        <v>4</v>
      </c>
      <c r="U184" s="81">
        <v>2025</v>
      </c>
      <c r="V184" s="82">
        <v>45812</v>
      </c>
      <c r="W184" s="81" t="s">
        <v>37</v>
      </c>
      <c r="X184" s="81">
        <v>2025</v>
      </c>
      <c r="Z184" t="s">
        <v>187</v>
      </c>
    </row>
    <row r="185" spans="1:26" ht="14.45">
      <c r="A185" s="81" t="s">
        <v>25</v>
      </c>
      <c r="B185" s="81">
        <v>191</v>
      </c>
      <c r="C185" s="81">
        <v>0</v>
      </c>
      <c r="D185" s="82">
        <v>45722</v>
      </c>
      <c r="E185" s="82">
        <v>45730</v>
      </c>
      <c r="F185" s="82">
        <v>45731</v>
      </c>
      <c r="G185" s="81" t="s">
        <v>43</v>
      </c>
      <c r="H185" s="81">
        <v>10</v>
      </c>
      <c r="I185" s="81" t="s">
        <v>65</v>
      </c>
      <c r="J185" s="83">
        <v>720</v>
      </c>
      <c r="K185" s="83" t="s">
        <v>27</v>
      </c>
      <c r="L185" s="83">
        <v>720</v>
      </c>
      <c r="M185" s="83">
        <v>835.19999999999993</v>
      </c>
      <c r="N185" s="83">
        <v>99.74</v>
      </c>
      <c r="O185" s="83">
        <v>99.74</v>
      </c>
      <c r="P185" s="83">
        <v>115.69839999999999</v>
      </c>
      <c r="Q185" s="84">
        <v>0.13852777777777778</v>
      </c>
      <c r="R185" s="81">
        <v>3</v>
      </c>
      <c r="S185" s="81">
        <v>2025</v>
      </c>
      <c r="T185" s="81">
        <v>3</v>
      </c>
      <c r="U185" s="81">
        <v>2025</v>
      </c>
      <c r="V185" s="82">
        <v>45776</v>
      </c>
      <c r="W185" s="81" t="s">
        <v>55</v>
      </c>
      <c r="X185" s="81">
        <v>2025</v>
      </c>
      <c r="Z185" t="s">
        <v>187</v>
      </c>
    </row>
    <row r="186" spans="1:26" ht="14.45">
      <c r="A186" s="81" t="s">
        <v>25</v>
      </c>
      <c r="B186" s="81">
        <v>192</v>
      </c>
      <c r="C186" s="81">
        <v>1</v>
      </c>
      <c r="D186" s="82">
        <v>45723</v>
      </c>
      <c r="E186" s="82">
        <v>45632</v>
      </c>
      <c r="F186" s="82">
        <v>45635</v>
      </c>
      <c r="G186" s="81" t="s">
        <v>42</v>
      </c>
      <c r="H186" s="81">
        <v>10</v>
      </c>
      <c r="I186" s="81" t="s">
        <v>56</v>
      </c>
      <c r="J186" s="83">
        <v>5250</v>
      </c>
      <c r="K186" s="83" t="s">
        <v>33</v>
      </c>
      <c r="L186" s="83">
        <v>4515</v>
      </c>
      <c r="M186" s="83">
        <v>5250</v>
      </c>
      <c r="N186" s="83">
        <v>525</v>
      </c>
      <c r="O186" s="83">
        <v>451.5</v>
      </c>
      <c r="P186" s="83">
        <v>525</v>
      </c>
      <c r="Q186" s="84">
        <v>0.1</v>
      </c>
      <c r="R186" s="81">
        <v>3</v>
      </c>
      <c r="S186" s="81">
        <v>2025</v>
      </c>
      <c r="T186" s="81">
        <v>12</v>
      </c>
      <c r="U186" s="81">
        <v>2024</v>
      </c>
      <c r="V186" s="82">
        <v>45680</v>
      </c>
      <c r="W186" s="81" t="s">
        <v>31</v>
      </c>
      <c r="X186" s="81">
        <v>2025</v>
      </c>
    </row>
    <row r="187" spans="1:26" ht="14.45">
      <c r="A187" s="81" t="s">
        <v>25</v>
      </c>
      <c r="B187" s="81">
        <v>193</v>
      </c>
      <c r="C187" s="81">
        <v>1</v>
      </c>
      <c r="D187" s="82">
        <v>45725</v>
      </c>
      <c r="E187" s="82">
        <v>45751</v>
      </c>
      <c r="F187" s="82">
        <v>45835</v>
      </c>
      <c r="G187" s="81" t="s">
        <v>43</v>
      </c>
      <c r="H187" s="81">
        <v>11</v>
      </c>
      <c r="I187" s="81" t="s">
        <v>65</v>
      </c>
      <c r="J187" s="83">
        <v>68627.509999999995</v>
      </c>
      <c r="K187" s="83" t="s">
        <v>33</v>
      </c>
      <c r="L187" s="83">
        <v>59019.658599999995</v>
      </c>
      <c r="M187" s="83">
        <v>68627.509999999995</v>
      </c>
      <c r="N187" s="83">
        <v>12484.09</v>
      </c>
      <c r="O187" s="83">
        <v>10736.3174</v>
      </c>
      <c r="P187" s="83">
        <v>12484.09</v>
      </c>
      <c r="Q187" s="84">
        <v>0.18191086927093816</v>
      </c>
      <c r="R187" s="81">
        <v>3</v>
      </c>
      <c r="S187" s="81">
        <v>2025</v>
      </c>
      <c r="T187" s="81">
        <v>4</v>
      </c>
      <c r="U187" s="81">
        <v>2025</v>
      </c>
      <c r="V187" s="82">
        <v>45880</v>
      </c>
      <c r="W187" s="81" t="s">
        <v>62</v>
      </c>
      <c r="X187" s="81">
        <v>2025</v>
      </c>
      <c r="Z187" t="s">
        <v>187</v>
      </c>
    </row>
    <row r="188" spans="1:26" ht="14.45">
      <c r="A188" s="81" t="s">
        <v>25</v>
      </c>
      <c r="B188" s="81">
        <v>194</v>
      </c>
      <c r="C188" s="81">
        <v>1</v>
      </c>
      <c r="D188" s="82">
        <v>45726</v>
      </c>
      <c r="E188" s="82">
        <v>45799</v>
      </c>
      <c r="F188" s="82">
        <v>45803</v>
      </c>
      <c r="G188" s="81" t="s">
        <v>34</v>
      </c>
      <c r="H188" s="81">
        <v>11</v>
      </c>
      <c r="I188" s="81"/>
      <c r="J188" s="83">
        <v>8470.11</v>
      </c>
      <c r="K188" s="83" t="s">
        <v>33</v>
      </c>
      <c r="L188" s="83">
        <v>7284.2946000000002</v>
      </c>
      <c r="M188" s="83">
        <v>8470.11</v>
      </c>
      <c r="N188" s="83">
        <v>750</v>
      </c>
      <c r="O188" s="83">
        <v>645</v>
      </c>
      <c r="P188" s="83">
        <v>750</v>
      </c>
      <c r="Q188" s="84">
        <v>8.8546665863843563E-2</v>
      </c>
      <c r="R188" s="81">
        <v>3</v>
      </c>
      <c r="S188" s="81">
        <v>2025</v>
      </c>
      <c r="T188" s="81">
        <v>5</v>
      </c>
      <c r="U188" s="81">
        <v>2025</v>
      </c>
      <c r="V188" s="82">
        <v>45848</v>
      </c>
      <c r="W188" s="81" t="s">
        <v>39</v>
      </c>
      <c r="X188" s="81">
        <v>2025</v>
      </c>
    </row>
    <row r="189" spans="1:26" ht="14.45">
      <c r="A189" s="81" t="s">
        <v>25</v>
      </c>
      <c r="B189" s="81">
        <v>195</v>
      </c>
      <c r="C189" s="81">
        <v>1</v>
      </c>
      <c r="D189" s="82">
        <v>45726</v>
      </c>
      <c r="E189" s="82">
        <v>45850</v>
      </c>
      <c r="F189" s="82">
        <v>45857</v>
      </c>
      <c r="G189" s="81" t="s">
        <v>46</v>
      </c>
      <c r="H189" s="81">
        <v>11</v>
      </c>
      <c r="I189" s="81"/>
      <c r="J189" s="83">
        <v>16000</v>
      </c>
      <c r="K189" s="83" t="s">
        <v>27</v>
      </c>
      <c r="L189" s="83">
        <v>16000</v>
      </c>
      <c r="M189" s="83">
        <v>18560</v>
      </c>
      <c r="N189" s="83">
        <v>0</v>
      </c>
      <c r="O189" s="83">
        <v>0</v>
      </c>
      <c r="P189" s="83">
        <v>0</v>
      </c>
      <c r="Q189" s="84">
        <v>0</v>
      </c>
      <c r="R189" s="81">
        <v>3</v>
      </c>
      <c r="S189" s="81">
        <v>2025</v>
      </c>
      <c r="T189" s="81">
        <v>7</v>
      </c>
      <c r="U189" s="81">
        <v>2025</v>
      </c>
      <c r="V189" s="82">
        <v>45902</v>
      </c>
      <c r="W189" s="81" t="s">
        <v>72</v>
      </c>
      <c r="X189" s="81">
        <v>2025</v>
      </c>
      <c r="Z189" t="s">
        <v>187</v>
      </c>
    </row>
    <row r="190" spans="1:26" ht="14.45">
      <c r="A190" s="81" t="s">
        <v>25</v>
      </c>
      <c r="B190" s="81">
        <v>196</v>
      </c>
      <c r="C190" s="81">
        <v>1</v>
      </c>
      <c r="D190" s="82">
        <v>45728</v>
      </c>
      <c r="E190" s="82">
        <v>45791</v>
      </c>
      <c r="F190" s="82">
        <v>45802</v>
      </c>
      <c r="G190" s="81" t="s">
        <v>42</v>
      </c>
      <c r="H190" s="81">
        <v>11</v>
      </c>
      <c r="I190" s="81" t="s">
        <v>56</v>
      </c>
      <c r="J190" s="83">
        <v>14952.34</v>
      </c>
      <c r="K190" s="83" t="s">
        <v>33</v>
      </c>
      <c r="L190" s="83">
        <v>12859.0124</v>
      </c>
      <c r="M190" s="83">
        <v>14952.34</v>
      </c>
      <c r="N190" s="83">
        <v>1042.05</v>
      </c>
      <c r="O190" s="83">
        <v>896.1629999999999</v>
      </c>
      <c r="P190" s="83">
        <v>1042.05</v>
      </c>
      <c r="Q190" s="84">
        <v>6.969143291284173E-2</v>
      </c>
      <c r="R190" s="81">
        <v>3</v>
      </c>
      <c r="S190" s="81">
        <v>2025</v>
      </c>
      <c r="T190" s="81">
        <v>5</v>
      </c>
      <c r="U190" s="81">
        <v>2025</v>
      </c>
      <c r="V190" s="82">
        <v>45847</v>
      </c>
      <c r="W190" s="81" t="s">
        <v>39</v>
      </c>
      <c r="X190" s="81">
        <v>2025</v>
      </c>
      <c r="Z190" t="s">
        <v>189</v>
      </c>
    </row>
    <row r="191" spans="1:26" ht="14.45">
      <c r="A191" s="81" t="s">
        <v>25</v>
      </c>
      <c r="B191" s="81">
        <v>197</v>
      </c>
      <c r="C191" s="81">
        <v>1</v>
      </c>
      <c r="D191" s="82">
        <v>45728</v>
      </c>
      <c r="E191" s="82">
        <v>45731</v>
      </c>
      <c r="F191" s="82">
        <v>45736</v>
      </c>
      <c r="G191" s="81" t="s">
        <v>46</v>
      </c>
      <c r="H191" s="81">
        <v>11</v>
      </c>
      <c r="I191" s="81"/>
      <c r="J191" s="83">
        <v>8747</v>
      </c>
      <c r="K191" s="83" t="s">
        <v>33</v>
      </c>
      <c r="L191" s="83">
        <v>7522.42</v>
      </c>
      <c r="M191" s="83">
        <v>8747</v>
      </c>
      <c r="N191" s="83">
        <v>1241.6400000000001</v>
      </c>
      <c r="O191" s="83">
        <v>1067.8104000000001</v>
      </c>
      <c r="P191" s="83">
        <v>1241.6400000000001</v>
      </c>
      <c r="Q191" s="84">
        <v>0.14195038298845319</v>
      </c>
      <c r="R191" s="81">
        <v>3</v>
      </c>
      <c r="S191" s="81">
        <v>2025</v>
      </c>
      <c r="T191" s="81">
        <v>3</v>
      </c>
      <c r="U191" s="81">
        <v>2025</v>
      </c>
      <c r="V191" s="82">
        <v>45781</v>
      </c>
      <c r="W191" s="81" t="s">
        <v>47</v>
      </c>
      <c r="X191" s="81">
        <v>2025</v>
      </c>
    </row>
    <row r="192" spans="1:26" ht="14.45">
      <c r="A192" s="81" t="s">
        <v>25</v>
      </c>
      <c r="B192" s="81">
        <v>198</v>
      </c>
      <c r="C192" s="81">
        <v>0</v>
      </c>
      <c r="D192" s="82">
        <v>45729</v>
      </c>
      <c r="E192" s="82">
        <v>45952</v>
      </c>
      <c r="F192" s="82">
        <v>45991</v>
      </c>
      <c r="G192" s="81" t="s">
        <v>34</v>
      </c>
      <c r="H192" s="81">
        <v>11</v>
      </c>
      <c r="I192" s="81"/>
      <c r="J192" s="83">
        <v>84947.09</v>
      </c>
      <c r="K192" s="83" t="s">
        <v>33</v>
      </c>
      <c r="L192" s="83">
        <v>73054.497399999993</v>
      </c>
      <c r="M192" s="83">
        <v>84947.09</v>
      </c>
      <c r="N192" s="83">
        <v>8298.99</v>
      </c>
      <c r="O192" s="83">
        <v>7137.1313999999993</v>
      </c>
      <c r="P192" s="83">
        <v>8298.99</v>
      </c>
      <c r="Q192" s="84">
        <v>9.7695989350547505E-2</v>
      </c>
      <c r="R192" s="81">
        <v>3</v>
      </c>
      <c r="S192" s="81">
        <v>2025</v>
      </c>
      <c r="T192" s="81">
        <v>10</v>
      </c>
      <c r="U192" s="81">
        <v>2025</v>
      </c>
      <c r="V192" s="82">
        <v>46036</v>
      </c>
      <c r="W192" s="81" t="s">
        <v>31</v>
      </c>
      <c r="X192" s="81">
        <v>2026</v>
      </c>
    </row>
    <row r="193" spans="1:26" ht="14.45">
      <c r="A193" s="81" t="s">
        <v>25</v>
      </c>
      <c r="B193" s="81">
        <v>199</v>
      </c>
      <c r="C193" s="81">
        <v>1</v>
      </c>
      <c r="D193" s="82">
        <v>45730</v>
      </c>
      <c r="E193" s="82">
        <v>45697</v>
      </c>
      <c r="F193" s="82">
        <v>45699</v>
      </c>
      <c r="G193" s="81" t="s">
        <v>43</v>
      </c>
      <c r="H193" s="81">
        <v>11</v>
      </c>
      <c r="I193" s="81" t="s">
        <v>65</v>
      </c>
      <c r="J193" s="83">
        <v>4395</v>
      </c>
      <c r="K193" s="83" t="s">
        <v>33</v>
      </c>
      <c r="L193" s="83">
        <v>3779.7</v>
      </c>
      <c r="M193" s="83">
        <v>4395</v>
      </c>
      <c r="N193" s="83">
        <v>439.5</v>
      </c>
      <c r="O193" s="83">
        <v>377.96999999999997</v>
      </c>
      <c r="P193" s="83">
        <v>439.5</v>
      </c>
      <c r="Q193" s="84">
        <v>9.9999999999999992E-2</v>
      </c>
      <c r="R193" s="81">
        <v>3</v>
      </c>
      <c r="S193" s="81">
        <v>2025</v>
      </c>
      <c r="T193" s="81">
        <v>2</v>
      </c>
      <c r="U193" s="81">
        <v>2025</v>
      </c>
      <c r="V193" s="82">
        <v>45744</v>
      </c>
      <c r="W193" s="81" t="s">
        <v>28</v>
      </c>
      <c r="X193" s="81">
        <v>2025</v>
      </c>
      <c r="Z193" t="s">
        <v>189</v>
      </c>
    </row>
    <row r="194" spans="1:26" ht="14.45">
      <c r="A194" s="81" t="s">
        <v>25</v>
      </c>
      <c r="B194" s="81">
        <v>200</v>
      </c>
      <c r="C194" s="81">
        <v>1</v>
      </c>
      <c r="D194" s="82">
        <v>45732</v>
      </c>
      <c r="E194" s="82">
        <v>45735</v>
      </c>
      <c r="F194" s="82">
        <v>45740</v>
      </c>
      <c r="G194" s="81" t="s">
        <v>63</v>
      </c>
      <c r="H194" s="81">
        <v>12</v>
      </c>
      <c r="I194" s="81"/>
      <c r="J194" s="83">
        <v>3998.77</v>
      </c>
      <c r="K194" s="83" t="s">
        <v>33</v>
      </c>
      <c r="L194" s="83">
        <v>3438.9422</v>
      </c>
      <c r="M194" s="83">
        <v>3998.77</v>
      </c>
      <c r="N194" s="83">
        <v>0</v>
      </c>
      <c r="O194" s="83">
        <v>0</v>
      </c>
      <c r="P194" s="83">
        <v>0</v>
      </c>
      <c r="Q194" s="84">
        <v>0</v>
      </c>
      <c r="R194" s="81">
        <v>3</v>
      </c>
      <c r="S194" s="81">
        <v>2025</v>
      </c>
      <c r="T194" s="81">
        <v>3</v>
      </c>
      <c r="U194" s="81">
        <v>2025</v>
      </c>
      <c r="V194" s="82">
        <v>45785</v>
      </c>
      <c r="W194" s="81" t="s">
        <v>47</v>
      </c>
      <c r="X194" s="81">
        <v>2025</v>
      </c>
      <c r="Z194" t="s">
        <v>189</v>
      </c>
    </row>
    <row r="195" spans="1:26" ht="14.45">
      <c r="A195" s="81" t="s">
        <v>25</v>
      </c>
      <c r="B195" s="81">
        <v>201</v>
      </c>
      <c r="C195" s="81">
        <v>1</v>
      </c>
      <c r="D195" s="82">
        <v>45733</v>
      </c>
      <c r="E195" s="82">
        <v>45735</v>
      </c>
      <c r="F195" s="82">
        <v>45740</v>
      </c>
      <c r="G195" s="81" t="s">
        <v>63</v>
      </c>
      <c r="H195" s="81">
        <v>12</v>
      </c>
      <c r="I195" s="81"/>
      <c r="J195" s="83">
        <v>3998.77</v>
      </c>
      <c r="K195" s="83" t="s">
        <v>33</v>
      </c>
      <c r="L195" s="83">
        <v>3438.9422</v>
      </c>
      <c r="M195" s="83">
        <v>3998.77</v>
      </c>
      <c r="N195" s="83">
        <v>1443.6</v>
      </c>
      <c r="O195" s="83">
        <v>1241.4959999999999</v>
      </c>
      <c r="P195" s="83">
        <v>1443.6</v>
      </c>
      <c r="Q195" s="84">
        <v>0.36101101088584736</v>
      </c>
      <c r="R195" s="81">
        <v>3</v>
      </c>
      <c r="S195" s="81">
        <v>2025</v>
      </c>
      <c r="T195" s="81">
        <v>3</v>
      </c>
      <c r="U195" s="81">
        <v>2025</v>
      </c>
      <c r="V195" s="82">
        <v>45785</v>
      </c>
      <c r="W195" s="81" t="s">
        <v>47</v>
      </c>
      <c r="X195" s="81">
        <v>2025</v>
      </c>
      <c r="Z195" t="s">
        <v>187</v>
      </c>
    </row>
    <row r="196" spans="1:26" ht="14.45">
      <c r="A196" s="81" t="s">
        <v>25</v>
      </c>
      <c r="B196" s="81">
        <v>202</v>
      </c>
      <c r="C196" s="81">
        <v>0</v>
      </c>
      <c r="D196" s="82">
        <v>45734</v>
      </c>
      <c r="E196" s="82">
        <v>45940</v>
      </c>
      <c r="F196" s="82">
        <v>46078</v>
      </c>
      <c r="G196" s="81" t="s">
        <v>42</v>
      </c>
      <c r="H196" s="81">
        <v>12</v>
      </c>
      <c r="I196" s="81" t="s">
        <v>56</v>
      </c>
      <c r="J196" s="83">
        <v>31690.94</v>
      </c>
      <c r="K196" s="83" t="s">
        <v>33</v>
      </c>
      <c r="L196" s="83">
        <v>27254.2084</v>
      </c>
      <c r="M196" s="83">
        <v>31690.94</v>
      </c>
      <c r="N196" s="83">
        <v>4155.63</v>
      </c>
      <c r="O196" s="83">
        <v>3573.8418000000001</v>
      </c>
      <c r="P196" s="83">
        <v>4155.63</v>
      </c>
      <c r="Q196" s="84">
        <v>0.13112990652849049</v>
      </c>
      <c r="R196" s="81">
        <v>3</v>
      </c>
      <c r="S196" s="81">
        <v>2025</v>
      </c>
      <c r="T196" s="81">
        <v>10</v>
      </c>
      <c r="U196" s="81">
        <v>2025</v>
      </c>
      <c r="V196" s="82">
        <v>46123</v>
      </c>
      <c r="W196" s="81" t="s">
        <v>55</v>
      </c>
      <c r="X196" s="81">
        <v>2026</v>
      </c>
      <c r="Z196" t="s">
        <v>187</v>
      </c>
    </row>
    <row r="197" spans="1:26" ht="14.45">
      <c r="A197" s="81" t="s">
        <v>25</v>
      </c>
      <c r="B197" s="81">
        <v>203</v>
      </c>
      <c r="C197" s="81">
        <v>1</v>
      </c>
      <c r="D197" s="82">
        <v>45734</v>
      </c>
      <c r="E197" s="82">
        <v>45798</v>
      </c>
      <c r="F197" s="82">
        <v>45803</v>
      </c>
      <c r="G197" s="81" t="s">
        <v>34</v>
      </c>
      <c r="H197" s="81">
        <v>12</v>
      </c>
      <c r="I197" s="81"/>
      <c r="J197" s="83">
        <v>4115.6400000000003</v>
      </c>
      <c r="K197" s="83" t="s">
        <v>33</v>
      </c>
      <c r="L197" s="83">
        <v>3539.4504000000002</v>
      </c>
      <c r="M197" s="83">
        <v>4115.6400000000003</v>
      </c>
      <c r="N197" s="83">
        <v>226.7</v>
      </c>
      <c r="O197" s="83">
        <v>194.96199999999999</v>
      </c>
      <c r="P197" s="83">
        <v>226.7</v>
      </c>
      <c r="Q197" s="84">
        <v>5.5082563100757105E-2</v>
      </c>
      <c r="R197" s="81">
        <v>3</v>
      </c>
      <c r="S197" s="81">
        <v>2025</v>
      </c>
      <c r="T197" s="81">
        <v>5</v>
      </c>
      <c r="U197" s="81">
        <v>2025</v>
      </c>
      <c r="V197" s="82">
        <v>45848</v>
      </c>
      <c r="W197" s="81" t="s">
        <v>39</v>
      </c>
      <c r="X197" s="81">
        <v>2025</v>
      </c>
    </row>
    <row r="198" spans="1:26" ht="14.45">
      <c r="A198" s="81" t="s">
        <v>25</v>
      </c>
      <c r="B198" s="81">
        <v>204</v>
      </c>
      <c r="C198" s="81">
        <v>1</v>
      </c>
      <c r="D198" s="82">
        <v>45735</v>
      </c>
      <c r="E198" s="82">
        <v>45822</v>
      </c>
      <c r="F198" s="82">
        <v>45822</v>
      </c>
      <c r="G198" s="81" t="s">
        <v>42</v>
      </c>
      <c r="H198" s="81">
        <v>12</v>
      </c>
      <c r="I198" s="81" t="s">
        <v>56</v>
      </c>
      <c r="J198" s="83">
        <v>120965.81</v>
      </c>
      <c r="K198" s="83" t="s">
        <v>27</v>
      </c>
      <c r="L198" s="83">
        <v>120965.81</v>
      </c>
      <c r="M198" s="83">
        <v>140320.33959999998</v>
      </c>
      <c r="N198" s="83">
        <v>11107.62</v>
      </c>
      <c r="O198" s="83">
        <v>11107.62</v>
      </c>
      <c r="P198" s="83">
        <v>12884.8392</v>
      </c>
      <c r="Q198" s="84">
        <v>9.182445849781852E-2</v>
      </c>
      <c r="R198" s="81">
        <v>3</v>
      </c>
      <c r="S198" s="81">
        <v>2025</v>
      </c>
      <c r="T198" s="81">
        <v>6</v>
      </c>
      <c r="U198" s="81">
        <v>2025</v>
      </c>
      <c r="V198" s="82">
        <v>45867</v>
      </c>
      <c r="W198" s="81" t="s">
        <v>39</v>
      </c>
      <c r="X198" s="81">
        <v>2025</v>
      </c>
    </row>
    <row r="199" spans="1:26" ht="14.45">
      <c r="A199" s="81" t="s">
        <v>25</v>
      </c>
      <c r="B199" s="81">
        <v>205</v>
      </c>
      <c r="C199" s="81">
        <v>1</v>
      </c>
      <c r="D199" s="82">
        <v>45735</v>
      </c>
      <c r="E199" s="82">
        <v>45764</v>
      </c>
      <c r="F199" s="82">
        <v>45770</v>
      </c>
      <c r="G199" s="81" t="s">
        <v>42</v>
      </c>
      <c r="H199" s="81">
        <v>12</v>
      </c>
      <c r="I199" s="81" t="s">
        <v>207</v>
      </c>
      <c r="J199" s="83">
        <v>868193.33</v>
      </c>
      <c r="K199" s="83" t="s">
        <v>30</v>
      </c>
      <c r="L199" s="83">
        <v>41673.279839999996</v>
      </c>
      <c r="M199" s="83">
        <v>48618.826479999996</v>
      </c>
      <c r="N199" s="83">
        <v>58255.6</v>
      </c>
      <c r="O199" s="83">
        <v>2796.2687999999998</v>
      </c>
      <c r="P199" s="83">
        <v>3262.3136</v>
      </c>
      <c r="Q199" s="84">
        <v>6.7099801377188656E-2</v>
      </c>
      <c r="R199" s="81">
        <v>3</v>
      </c>
      <c r="S199" s="81">
        <v>2025</v>
      </c>
      <c r="T199" s="81">
        <v>4</v>
      </c>
      <c r="U199" s="81">
        <v>2025</v>
      </c>
      <c r="V199" s="82">
        <v>45815</v>
      </c>
      <c r="W199" s="81" t="s">
        <v>37</v>
      </c>
      <c r="X199" s="81">
        <v>2025</v>
      </c>
    </row>
    <row r="200" spans="1:26" ht="14.45">
      <c r="A200" s="81" t="s">
        <v>25</v>
      </c>
      <c r="B200" s="81">
        <v>206</v>
      </c>
      <c r="C200" s="81">
        <v>1</v>
      </c>
      <c r="D200" s="82">
        <v>45736</v>
      </c>
      <c r="E200" s="82">
        <v>45735</v>
      </c>
      <c r="F200" s="82">
        <v>45754</v>
      </c>
      <c r="G200" s="81" t="s">
        <v>43</v>
      </c>
      <c r="H200" s="81">
        <v>12</v>
      </c>
      <c r="I200" s="81"/>
      <c r="J200" s="83">
        <v>8210</v>
      </c>
      <c r="K200" s="83" t="s">
        <v>33</v>
      </c>
      <c r="L200" s="83">
        <v>7060.5999999999995</v>
      </c>
      <c r="M200" s="83">
        <v>8210</v>
      </c>
      <c r="N200" s="83">
        <v>0</v>
      </c>
      <c r="O200" s="83">
        <v>0</v>
      </c>
      <c r="P200" s="83">
        <v>0</v>
      </c>
      <c r="Q200" s="84">
        <v>0</v>
      </c>
      <c r="R200" s="81">
        <v>3</v>
      </c>
      <c r="S200" s="81">
        <v>2025</v>
      </c>
      <c r="T200" s="81">
        <v>3</v>
      </c>
      <c r="U200" s="81">
        <v>2025</v>
      </c>
      <c r="V200" s="82">
        <v>45799</v>
      </c>
      <c r="W200" s="81" t="s">
        <v>47</v>
      </c>
      <c r="X200" s="81">
        <v>2025</v>
      </c>
    </row>
    <row r="201" spans="1:26" ht="14.45">
      <c r="A201" s="81" t="s">
        <v>25</v>
      </c>
      <c r="B201" s="81">
        <v>207</v>
      </c>
      <c r="C201" s="81">
        <v>1</v>
      </c>
      <c r="D201" s="82">
        <v>45736</v>
      </c>
      <c r="E201" s="82">
        <v>45832</v>
      </c>
      <c r="F201" s="82">
        <v>45852</v>
      </c>
      <c r="G201" s="81" t="s">
        <v>43</v>
      </c>
      <c r="H201" s="81">
        <v>12</v>
      </c>
      <c r="I201" s="81"/>
      <c r="J201" s="83">
        <v>4370.66</v>
      </c>
      <c r="K201" s="83" t="s">
        <v>33</v>
      </c>
      <c r="L201" s="83">
        <v>3758.7675999999997</v>
      </c>
      <c r="M201" s="83">
        <v>4370.66</v>
      </c>
      <c r="N201" s="83">
        <v>0</v>
      </c>
      <c r="O201" s="83">
        <v>0</v>
      </c>
      <c r="P201" s="83">
        <v>0</v>
      </c>
      <c r="Q201" s="84">
        <v>0</v>
      </c>
      <c r="R201" s="81">
        <v>3</v>
      </c>
      <c r="S201" s="81">
        <v>2025</v>
      </c>
      <c r="T201" s="81">
        <v>6</v>
      </c>
      <c r="U201" s="81">
        <v>2025</v>
      </c>
      <c r="V201" s="82">
        <v>45897</v>
      </c>
      <c r="W201" s="81" t="s">
        <v>62</v>
      </c>
      <c r="X201" s="81">
        <v>2025</v>
      </c>
    </row>
    <row r="202" spans="1:26" ht="14.45">
      <c r="A202" s="81" t="s">
        <v>25</v>
      </c>
      <c r="B202" s="81">
        <v>208</v>
      </c>
      <c r="C202" s="81">
        <v>1</v>
      </c>
      <c r="D202" s="82">
        <v>45736</v>
      </c>
      <c r="E202" s="82">
        <v>45832</v>
      </c>
      <c r="F202" s="82">
        <v>45852</v>
      </c>
      <c r="G202" s="81" t="s">
        <v>43</v>
      </c>
      <c r="H202" s="81">
        <v>12</v>
      </c>
      <c r="I202" s="81"/>
      <c r="J202" s="83">
        <v>4370.66</v>
      </c>
      <c r="K202" s="83" t="s">
        <v>33</v>
      </c>
      <c r="L202" s="83">
        <v>3758.7675999999997</v>
      </c>
      <c r="M202" s="83">
        <v>4370.66</v>
      </c>
      <c r="N202" s="83">
        <v>0</v>
      </c>
      <c r="O202" s="83">
        <v>0</v>
      </c>
      <c r="P202" s="83">
        <v>0</v>
      </c>
      <c r="Q202" s="84">
        <v>0</v>
      </c>
      <c r="R202" s="81">
        <v>3</v>
      </c>
      <c r="S202" s="81">
        <v>2025</v>
      </c>
      <c r="T202" s="81">
        <v>6</v>
      </c>
      <c r="U202" s="81">
        <v>2025</v>
      </c>
      <c r="V202" s="82">
        <v>45897</v>
      </c>
      <c r="W202" s="81" t="s">
        <v>62</v>
      </c>
      <c r="X202" s="81">
        <v>2025</v>
      </c>
      <c r="Z202" t="s">
        <v>187</v>
      </c>
    </row>
    <row r="203" spans="1:26" ht="14.45">
      <c r="A203" s="81" t="s">
        <v>25</v>
      </c>
      <c r="B203" s="81">
        <v>209</v>
      </c>
      <c r="C203" s="81">
        <v>1</v>
      </c>
      <c r="D203" s="82">
        <v>45736</v>
      </c>
      <c r="E203" s="82">
        <v>45771</v>
      </c>
      <c r="F203" s="82">
        <v>45771</v>
      </c>
      <c r="G203" s="81" t="s">
        <v>46</v>
      </c>
      <c r="H203" s="81">
        <v>12</v>
      </c>
      <c r="I203" s="81"/>
      <c r="J203" s="83">
        <v>2293.19</v>
      </c>
      <c r="K203" s="83" t="s">
        <v>27</v>
      </c>
      <c r="L203" s="83">
        <v>2293.19</v>
      </c>
      <c r="M203" s="83">
        <v>2660.1003999999998</v>
      </c>
      <c r="N203" s="83">
        <v>620.19000000000005</v>
      </c>
      <c r="O203" s="83">
        <v>620.19000000000005</v>
      </c>
      <c r="P203" s="83">
        <v>719.42039999999997</v>
      </c>
      <c r="Q203" s="84">
        <v>0.27044858908332936</v>
      </c>
      <c r="R203" s="81">
        <v>3</v>
      </c>
      <c r="S203" s="81">
        <v>2025</v>
      </c>
      <c r="T203" s="81">
        <v>4</v>
      </c>
      <c r="U203" s="81">
        <v>2025</v>
      </c>
      <c r="V203" s="82">
        <v>45816</v>
      </c>
      <c r="W203" s="81" t="s">
        <v>37</v>
      </c>
      <c r="X203" s="81">
        <v>2025</v>
      </c>
      <c r="Z203" t="s">
        <v>189</v>
      </c>
    </row>
    <row r="204" spans="1:26" ht="14.45">
      <c r="A204" s="81" t="s">
        <v>25</v>
      </c>
      <c r="B204" s="81">
        <v>210</v>
      </c>
      <c r="C204" s="81">
        <v>1</v>
      </c>
      <c r="D204" s="82">
        <v>45736</v>
      </c>
      <c r="E204" s="82">
        <v>45758</v>
      </c>
      <c r="F204" s="82">
        <v>45762</v>
      </c>
      <c r="G204" s="81" t="s">
        <v>85</v>
      </c>
      <c r="H204" s="81">
        <v>12</v>
      </c>
      <c r="I204" s="81"/>
      <c r="J204" s="83">
        <v>20882.560000000001</v>
      </c>
      <c r="K204" s="83" t="s">
        <v>33</v>
      </c>
      <c r="L204" s="83">
        <v>17959.0016</v>
      </c>
      <c r="M204" s="83">
        <v>20882.560000000001</v>
      </c>
      <c r="N204" s="83">
        <v>1666.76</v>
      </c>
      <c r="O204" s="83">
        <v>1433.4135999999999</v>
      </c>
      <c r="P204" s="83">
        <v>1666.76</v>
      </c>
      <c r="Q204" s="84">
        <v>7.9815884642495935E-2</v>
      </c>
      <c r="R204" s="81">
        <v>3</v>
      </c>
      <c r="S204" s="81">
        <v>2025</v>
      </c>
      <c r="T204" s="81">
        <v>4</v>
      </c>
      <c r="U204" s="81">
        <v>2025</v>
      </c>
      <c r="V204" s="82">
        <v>45807</v>
      </c>
      <c r="W204" s="81" t="s">
        <v>47</v>
      </c>
      <c r="X204" s="81">
        <v>2025</v>
      </c>
      <c r="Z204" t="s">
        <v>187</v>
      </c>
    </row>
    <row r="205" spans="1:26" ht="14.45">
      <c r="A205" s="81" t="s">
        <v>25</v>
      </c>
      <c r="B205" s="81">
        <v>211</v>
      </c>
      <c r="C205" s="81">
        <v>1</v>
      </c>
      <c r="D205" s="82">
        <v>45736</v>
      </c>
      <c r="E205" s="82">
        <v>45719</v>
      </c>
      <c r="F205" s="82">
        <v>45722</v>
      </c>
      <c r="G205" s="81" t="s">
        <v>85</v>
      </c>
      <c r="H205" s="81">
        <v>12</v>
      </c>
      <c r="I205" s="81"/>
      <c r="J205" s="83">
        <v>4088.2</v>
      </c>
      <c r="K205" s="83" t="s">
        <v>33</v>
      </c>
      <c r="L205" s="83">
        <v>3515.8519999999999</v>
      </c>
      <c r="M205" s="83">
        <v>4088.2</v>
      </c>
      <c r="N205" s="83">
        <v>1068.2</v>
      </c>
      <c r="O205" s="83">
        <v>918.65200000000004</v>
      </c>
      <c r="P205" s="83">
        <v>1068.2</v>
      </c>
      <c r="Q205" s="84">
        <v>0.26128858666405758</v>
      </c>
      <c r="R205" s="81">
        <v>3</v>
      </c>
      <c r="S205" s="81">
        <v>2025</v>
      </c>
      <c r="T205" s="81">
        <v>3</v>
      </c>
      <c r="U205" s="81">
        <v>2025</v>
      </c>
      <c r="V205" s="82">
        <v>45767</v>
      </c>
      <c r="W205" s="81" t="s">
        <v>55</v>
      </c>
      <c r="X205" s="81">
        <v>2025</v>
      </c>
      <c r="Z205" t="s">
        <v>187</v>
      </c>
    </row>
    <row r="206" spans="1:26" ht="14.45">
      <c r="A206" s="81" t="s">
        <v>25</v>
      </c>
      <c r="B206" s="81">
        <v>212</v>
      </c>
      <c r="C206" s="81">
        <v>0</v>
      </c>
      <c r="D206" s="82">
        <v>45740</v>
      </c>
      <c r="E206" s="82">
        <v>45759</v>
      </c>
      <c r="F206" s="82">
        <v>45766</v>
      </c>
      <c r="G206" s="81" t="s">
        <v>42</v>
      </c>
      <c r="H206" s="81">
        <v>13</v>
      </c>
      <c r="I206" s="81" t="s">
        <v>56</v>
      </c>
      <c r="J206" s="83">
        <v>17326.09</v>
      </c>
      <c r="K206" s="83" t="s">
        <v>33</v>
      </c>
      <c r="L206" s="83">
        <v>14900.437400000001</v>
      </c>
      <c r="M206" s="83">
        <v>17326.09</v>
      </c>
      <c r="N206" s="83">
        <v>230.88</v>
      </c>
      <c r="O206" s="83">
        <v>198.55679999999998</v>
      </c>
      <c r="P206" s="83">
        <v>230.88</v>
      </c>
      <c r="Q206" s="84">
        <v>1.3325568550088334E-2</v>
      </c>
      <c r="R206" s="81">
        <v>3</v>
      </c>
      <c r="S206" s="81">
        <v>2025</v>
      </c>
      <c r="T206" s="81">
        <v>4</v>
      </c>
      <c r="U206" s="81">
        <v>2025</v>
      </c>
      <c r="V206" s="82">
        <v>45811</v>
      </c>
      <c r="W206" s="81" t="s">
        <v>37</v>
      </c>
      <c r="X206" s="81">
        <v>2025</v>
      </c>
      <c r="Z206" t="s">
        <v>189</v>
      </c>
    </row>
    <row r="207" spans="1:26" ht="14.45">
      <c r="A207" s="81" t="s">
        <v>25</v>
      </c>
      <c r="B207" s="81">
        <v>213</v>
      </c>
      <c r="C207" s="81">
        <v>1</v>
      </c>
      <c r="D207" s="82">
        <v>45740</v>
      </c>
      <c r="E207" s="82">
        <v>45765</v>
      </c>
      <c r="F207" s="82">
        <v>45770</v>
      </c>
      <c r="G207" s="81" t="s">
        <v>42</v>
      </c>
      <c r="H207" s="81">
        <v>13</v>
      </c>
      <c r="I207" s="81" t="s">
        <v>56</v>
      </c>
      <c r="J207" s="83">
        <v>19973.2</v>
      </c>
      <c r="K207" s="83" t="s">
        <v>33</v>
      </c>
      <c r="L207" s="83">
        <v>17176.952000000001</v>
      </c>
      <c r="M207" s="83">
        <v>19973.2</v>
      </c>
      <c r="N207" s="83">
        <v>1896.09</v>
      </c>
      <c r="O207" s="83">
        <v>1630.6373999999998</v>
      </c>
      <c r="P207" s="83">
        <v>1896.09</v>
      </c>
      <c r="Q207" s="84">
        <v>9.4931708489375752E-2</v>
      </c>
      <c r="R207" s="81">
        <v>3</v>
      </c>
      <c r="S207" s="81">
        <v>2025</v>
      </c>
      <c r="T207" s="81">
        <v>4</v>
      </c>
      <c r="U207" s="81">
        <v>2025</v>
      </c>
      <c r="V207" s="82">
        <v>45815</v>
      </c>
      <c r="W207" s="81" t="s">
        <v>37</v>
      </c>
      <c r="X207" s="81">
        <v>2025</v>
      </c>
      <c r="Z207" t="s">
        <v>189</v>
      </c>
    </row>
    <row r="208" spans="1:26" ht="14.45">
      <c r="A208" s="81" t="s">
        <v>25</v>
      </c>
      <c r="B208" s="81">
        <v>214</v>
      </c>
      <c r="C208" s="81">
        <v>1</v>
      </c>
      <c r="D208" s="82">
        <v>45740</v>
      </c>
      <c r="E208" s="82">
        <v>45767</v>
      </c>
      <c r="F208" s="82">
        <v>45773</v>
      </c>
      <c r="G208" s="81" t="s">
        <v>34</v>
      </c>
      <c r="H208" s="81">
        <v>13</v>
      </c>
      <c r="I208" s="81"/>
      <c r="J208" s="83">
        <v>27730.21</v>
      </c>
      <c r="K208" s="83" t="s">
        <v>33</v>
      </c>
      <c r="L208" s="83">
        <v>23847.980599999999</v>
      </c>
      <c r="M208" s="83">
        <v>27730.21</v>
      </c>
      <c r="N208" s="83">
        <v>5645.2</v>
      </c>
      <c r="O208" s="83">
        <v>4854.8719999999994</v>
      </c>
      <c r="P208" s="83">
        <v>5645.2</v>
      </c>
      <c r="Q208" s="84">
        <v>0.20357581136240943</v>
      </c>
      <c r="R208" s="81">
        <v>3</v>
      </c>
      <c r="S208" s="81">
        <v>2025</v>
      </c>
      <c r="T208" s="81">
        <v>4</v>
      </c>
      <c r="U208" s="81">
        <v>2025</v>
      </c>
      <c r="V208" s="82">
        <v>45818</v>
      </c>
      <c r="W208" s="81" t="s">
        <v>37</v>
      </c>
      <c r="X208" s="81">
        <v>2025</v>
      </c>
      <c r="Z208" t="s">
        <v>189</v>
      </c>
    </row>
    <row r="209" spans="1:26" ht="14.45">
      <c r="A209" s="81" t="s">
        <v>25</v>
      </c>
      <c r="B209" s="81">
        <v>215</v>
      </c>
      <c r="C209" s="81">
        <v>1</v>
      </c>
      <c r="D209" s="82">
        <v>45740</v>
      </c>
      <c r="E209" s="82">
        <v>45708</v>
      </c>
      <c r="F209" s="82">
        <v>45913</v>
      </c>
      <c r="G209" s="81" t="s">
        <v>85</v>
      </c>
      <c r="H209" s="81">
        <v>13</v>
      </c>
      <c r="I209" s="81"/>
      <c r="J209" s="83">
        <v>33148.04</v>
      </c>
      <c r="K209" s="83" t="s">
        <v>27</v>
      </c>
      <c r="L209" s="83">
        <v>33148.04</v>
      </c>
      <c r="M209" s="83">
        <v>38451.7264</v>
      </c>
      <c r="N209" s="83">
        <v>3673.52</v>
      </c>
      <c r="O209" s="83">
        <v>3673.52</v>
      </c>
      <c r="P209" s="83">
        <v>4261.2831999999999</v>
      </c>
      <c r="Q209" s="84">
        <v>0.11082163530634088</v>
      </c>
      <c r="R209" s="81">
        <v>3</v>
      </c>
      <c r="S209" s="81">
        <v>2025</v>
      </c>
      <c r="T209" s="81">
        <v>2</v>
      </c>
      <c r="U209" s="81">
        <v>2025</v>
      </c>
      <c r="V209" s="82">
        <v>45958</v>
      </c>
      <c r="W209" s="81" t="s">
        <v>211</v>
      </c>
      <c r="X209" s="81">
        <v>2025</v>
      </c>
    </row>
    <row r="210" spans="1:26" ht="14.45">
      <c r="A210" s="81" t="s">
        <v>25</v>
      </c>
      <c r="B210" s="81">
        <v>216</v>
      </c>
      <c r="C210" s="81">
        <v>1</v>
      </c>
      <c r="D210" s="82">
        <v>45741</v>
      </c>
      <c r="E210" s="82">
        <v>45733</v>
      </c>
      <c r="F210" s="82">
        <v>45738</v>
      </c>
      <c r="G210" s="81" t="s">
        <v>42</v>
      </c>
      <c r="H210" s="81">
        <v>13</v>
      </c>
      <c r="I210" s="81" t="s">
        <v>65</v>
      </c>
      <c r="J210" s="83">
        <v>58328.6</v>
      </c>
      <c r="K210" s="83" t="s">
        <v>33</v>
      </c>
      <c r="L210" s="83">
        <v>50162.595999999998</v>
      </c>
      <c r="M210" s="83">
        <v>58328.6</v>
      </c>
      <c r="N210" s="83">
        <v>5832.86</v>
      </c>
      <c r="O210" s="83">
        <v>5016.2595999999994</v>
      </c>
      <c r="P210" s="83">
        <v>5832.86</v>
      </c>
      <c r="Q210" s="84">
        <v>9.9999999999999992E-2</v>
      </c>
      <c r="R210" s="81">
        <v>3</v>
      </c>
      <c r="S210" s="81">
        <v>2025</v>
      </c>
      <c r="T210" s="81">
        <v>3</v>
      </c>
      <c r="U210" s="81">
        <v>2025</v>
      </c>
      <c r="V210" s="82">
        <v>45783</v>
      </c>
      <c r="W210" s="81" t="s">
        <v>47</v>
      </c>
      <c r="X210" s="81">
        <v>2025</v>
      </c>
      <c r="Z210" t="s">
        <v>189</v>
      </c>
    </row>
    <row r="211" spans="1:26" ht="14.45">
      <c r="A211" s="81" t="s">
        <v>25</v>
      </c>
      <c r="B211" s="81">
        <v>217</v>
      </c>
      <c r="C211" s="81">
        <v>1</v>
      </c>
      <c r="D211" s="82">
        <v>45741</v>
      </c>
      <c r="E211" s="82">
        <v>45743</v>
      </c>
      <c r="F211" s="82">
        <v>45747</v>
      </c>
      <c r="G211" s="81" t="s">
        <v>85</v>
      </c>
      <c r="H211" s="81">
        <v>13</v>
      </c>
      <c r="I211" s="81"/>
      <c r="J211" s="83">
        <v>3574</v>
      </c>
      <c r="K211" s="83" t="s">
        <v>33</v>
      </c>
      <c r="L211" s="83">
        <v>3073.64</v>
      </c>
      <c r="M211" s="83">
        <v>3574</v>
      </c>
      <c r="N211" s="83">
        <v>266.95999999999998</v>
      </c>
      <c r="O211" s="83">
        <v>229.58559999999997</v>
      </c>
      <c r="P211" s="83">
        <v>266.95999999999998</v>
      </c>
      <c r="Q211" s="84">
        <v>7.4695019585898151E-2</v>
      </c>
      <c r="R211" s="81">
        <v>3</v>
      </c>
      <c r="S211" s="81">
        <v>2025</v>
      </c>
      <c r="T211" s="81">
        <v>3</v>
      </c>
      <c r="U211" s="81">
        <v>2025</v>
      </c>
      <c r="V211" s="82">
        <v>45792</v>
      </c>
      <c r="W211" s="81" t="s">
        <v>47</v>
      </c>
      <c r="X211" s="81">
        <v>2025</v>
      </c>
    </row>
    <row r="212" spans="1:26" ht="14.45">
      <c r="A212" s="81" t="s">
        <v>25</v>
      </c>
      <c r="B212" s="81">
        <v>218</v>
      </c>
      <c r="C212" s="81">
        <v>1</v>
      </c>
      <c r="D212" s="82">
        <v>45742</v>
      </c>
      <c r="E212" s="82">
        <v>45865</v>
      </c>
      <c r="F212" s="82">
        <v>45874</v>
      </c>
      <c r="G212" s="81" t="s">
        <v>42</v>
      </c>
      <c r="H212" s="81">
        <v>13</v>
      </c>
      <c r="I212" s="81" t="s">
        <v>207</v>
      </c>
      <c r="J212" s="83">
        <v>90597.7</v>
      </c>
      <c r="K212" s="83" t="s">
        <v>33</v>
      </c>
      <c r="L212" s="83">
        <v>77914.021999999997</v>
      </c>
      <c r="M212" s="83">
        <v>90597.7</v>
      </c>
      <c r="N212" s="83">
        <v>12468.3</v>
      </c>
      <c r="O212" s="83">
        <v>10722.737999999999</v>
      </c>
      <c r="P212" s="83">
        <v>12468.3</v>
      </c>
      <c r="Q212" s="84">
        <v>0.13762269903099084</v>
      </c>
      <c r="R212" s="81">
        <v>3</v>
      </c>
      <c r="S212" s="81">
        <v>2025</v>
      </c>
      <c r="T212" s="81">
        <v>7</v>
      </c>
      <c r="U212" s="81">
        <v>2025</v>
      </c>
      <c r="V212" s="82">
        <v>45919</v>
      </c>
      <c r="W212" s="81" t="s">
        <v>72</v>
      </c>
      <c r="X212" s="81">
        <v>2025</v>
      </c>
      <c r="Z212" t="s">
        <v>187</v>
      </c>
    </row>
    <row r="213" spans="1:26" ht="14.45">
      <c r="A213" s="81" t="s">
        <v>25</v>
      </c>
      <c r="B213" s="81">
        <v>219</v>
      </c>
      <c r="C213" s="81">
        <v>1</v>
      </c>
      <c r="D213" s="82">
        <v>45742</v>
      </c>
      <c r="E213" s="82">
        <v>45813</v>
      </c>
      <c r="F213" s="82">
        <v>45833</v>
      </c>
      <c r="G213" s="81" t="s">
        <v>43</v>
      </c>
      <c r="H213" s="81">
        <v>13</v>
      </c>
      <c r="I213" s="81"/>
      <c r="J213" s="83">
        <v>10185.200000000001</v>
      </c>
      <c r="K213" s="83" t="s">
        <v>27</v>
      </c>
      <c r="L213" s="83">
        <v>10185.200000000001</v>
      </c>
      <c r="M213" s="83">
        <v>11814.832</v>
      </c>
      <c r="N213" s="83">
        <v>496.02</v>
      </c>
      <c r="O213" s="83">
        <v>496.02</v>
      </c>
      <c r="P213" s="83">
        <v>575.38319999999999</v>
      </c>
      <c r="Q213" s="84">
        <v>4.8700074618073276E-2</v>
      </c>
      <c r="R213" s="81">
        <v>3</v>
      </c>
      <c r="S213" s="81">
        <v>2025</v>
      </c>
      <c r="T213" s="81">
        <v>6</v>
      </c>
      <c r="U213" s="81">
        <v>2025</v>
      </c>
      <c r="V213" s="82">
        <v>45878</v>
      </c>
      <c r="W213" s="81" t="s">
        <v>62</v>
      </c>
      <c r="X213" s="81">
        <v>2025</v>
      </c>
      <c r="Z213" t="s">
        <v>187</v>
      </c>
    </row>
    <row r="214" spans="1:26" ht="14.45">
      <c r="A214" s="81" t="s">
        <v>25</v>
      </c>
      <c r="B214" s="81">
        <v>220</v>
      </c>
      <c r="C214" s="81">
        <v>1</v>
      </c>
      <c r="D214" s="82">
        <v>45722</v>
      </c>
      <c r="E214" s="82">
        <v>45777</v>
      </c>
      <c r="F214" s="82">
        <v>45782</v>
      </c>
      <c r="G214" s="81" t="s">
        <v>43</v>
      </c>
      <c r="H214" s="81">
        <v>10</v>
      </c>
      <c r="I214" s="81"/>
      <c r="J214" s="83">
        <v>9173.7000000000007</v>
      </c>
      <c r="K214" s="83" t="s">
        <v>27</v>
      </c>
      <c r="L214" s="83">
        <v>9173.7000000000007</v>
      </c>
      <c r="M214" s="83">
        <v>10641.492</v>
      </c>
      <c r="N214" s="83">
        <v>924.52</v>
      </c>
      <c r="O214" s="83">
        <v>924.52</v>
      </c>
      <c r="P214" s="83">
        <v>1072.4431999999999</v>
      </c>
      <c r="Q214" s="84">
        <v>0.10077940198611246</v>
      </c>
      <c r="R214" s="81">
        <v>3</v>
      </c>
      <c r="S214" s="81">
        <v>2025</v>
      </c>
      <c r="T214" s="81">
        <v>4</v>
      </c>
      <c r="U214" s="81">
        <v>2025</v>
      </c>
      <c r="V214" s="82">
        <v>45827</v>
      </c>
      <c r="W214" s="81" t="s">
        <v>37</v>
      </c>
      <c r="X214" s="81">
        <v>2025</v>
      </c>
    </row>
    <row r="215" spans="1:26" ht="14.45">
      <c r="A215" s="81" t="s">
        <v>25</v>
      </c>
      <c r="B215" s="81">
        <v>221</v>
      </c>
      <c r="C215" s="81">
        <v>1</v>
      </c>
      <c r="D215" s="82">
        <v>45742</v>
      </c>
      <c r="E215" s="82">
        <v>45837</v>
      </c>
      <c r="F215" s="82">
        <v>45844</v>
      </c>
      <c r="G215" s="81" t="s">
        <v>85</v>
      </c>
      <c r="H215" s="81">
        <v>13</v>
      </c>
      <c r="I215" s="81"/>
      <c r="J215" s="83">
        <v>23018</v>
      </c>
      <c r="K215" s="83" t="s">
        <v>33</v>
      </c>
      <c r="L215" s="83">
        <v>19795.48</v>
      </c>
      <c r="M215" s="83">
        <v>23018</v>
      </c>
      <c r="N215" s="83">
        <v>2035.16</v>
      </c>
      <c r="O215" s="83">
        <v>1750.2376000000002</v>
      </c>
      <c r="P215" s="83">
        <v>2035.16</v>
      </c>
      <c r="Q215" s="84">
        <v>8.8416022243461651E-2</v>
      </c>
      <c r="R215" s="81">
        <v>3</v>
      </c>
      <c r="S215" s="81">
        <v>2025</v>
      </c>
      <c r="T215" s="81">
        <v>6</v>
      </c>
      <c r="U215" s="81">
        <v>2025</v>
      </c>
      <c r="V215" s="82">
        <v>45889</v>
      </c>
      <c r="W215" s="81" t="s">
        <v>62</v>
      </c>
      <c r="X215" s="81">
        <v>2025</v>
      </c>
      <c r="Z215" t="s">
        <v>189</v>
      </c>
    </row>
    <row r="216" spans="1:26" ht="14.45">
      <c r="A216" s="81" t="s">
        <v>25</v>
      </c>
      <c r="B216" s="81">
        <v>222</v>
      </c>
      <c r="C216" s="81">
        <v>0</v>
      </c>
      <c r="D216" s="82">
        <v>45727</v>
      </c>
      <c r="E216" s="82">
        <v>45853</v>
      </c>
      <c r="F216" s="82">
        <v>45894</v>
      </c>
      <c r="G216" s="81" t="s">
        <v>43</v>
      </c>
      <c r="H216" s="81">
        <v>11</v>
      </c>
      <c r="I216" s="81" t="s">
        <v>65</v>
      </c>
      <c r="J216" s="83">
        <v>84169.55</v>
      </c>
      <c r="K216" s="83" t="s">
        <v>33</v>
      </c>
      <c r="L216" s="83">
        <v>72385.812999999995</v>
      </c>
      <c r="M216" s="83">
        <v>84169.55</v>
      </c>
      <c r="N216" s="83">
        <v>12749.55</v>
      </c>
      <c r="O216" s="83">
        <v>10964.612999999999</v>
      </c>
      <c r="P216" s="83">
        <v>12749.55</v>
      </c>
      <c r="Q216" s="84">
        <v>0.15147461284989644</v>
      </c>
      <c r="R216" s="81">
        <v>3</v>
      </c>
      <c r="S216" s="81">
        <v>2025</v>
      </c>
      <c r="T216" s="81">
        <v>7</v>
      </c>
      <c r="U216" s="81">
        <v>2025</v>
      </c>
      <c r="V216" s="82">
        <v>45939</v>
      </c>
      <c r="W216" s="81" t="s">
        <v>211</v>
      </c>
      <c r="X216" s="81">
        <v>2025</v>
      </c>
      <c r="Z216" t="s">
        <v>187</v>
      </c>
    </row>
    <row r="217" spans="1:26" ht="14.45">
      <c r="A217" s="81" t="s">
        <v>25</v>
      </c>
      <c r="B217" s="81">
        <v>223</v>
      </c>
      <c r="C217" s="81">
        <v>1</v>
      </c>
      <c r="D217" s="82">
        <v>45742</v>
      </c>
      <c r="E217" s="82">
        <v>45768</v>
      </c>
      <c r="F217" s="82">
        <v>45820</v>
      </c>
      <c r="G217" s="81" t="s">
        <v>42</v>
      </c>
      <c r="H217" s="81">
        <v>13</v>
      </c>
      <c r="I217" s="81" t="s">
        <v>56</v>
      </c>
      <c r="J217" s="83">
        <v>12539.51</v>
      </c>
      <c r="K217" s="83" t="s">
        <v>33</v>
      </c>
      <c r="L217" s="83">
        <v>10783.9786</v>
      </c>
      <c r="M217" s="83">
        <v>12539.51</v>
      </c>
      <c r="N217" s="83">
        <v>0</v>
      </c>
      <c r="O217" s="83">
        <v>0</v>
      </c>
      <c r="P217" s="83">
        <v>0</v>
      </c>
      <c r="Q217" s="84">
        <v>0</v>
      </c>
      <c r="R217" s="81">
        <v>3</v>
      </c>
      <c r="S217" s="81">
        <v>2025</v>
      </c>
      <c r="T217" s="81">
        <v>4</v>
      </c>
      <c r="U217" s="81">
        <v>2025</v>
      </c>
      <c r="V217" s="82">
        <v>45865</v>
      </c>
      <c r="W217" s="81" t="s">
        <v>39</v>
      </c>
      <c r="X217" s="81">
        <v>2025</v>
      </c>
    </row>
    <row r="218" spans="1:26" ht="14.45">
      <c r="A218" s="81" t="s">
        <v>25</v>
      </c>
      <c r="B218" s="81">
        <v>225</v>
      </c>
      <c r="C218" s="81">
        <v>1</v>
      </c>
      <c r="D218" s="82">
        <v>45747</v>
      </c>
      <c r="E218" s="82">
        <v>45764</v>
      </c>
      <c r="F218" s="82">
        <v>45773</v>
      </c>
      <c r="G218" s="81" t="s">
        <v>92</v>
      </c>
      <c r="H218" s="81">
        <v>14</v>
      </c>
      <c r="I218" s="81" t="s">
        <v>65</v>
      </c>
      <c r="J218" s="83">
        <v>1912.84</v>
      </c>
      <c r="K218" s="83" t="s">
        <v>27</v>
      </c>
      <c r="L218" s="83">
        <v>1912.84</v>
      </c>
      <c r="M218" s="83">
        <v>2218.8943999999997</v>
      </c>
      <c r="N218" s="83">
        <v>160.72</v>
      </c>
      <c r="O218" s="83">
        <v>160.72</v>
      </c>
      <c r="P218" s="83">
        <v>186.43519999999998</v>
      </c>
      <c r="Q218" s="84">
        <v>8.4021664122456666E-2</v>
      </c>
      <c r="R218" s="81">
        <v>3</v>
      </c>
      <c r="S218" s="81">
        <v>2025</v>
      </c>
      <c r="T218" s="81">
        <v>4</v>
      </c>
      <c r="U218" s="81">
        <v>2025</v>
      </c>
      <c r="V218" s="82">
        <v>45818</v>
      </c>
      <c r="W218" s="81" t="s">
        <v>37</v>
      </c>
      <c r="X218" s="81">
        <v>2025</v>
      </c>
      <c r="Z218" t="s">
        <v>187</v>
      </c>
    </row>
    <row r="219" spans="1:26" ht="14.45">
      <c r="A219" s="81" t="s">
        <v>25</v>
      </c>
      <c r="B219" s="81">
        <v>226</v>
      </c>
      <c r="C219" s="81">
        <v>1</v>
      </c>
      <c r="D219" s="82">
        <v>45747</v>
      </c>
      <c r="E219" s="82">
        <v>45825</v>
      </c>
      <c r="F219" s="82">
        <v>45851</v>
      </c>
      <c r="G219" s="81" t="s">
        <v>42</v>
      </c>
      <c r="H219" s="81">
        <v>14</v>
      </c>
      <c r="I219" s="81" t="s">
        <v>207</v>
      </c>
      <c r="J219" s="83">
        <v>30570.31</v>
      </c>
      <c r="K219" s="83" t="s">
        <v>33</v>
      </c>
      <c r="L219" s="83">
        <v>26290.4666</v>
      </c>
      <c r="M219" s="83">
        <v>30570.31</v>
      </c>
      <c r="N219" s="83">
        <v>3833.87</v>
      </c>
      <c r="O219" s="83">
        <v>3297.1281999999997</v>
      </c>
      <c r="P219" s="83">
        <v>3833.87</v>
      </c>
      <c r="Q219" s="84">
        <v>0.12541155127311432</v>
      </c>
      <c r="R219" s="81">
        <v>3</v>
      </c>
      <c r="S219" s="81">
        <v>2025</v>
      </c>
      <c r="T219" s="81">
        <v>6</v>
      </c>
      <c r="U219" s="81">
        <v>2025</v>
      </c>
      <c r="V219" s="82">
        <v>45896</v>
      </c>
      <c r="W219" s="81" t="s">
        <v>62</v>
      </c>
      <c r="X219" s="81">
        <v>2025</v>
      </c>
      <c r="Z219" t="s">
        <v>189</v>
      </c>
    </row>
    <row r="220" spans="1:26" ht="14.45">
      <c r="A220" s="81" t="s">
        <v>25</v>
      </c>
      <c r="B220" s="81">
        <v>227</v>
      </c>
      <c r="C220" s="81">
        <v>1</v>
      </c>
      <c r="D220" s="82">
        <v>45747</v>
      </c>
      <c r="E220" s="82">
        <v>45824</v>
      </c>
      <c r="F220" s="82">
        <v>45826</v>
      </c>
      <c r="G220" s="81" t="s">
        <v>85</v>
      </c>
      <c r="H220" s="81">
        <v>14</v>
      </c>
      <c r="I220" s="81"/>
      <c r="J220" s="83">
        <v>1822.35</v>
      </c>
      <c r="K220" s="83" t="s">
        <v>33</v>
      </c>
      <c r="L220" s="83">
        <v>1567.221</v>
      </c>
      <c r="M220" s="83">
        <v>1822.35</v>
      </c>
      <c r="N220" s="83">
        <v>195.71</v>
      </c>
      <c r="O220" s="83">
        <v>168.31059999999999</v>
      </c>
      <c r="P220" s="83">
        <v>195.71</v>
      </c>
      <c r="Q220" s="84">
        <v>0.10739429857052707</v>
      </c>
      <c r="R220" s="81">
        <v>3</v>
      </c>
      <c r="S220" s="81">
        <v>2025</v>
      </c>
      <c r="T220" s="81">
        <v>6</v>
      </c>
      <c r="U220" s="81">
        <v>2025</v>
      </c>
      <c r="V220" s="82">
        <v>45871</v>
      </c>
      <c r="W220" s="81" t="s">
        <v>62</v>
      </c>
      <c r="X220" s="81">
        <v>2025</v>
      </c>
      <c r="Z220" t="s">
        <v>189</v>
      </c>
    </row>
    <row r="221" spans="1:26" ht="14.45">
      <c r="A221" s="81" t="s">
        <v>25</v>
      </c>
      <c r="B221" s="81">
        <v>228</v>
      </c>
      <c r="C221" s="81">
        <v>1</v>
      </c>
      <c r="D221" s="82">
        <v>45747</v>
      </c>
      <c r="E221" s="82">
        <v>45761</v>
      </c>
      <c r="F221" s="82">
        <v>45769</v>
      </c>
      <c r="G221" s="81" t="s">
        <v>34</v>
      </c>
      <c r="H221" s="81">
        <v>14</v>
      </c>
      <c r="I221" s="81"/>
      <c r="J221" s="83">
        <v>31520</v>
      </c>
      <c r="K221" s="83" t="s">
        <v>33</v>
      </c>
      <c r="L221" s="83">
        <v>27107.200000000001</v>
      </c>
      <c r="M221" s="83">
        <v>31520</v>
      </c>
      <c r="N221" s="83">
        <v>4977.6400000000003</v>
      </c>
      <c r="O221" s="83">
        <v>4280.7704000000003</v>
      </c>
      <c r="P221" s="83">
        <v>4977.6400000000003</v>
      </c>
      <c r="Q221" s="84">
        <v>0.15792005076142132</v>
      </c>
      <c r="R221" s="81">
        <v>3</v>
      </c>
      <c r="S221" s="81">
        <v>2025</v>
      </c>
      <c r="T221" s="81">
        <v>4</v>
      </c>
      <c r="U221" s="81">
        <v>2025</v>
      </c>
      <c r="V221" s="82">
        <v>45814</v>
      </c>
      <c r="W221" s="81" t="s">
        <v>37</v>
      </c>
      <c r="X221" s="81">
        <v>2025</v>
      </c>
      <c r="Z221" t="s">
        <v>189</v>
      </c>
    </row>
    <row r="222" spans="1:26" ht="14.45">
      <c r="A222" s="81" t="s">
        <v>25</v>
      </c>
      <c r="B222" s="81">
        <v>229</v>
      </c>
      <c r="C222" s="81">
        <v>1</v>
      </c>
      <c r="D222" s="82">
        <v>45748</v>
      </c>
      <c r="E222" s="82">
        <v>45903</v>
      </c>
      <c r="F222" s="82">
        <v>45918</v>
      </c>
      <c r="G222" s="81" t="s">
        <v>34</v>
      </c>
      <c r="H222" s="81">
        <v>14</v>
      </c>
      <c r="I222" s="81"/>
      <c r="J222" s="83">
        <v>20656.189999999999</v>
      </c>
      <c r="K222" s="83" t="s">
        <v>33</v>
      </c>
      <c r="L222" s="83">
        <v>17764.323399999997</v>
      </c>
      <c r="M222" s="83">
        <v>20656.189999999999</v>
      </c>
      <c r="N222" s="83">
        <v>1679.57</v>
      </c>
      <c r="O222" s="83">
        <v>1444.4302</v>
      </c>
      <c r="P222" s="83">
        <v>1679.57</v>
      </c>
      <c r="Q222" s="84">
        <v>8.1310735426039379E-2</v>
      </c>
      <c r="R222" s="81">
        <v>4</v>
      </c>
      <c r="S222" s="81">
        <v>2025</v>
      </c>
      <c r="T222" s="81">
        <v>9</v>
      </c>
      <c r="U222" s="81">
        <v>2025</v>
      </c>
      <c r="V222" s="82">
        <v>45963</v>
      </c>
      <c r="W222" s="81" t="s">
        <v>35</v>
      </c>
      <c r="X222" s="81">
        <v>2025</v>
      </c>
    </row>
    <row r="223" spans="1:26" ht="14.45">
      <c r="A223" s="81" t="s">
        <v>25</v>
      </c>
      <c r="B223" s="81">
        <v>230</v>
      </c>
      <c r="C223" s="81">
        <v>1</v>
      </c>
      <c r="D223" s="82">
        <v>45748</v>
      </c>
      <c r="E223" s="82">
        <v>45751</v>
      </c>
      <c r="F223" s="82">
        <v>45753</v>
      </c>
      <c r="G223" s="81" t="s">
        <v>42</v>
      </c>
      <c r="H223" s="81">
        <v>14</v>
      </c>
      <c r="I223" s="81" t="s">
        <v>56</v>
      </c>
      <c r="J223" s="83">
        <v>707.47</v>
      </c>
      <c r="K223" s="83" t="s">
        <v>33</v>
      </c>
      <c r="L223" s="83">
        <v>608.42420000000004</v>
      </c>
      <c r="M223" s="83">
        <v>707.47</v>
      </c>
      <c r="N223" s="83">
        <v>64.31</v>
      </c>
      <c r="O223" s="83">
        <v>55.306600000000003</v>
      </c>
      <c r="P223" s="83">
        <v>64.31</v>
      </c>
      <c r="Q223" s="84">
        <v>9.0901380977285257E-2</v>
      </c>
      <c r="R223" s="81">
        <v>4</v>
      </c>
      <c r="S223" s="81">
        <v>2025</v>
      </c>
      <c r="T223" s="81">
        <v>4</v>
      </c>
      <c r="U223" s="81">
        <v>2025</v>
      </c>
      <c r="V223" s="82">
        <v>45798</v>
      </c>
      <c r="W223" s="81" t="s">
        <v>47</v>
      </c>
      <c r="X223" s="81">
        <v>2025</v>
      </c>
      <c r="Z223" t="s">
        <v>187</v>
      </c>
    </row>
    <row r="224" spans="1:26" ht="14.45">
      <c r="A224" s="81" t="s">
        <v>25</v>
      </c>
      <c r="B224" s="81">
        <v>232</v>
      </c>
      <c r="C224" s="81">
        <v>1</v>
      </c>
      <c r="D224" s="82">
        <v>45748</v>
      </c>
      <c r="E224" s="82">
        <v>45713</v>
      </c>
      <c r="F224" s="82">
        <v>45714</v>
      </c>
      <c r="G224" s="81" t="s">
        <v>196</v>
      </c>
      <c r="H224" s="81">
        <v>14</v>
      </c>
      <c r="I224" s="81"/>
      <c r="J224" s="83">
        <v>51558.95</v>
      </c>
      <c r="K224" s="83" t="s">
        <v>30</v>
      </c>
      <c r="L224" s="83">
        <v>2474.8296</v>
      </c>
      <c r="M224" s="83">
        <v>2887.3011999999999</v>
      </c>
      <c r="N224" s="83">
        <v>3552</v>
      </c>
      <c r="O224" s="83">
        <v>170.49600000000001</v>
      </c>
      <c r="P224" s="83">
        <v>198.91200000000001</v>
      </c>
      <c r="Q224" s="84">
        <v>6.8892015838181345E-2</v>
      </c>
      <c r="R224" s="81">
        <v>4</v>
      </c>
      <c r="S224" s="81">
        <v>2025</v>
      </c>
      <c r="T224" s="81">
        <v>2</v>
      </c>
      <c r="U224" s="81">
        <v>2025</v>
      </c>
      <c r="V224" s="82">
        <v>45759</v>
      </c>
      <c r="W224" s="81" t="s">
        <v>55</v>
      </c>
      <c r="X224" s="81">
        <v>2025</v>
      </c>
    </row>
    <row r="225" spans="1:26" ht="14.45">
      <c r="A225" s="81" t="s">
        <v>25</v>
      </c>
      <c r="B225" s="81">
        <v>235</v>
      </c>
      <c r="C225" s="81">
        <v>1</v>
      </c>
      <c r="D225" s="82">
        <v>45749</v>
      </c>
      <c r="E225" s="82">
        <v>45708</v>
      </c>
      <c r="F225" s="82">
        <v>45708</v>
      </c>
      <c r="G225" s="81" t="s">
        <v>42</v>
      </c>
      <c r="H225" s="81">
        <v>14</v>
      </c>
      <c r="I225" s="81" t="s">
        <v>56</v>
      </c>
      <c r="J225" s="83">
        <v>2120.8000000000002</v>
      </c>
      <c r="K225" s="83" t="s">
        <v>33</v>
      </c>
      <c r="L225" s="83">
        <v>1823.8880000000001</v>
      </c>
      <c r="M225" s="83">
        <v>2120.8000000000002</v>
      </c>
      <c r="N225" s="83">
        <v>181.23</v>
      </c>
      <c r="O225" s="83">
        <v>155.8578</v>
      </c>
      <c r="P225" s="83">
        <v>181.23</v>
      </c>
      <c r="Q225" s="84">
        <v>8.5453602414183316E-2</v>
      </c>
      <c r="R225" s="81">
        <v>4</v>
      </c>
      <c r="S225" s="81">
        <v>2025</v>
      </c>
      <c r="T225" s="81">
        <v>2</v>
      </c>
      <c r="U225" s="81">
        <v>2025</v>
      </c>
      <c r="V225" s="82">
        <v>45753</v>
      </c>
      <c r="W225" s="81" t="s">
        <v>55</v>
      </c>
      <c r="X225" s="81">
        <v>2025</v>
      </c>
      <c r="Z225" t="s">
        <v>189</v>
      </c>
    </row>
    <row r="226" spans="1:26" ht="14.45">
      <c r="A226" s="81" t="s">
        <v>25</v>
      </c>
      <c r="B226" s="81">
        <v>236</v>
      </c>
      <c r="C226" s="81">
        <v>1</v>
      </c>
      <c r="D226" s="82">
        <v>45749</v>
      </c>
      <c r="E226" s="82">
        <v>45659</v>
      </c>
      <c r="F226" s="82">
        <v>45674</v>
      </c>
      <c r="G226" s="81" t="s">
        <v>42</v>
      </c>
      <c r="H226" s="81">
        <v>14</v>
      </c>
      <c r="I226" s="81"/>
      <c r="J226" s="83">
        <v>13318.8</v>
      </c>
      <c r="K226" s="83" t="s">
        <v>33</v>
      </c>
      <c r="L226" s="83">
        <v>11454.168</v>
      </c>
      <c r="M226" s="83">
        <v>13318.8</v>
      </c>
      <c r="N226" s="83">
        <v>1138.1500000000001</v>
      </c>
      <c r="O226" s="83">
        <v>978.80900000000008</v>
      </c>
      <c r="P226" s="83">
        <v>1138.1500000000001</v>
      </c>
      <c r="Q226" s="84">
        <v>8.5454395290867055E-2</v>
      </c>
      <c r="R226" s="81">
        <v>4</v>
      </c>
      <c r="S226" s="81">
        <v>2025</v>
      </c>
      <c r="T226" s="81">
        <v>1</v>
      </c>
      <c r="U226" s="81">
        <v>2025</v>
      </c>
      <c r="V226" s="82">
        <v>45719</v>
      </c>
      <c r="W226" s="81" t="s">
        <v>28</v>
      </c>
      <c r="X226" s="81">
        <v>2025</v>
      </c>
      <c r="Z226" t="s">
        <v>187</v>
      </c>
    </row>
    <row r="227" spans="1:26" ht="14.45">
      <c r="A227" s="81" t="s">
        <v>25</v>
      </c>
      <c r="B227" s="81">
        <v>237</v>
      </c>
      <c r="C227" s="81">
        <v>1</v>
      </c>
      <c r="D227" s="82">
        <v>45749</v>
      </c>
      <c r="E227" s="82">
        <v>45697</v>
      </c>
      <c r="F227" s="82">
        <v>45697</v>
      </c>
      <c r="G227" s="81" t="s">
        <v>42</v>
      </c>
      <c r="H227" s="81">
        <v>14</v>
      </c>
      <c r="I227" s="81"/>
      <c r="J227" s="83">
        <v>4100</v>
      </c>
      <c r="K227" s="83" t="s">
        <v>27</v>
      </c>
      <c r="L227" s="83">
        <v>4100</v>
      </c>
      <c r="M227" s="83">
        <v>4756</v>
      </c>
      <c r="N227" s="83">
        <v>707.65</v>
      </c>
      <c r="O227" s="83">
        <v>707.65</v>
      </c>
      <c r="P227" s="83">
        <v>820.87399999999991</v>
      </c>
      <c r="Q227" s="84">
        <v>0.17259756097560974</v>
      </c>
      <c r="R227" s="81">
        <v>4</v>
      </c>
      <c r="S227" s="81">
        <v>2025</v>
      </c>
      <c r="T227" s="81">
        <v>2</v>
      </c>
      <c r="U227" s="81">
        <v>2025</v>
      </c>
      <c r="V227" s="82">
        <v>45742</v>
      </c>
      <c r="W227" s="81" t="s">
        <v>28</v>
      </c>
      <c r="X227" s="81">
        <v>2025</v>
      </c>
      <c r="Z227" t="s">
        <v>189</v>
      </c>
    </row>
    <row r="228" spans="1:26" ht="14.45">
      <c r="A228" s="81" t="s">
        <v>25</v>
      </c>
      <c r="B228" s="81">
        <v>238</v>
      </c>
      <c r="C228" s="81">
        <v>1</v>
      </c>
      <c r="D228" s="82">
        <v>45749</v>
      </c>
      <c r="E228" s="82">
        <v>45856</v>
      </c>
      <c r="F228" s="82">
        <v>45898</v>
      </c>
      <c r="G228" s="81" t="s">
        <v>42</v>
      </c>
      <c r="H228" s="81">
        <v>14</v>
      </c>
      <c r="I228" s="81" t="s">
        <v>207</v>
      </c>
      <c r="J228" s="83">
        <v>133523.04999999999</v>
      </c>
      <c r="K228" s="83" t="s">
        <v>33</v>
      </c>
      <c r="L228" s="83">
        <v>114829.82299999999</v>
      </c>
      <c r="M228" s="83">
        <v>133523.04999999999</v>
      </c>
      <c r="N228" s="83">
        <v>18763.04</v>
      </c>
      <c r="O228" s="83">
        <v>16136.214400000001</v>
      </c>
      <c r="P228" s="83">
        <v>18763.04</v>
      </c>
      <c r="Q228" s="84">
        <v>0.14052285354476252</v>
      </c>
      <c r="R228" s="81">
        <v>4</v>
      </c>
      <c r="S228" s="81">
        <v>2025</v>
      </c>
      <c r="T228" s="81">
        <v>7</v>
      </c>
      <c r="U228" s="81">
        <v>2025</v>
      </c>
      <c r="V228" s="82">
        <v>45943</v>
      </c>
      <c r="W228" s="81" t="s">
        <v>211</v>
      </c>
      <c r="X228" s="81">
        <v>2025</v>
      </c>
    </row>
    <row r="229" spans="1:26" ht="14.45">
      <c r="A229" s="81" t="s">
        <v>25</v>
      </c>
      <c r="B229" s="81">
        <v>239</v>
      </c>
      <c r="C229" s="81">
        <v>0</v>
      </c>
      <c r="D229" s="82">
        <v>45750</v>
      </c>
      <c r="E229" s="82">
        <v>45749</v>
      </c>
      <c r="F229" s="82">
        <v>46014</v>
      </c>
      <c r="G229" s="81" t="s">
        <v>46</v>
      </c>
      <c r="H229" s="81">
        <v>14</v>
      </c>
      <c r="I229" s="81"/>
      <c r="J229" s="83">
        <v>101527.25</v>
      </c>
      <c r="K229" s="83" t="s">
        <v>33</v>
      </c>
      <c r="L229" s="83">
        <v>87313.434999999998</v>
      </c>
      <c r="M229" s="83">
        <v>101527.25</v>
      </c>
      <c r="N229" s="83">
        <v>2335.31</v>
      </c>
      <c r="O229" s="83">
        <v>2008.3665999999998</v>
      </c>
      <c r="P229" s="83">
        <v>2335.31</v>
      </c>
      <c r="Q229" s="84">
        <v>2.3001804934143295E-2</v>
      </c>
      <c r="R229" s="81">
        <v>4</v>
      </c>
      <c r="S229" s="81">
        <v>2025</v>
      </c>
      <c r="T229" s="81">
        <v>4</v>
      </c>
      <c r="U229" s="81">
        <v>2025</v>
      </c>
      <c r="V229" s="82">
        <v>46059</v>
      </c>
      <c r="W229" s="81" t="s">
        <v>38</v>
      </c>
      <c r="X229" s="81">
        <v>2026</v>
      </c>
    </row>
    <row r="230" spans="1:26" ht="14.45">
      <c r="A230" s="81" t="s">
        <v>25</v>
      </c>
      <c r="B230" s="81">
        <v>241</v>
      </c>
      <c r="C230" s="81">
        <v>1</v>
      </c>
      <c r="D230" s="82">
        <v>45750</v>
      </c>
      <c r="E230" s="82">
        <v>45776</v>
      </c>
      <c r="F230" s="82">
        <v>45782</v>
      </c>
      <c r="G230" s="81" t="s">
        <v>42</v>
      </c>
      <c r="H230" s="81">
        <v>14</v>
      </c>
      <c r="I230" s="81" t="s">
        <v>212</v>
      </c>
      <c r="J230" s="83">
        <v>50770.04</v>
      </c>
      <c r="K230" s="83" t="s">
        <v>33</v>
      </c>
      <c r="L230" s="83">
        <v>43662.234400000001</v>
      </c>
      <c r="M230" s="83">
        <v>50770.04</v>
      </c>
      <c r="N230" s="83">
        <v>6228.85</v>
      </c>
      <c r="O230" s="83">
        <v>5356.8110000000006</v>
      </c>
      <c r="P230" s="83">
        <v>6228.85</v>
      </c>
      <c r="Q230" s="84">
        <v>0.1226875141323505</v>
      </c>
      <c r="R230" s="81">
        <v>4</v>
      </c>
      <c r="S230" s="81">
        <v>2025</v>
      </c>
      <c r="T230" s="81">
        <v>4</v>
      </c>
      <c r="U230" s="81">
        <v>2025</v>
      </c>
      <c r="V230" s="82">
        <v>45827</v>
      </c>
      <c r="W230" s="81" t="s">
        <v>37</v>
      </c>
      <c r="X230" s="81">
        <v>2025</v>
      </c>
      <c r="Z230" t="s">
        <v>187</v>
      </c>
    </row>
    <row r="231" spans="1:26" ht="14.45">
      <c r="A231" s="81" t="s">
        <v>25</v>
      </c>
      <c r="B231" s="81">
        <v>243</v>
      </c>
      <c r="C231" s="81">
        <v>1</v>
      </c>
      <c r="D231" s="82">
        <v>45752</v>
      </c>
      <c r="E231" s="82">
        <v>45790</v>
      </c>
      <c r="F231" s="82">
        <v>45799</v>
      </c>
      <c r="G231" s="81" t="s">
        <v>63</v>
      </c>
      <c r="H231" s="81">
        <v>14</v>
      </c>
      <c r="I231" s="81"/>
      <c r="J231" s="83">
        <v>3693.34</v>
      </c>
      <c r="K231" s="83" t="s">
        <v>27</v>
      </c>
      <c r="L231" s="83">
        <v>3693.34</v>
      </c>
      <c r="M231" s="83">
        <v>4284.2744000000002</v>
      </c>
      <c r="N231" s="83">
        <v>312.31</v>
      </c>
      <c r="O231" s="83">
        <v>312.31</v>
      </c>
      <c r="P231" s="83">
        <v>362.27959999999996</v>
      </c>
      <c r="Q231" s="84">
        <v>8.456031667812873E-2</v>
      </c>
      <c r="R231" s="81">
        <v>4</v>
      </c>
      <c r="S231" s="81">
        <v>2025</v>
      </c>
      <c r="T231" s="81">
        <v>5</v>
      </c>
      <c r="U231" s="81">
        <v>2025</v>
      </c>
      <c r="V231" s="82">
        <v>45844</v>
      </c>
      <c r="W231" s="81" t="s">
        <v>39</v>
      </c>
      <c r="X231" s="81">
        <v>2025</v>
      </c>
    </row>
    <row r="232" spans="1:26" ht="14.45">
      <c r="A232" s="81" t="s">
        <v>25</v>
      </c>
      <c r="B232" s="81">
        <v>244</v>
      </c>
      <c r="C232" s="81">
        <v>1</v>
      </c>
      <c r="D232" s="82">
        <v>45752</v>
      </c>
      <c r="E232" s="82">
        <v>45814</v>
      </c>
      <c r="F232" s="82">
        <v>45832</v>
      </c>
      <c r="G232" s="81" t="s">
        <v>63</v>
      </c>
      <c r="H232" s="81">
        <v>14</v>
      </c>
      <c r="I232" s="81"/>
      <c r="J232" s="83">
        <v>7141.56</v>
      </c>
      <c r="K232" s="83" t="s">
        <v>27</v>
      </c>
      <c r="L232" s="83">
        <v>7141.56</v>
      </c>
      <c r="M232" s="83">
        <v>8284.2096000000001</v>
      </c>
      <c r="N232" s="83">
        <v>543.99</v>
      </c>
      <c r="O232" s="83">
        <v>543.99</v>
      </c>
      <c r="P232" s="83">
        <v>631.02839999999992</v>
      </c>
      <c r="Q232" s="84">
        <v>7.6172432913817145E-2</v>
      </c>
      <c r="R232" s="81">
        <v>4</v>
      </c>
      <c r="S232" s="81">
        <v>2025</v>
      </c>
      <c r="T232" s="81">
        <v>6</v>
      </c>
      <c r="U232" s="81">
        <v>2025</v>
      </c>
      <c r="V232" s="82">
        <v>45877</v>
      </c>
      <c r="W232" s="81" t="s">
        <v>62</v>
      </c>
      <c r="X232" s="81">
        <v>2025</v>
      </c>
    </row>
    <row r="233" spans="1:26" ht="14.45">
      <c r="A233" s="81" t="s">
        <v>25</v>
      </c>
      <c r="B233" s="81">
        <v>245</v>
      </c>
      <c r="C233" s="81">
        <v>1</v>
      </c>
      <c r="D233" s="82">
        <v>45754</v>
      </c>
      <c r="E233" s="82">
        <v>45761</v>
      </c>
      <c r="F233" s="82">
        <v>45765</v>
      </c>
      <c r="G233" s="81" t="s">
        <v>42</v>
      </c>
      <c r="H233" s="81">
        <v>15</v>
      </c>
      <c r="I233" s="81" t="s">
        <v>207</v>
      </c>
      <c r="J233" s="83">
        <v>35407.11</v>
      </c>
      <c r="K233" s="83" t="s">
        <v>27</v>
      </c>
      <c r="L233" s="83">
        <v>35407.11</v>
      </c>
      <c r="M233" s="83">
        <v>41072.247599999995</v>
      </c>
      <c r="N233" s="83">
        <v>4281.16</v>
      </c>
      <c r="O233" s="83">
        <v>4281.16</v>
      </c>
      <c r="P233" s="83">
        <v>4966.1455999999998</v>
      </c>
      <c r="Q233" s="84">
        <v>0.12091243820803223</v>
      </c>
      <c r="R233" s="81">
        <v>4</v>
      </c>
      <c r="S233" s="81">
        <v>2025</v>
      </c>
      <c r="T233" s="81">
        <v>4</v>
      </c>
      <c r="U233" s="81">
        <v>2025</v>
      </c>
      <c r="V233" s="82">
        <v>45810</v>
      </c>
      <c r="W233" s="81" t="s">
        <v>37</v>
      </c>
      <c r="X233" s="81">
        <v>2025</v>
      </c>
    </row>
    <row r="234" spans="1:26" ht="14.45">
      <c r="A234" s="81" t="s">
        <v>25</v>
      </c>
      <c r="B234" s="81">
        <v>246</v>
      </c>
      <c r="C234" s="81">
        <v>1</v>
      </c>
      <c r="D234" s="82">
        <v>45754</v>
      </c>
      <c r="E234" s="82">
        <v>45678</v>
      </c>
      <c r="F234" s="82">
        <v>45690</v>
      </c>
      <c r="G234" s="81" t="s">
        <v>46</v>
      </c>
      <c r="H234" s="81">
        <v>15</v>
      </c>
      <c r="I234" s="81"/>
      <c r="J234" s="83">
        <v>8683</v>
      </c>
      <c r="K234" s="83" t="s">
        <v>33</v>
      </c>
      <c r="L234" s="83">
        <v>7467.38</v>
      </c>
      <c r="M234" s="83">
        <v>8683</v>
      </c>
      <c r="N234" s="83">
        <v>747.49</v>
      </c>
      <c r="O234" s="83">
        <v>642.84140000000002</v>
      </c>
      <c r="P234" s="83">
        <v>747.49</v>
      </c>
      <c r="Q234" s="84">
        <v>8.6086606011747099E-2</v>
      </c>
      <c r="R234" s="81">
        <v>4</v>
      </c>
      <c r="S234" s="81">
        <v>2025</v>
      </c>
      <c r="T234" s="81">
        <v>1</v>
      </c>
      <c r="U234" s="81">
        <v>2025</v>
      </c>
      <c r="V234" s="82">
        <v>45735</v>
      </c>
      <c r="W234" s="81" t="s">
        <v>28</v>
      </c>
      <c r="X234" s="81">
        <v>2025</v>
      </c>
      <c r="Z234" t="s">
        <v>189</v>
      </c>
    </row>
    <row r="235" spans="1:26" ht="14.45">
      <c r="A235" s="81" t="s">
        <v>25</v>
      </c>
      <c r="B235" s="81">
        <v>248</v>
      </c>
      <c r="C235" s="81">
        <v>1</v>
      </c>
      <c r="D235" s="82">
        <v>45755</v>
      </c>
      <c r="E235" s="82">
        <v>45803</v>
      </c>
      <c r="F235" s="82">
        <v>45806</v>
      </c>
      <c r="G235" s="81" t="s">
        <v>209</v>
      </c>
      <c r="H235" s="81">
        <v>15</v>
      </c>
      <c r="I235" s="81"/>
      <c r="J235" s="83">
        <v>2300</v>
      </c>
      <c r="K235" s="83" t="s">
        <v>33</v>
      </c>
      <c r="L235" s="83">
        <v>1978</v>
      </c>
      <c r="M235" s="83">
        <v>2300</v>
      </c>
      <c r="N235" s="83">
        <v>185.63</v>
      </c>
      <c r="O235" s="83">
        <v>159.64179999999999</v>
      </c>
      <c r="P235" s="83">
        <v>185.63</v>
      </c>
      <c r="Q235" s="84">
        <v>8.0708695652173909E-2</v>
      </c>
      <c r="R235" s="81">
        <v>4</v>
      </c>
      <c r="S235" s="81">
        <v>2025</v>
      </c>
      <c r="T235" s="81">
        <v>5</v>
      </c>
      <c r="U235" s="81">
        <v>2025</v>
      </c>
      <c r="V235" s="82">
        <v>45851</v>
      </c>
      <c r="W235" s="81" t="s">
        <v>39</v>
      </c>
      <c r="X235" s="81">
        <v>2025</v>
      </c>
    </row>
    <row r="236" spans="1:26" ht="14.45">
      <c r="A236" s="81" t="s">
        <v>25</v>
      </c>
      <c r="B236" s="81">
        <v>249</v>
      </c>
      <c r="C236" s="81">
        <v>1</v>
      </c>
      <c r="D236" s="82">
        <v>45755</v>
      </c>
      <c r="E236" s="82">
        <v>45786</v>
      </c>
      <c r="F236" s="82">
        <v>45788</v>
      </c>
      <c r="G236" s="81" t="s">
        <v>209</v>
      </c>
      <c r="H236" s="81">
        <v>15</v>
      </c>
      <c r="I236" s="81"/>
      <c r="J236" s="83">
        <v>9332.16</v>
      </c>
      <c r="K236" s="83" t="s">
        <v>33</v>
      </c>
      <c r="L236" s="83">
        <v>8025.6575999999995</v>
      </c>
      <c r="M236" s="83">
        <v>9332.16</v>
      </c>
      <c r="N236" s="83">
        <v>540</v>
      </c>
      <c r="O236" s="83">
        <v>464.4</v>
      </c>
      <c r="P236" s="83">
        <v>540</v>
      </c>
      <c r="Q236" s="84">
        <v>5.7864417241024584E-2</v>
      </c>
      <c r="R236" s="81">
        <v>4</v>
      </c>
      <c r="S236" s="81">
        <v>2025</v>
      </c>
      <c r="T236" s="81">
        <v>5</v>
      </c>
      <c r="U236" s="81">
        <v>2025</v>
      </c>
      <c r="V236" s="82">
        <v>45833</v>
      </c>
      <c r="W236" s="81" t="s">
        <v>37</v>
      </c>
      <c r="X236" s="81">
        <v>2025</v>
      </c>
    </row>
    <row r="237" spans="1:26" ht="14.45">
      <c r="A237" s="81" t="s">
        <v>25</v>
      </c>
      <c r="B237" s="81">
        <v>250</v>
      </c>
      <c r="C237" s="81">
        <v>1</v>
      </c>
      <c r="D237" s="82">
        <v>45755</v>
      </c>
      <c r="E237" s="82">
        <v>45792</v>
      </c>
      <c r="F237" s="82">
        <v>45811</v>
      </c>
      <c r="G237" s="81" t="s">
        <v>42</v>
      </c>
      <c r="H237" s="81">
        <v>15</v>
      </c>
      <c r="I237" s="81" t="s">
        <v>207</v>
      </c>
      <c r="J237" s="83">
        <v>16740.849999999999</v>
      </c>
      <c r="K237" s="83" t="s">
        <v>27</v>
      </c>
      <c r="L237" s="83">
        <v>16740.849999999999</v>
      </c>
      <c r="M237" s="83">
        <v>19419.385999999999</v>
      </c>
      <c r="N237" s="83">
        <v>532.95000000000005</v>
      </c>
      <c r="O237" s="83">
        <v>532.95000000000005</v>
      </c>
      <c r="P237" s="83">
        <v>618.22199999999998</v>
      </c>
      <c r="Q237" s="84">
        <v>3.1835301074915556E-2</v>
      </c>
      <c r="R237" s="81">
        <v>4</v>
      </c>
      <c r="S237" s="81">
        <v>2025</v>
      </c>
      <c r="T237" s="81">
        <v>5</v>
      </c>
      <c r="U237" s="81">
        <v>2025</v>
      </c>
      <c r="V237" s="82">
        <v>45856</v>
      </c>
      <c r="W237" s="81" t="s">
        <v>39</v>
      </c>
      <c r="X237" s="81">
        <v>2025</v>
      </c>
    </row>
    <row r="238" spans="1:26" ht="14.45">
      <c r="A238" s="81" t="s">
        <v>25</v>
      </c>
      <c r="B238" s="81">
        <v>251</v>
      </c>
      <c r="C238" s="81">
        <v>1</v>
      </c>
      <c r="D238" s="82">
        <v>45755</v>
      </c>
      <c r="E238" s="82">
        <v>45791</v>
      </c>
      <c r="F238" s="82">
        <v>45807</v>
      </c>
      <c r="G238" s="81" t="s">
        <v>63</v>
      </c>
      <c r="H238" s="81">
        <v>15</v>
      </c>
      <c r="I238" s="81"/>
      <c r="J238" s="83">
        <v>9187.42</v>
      </c>
      <c r="K238" s="83" t="s">
        <v>27</v>
      </c>
      <c r="L238" s="83">
        <v>9187.42</v>
      </c>
      <c r="M238" s="83">
        <v>10657.4072</v>
      </c>
      <c r="N238" s="83">
        <v>714.98</v>
      </c>
      <c r="O238" s="83">
        <v>714.98</v>
      </c>
      <c r="P238" s="83">
        <v>829.3768</v>
      </c>
      <c r="Q238" s="84">
        <v>7.7821630011472215E-2</v>
      </c>
      <c r="R238" s="81">
        <v>4</v>
      </c>
      <c r="S238" s="81">
        <v>2025</v>
      </c>
      <c r="T238" s="81">
        <v>5</v>
      </c>
      <c r="U238" s="81">
        <v>2025</v>
      </c>
      <c r="V238" s="82">
        <v>45852</v>
      </c>
      <c r="W238" s="81" t="s">
        <v>39</v>
      </c>
      <c r="X238" s="81">
        <v>2025</v>
      </c>
    </row>
    <row r="239" spans="1:26" ht="14.45">
      <c r="A239" s="81" t="s">
        <v>25</v>
      </c>
      <c r="B239" s="81">
        <v>252</v>
      </c>
      <c r="C239" s="81">
        <v>1</v>
      </c>
      <c r="D239" s="82">
        <v>45756</v>
      </c>
      <c r="E239" s="82">
        <v>45787</v>
      </c>
      <c r="F239" s="82">
        <v>45797</v>
      </c>
      <c r="G239" s="81" t="s">
        <v>34</v>
      </c>
      <c r="H239" s="81">
        <v>15</v>
      </c>
      <c r="I239" s="81"/>
      <c r="J239" s="83">
        <v>6474.58</v>
      </c>
      <c r="K239" s="83" t="s">
        <v>33</v>
      </c>
      <c r="L239" s="83">
        <v>5568.1387999999997</v>
      </c>
      <c r="M239" s="83">
        <v>6474.58</v>
      </c>
      <c r="N239" s="83">
        <v>430.02</v>
      </c>
      <c r="O239" s="83">
        <v>369.81719999999996</v>
      </c>
      <c r="P239" s="83">
        <v>430.02</v>
      </c>
      <c r="Q239" s="84">
        <v>6.6416663320246247E-2</v>
      </c>
      <c r="R239" s="81">
        <v>4</v>
      </c>
      <c r="S239" s="81">
        <v>2025</v>
      </c>
      <c r="T239" s="81">
        <v>5</v>
      </c>
      <c r="U239" s="81">
        <v>2025</v>
      </c>
      <c r="V239" s="82">
        <v>45842</v>
      </c>
      <c r="W239" s="81" t="s">
        <v>39</v>
      </c>
      <c r="X239" s="81">
        <v>2025</v>
      </c>
      <c r="Z239" t="s">
        <v>187</v>
      </c>
    </row>
    <row r="240" spans="1:26" ht="14.45">
      <c r="A240" s="81" t="s">
        <v>25</v>
      </c>
      <c r="B240" s="81">
        <v>253</v>
      </c>
      <c r="C240" s="81">
        <v>1</v>
      </c>
      <c r="D240" s="82">
        <v>45756</v>
      </c>
      <c r="E240" s="82">
        <v>45766</v>
      </c>
      <c r="F240" s="82">
        <v>45768</v>
      </c>
      <c r="G240" s="81" t="s">
        <v>43</v>
      </c>
      <c r="H240" s="81">
        <v>15</v>
      </c>
      <c r="I240" s="81"/>
      <c r="J240" s="83">
        <v>733.5</v>
      </c>
      <c r="K240" s="83" t="s">
        <v>33</v>
      </c>
      <c r="L240" s="83">
        <v>630.80999999999995</v>
      </c>
      <c r="M240" s="83">
        <v>733.5</v>
      </c>
      <c r="N240" s="83">
        <v>55.13</v>
      </c>
      <c r="O240" s="83">
        <v>47.411799999999999</v>
      </c>
      <c r="P240" s="83">
        <v>55.13</v>
      </c>
      <c r="Q240" s="84">
        <v>7.5160190865712351E-2</v>
      </c>
      <c r="R240" s="81">
        <v>4</v>
      </c>
      <c r="S240" s="81">
        <v>2025</v>
      </c>
      <c r="T240" s="81">
        <v>4</v>
      </c>
      <c r="U240" s="81">
        <v>2025</v>
      </c>
      <c r="V240" s="82">
        <v>45813</v>
      </c>
      <c r="W240" s="81" t="s">
        <v>37</v>
      </c>
      <c r="X240" s="81">
        <v>2025</v>
      </c>
    </row>
    <row r="241" spans="1:26" ht="14.45">
      <c r="A241" s="81" t="s">
        <v>25</v>
      </c>
      <c r="B241" s="81">
        <v>254</v>
      </c>
      <c r="C241" s="81">
        <v>1</v>
      </c>
      <c r="D241" s="82">
        <v>45757</v>
      </c>
      <c r="E241" s="82">
        <v>45759</v>
      </c>
      <c r="F241" s="82">
        <v>45768</v>
      </c>
      <c r="G241" s="81" t="s">
        <v>42</v>
      </c>
      <c r="H241" s="81">
        <v>15</v>
      </c>
      <c r="I241" s="81"/>
      <c r="J241" s="83">
        <v>41437.379999999997</v>
      </c>
      <c r="K241" s="83" t="s">
        <v>33</v>
      </c>
      <c r="L241" s="83">
        <v>35636.146799999995</v>
      </c>
      <c r="M241" s="83">
        <v>41437.379999999997</v>
      </c>
      <c r="N241" s="83">
        <v>633.53</v>
      </c>
      <c r="O241" s="83">
        <v>544.83579999999995</v>
      </c>
      <c r="P241" s="83">
        <v>633.53</v>
      </c>
      <c r="Q241" s="84">
        <v>1.5288852721866104E-2</v>
      </c>
      <c r="R241" s="81">
        <v>4</v>
      </c>
      <c r="S241" s="81">
        <v>2025</v>
      </c>
      <c r="T241" s="81">
        <v>4</v>
      </c>
      <c r="U241" s="81">
        <v>2025</v>
      </c>
      <c r="V241" s="82">
        <v>45813</v>
      </c>
      <c r="W241" s="81" t="s">
        <v>37</v>
      </c>
      <c r="X241" s="81">
        <v>2025</v>
      </c>
      <c r="Z241" t="s">
        <v>187</v>
      </c>
    </row>
    <row r="242" spans="1:26" ht="14.45">
      <c r="A242" s="81" t="s">
        <v>25</v>
      </c>
      <c r="B242" s="81">
        <v>255</v>
      </c>
      <c r="C242" s="81">
        <v>1</v>
      </c>
      <c r="D242" s="82">
        <v>45757</v>
      </c>
      <c r="E242" s="82">
        <v>45759</v>
      </c>
      <c r="F242" s="82">
        <v>45767</v>
      </c>
      <c r="G242" s="81" t="s">
        <v>43</v>
      </c>
      <c r="H242" s="81">
        <v>15</v>
      </c>
      <c r="I242" s="81" t="s">
        <v>65</v>
      </c>
      <c r="J242" s="83">
        <v>141358</v>
      </c>
      <c r="K242" s="83" t="s">
        <v>27</v>
      </c>
      <c r="L242" s="83">
        <v>141358</v>
      </c>
      <c r="M242" s="83">
        <v>163975.28</v>
      </c>
      <c r="N242" s="83">
        <v>18438</v>
      </c>
      <c r="O242" s="83">
        <v>18438</v>
      </c>
      <c r="P242" s="83">
        <v>21388.079999999998</v>
      </c>
      <c r="Q242" s="84">
        <v>0.13043478260869565</v>
      </c>
      <c r="R242" s="81">
        <v>4</v>
      </c>
      <c r="S242" s="81">
        <v>2025</v>
      </c>
      <c r="T242" s="81">
        <v>4</v>
      </c>
      <c r="U242" s="81">
        <v>2025</v>
      </c>
      <c r="V242" s="82">
        <v>45812</v>
      </c>
      <c r="W242" s="81" t="s">
        <v>37</v>
      </c>
      <c r="X242" s="81">
        <v>2025</v>
      </c>
    </row>
    <row r="243" spans="1:26" ht="14.45">
      <c r="A243" s="81" t="s">
        <v>25</v>
      </c>
      <c r="B243" s="81">
        <v>256</v>
      </c>
      <c r="C243" s="81">
        <v>0</v>
      </c>
      <c r="D243" s="82">
        <v>45758</v>
      </c>
      <c r="E243" s="82">
        <v>45759</v>
      </c>
      <c r="F243" s="82">
        <v>45768</v>
      </c>
      <c r="G243" s="81" t="s">
        <v>42</v>
      </c>
      <c r="H243" s="81">
        <v>15</v>
      </c>
      <c r="I243" s="81" t="s">
        <v>87</v>
      </c>
      <c r="J243" s="83">
        <v>734.63</v>
      </c>
      <c r="K243" s="83" t="s">
        <v>33</v>
      </c>
      <c r="L243" s="83">
        <v>631.78179999999998</v>
      </c>
      <c r="M243" s="83">
        <v>734.63</v>
      </c>
      <c r="N243" s="83">
        <v>0</v>
      </c>
      <c r="O243" s="83">
        <v>0</v>
      </c>
      <c r="P243" s="83">
        <v>0</v>
      </c>
      <c r="Q243" s="84">
        <v>0</v>
      </c>
      <c r="R243" s="81">
        <v>4</v>
      </c>
      <c r="S243" s="81">
        <v>2025</v>
      </c>
      <c r="T243" s="81">
        <v>4</v>
      </c>
      <c r="U243" s="81">
        <v>2025</v>
      </c>
      <c r="V243" s="82">
        <v>45813</v>
      </c>
      <c r="W243" s="81" t="s">
        <v>37</v>
      </c>
      <c r="X243" s="81">
        <v>2025</v>
      </c>
    </row>
    <row r="244" spans="1:26" ht="14.45">
      <c r="A244" s="81" t="s">
        <v>25</v>
      </c>
      <c r="B244" s="81">
        <v>257</v>
      </c>
      <c r="C244" s="81">
        <v>0</v>
      </c>
      <c r="D244" s="82">
        <v>45758</v>
      </c>
      <c r="E244" s="82">
        <v>46056</v>
      </c>
      <c r="F244" s="82">
        <v>46061</v>
      </c>
      <c r="G244" s="81" t="s">
        <v>46</v>
      </c>
      <c r="H244" s="81">
        <v>15</v>
      </c>
      <c r="I244" s="81"/>
      <c r="J244" s="83">
        <v>22879.21</v>
      </c>
      <c r="K244" s="83" t="s">
        <v>33</v>
      </c>
      <c r="L244" s="83">
        <v>19676.120599999998</v>
      </c>
      <c r="M244" s="83">
        <v>22879.21</v>
      </c>
      <c r="N244" s="83">
        <v>2285.2800000000002</v>
      </c>
      <c r="O244" s="83">
        <v>1965.3408000000002</v>
      </c>
      <c r="P244" s="83">
        <v>2285.2800000000002</v>
      </c>
      <c r="Q244" s="84">
        <v>9.9884567692678214E-2</v>
      </c>
      <c r="R244" s="81">
        <v>4</v>
      </c>
      <c r="S244" s="81">
        <v>2025</v>
      </c>
      <c r="T244" s="81">
        <v>2</v>
      </c>
      <c r="U244" s="81">
        <v>2026</v>
      </c>
      <c r="V244" s="82">
        <v>46106</v>
      </c>
      <c r="W244" s="81" t="s">
        <v>28</v>
      </c>
      <c r="X244" s="81">
        <v>2026</v>
      </c>
    </row>
    <row r="245" spans="1:26" ht="14.45">
      <c r="A245" s="81" t="s">
        <v>25</v>
      </c>
      <c r="B245" s="81">
        <v>258</v>
      </c>
      <c r="C245" s="81">
        <v>1</v>
      </c>
      <c r="D245" s="82">
        <v>45761</v>
      </c>
      <c r="E245" s="82">
        <v>45769</v>
      </c>
      <c r="F245" s="82">
        <v>45773</v>
      </c>
      <c r="G245" s="81" t="s">
        <v>42</v>
      </c>
      <c r="H245" s="81">
        <v>16</v>
      </c>
      <c r="I245" s="81"/>
      <c r="J245" s="83">
        <v>2530</v>
      </c>
      <c r="K245" s="83" t="s">
        <v>27</v>
      </c>
      <c r="L245" s="83">
        <v>2530</v>
      </c>
      <c r="M245" s="83">
        <v>2934.7999999999997</v>
      </c>
      <c r="N245" s="83">
        <v>253</v>
      </c>
      <c r="O245" s="83">
        <v>253</v>
      </c>
      <c r="P245" s="83">
        <v>293.47999999999996</v>
      </c>
      <c r="Q245" s="84">
        <v>0.1</v>
      </c>
      <c r="R245" s="81">
        <v>4</v>
      </c>
      <c r="S245" s="81">
        <v>2025</v>
      </c>
      <c r="T245" s="81">
        <v>4</v>
      </c>
      <c r="U245" s="81">
        <v>2025</v>
      </c>
      <c r="V245" s="82">
        <v>45818</v>
      </c>
      <c r="W245" s="81" t="s">
        <v>37</v>
      </c>
      <c r="X245" s="81">
        <v>2025</v>
      </c>
      <c r="Z245" t="s">
        <v>189</v>
      </c>
    </row>
    <row r="246" spans="1:26" ht="14.45">
      <c r="A246" s="81" t="s">
        <v>25</v>
      </c>
      <c r="B246" s="81">
        <v>259</v>
      </c>
      <c r="C246" s="81">
        <v>1</v>
      </c>
      <c r="D246" s="82">
        <v>45762</v>
      </c>
      <c r="E246" s="82">
        <v>45824</v>
      </c>
      <c r="F246" s="82">
        <v>45858</v>
      </c>
      <c r="G246" s="81" t="s">
        <v>64</v>
      </c>
      <c r="H246" s="81">
        <v>16</v>
      </c>
      <c r="I246" s="81" t="s">
        <v>65</v>
      </c>
      <c r="J246" s="83">
        <v>1938.9</v>
      </c>
      <c r="K246" s="83" t="s">
        <v>33</v>
      </c>
      <c r="L246" s="83">
        <v>1667.454</v>
      </c>
      <c r="M246" s="83">
        <v>1938.9</v>
      </c>
      <c r="N246" s="83">
        <v>375</v>
      </c>
      <c r="O246" s="83">
        <v>322.5</v>
      </c>
      <c r="P246" s="83">
        <v>375</v>
      </c>
      <c r="Q246" s="84">
        <v>0.19340863376141113</v>
      </c>
      <c r="R246" s="81">
        <v>4</v>
      </c>
      <c r="S246" s="81">
        <v>2025</v>
      </c>
      <c r="T246" s="81">
        <v>6</v>
      </c>
      <c r="U246" s="81">
        <v>2025</v>
      </c>
      <c r="V246" s="82">
        <v>45903</v>
      </c>
      <c r="W246" s="81" t="s">
        <v>72</v>
      </c>
      <c r="X246" s="81">
        <v>2025</v>
      </c>
      <c r="Z246" t="s">
        <v>189</v>
      </c>
    </row>
    <row r="247" spans="1:26" ht="14.45">
      <c r="A247" s="81" t="s">
        <v>25</v>
      </c>
      <c r="B247" s="81">
        <v>260</v>
      </c>
      <c r="C247" s="81">
        <v>1</v>
      </c>
      <c r="D247" s="82">
        <v>45762</v>
      </c>
      <c r="E247" s="82">
        <v>45761</v>
      </c>
      <c r="F247" s="82">
        <v>45770</v>
      </c>
      <c r="G247" s="81" t="s">
        <v>43</v>
      </c>
      <c r="H247" s="81">
        <v>16</v>
      </c>
      <c r="I247" s="81"/>
      <c r="J247" s="83">
        <v>42478.42</v>
      </c>
      <c r="K247" s="83" t="s">
        <v>33</v>
      </c>
      <c r="L247" s="83">
        <v>36531.441200000001</v>
      </c>
      <c r="M247" s="83">
        <v>42478.42</v>
      </c>
      <c r="N247" s="83">
        <v>1959.9</v>
      </c>
      <c r="O247" s="83">
        <v>1685.5140000000001</v>
      </c>
      <c r="P247" s="83">
        <v>1959.9</v>
      </c>
      <c r="Q247" s="84">
        <v>4.6138721732117159E-2</v>
      </c>
      <c r="R247" s="81">
        <v>4</v>
      </c>
      <c r="S247" s="81">
        <v>2025</v>
      </c>
      <c r="T247" s="81">
        <v>4</v>
      </c>
      <c r="U247" s="81">
        <v>2025</v>
      </c>
      <c r="V247" s="82">
        <v>45815</v>
      </c>
      <c r="W247" s="81" t="s">
        <v>37</v>
      </c>
      <c r="X247" s="81">
        <v>2025</v>
      </c>
    </row>
    <row r="248" spans="1:26" ht="14.45">
      <c r="A248" s="81" t="s">
        <v>25</v>
      </c>
      <c r="B248" s="81">
        <v>261</v>
      </c>
      <c r="C248" s="81">
        <v>1</v>
      </c>
      <c r="D248" s="82">
        <v>45762</v>
      </c>
      <c r="E248" s="82">
        <v>45955</v>
      </c>
      <c r="F248" s="82">
        <v>45969</v>
      </c>
      <c r="G248" s="81" t="s">
        <v>42</v>
      </c>
      <c r="H248" s="81">
        <v>16</v>
      </c>
      <c r="I248" s="81" t="s">
        <v>207</v>
      </c>
      <c r="J248" s="83">
        <v>226603.09</v>
      </c>
      <c r="K248" s="83" t="s">
        <v>27</v>
      </c>
      <c r="L248" s="83">
        <v>226603.09</v>
      </c>
      <c r="M248" s="83">
        <v>262859.58439999999</v>
      </c>
      <c r="N248" s="83">
        <v>22686.6</v>
      </c>
      <c r="O248" s="83">
        <v>22686.6</v>
      </c>
      <c r="P248" s="83">
        <v>26316.455999999998</v>
      </c>
      <c r="Q248" s="84">
        <v>0.10011602224841681</v>
      </c>
      <c r="R248" s="81">
        <v>4</v>
      </c>
      <c r="S248" s="81">
        <v>2025</v>
      </c>
      <c r="T248" s="81">
        <v>10</v>
      </c>
      <c r="U248" s="81">
        <v>2025</v>
      </c>
      <c r="V248" s="82">
        <v>46014</v>
      </c>
      <c r="W248" s="81" t="s">
        <v>52</v>
      </c>
      <c r="X248" s="81">
        <v>2025</v>
      </c>
    </row>
    <row r="249" spans="1:26" ht="14.45">
      <c r="A249" s="81" t="s">
        <v>25</v>
      </c>
      <c r="B249" s="81">
        <v>262</v>
      </c>
      <c r="C249" s="81">
        <v>0</v>
      </c>
      <c r="D249" s="82">
        <v>45763</v>
      </c>
      <c r="E249" s="82">
        <v>45966</v>
      </c>
      <c r="F249" s="82">
        <v>46029</v>
      </c>
      <c r="G249" s="81" t="s">
        <v>86</v>
      </c>
      <c r="H249" s="81">
        <v>16</v>
      </c>
      <c r="I249" s="81" t="s">
        <v>213</v>
      </c>
      <c r="J249" s="83">
        <v>285959.34999999998</v>
      </c>
      <c r="K249" s="83" t="s">
        <v>33</v>
      </c>
      <c r="L249" s="83">
        <v>245925.04099999997</v>
      </c>
      <c r="M249" s="83">
        <v>285959.34999999998</v>
      </c>
      <c r="N249" s="83">
        <v>30585.73</v>
      </c>
      <c r="O249" s="83">
        <v>26303.727800000001</v>
      </c>
      <c r="P249" s="83">
        <v>30585.73</v>
      </c>
      <c r="Q249" s="84">
        <v>0.10695831417997</v>
      </c>
      <c r="R249" s="81">
        <v>4</v>
      </c>
      <c r="S249" s="81">
        <v>2025</v>
      </c>
      <c r="T249" s="81">
        <v>11</v>
      </c>
      <c r="U249" s="81">
        <v>2025</v>
      </c>
      <c r="V249" s="82">
        <v>46074</v>
      </c>
      <c r="W249" s="81" t="s">
        <v>38</v>
      </c>
      <c r="X249" s="81">
        <v>2026</v>
      </c>
    </row>
    <row r="250" spans="1:26" ht="14.45">
      <c r="A250" s="81" t="s">
        <v>25</v>
      </c>
      <c r="B250" s="81">
        <v>263</v>
      </c>
      <c r="C250" s="81">
        <v>1</v>
      </c>
      <c r="D250" s="82">
        <v>45768</v>
      </c>
      <c r="E250" s="82">
        <v>45731</v>
      </c>
      <c r="F250" s="82">
        <v>45770</v>
      </c>
      <c r="G250" s="81" t="s">
        <v>43</v>
      </c>
      <c r="H250" s="81">
        <v>17</v>
      </c>
      <c r="I250" s="81"/>
      <c r="J250" s="83">
        <v>465327.21</v>
      </c>
      <c r="K250" s="83" t="s">
        <v>30</v>
      </c>
      <c r="L250" s="83">
        <v>22335.70608</v>
      </c>
      <c r="M250" s="83">
        <v>26058.323760000003</v>
      </c>
      <c r="N250" s="83">
        <v>0</v>
      </c>
      <c r="O250" s="83">
        <v>0</v>
      </c>
      <c r="P250" s="83">
        <v>0</v>
      </c>
      <c r="Q250" s="84">
        <v>0</v>
      </c>
      <c r="R250" s="81">
        <v>4</v>
      </c>
      <c r="S250" s="81">
        <v>2025</v>
      </c>
      <c r="T250" s="81">
        <v>3</v>
      </c>
      <c r="U250" s="81">
        <v>2025</v>
      </c>
      <c r="V250" s="82">
        <v>45815</v>
      </c>
      <c r="W250" s="81" t="s">
        <v>37</v>
      </c>
      <c r="X250" s="81">
        <v>2025</v>
      </c>
      <c r="Z250" t="s">
        <v>187</v>
      </c>
    </row>
    <row r="251" spans="1:26" ht="14.45">
      <c r="A251" s="81" t="s">
        <v>25</v>
      </c>
      <c r="B251" s="81">
        <v>264</v>
      </c>
      <c r="C251" s="81">
        <v>1</v>
      </c>
      <c r="D251" s="82">
        <v>45768</v>
      </c>
      <c r="E251" s="82">
        <v>45823</v>
      </c>
      <c r="F251" s="82">
        <v>45824</v>
      </c>
      <c r="G251" s="81" t="s">
        <v>43</v>
      </c>
      <c r="H251" s="81">
        <v>17</v>
      </c>
      <c r="I251" s="81"/>
      <c r="J251" s="83">
        <v>953.5</v>
      </c>
      <c r="K251" s="83" t="s">
        <v>214</v>
      </c>
      <c r="L251" s="83">
        <v>1020.245</v>
      </c>
      <c r="M251" s="83">
        <v>1191.875</v>
      </c>
      <c r="N251" s="83">
        <v>86.02</v>
      </c>
      <c r="O251" s="83">
        <v>92.041399999999996</v>
      </c>
      <c r="P251" s="83">
        <v>107.52499999999999</v>
      </c>
      <c r="Q251" s="84">
        <v>9.0214997378080752E-2</v>
      </c>
      <c r="R251" s="81">
        <v>4</v>
      </c>
      <c r="S251" s="81">
        <v>2025</v>
      </c>
      <c r="T251" s="81">
        <v>6</v>
      </c>
      <c r="U251" s="81">
        <v>2025</v>
      </c>
      <c r="V251" s="82">
        <v>45869</v>
      </c>
      <c r="W251" s="81" t="s">
        <v>39</v>
      </c>
      <c r="X251" s="81">
        <v>2025</v>
      </c>
    </row>
    <row r="252" spans="1:26" ht="14.45">
      <c r="A252" s="81" t="s">
        <v>25</v>
      </c>
      <c r="B252" s="81">
        <v>265</v>
      </c>
      <c r="C252" s="81">
        <v>1</v>
      </c>
      <c r="D252" s="82">
        <v>45768</v>
      </c>
      <c r="E252" s="82">
        <v>45679</v>
      </c>
      <c r="F252" s="82">
        <v>45679</v>
      </c>
      <c r="G252" s="81" t="s">
        <v>43</v>
      </c>
      <c r="H252" s="81">
        <v>17</v>
      </c>
      <c r="I252" s="81" t="s">
        <v>65</v>
      </c>
      <c r="J252" s="83">
        <v>256.52999999999997</v>
      </c>
      <c r="K252" s="83" t="s">
        <v>27</v>
      </c>
      <c r="L252" s="83">
        <v>256.52999999999997</v>
      </c>
      <c r="M252" s="83">
        <v>297.57479999999993</v>
      </c>
      <c r="N252" s="83">
        <v>0</v>
      </c>
      <c r="O252" s="83">
        <v>0</v>
      </c>
      <c r="P252" s="83">
        <v>0</v>
      </c>
      <c r="Q252" s="84">
        <v>0</v>
      </c>
      <c r="R252" s="81">
        <v>4</v>
      </c>
      <c r="S252" s="81">
        <v>2025</v>
      </c>
      <c r="T252" s="81">
        <v>1</v>
      </c>
      <c r="U252" s="81">
        <v>2025</v>
      </c>
      <c r="V252" s="82">
        <v>45724</v>
      </c>
      <c r="W252" s="81" t="s">
        <v>28</v>
      </c>
      <c r="X252" s="81">
        <v>2025</v>
      </c>
    </row>
    <row r="253" spans="1:26" ht="14.45">
      <c r="A253" s="81" t="s">
        <v>25</v>
      </c>
      <c r="B253" s="81">
        <v>266</v>
      </c>
      <c r="C253" s="81">
        <v>1</v>
      </c>
      <c r="D253" s="82">
        <v>45768</v>
      </c>
      <c r="E253" s="82">
        <v>45677</v>
      </c>
      <c r="F253" s="82">
        <v>45768</v>
      </c>
      <c r="G253" s="81" t="s">
        <v>43</v>
      </c>
      <c r="H253" s="81">
        <v>17</v>
      </c>
      <c r="I253" s="81"/>
      <c r="J253" s="83">
        <v>390</v>
      </c>
      <c r="K253" s="83" t="s">
        <v>33</v>
      </c>
      <c r="L253" s="83">
        <v>335.4</v>
      </c>
      <c r="M253" s="83">
        <v>390</v>
      </c>
      <c r="N253" s="83">
        <v>0</v>
      </c>
      <c r="O253" s="83">
        <v>0</v>
      </c>
      <c r="P253" s="83">
        <v>0</v>
      </c>
      <c r="Q253" s="84">
        <v>0</v>
      </c>
      <c r="R253" s="81">
        <v>4</v>
      </c>
      <c r="S253" s="81">
        <v>2025</v>
      </c>
      <c r="T253" s="81">
        <v>1</v>
      </c>
      <c r="U253" s="81">
        <v>2025</v>
      </c>
      <c r="V253" s="82">
        <v>45813</v>
      </c>
      <c r="W253" s="81" t="s">
        <v>37</v>
      </c>
      <c r="X253" s="81">
        <v>2025</v>
      </c>
    </row>
    <row r="254" spans="1:26" ht="14.45">
      <c r="A254" s="81" t="s">
        <v>25</v>
      </c>
      <c r="B254" s="81">
        <v>267</v>
      </c>
      <c r="C254" s="81">
        <v>1</v>
      </c>
      <c r="D254" s="82">
        <v>45768</v>
      </c>
      <c r="E254" s="82">
        <v>45742</v>
      </c>
      <c r="F254" s="82">
        <v>45743</v>
      </c>
      <c r="G254" s="81" t="s">
        <v>43</v>
      </c>
      <c r="H254" s="81">
        <v>17</v>
      </c>
      <c r="I254" s="81" t="s">
        <v>65</v>
      </c>
      <c r="J254" s="83">
        <v>926.6</v>
      </c>
      <c r="K254" s="83" t="s">
        <v>33</v>
      </c>
      <c r="L254" s="83">
        <v>796.87599999999998</v>
      </c>
      <c r="M254" s="83">
        <v>926.6</v>
      </c>
      <c r="N254" s="83">
        <v>0</v>
      </c>
      <c r="O254" s="83">
        <v>0</v>
      </c>
      <c r="P254" s="83">
        <v>0</v>
      </c>
      <c r="Q254" s="84">
        <v>0</v>
      </c>
      <c r="R254" s="81">
        <v>4</v>
      </c>
      <c r="S254" s="81">
        <v>2025</v>
      </c>
      <c r="T254" s="81">
        <v>3</v>
      </c>
      <c r="U254" s="81">
        <v>2025</v>
      </c>
      <c r="V254" s="82">
        <v>45788</v>
      </c>
      <c r="W254" s="81" t="s">
        <v>47</v>
      </c>
      <c r="X254" s="81">
        <v>2025</v>
      </c>
      <c r="Z254" t="s">
        <v>187</v>
      </c>
    </row>
    <row r="255" spans="1:26" ht="14.45">
      <c r="A255" s="81" t="s">
        <v>25</v>
      </c>
      <c r="B255" s="81">
        <v>268</v>
      </c>
      <c r="C255" s="81">
        <v>1</v>
      </c>
      <c r="D255" s="82">
        <v>45768</v>
      </c>
      <c r="E255" s="82">
        <v>45747</v>
      </c>
      <c r="F255" s="82">
        <v>45747</v>
      </c>
      <c r="G255" s="81" t="s">
        <v>43</v>
      </c>
      <c r="H255" s="81">
        <v>17</v>
      </c>
      <c r="I255" s="81"/>
      <c r="J255" s="83">
        <v>417</v>
      </c>
      <c r="K255" s="83" t="s">
        <v>33</v>
      </c>
      <c r="L255" s="83">
        <v>358.62</v>
      </c>
      <c r="M255" s="83">
        <v>417</v>
      </c>
      <c r="N255" s="83">
        <v>0</v>
      </c>
      <c r="O255" s="83">
        <v>0</v>
      </c>
      <c r="P255" s="83">
        <v>0</v>
      </c>
      <c r="Q255" s="84">
        <v>0</v>
      </c>
      <c r="R255" s="81">
        <v>4</v>
      </c>
      <c r="S255" s="81">
        <v>2025</v>
      </c>
      <c r="T255" s="81">
        <v>3</v>
      </c>
      <c r="U255" s="81">
        <v>2025</v>
      </c>
      <c r="V255" s="82">
        <v>45792</v>
      </c>
      <c r="W255" s="81" t="s">
        <v>47</v>
      </c>
      <c r="X255" s="81">
        <v>2025</v>
      </c>
    </row>
    <row r="256" spans="1:26" ht="14.45">
      <c r="A256" s="81" t="s">
        <v>25</v>
      </c>
      <c r="B256" s="81">
        <v>269</v>
      </c>
      <c r="C256" s="81">
        <v>1</v>
      </c>
      <c r="D256" s="82">
        <v>45768</v>
      </c>
      <c r="E256" s="82">
        <v>45753</v>
      </c>
      <c r="F256" s="82">
        <v>45753</v>
      </c>
      <c r="G256" s="81" t="s">
        <v>43</v>
      </c>
      <c r="H256" s="81">
        <v>17</v>
      </c>
      <c r="I256" s="81"/>
      <c r="J256" s="83">
        <v>698</v>
      </c>
      <c r="K256" s="83" t="s">
        <v>33</v>
      </c>
      <c r="L256" s="83">
        <v>600.28</v>
      </c>
      <c r="M256" s="83">
        <v>698</v>
      </c>
      <c r="N256" s="83">
        <v>0</v>
      </c>
      <c r="O256" s="83">
        <v>0</v>
      </c>
      <c r="P256" s="83">
        <v>0</v>
      </c>
      <c r="Q256" s="84">
        <v>0</v>
      </c>
      <c r="R256" s="81">
        <v>4</v>
      </c>
      <c r="S256" s="81">
        <v>2025</v>
      </c>
      <c r="T256" s="81">
        <v>4</v>
      </c>
      <c r="U256" s="81">
        <v>2025</v>
      </c>
      <c r="V256" s="82">
        <v>45798</v>
      </c>
      <c r="W256" s="81" t="s">
        <v>47</v>
      </c>
      <c r="X256" s="81">
        <v>2025</v>
      </c>
      <c r="Z256" t="s">
        <v>187</v>
      </c>
    </row>
    <row r="257" spans="1:26" ht="14.45">
      <c r="A257" s="81" t="s">
        <v>25</v>
      </c>
      <c r="B257" s="81">
        <v>270</v>
      </c>
      <c r="C257" s="81">
        <v>1</v>
      </c>
      <c r="D257" s="82">
        <v>45768</v>
      </c>
      <c r="E257" s="82">
        <v>45726</v>
      </c>
      <c r="F257" s="82">
        <v>45726</v>
      </c>
      <c r="G257" s="81" t="s">
        <v>43</v>
      </c>
      <c r="H257" s="81">
        <v>17</v>
      </c>
      <c r="I257" s="81"/>
      <c r="J257" s="83">
        <v>396.07</v>
      </c>
      <c r="K257" s="83" t="s">
        <v>33</v>
      </c>
      <c r="L257" s="83">
        <v>340.62020000000001</v>
      </c>
      <c r="M257" s="83">
        <v>396.07</v>
      </c>
      <c r="N257" s="83">
        <v>0</v>
      </c>
      <c r="O257" s="83">
        <v>0</v>
      </c>
      <c r="P257" s="83">
        <v>0</v>
      </c>
      <c r="Q257" s="84">
        <v>0</v>
      </c>
      <c r="R257" s="81">
        <v>4</v>
      </c>
      <c r="S257" s="81">
        <v>2025</v>
      </c>
      <c r="T257" s="81">
        <v>3</v>
      </c>
      <c r="U257" s="81">
        <v>2025</v>
      </c>
      <c r="V257" s="82">
        <v>45771</v>
      </c>
      <c r="W257" s="81" t="s">
        <v>55</v>
      </c>
      <c r="X257" s="81">
        <v>2025</v>
      </c>
      <c r="Z257" t="s">
        <v>189</v>
      </c>
    </row>
    <row r="258" spans="1:26" ht="14.45">
      <c r="A258" s="81" t="s">
        <v>25</v>
      </c>
      <c r="B258" s="81">
        <v>271</v>
      </c>
      <c r="C258" s="81">
        <v>1</v>
      </c>
      <c r="D258" s="82">
        <v>45768</v>
      </c>
      <c r="E258" s="82">
        <v>45761</v>
      </c>
      <c r="F258" s="82">
        <v>45770</v>
      </c>
      <c r="G258" s="81" t="s">
        <v>43</v>
      </c>
      <c r="H258" s="81">
        <v>17</v>
      </c>
      <c r="I258" s="81" t="s">
        <v>65</v>
      </c>
      <c r="J258" s="83">
        <v>1019.5</v>
      </c>
      <c r="K258" s="83" t="s">
        <v>33</v>
      </c>
      <c r="L258" s="83">
        <v>876.77</v>
      </c>
      <c r="M258" s="83">
        <v>1019.5</v>
      </c>
      <c r="N258" s="83">
        <v>27.57</v>
      </c>
      <c r="O258" s="83">
        <v>23.7102</v>
      </c>
      <c r="P258" s="83">
        <v>27.57</v>
      </c>
      <c r="Q258" s="84">
        <v>2.7042667974497305E-2</v>
      </c>
      <c r="R258" s="81">
        <v>4</v>
      </c>
      <c r="S258" s="81">
        <v>2025</v>
      </c>
      <c r="T258" s="81">
        <v>4</v>
      </c>
      <c r="U258" s="81">
        <v>2025</v>
      </c>
      <c r="V258" s="82">
        <v>45815</v>
      </c>
      <c r="W258" s="81" t="s">
        <v>37</v>
      </c>
      <c r="X258" s="81">
        <v>2025</v>
      </c>
    </row>
    <row r="259" spans="1:26" ht="14.45">
      <c r="A259" s="81" t="s">
        <v>25</v>
      </c>
      <c r="B259" s="81">
        <v>273</v>
      </c>
      <c r="C259" s="81">
        <v>1</v>
      </c>
      <c r="D259" s="82">
        <v>45768</v>
      </c>
      <c r="E259" s="82">
        <v>45777</v>
      </c>
      <c r="F259" s="82">
        <v>45782</v>
      </c>
      <c r="G259" s="81" t="s">
        <v>43</v>
      </c>
      <c r="H259" s="81">
        <v>17</v>
      </c>
      <c r="I259" s="81"/>
      <c r="J259" s="83">
        <v>3613.5</v>
      </c>
      <c r="K259" s="83" t="s">
        <v>27</v>
      </c>
      <c r="L259" s="83">
        <v>3613.5</v>
      </c>
      <c r="M259" s="83">
        <v>4191.66</v>
      </c>
      <c r="N259" s="83">
        <v>308.79000000000002</v>
      </c>
      <c r="O259" s="83">
        <v>308.79000000000002</v>
      </c>
      <c r="P259" s="83">
        <v>358.19639999999998</v>
      </c>
      <c r="Q259" s="84">
        <v>8.5454545454545464E-2</v>
      </c>
      <c r="R259" s="81">
        <v>4</v>
      </c>
      <c r="S259" s="81">
        <v>2025</v>
      </c>
      <c r="T259" s="81">
        <v>4</v>
      </c>
      <c r="U259" s="81">
        <v>2025</v>
      </c>
      <c r="V259" s="82">
        <v>45827</v>
      </c>
      <c r="W259" s="81" t="s">
        <v>37</v>
      </c>
      <c r="X259" s="81">
        <v>2025</v>
      </c>
      <c r="Z259" t="s">
        <v>187</v>
      </c>
    </row>
    <row r="260" spans="1:26" ht="14.45">
      <c r="A260" s="81" t="s">
        <v>25</v>
      </c>
      <c r="B260" s="81">
        <v>274</v>
      </c>
      <c r="C260" s="81">
        <v>1</v>
      </c>
      <c r="D260" s="82">
        <v>45768</v>
      </c>
      <c r="E260" s="82">
        <v>45737</v>
      </c>
      <c r="F260" s="82">
        <v>45737</v>
      </c>
      <c r="G260" s="81" t="s">
        <v>43</v>
      </c>
      <c r="H260" s="81">
        <v>17</v>
      </c>
      <c r="I260" s="81"/>
      <c r="J260" s="83">
        <v>555.49</v>
      </c>
      <c r="K260" s="83" t="s">
        <v>33</v>
      </c>
      <c r="L260" s="83">
        <v>477.72140000000002</v>
      </c>
      <c r="M260" s="83">
        <v>555.49</v>
      </c>
      <c r="N260" s="83">
        <v>0</v>
      </c>
      <c r="O260" s="83">
        <v>0</v>
      </c>
      <c r="P260" s="83">
        <v>0</v>
      </c>
      <c r="Q260" s="84">
        <v>0</v>
      </c>
      <c r="R260" s="81">
        <v>4</v>
      </c>
      <c r="S260" s="81">
        <v>2025</v>
      </c>
      <c r="T260" s="81">
        <v>3</v>
      </c>
      <c r="U260" s="81">
        <v>2025</v>
      </c>
      <c r="V260" s="82">
        <v>45782</v>
      </c>
      <c r="W260" s="81" t="s">
        <v>47</v>
      </c>
      <c r="X260" s="81">
        <v>2025</v>
      </c>
      <c r="Z260" t="s">
        <v>189</v>
      </c>
    </row>
    <row r="261" spans="1:26" ht="14.45">
      <c r="A261" s="81" t="s">
        <v>25</v>
      </c>
      <c r="B261" s="81">
        <v>275</v>
      </c>
      <c r="C261" s="81">
        <v>1</v>
      </c>
      <c r="D261" s="82">
        <v>45769</v>
      </c>
      <c r="E261" s="82">
        <v>45810</v>
      </c>
      <c r="F261" s="82">
        <v>45812</v>
      </c>
      <c r="G261" s="81" t="s">
        <v>43</v>
      </c>
      <c r="H261" s="81">
        <v>17</v>
      </c>
      <c r="I261" s="81" t="s">
        <v>65</v>
      </c>
      <c r="J261" s="83">
        <v>9724.7999999999993</v>
      </c>
      <c r="K261" s="83" t="s">
        <v>27</v>
      </c>
      <c r="L261" s="83">
        <v>9724.7999999999993</v>
      </c>
      <c r="M261" s="83">
        <v>11280.767999999998</v>
      </c>
      <c r="N261" s="83">
        <v>1309.08</v>
      </c>
      <c r="O261" s="83">
        <v>1309.08</v>
      </c>
      <c r="P261" s="83">
        <v>1518.5327999999997</v>
      </c>
      <c r="Q261" s="84">
        <v>0.13461253701875617</v>
      </c>
      <c r="R261" s="81">
        <v>4</v>
      </c>
      <c r="S261" s="81">
        <v>2025</v>
      </c>
      <c r="T261" s="81">
        <v>6</v>
      </c>
      <c r="U261" s="81">
        <v>2025</v>
      </c>
      <c r="V261" s="82">
        <v>45857</v>
      </c>
      <c r="W261" s="81" t="s">
        <v>39</v>
      </c>
      <c r="X261" s="81">
        <v>2025</v>
      </c>
      <c r="Z261" t="s">
        <v>187</v>
      </c>
    </row>
    <row r="262" spans="1:26" ht="14.45">
      <c r="A262" s="81" t="s">
        <v>25</v>
      </c>
      <c r="B262" s="81">
        <v>276</v>
      </c>
      <c r="C262" s="81">
        <v>1</v>
      </c>
      <c r="D262" s="82">
        <v>45769</v>
      </c>
      <c r="E262" s="82">
        <v>45778</v>
      </c>
      <c r="F262" s="82">
        <v>45782</v>
      </c>
      <c r="G262" s="81" t="s">
        <v>210</v>
      </c>
      <c r="H262" s="81">
        <v>17</v>
      </c>
      <c r="I262" s="81"/>
      <c r="J262" s="83">
        <v>187114.16</v>
      </c>
      <c r="K262" s="83" t="s">
        <v>30</v>
      </c>
      <c r="L262" s="83">
        <v>8981.4796800000004</v>
      </c>
      <c r="M262" s="83">
        <v>10478.392960000001</v>
      </c>
      <c r="N262" s="83">
        <v>13501.8</v>
      </c>
      <c r="O262" s="83">
        <v>648.08640000000003</v>
      </c>
      <c r="P262" s="83">
        <v>756.10079999999994</v>
      </c>
      <c r="Q262" s="84">
        <v>7.2158087875337715E-2</v>
      </c>
      <c r="R262" s="81">
        <v>4</v>
      </c>
      <c r="S262" s="81">
        <v>2025</v>
      </c>
      <c r="T262" s="81">
        <v>5</v>
      </c>
      <c r="U262" s="81">
        <v>2025</v>
      </c>
      <c r="V262" s="82">
        <v>45827</v>
      </c>
      <c r="W262" s="81" t="s">
        <v>37</v>
      </c>
      <c r="X262" s="81">
        <v>2025</v>
      </c>
      <c r="Z262" t="s">
        <v>189</v>
      </c>
    </row>
    <row r="263" spans="1:26" ht="14.45">
      <c r="A263" s="81" t="s">
        <v>25</v>
      </c>
      <c r="B263" s="81">
        <v>278</v>
      </c>
      <c r="C263" s="81">
        <v>0</v>
      </c>
      <c r="D263" s="82">
        <v>45770</v>
      </c>
      <c r="E263" s="82">
        <v>45973</v>
      </c>
      <c r="F263" s="82">
        <v>45986</v>
      </c>
      <c r="G263" s="81" t="s">
        <v>34</v>
      </c>
      <c r="H263" s="81">
        <v>17</v>
      </c>
      <c r="I263" s="81"/>
      <c r="J263" s="83">
        <v>29618.04</v>
      </c>
      <c r="K263" s="83" t="s">
        <v>33</v>
      </c>
      <c r="L263" s="83">
        <v>25471.5144</v>
      </c>
      <c r="M263" s="83">
        <v>29618.04</v>
      </c>
      <c r="N263" s="83">
        <v>3653.06</v>
      </c>
      <c r="O263" s="83">
        <v>3141.6315999999997</v>
      </c>
      <c r="P263" s="83">
        <v>3653.06</v>
      </c>
      <c r="Q263" s="84">
        <v>0.12333901905730425</v>
      </c>
      <c r="R263" s="81">
        <v>4</v>
      </c>
      <c r="S263" s="81">
        <v>2025</v>
      </c>
      <c r="T263" s="81">
        <v>11</v>
      </c>
      <c r="U263" s="81">
        <v>2025</v>
      </c>
      <c r="V263" s="82">
        <v>46031</v>
      </c>
      <c r="W263" s="81" t="s">
        <v>31</v>
      </c>
      <c r="X263" s="81">
        <v>2026</v>
      </c>
      <c r="Z263" t="s">
        <v>189</v>
      </c>
    </row>
    <row r="264" spans="1:26" ht="14.45">
      <c r="A264" s="81" t="s">
        <v>25</v>
      </c>
      <c r="B264" s="81">
        <v>279</v>
      </c>
      <c r="C264" s="81">
        <v>1</v>
      </c>
      <c r="D264" s="82">
        <v>45770</v>
      </c>
      <c r="E264" s="82">
        <v>45799</v>
      </c>
      <c r="F264" s="82">
        <v>45813</v>
      </c>
      <c r="G264" s="81" t="s">
        <v>34</v>
      </c>
      <c r="H264" s="81">
        <v>17</v>
      </c>
      <c r="I264" s="81"/>
      <c r="J264" s="83">
        <v>51013.32</v>
      </c>
      <c r="K264" s="83" t="s">
        <v>33</v>
      </c>
      <c r="L264" s="83">
        <v>43871.455199999997</v>
      </c>
      <c r="M264" s="83">
        <v>51013.32</v>
      </c>
      <c r="N264" s="83">
        <v>4405.49</v>
      </c>
      <c r="O264" s="83">
        <v>3788.7213999999999</v>
      </c>
      <c r="P264" s="83">
        <v>4405.49</v>
      </c>
      <c r="Q264" s="84">
        <v>8.6359601766754251E-2</v>
      </c>
      <c r="R264" s="81">
        <v>4</v>
      </c>
      <c r="S264" s="81">
        <v>2025</v>
      </c>
      <c r="T264" s="81">
        <v>5</v>
      </c>
      <c r="U264" s="81">
        <v>2025</v>
      </c>
      <c r="V264" s="82">
        <v>45858</v>
      </c>
      <c r="W264" s="81" t="s">
        <v>39</v>
      </c>
      <c r="X264" s="81">
        <v>2025</v>
      </c>
      <c r="Z264" t="s">
        <v>189</v>
      </c>
    </row>
    <row r="265" spans="1:26" ht="14.45">
      <c r="A265" s="81" t="s">
        <v>25</v>
      </c>
      <c r="B265" s="81">
        <v>280</v>
      </c>
      <c r="C265" s="81">
        <v>1</v>
      </c>
      <c r="D265" s="82">
        <v>45771</v>
      </c>
      <c r="E265" s="82">
        <v>45782</v>
      </c>
      <c r="F265" s="82">
        <v>45783</v>
      </c>
      <c r="G265" s="81" t="s">
        <v>42</v>
      </c>
      <c r="H265" s="81">
        <v>17</v>
      </c>
      <c r="I265" s="81" t="s">
        <v>56</v>
      </c>
      <c r="J265" s="83">
        <v>1143.8699999999999</v>
      </c>
      <c r="K265" s="83" t="s">
        <v>33</v>
      </c>
      <c r="L265" s="83">
        <v>983.7281999999999</v>
      </c>
      <c r="M265" s="83">
        <v>1143.8699999999999</v>
      </c>
      <c r="N265" s="83">
        <v>94.04</v>
      </c>
      <c r="O265" s="83">
        <v>80.874400000000009</v>
      </c>
      <c r="P265" s="83">
        <v>94.04</v>
      </c>
      <c r="Q265" s="84">
        <v>8.2212139491375791E-2</v>
      </c>
      <c r="R265" s="81">
        <v>4</v>
      </c>
      <c r="S265" s="81">
        <v>2025</v>
      </c>
      <c r="T265" s="81">
        <v>5</v>
      </c>
      <c r="U265" s="81">
        <v>2025</v>
      </c>
      <c r="V265" s="82">
        <v>45828</v>
      </c>
      <c r="W265" s="81" t="s">
        <v>37</v>
      </c>
      <c r="X265" s="81">
        <v>2025</v>
      </c>
      <c r="Z265" t="s">
        <v>187</v>
      </c>
    </row>
    <row r="266" spans="1:26" ht="14.45">
      <c r="A266" s="81" t="s">
        <v>25</v>
      </c>
      <c r="B266" s="81">
        <v>281</v>
      </c>
      <c r="C266" s="81">
        <v>1</v>
      </c>
      <c r="D266" s="82">
        <v>45771</v>
      </c>
      <c r="E266" s="82">
        <v>45654</v>
      </c>
      <c r="F266" s="82">
        <v>45654</v>
      </c>
      <c r="G266" s="81" t="s">
        <v>42</v>
      </c>
      <c r="H266" s="81">
        <v>17</v>
      </c>
      <c r="I266" s="81"/>
      <c r="J266" s="83">
        <v>4403.08</v>
      </c>
      <c r="K266" s="83" t="s">
        <v>33</v>
      </c>
      <c r="L266" s="83">
        <v>3786.6487999999999</v>
      </c>
      <c r="M266" s="83">
        <v>4403.08</v>
      </c>
      <c r="N266" s="83">
        <v>400.28</v>
      </c>
      <c r="O266" s="83">
        <v>344.24079999999998</v>
      </c>
      <c r="P266" s="83">
        <v>400.28</v>
      </c>
      <c r="Q266" s="84">
        <v>9.0909090909090912E-2</v>
      </c>
      <c r="R266" s="81">
        <v>4</v>
      </c>
      <c r="S266" s="81">
        <v>2025</v>
      </c>
      <c r="T266" s="81">
        <v>12</v>
      </c>
      <c r="U266" s="81">
        <v>2024</v>
      </c>
      <c r="V266" s="82">
        <v>45699</v>
      </c>
      <c r="W266" s="81" t="s">
        <v>38</v>
      </c>
      <c r="X266" s="81">
        <v>2025</v>
      </c>
      <c r="Z266" t="s">
        <v>187</v>
      </c>
    </row>
    <row r="267" spans="1:26" ht="14.45">
      <c r="A267" s="81" t="s">
        <v>25</v>
      </c>
      <c r="B267" s="81">
        <v>282</v>
      </c>
      <c r="C267" s="81">
        <v>1</v>
      </c>
      <c r="D267" s="82">
        <v>45771</v>
      </c>
      <c r="E267" s="82">
        <v>45862</v>
      </c>
      <c r="F267" s="82">
        <v>45872</v>
      </c>
      <c r="G267" s="81" t="s">
        <v>42</v>
      </c>
      <c r="H267" s="81">
        <v>17</v>
      </c>
      <c r="I267" s="81"/>
      <c r="J267" s="83">
        <v>26704.61</v>
      </c>
      <c r="K267" s="83" t="s">
        <v>33</v>
      </c>
      <c r="L267" s="83">
        <v>22965.964599999999</v>
      </c>
      <c r="M267" s="83">
        <v>26704.61</v>
      </c>
      <c r="N267" s="83">
        <v>1741.22</v>
      </c>
      <c r="O267" s="83">
        <v>1497.4492</v>
      </c>
      <c r="P267" s="83">
        <v>1741.22</v>
      </c>
      <c r="Q267" s="84">
        <v>6.5202974317917398E-2</v>
      </c>
      <c r="R267" s="81">
        <v>4</v>
      </c>
      <c r="S267" s="81">
        <v>2025</v>
      </c>
      <c r="T267" s="81">
        <v>7</v>
      </c>
      <c r="U267" s="81">
        <v>2025</v>
      </c>
      <c r="V267" s="82">
        <v>45917</v>
      </c>
      <c r="W267" s="81" t="s">
        <v>72</v>
      </c>
      <c r="X267" s="81">
        <v>2025</v>
      </c>
      <c r="Z267" t="s">
        <v>187</v>
      </c>
    </row>
    <row r="268" spans="1:26" ht="14.45">
      <c r="A268" s="81" t="s">
        <v>25</v>
      </c>
      <c r="B268" s="81">
        <v>283</v>
      </c>
      <c r="C268" s="81">
        <v>1</v>
      </c>
      <c r="D268" s="82">
        <v>45772</v>
      </c>
      <c r="E268" s="82">
        <v>45645</v>
      </c>
      <c r="F268" s="82">
        <v>45657</v>
      </c>
      <c r="G268" s="81" t="s">
        <v>42</v>
      </c>
      <c r="H268" s="81">
        <v>17</v>
      </c>
      <c r="I268" s="81" t="s">
        <v>56</v>
      </c>
      <c r="J268" s="83">
        <v>3108</v>
      </c>
      <c r="K268" s="83" t="s">
        <v>33</v>
      </c>
      <c r="L268" s="83">
        <v>2672.88</v>
      </c>
      <c r="M268" s="83">
        <v>3108</v>
      </c>
      <c r="N268" s="83">
        <v>151.41999999999999</v>
      </c>
      <c r="O268" s="83">
        <v>130.22119999999998</v>
      </c>
      <c r="P268" s="83">
        <v>151.41999999999999</v>
      </c>
      <c r="Q268" s="84">
        <v>4.8719433719433713E-2</v>
      </c>
      <c r="R268" s="81">
        <v>4</v>
      </c>
      <c r="S268" s="81">
        <v>2025</v>
      </c>
      <c r="T268" s="81">
        <v>12</v>
      </c>
      <c r="U268" s="81">
        <v>2024</v>
      </c>
      <c r="V268" s="82">
        <v>45702</v>
      </c>
      <c r="W268" s="81" t="s">
        <v>38</v>
      </c>
      <c r="X268" s="81">
        <v>2025</v>
      </c>
      <c r="Z268" t="s">
        <v>187</v>
      </c>
    </row>
    <row r="269" spans="1:26" ht="14.45">
      <c r="A269" s="81" t="s">
        <v>25</v>
      </c>
      <c r="B269" s="81">
        <v>284</v>
      </c>
      <c r="C269" s="81">
        <v>1</v>
      </c>
      <c r="D269" s="82">
        <v>45772</v>
      </c>
      <c r="E269" s="82">
        <v>45654</v>
      </c>
      <c r="F269" s="82">
        <v>45654</v>
      </c>
      <c r="G269" s="81" t="s">
        <v>42</v>
      </c>
      <c r="H269" s="81">
        <v>17</v>
      </c>
      <c r="I269" s="81"/>
      <c r="J269" s="83">
        <v>19328.54</v>
      </c>
      <c r="K269" s="83" t="s">
        <v>33</v>
      </c>
      <c r="L269" s="83">
        <v>16622.544399999999</v>
      </c>
      <c r="M269" s="83">
        <v>19328.54</v>
      </c>
      <c r="N269" s="83">
        <v>1757.14</v>
      </c>
      <c r="O269" s="83">
        <v>1511.1404</v>
      </c>
      <c r="P269" s="83">
        <v>1757.14</v>
      </c>
      <c r="Q269" s="84">
        <v>9.0909090909090912E-2</v>
      </c>
      <c r="R269" s="81">
        <v>4</v>
      </c>
      <c r="S269" s="81">
        <v>2025</v>
      </c>
      <c r="T269" s="81">
        <v>12</v>
      </c>
      <c r="U269" s="81">
        <v>2024</v>
      </c>
      <c r="V269" s="82">
        <v>45699</v>
      </c>
      <c r="W269" s="81" t="s">
        <v>38</v>
      </c>
      <c r="X269" s="81">
        <v>2025</v>
      </c>
      <c r="Z269" t="s">
        <v>187</v>
      </c>
    </row>
    <row r="270" spans="1:26" ht="14.45">
      <c r="A270" s="81" t="s">
        <v>25</v>
      </c>
      <c r="B270" s="81">
        <v>285</v>
      </c>
      <c r="C270" s="81">
        <v>1</v>
      </c>
      <c r="D270" s="82">
        <v>45772</v>
      </c>
      <c r="E270" s="82">
        <v>45654</v>
      </c>
      <c r="F270" s="82">
        <v>45654</v>
      </c>
      <c r="G270" s="81" t="s">
        <v>42</v>
      </c>
      <c r="H270" s="81">
        <v>17</v>
      </c>
      <c r="I270" s="81"/>
      <c r="J270" s="83">
        <v>4276.47</v>
      </c>
      <c r="K270" s="83" t="s">
        <v>33</v>
      </c>
      <c r="L270" s="83">
        <v>3677.7642000000001</v>
      </c>
      <c r="M270" s="83">
        <v>4276.47</v>
      </c>
      <c r="N270" s="83">
        <v>388.77</v>
      </c>
      <c r="O270" s="83">
        <v>334.34219999999999</v>
      </c>
      <c r="P270" s="83">
        <v>388.77</v>
      </c>
      <c r="Q270" s="84">
        <v>9.0909090909090912E-2</v>
      </c>
      <c r="R270" s="81">
        <v>4</v>
      </c>
      <c r="S270" s="81">
        <v>2025</v>
      </c>
      <c r="T270" s="81">
        <v>12</v>
      </c>
      <c r="U270" s="81">
        <v>2024</v>
      </c>
      <c r="V270" s="82">
        <v>45699</v>
      </c>
      <c r="W270" s="81" t="s">
        <v>38</v>
      </c>
      <c r="X270" s="81">
        <v>2025</v>
      </c>
      <c r="Z270" t="s">
        <v>189</v>
      </c>
    </row>
    <row r="271" spans="1:26" ht="14.45">
      <c r="A271" s="81" t="s">
        <v>25</v>
      </c>
      <c r="B271" s="81">
        <v>286</v>
      </c>
      <c r="C271" s="81">
        <v>1</v>
      </c>
      <c r="D271" s="82">
        <v>45772</v>
      </c>
      <c r="E271" s="82">
        <v>45668</v>
      </c>
      <c r="F271" s="82">
        <v>45668</v>
      </c>
      <c r="G271" s="81" t="s">
        <v>42</v>
      </c>
      <c r="H271" s="81">
        <v>17</v>
      </c>
      <c r="I271" s="81"/>
      <c r="J271" s="83">
        <v>2297.91</v>
      </c>
      <c r="K271" s="83" t="s">
        <v>33</v>
      </c>
      <c r="L271" s="83">
        <v>1976.2025999999998</v>
      </c>
      <c r="M271" s="83">
        <v>2297.91</v>
      </c>
      <c r="N271" s="83">
        <v>208.91</v>
      </c>
      <c r="O271" s="83">
        <v>179.6626</v>
      </c>
      <c r="P271" s="83">
        <v>208.91</v>
      </c>
      <c r="Q271" s="84">
        <v>9.0913047073210004E-2</v>
      </c>
      <c r="R271" s="81">
        <v>4</v>
      </c>
      <c r="S271" s="81">
        <v>2025</v>
      </c>
      <c r="T271" s="81">
        <v>1</v>
      </c>
      <c r="U271" s="81">
        <v>2025</v>
      </c>
      <c r="V271" s="82">
        <v>45713</v>
      </c>
      <c r="W271" s="81" t="s">
        <v>38</v>
      </c>
      <c r="X271" s="81">
        <v>2025</v>
      </c>
      <c r="Z271" t="s">
        <v>189</v>
      </c>
    </row>
    <row r="272" spans="1:26" ht="14.45">
      <c r="A272" s="81" t="s">
        <v>25</v>
      </c>
      <c r="B272" s="81">
        <v>287</v>
      </c>
      <c r="C272" s="81">
        <v>0</v>
      </c>
      <c r="D272" s="82">
        <v>45772</v>
      </c>
      <c r="E272" s="82">
        <v>45833</v>
      </c>
      <c r="F272" s="82">
        <v>45848</v>
      </c>
      <c r="G272" s="81" t="s">
        <v>63</v>
      </c>
      <c r="H272" s="81">
        <v>17</v>
      </c>
      <c r="I272" s="81"/>
      <c r="J272" s="83">
        <v>3806.23</v>
      </c>
      <c r="K272" s="83" t="s">
        <v>27</v>
      </c>
      <c r="L272" s="83">
        <v>3806.23</v>
      </c>
      <c r="M272" s="83">
        <v>4415.2267999999995</v>
      </c>
      <c r="N272" s="83">
        <v>350.97</v>
      </c>
      <c r="O272" s="83">
        <v>350.97</v>
      </c>
      <c r="P272" s="83">
        <v>407.12520000000001</v>
      </c>
      <c r="Q272" s="84">
        <v>9.220935151054982E-2</v>
      </c>
      <c r="R272" s="81">
        <v>4</v>
      </c>
      <c r="S272" s="81">
        <v>2025</v>
      </c>
      <c r="T272" s="81">
        <v>6</v>
      </c>
      <c r="U272" s="81">
        <v>2025</v>
      </c>
      <c r="V272" s="82">
        <v>45893</v>
      </c>
      <c r="W272" s="81" t="s">
        <v>62</v>
      </c>
      <c r="X272" s="81">
        <v>2025</v>
      </c>
      <c r="Z272" t="s">
        <v>189</v>
      </c>
    </row>
    <row r="273" spans="1:26" ht="14.45">
      <c r="A273" s="81" t="s">
        <v>25</v>
      </c>
      <c r="B273" s="81">
        <v>288</v>
      </c>
      <c r="C273" s="81">
        <v>1</v>
      </c>
      <c r="D273" s="82">
        <v>45772</v>
      </c>
      <c r="E273" s="82">
        <v>45837</v>
      </c>
      <c r="F273" s="82">
        <v>45864</v>
      </c>
      <c r="G273" s="81" t="s">
        <v>42</v>
      </c>
      <c r="H273" s="81">
        <v>17</v>
      </c>
      <c r="I273" s="81" t="s">
        <v>212</v>
      </c>
      <c r="J273" s="83">
        <v>36460.839999999997</v>
      </c>
      <c r="K273" s="83" t="s">
        <v>33</v>
      </c>
      <c r="L273" s="83">
        <v>31356.322399999997</v>
      </c>
      <c r="M273" s="83">
        <v>36460.839999999997</v>
      </c>
      <c r="N273" s="83">
        <v>4564.99</v>
      </c>
      <c r="O273" s="83">
        <v>3925.8914</v>
      </c>
      <c r="P273" s="83">
        <v>4564.99</v>
      </c>
      <c r="Q273" s="84">
        <v>0.12520254607408937</v>
      </c>
      <c r="R273" s="81">
        <v>4</v>
      </c>
      <c r="S273" s="81">
        <v>2025</v>
      </c>
      <c r="T273" s="81">
        <v>6</v>
      </c>
      <c r="U273" s="81">
        <v>2025</v>
      </c>
      <c r="V273" s="82">
        <v>45909</v>
      </c>
      <c r="W273" s="81" t="s">
        <v>72</v>
      </c>
      <c r="X273" s="81">
        <v>2025</v>
      </c>
      <c r="Z273" t="s">
        <v>189</v>
      </c>
    </row>
    <row r="274" spans="1:26" ht="14.45">
      <c r="A274" s="81" t="s">
        <v>25</v>
      </c>
      <c r="B274" s="81">
        <v>289</v>
      </c>
      <c r="C274" s="81">
        <v>1</v>
      </c>
      <c r="D274" s="82">
        <v>45775</v>
      </c>
      <c r="E274" s="82">
        <v>45791</v>
      </c>
      <c r="F274" s="82">
        <v>45795</v>
      </c>
      <c r="G274" s="81" t="s">
        <v>42</v>
      </c>
      <c r="H274" s="81">
        <v>18</v>
      </c>
      <c r="I274" s="81" t="s">
        <v>207</v>
      </c>
      <c r="J274" s="83">
        <v>2070.1999999999998</v>
      </c>
      <c r="K274" s="83" t="s">
        <v>33</v>
      </c>
      <c r="L274" s="83">
        <v>1780.3719999999998</v>
      </c>
      <c r="M274" s="83">
        <v>2070.1999999999998</v>
      </c>
      <c r="N274" s="83">
        <v>276.39</v>
      </c>
      <c r="O274" s="83">
        <v>237.69539999999998</v>
      </c>
      <c r="P274" s="83">
        <v>276.39</v>
      </c>
      <c r="Q274" s="84">
        <v>0.13350883972563038</v>
      </c>
      <c r="R274" s="81">
        <v>4</v>
      </c>
      <c r="S274" s="81">
        <v>2025</v>
      </c>
      <c r="T274" s="81">
        <v>5</v>
      </c>
      <c r="U274" s="81">
        <v>2025</v>
      </c>
      <c r="V274" s="82">
        <v>45840</v>
      </c>
      <c r="W274" s="81" t="s">
        <v>39</v>
      </c>
      <c r="X274" s="81">
        <v>2025</v>
      </c>
      <c r="Z274" t="s">
        <v>189</v>
      </c>
    </row>
    <row r="275" spans="1:26" ht="14.45">
      <c r="A275" s="81" t="s">
        <v>25</v>
      </c>
      <c r="B275" s="81">
        <v>290</v>
      </c>
      <c r="C275" s="81">
        <v>1</v>
      </c>
      <c r="D275" s="82">
        <v>45775</v>
      </c>
      <c r="E275" s="82">
        <v>45793</v>
      </c>
      <c r="F275" s="82">
        <v>45796</v>
      </c>
      <c r="G275" s="81" t="s">
        <v>42</v>
      </c>
      <c r="H275" s="81">
        <v>18</v>
      </c>
      <c r="I275" s="81" t="s">
        <v>212</v>
      </c>
      <c r="J275" s="83">
        <v>3334.46</v>
      </c>
      <c r="K275" s="83" t="s">
        <v>33</v>
      </c>
      <c r="L275" s="83">
        <v>2867.6356000000001</v>
      </c>
      <c r="M275" s="83">
        <v>3334.46</v>
      </c>
      <c r="N275" s="83">
        <v>664.46</v>
      </c>
      <c r="O275" s="83">
        <v>571.43560000000002</v>
      </c>
      <c r="P275" s="83">
        <v>664.46</v>
      </c>
      <c r="Q275" s="84">
        <v>0.19927064652147575</v>
      </c>
      <c r="R275" s="81">
        <v>4</v>
      </c>
      <c r="S275" s="81">
        <v>2025</v>
      </c>
      <c r="T275" s="81">
        <v>5</v>
      </c>
      <c r="U275" s="81">
        <v>2025</v>
      </c>
      <c r="V275" s="82">
        <v>45841</v>
      </c>
      <c r="W275" s="81" t="s">
        <v>39</v>
      </c>
      <c r="X275" s="81">
        <v>2025</v>
      </c>
      <c r="Z275" t="s">
        <v>189</v>
      </c>
    </row>
    <row r="276" spans="1:26" ht="14.45">
      <c r="A276" s="81" t="s">
        <v>25</v>
      </c>
      <c r="B276" s="81">
        <v>291</v>
      </c>
      <c r="C276" s="81">
        <v>1</v>
      </c>
      <c r="D276" s="82">
        <v>45775</v>
      </c>
      <c r="E276" s="82">
        <v>45811</v>
      </c>
      <c r="F276" s="82">
        <v>45840</v>
      </c>
      <c r="G276" s="81" t="s">
        <v>43</v>
      </c>
      <c r="H276" s="81">
        <v>18</v>
      </c>
      <c r="I276" s="81" t="s">
        <v>65</v>
      </c>
      <c r="J276" s="83">
        <v>44219</v>
      </c>
      <c r="K276" s="83" t="s">
        <v>30</v>
      </c>
      <c r="L276" s="83">
        <v>2122.5120000000002</v>
      </c>
      <c r="M276" s="83">
        <v>2476.2640000000001</v>
      </c>
      <c r="N276" s="83">
        <v>700</v>
      </c>
      <c r="O276" s="83">
        <v>33.6</v>
      </c>
      <c r="P276" s="83">
        <v>39.200000000000003</v>
      </c>
      <c r="Q276" s="84">
        <v>1.5830299192654742E-2</v>
      </c>
      <c r="R276" s="81">
        <v>4</v>
      </c>
      <c r="S276" s="81">
        <v>2025</v>
      </c>
      <c r="T276" s="81">
        <v>6</v>
      </c>
      <c r="U276" s="81">
        <v>2025</v>
      </c>
      <c r="V276" s="82">
        <v>45885</v>
      </c>
      <c r="W276" s="81" t="s">
        <v>62</v>
      </c>
      <c r="X276" s="81">
        <v>2025</v>
      </c>
      <c r="Z276" t="s">
        <v>189</v>
      </c>
    </row>
    <row r="277" spans="1:26" ht="14.45">
      <c r="A277" s="81" t="s">
        <v>25</v>
      </c>
      <c r="B277" s="81">
        <v>292</v>
      </c>
      <c r="C277" s="81">
        <v>1</v>
      </c>
      <c r="D277" s="82">
        <v>45776</v>
      </c>
      <c r="E277" s="82">
        <v>45769</v>
      </c>
      <c r="F277" s="82">
        <v>45787</v>
      </c>
      <c r="G277" s="81" t="s">
        <v>42</v>
      </c>
      <c r="H277" s="81">
        <v>18</v>
      </c>
      <c r="I277" s="81" t="s">
        <v>56</v>
      </c>
      <c r="J277" s="83">
        <v>12738.93</v>
      </c>
      <c r="K277" s="83" t="s">
        <v>27</v>
      </c>
      <c r="L277" s="83">
        <v>12738.93</v>
      </c>
      <c r="M277" s="83">
        <v>14777.158799999999</v>
      </c>
      <c r="N277" s="83">
        <v>1327.97</v>
      </c>
      <c r="O277" s="83">
        <v>1327.97</v>
      </c>
      <c r="P277" s="83">
        <v>1540.4451999999999</v>
      </c>
      <c r="Q277" s="84">
        <v>0.10424501900866086</v>
      </c>
      <c r="R277" s="81">
        <v>4</v>
      </c>
      <c r="S277" s="81">
        <v>2025</v>
      </c>
      <c r="T277" s="81">
        <v>4</v>
      </c>
      <c r="U277" s="81">
        <v>2025</v>
      </c>
      <c r="V277" s="82">
        <v>45832</v>
      </c>
      <c r="W277" s="81" t="s">
        <v>37</v>
      </c>
      <c r="X277" s="81">
        <v>2025</v>
      </c>
      <c r="Z277" t="s">
        <v>215</v>
      </c>
    </row>
    <row r="278" spans="1:26" ht="14.45">
      <c r="A278" s="81" t="s">
        <v>25</v>
      </c>
      <c r="B278" s="81">
        <v>293</v>
      </c>
      <c r="C278" s="81">
        <v>1</v>
      </c>
      <c r="D278" s="82">
        <v>45776</v>
      </c>
      <c r="E278" s="82">
        <v>45852</v>
      </c>
      <c r="F278" s="82">
        <v>45877</v>
      </c>
      <c r="G278" s="81" t="s">
        <v>42</v>
      </c>
      <c r="H278" s="81">
        <v>18</v>
      </c>
      <c r="I278" s="81"/>
      <c r="J278" s="83">
        <v>1365.96</v>
      </c>
      <c r="K278" s="83" t="s">
        <v>33</v>
      </c>
      <c r="L278" s="83">
        <v>1174.7256</v>
      </c>
      <c r="M278" s="83">
        <v>1365.96</v>
      </c>
      <c r="N278" s="83">
        <v>44.56</v>
      </c>
      <c r="O278" s="83">
        <v>38.321600000000004</v>
      </c>
      <c r="P278" s="83">
        <v>44.56</v>
      </c>
      <c r="Q278" s="84">
        <v>3.2621745878356617E-2</v>
      </c>
      <c r="R278" s="81">
        <v>4</v>
      </c>
      <c r="S278" s="81">
        <v>2025</v>
      </c>
      <c r="T278" s="81">
        <v>7</v>
      </c>
      <c r="U278" s="81">
        <v>2025</v>
      </c>
      <c r="V278" s="82">
        <v>45922</v>
      </c>
      <c r="W278" s="81" t="s">
        <v>72</v>
      </c>
      <c r="X278" s="81">
        <v>2025</v>
      </c>
      <c r="Z278" t="s">
        <v>189</v>
      </c>
    </row>
    <row r="279" spans="1:26" ht="14.45">
      <c r="A279" s="81" t="s">
        <v>25</v>
      </c>
      <c r="B279" s="81">
        <v>294</v>
      </c>
      <c r="C279" s="81">
        <v>1</v>
      </c>
      <c r="D279" s="82">
        <v>45776</v>
      </c>
      <c r="E279" s="82">
        <v>45826</v>
      </c>
      <c r="F279" s="82">
        <v>45826</v>
      </c>
      <c r="G279" s="81" t="s">
        <v>43</v>
      </c>
      <c r="H279" s="81">
        <v>18</v>
      </c>
      <c r="I279" s="81" t="s">
        <v>65</v>
      </c>
      <c r="J279" s="83">
        <v>1345.52</v>
      </c>
      <c r="K279" s="83" t="s">
        <v>27</v>
      </c>
      <c r="L279" s="83">
        <v>1345.52</v>
      </c>
      <c r="M279" s="83">
        <v>1560.8031999999998</v>
      </c>
      <c r="N279" s="83">
        <v>265.52</v>
      </c>
      <c r="O279" s="83">
        <v>265.52</v>
      </c>
      <c r="P279" s="83">
        <v>308.00319999999994</v>
      </c>
      <c r="Q279" s="84">
        <v>0.19733634579939352</v>
      </c>
      <c r="R279" s="81">
        <v>4</v>
      </c>
      <c r="S279" s="81">
        <v>2025</v>
      </c>
      <c r="T279" s="81">
        <v>6</v>
      </c>
      <c r="U279" s="81">
        <v>2025</v>
      </c>
      <c r="V279" s="82">
        <v>45871</v>
      </c>
      <c r="W279" s="81" t="s">
        <v>62</v>
      </c>
      <c r="X279" s="81">
        <v>2025</v>
      </c>
      <c r="Z279" t="s">
        <v>189</v>
      </c>
    </row>
    <row r="280" spans="1:26" ht="14.45">
      <c r="A280" s="81" t="s">
        <v>25</v>
      </c>
      <c r="B280" s="81">
        <v>295</v>
      </c>
      <c r="C280" s="81">
        <v>0</v>
      </c>
      <c r="D280" s="82">
        <v>45776</v>
      </c>
      <c r="E280" s="82">
        <v>45854</v>
      </c>
      <c r="F280" s="82">
        <v>45898</v>
      </c>
      <c r="G280" s="81" t="s">
        <v>210</v>
      </c>
      <c r="H280" s="81">
        <v>18</v>
      </c>
      <c r="I280" s="81"/>
      <c r="J280" s="83">
        <v>180980.6</v>
      </c>
      <c r="K280" s="83" t="s">
        <v>33</v>
      </c>
      <c r="L280" s="83">
        <v>155643.31599999999</v>
      </c>
      <c r="M280" s="83">
        <v>180980.6</v>
      </c>
      <c r="N280" s="83">
        <v>17472.91</v>
      </c>
      <c r="O280" s="83">
        <v>15026.702600000001</v>
      </c>
      <c r="P280" s="83">
        <v>17472.91</v>
      </c>
      <c r="Q280" s="84">
        <v>9.6545762363479851E-2</v>
      </c>
      <c r="R280" s="81">
        <v>4</v>
      </c>
      <c r="S280" s="81">
        <v>2025</v>
      </c>
      <c r="T280" s="81">
        <v>7</v>
      </c>
      <c r="U280" s="81">
        <v>2025</v>
      </c>
      <c r="V280" s="82">
        <v>45943</v>
      </c>
      <c r="W280" s="81" t="s">
        <v>211</v>
      </c>
      <c r="X280" s="81">
        <v>2025</v>
      </c>
      <c r="Z280" t="s">
        <v>187</v>
      </c>
    </row>
    <row r="281" spans="1:26" ht="14.45">
      <c r="A281" s="81" t="s">
        <v>25</v>
      </c>
      <c r="B281" s="81">
        <v>296</v>
      </c>
      <c r="C281" s="81">
        <v>0</v>
      </c>
      <c r="D281" s="82">
        <v>45776</v>
      </c>
      <c r="E281" s="82">
        <v>45958</v>
      </c>
      <c r="F281" s="82">
        <v>45975</v>
      </c>
      <c r="G281" s="81" t="s">
        <v>210</v>
      </c>
      <c r="H281" s="81">
        <v>18</v>
      </c>
      <c r="I281" s="81"/>
      <c r="J281" s="83">
        <v>8614.02</v>
      </c>
      <c r="K281" s="83" t="s">
        <v>33</v>
      </c>
      <c r="L281" s="83">
        <v>7408.0572000000002</v>
      </c>
      <c r="M281" s="83">
        <v>8614.02</v>
      </c>
      <c r="N281" s="83">
        <v>1533.8</v>
      </c>
      <c r="O281" s="83">
        <v>1319.068</v>
      </c>
      <c r="P281" s="83">
        <v>1533.8</v>
      </c>
      <c r="Q281" s="84">
        <v>0.17805856034696924</v>
      </c>
      <c r="R281" s="81">
        <v>4</v>
      </c>
      <c r="S281" s="81">
        <v>2025</v>
      </c>
      <c r="T281" s="81">
        <v>10</v>
      </c>
      <c r="U281" s="81">
        <v>2025</v>
      </c>
      <c r="V281" s="82">
        <v>46020</v>
      </c>
      <c r="W281" s="81" t="s">
        <v>52</v>
      </c>
      <c r="X281" s="81">
        <v>2025</v>
      </c>
    </row>
    <row r="282" spans="1:26" ht="14.45">
      <c r="A282" s="81" t="s">
        <v>25</v>
      </c>
      <c r="B282" s="81">
        <v>297</v>
      </c>
      <c r="C282" s="81">
        <v>1</v>
      </c>
      <c r="D282" s="82">
        <v>45777</v>
      </c>
      <c r="E282" s="82">
        <v>45779</v>
      </c>
      <c r="F282" s="82">
        <v>45782</v>
      </c>
      <c r="G282" s="81" t="s">
        <v>34</v>
      </c>
      <c r="H282" s="81">
        <v>18</v>
      </c>
      <c r="I282" s="81"/>
      <c r="J282" s="83">
        <v>3967.34</v>
      </c>
      <c r="K282" s="83" t="s">
        <v>33</v>
      </c>
      <c r="L282" s="83">
        <v>3411.9124000000002</v>
      </c>
      <c r="M282" s="83">
        <v>3967.34</v>
      </c>
      <c r="N282" s="83">
        <v>192.45</v>
      </c>
      <c r="O282" s="83">
        <v>165.50699999999998</v>
      </c>
      <c r="P282" s="83">
        <v>192.45</v>
      </c>
      <c r="Q282" s="84">
        <v>4.8508572494416903E-2</v>
      </c>
      <c r="R282" s="81">
        <v>4</v>
      </c>
      <c r="S282" s="81">
        <v>2025</v>
      </c>
      <c r="T282" s="81">
        <v>5</v>
      </c>
      <c r="U282" s="81">
        <v>2025</v>
      </c>
      <c r="V282" s="82">
        <v>45827</v>
      </c>
      <c r="W282" s="81" t="s">
        <v>37</v>
      </c>
      <c r="X282" s="81">
        <v>2025</v>
      </c>
      <c r="Z282" t="s">
        <v>187</v>
      </c>
    </row>
    <row r="283" spans="1:26" ht="14.45">
      <c r="A283" s="81" t="s">
        <v>25</v>
      </c>
      <c r="B283" s="81">
        <v>298</v>
      </c>
      <c r="C283" s="81">
        <v>1</v>
      </c>
      <c r="D283" s="82">
        <v>45777</v>
      </c>
      <c r="E283" s="82">
        <v>45791</v>
      </c>
      <c r="F283" s="82">
        <v>45795</v>
      </c>
      <c r="G283" s="81" t="s">
        <v>209</v>
      </c>
      <c r="H283" s="81">
        <v>18</v>
      </c>
      <c r="I283" s="81"/>
      <c r="J283" s="83">
        <v>8244</v>
      </c>
      <c r="K283" s="83" t="s">
        <v>33</v>
      </c>
      <c r="L283" s="83">
        <v>7089.84</v>
      </c>
      <c r="M283" s="83">
        <v>8244</v>
      </c>
      <c r="N283" s="83">
        <v>600</v>
      </c>
      <c r="O283" s="83">
        <v>516</v>
      </c>
      <c r="P283" s="83">
        <v>600</v>
      </c>
      <c r="Q283" s="84">
        <v>7.2780203784570591E-2</v>
      </c>
      <c r="R283" s="81">
        <v>4</v>
      </c>
      <c r="S283" s="81">
        <v>2025</v>
      </c>
      <c r="T283" s="81">
        <v>5</v>
      </c>
      <c r="U283" s="81">
        <v>2025</v>
      </c>
      <c r="V283" s="82">
        <v>45840</v>
      </c>
      <c r="W283" s="81" t="s">
        <v>39</v>
      </c>
      <c r="X283" s="81">
        <v>2025</v>
      </c>
    </row>
    <row r="284" spans="1:26" ht="14.45">
      <c r="A284" s="81" t="s">
        <v>25</v>
      </c>
      <c r="B284" s="81">
        <v>299</v>
      </c>
      <c r="C284" s="81">
        <v>1</v>
      </c>
      <c r="D284" s="82">
        <v>45778</v>
      </c>
      <c r="E284" s="82">
        <v>45841</v>
      </c>
      <c r="F284" s="82">
        <v>45846</v>
      </c>
      <c r="G284" s="81" t="s">
        <v>85</v>
      </c>
      <c r="H284" s="81">
        <v>18</v>
      </c>
      <c r="I284" s="81"/>
      <c r="J284" s="83">
        <v>8185</v>
      </c>
      <c r="K284" s="83" t="s">
        <v>27</v>
      </c>
      <c r="L284" s="83">
        <v>8185</v>
      </c>
      <c r="M284" s="83">
        <v>9494.5999999999985</v>
      </c>
      <c r="N284" s="83">
        <v>584.38</v>
      </c>
      <c r="O284" s="83">
        <v>584.38</v>
      </c>
      <c r="P284" s="83">
        <v>677.88079999999991</v>
      </c>
      <c r="Q284" s="84">
        <v>7.1396456933414787E-2</v>
      </c>
      <c r="R284" s="81">
        <v>5</v>
      </c>
      <c r="S284" s="81">
        <v>2025</v>
      </c>
      <c r="T284" s="81">
        <v>7</v>
      </c>
      <c r="U284" s="81">
        <v>2025</v>
      </c>
      <c r="V284" s="82">
        <v>45891</v>
      </c>
      <c r="W284" s="81" t="s">
        <v>62</v>
      </c>
      <c r="X284" s="81">
        <v>2025</v>
      </c>
    </row>
    <row r="285" spans="1:26" ht="14.45">
      <c r="A285" s="81" t="s">
        <v>25</v>
      </c>
      <c r="B285" s="81">
        <v>300</v>
      </c>
      <c r="C285" s="81">
        <v>1</v>
      </c>
      <c r="D285" s="82">
        <v>45779</v>
      </c>
      <c r="E285" s="82">
        <v>45747</v>
      </c>
      <c r="F285" s="82">
        <v>45757</v>
      </c>
      <c r="G285" s="81" t="s">
        <v>42</v>
      </c>
      <c r="H285" s="81">
        <v>18</v>
      </c>
      <c r="I285" s="81" t="s">
        <v>207</v>
      </c>
      <c r="J285" s="83">
        <v>48161.65</v>
      </c>
      <c r="K285" s="83" t="s">
        <v>33</v>
      </c>
      <c r="L285" s="83">
        <v>41419.019</v>
      </c>
      <c r="M285" s="83">
        <v>48161.65</v>
      </c>
      <c r="N285" s="83">
        <v>7107.43</v>
      </c>
      <c r="O285" s="83">
        <v>6112.3897999999999</v>
      </c>
      <c r="P285" s="83">
        <v>7107.43</v>
      </c>
      <c r="Q285" s="84">
        <v>0.14757447055904438</v>
      </c>
      <c r="R285" s="81">
        <v>5</v>
      </c>
      <c r="S285" s="81">
        <v>2025</v>
      </c>
      <c r="T285" s="81">
        <v>3</v>
      </c>
      <c r="U285" s="81">
        <v>2025</v>
      </c>
      <c r="V285" s="82">
        <v>45802</v>
      </c>
      <c r="W285" s="81" t="s">
        <v>47</v>
      </c>
      <c r="X285" s="81">
        <v>2025</v>
      </c>
    </row>
    <row r="286" spans="1:26" ht="14.45">
      <c r="A286" s="81" t="s">
        <v>25</v>
      </c>
      <c r="B286" s="81">
        <v>301</v>
      </c>
      <c r="C286" s="81">
        <v>1</v>
      </c>
      <c r="D286" s="82">
        <v>45779</v>
      </c>
      <c r="E286" s="82">
        <v>45780</v>
      </c>
      <c r="F286" s="82">
        <v>45784</v>
      </c>
      <c r="G286" s="81" t="s">
        <v>42</v>
      </c>
      <c r="H286" s="81">
        <v>18</v>
      </c>
      <c r="I286" s="81" t="s">
        <v>56</v>
      </c>
      <c r="J286" s="83">
        <v>2408.6799999999998</v>
      </c>
      <c r="K286" s="83" t="s">
        <v>33</v>
      </c>
      <c r="L286" s="83">
        <v>2071.4647999999997</v>
      </c>
      <c r="M286" s="83">
        <v>2408.6799999999998</v>
      </c>
      <c r="N286" s="83">
        <v>268.68</v>
      </c>
      <c r="O286" s="83">
        <v>231.06479999999999</v>
      </c>
      <c r="P286" s="83">
        <v>268.68</v>
      </c>
      <c r="Q286" s="84">
        <v>0.11154657322682965</v>
      </c>
      <c r="R286" s="81">
        <v>5</v>
      </c>
      <c r="S286" s="81">
        <v>2025</v>
      </c>
      <c r="T286" s="81">
        <v>5</v>
      </c>
      <c r="U286" s="81">
        <v>2025</v>
      </c>
      <c r="V286" s="82">
        <v>45829</v>
      </c>
      <c r="W286" s="81" t="s">
        <v>37</v>
      </c>
      <c r="X286" s="81">
        <v>2025</v>
      </c>
    </row>
    <row r="287" spans="1:26" ht="14.45">
      <c r="A287" s="81" t="s">
        <v>25</v>
      </c>
      <c r="B287" s="81">
        <v>302</v>
      </c>
      <c r="C287" s="81">
        <v>1</v>
      </c>
      <c r="D287" s="82">
        <v>45779</v>
      </c>
      <c r="E287" s="82">
        <v>45661</v>
      </c>
      <c r="F287" s="82">
        <v>45899</v>
      </c>
      <c r="G287" s="81" t="s">
        <v>46</v>
      </c>
      <c r="H287" s="81">
        <v>18</v>
      </c>
      <c r="I287" s="81"/>
      <c r="J287" s="83">
        <v>201580.06</v>
      </c>
      <c r="K287" s="83" t="s">
        <v>33</v>
      </c>
      <c r="L287" s="83">
        <v>173358.85159999999</v>
      </c>
      <c r="M287" s="83">
        <v>201580.06</v>
      </c>
      <c r="N287" s="83">
        <v>13334.45</v>
      </c>
      <c r="O287" s="83">
        <v>11467.627</v>
      </c>
      <c r="P287" s="83">
        <v>13334.45</v>
      </c>
      <c r="Q287" s="84">
        <v>6.6149647936407999E-2</v>
      </c>
      <c r="R287" s="81">
        <v>5</v>
      </c>
      <c r="S287" s="81">
        <v>2025</v>
      </c>
      <c r="T287" s="81">
        <v>1</v>
      </c>
      <c r="U287" s="81">
        <v>2025</v>
      </c>
      <c r="V287" s="82">
        <v>45944</v>
      </c>
      <c r="W287" s="81" t="s">
        <v>211</v>
      </c>
      <c r="X287" s="81">
        <v>2025</v>
      </c>
    </row>
    <row r="288" spans="1:26" ht="14.45">
      <c r="A288" s="81" t="s">
        <v>25</v>
      </c>
      <c r="B288" s="81">
        <v>303</v>
      </c>
      <c r="C288" s="81">
        <v>1</v>
      </c>
      <c r="D288" s="82">
        <v>45779</v>
      </c>
      <c r="E288" s="82">
        <v>46011</v>
      </c>
      <c r="F288" s="82">
        <v>46018</v>
      </c>
      <c r="G288" s="81" t="s">
        <v>46</v>
      </c>
      <c r="H288" s="81">
        <v>18</v>
      </c>
      <c r="I288" s="81"/>
      <c r="J288" s="83">
        <v>22454.27</v>
      </c>
      <c r="K288" s="83" t="s">
        <v>33</v>
      </c>
      <c r="L288" s="83">
        <v>19310.672200000001</v>
      </c>
      <c r="M288" s="83">
        <v>22454.27</v>
      </c>
      <c r="N288" s="83">
        <v>5729.39</v>
      </c>
      <c r="O288" s="83">
        <v>4927.2754000000004</v>
      </c>
      <c r="P288" s="83">
        <v>5729.39</v>
      </c>
      <c r="Q288" s="84">
        <v>0.25515815032062944</v>
      </c>
      <c r="R288" s="81">
        <v>5</v>
      </c>
      <c r="S288" s="81">
        <v>2025</v>
      </c>
      <c r="T288" s="81">
        <v>12</v>
      </c>
      <c r="U288" s="81">
        <v>2025</v>
      </c>
      <c r="V288" s="82">
        <v>46063</v>
      </c>
      <c r="W288" s="81" t="s">
        <v>38</v>
      </c>
      <c r="X288" s="81">
        <v>2026</v>
      </c>
      <c r="Z288" t="s">
        <v>187</v>
      </c>
    </row>
    <row r="289" spans="1:26" ht="14.45">
      <c r="A289" s="81" t="s">
        <v>25</v>
      </c>
      <c r="B289" s="81">
        <v>304</v>
      </c>
      <c r="C289" s="81">
        <v>1</v>
      </c>
      <c r="D289" s="82">
        <v>45780</v>
      </c>
      <c r="E289" s="82">
        <v>45875</v>
      </c>
      <c r="F289" s="82">
        <v>45882</v>
      </c>
      <c r="G289" s="81" t="s">
        <v>197</v>
      </c>
      <c r="H289" s="81">
        <v>18</v>
      </c>
      <c r="I289" s="81" t="s">
        <v>54</v>
      </c>
      <c r="J289" s="83">
        <v>24162</v>
      </c>
      <c r="K289" s="83" t="s">
        <v>27</v>
      </c>
      <c r="L289" s="83">
        <v>24162</v>
      </c>
      <c r="M289" s="83">
        <v>28027.919999999998</v>
      </c>
      <c r="N289" s="83">
        <v>1134.67</v>
      </c>
      <c r="O289" s="83">
        <v>1134.67</v>
      </c>
      <c r="P289" s="83">
        <v>1316.2172</v>
      </c>
      <c r="Q289" s="84">
        <v>4.6960930386557409E-2</v>
      </c>
      <c r="R289" s="81">
        <v>5</v>
      </c>
      <c r="S289" s="81">
        <v>2025</v>
      </c>
      <c r="T289" s="81">
        <v>8</v>
      </c>
      <c r="U289" s="81">
        <v>2025</v>
      </c>
      <c r="V289" s="82">
        <v>45927</v>
      </c>
      <c r="W289" s="81" t="s">
        <v>72</v>
      </c>
      <c r="X289" s="81">
        <v>2025</v>
      </c>
      <c r="Z289" t="s">
        <v>187</v>
      </c>
    </row>
    <row r="290" spans="1:26" ht="14.45">
      <c r="A290" s="81" t="s">
        <v>25</v>
      </c>
      <c r="B290" s="81">
        <v>305</v>
      </c>
      <c r="C290" s="81">
        <v>1</v>
      </c>
      <c r="D290" s="82">
        <v>45782</v>
      </c>
      <c r="E290" s="82">
        <v>45792</v>
      </c>
      <c r="F290" s="82">
        <v>45795</v>
      </c>
      <c r="G290" s="81" t="s">
        <v>42</v>
      </c>
      <c r="H290" s="81">
        <v>19</v>
      </c>
      <c r="I290" s="81" t="s">
        <v>207</v>
      </c>
      <c r="J290" s="83">
        <v>16692.39</v>
      </c>
      <c r="K290" s="83" t="s">
        <v>33</v>
      </c>
      <c r="L290" s="83">
        <v>14355.455399999999</v>
      </c>
      <c r="M290" s="83">
        <v>16692.39</v>
      </c>
      <c r="N290" s="83">
        <v>253.7</v>
      </c>
      <c r="O290" s="83">
        <v>218.18199999999999</v>
      </c>
      <c r="P290" s="83">
        <v>253.7</v>
      </c>
      <c r="Q290" s="84">
        <v>1.519854256939839E-2</v>
      </c>
      <c r="R290" s="81">
        <v>5</v>
      </c>
      <c r="S290" s="81">
        <v>2025</v>
      </c>
      <c r="T290" s="81">
        <v>5</v>
      </c>
      <c r="U290" s="81">
        <v>2025</v>
      </c>
      <c r="V290" s="82">
        <v>45840</v>
      </c>
      <c r="W290" s="81" t="s">
        <v>39</v>
      </c>
      <c r="X290" s="81">
        <v>2025</v>
      </c>
      <c r="Z290" t="s">
        <v>187</v>
      </c>
    </row>
    <row r="291" spans="1:26" ht="14.45">
      <c r="A291" s="81" t="s">
        <v>25</v>
      </c>
      <c r="B291" s="81">
        <v>306</v>
      </c>
      <c r="C291" s="81">
        <v>1</v>
      </c>
      <c r="D291" s="82">
        <v>45782</v>
      </c>
      <c r="E291" s="82">
        <v>45860</v>
      </c>
      <c r="F291" s="82">
        <v>45872</v>
      </c>
      <c r="G291" s="81" t="s">
        <v>42</v>
      </c>
      <c r="H291" s="81">
        <v>19</v>
      </c>
      <c r="I291" s="81" t="s">
        <v>216</v>
      </c>
      <c r="J291" s="83">
        <v>31962.5</v>
      </c>
      <c r="K291" s="83" t="s">
        <v>33</v>
      </c>
      <c r="L291" s="83">
        <v>27487.75</v>
      </c>
      <c r="M291" s="83">
        <v>31962.5</v>
      </c>
      <c r="N291" s="83">
        <v>3883.16</v>
      </c>
      <c r="O291" s="83">
        <v>3339.5175999999997</v>
      </c>
      <c r="P291" s="83">
        <v>3883.16</v>
      </c>
      <c r="Q291" s="84">
        <v>0.12149112240907312</v>
      </c>
      <c r="R291" s="81">
        <v>5</v>
      </c>
      <c r="S291" s="81">
        <v>2025</v>
      </c>
      <c r="T291" s="81">
        <v>7</v>
      </c>
      <c r="U291" s="81">
        <v>2025</v>
      </c>
      <c r="V291" s="82">
        <v>45917</v>
      </c>
      <c r="W291" s="81" t="s">
        <v>72</v>
      </c>
      <c r="X291" s="81">
        <v>2025</v>
      </c>
      <c r="Z291" t="s">
        <v>189</v>
      </c>
    </row>
    <row r="292" spans="1:26" ht="14.45">
      <c r="A292" s="81" t="s">
        <v>25</v>
      </c>
      <c r="B292" s="81">
        <v>307</v>
      </c>
      <c r="C292" s="81">
        <v>1</v>
      </c>
      <c r="D292" s="82">
        <v>45782</v>
      </c>
      <c r="E292" s="82">
        <v>45770</v>
      </c>
      <c r="F292" s="82">
        <v>45773</v>
      </c>
      <c r="G292" s="81" t="s">
        <v>42</v>
      </c>
      <c r="H292" s="81">
        <v>19</v>
      </c>
      <c r="I292" s="81" t="s">
        <v>207</v>
      </c>
      <c r="J292" s="83">
        <v>8076</v>
      </c>
      <c r="K292" s="83" t="s">
        <v>33</v>
      </c>
      <c r="L292" s="83">
        <v>6945.36</v>
      </c>
      <c r="M292" s="83">
        <v>8076</v>
      </c>
      <c r="N292" s="83">
        <v>537</v>
      </c>
      <c r="O292" s="83">
        <v>461.82</v>
      </c>
      <c r="P292" s="83">
        <v>537</v>
      </c>
      <c r="Q292" s="84">
        <v>6.6493313521545319E-2</v>
      </c>
      <c r="R292" s="81">
        <v>5</v>
      </c>
      <c r="S292" s="81">
        <v>2025</v>
      </c>
      <c r="T292" s="81">
        <v>4</v>
      </c>
      <c r="U292" s="81">
        <v>2025</v>
      </c>
      <c r="V292" s="82">
        <v>45818</v>
      </c>
      <c r="W292" s="81" t="s">
        <v>37</v>
      </c>
      <c r="X292" s="81">
        <v>2025</v>
      </c>
      <c r="Z292" t="s">
        <v>187</v>
      </c>
    </row>
    <row r="293" spans="1:26" ht="14.45">
      <c r="A293" s="81" t="s">
        <v>25</v>
      </c>
      <c r="B293" s="81">
        <v>308</v>
      </c>
      <c r="C293" s="81">
        <v>1</v>
      </c>
      <c r="D293" s="82">
        <v>45782</v>
      </c>
      <c r="E293" s="82">
        <v>45757</v>
      </c>
      <c r="F293" s="82">
        <v>45759</v>
      </c>
      <c r="G293" s="81" t="s">
        <v>42</v>
      </c>
      <c r="H293" s="81">
        <v>19</v>
      </c>
      <c r="I293" s="81" t="s">
        <v>207</v>
      </c>
      <c r="J293" s="83">
        <v>1869.15</v>
      </c>
      <c r="K293" s="83" t="s">
        <v>33</v>
      </c>
      <c r="L293" s="83">
        <v>1607.4690000000001</v>
      </c>
      <c r="M293" s="83">
        <v>1869.15</v>
      </c>
      <c r="N293" s="83">
        <v>121.26</v>
      </c>
      <c r="O293" s="83">
        <v>104.28360000000001</v>
      </c>
      <c r="P293" s="83">
        <v>121.26</v>
      </c>
      <c r="Q293" s="84">
        <v>6.4874408153438728E-2</v>
      </c>
      <c r="R293" s="81">
        <v>5</v>
      </c>
      <c r="S293" s="81">
        <v>2025</v>
      </c>
      <c r="T293" s="81">
        <v>4</v>
      </c>
      <c r="U293" s="81">
        <v>2025</v>
      </c>
      <c r="V293" s="82">
        <v>45804</v>
      </c>
      <c r="W293" s="81" t="s">
        <v>47</v>
      </c>
      <c r="X293" s="81">
        <v>2025</v>
      </c>
      <c r="Z293" t="s">
        <v>187</v>
      </c>
    </row>
    <row r="294" spans="1:26" ht="14.45">
      <c r="A294" s="81" t="s">
        <v>25</v>
      </c>
      <c r="B294" s="81">
        <v>309</v>
      </c>
      <c r="C294" s="81">
        <v>1</v>
      </c>
      <c r="D294" s="82">
        <v>45783</v>
      </c>
      <c r="E294" s="82">
        <v>45857</v>
      </c>
      <c r="F294" s="82">
        <v>45884</v>
      </c>
      <c r="G294" s="81" t="s">
        <v>42</v>
      </c>
      <c r="H294" s="81">
        <v>19</v>
      </c>
      <c r="I294" s="81" t="s">
        <v>216</v>
      </c>
      <c r="J294" s="83">
        <v>10493.96</v>
      </c>
      <c r="K294" s="83" t="s">
        <v>33</v>
      </c>
      <c r="L294" s="83">
        <v>9024.8055999999997</v>
      </c>
      <c r="M294" s="83">
        <v>10493.96</v>
      </c>
      <c r="N294" s="83">
        <v>989.34</v>
      </c>
      <c r="O294" s="83">
        <v>850.83240000000001</v>
      </c>
      <c r="P294" s="83">
        <v>989.34</v>
      </c>
      <c r="Q294" s="84">
        <v>9.4277088915909732E-2</v>
      </c>
      <c r="R294" s="81">
        <v>5</v>
      </c>
      <c r="S294" s="81">
        <v>2025</v>
      </c>
      <c r="T294" s="81">
        <v>7</v>
      </c>
      <c r="U294" s="81">
        <v>2025</v>
      </c>
      <c r="V294" s="82">
        <v>45929</v>
      </c>
      <c r="W294" s="81" t="s">
        <v>72</v>
      </c>
      <c r="X294" s="81">
        <v>2025</v>
      </c>
    </row>
    <row r="295" spans="1:26" ht="14.45">
      <c r="A295" s="81" t="s">
        <v>25</v>
      </c>
      <c r="B295" s="81">
        <v>310</v>
      </c>
      <c r="C295" s="81">
        <v>1</v>
      </c>
      <c r="D295" s="82">
        <v>45784</v>
      </c>
      <c r="E295" s="82">
        <v>45820</v>
      </c>
      <c r="F295" s="82">
        <v>45838</v>
      </c>
      <c r="G295" s="81" t="s">
        <v>92</v>
      </c>
      <c r="H295" s="81">
        <v>19</v>
      </c>
      <c r="I295" s="81" t="s">
        <v>65</v>
      </c>
      <c r="J295" s="83">
        <v>1593327.99</v>
      </c>
      <c r="K295" s="83" t="s">
        <v>30</v>
      </c>
      <c r="L295" s="83">
        <v>76479.743520000004</v>
      </c>
      <c r="M295" s="83">
        <v>89226.367440000002</v>
      </c>
      <c r="N295" s="83">
        <v>265427.59000000003</v>
      </c>
      <c r="O295" s="83">
        <v>12740.524320000002</v>
      </c>
      <c r="P295" s="83">
        <v>14863.945040000002</v>
      </c>
      <c r="Q295" s="84">
        <v>0.16658691221510522</v>
      </c>
      <c r="R295" s="81">
        <v>5</v>
      </c>
      <c r="S295" s="81">
        <v>2025</v>
      </c>
      <c r="T295" s="81">
        <v>6</v>
      </c>
      <c r="U295" s="81">
        <v>2025</v>
      </c>
      <c r="V295" s="82">
        <v>45883</v>
      </c>
      <c r="W295" s="81" t="s">
        <v>62</v>
      </c>
      <c r="X295" s="81">
        <v>2025</v>
      </c>
    </row>
    <row r="296" spans="1:26" ht="14.45">
      <c r="A296" s="81" t="s">
        <v>25</v>
      </c>
      <c r="B296" s="81">
        <v>311</v>
      </c>
      <c r="C296" s="81">
        <v>1</v>
      </c>
      <c r="D296" s="82">
        <v>45784</v>
      </c>
      <c r="E296" s="82">
        <v>45797</v>
      </c>
      <c r="F296" s="82">
        <v>45799</v>
      </c>
      <c r="G296" s="81" t="s">
        <v>46</v>
      </c>
      <c r="H296" s="81">
        <v>19</v>
      </c>
      <c r="I296" s="81"/>
      <c r="J296" s="83">
        <v>2045</v>
      </c>
      <c r="K296" s="83" t="s">
        <v>33</v>
      </c>
      <c r="L296" s="83">
        <v>1758.7</v>
      </c>
      <c r="M296" s="83">
        <v>2045</v>
      </c>
      <c r="N296" s="83">
        <v>97.88</v>
      </c>
      <c r="O296" s="83">
        <v>84.1768</v>
      </c>
      <c r="P296" s="83">
        <v>97.88</v>
      </c>
      <c r="Q296" s="84">
        <v>4.7863080684596576E-2</v>
      </c>
      <c r="R296" s="81">
        <v>5</v>
      </c>
      <c r="S296" s="81">
        <v>2025</v>
      </c>
      <c r="T296" s="81">
        <v>5</v>
      </c>
      <c r="U296" s="81">
        <v>2025</v>
      </c>
      <c r="V296" s="82">
        <v>45844</v>
      </c>
      <c r="W296" s="81" t="s">
        <v>39</v>
      </c>
      <c r="X296" s="81">
        <v>2025</v>
      </c>
    </row>
    <row r="297" spans="1:26" ht="14.45">
      <c r="A297" s="81" t="s">
        <v>25</v>
      </c>
      <c r="B297" s="81">
        <v>312</v>
      </c>
      <c r="C297" s="81">
        <v>1</v>
      </c>
      <c r="D297" s="82">
        <v>45784</v>
      </c>
      <c r="E297" s="82">
        <v>45682</v>
      </c>
      <c r="F297" s="82">
        <v>45697</v>
      </c>
      <c r="G297" s="81" t="s">
        <v>43</v>
      </c>
      <c r="H297" s="81">
        <v>19</v>
      </c>
      <c r="I297" s="81"/>
      <c r="J297" s="83">
        <v>1196</v>
      </c>
      <c r="K297" s="83" t="s">
        <v>33</v>
      </c>
      <c r="L297" s="83">
        <v>1028.56</v>
      </c>
      <c r="M297" s="83">
        <v>1196</v>
      </c>
      <c r="N297" s="83">
        <v>0</v>
      </c>
      <c r="O297" s="83">
        <v>0</v>
      </c>
      <c r="P297" s="83">
        <v>0</v>
      </c>
      <c r="Q297" s="84">
        <v>0</v>
      </c>
      <c r="R297" s="81">
        <v>5</v>
      </c>
      <c r="S297" s="81">
        <v>2025</v>
      </c>
      <c r="T297" s="81">
        <v>1</v>
      </c>
      <c r="U297" s="81">
        <v>2025</v>
      </c>
      <c r="V297" s="82">
        <v>45742</v>
      </c>
      <c r="W297" s="81" t="s">
        <v>28</v>
      </c>
      <c r="X297" s="81">
        <v>2025</v>
      </c>
      <c r="Z297" t="s">
        <v>189</v>
      </c>
    </row>
    <row r="298" spans="1:26" ht="14.45">
      <c r="A298" s="81" t="s">
        <v>25</v>
      </c>
      <c r="B298" s="81">
        <v>313</v>
      </c>
      <c r="C298" s="81">
        <v>1</v>
      </c>
      <c r="D298" s="82">
        <v>45784</v>
      </c>
      <c r="E298" s="82">
        <v>45675</v>
      </c>
      <c r="F298" s="82">
        <v>45676</v>
      </c>
      <c r="G298" s="81" t="s">
        <v>43</v>
      </c>
      <c r="H298" s="81">
        <v>19</v>
      </c>
      <c r="I298" s="81" t="s">
        <v>65</v>
      </c>
      <c r="J298" s="83">
        <v>259.64999999999998</v>
      </c>
      <c r="K298" s="83" t="s">
        <v>33</v>
      </c>
      <c r="L298" s="83">
        <v>223.29899999999998</v>
      </c>
      <c r="M298" s="83">
        <v>259.64999999999998</v>
      </c>
      <c r="N298" s="83">
        <v>0</v>
      </c>
      <c r="O298" s="83">
        <v>0</v>
      </c>
      <c r="P298" s="83">
        <v>0</v>
      </c>
      <c r="Q298" s="84">
        <v>0</v>
      </c>
      <c r="R298" s="81">
        <v>5</v>
      </c>
      <c r="S298" s="81">
        <v>2025</v>
      </c>
      <c r="T298" s="81">
        <v>1</v>
      </c>
      <c r="U298" s="81">
        <v>2025</v>
      </c>
      <c r="V298" s="82">
        <v>45721</v>
      </c>
      <c r="W298" s="81" t="s">
        <v>28</v>
      </c>
      <c r="X298" s="81">
        <v>2025</v>
      </c>
      <c r="Z298" t="s">
        <v>189</v>
      </c>
    </row>
    <row r="299" spans="1:26" ht="14.45">
      <c r="A299" s="81" t="s">
        <v>25</v>
      </c>
      <c r="B299" s="81">
        <v>314</v>
      </c>
      <c r="C299" s="81">
        <v>1</v>
      </c>
      <c r="D299" s="82">
        <v>45784</v>
      </c>
      <c r="E299" s="82">
        <v>45715</v>
      </c>
      <c r="F299" s="82">
        <v>45719</v>
      </c>
      <c r="G299" s="81" t="s">
        <v>43</v>
      </c>
      <c r="H299" s="81">
        <v>19</v>
      </c>
      <c r="I299" s="81" t="s">
        <v>65</v>
      </c>
      <c r="J299" s="83">
        <v>1029.26</v>
      </c>
      <c r="K299" s="83" t="s">
        <v>33</v>
      </c>
      <c r="L299" s="83">
        <v>885.16359999999997</v>
      </c>
      <c r="M299" s="83">
        <v>1029.26</v>
      </c>
      <c r="N299" s="83">
        <v>0</v>
      </c>
      <c r="O299" s="83">
        <v>0</v>
      </c>
      <c r="P299" s="83">
        <v>0</v>
      </c>
      <c r="Q299" s="84">
        <v>0</v>
      </c>
      <c r="R299" s="81">
        <v>5</v>
      </c>
      <c r="S299" s="81">
        <v>2025</v>
      </c>
      <c r="T299" s="81">
        <v>2</v>
      </c>
      <c r="U299" s="81">
        <v>2025</v>
      </c>
      <c r="V299" s="82">
        <v>45764</v>
      </c>
      <c r="W299" s="81" t="s">
        <v>55</v>
      </c>
      <c r="X299" s="81">
        <v>2025</v>
      </c>
      <c r="Z299" t="s">
        <v>217</v>
      </c>
    </row>
    <row r="300" spans="1:26" ht="14.45">
      <c r="A300" s="81" t="s">
        <v>25</v>
      </c>
      <c r="B300" s="81">
        <v>315</v>
      </c>
      <c r="C300" s="81">
        <v>1</v>
      </c>
      <c r="D300" s="82">
        <v>45784</v>
      </c>
      <c r="E300" s="82">
        <v>45739</v>
      </c>
      <c r="F300" s="81" t="s">
        <v>218</v>
      </c>
      <c r="G300" s="81" t="s">
        <v>43</v>
      </c>
      <c r="H300" s="81">
        <v>19</v>
      </c>
      <c r="I300" s="81" t="s">
        <v>65</v>
      </c>
      <c r="J300" s="83">
        <v>769.8</v>
      </c>
      <c r="K300" s="83" t="s">
        <v>33</v>
      </c>
      <c r="L300" s="83">
        <v>662.02799999999991</v>
      </c>
      <c r="M300" s="83">
        <v>769.8</v>
      </c>
      <c r="N300" s="83">
        <v>0</v>
      </c>
      <c r="O300" s="83">
        <v>0</v>
      </c>
      <c r="P300" s="83">
        <v>0</v>
      </c>
      <c r="Q300" s="84">
        <v>0</v>
      </c>
      <c r="R300" s="81">
        <v>5</v>
      </c>
      <c r="S300" s="81">
        <v>2025</v>
      </c>
      <c r="T300" s="81">
        <v>3</v>
      </c>
      <c r="U300" s="81">
        <v>2025</v>
      </c>
      <c r="V300" s="81" t="e">
        <v>#VALUE!</v>
      </c>
      <c r="W300" s="81" t="e">
        <v>#VALUE!</v>
      </c>
      <c r="X300" s="81" t="e">
        <v>#VALUE!</v>
      </c>
    </row>
    <row r="301" spans="1:26" ht="14.45">
      <c r="A301" s="81" t="s">
        <v>25</v>
      </c>
      <c r="B301" s="81">
        <v>316</v>
      </c>
      <c r="C301" s="81">
        <v>1</v>
      </c>
      <c r="D301" s="82">
        <v>45785</v>
      </c>
      <c r="E301" s="82">
        <v>45742</v>
      </c>
      <c r="F301" s="82">
        <v>45743</v>
      </c>
      <c r="G301" s="81" t="s">
        <v>43</v>
      </c>
      <c r="H301" s="81">
        <v>19</v>
      </c>
      <c r="I301" s="81" t="s">
        <v>65</v>
      </c>
      <c r="J301" s="83">
        <v>886.6</v>
      </c>
      <c r="K301" s="83" t="s">
        <v>33</v>
      </c>
      <c r="L301" s="83">
        <v>762.476</v>
      </c>
      <c r="M301" s="83">
        <v>886.6</v>
      </c>
      <c r="N301" s="83">
        <v>0</v>
      </c>
      <c r="O301" s="83">
        <v>0</v>
      </c>
      <c r="P301" s="83">
        <v>0</v>
      </c>
      <c r="Q301" s="84">
        <v>0</v>
      </c>
      <c r="R301" s="81">
        <v>5</v>
      </c>
      <c r="S301" s="81">
        <v>2025</v>
      </c>
      <c r="T301" s="81">
        <v>3</v>
      </c>
      <c r="U301" s="81">
        <v>2025</v>
      </c>
      <c r="V301" s="82">
        <v>45788</v>
      </c>
      <c r="W301" s="81" t="s">
        <v>47</v>
      </c>
      <c r="X301" s="81">
        <v>2025</v>
      </c>
      <c r="Z301" t="s">
        <v>187</v>
      </c>
    </row>
    <row r="302" spans="1:26" ht="14.45">
      <c r="A302" s="81" t="s">
        <v>25</v>
      </c>
      <c r="B302" s="81">
        <v>317</v>
      </c>
      <c r="C302" s="81">
        <v>1</v>
      </c>
      <c r="D302" s="82">
        <v>45785</v>
      </c>
      <c r="E302" s="82">
        <v>45753</v>
      </c>
      <c r="F302" s="82">
        <v>45753</v>
      </c>
      <c r="G302" s="81" t="s">
        <v>43</v>
      </c>
      <c r="H302" s="81">
        <v>19</v>
      </c>
      <c r="I302" s="81" t="s">
        <v>65</v>
      </c>
      <c r="J302" s="83">
        <v>695.8</v>
      </c>
      <c r="K302" s="83" t="s">
        <v>33</v>
      </c>
      <c r="L302" s="83">
        <v>598.38799999999992</v>
      </c>
      <c r="M302" s="83">
        <v>695.8</v>
      </c>
      <c r="N302" s="83">
        <v>0</v>
      </c>
      <c r="O302" s="83">
        <v>0</v>
      </c>
      <c r="P302" s="83">
        <v>0</v>
      </c>
      <c r="Q302" s="84">
        <v>0</v>
      </c>
      <c r="R302" s="81">
        <v>5</v>
      </c>
      <c r="S302" s="81">
        <v>2025</v>
      </c>
      <c r="T302" s="81">
        <v>4</v>
      </c>
      <c r="U302" s="81">
        <v>2025</v>
      </c>
      <c r="V302" s="82">
        <v>45798</v>
      </c>
      <c r="W302" s="81" t="s">
        <v>47</v>
      </c>
      <c r="X302" s="81">
        <v>2025</v>
      </c>
    </row>
    <row r="303" spans="1:26" ht="14.45">
      <c r="A303" s="81" t="s">
        <v>25</v>
      </c>
      <c r="B303" s="81">
        <v>318</v>
      </c>
      <c r="C303" s="81">
        <v>1</v>
      </c>
      <c r="D303" s="82">
        <v>45785</v>
      </c>
      <c r="E303" s="82">
        <v>45750</v>
      </c>
      <c r="F303" s="82">
        <v>45750</v>
      </c>
      <c r="G303" s="81" t="s">
        <v>43</v>
      </c>
      <c r="H303" s="81">
        <v>19</v>
      </c>
      <c r="I303" s="81" t="s">
        <v>65</v>
      </c>
      <c r="J303" s="83">
        <v>379</v>
      </c>
      <c r="K303" s="83" t="s">
        <v>33</v>
      </c>
      <c r="L303" s="83">
        <v>325.94</v>
      </c>
      <c r="M303" s="83">
        <v>379</v>
      </c>
      <c r="N303" s="83">
        <v>0</v>
      </c>
      <c r="O303" s="83">
        <v>0</v>
      </c>
      <c r="P303" s="83">
        <v>0</v>
      </c>
      <c r="Q303" s="84">
        <v>0</v>
      </c>
      <c r="R303" s="81">
        <v>5</v>
      </c>
      <c r="S303" s="81">
        <v>2025</v>
      </c>
      <c r="T303" s="81">
        <v>4</v>
      </c>
      <c r="U303" s="81">
        <v>2025</v>
      </c>
      <c r="V303" s="82">
        <v>45795</v>
      </c>
      <c r="W303" s="81" t="s">
        <v>47</v>
      </c>
      <c r="X303" s="81">
        <v>2025</v>
      </c>
    </row>
    <row r="304" spans="1:26" ht="14.45">
      <c r="A304" s="81" t="s">
        <v>25</v>
      </c>
      <c r="B304" s="81">
        <v>319</v>
      </c>
      <c r="C304" s="81">
        <v>1</v>
      </c>
      <c r="D304" s="82">
        <v>45785</v>
      </c>
      <c r="E304" s="82">
        <v>45758</v>
      </c>
      <c r="F304" s="82">
        <v>45760</v>
      </c>
      <c r="G304" s="81" t="s">
        <v>43</v>
      </c>
      <c r="H304" s="81">
        <v>19</v>
      </c>
      <c r="I304" s="81"/>
      <c r="J304" s="83">
        <v>866.4</v>
      </c>
      <c r="K304" s="83" t="s">
        <v>33</v>
      </c>
      <c r="L304" s="83">
        <v>745.10399999999993</v>
      </c>
      <c r="M304" s="83">
        <v>866.4</v>
      </c>
      <c r="N304" s="83">
        <v>0</v>
      </c>
      <c r="O304" s="83">
        <v>0</v>
      </c>
      <c r="P304" s="83">
        <v>0</v>
      </c>
      <c r="Q304" s="84">
        <v>0</v>
      </c>
      <c r="R304" s="81">
        <v>5</v>
      </c>
      <c r="S304" s="81">
        <v>2025</v>
      </c>
      <c r="T304" s="81">
        <v>4</v>
      </c>
      <c r="U304" s="81">
        <v>2025</v>
      </c>
      <c r="V304" s="82">
        <v>45805</v>
      </c>
      <c r="W304" s="81" t="s">
        <v>47</v>
      </c>
      <c r="X304" s="81">
        <v>2025</v>
      </c>
      <c r="Z304" t="s">
        <v>219</v>
      </c>
    </row>
    <row r="305" spans="1:26" ht="14.45">
      <c r="A305" s="81" t="s">
        <v>25</v>
      </c>
      <c r="B305" s="81">
        <v>320</v>
      </c>
      <c r="C305" s="81">
        <v>1</v>
      </c>
      <c r="D305" s="82">
        <v>45785</v>
      </c>
      <c r="E305" s="82">
        <v>45750</v>
      </c>
      <c r="F305" s="82">
        <v>45750</v>
      </c>
      <c r="G305" s="81" t="s">
        <v>43</v>
      </c>
      <c r="H305" s="81">
        <v>19</v>
      </c>
      <c r="I305" s="81" t="s">
        <v>65</v>
      </c>
      <c r="J305" s="83">
        <v>1916</v>
      </c>
      <c r="K305" s="83" t="s">
        <v>33</v>
      </c>
      <c r="L305" s="83">
        <v>1647.76</v>
      </c>
      <c r="M305" s="83">
        <v>1916</v>
      </c>
      <c r="N305" s="83">
        <v>0</v>
      </c>
      <c r="O305" s="83">
        <v>0</v>
      </c>
      <c r="P305" s="83">
        <v>0</v>
      </c>
      <c r="Q305" s="84">
        <v>0</v>
      </c>
      <c r="R305" s="81">
        <v>5</v>
      </c>
      <c r="S305" s="81">
        <v>2025</v>
      </c>
      <c r="T305" s="81">
        <v>4</v>
      </c>
      <c r="U305" s="81">
        <v>2025</v>
      </c>
      <c r="V305" s="82">
        <v>45795</v>
      </c>
      <c r="W305" s="81" t="s">
        <v>47</v>
      </c>
      <c r="X305" s="81">
        <v>2025</v>
      </c>
      <c r="Z305" t="s">
        <v>187</v>
      </c>
    </row>
    <row r="306" spans="1:26" ht="14.45">
      <c r="A306" s="81" t="s">
        <v>25</v>
      </c>
      <c r="B306" s="81">
        <v>321</v>
      </c>
      <c r="C306" s="81">
        <v>1</v>
      </c>
      <c r="D306" s="82">
        <v>45785</v>
      </c>
      <c r="E306" s="82">
        <v>45755</v>
      </c>
      <c r="F306" s="82">
        <v>45755</v>
      </c>
      <c r="G306" s="81" t="s">
        <v>43</v>
      </c>
      <c r="H306" s="81">
        <v>19</v>
      </c>
      <c r="I306" s="81" t="s">
        <v>65</v>
      </c>
      <c r="J306" s="83">
        <v>261.60000000000002</v>
      </c>
      <c r="K306" s="83" t="s">
        <v>33</v>
      </c>
      <c r="L306" s="83">
        <v>224.97600000000003</v>
      </c>
      <c r="M306" s="83">
        <v>261.60000000000002</v>
      </c>
      <c r="N306" s="83">
        <v>0</v>
      </c>
      <c r="O306" s="83">
        <v>0</v>
      </c>
      <c r="P306" s="83">
        <v>0</v>
      </c>
      <c r="Q306" s="84">
        <v>0</v>
      </c>
      <c r="R306" s="81">
        <v>5</v>
      </c>
      <c r="S306" s="81">
        <v>2025</v>
      </c>
      <c r="T306" s="81">
        <v>4</v>
      </c>
      <c r="U306" s="81">
        <v>2025</v>
      </c>
      <c r="V306" s="82">
        <v>45800</v>
      </c>
      <c r="W306" s="81" t="s">
        <v>47</v>
      </c>
      <c r="X306" s="81">
        <v>2025</v>
      </c>
      <c r="Z306" t="s">
        <v>187</v>
      </c>
    </row>
    <row r="307" spans="1:26" ht="14.45">
      <c r="A307" s="81" t="s">
        <v>25</v>
      </c>
      <c r="B307" s="81">
        <v>322</v>
      </c>
      <c r="C307" s="81">
        <v>1</v>
      </c>
      <c r="D307" s="82">
        <v>45785</v>
      </c>
      <c r="E307" s="82">
        <v>45844</v>
      </c>
      <c r="F307" s="82">
        <v>45844</v>
      </c>
      <c r="G307" s="81" t="s">
        <v>43</v>
      </c>
      <c r="H307" s="81">
        <v>19</v>
      </c>
      <c r="I307" s="81" t="s">
        <v>65</v>
      </c>
      <c r="J307" s="83">
        <v>1401</v>
      </c>
      <c r="K307" s="83" t="s">
        <v>33</v>
      </c>
      <c r="L307" s="83">
        <v>1204.8599999999999</v>
      </c>
      <c r="M307" s="83">
        <v>1401</v>
      </c>
      <c r="N307" s="83">
        <v>0</v>
      </c>
      <c r="O307" s="83">
        <v>0</v>
      </c>
      <c r="P307" s="83">
        <v>0</v>
      </c>
      <c r="Q307" s="84">
        <v>0</v>
      </c>
      <c r="R307" s="81">
        <v>5</v>
      </c>
      <c r="S307" s="81">
        <v>2025</v>
      </c>
      <c r="T307" s="81">
        <v>7</v>
      </c>
      <c r="U307" s="81">
        <v>2025</v>
      </c>
      <c r="V307" s="82">
        <v>45889</v>
      </c>
      <c r="W307" s="81" t="s">
        <v>62</v>
      </c>
      <c r="X307" s="81">
        <v>2025</v>
      </c>
    </row>
    <row r="308" spans="1:26" ht="14.45">
      <c r="A308" s="81" t="s">
        <v>25</v>
      </c>
      <c r="B308" s="81">
        <v>323</v>
      </c>
      <c r="C308" s="81">
        <v>1</v>
      </c>
      <c r="D308" s="82">
        <v>45785</v>
      </c>
      <c r="E308" s="82">
        <v>45817</v>
      </c>
      <c r="F308" s="82">
        <v>45852</v>
      </c>
      <c r="G308" s="81" t="s">
        <v>43</v>
      </c>
      <c r="H308" s="81">
        <v>19</v>
      </c>
      <c r="I308" s="81"/>
      <c r="J308" s="83">
        <v>60208.3</v>
      </c>
      <c r="K308" s="83" t="s">
        <v>30</v>
      </c>
      <c r="L308" s="83">
        <v>2889.9984000000004</v>
      </c>
      <c r="M308" s="83">
        <v>3371.6648</v>
      </c>
      <c r="N308" s="83">
        <v>678.3</v>
      </c>
      <c r="O308" s="83">
        <v>32.558399999999999</v>
      </c>
      <c r="P308" s="83">
        <v>37.9848</v>
      </c>
      <c r="Q308" s="84">
        <v>1.1265888590111328E-2</v>
      </c>
      <c r="R308" s="81">
        <v>5</v>
      </c>
      <c r="S308" s="81">
        <v>2025</v>
      </c>
      <c r="T308" s="81">
        <v>6</v>
      </c>
      <c r="U308" s="81">
        <v>2025</v>
      </c>
      <c r="V308" s="82">
        <v>45897</v>
      </c>
      <c r="W308" s="81" t="s">
        <v>62</v>
      </c>
      <c r="X308" s="81">
        <v>2025</v>
      </c>
      <c r="Z308" t="s">
        <v>187</v>
      </c>
    </row>
    <row r="309" spans="1:26" ht="14.45">
      <c r="A309" s="81" t="s">
        <v>25</v>
      </c>
      <c r="B309" s="81">
        <v>324</v>
      </c>
      <c r="C309" s="81">
        <v>1</v>
      </c>
      <c r="D309" s="82">
        <v>45785</v>
      </c>
      <c r="E309" s="82">
        <v>45831</v>
      </c>
      <c r="F309" s="82">
        <v>45852</v>
      </c>
      <c r="G309" s="81" t="s">
        <v>43</v>
      </c>
      <c r="H309" s="81">
        <v>19</v>
      </c>
      <c r="I309" s="81" t="s">
        <v>65</v>
      </c>
      <c r="J309" s="83">
        <v>54735</v>
      </c>
      <c r="K309" s="83" t="s">
        <v>30</v>
      </c>
      <c r="L309" s="83">
        <v>2627.28</v>
      </c>
      <c r="M309" s="83">
        <v>3065.16</v>
      </c>
      <c r="N309" s="83">
        <v>0</v>
      </c>
      <c r="O309" s="83">
        <v>0</v>
      </c>
      <c r="P309" s="83">
        <v>0</v>
      </c>
      <c r="Q309" s="84">
        <v>0</v>
      </c>
      <c r="R309" s="81">
        <v>5</v>
      </c>
      <c r="S309" s="81">
        <v>2025</v>
      </c>
      <c r="T309" s="81">
        <v>6</v>
      </c>
      <c r="U309" s="81">
        <v>2025</v>
      </c>
      <c r="V309" s="82">
        <v>45897</v>
      </c>
      <c r="W309" s="81" t="s">
        <v>62</v>
      </c>
      <c r="X309" s="81">
        <v>2025</v>
      </c>
    </row>
    <row r="310" spans="1:26" ht="14.45">
      <c r="A310" s="81" t="s">
        <v>25</v>
      </c>
      <c r="B310" s="81">
        <v>325</v>
      </c>
      <c r="C310" s="81">
        <v>1</v>
      </c>
      <c r="D310" s="82">
        <v>45785</v>
      </c>
      <c r="E310" s="82">
        <v>45881</v>
      </c>
      <c r="F310" s="82">
        <v>45890</v>
      </c>
      <c r="G310" s="81" t="s">
        <v>43</v>
      </c>
      <c r="H310" s="81">
        <v>19</v>
      </c>
      <c r="I310" s="81" t="s">
        <v>65</v>
      </c>
      <c r="J310" s="83">
        <v>127330</v>
      </c>
      <c r="K310" s="83" t="s">
        <v>30</v>
      </c>
      <c r="L310" s="83">
        <v>6111.84</v>
      </c>
      <c r="M310" s="83">
        <v>7130.4800000000005</v>
      </c>
      <c r="N310" s="83">
        <v>0</v>
      </c>
      <c r="O310" s="83">
        <v>0</v>
      </c>
      <c r="P310" s="83">
        <v>0</v>
      </c>
      <c r="Q310" s="84">
        <v>0</v>
      </c>
      <c r="R310" s="81">
        <v>5</v>
      </c>
      <c r="S310" s="81">
        <v>2025</v>
      </c>
      <c r="T310" s="81">
        <v>8</v>
      </c>
      <c r="U310" s="81">
        <v>2025</v>
      </c>
      <c r="V310" s="82">
        <v>45935</v>
      </c>
      <c r="W310" s="81" t="s">
        <v>211</v>
      </c>
      <c r="X310" s="81">
        <v>2025</v>
      </c>
    </row>
    <row r="311" spans="1:26" ht="14.45">
      <c r="A311" s="81" t="s">
        <v>25</v>
      </c>
      <c r="B311" s="81">
        <v>326</v>
      </c>
      <c r="C311" s="81">
        <v>1</v>
      </c>
      <c r="D311" s="82">
        <v>45785</v>
      </c>
      <c r="E311" s="82">
        <v>45693</v>
      </c>
      <c r="F311" s="82">
        <v>45694</v>
      </c>
      <c r="G311" s="81" t="s">
        <v>43</v>
      </c>
      <c r="H311" s="81">
        <v>19</v>
      </c>
      <c r="I311" s="81" t="s">
        <v>65</v>
      </c>
      <c r="J311" s="83">
        <v>525</v>
      </c>
      <c r="K311" s="83" t="s">
        <v>27</v>
      </c>
      <c r="L311" s="83">
        <v>525</v>
      </c>
      <c r="M311" s="83">
        <v>609</v>
      </c>
      <c r="N311" s="83">
        <v>79.39</v>
      </c>
      <c r="O311" s="83">
        <v>79.39</v>
      </c>
      <c r="P311" s="83">
        <v>92.092399999999998</v>
      </c>
      <c r="Q311" s="84">
        <v>0.15121904761904761</v>
      </c>
      <c r="R311" s="81">
        <v>5</v>
      </c>
      <c r="S311" s="81">
        <v>2025</v>
      </c>
      <c r="T311" s="81">
        <v>2</v>
      </c>
      <c r="U311" s="81">
        <v>2025</v>
      </c>
      <c r="V311" s="82">
        <v>45739</v>
      </c>
      <c r="W311" s="81" t="s">
        <v>28</v>
      </c>
      <c r="X311" s="81">
        <v>2025</v>
      </c>
      <c r="Z311" t="s">
        <v>220</v>
      </c>
    </row>
    <row r="312" spans="1:26" ht="14.45">
      <c r="A312" s="81" t="s">
        <v>25</v>
      </c>
      <c r="B312" s="81">
        <v>327</v>
      </c>
      <c r="C312" s="81">
        <v>1</v>
      </c>
      <c r="D312" s="82">
        <v>45785</v>
      </c>
      <c r="E312" s="82">
        <v>45755</v>
      </c>
      <c r="F312" s="82">
        <v>45763</v>
      </c>
      <c r="G312" s="81" t="s">
        <v>42</v>
      </c>
      <c r="H312" s="81">
        <v>19</v>
      </c>
      <c r="I312" s="81"/>
      <c r="J312" s="83">
        <v>10449.41</v>
      </c>
      <c r="K312" s="83" t="s">
        <v>33</v>
      </c>
      <c r="L312" s="83">
        <v>8986.4925999999996</v>
      </c>
      <c r="M312" s="83">
        <v>10449.41</v>
      </c>
      <c r="N312" s="83">
        <v>1324.76</v>
      </c>
      <c r="O312" s="83">
        <v>1139.2936</v>
      </c>
      <c r="P312" s="83">
        <v>1324.76</v>
      </c>
      <c r="Q312" s="84">
        <v>0.12677844969237498</v>
      </c>
      <c r="R312" s="81">
        <v>5</v>
      </c>
      <c r="S312" s="81">
        <v>2025</v>
      </c>
      <c r="T312" s="81">
        <v>4</v>
      </c>
      <c r="U312" s="81">
        <v>2025</v>
      </c>
      <c r="V312" s="82">
        <v>45808</v>
      </c>
      <c r="W312" s="81" t="s">
        <v>47</v>
      </c>
      <c r="X312" s="81">
        <v>2025</v>
      </c>
      <c r="Z312" t="s">
        <v>221</v>
      </c>
    </row>
    <row r="313" spans="1:26" ht="14.45">
      <c r="A313" s="81" t="s">
        <v>25</v>
      </c>
      <c r="B313" s="81">
        <v>328</v>
      </c>
      <c r="C313" s="81">
        <v>1</v>
      </c>
      <c r="D313" s="82">
        <v>45785</v>
      </c>
      <c r="E313" s="82">
        <v>45791</v>
      </c>
      <c r="F313" s="82">
        <v>45799</v>
      </c>
      <c r="G313" s="81" t="s">
        <v>85</v>
      </c>
      <c r="H313" s="81">
        <v>19</v>
      </c>
      <c r="I313" s="81"/>
      <c r="J313" s="83">
        <v>8827.1</v>
      </c>
      <c r="K313" s="83" t="s">
        <v>33</v>
      </c>
      <c r="L313" s="83">
        <v>7591.3060000000005</v>
      </c>
      <c r="M313" s="83">
        <v>8827.1</v>
      </c>
      <c r="N313" s="83">
        <v>70</v>
      </c>
      <c r="O313" s="83">
        <v>60.199999999999996</v>
      </c>
      <c r="P313" s="83">
        <v>70</v>
      </c>
      <c r="Q313" s="84">
        <v>7.9301242763761583E-3</v>
      </c>
      <c r="R313" s="81">
        <v>5</v>
      </c>
      <c r="S313" s="81">
        <v>2025</v>
      </c>
      <c r="T313" s="81">
        <v>5</v>
      </c>
      <c r="U313" s="81">
        <v>2025</v>
      </c>
      <c r="V313" s="82">
        <v>45844</v>
      </c>
      <c r="W313" s="81" t="s">
        <v>39</v>
      </c>
      <c r="X313" s="81">
        <v>2025</v>
      </c>
      <c r="Z313" t="s">
        <v>221</v>
      </c>
    </row>
    <row r="314" spans="1:26" ht="14.45">
      <c r="A314" s="81" t="s">
        <v>25</v>
      </c>
      <c r="B314" s="81">
        <v>329</v>
      </c>
      <c r="C314" s="81">
        <v>1</v>
      </c>
      <c r="D314" s="82">
        <v>45748</v>
      </c>
      <c r="E314" s="82">
        <v>45748</v>
      </c>
      <c r="F314" s="82">
        <v>45982</v>
      </c>
      <c r="G314" s="81" t="s">
        <v>85</v>
      </c>
      <c r="H314" s="81">
        <v>14</v>
      </c>
      <c r="I314" s="81"/>
      <c r="J314" s="83">
        <v>36333.599999999999</v>
      </c>
      <c r="K314" s="83" t="s">
        <v>33</v>
      </c>
      <c r="L314" s="83">
        <v>31246.895999999997</v>
      </c>
      <c r="M314" s="83">
        <v>36333.599999999999</v>
      </c>
      <c r="N314" s="83">
        <v>3225.61</v>
      </c>
      <c r="O314" s="83">
        <v>2774.0246000000002</v>
      </c>
      <c r="P314" s="83">
        <v>3225.61</v>
      </c>
      <c r="Q314" s="84">
        <v>8.8777605301979451E-2</v>
      </c>
      <c r="R314" s="81">
        <v>4</v>
      </c>
      <c r="S314" s="81">
        <v>2025</v>
      </c>
      <c r="T314" s="81">
        <v>4</v>
      </c>
      <c r="U314" s="81">
        <v>2025</v>
      </c>
      <c r="V314" s="82">
        <v>46027</v>
      </c>
      <c r="W314" s="81" t="s">
        <v>31</v>
      </c>
      <c r="X314" s="81">
        <v>2026</v>
      </c>
      <c r="Z314" t="s">
        <v>221</v>
      </c>
    </row>
    <row r="315" spans="1:26" ht="14.45">
      <c r="A315" s="81" t="s">
        <v>25</v>
      </c>
      <c r="B315" s="81">
        <v>330</v>
      </c>
      <c r="C315" s="81">
        <v>1</v>
      </c>
      <c r="D315" s="82">
        <v>45786</v>
      </c>
      <c r="E315" s="82">
        <v>45794</v>
      </c>
      <c r="F315" s="82">
        <v>45803</v>
      </c>
      <c r="G315" s="81" t="s">
        <v>42</v>
      </c>
      <c r="H315" s="81">
        <v>19</v>
      </c>
      <c r="I315" s="81" t="s">
        <v>56</v>
      </c>
      <c r="J315" s="83">
        <v>17786.22</v>
      </c>
      <c r="K315" s="83" t="s">
        <v>33</v>
      </c>
      <c r="L315" s="83">
        <v>15296.149200000002</v>
      </c>
      <c r="M315" s="83">
        <v>17786.22</v>
      </c>
      <c r="N315" s="83">
        <v>2209.58</v>
      </c>
      <c r="O315" s="83">
        <v>1900.2387999999999</v>
      </c>
      <c r="P315" s="83">
        <v>2209.58</v>
      </c>
      <c r="Q315" s="84">
        <v>0.12422988133510098</v>
      </c>
      <c r="R315" s="81">
        <v>5</v>
      </c>
      <c r="S315" s="81">
        <v>2025</v>
      </c>
      <c r="T315" s="81">
        <v>5</v>
      </c>
      <c r="U315" s="81">
        <v>2025</v>
      </c>
      <c r="V315" s="82">
        <v>45848</v>
      </c>
      <c r="W315" s="81" t="s">
        <v>39</v>
      </c>
      <c r="X315" s="81">
        <v>2025</v>
      </c>
      <c r="Z315" t="s">
        <v>221</v>
      </c>
    </row>
    <row r="316" spans="1:26" ht="14.45">
      <c r="A316" s="81" t="s">
        <v>25</v>
      </c>
      <c r="B316" s="81">
        <v>331</v>
      </c>
      <c r="C316" s="81">
        <v>1</v>
      </c>
      <c r="D316" s="82">
        <v>45789</v>
      </c>
      <c r="E316" s="82">
        <v>45799</v>
      </c>
      <c r="F316" s="82">
        <v>45812</v>
      </c>
      <c r="G316" s="81" t="s">
        <v>43</v>
      </c>
      <c r="H316" s="81">
        <v>20</v>
      </c>
      <c r="I316" s="81" t="s">
        <v>65</v>
      </c>
      <c r="J316" s="83">
        <v>704.8</v>
      </c>
      <c r="K316" s="83" t="s">
        <v>33</v>
      </c>
      <c r="L316" s="83">
        <v>606.12799999999993</v>
      </c>
      <c r="M316" s="83">
        <v>704.8</v>
      </c>
      <c r="N316" s="83">
        <v>0</v>
      </c>
      <c r="O316" s="83">
        <v>0</v>
      </c>
      <c r="P316" s="83">
        <v>0</v>
      </c>
      <c r="Q316" s="84">
        <v>0</v>
      </c>
      <c r="R316" s="81">
        <v>5</v>
      </c>
      <c r="S316" s="81">
        <v>2025</v>
      </c>
      <c r="T316" s="81">
        <v>5</v>
      </c>
      <c r="U316" s="81">
        <v>2025</v>
      </c>
      <c r="V316" s="82">
        <v>45857</v>
      </c>
      <c r="W316" s="81" t="s">
        <v>39</v>
      </c>
      <c r="X316" s="81">
        <v>2025</v>
      </c>
      <c r="Z316" t="s">
        <v>221</v>
      </c>
    </row>
    <row r="317" spans="1:26" ht="14.45">
      <c r="A317" s="81" t="s">
        <v>25</v>
      </c>
      <c r="B317" s="81">
        <v>332</v>
      </c>
      <c r="C317" s="81">
        <v>1</v>
      </c>
      <c r="D317" s="82">
        <v>45789</v>
      </c>
      <c r="E317" s="82">
        <v>45806</v>
      </c>
      <c r="F317" s="82">
        <v>45814</v>
      </c>
      <c r="G317" s="81" t="s">
        <v>46</v>
      </c>
      <c r="H317" s="81">
        <v>20</v>
      </c>
      <c r="I317" s="81"/>
      <c r="J317" s="83">
        <v>447940.47</v>
      </c>
      <c r="K317" s="83" t="s">
        <v>30</v>
      </c>
      <c r="L317" s="83">
        <v>21501.14256</v>
      </c>
      <c r="M317" s="83">
        <v>25084.66632</v>
      </c>
      <c r="N317" s="83">
        <v>26803.51</v>
      </c>
      <c r="O317" s="83">
        <v>1286.5684799999999</v>
      </c>
      <c r="P317" s="83">
        <v>1500.99656</v>
      </c>
      <c r="Q317" s="84">
        <v>5.9837214529868218E-2</v>
      </c>
      <c r="R317" s="81">
        <v>5</v>
      </c>
      <c r="S317" s="81">
        <v>2025</v>
      </c>
      <c r="T317" s="81">
        <v>5</v>
      </c>
      <c r="U317" s="81">
        <v>2025</v>
      </c>
      <c r="V317" s="82">
        <v>45859</v>
      </c>
      <c r="W317" s="81" t="s">
        <v>39</v>
      </c>
      <c r="X317" s="81">
        <v>2025</v>
      </c>
      <c r="Z317" t="s">
        <v>221</v>
      </c>
    </row>
    <row r="318" spans="1:26" ht="14.45">
      <c r="A318" s="81" t="s">
        <v>25</v>
      </c>
      <c r="B318" s="81">
        <v>333</v>
      </c>
      <c r="C318" s="81">
        <v>1</v>
      </c>
      <c r="D318" s="82">
        <v>45790</v>
      </c>
      <c r="E318" s="82">
        <v>45780</v>
      </c>
      <c r="F318" s="82">
        <v>45781</v>
      </c>
      <c r="G318" s="81" t="s">
        <v>43</v>
      </c>
      <c r="H318" s="81">
        <v>20</v>
      </c>
      <c r="I318" s="81" t="s">
        <v>65</v>
      </c>
      <c r="J318" s="83">
        <v>1221</v>
      </c>
      <c r="K318" s="83" t="s">
        <v>33</v>
      </c>
      <c r="L318" s="83">
        <v>1050.06</v>
      </c>
      <c r="M318" s="83">
        <v>1221</v>
      </c>
      <c r="N318" s="83">
        <v>0</v>
      </c>
      <c r="O318" s="83">
        <v>0</v>
      </c>
      <c r="P318" s="83">
        <v>0</v>
      </c>
      <c r="Q318" s="84">
        <v>0</v>
      </c>
      <c r="R318" s="81">
        <v>5</v>
      </c>
      <c r="S318" s="81">
        <v>2025</v>
      </c>
      <c r="T318" s="81">
        <v>5</v>
      </c>
      <c r="U318" s="81">
        <v>2025</v>
      </c>
      <c r="V318" s="82">
        <v>45826</v>
      </c>
      <c r="W318" s="81" t="s">
        <v>37</v>
      </c>
      <c r="X318" s="81">
        <v>2025</v>
      </c>
      <c r="Z318" t="s">
        <v>222</v>
      </c>
    </row>
    <row r="319" spans="1:26" ht="14.45">
      <c r="A319" s="81" t="s">
        <v>25</v>
      </c>
      <c r="B319" s="81">
        <v>334</v>
      </c>
      <c r="C319" s="81">
        <v>1</v>
      </c>
      <c r="D319" s="82">
        <v>45790</v>
      </c>
      <c r="E319" s="82">
        <v>45787</v>
      </c>
      <c r="F319" s="82">
        <v>45787</v>
      </c>
      <c r="G319" s="81" t="s">
        <v>43</v>
      </c>
      <c r="H319" s="81">
        <v>20</v>
      </c>
      <c r="I319" s="81" t="s">
        <v>65</v>
      </c>
      <c r="J319" s="83">
        <v>1630.2</v>
      </c>
      <c r="K319" s="83" t="s">
        <v>33</v>
      </c>
      <c r="L319" s="83">
        <v>1401.972</v>
      </c>
      <c r="M319" s="83">
        <v>1630.2</v>
      </c>
      <c r="N319" s="83">
        <v>0</v>
      </c>
      <c r="O319" s="83">
        <v>0</v>
      </c>
      <c r="P319" s="83">
        <v>0</v>
      </c>
      <c r="Q319" s="84">
        <v>0</v>
      </c>
      <c r="R319" s="81">
        <v>5</v>
      </c>
      <c r="S319" s="81">
        <v>2025</v>
      </c>
      <c r="T319" s="81">
        <v>5</v>
      </c>
      <c r="U319" s="81">
        <v>2025</v>
      </c>
      <c r="V319" s="82">
        <v>45832</v>
      </c>
      <c r="W319" s="81" t="s">
        <v>37</v>
      </c>
      <c r="X319" s="81">
        <v>2025</v>
      </c>
      <c r="Z319" t="s">
        <v>221</v>
      </c>
    </row>
    <row r="320" spans="1:26" ht="14.45">
      <c r="A320" s="81" t="s">
        <v>25</v>
      </c>
      <c r="B320" s="81">
        <v>335</v>
      </c>
      <c r="C320" s="81">
        <v>1</v>
      </c>
      <c r="D320" s="82">
        <v>45790</v>
      </c>
      <c r="E320" s="82">
        <v>45782</v>
      </c>
      <c r="F320" s="82">
        <v>45782</v>
      </c>
      <c r="G320" s="81" t="s">
        <v>43</v>
      </c>
      <c r="H320" s="81">
        <v>20</v>
      </c>
      <c r="I320" s="81" t="s">
        <v>65</v>
      </c>
      <c r="J320" s="83">
        <v>98</v>
      </c>
      <c r="K320" s="83" t="s">
        <v>33</v>
      </c>
      <c r="L320" s="83">
        <v>84.28</v>
      </c>
      <c r="M320" s="83">
        <v>98</v>
      </c>
      <c r="N320" s="83">
        <v>0</v>
      </c>
      <c r="O320" s="83">
        <v>0</v>
      </c>
      <c r="P320" s="83">
        <v>0</v>
      </c>
      <c r="Q320" s="84">
        <v>0</v>
      </c>
      <c r="R320" s="81">
        <v>5</v>
      </c>
      <c r="S320" s="81">
        <v>2025</v>
      </c>
      <c r="T320" s="81">
        <v>5</v>
      </c>
      <c r="U320" s="81">
        <v>2025</v>
      </c>
      <c r="V320" s="82">
        <v>45827</v>
      </c>
      <c r="W320" s="81" t="s">
        <v>37</v>
      </c>
      <c r="X320" s="81">
        <v>2025</v>
      </c>
      <c r="Z320" t="s">
        <v>221</v>
      </c>
    </row>
    <row r="321" spans="1:26" ht="14.45">
      <c r="A321" s="81" t="s">
        <v>25</v>
      </c>
      <c r="B321" s="81">
        <v>336</v>
      </c>
      <c r="C321" s="81">
        <v>1</v>
      </c>
      <c r="D321" s="82">
        <v>45790</v>
      </c>
      <c r="E321" s="82">
        <v>45778</v>
      </c>
      <c r="F321" s="82">
        <v>45779</v>
      </c>
      <c r="G321" s="81" t="s">
        <v>43</v>
      </c>
      <c r="H321" s="81">
        <v>20</v>
      </c>
      <c r="I321" s="81" t="s">
        <v>65</v>
      </c>
      <c r="J321" s="83">
        <v>428.8</v>
      </c>
      <c r="K321" s="83" t="s">
        <v>33</v>
      </c>
      <c r="L321" s="83">
        <v>368.76800000000003</v>
      </c>
      <c r="M321" s="83">
        <v>428.8</v>
      </c>
      <c r="N321" s="83">
        <v>0</v>
      </c>
      <c r="O321" s="83">
        <v>0</v>
      </c>
      <c r="P321" s="83">
        <v>0</v>
      </c>
      <c r="Q321" s="84">
        <v>0</v>
      </c>
      <c r="R321" s="81">
        <v>5</v>
      </c>
      <c r="S321" s="81">
        <v>2025</v>
      </c>
      <c r="T321" s="81">
        <v>5</v>
      </c>
      <c r="U321" s="81">
        <v>2025</v>
      </c>
      <c r="V321" s="82">
        <v>45824</v>
      </c>
      <c r="W321" s="81" t="s">
        <v>37</v>
      </c>
      <c r="X321" s="81">
        <v>2025</v>
      </c>
      <c r="Z321" t="s">
        <v>221</v>
      </c>
    </row>
    <row r="322" spans="1:26" ht="14.45">
      <c r="A322" s="81" t="s">
        <v>25</v>
      </c>
      <c r="B322" s="81">
        <v>337</v>
      </c>
      <c r="C322" s="81">
        <v>1</v>
      </c>
      <c r="D322" s="82">
        <v>45790</v>
      </c>
      <c r="E322" s="82">
        <v>45839</v>
      </c>
      <c r="F322" s="82">
        <v>45839</v>
      </c>
      <c r="G322" s="81" t="s">
        <v>43</v>
      </c>
      <c r="H322" s="81">
        <v>20</v>
      </c>
      <c r="I322" s="81" t="s">
        <v>65</v>
      </c>
      <c r="J322" s="83">
        <v>1012.3</v>
      </c>
      <c r="K322" s="83" t="s">
        <v>33</v>
      </c>
      <c r="L322" s="83">
        <v>870.57799999999997</v>
      </c>
      <c r="M322" s="83">
        <v>1012.3</v>
      </c>
      <c r="N322" s="83">
        <v>0</v>
      </c>
      <c r="O322" s="83">
        <v>0</v>
      </c>
      <c r="P322" s="83">
        <v>0</v>
      </c>
      <c r="Q322" s="84">
        <v>0</v>
      </c>
      <c r="R322" s="81">
        <v>5</v>
      </c>
      <c r="S322" s="81">
        <v>2025</v>
      </c>
      <c r="T322" s="81">
        <v>7</v>
      </c>
      <c r="U322" s="81">
        <v>2025</v>
      </c>
      <c r="V322" s="82">
        <v>45884</v>
      </c>
      <c r="W322" s="81" t="s">
        <v>62</v>
      </c>
      <c r="X322" s="81">
        <v>2025</v>
      </c>
    </row>
    <row r="323" spans="1:26" ht="14.45">
      <c r="A323" s="81" t="s">
        <v>25</v>
      </c>
      <c r="B323" s="81">
        <v>338</v>
      </c>
      <c r="C323" s="81">
        <v>1</v>
      </c>
      <c r="D323" s="82">
        <v>45790</v>
      </c>
      <c r="E323" s="82">
        <v>45785</v>
      </c>
      <c r="F323" s="82">
        <v>45785</v>
      </c>
      <c r="G323" s="81" t="s">
        <v>43</v>
      </c>
      <c r="H323" s="81">
        <v>20</v>
      </c>
      <c r="I323" s="81" t="s">
        <v>65</v>
      </c>
      <c r="J323" s="83">
        <v>296.3</v>
      </c>
      <c r="K323" s="83" t="s">
        <v>33</v>
      </c>
      <c r="L323" s="83">
        <v>254.81800000000001</v>
      </c>
      <c r="M323" s="83">
        <v>296.3</v>
      </c>
      <c r="N323" s="83">
        <v>0</v>
      </c>
      <c r="O323" s="83">
        <v>0</v>
      </c>
      <c r="P323" s="83">
        <v>0</v>
      </c>
      <c r="Q323" s="84">
        <v>0</v>
      </c>
      <c r="R323" s="81">
        <v>5</v>
      </c>
      <c r="S323" s="81">
        <v>2025</v>
      </c>
      <c r="T323" s="81">
        <v>5</v>
      </c>
      <c r="U323" s="81">
        <v>2025</v>
      </c>
      <c r="V323" s="82">
        <v>45830</v>
      </c>
      <c r="W323" s="81" t="s">
        <v>37</v>
      </c>
      <c r="X323" s="81">
        <v>2025</v>
      </c>
      <c r="Z323" t="s">
        <v>223</v>
      </c>
    </row>
    <row r="324" spans="1:26" ht="14.45">
      <c r="A324" s="81" t="s">
        <v>25</v>
      </c>
      <c r="B324" s="81">
        <v>339</v>
      </c>
      <c r="C324" s="81">
        <v>1</v>
      </c>
      <c r="D324" s="82">
        <v>45790</v>
      </c>
      <c r="E324" s="82">
        <v>45786</v>
      </c>
      <c r="F324" s="82">
        <v>45786</v>
      </c>
      <c r="G324" s="81" t="s">
        <v>43</v>
      </c>
      <c r="H324" s="81">
        <v>20</v>
      </c>
      <c r="I324" s="81" t="s">
        <v>65</v>
      </c>
      <c r="J324" s="83">
        <v>981.6</v>
      </c>
      <c r="K324" s="83" t="s">
        <v>33</v>
      </c>
      <c r="L324" s="83">
        <v>844.17600000000004</v>
      </c>
      <c r="M324" s="83">
        <v>981.6</v>
      </c>
      <c r="N324" s="83">
        <v>0</v>
      </c>
      <c r="O324" s="83">
        <v>0</v>
      </c>
      <c r="P324" s="83">
        <v>0</v>
      </c>
      <c r="Q324" s="84">
        <v>0</v>
      </c>
      <c r="R324" s="81">
        <v>5</v>
      </c>
      <c r="S324" s="81">
        <v>2025</v>
      </c>
      <c r="T324" s="81">
        <v>5</v>
      </c>
      <c r="U324" s="81">
        <v>2025</v>
      </c>
      <c r="V324" s="82">
        <v>45831</v>
      </c>
      <c r="W324" s="81" t="s">
        <v>37</v>
      </c>
      <c r="X324" s="81">
        <v>2025</v>
      </c>
      <c r="Z324" t="s">
        <v>224</v>
      </c>
    </row>
    <row r="325" spans="1:26" ht="14.45">
      <c r="A325" s="81" t="s">
        <v>25</v>
      </c>
      <c r="B325" s="81">
        <v>340</v>
      </c>
      <c r="C325" s="81">
        <v>1</v>
      </c>
      <c r="D325" s="82">
        <v>45791</v>
      </c>
      <c r="E325" s="82">
        <v>45873</v>
      </c>
      <c r="F325" s="82">
        <v>45879</v>
      </c>
      <c r="G325" s="81" t="s">
        <v>42</v>
      </c>
      <c r="H325" s="81">
        <v>20</v>
      </c>
      <c r="I325" s="81" t="s">
        <v>207</v>
      </c>
      <c r="J325" s="83">
        <v>175373.05</v>
      </c>
      <c r="K325" s="83" t="s">
        <v>33</v>
      </c>
      <c r="L325" s="83">
        <v>150820.82299999997</v>
      </c>
      <c r="M325" s="83">
        <v>175373.05</v>
      </c>
      <c r="N325" s="83">
        <v>16038.14</v>
      </c>
      <c r="O325" s="83">
        <v>13792.8004</v>
      </c>
      <c r="P325" s="83">
        <v>16038.14</v>
      </c>
      <c r="Q325" s="84">
        <v>9.1451565676710325E-2</v>
      </c>
      <c r="R325" s="81">
        <v>5</v>
      </c>
      <c r="S325" s="81">
        <v>2025</v>
      </c>
      <c r="T325" s="81">
        <v>8</v>
      </c>
      <c r="U325" s="81">
        <v>2025</v>
      </c>
      <c r="V325" s="82">
        <v>45924</v>
      </c>
      <c r="W325" s="81" t="s">
        <v>72</v>
      </c>
      <c r="X325" s="81">
        <v>2025</v>
      </c>
      <c r="Z325" t="s">
        <v>225</v>
      </c>
    </row>
    <row r="326" spans="1:26" ht="14.45">
      <c r="A326" s="81" t="s">
        <v>25</v>
      </c>
      <c r="B326" s="81">
        <v>341</v>
      </c>
      <c r="C326" s="81">
        <v>1</v>
      </c>
      <c r="D326" s="82">
        <v>45791</v>
      </c>
      <c r="E326" s="82">
        <v>45870</v>
      </c>
      <c r="F326" s="82">
        <v>45883</v>
      </c>
      <c r="G326" s="81" t="s">
        <v>92</v>
      </c>
      <c r="H326" s="81">
        <v>20</v>
      </c>
      <c r="I326" s="81" t="s">
        <v>65</v>
      </c>
      <c r="J326" s="83">
        <v>52130.1</v>
      </c>
      <c r="K326" s="83" t="s">
        <v>33</v>
      </c>
      <c r="L326" s="83">
        <v>44831.885999999999</v>
      </c>
      <c r="M326" s="83">
        <v>52130.1</v>
      </c>
      <c r="N326" s="83">
        <v>9259.58</v>
      </c>
      <c r="O326" s="83">
        <v>7963.2388000000001</v>
      </c>
      <c r="P326" s="83">
        <v>9259.58</v>
      </c>
      <c r="Q326" s="84">
        <v>0.17762444345972864</v>
      </c>
      <c r="R326" s="81">
        <v>5</v>
      </c>
      <c r="S326" s="81">
        <v>2025</v>
      </c>
      <c r="T326" s="81">
        <v>8</v>
      </c>
      <c r="U326" s="81">
        <v>2025</v>
      </c>
      <c r="V326" s="82">
        <v>45928</v>
      </c>
      <c r="W326" s="81" t="s">
        <v>72</v>
      </c>
      <c r="X326" s="81">
        <v>2025</v>
      </c>
    </row>
    <row r="327" spans="1:26" ht="14.45">
      <c r="A327" s="81" t="s">
        <v>25</v>
      </c>
      <c r="B327" s="81">
        <v>342</v>
      </c>
      <c r="C327" s="81">
        <v>0</v>
      </c>
      <c r="D327" s="82">
        <v>45791</v>
      </c>
      <c r="E327" s="82">
        <v>45839</v>
      </c>
      <c r="F327" s="82">
        <v>45845</v>
      </c>
      <c r="G327" s="81" t="s">
        <v>45</v>
      </c>
      <c r="H327" s="81">
        <v>20</v>
      </c>
      <c r="I327" s="81" t="s">
        <v>73</v>
      </c>
      <c r="J327" s="83">
        <v>16401.41</v>
      </c>
      <c r="K327" s="83" t="s">
        <v>30</v>
      </c>
      <c r="L327" s="83">
        <v>787.26768000000004</v>
      </c>
      <c r="M327" s="83">
        <v>918.47896000000003</v>
      </c>
      <c r="N327" s="83">
        <v>1285.69</v>
      </c>
      <c r="O327" s="83">
        <v>61.713120000000004</v>
      </c>
      <c r="P327" s="83">
        <v>71.998640000000009</v>
      </c>
      <c r="Q327" s="84">
        <v>7.8388992165917437E-2</v>
      </c>
      <c r="R327" s="81">
        <v>5</v>
      </c>
      <c r="S327" s="81">
        <v>2025</v>
      </c>
      <c r="T327" s="81">
        <v>7</v>
      </c>
      <c r="U327" s="81">
        <v>2025</v>
      </c>
      <c r="V327" s="82">
        <v>45890</v>
      </c>
      <c r="W327" s="81" t="s">
        <v>62</v>
      </c>
      <c r="X327" s="81">
        <v>2025</v>
      </c>
    </row>
    <row r="328" spans="1:26" ht="14.45">
      <c r="A328" s="81" t="s">
        <v>25</v>
      </c>
      <c r="B328" s="81">
        <v>343</v>
      </c>
      <c r="C328" s="81">
        <v>1</v>
      </c>
      <c r="D328" s="82">
        <v>45791</v>
      </c>
      <c r="E328" s="82">
        <v>45818</v>
      </c>
      <c r="F328" s="82">
        <v>45818</v>
      </c>
      <c r="G328" s="81" t="s">
        <v>43</v>
      </c>
      <c r="H328" s="81">
        <v>20</v>
      </c>
      <c r="I328" s="81" t="s">
        <v>65</v>
      </c>
      <c r="J328" s="83">
        <v>198.6</v>
      </c>
      <c r="K328" s="83" t="s">
        <v>33</v>
      </c>
      <c r="L328" s="83">
        <v>170.79599999999999</v>
      </c>
      <c r="M328" s="83">
        <v>198.6</v>
      </c>
      <c r="N328" s="83">
        <v>0</v>
      </c>
      <c r="O328" s="83">
        <v>0</v>
      </c>
      <c r="P328" s="83">
        <v>0</v>
      </c>
      <c r="Q328" s="84">
        <v>0</v>
      </c>
      <c r="R328" s="81">
        <v>5</v>
      </c>
      <c r="S328" s="81">
        <v>2025</v>
      </c>
      <c r="T328" s="81">
        <v>6</v>
      </c>
      <c r="U328" s="81">
        <v>2025</v>
      </c>
      <c r="V328" s="82">
        <v>45863</v>
      </c>
      <c r="W328" s="81" t="s">
        <v>39</v>
      </c>
      <c r="X328" s="81">
        <v>2025</v>
      </c>
      <c r="Z328" t="s">
        <v>226</v>
      </c>
    </row>
    <row r="329" spans="1:26" ht="14.45">
      <c r="A329" s="81" t="s">
        <v>25</v>
      </c>
      <c r="B329" s="81">
        <v>345</v>
      </c>
      <c r="C329" s="81">
        <v>1</v>
      </c>
      <c r="D329" s="82">
        <v>45792</v>
      </c>
      <c r="E329" s="82">
        <v>45704</v>
      </c>
      <c r="F329" s="82">
        <v>45705</v>
      </c>
      <c r="G329" s="81" t="s">
        <v>43</v>
      </c>
      <c r="H329" s="81">
        <v>20</v>
      </c>
      <c r="I329" s="81" t="s">
        <v>65</v>
      </c>
      <c r="J329" s="83">
        <v>900</v>
      </c>
      <c r="K329" s="83" t="s">
        <v>27</v>
      </c>
      <c r="L329" s="83">
        <v>900</v>
      </c>
      <c r="M329" s="83">
        <v>1044</v>
      </c>
      <c r="N329" s="83">
        <v>81.75</v>
      </c>
      <c r="O329" s="83">
        <v>81.75</v>
      </c>
      <c r="P329" s="83">
        <v>94.83</v>
      </c>
      <c r="Q329" s="84">
        <v>9.0833333333333335E-2</v>
      </c>
      <c r="R329" s="81">
        <v>5</v>
      </c>
      <c r="S329" s="81">
        <v>2025</v>
      </c>
      <c r="T329" s="81">
        <v>2</v>
      </c>
      <c r="U329" s="81">
        <v>2025</v>
      </c>
      <c r="V329" s="82">
        <v>45750</v>
      </c>
      <c r="W329" s="81" t="s">
        <v>55</v>
      </c>
      <c r="X329" s="81">
        <v>2025</v>
      </c>
      <c r="Z329" t="s">
        <v>227</v>
      </c>
    </row>
    <row r="330" spans="1:26" ht="14.45">
      <c r="A330" s="81" t="s">
        <v>25</v>
      </c>
      <c r="B330" s="81">
        <v>346</v>
      </c>
      <c r="C330" s="81">
        <v>1</v>
      </c>
      <c r="D330" s="82">
        <v>45792</v>
      </c>
      <c r="E330" s="82">
        <v>45799</v>
      </c>
      <c r="F330" s="82">
        <v>45805</v>
      </c>
      <c r="G330" s="81" t="s">
        <v>42</v>
      </c>
      <c r="H330" s="81">
        <v>20</v>
      </c>
      <c r="I330" s="81" t="s">
        <v>207</v>
      </c>
      <c r="J330" s="83">
        <v>7100</v>
      </c>
      <c r="K330" s="83" t="s">
        <v>33</v>
      </c>
      <c r="L330" s="83">
        <v>6106</v>
      </c>
      <c r="M330" s="83">
        <v>7100</v>
      </c>
      <c r="N330" s="83">
        <v>805.58</v>
      </c>
      <c r="O330" s="83">
        <v>692.79880000000003</v>
      </c>
      <c r="P330" s="83">
        <v>805.58</v>
      </c>
      <c r="Q330" s="84">
        <v>0.11346197183098591</v>
      </c>
      <c r="R330" s="81">
        <v>5</v>
      </c>
      <c r="S330" s="81">
        <v>2025</v>
      </c>
      <c r="T330" s="81">
        <v>5</v>
      </c>
      <c r="U330" s="81">
        <v>2025</v>
      </c>
      <c r="V330" s="82">
        <v>45850</v>
      </c>
      <c r="W330" s="81" t="s">
        <v>39</v>
      </c>
      <c r="X330" s="81">
        <v>2025</v>
      </c>
      <c r="Z330" t="s">
        <v>228</v>
      </c>
    </row>
    <row r="331" spans="1:26" ht="14.45">
      <c r="A331" s="81" t="s">
        <v>25</v>
      </c>
      <c r="B331" s="81">
        <v>347</v>
      </c>
      <c r="C331" s="81">
        <v>1</v>
      </c>
      <c r="D331" s="82">
        <v>45792</v>
      </c>
      <c r="E331" s="82">
        <v>45794</v>
      </c>
      <c r="F331" s="82">
        <v>45815</v>
      </c>
      <c r="G331" s="81" t="s">
        <v>42</v>
      </c>
      <c r="H331" s="81">
        <v>20</v>
      </c>
      <c r="I331" s="81"/>
      <c r="J331" s="83">
        <v>9995.19</v>
      </c>
      <c r="K331" s="83" t="s">
        <v>33</v>
      </c>
      <c r="L331" s="83">
        <v>8595.8634000000002</v>
      </c>
      <c r="M331" s="83">
        <v>9995.19</v>
      </c>
      <c r="N331" s="83">
        <v>2008.11</v>
      </c>
      <c r="O331" s="83">
        <v>1726.9745999999998</v>
      </c>
      <c r="P331" s="83">
        <v>2008.11</v>
      </c>
      <c r="Q331" s="84">
        <v>0.20090763657319169</v>
      </c>
      <c r="R331" s="81">
        <v>5</v>
      </c>
      <c r="S331" s="81">
        <v>2025</v>
      </c>
      <c r="T331" s="81">
        <v>5</v>
      </c>
      <c r="U331" s="81">
        <v>2025</v>
      </c>
      <c r="V331" s="82">
        <v>45860</v>
      </c>
      <c r="W331" s="81" t="s">
        <v>39</v>
      </c>
      <c r="X331" s="81">
        <v>2025</v>
      </c>
      <c r="Z331" t="s">
        <v>221</v>
      </c>
    </row>
    <row r="332" spans="1:26" ht="14.45">
      <c r="A332" s="81" t="s">
        <v>25</v>
      </c>
      <c r="B332" s="81">
        <v>348</v>
      </c>
      <c r="C332" s="81">
        <v>1</v>
      </c>
      <c r="D332" s="82">
        <v>45793</v>
      </c>
      <c r="E332" s="82">
        <v>45799</v>
      </c>
      <c r="F332" s="82">
        <v>45802</v>
      </c>
      <c r="G332" s="81" t="s">
        <v>209</v>
      </c>
      <c r="H332" s="81">
        <v>20</v>
      </c>
      <c r="I332" s="81"/>
      <c r="J332" s="83">
        <v>3045</v>
      </c>
      <c r="K332" s="83" t="s">
        <v>33</v>
      </c>
      <c r="L332" s="83">
        <v>2618.6999999999998</v>
      </c>
      <c r="M332" s="83">
        <v>3045</v>
      </c>
      <c r="N332" s="83">
        <v>429.35</v>
      </c>
      <c r="O332" s="83">
        <v>369.24099999999999</v>
      </c>
      <c r="P332" s="83">
        <v>429.35</v>
      </c>
      <c r="Q332" s="84">
        <v>0.14100164203612481</v>
      </c>
      <c r="R332" s="81">
        <v>5</v>
      </c>
      <c r="S332" s="81">
        <v>2025</v>
      </c>
      <c r="T332" s="81">
        <v>5</v>
      </c>
      <c r="U332" s="81">
        <v>2025</v>
      </c>
      <c r="V332" s="82">
        <v>45847</v>
      </c>
      <c r="W332" s="81" t="s">
        <v>39</v>
      </c>
      <c r="X332" s="81">
        <v>2025</v>
      </c>
      <c r="Z332" t="s">
        <v>229</v>
      </c>
    </row>
    <row r="333" spans="1:26" ht="14.45">
      <c r="A333" s="81" t="s">
        <v>25</v>
      </c>
      <c r="B333" s="81">
        <v>349</v>
      </c>
      <c r="C333" s="81">
        <v>1</v>
      </c>
      <c r="D333" s="82">
        <v>45793</v>
      </c>
      <c r="E333" s="82">
        <v>45794</v>
      </c>
      <c r="F333" s="82">
        <v>45802</v>
      </c>
      <c r="G333" s="81" t="s">
        <v>46</v>
      </c>
      <c r="H333" s="81">
        <v>20</v>
      </c>
      <c r="I333" s="81"/>
      <c r="J333" s="83">
        <v>2457.91</v>
      </c>
      <c r="K333" s="83" t="s">
        <v>33</v>
      </c>
      <c r="L333" s="83">
        <v>2113.8026</v>
      </c>
      <c r="M333" s="83">
        <v>2457.91</v>
      </c>
      <c r="N333" s="83">
        <v>1.91</v>
      </c>
      <c r="O333" s="83">
        <v>1.6425999999999998</v>
      </c>
      <c r="P333" s="83">
        <v>1.91</v>
      </c>
      <c r="Q333" s="84">
        <v>7.7708296886379075E-4</v>
      </c>
      <c r="R333" s="81">
        <v>5</v>
      </c>
      <c r="S333" s="81">
        <v>2025</v>
      </c>
      <c r="T333" s="81">
        <v>5</v>
      </c>
      <c r="U333" s="81">
        <v>2025</v>
      </c>
      <c r="V333" s="82">
        <v>45847</v>
      </c>
      <c r="W333" s="81" t="s">
        <v>39</v>
      </c>
      <c r="X333" s="81">
        <v>2025</v>
      </c>
      <c r="Z333" t="s">
        <v>221</v>
      </c>
    </row>
    <row r="334" spans="1:26" ht="14.45">
      <c r="A334" s="81" t="s">
        <v>25</v>
      </c>
      <c r="B334" s="81">
        <v>350</v>
      </c>
      <c r="C334" s="81">
        <v>1</v>
      </c>
      <c r="D334" s="82">
        <v>45793</v>
      </c>
      <c r="E334" s="82">
        <v>45793</v>
      </c>
      <c r="F334" s="82">
        <v>45824</v>
      </c>
      <c r="G334" s="81" t="s">
        <v>69</v>
      </c>
      <c r="H334" s="81">
        <v>20</v>
      </c>
      <c r="I334" s="81"/>
      <c r="J334" s="83">
        <v>14729.27</v>
      </c>
      <c r="K334" s="83" t="s">
        <v>33</v>
      </c>
      <c r="L334" s="83">
        <v>12667.172200000001</v>
      </c>
      <c r="M334" s="83">
        <v>14729.27</v>
      </c>
      <c r="N334" s="83">
        <v>718.64</v>
      </c>
      <c r="O334" s="83">
        <v>618.03039999999999</v>
      </c>
      <c r="P334" s="83">
        <v>718.64</v>
      </c>
      <c r="Q334" s="84">
        <v>4.8789926452566891E-2</v>
      </c>
      <c r="R334" s="81">
        <v>5</v>
      </c>
      <c r="S334" s="81">
        <v>2025</v>
      </c>
      <c r="T334" s="81">
        <v>5</v>
      </c>
      <c r="U334" s="81">
        <v>2025</v>
      </c>
      <c r="V334" s="82">
        <v>45869</v>
      </c>
      <c r="W334" s="81" t="s">
        <v>39</v>
      </c>
      <c r="X334" s="81">
        <v>2025</v>
      </c>
      <c r="Z334" t="s">
        <v>230</v>
      </c>
    </row>
    <row r="335" spans="1:26" ht="14.45">
      <c r="A335" s="81" t="s">
        <v>25</v>
      </c>
      <c r="B335" s="81">
        <v>351</v>
      </c>
      <c r="C335" s="81">
        <v>1</v>
      </c>
      <c r="D335" s="82">
        <v>45793</v>
      </c>
      <c r="E335" s="82">
        <v>45793</v>
      </c>
      <c r="F335" s="82">
        <v>45793</v>
      </c>
      <c r="G335" s="81" t="s">
        <v>42</v>
      </c>
      <c r="H335" s="81">
        <v>20</v>
      </c>
      <c r="I335" s="81"/>
      <c r="J335" s="83">
        <v>2611.75</v>
      </c>
      <c r="K335" s="83" t="s">
        <v>33</v>
      </c>
      <c r="L335" s="83">
        <v>2246.105</v>
      </c>
      <c r="M335" s="83">
        <v>2611.75</v>
      </c>
      <c r="N335" s="83">
        <v>35</v>
      </c>
      <c r="O335" s="83">
        <v>30.099999999999998</v>
      </c>
      <c r="P335" s="83">
        <v>35</v>
      </c>
      <c r="Q335" s="84">
        <v>1.3400976356848854E-2</v>
      </c>
      <c r="R335" s="81">
        <v>5</v>
      </c>
      <c r="S335" s="81">
        <v>2025</v>
      </c>
      <c r="T335" s="81">
        <v>5</v>
      </c>
      <c r="U335" s="81">
        <v>2025</v>
      </c>
      <c r="V335" s="82">
        <v>45838</v>
      </c>
      <c r="W335" s="81" t="s">
        <v>37</v>
      </c>
      <c r="X335" s="81">
        <v>2025</v>
      </c>
      <c r="Z335" t="s">
        <v>231</v>
      </c>
    </row>
    <row r="336" spans="1:26" ht="14.45">
      <c r="A336" s="81" t="s">
        <v>25</v>
      </c>
      <c r="B336" s="81">
        <v>352</v>
      </c>
      <c r="C336" s="81">
        <v>1</v>
      </c>
      <c r="D336" s="82">
        <v>45793</v>
      </c>
      <c r="E336" s="82">
        <v>45821</v>
      </c>
      <c r="F336" s="82">
        <v>45824</v>
      </c>
      <c r="G336" s="81" t="s">
        <v>42</v>
      </c>
      <c r="H336" s="81">
        <v>20</v>
      </c>
      <c r="I336" s="81"/>
      <c r="J336" s="83">
        <v>9109.86</v>
      </c>
      <c r="K336" s="83" t="s">
        <v>33</v>
      </c>
      <c r="L336" s="83">
        <v>7834.4796000000006</v>
      </c>
      <c r="M336" s="83">
        <v>9109.86</v>
      </c>
      <c r="N336" s="83">
        <v>517.96</v>
      </c>
      <c r="O336" s="83">
        <v>445.44560000000001</v>
      </c>
      <c r="P336" s="83">
        <v>517.96</v>
      </c>
      <c r="Q336" s="84">
        <v>5.6857075739912576E-2</v>
      </c>
      <c r="R336" s="81">
        <v>5</v>
      </c>
      <c r="S336" s="81">
        <v>2025</v>
      </c>
      <c r="T336" s="81">
        <v>6</v>
      </c>
      <c r="U336" s="81">
        <v>2025</v>
      </c>
      <c r="V336" s="82">
        <v>45869</v>
      </c>
      <c r="W336" s="81" t="s">
        <v>39</v>
      </c>
      <c r="X336" s="81">
        <v>2025</v>
      </c>
      <c r="Z336" t="s">
        <v>231</v>
      </c>
    </row>
    <row r="337" spans="1:26" ht="14.45">
      <c r="A337" s="81" t="s">
        <v>25</v>
      </c>
      <c r="B337" s="81">
        <v>353</v>
      </c>
      <c r="C337" s="81">
        <v>1</v>
      </c>
      <c r="D337" s="82">
        <v>45796</v>
      </c>
      <c r="E337" s="82">
        <v>45804</v>
      </c>
      <c r="F337" s="82">
        <v>45805</v>
      </c>
      <c r="G337" s="81" t="s">
        <v>42</v>
      </c>
      <c r="H337" s="81">
        <v>21</v>
      </c>
      <c r="I337" s="81" t="s">
        <v>56</v>
      </c>
      <c r="J337" s="83">
        <v>7328.61</v>
      </c>
      <c r="K337" s="83" t="s">
        <v>33</v>
      </c>
      <c r="L337" s="83">
        <v>6302.6045999999997</v>
      </c>
      <c r="M337" s="83">
        <v>7328.61</v>
      </c>
      <c r="N337" s="83">
        <v>630.08000000000004</v>
      </c>
      <c r="O337" s="83">
        <v>541.86880000000008</v>
      </c>
      <c r="P337" s="83">
        <v>630.08000000000004</v>
      </c>
      <c r="Q337" s="84">
        <v>8.5975375958060277E-2</v>
      </c>
      <c r="R337" s="81">
        <v>5</v>
      </c>
      <c r="S337" s="81">
        <v>2025</v>
      </c>
      <c r="T337" s="81">
        <v>5</v>
      </c>
      <c r="U337" s="81">
        <v>2025</v>
      </c>
      <c r="V337" s="82">
        <v>45850</v>
      </c>
      <c r="W337" s="81" t="s">
        <v>39</v>
      </c>
      <c r="X337" s="81">
        <v>2025</v>
      </c>
      <c r="Z337" t="s">
        <v>231</v>
      </c>
    </row>
    <row r="338" spans="1:26" ht="14.45">
      <c r="A338" s="81" t="s">
        <v>25</v>
      </c>
      <c r="B338" s="81">
        <v>354</v>
      </c>
      <c r="C338" s="81">
        <v>1</v>
      </c>
      <c r="D338" s="82">
        <v>45796</v>
      </c>
      <c r="E338" s="82">
        <v>45799</v>
      </c>
      <c r="F338" s="82">
        <v>45799</v>
      </c>
      <c r="G338" s="81" t="s">
        <v>42</v>
      </c>
      <c r="H338" s="81">
        <v>21</v>
      </c>
      <c r="I338" s="81"/>
      <c r="J338" s="83">
        <v>3154.96</v>
      </c>
      <c r="K338" s="83" t="s">
        <v>33</v>
      </c>
      <c r="L338" s="83">
        <v>2713.2656000000002</v>
      </c>
      <c r="M338" s="83">
        <v>3154.96</v>
      </c>
      <c r="N338" s="83">
        <v>70</v>
      </c>
      <c r="O338" s="83">
        <v>60.199999999999996</v>
      </c>
      <c r="P338" s="83">
        <v>70</v>
      </c>
      <c r="Q338" s="84">
        <v>2.2187286051170218E-2</v>
      </c>
      <c r="R338" s="81">
        <v>5</v>
      </c>
      <c r="S338" s="81">
        <v>2025</v>
      </c>
      <c r="T338" s="81">
        <v>5</v>
      </c>
      <c r="U338" s="81">
        <v>2025</v>
      </c>
      <c r="V338" s="82">
        <v>45844</v>
      </c>
      <c r="W338" s="81" t="s">
        <v>39</v>
      </c>
      <c r="X338" s="81">
        <v>2025</v>
      </c>
      <c r="Z338" t="s">
        <v>231</v>
      </c>
    </row>
    <row r="339" spans="1:26" ht="14.45">
      <c r="A339" s="81" t="s">
        <v>25</v>
      </c>
      <c r="B339" s="81">
        <v>355</v>
      </c>
      <c r="C339" s="81">
        <v>1</v>
      </c>
      <c r="D339" s="82">
        <v>45796</v>
      </c>
      <c r="E339" s="82">
        <v>45823</v>
      </c>
      <c r="F339" s="82">
        <v>45860</v>
      </c>
      <c r="G339" s="81" t="s">
        <v>46</v>
      </c>
      <c r="H339" s="81">
        <v>21</v>
      </c>
      <c r="I339" s="81"/>
      <c r="J339" s="83">
        <v>164275.12</v>
      </c>
      <c r="K339" s="83" t="s">
        <v>33</v>
      </c>
      <c r="L339" s="83">
        <v>141276.60319999998</v>
      </c>
      <c r="M339" s="83">
        <v>164275.12</v>
      </c>
      <c r="N339" s="83">
        <v>34429.94</v>
      </c>
      <c r="O339" s="83">
        <v>29609.7484</v>
      </c>
      <c r="P339" s="83">
        <v>34429.94</v>
      </c>
      <c r="Q339" s="84">
        <v>0.20958706345793571</v>
      </c>
      <c r="R339" s="81">
        <v>5</v>
      </c>
      <c r="S339" s="81">
        <v>2025</v>
      </c>
      <c r="T339" s="81">
        <v>6</v>
      </c>
      <c r="U339" s="81">
        <v>2025</v>
      </c>
      <c r="V339" s="82">
        <v>45905</v>
      </c>
      <c r="W339" s="81" t="s">
        <v>72</v>
      </c>
      <c r="X339" s="81">
        <v>2025</v>
      </c>
      <c r="Z339" t="s">
        <v>232</v>
      </c>
    </row>
    <row r="340" spans="1:26" ht="14.45">
      <c r="A340" s="81" t="s">
        <v>25</v>
      </c>
      <c r="B340" s="81">
        <v>356</v>
      </c>
      <c r="C340" s="81">
        <v>1</v>
      </c>
      <c r="D340" s="82">
        <v>45796</v>
      </c>
      <c r="E340" s="82">
        <v>45791</v>
      </c>
      <c r="F340" s="82">
        <v>45799</v>
      </c>
      <c r="G340" s="81" t="s">
        <v>42</v>
      </c>
      <c r="H340" s="81">
        <v>21</v>
      </c>
      <c r="I340" s="81"/>
      <c r="J340" s="83">
        <v>6906.08</v>
      </c>
      <c r="K340" s="83" t="s">
        <v>33</v>
      </c>
      <c r="L340" s="83">
        <v>5939.2287999999999</v>
      </c>
      <c r="M340" s="83">
        <v>6906.08</v>
      </c>
      <c r="N340" s="83">
        <v>553.36</v>
      </c>
      <c r="O340" s="83">
        <v>475.88960000000003</v>
      </c>
      <c r="P340" s="83">
        <v>553.36</v>
      </c>
      <c r="Q340" s="84">
        <v>8.0126497231425065E-2</v>
      </c>
      <c r="R340" s="81">
        <v>5</v>
      </c>
      <c r="S340" s="81">
        <v>2025</v>
      </c>
      <c r="T340" s="81">
        <v>5</v>
      </c>
      <c r="U340" s="81">
        <v>2025</v>
      </c>
      <c r="V340" s="82">
        <v>45844</v>
      </c>
      <c r="W340" s="81" t="s">
        <v>39</v>
      </c>
      <c r="X340" s="81">
        <v>2025</v>
      </c>
    </row>
    <row r="341" spans="1:26" ht="14.45">
      <c r="A341" s="81" t="s">
        <v>25</v>
      </c>
      <c r="B341" s="81">
        <v>357</v>
      </c>
      <c r="C341" s="81">
        <v>1</v>
      </c>
      <c r="D341" s="82">
        <v>45797</v>
      </c>
      <c r="E341" s="82">
        <v>45803</v>
      </c>
      <c r="F341" s="82">
        <v>45807</v>
      </c>
      <c r="G341" s="81" t="s">
        <v>42</v>
      </c>
      <c r="H341" s="81">
        <v>21</v>
      </c>
      <c r="I341" s="81"/>
      <c r="J341" s="83">
        <v>2597.52</v>
      </c>
      <c r="K341" s="83" t="s">
        <v>33</v>
      </c>
      <c r="L341" s="83">
        <v>2233.8672000000001</v>
      </c>
      <c r="M341" s="83">
        <v>2597.52</v>
      </c>
      <c r="N341" s="83">
        <v>110.8</v>
      </c>
      <c r="O341" s="83">
        <v>95.287999999999997</v>
      </c>
      <c r="P341" s="83">
        <v>110.8</v>
      </c>
      <c r="Q341" s="84">
        <v>4.265607194554806E-2</v>
      </c>
      <c r="R341" s="81">
        <v>5</v>
      </c>
      <c r="S341" s="81">
        <v>2025</v>
      </c>
      <c r="T341" s="81">
        <v>5</v>
      </c>
      <c r="U341" s="81">
        <v>2025</v>
      </c>
      <c r="V341" s="82">
        <v>45852</v>
      </c>
      <c r="W341" s="81" t="s">
        <v>39</v>
      </c>
      <c r="X341" s="81">
        <v>2025</v>
      </c>
      <c r="Z341" t="s">
        <v>233</v>
      </c>
    </row>
    <row r="342" spans="1:26" ht="14.45">
      <c r="A342" s="81" t="s">
        <v>25</v>
      </c>
      <c r="B342" s="81">
        <v>358</v>
      </c>
      <c r="C342" s="81">
        <v>0</v>
      </c>
      <c r="D342" s="82">
        <v>45797</v>
      </c>
      <c r="E342" s="82">
        <v>45787</v>
      </c>
      <c r="F342" s="82">
        <v>45787</v>
      </c>
      <c r="G342" s="81" t="s">
        <v>42</v>
      </c>
      <c r="H342" s="81">
        <v>21</v>
      </c>
      <c r="I342" s="81" t="s">
        <v>87</v>
      </c>
      <c r="J342" s="83">
        <v>353.7</v>
      </c>
      <c r="K342" s="83" t="s">
        <v>33</v>
      </c>
      <c r="L342" s="83">
        <v>304.18199999999996</v>
      </c>
      <c r="M342" s="83">
        <v>353.7</v>
      </c>
      <c r="N342" s="83">
        <v>0</v>
      </c>
      <c r="O342" s="83">
        <v>0</v>
      </c>
      <c r="P342" s="83">
        <v>0</v>
      </c>
      <c r="Q342" s="84">
        <v>0</v>
      </c>
      <c r="R342" s="81">
        <v>5</v>
      </c>
      <c r="S342" s="81">
        <v>2025</v>
      </c>
      <c r="T342" s="81">
        <v>5</v>
      </c>
      <c r="U342" s="81">
        <v>2025</v>
      </c>
      <c r="V342" s="82">
        <v>45832</v>
      </c>
      <c r="W342" s="81" t="s">
        <v>37</v>
      </c>
      <c r="X342" s="81">
        <v>2025</v>
      </c>
      <c r="Z342" t="s">
        <v>229</v>
      </c>
    </row>
    <row r="343" spans="1:26" ht="14.45">
      <c r="A343" s="81" t="s">
        <v>25</v>
      </c>
      <c r="B343" s="81">
        <v>359</v>
      </c>
      <c r="C343" s="81">
        <v>1</v>
      </c>
      <c r="D343" s="82">
        <v>45799</v>
      </c>
      <c r="E343" s="82">
        <v>45850</v>
      </c>
      <c r="F343" s="82">
        <v>45864</v>
      </c>
      <c r="G343" s="81" t="s">
        <v>64</v>
      </c>
      <c r="H343" s="81">
        <v>21</v>
      </c>
      <c r="I343" s="81" t="s">
        <v>234</v>
      </c>
      <c r="J343" s="83">
        <v>25630.240000000002</v>
      </c>
      <c r="K343" s="83" t="s">
        <v>27</v>
      </c>
      <c r="L343" s="83">
        <v>25630.240000000002</v>
      </c>
      <c r="M343" s="83">
        <v>29731.078399999999</v>
      </c>
      <c r="N343" s="83">
        <v>4047.08</v>
      </c>
      <c r="O343" s="83">
        <v>4047.08</v>
      </c>
      <c r="P343" s="83">
        <v>4694.6127999999999</v>
      </c>
      <c r="Q343" s="84">
        <v>0.15790254012447794</v>
      </c>
      <c r="R343" s="81">
        <v>5</v>
      </c>
      <c r="S343" s="81">
        <v>2025</v>
      </c>
      <c r="T343" s="81">
        <v>7</v>
      </c>
      <c r="U343" s="81">
        <v>2025</v>
      </c>
      <c r="V343" s="82">
        <v>45909</v>
      </c>
      <c r="W343" s="81" t="s">
        <v>72</v>
      </c>
      <c r="X343" s="81">
        <v>2025</v>
      </c>
      <c r="Z343" t="s">
        <v>235</v>
      </c>
    </row>
    <row r="344" spans="1:26" ht="14.45">
      <c r="A344" s="81" t="s">
        <v>25</v>
      </c>
      <c r="B344" s="81">
        <v>360</v>
      </c>
      <c r="C344" s="81">
        <v>0</v>
      </c>
      <c r="D344" s="82">
        <v>45799</v>
      </c>
      <c r="E344" s="82">
        <v>45877</v>
      </c>
      <c r="F344" s="82">
        <v>45888</v>
      </c>
      <c r="G344" s="81" t="s">
        <v>42</v>
      </c>
      <c r="H344" s="81">
        <v>21</v>
      </c>
      <c r="I344" s="81" t="s">
        <v>54</v>
      </c>
      <c r="J344" s="83">
        <v>2292.54</v>
      </c>
      <c r="K344" s="83" t="s">
        <v>33</v>
      </c>
      <c r="L344" s="83">
        <v>1971.5844</v>
      </c>
      <c r="M344" s="83">
        <v>2292.54</v>
      </c>
      <c r="N344" s="83">
        <v>0</v>
      </c>
      <c r="O344" s="83">
        <v>0</v>
      </c>
      <c r="P344" s="83">
        <v>0</v>
      </c>
      <c r="Q344" s="84">
        <v>0</v>
      </c>
      <c r="R344" s="81">
        <v>5</v>
      </c>
      <c r="S344" s="81">
        <v>2025</v>
      </c>
      <c r="T344" s="81">
        <v>8</v>
      </c>
      <c r="U344" s="81">
        <v>2025</v>
      </c>
      <c r="V344" s="82">
        <v>45933</v>
      </c>
      <c r="W344" s="81" t="s">
        <v>211</v>
      </c>
      <c r="X344" s="81">
        <v>2025</v>
      </c>
    </row>
    <row r="345" spans="1:26" ht="14.45">
      <c r="A345" s="81" t="s">
        <v>25</v>
      </c>
      <c r="B345" s="81">
        <v>361</v>
      </c>
      <c r="C345" s="81">
        <v>1</v>
      </c>
      <c r="D345" s="82">
        <v>45799</v>
      </c>
      <c r="E345" s="82">
        <v>45825</v>
      </c>
      <c r="F345" s="82">
        <v>45845</v>
      </c>
      <c r="G345" s="81" t="s">
        <v>42</v>
      </c>
      <c r="H345" s="81">
        <v>21</v>
      </c>
      <c r="I345" s="81"/>
      <c r="J345" s="83">
        <v>7124.67</v>
      </c>
      <c r="K345" s="83" t="s">
        <v>33</v>
      </c>
      <c r="L345" s="83">
        <v>6127.2161999999998</v>
      </c>
      <c r="M345" s="83">
        <v>7124.67</v>
      </c>
      <c r="N345" s="83">
        <v>218</v>
      </c>
      <c r="O345" s="83">
        <v>187.48</v>
      </c>
      <c r="P345" s="83">
        <v>218</v>
      </c>
      <c r="Q345" s="84">
        <v>3.0597908394353703E-2</v>
      </c>
      <c r="R345" s="81">
        <v>5</v>
      </c>
      <c r="S345" s="81">
        <v>2025</v>
      </c>
      <c r="T345" s="81">
        <v>6</v>
      </c>
      <c r="U345" s="81">
        <v>2025</v>
      </c>
      <c r="V345" s="82">
        <v>45890</v>
      </c>
      <c r="W345" s="81" t="s">
        <v>62</v>
      </c>
      <c r="X345" s="81">
        <v>2025</v>
      </c>
      <c r="Z345" t="s">
        <v>236</v>
      </c>
    </row>
    <row r="346" spans="1:26" ht="14.45">
      <c r="A346" s="81" t="s">
        <v>25</v>
      </c>
      <c r="B346" s="81">
        <v>362</v>
      </c>
      <c r="C346" s="81">
        <v>1</v>
      </c>
      <c r="D346" s="82">
        <v>45799</v>
      </c>
      <c r="E346" s="82">
        <v>45858</v>
      </c>
      <c r="F346" s="82">
        <v>45858</v>
      </c>
      <c r="G346" s="81" t="s">
        <v>43</v>
      </c>
      <c r="H346" s="81">
        <v>21</v>
      </c>
      <c r="I346" s="81" t="s">
        <v>65</v>
      </c>
      <c r="J346" s="83">
        <v>50</v>
      </c>
      <c r="K346" s="83" t="s">
        <v>33</v>
      </c>
      <c r="L346" s="83">
        <v>43</v>
      </c>
      <c r="M346" s="83">
        <v>50</v>
      </c>
      <c r="N346" s="83">
        <v>0</v>
      </c>
      <c r="O346" s="83">
        <v>0</v>
      </c>
      <c r="P346" s="83">
        <v>0</v>
      </c>
      <c r="Q346" s="84">
        <v>0</v>
      </c>
      <c r="R346" s="81">
        <v>5</v>
      </c>
      <c r="S346" s="81">
        <v>2025</v>
      </c>
      <c r="T346" s="81">
        <v>7</v>
      </c>
      <c r="U346" s="81">
        <v>2025</v>
      </c>
      <c r="V346" s="82">
        <v>45903</v>
      </c>
      <c r="W346" s="81" t="s">
        <v>72</v>
      </c>
      <c r="X346" s="81">
        <v>2025</v>
      </c>
    </row>
    <row r="347" spans="1:26" ht="14.45">
      <c r="A347" s="81" t="s">
        <v>25</v>
      </c>
      <c r="B347" s="81">
        <v>363</v>
      </c>
      <c r="C347" s="81">
        <v>1</v>
      </c>
      <c r="D347" s="82">
        <v>45799</v>
      </c>
      <c r="E347" s="82">
        <v>45818</v>
      </c>
      <c r="F347" s="82">
        <v>45876</v>
      </c>
      <c r="G347" s="81" t="s">
        <v>43</v>
      </c>
      <c r="H347" s="81">
        <v>21</v>
      </c>
      <c r="I347" s="81" t="s">
        <v>65</v>
      </c>
      <c r="J347" s="83">
        <v>20818</v>
      </c>
      <c r="K347" s="83" t="s">
        <v>30</v>
      </c>
      <c r="L347" s="83">
        <v>999.26400000000001</v>
      </c>
      <c r="M347" s="83">
        <v>1165.808</v>
      </c>
      <c r="N347" s="83">
        <v>0</v>
      </c>
      <c r="O347" s="83">
        <v>0</v>
      </c>
      <c r="P347" s="83">
        <v>0</v>
      </c>
      <c r="Q347" s="84">
        <v>0</v>
      </c>
      <c r="R347" s="81">
        <v>5</v>
      </c>
      <c r="S347" s="81">
        <v>2025</v>
      </c>
      <c r="T347" s="81">
        <v>6</v>
      </c>
      <c r="U347" s="81">
        <v>2025</v>
      </c>
      <c r="V347" s="82">
        <v>45921</v>
      </c>
      <c r="W347" s="81" t="s">
        <v>72</v>
      </c>
      <c r="X347" s="81">
        <v>2025</v>
      </c>
      <c r="Z347" t="s">
        <v>237</v>
      </c>
    </row>
    <row r="348" spans="1:26" ht="14.45">
      <c r="A348" s="81" t="s">
        <v>25</v>
      </c>
      <c r="B348" s="81">
        <v>364</v>
      </c>
      <c r="C348" s="81">
        <v>0</v>
      </c>
      <c r="D348" s="82">
        <v>45800</v>
      </c>
      <c r="E348" s="82">
        <v>45803</v>
      </c>
      <c r="F348" s="82">
        <v>45814</v>
      </c>
      <c r="G348" s="81" t="s">
        <v>34</v>
      </c>
      <c r="H348" s="81">
        <v>21</v>
      </c>
      <c r="I348" s="81"/>
      <c r="J348" s="83">
        <v>38882.410000000003</v>
      </c>
      <c r="K348" s="83" t="s">
        <v>33</v>
      </c>
      <c r="L348" s="83">
        <v>33438.872600000002</v>
      </c>
      <c r="M348" s="83">
        <v>38882.410000000003</v>
      </c>
      <c r="N348" s="83">
        <v>4227.7299999999996</v>
      </c>
      <c r="O348" s="83">
        <v>3635.8477999999996</v>
      </c>
      <c r="P348" s="83">
        <v>4227.7299999999996</v>
      </c>
      <c r="Q348" s="84">
        <v>0.10873117175607168</v>
      </c>
      <c r="R348" s="81">
        <v>5</v>
      </c>
      <c r="S348" s="81">
        <v>2025</v>
      </c>
      <c r="T348" s="81">
        <v>5</v>
      </c>
      <c r="U348" s="81">
        <v>2025</v>
      </c>
      <c r="V348" s="82">
        <v>45859</v>
      </c>
      <c r="W348" s="81" t="s">
        <v>39</v>
      </c>
      <c r="X348" s="81">
        <v>2025</v>
      </c>
    </row>
    <row r="349" spans="1:26" ht="14.45">
      <c r="A349" s="81" t="s">
        <v>25</v>
      </c>
      <c r="B349" s="81">
        <v>366</v>
      </c>
      <c r="C349" s="81">
        <v>1</v>
      </c>
      <c r="D349" s="82">
        <v>45803</v>
      </c>
      <c r="E349" s="82">
        <v>45826</v>
      </c>
      <c r="F349" s="82">
        <v>45838</v>
      </c>
      <c r="G349" s="81" t="s">
        <v>196</v>
      </c>
      <c r="H349" s="81">
        <v>22</v>
      </c>
      <c r="I349" s="81"/>
      <c r="J349" s="83">
        <v>4310.91</v>
      </c>
      <c r="K349" s="83" t="s">
        <v>33</v>
      </c>
      <c r="L349" s="83">
        <v>3707.3825999999999</v>
      </c>
      <c r="M349" s="83">
        <v>4310.91</v>
      </c>
      <c r="N349" s="83">
        <v>302.24</v>
      </c>
      <c r="O349" s="83">
        <v>259.9264</v>
      </c>
      <c r="P349" s="83">
        <v>302.24</v>
      </c>
      <c r="Q349" s="84">
        <v>7.0110487112929748E-2</v>
      </c>
      <c r="R349" s="81">
        <v>5</v>
      </c>
      <c r="S349" s="81">
        <v>2025</v>
      </c>
      <c r="T349" s="81">
        <v>6</v>
      </c>
      <c r="U349" s="81">
        <v>2025</v>
      </c>
      <c r="V349" s="82">
        <v>45883</v>
      </c>
      <c r="W349" s="81" t="s">
        <v>62</v>
      </c>
      <c r="X349" s="81">
        <v>2025</v>
      </c>
      <c r="Z349" t="s">
        <v>225</v>
      </c>
    </row>
    <row r="350" spans="1:26" ht="14.45">
      <c r="A350" s="81" t="s">
        <v>25</v>
      </c>
      <c r="B350" s="81">
        <v>368</v>
      </c>
      <c r="C350" s="81">
        <v>1</v>
      </c>
      <c r="D350" s="82">
        <v>45803</v>
      </c>
      <c r="E350" s="82">
        <v>45739</v>
      </c>
      <c r="F350" s="82">
        <v>45741</v>
      </c>
      <c r="G350" s="81" t="s">
        <v>42</v>
      </c>
      <c r="H350" s="81">
        <v>22</v>
      </c>
      <c r="I350" s="81"/>
      <c r="J350" s="83">
        <v>1680</v>
      </c>
      <c r="K350" s="83" t="s">
        <v>33</v>
      </c>
      <c r="L350" s="83">
        <v>1444.8</v>
      </c>
      <c r="M350" s="83">
        <v>1680</v>
      </c>
      <c r="N350" s="83">
        <v>168.07</v>
      </c>
      <c r="O350" s="83">
        <v>144.5402</v>
      </c>
      <c r="P350" s="83">
        <v>168.07</v>
      </c>
      <c r="Q350" s="84">
        <v>0.10004166666666667</v>
      </c>
      <c r="R350" s="81">
        <v>5</v>
      </c>
      <c r="S350" s="81">
        <v>2025</v>
      </c>
      <c r="T350" s="81">
        <v>3</v>
      </c>
      <c r="U350" s="81">
        <v>2025</v>
      </c>
      <c r="V350" s="82">
        <v>45786</v>
      </c>
      <c r="W350" s="81" t="s">
        <v>47</v>
      </c>
      <c r="X350" s="81">
        <v>2025</v>
      </c>
      <c r="Z350" t="s">
        <v>238</v>
      </c>
    </row>
    <row r="351" spans="1:26" ht="14.45">
      <c r="A351" s="81" t="s">
        <v>25</v>
      </c>
      <c r="B351" s="81">
        <v>369</v>
      </c>
      <c r="C351" s="81">
        <v>1</v>
      </c>
      <c r="D351" s="82">
        <v>45803</v>
      </c>
      <c r="E351" s="82">
        <v>45845</v>
      </c>
      <c r="F351" s="82">
        <v>45850</v>
      </c>
      <c r="G351" s="81" t="s">
        <v>43</v>
      </c>
      <c r="H351" s="81">
        <v>22</v>
      </c>
      <c r="I351" s="81" t="s">
        <v>213</v>
      </c>
      <c r="J351" s="83">
        <v>18901.900000000001</v>
      </c>
      <c r="K351" s="83" t="s">
        <v>33</v>
      </c>
      <c r="L351" s="83">
        <v>16255.634000000002</v>
      </c>
      <c r="M351" s="83">
        <v>18901.900000000001</v>
      </c>
      <c r="N351" s="83">
        <v>2396.27</v>
      </c>
      <c r="O351" s="83">
        <v>2060.7921999999999</v>
      </c>
      <c r="P351" s="83">
        <v>2396.27</v>
      </c>
      <c r="Q351" s="84">
        <v>0.12677402800776638</v>
      </c>
      <c r="R351" s="81">
        <v>5</v>
      </c>
      <c r="S351" s="81">
        <v>2025</v>
      </c>
      <c r="T351" s="81">
        <v>7</v>
      </c>
      <c r="U351" s="81">
        <v>2025</v>
      </c>
      <c r="V351" s="82">
        <v>45895</v>
      </c>
      <c r="W351" s="81" t="s">
        <v>62</v>
      </c>
      <c r="X351" s="81">
        <v>2025</v>
      </c>
      <c r="Z351" t="s">
        <v>239</v>
      </c>
    </row>
    <row r="352" spans="1:26" ht="14.45">
      <c r="A352" s="81" t="s">
        <v>25</v>
      </c>
      <c r="B352" s="81">
        <v>370</v>
      </c>
      <c r="C352" s="81">
        <v>1</v>
      </c>
      <c r="D352" s="82">
        <v>45804</v>
      </c>
      <c r="E352" s="82">
        <v>45832</v>
      </c>
      <c r="F352" s="82">
        <v>45937</v>
      </c>
      <c r="G352" s="81" t="s">
        <v>42</v>
      </c>
      <c r="H352" s="81">
        <v>22</v>
      </c>
      <c r="I352" s="81"/>
      <c r="J352" s="83">
        <v>4797.97</v>
      </c>
      <c r="K352" s="83" t="s">
        <v>33</v>
      </c>
      <c r="L352" s="83">
        <v>4126.2542000000003</v>
      </c>
      <c r="M352" s="83">
        <v>4797.97</v>
      </c>
      <c r="N352" s="83">
        <v>0</v>
      </c>
      <c r="O352" s="83">
        <v>0</v>
      </c>
      <c r="P352" s="83">
        <v>0</v>
      </c>
      <c r="Q352" s="84">
        <v>0</v>
      </c>
      <c r="R352" s="81">
        <v>5</v>
      </c>
      <c r="S352" s="81">
        <v>2025</v>
      </c>
      <c r="T352" s="81">
        <v>6</v>
      </c>
      <c r="U352" s="81">
        <v>2025</v>
      </c>
      <c r="V352" s="82">
        <v>45982</v>
      </c>
      <c r="W352" s="81" t="s">
        <v>35</v>
      </c>
      <c r="X352" s="81">
        <v>2025</v>
      </c>
      <c r="Z352" t="s">
        <v>239</v>
      </c>
    </row>
    <row r="353" spans="1:26" ht="14.45">
      <c r="A353" s="81" t="s">
        <v>25</v>
      </c>
      <c r="B353" s="81">
        <v>371</v>
      </c>
      <c r="C353" s="81">
        <v>1</v>
      </c>
      <c r="D353" s="82">
        <v>45804</v>
      </c>
      <c r="E353" s="82">
        <v>45855</v>
      </c>
      <c r="F353" s="82">
        <v>45873</v>
      </c>
      <c r="G353" s="81" t="s">
        <v>42</v>
      </c>
      <c r="H353" s="81">
        <v>22</v>
      </c>
      <c r="I353" s="81" t="s">
        <v>207</v>
      </c>
      <c r="J353" s="83">
        <v>40753.53</v>
      </c>
      <c r="K353" s="83" t="s">
        <v>33</v>
      </c>
      <c r="L353" s="83">
        <v>35048.035799999998</v>
      </c>
      <c r="M353" s="83">
        <v>40753.53</v>
      </c>
      <c r="N353" s="83">
        <v>3132.7</v>
      </c>
      <c r="O353" s="83">
        <v>2694.1219999999998</v>
      </c>
      <c r="P353" s="83">
        <v>3132.7</v>
      </c>
      <c r="Q353" s="84">
        <v>7.6869414747630455E-2</v>
      </c>
      <c r="R353" s="81">
        <v>5</v>
      </c>
      <c r="S353" s="81">
        <v>2025</v>
      </c>
      <c r="T353" s="81">
        <v>7</v>
      </c>
      <c r="U353" s="81">
        <v>2025</v>
      </c>
      <c r="V353" s="82">
        <v>45918</v>
      </c>
      <c r="W353" s="81" t="s">
        <v>72</v>
      </c>
      <c r="X353" s="81">
        <v>2025</v>
      </c>
    </row>
    <row r="354" spans="1:26" ht="14.45">
      <c r="A354" s="81" t="s">
        <v>25</v>
      </c>
      <c r="B354" s="81">
        <v>372</v>
      </c>
      <c r="C354" s="81">
        <v>1</v>
      </c>
      <c r="D354" s="82">
        <v>45670</v>
      </c>
      <c r="E354" s="82">
        <v>45728</v>
      </c>
      <c r="F354" s="82">
        <v>45741</v>
      </c>
      <c r="G354" s="81" t="s">
        <v>46</v>
      </c>
      <c r="H354" s="81">
        <v>3</v>
      </c>
      <c r="I354" s="81"/>
      <c r="J354" s="83">
        <v>3168.96</v>
      </c>
      <c r="K354" s="83" t="s">
        <v>33</v>
      </c>
      <c r="L354" s="83">
        <v>2725.3056000000001</v>
      </c>
      <c r="M354" s="83">
        <v>3168.96</v>
      </c>
      <c r="N354" s="83">
        <v>35</v>
      </c>
      <c r="O354" s="83">
        <v>30.099999999999998</v>
      </c>
      <c r="P354" s="83">
        <v>35</v>
      </c>
      <c r="Q354" s="84">
        <v>1.1044632939513277E-2</v>
      </c>
      <c r="R354" s="81">
        <v>1</v>
      </c>
      <c r="S354" s="81">
        <v>2025</v>
      </c>
      <c r="T354" s="81">
        <v>3</v>
      </c>
      <c r="U354" s="81">
        <v>2025</v>
      </c>
      <c r="V354" s="82">
        <v>45786</v>
      </c>
      <c r="W354" s="81" t="s">
        <v>47</v>
      </c>
      <c r="X354" s="81">
        <v>2025</v>
      </c>
    </row>
    <row r="355" spans="1:26" ht="14.45">
      <c r="A355" s="81" t="s">
        <v>25</v>
      </c>
      <c r="B355" s="81">
        <v>373</v>
      </c>
      <c r="C355" s="81">
        <v>1</v>
      </c>
      <c r="D355" s="82">
        <v>45678</v>
      </c>
      <c r="E355" s="82">
        <v>45678</v>
      </c>
      <c r="F355" s="82">
        <v>45678</v>
      </c>
      <c r="G355" s="81" t="s">
        <v>46</v>
      </c>
      <c r="H355" s="81">
        <v>4</v>
      </c>
      <c r="I355" s="81"/>
      <c r="J355" s="83">
        <v>5439.63</v>
      </c>
      <c r="K355" s="83" t="s">
        <v>33</v>
      </c>
      <c r="L355" s="83">
        <v>4678.0817999999999</v>
      </c>
      <c r="M355" s="83">
        <v>5439.63</v>
      </c>
      <c r="N355" s="83">
        <v>210</v>
      </c>
      <c r="O355" s="83">
        <v>180.6</v>
      </c>
      <c r="P355" s="83">
        <v>210</v>
      </c>
      <c r="Q355" s="84">
        <v>3.8605566922750259E-2</v>
      </c>
      <c r="R355" s="81">
        <v>1</v>
      </c>
      <c r="S355" s="81">
        <v>2025</v>
      </c>
      <c r="T355" s="81">
        <v>1</v>
      </c>
      <c r="U355" s="81">
        <v>2025</v>
      </c>
      <c r="V355" s="82">
        <v>45723</v>
      </c>
      <c r="W355" s="81" t="s">
        <v>28</v>
      </c>
      <c r="X355" s="81">
        <v>2025</v>
      </c>
    </row>
    <row r="356" spans="1:26" ht="14.45">
      <c r="A356" s="81" t="s">
        <v>25</v>
      </c>
      <c r="B356" s="81">
        <v>374</v>
      </c>
      <c r="C356" s="81">
        <v>1</v>
      </c>
      <c r="D356" s="82">
        <v>45681</v>
      </c>
      <c r="E356" s="82">
        <v>45731</v>
      </c>
      <c r="F356" s="82">
        <v>45736</v>
      </c>
      <c r="G356" s="81" t="s">
        <v>46</v>
      </c>
      <c r="H356" s="81">
        <v>4</v>
      </c>
      <c r="I356" s="81"/>
      <c r="J356" s="83">
        <v>138570</v>
      </c>
      <c r="K356" s="83" t="s">
        <v>30</v>
      </c>
      <c r="L356" s="83">
        <v>6651.3600000000006</v>
      </c>
      <c r="M356" s="83">
        <v>7759.92</v>
      </c>
      <c r="N356" s="83">
        <v>0</v>
      </c>
      <c r="O356" s="83">
        <v>0</v>
      </c>
      <c r="P356" s="83">
        <v>0</v>
      </c>
      <c r="Q356" s="84">
        <v>0</v>
      </c>
      <c r="R356" s="81">
        <v>1</v>
      </c>
      <c r="S356" s="81">
        <v>2025</v>
      </c>
      <c r="T356" s="81">
        <v>3</v>
      </c>
      <c r="U356" s="81">
        <v>2025</v>
      </c>
      <c r="V356" s="82">
        <v>45781</v>
      </c>
      <c r="W356" s="81" t="s">
        <v>47</v>
      </c>
      <c r="X356" s="81">
        <v>2025</v>
      </c>
      <c r="Z356" t="s">
        <v>240</v>
      </c>
    </row>
    <row r="357" spans="1:26" ht="14.45">
      <c r="A357" s="81" t="s">
        <v>25</v>
      </c>
      <c r="B357" s="81">
        <v>375</v>
      </c>
      <c r="C357" s="81">
        <v>1</v>
      </c>
      <c r="D357" s="82">
        <v>45693</v>
      </c>
      <c r="E357" s="82">
        <v>45736</v>
      </c>
      <c r="F357" s="82">
        <v>45747</v>
      </c>
      <c r="G357" s="81" t="s">
        <v>46</v>
      </c>
      <c r="H357" s="81">
        <v>6</v>
      </c>
      <c r="I357" s="81"/>
      <c r="J357" s="83">
        <v>25529</v>
      </c>
      <c r="K357" s="83" t="s">
        <v>30</v>
      </c>
      <c r="L357" s="83">
        <v>1225.3920000000001</v>
      </c>
      <c r="M357" s="83">
        <v>1429.624</v>
      </c>
      <c r="N357" s="83">
        <v>0</v>
      </c>
      <c r="O357" s="83">
        <v>0</v>
      </c>
      <c r="P357" s="83">
        <v>0</v>
      </c>
      <c r="Q357" s="84">
        <v>0</v>
      </c>
      <c r="R357" s="81">
        <v>2</v>
      </c>
      <c r="S357" s="81">
        <v>2025</v>
      </c>
      <c r="T357" s="81">
        <v>3</v>
      </c>
      <c r="U357" s="81">
        <v>2025</v>
      </c>
      <c r="V357" s="82">
        <v>45792</v>
      </c>
      <c r="W357" s="81" t="s">
        <v>47</v>
      </c>
      <c r="X357" s="81">
        <v>2025</v>
      </c>
      <c r="Z357" t="s">
        <v>241</v>
      </c>
    </row>
    <row r="358" spans="1:26" ht="14.45">
      <c r="A358" s="81" t="s">
        <v>25</v>
      </c>
      <c r="B358" s="81">
        <v>376</v>
      </c>
      <c r="C358" s="81">
        <v>1</v>
      </c>
      <c r="D358" s="82">
        <v>45805</v>
      </c>
      <c r="E358" s="82">
        <v>45709</v>
      </c>
      <c r="F358" s="82">
        <v>45714</v>
      </c>
      <c r="G358" s="81" t="s">
        <v>26</v>
      </c>
      <c r="H358" s="81">
        <v>22</v>
      </c>
      <c r="I358" s="81"/>
      <c r="J358" s="83">
        <v>1750</v>
      </c>
      <c r="K358" s="83" t="s">
        <v>33</v>
      </c>
      <c r="L358" s="83">
        <v>1505</v>
      </c>
      <c r="M358" s="83">
        <v>1750</v>
      </c>
      <c r="N358" s="83">
        <v>221.14</v>
      </c>
      <c r="O358" s="83">
        <v>190.18039999999999</v>
      </c>
      <c r="P358" s="83">
        <v>221.14</v>
      </c>
      <c r="Q358" s="84">
        <v>0.12636571428571428</v>
      </c>
      <c r="R358" s="81">
        <v>5</v>
      </c>
      <c r="S358" s="81">
        <v>2025</v>
      </c>
      <c r="T358" s="81">
        <v>2</v>
      </c>
      <c r="U358" s="81">
        <v>2025</v>
      </c>
      <c r="V358" s="82">
        <v>45759</v>
      </c>
      <c r="W358" s="81" t="s">
        <v>55</v>
      </c>
      <c r="X358" s="81">
        <v>2025</v>
      </c>
    </row>
    <row r="359" spans="1:26" ht="14.45">
      <c r="A359" s="81" t="s">
        <v>25</v>
      </c>
      <c r="B359" s="81">
        <v>377</v>
      </c>
      <c r="C359" s="81">
        <v>1</v>
      </c>
      <c r="D359" s="82">
        <v>45805</v>
      </c>
      <c r="E359" s="82">
        <v>45806</v>
      </c>
      <c r="F359" s="82">
        <v>45810</v>
      </c>
      <c r="G359" s="81" t="s">
        <v>42</v>
      </c>
      <c r="H359" s="81">
        <v>22</v>
      </c>
      <c r="I359" s="81" t="s">
        <v>212</v>
      </c>
      <c r="J359" s="83">
        <v>28779.599999999999</v>
      </c>
      <c r="K359" s="83" t="s">
        <v>33</v>
      </c>
      <c r="L359" s="83">
        <v>24750.455999999998</v>
      </c>
      <c r="M359" s="83">
        <v>28779.599999999999</v>
      </c>
      <c r="N359" s="83">
        <v>3058.47</v>
      </c>
      <c r="O359" s="83">
        <v>2630.2841999999996</v>
      </c>
      <c r="P359" s="83">
        <v>3058.47</v>
      </c>
      <c r="Q359" s="84">
        <v>0.10627215110703414</v>
      </c>
      <c r="R359" s="81">
        <v>5</v>
      </c>
      <c r="S359" s="81">
        <v>2025</v>
      </c>
      <c r="T359" s="81">
        <v>5</v>
      </c>
      <c r="U359" s="81">
        <v>2025</v>
      </c>
      <c r="V359" s="82">
        <v>45855</v>
      </c>
      <c r="W359" s="81" t="s">
        <v>39</v>
      </c>
      <c r="X359" s="81">
        <v>2025</v>
      </c>
    </row>
    <row r="360" spans="1:26" ht="14.45">
      <c r="A360" s="81" t="s">
        <v>25</v>
      </c>
      <c r="B360" s="81">
        <v>378</v>
      </c>
      <c r="C360" s="81">
        <v>0</v>
      </c>
      <c r="D360" s="82">
        <v>45805</v>
      </c>
      <c r="E360" s="82">
        <v>45901</v>
      </c>
      <c r="F360" s="82">
        <v>45904</v>
      </c>
      <c r="G360" s="81" t="s">
        <v>42</v>
      </c>
      <c r="H360" s="81">
        <v>22</v>
      </c>
      <c r="I360" s="81" t="s">
        <v>242</v>
      </c>
      <c r="J360" s="83">
        <v>9222.59</v>
      </c>
      <c r="K360" s="83" t="s">
        <v>33</v>
      </c>
      <c r="L360" s="83">
        <v>7931.4273999999996</v>
      </c>
      <c r="M360" s="83">
        <v>9222.59</v>
      </c>
      <c r="N360" s="83">
        <v>1806.55</v>
      </c>
      <c r="O360" s="83">
        <v>1553.633</v>
      </c>
      <c r="P360" s="83">
        <v>1806.55</v>
      </c>
      <c r="Q360" s="84">
        <v>0.1958831521297163</v>
      </c>
      <c r="R360" s="81">
        <v>5</v>
      </c>
      <c r="S360" s="81">
        <v>2025</v>
      </c>
      <c r="T360" s="81">
        <v>9</v>
      </c>
      <c r="U360" s="81">
        <v>2025</v>
      </c>
      <c r="V360" s="82">
        <v>45949</v>
      </c>
      <c r="W360" s="81" t="s">
        <v>211</v>
      </c>
      <c r="X360" s="81">
        <v>2025</v>
      </c>
      <c r="Z360" t="s">
        <v>243</v>
      </c>
    </row>
    <row r="361" spans="1:26" ht="14.45">
      <c r="A361" s="81" t="s">
        <v>25</v>
      </c>
      <c r="B361" s="81">
        <v>379</v>
      </c>
      <c r="C361" s="81">
        <v>1</v>
      </c>
      <c r="D361" s="82">
        <v>45805</v>
      </c>
      <c r="E361" s="82">
        <v>45827</v>
      </c>
      <c r="F361" s="82">
        <v>45831</v>
      </c>
      <c r="G361" s="81" t="s">
        <v>42</v>
      </c>
      <c r="H361" s="81">
        <v>22</v>
      </c>
      <c r="I361" s="81" t="s">
        <v>212</v>
      </c>
      <c r="J361" s="83">
        <v>48164.24</v>
      </c>
      <c r="K361" s="83" t="s">
        <v>33</v>
      </c>
      <c r="L361" s="83">
        <v>41421.246399999996</v>
      </c>
      <c r="M361" s="83">
        <v>48164.24</v>
      </c>
      <c r="N361" s="83">
        <v>7659.78</v>
      </c>
      <c r="O361" s="83">
        <v>6587.4107999999997</v>
      </c>
      <c r="P361" s="83">
        <v>7659.78</v>
      </c>
      <c r="Q361" s="84">
        <v>0.1590345866559921</v>
      </c>
      <c r="R361" s="81">
        <v>5</v>
      </c>
      <c r="S361" s="81">
        <v>2025</v>
      </c>
      <c r="T361" s="81">
        <v>6</v>
      </c>
      <c r="U361" s="81">
        <v>2025</v>
      </c>
      <c r="V361" s="82">
        <v>45876</v>
      </c>
      <c r="W361" s="81" t="s">
        <v>62</v>
      </c>
      <c r="X361" s="81">
        <v>2025</v>
      </c>
      <c r="Z361" t="s">
        <v>228</v>
      </c>
    </row>
    <row r="362" spans="1:26" ht="14.45">
      <c r="A362" s="81" t="s">
        <v>25</v>
      </c>
      <c r="B362" s="81">
        <v>380</v>
      </c>
      <c r="C362" s="81">
        <v>1</v>
      </c>
      <c r="D362" s="82">
        <v>45805</v>
      </c>
      <c r="E362" s="82">
        <v>45805</v>
      </c>
      <c r="F362" s="82">
        <v>45806</v>
      </c>
      <c r="G362" s="81" t="s">
        <v>42</v>
      </c>
      <c r="H362" s="81">
        <v>22</v>
      </c>
      <c r="I362" s="81" t="s">
        <v>207</v>
      </c>
      <c r="J362" s="83">
        <v>7136.4</v>
      </c>
      <c r="K362" s="83" t="s">
        <v>33</v>
      </c>
      <c r="L362" s="83">
        <v>6137.3039999999992</v>
      </c>
      <c r="M362" s="83">
        <v>7136.4</v>
      </c>
      <c r="N362" s="83">
        <v>496.36</v>
      </c>
      <c r="O362" s="83">
        <v>426.86959999999999</v>
      </c>
      <c r="P362" s="83">
        <v>496.36</v>
      </c>
      <c r="Q362" s="84">
        <v>6.9553276161650135E-2</v>
      </c>
      <c r="R362" s="81">
        <v>5</v>
      </c>
      <c r="S362" s="81">
        <v>2025</v>
      </c>
      <c r="T362" s="81">
        <v>5</v>
      </c>
      <c r="U362" s="81">
        <v>2025</v>
      </c>
      <c r="V362" s="82">
        <v>45851</v>
      </c>
      <c r="W362" s="81" t="s">
        <v>39</v>
      </c>
      <c r="X362" s="81">
        <v>2025</v>
      </c>
      <c r="Z362" t="s">
        <v>228</v>
      </c>
    </row>
    <row r="363" spans="1:26" ht="14.45">
      <c r="A363" s="81" t="s">
        <v>25</v>
      </c>
      <c r="B363" s="81">
        <v>381</v>
      </c>
      <c r="C363" s="81">
        <v>1</v>
      </c>
      <c r="D363" s="82">
        <v>45805</v>
      </c>
      <c r="E363" s="82">
        <v>45814</v>
      </c>
      <c r="F363" s="82">
        <v>45817</v>
      </c>
      <c r="G363" s="81" t="s">
        <v>210</v>
      </c>
      <c r="H363" s="81">
        <v>22</v>
      </c>
      <c r="I363" s="81"/>
      <c r="J363" s="83">
        <v>14250</v>
      </c>
      <c r="K363" s="83" t="s">
        <v>33</v>
      </c>
      <c r="L363" s="83">
        <v>12255</v>
      </c>
      <c r="M363" s="83">
        <v>14250</v>
      </c>
      <c r="N363" s="83">
        <v>660.29</v>
      </c>
      <c r="O363" s="83">
        <v>567.84939999999995</v>
      </c>
      <c r="P363" s="83">
        <v>660.29</v>
      </c>
      <c r="Q363" s="84">
        <v>4.6336140350877186E-2</v>
      </c>
      <c r="R363" s="81">
        <v>5</v>
      </c>
      <c r="S363" s="81">
        <v>2025</v>
      </c>
      <c r="T363" s="81">
        <v>6</v>
      </c>
      <c r="U363" s="81">
        <v>2025</v>
      </c>
      <c r="V363" s="82">
        <v>45862</v>
      </c>
      <c r="W363" s="81" t="s">
        <v>39</v>
      </c>
      <c r="X363" s="81">
        <v>2025</v>
      </c>
      <c r="Z363" t="s">
        <v>221</v>
      </c>
    </row>
    <row r="364" spans="1:26" ht="14.45">
      <c r="A364" s="81" t="s">
        <v>25</v>
      </c>
      <c r="B364" s="81">
        <v>382</v>
      </c>
      <c r="C364" s="81">
        <v>1</v>
      </c>
      <c r="D364" s="82">
        <v>45806</v>
      </c>
      <c r="E364" s="82">
        <v>45808</v>
      </c>
      <c r="F364" s="82">
        <v>45811</v>
      </c>
      <c r="G364" s="81" t="s">
        <v>34</v>
      </c>
      <c r="H364" s="81">
        <v>22</v>
      </c>
      <c r="I364" s="81"/>
      <c r="J364" s="83">
        <v>18693.84</v>
      </c>
      <c r="K364" s="83" t="s">
        <v>33</v>
      </c>
      <c r="L364" s="83">
        <v>16076.7024</v>
      </c>
      <c r="M364" s="83">
        <v>18693.84</v>
      </c>
      <c r="N364" s="83">
        <v>2012.5</v>
      </c>
      <c r="O364" s="83">
        <v>1730.75</v>
      </c>
      <c r="P364" s="83">
        <v>2012.5</v>
      </c>
      <c r="Q364" s="84">
        <v>0.10765578393738258</v>
      </c>
      <c r="R364" s="81">
        <v>5</v>
      </c>
      <c r="S364" s="81">
        <v>2025</v>
      </c>
      <c r="T364" s="81">
        <v>5</v>
      </c>
      <c r="U364" s="81">
        <v>2025</v>
      </c>
      <c r="V364" s="82">
        <v>45856</v>
      </c>
      <c r="W364" s="81" t="s">
        <v>39</v>
      </c>
      <c r="X364" s="81">
        <v>2025</v>
      </c>
      <c r="Z364" t="s">
        <v>244</v>
      </c>
    </row>
    <row r="365" spans="1:26" ht="14.45">
      <c r="A365" s="81" t="s">
        <v>25</v>
      </c>
      <c r="B365" s="81">
        <v>383</v>
      </c>
      <c r="C365" s="81">
        <v>1</v>
      </c>
      <c r="D365" s="82">
        <v>45806</v>
      </c>
      <c r="E365" s="82">
        <v>45865</v>
      </c>
      <c r="F365" s="82">
        <v>45866</v>
      </c>
      <c r="G365" s="81" t="s">
        <v>42</v>
      </c>
      <c r="H365" s="81">
        <v>22</v>
      </c>
      <c r="I365" s="81"/>
      <c r="J365" s="83">
        <v>1646.17</v>
      </c>
      <c r="K365" s="83" t="s">
        <v>33</v>
      </c>
      <c r="L365" s="83">
        <v>1415.7062000000001</v>
      </c>
      <c r="M365" s="83">
        <v>1646.17</v>
      </c>
      <c r="N365" s="83">
        <v>70</v>
      </c>
      <c r="O365" s="83">
        <v>60.199999999999996</v>
      </c>
      <c r="P365" s="83">
        <v>70</v>
      </c>
      <c r="Q365" s="84">
        <v>4.2522947204723688E-2</v>
      </c>
      <c r="R365" s="81">
        <v>5</v>
      </c>
      <c r="S365" s="81">
        <v>2025</v>
      </c>
      <c r="T365" s="81">
        <v>7</v>
      </c>
      <c r="U365" s="81">
        <v>2025</v>
      </c>
      <c r="V365" s="82">
        <v>45911</v>
      </c>
      <c r="W365" s="81" t="s">
        <v>72</v>
      </c>
      <c r="X365" s="81">
        <v>2025</v>
      </c>
      <c r="Z365" t="s">
        <v>245</v>
      </c>
    </row>
    <row r="366" spans="1:26" ht="14.45">
      <c r="A366" s="81" t="s">
        <v>25</v>
      </c>
      <c r="B366" s="81">
        <v>384</v>
      </c>
      <c r="C366" s="81">
        <v>1</v>
      </c>
      <c r="D366" s="82">
        <v>45806</v>
      </c>
      <c r="E366" s="82">
        <v>45834</v>
      </c>
      <c r="F366" s="82">
        <v>45836</v>
      </c>
      <c r="G366" s="81" t="s">
        <v>42</v>
      </c>
      <c r="H366" s="81">
        <v>22</v>
      </c>
      <c r="I366" s="81" t="s">
        <v>212</v>
      </c>
      <c r="J366" s="83">
        <v>4324.59</v>
      </c>
      <c r="K366" s="83" t="s">
        <v>33</v>
      </c>
      <c r="L366" s="83">
        <v>3719.1474000000003</v>
      </c>
      <c r="M366" s="83">
        <v>4324.59</v>
      </c>
      <c r="N366" s="83">
        <v>380.53</v>
      </c>
      <c r="O366" s="83">
        <v>327.25579999999997</v>
      </c>
      <c r="P366" s="83">
        <v>380.53</v>
      </c>
      <c r="Q366" s="84">
        <v>8.799215648188613E-2</v>
      </c>
      <c r="R366" s="81">
        <v>5</v>
      </c>
      <c r="S366" s="81">
        <v>2025</v>
      </c>
      <c r="T366" s="81">
        <v>6</v>
      </c>
      <c r="U366" s="81">
        <v>2025</v>
      </c>
      <c r="V366" s="82">
        <v>45881</v>
      </c>
      <c r="W366" s="81" t="s">
        <v>62</v>
      </c>
      <c r="X366" s="81">
        <v>2025</v>
      </c>
      <c r="Z366" t="s">
        <v>228</v>
      </c>
    </row>
    <row r="367" spans="1:26" ht="14.45">
      <c r="A367" s="81" t="s">
        <v>25</v>
      </c>
      <c r="B367" s="81">
        <v>385</v>
      </c>
      <c r="C367" s="81">
        <v>1</v>
      </c>
      <c r="D367" s="82">
        <v>45806</v>
      </c>
      <c r="E367" s="82">
        <v>45784</v>
      </c>
      <c r="F367" s="82">
        <v>45789</v>
      </c>
      <c r="G367" s="81" t="s">
        <v>42</v>
      </c>
      <c r="H367" s="81">
        <v>22</v>
      </c>
      <c r="I367" s="81"/>
      <c r="J367" s="83">
        <v>3000</v>
      </c>
      <c r="K367" s="83" t="s">
        <v>33</v>
      </c>
      <c r="L367" s="83">
        <v>2580</v>
      </c>
      <c r="M367" s="83">
        <v>3000</v>
      </c>
      <c r="N367" s="83">
        <v>800</v>
      </c>
      <c r="O367" s="83">
        <v>688</v>
      </c>
      <c r="P367" s="83">
        <v>800</v>
      </c>
      <c r="Q367" s="84">
        <v>0.26666666666666666</v>
      </c>
      <c r="R367" s="81">
        <v>5</v>
      </c>
      <c r="S367" s="81">
        <v>2025</v>
      </c>
      <c r="T367" s="81">
        <v>5</v>
      </c>
      <c r="U367" s="81">
        <v>2025</v>
      </c>
      <c r="V367" s="82">
        <v>45834</v>
      </c>
      <c r="W367" s="81" t="s">
        <v>37</v>
      </c>
      <c r="X367" s="81">
        <v>2025</v>
      </c>
      <c r="Z367" t="s">
        <v>228</v>
      </c>
    </row>
    <row r="368" spans="1:26" ht="14.45">
      <c r="A368" s="81" t="s">
        <v>25</v>
      </c>
      <c r="B368" s="81">
        <v>386</v>
      </c>
      <c r="C368" s="81">
        <v>1</v>
      </c>
      <c r="D368" s="82">
        <v>45807</v>
      </c>
      <c r="E368" s="82">
        <v>45728</v>
      </c>
      <c r="F368" s="82">
        <v>45730</v>
      </c>
      <c r="G368" s="81" t="s">
        <v>26</v>
      </c>
      <c r="H368" s="81">
        <v>22</v>
      </c>
      <c r="I368" s="81"/>
      <c r="J368" s="83">
        <v>740</v>
      </c>
      <c r="K368" s="83" t="s">
        <v>33</v>
      </c>
      <c r="L368" s="83">
        <v>636.4</v>
      </c>
      <c r="M368" s="83">
        <v>740</v>
      </c>
      <c r="N368" s="83">
        <v>79.05</v>
      </c>
      <c r="O368" s="83">
        <v>67.98299999999999</v>
      </c>
      <c r="P368" s="83">
        <v>79.05</v>
      </c>
      <c r="Q368" s="84">
        <v>0.10682432432432432</v>
      </c>
      <c r="R368" s="81">
        <v>5</v>
      </c>
      <c r="S368" s="81">
        <v>2025</v>
      </c>
      <c r="T368" s="81">
        <v>3</v>
      </c>
      <c r="U368" s="81">
        <v>2025</v>
      </c>
      <c r="V368" s="82">
        <v>45775</v>
      </c>
      <c r="W368" s="81" t="s">
        <v>55</v>
      </c>
      <c r="X368" s="81">
        <v>2025</v>
      </c>
    </row>
    <row r="369" spans="1:26" ht="14.45">
      <c r="A369" s="81" t="s">
        <v>25</v>
      </c>
      <c r="B369" s="81">
        <v>387</v>
      </c>
      <c r="C369" s="81">
        <v>1</v>
      </c>
      <c r="D369" s="82">
        <v>45807</v>
      </c>
      <c r="E369" s="82">
        <v>45827</v>
      </c>
      <c r="F369" s="82">
        <v>45832</v>
      </c>
      <c r="G369" s="81" t="s">
        <v>42</v>
      </c>
      <c r="H369" s="81">
        <v>22</v>
      </c>
      <c r="I369" s="81" t="s">
        <v>212</v>
      </c>
      <c r="J369" s="83">
        <v>25787.64</v>
      </c>
      <c r="K369" s="83" t="s">
        <v>33</v>
      </c>
      <c r="L369" s="83">
        <v>22177.3704</v>
      </c>
      <c r="M369" s="83">
        <v>25787.64</v>
      </c>
      <c r="N369" s="83">
        <v>2377.84</v>
      </c>
      <c r="O369" s="83">
        <v>2044.9424000000001</v>
      </c>
      <c r="P369" s="83">
        <v>2377.84</v>
      </c>
      <c r="Q369" s="84">
        <v>9.2208515397298865E-2</v>
      </c>
      <c r="R369" s="81">
        <v>5</v>
      </c>
      <c r="S369" s="81">
        <v>2025</v>
      </c>
      <c r="T369" s="81">
        <v>6</v>
      </c>
      <c r="U369" s="81">
        <v>2025</v>
      </c>
      <c r="V369" s="82">
        <v>45877</v>
      </c>
      <c r="W369" s="81" t="s">
        <v>62</v>
      </c>
      <c r="X369" s="81">
        <v>2025</v>
      </c>
      <c r="Z369" t="s">
        <v>246</v>
      </c>
    </row>
    <row r="370" spans="1:26" ht="14.45">
      <c r="A370" s="81" t="s">
        <v>25</v>
      </c>
      <c r="B370" s="81">
        <v>388</v>
      </c>
      <c r="C370" s="81">
        <v>1</v>
      </c>
      <c r="D370" s="82">
        <v>45807</v>
      </c>
      <c r="E370" s="82">
        <v>45949</v>
      </c>
      <c r="F370" s="82">
        <v>45970</v>
      </c>
      <c r="G370" s="81" t="s">
        <v>34</v>
      </c>
      <c r="H370" s="81">
        <v>22</v>
      </c>
      <c r="I370" s="81"/>
      <c r="J370" s="83">
        <v>75930.67</v>
      </c>
      <c r="K370" s="83" t="s">
        <v>33</v>
      </c>
      <c r="L370" s="83">
        <v>65300.376199999999</v>
      </c>
      <c r="M370" s="83">
        <v>75930.67</v>
      </c>
      <c r="N370" s="83">
        <v>5374.12</v>
      </c>
      <c r="O370" s="83">
        <v>4621.7431999999999</v>
      </c>
      <c r="P370" s="83">
        <v>5374.12</v>
      </c>
      <c r="Q370" s="84">
        <v>7.0776670349412166E-2</v>
      </c>
      <c r="R370" s="81">
        <v>5</v>
      </c>
      <c r="S370" s="81">
        <v>2025</v>
      </c>
      <c r="T370" s="81">
        <v>10</v>
      </c>
      <c r="U370" s="81">
        <v>2025</v>
      </c>
      <c r="V370" s="82">
        <v>46015</v>
      </c>
      <c r="W370" s="81" t="s">
        <v>52</v>
      </c>
      <c r="X370" s="81">
        <v>2025</v>
      </c>
      <c r="Z370" t="s">
        <v>245</v>
      </c>
    </row>
    <row r="371" spans="1:26" ht="14.45">
      <c r="A371" s="81" t="s">
        <v>25</v>
      </c>
      <c r="B371" s="81">
        <v>389</v>
      </c>
      <c r="C371" s="81">
        <v>1</v>
      </c>
      <c r="D371" s="82">
        <v>45807</v>
      </c>
      <c r="E371" s="82">
        <v>45949</v>
      </c>
      <c r="F371" s="82">
        <v>45970</v>
      </c>
      <c r="G371" s="81" t="s">
        <v>34</v>
      </c>
      <c r="H371" s="81">
        <v>22</v>
      </c>
      <c r="I371" s="81"/>
      <c r="J371" s="83">
        <v>73352.77</v>
      </c>
      <c r="K371" s="83" t="s">
        <v>33</v>
      </c>
      <c r="L371" s="83">
        <v>63083.3822</v>
      </c>
      <c r="M371" s="83">
        <v>73352.77</v>
      </c>
      <c r="N371" s="83">
        <v>5053.91</v>
      </c>
      <c r="O371" s="83">
        <v>4346.3625999999995</v>
      </c>
      <c r="P371" s="83">
        <v>5053.91</v>
      </c>
      <c r="Q371" s="84">
        <v>6.8898693259981852E-2</v>
      </c>
      <c r="R371" s="81">
        <v>5</v>
      </c>
      <c r="S371" s="81">
        <v>2025</v>
      </c>
      <c r="T371" s="81">
        <v>10</v>
      </c>
      <c r="U371" s="81">
        <v>2025</v>
      </c>
      <c r="V371" s="82">
        <v>46015</v>
      </c>
      <c r="W371" s="81" t="s">
        <v>52</v>
      </c>
      <c r="X371" s="81">
        <v>2025</v>
      </c>
      <c r="Z371" t="s">
        <v>245</v>
      </c>
    </row>
    <row r="372" spans="1:26" ht="14.45">
      <c r="A372" s="81" t="s">
        <v>25</v>
      </c>
      <c r="B372" s="81">
        <v>390</v>
      </c>
      <c r="C372" s="81">
        <v>1</v>
      </c>
      <c r="D372" s="82">
        <v>45807</v>
      </c>
      <c r="E372" s="82">
        <v>45924</v>
      </c>
      <c r="F372" s="82">
        <v>45934</v>
      </c>
      <c r="G372" s="81" t="s">
        <v>43</v>
      </c>
      <c r="H372" s="81">
        <v>22</v>
      </c>
      <c r="I372" s="81" t="s">
        <v>65</v>
      </c>
      <c r="J372" s="83">
        <v>1089882.92</v>
      </c>
      <c r="K372" s="83" t="s">
        <v>30</v>
      </c>
      <c r="L372" s="83">
        <v>52314.380160000001</v>
      </c>
      <c r="M372" s="83">
        <v>61033.443520000001</v>
      </c>
      <c r="N372" s="83">
        <v>207150.67</v>
      </c>
      <c r="O372" s="83">
        <v>9943.2321600000014</v>
      </c>
      <c r="P372" s="83">
        <v>11600.437520000001</v>
      </c>
      <c r="Q372" s="84">
        <v>0.19006690186501871</v>
      </c>
      <c r="R372" s="81">
        <v>5</v>
      </c>
      <c r="S372" s="81">
        <v>2025</v>
      </c>
      <c r="T372" s="81">
        <v>9</v>
      </c>
      <c r="U372" s="81">
        <v>2025</v>
      </c>
      <c r="V372" s="82">
        <v>45979</v>
      </c>
      <c r="W372" s="81" t="s">
        <v>35</v>
      </c>
      <c r="X372" s="81">
        <v>2025</v>
      </c>
      <c r="Z372" t="s">
        <v>247</v>
      </c>
    </row>
    <row r="373" spans="1:26" ht="14.45">
      <c r="A373" s="81" t="s">
        <v>25</v>
      </c>
      <c r="B373" s="81">
        <v>391</v>
      </c>
      <c r="C373" s="81">
        <v>1</v>
      </c>
      <c r="D373" s="82">
        <v>45807</v>
      </c>
      <c r="E373" s="82">
        <v>45948</v>
      </c>
      <c r="F373" s="82">
        <v>45970</v>
      </c>
      <c r="G373" s="81" t="s">
        <v>34</v>
      </c>
      <c r="H373" s="81">
        <v>22</v>
      </c>
      <c r="I373" s="81"/>
      <c r="J373" s="83">
        <v>75993.070000000007</v>
      </c>
      <c r="K373" s="83" t="s">
        <v>33</v>
      </c>
      <c r="L373" s="83">
        <v>65354.040200000003</v>
      </c>
      <c r="M373" s="83">
        <v>75993.070000000007</v>
      </c>
      <c r="N373" s="83">
        <v>5358.14</v>
      </c>
      <c r="O373" s="83">
        <v>4608.0003999999999</v>
      </c>
      <c r="P373" s="83">
        <v>5358.14</v>
      </c>
      <c r="Q373" s="84">
        <v>7.0508271346321441E-2</v>
      </c>
      <c r="R373" s="81">
        <v>5</v>
      </c>
      <c r="S373" s="81">
        <v>2025</v>
      </c>
      <c r="T373" s="81">
        <v>10</v>
      </c>
      <c r="U373" s="81">
        <v>2025</v>
      </c>
      <c r="V373" s="82">
        <v>46015</v>
      </c>
      <c r="W373" s="81" t="s">
        <v>52</v>
      </c>
      <c r="X373" s="81">
        <v>2025</v>
      </c>
      <c r="Z373" t="s">
        <v>247</v>
      </c>
    </row>
    <row r="374" spans="1:26" ht="14.45">
      <c r="A374" s="81" t="s">
        <v>25</v>
      </c>
      <c r="B374" s="81">
        <v>392</v>
      </c>
      <c r="C374" s="81">
        <v>0</v>
      </c>
      <c r="D374" s="82">
        <v>45807</v>
      </c>
      <c r="E374" s="82">
        <v>46017</v>
      </c>
      <c r="F374" s="82">
        <v>46029</v>
      </c>
      <c r="G374" s="81" t="s">
        <v>34</v>
      </c>
      <c r="H374" s="81">
        <v>22</v>
      </c>
      <c r="I374" s="81"/>
      <c r="J374" s="83">
        <v>59116.68</v>
      </c>
      <c r="K374" s="83" t="s">
        <v>33</v>
      </c>
      <c r="L374" s="83">
        <v>50840.344799999999</v>
      </c>
      <c r="M374" s="83">
        <v>59116.68</v>
      </c>
      <c r="N374" s="83">
        <v>8231.14</v>
      </c>
      <c r="O374" s="83">
        <v>7078.7803999999996</v>
      </c>
      <c r="P374" s="83">
        <v>8231.14</v>
      </c>
      <c r="Q374" s="84">
        <v>0.1392354915736134</v>
      </c>
      <c r="R374" s="81">
        <v>5</v>
      </c>
      <c r="S374" s="81">
        <v>2025</v>
      </c>
      <c r="T374" s="81">
        <v>12</v>
      </c>
      <c r="U374" s="81">
        <v>2025</v>
      </c>
      <c r="V374" s="82">
        <v>46074</v>
      </c>
      <c r="W374" s="81" t="s">
        <v>38</v>
      </c>
      <c r="X374" s="81">
        <v>2026</v>
      </c>
      <c r="Z374" t="s">
        <v>247</v>
      </c>
    </row>
    <row r="375" spans="1:26" ht="14.45">
      <c r="A375" s="81" t="s">
        <v>25</v>
      </c>
      <c r="B375" s="81">
        <v>393</v>
      </c>
      <c r="C375" s="81">
        <v>1</v>
      </c>
      <c r="D375" s="82">
        <v>45807</v>
      </c>
      <c r="E375" s="82">
        <v>45857</v>
      </c>
      <c r="F375" s="82">
        <v>45861</v>
      </c>
      <c r="G375" s="81" t="s">
        <v>46</v>
      </c>
      <c r="H375" s="81">
        <v>22</v>
      </c>
      <c r="I375" s="81"/>
      <c r="J375" s="83">
        <v>28530.04</v>
      </c>
      <c r="K375" s="83" t="s">
        <v>27</v>
      </c>
      <c r="L375" s="83">
        <v>28530.04</v>
      </c>
      <c r="M375" s="83">
        <v>33094.846400000002</v>
      </c>
      <c r="N375" s="83">
        <v>2477.38</v>
      </c>
      <c r="O375" s="83">
        <v>2477.38</v>
      </c>
      <c r="P375" s="83">
        <v>2873.7608</v>
      </c>
      <c r="Q375" s="84">
        <v>8.6834087859673531E-2</v>
      </c>
      <c r="R375" s="81">
        <v>5</v>
      </c>
      <c r="S375" s="81">
        <v>2025</v>
      </c>
      <c r="T375" s="81">
        <v>7</v>
      </c>
      <c r="U375" s="81">
        <v>2025</v>
      </c>
      <c r="V375" s="82">
        <v>45906</v>
      </c>
      <c r="W375" s="81" t="s">
        <v>72</v>
      </c>
      <c r="X375" s="81">
        <v>2025</v>
      </c>
    </row>
    <row r="376" spans="1:26" ht="14.45">
      <c r="A376" s="81" t="s">
        <v>25</v>
      </c>
      <c r="B376" s="81">
        <v>394</v>
      </c>
      <c r="C376" s="81">
        <v>1</v>
      </c>
      <c r="D376" s="82">
        <v>45810</v>
      </c>
      <c r="E376" s="82">
        <v>45819</v>
      </c>
      <c r="F376" s="82">
        <v>45834</v>
      </c>
      <c r="G376" s="81" t="s">
        <v>42</v>
      </c>
      <c r="H376" s="81">
        <v>23</v>
      </c>
      <c r="I376" s="81" t="s">
        <v>207</v>
      </c>
      <c r="J376" s="83">
        <v>33063.32</v>
      </c>
      <c r="K376" s="83" t="s">
        <v>33</v>
      </c>
      <c r="L376" s="83">
        <v>28434.4552</v>
      </c>
      <c r="M376" s="83">
        <v>33063.32</v>
      </c>
      <c r="N376" s="83">
        <v>2466.89</v>
      </c>
      <c r="O376" s="83">
        <v>2121.5254</v>
      </c>
      <c r="P376" s="83">
        <v>2466.89</v>
      </c>
      <c r="Q376" s="84">
        <v>7.4611079589103568E-2</v>
      </c>
      <c r="R376" s="81">
        <v>6</v>
      </c>
      <c r="S376" s="81">
        <v>2025</v>
      </c>
      <c r="T376" s="81">
        <v>6</v>
      </c>
      <c r="U376" s="81">
        <v>2025</v>
      </c>
      <c r="V376" s="82">
        <v>45879</v>
      </c>
      <c r="W376" s="81" t="s">
        <v>62</v>
      </c>
      <c r="X376" s="81">
        <v>2025</v>
      </c>
      <c r="Z376" t="s">
        <v>248</v>
      </c>
    </row>
    <row r="377" spans="1:26" ht="14.45">
      <c r="A377" s="81" t="s">
        <v>25</v>
      </c>
      <c r="B377" s="81">
        <v>395</v>
      </c>
      <c r="C377" s="81">
        <v>1</v>
      </c>
      <c r="D377" s="82">
        <v>45810</v>
      </c>
      <c r="E377" s="82">
        <v>45748</v>
      </c>
      <c r="F377" s="82">
        <v>45777</v>
      </c>
      <c r="G377" s="81" t="s">
        <v>42</v>
      </c>
      <c r="H377" s="81">
        <v>23</v>
      </c>
      <c r="I377" s="81"/>
      <c r="J377" s="83">
        <v>15971.66</v>
      </c>
      <c r="K377" s="83" t="s">
        <v>33</v>
      </c>
      <c r="L377" s="83">
        <v>13735.6276</v>
      </c>
      <c r="M377" s="83">
        <v>15971.66</v>
      </c>
      <c r="N377" s="83">
        <v>798.59</v>
      </c>
      <c r="O377" s="83">
        <v>686.78740000000005</v>
      </c>
      <c r="P377" s="83">
        <v>798.59</v>
      </c>
      <c r="Q377" s="84">
        <v>5.0000438276296896E-2</v>
      </c>
      <c r="R377" s="81">
        <v>6</v>
      </c>
      <c r="S377" s="81">
        <v>2025</v>
      </c>
      <c r="T377" s="81">
        <v>4</v>
      </c>
      <c r="U377" s="81">
        <v>2025</v>
      </c>
      <c r="V377" s="82">
        <v>45822</v>
      </c>
      <c r="W377" s="81" t="s">
        <v>37</v>
      </c>
      <c r="X377" s="81">
        <v>2025</v>
      </c>
      <c r="Z377" t="s">
        <v>229</v>
      </c>
    </row>
    <row r="378" spans="1:26" ht="14.45">
      <c r="A378" s="81" t="s">
        <v>25</v>
      </c>
      <c r="B378" s="81">
        <v>396</v>
      </c>
      <c r="C378" s="81">
        <v>1</v>
      </c>
      <c r="D378" s="82">
        <v>45810</v>
      </c>
      <c r="E378" s="82">
        <v>45859</v>
      </c>
      <c r="F378" s="82">
        <v>45861</v>
      </c>
      <c r="G378" s="81" t="s">
        <v>42</v>
      </c>
      <c r="H378" s="81">
        <v>23</v>
      </c>
      <c r="I378" s="81"/>
      <c r="J378" s="83">
        <v>8265.9699999999993</v>
      </c>
      <c r="K378" s="83" t="s">
        <v>33</v>
      </c>
      <c r="L378" s="83">
        <v>7108.734199999999</v>
      </c>
      <c r="M378" s="83">
        <v>8265.9699999999993</v>
      </c>
      <c r="N378" s="83">
        <v>719.01</v>
      </c>
      <c r="O378" s="83">
        <v>618.34860000000003</v>
      </c>
      <c r="P378" s="83">
        <v>719.01</v>
      </c>
      <c r="Q378" s="84">
        <v>8.6984346664698772E-2</v>
      </c>
      <c r="R378" s="81">
        <v>6</v>
      </c>
      <c r="S378" s="81">
        <v>2025</v>
      </c>
      <c r="T378" s="81">
        <v>7</v>
      </c>
      <c r="U378" s="81">
        <v>2025</v>
      </c>
      <c r="V378" s="82">
        <v>45906</v>
      </c>
      <c r="W378" s="81" t="s">
        <v>72</v>
      </c>
      <c r="X378" s="81">
        <v>2025</v>
      </c>
    </row>
    <row r="379" spans="1:26" ht="14.45">
      <c r="A379" s="81" t="s">
        <v>25</v>
      </c>
      <c r="B379" s="81">
        <v>397</v>
      </c>
      <c r="C379" s="81">
        <v>1</v>
      </c>
      <c r="D379" s="82">
        <v>45810</v>
      </c>
      <c r="E379" s="82">
        <v>45843</v>
      </c>
      <c r="F379" s="82">
        <v>45858</v>
      </c>
      <c r="G379" s="81" t="s">
        <v>34</v>
      </c>
      <c r="H379" s="81">
        <v>23</v>
      </c>
      <c r="I379" s="81"/>
      <c r="J379" s="83">
        <v>43524.38</v>
      </c>
      <c r="K379" s="83" t="s">
        <v>33</v>
      </c>
      <c r="L379" s="83">
        <v>37430.966799999995</v>
      </c>
      <c r="M379" s="83">
        <v>43524.38</v>
      </c>
      <c r="N379" s="83">
        <v>4606.21</v>
      </c>
      <c r="O379" s="83">
        <v>3961.3406</v>
      </c>
      <c r="P379" s="83">
        <v>4606.21</v>
      </c>
      <c r="Q379" s="84">
        <v>0.10583057127982065</v>
      </c>
      <c r="R379" s="81">
        <v>6</v>
      </c>
      <c r="S379" s="81">
        <v>2025</v>
      </c>
      <c r="T379" s="81">
        <v>7</v>
      </c>
      <c r="U379" s="81">
        <v>2025</v>
      </c>
      <c r="V379" s="82">
        <v>45903</v>
      </c>
      <c r="W379" s="81" t="s">
        <v>72</v>
      </c>
      <c r="X379" s="81">
        <v>2025</v>
      </c>
    </row>
    <row r="380" spans="1:26" ht="14.45">
      <c r="A380" s="81" t="s">
        <v>25</v>
      </c>
      <c r="B380" s="81">
        <v>398</v>
      </c>
      <c r="C380" s="81">
        <v>1</v>
      </c>
      <c r="D380" s="82">
        <v>45810</v>
      </c>
      <c r="E380" s="82">
        <v>45858</v>
      </c>
      <c r="F380" s="82">
        <v>45875</v>
      </c>
      <c r="G380" s="81" t="s">
        <v>63</v>
      </c>
      <c r="H380" s="81">
        <v>23</v>
      </c>
      <c r="I380" s="81"/>
      <c r="J380" s="83">
        <v>12669.04</v>
      </c>
      <c r="K380" s="83" t="s">
        <v>27</v>
      </c>
      <c r="L380" s="83">
        <v>12669.04</v>
      </c>
      <c r="M380" s="83">
        <v>14696.0864</v>
      </c>
      <c r="N380" s="83">
        <v>906.8</v>
      </c>
      <c r="O380" s="83">
        <v>906.8</v>
      </c>
      <c r="P380" s="83">
        <v>1051.8879999999999</v>
      </c>
      <c r="Q380" s="84">
        <v>7.1576062590377798E-2</v>
      </c>
      <c r="R380" s="81">
        <v>6</v>
      </c>
      <c r="S380" s="81">
        <v>2025</v>
      </c>
      <c r="T380" s="81">
        <v>7</v>
      </c>
      <c r="U380" s="81">
        <v>2025</v>
      </c>
      <c r="V380" s="82">
        <v>45920</v>
      </c>
      <c r="W380" s="81" t="s">
        <v>72</v>
      </c>
      <c r="X380" s="81">
        <v>2025</v>
      </c>
    </row>
    <row r="381" spans="1:26" ht="14.45">
      <c r="A381" s="81" t="s">
        <v>25</v>
      </c>
      <c r="B381" s="81">
        <v>399</v>
      </c>
      <c r="C381" s="81">
        <v>1</v>
      </c>
      <c r="D381" s="82">
        <v>45811</v>
      </c>
      <c r="E381" s="82">
        <v>45714</v>
      </c>
      <c r="F381" s="82">
        <v>45718</v>
      </c>
      <c r="G381" s="81" t="s">
        <v>26</v>
      </c>
      <c r="H381" s="81">
        <v>23</v>
      </c>
      <c r="I381" s="81"/>
      <c r="J381" s="83">
        <v>5235</v>
      </c>
      <c r="K381" s="83" t="s">
        <v>33</v>
      </c>
      <c r="L381" s="83">
        <v>4502.1000000000004</v>
      </c>
      <c r="M381" s="83">
        <v>5235</v>
      </c>
      <c r="N381" s="83">
        <v>419.32</v>
      </c>
      <c r="O381" s="83">
        <v>360.61520000000002</v>
      </c>
      <c r="P381" s="83">
        <v>419.32</v>
      </c>
      <c r="Q381" s="84">
        <v>8.0099331423113651E-2</v>
      </c>
      <c r="R381" s="81">
        <v>6</v>
      </c>
      <c r="S381" s="81">
        <v>2025</v>
      </c>
      <c r="T381" s="81">
        <v>2</v>
      </c>
      <c r="U381" s="81">
        <v>2025</v>
      </c>
      <c r="V381" s="82">
        <v>45763</v>
      </c>
      <c r="W381" s="81" t="s">
        <v>55</v>
      </c>
      <c r="X381" s="81">
        <v>2025</v>
      </c>
    </row>
    <row r="382" spans="1:26" ht="14.45">
      <c r="A382" s="81" t="s">
        <v>25</v>
      </c>
      <c r="B382" s="81">
        <v>400</v>
      </c>
      <c r="C382" s="81">
        <v>1</v>
      </c>
      <c r="D382" s="82">
        <v>45811</v>
      </c>
      <c r="E382" s="82">
        <v>45730</v>
      </c>
      <c r="F382" s="82">
        <v>45732</v>
      </c>
      <c r="G382" s="81" t="s">
        <v>26</v>
      </c>
      <c r="H382" s="81">
        <v>23</v>
      </c>
      <c r="I382" s="81"/>
      <c r="J382" s="83">
        <v>1740</v>
      </c>
      <c r="K382" s="83" t="s">
        <v>33</v>
      </c>
      <c r="L382" s="83">
        <v>1496.3999999999999</v>
      </c>
      <c r="M382" s="83">
        <v>1740</v>
      </c>
      <c r="N382" s="83">
        <v>169.26</v>
      </c>
      <c r="O382" s="83">
        <v>145.56359999999998</v>
      </c>
      <c r="P382" s="83">
        <v>169.26</v>
      </c>
      <c r="Q382" s="84">
        <v>9.7275862068965518E-2</v>
      </c>
      <c r="R382" s="81">
        <v>6</v>
      </c>
      <c r="S382" s="81">
        <v>2025</v>
      </c>
      <c r="T382" s="81">
        <v>3</v>
      </c>
      <c r="U382" s="81">
        <v>2025</v>
      </c>
      <c r="V382" s="82">
        <v>45777</v>
      </c>
      <c r="W382" s="81" t="s">
        <v>55</v>
      </c>
      <c r="X382" s="81">
        <v>2025</v>
      </c>
    </row>
    <row r="383" spans="1:26" ht="14.45">
      <c r="A383" s="81" t="s">
        <v>25</v>
      </c>
      <c r="B383" s="81">
        <v>401</v>
      </c>
      <c r="C383" s="81">
        <v>1</v>
      </c>
      <c r="D383" s="82">
        <v>45811</v>
      </c>
      <c r="E383" s="82">
        <v>45728</v>
      </c>
      <c r="F383" s="82">
        <v>45733</v>
      </c>
      <c r="G383" s="81" t="s">
        <v>26</v>
      </c>
      <c r="H383" s="81">
        <v>23</v>
      </c>
      <c r="I383" s="81"/>
      <c r="J383" s="83">
        <v>4326</v>
      </c>
      <c r="K383" s="83" t="s">
        <v>33</v>
      </c>
      <c r="L383" s="83">
        <v>3720.36</v>
      </c>
      <c r="M383" s="83">
        <v>4326</v>
      </c>
      <c r="N383" s="83">
        <v>424.79</v>
      </c>
      <c r="O383" s="83">
        <v>365.31940000000003</v>
      </c>
      <c r="P383" s="83">
        <v>424.79</v>
      </c>
      <c r="Q383" s="84">
        <v>9.8194637078132224E-2</v>
      </c>
      <c r="R383" s="81">
        <v>6</v>
      </c>
      <c r="S383" s="81">
        <v>2025</v>
      </c>
      <c r="T383" s="81">
        <v>3</v>
      </c>
      <c r="U383" s="81">
        <v>2025</v>
      </c>
      <c r="V383" s="82">
        <v>45778</v>
      </c>
      <c r="W383" s="81" t="s">
        <v>47</v>
      </c>
      <c r="X383" s="81">
        <v>2025</v>
      </c>
    </row>
    <row r="384" spans="1:26" ht="14.45">
      <c r="A384" s="81" t="s">
        <v>25</v>
      </c>
      <c r="B384" s="81">
        <v>402</v>
      </c>
      <c r="C384" s="81">
        <v>1</v>
      </c>
      <c r="D384" s="82">
        <v>45811</v>
      </c>
      <c r="E384" s="82">
        <v>45834</v>
      </c>
      <c r="F384" s="82">
        <v>45876</v>
      </c>
      <c r="G384" s="81" t="s">
        <v>46</v>
      </c>
      <c r="H384" s="81">
        <v>23</v>
      </c>
      <c r="I384" s="81"/>
      <c r="J384" s="83">
        <v>46687</v>
      </c>
      <c r="K384" s="83" t="s">
        <v>30</v>
      </c>
      <c r="L384" s="83">
        <v>2240.9760000000001</v>
      </c>
      <c r="M384" s="83">
        <v>2614.4720000000002</v>
      </c>
      <c r="N384" s="83">
        <v>0</v>
      </c>
      <c r="O384" s="83">
        <v>0</v>
      </c>
      <c r="P384" s="83">
        <v>0</v>
      </c>
      <c r="Q384" s="84">
        <v>0</v>
      </c>
      <c r="R384" s="81">
        <v>6</v>
      </c>
      <c r="S384" s="81">
        <v>2025</v>
      </c>
      <c r="T384" s="81">
        <v>6</v>
      </c>
      <c r="U384" s="81">
        <v>2025</v>
      </c>
      <c r="V384" s="82">
        <v>45921</v>
      </c>
      <c r="W384" s="81" t="s">
        <v>72</v>
      </c>
      <c r="X384" s="81">
        <v>2025</v>
      </c>
    </row>
    <row r="385" spans="1:26" ht="14.45">
      <c r="A385" s="81" t="s">
        <v>25</v>
      </c>
      <c r="B385" s="81">
        <v>403</v>
      </c>
      <c r="C385" s="81">
        <v>0</v>
      </c>
      <c r="D385" s="82">
        <v>45812</v>
      </c>
      <c r="E385" s="82">
        <v>45670</v>
      </c>
      <c r="F385" s="82">
        <v>46047</v>
      </c>
      <c r="G385" s="81" t="s">
        <v>42</v>
      </c>
      <c r="H385" s="81">
        <v>23</v>
      </c>
      <c r="I385" s="81"/>
      <c r="J385" s="83">
        <v>9550.64</v>
      </c>
      <c r="K385" s="83" t="s">
        <v>33</v>
      </c>
      <c r="L385" s="83">
        <v>8213.5504000000001</v>
      </c>
      <c r="M385" s="83">
        <v>9550.64</v>
      </c>
      <c r="N385" s="83">
        <v>0</v>
      </c>
      <c r="O385" s="83">
        <v>0</v>
      </c>
      <c r="P385" s="83">
        <v>0</v>
      </c>
      <c r="Q385" s="84">
        <v>0</v>
      </c>
      <c r="R385" s="81">
        <v>6</v>
      </c>
      <c r="S385" s="81">
        <v>2025</v>
      </c>
      <c r="T385" s="81">
        <v>1</v>
      </c>
      <c r="U385" s="81">
        <v>2025</v>
      </c>
      <c r="V385" s="82">
        <v>46092</v>
      </c>
      <c r="W385" s="81" t="s">
        <v>28</v>
      </c>
      <c r="X385" s="81">
        <v>2026</v>
      </c>
    </row>
    <row r="386" spans="1:26" ht="14.45">
      <c r="A386" s="81" t="s">
        <v>25</v>
      </c>
      <c r="B386" s="81">
        <v>404</v>
      </c>
      <c r="C386" s="81">
        <v>1</v>
      </c>
      <c r="D386" s="82">
        <v>45812</v>
      </c>
      <c r="E386" s="82">
        <v>45814</v>
      </c>
      <c r="F386" s="82">
        <v>45817</v>
      </c>
      <c r="G386" s="81" t="s">
        <v>43</v>
      </c>
      <c r="H386" s="81">
        <v>23</v>
      </c>
      <c r="I386" s="81" t="s">
        <v>65</v>
      </c>
      <c r="J386" s="83">
        <v>10352</v>
      </c>
      <c r="K386" s="83" t="s">
        <v>30</v>
      </c>
      <c r="L386" s="83">
        <v>496.89600000000002</v>
      </c>
      <c r="M386" s="83">
        <v>579.71199999999999</v>
      </c>
      <c r="N386" s="83">
        <v>1552</v>
      </c>
      <c r="O386" s="83">
        <v>74.495999999999995</v>
      </c>
      <c r="P386" s="83">
        <v>86.912000000000006</v>
      </c>
      <c r="Q386" s="84">
        <v>0.14992272024729519</v>
      </c>
      <c r="R386" s="81">
        <v>6</v>
      </c>
      <c r="S386" s="81">
        <v>2025</v>
      </c>
      <c r="T386" s="81">
        <v>6</v>
      </c>
      <c r="U386" s="81">
        <v>2025</v>
      </c>
      <c r="V386" s="82">
        <v>45862</v>
      </c>
      <c r="W386" s="81" t="s">
        <v>39</v>
      </c>
      <c r="X386" s="81">
        <v>2025</v>
      </c>
    </row>
    <row r="387" spans="1:26" ht="14.45">
      <c r="A387" s="81" t="s">
        <v>25</v>
      </c>
      <c r="B387" s="81">
        <v>405</v>
      </c>
      <c r="C387" s="81">
        <v>1</v>
      </c>
      <c r="D387" s="82">
        <v>45813</v>
      </c>
      <c r="E387" s="82">
        <v>45873</v>
      </c>
      <c r="F387" s="82">
        <v>45880</v>
      </c>
      <c r="G387" s="81" t="s">
        <v>46</v>
      </c>
      <c r="H387" s="81">
        <v>23</v>
      </c>
      <c r="I387" s="81"/>
      <c r="J387" s="83">
        <v>13313</v>
      </c>
      <c r="K387" s="83" t="s">
        <v>30</v>
      </c>
      <c r="L387" s="83">
        <v>639.024</v>
      </c>
      <c r="M387" s="83">
        <v>745.52800000000002</v>
      </c>
      <c r="N387" s="83">
        <v>2430</v>
      </c>
      <c r="O387" s="83">
        <v>116.64</v>
      </c>
      <c r="P387" s="83">
        <v>136.08000000000001</v>
      </c>
      <c r="Q387" s="84">
        <v>0.18252835574250734</v>
      </c>
      <c r="R387" s="81">
        <v>6</v>
      </c>
      <c r="S387" s="81">
        <v>2025</v>
      </c>
      <c r="T387" s="81">
        <v>8</v>
      </c>
      <c r="U387" s="81">
        <v>2025</v>
      </c>
      <c r="V387" s="82">
        <v>45925</v>
      </c>
      <c r="W387" s="81" t="s">
        <v>72</v>
      </c>
      <c r="X387" s="81">
        <v>2025</v>
      </c>
    </row>
    <row r="388" spans="1:26" ht="14.45">
      <c r="A388" s="81" t="s">
        <v>25</v>
      </c>
      <c r="B388" s="81">
        <v>406</v>
      </c>
      <c r="C388" s="81">
        <v>0</v>
      </c>
      <c r="D388" s="82">
        <v>45813</v>
      </c>
      <c r="E388" s="82">
        <v>45825</v>
      </c>
      <c r="F388" s="82">
        <v>46021</v>
      </c>
      <c r="G388" s="81" t="s">
        <v>46</v>
      </c>
      <c r="H388" s="81">
        <v>23</v>
      </c>
      <c r="I388" s="81"/>
      <c r="J388" s="83">
        <v>29857.7</v>
      </c>
      <c r="K388" s="83" t="s">
        <v>33</v>
      </c>
      <c r="L388" s="83">
        <v>25677.621999999999</v>
      </c>
      <c r="M388" s="83">
        <v>29857.7</v>
      </c>
      <c r="N388" s="83">
        <v>2574.3200000000002</v>
      </c>
      <c r="O388" s="83">
        <v>2213.9151999999999</v>
      </c>
      <c r="P388" s="83">
        <v>2574.3200000000002</v>
      </c>
      <c r="Q388" s="84">
        <v>8.6219635135995065E-2</v>
      </c>
      <c r="R388" s="81">
        <v>6</v>
      </c>
      <c r="S388" s="81">
        <v>2025</v>
      </c>
      <c r="T388" s="81">
        <v>6</v>
      </c>
      <c r="U388" s="81">
        <v>2025</v>
      </c>
      <c r="V388" s="82">
        <v>46066</v>
      </c>
      <c r="W388" s="81" t="s">
        <v>38</v>
      </c>
      <c r="X388" s="81">
        <v>2026</v>
      </c>
    </row>
    <row r="389" spans="1:26" ht="14.45">
      <c r="A389" s="81" t="s">
        <v>25</v>
      </c>
      <c r="B389" s="81">
        <v>407</v>
      </c>
      <c r="C389" s="81">
        <v>1</v>
      </c>
      <c r="D389" s="82">
        <v>45813</v>
      </c>
      <c r="E389" s="82">
        <v>45814</v>
      </c>
      <c r="F389" s="82" t="s">
        <v>218</v>
      </c>
      <c r="G389" s="81" t="s">
        <v>46</v>
      </c>
      <c r="H389" s="81">
        <v>23</v>
      </c>
      <c r="I389" s="81"/>
      <c r="J389" s="83">
        <v>13395.02</v>
      </c>
      <c r="K389" s="83" t="s">
        <v>33</v>
      </c>
      <c r="L389" s="83">
        <v>11519.717200000001</v>
      </c>
      <c r="M389" s="83">
        <v>13395.02</v>
      </c>
      <c r="N389" s="83">
        <v>145.6</v>
      </c>
      <c r="O389" s="83">
        <v>125.21599999999999</v>
      </c>
      <c r="P389" s="83">
        <v>145.6</v>
      </c>
      <c r="Q389" s="84">
        <v>1.0869711280759564E-2</v>
      </c>
      <c r="R389" s="81">
        <v>6</v>
      </c>
      <c r="S389" s="81">
        <v>2025</v>
      </c>
      <c r="T389" s="81">
        <v>6</v>
      </c>
      <c r="U389" s="81">
        <v>2025</v>
      </c>
      <c r="V389" s="82" t="e">
        <v>#VALUE!</v>
      </c>
      <c r="W389" s="81" t="e">
        <v>#VALUE!</v>
      </c>
      <c r="X389" s="81" t="e">
        <v>#VALUE!</v>
      </c>
    </row>
    <row r="390" spans="1:26" ht="14.45">
      <c r="A390" s="81" t="s">
        <v>25</v>
      </c>
      <c r="B390" s="81">
        <v>408</v>
      </c>
      <c r="C390" s="81">
        <v>1</v>
      </c>
      <c r="D390" s="82">
        <v>45817</v>
      </c>
      <c r="E390" s="82">
        <v>45873</v>
      </c>
      <c r="F390" s="82">
        <v>45883</v>
      </c>
      <c r="G390" s="81" t="s">
        <v>46</v>
      </c>
      <c r="H390" s="81">
        <v>24</v>
      </c>
      <c r="I390" s="81"/>
      <c r="J390" s="83">
        <v>163648.45000000001</v>
      </c>
      <c r="K390" s="83" t="s">
        <v>30</v>
      </c>
      <c r="L390" s="83">
        <v>7855.1256000000003</v>
      </c>
      <c r="M390" s="83">
        <v>9164.3132000000005</v>
      </c>
      <c r="N390" s="83">
        <v>11347.66</v>
      </c>
      <c r="O390" s="83">
        <v>544.68768</v>
      </c>
      <c r="P390" s="83">
        <v>635.46896000000004</v>
      </c>
      <c r="Q390" s="84">
        <v>6.9341689456881503E-2</v>
      </c>
      <c r="R390" s="81">
        <v>6</v>
      </c>
      <c r="S390" s="81">
        <v>2025</v>
      </c>
      <c r="T390" s="81">
        <v>8</v>
      </c>
      <c r="U390" s="81">
        <v>2025</v>
      </c>
      <c r="V390" s="82">
        <v>45928</v>
      </c>
      <c r="W390" s="81" t="s">
        <v>72</v>
      </c>
      <c r="X390" s="81">
        <v>2025</v>
      </c>
      <c r="Z390" t="s">
        <v>249</v>
      </c>
    </row>
    <row r="391" spans="1:26" ht="14.45">
      <c r="A391" s="81" t="s">
        <v>25</v>
      </c>
      <c r="B391" s="81">
        <v>409</v>
      </c>
      <c r="C391" s="81">
        <v>0</v>
      </c>
      <c r="D391" s="82">
        <v>45817</v>
      </c>
      <c r="E391" s="82">
        <v>45854</v>
      </c>
      <c r="F391" s="82">
        <v>45866</v>
      </c>
      <c r="G391" s="81" t="s">
        <v>43</v>
      </c>
      <c r="H391" s="81">
        <v>24</v>
      </c>
      <c r="I391" s="81" t="s">
        <v>65</v>
      </c>
      <c r="J391" s="83">
        <v>6108.88</v>
      </c>
      <c r="K391" s="83" t="s">
        <v>33</v>
      </c>
      <c r="L391" s="83">
        <v>5253.6368000000002</v>
      </c>
      <c r="M391" s="83">
        <v>6108.88</v>
      </c>
      <c r="N391" s="83">
        <v>426.49</v>
      </c>
      <c r="O391" s="83">
        <v>366.78140000000002</v>
      </c>
      <c r="P391" s="83">
        <v>426.49</v>
      </c>
      <c r="Q391" s="84">
        <v>6.9814761462002856E-2</v>
      </c>
      <c r="R391" s="81">
        <v>6</v>
      </c>
      <c r="S391" s="81">
        <v>2025</v>
      </c>
      <c r="T391" s="81">
        <v>7</v>
      </c>
      <c r="U391" s="81">
        <v>2025</v>
      </c>
      <c r="V391" s="82">
        <v>45911</v>
      </c>
      <c r="W391" s="81" t="s">
        <v>72</v>
      </c>
      <c r="X391" s="81">
        <v>2025</v>
      </c>
      <c r="Z391" t="s">
        <v>225</v>
      </c>
    </row>
    <row r="392" spans="1:26" ht="14.45">
      <c r="A392" s="81" t="s">
        <v>25</v>
      </c>
      <c r="B392" s="81">
        <v>410</v>
      </c>
      <c r="C392" s="81">
        <v>1</v>
      </c>
      <c r="D392" s="82">
        <v>45817</v>
      </c>
      <c r="E392" s="82">
        <v>45864</v>
      </c>
      <c r="F392" s="82">
        <v>45899</v>
      </c>
      <c r="G392" s="81" t="s">
        <v>46</v>
      </c>
      <c r="H392" s="81">
        <v>24</v>
      </c>
      <c r="I392" s="81"/>
      <c r="J392" s="83">
        <v>25052.36</v>
      </c>
      <c r="K392" s="83" t="s">
        <v>33</v>
      </c>
      <c r="L392" s="83">
        <v>21545.029600000002</v>
      </c>
      <c r="M392" s="83">
        <v>25052.36</v>
      </c>
      <c r="N392" s="83">
        <v>2733.41</v>
      </c>
      <c r="O392" s="83">
        <v>2350.7325999999998</v>
      </c>
      <c r="P392" s="83">
        <v>2733.41</v>
      </c>
      <c r="Q392" s="84">
        <v>0.10910788444681457</v>
      </c>
      <c r="R392" s="81">
        <v>6</v>
      </c>
      <c r="S392" s="81">
        <v>2025</v>
      </c>
      <c r="T392" s="81">
        <v>7</v>
      </c>
      <c r="U392" s="81">
        <v>2025</v>
      </c>
      <c r="V392" s="82">
        <v>45944</v>
      </c>
      <c r="W392" s="81" t="s">
        <v>211</v>
      </c>
      <c r="X392" s="81">
        <v>2025</v>
      </c>
    </row>
    <row r="393" spans="1:26" ht="14.45">
      <c r="A393" s="81" t="s">
        <v>25</v>
      </c>
      <c r="B393" s="81">
        <v>411</v>
      </c>
      <c r="C393" s="81">
        <v>0</v>
      </c>
      <c r="D393" s="82">
        <v>45803</v>
      </c>
      <c r="E393" s="82">
        <v>45825</v>
      </c>
      <c r="F393" s="82">
        <v>45838</v>
      </c>
      <c r="G393" s="81" t="s">
        <v>196</v>
      </c>
      <c r="H393" s="81">
        <v>22</v>
      </c>
      <c r="I393" s="81"/>
      <c r="J393" s="83">
        <v>4767.8999999999996</v>
      </c>
      <c r="K393" s="83" t="s">
        <v>33</v>
      </c>
      <c r="L393" s="83">
        <v>4100.3939999999993</v>
      </c>
      <c r="M393" s="83">
        <v>4767.8999999999996</v>
      </c>
      <c r="N393" s="83">
        <v>271.16000000000003</v>
      </c>
      <c r="O393" s="83">
        <v>233.19760000000002</v>
      </c>
      <c r="P393" s="83">
        <v>271.16000000000003</v>
      </c>
      <c r="Q393" s="84">
        <v>5.687199815432372E-2</v>
      </c>
      <c r="R393" s="81">
        <v>5</v>
      </c>
      <c r="S393" s="81">
        <v>2025</v>
      </c>
      <c r="T393" s="81">
        <v>6</v>
      </c>
      <c r="U393" s="81">
        <v>2025</v>
      </c>
      <c r="V393" s="82">
        <v>45883</v>
      </c>
      <c r="W393" s="81" t="s">
        <v>62</v>
      </c>
      <c r="X393" s="81">
        <v>2025</v>
      </c>
      <c r="Z393" t="s">
        <v>225</v>
      </c>
    </row>
    <row r="394" spans="1:26" ht="14.45">
      <c r="A394" s="81" t="s">
        <v>25</v>
      </c>
      <c r="B394" s="81">
        <v>412</v>
      </c>
      <c r="C394" s="81">
        <v>1</v>
      </c>
      <c r="D394" s="82">
        <v>45818</v>
      </c>
      <c r="E394" s="82">
        <v>45783</v>
      </c>
      <c r="F394" s="82">
        <v>45785</v>
      </c>
      <c r="G394" s="81" t="s">
        <v>42</v>
      </c>
      <c r="H394" s="81">
        <v>24</v>
      </c>
      <c r="I394" s="81" t="s">
        <v>56</v>
      </c>
      <c r="J394" s="83">
        <v>2286.5</v>
      </c>
      <c r="K394" s="83" t="s">
        <v>33</v>
      </c>
      <c r="L394" s="83">
        <v>1966.3899999999999</v>
      </c>
      <c r="M394" s="83">
        <v>2286.5</v>
      </c>
      <c r="N394" s="83">
        <v>228.65</v>
      </c>
      <c r="O394" s="83">
        <v>196.63900000000001</v>
      </c>
      <c r="P394" s="83">
        <v>228.65</v>
      </c>
      <c r="Q394" s="84">
        <v>0.1</v>
      </c>
      <c r="R394" s="81">
        <v>6</v>
      </c>
      <c r="S394" s="81">
        <v>2025</v>
      </c>
      <c r="T394" s="81">
        <v>5</v>
      </c>
      <c r="U394" s="81">
        <v>2025</v>
      </c>
      <c r="V394" s="82">
        <v>45830</v>
      </c>
      <c r="W394" s="81" t="s">
        <v>37</v>
      </c>
      <c r="X394" s="81">
        <v>2025</v>
      </c>
      <c r="Z394" t="s">
        <v>225</v>
      </c>
    </row>
    <row r="395" spans="1:26" ht="14.45">
      <c r="A395" s="81" t="s">
        <v>25</v>
      </c>
      <c r="B395" s="81">
        <v>413</v>
      </c>
      <c r="C395" s="81">
        <v>1</v>
      </c>
      <c r="D395" s="82">
        <v>45818</v>
      </c>
      <c r="E395" s="82">
        <v>45864</v>
      </c>
      <c r="F395" s="82">
        <v>45866</v>
      </c>
      <c r="G395" s="81" t="s">
        <v>197</v>
      </c>
      <c r="H395" s="81">
        <v>24</v>
      </c>
      <c r="I395" s="81"/>
      <c r="J395" s="83">
        <v>23160</v>
      </c>
      <c r="K395" s="83" t="s">
        <v>30</v>
      </c>
      <c r="L395" s="83">
        <v>1111.68</v>
      </c>
      <c r="M395" s="83">
        <v>1296.96</v>
      </c>
      <c r="N395" s="83">
        <v>2316</v>
      </c>
      <c r="O395" s="83">
        <v>111.16800000000001</v>
      </c>
      <c r="P395" s="83">
        <v>129.696</v>
      </c>
      <c r="Q395" s="84">
        <v>0.1</v>
      </c>
      <c r="R395" s="81">
        <v>6</v>
      </c>
      <c r="S395" s="81">
        <v>2025</v>
      </c>
      <c r="T395" s="81">
        <v>7</v>
      </c>
      <c r="U395" s="81">
        <v>2025</v>
      </c>
      <c r="V395" s="82">
        <v>45911</v>
      </c>
      <c r="W395" s="81" t="s">
        <v>72</v>
      </c>
      <c r="X395" s="81">
        <v>2025</v>
      </c>
      <c r="Z395" t="s">
        <v>225</v>
      </c>
    </row>
    <row r="396" spans="1:26" ht="14.45">
      <c r="A396" s="81" t="s">
        <v>25</v>
      </c>
      <c r="B396" s="81">
        <v>414</v>
      </c>
      <c r="C396" s="81">
        <v>1</v>
      </c>
      <c r="D396" s="82">
        <v>45818</v>
      </c>
      <c r="E396" s="82">
        <v>45817</v>
      </c>
      <c r="F396" s="82">
        <v>45842</v>
      </c>
      <c r="G396" s="81" t="s">
        <v>46</v>
      </c>
      <c r="H396" s="81">
        <v>24</v>
      </c>
      <c r="I396" s="81"/>
      <c r="J396" s="83">
        <v>9783.3799999999992</v>
      </c>
      <c r="K396" s="83" t="s">
        <v>33</v>
      </c>
      <c r="L396" s="83">
        <v>8413.7067999999999</v>
      </c>
      <c r="M396" s="83">
        <v>9783.3799999999992</v>
      </c>
      <c r="N396" s="83">
        <v>1341.6</v>
      </c>
      <c r="O396" s="83">
        <v>1153.7759999999998</v>
      </c>
      <c r="P396" s="83">
        <v>1341.6</v>
      </c>
      <c r="Q396" s="84">
        <v>0.13713052135356082</v>
      </c>
      <c r="R396" s="81">
        <v>6</v>
      </c>
      <c r="S396" s="81">
        <v>2025</v>
      </c>
      <c r="T396" s="81">
        <v>6</v>
      </c>
      <c r="U396" s="81">
        <v>2025</v>
      </c>
      <c r="V396" s="82">
        <v>45887</v>
      </c>
      <c r="W396" s="81" t="s">
        <v>62</v>
      </c>
      <c r="X396" s="81">
        <v>2025</v>
      </c>
    </row>
    <row r="397" spans="1:26" ht="14.45">
      <c r="A397" s="81" t="s">
        <v>25</v>
      </c>
      <c r="B397" s="81">
        <v>416</v>
      </c>
      <c r="C397" s="81">
        <v>1</v>
      </c>
      <c r="D397" s="82">
        <v>45818</v>
      </c>
      <c r="E397" s="82">
        <v>45879</v>
      </c>
      <c r="F397" s="82">
        <v>45890</v>
      </c>
      <c r="G397" s="81" t="s">
        <v>34</v>
      </c>
      <c r="H397" s="81">
        <v>24</v>
      </c>
      <c r="I397" s="81"/>
      <c r="J397" s="83">
        <v>472374.18</v>
      </c>
      <c r="K397" s="83" t="s">
        <v>30</v>
      </c>
      <c r="L397" s="83">
        <v>22673.960640000001</v>
      </c>
      <c r="M397" s="83">
        <v>26452.95408</v>
      </c>
      <c r="N397" s="83">
        <v>33456.1</v>
      </c>
      <c r="O397" s="83">
        <v>1605.8927999999999</v>
      </c>
      <c r="P397" s="83">
        <v>1873.5416</v>
      </c>
      <c r="Q397" s="84">
        <v>7.082542064428668E-2</v>
      </c>
      <c r="R397" s="81">
        <v>6</v>
      </c>
      <c r="S397" s="81">
        <v>2025</v>
      </c>
      <c r="T397" s="81">
        <v>8</v>
      </c>
      <c r="U397" s="81">
        <v>2025</v>
      </c>
      <c r="V397" s="82">
        <v>45935</v>
      </c>
      <c r="W397" s="81" t="s">
        <v>211</v>
      </c>
      <c r="X397" s="81">
        <v>2025</v>
      </c>
    </row>
    <row r="398" spans="1:26" ht="14.45">
      <c r="A398" s="81" t="s">
        <v>25</v>
      </c>
      <c r="B398" s="81">
        <v>417</v>
      </c>
      <c r="C398" s="81">
        <v>1</v>
      </c>
      <c r="D398" s="82">
        <v>45819</v>
      </c>
      <c r="E398" s="82">
        <v>45873</v>
      </c>
      <c r="F398" s="82">
        <v>45889</v>
      </c>
      <c r="G398" s="81" t="s">
        <v>46</v>
      </c>
      <c r="H398" s="81">
        <v>24</v>
      </c>
      <c r="I398" s="81"/>
      <c r="J398" s="83">
        <v>9035.74</v>
      </c>
      <c r="K398" s="83" t="s">
        <v>33</v>
      </c>
      <c r="L398" s="83">
        <v>7770.7363999999998</v>
      </c>
      <c r="M398" s="83">
        <v>9035.74</v>
      </c>
      <c r="N398" s="83">
        <v>1072.8399999999999</v>
      </c>
      <c r="O398" s="83">
        <v>922.64239999999995</v>
      </c>
      <c r="P398" s="83">
        <v>1072.8399999999999</v>
      </c>
      <c r="Q398" s="84">
        <v>0.11873294273628944</v>
      </c>
      <c r="R398" s="81">
        <v>6</v>
      </c>
      <c r="S398" s="81">
        <v>2025</v>
      </c>
      <c r="T398" s="81">
        <v>8</v>
      </c>
      <c r="U398" s="81">
        <v>2025</v>
      </c>
      <c r="V398" s="82">
        <v>45934</v>
      </c>
      <c r="W398" s="81" t="s">
        <v>211</v>
      </c>
      <c r="X398" s="81">
        <v>2025</v>
      </c>
    </row>
    <row r="399" spans="1:26" ht="14.45">
      <c r="A399" s="81" t="s">
        <v>25</v>
      </c>
      <c r="B399" s="81">
        <v>418</v>
      </c>
      <c r="C399" s="81">
        <v>1</v>
      </c>
      <c r="D399" s="82">
        <v>45819</v>
      </c>
      <c r="E399" s="82">
        <v>45877</v>
      </c>
      <c r="F399" s="82">
        <v>45892</v>
      </c>
      <c r="G399" s="81" t="s">
        <v>46</v>
      </c>
      <c r="H399" s="81">
        <v>24</v>
      </c>
      <c r="I399" s="81"/>
      <c r="J399" s="83">
        <v>22353043.399999999</v>
      </c>
      <c r="K399" s="83" t="s">
        <v>250</v>
      </c>
      <c r="L399" s="83">
        <v>122941.73869999999</v>
      </c>
      <c r="M399" s="83">
        <v>143059.47776000001</v>
      </c>
      <c r="N399" s="83">
        <v>2592953.69</v>
      </c>
      <c r="O399" s="83">
        <v>14261.245294999999</v>
      </c>
      <c r="P399" s="83">
        <v>16594.903616</v>
      </c>
      <c r="Q399" s="84">
        <v>0.11600002932933956</v>
      </c>
      <c r="R399" s="81">
        <v>6</v>
      </c>
      <c r="S399" s="81">
        <v>2025</v>
      </c>
      <c r="T399" s="81">
        <v>8</v>
      </c>
      <c r="U399" s="81">
        <v>2025</v>
      </c>
      <c r="V399" s="82">
        <v>45937</v>
      </c>
      <c r="W399" s="81" t="s">
        <v>211</v>
      </c>
      <c r="X399" s="81">
        <v>2025</v>
      </c>
    </row>
    <row r="400" spans="1:26" ht="14.45">
      <c r="A400" s="81" t="s">
        <v>25</v>
      </c>
      <c r="B400" s="81">
        <v>419</v>
      </c>
      <c r="C400" s="81">
        <v>1</v>
      </c>
      <c r="D400" s="82">
        <v>45820</v>
      </c>
      <c r="E400" s="82">
        <v>45828</v>
      </c>
      <c r="F400" s="82">
        <v>45830</v>
      </c>
      <c r="G400" s="81" t="s">
        <v>46</v>
      </c>
      <c r="H400" s="81">
        <v>24</v>
      </c>
      <c r="I400" s="81"/>
      <c r="J400" s="83">
        <v>8822</v>
      </c>
      <c r="K400" s="83" t="s">
        <v>33</v>
      </c>
      <c r="L400" s="83">
        <v>7586.92</v>
      </c>
      <c r="M400" s="83">
        <v>8822</v>
      </c>
      <c r="N400" s="83">
        <v>869.55</v>
      </c>
      <c r="O400" s="83">
        <v>747.81299999999999</v>
      </c>
      <c r="P400" s="83">
        <v>869.55</v>
      </c>
      <c r="Q400" s="84">
        <v>9.8566084788029917E-2</v>
      </c>
      <c r="R400" s="81">
        <v>6</v>
      </c>
      <c r="S400" s="81">
        <v>2025</v>
      </c>
      <c r="T400" s="81">
        <v>6</v>
      </c>
      <c r="U400" s="81">
        <v>2025</v>
      </c>
      <c r="V400" s="82">
        <v>45875</v>
      </c>
      <c r="W400" s="81" t="s">
        <v>62</v>
      </c>
      <c r="X400" s="81">
        <v>2025</v>
      </c>
    </row>
    <row r="401" spans="1:26" ht="14.45">
      <c r="A401" s="81" t="s">
        <v>25</v>
      </c>
      <c r="B401" s="81">
        <v>420</v>
      </c>
      <c r="C401" s="81">
        <v>1</v>
      </c>
      <c r="D401" s="82">
        <v>45820</v>
      </c>
      <c r="E401" s="82">
        <v>45938</v>
      </c>
      <c r="F401" s="82">
        <v>45942</v>
      </c>
      <c r="G401" s="81" t="s">
        <v>209</v>
      </c>
      <c r="H401" s="81">
        <v>24</v>
      </c>
      <c r="I401" s="81"/>
      <c r="J401" s="83">
        <v>3600</v>
      </c>
      <c r="K401" s="83" t="s">
        <v>33</v>
      </c>
      <c r="L401" s="83">
        <v>3096</v>
      </c>
      <c r="M401" s="83">
        <v>3600</v>
      </c>
      <c r="N401" s="83">
        <v>338.4</v>
      </c>
      <c r="O401" s="83">
        <v>291.024</v>
      </c>
      <c r="P401" s="83">
        <v>338.4</v>
      </c>
      <c r="Q401" s="84">
        <v>9.4E-2</v>
      </c>
      <c r="R401" s="81">
        <v>6</v>
      </c>
      <c r="S401" s="81">
        <v>2025</v>
      </c>
      <c r="T401" s="81">
        <v>10</v>
      </c>
      <c r="U401" s="81">
        <v>2025</v>
      </c>
      <c r="V401" s="82">
        <v>45987</v>
      </c>
      <c r="W401" s="81" t="s">
        <v>35</v>
      </c>
      <c r="X401" s="81">
        <v>2025</v>
      </c>
    </row>
    <row r="402" spans="1:26" ht="14.45">
      <c r="A402" s="81" t="s">
        <v>25</v>
      </c>
      <c r="B402" s="81">
        <v>421</v>
      </c>
      <c r="C402" s="81">
        <v>1</v>
      </c>
      <c r="D402" s="82">
        <v>45821</v>
      </c>
      <c r="E402" s="82">
        <v>45861</v>
      </c>
      <c r="F402" s="82">
        <v>45988</v>
      </c>
      <c r="G402" s="81" t="s">
        <v>42</v>
      </c>
      <c r="H402" s="81">
        <v>24</v>
      </c>
      <c r="I402" s="81" t="s">
        <v>56</v>
      </c>
      <c r="J402" s="83">
        <v>17962.830000000002</v>
      </c>
      <c r="K402" s="83" t="s">
        <v>33</v>
      </c>
      <c r="L402" s="83">
        <v>15448.033800000001</v>
      </c>
      <c r="M402" s="83">
        <v>17962.830000000002</v>
      </c>
      <c r="N402" s="83">
        <v>785.34</v>
      </c>
      <c r="O402" s="83">
        <v>675.39240000000007</v>
      </c>
      <c r="P402" s="83">
        <v>785.34</v>
      </c>
      <c r="Q402" s="84">
        <v>4.3720282383121145E-2</v>
      </c>
      <c r="R402" s="81">
        <v>6</v>
      </c>
      <c r="S402" s="81">
        <v>2025</v>
      </c>
      <c r="T402" s="81">
        <v>7</v>
      </c>
      <c r="U402" s="81">
        <v>2025</v>
      </c>
      <c r="V402" s="82">
        <v>46033</v>
      </c>
      <c r="W402" s="81" t="s">
        <v>31</v>
      </c>
      <c r="X402" s="81">
        <v>2026</v>
      </c>
    </row>
    <row r="403" spans="1:26" ht="14.45">
      <c r="A403" s="81" t="s">
        <v>25</v>
      </c>
      <c r="B403" s="81">
        <v>422</v>
      </c>
      <c r="C403" s="81">
        <v>1</v>
      </c>
      <c r="D403" s="82">
        <v>45821</v>
      </c>
      <c r="E403" s="82">
        <v>45840</v>
      </c>
      <c r="F403" s="82">
        <v>45843</v>
      </c>
      <c r="G403" s="81" t="s">
        <v>42</v>
      </c>
      <c r="H403" s="81">
        <v>24</v>
      </c>
      <c r="I403" s="81" t="s">
        <v>207</v>
      </c>
      <c r="J403" s="83">
        <v>1788.96</v>
      </c>
      <c r="K403" s="83" t="s">
        <v>27</v>
      </c>
      <c r="L403" s="83">
        <v>1788.96</v>
      </c>
      <c r="M403" s="83">
        <v>2075.1936000000001</v>
      </c>
      <c r="N403" s="83">
        <v>176.72</v>
      </c>
      <c r="O403" s="83">
        <v>176.72</v>
      </c>
      <c r="P403" s="83">
        <v>204.99519999999998</v>
      </c>
      <c r="Q403" s="84">
        <v>9.878365083624005E-2</v>
      </c>
      <c r="R403" s="81">
        <v>6</v>
      </c>
      <c r="S403" s="81">
        <v>2025</v>
      </c>
      <c r="T403" s="81">
        <v>7</v>
      </c>
      <c r="U403" s="81">
        <v>2025</v>
      </c>
      <c r="V403" s="82">
        <v>45888</v>
      </c>
      <c r="W403" s="81" t="s">
        <v>62</v>
      </c>
      <c r="X403" s="81">
        <v>2025</v>
      </c>
    </row>
    <row r="404" spans="1:26" ht="14.45">
      <c r="A404" s="81" t="s">
        <v>25</v>
      </c>
      <c r="B404" s="81">
        <v>423</v>
      </c>
      <c r="C404" s="81">
        <v>1</v>
      </c>
      <c r="D404" s="82">
        <v>45821</v>
      </c>
      <c r="E404" s="82">
        <v>45847</v>
      </c>
      <c r="F404" s="82">
        <v>45849</v>
      </c>
      <c r="G404" s="81" t="s">
        <v>46</v>
      </c>
      <c r="H404" s="81">
        <v>24</v>
      </c>
      <c r="I404" s="81"/>
      <c r="J404" s="83">
        <v>3657.6</v>
      </c>
      <c r="K404" s="83" t="s">
        <v>33</v>
      </c>
      <c r="L404" s="83">
        <v>3145.5360000000001</v>
      </c>
      <c r="M404" s="83">
        <v>3657.6</v>
      </c>
      <c r="N404" s="83">
        <v>478.7</v>
      </c>
      <c r="O404" s="83">
        <v>411.68199999999996</v>
      </c>
      <c r="P404" s="83">
        <v>478.7</v>
      </c>
      <c r="Q404" s="84">
        <v>0.13087817147856518</v>
      </c>
      <c r="R404" s="81">
        <v>6</v>
      </c>
      <c r="S404" s="81">
        <v>2025</v>
      </c>
      <c r="T404" s="81">
        <v>7</v>
      </c>
      <c r="U404" s="81">
        <v>2025</v>
      </c>
      <c r="V404" s="82">
        <v>45894</v>
      </c>
      <c r="W404" s="81" t="s">
        <v>62</v>
      </c>
      <c r="X404" s="81">
        <v>2025</v>
      </c>
    </row>
    <row r="405" spans="1:26" ht="14.45">
      <c r="A405" s="81" t="s">
        <v>25</v>
      </c>
      <c r="B405" s="81">
        <v>424</v>
      </c>
      <c r="C405" s="81">
        <v>1</v>
      </c>
      <c r="D405" s="82">
        <v>45822</v>
      </c>
      <c r="E405" s="82">
        <v>45897</v>
      </c>
      <c r="F405" s="82">
        <v>45907</v>
      </c>
      <c r="G405" s="81" t="s">
        <v>85</v>
      </c>
      <c r="H405" s="81">
        <v>24</v>
      </c>
      <c r="I405" s="81"/>
      <c r="J405" s="83">
        <v>130395.5</v>
      </c>
      <c r="K405" s="83" t="s">
        <v>27</v>
      </c>
      <c r="L405" s="83">
        <v>130395.5</v>
      </c>
      <c r="M405" s="83">
        <v>151258.78</v>
      </c>
      <c r="N405" s="83">
        <v>11095.16</v>
      </c>
      <c r="O405" s="83">
        <v>11095.16</v>
      </c>
      <c r="P405" s="83">
        <v>12870.3856</v>
      </c>
      <c r="Q405" s="84">
        <v>8.5088519159020062E-2</v>
      </c>
      <c r="R405" s="81">
        <v>6</v>
      </c>
      <c r="S405" s="81">
        <v>2025</v>
      </c>
      <c r="T405" s="81">
        <v>8</v>
      </c>
      <c r="U405" s="81">
        <v>2025</v>
      </c>
      <c r="V405" s="82">
        <v>45952</v>
      </c>
      <c r="W405" s="81" t="s">
        <v>211</v>
      </c>
      <c r="X405" s="81">
        <v>2025</v>
      </c>
    </row>
    <row r="406" spans="1:26" ht="14.45">
      <c r="A406" s="81" t="s">
        <v>25</v>
      </c>
      <c r="B406" s="81">
        <v>425</v>
      </c>
      <c r="C406" s="81">
        <v>1</v>
      </c>
      <c r="D406" s="82">
        <v>45823</v>
      </c>
      <c r="E406" s="82">
        <v>45943</v>
      </c>
      <c r="F406" s="82">
        <v>45955</v>
      </c>
      <c r="G406" s="81" t="s">
        <v>92</v>
      </c>
      <c r="H406" s="81">
        <v>25</v>
      </c>
      <c r="I406" s="81" t="s">
        <v>56</v>
      </c>
      <c r="J406" s="83">
        <v>73552.55</v>
      </c>
      <c r="K406" s="83" t="s">
        <v>33</v>
      </c>
      <c r="L406" s="83">
        <v>63255.192999999999</v>
      </c>
      <c r="M406" s="83">
        <v>73552.55</v>
      </c>
      <c r="N406" s="83">
        <v>12202.77</v>
      </c>
      <c r="O406" s="83">
        <v>10494.3822</v>
      </c>
      <c r="P406" s="83">
        <v>12202.77</v>
      </c>
      <c r="Q406" s="84">
        <v>0.16590546486831523</v>
      </c>
      <c r="R406" s="81">
        <v>6</v>
      </c>
      <c r="S406" s="81">
        <v>2025</v>
      </c>
      <c r="T406" s="81">
        <v>10</v>
      </c>
      <c r="U406" s="81">
        <v>2025</v>
      </c>
      <c r="V406" s="82">
        <v>46000</v>
      </c>
      <c r="W406" s="81" t="s">
        <v>52</v>
      </c>
      <c r="X406" s="81">
        <v>2025</v>
      </c>
    </row>
    <row r="407" spans="1:26" ht="14.45">
      <c r="A407" s="81" t="s">
        <v>25</v>
      </c>
      <c r="B407" s="81">
        <v>426</v>
      </c>
      <c r="C407" s="81">
        <v>1</v>
      </c>
      <c r="D407" s="82">
        <v>45824</v>
      </c>
      <c r="E407" s="82">
        <v>45828</v>
      </c>
      <c r="F407" s="82">
        <v>45830</v>
      </c>
      <c r="G407" s="81" t="s">
        <v>42</v>
      </c>
      <c r="H407" s="81">
        <v>25</v>
      </c>
      <c r="I407" s="81"/>
      <c r="J407" s="83">
        <v>23777.56</v>
      </c>
      <c r="K407" s="83" t="s">
        <v>30</v>
      </c>
      <c r="L407" s="83">
        <v>1141.3228800000002</v>
      </c>
      <c r="M407" s="83">
        <v>1331.5433600000001</v>
      </c>
      <c r="N407" s="83">
        <v>2348.1</v>
      </c>
      <c r="O407" s="83">
        <v>112.7088</v>
      </c>
      <c r="P407" s="83">
        <v>131.49359999999999</v>
      </c>
      <c r="Q407" s="84">
        <v>9.8752773623534101E-2</v>
      </c>
      <c r="R407" s="81">
        <v>6</v>
      </c>
      <c r="S407" s="81">
        <v>2025</v>
      </c>
      <c r="T407" s="81">
        <v>6</v>
      </c>
      <c r="U407" s="81">
        <v>2025</v>
      </c>
      <c r="V407" s="82">
        <v>45875</v>
      </c>
      <c r="W407" s="81" t="s">
        <v>62</v>
      </c>
      <c r="X407" s="81">
        <v>2025</v>
      </c>
      <c r="Z407" t="s">
        <v>251</v>
      </c>
    </row>
    <row r="408" spans="1:26" ht="14.45">
      <c r="A408" s="81" t="s">
        <v>25</v>
      </c>
      <c r="B408" s="81">
        <v>427</v>
      </c>
      <c r="C408" s="81">
        <v>1</v>
      </c>
      <c r="D408" s="82">
        <v>45824</v>
      </c>
      <c r="E408" s="82">
        <v>45667</v>
      </c>
      <c r="F408" s="82">
        <v>46037</v>
      </c>
      <c r="G408" s="81" t="s">
        <v>43</v>
      </c>
      <c r="H408" s="81">
        <v>25</v>
      </c>
      <c r="I408" s="81" t="s">
        <v>65</v>
      </c>
      <c r="J408" s="83">
        <v>14634.54</v>
      </c>
      <c r="K408" s="83" t="s">
        <v>33</v>
      </c>
      <c r="L408" s="83">
        <v>12585.704400000001</v>
      </c>
      <c r="M408" s="83">
        <v>14634.54</v>
      </c>
      <c r="N408" s="83">
        <v>9.18</v>
      </c>
      <c r="O408" s="83">
        <v>7.8948</v>
      </c>
      <c r="P408" s="83">
        <v>9.18</v>
      </c>
      <c r="Q408" s="84">
        <v>6.2728312608390836E-4</v>
      </c>
      <c r="R408" s="81">
        <v>6</v>
      </c>
      <c r="S408" s="81">
        <v>2025</v>
      </c>
      <c r="T408" s="81">
        <v>1</v>
      </c>
      <c r="U408" s="81">
        <v>2025</v>
      </c>
      <c r="V408" s="82">
        <v>46082</v>
      </c>
      <c r="W408" s="81" t="s">
        <v>28</v>
      </c>
      <c r="X408" s="81">
        <v>2026</v>
      </c>
    </row>
    <row r="409" spans="1:26" ht="14.45">
      <c r="A409" s="81" t="s">
        <v>25</v>
      </c>
      <c r="B409" s="81">
        <v>428</v>
      </c>
      <c r="C409" s="81">
        <v>0</v>
      </c>
      <c r="D409" s="82">
        <v>45825</v>
      </c>
      <c r="E409" s="82">
        <v>45928</v>
      </c>
      <c r="F409" s="82">
        <v>45935</v>
      </c>
      <c r="G409" s="81" t="s">
        <v>64</v>
      </c>
      <c r="H409" s="81">
        <v>25</v>
      </c>
      <c r="I409" s="81" t="s">
        <v>65</v>
      </c>
      <c r="J409" s="83">
        <v>9708.82</v>
      </c>
      <c r="K409" s="83" t="s">
        <v>27</v>
      </c>
      <c r="L409" s="83">
        <v>9708.82</v>
      </c>
      <c r="M409" s="83">
        <v>11262.231199999998</v>
      </c>
      <c r="N409" s="83">
        <v>986.63</v>
      </c>
      <c r="O409" s="83">
        <v>986.63</v>
      </c>
      <c r="P409" s="83">
        <v>1144.4907999999998</v>
      </c>
      <c r="Q409" s="84">
        <v>0.10162203027762386</v>
      </c>
      <c r="R409" s="81">
        <v>6</v>
      </c>
      <c r="S409" s="81">
        <v>2025</v>
      </c>
      <c r="T409" s="81">
        <v>9</v>
      </c>
      <c r="U409" s="81">
        <v>2025</v>
      </c>
      <c r="V409" s="82">
        <v>45980</v>
      </c>
      <c r="W409" s="81" t="s">
        <v>35</v>
      </c>
      <c r="X409" s="81">
        <v>2025</v>
      </c>
      <c r="Z409" t="s">
        <v>252</v>
      </c>
    </row>
    <row r="410" spans="1:26" ht="14.45">
      <c r="A410" s="81" t="s">
        <v>25</v>
      </c>
      <c r="B410" s="81">
        <v>429</v>
      </c>
      <c r="C410" s="81">
        <v>1</v>
      </c>
      <c r="D410" s="82">
        <v>45825</v>
      </c>
      <c r="E410" s="82">
        <v>45855</v>
      </c>
      <c r="F410" s="82">
        <v>45858</v>
      </c>
      <c r="G410" s="81" t="s">
        <v>63</v>
      </c>
      <c r="H410" s="81">
        <v>25</v>
      </c>
      <c r="I410" s="81"/>
      <c r="J410" s="83">
        <v>18950.68</v>
      </c>
      <c r="K410" s="83" t="s">
        <v>33</v>
      </c>
      <c r="L410" s="83">
        <v>16297.584800000001</v>
      </c>
      <c r="M410" s="83">
        <v>18950.68</v>
      </c>
      <c r="N410" s="83">
        <v>930</v>
      </c>
      <c r="O410" s="83">
        <v>799.8</v>
      </c>
      <c r="P410" s="83">
        <v>930</v>
      </c>
      <c r="Q410" s="84">
        <v>4.9074756156507311E-2</v>
      </c>
      <c r="R410" s="81">
        <v>6</v>
      </c>
      <c r="S410" s="81">
        <v>2025</v>
      </c>
      <c r="T410" s="81">
        <v>7</v>
      </c>
      <c r="U410" s="81">
        <v>2025</v>
      </c>
      <c r="V410" s="82">
        <v>45903</v>
      </c>
      <c r="W410" s="81" t="s">
        <v>72</v>
      </c>
      <c r="X410" s="81">
        <v>2025</v>
      </c>
    </row>
    <row r="411" spans="1:26" ht="14.45">
      <c r="A411" s="81" t="s">
        <v>25</v>
      </c>
      <c r="B411" s="81">
        <v>430</v>
      </c>
      <c r="C411" s="81">
        <v>1</v>
      </c>
      <c r="D411" s="82">
        <v>45825</v>
      </c>
      <c r="E411" s="82">
        <v>45875</v>
      </c>
      <c r="F411" s="82">
        <v>45892</v>
      </c>
      <c r="G411" s="81" t="s">
        <v>46</v>
      </c>
      <c r="H411" s="81">
        <v>25</v>
      </c>
      <c r="I411" s="81"/>
      <c r="J411" s="83">
        <v>39624.06</v>
      </c>
      <c r="K411" s="83" t="s">
        <v>33</v>
      </c>
      <c r="L411" s="83">
        <v>34076.691599999998</v>
      </c>
      <c r="M411" s="83">
        <v>39624.06</v>
      </c>
      <c r="N411" s="83">
        <v>2027.06</v>
      </c>
      <c r="O411" s="83">
        <v>1743.2716</v>
      </c>
      <c r="P411" s="83">
        <v>2027.06</v>
      </c>
      <c r="Q411" s="84">
        <v>5.1157301901925245E-2</v>
      </c>
      <c r="R411" s="81">
        <v>6</v>
      </c>
      <c r="S411" s="81">
        <v>2025</v>
      </c>
      <c r="T411" s="81">
        <v>8</v>
      </c>
      <c r="U411" s="81">
        <v>2025</v>
      </c>
      <c r="V411" s="82">
        <v>45937</v>
      </c>
      <c r="W411" s="81" t="s">
        <v>211</v>
      </c>
      <c r="X411" s="81">
        <v>2025</v>
      </c>
    </row>
    <row r="412" spans="1:26" ht="14.45">
      <c r="A412" s="81" t="s">
        <v>25</v>
      </c>
      <c r="B412" s="81">
        <v>431</v>
      </c>
      <c r="C412" s="81">
        <v>1</v>
      </c>
      <c r="D412" s="82">
        <v>45825</v>
      </c>
      <c r="E412" s="82">
        <v>45903</v>
      </c>
      <c r="F412" s="82">
        <v>45913</v>
      </c>
      <c r="G412" s="81" t="s">
        <v>42</v>
      </c>
      <c r="H412" s="81">
        <v>25</v>
      </c>
      <c r="I412" s="81"/>
      <c r="J412" s="83">
        <v>23702.83</v>
      </c>
      <c r="K412" s="83" t="s">
        <v>33</v>
      </c>
      <c r="L412" s="83">
        <v>20384.433800000003</v>
      </c>
      <c r="M412" s="83">
        <v>23702.83</v>
      </c>
      <c r="N412" s="83">
        <v>2056.1</v>
      </c>
      <c r="O412" s="83">
        <v>1768.2459999999999</v>
      </c>
      <c r="P412" s="83">
        <v>2056.1</v>
      </c>
      <c r="Q412" s="84">
        <v>8.6744916113392356E-2</v>
      </c>
      <c r="R412" s="81">
        <v>6</v>
      </c>
      <c r="S412" s="81">
        <v>2025</v>
      </c>
      <c r="T412" s="81">
        <v>9</v>
      </c>
      <c r="U412" s="81">
        <v>2025</v>
      </c>
      <c r="V412" s="82">
        <v>45958</v>
      </c>
      <c r="W412" s="81" t="s">
        <v>211</v>
      </c>
      <c r="X412" s="81">
        <v>2025</v>
      </c>
      <c r="Z412" t="s">
        <v>233</v>
      </c>
    </row>
    <row r="413" spans="1:26" ht="14.45">
      <c r="A413" s="81" t="s">
        <v>25</v>
      </c>
      <c r="B413" s="81">
        <v>432</v>
      </c>
      <c r="C413" s="81">
        <v>1</v>
      </c>
      <c r="D413" s="82">
        <v>45825</v>
      </c>
      <c r="E413" s="82">
        <v>45847</v>
      </c>
      <c r="F413" s="82">
        <v>45853</v>
      </c>
      <c r="G413" s="81" t="s">
        <v>42</v>
      </c>
      <c r="H413" s="81">
        <v>25</v>
      </c>
      <c r="I413" s="81"/>
      <c r="J413" s="83">
        <v>26949.24</v>
      </c>
      <c r="K413" s="83" t="s">
        <v>33</v>
      </c>
      <c r="L413" s="83">
        <v>23176.346400000002</v>
      </c>
      <c r="M413" s="83">
        <v>26949.24</v>
      </c>
      <c r="N413" s="83">
        <v>3536</v>
      </c>
      <c r="O413" s="83">
        <v>3040.96</v>
      </c>
      <c r="P413" s="83">
        <v>3536</v>
      </c>
      <c r="Q413" s="84">
        <v>0.13120963708067462</v>
      </c>
      <c r="R413" s="81">
        <v>6</v>
      </c>
      <c r="S413" s="81">
        <v>2025</v>
      </c>
      <c r="T413" s="81">
        <v>7</v>
      </c>
      <c r="U413" s="81">
        <v>2025</v>
      </c>
      <c r="V413" s="82">
        <v>45898</v>
      </c>
      <c r="W413" s="81" t="s">
        <v>62</v>
      </c>
      <c r="X413" s="81">
        <v>2025</v>
      </c>
      <c r="Z413" t="s">
        <v>225</v>
      </c>
    </row>
    <row r="414" spans="1:26" ht="14.45">
      <c r="A414" s="81" t="s">
        <v>25</v>
      </c>
      <c r="B414" s="81">
        <v>433</v>
      </c>
      <c r="C414" s="81">
        <v>1</v>
      </c>
      <c r="D414" s="82">
        <v>45826</v>
      </c>
      <c r="E414" s="82">
        <v>45848</v>
      </c>
      <c r="F414" s="82">
        <v>45861</v>
      </c>
      <c r="G414" s="81" t="s">
        <v>92</v>
      </c>
      <c r="H414" s="81">
        <v>25</v>
      </c>
      <c r="I414" s="81" t="s">
        <v>65</v>
      </c>
      <c r="J414" s="83">
        <v>13377.54</v>
      </c>
      <c r="K414" s="83" t="s">
        <v>27</v>
      </c>
      <c r="L414" s="83">
        <v>13377.54</v>
      </c>
      <c r="M414" s="83">
        <v>15517.946400000001</v>
      </c>
      <c r="N414" s="83">
        <v>2007.08</v>
      </c>
      <c r="O414" s="83">
        <v>2007.08</v>
      </c>
      <c r="P414" s="83">
        <v>2328.2127999999998</v>
      </c>
      <c r="Q414" s="84">
        <v>0.15003356371948803</v>
      </c>
      <c r="R414" s="81">
        <v>6</v>
      </c>
      <c r="S414" s="81">
        <v>2025</v>
      </c>
      <c r="T414" s="81">
        <v>7</v>
      </c>
      <c r="U414" s="81">
        <v>2025</v>
      </c>
      <c r="V414" s="82">
        <v>45906</v>
      </c>
      <c r="W414" s="81" t="s">
        <v>72</v>
      </c>
      <c r="X414" s="81">
        <v>2025</v>
      </c>
      <c r="Z414" t="s">
        <v>229</v>
      </c>
    </row>
    <row r="415" spans="1:26" ht="14.45">
      <c r="A415" s="81" t="s">
        <v>25</v>
      </c>
      <c r="B415" s="81">
        <v>434</v>
      </c>
      <c r="C415" s="81">
        <v>1</v>
      </c>
      <c r="D415" s="82">
        <v>45826</v>
      </c>
      <c r="E415" s="82">
        <v>45826</v>
      </c>
      <c r="F415" s="82">
        <v>45827</v>
      </c>
      <c r="G415" s="81" t="s">
        <v>253</v>
      </c>
      <c r="H415" s="81">
        <v>25</v>
      </c>
      <c r="I415" s="81"/>
      <c r="J415" s="83">
        <v>1445</v>
      </c>
      <c r="K415" s="83" t="s">
        <v>202</v>
      </c>
      <c r="L415" s="83">
        <v>1661.7499999999998</v>
      </c>
      <c r="M415" s="83">
        <v>1936.3000000000002</v>
      </c>
      <c r="N415" s="83">
        <v>113.2</v>
      </c>
      <c r="O415" s="83">
        <v>130.18</v>
      </c>
      <c r="P415" s="83">
        <v>151.68800000000002</v>
      </c>
      <c r="Q415" s="84">
        <v>7.8339100346020776E-2</v>
      </c>
      <c r="R415" s="81">
        <v>6</v>
      </c>
      <c r="S415" s="81">
        <v>2025</v>
      </c>
      <c r="T415" s="81">
        <v>6</v>
      </c>
      <c r="U415" s="81">
        <v>2025</v>
      </c>
      <c r="V415" s="82">
        <v>45872</v>
      </c>
      <c r="W415" s="81" t="s">
        <v>62</v>
      </c>
      <c r="X415" s="81">
        <v>2025</v>
      </c>
    </row>
    <row r="416" spans="1:26" ht="14.45">
      <c r="A416" s="81" t="s">
        <v>25</v>
      </c>
      <c r="B416" s="81">
        <v>435</v>
      </c>
      <c r="C416" s="81">
        <v>0</v>
      </c>
      <c r="D416" s="82">
        <v>45826</v>
      </c>
      <c r="E416" s="82">
        <v>45848</v>
      </c>
      <c r="F416" s="82">
        <v>45866</v>
      </c>
      <c r="G416" s="81" t="s">
        <v>58</v>
      </c>
      <c r="H416" s="81">
        <v>25</v>
      </c>
      <c r="I416" s="81" t="s">
        <v>54</v>
      </c>
      <c r="J416" s="83">
        <v>73341.97</v>
      </c>
      <c r="K416" s="83" t="s">
        <v>33</v>
      </c>
      <c r="L416" s="83">
        <v>63074.0942</v>
      </c>
      <c r="M416" s="83">
        <v>73341.97</v>
      </c>
      <c r="N416" s="83">
        <v>9967.5499999999993</v>
      </c>
      <c r="O416" s="83">
        <v>8572.0929999999989</v>
      </c>
      <c r="P416" s="83">
        <v>9967.5499999999993</v>
      </c>
      <c r="Q416" s="84">
        <v>0.1359051304457734</v>
      </c>
      <c r="R416" s="81">
        <v>6</v>
      </c>
      <c r="S416" s="81">
        <v>2025</v>
      </c>
      <c r="T416" s="81">
        <v>7</v>
      </c>
      <c r="U416" s="81">
        <v>2025</v>
      </c>
      <c r="V416" s="82">
        <v>45911</v>
      </c>
      <c r="W416" s="81" t="s">
        <v>72</v>
      </c>
      <c r="X416" s="81">
        <v>2025</v>
      </c>
      <c r="Z416" t="s">
        <v>254</v>
      </c>
    </row>
    <row r="417" spans="1:26" ht="14.45">
      <c r="A417" s="81" t="s">
        <v>25</v>
      </c>
      <c r="B417" s="81">
        <v>436</v>
      </c>
      <c r="C417" s="81">
        <v>1</v>
      </c>
      <c r="D417" s="82">
        <v>45827</v>
      </c>
      <c r="E417" s="82">
        <v>45875</v>
      </c>
      <c r="F417" s="82">
        <v>45892</v>
      </c>
      <c r="G417" s="81" t="s">
        <v>46</v>
      </c>
      <c r="H417" s="81">
        <v>25</v>
      </c>
      <c r="I417" s="81"/>
      <c r="J417" s="83">
        <v>254934</v>
      </c>
      <c r="K417" s="83" t="s">
        <v>30</v>
      </c>
      <c r="L417" s="83">
        <v>12236.832</v>
      </c>
      <c r="M417" s="83">
        <v>14276.304</v>
      </c>
      <c r="N417" s="83">
        <v>600</v>
      </c>
      <c r="O417" s="83">
        <v>28.8</v>
      </c>
      <c r="P417" s="83">
        <v>33.6</v>
      </c>
      <c r="Q417" s="84">
        <v>2.3535503306738215E-3</v>
      </c>
      <c r="R417" s="81">
        <v>6</v>
      </c>
      <c r="S417" s="81">
        <v>2025</v>
      </c>
      <c r="T417" s="81">
        <v>8</v>
      </c>
      <c r="U417" s="81">
        <v>2025</v>
      </c>
      <c r="V417" s="82">
        <v>45937</v>
      </c>
      <c r="W417" s="81" t="s">
        <v>211</v>
      </c>
      <c r="X417" s="81">
        <v>2025</v>
      </c>
      <c r="Z417" t="s">
        <v>255</v>
      </c>
    </row>
    <row r="418" spans="1:26" ht="14.45">
      <c r="A418" s="81" t="s">
        <v>25</v>
      </c>
      <c r="B418" s="81">
        <v>437</v>
      </c>
      <c r="C418" s="81">
        <v>1</v>
      </c>
      <c r="D418" s="82">
        <v>45827</v>
      </c>
      <c r="E418" s="82">
        <v>45876</v>
      </c>
      <c r="F418" s="82">
        <v>45895</v>
      </c>
      <c r="G418" s="81" t="s">
        <v>64</v>
      </c>
      <c r="H418" s="81">
        <v>25</v>
      </c>
      <c r="I418" s="81" t="s">
        <v>56</v>
      </c>
      <c r="J418" s="83">
        <v>40897.86</v>
      </c>
      <c r="K418" s="83" t="s">
        <v>27</v>
      </c>
      <c r="L418" s="83">
        <v>40897.86</v>
      </c>
      <c r="M418" s="83">
        <v>47441.517599999999</v>
      </c>
      <c r="N418" s="83">
        <v>5838.8</v>
      </c>
      <c r="O418" s="83">
        <v>5838.8</v>
      </c>
      <c r="P418" s="83">
        <v>6773.0079999999998</v>
      </c>
      <c r="Q418" s="84">
        <v>0.14276541608778553</v>
      </c>
      <c r="R418" s="81">
        <v>6</v>
      </c>
      <c r="S418" s="81">
        <v>2025</v>
      </c>
      <c r="T418" s="81">
        <v>8</v>
      </c>
      <c r="U418" s="81">
        <v>2025</v>
      </c>
      <c r="V418" s="82">
        <v>45940</v>
      </c>
      <c r="W418" s="81" t="s">
        <v>211</v>
      </c>
      <c r="X418" s="81">
        <v>2025</v>
      </c>
      <c r="Z418" t="s">
        <v>254</v>
      </c>
    </row>
    <row r="419" spans="1:26" ht="14.45">
      <c r="A419" s="81" t="s">
        <v>25</v>
      </c>
      <c r="B419" s="81">
        <v>438</v>
      </c>
      <c r="C419" s="81">
        <v>1</v>
      </c>
      <c r="D419" s="82">
        <v>45827</v>
      </c>
      <c r="E419" s="82">
        <v>45845</v>
      </c>
      <c r="F419" s="82">
        <v>45848</v>
      </c>
      <c r="G419" s="81" t="s">
        <v>92</v>
      </c>
      <c r="H419" s="81">
        <v>25</v>
      </c>
      <c r="I419" s="81" t="s">
        <v>65</v>
      </c>
      <c r="J419" s="83">
        <v>12177.42</v>
      </c>
      <c r="K419" s="83" t="s">
        <v>33</v>
      </c>
      <c r="L419" s="83">
        <v>10472.581200000001</v>
      </c>
      <c r="M419" s="83">
        <v>12177.42</v>
      </c>
      <c r="N419" s="83">
        <v>894.79</v>
      </c>
      <c r="O419" s="83">
        <v>769.51939999999991</v>
      </c>
      <c r="P419" s="83">
        <v>894.79</v>
      </c>
      <c r="Q419" s="84">
        <v>7.3479439815658798E-2</v>
      </c>
      <c r="R419" s="81">
        <v>6</v>
      </c>
      <c r="S419" s="81">
        <v>2025</v>
      </c>
      <c r="T419" s="81">
        <v>7</v>
      </c>
      <c r="U419" s="81">
        <v>2025</v>
      </c>
      <c r="V419" s="82">
        <v>45893</v>
      </c>
      <c r="W419" s="81" t="s">
        <v>62</v>
      </c>
      <c r="X419" s="81">
        <v>2025</v>
      </c>
      <c r="Z419" t="s">
        <v>229</v>
      </c>
    </row>
    <row r="420" spans="1:26" ht="14.45">
      <c r="A420" s="81" t="s">
        <v>25</v>
      </c>
      <c r="B420" s="81">
        <v>439</v>
      </c>
      <c r="C420" s="81">
        <v>0</v>
      </c>
      <c r="D420" s="82">
        <v>45827</v>
      </c>
      <c r="E420" s="82">
        <v>45908</v>
      </c>
      <c r="F420" s="82">
        <v>46008</v>
      </c>
      <c r="G420" s="81" t="s">
        <v>42</v>
      </c>
      <c r="H420" s="81">
        <v>25</v>
      </c>
      <c r="I420" s="81" t="s">
        <v>256</v>
      </c>
      <c r="J420" s="83">
        <v>7923.54</v>
      </c>
      <c r="K420" s="83" t="s">
        <v>33</v>
      </c>
      <c r="L420" s="83">
        <v>6814.2443999999996</v>
      </c>
      <c r="M420" s="83">
        <v>7923.54</v>
      </c>
      <c r="N420" s="83">
        <v>0</v>
      </c>
      <c r="O420" s="83">
        <v>0</v>
      </c>
      <c r="P420" s="83">
        <v>0</v>
      </c>
      <c r="Q420" s="84">
        <v>0</v>
      </c>
      <c r="R420" s="81">
        <v>6</v>
      </c>
      <c r="S420" s="81">
        <v>2025</v>
      </c>
      <c r="T420" s="81">
        <v>9</v>
      </c>
      <c r="U420" s="81">
        <v>2025</v>
      </c>
      <c r="V420" s="82">
        <v>46053</v>
      </c>
      <c r="W420" s="81" t="s">
        <v>31</v>
      </c>
      <c r="X420" s="81">
        <v>2026</v>
      </c>
    </row>
    <row r="421" spans="1:26" ht="14.45">
      <c r="A421" s="81" t="s">
        <v>25</v>
      </c>
      <c r="B421" s="81">
        <v>440</v>
      </c>
      <c r="C421" s="81">
        <v>1</v>
      </c>
      <c r="D421" s="82">
        <v>45827</v>
      </c>
      <c r="E421" s="82">
        <v>45951</v>
      </c>
      <c r="F421" s="82">
        <v>45969</v>
      </c>
      <c r="G421" s="81" t="s">
        <v>42</v>
      </c>
      <c r="H421" s="81">
        <v>25</v>
      </c>
      <c r="I421" s="81" t="s">
        <v>257</v>
      </c>
      <c r="J421" s="83">
        <v>2048584.48</v>
      </c>
      <c r="K421" s="83" t="s">
        <v>30</v>
      </c>
      <c r="L421" s="83">
        <v>98332.055040000007</v>
      </c>
      <c r="M421" s="83">
        <v>114720.73088</v>
      </c>
      <c r="N421" s="83">
        <v>90785.03</v>
      </c>
      <c r="O421" s="83">
        <v>4357.6814400000003</v>
      </c>
      <c r="P421" s="83">
        <v>5083.9616800000003</v>
      </c>
      <c r="Q421" s="84">
        <v>4.4315980564296767E-2</v>
      </c>
      <c r="R421" s="81">
        <v>6</v>
      </c>
      <c r="S421" s="81">
        <v>2025</v>
      </c>
      <c r="T421" s="81">
        <v>10</v>
      </c>
      <c r="U421" s="81">
        <v>2025</v>
      </c>
      <c r="V421" s="82">
        <v>46014</v>
      </c>
      <c r="W421" s="81" t="s">
        <v>52</v>
      </c>
      <c r="X421" s="81">
        <v>2025</v>
      </c>
    </row>
    <row r="422" spans="1:26" ht="14.45">
      <c r="A422" s="81" t="s">
        <v>25</v>
      </c>
      <c r="B422" s="81">
        <v>441</v>
      </c>
      <c r="C422" s="81">
        <v>1</v>
      </c>
      <c r="D422" s="82">
        <v>45827</v>
      </c>
      <c r="E422" s="82">
        <v>45828</v>
      </c>
      <c r="F422" s="82">
        <v>45830</v>
      </c>
      <c r="G422" s="81" t="s">
        <v>42</v>
      </c>
      <c r="H422" s="81">
        <v>25</v>
      </c>
      <c r="I422" s="81"/>
      <c r="J422" s="83">
        <v>2363.8000000000002</v>
      </c>
      <c r="K422" s="83" t="s">
        <v>33</v>
      </c>
      <c r="L422" s="83">
        <v>2032.8680000000002</v>
      </c>
      <c r="M422" s="83">
        <v>2363.8000000000002</v>
      </c>
      <c r="N422" s="83">
        <v>347.66</v>
      </c>
      <c r="O422" s="83">
        <v>298.98760000000004</v>
      </c>
      <c r="P422" s="83">
        <v>347.66</v>
      </c>
      <c r="Q422" s="84">
        <v>0.14707674084101871</v>
      </c>
      <c r="R422" s="81">
        <v>6</v>
      </c>
      <c r="S422" s="81">
        <v>2025</v>
      </c>
      <c r="T422" s="81">
        <v>6</v>
      </c>
      <c r="U422" s="81">
        <v>2025</v>
      </c>
      <c r="V422" s="82">
        <v>45875</v>
      </c>
      <c r="W422" s="81" t="s">
        <v>62</v>
      </c>
      <c r="X422" s="81">
        <v>2025</v>
      </c>
      <c r="Z422" t="s">
        <v>258</v>
      </c>
    </row>
    <row r="423" spans="1:26" ht="14.45">
      <c r="A423" s="81" t="s">
        <v>25</v>
      </c>
      <c r="B423" s="81">
        <v>442</v>
      </c>
      <c r="C423" s="81">
        <v>1</v>
      </c>
      <c r="D423" s="82">
        <v>45828</v>
      </c>
      <c r="E423" s="82">
        <v>45838</v>
      </c>
      <c r="F423" s="82">
        <v>45838</v>
      </c>
      <c r="G423" s="81" t="s">
        <v>46</v>
      </c>
      <c r="H423" s="81">
        <v>25</v>
      </c>
      <c r="I423" s="81"/>
      <c r="J423" s="83">
        <v>672.41</v>
      </c>
      <c r="K423" s="83" t="s">
        <v>27</v>
      </c>
      <c r="L423" s="83">
        <v>672.41</v>
      </c>
      <c r="M423" s="83">
        <v>779.99559999999985</v>
      </c>
      <c r="N423" s="83">
        <v>82.41</v>
      </c>
      <c r="O423" s="83">
        <v>82.41</v>
      </c>
      <c r="P423" s="83">
        <v>95.59559999999999</v>
      </c>
      <c r="Q423" s="84">
        <v>0.12255915289778557</v>
      </c>
      <c r="R423" s="81">
        <v>6</v>
      </c>
      <c r="S423" s="81">
        <v>2025</v>
      </c>
      <c r="T423" s="81">
        <v>6</v>
      </c>
      <c r="U423" s="81">
        <v>2025</v>
      </c>
      <c r="V423" s="82">
        <v>45883</v>
      </c>
      <c r="W423" s="81" t="s">
        <v>62</v>
      </c>
      <c r="X423" s="81">
        <v>2025</v>
      </c>
    </row>
    <row r="424" spans="1:26" ht="14.45">
      <c r="A424" s="81" t="s">
        <v>25</v>
      </c>
      <c r="B424" s="81">
        <v>443</v>
      </c>
      <c r="C424" s="81">
        <v>1</v>
      </c>
      <c r="D424" s="82">
        <v>45828</v>
      </c>
      <c r="E424" s="82">
        <v>45831</v>
      </c>
      <c r="F424" s="82">
        <v>45831</v>
      </c>
      <c r="G424" s="81" t="s">
        <v>42</v>
      </c>
      <c r="H424" s="81">
        <v>25</v>
      </c>
      <c r="I424" s="81"/>
      <c r="J424" s="83">
        <v>41650.400000000001</v>
      </c>
      <c r="K424" s="83" t="s">
        <v>30</v>
      </c>
      <c r="L424" s="83">
        <v>1999.2192</v>
      </c>
      <c r="M424" s="83">
        <v>2332.4223999999999</v>
      </c>
      <c r="N424" s="83">
        <v>2668.4</v>
      </c>
      <c r="O424" s="83">
        <v>128.08320000000001</v>
      </c>
      <c r="P424" s="83">
        <v>149.43040000000002</v>
      </c>
      <c r="Q424" s="84">
        <v>6.4066611605170659E-2</v>
      </c>
      <c r="R424" s="81">
        <v>6</v>
      </c>
      <c r="S424" s="81">
        <v>2025</v>
      </c>
      <c r="T424" s="81">
        <v>6</v>
      </c>
      <c r="U424" s="81">
        <v>2025</v>
      </c>
      <c r="V424" s="82">
        <v>45876</v>
      </c>
      <c r="W424" s="81" t="s">
        <v>62</v>
      </c>
      <c r="X424" s="81">
        <v>2025</v>
      </c>
    </row>
    <row r="425" spans="1:26" ht="14.45">
      <c r="A425" s="81" t="s">
        <v>25</v>
      </c>
      <c r="B425" s="81">
        <v>444</v>
      </c>
      <c r="C425" s="81">
        <v>1</v>
      </c>
      <c r="D425" s="82">
        <v>45831</v>
      </c>
      <c r="E425" s="82">
        <v>45840</v>
      </c>
      <c r="F425" s="82">
        <v>45845</v>
      </c>
      <c r="G425" s="81" t="s">
        <v>43</v>
      </c>
      <c r="H425" s="81">
        <v>26</v>
      </c>
      <c r="I425" s="81" t="s">
        <v>65</v>
      </c>
      <c r="J425" s="83">
        <v>113849</v>
      </c>
      <c r="K425" s="83" t="s">
        <v>30</v>
      </c>
      <c r="L425" s="83">
        <v>5464.7520000000004</v>
      </c>
      <c r="M425" s="83">
        <v>6375.5439999999999</v>
      </c>
      <c r="N425" s="83">
        <v>650</v>
      </c>
      <c r="O425" s="83">
        <v>31.2</v>
      </c>
      <c r="P425" s="83">
        <v>36.4</v>
      </c>
      <c r="Q425" s="84">
        <v>5.7093167265412957E-3</v>
      </c>
      <c r="R425" s="81">
        <v>6</v>
      </c>
      <c r="S425" s="81">
        <v>2025</v>
      </c>
      <c r="T425" s="81">
        <v>7</v>
      </c>
      <c r="U425" s="81">
        <v>2025</v>
      </c>
      <c r="V425" s="82">
        <v>45890</v>
      </c>
      <c r="W425" s="81" t="s">
        <v>62</v>
      </c>
      <c r="X425" s="81">
        <v>2025</v>
      </c>
      <c r="Z425" t="s">
        <v>259</v>
      </c>
    </row>
    <row r="426" spans="1:26" ht="14.45">
      <c r="A426" s="81" t="s">
        <v>25</v>
      </c>
      <c r="B426" s="81">
        <v>445</v>
      </c>
      <c r="C426" s="81">
        <v>0</v>
      </c>
      <c r="D426" s="82">
        <v>45831</v>
      </c>
      <c r="E426" s="82">
        <v>45956</v>
      </c>
      <c r="F426" s="82">
        <v>46376</v>
      </c>
      <c r="G426" s="81" t="s">
        <v>45</v>
      </c>
      <c r="H426" s="81">
        <v>26</v>
      </c>
      <c r="I426" s="81" t="s">
        <v>44</v>
      </c>
      <c r="J426" s="83">
        <v>139465.91</v>
      </c>
      <c r="K426" s="83" t="s">
        <v>33</v>
      </c>
      <c r="L426" s="83">
        <v>119940.6826</v>
      </c>
      <c r="M426" s="83">
        <v>139465.91</v>
      </c>
      <c r="N426" s="83">
        <v>27209.88</v>
      </c>
      <c r="O426" s="83">
        <v>23400.496800000001</v>
      </c>
      <c r="P426" s="83">
        <v>27209.88</v>
      </c>
      <c r="Q426" s="84">
        <v>0.19510058049311119</v>
      </c>
      <c r="R426" s="81">
        <v>6</v>
      </c>
      <c r="S426" s="81">
        <v>2025</v>
      </c>
      <c r="T426" s="81">
        <v>10</v>
      </c>
      <c r="U426" s="81">
        <v>2025</v>
      </c>
      <c r="V426" s="82">
        <v>46421</v>
      </c>
      <c r="W426" s="81" t="s">
        <v>38</v>
      </c>
      <c r="X426" s="81">
        <v>2027</v>
      </c>
      <c r="Z426" t="s">
        <v>259</v>
      </c>
    </row>
    <row r="427" spans="1:26" ht="14.45">
      <c r="A427" s="81" t="s">
        <v>25</v>
      </c>
      <c r="B427" s="81">
        <v>446</v>
      </c>
      <c r="C427" s="81">
        <v>1</v>
      </c>
      <c r="D427" s="82">
        <v>45831</v>
      </c>
      <c r="E427" s="82">
        <v>45790</v>
      </c>
      <c r="F427" s="82">
        <v>45802</v>
      </c>
      <c r="G427" s="81" t="s">
        <v>42</v>
      </c>
      <c r="H427" s="81">
        <v>26</v>
      </c>
      <c r="I427" s="81" t="s">
        <v>56</v>
      </c>
      <c r="J427" s="83">
        <v>20159.509999999998</v>
      </c>
      <c r="K427" s="83" t="s">
        <v>33</v>
      </c>
      <c r="L427" s="83">
        <v>17337.178599999999</v>
      </c>
      <c r="M427" s="83">
        <v>20159.509999999998</v>
      </c>
      <c r="N427" s="83">
        <v>1970.49</v>
      </c>
      <c r="O427" s="83">
        <v>1694.6214</v>
      </c>
      <c r="P427" s="83">
        <v>1970.49</v>
      </c>
      <c r="Q427" s="84">
        <v>9.7744935268763974E-2</v>
      </c>
      <c r="R427" s="81">
        <v>6</v>
      </c>
      <c r="S427" s="81">
        <v>2025</v>
      </c>
      <c r="T427" s="81">
        <v>5</v>
      </c>
      <c r="U427" s="81">
        <v>2025</v>
      </c>
      <c r="V427" s="82">
        <v>45847</v>
      </c>
      <c r="W427" s="81" t="s">
        <v>39</v>
      </c>
      <c r="X427" s="81">
        <v>2025</v>
      </c>
    </row>
    <row r="428" spans="1:26" ht="14.45">
      <c r="A428" s="81" t="s">
        <v>25</v>
      </c>
      <c r="B428" s="81">
        <v>447</v>
      </c>
      <c r="C428" s="81">
        <v>1</v>
      </c>
      <c r="D428" s="82">
        <v>45831</v>
      </c>
      <c r="E428" s="82" t="s">
        <v>218</v>
      </c>
      <c r="F428" s="82">
        <v>45848</v>
      </c>
      <c r="G428" s="81" t="s">
        <v>32</v>
      </c>
      <c r="H428" s="81">
        <v>26</v>
      </c>
      <c r="I428" s="81"/>
      <c r="J428" s="83">
        <v>11123.36</v>
      </c>
      <c r="K428" s="83" t="s">
        <v>33</v>
      </c>
      <c r="L428" s="83">
        <v>9566.0896000000012</v>
      </c>
      <c r="M428" s="83">
        <v>11123.36</v>
      </c>
      <c r="N428" s="83">
        <v>535.41999999999996</v>
      </c>
      <c r="O428" s="83">
        <v>460.46119999999996</v>
      </c>
      <c r="P428" s="83">
        <v>535.41999999999996</v>
      </c>
      <c r="Q428" s="84">
        <v>4.8134736266739538E-2</v>
      </c>
      <c r="R428" s="81">
        <v>6</v>
      </c>
      <c r="S428" s="81">
        <v>2025</v>
      </c>
      <c r="T428" s="81" t="e">
        <v>#VALUE!</v>
      </c>
      <c r="U428" s="81" t="e">
        <v>#VALUE!</v>
      </c>
      <c r="V428" s="82">
        <v>45893</v>
      </c>
      <c r="W428" s="81" t="s">
        <v>62</v>
      </c>
      <c r="X428" s="81">
        <v>2025</v>
      </c>
    </row>
    <row r="429" spans="1:26" ht="14.45">
      <c r="A429" s="81" t="s">
        <v>25</v>
      </c>
      <c r="B429" s="81">
        <v>448</v>
      </c>
      <c r="C429" s="81">
        <v>1</v>
      </c>
      <c r="D429" s="82">
        <v>45831</v>
      </c>
      <c r="E429" s="82">
        <v>45844</v>
      </c>
      <c r="F429" s="82">
        <v>45871</v>
      </c>
      <c r="G429" s="81" t="s">
        <v>42</v>
      </c>
      <c r="H429" s="81">
        <v>26</v>
      </c>
      <c r="I429" s="81"/>
      <c r="J429" s="83">
        <v>57613.7</v>
      </c>
      <c r="K429" s="83" t="s">
        <v>33</v>
      </c>
      <c r="L429" s="83">
        <v>49547.781999999999</v>
      </c>
      <c r="M429" s="83">
        <v>57613.7</v>
      </c>
      <c r="N429" s="83">
        <v>4736.95</v>
      </c>
      <c r="O429" s="83">
        <v>4073.7769999999996</v>
      </c>
      <c r="P429" s="83">
        <v>4736.95</v>
      </c>
      <c r="Q429" s="84">
        <v>8.2219159679034662E-2</v>
      </c>
      <c r="R429" s="81">
        <v>6</v>
      </c>
      <c r="S429" s="81">
        <v>2025</v>
      </c>
      <c r="T429" s="81">
        <v>7</v>
      </c>
      <c r="U429" s="81">
        <v>2025</v>
      </c>
      <c r="V429" s="82">
        <v>45916</v>
      </c>
      <c r="W429" s="81" t="s">
        <v>72</v>
      </c>
      <c r="X429" s="81">
        <v>2025</v>
      </c>
      <c r="Z429" t="s">
        <v>259</v>
      </c>
    </row>
    <row r="430" spans="1:26" ht="14.45">
      <c r="A430" s="81" t="s">
        <v>25</v>
      </c>
      <c r="B430" s="81">
        <v>449</v>
      </c>
      <c r="C430" s="81">
        <v>1</v>
      </c>
      <c r="D430" s="82">
        <v>45832</v>
      </c>
      <c r="E430" s="82">
        <v>45973</v>
      </c>
      <c r="F430" s="82">
        <v>46008</v>
      </c>
      <c r="G430" s="81" t="s">
        <v>46</v>
      </c>
      <c r="H430" s="81">
        <v>26</v>
      </c>
      <c r="I430" s="81"/>
      <c r="J430" s="83">
        <v>175520.27</v>
      </c>
      <c r="K430" s="83" t="s">
        <v>33</v>
      </c>
      <c r="L430" s="83">
        <v>150947.43219999998</v>
      </c>
      <c r="M430" s="83">
        <v>175520.27</v>
      </c>
      <c r="N430" s="83">
        <v>25356.27</v>
      </c>
      <c r="O430" s="83">
        <v>21806.392199999998</v>
      </c>
      <c r="P430" s="83">
        <v>25356.27</v>
      </c>
      <c r="Q430" s="84">
        <v>0.14446348561337105</v>
      </c>
      <c r="R430" s="81">
        <v>6</v>
      </c>
      <c r="S430" s="81">
        <v>2025</v>
      </c>
      <c r="T430" s="81">
        <v>11</v>
      </c>
      <c r="U430" s="81">
        <v>2025</v>
      </c>
      <c r="V430" s="82">
        <v>46053</v>
      </c>
      <c r="W430" s="81" t="s">
        <v>31</v>
      </c>
      <c r="X430" s="81">
        <v>2026</v>
      </c>
    </row>
    <row r="431" spans="1:26" ht="14.45">
      <c r="A431" s="81" t="s">
        <v>25</v>
      </c>
      <c r="B431" s="81">
        <v>451</v>
      </c>
      <c r="C431" s="81">
        <v>1</v>
      </c>
      <c r="D431" s="82">
        <v>45832</v>
      </c>
      <c r="E431" s="82">
        <v>45851</v>
      </c>
      <c r="F431" s="82">
        <v>45875</v>
      </c>
      <c r="G431" s="81" t="s">
        <v>32</v>
      </c>
      <c r="H431" s="81">
        <v>26</v>
      </c>
      <c r="I431" s="81"/>
      <c r="J431" s="83">
        <v>1494.49</v>
      </c>
      <c r="K431" s="83" t="s">
        <v>33</v>
      </c>
      <c r="L431" s="83">
        <v>1285.2614000000001</v>
      </c>
      <c r="M431" s="83">
        <v>1494.49</v>
      </c>
      <c r="N431" s="83">
        <v>29.45</v>
      </c>
      <c r="O431" s="83">
        <v>25.326999999999998</v>
      </c>
      <c r="P431" s="83">
        <v>29.45</v>
      </c>
      <c r="Q431" s="84">
        <v>1.9705719007822062E-2</v>
      </c>
      <c r="R431" s="81">
        <v>6</v>
      </c>
      <c r="S431" s="81">
        <v>2025</v>
      </c>
      <c r="T431" s="81">
        <v>7</v>
      </c>
      <c r="U431" s="81">
        <v>2025</v>
      </c>
      <c r="V431" s="82">
        <v>45920</v>
      </c>
      <c r="W431" s="81" t="s">
        <v>72</v>
      </c>
      <c r="X431" s="81">
        <v>2025</v>
      </c>
    </row>
    <row r="432" spans="1:26" ht="14.45">
      <c r="A432" s="81" t="s">
        <v>25</v>
      </c>
      <c r="B432" s="81">
        <v>452</v>
      </c>
      <c r="C432" s="81">
        <v>0</v>
      </c>
      <c r="D432" s="82">
        <v>45832</v>
      </c>
      <c r="E432" s="82">
        <v>46009</v>
      </c>
      <c r="F432" s="82">
        <v>46020</v>
      </c>
      <c r="G432" s="81" t="s">
        <v>32</v>
      </c>
      <c r="H432" s="81">
        <v>26</v>
      </c>
      <c r="I432" s="81"/>
      <c r="J432" s="83">
        <v>60889.46</v>
      </c>
      <c r="K432" s="83" t="s">
        <v>33</v>
      </c>
      <c r="L432" s="83">
        <v>52364.935599999997</v>
      </c>
      <c r="M432" s="83">
        <v>60889.46</v>
      </c>
      <c r="N432" s="83">
        <v>6138.42</v>
      </c>
      <c r="O432" s="83">
        <v>5279.0411999999997</v>
      </c>
      <c r="P432" s="83">
        <v>6138.42</v>
      </c>
      <c r="Q432" s="84">
        <v>0.10081252157598376</v>
      </c>
      <c r="R432" s="81">
        <v>6</v>
      </c>
      <c r="S432" s="81">
        <v>2025</v>
      </c>
      <c r="T432" s="81">
        <v>12</v>
      </c>
      <c r="U432" s="81">
        <v>2025</v>
      </c>
      <c r="V432" s="82">
        <v>46065</v>
      </c>
      <c r="W432" s="81" t="s">
        <v>38</v>
      </c>
      <c r="X432" s="81">
        <v>2026</v>
      </c>
    </row>
    <row r="433" spans="1:24" ht="14.45">
      <c r="A433" s="81" t="s">
        <v>25</v>
      </c>
      <c r="B433" s="81">
        <v>453</v>
      </c>
      <c r="C433" s="81">
        <v>0</v>
      </c>
      <c r="D433" s="82">
        <v>45833</v>
      </c>
      <c r="E433" s="82">
        <v>46013</v>
      </c>
      <c r="F433" s="82">
        <v>46019</v>
      </c>
      <c r="G433" s="81" t="s">
        <v>53</v>
      </c>
      <c r="H433" s="81">
        <v>26</v>
      </c>
      <c r="I433" s="81"/>
      <c r="J433" s="83">
        <v>82243</v>
      </c>
      <c r="K433" s="83" t="s">
        <v>33</v>
      </c>
      <c r="L433" s="83">
        <v>70728.98</v>
      </c>
      <c r="M433" s="83">
        <v>82243</v>
      </c>
      <c r="N433" s="83">
        <v>20093</v>
      </c>
      <c r="O433" s="83">
        <v>17279.98</v>
      </c>
      <c r="P433" s="83">
        <v>20093</v>
      </c>
      <c r="Q433" s="84">
        <v>0.2443125858735698</v>
      </c>
      <c r="R433" s="81">
        <v>6</v>
      </c>
      <c r="S433" s="81">
        <v>2025</v>
      </c>
      <c r="T433" s="81">
        <v>12</v>
      </c>
      <c r="U433" s="81">
        <v>2025</v>
      </c>
      <c r="V433" s="82">
        <v>46064</v>
      </c>
      <c r="W433" s="81" t="s">
        <v>38</v>
      </c>
      <c r="X433" s="81">
        <v>2026</v>
      </c>
    </row>
    <row r="434" spans="1:24" ht="14.45">
      <c r="A434" s="81" t="s">
        <v>25</v>
      </c>
      <c r="B434" s="81">
        <v>454</v>
      </c>
      <c r="C434" s="81">
        <v>1</v>
      </c>
      <c r="D434" s="82">
        <v>45833</v>
      </c>
      <c r="E434" s="82">
        <v>45871</v>
      </c>
      <c r="F434" s="82">
        <v>45878</v>
      </c>
      <c r="G434" s="81" t="s">
        <v>42</v>
      </c>
      <c r="H434" s="81">
        <v>26</v>
      </c>
      <c r="I434" s="81" t="s">
        <v>216</v>
      </c>
      <c r="J434" s="83">
        <v>44002.8</v>
      </c>
      <c r="K434" s="83" t="s">
        <v>33</v>
      </c>
      <c r="L434" s="83">
        <v>37842.408000000003</v>
      </c>
      <c r="M434" s="83">
        <v>44002.8</v>
      </c>
      <c r="N434" s="83">
        <v>8077.64</v>
      </c>
      <c r="O434" s="83">
        <v>6946.7704000000003</v>
      </c>
      <c r="P434" s="83">
        <v>8077.64</v>
      </c>
      <c r="Q434" s="84">
        <v>0.18357104547892406</v>
      </c>
      <c r="R434" s="81">
        <v>6</v>
      </c>
      <c r="S434" s="81">
        <v>2025</v>
      </c>
      <c r="T434" s="81">
        <v>8</v>
      </c>
      <c r="U434" s="81">
        <v>2025</v>
      </c>
      <c r="V434" s="82">
        <v>45923</v>
      </c>
      <c r="W434" s="81" t="s">
        <v>72</v>
      </c>
      <c r="X434" s="81">
        <v>2025</v>
      </c>
    </row>
    <row r="435" spans="1:24" ht="14.45">
      <c r="A435" s="81" t="s">
        <v>25</v>
      </c>
      <c r="B435" s="81">
        <v>455</v>
      </c>
      <c r="C435" s="81">
        <v>0</v>
      </c>
      <c r="D435" s="82">
        <v>45833</v>
      </c>
      <c r="E435" s="82">
        <v>46137</v>
      </c>
      <c r="F435" s="82">
        <v>46146</v>
      </c>
      <c r="G435" s="81" t="s">
        <v>45</v>
      </c>
      <c r="H435" s="81">
        <v>26</v>
      </c>
      <c r="I435" s="81" t="s">
        <v>260</v>
      </c>
      <c r="J435" s="83">
        <v>12575</v>
      </c>
      <c r="K435" s="83" t="s">
        <v>33</v>
      </c>
      <c r="L435" s="83">
        <v>10814.5</v>
      </c>
      <c r="M435" s="83">
        <v>12575</v>
      </c>
      <c r="N435" s="83">
        <v>2068</v>
      </c>
      <c r="O435" s="83">
        <v>1778.48</v>
      </c>
      <c r="P435" s="83">
        <v>2068</v>
      </c>
      <c r="Q435" s="84">
        <v>0.16445328031809145</v>
      </c>
      <c r="R435" s="81">
        <v>6</v>
      </c>
      <c r="S435" s="81">
        <v>2025</v>
      </c>
      <c r="T435" s="81">
        <v>4</v>
      </c>
      <c r="U435" s="81">
        <v>2026</v>
      </c>
      <c r="V435" s="82">
        <v>46191</v>
      </c>
      <c r="W435" s="81" t="s">
        <v>37</v>
      </c>
      <c r="X435" s="81">
        <v>2026</v>
      </c>
    </row>
    <row r="436" spans="1:24" ht="14.45">
      <c r="A436" s="81" t="s">
        <v>25</v>
      </c>
      <c r="B436" s="81">
        <v>456</v>
      </c>
      <c r="C436" s="81">
        <v>1</v>
      </c>
      <c r="D436" s="82">
        <v>45833</v>
      </c>
      <c r="E436" s="82">
        <v>45721</v>
      </c>
      <c r="F436" s="82">
        <v>45723</v>
      </c>
      <c r="G436" s="81" t="s">
        <v>32</v>
      </c>
      <c r="H436" s="81">
        <v>26</v>
      </c>
      <c r="I436" s="81"/>
      <c r="J436" s="83">
        <v>1205</v>
      </c>
      <c r="K436" s="83" t="s">
        <v>33</v>
      </c>
      <c r="L436" s="83">
        <v>1036.3</v>
      </c>
      <c r="M436" s="83">
        <v>1205</v>
      </c>
      <c r="N436" s="83">
        <v>180.75</v>
      </c>
      <c r="O436" s="83">
        <v>155.44499999999999</v>
      </c>
      <c r="P436" s="83">
        <v>180.75</v>
      </c>
      <c r="Q436" s="84">
        <v>0.15</v>
      </c>
      <c r="R436" s="81">
        <v>6</v>
      </c>
      <c r="S436" s="81">
        <v>2025</v>
      </c>
      <c r="T436" s="81">
        <v>3</v>
      </c>
      <c r="U436" s="81">
        <v>2025</v>
      </c>
      <c r="V436" s="82">
        <v>45768</v>
      </c>
      <c r="W436" s="81" t="s">
        <v>55</v>
      </c>
      <c r="X436" s="81">
        <v>2025</v>
      </c>
    </row>
    <row r="437" spans="1:24" ht="14.45">
      <c r="A437" s="81" t="s">
        <v>25</v>
      </c>
      <c r="B437" s="81">
        <v>457</v>
      </c>
      <c r="C437" s="81">
        <v>1</v>
      </c>
      <c r="D437" s="82">
        <v>45834</v>
      </c>
      <c r="E437" s="82">
        <v>45754</v>
      </c>
      <c r="F437" s="82">
        <v>45758</v>
      </c>
      <c r="G437" s="81" t="s">
        <v>46</v>
      </c>
      <c r="H437" s="81">
        <v>26</v>
      </c>
      <c r="I437" s="81"/>
      <c r="J437" s="83">
        <v>780</v>
      </c>
      <c r="K437" s="83" t="s">
        <v>33</v>
      </c>
      <c r="L437" s="83">
        <v>670.8</v>
      </c>
      <c r="M437" s="83">
        <v>780</v>
      </c>
      <c r="N437" s="83">
        <v>117</v>
      </c>
      <c r="O437" s="83">
        <v>100.62</v>
      </c>
      <c r="P437" s="83">
        <v>117</v>
      </c>
      <c r="Q437" s="84">
        <v>0.15000000000000002</v>
      </c>
      <c r="R437" s="81">
        <v>6</v>
      </c>
      <c r="S437" s="81">
        <v>2025</v>
      </c>
      <c r="T437" s="81">
        <v>4</v>
      </c>
      <c r="U437" s="81">
        <v>2025</v>
      </c>
      <c r="V437" s="82">
        <v>45803</v>
      </c>
      <c r="W437" s="81" t="s">
        <v>47</v>
      </c>
      <c r="X437" s="81">
        <v>2025</v>
      </c>
    </row>
    <row r="438" spans="1:24" ht="14.45">
      <c r="A438" s="81" t="s">
        <v>25</v>
      </c>
      <c r="B438" s="81">
        <v>458</v>
      </c>
      <c r="C438" s="81">
        <v>1</v>
      </c>
      <c r="D438" s="82">
        <v>45834</v>
      </c>
      <c r="E438" s="82">
        <v>45795</v>
      </c>
      <c r="F438" s="82">
        <v>45826</v>
      </c>
      <c r="G438" s="81" t="s">
        <v>46</v>
      </c>
      <c r="H438" s="81">
        <v>26</v>
      </c>
      <c r="I438" s="81"/>
      <c r="J438" s="83">
        <v>1465</v>
      </c>
      <c r="K438" s="83" t="s">
        <v>33</v>
      </c>
      <c r="L438" s="83">
        <v>1259.9000000000001</v>
      </c>
      <c r="M438" s="83">
        <v>1465</v>
      </c>
      <c r="N438" s="83">
        <v>150.75</v>
      </c>
      <c r="O438" s="83">
        <v>129.64500000000001</v>
      </c>
      <c r="P438" s="83">
        <v>150.75</v>
      </c>
      <c r="Q438" s="84">
        <v>0.10290102389078498</v>
      </c>
      <c r="R438" s="81">
        <v>6</v>
      </c>
      <c r="S438" s="81">
        <v>2025</v>
      </c>
      <c r="T438" s="81">
        <v>5</v>
      </c>
      <c r="U438" s="81">
        <v>2025</v>
      </c>
      <c r="V438" s="82">
        <v>45871</v>
      </c>
      <c r="W438" s="81" t="s">
        <v>62</v>
      </c>
      <c r="X438" s="81">
        <v>2025</v>
      </c>
    </row>
    <row r="439" spans="1:24" ht="14.45">
      <c r="A439" s="81" t="s">
        <v>25</v>
      </c>
      <c r="B439" s="81">
        <v>459</v>
      </c>
      <c r="C439" s="81">
        <v>1</v>
      </c>
      <c r="D439" s="82">
        <v>45834</v>
      </c>
      <c r="E439" s="82">
        <v>45804</v>
      </c>
      <c r="F439" s="82">
        <v>45804</v>
      </c>
      <c r="G439" s="81" t="s">
        <v>46</v>
      </c>
      <c r="H439" s="81">
        <v>26</v>
      </c>
      <c r="I439" s="81"/>
      <c r="J439" s="83">
        <v>305</v>
      </c>
      <c r="K439" s="83" t="s">
        <v>33</v>
      </c>
      <c r="L439" s="83">
        <v>262.3</v>
      </c>
      <c r="M439" s="83">
        <v>305</v>
      </c>
      <c r="N439" s="83">
        <v>45.75</v>
      </c>
      <c r="O439" s="83">
        <v>39.344999999999999</v>
      </c>
      <c r="P439" s="83">
        <v>45.75</v>
      </c>
      <c r="Q439" s="84">
        <v>0.15</v>
      </c>
      <c r="R439" s="81">
        <v>6</v>
      </c>
      <c r="S439" s="81">
        <v>2025</v>
      </c>
      <c r="T439" s="81">
        <v>5</v>
      </c>
      <c r="U439" s="81">
        <v>2025</v>
      </c>
      <c r="V439" s="82">
        <v>45849</v>
      </c>
      <c r="W439" s="81" t="s">
        <v>39</v>
      </c>
      <c r="X439" s="81">
        <v>2025</v>
      </c>
    </row>
    <row r="440" spans="1:24" ht="14.45">
      <c r="A440" s="81" t="s">
        <v>25</v>
      </c>
      <c r="B440" s="81">
        <v>460</v>
      </c>
      <c r="C440" s="81">
        <v>1</v>
      </c>
      <c r="D440" s="82">
        <v>45834</v>
      </c>
      <c r="E440" s="82">
        <v>45840</v>
      </c>
      <c r="F440" s="82">
        <v>45844</v>
      </c>
      <c r="G440" s="81" t="s">
        <v>45</v>
      </c>
      <c r="H440" s="81">
        <v>26</v>
      </c>
      <c r="I440" s="81" t="s">
        <v>44</v>
      </c>
      <c r="J440" s="83">
        <v>2832</v>
      </c>
      <c r="K440" s="83" t="s">
        <v>33</v>
      </c>
      <c r="L440" s="83">
        <v>2435.52</v>
      </c>
      <c r="M440" s="83">
        <v>2832</v>
      </c>
      <c r="N440" s="83">
        <v>219.96</v>
      </c>
      <c r="O440" s="83">
        <v>189.16560000000001</v>
      </c>
      <c r="P440" s="83">
        <v>219.96</v>
      </c>
      <c r="Q440" s="84">
        <v>7.7669491525423739E-2</v>
      </c>
      <c r="R440" s="81">
        <v>6</v>
      </c>
      <c r="S440" s="81">
        <v>2025</v>
      </c>
      <c r="T440" s="81">
        <v>7</v>
      </c>
      <c r="U440" s="81">
        <v>2025</v>
      </c>
      <c r="V440" s="82">
        <v>45889</v>
      </c>
      <c r="W440" s="81" t="s">
        <v>62</v>
      </c>
      <c r="X440" s="81">
        <v>2025</v>
      </c>
    </row>
    <row r="441" spans="1:24" ht="14.45">
      <c r="A441" s="81" t="s">
        <v>25</v>
      </c>
      <c r="B441" s="81">
        <v>461</v>
      </c>
      <c r="C441" s="81">
        <v>1</v>
      </c>
      <c r="D441" s="82">
        <v>45834</v>
      </c>
      <c r="E441" s="82">
        <v>45862</v>
      </c>
      <c r="F441" s="82">
        <v>45870</v>
      </c>
      <c r="G441" s="81" t="s">
        <v>43</v>
      </c>
      <c r="H441" s="81">
        <v>26</v>
      </c>
      <c r="I441" s="81" t="s">
        <v>65</v>
      </c>
      <c r="J441" s="83">
        <v>10222</v>
      </c>
      <c r="K441" s="83" t="s">
        <v>30</v>
      </c>
      <c r="L441" s="83">
        <v>490.65600000000001</v>
      </c>
      <c r="M441" s="83">
        <v>572.43200000000002</v>
      </c>
      <c r="N441" s="83">
        <v>0</v>
      </c>
      <c r="O441" s="83">
        <v>0</v>
      </c>
      <c r="P441" s="83">
        <v>0</v>
      </c>
      <c r="Q441" s="84">
        <v>0</v>
      </c>
      <c r="R441" s="81">
        <v>6</v>
      </c>
      <c r="S441" s="81">
        <v>2025</v>
      </c>
      <c r="T441" s="81">
        <v>7</v>
      </c>
      <c r="U441" s="81">
        <v>2025</v>
      </c>
      <c r="V441" s="82">
        <v>45915</v>
      </c>
      <c r="W441" s="81" t="s">
        <v>72</v>
      </c>
      <c r="X441" s="81">
        <v>2025</v>
      </c>
    </row>
    <row r="442" spans="1:24" ht="14.45">
      <c r="A442" s="81" t="s">
        <v>25</v>
      </c>
      <c r="B442" s="81">
        <v>462</v>
      </c>
      <c r="C442" s="81">
        <v>0</v>
      </c>
      <c r="D442" s="82">
        <v>45834</v>
      </c>
      <c r="E442" s="82">
        <v>45902</v>
      </c>
      <c r="F442" s="82">
        <v>45975</v>
      </c>
      <c r="G442" s="81" t="s">
        <v>46</v>
      </c>
      <c r="H442" s="81">
        <v>26</v>
      </c>
      <c r="I442" s="81"/>
      <c r="J442" s="83">
        <v>28332.89</v>
      </c>
      <c r="K442" s="83" t="s">
        <v>33</v>
      </c>
      <c r="L442" s="83">
        <v>24366.285400000001</v>
      </c>
      <c r="M442" s="83">
        <v>28332.89</v>
      </c>
      <c r="N442" s="83">
        <v>1092.5</v>
      </c>
      <c r="O442" s="83">
        <v>939.55</v>
      </c>
      <c r="P442" s="83">
        <v>1092.5</v>
      </c>
      <c r="Q442" s="84">
        <v>3.8559426871032212E-2</v>
      </c>
      <c r="R442" s="81">
        <v>6</v>
      </c>
      <c r="S442" s="81">
        <v>2025</v>
      </c>
      <c r="T442" s="81">
        <v>9</v>
      </c>
      <c r="U442" s="81">
        <v>2025</v>
      </c>
      <c r="V442" s="82">
        <v>46020</v>
      </c>
      <c r="W442" s="81" t="s">
        <v>52</v>
      </c>
      <c r="X442" s="81">
        <v>2025</v>
      </c>
    </row>
    <row r="443" spans="1:24" ht="14.45">
      <c r="A443" s="81" t="s">
        <v>25</v>
      </c>
      <c r="B443" s="81">
        <v>463</v>
      </c>
      <c r="C443" s="81">
        <v>1</v>
      </c>
      <c r="D443" s="82">
        <v>45836</v>
      </c>
      <c r="E443" s="82">
        <v>45847</v>
      </c>
      <c r="F443" s="82">
        <v>45850</v>
      </c>
      <c r="G443" s="81" t="s">
        <v>186</v>
      </c>
      <c r="H443" s="81">
        <v>26</v>
      </c>
      <c r="I443" s="81" t="s">
        <v>44</v>
      </c>
      <c r="J443" s="83">
        <v>34866</v>
      </c>
      <c r="K443" s="83" t="s">
        <v>30</v>
      </c>
      <c r="L443" s="83">
        <v>1673.568</v>
      </c>
      <c r="M443" s="83">
        <v>1952.4960000000001</v>
      </c>
      <c r="N443" s="83">
        <v>0</v>
      </c>
      <c r="O443" s="83">
        <v>0</v>
      </c>
      <c r="P443" s="83">
        <v>0</v>
      </c>
      <c r="Q443" s="84">
        <v>0</v>
      </c>
      <c r="R443" s="81">
        <v>6</v>
      </c>
      <c r="S443" s="81">
        <v>2025</v>
      </c>
      <c r="T443" s="81">
        <v>7</v>
      </c>
      <c r="U443" s="81">
        <v>2025</v>
      </c>
      <c r="V443" s="82">
        <v>45895</v>
      </c>
      <c r="W443" s="81" t="s">
        <v>62</v>
      </c>
      <c r="X443" s="81">
        <v>2025</v>
      </c>
    </row>
    <row r="444" spans="1:24" ht="14.45">
      <c r="A444" s="81" t="s">
        <v>25</v>
      </c>
      <c r="B444" s="81">
        <v>464</v>
      </c>
      <c r="C444" s="81">
        <v>0</v>
      </c>
      <c r="D444" s="82">
        <v>45838</v>
      </c>
      <c r="E444" s="82">
        <v>45838</v>
      </c>
      <c r="F444" s="82">
        <v>45838</v>
      </c>
      <c r="G444" s="81" t="s">
        <v>64</v>
      </c>
      <c r="H444" s="81">
        <v>27</v>
      </c>
      <c r="I444" s="81" t="s">
        <v>65</v>
      </c>
      <c r="J444" s="83">
        <v>2267.5</v>
      </c>
      <c r="K444" s="83" t="s">
        <v>33</v>
      </c>
      <c r="L444" s="83">
        <v>1950.05</v>
      </c>
      <c r="M444" s="83">
        <v>2267.5</v>
      </c>
      <c r="N444" s="83">
        <v>0</v>
      </c>
      <c r="O444" s="83">
        <v>0</v>
      </c>
      <c r="P444" s="83">
        <v>0</v>
      </c>
      <c r="Q444" s="84">
        <v>0</v>
      </c>
      <c r="R444" s="81">
        <v>6</v>
      </c>
      <c r="S444" s="81">
        <v>2025</v>
      </c>
      <c r="T444" s="81">
        <v>6</v>
      </c>
      <c r="U444" s="81">
        <v>2025</v>
      </c>
      <c r="V444" s="82">
        <v>45883</v>
      </c>
      <c r="W444" s="81" t="s">
        <v>62</v>
      </c>
      <c r="X444" s="81">
        <v>2025</v>
      </c>
    </row>
    <row r="445" spans="1:24" ht="14.45">
      <c r="A445" s="81" t="s">
        <v>25</v>
      </c>
      <c r="B445" s="81">
        <v>465</v>
      </c>
      <c r="C445" s="81">
        <v>1</v>
      </c>
      <c r="D445" s="82">
        <v>45838</v>
      </c>
      <c r="E445" s="82">
        <v>45869</v>
      </c>
      <c r="F445" s="82">
        <v>45874</v>
      </c>
      <c r="G445" s="81" t="s">
        <v>63</v>
      </c>
      <c r="H445" s="81">
        <v>27</v>
      </c>
      <c r="I445" s="81"/>
      <c r="J445" s="83">
        <v>9065</v>
      </c>
      <c r="K445" s="83" t="s">
        <v>27</v>
      </c>
      <c r="L445" s="83">
        <v>9065</v>
      </c>
      <c r="M445" s="83">
        <v>10515.4</v>
      </c>
      <c r="N445" s="83">
        <v>774.64</v>
      </c>
      <c r="O445" s="83">
        <v>774.64</v>
      </c>
      <c r="P445" s="83">
        <v>898.58239999999989</v>
      </c>
      <c r="Q445" s="84">
        <v>8.545394373965802E-2</v>
      </c>
      <c r="R445" s="81">
        <v>6</v>
      </c>
      <c r="S445" s="81">
        <v>2025</v>
      </c>
      <c r="T445" s="81">
        <v>7</v>
      </c>
      <c r="U445" s="81">
        <v>2025</v>
      </c>
      <c r="V445" s="82">
        <v>45919</v>
      </c>
      <c r="W445" s="81" t="s">
        <v>72</v>
      </c>
      <c r="X445" s="81">
        <v>2025</v>
      </c>
    </row>
    <row r="446" spans="1:24" ht="14.45">
      <c r="A446" s="81" t="s">
        <v>25</v>
      </c>
      <c r="B446" s="81">
        <v>466</v>
      </c>
      <c r="C446" s="81">
        <v>1</v>
      </c>
      <c r="D446" s="82">
        <v>45838</v>
      </c>
      <c r="E446" s="82">
        <v>45950</v>
      </c>
      <c r="F446" s="82">
        <v>45960</v>
      </c>
      <c r="G446" s="81" t="s">
        <v>34</v>
      </c>
      <c r="H446" s="81">
        <v>27</v>
      </c>
      <c r="I446" s="81"/>
      <c r="J446" s="83">
        <v>7936.29</v>
      </c>
      <c r="K446" s="83" t="s">
        <v>33</v>
      </c>
      <c r="L446" s="83">
        <v>6825.2093999999997</v>
      </c>
      <c r="M446" s="83">
        <v>7936.29</v>
      </c>
      <c r="N446" s="83">
        <v>1962.44</v>
      </c>
      <c r="O446" s="83">
        <v>1687.6984</v>
      </c>
      <c r="P446" s="83">
        <v>1962.44</v>
      </c>
      <c r="Q446" s="84">
        <v>0.24727423015035993</v>
      </c>
      <c r="R446" s="81">
        <v>6</v>
      </c>
      <c r="S446" s="81">
        <v>2025</v>
      </c>
      <c r="T446" s="81">
        <v>10</v>
      </c>
      <c r="U446" s="81">
        <v>2025</v>
      </c>
      <c r="V446" s="82">
        <v>46005</v>
      </c>
      <c r="W446" s="81" t="s">
        <v>52</v>
      </c>
      <c r="X446" s="81">
        <v>2025</v>
      </c>
    </row>
    <row r="447" spans="1:24" ht="14.45">
      <c r="A447" s="81" t="s">
        <v>25</v>
      </c>
      <c r="B447" s="81">
        <v>467</v>
      </c>
      <c r="C447" s="81">
        <v>1</v>
      </c>
      <c r="D447" s="82">
        <v>45838</v>
      </c>
      <c r="E447" s="82">
        <v>45805</v>
      </c>
      <c r="F447" s="82">
        <v>45810</v>
      </c>
      <c r="G447" s="81" t="s">
        <v>210</v>
      </c>
      <c r="H447" s="81">
        <v>27</v>
      </c>
      <c r="I447" s="81"/>
      <c r="J447" s="83">
        <v>80360.45</v>
      </c>
      <c r="K447" s="83" t="s">
        <v>30</v>
      </c>
      <c r="L447" s="83">
        <v>3857.3015999999998</v>
      </c>
      <c r="M447" s="83">
        <v>4500.1851999999999</v>
      </c>
      <c r="N447" s="83">
        <v>5800.4</v>
      </c>
      <c r="O447" s="83">
        <v>278.41919999999999</v>
      </c>
      <c r="P447" s="83">
        <v>324.82239999999996</v>
      </c>
      <c r="Q447" s="84">
        <v>7.2179784956405799E-2</v>
      </c>
      <c r="R447" s="81">
        <v>6</v>
      </c>
      <c r="S447" s="81">
        <v>2025</v>
      </c>
      <c r="T447" s="81">
        <v>5</v>
      </c>
      <c r="U447" s="81">
        <v>2025</v>
      </c>
      <c r="V447" s="82">
        <v>45855</v>
      </c>
      <c r="W447" s="81" t="s">
        <v>39</v>
      </c>
      <c r="X447" s="81">
        <v>2025</v>
      </c>
    </row>
    <row r="448" spans="1:24" ht="14.45">
      <c r="A448" s="81" t="s">
        <v>25</v>
      </c>
      <c r="B448" s="81">
        <v>468</v>
      </c>
      <c r="C448" s="81">
        <v>1</v>
      </c>
      <c r="D448" s="82">
        <v>45838</v>
      </c>
      <c r="E448" s="82">
        <v>45945</v>
      </c>
      <c r="F448" s="82">
        <v>45966</v>
      </c>
      <c r="G448" s="81" t="s">
        <v>42</v>
      </c>
      <c r="H448" s="81">
        <v>27</v>
      </c>
      <c r="I448" s="81" t="s">
        <v>261</v>
      </c>
      <c r="J448" s="83">
        <v>31335.84</v>
      </c>
      <c r="K448" s="83" t="s">
        <v>33</v>
      </c>
      <c r="L448" s="83">
        <v>26948.822400000001</v>
      </c>
      <c r="M448" s="83">
        <v>31335.84</v>
      </c>
      <c r="N448" s="83">
        <v>1750.38</v>
      </c>
      <c r="O448" s="83">
        <v>1505.3268</v>
      </c>
      <c r="P448" s="83">
        <v>1750.38</v>
      </c>
      <c r="Q448" s="84">
        <v>5.5858722791538376E-2</v>
      </c>
      <c r="R448" s="81">
        <v>6</v>
      </c>
      <c r="S448" s="81">
        <v>2025</v>
      </c>
      <c r="T448" s="81">
        <v>10</v>
      </c>
      <c r="U448" s="81">
        <v>2025</v>
      </c>
      <c r="V448" s="82">
        <v>46011</v>
      </c>
      <c r="W448" s="81" t="s">
        <v>52</v>
      </c>
      <c r="X448" s="81">
        <v>2025</v>
      </c>
    </row>
    <row r="449" spans="1:26" ht="14.45">
      <c r="A449" s="81" t="s">
        <v>25</v>
      </c>
      <c r="B449" s="81">
        <v>469</v>
      </c>
      <c r="C449" s="81">
        <v>1</v>
      </c>
      <c r="D449" s="82">
        <v>45839</v>
      </c>
      <c r="E449" s="82">
        <v>45766</v>
      </c>
      <c r="F449" s="82">
        <v>45767</v>
      </c>
      <c r="G449" s="81" t="s">
        <v>46</v>
      </c>
      <c r="H449" s="81">
        <v>27</v>
      </c>
      <c r="I449" s="81"/>
      <c r="J449" s="83">
        <v>670.22</v>
      </c>
      <c r="K449" s="83" t="s">
        <v>33</v>
      </c>
      <c r="L449" s="83">
        <v>576.38919999999996</v>
      </c>
      <c r="M449" s="83">
        <v>670.22</v>
      </c>
      <c r="N449" s="83">
        <v>67.02</v>
      </c>
      <c r="O449" s="83">
        <v>57.637199999999993</v>
      </c>
      <c r="P449" s="83">
        <v>67.02</v>
      </c>
      <c r="Q449" s="84">
        <v>9.9997015905225139E-2</v>
      </c>
      <c r="R449" s="81">
        <v>7</v>
      </c>
      <c r="S449" s="81">
        <v>2025</v>
      </c>
      <c r="T449" s="81">
        <v>4</v>
      </c>
      <c r="U449" s="81">
        <v>2025</v>
      </c>
      <c r="V449" s="82">
        <v>45812</v>
      </c>
      <c r="W449" s="81" t="s">
        <v>37</v>
      </c>
      <c r="X449" s="81">
        <v>2025</v>
      </c>
    </row>
    <row r="450" spans="1:26" ht="14.45">
      <c r="A450" s="81" t="s">
        <v>25</v>
      </c>
      <c r="B450" s="81">
        <v>470</v>
      </c>
      <c r="C450" s="81">
        <v>1</v>
      </c>
      <c r="D450" s="82">
        <v>45839</v>
      </c>
      <c r="E450" s="82">
        <v>45847</v>
      </c>
      <c r="F450" s="82">
        <v>45964</v>
      </c>
      <c r="G450" s="81" t="s">
        <v>34</v>
      </c>
      <c r="H450" s="81">
        <v>27</v>
      </c>
      <c r="I450" s="81"/>
      <c r="J450" s="83">
        <v>16761.98</v>
      </c>
      <c r="K450" s="83" t="s">
        <v>33</v>
      </c>
      <c r="L450" s="83">
        <v>14415.302799999999</v>
      </c>
      <c r="M450" s="83">
        <v>16761.98</v>
      </c>
      <c r="N450" s="83">
        <v>1972.45</v>
      </c>
      <c r="O450" s="83">
        <v>1696.307</v>
      </c>
      <c r="P450" s="83">
        <v>1972.45</v>
      </c>
      <c r="Q450" s="84">
        <v>0.11767404566763592</v>
      </c>
      <c r="R450" s="81">
        <v>7</v>
      </c>
      <c r="S450" s="81">
        <v>2025</v>
      </c>
      <c r="T450" s="81">
        <v>7</v>
      </c>
      <c r="U450" s="81">
        <v>2025</v>
      </c>
      <c r="V450" s="82">
        <v>46009</v>
      </c>
      <c r="W450" s="81" t="s">
        <v>52</v>
      </c>
      <c r="X450" s="81">
        <v>2025</v>
      </c>
    </row>
    <row r="451" spans="1:26" ht="14.45">
      <c r="A451" s="81" t="s">
        <v>25</v>
      </c>
      <c r="B451" s="81">
        <v>471</v>
      </c>
      <c r="C451" s="81">
        <v>1</v>
      </c>
      <c r="D451" s="82">
        <v>45839</v>
      </c>
      <c r="E451" s="82">
        <v>45767</v>
      </c>
      <c r="F451" s="82">
        <v>45786</v>
      </c>
      <c r="G451" s="81" t="s">
        <v>46</v>
      </c>
      <c r="H451" s="81">
        <v>27</v>
      </c>
      <c r="I451" s="81"/>
      <c r="J451" s="83">
        <v>62621</v>
      </c>
      <c r="K451" s="83" t="s">
        <v>33</v>
      </c>
      <c r="L451" s="83">
        <v>53854.06</v>
      </c>
      <c r="M451" s="83">
        <v>62621</v>
      </c>
      <c r="N451" s="83">
        <v>5743.25</v>
      </c>
      <c r="O451" s="83">
        <v>4939.1949999999997</v>
      </c>
      <c r="P451" s="83">
        <v>5743.25</v>
      </c>
      <c r="Q451" s="84">
        <v>9.171444084252886E-2</v>
      </c>
      <c r="R451" s="81">
        <v>7</v>
      </c>
      <c r="S451" s="81">
        <v>2025</v>
      </c>
      <c r="T451" s="81">
        <v>4</v>
      </c>
      <c r="U451" s="81">
        <v>2025</v>
      </c>
      <c r="V451" s="82">
        <v>45831</v>
      </c>
      <c r="W451" s="81" t="s">
        <v>37</v>
      </c>
      <c r="X451" s="81">
        <v>2025</v>
      </c>
    </row>
    <row r="452" spans="1:26" ht="14.45">
      <c r="A452" s="81" t="s">
        <v>25</v>
      </c>
      <c r="B452" s="81">
        <v>472</v>
      </c>
      <c r="C452" s="81">
        <v>1</v>
      </c>
      <c r="D452" s="82">
        <v>45840</v>
      </c>
      <c r="E452" s="82">
        <v>45712</v>
      </c>
      <c r="F452" s="82">
        <v>45771</v>
      </c>
      <c r="G452" s="81" t="s">
        <v>32</v>
      </c>
      <c r="H452" s="81">
        <v>27</v>
      </c>
      <c r="I452" s="81"/>
      <c r="J452" s="83">
        <v>5320.72</v>
      </c>
      <c r="K452" s="83" t="s">
        <v>33</v>
      </c>
      <c r="L452" s="83">
        <v>4575.8191999999999</v>
      </c>
      <c r="M452" s="83">
        <v>5320.72</v>
      </c>
      <c r="N452" s="83">
        <v>384.01</v>
      </c>
      <c r="O452" s="83">
        <v>330.24860000000001</v>
      </c>
      <c r="P452" s="83">
        <v>384.01</v>
      </c>
      <c r="Q452" s="84">
        <v>7.2172563111759319E-2</v>
      </c>
      <c r="R452" s="81">
        <v>7</v>
      </c>
      <c r="S452" s="81">
        <v>2025</v>
      </c>
      <c r="T452" s="81">
        <v>2</v>
      </c>
      <c r="U452" s="81">
        <v>2025</v>
      </c>
      <c r="V452" s="82">
        <v>45816</v>
      </c>
      <c r="W452" s="81" t="s">
        <v>37</v>
      </c>
      <c r="X452" s="81">
        <v>2025</v>
      </c>
    </row>
    <row r="453" spans="1:26" ht="14.45">
      <c r="A453" s="81" t="s">
        <v>25</v>
      </c>
      <c r="B453" s="81">
        <v>473</v>
      </c>
      <c r="C453" s="81">
        <v>1</v>
      </c>
      <c r="D453" s="82">
        <v>45840</v>
      </c>
      <c r="E453" s="82">
        <v>45839</v>
      </c>
      <c r="F453" s="82">
        <v>45840</v>
      </c>
      <c r="G453" s="81" t="s">
        <v>253</v>
      </c>
      <c r="H453" s="81">
        <v>27</v>
      </c>
      <c r="I453" s="81"/>
      <c r="J453" s="83">
        <v>570</v>
      </c>
      <c r="K453" s="83" t="s">
        <v>27</v>
      </c>
      <c r="L453" s="83">
        <v>570</v>
      </c>
      <c r="M453" s="83">
        <v>661.19999999999993</v>
      </c>
      <c r="N453" s="83">
        <v>85.5</v>
      </c>
      <c r="O453" s="83">
        <v>85.5</v>
      </c>
      <c r="P453" s="83">
        <v>99.179999999999993</v>
      </c>
      <c r="Q453" s="84">
        <v>0.15</v>
      </c>
      <c r="R453" s="81">
        <v>7</v>
      </c>
      <c r="S453" s="81">
        <v>2025</v>
      </c>
      <c r="T453" s="81">
        <v>7</v>
      </c>
      <c r="U453" s="81">
        <v>2025</v>
      </c>
      <c r="V453" s="82">
        <v>45885</v>
      </c>
      <c r="W453" s="81" t="s">
        <v>62</v>
      </c>
      <c r="X453" s="81">
        <v>2025</v>
      </c>
    </row>
    <row r="454" spans="1:26" ht="14.45">
      <c r="A454" s="81" t="s">
        <v>25</v>
      </c>
      <c r="B454" s="81">
        <v>474</v>
      </c>
      <c r="C454" s="81">
        <v>1</v>
      </c>
      <c r="D454" s="82">
        <v>45841</v>
      </c>
      <c r="E454" s="82">
        <v>45896</v>
      </c>
      <c r="F454" s="82">
        <v>45909</v>
      </c>
      <c r="G454" s="81" t="s">
        <v>63</v>
      </c>
      <c r="H454" s="81">
        <v>27</v>
      </c>
      <c r="I454" s="81"/>
      <c r="J454" s="83">
        <v>5334.66</v>
      </c>
      <c r="K454" s="83" t="s">
        <v>33</v>
      </c>
      <c r="L454" s="83">
        <v>4587.8076000000001</v>
      </c>
      <c r="M454" s="83">
        <v>5334.66</v>
      </c>
      <c r="N454" s="83">
        <v>0</v>
      </c>
      <c r="O454" s="83">
        <v>0</v>
      </c>
      <c r="P454" s="83">
        <v>0</v>
      </c>
      <c r="Q454" s="84">
        <v>0</v>
      </c>
      <c r="R454" s="81">
        <v>7</v>
      </c>
      <c r="S454" s="81">
        <v>2025</v>
      </c>
      <c r="T454" s="81">
        <v>8</v>
      </c>
      <c r="U454" s="81">
        <v>2025</v>
      </c>
      <c r="V454" s="82">
        <v>45954</v>
      </c>
      <c r="W454" s="81" t="s">
        <v>211</v>
      </c>
      <c r="X454" s="81">
        <v>2025</v>
      </c>
    </row>
    <row r="455" spans="1:26" ht="14.45">
      <c r="A455" s="81" t="s">
        <v>25</v>
      </c>
      <c r="B455" s="81">
        <v>477</v>
      </c>
      <c r="C455" s="81">
        <v>1</v>
      </c>
      <c r="D455" s="82">
        <v>45842</v>
      </c>
      <c r="E455" s="82">
        <v>45854</v>
      </c>
      <c r="F455" s="82">
        <v>45856</v>
      </c>
      <c r="G455" s="81" t="s">
        <v>64</v>
      </c>
      <c r="H455" s="81">
        <v>27</v>
      </c>
      <c r="I455" s="81" t="s">
        <v>65</v>
      </c>
      <c r="J455" s="83">
        <v>1437.5</v>
      </c>
      <c r="K455" s="83" t="s">
        <v>27</v>
      </c>
      <c r="L455" s="83">
        <v>1437.5</v>
      </c>
      <c r="M455" s="83">
        <v>1667.4999999999998</v>
      </c>
      <c r="N455" s="83">
        <v>810.5</v>
      </c>
      <c r="O455" s="83">
        <v>810.5</v>
      </c>
      <c r="P455" s="83">
        <v>940.18</v>
      </c>
      <c r="Q455" s="84">
        <v>0.5638260869565217</v>
      </c>
      <c r="R455" s="81">
        <v>7</v>
      </c>
      <c r="S455" s="81">
        <v>2025</v>
      </c>
      <c r="T455" s="81">
        <v>7</v>
      </c>
      <c r="U455" s="81">
        <v>2025</v>
      </c>
      <c r="V455" s="82">
        <v>45901</v>
      </c>
      <c r="W455" s="81" t="s">
        <v>72</v>
      </c>
      <c r="X455" s="81">
        <v>2025</v>
      </c>
    </row>
    <row r="456" spans="1:26" ht="14.45">
      <c r="A456" s="81" t="s">
        <v>25</v>
      </c>
      <c r="B456" s="81">
        <v>478</v>
      </c>
      <c r="C456" s="81">
        <v>1</v>
      </c>
      <c r="D456" s="82">
        <v>45842</v>
      </c>
      <c r="E456" s="82">
        <v>45851</v>
      </c>
      <c r="F456" s="82">
        <v>45855</v>
      </c>
      <c r="G456" s="81" t="s">
        <v>209</v>
      </c>
      <c r="H456" s="81">
        <v>27</v>
      </c>
      <c r="I456" s="81"/>
      <c r="J456" s="83">
        <v>8311</v>
      </c>
      <c r="K456" s="83" t="s">
        <v>33</v>
      </c>
      <c r="L456" s="83">
        <v>7147.46</v>
      </c>
      <c r="M456" s="83">
        <v>8311</v>
      </c>
      <c r="N456" s="83">
        <v>696.84</v>
      </c>
      <c r="O456" s="83">
        <v>599.28240000000005</v>
      </c>
      <c r="P456" s="83">
        <v>696.84</v>
      </c>
      <c r="Q456" s="84">
        <v>8.3845505955961991E-2</v>
      </c>
      <c r="R456" s="81">
        <v>7</v>
      </c>
      <c r="S456" s="81">
        <v>2025</v>
      </c>
      <c r="T456" s="81">
        <v>7</v>
      </c>
      <c r="U456" s="81">
        <v>2025</v>
      </c>
      <c r="V456" s="82">
        <v>45900</v>
      </c>
      <c r="W456" s="81" t="s">
        <v>62</v>
      </c>
      <c r="X456" s="81">
        <v>2025</v>
      </c>
    </row>
    <row r="457" spans="1:26" ht="14.45">
      <c r="A457" s="81" t="s">
        <v>25</v>
      </c>
      <c r="B457" s="81">
        <v>479</v>
      </c>
      <c r="C457" s="81">
        <v>1</v>
      </c>
      <c r="D457" s="82">
        <v>45842</v>
      </c>
      <c r="E457" s="82">
        <v>45855</v>
      </c>
      <c r="F457" s="82">
        <v>45857</v>
      </c>
      <c r="G457" s="81" t="s">
        <v>209</v>
      </c>
      <c r="H457" s="81">
        <v>27</v>
      </c>
      <c r="I457" s="81"/>
      <c r="J457" s="83">
        <v>3878</v>
      </c>
      <c r="K457" s="83" t="s">
        <v>33</v>
      </c>
      <c r="L457" s="83">
        <v>3335.08</v>
      </c>
      <c r="M457" s="83">
        <v>3878</v>
      </c>
      <c r="N457" s="83">
        <v>341.94</v>
      </c>
      <c r="O457" s="83">
        <v>294.0684</v>
      </c>
      <c r="P457" s="83">
        <v>341.94</v>
      </c>
      <c r="Q457" s="84">
        <v>8.817431665807117E-2</v>
      </c>
      <c r="R457" s="81">
        <v>7</v>
      </c>
      <c r="S457" s="81">
        <v>2025</v>
      </c>
      <c r="T457" s="81">
        <v>7</v>
      </c>
      <c r="U457" s="81">
        <v>2025</v>
      </c>
      <c r="V457" s="82">
        <v>45902</v>
      </c>
      <c r="W457" s="81" t="s">
        <v>72</v>
      </c>
      <c r="X457" s="81">
        <v>2025</v>
      </c>
    </row>
    <row r="458" spans="1:26" ht="14.45">
      <c r="A458" s="81" t="s">
        <v>25</v>
      </c>
      <c r="B458" s="81">
        <v>480</v>
      </c>
      <c r="C458" s="81">
        <v>1</v>
      </c>
      <c r="D458" s="82">
        <v>45842</v>
      </c>
      <c r="E458" s="82">
        <v>45863</v>
      </c>
      <c r="F458" s="82">
        <v>45865</v>
      </c>
      <c r="G458" s="81" t="s">
        <v>209</v>
      </c>
      <c r="H458" s="81">
        <v>27</v>
      </c>
      <c r="I458" s="81"/>
      <c r="J458" s="83">
        <v>4998</v>
      </c>
      <c r="K458" s="83" t="s">
        <v>33</v>
      </c>
      <c r="L458" s="83">
        <v>4298.28</v>
      </c>
      <c r="M458" s="83">
        <v>4998</v>
      </c>
      <c r="N458" s="83">
        <v>390.33</v>
      </c>
      <c r="O458" s="83">
        <v>335.68379999999996</v>
      </c>
      <c r="P458" s="83">
        <v>390.33</v>
      </c>
      <c r="Q458" s="84">
        <v>7.8097238895558224E-2</v>
      </c>
      <c r="R458" s="81">
        <v>7</v>
      </c>
      <c r="S458" s="81">
        <v>2025</v>
      </c>
      <c r="T458" s="81">
        <v>7</v>
      </c>
      <c r="U458" s="81">
        <v>2025</v>
      </c>
      <c r="V458" s="82">
        <v>45910</v>
      </c>
      <c r="W458" s="81" t="s">
        <v>72</v>
      </c>
      <c r="X458" s="81">
        <v>2025</v>
      </c>
      <c r="Z458" t="s">
        <v>262</v>
      </c>
    </row>
    <row r="459" spans="1:26" ht="14.45">
      <c r="A459" s="81" t="s">
        <v>25</v>
      </c>
      <c r="B459" s="81">
        <v>481</v>
      </c>
      <c r="C459" s="81">
        <v>1</v>
      </c>
      <c r="D459" s="82">
        <v>45842</v>
      </c>
      <c r="E459" s="82">
        <v>45860</v>
      </c>
      <c r="F459" s="82">
        <v>45872</v>
      </c>
      <c r="G459" s="81" t="s">
        <v>34</v>
      </c>
      <c r="H459" s="81">
        <v>27</v>
      </c>
      <c r="I459" s="81"/>
      <c r="J459" s="83">
        <v>5122.76</v>
      </c>
      <c r="K459" s="83" t="s">
        <v>33</v>
      </c>
      <c r="L459" s="83">
        <v>4405.5735999999997</v>
      </c>
      <c r="M459" s="83">
        <v>5122.76</v>
      </c>
      <c r="N459" s="83">
        <v>158.63999999999999</v>
      </c>
      <c r="O459" s="83">
        <v>136.43039999999999</v>
      </c>
      <c r="P459" s="83">
        <v>158.63999999999999</v>
      </c>
      <c r="Q459" s="84">
        <v>3.0967681484199924E-2</v>
      </c>
      <c r="R459" s="81">
        <v>7</v>
      </c>
      <c r="S459" s="81">
        <v>2025</v>
      </c>
      <c r="T459" s="81">
        <v>7</v>
      </c>
      <c r="U459" s="81">
        <v>2025</v>
      </c>
      <c r="V459" s="82">
        <v>45917</v>
      </c>
      <c r="W459" s="81" t="s">
        <v>72</v>
      </c>
      <c r="X459" s="81">
        <v>2025</v>
      </c>
    </row>
    <row r="460" spans="1:26" ht="14.45">
      <c r="A460" s="81" t="s">
        <v>25</v>
      </c>
      <c r="B460" s="81">
        <v>482</v>
      </c>
      <c r="C460" s="81">
        <v>0</v>
      </c>
      <c r="D460" s="82">
        <v>45842</v>
      </c>
      <c r="E460" s="82">
        <v>45843</v>
      </c>
      <c r="F460" s="82">
        <v>45885</v>
      </c>
      <c r="G460" s="81" t="s">
        <v>43</v>
      </c>
      <c r="H460" s="81">
        <v>27</v>
      </c>
      <c r="I460" s="81"/>
      <c r="J460" s="83">
        <v>13118.4</v>
      </c>
      <c r="K460" s="83" t="s">
        <v>27</v>
      </c>
      <c r="L460" s="83">
        <v>13118.4</v>
      </c>
      <c r="M460" s="83">
        <v>15217.343999999999</v>
      </c>
      <c r="N460" s="83">
        <v>1497.81</v>
      </c>
      <c r="O460" s="83">
        <v>1497.81</v>
      </c>
      <c r="P460" s="83">
        <v>1737.4595999999999</v>
      </c>
      <c r="Q460" s="84">
        <v>0.11417627149652397</v>
      </c>
      <c r="R460" s="81">
        <v>7</v>
      </c>
      <c r="S460" s="81">
        <v>2025</v>
      </c>
      <c r="T460" s="81">
        <v>7</v>
      </c>
      <c r="U460" s="81">
        <v>2025</v>
      </c>
      <c r="V460" s="82">
        <v>45930</v>
      </c>
      <c r="W460" s="81" t="s">
        <v>72</v>
      </c>
      <c r="X460" s="81">
        <v>2025</v>
      </c>
      <c r="Z460" t="s">
        <v>262</v>
      </c>
    </row>
    <row r="461" spans="1:26" ht="14.45">
      <c r="A461" s="81" t="s">
        <v>25</v>
      </c>
      <c r="B461" s="81">
        <v>483</v>
      </c>
      <c r="C461" s="81">
        <v>1</v>
      </c>
      <c r="D461" s="82">
        <v>45842</v>
      </c>
      <c r="E461" s="82">
        <v>45845</v>
      </c>
      <c r="F461" s="82">
        <v>45849</v>
      </c>
      <c r="G461" s="81" t="s">
        <v>43</v>
      </c>
      <c r="H461" s="81">
        <v>27</v>
      </c>
      <c r="I461" s="81"/>
      <c r="J461" s="83">
        <v>11170</v>
      </c>
      <c r="K461" s="83" t="s">
        <v>202</v>
      </c>
      <c r="L461" s="83">
        <v>12845.499999999998</v>
      </c>
      <c r="M461" s="83">
        <v>14967.800000000001</v>
      </c>
      <c r="N461" s="83">
        <v>930.84</v>
      </c>
      <c r="O461" s="83">
        <v>1070.4659999999999</v>
      </c>
      <c r="P461" s="83">
        <v>1247.3256000000001</v>
      </c>
      <c r="Q461" s="84">
        <v>8.3333930170098477E-2</v>
      </c>
      <c r="R461" s="81">
        <v>7</v>
      </c>
      <c r="S461" s="81">
        <v>2025</v>
      </c>
      <c r="T461" s="81">
        <v>7</v>
      </c>
      <c r="U461" s="81">
        <v>2025</v>
      </c>
      <c r="V461" s="82">
        <v>45894</v>
      </c>
      <c r="W461" s="81" t="s">
        <v>62</v>
      </c>
      <c r="X461" s="81">
        <v>2025</v>
      </c>
      <c r="Z461" t="s">
        <v>262</v>
      </c>
    </row>
    <row r="462" spans="1:26" ht="14.45">
      <c r="A462" s="81" t="s">
        <v>25</v>
      </c>
      <c r="B462" s="81">
        <v>484</v>
      </c>
      <c r="C462" s="81">
        <v>1</v>
      </c>
      <c r="D462" s="82">
        <v>45842</v>
      </c>
      <c r="E462" s="82">
        <v>45825</v>
      </c>
      <c r="F462" s="82">
        <v>45835</v>
      </c>
      <c r="G462" s="81" t="s">
        <v>42</v>
      </c>
      <c r="H462" s="81">
        <v>27</v>
      </c>
      <c r="I462" s="81" t="s">
        <v>207</v>
      </c>
      <c r="J462" s="83">
        <v>6901.05</v>
      </c>
      <c r="K462" s="83" t="s">
        <v>33</v>
      </c>
      <c r="L462" s="83">
        <v>5934.9030000000002</v>
      </c>
      <c r="M462" s="83">
        <v>6901.05</v>
      </c>
      <c r="N462" s="83">
        <v>843.22</v>
      </c>
      <c r="O462" s="83">
        <v>725.16920000000005</v>
      </c>
      <c r="P462" s="83">
        <v>843.22</v>
      </c>
      <c r="Q462" s="84">
        <v>0.12218720339658458</v>
      </c>
      <c r="R462" s="81">
        <v>7</v>
      </c>
      <c r="S462" s="81">
        <v>2025</v>
      </c>
      <c r="T462" s="81">
        <v>6</v>
      </c>
      <c r="U462" s="81">
        <v>2025</v>
      </c>
      <c r="V462" s="82">
        <v>45880</v>
      </c>
      <c r="W462" s="81" t="s">
        <v>62</v>
      </c>
      <c r="X462" s="81">
        <v>2025</v>
      </c>
    </row>
    <row r="463" spans="1:26" ht="14.45">
      <c r="A463" s="81" t="s">
        <v>25</v>
      </c>
      <c r="B463" s="81">
        <v>485</v>
      </c>
      <c r="C463" s="81">
        <v>1</v>
      </c>
      <c r="D463" s="82">
        <v>45842</v>
      </c>
      <c r="E463" s="82">
        <v>45874</v>
      </c>
      <c r="F463" s="82">
        <v>45881</v>
      </c>
      <c r="G463" s="81" t="s">
        <v>42</v>
      </c>
      <c r="H463" s="81">
        <v>27</v>
      </c>
      <c r="I463" s="81" t="s">
        <v>207</v>
      </c>
      <c r="J463" s="83">
        <v>13303.2</v>
      </c>
      <c r="K463" s="83" t="s">
        <v>33</v>
      </c>
      <c r="L463" s="83">
        <v>11440.752</v>
      </c>
      <c r="M463" s="83">
        <v>13303.2</v>
      </c>
      <c r="N463" s="83">
        <v>1721.2</v>
      </c>
      <c r="O463" s="83">
        <v>1480.232</v>
      </c>
      <c r="P463" s="83">
        <v>1721.2</v>
      </c>
      <c r="Q463" s="84">
        <v>0.12938240423356787</v>
      </c>
      <c r="R463" s="81">
        <v>7</v>
      </c>
      <c r="S463" s="81">
        <v>2025</v>
      </c>
      <c r="T463" s="81">
        <v>8</v>
      </c>
      <c r="U463" s="81">
        <v>2025</v>
      </c>
      <c r="V463" s="82">
        <v>45926</v>
      </c>
      <c r="W463" s="81" t="s">
        <v>72</v>
      </c>
      <c r="X463" s="81">
        <v>2025</v>
      </c>
    </row>
    <row r="464" spans="1:26" ht="14.45">
      <c r="A464" s="81" t="s">
        <v>25</v>
      </c>
      <c r="B464" s="81">
        <v>486</v>
      </c>
      <c r="C464" s="81">
        <v>0</v>
      </c>
      <c r="D464" s="82">
        <v>45845</v>
      </c>
      <c r="E464" s="82">
        <v>45861</v>
      </c>
      <c r="F464" s="82">
        <v>45876</v>
      </c>
      <c r="G464" s="81" t="s">
        <v>69</v>
      </c>
      <c r="H464" s="81">
        <v>28</v>
      </c>
      <c r="I464" s="81"/>
      <c r="J464" s="83">
        <v>32878</v>
      </c>
      <c r="K464" s="83" t="s">
        <v>27</v>
      </c>
      <c r="L464" s="83">
        <v>32878</v>
      </c>
      <c r="M464" s="83">
        <v>38138.479999999996</v>
      </c>
      <c r="N464" s="83">
        <v>2830.39</v>
      </c>
      <c r="O464" s="83">
        <v>2830.39</v>
      </c>
      <c r="P464" s="83">
        <v>3283.2523999999999</v>
      </c>
      <c r="Q464" s="84">
        <v>8.6087657400085157E-2</v>
      </c>
      <c r="R464" s="81">
        <v>7</v>
      </c>
      <c r="S464" s="81">
        <v>2025</v>
      </c>
      <c r="T464" s="81">
        <v>7</v>
      </c>
      <c r="U464" s="81">
        <v>2025</v>
      </c>
      <c r="V464" s="82">
        <v>45921</v>
      </c>
      <c r="W464" s="81" t="s">
        <v>72</v>
      </c>
      <c r="X464" s="81">
        <v>2025</v>
      </c>
    </row>
    <row r="465" spans="1:26" ht="14.45">
      <c r="A465" s="81" t="s">
        <v>25</v>
      </c>
      <c r="B465" s="81">
        <v>487</v>
      </c>
      <c r="C465" s="81">
        <v>1</v>
      </c>
      <c r="D465" s="82">
        <v>45845</v>
      </c>
      <c r="E465" s="82">
        <v>45845</v>
      </c>
      <c r="F465" s="82">
        <v>45852</v>
      </c>
      <c r="G465" s="81" t="s">
        <v>46</v>
      </c>
      <c r="H465" s="81">
        <v>28</v>
      </c>
      <c r="I465" s="81"/>
      <c r="J465" s="83">
        <v>9628.11</v>
      </c>
      <c r="K465" s="83" t="s">
        <v>33</v>
      </c>
      <c r="L465" s="83">
        <v>8280.1746000000003</v>
      </c>
      <c r="M465" s="83">
        <v>9628.11</v>
      </c>
      <c r="N465" s="83">
        <v>637.58000000000004</v>
      </c>
      <c r="O465" s="83">
        <v>548.31880000000001</v>
      </c>
      <c r="P465" s="83">
        <v>637.58000000000004</v>
      </c>
      <c r="Q465" s="84">
        <v>6.6220680902066967E-2</v>
      </c>
      <c r="R465" s="81">
        <v>7</v>
      </c>
      <c r="S465" s="81">
        <v>2025</v>
      </c>
      <c r="T465" s="81">
        <v>7</v>
      </c>
      <c r="U465" s="81">
        <v>2025</v>
      </c>
      <c r="V465" s="82">
        <v>45897</v>
      </c>
      <c r="W465" s="81" t="s">
        <v>62</v>
      </c>
      <c r="X465" s="81">
        <v>2025</v>
      </c>
    </row>
    <row r="466" spans="1:26" ht="14.45">
      <c r="A466" s="81" t="s">
        <v>25</v>
      </c>
      <c r="B466" s="81">
        <v>488</v>
      </c>
      <c r="C466" s="81">
        <v>0</v>
      </c>
      <c r="D466" s="82">
        <v>45846</v>
      </c>
      <c r="E466" s="82">
        <v>46012</v>
      </c>
      <c r="F466" s="82">
        <v>46018</v>
      </c>
      <c r="G466" s="81" t="s">
        <v>69</v>
      </c>
      <c r="H466" s="81">
        <v>28</v>
      </c>
      <c r="I466" s="81"/>
      <c r="J466" s="83">
        <v>73676</v>
      </c>
      <c r="K466" s="83" t="s">
        <v>27</v>
      </c>
      <c r="L466" s="83">
        <v>73676</v>
      </c>
      <c r="M466" s="83">
        <v>85464.159999999989</v>
      </c>
      <c r="N466" s="83">
        <v>12596.3</v>
      </c>
      <c r="O466" s="83">
        <v>12596.3</v>
      </c>
      <c r="P466" s="83">
        <v>14611.707999999999</v>
      </c>
      <c r="Q466" s="84">
        <v>0.17096883652749878</v>
      </c>
      <c r="R466" s="81">
        <v>7</v>
      </c>
      <c r="S466" s="81">
        <v>2025</v>
      </c>
      <c r="T466" s="81">
        <v>12</v>
      </c>
      <c r="U466" s="81">
        <v>2025</v>
      </c>
      <c r="V466" s="82">
        <v>46063</v>
      </c>
      <c r="W466" s="81" t="s">
        <v>38</v>
      </c>
      <c r="X466" s="81">
        <v>2026</v>
      </c>
      <c r="Z466" t="s">
        <v>229</v>
      </c>
    </row>
    <row r="467" spans="1:26" ht="14.45">
      <c r="A467" s="81" t="s">
        <v>25</v>
      </c>
      <c r="B467" s="81">
        <v>489</v>
      </c>
      <c r="C467" s="81">
        <v>1</v>
      </c>
      <c r="D467" s="82">
        <v>45846</v>
      </c>
      <c r="E467" s="82">
        <v>45901</v>
      </c>
      <c r="F467" s="82">
        <v>45925</v>
      </c>
      <c r="G467" s="81" t="s">
        <v>42</v>
      </c>
      <c r="H467" s="81">
        <v>28</v>
      </c>
      <c r="I467" s="81" t="s">
        <v>207</v>
      </c>
      <c r="J467" s="83">
        <v>75742.37</v>
      </c>
      <c r="K467" s="83" t="s">
        <v>33</v>
      </c>
      <c r="L467" s="83">
        <v>65138.438199999997</v>
      </c>
      <c r="M467" s="83">
        <v>75742.37</v>
      </c>
      <c r="N467" s="83">
        <v>7862.64</v>
      </c>
      <c r="O467" s="83">
        <v>6761.8703999999998</v>
      </c>
      <c r="P467" s="83">
        <v>7862.64</v>
      </c>
      <c r="Q467" s="84">
        <v>0.10380768386307426</v>
      </c>
      <c r="R467" s="81">
        <v>7</v>
      </c>
      <c r="S467" s="81">
        <v>2025</v>
      </c>
      <c r="T467" s="81">
        <v>9</v>
      </c>
      <c r="U467" s="81">
        <v>2025</v>
      </c>
      <c r="V467" s="82">
        <v>45970</v>
      </c>
      <c r="W467" s="81" t="s">
        <v>35</v>
      </c>
      <c r="X467" s="81">
        <v>2025</v>
      </c>
      <c r="Z467" t="s">
        <v>262</v>
      </c>
    </row>
    <row r="468" spans="1:26" ht="14.45">
      <c r="A468" s="81" t="s">
        <v>25</v>
      </c>
      <c r="B468" s="81">
        <v>490</v>
      </c>
      <c r="C468" s="81">
        <v>0</v>
      </c>
      <c r="D468" s="82">
        <v>45847</v>
      </c>
      <c r="E468" s="82">
        <v>45865</v>
      </c>
      <c r="F468" s="82">
        <v>45867</v>
      </c>
      <c r="G468" s="81" t="s">
        <v>209</v>
      </c>
      <c r="H468" s="81">
        <v>28</v>
      </c>
      <c r="I468" s="81"/>
      <c r="J468" s="83">
        <v>2648</v>
      </c>
      <c r="K468" s="83" t="s">
        <v>33</v>
      </c>
      <c r="L468" s="83">
        <v>2277.2799999999997</v>
      </c>
      <c r="M468" s="83">
        <v>2648</v>
      </c>
      <c r="N468" s="83">
        <v>264.8</v>
      </c>
      <c r="O468" s="83">
        <v>227.72800000000001</v>
      </c>
      <c r="P468" s="83">
        <v>264.8</v>
      </c>
      <c r="Q468" s="84">
        <v>0.10000000000000002</v>
      </c>
      <c r="R468" s="81">
        <v>7</v>
      </c>
      <c r="S468" s="81">
        <v>2025</v>
      </c>
      <c r="T468" s="81">
        <v>7</v>
      </c>
      <c r="U468" s="81">
        <v>2025</v>
      </c>
      <c r="V468" s="82">
        <v>45912</v>
      </c>
      <c r="W468" s="81" t="s">
        <v>72</v>
      </c>
      <c r="X468" s="81">
        <v>2025</v>
      </c>
      <c r="Z468" t="s">
        <v>262</v>
      </c>
    </row>
    <row r="469" spans="1:26" ht="14.45">
      <c r="A469" s="81" t="s">
        <v>25</v>
      </c>
      <c r="B469" s="81">
        <v>491</v>
      </c>
      <c r="C469" s="81">
        <v>1</v>
      </c>
      <c r="D469" s="82">
        <v>45847</v>
      </c>
      <c r="E469" s="82">
        <v>45867</v>
      </c>
      <c r="F469" s="82">
        <v>45870</v>
      </c>
      <c r="G469" s="81" t="s">
        <v>209</v>
      </c>
      <c r="H469" s="81">
        <v>28</v>
      </c>
      <c r="I469" s="81"/>
      <c r="J469" s="83">
        <v>5691</v>
      </c>
      <c r="K469" s="83" t="s">
        <v>33</v>
      </c>
      <c r="L469" s="83">
        <v>4894.26</v>
      </c>
      <c r="M469" s="83">
        <v>5691</v>
      </c>
      <c r="N469" s="83">
        <v>464.61</v>
      </c>
      <c r="O469" s="83">
        <v>399.56459999999998</v>
      </c>
      <c r="P469" s="83">
        <v>464.61</v>
      </c>
      <c r="Q469" s="84">
        <v>8.163943068002108E-2</v>
      </c>
      <c r="R469" s="81">
        <v>7</v>
      </c>
      <c r="S469" s="81">
        <v>2025</v>
      </c>
      <c r="T469" s="81">
        <v>7</v>
      </c>
      <c r="U469" s="81">
        <v>2025</v>
      </c>
      <c r="V469" s="82">
        <v>45915</v>
      </c>
      <c r="W469" s="81" t="s">
        <v>72</v>
      </c>
      <c r="X469" s="81">
        <v>2025</v>
      </c>
    </row>
    <row r="470" spans="1:26" ht="14.45">
      <c r="A470" s="81" t="s">
        <v>25</v>
      </c>
      <c r="B470" s="81">
        <v>492</v>
      </c>
      <c r="C470" s="81">
        <v>1</v>
      </c>
      <c r="D470" s="82">
        <v>45847</v>
      </c>
      <c r="E470" s="82">
        <v>45848</v>
      </c>
      <c r="F470" s="82">
        <v>45853</v>
      </c>
      <c r="G470" s="81" t="s">
        <v>43</v>
      </c>
      <c r="H470" s="81">
        <v>28</v>
      </c>
      <c r="I470" s="81" t="s">
        <v>65</v>
      </c>
      <c r="J470" s="83">
        <v>85053.78</v>
      </c>
      <c r="K470" s="83" t="s">
        <v>30</v>
      </c>
      <c r="L470" s="83">
        <v>4082.5814399999999</v>
      </c>
      <c r="M470" s="83">
        <v>4763.0116799999996</v>
      </c>
      <c r="N470" s="83">
        <v>746.78</v>
      </c>
      <c r="O470" s="83">
        <v>35.845439999999996</v>
      </c>
      <c r="P470" s="83">
        <v>41.819679999999998</v>
      </c>
      <c r="Q470" s="84">
        <v>8.7800918430668215E-3</v>
      </c>
      <c r="R470" s="81">
        <v>7</v>
      </c>
      <c r="S470" s="81">
        <v>2025</v>
      </c>
      <c r="T470" s="81">
        <v>7</v>
      </c>
      <c r="U470" s="81">
        <v>2025</v>
      </c>
      <c r="V470" s="82">
        <v>45898</v>
      </c>
      <c r="W470" s="81" t="s">
        <v>62</v>
      </c>
      <c r="X470" s="81">
        <v>2025</v>
      </c>
      <c r="Z470" t="s">
        <v>262</v>
      </c>
    </row>
    <row r="471" spans="1:26" ht="14.45">
      <c r="A471" s="81" t="s">
        <v>25</v>
      </c>
      <c r="B471" s="81">
        <v>493</v>
      </c>
      <c r="C471" s="81">
        <v>1</v>
      </c>
      <c r="D471" s="82">
        <v>45847</v>
      </c>
      <c r="E471" s="82">
        <v>45850</v>
      </c>
      <c r="F471" s="82">
        <v>45850</v>
      </c>
      <c r="G471" s="81" t="s">
        <v>42</v>
      </c>
      <c r="H471" s="81">
        <v>28</v>
      </c>
      <c r="I471" s="81"/>
      <c r="J471" s="83">
        <v>645.15</v>
      </c>
      <c r="K471" s="83" t="s">
        <v>33</v>
      </c>
      <c r="L471" s="83">
        <v>554.82899999999995</v>
      </c>
      <c r="M471" s="83">
        <v>645.15</v>
      </c>
      <c r="N471" s="83">
        <v>35</v>
      </c>
      <c r="O471" s="83">
        <v>30.099999999999998</v>
      </c>
      <c r="P471" s="83">
        <v>35</v>
      </c>
      <c r="Q471" s="84">
        <v>5.4250949391614352E-2</v>
      </c>
      <c r="R471" s="81">
        <v>7</v>
      </c>
      <c r="S471" s="81">
        <v>2025</v>
      </c>
      <c r="T471" s="81">
        <v>7</v>
      </c>
      <c r="U471" s="81">
        <v>2025</v>
      </c>
      <c r="V471" s="82">
        <v>45895</v>
      </c>
      <c r="W471" s="81" t="s">
        <v>62</v>
      </c>
      <c r="X471" s="81">
        <v>2025</v>
      </c>
    </row>
    <row r="472" spans="1:26" ht="14.45">
      <c r="A472" s="81" t="s">
        <v>25</v>
      </c>
      <c r="B472" s="81">
        <v>494</v>
      </c>
      <c r="C472" s="81">
        <v>0</v>
      </c>
      <c r="D472" s="82">
        <v>45847</v>
      </c>
      <c r="E472" s="82">
        <v>45935</v>
      </c>
      <c r="F472" s="82">
        <v>45942</v>
      </c>
      <c r="G472" s="81" t="s">
        <v>53</v>
      </c>
      <c r="H472" s="81">
        <v>28</v>
      </c>
      <c r="I472" s="81" t="s">
        <v>54</v>
      </c>
      <c r="J472" s="83">
        <v>27414.18</v>
      </c>
      <c r="K472" s="83" t="s">
        <v>33</v>
      </c>
      <c r="L472" s="83">
        <v>23576.194800000001</v>
      </c>
      <c r="M472" s="83">
        <v>27414.18</v>
      </c>
      <c r="N472" s="83">
        <v>4504.18</v>
      </c>
      <c r="O472" s="83">
        <v>3873.5948000000003</v>
      </c>
      <c r="P472" s="83">
        <v>4504.18</v>
      </c>
      <c r="Q472" s="84">
        <v>0.16430110256808703</v>
      </c>
      <c r="R472" s="81">
        <v>7</v>
      </c>
      <c r="S472" s="81">
        <v>2025</v>
      </c>
      <c r="T472" s="81">
        <v>10</v>
      </c>
      <c r="U472" s="81">
        <v>2025</v>
      </c>
      <c r="V472" s="82">
        <v>45987</v>
      </c>
      <c r="W472" s="81" t="s">
        <v>35</v>
      </c>
      <c r="X472" s="81">
        <v>2025</v>
      </c>
      <c r="Z472" t="s">
        <v>217</v>
      </c>
    </row>
    <row r="473" spans="1:26" ht="14.45">
      <c r="A473" s="81" t="s">
        <v>25</v>
      </c>
      <c r="B473" s="81">
        <v>495</v>
      </c>
      <c r="C473" s="81">
        <v>0</v>
      </c>
      <c r="D473" s="82">
        <v>45848</v>
      </c>
      <c r="E473" s="82">
        <v>46016</v>
      </c>
      <c r="F473" s="82">
        <v>46026</v>
      </c>
      <c r="G473" s="81" t="s">
        <v>43</v>
      </c>
      <c r="H473" s="81">
        <v>28</v>
      </c>
      <c r="I473" s="81"/>
      <c r="J473" s="83">
        <v>74886.64</v>
      </c>
      <c r="K473" s="83" t="s">
        <v>33</v>
      </c>
      <c r="L473" s="83">
        <v>64402.510399999999</v>
      </c>
      <c r="M473" s="83">
        <v>74886.64</v>
      </c>
      <c r="N473" s="83">
        <v>9800</v>
      </c>
      <c r="O473" s="83">
        <v>8428</v>
      </c>
      <c r="P473" s="83">
        <v>9800</v>
      </c>
      <c r="Q473" s="84">
        <v>0.13086446394176585</v>
      </c>
      <c r="R473" s="81">
        <v>7</v>
      </c>
      <c r="S473" s="81">
        <v>2025</v>
      </c>
      <c r="T473" s="81">
        <v>12</v>
      </c>
      <c r="U473" s="81">
        <v>2025</v>
      </c>
      <c r="V473" s="82">
        <v>46071</v>
      </c>
      <c r="W473" s="81" t="s">
        <v>38</v>
      </c>
      <c r="X473" s="81">
        <v>2026</v>
      </c>
    </row>
    <row r="474" spans="1:26" ht="14.45">
      <c r="A474" s="81" t="s">
        <v>25</v>
      </c>
      <c r="B474" s="81">
        <v>496</v>
      </c>
      <c r="C474" s="81">
        <v>1</v>
      </c>
      <c r="D474" s="82">
        <v>45848</v>
      </c>
      <c r="E474" s="82">
        <v>45864</v>
      </c>
      <c r="F474" s="82">
        <v>45869</v>
      </c>
      <c r="G474" s="81" t="s">
        <v>42</v>
      </c>
      <c r="H474" s="81">
        <v>28</v>
      </c>
      <c r="I474" s="81" t="s">
        <v>56</v>
      </c>
      <c r="J474" s="83">
        <v>11461.99</v>
      </c>
      <c r="K474" s="83" t="s">
        <v>33</v>
      </c>
      <c r="L474" s="83">
        <v>9857.3114000000005</v>
      </c>
      <c r="M474" s="83">
        <v>11461.99</v>
      </c>
      <c r="N474" s="83">
        <v>852.27</v>
      </c>
      <c r="O474" s="83">
        <v>732.95219999999995</v>
      </c>
      <c r="P474" s="83">
        <v>852.27</v>
      </c>
      <c r="Q474" s="84">
        <v>7.4356198181991073E-2</v>
      </c>
      <c r="R474" s="81">
        <v>7</v>
      </c>
      <c r="S474" s="81">
        <v>2025</v>
      </c>
      <c r="T474" s="81">
        <v>7</v>
      </c>
      <c r="U474" s="81">
        <v>2025</v>
      </c>
      <c r="V474" s="82">
        <v>45914</v>
      </c>
      <c r="W474" s="81" t="s">
        <v>72</v>
      </c>
      <c r="X474" s="81">
        <v>2025</v>
      </c>
      <c r="Z474" t="s">
        <v>263</v>
      </c>
    </row>
    <row r="475" spans="1:26" ht="14.45">
      <c r="A475" s="81" t="s">
        <v>25</v>
      </c>
      <c r="B475" s="81">
        <v>497</v>
      </c>
      <c r="C475" s="81">
        <v>1</v>
      </c>
      <c r="D475" s="82">
        <v>45848</v>
      </c>
      <c r="E475" s="82">
        <v>45850</v>
      </c>
      <c r="F475" s="82">
        <v>45850</v>
      </c>
      <c r="G475" s="81" t="s">
        <v>34</v>
      </c>
      <c r="H475" s="81">
        <v>28</v>
      </c>
      <c r="I475" s="81"/>
      <c r="J475" s="83">
        <v>5102.3</v>
      </c>
      <c r="K475" s="83" t="s">
        <v>30</v>
      </c>
      <c r="L475" s="83">
        <v>244.91040000000001</v>
      </c>
      <c r="M475" s="83">
        <v>285.72880000000004</v>
      </c>
      <c r="N475" s="83">
        <v>664.3</v>
      </c>
      <c r="O475" s="83">
        <v>31.886399999999998</v>
      </c>
      <c r="P475" s="83">
        <v>37.200800000000001</v>
      </c>
      <c r="Q475" s="84">
        <v>0.13019618603374947</v>
      </c>
      <c r="R475" s="81">
        <v>7</v>
      </c>
      <c r="S475" s="81">
        <v>2025</v>
      </c>
      <c r="T475" s="81">
        <v>7</v>
      </c>
      <c r="U475" s="81">
        <v>2025</v>
      </c>
      <c r="V475" s="82">
        <v>45895</v>
      </c>
      <c r="W475" s="81" t="s">
        <v>62</v>
      </c>
      <c r="X475" s="81">
        <v>2025</v>
      </c>
    </row>
    <row r="476" spans="1:26" ht="14.45">
      <c r="A476" s="81" t="s">
        <v>25</v>
      </c>
      <c r="B476" s="81">
        <v>498</v>
      </c>
      <c r="C476" s="81">
        <v>0</v>
      </c>
      <c r="D476" s="82">
        <v>45848</v>
      </c>
      <c r="E476" s="82">
        <v>45850</v>
      </c>
      <c r="F476" s="82">
        <v>45855</v>
      </c>
      <c r="G476" s="81" t="s">
        <v>46</v>
      </c>
      <c r="H476" s="81">
        <v>28</v>
      </c>
      <c r="I476" s="81"/>
      <c r="J476" s="83">
        <v>25884.35</v>
      </c>
      <c r="K476" s="83" t="s">
        <v>202</v>
      </c>
      <c r="L476" s="83">
        <v>29767.002499999995</v>
      </c>
      <c r="M476" s="83">
        <v>34685.029000000002</v>
      </c>
      <c r="N476" s="83">
        <v>2038.35</v>
      </c>
      <c r="O476" s="83">
        <v>2344.1024999999995</v>
      </c>
      <c r="P476" s="83">
        <v>2731.3890000000001</v>
      </c>
      <c r="Q476" s="84">
        <v>7.8748355666647993E-2</v>
      </c>
      <c r="R476" s="81">
        <v>7</v>
      </c>
      <c r="S476" s="81">
        <v>2025</v>
      </c>
      <c r="T476" s="81">
        <v>7</v>
      </c>
      <c r="U476" s="81">
        <v>2025</v>
      </c>
      <c r="V476" s="82">
        <v>45900</v>
      </c>
      <c r="W476" s="81" t="s">
        <v>62</v>
      </c>
      <c r="X476" s="81">
        <v>2025</v>
      </c>
    </row>
    <row r="477" spans="1:26" ht="14.45">
      <c r="A477" s="81" t="s">
        <v>25</v>
      </c>
      <c r="B477" s="81">
        <v>499</v>
      </c>
      <c r="C477" s="81">
        <v>1</v>
      </c>
      <c r="D477" s="82">
        <v>45848</v>
      </c>
      <c r="E477" s="82">
        <v>45753</v>
      </c>
      <c r="F477" s="82">
        <v>45867</v>
      </c>
      <c r="G477" s="81" t="s">
        <v>46</v>
      </c>
      <c r="H477" s="81">
        <v>28</v>
      </c>
      <c r="I477" s="81"/>
      <c r="J477" s="83">
        <v>19682.599999999999</v>
      </c>
      <c r="K477" s="83" t="s">
        <v>33</v>
      </c>
      <c r="L477" s="83">
        <v>16927.036</v>
      </c>
      <c r="M477" s="83">
        <v>19682.599999999999</v>
      </c>
      <c r="N477" s="83">
        <v>971.32</v>
      </c>
      <c r="O477" s="83">
        <v>835.33519999999999</v>
      </c>
      <c r="P477" s="83">
        <v>971.32</v>
      </c>
      <c r="Q477" s="84">
        <v>4.9349171349313603E-2</v>
      </c>
      <c r="R477" s="81">
        <v>7</v>
      </c>
      <c r="S477" s="81">
        <v>2025</v>
      </c>
      <c r="T477" s="81">
        <v>4</v>
      </c>
      <c r="U477" s="81">
        <v>2025</v>
      </c>
      <c r="V477" s="82">
        <v>45912</v>
      </c>
      <c r="W477" s="81" t="s">
        <v>72</v>
      </c>
      <c r="X477" s="81">
        <v>2025</v>
      </c>
      <c r="Z477" t="s">
        <v>229</v>
      </c>
    </row>
    <row r="478" spans="1:26" ht="14.45">
      <c r="A478" s="81" t="s">
        <v>25</v>
      </c>
      <c r="B478" s="81">
        <v>500</v>
      </c>
      <c r="C478" s="81">
        <v>0</v>
      </c>
      <c r="D478" s="82">
        <v>45849</v>
      </c>
      <c r="E478" s="82">
        <v>45937</v>
      </c>
      <c r="F478" s="82">
        <v>45946</v>
      </c>
      <c r="G478" s="81" t="s">
        <v>63</v>
      </c>
      <c r="H478" s="81">
        <v>28</v>
      </c>
      <c r="I478" s="81"/>
      <c r="J478" s="83">
        <v>11054.87</v>
      </c>
      <c r="K478" s="83" t="s">
        <v>27</v>
      </c>
      <c r="L478" s="83">
        <v>11054.87</v>
      </c>
      <c r="M478" s="83">
        <v>12823.6492</v>
      </c>
      <c r="N478" s="83">
        <v>938.08</v>
      </c>
      <c r="O478" s="83">
        <v>938.08</v>
      </c>
      <c r="P478" s="83">
        <v>1088.1728000000001</v>
      </c>
      <c r="Q478" s="84">
        <v>8.4856719255857374E-2</v>
      </c>
      <c r="R478" s="81">
        <v>7</v>
      </c>
      <c r="S478" s="81">
        <v>2025</v>
      </c>
      <c r="T478" s="81">
        <v>10</v>
      </c>
      <c r="U478" s="81">
        <v>2025</v>
      </c>
      <c r="V478" s="82">
        <v>45991</v>
      </c>
      <c r="W478" s="81" t="s">
        <v>35</v>
      </c>
      <c r="X478" s="81">
        <v>2025</v>
      </c>
      <c r="Z478" t="s">
        <v>264</v>
      </c>
    </row>
    <row r="479" spans="1:26" ht="14.45">
      <c r="A479" s="81" t="s">
        <v>25</v>
      </c>
      <c r="B479" s="81">
        <v>501</v>
      </c>
      <c r="C479" s="81">
        <v>0</v>
      </c>
      <c r="D479" s="82">
        <v>45849</v>
      </c>
      <c r="E479" s="82">
        <v>46111</v>
      </c>
      <c r="F479" s="82">
        <v>46116</v>
      </c>
      <c r="G479" s="81" t="s">
        <v>209</v>
      </c>
      <c r="H479" s="81">
        <v>28</v>
      </c>
      <c r="I479" s="81"/>
      <c r="J479" s="83">
        <v>11490</v>
      </c>
      <c r="K479" s="83" t="s">
        <v>33</v>
      </c>
      <c r="L479" s="83">
        <v>9881.4</v>
      </c>
      <c r="M479" s="83">
        <v>11490</v>
      </c>
      <c r="N479" s="83">
        <v>1149</v>
      </c>
      <c r="O479" s="83">
        <v>988.14</v>
      </c>
      <c r="P479" s="83">
        <v>1149</v>
      </c>
      <c r="Q479" s="84">
        <v>0.1</v>
      </c>
      <c r="R479" s="81">
        <v>7</v>
      </c>
      <c r="S479" s="81">
        <v>2025</v>
      </c>
      <c r="T479" s="81">
        <v>3</v>
      </c>
      <c r="U479" s="81">
        <v>2026</v>
      </c>
      <c r="V479" s="82">
        <v>46161</v>
      </c>
      <c r="W479" s="81" t="s">
        <v>47</v>
      </c>
      <c r="X479" s="81">
        <v>2026</v>
      </c>
      <c r="Z479" t="s">
        <v>229</v>
      </c>
    </row>
    <row r="480" spans="1:26" ht="14.45">
      <c r="A480" s="81" t="s">
        <v>25</v>
      </c>
      <c r="B480" s="81">
        <v>502</v>
      </c>
      <c r="C480" s="81">
        <v>1</v>
      </c>
      <c r="D480" s="82">
        <v>45851</v>
      </c>
      <c r="E480" s="82">
        <v>45956</v>
      </c>
      <c r="F480" s="82">
        <v>45966</v>
      </c>
      <c r="G480" s="81" t="s">
        <v>46</v>
      </c>
      <c r="H480" s="81">
        <v>29</v>
      </c>
      <c r="I480" s="81"/>
      <c r="J480" s="83">
        <v>16384.55</v>
      </c>
      <c r="K480" s="83" t="s">
        <v>33</v>
      </c>
      <c r="L480" s="83">
        <v>14090.713</v>
      </c>
      <c r="M480" s="83">
        <v>16384.55</v>
      </c>
      <c r="N480" s="83">
        <v>2038.08</v>
      </c>
      <c r="O480" s="83">
        <v>1752.7487999999998</v>
      </c>
      <c r="P480" s="83">
        <v>2038.08</v>
      </c>
      <c r="Q480" s="84">
        <v>0.12439035554836721</v>
      </c>
      <c r="R480" s="81">
        <v>7</v>
      </c>
      <c r="S480" s="81">
        <v>2025</v>
      </c>
      <c r="T480" s="81">
        <v>10</v>
      </c>
      <c r="U480" s="81">
        <v>2025</v>
      </c>
      <c r="V480" s="82">
        <v>46011</v>
      </c>
      <c r="W480" s="81" t="s">
        <v>52</v>
      </c>
      <c r="X480" s="81">
        <v>2025</v>
      </c>
      <c r="Z480" t="s">
        <v>229</v>
      </c>
    </row>
    <row r="481" spans="1:26" ht="14.45">
      <c r="A481" s="81" t="s">
        <v>25</v>
      </c>
      <c r="B481" s="81">
        <v>503</v>
      </c>
      <c r="C481" s="81">
        <v>1</v>
      </c>
      <c r="D481" s="82">
        <v>45852</v>
      </c>
      <c r="E481" s="82">
        <v>45756</v>
      </c>
      <c r="F481" s="82">
        <v>45862</v>
      </c>
      <c r="G481" s="81" t="s">
        <v>46</v>
      </c>
      <c r="H481" s="81">
        <v>29</v>
      </c>
      <c r="I481" s="81"/>
      <c r="J481" s="83">
        <v>73991</v>
      </c>
      <c r="K481" s="83" t="s">
        <v>33</v>
      </c>
      <c r="L481" s="83">
        <v>63632.26</v>
      </c>
      <c r="M481" s="83">
        <v>73991</v>
      </c>
      <c r="N481" s="83">
        <v>2634.65</v>
      </c>
      <c r="O481" s="83">
        <v>2265.799</v>
      </c>
      <c r="P481" s="83">
        <v>2634.65</v>
      </c>
      <c r="Q481" s="84">
        <v>3.5607709045694748E-2</v>
      </c>
      <c r="R481" s="81">
        <v>7</v>
      </c>
      <c r="S481" s="81">
        <v>2025</v>
      </c>
      <c r="T481" s="81">
        <v>4</v>
      </c>
      <c r="U481" s="81">
        <v>2025</v>
      </c>
      <c r="V481" s="82">
        <v>45907</v>
      </c>
      <c r="W481" s="81" t="s">
        <v>72</v>
      </c>
      <c r="X481" s="81">
        <v>2025</v>
      </c>
      <c r="Z481" t="s">
        <v>265</v>
      </c>
    </row>
    <row r="482" spans="1:26" ht="14.45">
      <c r="A482" s="81" t="s">
        <v>25</v>
      </c>
      <c r="B482" s="81">
        <v>504</v>
      </c>
      <c r="C482" s="81">
        <v>0</v>
      </c>
      <c r="D482" s="82">
        <v>45852</v>
      </c>
      <c r="E482" s="82">
        <v>46026</v>
      </c>
      <c r="F482" s="82">
        <v>46034</v>
      </c>
      <c r="G482" s="81" t="s">
        <v>53</v>
      </c>
      <c r="H482" s="81">
        <v>29</v>
      </c>
      <c r="I482" s="81"/>
      <c r="J482" s="83">
        <v>22527.7</v>
      </c>
      <c r="K482" s="83" t="s">
        <v>33</v>
      </c>
      <c r="L482" s="83">
        <v>19373.822</v>
      </c>
      <c r="M482" s="83">
        <v>22527.7</v>
      </c>
      <c r="N482" s="83">
        <v>4642.7</v>
      </c>
      <c r="O482" s="83">
        <v>3992.7219999999998</v>
      </c>
      <c r="P482" s="83">
        <v>4642.7</v>
      </c>
      <c r="Q482" s="84">
        <v>0.20608850437461435</v>
      </c>
      <c r="R482" s="81">
        <v>7</v>
      </c>
      <c r="S482" s="81">
        <v>2025</v>
      </c>
      <c r="T482" s="81">
        <v>1</v>
      </c>
      <c r="U482" s="81">
        <v>2026</v>
      </c>
      <c r="V482" s="82">
        <v>46079</v>
      </c>
      <c r="W482" s="81" t="s">
        <v>38</v>
      </c>
      <c r="X482" s="81">
        <v>2026</v>
      </c>
    </row>
    <row r="483" spans="1:26" ht="14.45">
      <c r="A483" s="81" t="s">
        <v>25</v>
      </c>
      <c r="B483" s="81">
        <v>505</v>
      </c>
      <c r="C483" s="81">
        <v>1</v>
      </c>
      <c r="D483" s="82">
        <v>45852</v>
      </c>
      <c r="E483" s="82">
        <v>45852</v>
      </c>
      <c r="F483" s="82">
        <v>45866</v>
      </c>
      <c r="G483" s="81" t="s">
        <v>43</v>
      </c>
      <c r="H483" s="81">
        <v>29</v>
      </c>
      <c r="I483" s="81"/>
      <c r="J483" s="83">
        <v>8631.9599999999991</v>
      </c>
      <c r="K483" s="83" t="s">
        <v>27</v>
      </c>
      <c r="L483" s="83">
        <v>8631.9599999999991</v>
      </c>
      <c r="M483" s="83">
        <v>10013.073599999998</v>
      </c>
      <c r="N483" s="83">
        <v>1263.75</v>
      </c>
      <c r="O483" s="83">
        <v>1263.75</v>
      </c>
      <c r="P483" s="83">
        <v>1465.9499999999998</v>
      </c>
      <c r="Q483" s="84">
        <v>0.14640359779239015</v>
      </c>
      <c r="R483" s="81">
        <v>7</v>
      </c>
      <c r="S483" s="81">
        <v>2025</v>
      </c>
      <c r="T483" s="81">
        <v>7</v>
      </c>
      <c r="U483" s="81">
        <v>2025</v>
      </c>
      <c r="V483" s="82">
        <v>45911</v>
      </c>
      <c r="W483" s="81" t="s">
        <v>72</v>
      </c>
      <c r="X483" s="81">
        <v>2025</v>
      </c>
    </row>
    <row r="484" spans="1:26" ht="14.45">
      <c r="A484" s="81" t="s">
        <v>25</v>
      </c>
      <c r="B484" s="81">
        <v>506</v>
      </c>
      <c r="C484" s="81">
        <v>1</v>
      </c>
      <c r="D484" s="82">
        <v>45852</v>
      </c>
      <c r="E484" s="82">
        <v>45841</v>
      </c>
      <c r="F484" s="82">
        <v>45896</v>
      </c>
      <c r="G484" s="81" t="s">
        <v>64</v>
      </c>
      <c r="H484" s="81">
        <v>29</v>
      </c>
      <c r="I484" s="81" t="s">
        <v>65</v>
      </c>
      <c r="J484" s="83">
        <v>25058.9</v>
      </c>
      <c r="K484" s="83" t="s">
        <v>33</v>
      </c>
      <c r="L484" s="83">
        <v>21550.654000000002</v>
      </c>
      <c r="M484" s="83">
        <v>25058.9</v>
      </c>
      <c r="N484" s="83">
        <v>2583.17</v>
      </c>
      <c r="O484" s="83">
        <v>2221.5262000000002</v>
      </c>
      <c r="P484" s="83">
        <v>2583.17</v>
      </c>
      <c r="Q484" s="84">
        <v>0.10308393425090487</v>
      </c>
      <c r="R484" s="81">
        <v>7</v>
      </c>
      <c r="S484" s="81">
        <v>2025</v>
      </c>
      <c r="T484" s="81">
        <v>7</v>
      </c>
      <c r="U484" s="81">
        <v>2025</v>
      </c>
      <c r="V484" s="82">
        <v>45941</v>
      </c>
      <c r="W484" s="81" t="s">
        <v>211</v>
      </c>
      <c r="X484" s="81">
        <v>2025</v>
      </c>
      <c r="Z484" t="s">
        <v>229</v>
      </c>
    </row>
    <row r="485" spans="1:26" ht="14.45">
      <c r="A485" s="81" t="s">
        <v>25</v>
      </c>
      <c r="B485" s="81">
        <v>507</v>
      </c>
      <c r="C485" s="81">
        <v>1</v>
      </c>
      <c r="D485" s="82">
        <v>45853</v>
      </c>
      <c r="E485" s="82">
        <v>45821</v>
      </c>
      <c r="F485" s="82">
        <v>45855</v>
      </c>
      <c r="G485" s="81" t="s">
        <v>42</v>
      </c>
      <c r="H485" s="81">
        <v>29</v>
      </c>
      <c r="I485" s="81" t="s">
        <v>207</v>
      </c>
      <c r="J485" s="83">
        <v>10798.04</v>
      </c>
      <c r="K485" s="83" t="s">
        <v>33</v>
      </c>
      <c r="L485" s="83">
        <v>9286.3144000000011</v>
      </c>
      <c r="M485" s="83">
        <v>10798.04</v>
      </c>
      <c r="N485" s="83">
        <v>850.21</v>
      </c>
      <c r="O485" s="83">
        <v>731.18060000000003</v>
      </c>
      <c r="P485" s="83">
        <v>850.21</v>
      </c>
      <c r="Q485" s="84">
        <v>7.8737437534960042E-2</v>
      </c>
      <c r="R485" s="81">
        <v>7</v>
      </c>
      <c r="S485" s="81">
        <v>2025</v>
      </c>
      <c r="T485" s="81">
        <v>6</v>
      </c>
      <c r="U485" s="81">
        <v>2025</v>
      </c>
      <c r="V485" s="82">
        <v>45900</v>
      </c>
      <c r="W485" s="81" t="s">
        <v>62</v>
      </c>
      <c r="X485" s="81">
        <v>2025</v>
      </c>
    </row>
    <row r="486" spans="1:26" ht="14.45">
      <c r="A486" s="81" t="s">
        <v>25</v>
      </c>
      <c r="B486" s="81">
        <v>508</v>
      </c>
      <c r="C486" s="81">
        <v>1</v>
      </c>
      <c r="D486" s="82">
        <v>45853</v>
      </c>
      <c r="E486" s="82">
        <v>45759</v>
      </c>
      <c r="F486" s="82">
        <v>45762</v>
      </c>
      <c r="G486" s="81" t="s">
        <v>53</v>
      </c>
      <c r="H486" s="81">
        <v>29</v>
      </c>
      <c r="I486" s="81"/>
      <c r="J486" s="83">
        <v>7119</v>
      </c>
      <c r="K486" s="83" t="s">
        <v>202</v>
      </c>
      <c r="L486" s="83">
        <v>8186.8499999999995</v>
      </c>
      <c r="M486" s="83">
        <v>9539.4600000000009</v>
      </c>
      <c r="N486" s="83">
        <v>528.02</v>
      </c>
      <c r="O486" s="83">
        <v>607.22299999999996</v>
      </c>
      <c r="P486" s="83">
        <v>707.54679999999996</v>
      </c>
      <c r="Q486" s="84">
        <v>7.4170529568759663E-2</v>
      </c>
      <c r="R486" s="81">
        <v>7</v>
      </c>
      <c r="S486" s="81">
        <v>2025</v>
      </c>
      <c r="T486" s="81">
        <v>4</v>
      </c>
      <c r="U486" s="81">
        <v>2025</v>
      </c>
      <c r="V486" s="82">
        <v>45807</v>
      </c>
      <c r="W486" s="81" t="s">
        <v>47</v>
      </c>
      <c r="X486" s="81">
        <v>2025</v>
      </c>
      <c r="Z486" t="s">
        <v>264</v>
      </c>
    </row>
    <row r="487" spans="1:26" ht="14.45">
      <c r="A487" s="81" t="s">
        <v>25</v>
      </c>
      <c r="B487" s="81">
        <v>509</v>
      </c>
      <c r="C487" s="81">
        <v>1</v>
      </c>
      <c r="D487" s="82">
        <v>45853</v>
      </c>
      <c r="E487" s="82">
        <v>45883</v>
      </c>
      <c r="F487" s="82">
        <v>45886</v>
      </c>
      <c r="G487" s="81" t="s">
        <v>42</v>
      </c>
      <c r="H487" s="81">
        <v>29</v>
      </c>
      <c r="I487" s="81" t="s">
        <v>56</v>
      </c>
      <c r="J487" s="83">
        <v>5915.36</v>
      </c>
      <c r="K487" s="83" t="s">
        <v>33</v>
      </c>
      <c r="L487" s="83">
        <v>5087.2095999999992</v>
      </c>
      <c r="M487" s="83">
        <v>5915.36</v>
      </c>
      <c r="N487" s="83">
        <v>347.32</v>
      </c>
      <c r="O487" s="83">
        <v>298.6952</v>
      </c>
      <c r="P487" s="83">
        <v>347.32</v>
      </c>
      <c r="Q487" s="84">
        <v>5.871493873576588E-2</v>
      </c>
      <c r="R487" s="81">
        <v>7</v>
      </c>
      <c r="S487" s="81">
        <v>2025</v>
      </c>
      <c r="T487" s="81">
        <v>8</v>
      </c>
      <c r="U487" s="81">
        <v>2025</v>
      </c>
      <c r="V487" s="82">
        <v>45931</v>
      </c>
      <c r="W487" s="81" t="s">
        <v>211</v>
      </c>
      <c r="X487" s="81">
        <v>2025</v>
      </c>
      <c r="Z487" t="s">
        <v>266</v>
      </c>
    </row>
    <row r="488" spans="1:26" ht="14.45">
      <c r="A488" s="81" t="s">
        <v>25</v>
      </c>
      <c r="B488" s="81">
        <v>510</v>
      </c>
      <c r="C488" s="81">
        <v>1</v>
      </c>
      <c r="D488" s="82">
        <v>45853</v>
      </c>
      <c r="E488" s="82">
        <v>45846</v>
      </c>
      <c r="F488" s="82">
        <v>45860</v>
      </c>
      <c r="G488" s="81" t="s">
        <v>197</v>
      </c>
      <c r="H488" s="81">
        <v>29</v>
      </c>
      <c r="I488" s="81"/>
      <c r="J488" s="83">
        <v>19967.13</v>
      </c>
      <c r="K488" s="83" t="s">
        <v>33</v>
      </c>
      <c r="L488" s="83">
        <v>17171.731800000001</v>
      </c>
      <c r="M488" s="83">
        <v>19967.13</v>
      </c>
      <c r="N488" s="83">
        <v>1743.85</v>
      </c>
      <c r="O488" s="83">
        <v>1499.7109999999998</v>
      </c>
      <c r="P488" s="83">
        <v>1743.85</v>
      </c>
      <c r="Q488" s="84">
        <v>8.7336036776442069E-2</v>
      </c>
      <c r="R488" s="81">
        <v>7</v>
      </c>
      <c r="S488" s="81">
        <v>2025</v>
      </c>
      <c r="T488" s="81">
        <v>7</v>
      </c>
      <c r="U488" s="81">
        <v>2025</v>
      </c>
      <c r="V488" s="82">
        <v>45905</v>
      </c>
      <c r="W488" s="81" t="s">
        <v>72</v>
      </c>
      <c r="X488" s="81">
        <v>2025</v>
      </c>
      <c r="Z488" t="s">
        <v>229</v>
      </c>
    </row>
    <row r="489" spans="1:26" ht="14.45">
      <c r="A489" s="81" t="s">
        <v>25</v>
      </c>
      <c r="B489" s="81">
        <v>511</v>
      </c>
      <c r="C489" s="81">
        <v>1</v>
      </c>
      <c r="D489" s="82">
        <v>45853</v>
      </c>
      <c r="E489" s="82">
        <v>45892</v>
      </c>
      <c r="F489" s="82">
        <v>45898</v>
      </c>
      <c r="G489" s="81" t="s">
        <v>43</v>
      </c>
      <c r="H489" s="81">
        <v>29</v>
      </c>
      <c r="I489" s="81"/>
      <c r="J489" s="83">
        <v>25252.01</v>
      </c>
      <c r="K489" s="83" t="s">
        <v>214</v>
      </c>
      <c r="L489" s="83">
        <v>27019.650699999998</v>
      </c>
      <c r="M489" s="83">
        <v>31565.012499999997</v>
      </c>
      <c r="N489" s="83">
        <v>2439.34</v>
      </c>
      <c r="O489" s="83">
        <v>2610.0938000000001</v>
      </c>
      <c r="P489" s="83">
        <v>3049.1750000000002</v>
      </c>
      <c r="Q489" s="84">
        <v>9.659983502303382E-2</v>
      </c>
      <c r="R489" s="81">
        <v>7</v>
      </c>
      <c r="S489" s="81">
        <v>2025</v>
      </c>
      <c r="T489" s="81">
        <v>8</v>
      </c>
      <c r="U489" s="81">
        <v>2025</v>
      </c>
      <c r="V489" s="82">
        <v>45943</v>
      </c>
      <c r="W489" s="81" t="s">
        <v>211</v>
      </c>
      <c r="X489" s="81">
        <v>2025</v>
      </c>
    </row>
    <row r="490" spans="1:26" ht="14.45">
      <c r="A490" s="81" t="s">
        <v>25</v>
      </c>
      <c r="B490" s="81">
        <v>512</v>
      </c>
      <c r="C490" s="81">
        <v>1</v>
      </c>
      <c r="D490" s="82">
        <v>45853</v>
      </c>
      <c r="E490" s="82">
        <v>45881</v>
      </c>
      <c r="F490" s="82">
        <v>45890</v>
      </c>
      <c r="G490" s="81" t="s">
        <v>85</v>
      </c>
      <c r="H490" s="81">
        <v>29</v>
      </c>
      <c r="I490" s="81"/>
      <c r="J490" s="83">
        <v>16537</v>
      </c>
      <c r="K490" s="83" t="s">
        <v>33</v>
      </c>
      <c r="L490" s="83">
        <v>14221.82</v>
      </c>
      <c r="M490" s="83">
        <v>16537</v>
      </c>
      <c r="N490" s="83">
        <v>2157</v>
      </c>
      <c r="O490" s="83">
        <v>1855.02</v>
      </c>
      <c r="P490" s="83">
        <v>2157</v>
      </c>
      <c r="Q490" s="84">
        <v>0.13043478260869565</v>
      </c>
      <c r="R490" s="81">
        <v>7</v>
      </c>
      <c r="S490" s="81">
        <v>2025</v>
      </c>
      <c r="T490" s="81">
        <v>8</v>
      </c>
      <c r="U490" s="81">
        <v>2025</v>
      </c>
      <c r="V490" s="82">
        <v>45935</v>
      </c>
      <c r="W490" s="81" t="s">
        <v>211</v>
      </c>
      <c r="X490" s="81">
        <v>2025</v>
      </c>
    </row>
    <row r="491" spans="1:26" ht="14.45">
      <c r="A491" s="81" t="s">
        <v>25</v>
      </c>
      <c r="B491" s="81">
        <v>513</v>
      </c>
      <c r="C491" s="81">
        <v>1</v>
      </c>
      <c r="D491" s="82">
        <v>45853</v>
      </c>
      <c r="E491" s="82">
        <v>45867</v>
      </c>
      <c r="F491" s="82">
        <v>45908</v>
      </c>
      <c r="G491" s="81" t="s">
        <v>91</v>
      </c>
      <c r="H491" s="81">
        <v>29</v>
      </c>
      <c r="I491" s="81" t="s">
        <v>51</v>
      </c>
      <c r="J491" s="83">
        <v>71421.67</v>
      </c>
      <c r="K491" s="83" t="s">
        <v>33</v>
      </c>
      <c r="L491" s="83">
        <v>61422.636200000001</v>
      </c>
      <c r="M491" s="83">
        <v>71421.67</v>
      </c>
      <c r="N491" s="83">
        <v>5493.19</v>
      </c>
      <c r="O491" s="83">
        <v>4724.1433999999999</v>
      </c>
      <c r="P491" s="83">
        <v>5493.19</v>
      </c>
      <c r="Q491" s="84">
        <v>7.6912091246256212E-2</v>
      </c>
      <c r="R491" s="81">
        <v>7</v>
      </c>
      <c r="S491" s="81">
        <v>2025</v>
      </c>
      <c r="T491" s="81">
        <v>7</v>
      </c>
      <c r="U491" s="81">
        <v>2025</v>
      </c>
      <c r="V491" s="82">
        <v>45953</v>
      </c>
      <c r="W491" s="81" t="s">
        <v>211</v>
      </c>
      <c r="X491" s="81">
        <v>2025</v>
      </c>
    </row>
    <row r="492" spans="1:26" ht="14.45">
      <c r="A492" s="81" t="s">
        <v>25</v>
      </c>
      <c r="B492" s="81">
        <v>514</v>
      </c>
      <c r="C492" s="81">
        <v>1</v>
      </c>
      <c r="D492" s="82">
        <v>45854</v>
      </c>
      <c r="E492" s="82">
        <v>45818</v>
      </c>
      <c r="F492" s="82">
        <v>45849</v>
      </c>
      <c r="G492" s="81" t="s">
        <v>53</v>
      </c>
      <c r="H492" s="81">
        <v>29</v>
      </c>
      <c r="I492" s="81"/>
      <c r="J492" s="83">
        <v>60840</v>
      </c>
      <c r="K492" s="83" t="s">
        <v>30</v>
      </c>
      <c r="L492" s="83">
        <v>2920.32</v>
      </c>
      <c r="M492" s="83">
        <v>3407.04</v>
      </c>
      <c r="N492" s="83">
        <v>6385.84</v>
      </c>
      <c r="O492" s="83">
        <v>306.52032000000003</v>
      </c>
      <c r="P492" s="83">
        <v>357.60704000000004</v>
      </c>
      <c r="Q492" s="84">
        <v>0.1049612097304405</v>
      </c>
      <c r="R492" s="81">
        <v>7</v>
      </c>
      <c r="S492" s="81">
        <v>2025</v>
      </c>
      <c r="T492" s="81">
        <v>6</v>
      </c>
      <c r="U492" s="81">
        <v>2025</v>
      </c>
      <c r="V492" s="82">
        <v>45894</v>
      </c>
      <c r="W492" s="81" t="s">
        <v>62</v>
      </c>
      <c r="X492" s="81">
        <v>2025</v>
      </c>
    </row>
    <row r="493" spans="1:26" ht="14.45">
      <c r="A493" s="81" t="s">
        <v>25</v>
      </c>
      <c r="B493" s="81">
        <v>515</v>
      </c>
      <c r="C493" s="81">
        <v>0</v>
      </c>
      <c r="D493" s="82">
        <v>45854</v>
      </c>
      <c r="E493" s="82">
        <v>45653</v>
      </c>
      <c r="F493" s="82">
        <v>45659</v>
      </c>
      <c r="G493" s="81" t="s">
        <v>26</v>
      </c>
      <c r="H493" s="81">
        <v>29</v>
      </c>
      <c r="I493" s="81"/>
      <c r="J493" s="83">
        <v>11020.8</v>
      </c>
      <c r="K493" s="83" t="s">
        <v>27</v>
      </c>
      <c r="L493" s="83">
        <v>11020.8</v>
      </c>
      <c r="M493" s="83">
        <v>12784.127999999999</v>
      </c>
      <c r="N493" s="83">
        <v>881.66</v>
      </c>
      <c r="O493" s="83">
        <v>881.66</v>
      </c>
      <c r="P493" s="83">
        <v>1022.7255999999999</v>
      </c>
      <c r="Q493" s="84">
        <v>7.9999637049941924E-2</v>
      </c>
      <c r="R493" s="81">
        <v>7</v>
      </c>
      <c r="S493" s="81">
        <v>2025</v>
      </c>
      <c r="T493" s="81">
        <v>12</v>
      </c>
      <c r="U493" s="81">
        <v>2024</v>
      </c>
      <c r="V493" s="82">
        <v>45704</v>
      </c>
      <c r="W493" s="81" t="s">
        <v>38</v>
      </c>
      <c r="X493" s="81">
        <v>2025</v>
      </c>
      <c r="Z493" t="s">
        <v>229</v>
      </c>
    </row>
    <row r="494" spans="1:26" ht="14.45">
      <c r="A494" s="81" t="s">
        <v>25</v>
      </c>
      <c r="B494" s="81">
        <v>516</v>
      </c>
      <c r="C494" s="81">
        <v>0</v>
      </c>
      <c r="D494" s="82">
        <v>45854</v>
      </c>
      <c r="E494" s="82">
        <v>45653</v>
      </c>
      <c r="F494" s="82">
        <v>45659</v>
      </c>
      <c r="G494" s="81" t="s">
        <v>26</v>
      </c>
      <c r="H494" s="81">
        <v>29</v>
      </c>
      <c r="I494" s="81"/>
      <c r="J494" s="83">
        <v>7872</v>
      </c>
      <c r="K494" s="83" t="s">
        <v>27</v>
      </c>
      <c r="L494" s="83">
        <v>7872</v>
      </c>
      <c r="M494" s="83">
        <v>9131.5199999999986</v>
      </c>
      <c r="N494" s="83">
        <v>629.76</v>
      </c>
      <c r="O494" s="83">
        <v>629.76</v>
      </c>
      <c r="P494" s="83">
        <v>730.52159999999992</v>
      </c>
      <c r="Q494" s="84">
        <v>0.08</v>
      </c>
      <c r="R494" s="81">
        <v>7</v>
      </c>
      <c r="S494" s="81">
        <v>2025</v>
      </c>
      <c r="T494" s="81">
        <v>12</v>
      </c>
      <c r="U494" s="81">
        <v>2024</v>
      </c>
      <c r="V494" s="82">
        <v>45704</v>
      </c>
      <c r="W494" s="81" t="s">
        <v>38</v>
      </c>
      <c r="X494" s="81">
        <v>2025</v>
      </c>
      <c r="Z494" t="s">
        <v>229</v>
      </c>
    </row>
    <row r="495" spans="1:26" ht="14.45">
      <c r="A495" s="81" t="s">
        <v>25</v>
      </c>
      <c r="B495" s="81">
        <v>518</v>
      </c>
      <c r="C495" s="81">
        <v>1</v>
      </c>
      <c r="D495" s="82">
        <v>45855</v>
      </c>
      <c r="E495" s="82">
        <v>45855</v>
      </c>
      <c r="F495" s="82">
        <v>45857</v>
      </c>
      <c r="G495" s="81" t="s">
        <v>63</v>
      </c>
      <c r="H495" s="81">
        <v>29</v>
      </c>
      <c r="I495" s="81"/>
      <c r="J495" s="83">
        <v>1497.6</v>
      </c>
      <c r="K495" s="83" t="s">
        <v>33</v>
      </c>
      <c r="L495" s="83">
        <v>1287.9359999999999</v>
      </c>
      <c r="M495" s="83">
        <v>1497.6</v>
      </c>
      <c r="N495" s="83">
        <v>117</v>
      </c>
      <c r="O495" s="83">
        <v>100.62</v>
      </c>
      <c r="P495" s="83">
        <v>117</v>
      </c>
      <c r="Q495" s="84">
        <v>7.8125000000000014E-2</v>
      </c>
      <c r="R495" s="81">
        <v>7</v>
      </c>
      <c r="S495" s="81">
        <v>2025</v>
      </c>
      <c r="T495" s="81">
        <v>7</v>
      </c>
      <c r="U495" s="81">
        <v>2025</v>
      </c>
      <c r="V495" s="82">
        <v>45902</v>
      </c>
      <c r="W495" s="81" t="s">
        <v>72</v>
      </c>
      <c r="X495" s="81">
        <v>2025</v>
      </c>
      <c r="Z495" t="s">
        <v>229</v>
      </c>
    </row>
    <row r="496" spans="1:26" ht="14.45">
      <c r="A496" s="81" t="s">
        <v>25</v>
      </c>
      <c r="B496" s="81">
        <v>519</v>
      </c>
      <c r="C496" s="81">
        <v>1</v>
      </c>
      <c r="D496" s="82">
        <v>45856</v>
      </c>
      <c r="E496" s="82">
        <v>45821</v>
      </c>
      <c r="F496" s="82">
        <v>45903</v>
      </c>
      <c r="G496" s="81" t="s">
        <v>46</v>
      </c>
      <c r="H496" s="81">
        <v>29</v>
      </c>
      <c r="I496" s="81"/>
      <c r="J496" s="83">
        <v>1648.65</v>
      </c>
      <c r="K496" s="83" t="s">
        <v>33</v>
      </c>
      <c r="L496" s="83">
        <v>1417.8390000000002</v>
      </c>
      <c r="M496" s="83">
        <v>1648.65</v>
      </c>
      <c r="N496" s="83">
        <v>0</v>
      </c>
      <c r="O496" s="83">
        <v>0</v>
      </c>
      <c r="P496" s="83">
        <v>0</v>
      </c>
      <c r="Q496" s="84">
        <v>0</v>
      </c>
      <c r="R496" s="81">
        <v>7</v>
      </c>
      <c r="S496" s="81">
        <v>2025</v>
      </c>
      <c r="T496" s="81">
        <v>6</v>
      </c>
      <c r="U496" s="81">
        <v>2025</v>
      </c>
      <c r="V496" s="82">
        <v>45948</v>
      </c>
      <c r="W496" s="81" t="s">
        <v>211</v>
      </c>
      <c r="X496" s="81">
        <v>2025</v>
      </c>
    </row>
    <row r="497" spans="1:26" ht="14.45">
      <c r="A497" s="81" t="s">
        <v>25</v>
      </c>
      <c r="B497" s="81">
        <v>520</v>
      </c>
      <c r="C497" s="81">
        <v>1</v>
      </c>
      <c r="D497" s="82">
        <v>45859</v>
      </c>
      <c r="E497" s="82">
        <v>45960</v>
      </c>
      <c r="F497" s="82">
        <v>45980</v>
      </c>
      <c r="G497" s="81" t="s">
        <v>70</v>
      </c>
      <c r="H497" s="81">
        <v>30</v>
      </c>
      <c r="I497" s="81" t="s">
        <v>60</v>
      </c>
      <c r="J497" s="83">
        <v>86125</v>
      </c>
      <c r="K497" s="83" t="s">
        <v>27</v>
      </c>
      <c r="L497" s="83">
        <v>86125</v>
      </c>
      <c r="M497" s="83">
        <v>99905</v>
      </c>
      <c r="N497" s="83">
        <v>11445.58</v>
      </c>
      <c r="O497" s="83">
        <v>11445.58</v>
      </c>
      <c r="P497" s="83">
        <v>13276.872799999999</v>
      </c>
      <c r="Q497" s="84">
        <v>0.13289497822931784</v>
      </c>
      <c r="R497" s="81">
        <v>7</v>
      </c>
      <c r="S497" s="81">
        <v>2025</v>
      </c>
      <c r="T497" s="81">
        <v>10</v>
      </c>
      <c r="U497" s="81">
        <v>2025</v>
      </c>
      <c r="V497" s="82">
        <v>46025</v>
      </c>
      <c r="W497" s="81" t="s">
        <v>31</v>
      </c>
      <c r="X497" s="81">
        <v>2026</v>
      </c>
      <c r="Z497" t="s">
        <v>229</v>
      </c>
    </row>
    <row r="498" spans="1:26" ht="14.45">
      <c r="A498" s="81" t="s">
        <v>25</v>
      </c>
      <c r="B498" s="81">
        <v>521</v>
      </c>
      <c r="C498" s="81">
        <v>1</v>
      </c>
      <c r="D498" s="82">
        <v>45860</v>
      </c>
      <c r="E498" s="82">
        <v>45845</v>
      </c>
      <c r="F498" s="82">
        <v>45856</v>
      </c>
      <c r="G498" s="81" t="s">
        <v>46</v>
      </c>
      <c r="H498" s="81">
        <v>30</v>
      </c>
      <c r="I498" s="81"/>
      <c r="J498" s="83">
        <v>194772</v>
      </c>
      <c r="K498" s="83" t="s">
        <v>30</v>
      </c>
      <c r="L498" s="83">
        <v>9349.0560000000005</v>
      </c>
      <c r="M498" s="83">
        <v>10907.232</v>
      </c>
      <c r="N498" s="83">
        <v>0</v>
      </c>
      <c r="O498" s="83">
        <v>0</v>
      </c>
      <c r="P498" s="83">
        <v>0</v>
      </c>
      <c r="Q498" s="84">
        <v>0</v>
      </c>
      <c r="R498" s="81">
        <v>7</v>
      </c>
      <c r="S498" s="81">
        <v>2025</v>
      </c>
      <c r="T498" s="81">
        <v>7</v>
      </c>
      <c r="U498" s="81">
        <v>2025</v>
      </c>
      <c r="V498" s="82">
        <v>45901</v>
      </c>
      <c r="W498" s="81" t="s">
        <v>72</v>
      </c>
      <c r="X498" s="81">
        <v>2025</v>
      </c>
    </row>
    <row r="499" spans="1:26" ht="14.45">
      <c r="A499" s="81" t="s">
        <v>25</v>
      </c>
      <c r="B499" s="81">
        <v>522</v>
      </c>
      <c r="C499" s="81">
        <v>1</v>
      </c>
      <c r="D499" s="82">
        <v>45860</v>
      </c>
      <c r="E499" s="82">
        <v>45860</v>
      </c>
      <c r="F499" s="82">
        <v>45865</v>
      </c>
      <c r="G499" s="81" t="s">
        <v>85</v>
      </c>
      <c r="H499" s="81">
        <v>30</v>
      </c>
      <c r="I499" s="81"/>
      <c r="J499" s="83">
        <v>23340</v>
      </c>
      <c r="K499" s="83" t="s">
        <v>27</v>
      </c>
      <c r="L499" s="83">
        <v>23340</v>
      </c>
      <c r="M499" s="83">
        <v>27074.399999999998</v>
      </c>
      <c r="N499" s="83">
        <v>2145</v>
      </c>
      <c r="O499" s="83">
        <v>2145</v>
      </c>
      <c r="P499" s="83">
        <v>2488.1999999999998</v>
      </c>
      <c r="Q499" s="84">
        <v>9.1902313624678669E-2</v>
      </c>
      <c r="R499" s="81">
        <v>7</v>
      </c>
      <c r="S499" s="81">
        <v>2025</v>
      </c>
      <c r="T499" s="81">
        <v>7</v>
      </c>
      <c r="U499" s="81">
        <v>2025</v>
      </c>
      <c r="V499" s="82">
        <v>45910</v>
      </c>
      <c r="W499" s="81" t="s">
        <v>72</v>
      </c>
      <c r="X499" s="81">
        <v>2025</v>
      </c>
      <c r="Z499" t="s">
        <v>229</v>
      </c>
    </row>
    <row r="500" spans="1:26" ht="14.45">
      <c r="A500" s="81" t="s">
        <v>25</v>
      </c>
      <c r="B500" s="81">
        <v>523</v>
      </c>
      <c r="C500" s="81">
        <v>1</v>
      </c>
      <c r="D500" s="82">
        <v>45860</v>
      </c>
      <c r="E500" s="82">
        <v>45842</v>
      </c>
      <c r="F500" s="82">
        <v>45844</v>
      </c>
      <c r="G500" s="81" t="s">
        <v>85</v>
      </c>
      <c r="H500" s="81">
        <v>30</v>
      </c>
      <c r="I500" s="81"/>
      <c r="J500" s="83">
        <v>2100</v>
      </c>
      <c r="K500" s="83" t="s">
        <v>27</v>
      </c>
      <c r="L500" s="83">
        <v>2100</v>
      </c>
      <c r="M500" s="83">
        <v>2436</v>
      </c>
      <c r="N500" s="83">
        <v>358.91</v>
      </c>
      <c r="O500" s="83">
        <v>358.91</v>
      </c>
      <c r="P500" s="83">
        <v>416.3356</v>
      </c>
      <c r="Q500" s="84">
        <v>0.17090952380952382</v>
      </c>
      <c r="R500" s="81">
        <v>7</v>
      </c>
      <c r="S500" s="81">
        <v>2025</v>
      </c>
      <c r="T500" s="81">
        <v>7</v>
      </c>
      <c r="U500" s="81">
        <v>2025</v>
      </c>
      <c r="V500" s="82">
        <v>45889</v>
      </c>
      <c r="W500" s="81" t="s">
        <v>62</v>
      </c>
      <c r="X500" s="81">
        <v>2025</v>
      </c>
      <c r="Z500" t="s">
        <v>229</v>
      </c>
    </row>
    <row r="501" spans="1:26" ht="14.45">
      <c r="A501" s="81" t="s">
        <v>25</v>
      </c>
      <c r="B501" s="81">
        <v>524</v>
      </c>
      <c r="C501" s="81">
        <v>1</v>
      </c>
      <c r="D501" s="82">
        <v>45860</v>
      </c>
      <c r="E501" s="82">
        <v>45864</v>
      </c>
      <c r="F501" s="82">
        <v>45876</v>
      </c>
      <c r="G501" s="81" t="s">
        <v>86</v>
      </c>
      <c r="H501" s="81">
        <v>30</v>
      </c>
      <c r="I501" s="81" t="s">
        <v>65</v>
      </c>
      <c r="J501" s="83">
        <v>274863.65000000002</v>
      </c>
      <c r="K501" s="83" t="s">
        <v>33</v>
      </c>
      <c r="L501" s="83">
        <v>236382.73900000003</v>
      </c>
      <c r="M501" s="83">
        <v>274863.65000000002</v>
      </c>
      <c r="N501" s="83">
        <v>36309.410000000003</v>
      </c>
      <c r="O501" s="83">
        <v>31226.092600000004</v>
      </c>
      <c r="P501" s="83">
        <v>36309.410000000003</v>
      </c>
      <c r="Q501" s="84">
        <v>0.13209971562263689</v>
      </c>
      <c r="R501" s="81">
        <v>7</v>
      </c>
      <c r="S501" s="81">
        <v>2025</v>
      </c>
      <c r="T501" s="81">
        <v>7</v>
      </c>
      <c r="U501" s="81">
        <v>2025</v>
      </c>
      <c r="V501" s="82">
        <v>45921</v>
      </c>
      <c r="W501" s="81" t="s">
        <v>72</v>
      </c>
      <c r="X501" s="81">
        <v>2025</v>
      </c>
      <c r="Z501" t="s">
        <v>229</v>
      </c>
    </row>
    <row r="502" spans="1:26" ht="14.45">
      <c r="A502" s="81" t="s">
        <v>25</v>
      </c>
      <c r="B502" s="81">
        <v>525</v>
      </c>
      <c r="C502" s="81">
        <v>0</v>
      </c>
      <c r="D502" s="82">
        <v>45861</v>
      </c>
      <c r="E502" s="82">
        <v>45935</v>
      </c>
      <c r="F502" s="82">
        <v>45952</v>
      </c>
      <c r="G502" s="81" t="s">
        <v>34</v>
      </c>
      <c r="H502" s="81">
        <v>30</v>
      </c>
      <c r="I502" s="81"/>
      <c r="J502" s="83">
        <v>24593.55</v>
      </c>
      <c r="K502" s="83" t="s">
        <v>33</v>
      </c>
      <c r="L502" s="83">
        <v>21150.452999999998</v>
      </c>
      <c r="M502" s="83">
        <v>24593.55</v>
      </c>
      <c r="N502" s="83">
        <v>1043.73</v>
      </c>
      <c r="O502" s="83">
        <v>897.6078</v>
      </c>
      <c r="P502" s="83">
        <v>1043.73</v>
      </c>
      <c r="Q502" s="84">
        <v>4.2439176125447529E-2</v>
      </c>
      <c r="R502" s="81">
        <v>7</v>
      </c>
      <c r="S502" s="81">
        <v>2025</v>
      </c>
      <c r="T502" s="81">
        <v>10</v>
      </c>
      <c r="U502" s="81">
        <v>2025</v>
      </c>
      <c r="V502" s="82">
        <v>45997</v>
      </c>
      <c r="W502" s="81" t="s">
        <v>52</v>
      </c>
      <c r="X502" s="81">
        <v>2025</v>
      </c>
    </row>
    <row r="503" spans="1:26" ht="14.45">
      <c r="A503" s="81" t="s">
        <v>25</v>
      </c>
      <c r="B503" s="81">
        <v>526</v>
      </c>
      <c r="C503" s="81">
        <v>1</v>
      </c>
      <c r="D503" s="82">
        <v>45861</v>
      </c>
      <c r="E503" s="82">
        <v>45868</v>
      </c>
      <c r="F503" s="82">
        <v>45871</v>
      </c>
      <c r="G503" s="81" t="s">
        <v>42</v>
      </c>
      <c r="H503" s="81">
        <v>30</v>
      </c>
      <c r="I503" s="81"/>
      <c r="J503" s="83">
        <v>1318.98</v>
      </c>
      <c r="K503" s="83" t="s">
        <v>33</v>
      </c>
      <c r="L503" s="83">
        <v>1134.3227999999999</v>
      </c>
      <c r="M503" s="83">
        <v>1318.98</v>
      </c>
      <c r="N503" s="83">
        <v>0</v>
      </c>
      <c r="O503" s="83">
        <v>0</v>
      </c>
      <c r="P503" s="83">
        <v>0</v>
      </c>
      <c r="Q503" s="84">
        <v>0</v>
      </c>
      <c r="R503" s="81">
        <v>7</v>
      </c>
      <c r="S503" s="81">
        <v>2025</v>
      </c>
      <c r="T503" s="81">
        <v>7</v>
      </c>
      <c r="U503" s="81">
        <v>2025</v>
      </c>
      <c r="V503" s="82">
        <v>45916</v>
      </c>
      <c r="W503" s="81" t="s">
        <v>72</v>
      </c>
      <c r="X503" s="81">
        <v>2025</v>
      </c>
      <c r="Z503" t="s">
        <v>267</v>
      </c>
    </row>
    <row r="504" spans="1:26" ht="14.45">
      <c r="A504" s="81" t="s">
        <v>25</v>
      </c>
      <c r="B504" s="81">
        <v>527</v>
      </c>
      <c r="C504" s="81">
        <v>1</v>
      </c>
      <c r="D504" s="82">
        <v>45862</v>
      </c>
      <c r="E504" s="82">
        <v>45882</v>
      </c>
      <c r="F504" s="82">
        <v>45882</v>
      </c>
      <c r="G504" s="81" t="s">
        <v>42</v>
      </c>
      <c r="H504" s="81">
        <v>30</v>
      </c>
      <c r="I504" s="81"/>
      <c r="J504" s="83">
        <v>5116.8500000000004</v>
      </c>
      <c r="K504" s="83" t="s">
        <v>33</v>
      </c>
      <c r="L504" s="83">
        <v>4400.491</v>
      </c>
      <c r="M504" s="83">
        <v>5116.8500000000004</v>
      </c>
      <c r="N504" s="83">
        <v>50</v>
      </c>
      <c r="O504" s="83">
        <v>43</v>
      </c>
      <c r="P504" s="83">
        <v>50</v>
      </c>
      <c r="Q504" s="84">
        <v>9.771636846888223E-3</v>
      </c>
      <c r="R504" s="81">
        <v>7</v>
      </c>
      <c r="S504" s="81">
        <v>2025</v>
      </c>
      <c r="T504" s="81">
        <v>8</v>
      </c>
      <c r="U504" s="81">
        <v>2025</v>
      </c>
      <c r="V504" s="82">
        <v>45927</v>
      </c>
      <c r="W504" s="81" t="s">
        <v>72</v>
      </c>
      <c r="X504" s="81">
        <v>2025</v>
      </c>
      <c r="Z504" t="s">
        <v>268</v>
      </c>
    </row>
    <row r="505" spans="1:26" ht="14.45">
      <c r="A505" s="81" t="s">
        <v>25</v>
      </c>
      <c r="B505" s="81">
        <v>528</v>
      </c>
      <c r="C505" s="81">
        <v>0</v>
      </c>
      <c r="D505" s="82">
        <v>45865</v>
      </c>
      <c r="E505" s="82">
        <v>46016</v>
      </c>
      <c r="F505" s="82">
        <v>46021</v>
      </c>
      <c r="G505" s="81" t="s">
        <v>34</v>
      </c>
      <c r="H505" s="81">
        <v>31</v>
      </c>
      <c r="I505" s="81"/>
      <c r="J505" s="83">
        <v>6395</v>
      </c>
      <c r="K505" s="83" t="s">
        <v>33</v>
      </c>
      <c r="L505" s="83">
        <v>5499.7</v>
      </c>
      <c r="M505" s="83">
        <v>6395</v>
      </c>
      <c r="N505" s="83">
        <v>465</v>
      </c>
      <c r="O505" s="83">
        <v>399.9</v>
      </c>
      <c r="P505" s="83">
        <v>465</v>
      </c>
      <c r="Q505" s="84">
        <v>7.2713057075840498E-2</v>
      </c>
      <c r="R505" s="81">
        <v>7</v>
      </c>
      <c r="S505" s="81">
        <v>2025</v>
      </c>
      <c r="T505" s="81">
        <v>12</v>
      </c>
      <c r="U505" s="81">
        <v>2025</v>
      </c>
      <c r="V505" s="82">
        <v>46066</v>
      </c>
      <c r="W505" s="81" t="s">
        <v>38</v>
      </c>
      <c r="X505" s="81">
        <v>2026</v>
      </c>
      <c r="Z505" t="s">
        <v>268</v>
      </c>
    </row>
    <row r="506" spans="1:26" ht="14.45">
      <c r="A506" s="81" t="s">
        <v>25</v>
      </c>
      <c r="B506" s="81">
        <v>529</v>
      </c>
      <c r="C506" s="81">
        <v>0</v>
      </c>
      <c r="D506" s="82">
        <v>45866</v>
      </c>
      <c r="E506" s="82">
        <v>45866</v>
      </c>
      <c r="F506" s="82">
        <v>45868</v>
      </c>
      <c r="G506" s="81" t="s">
        <v>64</v>
      </c>
      <c r="H506" s="81">
        <v>31</v>
      </c>
      <c r="I506" s="81" t="s">
        <v>65</v>
      </c>
      <c r="J506" s="83">
        <v>2802</v>
      </c>
      <c r="K506" s="83" t="s">
        <v>214</v>
      </c>
      <c r="L506" s="83">
        <v>2998.1400000000003</v>
      </c>
      <c r="M506" s="83">
        <v>3502.5</v>
      </c>
      <c r="N506" s="83">
        <v>216</v>
      </c>
      <c r="O506" s="83">
        <v>231.12</v>
      </c>
      <c r="P506" s="83">
        <v>270</v>
      </c>
      <c r="Q506" s="84">
        <v>7.7087794432548179E-2</v>
      </c>
      <c r="R506" s="81">
        <v>7</v>
      </c>
      <c r="S506" s="81">
        <v>2025</v>
      </c>
      <c r="T506" s="81">
        <v>7</v>
      </c>
      <c r="U506" s="81">
        <v>2025</v>
      </c>
      <c r="V506" s="82">
        <v>45913</v>
      </c>
      <c r="W506" s="81" t="s">
        <v>72</v>
      </c>
      <c r="X506" s="81">
        <v>2025</v>
      </c>
    </row>
    <row r="507" spans="1:26" ht="14.45">
      <c r="A507" s="81" t="s">
        <v>25</v>
      </c>
      <c r="B507" s="81">
        <v>530</v>
      </c>
      <c r="C507" s="81">
        <v>1</v>
      </c>
      <c r="D507" s="82">
        <v>45866</v>
      </c>
      <c r="E507" s="82">
        <v>45935</v>
      </c>
      <c r="F507" s="82">
        <v>45950</v>
      </c>
      <c r="G507" s="81" t="s">
        <v>34</v>
      </c>
      <c r="H507" s="81">
        <v>31</v>
      </c>
      <c r="I507" s="81"/>
      <c r="J507" s="83">
        <v>48859.88</v>
      </c>
      <c r="K507" s="83" t="s">
        <v>33</v>
      </c>
      <c r="L507" s="83">
        <v>42019.496799999994</v>
      </c>
      <c r="M507" s="83">
        <v>48859.88</v>
      </c>
      <c r="N507" s="83">
        <v>5210.03</v>
      </c>
      <c r="O507" s="83">
        <v>4480.6257999999998</v>
      </c>
      <c r="P507" s="83">
        <v>5210.03</v>
      </c>
      <c r="Q507" s="84">
        <v>0.10663206704560062</v>
      </c>
      <c r="R507" s="81">
        <v>7</v>
      </c>
      <c r="S507" s="81">
        <v>2025</v>
      </c>
      <c r="T507" s="81">
        <v>10</v>
      </c>
      <c r="U507" s="81">
        <v>2025</v>
      </c>
      <c r="V507" s="82">
        <v>45995</v>
      </c>
      <c r="W507" s="81" t="s">
        <v>52</v>
      </c>
      <c r="X507" s="81">
        <v>2025</v>
      </c>
    </row>
    <row r="508" spans="1:26" ht="14.45">
      <c r="A508" s="81" t="s">
        <v>25</v>
      </c>
      <c r="B508" s="81">
        <v>531</v>
      </c>
      <c r="C508" s="81">
        <v>1</v>
      </c>
      <c r="D508" s="82">
        <v>45866</v>
      </c>
      <c r="E508" s="82">
        <v>45864</v>
      </c>
      <c r="F508" s="82">
        <v>45927</v>
      </c>
      <c r="G508" s="81" t="s">
        <v>42</v>
      </c>
      <c r="H508" s="81">
        <v>31</v>
      </c>
      <c r="I508" s="81"/>
      <c r="J508" s="83">
        <v>33581.879999999997</v>
      </c>
      <c r="K508" s="83" t="s">
        <v>33</v>
      </c>
      <c r="L508" s="83">
        <v>28880.416799999999</v>
      </c>
      <c r="M508" s="83">
        <v>33581.879999999997</v>
      </c>
      <c r="N508" s="83">
        <v>2970.88</v>
      </c>
      <c r="O508" s="83">
        <v>2554.9567999999999</v>
      </c>
      <c r="P508" s="83">
        <v>2970.88</v>
      </c>
      <c r="Q508" s="84">
        <v>8.846675647700486E-2</v>
      </c>
      <c r="R508" s="81">
        <v>7</v>
      </c>
      <c r="S508" s="81">
        <v>2025</v>
      </c>
      <c r="T508" s="81">
        <v>7</v>
      </c>
      <c r="U508" s="81">
        <v>2025</v>
      </c>
      <c r="V508" s="82">
        <v>45972</v>
      </c>
      <c r="W508" s="81" t="s">
        <v>35</v>
      </c>
      <c r="X508" s="81">
        <v>2025</v>
      </c>
      <c r="Z508" t="s">
        <v>269</v>
      </c>
    </row>
    <row r="509" spans="1:26" ht="14.45">
      <c r="A509" s="81" t="s">
        <v>25</v>
      </c>
      <c r="B509" s="81">
        <v>532</v>
      </c>
      <c r="C509" s="81">
        <v>1</v>
      </c>
      <c r="D509" s="82">
        <v>45867</v>
      </c>
      <c r="E509" s="82">
        <v>45903</v>
      </c>
      <c r="F509" s="82">
        <v>45912</v>
      </c>
      <c r="G509" s="81" t="s">
        <v>86</v>
      </c>
      <c r="H509" s="81">
        <v>31</v>
      </c>
      <c r="I509" s="81"/>
      <c r="J509" s="83">
        <v>2831.43</v>
      </c>
      <c r="K509" s="83" t="s">
        <v>33</v>
      </c>
      <c r="L509" s="83">
        <v>2435.0297999999998</v>
      </c>
      <c r="M509" s="83">
        <v>2831.43</v>
      </c>
      <c r="N509" s="83">
        <v>0</v>
      </c>
      <c r="O509" s="83">
        <v>0</v>
      </c>
      <c r="P509" s="83">
        <v>0</v>
      </c>
      <c r="Q509" s="84">
        <v>0</v>
      </c>
      <c r="R509" s="81">
        <v>7</v>
      </c>
      <c r="S509" s="81">
        <v>2025</v>
      </c>
      <c r="T509" s="81">
        <v>9</v>
      </c>
      <c r="U509" s="81">
        <v>2025</v>
      </c>
      <c r="V509" s="82">
        <v>45957</v>
      </c>
      <c r="W509" s="81" t="s">
        <v>211</v>
      </c>
      <c r="X509" s="81">
        <v>2025</v>
      </c>
      <c r="Z509" t="s">
        <v>270</v>
      </c>
    </row>
    <row r="510" spans="1:26" ht="14.45">
      <c r="A510" s="81" t="s">
        <v>25</v>
      </c>
      <c r="B510" s="81">
        <v>533</v>
      </c>
      <c r="C510" s="81">
        <v>1</v>
      </c>
      <c r="D510" s="82">
        <v>45867</v>
      </c>
      <c r="E510" s="82">
        <v>45830</v>
      </c>
      <c r="F510" s="82">
        <v>45835</v>
      </c>
      <c r="G510" s="81" t="s">
        <v>253</v>
      </c>
      <c r="H510" s="81">
        <v>31</v>
      </c>
      <c r="I510" s="81"/>
      <c r="J510" s="83">
        <v>2722.85</v>
      </c>
      <c r="K510" s="83" t="s">
        <v>33</v>
      </c>
      <c r="L510" s="83">
        <v>2341.6509999999998</v>
      </c>
      <c r="M510" s="83">
        <v>2722.85</v>
      </c>
      <c r="N510" s="83">
        <v>196.08</v>
      </c>
      <c r="O510" s="83">
        <v>168.62880000000001</v>
      </c>
      <c r="P510" s="83">
        <v>196.08</v>
      </c>
      <c r="Q510" s="84">
        <v>7.2012780726077461E-2</v>
      </c>
      <c r="R510" s="81">
        <v>7</v>
      </c>
      <c r="S510" s="81">
        <v>2025</v>
      </c>
      <c r="T510" s="81">
        <v>6</v>
      </c>
      <c r="U510" s="81">
        <v>2025</v>
      </c>
      <c r="V510" s="82">
        <v>45880</v>
      </c>
      <c r="W510" s="81" t="s">
        <v>62</v>
      </c>
      <c r="X510" s="81">
        <v>2025</v>
      </c>
      <c r="Z510" t="s">
        <v>269</v>
      </c>
    </row>
    <row r="511" spans="1:26" ht="14.45">
      <c r="A511" s="81" t="s">
        <v>25</v>
      </c>
      <c r="B511" s="81">
        <v>534</v>
      </c>
      <c r="C511" s="81">
        <v>1</v>
      </c>
      <c r="D511" s="82">
        <v>45867</v>
      </c>
      <c r="E511" s="82">
        <v>45869</v>
      </c>
      <c r="F511" s="82">
        <v>45881</v>
      </c>
      <c r="G511" s="81" t="s">
        <v>42</v>
      </c>
      <c r="H511" s="81">
        <v>31</v>
      </c>
      <c r="I511" s="81"/>
      <c r="J511" s="83">
        <v>46069.59</v>
      </c>
      <c r="K511" s="83" t="s">
        <v>33</v>
      </c>
      <c r="L511" s="83">
        <v>39619.847399999999</v>
      </c>
      <c r="M511" s="83">
        <v>46069.59</v>
      </c>
      <c r="N511" s="83">
        <v>3897.57</v>
      </c>
      <c r="O511" s="83">
        <v>3351.9102000000003</v>
      </c>
      <c r="P511" s="83">
        <v>3897.57</v>
      </c>
      <c r="Q511" s="84">
        <v>8.4601794806509034E-2</v>
      </c>
      <c r="R511" s="81">
        <v>7</v>
      </c>
      <c r="S511" s="81">
        <v>2025</v>
      </c>
      <c r="T511" s="81">
        <v>7</v>
      </c>
      <c r="U511" s="81">
        <v>2025</v>
      </c>
      <c r="V511" s="82">
        <v>45926</v>
      </c>
      <c r="W511" s="81" t="s">
        <v>72</v>
      </c>
      <c r="X511" s="81">
        <v>2025</v>
      </c>
      <c r="Z511" t="s">
        <v>269</v>
      </c>
    </row>
    <row r="512" spans="1:26" ht="14.45">
      <c r="A512" s="81" t="s">
        <v>25</v>
      </c>
      <c r="B512" s="81">
        <v>535</v>
      </c>
      <c r="C512" s="81">
        <v>1</v>
      </c>
      <c r="D512" s="82">
        <v>45867</v>
      </c>
      <c r="E512" s="82">
        <v>45812</v>
      </c>
      <c r="F512" s="82">
        <v>45844</v>
      </c>
      <c r="G512" s="81" t="s">
        <v>46</v>
      </c>
      <c r="H512" s="81">
        <v>31</v>
      </c>
      <c r="I512" s="81"/>
      <c r="J512" s="83">
        <v>2861.4</v>
      </c>
      <c r="K512" s="83" t="s">
        <v>33</v>
      </c>
      <c r="L512" s="83">
        <v>2460.8040000000001</v>
      </c>
      <c r="M512" s="83">
        <v>2861.4</v>
      </c>
      <c r="N512" s="83">
        <v>251</v>
      </c>
      <c r="O512" s="83">
        <v>215.85999999999999</v>
      </c>
      <c r="P512" s="83">
        <v>251</v>
      </c>
      <c r="Q512" s="84">
        <v>8.771929824561403E-2</v>
      </c>
      <c r="R512" s="81">
        <v>7</v>
      </c>
      <c r="S512" s="81">
        <v>2025</v>
      </c>
      <c r="T512" s="81">
        <v>6</v>
      </c>
      <c r="U512" s="81">
        <v>2025</v>
      </c>
      <c r="V512" s="82">
        <v>45889</v>
      </c>
      <c r="W512" s="81" t="s">
        <v>62</v>
      </c>
      <c r="X512" s="81">
        <v>2025</v>
      </c>
    </row>
    <row r="513" spans="1:26" ht="14.45">
      <c r="A513" s="81" t="s">
        <v>25</v>
      </c>
      <c r="B513" s="81">
        <v>536</v>
      </c>
      <c r="C513" s="81">
        <v>1</v>
      </c>
      <c r="D513" s="82">
        <v>45868</v>
      </c>
      <c r="E513" s="82">
        <v>45822</v>
      </c>
      <c r="F513" s="82">
        <v>45871</v>
      </c>
      <c r="G513" s="81" t="s">
        <v>42</v>
      </c>
      <c r="H513" s="81">
        <v>31</v>
      </c>
      <c r="I513" s="81" t="s">
        <v>207</v>
      </c>
      <c r="J513" s="83">
        <v>81706.59</v>
      </c>
      <c r="K513" s="83" t="s">
        <v>33</v>
      </c>
      <c r="L513" s="83">
        <v>70267.667399999991</v>
      </c>
      <c r="M513" s="83">
        <v>81706.59</v>
      </c>
      <c r="N513" s="83">
        <v>10031.5</v>
      </c>
      <c r="O513" s="83">
        <v>8627.09</v>
      </c>
      <c r="P513" s="83">
        <v>10031.5</v>
      </c>
      <c r="Q513" s="84">
        <v>0.12277467460091042</v>
      </c>
      <c r="R513" s="81">
        <v>7</v>
      </c>
      <c r="S513" s="81">
        <v>2025</v>
      </c>
      <c r="T513" s="81">
        <v>6</v>
      </c>
      <c r="U513" s="81">
        <v>2025</v>
      </c>
      <c r="V513" s="82">
        <v>45916</v>
      </c>
      <c r="W513" s="81" t="s">
        <v>72</v>
      </c>
      <c r="X513" s="81">
        <v>2025</v>
      </c>
    </row>
    <row r="514" spans="1:26" ht="14.45">
      <c r="A514" s="81" t="s">
        <v>25</v>
      </c>
      <c r="B514" s="81">
        <v>537</v>
      </c>
      <c r="C514" s="81">
        <v>0</v>
      </c>
      <c r="D514" s="82">
        <v>45868</v>
      </c>
      <c r="E514" s="82">
        <v>45915</v>
      </c>
      <c r="F514" s="82">
        <v>45930</v>
      </c>
      <c r="G514" s="81" t="s">
        <v>43</v>
      </c>
      <c r="H514" s="81">
        <v>31</v>
      </c>
      <c r="I514" s="81"/>
      <c r="J514" s="83">
        <v>6322.25</v>
      </c>
      <c r="K514" s="83" t="s">
        <v>27</v>
      </c>
      <c r="L514" s="83">
        <v>6322.25</v>
      </c>
      <c r="M514" s="83">
        <v>7333.8099999999995</v>
      </c>
      <c r="N514" s="83">
        <v>613.95000000000005</v>
      </c>
      <c r="O514" s="83">
        <v>613.95000000000005</v>
      </c>
      <c r="P514" s="83">
        <v>712.18200000000002</v>
      </c>
      <c r="Q514" s="84">
        <v>9.7109415160741827E-2</v>
      </c>
      <c r="R514" s="81">
        <v>7</v>
      </c>
      <c r="S514" s="81">
        <v>2025</v>
      </c>
      <c r="T514" s="81">
        <v>9</v>
      </c>
      <c r="U514" s="81">
        <v>2025</v>
      </c>
      <c r="V514" s="82">
        <v>45975</v>
      </c>
      <c r="W514" s="81" t="s">
        <v>35</v>
      </c>
      <c r="X514" s="81">
        <v>2025</v>
      </c>
    </row>
    <row r="515" spans="1:26" ht="14.45">
      <c r="A515" s="81" t="s">
        <v>25</v>
      </c>
      <c r="B515" s="81">
        <v>538</v>
      </c>
      <c r="C515" s="81">
        <v>1</v>
      </c>
      <c r="D515" s="82">
        <v>45868</v>
      </c>
      <c r="E515" s="82">
        <v>45982</v>
      </c>
      <c r="F515" s="82">
        <v>45985</v>
      </c>
      <c r="G515" s="81" t="s">
        <v>42</v>
      </c>
      <c r="H515" s="81">
        <v>31</v>
      </c>
      <c r="I515" s="81"/>
      <c r="J515" s="83">
        <v>1044.98</v>
      </c>
      <c r="K515" s="83" t="s">
        <v>33</v>
      </c>
      <c r="L515" s="83">
        <v>898.68280000000004</v>
      </c>
      <c r="M515" s="83">
        <v>1044.98</v>
      </c>
      <c r="N515" s="83">
        <v>70</v>
      </c>
      <c r="O515" s="83">
        <v>60.199999999999996</v>
      </c>
      <c r="P515" s="83">
        <v>70</v>
      </c>
      <c r="Q515" s="84">
        <v>6.6986927979482858E-2</v>
      </c>
      <c r="R515" s="81">
        <v>7</v>
      </c>
      <c r="S515" s="81">
        <v>2025</v>
      </c>
      <c r="T515" s="81">
        <v>11</v>
      </c>
      <c r="U515" s="81">
        <v>2025</v>
      </c>
      <c r="V515" s="82">
        <v>46030</v>
      </c>
      <c r="W515" s="81" t="s">
        <v>31</v>
      </c>
      <c r="X515" s="81">
        <v>2026</v>
      </c>
    </row>
    <row r="516" spans="1:26" ht="14.45">
      <c r="A516" s="81" t="s">
        <v>25</v>
      </c>
      <c r="B516" s="81">
        <v>539</v>
      </c>
      <c r="C516" s="81">
        <v>1</v>
      </c>
      <c r="D516" s="82">
        <v>45868</v>
      </c>
      <c r="E516" s="82">
        <v>45792</v>
      </c>
      <c r="F516" s="82">
        <v>45798</v>
      </c>
      <c r="G516" s="81" t="s">
        <v>46</v>
      </c>
      <c r="H516" s="81">
        <v>31</v>
      </c>
      <c r="I516" s="81"/>
      <c r="J516" s="83">
        <v>7198.65</v>
      </c>
      <c r="K516" s="83" t="s">
        <v>33</v>
      </c>
      <c r="L516" s="83">
        <v>6190.8389999999999</v>
      </c>
      <c r="M516" s="83">
        <v>7198.65</v>
      </c>
      <c r="N516" s="83">
        <v>587.97</v>
      </c>
      <c r="O516" s="83">
        <v>505.6542</v>
      </c>
      <c r="P516" s="83">
        <v>587.97</v>
      </c>
      <c r="Q516" s="84">
        <v>8.1677814590235667E-2</v>
      </c>
      <c r="R516" s="81">
        <v>7</v>
      </c>
      <c r="S516" s="81">
        <v>2025</v>
      </c>
      <c r="T516" s="81">
        <v>5</v>
      </c>
      <c r="U516" s="81">
        <v>2025</v>
      </c>
      <c r="V516" s="82">
        <v>45843</v>
      </c>
      <c r="W516" s="81" t="s">
        <v>39</v>
      </c>
      <c r="X516" s="81">
        <v>2025</v>
      </c>
      <c r="Z516" t="s">
        <v>271</v>
      </c>
    </row>
    <row r="517" spans="1:26" ht="14.45">
      <c r="A517" s="81" t="s">
        <v>25</v>
      </c>
      <c r="B517" s="81">
        <v>540</v>
      </c>
      <c r="C517" s="81">
        <v>0</v>
      </c>
      <c r="D517" s="82">
        <v>45869</v>
      </c>
      <c r="E517" s="82">
        <v>45869</v>
      </c>
      <c r="F517" s="82">
        <v>45873</v>
      </c>
      <c r="G517" s="81" t="s">
        <v>42</v>
      </c>
      <c r="H517" s="81">
        <v>31</v>
      </c>
      <c r="I517" s="81"/>
      <c r="J517" s="83">
        <v>42853.67</v>
      </c>
      <c r="K517" s="83" t="s">
        <v>33</v>
      </c>
      <c r="L517" s="83">
        <v>36854.156199999998</v>
      </c>
      <c r="M517" s="83">
        <v>42853.67</v>
      </c>
      <c r="N517" s="83">
        <v>8705.64</v>
      </c>
      <c r="O517" s="83">
        <v>7486.8503999999994</v>
      </c>
      <c r="P517" s="83">
        <v>8705.64</v>
      </c>
      <c r="Q517" s="84">
        <v>0.20314806176460498</v>
      </c>
      <c r="R517" s="81">
        <v>7</v>
      </c>
      <c r="S517" s="81">
        <v>2025</v>
      </c>
      <c r="T517" s="81">
        <v>7</v>
      </c>
      <c r="U517" s="81">
        <v>2025</v>
      </c>
      <c r="V517" s="82">
        <v>45918</v>
      </c>
      <c r="W517" s="81" t="s">
        <v>72</v>
      </c>
      <c r="X517" s="81">
        <v>2025</v>
      </c>
    </row>
    <row r="518" spans="1:26" ht="14.45">
      <c r="A518" s="81" t="s">
        <v>25</v>
      </c>
      <c r="B518" s="81">
        <v>541</v>
      </c>
      <c r="C518" s="81">
        <v>1</v>
      </c>
      <c r="D518" s="82">
        <v>45869</v>
      </c>
      <c r="E518" s="82">
        <v>45737</v>
      </c>
      <c r="F518" s="82">
        <v>45740</v>
      </c>
      <c r="G518" s="81" t="s">
        <v>46</v>
      </c>
      <c r="H518" s="81">
        <v>31</v>
      </c>
      <c r="I518" s="81"/>
      <c r="J518" s="83">
        <v>14819.43</v>
      </c>
      <c r="K518" s="83" t="s">
        <v>33</v>
      </c>
      <c r="L518" s="83">
        <v>12744.709800000001</v>
      </c>
      <c r="M518" s="83">
        <v>14819.43</v>
      </c>
      <c r="N518" s="83">
        <v>769.17</v>
      </c>
      <c r="O518" s="83">
        <v>661.48619999999994</v>
      </c>
      <c r="P518" s="83">
        <v>769.17</v>
      </c>
      <c r="Q518" s="84">
        <v>5.1902805978367585E-2</v>
      </c>
      <c r="R518" s="81">
        <v>7</v>
      </c>
      <c r="S518" s="81">
        <v>2025</v>
      </c>
      <c r="T518" s="81">
        <v>3</v>
      </c>
      <c r="U518" s="81">
        <v>2025</v>
      </c>
      <c r="V518" s="82">
        <v>45785</v>
      </c>
      <c r="W518" s="81" t="s">
        <v>47</v>
      </c>
      <c r="X518" s="81">
        <v>2025</v>
      </c>
    </row>
    <row r="519" spans="1:26" ht="14.45">
      <c r="A519" s="81" t="s">
        <v>25</v>
      </c>
      <c r="B519" s="81">
        <v>542</v>
      </c>
      <c r="C519" s="81">
        <v>1</v>
      </c>
      <c r="D519" s="82">
        <v>45869</v>
      </c>
      <c r="E519" s="82">
        <v>45699</v>
      </c>
      <c r="F519" s="82">
        <v>45795</v>
      </c>
      <c r="G519" s="81" t="s">
        <v>46</v>
      </c>
      <c r="H519" s="81">
        <v>31</v>
      </c>
      <c r="I519" s="81"/>
      <c r="J519" s="83">
        <v>3185.04</v>
      </c>
      <c r="K519" s="83" t="s">
        <v>33</v>
      </c>
      <c r="L519" s="83">
        <v>2739.1343999999999</v>
      </c>
      <c r="M519" s="83">
        <v>3185.04</v>
      </c>
      <c r="N519" s="83">
        <v>76.14</v>
      </c>
      <c r="O519" s="83">
        <v>65.480400000000003</v>
      </c>
      <c r="P519" s="83">
        <v>76.14</v>
      </c>
      <c r="Q519" s="84">
        <v>2.3905508251073772E-2</v>
      </c>
      <c r="R519" s="81">
        <v>7</v>
      </c>
      <c r="S519" s="81">
        <v>2025</v>
      </c>
      <c r="T519" s="81">
        <v>2</v>
      </c>
      <c r="U519" s="81">
        <v>2025</v>
      </c>
      <c r="V519" s="82">
        <v>45840</v>
      </c>
      <c r="W519" s="81" t="s">
        <v>39</v>
      </c>
      <c r="X519" s="81">
        <v>2025</v>
      </c>
    </row>
    <row r="520" spans="1:26" ht="14.45">
      <c r="A520" s="81" t="s">
        <v>25</v>
      </c>
      <c r="B520" s="81">
        <v>544</v>
      </c>
      <c r="C520" s="81">
        <v>0</v>
      </c>
      <c r="D520" s="82">
        <v>45870</v>
      </c>
      <c r="E520" s="82">
        <v>45978</v>
      </c>
      <c r="F520" s="82">
        <v>45980</v>
      </c>
      <c r="G520" s="81" t="s">
        <v>58</v>
      </c>
      <c r="H520" s="81">
        <v>31</v>
      </c>
      <c r="I520" s="81" t="s">
        <v>54</v>
      </c>
      <c r="J520" s="83">
        <v>38204.58</v>
      </c>
      <c r="K520" s="83" t="s">
        <v>30</v>
      </c>
      <c r="L520" s="83">
        <v>1833.8198400000001</v>
      </c>
      <c r="M520" s="83">
        <v>2139.4564800000003</v>
      </c>
      <c r="N520" s="83">
        <v>9704.58</v>
      </c>
      <c r="O520" s="83">
        <v>465.81984</v>
      </c>
      <c r="P520" s="83">
        <v>543.45648000000006</v>
      </c>
      <c r="Q520" s="84">
        <v>0.25401614152020513</v>
      </c>
      <c r="R520" s="81">
        <v>8</v>
      </c>
      <c r="S520" s="81">
        <v>2025</v>
      </c>
      <c r="T520" s="81">
        <v>11</v>
      </c>
      <c r="U520" s="81">
        <v>2025</v>
      </c>
      <c r="V520" s="82">
        <v>46025</v>
      </c>
      <c r="W520" s="81" t="s">
        <v>31</v>
      </c>
      <c r="X520" s="81">
        <v>2026</v>
      </c>
    </row>
    <row r="521" spans="1:26" ht="14.45">
      <c r="A521" s="81" t="s">
        <v>25</v>
      </c>
      <c r="B521" s="81">
        <v>545</v>
      </c>
      <c r="C521" s="81">
        <v>1</v>
      </c>
      <c r="D521" s="82">
        <v>45872</v>
      </c>
      <c r="E521" s="82">
        <v>45695</v>
      </c>
      <c r="F521" s="82">
        <v>45767</v>
      </c>
      <c r="G521" s="81" t="s">
        <v>46</v>
      </c>
      <c r="H521" s="81">
        <v>32</v>
      </c>
      <c r="I521" s="81"/>
      <c r="J521" s="83">
        <v>4522.3100000000004</v>
      </c>
      <c r="K521" s="83" t="s">
        <v>33</v>
      </c>
      <c r="L521" s="83">
        <v>3889.1866000000005</v>
      </c>
      <c r="M521" s="83">
        <v>4522.3100000000004</v>
      </c>
      <c r="N521" s="83">
        <v>0</v>
      </c>
      <c r="O521" s="83">
        <v>0</v>
      </c>
      <c r="P521" s="83">
        <v>0</v>
      </c>
      <c r="Q521" s="84">
        <v>0</v>
      </c>
      <c r="R521" s="81">
        <v>8</v>
      </c>
      <c r="S521" s="81">
        <v>2025</v>
      </c>
      <c r="T521" s="81">
        <v>2</v>
      </c>
      <c r="U521" s="81">
        <v>2025</v>
      </c>
      <c r="V521" s="82">
        <v>45812</v>
      </c>
      <c r="W521" s="81" t="s">
        <v>37</v>
      </c>
      <c r="X521" s="81">
        <v>2025</v>
      </c>
    </row>
    <row r="522" spans="1:26" ht="14.45">
      <c r="A522" s="81" t="s">
        <v>25</v>
      </c>
      <c r="B522" s="81">
        <v>546</v>
      </c>
      <c r="C522" s="81">
        <v>1</v>
      </c>
      <c r="D522" s="82">
        <v>45873</v>
      </c>
      <c r="E522" s="82">
        <v>45835</v>
      </c>
      <c r="F522" s="82">
        <v>45875</v>
      </c>
      <c r="G522" s="81" t="s">
        <v>46</v>
      </c>
      <c r="H522" s="81">
        <v>32</v>
      </c>
      <c r="I522" s="81"/>
      <c r="J522" s="83">
        <v>75606</v>
      </c>
      <c r="K522" s="83" t="s">
        <v>30</v>
      </c>
      <c r="L522" s="83">
        <v>3629.0880000000002</v>
      </c>
      <c r="M522" s="83">
        <v>4233.9359999999997</v>
      </c>
      <c r="N522" s="83">
        <v>2150</v>
      </c>
      <c r="O522" s="83">
        <v>103.2</v>
      </c>
      <c r="P522" s="83">
        <v>120.4</v>
      </c>
      <c r="Q522" s="84">
        <v>2.8436896542602438E-2</v>
      </c>
      <c r="R522" s="81">
        <v>8</v>
      </c>
      <c r="S522" s="81">
        <v>2025</v>
      </c>
      <c r="T522" s="81">
        <v>6</v>
      </c>
      <c r="U522" s="81">
        <v>2025</v>
      </c>
      <c r="V522" s="82">
        <v>45920</v>
      </c>
      <c r="W522" s="81" t="s">
        <v>72</v>
      </c>
      <c r="X522" s="81">
        <v>2025</v>
      </c>
    </row>
    <row r="523" spans="1:26" ht="14.45">
      <c r="A523" s="81" t="s">
        <v>25</v>
      </c>
      <c r="B523" s="81">
        <v>547</v>
      </c>
      <c r="C523" s="81">
        <v>1</v>
      </c>
      <c r="D523" s="82">
        <v>45873</v>
      </c>
      <c r="E523" s="82">
        <v>45837</v>
      </c>
      <c r="F523" s="82">
        <v>45885</v>
      </c>
      <c r="G523" s="81" t="s">
        <v>46</v>
      </c>
      <c r="H523" s="81">
        <v>32</v>
      </c>
      <c r="I523" s="81"/>
      <c r="J523" s="83">
        <v>4307.1499999999996</v>
      </c>
      <c r="K523" s="83" t="s">
        <v>33</v>
      </c>
      <c r="L523" s="83">
        <v>3704.1489999999994</v>
      </c>
      <c r="M523" s="83">
        <v>4307.1499999999996</v>
      </c>
      <c r="N523" s="83">
        <v>742.03</v>
      </c>
      <c r="O523" s="83">
        <v>638.14580000000001</v>
      </c>
      <c r="P523" s="83">
        <v>742.03</v>
      </c>
      <c r="Q523" s="84">
        <v>0.17227865293755734</v>
      </c>
      <c r="R523" s="81">
        <v>8</v>
      </c>
      <c r="S523" s="81">
        <v>2025</v>
      </c>
      <c r="T523" s="81">
        <v>6</v>
      </c>
      <c r="U523" s="81">
        <v>2025</v>
      </c>
      <c r="V523" s="82">
        <v>45930</v>
      </c>
      <c r="W523" s="81" t="s">
        <v>72</v>
      </c>
      <c r="X523" s="81">
        <v>2025</v>
      </c>
    </row>
    <row r="524" spans="1:26" ht="14.45">
      <c r="A524" s="81" t="s">
        <v>25</v>
      </c>
      <c r="B524" s="81">
        <v>548</v>
      </c>
      <c r="C524" s="81">
        <v>0</v>
      </c>
      <c r="D524" s="82">
        <v>45873</v>
      </c>
      <c r="E524" s="82">
        <v>45858</v>
      </c>
      <c r="F524" s="82">
        <v>45865</v>
      </c>
      <c r="G524" s="81" t="s">
        <v>46</v>
      </c>
      <c r="H524" s="81">
        <v>32</v>
      </c>
      <c r="I524" s="81"/>
      <c r="J524" s="83">
        <v>62135</v>
      </c>
      <c r="K524" s="83" t="s">
        <v>27</v>
      </c>
      <c r="L524" s="83">
        <v>62135</v>
      </c>
      <c r="M524" s="83">
        <v>72076.599999999991</v>
      </c>
      <c r="N524" s="83">
        <v>6080.3</v>
      </c>
      <c r="O524" s="83">
        <v>6080.3</v>
      </c>
      <c r="P524" s="83">
        <v>7053.1480000000001</v>
      </c>
      <c r="Q524" s="84">
        <v>9.7856280679166338E-2</v>
      </c>
      <c r="R524" s="81">
        <v>8</v>
      </c>
      <c r="S524" s="81">
        <v>2025</v>
      </c>
      <c r="T524" s="81">
        <v>7</v>
      </c>
      <c r="U524" s="81">
        <v>2025</v>
      </c>
      <c r="V524" s="82">
        <v>45910</v>
      </c>
      <c r="W524" s="81" t="s">
        <v>72</v>
      </c>
      <c r="X524" s="81">
        <v>2025</v>
      </c>
    </row>
    <row r="525" spans="1:26" ht="14.45">
      <c r="A525" s="81" t="s">
        <v>25</v>
      </c>
      <c r="B525" s="81">
        <v>549</v>
      </c>
      <c r="C525" s="81">
        <v>0</v>
      </c>
      <c r="D525" s="82">
        <v>45873</v>
      </c>
      <c r="E525" s="82">
        <v>45855</v>
      </c>
      <c r="F525" s="82">
        <v>45858</v>
      </c>
      <c r="G525" s="81" t="s">
        <v>46</v>
      </c>
      <c r="H525" s="81">
        <v>32</v>
      </c>
      <c r="I525" s="81"/>
      <c r="J525" s="83">
        <v>32910</v>
      </c>
      <c r="K525" s="83" t="s">
        <v>214</v>
      </c>
      <c r="L525" s="83">
        <v>35213.700000000004</v>
      </c>
      <c r="M525" s="83">
        <v>41137.5</v>
      </c>
      <c r="N525" s="83">
        <v>3291</v>
      </c>
      <c r="O525" s="83">
        <v>3521.3700000000003</v>
      </c>
      <c r="P525" s="83">
        <v>4113.75</v>
      </c>
      <c r="Q525" s="84">
        <v>9.9999999999999992E-2</v>
      </c>
      <c r="R525" s="81">
        <v>8</v>
      </c>
      <c r="S525" s="81">
        <v>2025</v>
      </c>
      <c r="T525" s="81">
        <v>7</v>
      </c>
      <c r="U525" s="81">
        <v>2025</v>
      </c>
      <c r="V525" s="82">
        <v>45903</v>
      </c>
      <c r="W525" s="81" t="s">
        <v>72</v>
      </c>
      <c r="X525" s="81">
        <v>2025</v>
      </c>
    </row>
    <row r="526" spans="1:26" ht="14.45">
      <c r="A526" s="81" t="s">
        <v>25</v>
      </c>
      <c r="B526" s="81">
        <v>550</v>
      </c>
      <c r="C526" s="81">
        <v>1</v>
      </c>
      <c r="D526" s="82">
        <v>45873</v>
      </c>
      <c r="E526" s="82">
        <v>45843</v>
      </c>
      <c r="F526" s="82">
        <v>45877</v>
      </c>
      <c r="G526" s="81" t="s">
        <v>46</v>
      </c>
      <c r="H526" s="81">
        <v>32</v>
      </c>
      <c r="I526" s="81"/>
      <c r="J526" s="83">
        <v>43995.07</v>
      </c>
      <c r="K526" s="83" t="s">
        <v>33</v>
      </c>
      <c r="L526" s="83">
        <v>37835.760199999997</v>
      </c>
      <c r="M526" s="83">
        <v>43995.07</v>
      </c>
      <c r="N526" s="83">
        <v>3348.9</v>
      </c>
      <c r="O526" s="83">
        <v>2880.0540000000001</v>
      </c>
      <c r="P526" s="83">
        <v>3348.9</v>
      </c>
      <c r="Q526" s="84">
        <v>7.6119892524321484E-2</v>
      </c>
      <c r="R526" s="81">
        <v>8</v>
      </c>
      <c r="S526" s="81">
        <v>2025</v>
      </c>
      <c r="T526" s="81">
        <v>7</v>
      </c>
      <c r="U526" s="81">
        <v>2025</v>
      </c>
      <c r="V526" s="82">
        <v>45922</v>
      </c>
      <c r="W526" s="81" t="s">
        <v>72</v>
      </c>
      <c r="X526" s="81">
        <v>2025</v>
      </c>
      <c r="Z526" t="s">
        <v>272</v>
      </c>
    </row>
    <row r="527" spans="1:26" ht="14.45">
      <c r="A527" s="81" t="s">
        <v>25</v>
      </c>
      <c r="B527" s="81">
        <v>551</v>
      </c>
      <c r="C527" s="81">
        <v>1</v>
      </c>
      <c r="D527" s="82">
        <v>45873</v>
      </c>
      <c r="E527" s="82">
        <v>45887</v>
      </c>
      <c r="F527" s="82">
        <v>45892</v>
      </c>
      <c r="G527" s="81" t="s">
        <v>43</v>
      </c>
      <c r="H527" s="81">
        <v>32</v>
      </c>
      <c r="I527" s="81"/>
      <c r="J527" s="83">
        <v>51817.1</v>
      </c>
      <c r="K527" s="83" t="s">
        <v>30</v>
      </c>
      <c r="L527" s="83">
        <v>2487.2208000000001</v>
      </c>
      <c r="M527" s="83">
        <v>2901.7575999999999</v>
      </c>
      <c r="N527" s="83">
        <v>1339.1</v>
      </c>
      <c r="O527" s="83">
        <v>64.276799999999994</v>
      </c>
      <c r="P527" s="83">
        <v>74.989599999999996</v>
      </c>
      <c r="Q527" s="84">
        <v>2.584282022729948E-2</v>
      </c>
      <c r="R527" s="81">
        <v>8</v>
      </c>
      <c r="S527" s="81">
        <v>2025</v>
      </c>
      <c r="T527" s="81">
        <v>8</v>
      </c>
      <c r="U527" s="81">
        <v>2025</v>
      </c>
      <c r="V527" s="82">
        <v>45937</v>
      </c>
      <c r="W527" s="81" t="s">
        <v>211</v>
      </c>
      <c r="X527" s="81">
        <v>2025</v>
      </c>
      <c r="Z527" t="s">
        <v>272</v>
      </c>
    </row>
    <row r="528" spans="1:26" ht="14.45">
      <c r="A528" s="81" t="s">
        <v>25</v>
      </c>
      <c r="B528" s="81">
        <v>552</v>
      </c>
      <c r="C528" s="81">
        <v>0</v>
      </c>
      <c r="D528" s="82">
        <v>45874</v>
      </c>
      <c r="E528" s="82">
        <v>45876</v>
      </c>
      <c r="F528" s="82">
        <v>46026</v>
      </c>
      <c r="G528" s="81" t="s">
        <v>91</v>
      </c>
      <c r="H528" s="81">
        <v>32</v>
      </c>
      <c r="I528" s="81" t="s">
        <v>273</v>
      </c>
      <c r="J528" s="83">
        <v>39520.410000000003</v>
      </c>
      <c r="K528" s="83" t="s">
        <v>33</v>
      </c>
      <c r="L528" s="83">
        <v>33987.552600000003</v>
      </c>
      <c r="M528" s="83">
        <v>39520.410000000003</v>
      </c>
      <c r="N528" s="83">
        <v>4339.53</v>
      </c>
      <c r="O528" s="83">
        <v>3731.9957999999997</v>
      </c>
      <c r="P528" s="83">
        <v>4339.53</v>
      </c>
      <c r="Q528" s="84">
        <v>0.10980478188358873</v>
      </c>
      <c r="R528" s="81">
        <v>8</v>
      </c>
      <c r="S528" s="81">
        <v>2025</v>
      </c>
      <c r="T528" s="81">
        <v>8</v>
      </c>
      <c r="U528" s="81">
        <v>2025</v>
      </c>
      <c r="V528" s="82">
        <v>46071</v>
      </c>
      <c r="W528" s="81" t="s">
        <v>38</v>
      </c>
      <c r="X528" s="81">
        <v>2026</v>
      </c>
      <c r="Z528" t="s">
        <v>272</v>
      </c>
    </row>
    <row r="529" spans="1:26" ht="14.45">
      <c r="A529" s="81" t="s">
        <v>25</v>
      </c>
      <c r="B529" s="81">
        <v>553</v>
      </c>
      <c r="C529" s="81">
        <v>0</v>
      </c>
      <c r="D529" s="82">
        <v>45874</v>
      </c>
      <c r="E529" s="82">
        <v>45903</v>
      </c>
      <c r="F529" s="82">
        <v>45910</v>
      </c>
      <c r="G529" s="81" t="s">
        <v>69</v>
      </c>
      <c r="H529" s="81">
        <v>32</v>
      </c>
      <c r="I529" s="81"/>
      <c r="J529" s="83">
        <v>77583</v>
      </c>
      <c r="K529" s="83" t="s">
        <v>27</v>
      </c>
      <c r="L529" s="83">
        <v>77583</v>
      </c>
      <c r="M529" s="83">
        <v>89996.28</v>
      </c>
      <c r="N529" s="83">
        <v>7809.64</v>
      </c>
      <c r="O529" s="83">
        <v>7809.64</v>
      </c>
      <c r="P529" s="83">
        <v>9059.1823999999997</v>
      </c>
      <c r="Q529" s="84">
        <v>0.10066174290759575</v>
      </c>
      <c r="R529" s="81">
        <v>8</v>
      </c>
      <c r="S529" s="81">
        <v>2025</v>
      </c>
      <c r="T529" s="81">
        <v>9</v>
      </c>
      <c r="U529" s="81">
        <v>2025</v>
      </c>
      <c r="V529" s="82">
        <v>45955</v>
      </c>
      <c r="W529" s="81" t="s">
        <v>211</v>
      </c>
      <c r="X529" s="81">
        <v>2025</v>
      </c>
      <c r="Z529" t="s">
        <v>272</v>
      </c>
    </row>
    <row r="530" spans="1:26" ht="14.45">
      <c r="A530" s="81" t="s">
        <v>25</v>
      </c>
      <c r="B530" s="81">
        <v>554</v>
      </c>
      <c r="C530" s="81">
        <v>1</v>
      </c>
      <c r="D530" s="82">
        <v>45874</v>
      </c>
      <c r="E530" s="82">
        <v>45871</v>
      </c>
      <c r="F530" s="82">
        <v>45872</v>
      </c>
      <c r="G530" s="81" t="s">
        <v>63</v>
      </c>
      <c r="H530" s="81">
        <v>32</v>
      </c>
      <c r="I530" s="81"/>
      <c r="J530" s="83">
        <v>1613.45</v>
      </c>
      <c r="K530" s="83" t="s">
        <v>33</v>
      </c>
      <c r="L530" s="83">
        <v>1387.567</v>
      </c>
      <c r="M530" s="83">
        <v>1613.45</v>
      </c>
      <c r="N530" s="83">
        <v>137.9</v>
      </c>
      <c r="O530" s="83">
        <v>118.59400000000001</v>
      </c>
      <c r="P530" s="83">
        <v>137.9</v>
      </c>
      <c r="Q530" s="84">
        <v>8.5469026000185938E-2</v>
      </c>
      <c r="R530" s="81">
        <v>8</v>
      </c>
      <c r="S530" s="81">
        <v>2025</v>
      </c>
      <c r="T530" s="81">
        <v>8</v>
      </c>
      <c r="U530" s="81">
        <v>2025</v>
      </c>
      <c r="V530" s="82">
        <v>45917</v>
      </c>
      <c r="W530" s="81" t="s">
        <v>72</v>
      </c>
      <c r="X530" s="81">
        <v>2025</v>
      </c>
    </row>
    <row r="531" spans="1:26" ht="14.45">
      <c r="A531" s="81" t="s">
        <v>25</v>
      </c>
      <c r="B531" s="81">
        <v>555</v>
      </c>
      <c r="C531" s="81">
        <v>1</v>
      </c>
      <c r="D531" s="82">
        <v>45874</v>
      </c>
      <c r="E531" s="82">
        <v>45878</v>
      </c>
      <c r="F531" s="82">
        <v>45884</v>
      </c>
      <c r="G531" s="81" t="s">
        <v>42</v>
      </c>
      <c r="H531" s="81">
        <v>32</v>
      </c>
      <c r="I531" s="81"/>
      <c r="J531" s="83">
        <v>5682</v>
      </c>
      <c r="K531" s="83" t="s">
        <v>33</v>
      </c>
      <c r="L531" s="83">
        <v>4886.5199999999995</v>
      </c>
      <c r="M531" s="83">
        <v>5682</v>
      </c>
      <c r="N531" s="83">
        <v>534.11</v>
      </c>
      <c r="O531" s="83">
        <v>459.33460000000002</v>
      </c>
      <c r="P531" s="83">
        <v>534.11</v>
      </c>
      <c r="Q531" s="84">
        <v>9.400035198873638E-2</v>
      </c>
      <c r="R531" s="81">
        <v>8</v>
      </c>
      <c r="S531" s="81">
        <v>2025</v>
      </c>
      <c r="T531" s="81">
        <v>8</v>
      </c>
      <c r="U531" s="81">
        <v>2025</v>
      </c>
      <c r="V531" s="82">
        <v>45929</v>
      </c>
      <c r="W531" s="81" t="s">
        <v>72</v>
      </c>
      <c r="X531" s="81">
        <v>2025</v>
      </c>
    </row>
    <row r="532" spans="1:26" ht="14.45">
      <c r="A532" s="81" t="s">
        <v>25</v>
      </c>
      <c r="B532" s="81">
        <v>556</v>
      </c>
      <c r="C532" s="81">
        <v>1</v>
      </c>
      <c r="D532" s="82">
        <v>45874</v>
      </c>
      <c r="E532" s="82">
        <v>45874</v>
      </c>
      <c r="F532" s="82">
        <v>45874</v>
      </c>
      <c r="G532" s="81" t="s">
        <v>42</v>
      </c>
      <c r="H532" s="81">
        <v>32</v>
      </c>
      <c r="I532" s="81"/>
      <c r="J532" s="83">
        <v>13220.5</v>
      </c>
      <c r="K532" s="83" t="s">
        <v>33</v>
      </c>
      <c r="L532" s="83">
        <v>11369.63</v>
      </c>
      <c r="M532" s="83">
        <v>13220.5</v>
      </c>
      <c r="N532" s="83">
        <v>609.14</v>
      </c>
      <c r="O532" s="83">
        <v>523.86040000000003</v>
      </c>
      <c r="P532" s="83">
        <v>609.14</v>
      </c>
      <c r="Q532" s="84">
        <v>4.6075413184070199E-2</v>
      </c>
      <c r="R532" s="81">
        <v>8</v>
      </c>
      <c r="S532" s="81">
        <v>2025</v>
      </c>
      <c r="T532" s="81">
        <v>8</v>
      </c>
      <c r="U532" s="81">
        <v>2025</v>
      </c>
      <c r="V532" s="82">
        <v>45919</v>
      </c>
      <c r="W532" s="81" t="s">
        <v>72</v>
      </c>
      <c r="X532" s="81">
        <v>2025</v>
      </c>
    </row>
    <row r="533" spans="1:26" ht="14.45">
      <c r="A533" s="81" t="s">
        <v>25</v>
      </c>
      <c r="B533" s="81">
        <v>557</v>
      </c>
      <c r="C533" s="81">
        <v>1</v>
      </c>
      <c r="D533" s="82">
        <v>45874</v>
      </c>
      <c r="E533" s="82">
        <v>45779</v>
      </c>
      <c r="F533" s="82">
        <v>45855</v>
      </c>
      <c r="G533" s="81" t="s">
        <v>46</v>
      </c>
      <c r="H533" s="81">
        <v>32</v>
      </c>
      <c r="I533" s="81"/>
      <c r="J533" s="83">
        <v>8329.19</v>
      </c>
      <c r="K533" s="83" t="s">
        <v>33</v>
      </c>
      <c r="L533" s="83">
        <v>7163.1034</v>
      </c>
      <c r="M533" s="83">
        <v>8329.19</v>
      </c>
      <c r="N533" s="83">
        <v>761.59</v>
      </c>
      <c r="O533" s="83">
        <v>654.9674</v>
      </c>
      <c r="P533" s="83">
        <v>761.59</v>
      </c>
      <c r="Q533" s="84">
        <v>9.1436262109520855E-2</v>
      </c>
      <c r="R533" s="81">
        <v>8</v>
      </c>
      <c r="S533" s="81">
        <v>2025</v>
      </c>
      <c r="T533" s="81">
        <v>5</v>
      </c>
      <c r="U533" s="81">
        <v>2025</v>
      </c>
      <c r="V533" s="82">
        <v>45900</v>
      </c>
      <c r="W533" s="81" t="s">
        <v>62</v>
      </c>
      <c r="X533" s="81">
        <v>2025</v>
      </c>
    </row>
    <row r="534" spans="1:26" ht="14.45">
      <c r="A534" s="81" t="s">
        <v>25</v>
      </c>
      <c r="B534" s="81">
        <v>558</v>
      </c>
      <c r="C534" s="81">
        <v>1</v>
      </c>
      <c r="D534" s="82">
        <v>45875</v>
      </c>
      <c r="E534" s="82">
        <v>45861</v>
      </c>
      <c r="F534" s="82">
        <v>45881</v>
      </c>
      <c r="G534" s="81" t="s">
        <v>42</v>
      </c>
      <c r="H534" s="81">
        <v>32</v>
      </c>
      <c r="I534" s="81" t="s">
        <v>207</v>
      </c>
      <c r="J534" s="83">
        <v>16034.17</v>
      </c>
      <c r="K534" s="83" t="s">
        <v>33</v>
      </c>
      <c r="L534" s="83">
        <v>13789.386199999999</v>
      </c>
      <c r="M534" s="83">
        <v>16034.17</v>
      </c>
      <c r="N534" s="83">
        <v>1559.84</v>
      </c>
      <c r="O534" s="83">
        <v>1341.4623999999999</v>
      </c>
      <c r="P534" s="83">
        <v>1559.84</v>
      </c>
      <c r="Q534" s="84">
        <v>9.7282241612755754E-2</v>
      </c>
      <c r="R534" s="81">
        <v>8</v>
      </c>
      <c r="S534" s="81">
        <v>2025</v>
      </c>
      <c r="T534" s="81">
        <v>7</v>
      </c>
      <c r="U534" s="81">
        <v>2025</v>
      </c>
      <c r="V534" s="82">
        <v>45926</v>
      </c>
      <c r="W534" s="81" t="s">
        <v>72</v>
      </c>
      <c r="X534" s="81">
        <v>2025</v>
      </c>
    </row>
    <row r="535" spans="1:26" ht="14.45">
      <c r="A535" s="81" t="s">
        <v>25</v>
      </c>
      <c r="B535" s="81">
        <v>559</v>
      </c>
      <c r="C535" s="81">
        <v>0</v>
      </c>
      <c r="D535" s="82">
        <v>45875</v>
      </c>
      <c r="E535" s="82">
        <v>45912</v>
      </c>
      <c r="F535" s="82">
        <v>45916</v>
      </c>
      <c r="G535" s="81" t="s">
        <v>274</v>
      </c>
      <c r="H535" s="81">
        <v>32</v>
      </c>
      <c r="I535" s="81" t="s">
        <v>56</v>
      </c>
      <c r="J535" s="83">
        <v>1725.06</v>
      </c>
      <c r="K535" s="83" t="s">
        <v>33</v>
      </c>
      <c r="L535" s="83">
        <v>1483.5516</v>
      </c>
      <c r="M535" s="83">
        <v>1725.06</v>
      </c>
      <c r="N535" s="83">
        <v>70</v>
      </c>
      <c r="O535" s="83">
        <v>60.199999999999996</v>
      </c>
      <c r="P535" s="83">
        <v>70</v>
      </c>
      <c r="Q535" s="84">
        <v>4.0578298725841414E-2</v>
      </c>
      <c r="R535" s="81">
        <v>8</v>
      </c>
      <c r="S535" s="81">
        <v>2025</v>
      </c>
      <c r="T535" s="81">
        <v>9</v>
      </c>
      <c r="U535" s="81">
        <v>2025</v>
      </c>
      <c r="V535" s="82">
        <v>45961</v>
      </c>
      <c r="W535" s="81" t="s">
        <v>211</v>
      </c>
      <c r="X535" s="81">
        <v>2025</v>
      </c>
      <c r="Z535" t="s">
        <v>272</v>
      </c>
    </row>
    <row r="536" spans="1:26" ht="14.45">
      <c r="A536" s="81" t="s">
        <v>25</v>
      </c>
      <c r="B536" s="81">
        <v>560</v>
      </c>
      <c r="C536" s="81">
        <v>0</v>
      </c>
      <c r="D536" s="82">
        <v>45875</v>
      </c>
      <c r="E536" s="82">
        <v>45885</v>
      </c>
      <c r="F536" s="82">
        <v>45887</v>
      </c>
      <c r="G536" s="81" t="s">
        <v>274</v>
      </c>
      <c r="H536" s="81">
        <v>32</v>
      </c>
      <c r="I536" s="81" t="s">
        <v>56</v>
      </c>
      <c r="J536" s="83">
        <v>1725</v>
      </c>
      <c r="K536" s="83" t="s">
        <v>202</v>
      </c>
      <c r="L536" s="83">
        <v>1983.7499999999998</v>
      </c>
      <c r="M536" s="83">
        <v>2311.5</v>
      </c>
      <c r="N536" s="83">
        <v>138</v>
      </c>
      <c r="O536" s="83">
        <v>158.69999999999999</v>
      </c>
      <c r="P536" s="83">
        <v>184.92000000000002</v>
      </c>
      <c r="Q536" s="84">
        <v>0.08</v>
      </c>
      <c r="R536" s="81">
        <v>8</v>
      </c>
      <c r="S536" s="81">
        <v>2025</v>
      </c>
      <c r="T536" s="81">
        <v>8</v>
      </c>
      <c r="U536" s="81">
        <v>2025</v>
      </c>
      <c r="V536" s="82">
        <v>45932</v>
      </c>
      <c r="W536" s="81" t="s">
        <v>211</v>
      </c>
      <c r="X536" s="81">
        <v>2025</v>
      </c>
    </row>
    <row r="537" spans="1:26" ht="14.45">
      <c r="A537" s="81" t="s">
        <v>25</v>
      </c>
      <c r="B537" s="81">
        <v>561</v>
      </c>
      <c r="C537" s="81">
        <v>0</v>
      </c>
      <c r="D537" s="82">
        <v>45875</v>
      </c>
      <c r="E537" s="82">
        <v>45931</v>
      </c>
      <c r="F537" s="82">
        <v>45946</v>
      </c>
      <c r="G537" s="81" t="s">
        <v>43</v>
      </c>
      <c r="H537" s="81">
        <v>32</v>
      </c>
      <c r="I537" s="81" t="s">
        <v>275</v>
      </c>
      <c r="J537" s="83">
        <v>145386.9</v>
      </c>
      <c r="K537" s="83" t="s">
        <v>30</v>
      </c>
      <c r="L537" s="83">
        <v>6978.5712000000003</v>
      </c>
      <c r="M537" s="83">
        <v>8141.6664000000001</v>
      </c>
      <c r="N537" s="83">
        <v>5006.95</v>
      </c>
      <c r="O537" s="83">
        <v>240.33359999999999</v>
      </c>
      <c r="P537" s="83">
        <v>280.38920000000002</v>
      </c>
      <c r="Q537" s="84">
        <v>3.4438797443235941E-2</v>
      </c>
      <c r="R537" s="81">
        <v>8</v>
      </c>
      <c r="S537" s="81">
        <v>2025</v>
      </c>
      <c r="T537" s="81">
        <v>10</v>
      </c>
      <c r="U537" s="81">
        <v>2025</v>
      </c>
      <c r="V537" s="82">
        <v>45991</v>
      </c>
      <c r="W537" s="81" t="s">
        <v>35</v>
      </c>
      <c r="X537" s="81">
        <v>2025</v>
      </c>
    </row>
    <row r="538" spans="1:26" ht="14.45">
      <c r="A538" s="81" t="s">
        <v>25</v>
      </c>
      <c r="B538" s="81">
        <v>562</v>
      </c>
      <c r="C538" s="81">
        <v>1</v>
      </c>
      <c r="D538" s="82">
        <v>45877</v>
      </c>
      <c r="E538" s="82">
        <v>45891</v>
      </c>
      <c r="F538" s="82">
        <v>45892</v>
      </c>
      <c r="G538" s="81" t="s">
        <v>274</v>
      </c>
      <c r="H538" s="81">
        <v>32</v>
      </c>
      <c r="I538" s="81" t="s">
        <v>56</v>
      </c>
      <c r="J538" s="83">
        <v>2837.24</v>
      </c>
      <c r="K538" s="83" t="s">
        <v>33</v>
      </c>
      <c r="L538" s="83">
        <v>2440.0263999999997</v>
      </c>
      <c r="M538" s="83">
        <v>2837.24</v>
      </c>
      <c r="N538" s="83">
        <v>345.45</v>
      </c>
      <c r="O538" s="83">
        <v>297.08699999999999</v>
      </c>
      <c r="P538" s="83">
        <v>345.45</v>
      </c>
      <c r="Q538" s="84">
        <v>0.12175564985690319</v>
      </c>
      <c r="R538" s="81">
        <v>8</v>
      </c>
      <c r="S538" s="81">
        <v>2025</v>
      </c>
      <c r="T538" s="81">
        <v>8</v>
      </c>
      <c r="U538" s="81">
        <v>2025</v>
      </c>
      <c r="V538" s="82">
        <v>45937</v>
      </c>
      <c r="W538" s="81" t="s">
        <v>211</v>
      </c>
      <c r="X538" s="81">
        <v>2025</v>
      </c>
    </row>
    <row r="539" spans="1:26" ht="14.45">
      <c r="A539" s="81" t="s">
        <v>25</v>
      </c>
      <c r="B539" s="81">
        <v>563</v>
      </c>
      <c r="C539" s="81">
        <v>0</v>
      </c>
      <c r="D539" s="82">
        <v>45877</v>
      </c>
      <c r="E539" s="82">
        <v>45926</v>
      </c>
      <c r="F539" s="82">
        <v>45928</v>
      </c>
      <c r="G539" s="81" t="s">
        <v>274</v>
      </c>
      <c r="H539" s="81">
        <v>32</v>
      </c>
      <c r="I539" s="81" t="s">
        <v>56</v>
      </c>
      <c r="J539" s="83">
        <v>8838.56</v>
      </c>
      <c r="K539" s="83" t="s">
        <v>33</v>
      </c>
      <c r="L539" s="83">
        <v>7601.1615999999995</v>
      </c>
      <c r="M539" s="83">
        <v>8838.56</v>
      </c>
      <c r="N539" s="83">
        <v>759</v>
      </c>
      <c r="O539" s="83">
        <v>652.74</v>
      </c>
      <c r="P539" s="83">
        <v>759</v>
      </c>
      <c r="Q539" s="84">
        <v>8.5873716985572321E-2</v>
      </c>
      <c r="R539" s="81">
        <v>8</v>
      </c>
      <c r="S539" s="81">
        <v>2025</v>
      </c>
      <c r="T539" s="81">
        <v>9</v>
      </c>
      <c r="U539" s="81">
        <v>2025</v>
      </c>
      <c r="V539" s="82">
        <v>45973</v>
      </c>
      <c r="W539" s="81" t="s">
        <v>35</v>
      </c>
      <c r="X539" s="81">
        <v>2025</v>
      </c>
      <c r="Z539" t="s">
        <v>272</v>
      </c>
    </row>
    <row r="540" spans="1:26" ht="14.45">
      <c r="A540" s="81" t="s">
        <v>25</v>
      </c>
      <c r="B540" s="81">
        <v>564</v>
      </c>
      <c r="C540" s="81">
        <v>0</v>
      </c>
      <c r="D540" s="82">
        <v>45877</v>
      </c>
      <c r="E540" s="82">
        <v>45936</v>
      </c>
      <c r="F540" s="82">
        <v>46067</v>
      </c>
      <c r="G540" s="81" t="s">
        <v>46</v>
      </c>
      <c r="H540" s="81">
        <v>32</v>
      </c>
      <c r="I540" s="81"/>
      <c r="J540" s="83">
        <v>100779.49</v>
      </c>
      <c r="K540" s="83" t="s">
        <v>33</v>
      </c>
      <c r="L540" s="83">
        <v>86670.361400000009</v>
      </c>
      <c r="M540" s="83">
        <v>100779.49</v>
      </c>
      <c r="N540" s="83">
        <v>4325.25</v>
      </c>
      <c r="O540" s="83">
        <v>3719.7150000000001</v>
      </c>
      <c r="P540" s="83">
        <v>4325.25</v>
      </c>
      <c r="Q540" s="84">
        <v>4.2917958802927064E-2</v>
      </c>
      <c r="R540" s="81">
        <v>8</v>
      </c>
      <c r="S540" s="81">
        <v>2025</v>
      </c>
      <c r="T540" s="81">
        <v>10</v>
      </c>
      <c r="U540" s="81">
        <v>2025</v>
      </c>
      <c r="V540" s="82">
        <v>46112</v>
      </c>
      <c r="W540" s="81" t="s">
        <v>28</v>
      </c>
      <c r="X540" s="81">
        <v>2026</v>
      </c>
    </row>
    <row r="541" spans="1:26" ht="14.45">
      <c r="A541" s="81" t="s">
        <v>25</v>
      </c>
      <c r="B541" s="81">
        <v>565</v>
      </c>
      <c r="C541" s="81">
        <v>1</v>
      </c>
      <c r="D541" s="82">
        <v>45880</v>
      </c>
      <c r="E541" s="82">
        <v>45954</v>
      </c>
      <c r="F541" s="82">
        <v>45958</v>
      </c>
      <c r="G541" s="81" t="s">
        <v>42</v>
      </c>
      <c r="H541" s="81">
        <v>33</v>
      </c>
      <c r="I541" s="81"/>
      <c r="J541" s="83">
        <v>1896.82</v>
      </c>
      <c r="K541" s="83" t="s">
        <v>33</v>
      </c>
      <c r="L541" s="83">
        <v>1631.2651999999998</v>
      </c>
      <c r="M541" s="83">
        <v>1896.82</v>
      </c>
      <c r="N541" s="83">
        <v>70</v>
      </c>
      <c r="O541" s="83">
        <v>60.199999999999996</v>
      </c>
      <c r="P541" s="83">
        <v>70</v>
      </c>
      <c r="Q541" s="84">
        <v>3.6903870688837111E-2</v>
      </c>
      <c r="R541" s="81">
        <v>8</v>
      </c>
      <c r="S541" s="81">
        <v>2025</v>
      </c>
      <c r="T541" s="81">
        <v>10</v>
      </c>
      <c r="U541" s="81">
        <v>2025</v>
      </c>
      <c r="V541" s="82">
        <v>46003</v>
      </c>
      <c r="W541" s="81" t="s">
        <v>52</v>
      </c>
      <c r="X541" s="81">
        <v>2025</v>
      </c>
    </row>
    <row r="542" spans="1:26" ht="14.45">
      <c r="A542" s="81" t="s">
        <v>25</v>
      </c>
      <c r="B542" s="81">
        <v>566</v>
      </c>
      <c r="C542" s="81">
        <v>0</v>
      </c>
      <c r="D542" s="82">
        <v>45880</v>
      </c>
      <c r="E542" s="82">
        <v>45937</v>
      </c>
      <c r="F542" s="82">
        <v>45954</v>
      </c>
      <c r="G542" s="81" t="s">
        <v>210</v>
      </c>
      <c r="H542" s="81">
        <v>33</v>
      </c>
      <c r="I542" s="81" t="s">
        <v>56</v>
      </c>
      <c r="J542" s="83">
        <v>519094.96</v>
      </c>
      <c r="K542" s="83" t="s">
        <v>30</v>
      </c>
      <c r="L542" s="83">
        <v>24916.558080000003</v>
      </c>
      <c r="M542" s="83">
        <v>29069.317760000002</v>
      </c>
      <c r="N542" s="83">
        <v>82183.8</v>
      </c>
      <c r="O542" s="83">
        <v>3944.8224</v>
      </c>
      <c r="P542" s="83">
        <v>4602.2928000000002</v>
      </c>
      <c r="Q542" s="84">
        <v>0.15832132140138674</v>
      </c>
      <c r="R542" s="81">
        <v>8</v>
      </c>
      <c r="S542" s="81">
        <v>2025</v>
      </c>
      <c r="T542" s="81">
        <v>10</v>
      </c>
      <c r="U542" s="81">
        <v>2025</v>
      </c>
      <c r="V542" s="82">
        <v>45999</v>
      </c>
      <c r="W542" s="81" t="s">
        <v>52</v>
      </c>
      <c r="X542" s="81">
        <v>2025</v>
      </c>
      <c r="Z542" t="s">
        <v>276</v>
      </c>
    </row>
    <row r="543" spans="1:26" ht="14.45">
      <c r="A543" s="81" t="s">
        <v>25</v>
      </c>
      <c r="B543" s="81">
        <v>567</v>
      </c>
      <c r="C543" s="81">
        <v>0</v>
      </c>
      <c r="D543" s="82">
        <v>45881</v>
      </c>
      <c r="E543" s="82">
        <v>45891</v>
      </c>
      <c r="F543" s="82">
        <v>45894</v>
      </c>
      <c r="G543" s="81" t="s">
        <v>36</v>
      </c>
      <c r="H543" s="81">
        <v>33</v>
      </c>
      <c r="I543" s="81" t="s">
        <v>56</v>
      </c>
      <c r="J543" s="83">
        <v>1717.76</v>
      </c>
      <c r="K543" s="83" t="s">
        <v>33</v>
      </c>
      <c r="L543" s="83">
        <v>1477.2736</v>
      </c>
      <c r="M543" s="83">
        <v>1717.76</v>
      </c>
      <c r="N543" s="83">
        <v>70</v>
      </c>
      <c r="O543" s="83">
        <v>60.199999999999996</v>
      </c>
      <c r="P543" s="83">
        <v>70</v>
      </c>
      <c r="Q543" s="84">
        <v>4.0750745156482859E-2</v>
      </c>
      <c r="R543" s="81">
        <v>8</v>
      </c>
      <c r="S543" s="81">
        <v>2025</v>
      </c>
      <c r="T543" s="81">
        <v>8</v>
      </c>
      <c r="U543" s="81">
        <v>2025</v>
      </c>
      <c r="V543" s="82">
        <v>45939</v>
      </c>
      <c r="W543" s="81" t="s">
        <v>211</v>
      </c>
      <c r="X543" s="81">
        <v>2025</v>
      </c>
    </row>
    <row r="544" spans="1:26" ht="14.45">
      <c r="A544" s="81" t="s">
        <v>25</v>
      </c>
      <c r="B544" s="81">
        <v>568</v>
      </c>
      <c r="C544" s="81">
        <v>1</v>
      </c>
      <c r="D544" s="82">
        <v>45881</v>
      </c>
      <c r="E544" s="82">
        <v>45757</v>
      </c>
      <c r="F544" s="82">
        <v>45759</v>
      </c>
      <c r="G544" s="81" t="s">
        <v>53</v>
      </c>
      <c r="H544" s="81">
        <v>33</v>
      </c>
      <c r="I544" s="81"/>
      <c r="J544" s="83">
        <v>2700</v>
      </c>
      <c r="K544" s="83" t="s">
        <v>202</v>
      </c>
      <c r="L544" s="83">
        <v>3104.9999999999995</v>
      </c>
      <c r="M544" s="83">
        <v>3618</v>
      </c>
      <c r="N544" s="83">
        <v>178.74</v>
      </c>
      <c r="O544" s="83">
        <v>205.55099999999999</v>
      </c>
      <c r="P544" s="83">
        <v>239.51160000000002</v>
      </c>
      <c r="Q544" s="84">
        <v>6.6200000000000009E-2</v>
      </c>
      <c r="R544" s="81">
        <v>8</v>
      </c>
      <c r="S544" s="81">
        <v>2025</v>
      </c>
      <c r="T544" s="81">
        <v>4</v>
      </c>
      <c r="U544" s="81">
        <v>2025</v>
      </c>
      <c r="V544" s="82">
        <v>45804</v>
      </c>
      <c r="W544" s="81" t="s">
        <v>47</v>
      </c>
      <c r="X544" s="81">
        <v>2025</v>
      </c>
      <c r="Z544" t="s">
        <v>272</v>
      </c>
    </row>
    <row r="545" spans="1:26" ht="14.45">
      <c r="A545" s="81" t="s">
        <v>25</v>
      </c>
      <c r="B545" s="81">
        <v>569</v>
      </c>
      <c r="C545" s="81">
        <v>0</v>
      </c>
      <c r="D545" s="82">
        <v>45881</v>
      </c>
      <c r="E545" s="82">
        <v>45900</v>
      </c>
      <c r="F545" s="82">
        <v>45904</v>
      </c>
      <c r="G545" s="81" t="s">
        <v>58</v>
      </c>
      <c r="H545" s="81">
        <v>33</v>
      </c>
      <c r="I545" s="81"/>
      <c r="J545" s="83">
        <v>123600</v>
      </c>
      <c r="K545" s="83" t="s">
        <v>30</v>
      </c>
      <c r="L545" s="83">
        <v>5932.8</v>
      </c>
      <c r="M545" s="83">
        <v>6921.6</v>
      </c>
      <c r="N545" s="83">
        <v>13200</v>
      </c>
      <c r="O545" s="83">
        <v>633.6</v>
      </c>
      <c r="P545" s="83">
        <v>739.2</v>
      </c>
      <c r="Q545" s="84">
        <v>0.10679611650485436</v>
      </c>
      <c r="R545" s="81">
        <v>8</v>
      </c>
      <c r="S545" s="81">
        <v>2025</v>
      </c>
      <c r="T545" s="81">
        <v>8</v>
      </c>
      <c r="U545" s="81">
        <v>2025</v>
      </c>
      <c r="V545" s="82">
        <v>45949</v>
      </c>
      <c r="W545" s="81" t="s">
        <v>211</v>
      </c>
      <c r="X545" s="81">
        <v>2025</v>
      </c>
    </row>
    <row r="546" spans="1:26" ht="14.45">
      <c r="A546" s="81" t="s">
        <v>25</v>
      </c>
      <c r="B546" s="81">
        <v>570</v>
      </c>
      <c r="C546" s="81">
        <v>0</v>
      </c>
      <c r="D546" s="82">
        <v>45881</v>
      </c>
      <c r="E546" s="82">
        <v>45762</v>
      </c>
      <c r="F546" s="82">
        <v>45765</v>
      </c>
      <c r="G546" s="81" t="s">
        <v>53</v>
      </c>
      <c r="H546" s="81">
        <v>33</v>
      </c>
      <c r="I546" s="81"/>
      <c r="J546" s="83">
        <v>2504</v>
      </c>
      <c r="K546" s="83" t="s">
        <v>202</v>
      </c>
      <c r="L546" s="83">
        <v>2879.6</v>
      </c>
      <c r="M546" s="83">
        <v>3355.36</v>
      </c>
      <c r="N546" s="83">
        <v>226.46</v>
      </c>
      <c r="O546" s="83">
        <v>260.42899999999997</v>
      </c>
      <c r="P546" s="83">
        <v>303.45640000000003</v>
      </c>
      <c r="Q546" s="84">
        <v>9.0439297124600637E-2</v>
      </c>
      <c r="R546" s="81">
        <v>8</v>
      </c>
      <c r="S546" s="81">
        <v>2025</v>
      </c>
      <c r="T546" s="81">
        <v>4</v>
      </c>
      <c r="U546" s="81">
        <v>2025</v>
      </c>
      <c r="V546" s="82">
        <v>45810</v>
      </c>
      <c r="W546" s="81" t="s">
        <v>37</v>
      </c>
      <c r="X546" s="81">
        <v>2025</v>
      </c>
    </row>
    <row r="547" spans="1:26" ht="14.45">
      <c r="A547" s="81" t="s">
        <v>25</v>
      </c>
      <c r="B547" s="81">
        <v>571</v>
      </c>
      <c r="C547" s="81">
        <v>0</v>
      </c>
      <c r="D547" s="82">
        <v>45881</v>
      </c>
      <c r="E547" s="82">
        <v>45884</v>
      </c>
      <c r="F547" s="82">
        <v>45889</v>
      </c>
      <c r="G547" s="81" t="s">
        <v>58</v>
      </c>
      <c r="H547" s="81">
        <v>33</v>
      </c>
      <c r="I547" s="81"/>
      <c r="J547" s="83">
        <v>11942</v>
      </c>
      <c r="K547" s="83" t="s">
        <v>30</v>
      </c>
      <c r="L547" s="83">
        <v>573.21600000000001</v>
      </c>
      <c r="M547" s="83">
        <v>668.75200000000007</v>
      </c>
      <c r="N547" s="83">
        <v>84</v>
      </c>
      <c r="O547" s="83">
        <v>4.032</v>
      </c>
      <c r="P547" s="83">
        <v>4.7039999999999997</v>
      </c>
      <c r="Q547" s="84">
        <v>7.0339976553341153E-3</v>
      </c>
      <c r="R547" s="81">
        <v>8</v>
      </c>
      <c r="S547" s="81">
        <v>2025</v>
      </c>
      <c r="T547" s="81">
        <v>8</v>
      </c>
      <c r="U547" s="81">
        <v>2025</v>
      </c>
      <c r="V547" s="82">
        <v>45934</v>
      </c>
      <c r="W547" s="81" t="s">
        <v>211</v>
      </c>
      <c r="X547" s="81">
        <v>2025</v>
      </c>
    </row>
    <row r="548" spans="1:26" ht="14.45">
      <c r="A548" s="81" t="s">
        <v>25</v>
      </c>
      <c r="B548" s="81">
        <v>572</v>
      </c>
      <c r="C548" s="81">
        <v>1</v>
      </c>
      <c r="D548" s="82">
        <v>45882</v>
      </c>
      <c r="E548" s="82">
        <v>45803</v>
      </c>
      <c r="F548" s="82">
        <v>45823</v>
      </c>
      <c r="G548" s="81" t="s">
        <v>46</v>
      </c>
      <c r="H548" s="81">
        <v>33</v>
      </c>
      <c r="I548" s="81"/>
      <c r="J548" s="83">
        <v>10105.09</v>
      </c>
      <c r="K548" s="83" t="s">
        <v>33</v>
      </c>
      <c r="L548" s="83">
        <v>8690.3773999999994</v>
      </c>
      <c r="M548" s="83">
        <v>10105.09</v>
      </c>
      <c r="N548" s="83">
        <v>819.34</v>
      </c>
      <c r="O548" s="83">
        <v>704.63239999999996</v>
      </c>
      <c r="P548" s="83">
        <v>819.34</v>
      </c>
      <c r="Q548" s="84">
        <v>8.1081910205648838E-2</v>
      </c>
      <c r="R548" s="81">
        <v>8</v>
      </c>
      <c r="S548" s="81">
        <v>2025</v>
      </c>
      <c r="T548" s="81">
        <v>5</v>
      </c>
      <c r="U548" s="81">
        <v>2025</v>
      </c>
      <c r="V548" s="82">
        <v>45868</v>
      </c>
      <c r="W548" s="81" t="s">
        <v>39</v>
      </c>
      <c r="X548" s="81">
        <v>2025</v>
      </c>
    </row>
    <row r="549" spans="1:26" ht="14.45">
      <c r="A549" s="81" t="s">
        <v>25</v>
      </c>
      <c r="B549" s="81">
        <v>573</v>
      </c>
      <c r="C549" s="81">
        <v>1</v>
      </c>
      <c r="D549" s="82">
        <v>45882</v>
      </c>
      <c r="E549" s="82">
        <v>45807</v>
      </c>
      <c r="F549" s="82">
        <v>45810</v>
      </c>
      <c r="G549" s="81" t="s">
        <v>46</v>
      </c>
      <c r="H549" s="81">
        <v>33</v>
      </c>
      <c r="I549" s="81"/>
      <c r="J549" s="83">
        <v>6668</v>
      </c>
      <c r="K549" s="83" t="s">
        <v>33</v>
      </c>
      <c r="L549" s="83">
        <v>5734.48</v>
      </c>
      <c r="M549" s="83">
        <v>6668</v>
      </c>
      <c r="N549" s="83">
        <v>669.28</v>
      </c>
      <c r="O549" s="83">
        <v>575.58079999999995</v>
      </c>
      <c r="P549" s="83">
        <v>669.28</v>
      </c>
      <c r="Q549" s="84">
        <v>0.10037192561487703</v>
      </c>
      <c r="R549" s="81">
        <v>8</v>
      </c>
      <c r="S549" s="81">
        <v>2025</v>
      </c>
      <c r="T549" s="81">
        <v>5</v>
      </c>
      <c r="U549" s="81">
        <v>2025</v>
      </c>
      <c r="V549" s="82">
        <v>45855</v>
      </c>
      <c r="W549" s="81" t="s">
        <v>39</v>
      </c>
      <c r="X549" s="81">
        <v>2025</v>
      </c>
    </row>
    <row r="550" spans="1:26" ht="14.45">
      <c r="A550" s="81" t="s">
        <v>25</v>
      </c>
      <c r="B550" s="81">
        <v>574</v>
      </c>
      <c r="C550" s="81">
        <v>0</v>
      </c>
      <c r="D550" s="82">
        <v>45882</v>
      </c>
      <c r="E550" s="82">
        <v>45996</v>
      </c>
      <c r="F550" s="82">
        <v>46001</v>
      </c>
      <c r="G550" s="81" t="s">
        <v>42</v>
      </c>
      <c r="H550" s="81">
        <v>33</v>
      </c>
      <c r="I550" s="81" t="s">
        <v>277</v>
      </c>
      <c r="J550" s="83">
        <v>3854.09</v>
      </c>
      <c r="K550" s="83" t="s">
        <v>33</v>
      </c>
      <c r="L550" s="83">
        <v>3314.5174000000002</v>
      </c>
      <c r="M550" s="83">
        <v>3854.09</v>
      </c>
      <c r="N550" s="83">
        <v>70</v>
      </c>
      <c r="O550" s="83">
        <v>60.199999999999996</v>
      </c>
      <c r="P550" s="83">
        <v>70</v>
      </c>
      <c r="Q550" s="84">
        <v>1.8162523449115092E-2</v>
      </c>
      <c r="R550" s="81">
        <v>8</v>
      </c>
      <c r="S550" s="81">
        <v>2025</v>
      </c>
      <c r="T550" s="81">
        <v>12</v>
      </c>
      <c r="U550" s="81">
        <v>2025</v>
      </c>
      <c r="V550" s="82">
        <v>46046</v>
      </c>
      <c r="W550" s="81" t="s">
        <v>31</v>
      </c>
      <c r="X550" s="81">
        <v>2026</v>
      </c>
    </row>
    <row r="551" spans="1:26" ht="14.45">
      <c r="A551" s="81" t="s">
        <v>25</v>
      </c>
      <c r="B551" s="81">
        <v>575</v>
      </c>
      <c r="C551" s="81">
        <v>1</v>
      </c>
      <c r="D551" s="82">
        <v>45882</v>
      </c>
      <c r="E551" s="82">
        <v>45864</v>
      </c>
      <c r="F551" s="82">
        <v>45887</v>
      </c>
      <c r="G551" s="81" t="s">
        <v>42</v>
      </c>
      <c r="H551" s="81">
        <v>33</v>
      </c>
      <c r="I551" s="81"/>
      <c r="J551" s="83">
        <v>21032.86</v>
      </c>
      <c r="K551" s="83" t="s">
        <v>33</v>
      </c>
      <c r="L551" s="83">
        <v>18088.259600000001</v>
      </c>
      <c r="M551" s="83">
        <v>21032.86</v>
      </c>
      <c r="N551" s="83">
        <v>2150.3000000000002</v>
      </c>
      <c r="O551" s="83">
        <v>1849.258</v>
      </c>
      <c r="P551" s="83">
        <v>2150.3000000000002</v>
      </c>
      <c r="Q551" s="84">
        <v>0.1022352642484189</v>
      </c>
      <c r="R551" s="81">
        <v>8</v>
      </c>
      <c r="S551" s="81">
        <v>2025</v>
      </c>
      <c r="T551" s="81">
        <v>7</v>
      </c>
      <c r="U551" s="81">
        <v>2025</v>
      </c>
      <c r="V551" s="82">
        <v>45932</v>
      </c>
      <c r="W551" s="81" t="s">
        <v>211</v>
      </c>
      <c r="X551" s="81">
        <v>2025</v>
      </c>
      <c r="Z551" t="s">
        <v>278</v>
      </c>
    </row>
    <row r="552" spans="1:26" ht="14.45">
      <c r="A552" s="81" t="s">
        <v>25</v>
      </c>
      <c r="B552" s="81">
        <v>576</v>
      </c>
      <c r="C552" s="81">
        <v>1</v>
      </c>
      <c r="D552" s="82">
        <v>45882</v>
      </c>
      <c r="E552" s="82">
        <v>45902</v>
      </c>
      <c r="F552" s="82">
        <v>45905</v>
      </c>
      <c r="G552" s="81" t="s">
        <v>42</v>
      </c>
      <c r="H552" s="81">
        <v>33</v>
      </c>
      <c r="I552" s="81" t="s">
        <v>277</v>
      </c>
      <c r="J552" s="83">
        <v>10684</v>
      </c>
      <c r="K552" s="83" t="s">
        <v>33</v>
      </c>
      <c r="L552" s="83">
        <v>9188.24</v>
      </c>
      <c r="M552" s="83">
        <v>10684</v>
      </c>
      <c r="N552" s="83">
        <v>608.79</v>
      </c>
      <c r="O552" s="83">
        <v>523.55939999999998</v>
      </c>
      <c r="P552" s="83">
        <v>608.79</v>
      </c>
      <c r="Q552" s="84">
        <v>5.6981467615125424E-2</v>
      </c>
      <c r="R552" s="81">
        <v>8</v>
      </c>
      <c r="S552" s="81">
        <v>2025</v>
      </c>
      <c r="T552" s="81">
        <v>9</v>
      </c>
      <c r="U552" s="81">
        <v>2025</v>
      </c>
      <c r="V552" s="82">
        <v>45950</v>
      </c>
      <c r="W552" s="81" t="s">
        <v>211</v>
      </c>
      <c r="X552" s="81">
        <v>2025</v>
      </c>
    </row>
    <row r="553" spans="1:26" ht="14.45">
      <c r="A553" s="81" t="s">
        <v>25</v>
      </c>
      <c r="B553" s="81">
        <v>577</v>
      </c>
      <c r="C553" s="81">
        <v>0</v>
      </c>
      <c r="D553" s="82">
        <v>45882</v>
      </c>
      <c r="E553" s="82">
        <v>45870</v>
      </c>
      <c r="F553" s="82">
        <v>45878</v>
      </c>
      <c r="G553" s="81" t="s">
        <v>40</v>
      </c>
      <c r="H553" s="81">
        <v>33</v>
      </c>
      <c r="I553" s="81"/>
      <c r="J553" s="83">
        <v>22553.15</v>
      </c>
      <c r="K553" s="83" t="s">
        <v>33</v>
      </c>
      <c r="L553" s="83">
        <v>19395.709000000003</v>
      </c>
      <c r="M553" s="83">
        <v>22553.15</v>
      </c>
      <c r="N553" s="83">
        <v>2083.59</v>
      </c>
      <c r="O553" s="83">
        <v>1791.8874000000001</v>
      </c>
      <c r="P553" s="83">
        <v>2083.59</v>
      </c>
      <c r="Q553" s="84">
        <v>9.238576429456638E-2</v>
      </c>
      <c r="R553" s="81">
        <v>8</v>
      </c>
      <c r="S553" s="81">
        <v>2025</v>
      </c>
      <c r="T553" s="81">
        <v>8</v>
      </c>
      <c r="U553" s="81">
        <v>2025</v>
      </c>
      <c r="V553" s="82">
        <v>45923</v>
      </c>
      <c r="W553" s="81" t="s">
        <v>72</v>
      </c>
      <c r="X553" s="81">
        <v>2025</v>
      </c>
    </row>
    <row r="554" spans="1:26" ht="14.45">
      <c r="A554" s="81" t="s">
        <v>25</v>
      </c>
      <c r="B554" s="81">
        <v>578</v>
      </c>
      <c r="C554" s="81">
        <v>1</v>
      </c>
      <c r="D554" s="82">
        <v>45882</v>
      </c>
      <c r="E554" s="82">
        <v>45888</v>
      </c>
      <c r="F554" s="82">
        <v>45916</v>
      </c>
      <c r="G554" s="81" t="s">
        <v>42</v>
      </c>
      <c r="H554" s="81">
        <v>33</v>
      </c>
      <c r="I554" s="81" t="s">
        <v>56</v>
      </c>
      <c r="J554" s="83">
        <v>4612.22</v>
      </c>
      <c r="K554" s="83" t="s">
        <v>33</v>
      </c>
      <c r="L554" s="83">
        <v>3966.5092</v>
      </c>
      <c r="M554" s="83">
        <v>4612.22</v>
      </c>
      <c r="N554" s="83">
        <v>50</v>
      </c>
      <c r="O554" s="83">
        <v>43</v>
      </c>
      <c r="P554" s="83">
        <v>50</v>
      </c>
      <c r="Q554" s="84">
        <v>1.0840766485553596E-2</v>
      </c>
      <c r="R554" s="81">
        <v>8</v>
      </c>
      <c r="S554" s="81">
        <v>2025</v>
      </c>
      <c r="T554" s="81">
        <v>8</v>
      </c>
      <c r="U554" s="81">
        <v>2025</v>
      </c>
      <c r="V554" s="82">
        <v>45961</v>
      </c>
      <c r="W554" s="81" t="s">
        <v>211</v>
      </c>
      <c r="X554" s="81">
        <v>2025</v>
      </c>
    </row>
    <row r="555" spans="1:26" ht="14.45">
      <c r="A555" s="81" t="s">
        <v>25</v>
      </c>
      <c r="B555" s="81">
        <v>579</v>
      </c>
      <c r="C555" s="81">
        <v>0</v>
      </c>
      <c r="D555" s="82">
        <v>45883</v>
      </c>
      <c r="E555" s="82">
        <v>45912</v>
      </c>
      <c r="F555" s="82">
        <v>46072</v>
      </c>
      <c r="G555" s="81" t="s">
        <v>42</v>
      </c>
      <c r="H555" s="81">
        <v>33</v>
      </c>
      <c r="I555" s="81" t="s">
        <v>216</v>
      </c>
      <c r="J555" s="83">
        <v>3274.53</v>
      </c>
      <c r="K555" s="83" t="s">
        <v>33</v>
      </c>
      <c r="L555" s="83">
        <v>2816.0958000000001</v>
      </c>
      <c r="M555" s="83">
        <v>3274.53</v>
      </c>
      <c r="N555" s="83">
        <v>70</v>
      </c>
      <c r="O555" s="83">
        <v>60.199999999999996</v>
      </c>
      <c r="P555" s="83">
        <v>70</v>
      </c>
      <c r="Q555" s="84">
        <v>2.137711366211334E-2</v>
      </c>
      <c r="R555" s="81">
        <v>8</v>
      </c>
      <c r="S555" s="81">
        <v>2025</v>
      </c>
      <c r="T555" s="81">
        <v>9</v>
      </c>
      <c r="U555" s="81">
        <v>2025</v>
      </c>
      <c r="V555" s="82">
        <v>46117</v>
      </c>
      <c r="W555" s="81" t="s">
        <v>55</v>
      </c>
      <c r="X555" s="81">
        <v>2026</v>
      </c>
    </row>
    <row r="556" spans="1:26" ht="14.45">
      <c r="A556" s="81" t="s">
        <v>25</v>
      </c>
      <c r="B556" s="81">
        <v>580</v>
      </c>
      <c r="C556" s="81">
        <v>1</v>
      </c>
      <c r="D556" s="82">
        <v>45883</v>
      </c>
      <c r="E556" s="82">
        <v>45970</v>
      </c>
      <c r="F556" s="82">
        <v>45976</v>
      </c>
      <c r="G556" s="81" t="s">
        <v>42</v>
      </c>
      <c r="H556" s="81">
        <v>33</v>
      </c>
      <c r="I556" s="81" t="s">
        <v>216</v>
      </c>
      <c r="J556" s="83">
        <v>799.1</v>
      </c>
      <c r="K556" s="83" t="s">
        <v>33</v>
      </c>
      <c r="L556" s="83">
        <v>687.226</v>
      </c>
      <c r="M556" s="83">
        <v>799.1</v>
      </c>
      <c r="N556" s="83">
        <v>70</v>
      </c>
      <c r="O556" s="83">
        <v>60.199999999999996</v>
      </c>
      <c r="P556" s="83">
        <v>70</v>
      </c>
      <c r="Q556" s="84">
        <v>8.7598548366912776E-2</v>
      </c>
      <c r="R556" s="81">
        <v>8</v>
      </c>
      <c r="S556" s="81">
        <v>2025</v>
      </c>
      <c r="T556" s="81">
        <v>11</v>
      </c>
      <c r="U556" s="81">
        <v>2025</v>
      </c>
      <c r="V556" s="82">
        <v>46021</v>
      </c>
      <c r="W556" s="81" t="s">
        <v>52</v>
      </c>
      <c r="X556" s="81">
        <v>2025</v>
      </c>
    </row>
    <row r="557" spans="1:26" ht="14.45">
      <c r="A557" s="81" t="s">
        <v>25</v>
      </c>
      <c r="B557" s="81">
        <v>581</v>
      </c>
      <c r="C557" s="81">
        <v>1</v>
      </c>
      <c r="D557" s="82">
        <v>45883</v>
      </c>
      <c r="E557" s="82">
        <v>45884</v>
      </c>
      <c r="F557" s="82">
        <v>45886</v>
      </c>
      <c r="G557" s="81" t="s">
        <v>274</v>
      </c>
      <c r="H557" s="81">
        <v>33</v>
      </c>
      <c r="I557" s="81" t="s">
        <v>56</v>
      </c>
      <c r="J557" s="83">
        <v>1917.44</v>
      </c>
      <c r="K557" s="83" t="s">
        <v>33</v>
      </c>
      <c r="L557" s="83">
        <v>1648.9983999999999</v>
      </c>
      <c r="M557" s="83">
        <v>1917.44</v>
      </c>
      <c r="N557" s="83">
        <v>211.22</v>
      </c>
      <c r="O557" s="83">
        <v>181.64920000000001</v>
      </c>
      <c r="P557" s="83">
        <v>211.22</v>
      </c>
      <c r="Q557" s="84">
        <v>0.11015729305740989</v>
      </c>
      <c r="R557" s="81">
        <v>8</v>
      </c>
      <c r="S557" s="81">
        <v>2025</v>
      </c>
      <c r="T557" s="81">
        <v>8</v>
      </c>
      <c r="U557" s="81">
        <v>2025</v>
      </c>
      <c r="V557" s="82">
        <v>45931</v>
      </c>
      <c r="W557" s="81" t="s">
        <v>211</v>
      </c>
      <c r="X557" s="81">
        <v>2025</v>
      </c>
    </row>
    <row r="558" spans="1:26" ht="14.45">
      <c r="A558" s="81" t="s">
        <v>25</v>
      </c>
      <c r="B558" s="81">
        <v>582</v>
      </c>
      <c r="C558" s="81">
        <v>0</v>
      </c>
      <c r="D558" s="82">
        <v>45883</v>
      </c>
      <c r="E558" s="82">
        <v>45907</v>
      </c>
      <c r="F558" s="82">
        <v>45918</v>
      </c>
      <c r="G558" s="81" t="s">
        <v>34</v>
      </c>
      <c r="H558" s="81">
        <v>33</v>
      </c>
      <c r="I558" s="81"/>
      <c r="J558" s="83">
        <v>26761.16</v>
      </c>
      <c r="K558" s="83" t="s">
        <v>27</v>
      </c>
      <c r="L558" s="83">
        <v>26761.16</v>
      </c>
      <c r="M558" s="83">
        <v>31042.945599999999</v>
      </c>
      <c r="N558" s="83">
        <v>3460.67</v>
      </c>
      <c r="O558" s="83">
        <v>3460.67</v>
      </c>
      <c r="P558" s="83">
        <v>4014.3771999999999</v>
      </c>
      <c r="Q558" s="84">
        <v>0.1293168905981654</v>
      </c>
      <c r="R558" s="81">
        <v>8</v>
      </c>
      <c r="S558" s="81">
        <v>2025</v>
      </c>
      <c r="T558" s="81">
        <v>9</v>
      </c>
      <c r="U558" s="81">
        <v>2025</v>
      </c>
      <c r="V558" s="82">
        <v>45963</v>
      </c>
      <c r="W558" s="81" t="s">
        <v>35</v>
      </c>
      <c r="X558" s="81">
        <v>2025</v>
      </c>
    </row>
    <row r="559" spans="1:26" ht="14.45">
      <c r="A559" s="81" t="s">
        <v>25</v>
      </c>
      <c r="B559" s="81">
        <v>583</v>
      </c>
      <c r="C559" s="81">
        <v>1</v>
      </c>
      <c r="D559" s="82">
        <v>45884</v>
      </c>
      <c r="E559" s="82">
        <v>45874</v>
      </c>
      <c r="F559" s="82">
        <v>45879</v>
      </c>
      <c r="G559" s="81" t="s">
        <v>86</v>
      </c>
      <c r="H559" s="81">
        <v>33</v>
      </c>
      <c r="I559" s="81" t="s">
        <v>65</v>
      </c>
      <c r="J559" s="83">
        <v>13550</v>
      </c>
      <c r="K559" s="83" t="s">
        <v>27</v>
      </c>
      <c r="L559" s="83">
        <v>13550</v>
      </c>
      <c r="M559" s="83">
        <v>15717.999999999998</v>
      </c>
      <c r="N559" s="83">
        <v>350.2</v>
      </c>
      <c r="O559" s="83">
        <v>350.2</v>
      </c>
      <c r="P559" s="83">
        <v>406.23199999999997</v>
      </c>
      <c r="Q559" s="84">
        <v>2.5845018450184502E-2</v>
      </c>
      <c r="R559" s="81">
        <v>8</v>
      </c>
      <c r="S559" s="81">
        <v>2025</v>
      </c>
      <c r="T559" s="81">
        <v>8</v>
      </c>
      <c r="U559" s="81">
        <v>2025</v>
      </c>
      <c r="V559" s="82">
        <v>45924</v>
      </c>
      <c r="W559" s="81" t="s">
        <v>72</v>
      </c>
      <c r="X559" s="81">
        <v>2025</v>
      </c>
    </row>
    <row r="560" spans="1:26" ht="14.45">
      <c r="A560" s="81" t="s">
        <v>25</v>
      </c>
      <c r="B560" s="81">
        <v>585</v>
      </c>
      <c r="C560" s="81">
        <v>0</v>
      </c>
      <c r="D560" s="82">
        <v>45884</v>
      </c>
      <c r="E560" s="82">
        <v>45899</v>
      </c>
      <c r="F560" s="82">
        <v>46024</v>
      </c>
      <c r="G560" s="81" t="s">
        <v>45</v>
      </c>
      <c r="H560" s="81">
        <v>33</v>
      </c>
      <c r="I560" s="81" t="s">
        <v>44</v>
      </c>
      <c r="J560" s="83">
        <v>172403.15</v>
      </c>
      <c r="K560" s="83" t="s">
        <v>30</v>
      </c>
      <c r="L560" s="83">
        <v>8275.3511999999992</v>
      </c>
      <c r="M560" s="83">
        <v>9654.5763999999999</v>
      </c>
      <c r="N560" s="83">
        <v>11037.25</v>
      </c>
      <c r="O560" s="83">
        <v>529.78800000000001</v>
      </c>
      <c r="P560" s="83">
        <v>618.08600000000001</v>
      </c>
      <c r="Q560" s="84">
        <v>6.4020001954720671E-2</v>
      </c>
      <c r="R560" s="81">
        <v>8</v>
      </c>
      <c r="S560" s="81">
        <v>2025</v>
      </c>
      <c r="T560" s="81">
        <v>8</v>
      </c>
      <c r="U560" s="81">
        <v>2025</v>
      </c>
      <c r="V560" s="82">
        <v>46069</v>
      </c>
      <c r="W560" s="81" t="s">
        <v>38</v>
      </c>
      <c r="X560" s="81">
        <v>2026</v>
      </c>
    </row>
    <row r="561" spans="1:26" ht="14.45">
      <c r="A561" s="81" t="s">
        <v>25</v>
      </c>
      <c r="B561" s="81">
        <v>586</v>
      </c>
      <c r="C561" s="81">
        <v>1</v>
      </c>
      <c r="D561" s="82">
        <v>45884</v>
      </c>
      <c r="E561" s="82">
        <v>45894</v>
      </c>
      <c r="F561" s="82">
        <v>45926</v>
      </c>
      <c r="G561" s="81" t="s">
        <v>46</v>
      </c>
      <c r="H561" s="81">
        <v>33</v>
      </c>
      <c r="I561" s="81"/>
      <c r="J561" s="83">
        <v>3217.4</v>
      </c>
      <c r="K561" s="83" t="s">
        <v>33</v>
      </c>
      <c r="L561" s="83">
        <v>2766.9639999999999</v>
      </c>
      <c r="M561" s="83">
        <v>3217.4</v>
      </c>
      <c r="N561" s="83">
        <v>151.5</v>
      </c>
      <c r="O561" s="83">
        <v>130.29</v>
      </c>
      <c r="P561" s="83">
        <v>151.5</v>
      </c>
      <c r="Q561" s="84">
        <v>4.7087710573755201E-2</v>
      </c>
      <c r="R561" s="81">
        <v>8</v>
      </c>
      <c r="S561" s="81">
        <v>2025</v>
      </c>
      <c r="T561" s="81">
        <v>8</v>
      </c>
      <c r="U561" s="81">
        <v>2025</v>
      </c>
      <c r="V561" s="82">
        <v>45971</v>
      </c>
      <c r="W561" s="81" t="s">
        <v>35</v>
      </c>
      <c r="X561" s="81">
        <v>2025</v>
      </c>
    </row>
    <row r="562" spans="1:26" ht="14.45">
      <c r="A562" s="81" t="s">
        <v>25</v>
      </c>
      <c r="B562" s="81">
        <v>587</v>
      </c>
      <c r="C562" s="81">
        <v>1</v>
      </c>
      <c r="D562" s="82">
        <v>45884</v>
      </c>
      <c r="E562" s="82">
        <v>45891</v>
      </c>
      <c r="F562" s="82">
        <v>45892</v>
      </c>
      <c r="G562" s="81" t="s">
        <v>86</v>
      </c>
      <c r="H562" s="81">
        <v>33</v>
      </c>
      <c r="I562" s="81"/>
      <c r="J562" s="83">
        <v>1971.8</v>
      </c>
      <c r="K562" s="83" t="s">
        <v>33</v>
      </c>
      <c r="L562" s="83">
        <v>1695.748</v>
      </c>
      <c r="M562" s="83">
        <v>1971.8</v>
      </c>
      <c r="N562" s="83">
        <v>149.93</v>
      </c>
      <c r="O562" s="83">
        <v>128.93979999999999</v>
      </c>
      <c r="P562" s="83">
        <v>149.93</v>
      </c>
      <c r="Q562" s="84">
        <v>7.6037123440511195E-2</v>
      </c>
      <c r="R562" s="81">
        <v>8</v>
      </c>
      <c r="S562" s="81">
        <v>2025</v>
      </c>
      <c r="T562" s="81">
        <v>8</v>
      </c>
      <c r="U562" s="81">
        <v>2025</v>
      </c>
      <c r="V562" s="82">
        <v>45937</v>
      </c>
      <c r="W562" s="81" t="s">
        <v>211</v>
      </c>
      <c r="X562" s="81">
        <v>2025</v>
      </c>
    </row>
    <row r="563" spans="1:26" ht="14.45">
      <c r="A563" s="81" t="s">
        <v>25</v>
      </c>
      <c r="B563" s="81">
        <v>588</v>
      </c>
      <c r="C563" s="81">
        <v>1</v>
      </c>
      <c r="D563" s="82">
        <v>45884</v>
      </c>
      <c r="E563" s="82">
        <v>45911</v>
      </c>
      <c r="F563" s="82">
        <v>45915</v>
      </c>
      <c r="G563" s="81" t="s">
        <v>274</v>
      </c>
      <c r="H563" s="81">
        <v>33</v>
      </c>
      <c r="I563" s="81" t="s">
        <v>56</v>
      </c>
      <c r="J563" s="83">
        <v>1299</v>
      </c>
      <c r="K563" s="83" t="s">
        <v>27</v>
      </c>
      <c r="L563" s="83">
        <v>1299</v>
      </c>
      <c r="M563" s="83">
        <v>1506.84</v>
      </c>
      <c r="N563" s="83">
        <v>105.71</v>
      </c>
      <c r="O563" s="83">
        <v>105.71</v>
      </c>
      <c r="P563" s="83">
        <v>122.62359999999998</v>
      </c>
      <c r="Q563" s="84">
        <v>8.1377983063895293E-2</v>
      </c>
      <c r="R563" s="81">
        <v>8</v>
      </c>
      <c r="S563" s="81">
        <v>2025</v>
      </c>
      <c r="T563" s="81">
        <v>9</v>
      </c>
      <c r="U563" s="81">
        <v>2025</v>
      </c>
      <c r="V563" s="82">
        <v>45960</v>
      </c>
      <c r="W563" s="81" t="s">
        <v>211</v>
      </c>
      <c r="X563" s="81">
        <v>2025</v>
      </c>
    </row>
    <row r="564" spans="1:26" ht="14.45">
      <c r="A564" s="81" t="s">
        <v>25</v>
      </c>
      <c r="B564" s="81">
        <v>589</v>
      </c>
      <c r="C564" s="81">
        <v>1</v>
      </c>
      <c r="D564" s="82">
        <v>45884</v>
      </c>
      <c r="E564" s="82">
        <v>45887</v>
      </c>
      <c r="F564" s="82">
        <v>45889</v>
      </c>
      <c r="G564" s="81" t="s">
        <v>274</v>
      </c>
      <c r="H564" s="81">
        <v>33</v>
      </c>
      <c r="I564" s="81" t="s">
        <v>87</v>
      </c>
      <c r="J564" s="83">
        <v>1500</v>
      </c>
      <c r="K564" s="83" t="s">
        <v>202</v>
      </c>
      <c r="L564" s="83">
        <v>1724.9999999999998</v>
      </c>
      <c r="M564" s="83">
        <v>2010.0000000000002</v>
      </c>
      <c r="N564" s="83">
        <v>117.5</v>
      </c>
      <c r="O564" s="83">
        <v>135.125</v>
      </c>
      <c r="P564" s="83">
        <v>157.45000000000002</v>
      </c>
      <c r="Q564" s="84">
        <v>7.8333333333333338E-2</v>
      </c>
      <c r="R564" s="81">
        <v>8</v>
      </c>
      <c r="S564" s="81">
        <v>2025</v>
      </c>
      <c r="T564" s="81">
        <v>8</v>
      </c>
      <c r="U564" s="81">
        <v>2025</v>
      </c>
      <c r="V564" s="82">
        <v>45934</v>
      </c>
      <c r="W564" s="81" t="s">
        <v>211</v>
      </c>
      <c r="X564" s="81">
        <v>2025</v>
      </c>
    </row>
    <row r="565" spans="1:26" ht="14.45">
      <c r="A565" s="81" t="s">
        <v>25</v>
      </c>
      <c r="B565" s="81">
        <v>590</v>
      </c>
      <c r="C565" s="81">
        <v>1</v>
      </c>
      <c r="D565" s="82">
        <v>45887</v>
      </c>
      <c r="E565" s="82">
        <v>45842</v>
      </c>
      <c r="F565" s="82">
        <v>45846</v>
      </c>
      <c r="G565" s="81" t="s">
        <v>196</v>
      </c>
      <c r="H565" s="81">
        <v>34</v>
      </c>
      <c r="I565" s="81"/>
      <c r="J565" s="83">
        <v>3097.62</v>
      </c>
      <c r="K565" s="83" t="s">
        <v>33</v>
      </c>
      <c r="L565" s="83">
        <v>2663.9531999999999</v>
      </c>
      <c r="M565" s="83">
        <v>3097.62</v>
      </c>
      <c r="N565" s="83">
        <v>169.76</v>
      </c>
      <c r="O565" s="83">
        <v>145.99359999999999</v>
      </c>
      <c r="P565" s="83">
        <v>169.76</v>
      </c>
      <c r="Q565" s="84">
        <v>5.480336516422285E-2</v>
      </c>
      <c r="R565" s="81">
        <v>8</v>
      </c>
      <c r="S565" s="81">
        <v>2025</v>
      </c>
      <c r="T565" s="81">
        <v>7</v>
      </c>
      <c r="U565" s="81">
        <v>2025</v>
      </c>
      <c r="V565" s="82">
        <v>45891</v>
      </c>
      <c r="W565" s="81" t="s">
        <v>62</v>
      </c>
      <c r="X565" s="81">
        <v>2025</v>
      </c>
    </row>
    <row r="566" spans="1:26" ht="14.45">
      <c r="A566" s="81" t="s">
        <v>25</v>
      </c>
      <c r="B566" s="81">
        <v>591</v>
      </c>
      <c r="C566" s="81">
        <v>0</v>
      </c>
      <c r="D566" s="82">
        <v>45887</v>
      </c>
      <c r="E566" s="82">
        <v>45845</v>
      </c>
      <c r="F566" s="82">
        <v>45848</v>
      </c>
      <c r="G566" s="81" t="s">
        <v>196</v>
      </c>
      <c r="H566" s="81">
        <v>34</v>
      </c>
      <c r="I566" s="81"/>
      <c r="J566" s="83">
        <v>4711.78</v>
      </c>
      <c r="K566" s="83" t="s">
        <v>33</v>
      </c>
      <c r="L566" s="83">
        <v>4052.1307999999999</v>
      </c>
      <c r="M566" s="83">
        <v>4711.78</v>
      </c>
      <c r="N566" s="83">
        <v>463.4</v>
      </c>
      <c r="O566" s="83">
        <v>398.524</v>
      </c>
      <c r="P566" s="83">
        <v>463.4</v>
      </c>
      <c r="Q566" s="84">
        <v>9.8349243810194872E-2</v>
      </c>
      <c r="R566" s="81">
        <v>8</v>
      </c>
      <c r="S566" s="81">
        <v>2025</v>
      </c>
      <c r="T566" s="81">
        <v>7</v>
      </c>
      <c r="U566" s="81">
        <v>2025</v>
      </c>
      <c r="V566" s="82">
        <v>45893</v>
      </c>
      <c r="W566" s="81" t="s">
        <v>62</v>
      </c>
      <c r="X566" s="81">
        <v>2025</v>
      </c>
    </row>
    <row r="567" spans="1:26" ht="14.45">
      <c r="A567" s="81" t="s">
        <v>25</v>
      </c>
      <c r="B567" s="81">
        <v>592</v>
      </c>
      <c r="C567" s="81">
        <v>0</v>
      </c>
      <c r="D567" s="82">
        <v>45887</v>
      </c>
      <c r="E567" s="82">
        <v>45900</v>
      </c>
      <c r="F567" s="82">
        <v>45903</v>
      </c>
      <c r="G567" s="81" t="s">
        <v>196</v>
      </c>
      <c r="H567" s="81">
        <v>34</v>
      </c>
      <c r="I567" s="81"/>
      <c r="J567" s="83">
        <v>2528.67</v>
      </c>
      <c r="K567" s="83" t="s">
        <v>33</v>
      </c>
      <c r="L567" s="83">
        <v>2174.6561999999999</v>
      </c>
      <c r="M567" s="83">
        <v>2528.67</v>
      </c>
      <c r="N567" s="83">
        <v>303.44</v>
      </c>
      <c r="O567" s="83">
        <v>260.95839999999998</v>
      </c>
      <c r="P567" s="83">
        <v>303.44</v>
      </c>
      <c r="Q567" s="84">
        <v>0.11999984181407618</v>
      </c>
      <c r="R567" s="81">
        <v>8</v>
      </c>
      <c r="S567" s="81">
        <v>2025</v>
      </c>
      <c r="T567" s="81">
        <v>8</v>
      </c>
      <c r="U567" s="81">
        <v>2025</v>
      </c>
      <c r="V567" s="82">
        <v>45948</v>
      </c>
      <c r="W567" s="81" t="s">
        <v>211</v>
      </c>
      <c r="X567" s="81">
        <v>2025</v>
      </c>
    </row>
    <row r="568" spans="1:26" ht="14.45">
      <c r="A568" s="81" t="s">
        <v>25</v>
      </c>
      <c r="B568" s="81">
        <v>593</v>
      </c>
      <c r="C568" s="81">
        <v>1</v>
      </c>
      <c r="D568" s="82">
        <v>45887</v>
      </c>
      <c r="E568" s="82">
        <v>45868</v>
      </c>
      <c r="F568" s="82">
        <v>45869</v>
      </c>
      <c r="G568" s="81" t="s">
        <v>46</v>
      </c>
      <c r="H568" s="81">
        <v>34</v>
      </c>
      <c r="I568" s="81"/>
      <c r="J568" s="83">
        <v>1877</v>
      </c>
      <c r="K568" s="83" t="s">
        <v>33</v>
      </c>
      <c r="L568" s="83">
        <v>1614.22</v>
      </c>
      <c r="M568" s="83">
        <v>1877</v>
      </c>
      <c r="N568" s="83">
        <v>128.72999999999999</v>
      </c>
      <c r="O568" s="83">
        <v>110.70779999999999</v>
      </c>
      <c r="P568" s="83">
        <v>128.72999999999999</v>
      </c>
      <c r="Q568" s="84">
        <v>6.858284496537026E-2</v>
      </c>
      <c r="R568" s="81">
        <v>8</v>
      </c>
      <c r="S568" s="81">
        <v>2025</v>
      </c>
      <c r="T568" s="81">
        <v>7</v>
      </c>
      <c r="U568" s="81">
        <v>2025</v>
      </c>
      <c r="V568" s="82">
        <v>45914</v>
      </c>
      <c r="W568" s="81" t="s">
        <v>72</v>
      </c>
      <c r="X568" s="81">
        <v>2025</v>
      </c>
    </row>
    <row r="569" spans="1:26" ht="14.45">
      <c r="A569" s="81" t="s">
        <v>25</v>
      </c>
      <c r="B569" s="81">
        <v>594</v>
      </c>
      <c r="C569" s="81">
        <v>0</v>
      </c>
      <c r="D569" s="82">
        <v>45887</v>
      </c>
      <c r="E569" s="82">
        <v>45893</v>
      </c>
      <c r="F569" s="82">
        <v>45904</v>
      </c>
      <c r="G569" s="81" t="s">
        <v>197</v>
      </c>
      <c r="H569" s="81">
        <v>34</v>
      </c>
      <c r="I569" s="81" t="s">
        <v>54</v>
      </c>
      <c r="J569" s="83">
        <v>11502.66</v>
      </c>
      <c r="K569" s="83" t="s">
        <v>202</v>
      </c>
      <c r="L569" s="83">
        <v>13228.058999999999</v>
      </c>
      <c r="M569" s="83">
        <v>15413.564400000001</v>
      </c>
      <c r="N569" s="83">
        <v>3102.21</v>
      </c>
      <c r="O569" s="83">
        <v>3567.5414999999998</v>
      </c>
      <c r="P569" s="83">
        <v>4156.9614000000001</v>
      </c>
      <c r="Q569" s="84">
        <v>0.26969500967602278</v>
      </c>
      <c r="R569" s="81">
        <v>8</v>
      </c>
      <c r="S569" s="81">
        <v>2025</v>
      </c>
      <c r="T569" s="81">
        <v>8</v>
      </c>
      <c r="U569" s="81">
        <v>2025</v>
      </c>
      <c r="V569" s="82">
        <v>45949</v>
      </c>
      <c r="W569" s="81" t="s">
        <v>211</v>
      </c>
      <c r="X569" s="81">
        <v>2025</v>
      </c>
    </row>
    <row r="570" spans="1:26" ht="14.45">
      <c r="A570" s="81" t="s">
        <v>25</v>
      </c>
      <c r="B570" s="81">
        <v>595</v>
      </c>
      <c r="C570" s="81">
        <v>1</v>
      </c>
      <c r="D570" s="82">
        <v>45887</v>
      </c>
      <c r="E570" s="82">
        <v>45907</v>
      </c>
      <c r="F570" s="82">
        <v>45926</v>
      </c>
      <c r="G570" s="81" t="s">
        <v>46</v>
      </c>
      <c r="H570" s="81">
        <v>34</v>
      </c>
      <c r="I570" s="81"/>
      <c r="J570" s="83">
        <v>17817.63</v>
      </c>
      <c r="K570" s="83" t="s">
        <v>27</v>
      </c>
      <c r="L570" s="83">
        <v>17817.63</v>
      </c>
      <c r="M570" s="83">
        <v>20668.450799999999</v>
      </c>
      <c r="N570" s="83">
        <v>2721.63</v>
      </c>
      <c r="O570" s="83">
        <v>2721.63</v>
      </c>
      <c r="P570" s="83">
        <v>3157.0907999999999</v>
      </c>
      <c r="Q570" s="84">
        <v>0.15274927136774083</v>
      </c>
      <c r="R570" s="81">
        <v>8</v>
      </c>
      <c r="S570" s="81">
        <v>2025</v>
      </c>
      <c r="T570" s="81">
        <v>9</v>
      </c>
      <c r="U570" s="81">
        <v>2025</v>
      </c>
      <c r="V570" s="82">
        <v>45971</v>
      </c>
      <c r="W570" s="81" t="s">
        <v>35</v>
      </c>
      <c r="X570" s="81">
        <v>2025</v>
      </c>
      <c r="Z570" t="s">
        <v>279</v>
      </c>
    </row>
    <row r="571" spans="1:26" ht="14.45">
      <c r="A571" s="81" t="s">
        <v>25</v>
      </c>
      <c r="B571" s="81">
        <v>596</v>
      </c>
      <c r="C571" s="81">
        <v>0</v>
      </c>
      <c r="D571" s="82">
        <v>45888</v>
      </c>
      <c r="E571" s="82">
        <v>45915</v>
      </c>
      <c r="F571" s="82">
        <v>45975</v>
      </c>
      <c r="G571" s="81" t="s">
        <v>92</v>
      </c>
      <c r="H571" s="81">
        <v>34</v>
      </c>
      <c r="I571" s="81" t="s">
        <v>273</v>
      </c>
      <c r="J571" s="83">
        <v>268000.69</v>
      </c>
      <c r="K571" s="83" t="s">
        <v>33</v>
      </c>
      <c r="L571" s="83">
        <v>230480.59340000001</v>
      </c>
      <c r="M571" s="83">
        <v>268000.69</v>
      </c>
      <c r="N571" s="83">
        <v>71347</v>
      </c>
      <c r="O571" s="83">
        <v>61358.42</v>
      </c>
      <c r="P571" s="83">
        <v>71347</v>
      </c>
      <c r="Q571" s="84">
        <v>0.26621946383794753</v>
      </c>
      <c r="R571" s="81">
        <v>8</v>
      </c>
      <c r="S571" s="81">
        <v>2025</v>
      </c>
      <c r="T571" s="81">
        <v>9</v>
      </c>
      <c r="U571" s="81">
        <v>2025</v>
      </c>
      <c r="V571" s="82">
        <v>46020</v>
      </c>
      <c r="W571" s="81" t="s">
        <v>52</v>
      </c>
      <c r="X571" s="81">
        <v>2025</v>
      </c>
    </row>
    <row r="572" spans="1:26" ht="14.45">
      <c r="A572" s="81" t="s">
        <v>25</v>
      </c>
      <c r="B572" s="81">
        <v>597</v>
      </c>
      <c r="C572" s="81">
        <v>0</v>
      </c>
      <c r="D572" s="82">
        <v>45888</v>
      </c>
      <c r="E572" s="82">
        <v>46054</v>
      </c>
      <c r="F572" s="82">
        <v>46340</v>
      </c>
      <c r="G572" s="81" t="s">
        <v>46</v>
      </c>
      <c r="H572" s="81">
        <v>34</v>
      </c>
      <c r="I572" s="81"/>
      <c r="J572" s="83">
        <v>406684.93</v>
      </c>
      <c r="K572" s="83" t="s">
        <v>33</v>
      </c>
      <c r="L572" s="83">
        <v>349749.03979999997</v>
      </c>
      <c r="M572" s="83">
        <v>406684.93</v>
      </c>
      <c r="N572" s="83">
        <v>35288</v>
      </c>
      <c r="O572" s="83">
        <v>30347.68</v>
      </c>
      <c r="P572" s="83">
        <v>35288</v>
      </c>
      <c r="Q572" s="84">
        <v>8.6769873671001294E-2</v>
      </c>
      <c r="R572" s="81">
        <v>8</v>
      </c>
      <c r="S572" s="81">
        <v>2025</v>
      </c>
      <c r="T572" s="81">
        <v>2</v>
      </c>
      <c r="U572" s="81">
        <v>2026</v>
      </c>
      <c r="V572" s="82">
        <v>46385</v>
      </c>
      <c r="W572" s="81" t="s">
        <v>52</v>
      </c>
      <c r="X572" s="81">
        <v>2026</v>
      </c>
    </row>
    <row r="573" spans="1:26" ht="14.45">
      <c r="A573" s="81" t="s">
        <v>25</v>
      </c>
      <c r="B573" s="81">
        <v>598</v>
      </c>
      <c r="C573" s="81">
        <v>1</v>
      </c>
      <c r="D573" s="82">
        <v>45888</v>
      </c>
      <c r="E573" s="82">
        <v>45876</v>
      </c>
      <c r="F573" s="82">
        <v>45879</v>
      </c>
      <c r="G573" s="81" t="s">
        <v>91</v>
      </c>
      <c r="H573" s="81">
        <v>34</v>
      </c>
      <c r="I573" s="81"/>
      <c r="J573" s="83">
        <v>2856</v>
      </c>
      <c r="K573" s="83" t="s">
        <v>27</v>
      </c>
      <c r="L573" s="83">
        <v>2856</v>
      </c>
      <c r="M573" s="83">
        <v>3312.9599999999996</v>
      </c>
      <c r="N573" s="83">
        <v>402.69</v>
      </c>
      <c r="O573" s="83">
        <v>402.69</v>
      </c>
      <c r="P573" s="83">
        <v>467.12039999999996</v>
      </c>
      <c r="Q573" s="84">
        <v>0.14099789915966388</v>
      </c>
      <c r="R573" s="81">
        <v>8</v>
      </c>
      <c r="S573" s="81">
        <v>2025</v>
      </c>
      <c r="T573" s="81">
        <v>8</v>
      </c>
      <c r="U573" s="81">
        <v>2025</v>
      </c>
      <c r="V573" s="82">
        <v>45924</v>
      </c>
      <c r="W573" s="81" t="s">
        <v>72</v>
      </c>
      <c r="X573" s="81">
        <v>2025</v>
      </c>
    </row>
    <row r="574" spans="1:26" ht="14.45">
      <c r="A574" s="81" t="s">
        <v>25</v>
      </c>
      <c r="B574" s="81">
        <v>600</v>
      </c>
      <c r="C574" s="81">
        <v>0</v>
      </c>
      <c r="D574" s="82">
        <v>45889</v>
      </c>
      <c r="E574" s="82">
        <v>45939</v>
      </c>
      <c r="F574" s="82">
        <v>45945</v>
      </c>
      <c r="G574" s="81" t="s">
        <v>43</v>
      </c>
      <c r="H574" s="81">
        <v>34</v>
      </c>
      <c r="I574" s="81" t="s">
        <v>275</v>
      </c>
      <c r="J574" s="83">
        <v>1796.16</v>
      </c>
      <c r="K574" s="83" t="s">
        <v>33</v>
      </c>
      <c r="L574" s="83">
        <v>1544.6976</v>
      </c>
      <c r="M574" s="83">
        <v>1796.16</v>
      </c>
      <c r="N574" s="83">
        <v>191.06</v>
      </c>
      <c r="O574" s="83">
        <v>164.3116</v>
      </c>
      <c r="P574" s="83">
        <v>191.06</v>
      </c>
      <c r="Q574" s="84">
        <v>0.10637137003385</v>
      </c>
      <c r="R574" s="81">
        <v>8</v>
      </c>
      <c r="S574" s="81">
        <v>2025</v>
      </c>
      <c r="T574" s="81">
        <v>10</v>
      </c>
      <c r="U574" s="81">
        <v>2025</v>
      </c>
      <c r="V574" s="82">
        <v>45990</v>
      </c>
      <c r="W574" s="81" t="s">
        <v>35</v>
      </c>
      <c r="X574" s="81">
        <v>2025</v>
      </c>
    </row>
    <row r="575" spans="1:26" ht="14.45">
      <c r="A575" s="81" t="s">
        <v>25</v>
      </c>
      <c r="B575" s="81">
        <v>601</v>
      </c>
      <c r="C575" s="81">
        <v>0</v>
      </c>
      <c r="D575" s="82">
        <v>45890</v>
      </c>
      <c r="E575" s="82">
        <v>45896</v>
      </c>
      <c r="F575" s="82">
        <v>45901</v>
      </c>
      <c r="G575" s="81" t="s">
        <v>274</v>
      </c>
      <c r="H575" s="81">
        <v>34</v>
      </c>
      <c r="I575" s="81" t="s">
        <v>56</v>
      </c>
      <c r="J575" s="83">
        <v>6150</v>
      </c>
      <c r="K575" s="83" t="s">
        <v>214</v>
      </c>
      <c r="L575" s="83">
        <v>6580.5</v>
      </c>
      <c r="M575" s="83">
        <v>7687.5</v>
      </c>
      <c r="N575" s="83">
        <v>817.44</v>
      </c>
      <c r="O575" s="83">
        <v>874.66080000000011</v>
      </c>
      <c r="P575" s="83">
        <v>1021.8000000000001</v>
      </c>
      <c r="Q575" s="84">
        <v>0.13291707317073173</v>
      </c>
      <c r="R575" s="81">
        <v>8</v>
      </c>
      <c r="S575" s="81">
        <v>2025</v>
      </c>
      <c r="T575" s="81">
        <v>8</v>
      </c>
      <c r="U575" s="81">
        <v>2025</v>
      </c>
      <c r="V575" s="82">
        <v>45946</v>
      </c>
      <c r="W575" s="81" t="s">
        <v>211</v>
      </c>
      <c r="X575" s="81">
        <v>2025</v>
      </c>
    </row>
    <row r="576" spans="1:26" ht="14.45">
      <c r="A576" s="81" t="s">
        <v>25</v>
      </c>
      <c r="B576" s="81">
        <v>602</v>
      </c>
      <c r="C576" s="81">
        <v>1</v>
      </c>
      <c r="D576" s="82">
        <v>45890</v>
      </c>
      <c r="E576" s="82">
        <v>45910</v>
      </c>
      <c r="F576" s="82">
        <v>45914</v>
      </c>
      <c r="G576" s="81" t="s">
        <v>66</v>
      </c>
      <c r="H576" s="81">
        <v>34</v>
      </c>
      <c r="I576" s="81"/>
      <c r="J576" s="83">
        <v>4020</v>
      </c>
      <c r="K576" s="83" t="s">
        <v>27</v>
      </c>
      <c r="L576" s="83">
        <v>4020</v>
      </c>
      <c r="M576" s="83">
        <v>4663.2</v>
      </c>
      <c r="N576" s="83">
        <v>515.35</v>
      </c>
      <c r="O576" s="83">
        <v>515.35</v>
      </c>
      <c r="P576" s="83">
        <v>597.80600000000004</v>
      </c>
      <c r="Q576" s="84">
        <v>0.12819651741293533</v>
      </c>
      <c r="R576" s="81">
        <v>8</v>
      </c>
      <c r="S576" s="81">
        <v>2025</v>
      </c>
      <c r="T576" s="81">
        <v>9</v>
      </c>
      <c r="U576" s="81">
        <v>2025</v>
      </c>
      <c r="V576" s="82">
        <v>45959</v>
      </c>
      <c r="W576" s="81" t="s">
        <v>211</v>
      </c>
      <c r="X576" s="81">
        <v>2025</v>
      </c>
    </row>
    <row r="577" spans="1:26" ht="14.45">
      <c r="A577" s="81" t="s">
        <v>25</v>
      </c>
      <c r="B577" s="81">
        <v>603</v>
      </c>
      <c r="C577" s="81">
        <v>1</v>
      </c>
      <c r="D577" s="82">
        <v>45890</v>
      </c>
      <c r="E577" s="82">
        <v>45893</v>
      </c>
      <c r="F577" s="82">
        <v>45896</v>
      </c>
      <c r="G577" s="81" t="s">
        <v>66</v>
      </c>
      <c r="H577" s="81">
        <v>34</v>
      </c>
      <c r="I577" s="81"/>
      <c r="J577" s="83">
        <v>5322</v>
      </c>
      <c r="K577" s="83" t="s">
        <v>33</v>
      </c>
      <c r="L577" s="83">
        <v>4576.92</v>
      </c>
      <c r="M577" s="83">
        <v>5322</v>
      </c>
      <c r="N577" s="83">
        <v>750.4</v>
      </c>
      <c r="O577" s="83">
        <v>645.34399999999994</v>
      </c>
      <c r="P577" s="83">
        <v>750.4</v>
      </c>
      <c r="Q577" s="84">
        <v>0.14099962420142803</v>
      </c>
      <c r="R577" s="81">
        <v>8</v>
      </c>
      <c r="S577" s="81">
        <v>2025</v>
      </c>
      <c r="T577" s="81">
        <v>8</v>
      </c>
      <c r="U577" s="81">
        <v>2025</v>
      </c>
      <c r="V577" s="82">
        <v>45941</v>
      </c>
      <c r="W577" s="81" t="s">
        <v>211</v>
      </c>
      <c r="X577" s="81">
        <v>2025</v>
      </c>
    </row>
    <row r="578" spans="1:26" ht="14.45">
      <c r="A578" s="81" t="s">
        <v>25</v>
      </c>
      <c r="B578" s="81">
        <v>604</v>
      </c>
      <c r="C578" s="81">
        <v>1</v>
      </c>
      <c r="D578" s="82">
        <v>45890</v>
      </c>
      <c r="E578" s="82">
        <v>45878</v>
      </c>
      <c r="F578" s="82">
        <v>45895</v>
      </c>
      <c r="G578" s="81" t="s">
        <v>66</v>
      </c>
      <c r="H578" s="81">
        <v>34</v>
      </c>
      <c r="I578" s="81"/>
      <c r="J578" s="83">
        <v>2020.5</v>
      </c>
      <c r="K578" s="83" t="s">
        <v>27</v>
      </c>
      <c r="L578" s="83">
        <v>2020.5</v>
      </c>
      <c r="M578" s="83">
        <v>2343.7799999999997</v>
      </c>
      <c r="N578" s="83">
        <v>175.19</v>
      </c>
      <c r="O578" s="83">
        <v>175.19</v>
      </c>
      <c r="P578" s="83">
        <v>203.22039999999998</v>
      </c>
      <c r="Q578" s="84">
        <v>8.6706260826528089E-2</v>
      </c>
      <c r="R578" s="81">
        <v>8</v>
      </c>
      <c r="S578" s="81">
        <v>2025</v>
      </c>
      <c r="T578" s="81">
        <v>8</v>
      </c>
      <c r="U578" s="81">
        <v>2025</v>
      </c>
      <c r="V578" s="82">
        <v>45940</v>
      </c>
      <c r="W578" s="81" t="s">
        <v>211</v>
      </c>
      <c r="X578" s="81">
        <v>2025</v>
      </c>
    </row>
    <row r="579" spans="1:26" ht="14.45">
      <c r="A579" s="81" t="s">
        <v>25</v>
      </c>
      <c r="B579" s="81">
        <v>605</v>
      </c>
      <c r="C579" s="81">
        <v>1</v>
      </c>
      <c r="D579" s="82">
        <v>45890</v>
      </c>
      <c r="E579" s="82">
        <v>45925</v>
      </c>
      <c r="F579" s="82">
        <v>45929</v>
      </c>
      <c r="G579" s="81" t="s">
        <v>66</v>
      </c>
      <c r="H579" s="81">
        <v>34</v>
      </c>
      <c r="I579" s="81"/>
      <c r="J579" s="83">
        <v>4226</v>
      </c>
      <c r="K579" s="83" t="s">
        <v>33</v>
      </c>
      <c r="L579" s="83">
        <v>3634.36</v>
      </c>
      <c r="M579" s="83">
        <v>4226</v>
      </c>
      <c r="N579" s="83">
        <v>388.4</v>
      </c>
      <c r="O579" s="83">
        <v>334.024</v>
      </c>
      <c r="P579" s="83">
        <v>388.4</v>
      </c>
      <c r="Q579" s="84">
        <v>9.1907240889730235E-2</v>
      </c>
      <c r="R579" s="81">
        <v>8</v>
      </c>
      <c r="S579" s="81">
        <v>2025</v>
      </c>
      <c r="T579" s="81">
        <v>9</v>
      </c>
      <c r="U579" s="81">
        <v>2025</v>
      </c>
      <c r="V579" s="82">
        <v>45974</v>
      </c>
      <c r="W579" s="81" t="s">
        <v>35</v>
      </c>
      <c r="X579" s="81">
        <v>2025</v>
      </c>
    </row>
    <row r="580" spans="1:26" ht="14.45">
      <c r="A580" s="81" t="s">
        <v>25</v>
      </c>
      <c r="B580" s="81">
        <v>607</v>
      </c>
      <c r="C580" s="81">
        <v>1</v>
      </c>
      <c r="D580" s="82">
        <v>45890</v>
      </c>
      <c r="E580" s="82">
        <v>45869</v>
      </c>
      <c r="F580" s="82">
        <v>45872</v>
      </c>
      <c r="G580" s="81" t="s">
        <v>66</v>
      </c>
      <c r="H580" s="81">
        <v>34</v>
      </c>
      <c r="I580" s="81"/>
      <c r="J580" s="83">
        <v>9570</v>
      </c>
      <c r="K580" s="83" t="s">
        <v>27</v>
      </c>
      <c r="L580" s="83">
        <v>9570</v>
      </c>
      <c r="M580" s="83">
        <v>11101.199999999999</v>
      </c>
      <c r="N580" s="83">
        <v>1023.93</v>
      </c>
      <c r="O580" s="83">
        <v>1023.93</v>
      </c>
      <c r="P580" s="83">
        <v>1187.7587999999998</v>
      </c>
      <c r="Q580" s="84">
        <v>0.10699373040752351</v>
      </c>
      <c r="R580" s="81">
        <v>8</v>
      </c>
      <c r="S580" s="81">
        <v>2025</v>
      </c>
      <c r="T580" s="81">
        <v>7</v>
      </c>
      <c r="U580" s="81">
        <v>2025</v>
      </c>
      <c r="V580" s="82">
        <v>45917</v>
      </c>
      <c r="W580" s="81" t="s">
        <v>72</v>
      </c>
      <c r="X580" s="81">
        <v>2025</v>
      </c>
    </row>
    <row r="581" spans="1:26" ht="14.45">
      <c r="A581" s="81" t="s">
        <v>25</v>
      </c>
      <c r="B581" s="81">
        <v>608</v>
      </c>
      <c r="C581" s="81">
        <v>0</v>
      </c>
      <c r="D581" s="82">
        <v>45890</v>
      </c>
      <c r="E581" s="82">
        <v>45907</v>
      </c>
      <c r="F581" s="82">
        <v>45910</v>
      </c>
      <c r="G581" s="81" t="s">
        <v>66</v>
      </c>
      <c r="H581" s="81">
        <v>34</v>
      </c>
      <c r="I581" s="81"/>
      <c r="J581" s="83">
        <v>7395</v>
      </c>
      <c r="K581" s="83" t="s">
        <v>27</v>
      </c>
      <c r="L581" s="83">
        <v>7395</v>
      </c>
      <c r="M581" s="83">
        <v>8578.1999999999989</v>
      </c>
      <c r="N581" s="83">
        <v>739.5</v>
      </c>
      <c r="O581" s="83">
        <v>739.5</v>
      </c>
      <c r="P581" s="83">
        <v>857.81999999999994</v>
      </c>
      <c r="Q581" s="84">
        <v>0.1</v>
      </c>
      <c r="R581" s="81">
        <v>8</v>
      </c>
      <c r="S581" s="81">
        <v>2025</v>
      </c>
      <c r="T581" s="81">
        <v>9</v>
      </c>
      <c r="U581" s="81">
        <v>2025</v>
      </c>
      <c r="V581" s="82">
        <v>45955</v>
      </c>
      <c r="W581" s="81" t="s">
        <v>211</v>
      </c>
      <c r="X581" s="81">
        <v>2025</v>
      </c>
    </row>
    <row r="582" spans="1:26" ht="14.45">
      <c r="A582" s="81" t="s">
        <v>25</v>
      </c>
      <c r="B582" s="81">
        <v>609</v>
      </c>
      <c r="C582" s="81">
        <v>0</v>
      </c>
      <c r="D582" s="82">
        <v>45891</v>
      </c>
      <c r="E582" s="82">
        <v>45889</v>
      </c>
      <c r="F582" s="82">
        <v>45954</v>
      </c>
      <c r="G582" s="81" t="s">
        <v>280</v>
      </c>
      <c r="H582" s="81">
        <v>34</v>
      </c>
      <c r="I582" s="81" t="s">
        <v>273</v>
      </c>
      <c r="J582" s="83">
        <v>35119.279999999999</v>
      </c>
      <c r="K582" s="83" t="s">
        <v>33</v>
      </c>
      <c r="L582" s="83">
        <v>30202.5808</v>
      </c>
      <c r="M582" s="83">
        <v>35119.279999999999</v>
      </c>
      <c r="N582" s="83">
        <v>2669</v>
      </c>
      <c r="O582" s="83">
        <v>2295.34</v>
      </c>
      <c r="P582" s="83">
        <v>2669</v>
      </c>
      <c r="Q582" s="84">
        <v>7.5998141191960661E-2</v>
      </c>
      <c r="R582" s="81">
        <v>8</v>
      </c>
      <c r="S582" s="81">
        <v>2025</v>
      </c>
      <c r="T582" s="81">
        <v>8</v>
      </c>
      <c r="U582" s="81">
        <v>2025</v>
      </c>
      <c r="V582" s="82">
        <v>45999</v>
      </c>
      <c r="W582" s="81" t="s">
        <v>52</v>
      </c>
      <c r="X582" s="81">
        <v>2025</v>
      </c>
      <c r="Z582" t="s">
        <v>229</v>
      </c>
    </row>
    <row r="583" spans="1:26" ht="14.45">
      <c r="A583" s="81" t="s">
        <v>25</v>
      </c>
      <c r="B583" s="81">
        <v>610</v>
      </c>
      <c r="C583" s="81">
        <v>0</v>
      </c>
      <c r="D583" s="82">
        <v>45891</v>
      </c>
      <c r="E583" s="82">
        <v>45928</v>
      </c>
      <c r="F583" s="82">
        <v>45934</v>
      </c>
      <c r="G583" s="81" t="s">
        <v>66</v>
      </c>
      <c r="H583" s="81">
        <v>34</v>
      </c>
      <c r="I583" s="81"/>
      <c r="J583" s="83">
        <v>8958</v>
      </c>
      <c r="K583" s="83" t="s">
        <v>33</v>
      </c>
      <c r="L583" s="83">
        <v>7703.88</v>
      </c>
      <c r="M583" s="83">
        <v>8958</v>
      </c>
      <c r="N583" s="83">
        <v>679.84</v>
      </c>
      <c r="O583" s="83">
        <v>584.66240000000005</v>
      </c>
      <c r="P583" s="83">
        <v>679.84</v>
      </c>
      <c r="Q583" s="84">
        <v>7.5891940165215457E-2</v>
      </c>
      <c r="R583" s="81">
        <v>8</v>
      </c>
      <c r="S583" s="81">
        <v>2025</v>
      </c>
      <c r="T583" s="81">
        <v>9</v>
      </c>
      <c r="U583" s="81">
        <v>2025</v>
      </c>
      <c r="V583" s="82">
        <v>45979</v>
      </c>
      <c r="W583" s="81" t="s">
        <v>35</v>
      </c>
      <c r="X583" s="81">
        <v>2025</v>
      </c>
      <c r="Z583" t="s">
        <v>229</v>
      </c>
    </row>
    <row r="584" spans="1:26" ht="14.45">
      <c r="A584" s="81" t="s">
        <v>25</v>
      </c>
      <c r="B584" s="81">
        <v>613</v>
      </c>
      <c r="C584" s="81">
        <v>0</v>
      </c>
      <c r="D584" s="82">
        <v>45894</v>
      </c>
      <c r="E584" s="82">
        <v>45952</v>
      </c>
      <c r="F584" s="82">
        <v>45963</v>
      </c>
      <c r="G584" s="81" t="s">
        <v>280</v>
      </c>
      <c r="H584" s="81">
        <v>35</v>
      </c>
      <c r="I584" s="81"/>
      <c r="J584" s="83">
        <v>18638.25</v>
      </c>
      <c r="K584" s="83" t="s">
        <v>33</v>
      </c>
      <c r="L584" s="83">
        <v>16028.895</v>
      </c>
      <c r="M584" s="83">
        <v>18638.25</v>
      </c>
      <c r="N584" s="83">
        <v>3727.65</v>
      </c>
      <c r="O584" s="83">
        <v>3205.779</v>
      </c>
      <c r="P584" s="83">
        <v>3727.65</v>
      </c>
      <c r="Q584" s="84">
        <v>0.19999999999999998</v>
      </c>
      <c r="R584" s="81">
        <v>8</v>
      </c>
      <c r="S584" s="81">
        <v>2025</v>
      </c>
      <c r="T584" s="81">
        <v>10</v>
      </c>
      <c r="U584" s="81">
        <v>2025</v>
      </c>
      <c r="V584" s="82">
        <v>46008</v>
      </c>
      <c r="W584" s="81" t="s">
        <v>52</v>
      </c>
      <c r="X584" s="81">
        <v>2025</v>
      </c>
      <c r="Z584" t="s">
        <v>229</v>
      </c>
    </row>
    <row r="585" spans="1:26" ht="14.45">
      <c r="A585" s="81" t="s">
        <v>25</v>
      </c>
      <c r="B585" s="81">
        <v>614</v>
      </c>
      <c r="C585" s="81">
        <v>0</v>
      </c>
      <c r="D585" s="82">
        <v>45894</v>
      </c>
      <c r="E585" s="82">
        <v>45918</v>
      </c>
      <c r="F585" s="82">
        <v>45926</v>
      </c>
      <c r="G585" s="81" t="s">
        <v>91</v>
      </c>
      <c r="H585" s="81">
        <v>35</v>
      </c>
      <c r="I585" s="81" t="s">
        <v>51</v>
      </c>
      <c r="J585" s="83">
        <v>12500</v>
      </c>
      <c r="K585" s="83" t="s">
        <v>33</v>
      </c>
      <c r="L585" s="83">
        <v>10750</v>
      </c>
      <c r="M585" s="83">
        <v>12500</v>
      </c>
      <c r="N585" s="83">
        <v>2175.4899999999998</v>
      </c>
      <c r="O585" s="83">
        <v>1870.9213999999997</v>
      </c>
      <c r="P585" s="83">
        <v>2175.4899999999998</v>
      </c>
      <c r="Q585" s="84">
        <v>0.17403919999999998</v>
      </c>
      <c r="R585" s="81">
        <v>8</v>
      </c>
      <c r="S585" s="81">
        <v>2025</v>
      </c>
      <c r="T585" s="81">
        <v>9</v>
      </c>
      <c r="U585" s="81">
        <v>2025</v>
      </c>
      <c r="V585" s="82">
        <v>45971</v>
      </c>
      <c r="W585" s="81" t="s">
        <v>35</v>
      </c>
      <c r="X585" s="81">
        <v>2025</v>
      </c>
    </row>
    <row r="586" spans="1:26" ht="14.45">
      <c r="A586" s="81" t="s">
        <v>25</v>
      </c>
      <c r="B586" s="81">
        <v>615</v>
      </c>
      <c r="C586" s="81">
        <v>1</v>
      </c>
      <c r="D586" s="82">
        <v>45894</v>
      </c>
      <c r="E586" s="82">
        <v>45930</v>
      </c>
      <c r="F586" s="82">
        <v>45935</v>
      </c>
      <c r="G586" s="81" t="s">
        <v>63</v>
      </c>
      <c r="H586" s="81">
        <v>35</v>
      </c>
      <c r="I586" s="81"/>
      <c r="J586" s="83">
        <v>7230</v>
      </c>
      <c r="K586" s="83" t="s">
        <v>27</v>
      </c>
      <c r="L586" s="83">
        <v>7230</v>
      </c>
      <c r="M586" s="83">
        <v>8386.7999999999993</v>
      </c>
      <c r="N586" s="83">
        <v>679.72</v>
      </c>
      <c r="O586" s="83">
        <v>679.72</v>
      </c>
      <c r="P586" s="83">
        <v>788.47519999999997</v>
      </c>
      <c r="Q586" s="84">
        <v>9.4013831258644542E-2</v>
      </c>
      <c r="R586" s="81">
        <v>8</v>
      </c>
      <c r="S586" s="81">
        <v>2025</v>
      </c>
      <c r="T586" s="81">
        <v>9</v>
      </c>
      <c r="U586" s="81">
        <v>2025</v>
      </c>
      <c r="V586" s="82">
        <v>45980</v>
      </c>
      <c r="W586" s="81" t="s">
        <v>35</v>
      </c>
      <c r="X586" s="81">
        <v>2025</v>
      </c>
    </row>
    <row r="587" spans="1:26" ht="14.45">
      <c r="A587" s="81" t="s">
        <v>25</v>
      </c>
      <c r="B587" s="81">
        <v>616</v>
      </c>
      <c r="C587" s="81">
        <v>1</v>
      </c>
      <c r="D587" s="82">
        <v>45894</v>
      </c>
      <c r="E587" s="82">
        <v>45870</v>
      </c>
      <c r="F587" s="82">
        <v>45879</v>
      </c>
      <c r="G587" s="81" t="s">
        <v>66</v>
      </c>
      <c r="H587" s="81">
        <v>35</v>
      </c>
      <c r="I587" s="81"/>
      <c r="J587" s="83">
        <v>4752</v>
      </c>
      <c r="K587" s="83" t="s">
        <v>214</v>
      </c>
      <c r="L587" s="83">
        <v>5084.6400000000003</v>
      </c>
      <c r="M587" s="83">
        <v>5940</v>
      </c>
      <c r="N587" s="83">
        <v>445.99</v>
      </c>
      <c r="O587" s="83">
        <v>477.20930000000004</v>
      </c>
      <c r="P587" s="83">
        <v>557.48749999999995</v>
      </c>
      <c r="Q587" s="84">
        <v>9.385311447811448E-2</v>
      </c>
      <c r="R587" s="81">
        <v>8</v>
      </c>
      <c r="S587" s="81">
        <v>2025</v>
      </c>
      <c r="T587" s="81">
        <v>8</v>
      </c>
      <c r="U587" s="81">
        <v>2025</v>
      </c>
      <c r="V587" s="82">
        <v>45924</v>
      </c>
      <c r="W587" s="81" t="s">
        <v>72</v>
      </c>
      <c r="X587" s="81">
        <v>2025</v>
      </c>
    </row>
    <row r="588" spans="1:26" ht="14.45">
      <c r="A588" s="81" t="s">
        <v>25</v>
      </c>
      <c r="B588" s="81">
        <v>617</v>
      </c>
      <c r="C588" s="81">
        <v>1</v>
      </c>
      <c r="D588" s="82">
        <v>45894</v>
      </c>
      <c r="E588" s="82">
        <v>45914</v>
      </c>
      <c r="F588" s="82">
        <v>45925</v>
      </c>
      <c r="G588" s="81" t="s">
        <v>34</v>
      </c>
      <c r="H588" s="81">
        <v>35</v>
      </c>
      <c r="I588" s="81"/>
      <c r="J588" s="83">
        <v>7061.39</v>
      </c>
      <c r="K588" s="83" t="s">
        <v>33</v>
      </c>
      <c r="L588" s="83">
        <v>6072.7954</v>
      </c>
      <c r="M588" s="83">
        <v>7061.39</v>
      </c>
      <c r="N588" s="83">
        <v>706.69</v>
      </c>
      <c r="O588" s="83">
        <v>607.75340000000006</v>
      </c>
      <c r="P588" s="83">
        <v>706.69</v>
      </c>
      <c r="Q588" s="84">
        <v>0.10007802996293932</v>
      </c>
      <c r="R588" s="81">
        <v>8</v>
      </c>
      <c r="S588" s="81">
        <v>2025</v>
      </c>
      <c r="T588" s="81">
        <v>9</v>
      </c>
      <c r="U588" s="81">
        <v>2025</v>
      </c>
      <c r="V588" s="82">
        <v>45970</v>
      </c>
      <c r="W588" s="81" t="s">
        <v>35</v>
      </c>
      <c r="X588" s="81">
        <v>2025</v>
      </c>
    </row>
    <row r="589" spans="1:26" ht="14.45">
      <c r="A589" s="81" t="s">
        <v>25</v>
      </c>
      <c r="B589" s="81">
        <v>618</v>
      </c>
      <c r="C589" s="81">
        <v>0</v>
      </c>
      <c r="D589" s="82">
        <v>45894</v>
      </c>
      <c r="E589" s="82">
        <v>45897</v>
      </c>
      <c r="F589" s="82">
        <v>45901</v>
      </c>
      <c r="G589" s="81" t="s">
        <v>43</v>
      </c>
      <c r="H589" s="81">
        <v>35</v>
      </c>
      <c r="I589" s="81"/>
      <c r="J589" s="83">
        <v>1920</v>
      </c>
      <c r="K589" s="83" t="s">
        <v>27</v>
      </c>
      <c r="L589" s="83">
        <v>1920</v>
      </c>
      <c r="M589" s="83">
        <v>2227.1999999999998</v>
      </c>
      <c r="N589" s="83">
        <v>192</v>
      </c>
      <c r="O589" s="83">
        <v>192</v>
      </c>
      <c r="P589" s="83">
        <v>222.71999999999997</v>
      </c>
      <c r="Q589" s="84">
        <v>0.1</v>
      </c>
      <c r="R589" s="81">
        <v>8</v>
      </c>
      <c r="S589" s="81">
        <v>2025</v>
      </c>
      <c r="T589" s="81">
        <v>8</v>
      </c>
      <c r="U589" s="81">
        <v>2025</v>
      </c>
      <c r="V589" s="82">
        <v>45946</v>
      </c>
      <c r="W589" s="81" t="s">
        <v>211</v>
      </c>
      <c r="X589" s="81">
        <v>2025</v>
      </c>
    </row>
    <row r="590" spans="1:26" ht="14.45">
      <c r="A590" s="81" t="s">
        <v>25</v>
      </c>
      <c r="B590" s="81">
        <v>621</v>
      </c>
      <c r="C590" s="81">
        <v>1</v>
      </c>
      <c r="D590" s="82">
        <v>45895</v>
      </c>
      <c r="E590" s="82">
        <v>45896</v>
      </c>
      <c r="F590" s="82">
        <v>45897</v>
      </c>
      <c r="G590" s="81" t="s">
        <v>92</v>
      </c>
      <c r="H590" s="81">
        <v>35</v>
      </c>
      <c r="I590" s="81" t="s">
        <v>65</v>
      </c>
      <c r="J590" s="83">
        <v>69666</v>
      </c>
      <c r="K590" s="83" t="s">
        <v>30</v>
      </c>
      <c r="L590" s="83">
        <v>3343.9679999999998</v>
      </c>
      <c r="M590" s="83">
        <v>3901.2960000000003</v>
      </c>
      <c r="N590" s="83">
        <v>11167.33</v>
      </c>
      <c r="O590" s="83">
        <v>536.03183999999999</v>
      </c>
      <c r="P590" s="83">
        <v>625.37048000000004</v>
      </c>
      <c r="Q590" s="84">
        <v>0.16029813682427582</v>
      </c>
      <c r="R590" s="81">
        <v>8</v>
      </c>
      <c r="S590" s="81">
        <v>2025</v>
      </c>
      <c r="T590" s="81">
        <v>8</v>
      </c>
      <c r="U590" s="81">
        <v>2025</v>
      </c>
      <c r="V590" s="82">
        <v>45942</v>
      </c>
      <c r="W590" s="81" t="s">
        <v>211</v>
      </c>
      <c r="X590" s="81">
        <v>2025</v>
      </c>
    </row>
    <row r="591" spans="1:26" ht="14.45">
      <c r="A591" s="81" t="s">
        <v>25</v>
      </c>
      <c r="B591" s="81">
        <v>622</v>
      </c>
      <c r="C591" s="81">
        <v>1</v>
      </c>
      <c r="D591" s="82">
        <v>45895</v>
      </c>
      <c r="E591" s="82">
        <v>45928</v>
      </c>
      <c r="F591" s="82">
        <v>45931</v>
      </c>
      <c r="G591" s="81" t="s">
        <v>66</v>
      </c>
      <c r="H591" s="81">
        <v>35</v>
      </c>
      <c r="I591" s="81"/>
      <c r="J591" s="83">
        <v>3010</v>
      </c>
      <c r="K591" s="83" t="s">
        <v>27</v>
      </c>
      <c r="L591" s="83">
        <v>3010</v>
      </c>
      <c r="M591" s="83">
        <v>3491.6</v>
      </c>
      <c r="N591" s="83">
        <v>376.76</v>
      </c>
      <c r="O591" s="83">
        <v>376.76</v>
      </c>
      <c r="P591" s="83">
        <v>437.04159999999996</v>
      </c>
      <c r="Q591" s="84">
        <v>0.12516943521594684</v>
      </c>
      <c r="R591" s="81">
        <v>8</v>
      </c>
      <c r="S591" s="81">
        <v>2025</v>
      </c>
      <c r="T591" s="81">
        <v>9</v>
      </c>
      <c r="U591" s="81">
        <v>2025</v>
      </c>
      <c r="V591" s="82">
        <v>45976</v>
      </c>
      <c r="W591" s="81" t="s">
        <v>35</v>
      </c>
      <c r="X591" s="81">
        <v>2025</v>
      </c>
    </row>
    <row r="592" spans="1:26" ht="14.45">
      <c r="A592" s="81" t="s">
        <v>25</v>
      </c>
      <c r="B592" s="81">
        <v>624</v>
      </c>
      <c r="C592" s="81">
        <v>1</v>
      </c>
      <c r="D592" s="82">
        <v>45895</v>
      </c>
      <c r="E592" s="82">
        <v>45843</v>
      </c>
      <c r="F592" s="82">
        <v>45851</v>
      </c>
      <c r="G592" s="81" t="s">
        <v>86</v>
      </c>
      <c r="H592" s="81">
        <v>35</v>
      </c>
      <c r="I592" s="81" t="s">
        <v>56</v>
      </c>
      <c r="J592" s="83">
        <v>7360.8</v>
      </c>
      <c r="K592" s="83" t="s">
        <v>33</v>
      </c>
      <c r="L592" s="83">
        <v>6330.2880000000005</v>
      </c>
      <c r="M592" s="83">
        <v>7360.8</v>
      </c>
      <c r="N592" s="83">
        <v>909.87</v>
      </c>
      <c r="O592" s="83">
        <v>782.48820000000001</v>
      </c>
      <c r="P592" s="83">
        <v>909.87</v>
      </c>
      <c r="Q592" s="84">
        <v>0.12361020541245515</v>
      </c>
      <c r="R592" s="81">
        <v>8</v>
      </c>
      <c r="S592" s="81">
        <v>2025</v>
      </c>
      <c r="T592" s="81">
        <v>7</v>
      </c>
      <c r="U592" s="81">
        <v>2025</v>
      </c>
      <c r="V592" s="82">
        <v>45896</v>
      </c>
      <c r="W592" s="81" t="s">
        <v>62</v>
      </c>
      <c r="X592" s="81">
        <v>2025</v>
      </c>
      <c r="Z592" t="s">
        <v>281</v>
      </c>
    </row>
    <row r="593" spans="1:26" ht="14.45">
      <c r="A593" s="81" t="s">
        <v>25</v>
      </c>
      <c r="B593" s="81">
        <v>625</v>
      </c>
      <c r="C593" s="81">
        <v>0</v>
      </c>
      <c r="D593" s="82">
        <v>45895</v>
      </c>
      <c r="E593" s="82">
        <v>45960</v>
      </c>
      <c r="F593" s="82">
        <v>45964</v>
      </c>
      <c r="G593" s="81" t="s">
        <v>66</v>
      </c>
      <c r="H593" s="81">
        <v>35</v>
      </c>
      <c r="I593" s="81"/>
      <c r="J593" s="83">
        <v>379735</v>
      </c>
      <c r="K593" s="83" t="s">
        <v>250</v>
      </c>
      <c r="L593" s="83">
        <v>2088.5425</v>
      </c>
      <c r="M593" s="83">
        <v>2430.3040000000001</v>
      </c>
      <c r="N593" s="83">
        <v>37973.5</v>
      </c>
      <c r="O593" s="83">
        <v>208.85424999999998</v>
      </c>
      <c r="P593" s="83">
        <v>243.03040000000001</v>
      </c>
      <c r="Q593" s="84">
        <v>9.9999999999999992E-2</v>
      </c>
      <c r="R593" s="81">
        <v>8</v>
      </c>
      <c r="S593" s="81">
        <v>2025</v>
      </c>
      <c r="T593" s="81">
        <v>10</v>
      </c>
      <c r="U593" s="81">
        <v>2025</v>
      </c>
      <c r="V593" s="82">
        <v>46009</v>
      </c>
      <c r="W593" s="81" t="s">
        <v>52</v>
      </c>
      <c r="X593" s="81">
        <v>2025</v>
      </c>
    </row>
    <row r="594" spans="1:26" ht="14.45">
      <c r="A594" s="81" t="s">
        <v>25</v>
      </c>
      <c r="B594" s="81">
        <v>626</v>
      </c>
      <c r="C594" s="81">
        <v>0</v>
      </c>
      <c r="D594" s="82">
        <v>45895</v>
      </c>
      <c r="E594" s="82">
        <v>45955</v>
      </c>
      <c r="F594" s="82">
        <v>45962</v>
      </c>
      <c r="G594" s="81" t="s">
        <v>66</v>
      </c>
      <c r="H594" s="81">
        <v>35</v>
      </c>
      <c r="I594" s="81"/>
      <c r="J594" s="83">
        <v>3851364.86</v>
      </c>
      <c r="K594" s="83" t="s">
        <v>250</v>
      </c>
      <c r="L594" s="83">
        <v>21182.506729999997</v>
      </c>
      <c r="M594" s="83">
        <v>24648.735103999999</v>
      </c>
      <c r="N594" s="83">
        <v>308462.8</v>
      </c>
      <c r="O594" s="83">
        <v>1696.5453999999997</v>
      </c>
      <c r="P594" s="83">
        <v>1974.16192</v>
      </c>
      <c r="Q594" s="84">
        <v>8.0091814515854509E-2</v>
      </c>
      <c r="R594" s="81">
        <v>8</v>
      </c>
      <c r="S594" s="81">
        <v>2025</v>
      </c>
      <c r="T594" s="81">
        <v>10</v>
      </c>
      <c r="U594" s="81">
        <v>2025</v>
      </c>
      <c r="V594" s="82">
        <v>46007</v>
      </c>
      <c r="W594" s="81" t="s">
        <v>52</v>
      </c>
      <c r="X594" s="81">
        <v>2025</v>
      </c>
      <c r="Z594" t="s">
        <v>282</v>
      </c>
    </row>
    <row r="595" spans="1:26" ht="14.45">
      <c r="A595" s="81" t="s">
        <v>25</v>
      </c>
      <c r="B595" s="81">
        <v>627</v>
      </c>
      <c r="C595" s="81">
        <v>0</v>
      </c>
      <c r="D595" s="82">
        <v>45895</v>
      </c>
      <c r="E595" s="82">
        <v>45928</v>
      </c>
      <c r="F595" s="82">
        <v>45931</v>
      </c>
      <c r="G595" s="81" t="s">
        <v>66</v>
      </c>
      <c r="H595" s="81">
        <v>35</v>
      </c>
      <c r="I595" s="81"/>
      <c r="J595" s="83">
        <v>1230.3</v>
      </c>
      <c r="K595" s="83" t="s">
        <v>202</v>
      </c>
      <c r="L595" s="83">
        <v>1414.8449999999998</v>
      </c>
      <c r="M595" s="83">
        <v>1648.6020000000001</v>
      </c>
      <c r="N595" s="83">
        <v>123.03</v>
      </c>
      <c r="O595" s="83">
        <v>141.4845</v>
      </c>
      <c r="P595" s="83">
        <v>164.86020000000002</v>
      </c>
      <c r="Q595" s="84">
        <v>0.1</v>
      </c>
      <c r="R595" s="81">
        <v>8</v>
      </c>
      <c r="S595" s="81">
        <v>2025</v>
      </c>
      <c r="T595" s="81">
        <v>9</v>
      </c>
      <c r="U595" s="81">
        <v>2025</v>
      </c>
      <c r="V595" s="82">
        <v>45976</v>
      </c>
      <c r="W595" s="81" t="s">
        <v>35</v>
      </c>
      <c r="X595" s="81">
        <v>2025</v>
      </c>
    </row>
    <row r="596" spans="1:26" ht="14.45">
      <c r="A596" s="81" t="s">
        <v>25</v>
      </c>
      <c r="B596" s="81">
        <v>628</v>
      </c>
      <c r="C596" s="81">
        <v>0</v>
      </c>
      <c r="D596" s="82">
        <v>45895</v>
      </c>
      <c r="E596" s="82">
        <v>45902</v>
      </c>
      <c r="F596" s="82">
        <v>46032</v>
      </c>
      <c r="G596" s="81" t="s">
        <v>86</v>
      </c>
      <c r="H596" s="81">
        <v>35</v>
      </c>
      <c r="I596" s="81" t="s">
        <v>283</v>
      </c>
      <c r="J596" s="83">
        <v>37236.660000000003</v>
      </c>
      <c r="K596" s="83" t="s">
        <v>33</v>
      </c>
      <c r="L596" s="83">
        <v>32023.527600000001</v>
      </c>
      <c r="M596" s="83">
        <v>37236.660000000003</v>
      </c>
      <c r="N596" s="83">
        <v>5122.91</v>
      </c>
      <c r="O596" s="83">
        <v>4405.7025999999996</v>
      </c>
      <c r="P596" s="83">
        <v>5122.91</v>
      </c>
      <c r="Q596" s="84">
        <v>0.13757705444043583</v>
      </c>
      <c r="R596" s="81">
        <v>8</v>
      </c>
      <c r="S596" s="81">
        <v>2025</v>
      </c>
      <c r="T596" s="81">
        <v>9</v>
      </c>
      <c r="U596" s="81">
        <v>2025</v>
      </c>
      <c r="V596" s="82">
        <v>46077</v>
      </c>
      <c r="W596" s="81" t="s">
        <v>38</v>
      </c>
      <c r="X596" s="81">
        <v>2026</v>
      </c>
    </row>
    <row r="597" spans="1:26" ht="14.45">
      <c r="A597" s="81" t="s">
        <v>25</v>
      </c>
      <c r="B597" s="81">
        <v>629</v>
      </c>
      <c r="C597" s="81">
        <v>1</v>
      </c>
      <c r="D597" s="82">
        <v>45895</v>
      </c>
      <c r="E597" s="82">
        <v>45897</v>
      </c>
      <c r="F597" s="82">
        <v>46017</v>
      </c>
      <c r="G597" s="81" t="s">
        <v>42</v>
      </c>
      <c r="H597" s="81">
        <v>35</v>
      </c>
      <c r="I597" s="81"/>
      <c r="J597" s="83">
        <v>9146.83</v>
      </c>
      <c r="K597" s="83" t="s">
        <v>33</v>
      </c>
      <c r="L597" s="83">
        <v>7866.2737999999999</v>
      </c>
      <c r="M597" s="83">
        <v>9146.83</v>
      </c>
      <c r="N597" s="83">
        <v>252.16</v>
      </c>
      <c r="O597" s="83">
        <v>216.85759999999999</v>
      </c>
      <c r="P597" s="83">
        <v>252.16</v>
      </c>
      <c r="Q597" s="84">
        <v>2.7568020833447216E-2</v>
      </c>
      <c r="R597" s="81">
        <v>8</v>
      </c>
      <c r="S597" s="81">
        <v>2025</v>
      </c>
      <c r="T597" s="81">
        <v>8</v>
      </c>
      <c r="U597" s="81">
        <v>2025</v>
      </c>
      <c r="V597" s="82">
        <v>46062</v>
      </c>
      <c r="W597" s="81" t="s">
        <v>38</v>
      </c>
      <c r="X597" s="81">
        <v>2026</v>
      </c>
    </row>
    <row r="598" spans="1:26" ht="14.45">
      <c r="A598" s="81" t="s">
        <v>25</v>
      </c>
      <c r="B598" s="81">
        <v>630</v>
      </c>
      <c r="C598" s="81">
        <v>1</v>
      </c>
      <c r="D598" s="82">
        <v>45895</v>
      </c>
      <c r="E598" s="82">
        <v>45660</v>
      </c>
      <c r="F598" s="82">
        <v>46035</v>
      </c>
      <c r="G598" s="81" t="s">
        <v>86</v>
      </c>
      <c r="H598" s="81">
        <v>35</v>
      </c>
      <c r="I598" s="81" t="s">
        <v>65</v>
      </c>
      <c r="J598" s="83">
        <v>43656.639999999999</v>
      </c>
      <c r="K598" s="83" t="s">
        <v>33</v>
      </c>
      <c r="L598" s="83">
        <v>37544.710399999996</v>
      </c>
      <c r="M598" s="83">
        <v>43656.639999999999</v>
      </c>
      <c r="N598" s="83">
        <v>4801.4399999999996</v>
      </c>
      <c r="O598" s="83">
        <v>4129.2383999999993</v>
      </c>
      <c r="P598" s="83">
        <v>4801.4399999999996</v>
      </c>
      <c r="Q598" s="84">
        <v>0.10998189507941976</v>
      </c>
      <c r="R598" s="81">
        <v>8</v>
      </c>
      <c r="S598" s="81">
        <v>2025</v>
      </c>
      <c r="T598" s="81">
        <v>1</v>
      </c>
      <c r="U598" s="81">
        <v>2025</v>
      </c>
      <c r="V598" s="82">
        <v>46080</v>
      </c>
      <c r="W598" s="81" t="s">
        <v>38</v>
      </c>
      <c r="X598" s="81">
        <v>2026</v>
      </c>
    </row>
    <row r="599" spans="1:26" ht="14.45">
      <c r="A599" s="81" t="s">
        <v>25</v>
      </c>
      <c r="B599" s="81">
        <v>631</v>
      </c>
      <c r="C599" s="81">
        <v>1</v>
      </c>
      <c r="D599" s="82">
        <v>45895</v>
      </c>
      <c r="E599" s="82">
        <v>45897</v>
      </c>
      <c r="F599" s="82">
        <v>45916</v>
      </c>
      <c r="G599" s="81" t="s">
        <v>42</v>
      </c>
      <c r="H599" s="81">
        <v>35</v>
      </c>
      <c r="I599" s="81"/>
      <c r="J599" s="83">
        <v>10037.469999999999</v>
      </c>
      <c r="K599" s="83" t="s">
        <v>33</v>
      </c>
      <c r="L599" s="83">
        <v>8632.2241999999987</v>
      </c>
      <c r="M599" s="83">
        <v>10037.469999999999</v>
      </c>
      <c r="N599" s="83">
        <v>1052.1099999999999</v>
      </c>
      <c r="O599" s="83">
        <v>904.81459999999993</v>
      </c>
      <c r="P599" s="83">
        <v>1052.1099999999999</v>
      </c>
      <c r="Q599" s="84">
        <v>0.10481824603211766</v>
      </c>
      <c r="R599" s="81">
        <v>8</v>
      </c>
      <c r="S599" s="81">
        <v>2025</v>
      </c>
      <c r="T599" s="81">
        <v>8</v>
      </c>
      <c r="U599" s="81">
        <v>2025</v>
      </c>
      <c r="V599" s="82">
        <v>45961</v>
      </c>
      <c r="W599" s="81" t="s">
        <v>211</v>
      </c>
      <c r="X599" s="81">
        <v>2025</v>
      </c>
    </row>
    <row r="600" spans="1:26" ht="14.45">
      <c r="A600" s="81" t="s">
        <v>25</v>
      </c>
      <c r="B600" s="81">
        <v>633</v>
      </c>
      <c r="C600" s="81">
        <v>1</v>
      </c>
      <c r="D600" s="82">
        <v>45896</v>
      </c>
      <c r="E600" s="82">
        <v>45930</v>
      </c>
      <c r="F600" s="82">
        <v>45933</v>
      </c>
      <c r="G600" s="81" t="s">
        <v>63</v>
      </c>
      <c r="H600" s="81">
        <v>35</v>
      </c>
      <c r="I600" s="81"/>
      <c r="J600" s="83">
        <v>3630</v>
      </c>
      <c r="K600" s="83" t="s">
        <v>27</v>
      </c>
      <c r="L600" s="83">
        <v>3630</v>
      </c>
      <c r="M600" s="83">
        <v>4210.7999999999993</v>
      </c>
      <c r="N600" s="83">
        <v>341.22</v>
      </c>
      <c r="O600" s="83">
        <v>341.22</v>
      </c>
      <c r="P600" s="83">
        <v>395.8152</v>
      </c>
      <c r="Q600" s="84">
        <v>9.4000000000000014E-2</v>
      </c>
      <c r="R600" s="81">
        <v>8</v>
      </c>
      <c r="S600" s="81">
        <v>2025</v>
      </c>
      <c r="T600" s="81">
        <v>9</v>
      </c>
      <c r="U600" s="81">
        <v>2025</v>
      </c>
      <c r="V600" s="82">
        <v>45978</v>
      </c>
      <c r="W600" s="81" t="s">
        <v>35</v>
      </c>
      <c r="X600" s="81">
        <v>2025</v>
      </c>
    </row>
    <row r="601" spans="1:26" ht="14.45">
      <c r="A601" s="81" t="s">
        <v>25</v>
      </c>
      <c r="B601" s="81">
        <v>634</v>
      </c>
      <c r="C601" s="81">
        <v>1</v>
      </c>
      <c r="D601" s="82">
        <v>45896</v>
      </c>
      <c r="E601" s="82">
        <v>45930</v>
      </c>
      <c r="F601" s="82">
        <v>45934</v>
      </c>
      <c r="G601" s="81" t="s">
        <v>63</v>
      </c>
      <c r="H601" s="81">
        <v>35</v>
      </c>
      <c r="I601" s="81"/>
      <c r="J601" s="83">
        <v>3528</v>
      </c>
      <c r="K601" s="83" t="s">
        <v>27</v>
      </c>
      <c r="L601" s="83">
        <v>3528</v>
      </c>
      <c r="M601" s="83">
        <v>4092.4799999999996</v>
      </c>
      <c r="N601" s="83">
        <v>331.63</v>
      </c>
      <c r="O601" s="83">
        <v>331.63</v>
      </c>
      <c r="P601" s="83">
        <v>384.69079999999997</v>
      </c>
      <c r="Q601" s="84">
        <v>9.3999433106575964E-2</v>
      </c>
      <c r="R601" s="81">
        <v>8</v>
      </c>
      <c r="S601" s="81">
        <v>2025</v>
      </c>
      <c r="T601" s="81">
        <v>9</v>
      </c>
      <c r="U601" s="81">
        <v>2025</v>
      </c>
      <c r="V601" s="82">
        <v>45979</v>
      </c>
      <c r="W601" s="81" t="s">
        <v>35</v>
      </c>
      <c r="X601" s="81">
        <v>2025</v>
      </c>
    </row>
    <row r="602" spans="1:26" ht="14.45">
      <c r="A602" s="81" t="s">
        <v>25</v>
      </c>
      <c r="B602" s="81">
        <v>635</v>
      </c>
      <c r="C602" s="81">
        <v>1</v>
      </c>
      <c r="D602" s="82">
        <v>45896</v>
      </c>
      <c r="E602" s="82">
        <v>45899</v>
      </c>
      <c r="F602" s="82">
        <v>45904</v>
      </c>
      <c r="G602" s="81" t="s">
        <v>66</v>
      </c>
      <c r="H602" s="81">
        <v>35</v>
      </c>
      <c r="I602" s="81"/>
      <c r="J602" s="83">
        <v>5000</v>
      </c>
      <c r="K602" s="83" t="s">
        <v>202</v>
      </c>
      <c r="L602" s="83">
        <v>5750</v>
      </c>
      <c r="M602" s="83">
        <v>6700</v>
      </c>
      <c r="N602" s="83">
        <v>391.67</v>
      </c>
      <c r="O602" s="83">
        <v>450.4205</v>
      </c>
      <c r="P602" s="83">
        <v>524.83780000000002</v>
      </c>
      <c r="Q602" s="84">
        <v>7.8334000000000001E-2</v>
      </c>
      <c r="R602" s="81">
        <v>8</v>
      </c>
      <c r="S602" s="81">
        <v>2025</v>
      </c>
      <c r="T602" s="81">
        <v>8</v>
      </c>
      <c r="U602" s="81">
        <v>2025</v>
      </c>
      <c r="V602" s="82">
        <v>45949</v>
      </c>
      <c r="W602" s="81" t="s">
        <v>211</v>
      </c>
      <c r="X602" s="81">
        <v>2025</v>
      </c>
    </row>
    <row r="603" spans="1:26" ht="14.45">
      <c r="A603" s="81" t="s">
        <v>25</v>
      </c>
      <c r="B603" s="81">
        <v>636</v>
      </c>
      <c r="C603" s="81">
        <v>1</v>
      </c>
      <c r="D603" s="82">
        <v>45896</v>
      </c>
      <c r="E603" s="82">
        <v>45907</v>
      </c>
      <c r="F603" s="82">
        <v>45908</v>
      </c>
      <c r="G603" s="81" t="s">
        <v>66</v>
      </c>
      <c r="H603" s="81">
        <v>35</v>
      </c>
      <c r="I603" s="81"/>
      <c r="J603" s="83">
        <v>1221</v>
      </c>
      <c r="K603" s="83" t="s">
        <v>27</v>
      </c>
      <c r="L603" s="83">
        <v>1221</v>
      </c>
      <c r="M603" s="83">
        <v>1416.36</v>
      </c>
      <c r="N603" s="83">
        <v>358.14</v>
      </c>
      <c r="O603" s="83">
        <v>358.14</v>
      </c>
      <c r="P603" s="83">
        <v>415.44239999999996</v>
      </c>
      <c r="Q603" s="84">
        <v>0.29331695331695329</v>
      </c>
      <c r="R603" s="81">
        <v>8</v>
      </c>
      <c r="S603" s="81">
        <v>2025</v>
      </c>
      <c r="T603" s="81">
        <v>9</v>
      </c>
      <c r="U603" s="81">
        <v>2025</v>
      </c>
      <c r="V603" s="82">
        <v>45953</v>
      </c>
      <c r="W603" s="81" t="s">
        <v>211</v>
      </c>
      <c r="X603" s="81">
        <v>2025</v>
      </c>
    </row>
    <row r="604" spans="1:26" ht="14.45">
      <c r="A604" s="81" t="s">
        <v>25</v>
      </c>
      <c r="B604" s="81">
        <v>637</v>
      </c>
      <c r="C604" s="81">
        <v>1</v>
      </c>
      <c r="D604" s="82">
        <v>45896</v>
      </c>
      <c r="E604" s="82">
        <v>45914</v>
      </c>
      <c r="F604" s="82">
        <v>45915</v>
      </c>
      <c r="G604" s="81" t="s">
        <v>66</v>
      </c>
      <c r="H604" s="81">
        <v>35</v>
      </c>
      <c r="I604" s="81"/>
      <c r="J604" s="83">
        <v>1158.04</v>
      </c>
      <c r="K604" s="83" t="s">
        <v>27</v>
      </c>
      <c r="L604" s="83">
        <v>1158.04</v>
      </c>
      <c r="M604" s="83">
        <v>1343.3263999999999</v>
      </c>
      <c r="N604" s="83">
        <v>98.28</v>
      </c>
      <c r="O604" s="83">
        <v>98.28</v>
      </c>
      <c r="P604" s="83">
        <v>114.00479999999999</v>
      </c>
      <c r="Q604" s="84">
        <v>8.4867534800179611E-2</v>
      </c>
      <c r="R604" s="81">
        <v>8</v>
      </c>
      <c r="S604" s="81">
        <v>2025</v>
      </c>
      <c r="T604" s="81">
        <v>9</v>
      </c>
      <c r="U604" s="81">
        <v>2025</v>
      </c>
      <c r="V604" s="82">
        <v>45960</v>
      </c>
      <c r="W604" s="81" t="s">
        <v>211</v>
      </c>
      <c r="X604" s="81">
        <v>2025</v>
      </c>
    </row>
    <row r="605" spans="1:26" ht="14.45">
      <c r="A605" s="81" t="s">
        <v>25</v>
      </c>
      <c r="B605" s="81">
        <v>638</v>
      </c>
      <c r="C605" s="81">
        <v>0</v>
      </c>
      <c r="D605" s="82">
        <v>45896</v>
      </c>
      <c r="E605" s="82">
        <v>45869</v>
      </c>
      <c r="F605" s="82">
        <v>45872</v>
      </c>
      <c r="G605" s="81" t="s">
        <v>66</v>
      </c>
      <c r="H605" s="81">
        <v>35</v>
      </c>
      <c r="I605" s="81"/>
      <c r="J605" s="83">
        <v>9570</v>
      </c>
      <c r="K605" s="83" t="s">
        <v>27</v>
      </c>
      <c r="L605" s="83">
        <v>9570</v>
      </c>
      <c r="M605" s="83">
        <v>11101.199999999999</v>
      </c>
      <c r="N605" s="83">
        <v>890.35</v>
      </c>
      <c r="O605" s="83">
        <v>890.35</v>
      </c>
      <c r="P605" s="83">
        <v>1032.806</v>
      </c>
      <c r="Q605" s="84">
        <v>9.3035527690700101E-2</v>
      </c>
      <c r="R605" s="81">
        <v>8</v>
      </c>
      <c r="S605" s="81">
        <v>2025</v>
      </c>
      <c r="T605" s="81">
        <v>7</v>
      </c>
      <c r="U605" s="81">
        <v>2025</v>
      </c>
      <c r="V605" s="82">
        <v>45917</v>
      </c>
      <c r="W605" s="81" t="s">
        <v>72</v>
      </c>
      <c r="X605" s="81">
        <v>2025</v>
      </c>
    </row>
    <row r="606" spans="1:26" ht="14.45">
      <c r="A606" s="81" t="s">
        <v>25</v>
      </c>
      <c r="B606" s="81">
        <v>640</v>
      </c>
      <c r="C606" s="81">
        <v>1</v>
      </c>
      <c r="D606" s="82">
        <v>45897</v>
      </c>
      <c r="E606" s="82">
        <v>45901</v>
      </c>
      <c r="F606" s="82">
        <v>45901</v>
      </c>
      <c r="G606" s="81" t="s">
        <v>43</v>
      </c>
      <c r="H606" s="81">
        <v>35</v>
      </c>
      <c r="I606" s="81"/>
      <c r="J606" s="83">
        <v>200</v>
      </c>
      <c r="K606" s="83" t="s">
        <v>27</v>
      </c>
      <c r="L606" s="83">
        <v>200</v>
      </c>
      <c r="M606" s="83">
        <v>231.99999999999997</v>
      </c>
      <c r="N606" s="83">
        <v>30</v>
      </c>
      <c r="O606" s="83">
        <v>30</v>
      </c>
      <c r="P606" s="83">
        <v>34.799999999999997</v>
      </c>
      <c r="Q606" s="84">
        <v>0.15</v>
      </c>
      <c r="R606" s="81">
        <v>8</v>
      </c>
      <c r="S606" s="81">
        <v>2025</v>
      </c>
      <c r="T606" s="81">
        <v>9</v>
      </c>
      <c r="U606" s="81">
        <v>2025</v>
      </c>
      <c r="V606" s="82">
        <v>45946</v>
      </c>
      <c r="W606" s="81" t="s">
        <v>211</v>
      </c>
      <c r="X606" s="81">
        <v>2025</v>
      </c>
    </row>
    <row r="607" spans="1:26" ht="14.45">
      <c r="A607" s="81" t="s">
        <v>25</v>
      </c>
      <c r="B607" s="81">
        <v>641</v>
      </c>
      <c r="C607" s="81">
        <v>1</v>
      </c>
      <c r="D607" s="82">
        <v>45897</v>
      </c>
      <c r="E607" s="82">
        <v>46006</v>
      </c>
      <c r="F607" s="82">
        <v>46030</v>
      </c>
      <c r="G607" s="81" t="s">
        <v>86</v>
      </c>
      <c r="H607" s="81">
        <v>35</v>
      </c>
      <c r="I607" s="81" t="s">
        <v>284</v>
      </c>
      <c r="J607" s="83">
        <v>55137.02</v>
      </c>
      <c r="K607" s="83" t="s">
        <v>33</v>
      </c>
      <c r="L607" s="83">
        <v>47417.837199999994</v>
      </c>
      <c r="M607" s="83">
        <v>55137.02</v>
      </c>
      <c r="N607" s="83">
        <v>5425.09</v>
      </c>
      <c r="O607" s="83">
        <v>4665.5774000000001</v>
      </c>
      <c r="P607" s="83">
        <v>5425.09</v>
      </c>
      <c r="Q607" s="84">
        <v>9.8392876510192254E-2</v>
      </c>
      <c r="R607" s="81">
        <v>8</v>
      </c>
      <c r="S607" s="81">
        <v>2025</v>
      </c>
      <c r="T607" s="81">
        <v>12</v>
      </c>
      <c r="U607" s="81">
        <v>2025</v>
      </c>
      <c r="V607" s="82">
        <v>46075</v>
      </c>
      <c r="W607" s="81" t="s">
        <v>38</v>
      </c>
      <c r="X607" s="81">
        <v>2026</v>
      </c>
    </row>
    <row r="608" spans="1:26" ht="14.45">
      <c r="A608" s="81" t="s">
        <v>25</v>
      </c>
      <c r="B608" s="81">
        <v>642</v>
      </c>
      <c r="C608" s="81">
        <v>1</v>
      </c>
      <c r="D608" s="82">
        <v>45897</v>
      </c>
      <c r="E608" s="82">
        <v>45907</v>
      </c>
      <c r="F608" s="82">
        <v>45910</v>
      </c>
      <c r="G608" s="81" t="s">
        <v>66</v>
      </c>
      <c r="H608" s="81">
        <v>35</v>
      </c>
      <c r="I608" s="81"/>
      <c r="J608" s="83">
        <v>7395</v>
      </c>
      <c r="K608" s="83" t="s">
        <v>27</v>
      </c>
      <c r="L608" s="83">
        <v>7395</v>
      </c>
      <c r="M608" s="83">
        <v>8578.1999999999989</v>
      </c>
      <c r="N608" s="83">
        <v>720.46</v>
      </c>
      <c r="O608" s="83">
        <v>720.46</v>
      </c>
      <c r="P608" s="83">
        <v>835.73360000000002</v>
      </c>
      <c r="Q608" s="84">
        <v>9.7425287356321846E-2</v>
      </c>
      <c r="R608" s="81">
        <v>8</v>
      </c>
      <c r="S608" s="81">
        <v>2025</v>
      </c>
      <c r="T608" s="81">
        <v>9</v>
      </c>
      <c r="U608" s="81">
        <v>2025</v>
      </c>
      <c r="V608" s="82">
        <v>45955</v>
      </c>
      <c r="W608" s="81" t="s">
        <v>211</v>
      </c>
      <c r="X608" s="81">
        <v>2025</v>
      </c>
    </row>
    <row r="609" spans="1:26" ht="14.45">
      <c r="A609" s="81" t="s">
        <v>25</v>
      </c>
      <c r="B609" s="81">
        <v>643</v>
      </c>
      <c r="C609" s="81">
        <v>0</v>
      </c>
      <c r="D609" s="82">
        <v>45897</v>
      </c>
      <c r="E609" s="82">
        <v>45964</v>
      </c>
      <c r="F609" s="82">
        <v>45969</v>
      </c>
      <c r="G609" s="81" t="s">
        <v>66</v>
      </c>
      <c r="H609" s="81">
        <v>35</v>
      </c>
      <c r="I609" s="81"/>
      <c r="J609" s="83">
        <v>1320000</v>
      </c>
      <c r="K609" s="83" t="s">
        <v>250</v>
      </c>
      <c r="L609" s="83">
        <v>7260</v>
      </c>
      <c r="M609" s="83">
        <v>8448</v>
      </c>
      <c r="N609" s="83">
        <v>104282</v>
      </c>
      <c r="O609" s="83">
        <v>573.55099999999993</v>
      </c>
      <c r="P609" s="83">
        <v>667.40480000000002</v>
      </c>
      <c r="Q609" s="84">
        <v>7.9001515151515142E-2</v>
      </c>
      <c r="R609" s="81">
        <v>8</v>
      </c>
      <c r="S609" s="81">
        <v>2025</v>
      </c>
      <c r="T609" s="81">
        <v>11</v>
      </c>
      <c r="U609" s="81">
        <v>2025</v>
      </c>
      <c r="V609" s="82">
        <v>46014</v>
      </c>
      <c r="W609" s="81" t="s">
        <v>52</v>
      </c>
      <c r="X609" s="81">
        <v>2025</v>
      </c>
    </row>
    <row r="610" spans="1:26" ht="14.45">
      <c r="A610" s="81" t="s">
        <v>25</v>
      </c>
      <c r="B610" s="81">
        <v>644</v>
      </c>
      <c r="C610" s="81">
        <v>0</v>
      </c>
      <c r="D610" s="82">
        <v>45897</v>
      </c>
      <c r="E610" s="82">
        <v>45802</v>
      </c>
      <c r="F610" s="82">
        <v>45898</v>
      </c>
      <c r="G610" s="81" t="s">
        <v>66</v>
      </c>
      <c r="H610" s="81">
        <v>35</v>
      </c>
      <c r="I610" s="81"/>
      <c r="J610" s="83">
        <v>3017.44</v>
      </c>
      <c r="K610" s="83" t="s">
        <v>33</v>
      </c>
      <c r="L610" s="83">
        <v>2594.9983999999999</v>
      </c>
      <c r="M610" s="83">
        <v>3017.44</v>
      </c>
      <c r="N610" s="83">
        <v>286.61</v>
      </c>
      <c r="O610" s="83">
        <v>246.4846</v>
      </c>
      <c r="P610" s="83">
        <v>286.61</v>
      </c>
      <c r="Q610" s="84">
        <v>9.4984490163847496E-2</v>
      </c>
      <c r="R610" s="81">
        <v>8</v>
      </c>
      <c r="S610" s="81">
        <v>2025</v>
      </c>
      <c r="T610" s="81">
        <v>5</v>
      </c>
      <c r="U610" s="81">
        <v>2025</v>
      </c>
      <c r="V610" s="82">
        <v>45943</v>
      </c>
      <c r="W610" s="81" t="s">
        <v>211</v>
      </c>
      <c r="X610" s="81">
        <v>2025</v>
      </c>
    </row>
    <row r="611" spans="1:26" ht="14.45">
      <c r="A611" s="81" t="s">
        <v>25</v>
      </c>
      <c r="B611" s="81">
        <v>645</v>
      </c>
      <c r="C611" s="81">
        <v>0</v>
      </c>
      <c r="D611" s="82">
        <v>45897</v>
      </c>
      <c r="E611" s="82">
        <v>45789</v>
      </c>
      <c r="F611" s="82">
        <v>45793</v>
      </c>
      <c r="G611" s="81" t="s">
        <v>66</v>
      </c>
      <c r="H611" s="81">
        <v>35</v>
      </c>
      <c r="I611" s="81"/>
      <c r="J611" s="83">
        <v>2566.4</v>
      </c>
      <c r="K611" s="83" t="s">
        <v>33</v>
      </c>
      <c r="L611" s="83">
        <v>2207.1040000000003</v>
      </c>
      <c r="M611" s="83">
        <v>2566.4</v>
      </c>
      <c r="N611" s="83">
        <v>256.64</v>
      </c>
      <c r="O611" s="83">
        <v>220.71039999999999</v>
      </c>
      <c r="P611" s="83">
        <v>256.64</v>
      </c>
      <c r="Q611" s="84">
        <v>9.9999999999999978E-2</v>
      </c>
      <c r="R611" s="81">
        <v>8</v>
      </c>
      <c r="S611" s="81">
        <v>2025</v>
      </c>
      <c r="T611" s="81">
        <v>5</v>
      </c>
      <c r="U611" s="81">
        <v>2025</v>
      </c>
      <c r="V611" s="82">
        <v>45838</v>
      </c>
      <c r="W611" s="81" t="s">
        <v>37</v>
      </c>
      <c r="X611" s="81">
        <v>2025</v>
      </c>
    </row>
    <row r="612" spans="1:26" ht="14.45">
      <c r="A612" s="81" t="s">
        <v>25</v>
      </c>
      <c r="B612" s="81">
        <v>646</v>
      </c>
      <c r="C612" s="81">
        <v>0</v>
      </c>
      <c r="D612" s="82">
        <v>45897</v>
      </c>
      <c r="E612" s="82">
        <v>45800</v>
      </c>
      <c r="F612" s="82">
        <v>45894</v>
      </c>
      <c r="G612" s="81" t="s">
        <v>66</v>
      </c>
      <c r="H612" s="81">
        <v>35</v>
      </c>
      <c r="I612" s="81"/>
      <c r="J612" s="83">
        <v>1515.02</v>
      </c>
      <c r="K612" s="83" t="s">
        <v>33</v>
      </c>
      <c r="L612" s="83">
        <v>1302.9171999999999</v>
      </c>
      <c r="M612" s="83">
        <v>1515.02</v>
      </c>
      <c r="N612" s="83">
        <v>201.72</v>
      </c>
      <c r="O612" s="83">
        <v>173.47919999999999</v>
      </c>
      <c r="P612" s="83">
        <v>201.72</v>
      </c>
      <c r="Q612" s="84">
        <v>0.13314675713851962</v>
      </c>
      <c r="R612" s="81">
        <v>8</v>
      </c>
      <c r="S612" s="81">
        <v>2025</v>
      </c>
      <c r="T612" s="81">
        <v>5</v>
      </c>
      <c r="U612" s="81">
        <v>2025</v>
      </c>
      <c r="V612" s="82">
        <v>45939</v>
      </c>
      <c r="W612" s="81" t="s">
        <v>211</v>
      </c>
      <c r="X612" s="81">
        <v>2025</v>
      </c>
    </row>
    <row r="613" spans="1:26" ht="14.45">
      <c r="A613" s="81" t="s">
        <v>25</v>
      </c>
      <c r="B613" s="81">
        <v>647</v>
      </c>
      <c r="C613" s="81">
        <v>0</v>
      </c>
      <c r="D613" s="82">
        <v>45897</v>
      </c>
      <c r="E613" s="82">
        <v>45796</v>
      </c>
      <c r="F613" s="82">
        <v>45800</v>
      </c>
      <c r="G613" s="81" t="s">
        <v>66</v>
      </c>
      <c r="H613" s="81">
        <v>35</v>
      </c>
      <c r="I613" s="81"/>
      <c r="J613" s="83">
        <v>1200</v>
      </c>
      <c r="K613" s="83" t="s">
        <v>33</v>
      </c>
      <c r="L613" s="83">
        <v>1032</v>
      </c>
      <c r="M613" s="83">
        <v>1200</v>
      </c>
      <c r="N613" s="83">
        <v>120</v>
      </c>
      <c r="O613" s="83">
        <v>103.2</v>
      </c>
      <c r="P613" s="83">
        <v>120</v>
      </c>
      <c r="Q613" s="84">
        <v>0.1</v>
      </c>
      <c r="R613" s="81">
        <v>8</v>
      </c>
      <c r="S613" s="81">
        <v>2025</v>
      </c>
      <c r="T613" s="81">
        <v>5</v>
      </c>
      <c r="U613" s="81">
        <v>2025</v>
      </c>
      <c r="V613" s="82">
        <v>45845</v>
      </c>
      <c r="W613" s="81" t="s">
        <v>39</v>
      </c>
      <c r="X613" s="81">
        <v>2025</v>
      </c>
      <c r="Z613" t="s">
        <v>285</v>
      </c>
    </row>
    <row r="614" spans="1:26" ht="14.45">
      <c r="A614" s="81" t="s">
        <v>25</v>
      </c>
      <c r="B614" s="81">
        <v>648</v>
      </c>
      <c r="C614" s="81">
        <v>0</v>
      </c>
      <c r="D614" s="82">
        <v>45897</v>
      </c>
      <c r="E614" s="82">
        <v>46094</v>
      </c>
      <c r="F614" s="82">
        <v>46107</v>
      </c>
      <c r="G614" s="81" t="s">
        <v>66</v>
      </c>
      <c r="H614" s="81">
        <v>35</v>
      </c>
      <c r="I614" s="81"/>
      <c r="J614" s="83">
        <v>3120143</v>
      </c>
      <c r="K614" s="83" t="s">
        <v>250</v>
      </c>
      <c r="L614" s="83">
        <v>17160.786499999998</v>
      </c>
      <c r="M614" s="83">
        <v>19968.915199999999</v>
      </c>
      <c r="N614" s="83">
        <v>265258.40000000002</v>
      </c>
      <c r="O614" s="83">
        <v>1458.9212</v>
      </c>
      <c r="P614" s="83">
        <v>1697.6537600000001</v>
      </c>
      <c r="Q614" s="84">
        <v>8.501482143606881E-2</v>
      </c>
      <c r="R614" s="81">
        <v>8</v>
      </c>
      <c r="S614" s="81">
        <v>2025</v>
      </c>
      <c r="T614" s="81">
        <v>3</v>
      </c>
      <c r="U614" s="81">
        <v>2026</v>
      </c>
      <c r="V614" s="82">
        <v>46152</v>
      </c>
      <c r="W614" s="81" t="s">
        <v>47</v>
      </c>
      <c r="X614" s="81">
        <v>2026</v>
      </c>
    </row>
    <row r="615" spans="1:26" ht="14.45">
      <c r="A615" s="81" t="s">
        <v>25</v>
      </c>
      <c r="B615" s="81">
        <v>649</v>
      </c>
      <c r="C615" s="81">
        <v>0</v>
      </c>
      <c r="D615" s="82">
        <v>45897</v>
      </c>
      <c r="E615" s="82">
        <v>46009</v>
      </c>
      <c r="F615" s="82">
        <v>46046</v>
      </c>
      <c r="G615" s="81" t="s">
        <v>66</v>
      </c>
      <c r="H615" s="81">
        <v>35</v>
      </c>
      <c r="I615" s="81" t="s">
        <v>54</v>
      </c>
      <c r="J615" s="83">
        <v>12413.13</v>
      </c>
      <c r="K615" s="83" t="s">
        <v>33</v>
      </c>
      <c r="L615" s="83">
        <v>10675.291799999999</v>
      </c>
      <c r="M615" s="83">
        <v>12413.13</v>
      </c>
      <c r="N615" s="83">
        <v>950.18</v>
      </c>
      <c r="O615" s="83">
        <v>817.15479999999991</v>
      </c>
      <c r="P615" s="83">
        <v>950.18</v>
      </c>
      <c r="Q615" s="84">
        <v>7.6546366629528573E-2</v>
      </c>
      <c r="R615" s="81">
        <v>8</v>
      </c>
      <c r="S615" s="81">
        <v>2025</v>
      </c>
      <c r="T615" s="81">
        <v>12</v>
      </c>
      <c r="U615" s="81">
        <v>2025</v>
      </c>
      <c r="V615" s="82">
        <v>46091</v>
      </c>
      <c r="W615" s="81" t="s">
        <v>28</v>
      </c>
      <c r="X615" s="81">
        <v>2026</v>
      </c>
      <c r="Z615" t="s">
        <v>285</v>
      </c>
    </row>
    <row r="616" spans="1:26" ht="14.45">
      <c r="A616" s="81" t="s">
        <v>25</v>
      </c>
      <c r="B616" s="81">
        <v>650</v>
      </c>
      <c r="C616" s="81">
        <v>1</v>
      </c>
      <c r="D616" s="82">
        <v>45897</v>
      </c>
      <c r="E616" s="82">
        <v>45896</v>
      </c>
      <c r="F616" s="82">
        <v>45899</v>
      </c>
      <c r="G616" s="81" t="s">
        <v>66</v>
      </c>
      <c r="H616" s="81">
        <v>35</v>
      </c>
      <c r="I616" s="81"/>
      <c r="J616" s="83">
        <v>1928.28</v>
      </c>
      <c r="K616" s="83" t="s">
        <v>27</v>
      </c>
      <c r="L616" s="83">
        <v>1928.28</v>
      </c>
      <c r="M616" s="83">
        <v>2236.8047999999999</v>
      </c>
      <c r="N616" s="83">
        <v>174.84</v>
      </c>
      <c r="O616" s="83">
        <v>174.84</v>
      </c>
      <c r="P616" s="83">
        <v>202.81439999999998</v>
      </c>
      <c r="Q616" s="84">
        <v>9.0671479245752695E-2</v>
      </c>
      <c r="R616" s="81">
        <v>8</v>
      </c>
      <c r="S616" s="81">
        <v>2025</v>
      </c>
      <c r="T616" s="81">
        <v>8</v>
      </c>
      <c r="U616" s="81">
        <v>2025</v>
      </c>
      <c r="V616" s="82">
        <v>45944</v>
      </c>
      <c r="W616" s="81" t="s">
        <v>211</v>
      </c>
      <c r="X616" s="81">
        <v>2025</v>
      </c>
    </row>
    <row r="617" spans="1:26" ht="14.45">
      <c r="A617" s="81" t="s">
        <v>25</v>
      </c>
      <c r="B617" s="81">
        <v>651</v>
      </c>
      <c r="C617" s="81">
        <v>1</v>
      </c>
      <c r="D617" s="82">
        <v>45897</v>
      </c>
      <c r="E617" s="82">
        <v>45953</v>
      </c>
      <c r="F617" s="82">
        <v>45956</v>
      </c>
      <c r="G617" s="81" t="s">
        <v>66</v>
      </c>
      <c r="H617" s="81">
        <v>35</v>
      </c>
      <c r="I617" s="81"/>
      <c r="J617" s="83">
        <v>4760</v>
      </c>
      <c r="K617" s="83" t="s">
        <v>33</v>
      </c>
      <c r="L617" s="83">
        <v>4093.6</v>
      </c>
      <c r="M617" s="83">
        <v>4760</v>
      </c>
      <c r="N617" s="83">
        <v>493.5</v>
      </c>
      <c r="O617" s="83">
        <v>424.40999999999997</v>
      </c>
      <c r="P617" s="83">
        <v>493.5</v>
      </c>
      <c r="Q617" s="84">
        <v>0.10367647058823529</v>
      </c>
      <c r="R617" s="81">
        <v>8</v>
      </c>
      <c r="S617" s="81">
        <v>2025</v>
      </c>
      <c r="T617" s="81">
        <v>10</v>
      </c>
      <c r="U617" s="81">
        <v>2025</v>
      </c>
      <c r="V617" s="82">
        <v>46001</v>
      </c>
      <c r="W617" s="81" t="s">
        <v>52</v>
      </c>
      <c r="X617" s="81">
        <v>2025</v>
      </c>
    </row>
    <row r="618" spans="1:26" ht="14.45">
      <c r="A618" s="81" t="s">
        <v>25</v>
      </c>
      <c r="B618" s="81">
        <v>652</v>
      </c>
      <c r="C618" s="81">
        <v>1</v>
      </c>
      <c r="D618" s="82">
        <v>45897</v>
      </c>
      <c r="E618" s="82">
        <v>45921</v>
      </c>
      <c r="F618" s="82">
        <v>45924</v>
      </c>
      <c r="G618" s="81" t="s">
        <v>66</v>
      </c>
      <c r="H618" s="81">
        <v>35</v>
      </c>
      <c r="I618" s="81"/>
      <c r="J618" s="83">
        <v>1990</v>
      </c>
      <c r="K618" s="83" t="s">
        <v>27</v>
      </c>
      <c r="L618" s="83">
        <v>1990</v>
      </c>
      <c r="M618" s="83">
        <v>2308.3999999999996</v>
      </c>
      <c r="N618" s="83">
        <v>187.06</v>
      </c>
      <c r="O618" s="83">
        <v>187.06</v>
      </c>
      <c r="P618" s="83">
        <v>216.9896</v>
      </c>
      <c r="Q618" s="84">
        <v>9.4E-2</v>
      </c>
      <c r="R618" s="81">
        <v>8</v>
      </c>
      <c r="S618" s="81">
        <v>2025</v>
      </c>
      <c r="T618" s="81">
        <v>9</v>
      </c>
      <c r="U618" s="81">
        <v>2025</v>
      </c>
      <c r="V618" s="82">
        <v>45969</v>
      </c>
      <c r="W618" s="81" t="s">
        <v>35</v>
      </c>
      <c r="X618" s="81">
        <v>2025</v>
      </c>
      <c r="Z618" t="s">
        <v>285</v>
      </c>
    </row>
    <row r="619" spans="1:26" ht="14.45">
      <c r="A619" s="81" t="s">
        <v>25</v>
      </c>
      <c r="B619" s="81">
        <v>653</v>
      </c>
      <c r="C619" s="81">
        <v>0</v>
      </c>
      <c r="D619" s="82">
        <v>45897</v>
      </c>
      <c r="E619" s="82">
        <v>46153</v>
      </c>
      <c r="F619" s="82">
        <v>46154</v>
      </c>
      <c r="G619" s="81" t="s">
        <v>66</v>
      </c>
      <c r="H619" s="81">
        <v>35</v>
      </c>
      <c r="I619" s="81"/>
      <c r="J619" s="83">
        <v>260</v>
      </c>
      <c r="K619" s="83" t="s">
        <v>33</v>
      </c>
      <c r="L619" s="83">
        <v>223.6</v>
      </c>
      <c r="M619" s="83">
        <v>260</v>
      </c>
      <c r="N619" s="83">
        <v>26</v>
      </c>
      <c r="O619" s="83">
        <v>22.36</v>
      </c>
      <c r="P619" s="83">
        <v>26</v>
      </c>
      <c r="Q619" s="84">
        <v>0.1</v>
      </c>
      <c r="R619" s="81">
        <v>8</v>
      </c>
      <c r="S619" s="81">
        <v>2025</v>
      </c>
      <c r="T619" s="81">
        <v>5</v>
      </c>
      <c r="U619" s="81">
        <v>2026</v>
      </c>
      <c r="V619" s="82">
        <v>46199</v>
      </c>
      <c r="W619" s="81" t="s">
        <v>37</v>
      </c>
      <c r="X619" s="81">
        <v>2026</v>
      </c>
    </row>
    <row r="620" spans="1:26" ht="14.45">
      <c r="A620" s="81" t="s">
        <v>25</v>
      </c>
      <c r="B620" s="81">
        <v>654</v>
      </c>
      <c r="C620" s="81">
        <v>0</v>
      </c>
      <c r="D620" s="82">
        <v>45897</v>
      </c>
      <c r="E620" s="82">
        <v>46158</v>
      </c>
      <c r="F620" s="82">
        <v>46161</v>
      </c>
      <c r="G620" s="81" t="s">
        <v>66</v>
      </c>
      <c r="H620" s="81">
        <v>35</v>
      </c>
      <c r="I620" s="81"/>
      <c r="J620" s="83">
        <v>1980</v>
      </c>
      <c r="K620" s="83" t="s">
        <v>33</v>
      </c>
      <c r="L620" s="83">
        <v>1702.8</v>
      </c>
      <c r="M620" s="83">
        <v>1980</v>
      </c>
      <c r="N620" s="83">
        <v>193.5</v>
      </c>
      <c r="O620" s="83">
        <v>166.41</v>
      </c>
      <c r="P620" s="83">
        <v>193.5</v>
      </c>
      <c r="Q620" s="84">
        <v>9.7727272727272732E-2</v>
      </c>
      <c r="R620" s="81">
        <v>8</v>
      </c>
      <c r="S620" s="81">
        <v>2025</v>
      </c>
      <c r="T620" s="81">
        <v>5</v>
      </c>
      <c r="U620" s="81">
        <v>2026</v>
      </c>
      <c r="V620" s="82">
        <v>46206</v>
      </c>
      <c r="W620" s="81" t="s">
        <v>39</v>
      </c>
      <c r="X620" s="81">
        <v>2026</v>
      </c>
    </row>
    <row r="621" spans="1:26" ht="14.45">
      <c r="A621" s="81" t="s">
        <v>25</v>
      </c>
      <c r="B621" s="81">
        <v>655</v>
      </c>
      <c r="C621" s="81">
        <v>1</v>
      </c>
      <c r="D621" s="82">
        <v>45898</v>
      </c>
      <c r="E621" s="82">
        <v>45921</v>
      </c>
      <c r="F621" s="82">
        <v>45930</v>
      </c>
      <c r="G621" s="81" t="s">
        <v>43</v>
      </c>
      <c r="H621" s="81">
        <v>35</v>
      </c>
      <c r="I621" s="81" t="s">
        <v>54</v>
      </c>
      <c r="J621" s="83">
        <v>5384.78</v>
      </c>
      <c r="K621" s="83" t="s">
        <v>33</v>
      </c>
      <c r="L621" s="83">
        <v>4630.9107999999997</v>
      </c>
      <c r="M621" s="83">
        <v>5384.78</v>
      </c>
      <c r="N621" s="83">
        <v>0</v>
      </c>
      <c r="O621" s="83">
        <v>0</v>
      </c>
      <c r="P621" s="83">
        <v>0</v>
      </c>
      <c r="Q621" s="84">
        <v>0</v>
      </c>
      <c r="R621" s="81">
        <v>8</v>
      </c>
      <c r="S621" s="81">
        <v>2025</v>
      </c>
      <c r="T621" s="81">
        <v>9</v>
      </c>
      <c r="U621" s="81">
        <v>2025</v>
      </c>
      <c r="V621" s="82">
        <v>45975</v>
      </c>
      <c r="W621" s="81" t="s">
        <v>35</v>
      </c>
      <c r="X621" s="81">
        <v>2025</v>
      </c>
    </row>
    <row r="622" spans="1:26" ht="14.45">
      <c r="A622" s="81" t="s">
        <v>25</v>
      </c>
      <c r="B622" s="81">
        <v>656</v>
      </c>
      <c r="C622" s="81">
        <v>1</v>
      </c>
      <c r="D622" s="82">
        <v>45901</v>
      </c>
      <c r="E622" s="82">
        <v>45929</v>
      </c>
      <c r="F622" s="82">
        <v>45929</v>
      </c>
      <c r="G622" s="81" t="s">
        <v>43</v>
      </c>
      <c r="H622" s="81">
        <v>36</v>
      </c>
      <c r="I622" s="81"/>
      <c r="J622" s="83">
        <v>691.98</v>
      </c>
      <c r="K622" s="83" t="s">
        <v>33</v>
      </c>
      <c r="L622" s="83">
        <v>595.1028</v>
      </c>
      <c r="M622" s="83">
        <v>691.98</v>
      </c>
      <c r="N622" s="83">
        <v>0</v>
      </c>
      <c r="O622" s="83">
        <v>0</v>
      </c>
      <c r="P622" s="83">
        <v>0</v>
      </c>
      <c r="Q622" s="84">
        <v>0</v>
      </c>
      <c r="R622" s="81">
        <v>9</v>
      </c>
      <c r="S622" s="81">
        <v>2025</v>
      </c>
      <c r="T622" s="81">
        <v>9</v>
      </c>
      <c r="U622" s="81">
        <v>2025</v>
      </c>
      <c r="V622" s="82">
        <v>45974</v>
      </c>
      <c r="W622" s="81" t="s">
        <v>35</v>
      </c>
      <c r="X622" s="81">
        <v>2025</v>
      </c>
      <c r="Z622" t="s">
        <v>286</v>
      </c>
    </row>
    <row r="623" spans="1:26" ht="14.45">
      <c r="A623" s="81" t="s">
        <v>25</v>
      </c>
      <c r="B623" s="81">
        <v>657</v>
      </c>
      <c r="C623" s="81">
        <v>1</v>
      </c>
      <c r="D623" s="82">
        <v>45902</v>
      </c>
      <c r="E623" s="82">
        <v>45826</v>
      </c>
      <c r="F623" s="82">
        <v>45829</v>
      </c>
      <c r="G623" s="81" t="s">
        <v>32</v>
      </c>
      <c r="H623" s="81">
        <v>36</v>
      </c>
      <c r="I623" s="81"/>
      <c r="J623" s="83">
        <v>2724.75</v>
      </c>
      <c r="K623" s="83" t="s">
        <v>33</v>
      </c>
      <c r="L623" s="83">
        <v>2343.2849999999999</v>
      </c>
      <c r="M623" s="83">
        <v>2724.75</v>
      </c>
      <c r="N623" s="83">
        <v>217.52</v>
      </c>
      <c r="O623" s="83">
        <v>187.06720000000001</v>
      </c>
      <c r="P623" s="83">
        <v>217.52</v>
      </c>
      <c r="Q623" s="84">
        <v>7.9831177172217646E-2</v>
      </c>
      <c r="R623" s="81">
        <v>9</v>
      </c>
      <c r="S623" s="81">
        <v>2025</v>
      </c>
      <c r="T623" s="81">
        <v>6</v>
      </c>
      <c r="U623" s="81">
        <v>2025</v>
      </c>
      <c r="V623" s="82">
        <v>45874</v>
      </c>
      <c r="W623" s="81" t="s">
        <v>62</v>
      </c>
      <c r="X623" s="81">
        <v>2025</v>
      </c>
      <c r="Z623" t="s">
        <v>287</v>
      </c>
    </row>
    <row r="624" spans="1:26" ht="14.45">
      <c r="A624" s="81" t="s">
        <v>25</v>
      </c>
      <c r="B624" s="81">
        <v>658</v>
      </c>
      <c r="C624" s="81">
        <v>1</v>
      </c>
      <c r="D624" s="82">
        <v>45902</v>
      </c>
      <c r="E624" s="82">
        <v>45904</v>
      </c>
      <c r="F624" s="82">
        <v>45911</v>
      </c>
      <c r="G624" s="81" t="s">
        <v>42</v>
      </c>
      <c r="H624" s="81">
        <v>36</v>
      </c>
      <c r="I624" s="81" t="s">
        <v>56</v>
      </c>
      <c r="J624" s="83">
        <v>2482.65</v>
      </c>
      <c r="K624" s="83" t="s">
        <v>33</v>
      </c>
      <c r="L624" s="83">
        <v>2135.0790000000002</v>
      </c>
      <c r="M624" s="83">
        <v>2482.65</v>
      </c>
      <c r="N624" s="83">
        <v>140</v>
      </c>
      <c r="O624" s="83">
        <v>120.39999999999999</v>
      </c>
      <c r="P624" s="83">
        <v>140</v>
      </c>
      <c r="Q624" s="84">
        <v>5.639135601071435E-2</v>
      </c>
      <c r="R624" s="81">
        <v>9</v>
      </c>
      <c r="S624" s="81">
        <v>2025</v>
      </c>
      <c r="T624" s="81">
        <v>9</v>
      </c>
      <c r="U624" s="81">
        <v>2025</v>
      </c>
      <c r="V624" s="82">
        <v>45956</v>
      </c>
      <c r="W624" s="81" t="s">
        <v>211</v>
      </c>
      <c r="X624" s="81">
        <v>2025</v>
      </c>
    </row>
    <row r="625" spans="1:26" ht="14.45">
      <c r="A625" s="81" t="s">
        <v>25</v>
      </c>
      <c r="B625" s="81">
        <v>660</v>
      </c>
      <c r="C625" s="81">
        <v>1</v>
      </c>
      <c r="D625" s="82">
        <v>45902</v>
      </c>
      <c r="E625" s="82">
        <v>45878</v>
      </c>
      <c r="F625" s="82">
        <v>45884</v>
      </c>
      <c r="G625" s="81" t="s">
        <v>32</v>
      </c>
      <c r="H625" s="81">
        <v>36</v>
      </c>
      <c r="I625" s="81"/>
      <c r="J625" s="83">
        <v>20000</v>
      </c>
      <c r="K625" s="83" t="s">
        <v>33</v>
      </c>
      <c r="L625" s="83">
        <v>17200</v>
      </c>
      <c r="M625" s="83">
        <v>20000</v>
      </c>
      <c r="N625" s="83">
        <v>1500</v>
      </c>
      <c r="O625" s="83">
        <v>1290</v>
      </c>
      <c r="P625" s="83">
        <v>1500</v>
      </c>
      <c r="Q625" s="84">
        <v>7.4999999999999997E-2</v>
      </c>
      <c r="R625" s="81">
        <v>9</v>
      </c>
      <c r="S625" s="81">
        <v>2025</v>
      </c>
      <c r="T625" s="81">
        <v>8</v>
      </c>
      <c r="U625" s="81">
        <v>2025</v>
      </c>
      <c r="V625" s="82">
        <v>45929</v>
      </c>
      <c r="W625" s="81" t="s">
        <v>72</v>
      </c>
      <c r="X625" s="81">
        <v>2025</v>
      </c>
    </row>
    <row r="626" spans="1:26" ht="14.45">
      <c r="A626" s="81" t="s">
        <v>25</v>
      </c>
      <c r="B626" s="81">
        <v>661</v>
      </c>
      <c r="C626" s="81">
        <v>1</v>
      </c>
      <c r="D626" s="82">
        <v>45902</v>
      </c>
      <c r="E626" s="82">
        <v>45919</v>
      </c>
      <c r="F626" s="82">
        <v>45921</v>
      </c>
      <c r="G626" s="81" t="s">
        <v>43</v>
      </c>
      <c r="H626" s="81">
        <v>36</v>
      </c>
      <c r="I626" s="81"/>
      <c r="J626" s="83">
        <v>11434</v>
      </c>
      <c r="K626" s="83" t="s">
        <v>30</v>
      </c>
      <c r="L626" s="83">
        <v>548.83199999999999</v>
      </c>
      <c r="M626" s="83">
        <v>640.30399999999997</v>
      </c>
      <c r="N626" s="83">
        <v>490</v>
      </c>
      <c r="O626" s="83">
        <v>23.52</v>
      </c>
      <c r="P626" s="83">
        <v>27.44</v>
      </c>
      <c r="Q626" s="84">
        <v>4.2854644044079064E-2</v>
      </c>
      <c r="R626" s="81">
        <v>9</v>
      </c>
      <c r="S626" s="81">
        <v>2025</v>
      </c>
      <c r="T626" s="81">
        <v>9</v>
      </c>
      <c r="U626" s="81">
        <v>2025</v>
      </c>
      <c r="V626" s="82">
        <v>45966</v>
      </c>
      <c r="W626" s="81" t="s">
        <v>35</v>
      </c>
      <c r="X626" s="81">
        <v>2025</v>
      </c>
    </row>
    <row r="627" spans="1:26" ht="14.45">
      <c r="A627" s="81" t="s">
        <v>25</v>
      </c>
      <c r="B627" s="81">
        <v>662</v>
      </c>
      <c r="C627" s="81">
        <v>1</v>
      </c>
      <c r="D627" s="82">
        <v>45903</v>
      </c>
      <c r="E627" s="82">
        <v>45919</v>
      </c>
      <c r="F627" s="82">
        <v>45921</v>
      </c>
      <c r="G627" s="81" t="s">
        <v>43</v>
      </c>
      <c r="H627" s="81">
        <v>36</v>
      </c>
      <c r="I627" s="81"/>
      <c r="J627" s="83">
        <v>13936</v>
      </c>
      <c r="K627" s="83" t="s">
        <v>30</v>
      </c>
      <c r="L627" s="83">
        <v>668.928</v>
      </c>
      <c r="M627" s="83">
        <v>780.41600000000005</v>
      </c>
      <c r="N627" s="83">
        <v>1330</v>
      </c>
      <c r="O627" s="83">
        <v>63.84</v>
      </c>
      <c r="P627" s="83">
        <v>74.48</v>
      </c>
      <c r="Q627" s="84">
        <v>9.543628013777268E-2</v>
      </c>
      <c r="R627" s="81">
        <v>9</v>
      </c>
      <c r="S627" s="81">
        <v>2025</v>
      </c>
      <c r="T627" s="81">
        <v>9</v>
      </c>
      <c r="U627" s="81">
        <v>2025</v>
      </c>
      <c r="V627" s="82">
        <v>45966</v>
      </c>
      <c r="W627" s="81" t="s">
        <v>35</v>
      </c>
      <c r="X627" s="81">
        <v>2025</v>
      </c>
    </row>
    <row r="628" spans="1:26" ht="14.45">
      <c r="A628" s="81" t="s">
        <v>25</v>
      </c>
      <c r="B628" s="81">
        <v>663</v>
      </c>
      <c r="C628" s="81">
        <v>1</v>
      </c>
      <c r="D628" s="82">
        <v>45903</v>
      </c>
      <c r="E628" s="82">
        <v>46011</v>
      </c>
      <c r="F628" s="82">
        <v>46018</v>
      </c>
      <c r="G628" s="81" t="s">
        <v>66</v>
      </c>
      <c r="H628" s="81">
        <v>36</v>
      </c>
      <c r="I628" s="81"/>
      <c r="J628" s="83">
        <v>400000</v>
      </c>
      <c r="K628" s="83" t="s">
        <v>27</v>
      </c>
      <c r="L628" s="83">
        <v>400000</v>
      </c>
      <c r="M628" s="83">
        <v>463999.99999999994</v>
      </c>
      <c r="N628" s="83">
        <v>36364</v>
      </c>
      <c r="O628" s="83">
        <v>36364</v>
      </c>
      <c r="P628" s="83">
        <v>42182.239999999998</v>
      </c>
      <c r="Q628" s="84">
        <v>9.0910000000000005E-2</v>
      </c>
      <c r="R628" s="81">
        <v>9</v>
      </c>
      <c r="S628" s="81">
        <v>2025</v>
      </c>
      <c r="T628" s="81">
        <v>12</v>
      </c>
      <c r="U628" s="81">
        <v>2025</v>
      </c>
      <c r="V628" s="82">
        <v>46063</v>
      </c>
      <c r="W628" s="81" t="s">
        <v>38</v>
      </c>
      <c r="X628" s="81">
        <v>2026</v>
      </c>
    </row>
    <row r="629" spans="1:26" ht="14.45">
      <c r="A629" s="81" t="s">
        <v>25</v>
      </c>
      <c r="B629" s="81">
        <v>664</v>
      </c>
      <c r="C629" s="81">
        <v>1</v>
      </c>
      <c r="D629" s="82">
        <v>45903</v>
      </c>
      <c r="E629" s="82">
        <v>45861</v>
      </c>
      <c r="F629" s="82">
        <v>45862</v>
      </c>
      <c r="G629" s="81" t="s">
        <v>46</v>
      </c>
      <c r="H629" s="81">
        <v>36</v>
      </c>
      <c r="I629" s="81"/>
      <c r="J629" s="83">
        <v>940</v>
      </c>
      <c r="K629" s="83" t="s">
        <v>33</v>
      </c>
      <c r="L629" s="83">
        <v>808.4</v>
      </c>
      <c r="M629" s="83">
        <v>940</v>
      </c>
      <c r="N629" s="83">
        <v>80.25</v>
      </c>
      <c r="O629" s="83">
        <v>69.015000000000001</v>
      </c>
      <c r="P629" s="83">
        <v>80.25</v>
      </c>
      <c r="Q629" s="84">
        <v>8.537234042553192E-2</v>
      </c>
      <c r="R629" s="81">
        <v>9</v>
      </c>
      <c r="S629" s="81">
        <v>2025</v>
      </c>
      <c r="T629" s="81">
        <v>7</v>
      </c>
      <c r="U629" s="81">
        <v>2025</v>
      </c>
      <c r="V629" s="82">
        <v>45907</v>
      </c>
      <c r="W629" s="81" t="s">
        <v>72</v>
      </c>
      <c r="X629" s="81">
        <v>2025</v>
      </c>
    </row>
    <row r="630" spans="1:26" ht="14.45">
      <c r="A630" s="81" t="s">
        <v>25</v>
      </c>
      <c r="B630" s="81">
        <v>665</v>
      </c>
      <c r="C630" s="81">
        <v>0</v>
      </c>
      <c r="D630" s="82">
        <v>45903</v>
      </c>
      <c r="E630" s="82">
        <v>45815</v>
      </c>
      <c r="F630" s="82">
        <v>45820</v>
      </c>
      <c r="G630" s="81" t="s">
        <v>32</v>
      </c>
      <c r="H630" s="81">
        <v>36</v>
      </c>
      <c r="I630" s="81"/>
      <c r="J630" s="83">
        <v>5733.7</v>
      </c>
      <c r="K630" s="83" t="s">
        <v>33</v>
      </c>
      <c r="L630" s="83">
        <v>4930.982</v>
      </c>
      <c r="M630" s="83">
        <v>5733.7</v>
      </c>
      <c r="N630" s="83">
        <v>484.18</v>
      </c>
      <c r="O630" s="83">
        <v>416.39479999999998</v>
      </c>
      <c r="P630" s="83">
        <v>484.18</v>
      </c>
      <c r="Q630" s="84">
        <v>8.44445994732895E-2</v>
      </c>
      <c r="R630" s="81">
        <v>9</v>
      </c>
      <c r="S630" s="81">
        <v>2025</v>
      </c>
      <c r="T630" s="81">
        <v>6</v>
      </c>
      <c r="U630" s="81">
        <v>2025</v>
      </c>
      <c r="V630" s="82">
        <v>45865</v>
      </c>
      <c r="W630" s="81" t="s">
        <v>39</v>
      </c>
      <c r="X630" s="81">
        <v>2025</v>
      </c>
    </row>
    <row r="631" spans="1:26" ht="14.45">
      <c r="A631" s="81" t="s">
        <v>25</v>
      </c>
      <c r="B631" s="81">
        <v>666</v>
      </c>
      <c r="C631" s="81">
        <v>1</v>
      </c>
      <c r="D631" s="82">
        <v>45904</v>
      </c>
      <c r="E631" s="82">
        <v>45910</v>
      </c>
      <c r="F631" s="82">
        <v>45912</v>
      </c>
      <c r="G631" s="81" t="s">
        <v>91</v>
      </c>
      <c r="H631" s="81">
        <v>36</v>
      </c>
      <c r="I631" s="81"/>
      <c r="J631" s="83">
        <v>2955</v>
      </c>
      <c r="K631" s="83" t="s">
        <v>27</v>
      </c>
      <c r="L631" s="83">
        <v>2955</v>
      </c>
      <c r="M631" s="83">
        <v>3427.7999999999997</v>
      </c>
      <c r="N631" s="83">
        <v>590</v>
      </c>
      <c r="O631" s="83">
        <v>590</v>
      </c>
      <c r="P631" s="83">
        <v>684.4</v>
      </c>
      <c r="Q631" s="84">
        <v>0.19966159052453469</v>
      </c>
      <c r="R631" s="81">
        <v>9</v>
      </c>
      <c r="S631" s="81">
        <v>2025</v>
      </c>
      <c r="T631" s="81">
        <v>9</v>
      </c>
      <c r="U631" s="81">
        <v>2025</v>
      </c>
      <c r="V631" s="82">
        <v>45957</v>
      </c>
      <c r="W631" s="81" t="s">
        <v>211</v>
      </c>
      <c r="X631" s="81">
        <v>2025</v>
      </c>
    </row>
    <row r="632" spans="1:26" ht="14.45">
      <c r="A632" s="81" t="s">
        <v>25</v>
      </c>
      <c r="B632" s="81">
        <v>667</v>
      </c>
      <c r="C632" s="81">
        <v>0</v>
      </c>
      <c r="D632" s="82">
        <v>45904</v>
      </c>
      <c r="E632" s="82">
        <v>45951</v>
      </c>
      <c r="F632" s="82">
        <v>45955</v>
      </c>
      <c r="G632" s="81" t="s">
        <v>66</v>
      </c>
      <c r="H632" s="81">
        <v>36</v>
      </c>
      <c r="I632" s="81"/>
      <c r="J632" s="83">
        <v>8228</v>
      </c>
      <c r="K632" s="83" t="s">
        <v>33</v>
      </c>
      <c r="L632" s="83">
        <v>7076.08</v>
      </c>
      <c r="M632" s="83">
        <v>8228</v>
      </c>
      <c r="N632" s="83">
        <v>822.8</v>
      </c>
      <c r="O632" s="83">
        <v>707.60799999999995</v>
      </c>
      <c r="P632" s="83">
        <v>822.8</v>
      </c>
      <c r="Q632" s="84">
        <v>9.9999999999999992E-2</v>
      </c>
      <c r="R632" s="81">
        <v>9</v>
      </c>
      <c r="S632" s="81">
        <v>2025</v>
      </c>
      <c r="T632" s="81">
        <v>10</v>
      </c>
      <c r="U632" s="81">
        <v>2025</v>
      </c>
      <c r="V632" s="82">
        <v>46000</v>
      </c>
      <c r="W632" s="81" t="s">
        <v>52</v>
      </c>
      <c r="X632" s="81">
        <v>2025</v>
      </c>
    </row>
    <row r="633" spans="1:26" ht="14.45">
      <c r="A633" s="81" t="s">
        <v>25</v>
      </c>
      <c r="B633" s="81">
        <v>668</v>
      </c>
      <c r="C633" s="81">
        <v>1</v>
      </c>
      <c r="D633" s="82">
        <v>45904</v>
      </c>
      <c r="E633" s="82">
        <v>45772</v>
      </c>
      <c r="F633" s="82">
        <v>45776</v>
      </c>
      <c r="G633" s="81" t="s">
        <v>26</v>
      </c>
      <c r="H633" s="81">
        <v>36</v>
      </c>
      <c r="I633" s="81"/>
      <c r="J633" s="83">
        <v>4700</v>
      </c>
      <c r="K633" s="83" t="s">
        <v>27</v>
      </c>
      <c r="L633" s="83">
        <v>4700</v>
      </c>
      <c r="M633" s="83">
        <v>5452</v>
      </c>
      <c r="N633" s="83">
        <v>364.25</v>
      </c>
      <c r="O633" s="83">
        <v>364.25</v>
      </c>
      <c r="P633" s="83">
        <v>422.53</v>
      </c>
      <c r="Q633" s="84">
        <v>7.7499999999999999E-2</v>
      </c>
      <c r="R633" s="81">
        <v>9</v>
      </c>
      <c r="S633" s="81">
        <v>2025</v>
      </c>
      <c r="T633" s="81">
        <v>4</v>
      </c>
      <c r="U633" s="81">
        <v>2025</v>
      </c>
      <c r="V633" s="82">
        <v>45821</v>
      </c>
      <c r="W633" s="81" t="s">
        <v>37</v>
      </c>
      <c r="X633" s="81">
        <v>2025</v>
      </c>
    </row>
    <row r="634" spans="1:26" ht="14.45">
      <c r="A634" s="81" t="s">
        <v>25</v>
      </c>
      <c r="B634" s="81">
        <v>669</v>
      </c>
      <c r="C634" s="81">
        <v>1</v>
      </c>
      <c r="D634" s="82">
        <v>45904</v>
      </c>
      <c r="E634" s="82">
        <v>45854</v>
      </c>
      <c r="F634" s="82">
        <v>45855</v>
      </c>
      <c r="G634" s="81" t="s">
        <v>26</v>
      </c>
      <c r="H634" s="81">
        <v>36</v>
      </c>
      <c r="I634" s="81"/>
      <c r="J634" s="83">
        <v>2004.02</v>
      </c>
      <c r="K634" s="83" t="s">
        <v>33</v>
      </c>
      <c r="L634" s="83">
        <v>1723.4572000000001</v>
      </c>
      <c r="M634" s="83">
        <v>2004.02</v>
      </c>
      <c r="N634" s="83">
        <v>283.58999999999997</v>
      </c>
      <c r="O634" s="83">
        <v>243.88739999999999</v>
      </c>
      <c r="P634" s="83">
        <v>283.58999999999997</v>
      </c>
      <c r="Q634" s="84">
        <v>0.14151056376682866</v>
      </c>
      <c r="R634" s="81">
        <v>9</v>
      </c>
      <c r="S634" s="81">
        <v>2025</v>
      </c>
      <c r="T634" s="81">
        <v>7</v>
      </c>
      <c r="U634" s="81">
        <v>2025</v>
      </c>
      <c r="V634" s="82">
        <v>45900</v>
      </c>
      <c r="W634" s="81" t="s">
        <v>62</v>
      </c>
      <c r="X634" s="81">
        <v>2025</v>
      </c>
    </row>
    <row r="635" spans="1:26" ht="14.45">
      <c r="A635" s="81" t="s">
        <v>25</v>
      </c>
      <c r="B635" s="81">
        <v>670</v>
      </c>
      <c r="C635" s="81">
        <v>1</v>
      </c>
      <c r="D635" s="82">
        <v>45905</v>
      </c>
      <c r="E635" s="82">
        <v>45911</v>
      </c>
      <c r="F635" s="82">
        <v>45915</v>
      </c>
      <c r="G635" s="81" t="s">
        <v>66</v>
      </c>
      <c r="H635" s="81">
        <v>36</v>
      </c>
      <c r="I635" s="81"/>
      <c r="J635" s="83">
        <v>4956.01</v>
      </c>
      <c r="K635" s="83" t="s">
        <v>33</v>
      </c>
      <c r="L635" s="83">
        <v>4262.1686</v>
      </c>
      <c r="M635" s="83">
        <v>4956.01</v>
      </c>
      <c r="N635" s="83">
        <v>394.28</v>
      </c>
      <c r="O635" s="83">
        <v>339.08079999999995</v>
      </c>
      <c r="P635" s="83">
        <v>394.28</v>
      </c>
      <c r="Q635" s="84">
        <v>7.9555933099408588E-2</v>
      </c>
      <c r="R635" s="81">
        <v>9</v>
      </c>
      <c r="S635" s="81">
        <v>2025</v>
      </c>
      <c r="T635" s="81">
        <v>9</v>
      </c>
      <c r="U635" s="81">
        <v>2025</v>
      </c>
      <c r="V635" s="82">
        <v>45960</v>
      </c>
      <c r="W635" s="81" t="s">
        <v>211</v>
      </c>
      <c r="X635" s="81">
        <v>2025</v>
      </c>
    </row>
    <row r="636" spans="1:26" ht="14.45">
      <c r="A636" s="81" t="s">
        <v>25</v>
      </c>
      <c r="B636" s="81">
        <v>671</v>
      </c>
      <c r="C636" s="81">
        <v>0</v>
      </c>
      <c r="D636" s="82">
        <v>45905</v>
      </c>
      <c r="E636" s="82">
        <v>46143</v>
      </c>
      <c r="F636" s="82">
        <v>46147</v>
      </c>
      <c r="G636" s="81" t="s">
        <v>66</v>
      </c>
      <c r="H636" s="81">
        <v>36</v>
      </c>
      <c r="I636" s="81"/>
      <c r="J636" s="83">
        <v>5985</v>
      </c>
      <c r="K636" s="83" t="s">
        <v>33</v>
      </c>
      <c r="L636" s="83">
        <v>5147.1000000000004</v>
      </c>
      <c r="M636" s="83">
        <v>5985</v>
      </c>
      <c r="N636" s="83">
        <v>598.5</v>
      </c>
      <c r="O636" s="83">
        <v>514.71</v>
      </c>
      <c r="P636" s="83">
        <v>598.5</v>
      </c>
      <c r="Q636" s="84">
        <v>0.1</v>
      </c>
      <c r="R636" s="81">
        <v>9</v>
      </c>
      <c r="S636" s="81">
        <v>2025</v>
      </c>
      <c r="T636" s="81">
        <v>5</v>
      </c>
      <c r="U636" s="81">
        <v>2026</v>
      </c>
      <c r="V636" s="82">
        <v>46192</v>
      </c>
      <c r="W636" s="81" t="s">
        <v>37</v>
      </c>
      <c r="X636" s="81">
        <v>2026</v>
      </c>
    </row>
    <row r="637" spans="1:26" ht="14.45">
      <c r="A637" s="81" t="s">
        <v>25</v>
      </c>
      <c r="B637" s="81">
        <v>672</v>
      </c>
      <c r="C637" s="81">
        <v>0</v>
      </c>
      <c r="D637" s="82">
        <v>45905</v>
      </c>
      <c r="E637" s="82">
        <v>45904</v>
      </c>
      <c r="F637" s="82">
        <v>45930</v>
      </c>
      <c r="G637" s="81" t="s">
        <v>34</v>
      </c>
      <c r="H637" s="81">
        <v>36</v>
      </c>
      <c r="I637" s="81"/>
      <c r="J637" s="83">
        <v>20193.97</v>
      </c>
      <c r="K637" s="83" t="s">
        <v>27</v>
      </c>
      <c r="L637" s="83">
        <v>20193.97</v>
      </c>
      <c r="M637" s="83">
        <v>23425.0052</v>
      </c>
      <c r="N637" s="83">
        <v>1683.75</v>
      </c>
      <c r="O637" s="83">
        <v>1683.75</v>
      </c>
      <c r="P637" s="83">
        <v>1953.1499999999999</v>
      </c>
      <c r="Q637" s="84">
        <v>8.3378850221130368E-2</v>
      </c>
      <c r="R637" s="81">
        <v>9</v>
      </c>
      <c r="S637" s="81">
        <v>2025</v>
      </c>
      <c r="T637" s="81">
        <v>9</v>
      </c>
      <c r="U637" s="81">
        <v>2025</v>
      </c>
      <c r="V637" s="82">
        <v>45975</v>
      </c>
      <c r="W637" s="81" t="s">
        <v>35</v>
      </c>
      <c r="X637" s="81">
        <v>2025</v>
      </c>
      <c r="Z637" t="s">
        <v>217</v>
      </c>
    </row>
    <row r="638" spans="1:26" ht="14.45">
      <c r="A638" s="81" t="s">
        <v>25</v>
      </c>
      <c r="B638" s="81">
        <v>673</v>
      </c>
      <c r="C638" s="81">
        <v>0</v>
      </c>
      <c r="D638" s="82">
        <v>45905</v>
      </c>
      <c r="E638" s="82">
        <v>46172</v>
      </c>
      <c r="F638" s="82">
        <v>46176</v>
      </c>
      <c r="G638" s="81" t="s">
        <v>66</v>
      </c>
      <c r="H638" s="81">
        <v>36</v>
      </c>
      <c r="I638" s="81"/>
      <c r="J638" s="83">
        <v>1876.62</v>
      </c>
      <c r="K638" s="83" t="s">
        <v>33</v>
      </c>
      <c r="L638" s="83">
        <v>1613.8932</v>
      </c>
      <c r="M638" s="83">
        <v>1876.62</v>
      </c>
      <c r="N638" s="83">
        <v>178.84</v>
      </c>
      <c r="O638" s="83">
        <v>153.80240000000001</v>
      </c>
      <c r="P638" s="83">
        <v>178.84</v>
      </c>
      <c r="Q638" s="84">
        <v>9.5298995001651912E-2</v>
      </c>
      <c r="R638" s="81">
        <v>9</v>
      </c>
      <c r="S638" s="81">
        <v>2025</v>
      </c>
      <c r="T638" s="81">
        <v>5</v>
      </c>
      <c r="U638" s="81">
        <v>2026</v>
      </c>
      <c r="V638" s="82">
        <v>46221</v>
      </c>
      <c r="W638" s="81" t="s">
        <v>39</v>
      </c>
      <c r="X638" s="81">
        <v>2026</v>
      </c>
      <c r="Z638" t="s">
        <v>217</v>
      </c>
    </row>
    <row r="639" spans="1:26" ht="14.45">
      <c r="A639" s="81" t="s">
        <v>25</v>
      </c>
      <c r="B639" s="81">
        <v>674</v>
      </c>
      <c r="C639" s="81">
        <v>0</v>
      </c>
      <c r="D639" s="82">
        <v>45905</v>
      </c>
      <c r="E639" s="82">
        <v>46171</v>
      </c>
      <c r="F639" s="82">
        <v>46179</v>
      </c>
      <c r="G639" s="81" t="s">
        <v>66</v>
      </c>
      <c r="H639" s="81">
        <v>36</v>
      </c>
      <c r="I639" s="81"/>
      <c r="J639" s="83">
        <v>3108.73</v>
      </c>
      <c r="K639" s="83" t="s">
        <v>33</v>
      </c>
      <c r="L639" s="83">
        <v>2673.5077999999999</v>
      </c>
      <c r="M639" s="83">
        <v>3108.73</v>
      </c>
      <c r="N639" s="83">
        <v>268.75</v>
      </c>
      <c r="O639" s="83">
        <v>231.125</v>
      </c>
      <c r="P639" s="83">
        <v>268.75</v>
      </c>
      <c r="Q639" s="84">
        <v>8.6450093768194736E-2</v>
      </c>
      <c r="R639" s="81">
        <v>9</v>
      </c>
      <c r="S639" s="81">
        <v>2025</v>
      </c>
      <c r="T639" s="81">
        <v>5</v>
      </c>
      <c r="U639" s="81">
        <v>2026</v>
      </c>
      <c r="V639" s="82">
        <v>46224</v>
      </c>
      <c r="W639" s="81" t="s">
        <v>39</v>
      </c>
      <c r="X639" s="81">
        <v>2026</v>
      </c>
      <c r="Z639" t="s">
        <v>217</v>
      </c>
    </row>
    <row r="640" spans="1:26" ht="14.45">
      <c r="A640" s="81" t="s">
        <v>25</v>
      </c>
      <c r="B640" s="81">
        <v>675</v>
      </c>
      <c r="C640" s="81">
        <v>0</v>
      </c>
      <c r="D640" s="82">
        <v>45908</v>
      </c>
      <c r="E640" s="82">
        <v>45916</v>
      </c>
      <c r="F640" s="82">
        <v>46059</v>
      </c>
      <c r="G640" s="81" t="s">
        <v>64</v>
      </c>
      <c r="H640" s="81">
        <v>37</v>
      </c>
      <c r="I640" s="81" t="s">
        <v>288</v>
      </c>
      <c r="J640" s="83">
        <v>1816.94</v>
      </c>
      <c r="K640" s="83" t="s">
        <v>33</v>
      </c>
      <c r="L640" s="83">
        <v>1562.5684000000001</v>
      </c>
      <c r="M640" s="83">
        <v>1816.94</v>
      </c>
      <c r="N640" s="83">
        <v>0</v>
      </c>
      <c r="O640" s="83">
        <v>0</v>
      </c>
      <c r="P640" s="83">
        <v>0</v>
      </c>
      <c r="Q640" s="84">
        <v>0</v>
      </c>
      <c r="R640" s="81">
        <v>9</v>
      </c>
      <c r="S640" s="81">
        <v>2025</v>
      </c>
      <c r="T640" s="81">
        <v>9</v>
      </c>
      <c r="U640" s="81">
        <v>2025</v>
      </c>
      <c r="V640" s="82">
        <v>46104</v>
      </c>
      <c r="W640" s="81" t="s">
        <v>28</v>
      </c>
      <c r="X640" s="81">
        <v>2026</v>
      </c>
      <c r="Z640" t="s">
        <v>217</v>
      </c>
    </row>
    <row r="641" spans="1:26" ht="14.45">
      <c r="A641" s="81" t="s">
        <v>25</v>
      </c>
      <c r="B641" s="81">
        <v>676</v>
      </c>
      <c r="C641" s="81">
        <v>1</v>
      </c>
      <c r="D641" s="82">
        <v>45908</v>
      </c>
      <c r="E641" s="82">
        <v>45946</v>
      </c>
      <c r="F641" s="82">
        <v>45957</v>
      </c>
      <c r="G641" s="81" t="s">
        <v>92</v>
      </c>
      <c r="H641" s="81">
        <v>37</v>
      </c>
      <c r="I641" s="81" t="s">
        <v>56</v>
      </c>
      <c r="J641" s="83">
        <v>19036.89</v>
      </c>
      <c r="K641" s="83" t="s">
        <v>27</v>
      </c>
      <c r="L641" s="83">
        <v>19036.89</v>
      </c>
      <c r="M641" s="83">
        <v>22082.792399999998</v>
      </c>
      <c r="N641" s="83">
        <v>1304.33</v>
      </c>
      <c r="O641" s="83">
        <v>1304.33</v>
      </c>
      <c r="P641" s="83">
        <v>1513.0227999999997</v>
      </c>
      <c r="Q641" s="84">
        <v>6.8515918303882622E-2</v>
      </c>
      <c r="R641" s="81">
        <v>9</v>
      </c>
      <c r="S641" s="81">
        <v>2025</v>
      </c>
      <c r="T641" s="81">
        <v>10</v>
      </c>
      <c r="U641" s="81">
        <v>2025</v>
      </c>
      <c r="V641" s="82">
        <v>46002</v>
      </c>
      <c r="W641" s="81" t="s">
        <v>52</v>
      </c>
      <c r="X641" s="81">
        <v>2025</v>
      </c>
      <c r="Z641" t="s">
        <v>217</v>
      </c>
    </row>
    <row r="642" spans="1:26" ht="14.45">
      <c r="A642" s="81" t="s">
        <v>25</v>
      </c>
      <c r="B642" s="81">
        <v>677</v>
      </c>
      <c r="C642" s="81">
        <v>1</v>
      </c>
      <c r="D642" s="82">
        <v>45908</v>
      </c>
      <c r="E642" s="82">
        <v>45924</v>
      </c>
      <c r="F642" s="82">
        <v>45929</v>
      </c>
      <c r="G642" s="81" t="s">
        <v>92</v>
      </c>
      <c r="H642" s="81">
        <v>37</v>
      </c>
      <c r="I642" s="81" t="s">
        <v>60</v>
      </c>
      <c r="J642" s="83">
        <v>10350.17</v>
      </c>
      <c r="K642" s="83" t="s">
        <v>27</v>
      </c>
      <c r="L642" s="83">
        <v>10350.17</v>
      </c>
      <c r="M642" s="83">
        <v>12006.197199999999</v>
      </c>
      <c r="N642" s="83">
        <v>2045.75</v>
      </c>
      <c r="O642" s="83">
        <v>2045.75</v>
      </c>
      <c r="P642" s="83">
        <v>2373.0699999999997</v>
      </c>
      <c r="Q642" s="84">
        <v>0.19765375834406584</v>
      </c>
      <c r="R642" s="81">
        <v>9</v>
      </c>
      <c r="S642" s="81">
        <v>2025</v>
      </c>
      <c r="T642" s="81">
        <v>9</v>
      </c>
      <c r="U642" s="81">
        <v>2025</v>
      </c>
      <c r="V642" s="82">
        <v>45974</v>
      </c>
      <c r="W642" s="81" t="s">
        <v>35</v>
      </c>
      <c r="X642" s="81">
        <v>2025</v>
      </c>
      <c r="Z642" t="s">
        <v>217</v>
      </c>
    </row>
    <row r="643" spans="1:26" ht="14.45">
      <c r="A643" s="81" t="s">
        <v>25</v>
      </c>
      <c r="B643" s="81">
        <v>678</v>
      </c>
      <c r="C643" s="81">
        <v>1</v>
      </c>
      <c r="D643" s="82">
        <v>45908</v>
      </c>
      <c r="E643" s="82">
        <v>45885</v>
      </c>
      <c r="F643" s="82">
        <v>45887</v>
      </c>
      <c r="G643" s="81" t="s">
        <v>42</v>
      </c>
      <c r="H643" s="81">
        <v>37</v>
      </c>
      <c r="I643" s="81"/>
      <c r="J643" s="83">
        <v>2313.5</v>
      </c>
      <c r="K643" s="83" t="s">
        <v>33</v>
      </c>
      <c r="L643" s="83">
        <v>1989.61</v>
      </c>
      <c r="M643" s="83">
        <v>2313.5</v>
      </c>
      <c r="N643" s="83">
        <v>142.11000000000001</v>
      </c>
      <c r="O643" s="83">
        <v>122.2146</v>
      </c>
      <c r="P643" s="83">
        <v>142.11000000000001</v>
      </c>
      <c r="Q643" s="84">
        <v>6.1426410200994166E-2</v>
      </c>
      <c r="R643" s="81">
        <v>9</v>
      </c>
      <c r="S643" s="81">
        <v>2025</v>
      </c>
      <c r="T643" s="81">
        <v>8</v>
      </c>
      <c r="U643" s="81">
        <v>2025</v>
      </c>
      <c r="V643" s="82">
        <v>45932</v>
      </c>
      <c r="W643" s="81" t="s">
        <v>211</v>
      </c>
      <c r="X643" s="81">
        <v>2025</v>
      </c>
      <c r="Z643" t="s">
        <v>217</v>
      </c>
    </row>
    <row r="644" spans="1:26" ht="14.45">
      <c r="A644" s="81" t="s">
        <v>25</v>
      </c>
      <c r="B644" s="81">
        <v>679</v>
      </c>
      <c r="C644" s="81">
        <v>1</v>
      </c>
      <c r="D644" s="82">
        <v>45908</v>
      </c>
      <c r="E644" s="82">
        <v>45911</v>
      </c>
      <c r="F644" s="82">
        <v>45916</v>
      </c>
      <c r="G644" s="81" t="s">
        <v>66</v>
      </c>
      <c r="H644" s="81">
        <v>37</v>
      </c>
      <c r="I644" s="81"/>
      <c r="J644" s="83">
        <v>11383</v>
      </c>
      <c r="K644" s="83" t="s">
        <v>33</v>
      </c>
      <c r="L644" s="83">
        <v>9789.3799999999992</v>
      </c>
      <c r="M644" s="83">
        <v>11383</v>
      </c>
      <c r="N644" s="83">
        <v>907.57</v>
      </c>
      <c r="O644" s="83">
        <v>780.51020000000005</v>
      </c>
      <c r="P644" s="83">
        <v>907.57</v>
      </c>
      <c r="Q644" s="84">
        <v>7.9730299569533522E-2</v>
      </c>
      <c r="R644" s="81">
        <v>9</v>
      </c>
      <c r="S644" s="81">
        <v>2025</v>
      </c>
      <c r="T644" s="81">
        <v>9</v>
      </c>
      <c r="U644" s="81">
        <v>2025</v>
      </c>
      <c r="V644" s="82">
        <v>45961</v>
      </c>
      <c r="W644" s="81" t="s">
        <v>211</v>
      </c>
      <c r="X644" s="81">
        <v>2025</v>
      </c>
      <c r="Z644" t="s">
        <v>217</v>
      </c>
    </row>
    <row r="645" spans="1:26" ht="14.45">
      <c r="A645" s="81" t="s">
        <v>25</v>
      </c>
      <c r="B645" s="81">
        <v>680</v>
      </c>
      <c r="C645" s="81">
        <v>0</v>
      </c>
      <c r="D645" s="82">
        <v>45908</v>
      </c>
      <c r="E645" s="82">
        <v>45973</v>
      </c>
      <c r="F645" s="82">
        <v>46103</v>
      </c>
      <c r="G645" s="81" t="s">
        <v>45</v>
      </c>
      <c r="H645" s="81">
        <v>37</v>
      </c>
      <c r="I645" s="81" t="s">
        <v>44</v>
      </c>
      <c r="J645" s="83">
        <v>10346.19</v>
      </c>
      <c r="K645" s="83" t="s">
        <v>33</v>
      </c>
      <c r="L645" s="83">
        <v>8897.7234000000008</v>
      </c>
      <c r="M645" s="83">
        <v>10346.19</v>
      </c>
      <c r="N645" s="83">
        <v>497.8</v>
      </c>
      <c r="O645" s="83">
        <v>428.108</v>
      </c>
      <c r="P645" s="83">
        <v>497.8</v>
      </c>
      <c r="Q645" s="84">
        <v>4.8114330009404425E-2</v>
      </c>
      <c r="R645" s="81">
        <v>9</v>
      </c>
      <c r="S645" s="81">
        <v>2025</v>
      </c>
      <c r="T645" s="81">
        <v>11</v>
      </c>
      <c r="U645" s="81">
        <v>2025</v>
      </c>
      <c r="V645" s="82">
        <v>46148</v>
      </c>
      <c r="W645" s="81" t="s">
        <v>47</v>
      </c>
      <c r="X645" s="81">
        <v>2026</v>
      </c>
    </row>
    <row r="646" spans="1:26" ht="14.45">
      <c r="A646" s="81" t="s">
        <v>25</v>
      </c>
      <c r="B646" s="81">
        <v>681</v>
      </c>
      <c r="C646" s="81">
        <v>1</v>
      </c>
      <c r="D646" s="82">
        <v>45908</v>
      </c>
      <c r="E646" s="82">
        <v>45947</v>
      </c>
      <c r="F646" s="82">
        <v>45958</v>
      </c>
      <c r="G646" s="81" t="s">
        <v>85</v>
      </c>
      <c r="H646" s="81">
        <v>37</v>
      </c>
      <c r="I646" s="81"/>
      <c r="J646" s="83">
        <v>7045.5</v>
      </c>
      <c r="K646" s="83" t="s">
        <v>27</v>
      </c>
      <c r="L646" s="83">
        <v>7045.5</v>
      </c>
      <c r="M646" s="83">
        <v>8172.78</v>
      </c>
      <c r="N646" s="83">
        <v>1609.26</v>
      </c>
      <c r="O646" s="83">
        <v>1609.26</v>
      </c>
      <c r="P646" s="83">
        <v>1866.7415999999998</v>
      </c>
      <c r="Q646" s="84">
        <v>0.22840962316372151</v>
      </c>
      <c r="R646" s="81">
        <v>9</v>
      </c>
      <c r="S646" s="81">
        <v>2025</v>
      </c>
      <c r="T646" s="81">
        <v>10</v>
      </c>
      <c r="U646" s="81">
        <v>2025</v>
      </c>
      <c r="V646" s="82">
        <v>46003</v>
      </c>
      <c r="W646" s="81" t="s">
        <v>52</v>
      </c>
      <c r="X646" s="81">
        <v>2025</v>
      </c>
    </row>
    <row r="647" spans="1:26" ht="14.45">
      <c r="A647" s="81" t="s">
        <v>25</v>
      </c>
      <c r="B647" s="81">
        <v>683</v>
      </c>
      <c r="C647" s="81">
        <v>1</v>
      </c>
      <c r="D647" s="82">
        <v>45909</v>
      </c>
      <c r="E647" s="82">
        <v>45908</v>
      </c>
      <c r="F647" s="82">
        <v>45914</v>
      </c>
      <c r="G647" s="81" t="s">
        <v>64</v>
      </c>
      <c r="H647" s="81">
        <v>37</v>
      </c>
      <c r="I647" s="81" t="s">
        <v>65</v>
      </c>
      <c r="J647" s="83">
        <v>3081</v>
      </c>
      <c r="K647" s="83" t="s">
        <v>202</v>
      </c>
      <c r="L647" s="83">
        <v>3543.1499999999996</v>
      </c>
      <c r="M647" s="83">
        <v>4128.54</v>
      </c>
      <c r="N647" s="83">
        <v>256.75</v>
      </c>
      <c r="O647" s="83">
        <v>295.26249999999999</v>
      </c>
      <c r="P647" s="83">
        <v>344.04500000000002</v>
      </c>
      <c r="Q647" s="84">
        <v>8.3333333333333343E-2</v>
      </c>
      <c r="R647" s="81">
        <v>9</v>
      </c>
      <c r="S647" s="81">
        <v>2025</v>
      </c>
      <c r="T647" s="81">
        <v>9</v>
      </c>
      <c r="U647" s="81">
        <v>2025</v>
      </c>
      <c r="V647" s="82">
        <v>45959</v>
      </c>
      <c r="W647" s="81" t="s">
        <v>211</v>
      </c>
      <c r="X647" s="81">
        <v>2025</v>
      </c>
      <c r="Z647" t="s">
        <v>262</v>
      </c>
    </row>
    <row r="648" spans="1:26" ht="14.45">
      <c r="A648" s="81" t="s">
        <v>25</v>
      </c>
      <c r="B648" s="81">
        <v>684</v>
      </c>
      <c r="C648" s="81">
        <v>1</v>
      </c>
      <c r="D648" s="82">
        <v>45909</v>
      </c>
      <c r="E648" s="82">
        <v>45887</v>
      </c>
      <c r="F648" s="82">
        <v>45889</v>
      </c>
      <c r="G648" s="81" t="s">
        <v>42</v>
      </c>
      <c r="H648" s="81">
        <v>37</v>
      </c>
      <c r="I648" s="81"/>
      <c r="J648" s="83">
        <v>194.6</v>
      </c>
      <c r="K648" s="83" t="s">
        <v>33</v>
      </c>
      <c r="L648" s="83">
        <v>167.35599999999999</v>
      </c>
      <c r="M648" s="83">
        <v>194.6</v>
      </c>
      <c r="N648" s="83">
        <v>19.46</v>
      </c>
      <c r="O648" s="83">
        <v>16.735600000000002</v>
      </c>
      <c r="P648" s="83">
        <v>19.46</v>
      </c>
      <c r="Q648" s="84">
        <v>0.10000000000000002</v>
      </c>
      <c r="R648" s="81">
        <v>9</v>
      </c>
      <c r="S648" s="81">
        <v>2025</v>
      </c>
      <c r="T648" s="81">
        <v>8</v>
      </c>
      <c r="U648" s="81">
        <v>2025</v>
      </c>
      <c r="V648" s="82">
        <v>45934</v>
      </c>
      <c r="W648" s="81" t="s">
        <v>211</v>
      </c>
      <c r="X648" s="81">
        <v>2025</v>
      </c>
    </row>
    <row r="649" spans="1:26" ht="14.45">
      <c r="A649" s="81" t="s">
        <v>25</v>
      </c>
      <c r="B649" s="81">
        <v>686</v>
      </c>
      <c r="C649" s="81">
        <v>1</v>
      </c>
      <c r="D649" s="82">
        <v>45909</v>
      </c>
      <c r="E649" s="82">
        <v>45923</v>
      </c>
      <c r="F649" s="82">
        <v>45929</v>
      </c>
      <c r="G649" s="81" t="s">
        <v>34</v>
      </c>
      <c r="H649" s="81">
        <v>37</v>
      </c>
      <c r="I649" s="81"/>
      <c r="J649" s="83">
        <v>2417.65</v>
      </c>
      <c r="K649" s="83" t="s">
        <v>27</v>
      </c>
      <c r="L649" s="83">
        <v>2417.65</v>
      </c>
      <c r="M649" s="83">
        <v>2804.4739999999997</v>
      </c>
      <c r="N649" s="83">
        <v>233.7</v>
      </c>
      <c r="O649" s="83">
        <v>233.7</v>
      </c>
      <c r="P649" s="83">
        <v>271.09199999999998</v>
      </c>
      <c r="Q649" s="84">
        <v>9.6664115980394177E-2</v>
      </c>
      <c r="R649" s="81">
        <v>9</v>
      </c>
      <c r="S649" s="81">
        <v>2025</v>
      </c>
      <c r="T649" s="81">
        <v>9</v>
      </c>
      <c r="U649" s="81">
        <v>2025</v>
      </c>
      <c r="V649" s="82">
        <v>45974</v>
      </c>
      <c r="W649" s="81" t="s">
        <v>35</v>
      </c>
      <c r="X649" s="81">
        <v>2025</v>
      </c>
    </row>
    <row r="650" spans="1:26" ht="14.45">
      <c r="A650" s="81" t="s">
        <v>25</v>
      </c>
      <c r="B650" s="81">
        <v>687</v>
      </c>
      <c r="C650" s="81">
        <v>0</v>
      </c>
      <c r="D650" s="82">
        <v>45909</v>
      </c>
      <c r="E650" s="82">
        <v>45903</v>
      </c>
      <c r="F650" s="82">
        <v>45970</v>
      </c>
      <c r="G650" s="81" t="s">
        <v>274</v>
      </c>
      <c r="H650" s="81">
        <v>37</v>
      </c>
      <c r="I650" s="81" t="s">
        <v>56</v>
      </c>
      <c r="J650" s="83">
        <v>1975.2</v>
      </c>
      <c r="K650" s="83" t="s">
        <v>33</v>
      </c>
      <c r="L650" s="83">
        <v>1698.672</v>
      </c>
      <c r="M650" s="83">
        <v>1975.2</v>
      </c>
      <c r="N650" s="83">
        <v>70</v>
      </c>
      <c r="O650" s="83">
        <v>60.199999999999996</v>
      </c>
      <c r="P650" s="83">
        <v>70</v>
      </c>
      <c r="Q650" s="84">
        <v>3.5439449169704332E-2</v>
      </c>
      <c r="R650" s="81">
        <v>9</v>
      </c>
      <c r="S650" s="81">
        <v>2025</v>
      </c>
      <c r="T650" s="81">
        <v>9</v>
      </c>
      <c r="U650" s="81">
        <v>2025</v>
      </c>
      <c r="V650" s="82">
        <v>46015</v>
      </c>
      <c r="W650" s="81" t="s">
        <v>52</v>
      </c>
      <c r="X650" s="81">
        <v>2025</v>
      </c>
    </row>
    <row r="651" spans="1:26" ht="14.45">
      <c r="A651" s="81" t="s">
        <v>25</v>
      </c>
      <c r="B651" s="81">
        <v>688</v>
      </c>
      <c r="C651" s="81">
        <v>1</v>
      </c>
      <c r="D651" s="82">
        <v>45909</v>
      </c>
      <c r="E651" s="82">
        <v>45923</v>
      </c>
      <c r="F651" s="82">
        <v>45927</v>
      </c>
      <c r="G651" s="81" t="s">
        <v>34</v>
      </c>
      <c r="H651" s="81">
        <v>37</v>
      </c>
      <c r="I651" s="81"/>
      <c r="J651" s="83">
        <v>10324.98</v>
      </c>
      <c r="K651" s="83" t="s">
        <v>27</v>
      </c>
      <c r="L651" s="83">
        <v>10324.98</v>
      </c>
      <c r="M651" s="83">
        <v>11976.976799999999</v>
      </c>
      <c r="N651" s="83">
        <v>1549.08</v>
      </c>
      <c r="O651" s="83">
        <v>1549.08</v>
      </c>
      <c r="P651" s="83">
        <v>1796.9327999999998</v>
      </c>
      <c r="Q651" s="84">
        <v>0.15003225187845401</v>
      </c>
      <c r="R651" s="81">
        <v>9</v>
      </c>
      <c r="S651" s="81">
        <v>2025</v>
      </c>
      <c r="T651" s="81">
        <v>9</v>
      </c>
      <c r="U651" s="81">
        <v>2025</v>
      </c>
      <c r="V651" s="82">
        <v>45972</v>
      </c>
      <c r="W651" s="81" t="s">
        <v>35</v>
      </c>
      <c r="X651" s="81">
        <v>2025</v>
      </c>
    </row>
    <row r="652" spans="1:26" ht="14.45">
      <c r="A652" s="81" t="s">
        <v>25</v>
      </c>
      <c r="B652" s="81">
        <v>689</v>
      </c>
      <c r="C652" s="81">
        <v>1</v>
      </c>
      <c r="D652" s="82">
        <v>45910</v>
      </c>
      <c r="E652" s="82">
        <v>45913</v>
      </c>
      <c r="F652" s="82">
        <v>45923</v>
      </c>
      <c r="G652" s="81" t="s">
        <v>46</v>
      </c>
      <c r="H652" s="81">
        <v>37</v>
      </c>
      <c r="I652" s="81"/>
      <c r="J652" s="83">
        <v>13114.49</v>
      </c>
      <c r="K652" s="83" t="s">
        <v>33</v>
      </c>
      <c r="L652" s="83">
        <v>11278.4614</v>
      </c>
      <c r="M652" s="83">
        <v>13114.49</v>
      </c>
      <c r="N652" s="83">
        <v>1889.54</v>
      </c>
      <c r="O652" s="83">
        <v>1625.0044</v>
      </c>
      <c r="P652" s="83">
        <v>1889.54</v>
      </c>
      <c r="Q652" s="84">
        <v>0.14408032641757323</v>
      </c>
      <c r="R652" s="81">
        <v>9</v>
      </c>
      <c r="S652" s="81">
        <v>2025</v>
      </c>
      <c r="T652" s="81">
        <v>9</v>
      </c>
      <c r="U652" s="81">
        <v>2025</v>
      </c>
      <c r="V652" s="82">
        <v>45968</v>
      </c>
      <c r="W652" s="81" t="s">
        <v>35</v>
      </c>
      <c r="X652" s="81">
        <v>2025</v>
      </c>
    </row>
    <row r="653" spans="1:26" ht="14.45">
      <c r="A653" s="81" t="s">
        <v>25</v>
      </c>
      <c r="B653" s="81">
        <v>690</v>
      </c>
      <c r="C653" s="81">
        <v>1</v>
      </c>
      <c r="D653" s="82">
        <v>45910</v>
      </c>
      <c r="E653" s="82">
        <v>45913</v>
      </c>
      <c r="F653" s="82">
        <v>45919</v>
      </c>
      <c r="G653" s="81" t="s">
        <v>42</v>
      </c>
      <c r="H653" s="81">
        <v>37</v>
      </c>
      <c r="I653" s="81" t="s">
        <v>192</v>
      </c>
      <c r="J653" s="83">
        <v>26950.49</v>
      </c>
      <c r="K653" s="83" t="s">
        <v>33</v>
      </c>
      <c r="L653" s="83">
        <v>23177.421399999999</v>
      </c>
      <c r="M653" s="83">
        <v>26950.49</v>
      </c>
      <c r="N653" s="83">
        <v>2864.48</v>
      </c>
      <c r="O653" s="83">
        <v>2463.4528</v>
      </c>
      <c r="P653" s="83">
        <v>2864.48</v>
      </c>
      <c r="Q653" s="84">
        <v>0.10628675025945726</v>
      </c>
      <c r="R653" s="81">
        <v>9</v>
      </c>
      <c r="S653" s="81">
        <v>2025</v>
      </c>
      <c r="T653" s="81">
        <v>9</v>
      </c>
      <c r="U653" s="81">
        <v>2025</v>
      </c>
      <c r="V653" s="82">
        <v>45964</v>
      </c>
      <c r="W653" s="81" t="s">
        <v>35</v>
      </c>
      <c r="X653" s="81">
        <v>2025</v>
      </c>
    </row>
    <row r="654" spans="1:26" ht="14.45">
      <c r="A654" s="81" t="s">
        <v>25</v>
      </c>
      <c r="B654" s="81">
        <v>691</v>
      </c>
      <c r="C654" s="81">
        <v>1</v>
      </c>
      <c r="D654" s="82">
        <v>45911</v>
      </c>
      <c r="E654" s="82">
        <v>45923</v>
      </c>
      <c r="F654" s="82">
        <v>45930</v>
      </c>
      <c r="G654" s="81" t="s">
        <v>64</v>
      </c>
      <c r="H654" s="81">
        <v>37</v>
      </c>
      <c r="I654" s="81" t="s">
        <v>89</v>
      </c>
      <c r="J654" s="83">
        <v>1114.08</v>
      </c>
      <c r="K654" s="83" t="s">
        <v>33</v>
      </c>
      <c r="L654" s="83">
        <v>958.10879999999997</v>
      </c>
      <c r="M654" s="83">
        <v>1114.08</v>
      </c>
      <c r="N654" s="83">
        <v>97.1</v>
      </c>
      <c r="O654" s="83">
        <v>83.506</v>
      </c>
      <c r="P654" s="83">
        <v>97.1</v>
      </c>
      <c r="Q654" s="84">
        <v>8.7157116185552205E-2</v>
      </c>
      <c r="R654" s="81">
        <v>9</v>
      </c>
      <c r="S654" s="81">
        <v>2025</v>
      </c>
      <c r="T654" s="81">
        <v>9</v>
      </c>
      <c r="U654" s="81">
        <v>2025</v>
      </c>
      <c r="V654" s="82">
        <v>45975</v>
      </c>
      <c r="W654" s="81" t="s">
        <v>35</v>
      </c>
      <c r="X654" s="81">
        <v>2025</v>
      </c>
      <c r="Z654" t="s">
        <v>289</v>
      </c>
    </row>
    <row r="655" spans="1:26" ht="14.45">
      <c r="A655" s="81" t="s">
        <v>25</v>
      </c>
      <c r="B655" s="81">
        <v>692</v>
      </c>
      <c r="C655" s="81">
        <v>1</v>
      </c>
      <c r="D655" s="82">
        <v>45911</v>
      </c>
      <c r="E655" s="82">
        <v>45912</v>
      </c>
      <c r="F655" s="82">
        <v>45917</v>
      </c>
      <c r="G655" s="81" t="s">
        <v>274</v>
      </c>
      <c r="H655" s="81">
        <v>37</v>
      </c>
      <c r="I655" s="81" t="s">
        <v>56</v>
      </c>
      <c r="J655" s="83">
        <v>3288.3</v>
      </c>
      <c r="K655" s="83" t="s">
        <v>33</v>
      </c>
      <c r="L655" s="83">
        <v>2827.9380000000001</v>
      </c>
      <c r="M655" s="83">
        <v>3288.3</v>
      </c>
      <c r="N655" s="83">
        <v>320.5</v>
      </c>
      <c r="O655" s="83">
        <v>275.63</v>
      </c>
      <c r="P655" s="83">
        <v>320.5</v>
      </c>
      <c r="Q655" s="84">
        <v>9.7466776145728795E-2</v>
      </c>
      <c r="R655" s="81">
        <v>9</v>
      </c>
      <c r="S655" s="81">
        <v>2025</v>
      </c>
      <c r="T655" s="81">
        <v>9</v>
      </c>
      <c r="U655" s="81">
        <v>2025</v>
      </c>
      <c r="V655" s="82">
        <v>45962</v>
      </c>
      <c r="W655" s="81" t="s">
        <v>35</v>
      </c>
      <c r="X655" s="81">
        <v>2025</v>
      </c>
    </row>
    <row r="656" spans="1:26" ht="14.45">
      <c r="A656" s="81" t="s">
        <v>25</v>
      </c>
      <c r="B656" s="81">
        <v>693</v>
      </c>
      <c r="C656" s="81">
        <v>0</v>
      </c>
      <c r="D656" s="82">
        <v>45911</v>
      </c>
      <c r="E656" s="82">
        <v>45918</v>
      </c>
      <c r="F656" s="82">
        <v>45922</v>
      </c>
      <c r="G656" s="81" t="s">
        <v>66</v>
      </c>
      <c r="H656" s="81">
        <v>37</v>
      </c>
      <c r="I656" s="81"/>
      <c r="J656" s="83">
        <v>6460</v>
      </c>
      <c r="K656" s="83" t="s">
        <v>27</v>
      </c>
      <c r="L656" s="83">
        <v>6460</v>
      </c>
      <c r="M656" s="83">
        <v>7493.5999999999995</v>
      </c>
      <c r="N656" s="83">
        <v>638</v>
      </c>
      <c r="O656" s="83">
        <v>638</v>
      </c>
      <c r="P656" s="83">
        <v>740.07999999999993</v>
      </c>
      <c r="Q656" s="84">
        <v>9.876160990712074E-2</v>
      </c>
      <c r="R656" s="81">
        <v>9</v>
      </c>
      <c r="S656" s="81">
        <v>2025</v>
      </c>
      <c r="T656" s="81">
        <v>9</v>
      </c>
      <c r="U656" s="81">
        <v>2025</v>
      </c>
      <c r="V656" s="82">
        <v>45967</v>
      </c>
      <c r="W656" s="81" t="s">
        <v>35</v>
      </c>
      <c r="X656" s="81">
        <v>2025</v>
      </c>
    </row>
    <row r="657" spans="1:26" ht="14.45">
      <c r="A657" s="81" t="s">
        <v>25</v>
      </c>
      <c r="B657" s="81">
        <v>694</v>
      </c>
      <c r="C657" s="81">
        <v>0</v>
      </c>
      <c r="D657" s="82">
        <v>45911</v>
      </c>
      <c r="E657" s="82">
        <v>45907</v>
      </c>
      <c r="F657" s="82">
        <v>45910</v>
      </c>
      <c r="G657" s="81" t="s">
        <v>66</v>
      </c>
      <c r="H657" s="81">
        <v>37</v>
      </c>
      <c r="I657" s="81"/>
      <c r="J657" s="83">
        <v>6975</v>
      </c>
      <c r="K657" s="83" t="s">
        <v>27</v>
      </c>
      <c r="L657" s="83">
        <v>6975</v>
      </c>
      <c r="M657" s="83">
        <v>8090.9999999999991</v>
      </c>
      <c r="N657" s="83">
        <v>972.65</v>
      </c>
      <c r="O657" s="83">
        <v>972.65</v>
      </c>
      <c r="P657" s="83">
        <v>1128.2739999999999</v>
      </c>
      <c r="Q657" s="84">
        <v>0.13944802867383513</v>
      </c>
      <c r="R657" s="81">
        <v>9</v>
      </c>
      <c r="S657" s="81">
        <v>2025</v>
      </c>
      <c r="T657" s="81">
        <v>9</v>
      </c>
      <c r="U657" s="81">
        <v>2025</v>
      </c>
      <c r="V657" s="82">
        <v>45955</v>
      </c>
      <c r="W657" s="81" t="s">
        <v>211</v>
      </c>
      <c r="X657" s="81">
        <v>2025</v>
      </c>
      <c r="Z657" t="s">
        <v>289</v>
      </c>
    </row>
    <row r="658" spans="1:26" ht="14.45">
      <c r="A658" s="81" t="s">
        <v>25</v>
      </c>
      <c r="B658" s="81">
        <v>695</v>
      </c>
      <c r="C658" s="81">
        <v>1</v>
      </c>
      <c r="D658" s="82">
        <v>45911</v>
      </c>
      <c r="E658" s="82">
        <v>45937</v>
      </c>
      <c r="F658" s="82">
        <v>45953</v>
      </c>
      <c r="G658" s="81" t="s">
        <v>45</v>
      </c>
      <c r="H658" s="81">
        <v>37</v>
      </c>
      <c r="I658" s="81" t="s">
        <v>44</v>
      </c>
      <c r="J658" s="83">
        <v>48030.94</v>
      </c>
      <c r="K658" s="83" t="s">
        <v>33</v>
      </c>
      <c r="L658" s="83">
        <v>41306.608400000005</v>
      </c>
      <c r="M658" s="83">
        <v>48030.94</v>
      </c>
      <c r="N658" s="83">
        <v>6391.37</v>
      </c>
      <c r="O658" s="83">
        <v>5496.5781999999999</v>
      </c>
      <c r="P658" s="83">
        <v>6391.37</v>
      </c>
      <c r="Q658" s="84">
        <v>0.13306776840095152</v>
      </c>
      <c r="R658" s="81">
        <v>9</v>
      </c>
      <c r="S658" s="81">
        <v>2025</v>
      </c>
      <c r="T658" s="81">
        <v>10</v>
      </c>
      <c r="U658" s="81">
        <v>2025</v>
      </c>
      <c r="V658" s="82">
        <v>45998</v>
      </c>
      <c r="W658" s="81" t="s">
        <v>52</v>
      </c>
      <c r="X658" s="81">
        <v>2025</v>
      </c>
    </row>
    <row r="659" spans="1:26" ht="14.45">
      <c r="A659" s="81" t="s">
        <v>25</v>
      </c>
      <c r="B659" s="81">
        <v>696</v>
      </c>
      <c r="C659" s="81">
        <v>1</v>
      </c>
      <c r="D659" s="82">
        <v>45912</v>
      </c>
      <c r="E659" s="82">
        <v>45960</v>
      </c>
      <c r="F659" s="82">
        <v>45970</v>
      </c>
      <c r="G659" s="81" t="s">
        <v>34</v>
      </c>
      <c r="H659" s="81">
        <v>37</v>
      </c>
      <c r="I659" s="81"/>
      <c r="J659" s="83">
        <v>25152.21</v>
      </c>
      <c r="K659" s="83" t="s">
        <v>33</v>
      </c>
      <c r="L659" s="83">
        <v>21630.900599999997</v>
      </c>
      <c r="M659" s="83">
        <v>25152.21</v>
      </c>
      <c r="N659" s="83">
        <v>1775.52</v>
      </c>
      <c r="O659" s="83">
        <v>1526.9472000000001</v>
      </c>
      <c r="P659" s="83">
        <v>1775.52</v>
      </c>
      <c r="Q659" s="84">
        <v>7.0591013672357233E-2</v>
      </c>
      <c r="R659" s="81">
        <v>9</v>
      </c>
      <c r="S659" s="81">
        <v>2025</v>
      </c>
      <c r="T659" s="81">
        <v>10</v>
      </c>
      <c r="U659" s="81">
        <v>2025</v>
      </c>
      <c r="V659" s="82">
        <v>46015</v>
      </c>
      <c r="W659" s="81" t="s">
        <v>52</v>
      </c>
      <c r="X659" s="81">
        <v>2025</v>
      </c>
    </row>
    <row r="660" spans="1:26" ht="14.45">
      <c r="A660" s="81" t="s">
        <v>25</v>
      </c>
      <c r="B660" s="81">
        <v>697</v>
      </c>
      <c r="C660" s="81">
        <v>0</v>
      </c>
      <c r="D660" s="82">
        <v>45913</v>
      </c>
      <c r="E660" s="82">
        <v>45914</v>
      </c>
      <c r="F660" s="82">
        <v>45940</v>
      </c>
      <c r="G660" s="81" t="s">
        <v>64</v>
      </c>
      <c r="H660" s="81">
        <v>37</v>
      </c>
      <c r="I660" s="81" t="s">
        <v>65</v>
      </c>
      <c r="J660" s="83">
        <v>5020.5600000000004</v>
      </c>
      <c r="K660" s="83" t="s">
        <v>33</v>
      </c>
      <c r="L660" s="83">
        <v>4317.6815999999999</v>
      </c>
      <c r="M660" s="83">
        <v>5020.5600000000004</v>
      </c>
      <c r="N660" s="83">
        <v>542.55999999999995</v>
      </c>
      <c r="O660" s="83">
        <v>466.60159999999996</v>
      </c>
      <c r="P660" s="83">
        <v>542.55999999999995</v>
      </c>
      <c r="Q660" s="84">
        <v>0.10806762592220788</v>
      </c>
      <c r="R660" s="81">
        <v>9</v>
      </c>
      <c r="S660" s="81">
        <v>2025</v>
      </c>
      <c r="T660" s="81">
        <v>9</v>
      </c>
      <c r="U660" s="81">
        <v>2025</v>
      </c>
      <c r="V660" s="82">
        <v>45985</v>
      </c>
      <c r="W660" s="81" t="s">
        <v>35</v>
      </c>
      <c r="X660" s="81">
        <v>2025</v>
      </c>
    </row>
    <row r="661" spans="1:26" ht="14.45">
      <c r="A661" s="81" t="s">
        <v>25</v>
      </c>
      <c r="B661" s="81">
        <v>698</v>
      </c>
      <c r="C661" s="81">
        <v>0</v>
      </c>
      <c r="D661" s="82">
        <v>45913</v>
      </c>
      <c r="E661" s="82">
        <v>46223</v>
      </c>
      <c r="F661" s="82">
        <v>46230</v>
      </c>
      <c r="G661" s="81" t="s">
        <v>45</v>
      </c>
      <c r="H661" s="81">
        <v>37</v>
      </c>
      <c r="I661" s="81"/>
      <c r="J661" s="83">
        <v>4878</v>
      </c>
      <c r="K661" s="83" t="s">
        <v>33</v>
      </c>
      <c r="L661" s="83">
        <v>4195.08</v>
      </c>
      <c r="M661" s="83">
        <v>4878</v>
      </c>
      <c r="N661" s="83">
        <v>0</v>
      </c>
      <c r="O661" s="83">
        <v>0</v>
      </c>
      <c r="P661" s="83">
        <v>0</v>
      </c>
      <c r="Q661" s="84">
        <v>0</v>
      </c>
      <c r="R661" s="81">
        <v>9</v>
      </c>
      <c r="S661" s="81">
        <v>2025</v>
      </c>
      <c r="T661" s="81">
        <v>7</v>
      </c>
      <c r="U661" s="81">
        <v>2026</v>
      </c>
      <c r="V661" s="82">
        <v>46275</v>
      </c>
      <c r="W661" s="81" t="s">
        <v>72</v>
      </c>
      <c r="X661" s="81">
        <v>2026</v>
      </c>
    </row>
    <row r="662" spans="1:26" ht="14.45">
      <c r="A662" s="81" t="s">
        <v>25</v>
      </c>
      <c r="B662" s="81">
        <v>699</v>
      </c>
      <c r="C662" s="81">
        <v>1</v>
      </c>
      <c r="D662" s="82">
        <v>45915</v>
      </c>
      <c r="E662" s="82">
        <v>45819</v>
      </c>
      <c r="F662" s="82">
        <v>45845</v>
      </c>
      <c r="G662" s="81" t="s">
        <v>46</v>
      </c>
      <c r="H662" s="81">
        <v>38</v>
      </c>
      <c r="I662" s="81"/>
      <c r="J662" s="83">
        <v>1825</v>
      </c>
      <c r="K662" s="83" t="s">
        <v>33</v>
      </c>
      <c r="L662" s="83">
        <v>1569.5</v>
      </c>
      <c r="M662" s="83">
        <v>1825</v>
      </c>
      <c r="N662" s="83">
        <v>273.75</v>
      </c>
      <c r="O662" s="83">
        <v>235.42499999999998</v>
      </c>
      <c r="P662" s="83">
        <v>273.75</v>
      </c>
      <c r="Q662" s="84">
        <v>0.15</v>
      </c>
      <c r="R662" s="81">
        <v>9</v>
      </c>
      <c r="S662" s="81">
        <v>2025</v>
      </c>
      <c r="T662" s="81">
        <v>6</v>
      </c>
      <c r="U662" s="81">
        <v>2025</v>
      </c>
      <c r="V662" s="82">
        <v>45890</v>
      </c>
      <c r="W662" s="81" t="s">
        <v>62</v>
      </c>
      <c r="X662" s="81">
        <v>2025</v>
      </c>
    </row>
    <row r="663" spans="1:26" ht="14.45">
      <c r="A663" s="81" t="s">
        <v>25</v>
      </c>
      <c r="B663" s="81">
        <v>700</v>
      </c>
      <c r="C663" s="81">
        <v>1</v>
      </c>
      <c r="D663" s="82">
        <v>45915</v>
      </c>
      <c r="E663" s="82">
        <v>45844</v>
      </c>
      <c r="F663" s="82">
        <v>45844</v>
      </c>
      <c r="G663" s="81" t="s">
        <v>46</v>
      </c>
      <c r="H663" s="81">
        <v>38</v>
      </c>
      <c r="I663" s="81"/>
      <c r="J663" s="83">
        <v>260</v>
      </c>
      <c r="K663" s="83" t="s">
        <v>33</v>
      </c>
      <c r="L663" s="83">
        <v>223.6</v>
      </c>
      <c r="M663" s="83">
        <v>260</v>
      </c>
      <c r="N663" s="83">
        <v>39</v>
      </c>
      <c r="O663" s="83">
        <v>33.54</v>
      </c>
      <c r="P663" s="83">
        <v>39</v>
      </c>
      <c r="Q663" s="84">
        <v>0.15</v>
      </c>
      <c r="R663" s="81">
        <v>9</v>
      </c>
      <c r="S663" s="81">
        <v>2025</v>
      </c>
      <c r="T663" s="81">
        <v>7</v>
      </c>
      <c r="U663" s="81">
        <v>2025</v>
      </c>
      <c r="V663" s="82">
        <v>45889</v>
      </c>
      <c r="W663" s="81" t="s">
        <v>62</v>
      </c>
      <c r="X663" s="81">
        <v>2025</v>
      </c>
    </row>
    <row r="664" spans="1:26" ht="14.45">
      <c r="A664" s="81" t="s">
        <v>25</v>
      </c>
      <c r="B664" s="81">
        <v>701</v>
      </c>
      <c r="C664" s="81">
        <v>1</v>
      </c>
      <c r="D664" s="82">
        <v>45916</v>
      </c>
      <c r="E664" s="82">
        <v>45885</v>
      </c>
      <c r="F664" s="82">
        <v>45889</v>
      </c>
      <c r="G664" s="81" t="s">
        <v>46</v>
      </c>
      <c r="H664" s="81">
        <v>38</v>
      </c>
      <c r="I664" s="81"/>
      <c r="J664" s="83">
        <v>3915</v>
      </c>
      <c r="K664" s="83" t="s">
        <v>33</v>
      </c>
      <c r="L664" s="83">
        <v>3366.9</v>
      </c>
      <c r="M664" s="83">
        <v>3915</v>
      </c>
      <c r="N664" s="83">
        <v>544.02</v>
      </c>
      <c r="O664" s="83">
        <v>467.85719999999998</v>
      </c>
      <c r="P664" s="83">
        <v>544.02</v>
      </c>
      <c r="Q664" s="84">
        <v>0.13895785440613026</v>
      </c>
      <c r="R664" s="81">
        <v>9</v>
      </c>
      <c r="S664" s="81">
        <v>2025</v>
      </c>
      <c r="T664" s="81">
        <v>8</v>
      </c>
      <c r="U664" s="81">
        <v>2025</v>
      </c>
      <c r="V664" s="82">
        <v>45934</v>
      </c>
      <c r="W664" s="81" t="s">
        <v>211</v>
      </c>
      <c r="X664" s="81">
        <v>2025</v>
      </c>
    </row>
    <row r="665" spans="1:26" ht="14.45">
      <c r="A665" s="81" t="s">
        <v>25</v>
      </c>
      <c r="B665" s="81">
        <v>702</v>
      </c>
      <c r="C665" s="81">
        <v>0</v>
      </c>
      <c r="D665" s="82">
        <v>45916</v>
      </c>
      <c r="E665" s="82">
        <v>45962</v>
      </c>
      <c r="F665" s="82">
        <v>45963</v>
      </c>
      <c r="G665" s="81" t="s">
        <v>46</v>
      </c>
      <c r="H665" s="81">
        <v>38</v>
      </c>
      <c r="I665" s="81"/>
      <c r="J665" s="83">
        <v>796.16</v>
      </c>
      <c r="K665" s="83" t="s">
        <v>33</v>
      </c>
      <c r="L665" s="83">
        <v>684.69759999999997</v>
      </c>
      <c r="M665" s="83">
        <v>796.16</v>
      </c>
      <c r="N665" s="83">
        <v>79.61</v>
      </c>
      <c r="O665" s="83">
        <v>68.464600000000004</v>
      </c>
      <c r="P665" s="83">
        <v>79.61</v>
      </c>
      <c r="Q665" s="84">
        <v>9.9992463826366576E-2</v>
      </c>
      <c r="R665" s="81">
        <v>9</v>
      </c>
      <c r="S665" s="81">
        <v>2025</v>
      </c>
      <c r="T665" s="81">
        <v>11</v>
      </c>
      <c r="U665" s="81">
        <v>2025</v>
      </c>
      <c r="V665" s="82">
        <v>46008</v>
      </c>
      <c r="W665" s="81" t="s">
        <v>52</v>
      </c>
      <c r="X665" s="81">
        <v>2025</v>
      </c>
    </row>
    <row r="666" spans="1:26" ht="14.45">
      <c r="A666" s="81" t="s">
        <v>25</v>
      </c>
      <c r="B666" s="81">
        <v>703</v>
      </c>
      <c r="C666" s="81">
        <v>0</v>
      </c>
      <c r="D666" s="82">
        <v>45917</v>
      </c>
      <c r="E666" s="82">
        <v>46161</v>
      </c>
      <c r="F666" s="82">
        <v>46191</v>
      </c>
      <c r="G666" s="81" t="s">
        <v>70</v>
      </c>
      <c r="H666" s="81">
        <v>38</v>
      </c>
      <c r="I666" s="81" t="s">
        <v>290</v>
      </c>
      <c r="J666" s="83">
        <v>129987.86</v>
      </c>
      <c r="K666" s="83" t="s">
        <v>33</v>
      </c>
      <c r="L666" s="83">
        <v>111789.55959999999</v>
      </c>
      <c r="M666" s="83">
        <v>129987.86</v>
      </c>
      <c r="N666" s="83">
        <v>16192.88</v>
      </c>
      <c r="O666" s="83">
        <v>13925.8768</v>
      </c>
      <c r="P666" s="83">
        <v>16192.88</v>
      </c>
      <c r="Q666" s="84">
        <v>0.12457224851613066</v>
      </c>
      <c r="R666" s="81">
        <v>9</v>
      </c>
      <c r="S666" s="81">
        <v>2025</v>
      </c>
      <c r="T666" s="81">
        <v>5</v>
      </c>
      <c r="U666" s="81">
        <v>2026</v>
      </c>
      <c r="V666" s="82">
        <v>46236</v>
      </c>
      <c r="W666" s="81" t="s">
        <v>62</v>
      </c>
      <c r="X666" s="81">
        <v>2026</v>
      </c>
      <c r="Z666" t="s">
        <v>285</v>
      </c>
    </row>
    <row r="667" spans="1:26" ht="14.45">
      <c r="A667" s="81" t="s">
        <v>25</v>
      </c>
      <c r="B667" s="81">
        <v>704</v>
      </c>
      <c r="C667" s="81">
        <v>1</v>
      </c>
      <c r="D667" s="82">
        <v>45917</v>
      </c>
      <c r="E667" s="82">
        <v>45876</v>
      </c>
      <c r="F667" s="82">
        <v>45879</v>
      </c>
      <c r="G667" s="81" t="s">
        <v>66</v>
      </c>
      <c r="H667" s="81">
        <v>38</v>
      </c>
      <c r="I667" s="81"/>
      <c r="J667" s="83">
        <v>9825.94</v>
      </c>
      <c r="K667" s="83" t="s">
        <v>33</v>
      </c>
      <c r="L667" s="83">
        <v>8450.3083999999999</v>
      </c>
      <c r="M667" s="83">
        <v>9825.94</v>
      </c>
      <c r="N667" s="83">
        <v>455.5</v>
      </c>
      <c r="O667" s="83">
        <v>391.73</v>
      </c>
      <c r="P667" s="83">
        <v>455.5</v>
      </c>
      <c r="Q667" s="84">
        <v>4.6356887992395644E-2</v>
      </c>
      <c r="R667" s="81">
        <v>9</v>
      </c>
      <c r="S667" s="81">
        <v>2025</v>
      </c>
      <c r="T667" s="81">
        <v>8</v>
      </c>
      <c r="U667" s="81">
        <v>2025</v>
      </c>
      <c r="V667" s="82">
        <v>45924</v>
      </c>
      <c r="W667" s="81" t="s">
        <v>72</v>
      </c>
      <c r="X667" s="81">
        <v>2025</v>
      </c>
    </row>
    <row r="668" spans="1:26" ht="14.45">
      <c r="A668" s="81" t="s">
        <v>25</v>
      </c>
      <c r="B668" s="81">
        <v>706</v>
      </c>
      <c r="C668" s="81">
        <v>0</v>
      </c>
      <c r="D668" s="82">
        <v>45917</v>
      </c>
      <c r="E668" s="82">
        <v>45950</v>
      </c>
      <c r="F668" s="82">
        <v>45958</v>
      </c>
      <c r="G668" s="81" t="s">
        <v>42</v>
      </c>
      <c r="H668" s="81">
        <v>38</v>
      </c>
      <c r="I668" s="81" t="s">
        <v>87</v>
      </c>
      <c r="J668" s="83">
        <v>31844.09</v>
      </c>
      <c r="K668" s="83" t="s">
        <v>33</v>
      </c>
      <c r="L668" s="83">
        <v>27385.917399999998</v>
      </c>
      <c r="M668" s="83">
        <v>31844.09</v>
      </c>
      <c r="N668" s="83">
        <v>1233.4100000000001</v>
      </c>
      <c r="O668" s="83">
        <v>1060.7326</v>
      </c>
      <c r="P668" s="83">
        <v>1233.4100000000001</v>
      </c>
      <c r="Q668" s="84">
        <v>3.8732775846318741E-2</v>
      </c>
      <c r="R668" s="81">
        <v>9</v>
      </c>
      <c r="S668" s="81">
        <v>2025</v>
      </c>
      <c r="T668" s="81">
        <v>10</v>
      </c>
      <c r="U668" s="81">
        <v>2025</v>
      </c>
      <c r="V668" s="82">
        <v>46003</v>
      </c>
      <c r="W668" s="81" t="s">
        <v>52</v>
      </c>
      <c r="X668" s="81">
        <v>2025</v>
      </c>
      <c r="Z668" t="s">
        <v>291</v>
      </c>
    </row>
    <row r="669" spans="1:26" ht="14.45">
      <c r="A669" s="81" t="s">
        <v>25</v>
      </c>
      <c r="B669" s="81">
        <v>707</v>
      </c>
      <c r="C669" s="81">
        <v>0</v>
      </c>
      <c r="D669" s="82">
        <v>45917</v>
      </c>
      <c r="E669" s="82">
        <v>46033</v>
      </c>
      <c r="F669" s="82">
        <v>46046</v>
      </c>
      <c r="G669" s="81" t="s">
        <v>86</v>
      </c>
      <c r="H669" s="81">
        <v>38</v>
      </c>
      <c r="I669" s="81" t="s">
        <v>56</v>
      </c>
      <c r="J669" s="83">
        <v>50003.81</v>
      </c>
      <c r="K669" s="83" t="s">
        <v>33</v>
      </c>
      <c r="L669" s="83">
        <v>43003.276599999997</v>
      </c>
      <c r="M669" s="83">
        <v>50003.81</v>
      </c>
      <c r="N669" s="83">
        <v>5543.85</v>
      </c>
      <c r="O669" s="83">
        <v>4767.7110000000002</v>
      </c>
      <c r="P669" s="83">
        <v>5543.85</v>
      </c>
      <c r="Q669" s="84">
        <v>0.11086855181635161</v>
      </c>
      <c r="R669" s="81">
        <v>9</v>
      </c>
      <c r="S669" s="81">
        <v>2025</v>
      </c>
      <c r="T669" s="81">
        <v>1</v>
      </c>
      <c r="U669" s="81">
        <v>2026</v>
      </c>
      <c r="V669" s="82">
        <v>46091</v>
      </c>
      <c r="W669" s="81" t="s">
        <v>28</v>
      </c>
      <c r="X669" s="81">
        <v>2026</v>
      </c>
      <c r="Z669" t="s">
        <v>291</v>
      </c>
    </row>
    <row r="670" spans="1:26" ht="14.45">
      <c r="A670" s="81" t="s">
        <v>25</v>
      </c>
      <c r="B670" s="81">
        <v>708</v>
      </c>
      <c r="C670" s="81">
        <v>0</v>
      </c>
      <c r="D670" s="82">
        <v>45917</v>
      </c>
      <c r="E670" s="82">
        <v>46046</v>
      </c>
      <c r="F670" s="82">
        <v>46050</v>
      </c>
      <c r="G670" s="81" t="s">
        <v>66</v>
      </c>
      <c r="H670" s="81">
        <v>38</v>
      </c>
      <c r="I670" s="81"/>
      <c r="J670" s="83">
        <v>1986.98</v>
      </c>
      <c r="K670" s="83" t="s">
        <v>33</v>
      </c>
      <c r="L670" s="83">
        <v>1708.8027999999999</v>
      </c>
      <c r="M670" s="83">
        <v>1986.98</v>
      </c>
      <c r="N670" s="83">
        <v>180.64</v>
      </c>
      <c r="O670" s="83">
        <v>155.35039999999998</v>
      </c>
      <c r="P670" s="83">
        <v>180.64</v>
      </c>
      <c r="Q670" s="84">
        <v>9.0911836052703088E-2</v>
      </c>
      <c r="R670" s="81">
        <v>9</v>
      </c>
      <c r="S670" s="81">
        <v>2025</v>
      </c>
      <c r="T670" s="81">
        <v>1</v>
      </c>
      <c r="U670" s="81">
        <v>2026</v>
      </c>
      <c r="V670" s="82">
        <v>46095</v>
      </c>
      <c r="W670" s="81" t="s">
        <v>28</v>
      </c>
      <c r="X670" s="81">
        <v>2026</v>
      </c>
      <c r="Z670" t="s">
        <v>4</v>
      </c>
    </row>
    <row r="671" spans="1:26" ht="14.45">
      <c r="A671" s="81" t="s">
        <v>25</v>
      </c>
      <c r="B671" s="81">
        <v>709</v>
      </c>
      <c r="C671" s="81">
        <v>1</v>
      </c>
      <c r="D671" s="82">
        <v>45917</v>
      </c>
      <c r="E671" s="82">
        <v>45865</v>
      </c>
      <c r="F671" s="82">
        <v>45866</v>
      </c>
      <c r="G671" s="81" t="s">
        <v>43</v>
      </c>
      <c r="H671" s="81">
        <v>38</v>
      </c>
      <c r="I671" s="81"/>
      <c r="J671" s="83">
        <v>3780</v>
      </c>
      <c r="K671" s="83" t="s">
        <v>214</v>
      </c>
      <c r="L671" s="83">
        <v>4044.6000000000004</v>
      </c>
      <c r="M671" s="83">
        <v>4725</v>
      </c>
      <c r="N671" s="83">
        <v>351.93</v>
      </c>
      <c r="O671" s="83">
        <v>376.56510000000003</v>
      </c>
      <c r="P671" s="83">
        <v>439.91250000000002</v>
      </c>
      <c r="Q671" s="84">
        <v>9.3103174603174604E-2</v>
      </c>
      <c r="R671" s="81">
        <v>9</v>
      </c>
      <c r="S671" s="81">
        <v>2025</v>
      </c>
      <c r="T671" s="81">
        <v>7</v>
      </c>
      <c r="U671" s="81">
        <v>2025</v>
      </c>
      <c r="V671" s="82">
        <v>45911</v>
      </c>
      <c r="W671" s="81" t="s">
        <v>72</v>
      </c>
      <c r="X671" s="81">
        <v>2025</v>
      </c>
    </row>
    <row r="672" spans="1:26" ht="14.45">
      <c r="A672" s="81" t="s">
        <v>25</v>
      </c>
      <c r="B672" s="81">
        <v>710</v>
      </c>
      <c r="C672" s="81">
        <v>0</v>
      </c>
      <c r="D672" s="82">
        <v>45918</v>
      </c>
      <c r="E672" s="82">
        <v>45919</v>
      </c>
      <c r="F672" s="82">
        <v>45929</v>
      </c>
      <c r="G672" s="81" t="s">
        <v>64</v>
      </c>
      <c r="H672" s="81">
        <v>38</v>
      </c>
      <c r="I672" s="81" t="s">
        <v>65</v>
      </c>
      <c r="J672" s="83">
        <v>6025</v>
      </c>
      <c r="K672" s="83" t="s">
        <v>27</v>
      </c>
      <c r="L672" s="83">
        <v>6025</v>
      </c>
      <c r="M672" s="83">
        <v>6988.9999999999991</v>
      </c>
      <c r="N672" s="83">
        <v>503.63</v>
      </c>
      <c r="O672" s="83">
        <v>503.63</v>
      </c>
      <c r="P672" s="83">
        <v>584.21079999999995</v>
      </c>
      <c r="Q672" s="84">
        <v>8.3590041493775927E-2</v>
      </c>
      <c r="R672" s="81">
        <v>9</v>
      </c>
      <c r="S672" s="81">
        <v>2025</v>
      </c>
      <c r="T672" s="81">
        <v>9</v>
      </c>
      <c r="U672" s="81">
        <v>2025</v>
      </c>
      <c r="V672" s="82">
        <v>45974</v>
      </c>
      <c r="W672" s="81" t="s">
        <v>35</v>
      </c>
      <c r="X672" s="81">
        <v>2025</v>
      </c>
    </row>
    <row r="673" spans="1:26" ht="14.45">
      <c r="A673" s="81" t="s">
        <v>25</v>
      </c>
      <c r="B673" s="81">
        <v>711</v>
      </c>
      <c r="C673" s="81">
        <v>1</v>
      </c>
      <c r="D673" s="82">
        <v>45918</v>
      </c>
      <c r="E673" s="82">
        <v>45919</v>
      </c>
      <c r="F673" s="82">
        <v>45921</v>
      </c>
      <c r="G673" s="81" t="s">
        <v>59</v>
      </c>
      <c r="H673" s="81">
        <v>38</v>
      </c>
      <c r="I673" s="81" t="s">
        <v>60</v>
      </c>
      <c r="J673" s="83">
        <v>8104.1</v>
      </c>
      <c r="K673" s="83" t="s">
        <v>27</v>
      </c>
      <c r="L673" s="83">
        <v>8104.1</v>
      </c>
      <c r="M673" s="83">
        <v>9400.7559999999994</v>
      </c>
      <c r="N673" s="83">
        <v>829.99</v>
      </c>
      <c r="O673" s="83">
        <v>829.99</v>
      </c>
      <c r="P673" s="83">
        <v>962.78839999999991</v>
      </c>
      <c r="Q673" s="84">
        <v>0.10241606100615737</v>
      </c>
      <c r="R673" s="81">
        <v>9</v>
      </c>
      <c r="S673" s="81">
        <v>2025</v>
      </c>
      <c r="T673" s="81">
        <v>9</v>
      </c>
      <c r="U673" s="81">
        <v>2025</v>
      </c>
      <c r="V673" s="82">
        <v>45966</v>
      </c>
      <c r="W673" s="81" t="s">
        <v>35</v>
      </c>
      <c r="X673" s="81">
        <v>2025</v>
      </c>
    </row>
    <row r="674" spans="1:26" ht="14.45">
      <c r="A674" s="81" t="s">
        <v>25</v>
      </c>
      <c r="B674" s="81">
        <v>712</v>
      </c>
      <c r="C674" s="81">
        <v>1</v>
      </c>
      <c r="D674" s="82">
        <v>45918</v>
      </c>
      <c r="E674" s="82">
        <v>45873</v>
      </c>
      <c r="F674" s="82">
        <v>45877</v>
      </c>
      <c r="G674" s="81" t="s">
        <v>209</v>
      </c>
      <c r="H674" s="81">
        <v>38</v>
      </c>
      <c r="I674" s="81"/>
      <c r="J674" s="83">
        <v>12080</v>
      </c>
      <c r="K674" s="83" t="s">
        <v>27</v>
      </c>
      <c r="L674" s="83">
        <v>12080</v>
      </c>
      <c r="M674" s="83">
        <v>14012.8</v>
      </c>
      <c r="N674" s="83">
        <v>1032.28</v>
      </c>
      <c r="O674" s="83">
        <v>1032.28</v>
      </c>
      <c r="P674" s="83">
        <v>1197.4448</v>
      </c>
      <c r="Q674" s="84">
        <v>8.5453642384105952E-2</v>
      </c>
      <c r="R674" s="81">
        <v>9</v>
      </c>
      <c r="S674" s="81">
        <v>2025</v>
      </c>
      <c r="T674" s="81">
        <v>8</v>
      </c>
      <c r="U674" s="81">
        <v>2025</v>
      </c>
      <c r="V674" s="82">
        <v>45922</v>
      </c>
      <c r="W674" s="81" t="s">
        <v>72</v>
      </c>
      <c r="X674" s="81">
        <v>2025</v>
      </c>
      <c r="Z674" t="s">
        <v>4</v>
      </c>
    </row>
    <row r="675" spans="1:26" ht="14.45">
      <c r="A675" s="81" t="s">
        <v>25</v>
      </c>
      <c r="B675" s="81">
        <v>713</v>
      </c>
      <c r="C675" s="81">
        <v>0</v>
      </c>
      <c r="D675" s="82">
        <v>45918</v>
      </c>
      <c r="E675" s="82">
        <v>45931</v>
      </c>
      <c r="F675" s="82">
        <v>45961</v>
      </c>
      <c r="G675" s="81" t="s">
        <v>32</v>
      </c>
      <c r="H675" s="81">
        <v>38</v>
      </c>
      <c r="I675" s="81"/>
      <c r="J675" s="83">
        <v>6000</v>
      </c>
      <c r="K675" s="83" t="s">
        <v>202</v>
      </c>
      <c r="L675" s="83">
        <v>6899.9999999999991</v>
      </c>
      <c r="M675" s="83">
        <v>8040.0000000000009</v>
      </c>
      <c r="N675" s="83">
        <v>0</v>
      </c>
      <c r="O675" s="83">
        <v>0</v>
      </c>
      <c r="P675" s="83">
        <v>0</v>
      </c>
      <c r="Q675" s="84">
        <v>0</v>
      </c>
      <c r="R675" s="81">
        <v>9</v>
      </c>
      <c r="S675" s="81">
        <v>2025</v>
      </c>
      <c r="T675" s="81">
        <v>10</v>
      </c>
      <c r="U675" s="81">
        <v>2025</v>
      </c>
      <c r="V675" s="82">
        <v>46006</v>
      </c>
      <c r="W675" s="81" t="s">
        <v>52</v>
      </c>
      <c r="X675" s="81">
        <v>2025</v>
      </c>
    </row>
    <row r="676" spans="1:26" ht="14.45">
      <c r="A676" s="81" t="s">
        <v>25</v>
      </c>
      <c r="B676" s="81">
        <v>714</v>
      </c>
      <c r="C676" s="81">
        <v>1</v>
      </c>
      <c r="D676" s="82">
        <v>45918</v>
      </c>
      <c r="E676" s="82">
        <v>45753</v>
      </c>
      <c r="F676" s="82">
        <v>45757</v>
      </c>
      <c r="G676" s="81" t="s">
        <v>53</v>
      </c>
      <c r="H676" s="81">
        <v>38</v>
      </c>
      <c r="I676" s="81"/>
      <c r="J676" s="83">
        <v>35813</v>
      </c>
      <c r="K676" s="83" t="s">
        <v>33</v>
      </c>
      <c r="L676" s="83">
        <v>30799.18</v>
      </c>
      <c r="M676" s="83">
        <v>35813</v>
      </c>
      <c r="N676" s="83">
        <v>1271.1199999999999</v>
      </c>
      <c r="O676" s="83">
        <v>1093.1632</v>
      </c>
      <c r="P676" s="83">
        <v>1271.1199999999999</v>
      </c>
      <c r="Q676" s="84">
        <v>3.5493256638650765E-2</v>
      </c>
      <c r="R676" s="81">
        <v>9</v>
      </c>
      <c r="S676" s="81">
        <v>2025</v>
      </c>
      <c r="T676" s="81">
        <v>4</v>
      </c>
      <c r="U676" s="81">
        <v>2025</v>
      </c>
      <c r="V676" s="82">
        <v>45802</v>
      </c>
      <c r="W676" s="81" t="s">
        <v>47</v>
      </c>
      <c r="X676" s="81">
        <v>2025</v>
      </c>
      <c r="Z676" t="s">
        <v>217</v>
      </c>
    </row>
    <row r="677" spans="1:26" ht="14.45">
      <c r="A677" s="81" t="s">
        <v>25</v>
      </c>
      <c r="B677" s="81">
        <v>715</v>
      </c>
      <c r="C677" s="81">
        <v>1</v>
      </c>
      <c r="D677" s="82">
        <v>45918</v>
      </c>
      <c r="E677" s="82">
        <v>45897</v>
      </c>
      <c r="F677" s="82">
        <v>45900</v>
      </c>
      <c r="G677" s="81" t="s">
        <v>26</v>
      </c>
      <c r="H677" s="81">
        <v>38</v>
      </c>
      <c r="I677" s="81"/>
      <c r="J677" s="83">
        <v>30166.35</v>
      </c>
      <c r="K677" s="83" t="s">
        <v>30</v>
      </c>
      <c r="L677" s="83">
        <v>1447.9848</v>
      </c>
      <c r="M677" s="83">
        <v>1689.3155999999999</v>
      </c>
      <c r="N677" s="83">
        <v>3744.43</v>
      </c>
      <c r="O677" s="83">
        <v>179.73264</v>
      </c>
      <c r="P677" s="83">
        <v>209.68807999999999</v>
      </c>
      <c r="Q677" s="84">
        <v>0.12412605436189662</v>
      </c>
      <c r="R677" s="81">
        <v>9</v>
      </c>
      <c r="S677" s="81">
        <v>2025</v>
      </c>
      <c r="T677" s="81">
        <v>8</v>
      </c>
      <c r="U677" s="81">
        <v>2025</v>
      </c>
      <c r="V677" s="82">
        <v>45945</v>
      </c>
      <c r="W677" s="81" t="s">
        <v>211</v>
      </c>
      <c r="X677" s="81">
        <v>2025</v>
      </c>
      <c r="Z677" t="s">
        <v>292</v>
      </c>
    </row>
    <row r="678" spans="1:26" ht="14.45">
      <c r="A678" s="81" t="s">
        <v>25</v>
      </c>
      <c r="B678" s="81">
        <v>716</v>
      </c>
      <c r="C678" s="81">
        <v>1</v>
      </c>
      <c r="D678" s="82">
        <v>45918</v>
      </c>
      <c r="E678" s="82">
        <v>45830</v>
      </c>
      <c r="F678" s="82">
        <v>45831</v>
      </c>
      <c r="G678" s="81" t="s">
        <v>196</v>
      </c>
      <c r="H678" s="81">
        <v>38</v>
      </c>
      <c r="I678" s="81"/>
      <c r="J678" s="83">
        <v>384.51</v>
      </c>
      <c r="K678" s="83" t="s">
        <v>33</v>
      </c>
      <c r="L678" s="83">
        <v>330.67859999999996</v>
      </c>
      <c r="M678" s="83">
        <v>384.51</v>
      </c>
      <c r="N678" s="83">
        <v>27.75</v>
      </c>
      <c r="O678" s="83">
        <v>23.864999999999998</v>
      </c>
      <c r="P678" s="83">
        <v>27.75</v>
      </c>
      <c r="Q678" s="84">
        <v>7.2169774518218002E-2</v>
      </c>
      <c r="R678" s="81">
        <v>9</v>
      </c>
      <c r="S678" s="81">
        <v>2025</v>
      </c>
      <c r="T678" s="81">
        <v>6</v>
      </c>
      <c r="U678" s="81">
        <v>2025</v>
      </c>
      <c r="V678" s="82">
        <v>45876</v>
      </c>
      <c r="W678" s="81" t="s">
        <v>62</v>
      </c>
      <c r="X678" s="81">
        <v>2025</v>
      </c>
    </row>
    <row r="679" spans="1:26" ht="14.45">
      <c r="A679" s="81" t="s">
        <v>25</v>
      </c>
      <c r="B679" s="81">
        <v>721</v>
      </c>
      <c r="C679" s="81">
        <v>1</v>
      </c>
      <c r="D679" s="82">
        <v>45922</v>
      </c>
      <c r="E679" s="82">
        <v>45953</v>
      </c>
      <c r="F679" s="82">
        <v>45957</v>
      </c>
      <c r="G679" s="81" t="s">
        <v>32</v>
      </c>
      <c r="H679" s="81">
        <v>39</v>
      </c>
      <c r="I679" s="81"/>
      <c r="J679" s="83">
        <v>63818.35</v>
      </c>
      <c r="K679" s="83" t="s">
        <v>30</v>
      </c>
      <c r="L679" s="83">
        <v>3063.2808</v>
      </c>
      <c r="M679" s="83">
        <v>3573.8276000000001</v>
      </c>
      <c r="N679" s="83">
        <v>14265.49</v>
      </c>
      <c r="O679" s="83">
        <v>684.74351999999999</v>
      </c>
      <c r="P679" s="83">
        <v>798.86743999999999</v>
      </c>
      <c r="Q679" s="84">
        <v>0.2235327300063383</v>
      </c>
      <c r="R679" s="81">
        <v>9</v>
      </c>
      <c r="S679" s="81">
        <v>2025</v>
      </c>
      <c r="T679" s="81">
        <v>10</v>
      </c>
      <c r="U679" s="81">
        <v>2025</v>
      </c>
      <c r="V679" s="82">
        <v>46002</v>
      </c>
      <c r="W679" s="81" t="s">
        <v>52</v>
      </c>
      <c r="X679" s="81">
        <v>2025</v>
      </c>
    </row>
    <row r="680" spans="1:26" ht="14.45">
      <c r="A680" s="81" t="s">
        <v>25</v>
      </c>
      <c r="B680" s="81">
        <v>722</v>
      </c>
      <c r="C680" s="81">
        <v>1</v>
      </c>
      <c r="D680" s="82">
        <v>45922</v>
      </c>
      <c r="E680" s="82">
        <v>45871</v>
      </c>
      <c r="F680" s="82">
        <v>45872</v>
      </c>
      <c r="G680" s="81" t="s">
        <v>42</v>
      </c>
      <c r="H680" s="81">
        <v>39</v>
      </c>
      <c r="I680" s="81"/>
      <c r="J680" s="83">
        <v>1349</v>
      </c>
      <c r="K680" s="83" t="s">
        <v>33</v>
      </c>
      <c r="L680" s="83">
        <v>1160.1399999999999</v>
      </c>
      <c r="M680" s="83">
        <v>1349</v>
      </c>
      <c r="N680" s="83">
        <v>136.41</v>
      </c>
      <c r="O680" s="83">
        <v>117.31259999999999</v>
      </c>
      <c r="P680" s="83">
        <v>136.41</v>
      </c>
      <c r="Q680" s="84">
        <v>0.10111934766493699</v>
      </c>
      <c r="R680" s="81">
        <v>9</v>
      </c>
      <c r="S680" s="81">
        <v>2025</v>
      </c>
      <c r="T680" s="81">
        <v>8</v>
      </c>
      <c r="U680" s="81">
        <v>2025</v>
      </c>
      <c r="V680" s="82">
        <v>45917</v>
      </c>
      <c r="W680" s="81" t="s">
        <v>72</v>
      </c>
      <c r="X680" s="81">
        <v>2025</v>
      </c>
    </row>
    <row r="681" spans="1:26" ht="14.45">
      <c r="A681" s="81" t="s">
        <v>25</v>
      </c>
      <c r="B681" s="81">
        <v>724</v>
      </c>
      <c r="C681" s="81">
        <v>0</v>
      </c>
      <c r="D681" s="82">
        <v>45922</v>
      </c>
      <c r="E681" s="82">
        <v>45658</v>
      </c>
      <c r="F681" s="82">
        <v>46023</v>
      </c>
      <c r="G681" s="81" t="s">
        <v>85</v>
      </c>
      <c r="H681" s="81">
        <v>39</v>
      </c>
      <c r="I681" s="81"/>
      <c r="J681" s="83">
        <v>1960.46</v>
      </c>
      <c r="K681" s="83" t="s">
        <v>33</v>
      </c>
      <c r="L681" s="83">
        <v>1685.9956</v>
      </c>
      <c r="M681" s="83">
        <v>1960.46</v>
      </c>
      <c r="N681" s="83">
        <v>70</v>
      </c>
      <c r="O681" s="83">
        <v>60.199999999999996</v>
      </c>
      <c r="P681" s="83">
        <v>70</v>
      </c>
      <c r="Q681" s="84">
        <v>3.5705905756812172E-2</v>
      </c>
      <c r="R681" s="81">
        <v>9</v>
      </c>
      <c r="S681" s="81">
        <v>2025</v>
      </c>
      <c r="T681" s="81">
        <v>1</v>
      </c>
      <c r="U681" s="81">
        <v>2025</v>
      </c>
      <c r="V681" s="82">
        <v>46068</v>
      </c>
      <c r="W681" s="81" t="s">
        <v>38</v>
      </c>
      <c r="X681" s="81">
        <v>2026</v>
      </c>
    </row>
    <row r="682" spans="1:26" ht="14.45">
      <c r="A682" s="81" t="s">
        <v>25</v>
      </c>
      <c r="B682" s="81">
        <v>725</v>
      </c>
      <c r="C682" s="81">
        <v>1</v>
      </c>
      <c r="D682" s="82">
        <v>45923</v>
      </c>
      <c r="E682" s="82">
        <v>45937</v>
      </c>
      <c r="F682" s="82">
        <v>45945</v>
      </c>
      <c r="G682" s="81" t="s">
        <v>46</v>
      </c>
      <c r="H682" s="81">
        <v>39</v>
      </c>
      <c r="I682" s="81"/>
      <c r="J682" s="83">
        <v>28105.18</v>
      </c>
      <c r="K682" s="83" t="s">
        <v>33</v>
      </c>
      <c r="L682" s="83">
        <v>24170.4548</v>
      </c>
      <c r="M682" s="83">
        <v>28105.18</v>
      </c>
      <c r="N682" s="83">
        <v>5023.9799999999996</v>
      </c>
      <c r="O682" s="83">
        <v>4320.6227999999992</v>
      </c>
      <c r="P682" s="83">
        <v>5023.9799999999996</v>
      </c>
      <c r="Q682" s="84">
        <v>0.17875637160124927</v>
      </c>
      <c r="R682" s="81">
        <v>9</v>
      </c>
      <c r="S682" s="81">
        <v>2025</v>
      </c>
      <c r="T682" s="81">
        <v>10</v>
      </c>
      <c r="U682" s="81">
        <v>2025</v>
      </c>
      <c r="V682" s="82">
        <v>45990</v>
      </c>
      <c r="W682" s="81" t="s">
        <v>35</v>
      </c>
      <c r="X682" s="81">
        <v>2025</v>
      </c>
      <c r="Z682" t="s">
        <v>285</v>
      </c>
    </row>
    <row r="683" spans="1:26" ht="14.45">
      <c r="A683" s="81" t="s">
        <v>25</v>
      </c>
      <c r="B683" s="81">
        <v>727</v>
      </c>
      <c r="C683" s="81">
        <v>0</v>
      </c>
      <c r="D683" s="82">
        <v>45923</v>
      </c>
      <c r="E683" s="82">
        <v>45975</v>
      </c>
      <c r="F683" s="82">
        <v>45991</v>
      </c>
      <c r="G683" s="81" t="s">
        <v>43</v>
      </c>
      <c r="H683" s="81">
        <v>39</v>
      </c>
      <c r="I683" s="81"/>
      <c r="J683" s="83">
        <v>99136.08</v>
      </c>
      <c r="K683" s="83" t="s">
        <v>33</v>
      </c>
      <c r="L683" s="83">
        <v>85257.0288</v>
      </c>
      <c r="M683" s="83">
        <v>99136.08</v>
      </c>
      <c r="N683" s="83">
        <v>1436.95</v>
      </c>
      <c r="O683" s="83">
        <v>1235.777</v>
      </c>
      <c r="P683" s="83">
        <v>1436.95</v>
      </c>
      <c r="Q683" s="84">
        <v>1.4494722809294053E-2</v>
      </c>
      <c r="R683" s="81">
        <v>9</v>
      </c>
      <c r="S683" s="81">
        <v>2025</v>
      </c>
      <c r="T683" s="81">
        <v>11</v>
      </c>
      <c r="U683" s="81">
        <v>2025</v>
      </c>
      <c r="V683" s="82">
        <v>46036</v>
      </c>
      <c r="W683" s="81" t="s">
        <v>31</v>
      </c>
      <c r="X683" s="81">
        <v>2026</v>
      </c>
    </row>
    <row r="684" spans="1:26" ht="14.45">
      <c r="A684" s="81" t="s">
        <v>25</v>
      </c>
      <c r="B684" s="81">
        <v>728</v>
      </c>
      <c r="C684" s="81">
        <v>1</v>
      </c>
      <c r="D684" s="82">
        <v>45924</v>
      </c>
      <c r="E684" s="82">
        <v>45914</v>
      </c>
      <c r="F684" s="82">
        <v>45916</v>
      </c>
      <c r="G684" s="81" t="s">
        <v>46</v>
      </c>
      <c r="H684" s="81">
        <v>39</v>
      </c>
      <c r="I684" s="81"/>
      <c r="J684" s="83">
        <v>6075</v>
      </c>
      <c r="K684" s="83" t="s">
        <v>33</v>
      </c>
      <c r="L684" s="83">
        <v>5224.5</v>
      </c>
      <c r="M684" s="83">
        <v>6075</v>
      </c>
      <c r="N684" s="83">
        <v>498</v>
      </c>
      <c r="O684" s="83">
        <v>428.28</v>
      </c>
      <c r="P684" s="83">
        <v>498</v>
      </c>
      <c r="Q684" s="84">
        <v>8.1975308641975303E-2</v>
      </c>
      <c r="R684" s="81">
        <v>9</v>
      </c>
      <c r="S684" s="81">
        <v>2025</v>
      </c>
      <c r="T684" s="81">
        <v>9</v>
      </c>
      <c r="U684" s="81">
        <v>2025</v>
      </c>
      <c r="V684" s="82">
        <v>45961</v>
      </c>
      <c r="W684" s="81" t="s">
        <v>211</v>
      </c>
      <c r="X684" s="81">
        <v>2025</v>
      </c>
      <c r="Z684" t="s">
        <v>293</v>
      </c>
    </row>
    <row r="685" spans="1:26" ht="14.45">
      <c r="A685" s="81" t="s">
        <v>25</v>
      </c>
      <c r="B685" s="81">
        <v>729</v>
      </c>
      <c r="C685" s="81">
        <v>0</v>
      </c>
      <c r="D685" s="82">
        <v>45924</v>
      </c>
      <c r="E685" s="82">
        <v>45857</v>
      </c>
      <c r="F685" s="82">
        <v>45888</v>
      </c>
      <c r="G685" s="81" t="s">
        <v>46</v>
      </c>
      <c r="H685" s="81">
        <v>39</v>
      </c>
      <c r="I685" s="81"/>
      <c r="J685" s="83">
        <v>17512</v>
      </c>
      <c r="K685" s="83" t="s">
        <v>33</v>
      </c>
      <c r="L685" s="83">
        <v>15060.32</v>
      </c>
      <c r="M685" s="83">
        <v>17512</v>
      </c>
      <c r="N685" s="83">
        <v>1751.2</v>
      </c>
      <c r="O685" s="83">
        <v>1506.0319999999999</v>
      </c>
      <c r="P685" s="83">
        <v>1751.2</v>
      </c>
      <c r="Q685" s="84">
        <v>9.9999999999999992E-2</v>
      </c>
      <c r="R685" s="81">
        <v>9</v>
      </c>
      <c r="S685" s="81">
        <v>2025</v>
      </c>
      <c r="T685" s="81">
        <v>7</v>
      </c>
      <c r="U685" s="81">
        <v>2025</v>
      </c>
      <c r="V685" s="82">
        <v>45933</v>
      </c>
      <c r="W685" s="81" t="s">
        <v>211</v>
      </c>
      <c r="X685" s="81">
        <v>2025</v>
      </c>
    </row>
    <row r="686" spans="1:26" ht="14.45">
      <c r="A686" s="81" t="s">
        <v>25</v>
      </c>
      <c r="B686" s="81">
        <v>730</v>
      </c>
      <c r="C686" s="81">
        <v>1</v>
      </c>
      <c r="D686" s="82">
        <v>45924</v>
      </c>
      <c r="E686" s="82">
        <v>45861</v>
      </c>
      <c r="F686" s="82">
        <v>45862</v>
      </c>
      <c r="G686" s="81" t="s">
        <v>85</v>
      </c>
      <c r="H686" s="81">
        <v>39</v>
      </c>
      <c r="I686" s="81"/>
      <c r="J686" s="83">
        <v>9701.2199999999993</v>
      </c>
      <c r="K686" s="83" t="s">
        <v>33</v>
      </c>
      <c r="L686" s="83">
        <v>8343.0491999999995</v>
      </c>
      <c r="M686" s="83">
        <v>9701.2199999999993</v>
      </c>
      <c r="N686" s="83">
        <v>1015.2</v>
      </c>
      <c r="O686" s="83">
        <v>873.072</v>
      </c>
      <c r="P686" s="83">
        <v>1015.2</v>
      </c>
      <c r="Q686" s="84">
        <v>0.10464663207307948</v>
      </c>
      <c r="R686" s="81">
        <v>9</v>
      </c>
      <c r="S686" s="81">
        <v>2025</v>
      </c>
      <c r="T686" s="81">
        <v>7</v>
      </c>
      <c r="U686" s="81">
        <v>2025</v>
      </c>
      <c r="V686" s="82">
        <v>45907</v>
      </c>
      <c r="W686" s="81" t="s">
        <v>72</v>
      </c>
      <c r="X686" s="81">
        <v>2025</v>
      </c>
    </row>
    <row r="687" spans="1:26" ht="14.45">
      <c r="A687" s="81" t="s">
        <v>25</v>
      </c>
      <c r="B687" s="81">
        <v>731</v>
      </c>
      <c r="C687" s="81">
        <v>0</v>
      </c>
      <c r="D687" s="82">
        <v>45925</v>
      </c>
      <c r="E687" s="82">
        <v>46022</v>
      </c>
      <c r="F687" s="82">
        <v>46037</v>
      </c>
      <c r="G687" s="81" t="s">
        <v>95</v>
      </c>
      <c r="H687" s="81">
        <v>39</v>
      </c>
      <c r="I687" s="81"/>
      <c r="J687" s="83">
        <v>18000</v>
      </c>
      <c r="K687" s="83" t="s">
        <v>33</v>
      </c>
      <c r="L687" s="83">
        <v>15480</v>
      </c>
      <c r="M687" s="83">
        <v>18000</v>
      </c>
      <c r="N687" s="83">
        <v>1350</v>
      </c>
      <c r="O687" s="83">
        <v>1161</v>
      </c>
      <c r="P687" s="83">
        <v>1350</v>
      </c>
      <c r="Q687" s="84">
        <v>7.4999999999999997E-2</v>
      </c>
      <c r="R687" s="81">
        <v>9</v>
      </c>
      <c r="S687" s="81">
        <v>2025</v>
      </c>
      <c r="T687" s="81">
        <v>12</v>
      </c>
      <c r="U687" s="81">
        <v>2025</v>
      </c>
      <c r="V687" s="82">
        <v>46082</v>
      </c>
      <c r="W687" s="81" t="s">
        <v>28</v>
      </c>
      <c r="X687" s="81">
        <v>2026</v>
      </c>
    </row>
    <row r="688" spans="1:26" ht="14.45">
      <c r="A688" s="81" t="s">
        <v>25</v>
      </c>
      <c r="B688" s="81">
        <v>732</v>
      </c>
      <c r="C688" s="81">
        <v>0</v>
      </c>
      <c r="D688" s="82">
        <v>45925</v>
      </c>
      <c r="E688" s="82">
        <v>45995</v>
      </c>
      <c r="F688" s="82">
        <v>45998</v>
      </c>
      <c r="G688" s="81" t="s">
        <v>40</v>
      </c>
      <c r="H688" s="81">
        <v>39</v>
      </c>
      <c r="I688" s="81" t="s">
        <v>277</v>
      </c>
      <c r="J688" s="83">
        <v>2563.04</v>
      </c>
      <c r="K688" s="83" t="s">
        <v>33</v>
      </c>
      <c r="L688" s="83">
        <v>2204.2143999999998</v>
      </c>
      <c r="M688" s="83">
        <v>2563.04</v>
      </c>
      <c r="N688" s="83">
        <v>110.36</v>
      </c>
      <c r="O688" s="83">
        <v>94.909599999999998</v>
      </c>
      <c r="P688" s="83">
        <v>110.36</v>
      </c>
      <c r="Q688" s="84">
        <v>4.3058243336038457E-2</v>
      </c>
      <c r="R688" s="81">
        <v>9</v>
      </c>
      <c r="S688" s="81">
        <v>2025</v>
      </c>
      <c r="T688" s="81">
        <v>12</v>
      </c>
      <c r="U688" s="81">
        <v>2025</v>
      </c>
      <c r="V688" s="82">
        <v>46043</v>
      </c>
      <c r="W688" s="81" t="s">
        <v>31</v>
      </c>
      <c r="X688" s="81">
        <v>2026</v>
      </c>
    </row>
    <row r="689" spans="1:26" ht="14.45">
      <c r="A689" s="81" t="s">
        <v>25</v>
      </c>
      <c r="B689" s="81">
        <v>733</v>
      </c>
      <c r="C689" s="81">
        <v>0</v>
      </c>
      <c r="D689" s="82">
        <v>45926</v>
      </c>
      <c r="E689" s="82">
        <v>46062</v>
      </c>
      <c r="F689" s="82">
        <v>46169</v>
      </c>
      <c r="G689" s="81" t="s">
        <v>46</v>
      </c>
      <c r="H689" s="81">
        <v>39</v>
      </c>
      <c r="I689" s="81"/>
      <c r="J689" s="83">
        <v>113590.32</v>
      </c>
      <c r="K689" s="83" t="s">
        <v>33</v>
      </c>
      <c r="L689" s="83">
        <v>97687.675199999998</v>
      </c>
      <c r="M689" s="83">
        <v>113590.32</v>
      </c>
      <c r="N689" s="83">
        <v>11825.8</v>
      </c>
      <c r="O689" s="83">
        <v>10170.188</v>
      </c>
      <c r="P689" s="83">
        <v>11825.8</v>
      </c>
      <c r="Q689" s="84">
        <v>0.10410922339157069</v>
      </c>
      <c r="R689" s="81">
        <v>9</v>
      </c>
      <c r="S689" s="81">
        <v>2025</v>
      </c>
      <c r="T689" s="81">
        <v>2</v>
      </c>
      <c r="U689" s="81">
        <v>2026</v>
      </c>
      <c r="V689" s="82">
        <v>46214</v>
      </c>
      <c r="W689" s="81" t="s">
        <v>39</v>
      </c>
      <c r="X689" s="81">
        <v>2026</v>
      </c>
    </row>
    <row r="690" spans="1:26" ht="14.45">
      <c r="A690" s="81" t="s">
        <v>25</v>
      </c>
      <c r="B690" s="81">
        <v>734</v>
      </c>
      <c r="C690" s="81">
        <v>1</v>
      </c>
      <c r="D690" s="82">
        <v>45926</v>
      </c>
      <c r="E690" s="82">
        <v>45940</v>
      </c>
      <c r="F690" s="82">
        <v>45946</v>
      </c>
      <c r="G690" s="81" t="s">
        <v>63</v>
      </c>
      <c r="H690" s="81">
        <v>39</v>
      </c>
      <c r="I690" s="81"/>
      <c r="J690" s="83">
        <v>9616.31</v>
      </c>
      <c r="K690" s="83" t="s">
        <v>33</v>
      </c>
      <c r="L690" s="83">
        <v>8270.0265999999992</v>
      </c>
      <c r="M690" s="83">
        <v>9616.31</v>
      </c>
      <c r="N690" s="83">
        <v>635.54999999999995</v>
      </c>
      <c r="O690" s="83">
        <v>546.57299999999998</v>
      </c>
      <c r="P690" s="83">
        <v>635.54999999999995</v>
      </c>
      <c r="Q690" s="84">
        <v>6.6090839417614455E-2</v>
      </c>
      <c r="R690" s="81">
        <v>9</v>
      </c>
      <c r="S690" s="81">
        <v>2025</v>
      </c>
      <c r="T690" s="81">
        <v>10</v>
      </c>
      <c r="U690" s="81">
        <v>2025</v>
      </c>
      <c r="V690" s="82">
        <v>45991</v>
      </c>
      <c r="W690" s="81" t="s">
        <v>35</v>
      </c>
      <c r="X690" s="81">
        <v>2025</v>
      </c>
    </row>
    <row r="691" spans="1:26" ht="14.45">
      <c r="A691" s="81" t="s">
        <v>25</v>
      </c>
      <c r="B691" s="81">
        <v>735</v>
      </c>
      <c r="C691" s="81">
        <v>0</v>
      </c>
      <c r="D691" s="82">
        <v>45926</v>
      </c>
      <c r="E691" s="82">
        <v>45951</v>
      </c>
      <c r="F691" s="82">
        <v>46140</v>
      </c>
      <c r="G691" s="81" t="s">
        <v>85</v>
      </c>
      <c r="H691" s="81">
        <v>39</v>
      </c>
      <c r="I691" s="81"/>
      <c r="J691" s="83">
        <v>73881.8</v>
      </c>
      <c r="K691" s="83" t="s">
        <v>33</v>
      </c>
      <c r="L691" s="83">
        <v>63538.347999999998</v>
      </c>
      <c r="M691" s="83">
        <v>73881.8</v>
      </c>
      <c r="N691" s="83">
        <v>8788</v>
      </c>
      <c r="O691" s="83">
        <v>7557.68</v>
      </c>
      <c r="P691" s="83">
        <v>8788</v>
      </c>
      <c r="Q691" s="84">
        <v>0.11894675007918054</v>
      </c>
      <c r="R691" s="81">
        <v>9</v>
      </c>
      <c r="S691" s="81">
        <v>2025</v>
      </c>
      <c r="T691" s="81">
        <v>10</v>
      </c>
      <c r="U691" s="81">
        <v>2025</v>
      </c>
      <c r="V691" s="82">
        <v>46185</v>
      </c>
      <c r="W691" s="81" t="s">
        <v>37</v>
      </c>
      <c r="X691" s="81">
        <v>2026</v>
      </c>
      <c r="Z691" t="s">
        <v>293</v>
      </c>
    </row>
    <row r="692" spans="1:26" ht="14.45">
      <c r="A692" s="81" t="s">
        <v>25</v>
      </c>
      <c r="B692" s="81">
        <v>736</v>
      </c>
      <c r="C692" s="81">
        <v>0</v>
      </c>
      <c r="D692" s="82">
        <v>45926</v>
      </c>
      <c r="E692" s="82">
        <v>46184</v>
      </c>
      <c r="F692" s="82">
        <v>46214</v>
      </c>
      <c r="G692" s="81" t="s">
        <v>32</v>
      </c>
      <c r="H692" s="81">
        <v>39</v>
      </c>
      <c r="I692" s="81"/>
      <c r="J692" s="83">
        <v>13900</v>
      </c>
      <c r="K692" s="83" t="s">
        <v>33</v>
      </c>
      <c r="L692" s="83">
        <v>11954</v>
      </c>
      <c r="M692" s="83">
        <v>13900</v>
      </c>
      <c r="N692" s="83">
        <v>1390</v>
      </c>
      <c r="O692" s="83">
        <v>1195.4000000000001</v>
      </c>
      <c r="P692" s="83">
        <v>1390</v>
      </c>
      <c r="Q692" s="84">
        <v>0.1</v>
      </c>
      <c r="R692" s="81">
        <v>9</v>
      </c>
      <c r="S692" s="81">
        <v>2025</v>
      </c>
      <c r="T692" s="81">
        <v>6</v>
      </c>
      <c r="U692" s="81">
        <v>2026</v>
      </c>
      <c r="V692" s="82">
        <v>46259</v>
      </c>
      <c r="W692" s="81" t="s">
        <v>62</v>
      </c>
      <c r="X692" s="81">
        <v>2026</v>
      </c>
      <c r="Z692" t="s">
        <v>285</v>
      </c>
    </row>
    <row r="693" spans="1:26" ht="14.45">
      <c r="A693" s="81" t="s">
        <v>25</v>
      </c>
      <c r="B693" s="81">
        <v>737</v>
      </c>
      <c r="C693" s="81">
        <v>1</v>
      </c>
      <c r="D693" s="82">
        <v>45927</v>
      </c>
      <c r="E693" s="82">
        <v>45893</v>
      </c>
      <c r="F693" s="82">
        <v>45899</v>
      </c>
      <c r="G693" s="81" t="s">
        <v>26</v>
      </c>
      <c r="H693" s="81">
        <v>39</v>
      </c>
      <c r="I693" s="81"/>
      <c r="J693" s="83">
        <v>5070</v>
      </c>
      <c r="K693" s="83" t="s">
        <v>27</v>
      </c>
      <c r="L693" s="83">
        <v>5070</v>
      </c>
      <c r="M693" s="83">
        <v>5881.2</v>
      </c>
      <c r="N693" s="83">
        <v>451.32</v>
      </c>
      <c r="O693" s="83">
        <v>451.32</v>
      </c>
      <c r="P693" s="83">
        <v>523.53120000000001</v>
      </c>
      <c r="Q693" s="84">
        <v>8.9017751479289933E-2</v>
      </c>
      <c r="R693" s="81">
        <v>9</v>
      </c>
      <c r="S693" s="81">
        <v>2025</v>
      </c>
      <c r="T693" s="81">
        <v>8</v>
      </c>
      <c r="U693" s="81">
        <v>2025</v>
      </c>
      <c r="V693" s="82">
        <v>45944</v>
      </c>
      <c r="W693" s="81" t="s">
        <v>211</v>
      </c>
      <c r="X693" s="81">
        <v>2025</v>
      </c>
      <c r="Z693" t="s">
        <v>285</v>
      </c>
    </row>
    <row r="694" spans="1:26" ht="14.45">
      <c r="A694" s="81" t="s">
        <v>25</v>
      </c>
      <c r="B694" s="81">
        <v>738</v>
      </c>
      <c r="C694" s="81">
        <v>1</v>
      </c>
      <c r="D694" s="82">
        <v>45927</v>
      </c>
      <c r="E694" s="82">
        <v>45848</v>
      </c>
      <c r="F694" s="82">
        <v>45857</v>
      </c>
      <c r="G694" s="81" t="s">
        <v>26</v>
      </c>
      <c r="H694" s="81">
        <v>39</v>
      </c>
      <c r="I694" s="81"/>
      <c r="J694" s="83">
        <v>2253.0500000000002</v>
      </c>
      <c r="K694" s="83" t="s">
        <v>27</v>
      </c>
      <c r="L694" s="83">
        <v>2253.0500000000002</v>
      </c>
      <c r="M694" s="83">
        <v>2613.538</v>
      </c>
      <c r="N694" s="83">
        <v>218.69</v>
      </c>
      <c r="O694" s="83">
        <v>218.69</v>
      </c>
      <c r="P694" s="83">
        <v>253.68039999999999</v>
      </c>
      <c r="Q694" s="84">
        <v>9.7063979938305844E-2</v>
      </c>
      <c r="R694" s="81">
        <v>9</v>
      </c>
      <c r="S694" s="81">
        <v>2025</v>
      </c>
      <c r="T694" s="81">
        <v>7</v>
      </c>
      <c r="U694" s="81">
        <v>2025</v>
      </c>
      <c r="V694" s="82">
        <v>45902</v>
      </c>
      <c r="W694" s="81" t="s">
        <v>72</v>
      </c>
      <c r="X694" s="81">
        <v>2025</v>
      </c>
    </row>
    <row r="695" spans="1:26" ht="14.45">
      <c r="A695" s="81" t="s">
        <v>25</v>
      </c>
      <c r="B695" s="81">
        <v>739</v>
      </c>
      <c r="C695" s="81">
        <v>0</v>
      </c>
      <c r="D695" s="82">
        <v>45929</v>
      </c>
      <c r="E695" s="82">
        <v>46030</v>
      </c>
      <c r="F695" s="82">
        <v>46040</v>
      </c>
      <c r="G695" s="81" t="s">
        <v>66</v>
      </c>
      <c r="H695" s="81">
        <v>40</v>
      </c>
      <c r="I695" s="81"/>
      <c r="J695" s="83">
        <v>9199.69</v>
      </c>
      <c r="K695" s="83" t="s">
        <v>27</v>
      </c>
      <c r="L695" s="83">
        <v>9199.69</v>
      </c>
      <c r="M695" s="83">
        <v>10671.6404</v>
      </c>
      <c r="N695" s="83">
        <v>621.16999999999996</v>
      </c>
      <c r="O695" s="83">
        <v>621.16999999999996</v>
      </c>
      <c r="P695" s="83">
        <v>720.55719999999985</v>
      </c>
      <c r="Q695" s="84">
        <v>6.7520753416691212E-2</v>
      </c>
      <c r="R695" s="81">
        <v>9</v>
      </c>
      <c r="S695" s="81">
        <v>2025</v>
      </c>
      <c r="T695" s="81">
        <v>1</v>
      </c>
      <c r="U695" s="81">
        <v>2026</v>
      </c>
      <c r="V695" s="82">
        <v>46085</v>
      </c>
      <c r="W695" s="81" t="s">
        <v>28</v>
      </c>
      <c r="X695" s="81">
        <v>2026</v>
      </c>
      <c r="Z695" t="s">
        <v>294</v>
      </c>
    </row>
    <row r="696" spans="1:26" ht="14.45">
      <c r="A696" s="81" t="s">
        <v>25</v>
      </c>
      <c r="B696" s="81">
        <v>740</v>
      </c>
      <c r="C696" s="81">
        <v>1</v>
      </c>
      <c r="D696" s="82">
        <v>45929</v>
      </c>
      <c r="E696" s="82">
        <v>45846</v>
      </c>
      <c r="F696" s="82">
        <v>45869</v>
      </c>
      <c r="G696" s="81" t="s">
        <v>42</v>
      </c>
      <c r="H696" s="81">
        <v>40</v>
      </c>
      <c r="I696" s="81"/>
      <c r="J696" s="83">
        <v>20705.8</v>
      </c>
      <c r="K696" s="83" t="s">
        <v>33</v>
      </c>
      <c r="L696" s="83">
        <v>17806.987999999998</v>
      </c>
      <c r="M696" s="83">
        <v>20705.8</v>
      </c>
      <c r="N696" s="83">
        <v>2070.58</v>
      </c>
      <c r="O696" s="83">
        <v>1780.6987999999999</v>
      </c>
      <c r="P696" s="83">
        <v>2070.58</v>
      </c>
      <c r="Q696" s="84">
        <v>0.1</v>
      </c>
      <c r="R696" s="81">
        <v>9</v>
      </c>
      <c r="S696" s="81">
        <v>2025</v>
      </c>
      <c r="T696" s="81">
        <v>7</v>
      </c>
      <c r="U696" s="81">
        <v>2025</v>
      </c>
      <c r="V696" s="82">
        <v>45914</v>
      </c>
      <c r="W696" s="81" t="s">
        <v>72</v>
      </c>
      <c r="X696" s="81">
        <v>2025</v>
      </c>
    </row>
    <row r="697" spans="1:26" ht="14.45">
      <c r="A697" s="81" t="s">
        <v>25</v>
      </c>
      <c r="B697" s="81">
        <v>741</v>
      </c>
      <c r="C697" s="81">
        <v>0</v>
      </c>
      <c r="D697" s="82">
        <v>45929</v>
      </c>
      <c r="E697" s="82">
        <v>46063</v>
      </c>
      <c r="F697" s="82">
        <v>46070</v>
      </c>
      <c r="G697" s="81" t="s">
        <v>274</v>
      </c>
      <c r="H697" s="81">
        <v>40</v>
      </c>
      <c r="I697" s="81" t="s">
        <v>56</v>
      </c>
      <c r="J697" s="83">
        <v>24500</v>
      </c>
      <c r="K697" s="83" t="s">
        <v>214</v>
      </c>
      <c r="L697" s="83">
        <v>26215</v>
      </c>
      <c r="M697" s="83">
        <v>30625</v>
      </c>
      <c r="N697" s="83">
        <v>2440.7600000000002</v>
      </c>
      <c r="O697" s="83">
        <v>2611.6132000000002</v>
      </c>
      <c r="P697" s="83">
        <v>3050.9500000000003</v>
      </c>
      <c r="Q697" s="84">
        <v>9.9622857142857152E-2</v>
      </c>
      <c r="R697" s="81">
        <v>9</v>
      </c>
      <c r="S697" s="81">
        <v>2025</v>
      </c>
      <c r="T697" s="81">
        <v>2</v>
      </c>
      <c r="U697" s="81">
        <v>2026</v>
      </c>
      <c r="V697" s="82">
        <v>46115</v>
      </c>
      <c r="W697" s="81" t="s">
        <v>55</v>
      </c>
      <c r="X697" s="81">
        <v>2026</v>
      </c>
      <c r="Z697" t="s">
        <v>295</v>
      </c>
    </row>
    <row r="698" spans="1:26" ht="14.45">
      <c r="A698" s="81" t="s">
        <v>25</v>
      </c>
      <c r="B698" s="81">
        <v>742</v>
      </c>
      <c r="C698" s="81">
        <v>0</v>
      </c>
      <c r="D698" s="82">
        <v>45930</v>
      </c>
      <c r="E698" s="82">
        <v>45933</v>
      </c>
      <c r="F698" s="82">
        <v>45935</v>
      </c>
      <c r="G698" s="81" t="s">
        <v>59</v>
      </c>
      <c r="H698" s="81">
        <v>40</v>
      </c>
      <c r="I698" s="81" t="s">
        <v>51</v>
      </c>
      <c r="J698" s="83">
        <v>15206.6</v>
      </c>
      <c r="K698" s="83" t="s">
        <v>27</v>
      </c>
      <c r="L698" s="83">
        <v>15206.6</v>
      </c>
      <c r="M698" s="83">
        <v>17639.655999999999</v>
      </c>
      <c r="N698" s="83">
        <v>1273.3399999999999</v>
      </c>
      <c r="O698" s="83">
        <v>1273.3399999999999</v>
      </c>
      <c r="P698" s="83">
        <v>1477.0743999999997</v>
      </c>
      <c r="Q698" s="84">
        <v>8.3736009364354949E-2</v>
      </c>
      <c r="R698" s="81">
        <v>9</v>
      </c>
      <c r="S698" s="81">
        <v>2025</v>
      </c>
      <c r="T698" s="81">
        <v>10</v>
      </c>
      <c r="U698" s="81">
        <v>2025</v>
      </c>
      <c r="V698" s="82">
        <v>45980</v>
      </c>
      <c r="W698" s="81" t="s">
        <v>35</v>
      </c>
      <c r="X698" s="81">
        <v>2025</v>
      </c>
    </row>
    <row r="699" spans="1:26" ht="14.45">
      <c r="A699" s="81" t="s">
        <v>25</v>
      </c>
      <c r="B699" s="81">
        <v>743</v>
      </c>
      <c r="C699" s="81">
        <v>0</v>
      </c>
      <c r="D699" s="82">
        <v>45930</v>
      </c>
      <c r="E699" s="82">
        <v>45972</v>
      </c>
      <c r="F699" s="82">
        <v>45990</v>
      </c>
      <c r="G699" s="81" t="s">
        <v>34</v>
      </c>
      <c r="H699" s="81">
        <v>40</v>
      </c>
      <c r="I699" s="81"/>
      <c r="J699" s="83">
        <v>47401.39</v>
      </c>
      <c r="K699" s="83" t="s">
        <v>33</v>
      </c>
      <c r="L699" s="83">
        <v>40765.195399999997</v>
      </c>
      <c r="M699" s="83">
        <v>47401.39</v>
      </c>
      <c r="N699" s="83">
        <v>4243.67</v>
      </c>
      <c r="O699" s="83">
        <v>3649.5562</v>
      </c>
      <c r="P699" s="83">
        <v>4243.67</v>
      </c>
      <c r="Q699" s="84">
        <v>8.9526277604939433E-2</v>
      </c>
      <c r="R699" s="81">
        <v>9</v>
      </c>
      <c r="S699" s="81">
        <v>2025</v>
      </c>
      <c r="T699" s="81">
        <v>11</v>
      </c>
      <c r="U699" s="81">
        <v>2025</v>
      </c>
      <c r="V699" s="82">
        <v>46035</v>
      </c>
      <c r="W699" s="81" t="s">
        <v>31</v>
      </c>
      <c r="X699" s="81">
        <v>2026</v>
      </c>
    </row>
    <row r="700" spans="1:26" ht="14.45">
      <c r="A700" s="81" t="s">
        <v>25</v>
      </c>
      <c r="B700" s="81">
        <v>744</v>
      </c>
      <c r="C700" s="81">
        <v>0</v>
      </c>
      <c r="D700" s="82">
        <v>45930</v>
      </c>
      <c r="E700" s="82">
        <v>45966</v>
      </c>
      <c r="F700" s="82">
        <v>46021</v>
      </c>
      <c r="G700" s="81" t="s">
        <v>46</v>
      </c>
      <c r="H700" s="81">
        <v>40</v>
      </c>
      <c r="I700" s="81"/>
      <c r="J700" s="83">
        <v>22168.98</v>
      </c>
      <c r="K700" s="83" t="s">
        <v>33</v>
      </c>
      <c r="L700" s="83">
        <v>19065.322799999998</v>
      </c>
      <c r="M700" s="83">
        <v>22168.98</v>
      </c>
      <c r="N700" s="83">
        <v>351.33</v>
      </c>
      <c r="O700" s="83">
        <v>302.1438</v>
      </c>
      <c r="P700" s="83">
        <v>351.33</v>
      </c>
      <c r="Q700" s="84">
        <v>1.584781979143831E-2</v>
      </c>
      <c r="R700" s="81">
        <v>9</v>
      </c>
      <c r="S700" s="81">
        <v>2025</v>
      </c>
      <c r="T700" s="81">
        <v>11</v>
      </c>
      <c r="U700" s="81">
        <v>2025</v>
      </c>
      <c r="V700" s="82">
        <v>46066</v>
      </c>
      <c r="W700" s="81" t="s">
        <v>38</v>
      </c>
      <c r="X700" s="81">
        <v>2026</v>
      </c>
      <c r="Z700" t="s">
        <v>296</v>
      </c>
    </row>
    <row r="701" spans="1:26" ht="14.45">
      <c r="A701" s="81" t="s">
        <v>25</v>
      </c>
      <c r="B701" s="81">
        <v>745</v>
      </c>
      <c r="C701" s="81">
        <v>1</v>
      </c>
      <c r="D701" s="82">
        <v>45930</v>
      </c>
      <c r="E701" s="82">
        <v>45967</v>
      </c>
      <c r="F701" s="82">
        <v>45970</v>
      </c>
      <c r="G701" s="81" t="s">
        <v>86</v>
      </c>
      <c r="H701" s="81">
        <v>40</v>
      </c>
      <c r="I701" s="81" t="s">
        <v>65</v>
      </c>
      <c r="J701" s="83">
        <v>11714.05</v>
      </c>
      <c r="K701" s="83" t="s">
        <v>33</v>
      </c>
      <c r="L701" s="83">
        <v>10074.082999999999</v>
      </c>
      <c r="M701" s="83">
        <v>11714.05</v>
      </c>
      <c r="N701" s="83">
        <v>958.24</v>
      </c>
      <c r="O701" s="83">
        <v>824.08640000000003</v>
      </c>
      <c r="P701" s="83">
        <v>958.24</v>
      </c>
      <c r="Q701" s="84">
        <v>8.1802621638118342E-2</v>
      </c>
      <c r="R701" s="81">
        <v>9</v>
      </c>
      <c r="S701" s="81">
        <v>2025</v>
      </c>
      <c r="T701" s="81">
        <v>11</v>
      </c>
      <c r="U701" s="81">
        <v>2025</v>
      </c>
      <c r="V701" s="82">
        <v>46015</v>
      </c>
      <c r="W701" s="81" t="s">
        <v>52</v>
      </c>
      <c r="X701" s="81">
        <v>2025</v>
      </c>
      <c r="Z701" t="s">
        <v>297</v>
      </c>
    </row>
    <row r="702" spans="1:26" ht="14.45">
      <c r="A702" s="81" t="s">
        <v>25</v>
      </c>
      <c r="B702" s="81">
        <v>746</v>
      </c>
      <c r="C702" s="81">
        <v>0</v>
      </c>
      <c r="D702" s="82">
        <v>45930</v>
      </c>
      <c r="E702" s="82">
        <v>46106</v>
      </c>
      <c r="F702" s="82">
        <v>46130</v>
      </c>
      <c r="G702" s="81" t="s">
        <v>95</v>
      </c>
      <c r="H702" s="81">
        <v>40</v>
      </c>
      <c r="I702" s="81"/>
      <c r="J702" s="83">
        <v>14720.13</v>
      </c>
      <c r="K702" s="83" t="s">
        <v>33</v>
      </c>
      <c r="L702" s="83">
        <v>12659.311799999999</v>
      </c>
      <c r="M702" s="83">
        <v>14720.13</v>
      </c>
      <c r="N702" s="83">
        <v>1377.61</v>
      </c>
      <c r="O702" s="83">
        <v>1184.7446</v>
      </c>
      <c r="P702" s="83">
        <v>1377.61</v>
      </c>
      <c r="Q702" s="84">
        <v>9.3586809355623898E-2</v>
      </c>
      <c r="R702" s="81">
        <v>9</v>
      </c>
      <c r="S702" s="81">
        <v>2025</v>
      </c>
      <c r="T702" s="81">
        <v>3</v>
      </c>
      <c r="U702" s="81">
        <v>2026</v>
      </c>
      <c r="V702" s="82">
        <v>46175</v>
      </c>
      <c r="W702" s="81" t="s">
        <v>37</v>
      </c>
      <c r="X702" s="81">
        <v>2026</v>
      </c>
      <c r="Z702" t="s">
        <v>297</v>
      </c>
    </row>
    <row r="703" spans="1:26" ht="14.45">
      <c r="A703" s="81" t="s">
        <v>25</v>
      </c>
      <c r="B703" s="81">
        <v>747</v>
      </c>
      <c r="C703" s="81">
        <v>0</v>
      </c>
      <c r="D703" s="82">
        <v>45931</v>
      </c>
      <c r="E703" s="82">
        <v>46074</v>
      </c>
      <c r="F703" s="82">
        <v>46081</v>
      </c>
      <c r="G703" s="81" t="s">
        <v>59</v>
      </c>
      <c r="H703" s="81">
        <v>40</v>
      </c>
      <c r="I703" s="81" t="s">
        <v>65</v>
      </c>
      <c r="J703" s="83">
        <v>10745</v>
      </c>
      <c r="K703" s="83" t="s">
        <v>27</v>
      </c>
      <c r="L703" s="83">
        <v>10745</v>
      </c>
      <c r="M703" s="83">
        <v>12464.199999999999</v>
      </c>
      <c r="N703" s="83">
        <v>1446.2</v>
      </c>
      <c r="O703" s="83">
        <v>1446.2</v>
      </c>
      <c r="P703" s="83">
        <v>1677.5919999999999</v>
      </c>
      <c r="Q703" s="84">
        <v>0.13459283387622151</v>
      </c>
      <c r="R703" s="81">
        <v>10</v>
      </c>
      <c r="S703" s="81">
        <v>2025</v>
      </c>
      <c r="T703" s="81">
        <v>2</v>
      </c>
      <c r="U703" s="81">
        <v>2026</v>
      </c>
      <c r="V703" s="82">
        <v>46126</v>
      </c>
      <c r="W703" s="81" t="s">
        <v>55</v>
      </c>
      <c r="X703" s="81">
        <v>2026</v>
      </c>
    </row>
    <row r="704" spans="1:26" ht="14.45">
      <c r="A704" s="81" t="s">
        <v>25</v>
      </c>
      <c r="B704" s="81">
        <v>748</v>
      </c>
      <c r="C704" s="81">
        <v>1</v>
      </c>
      <c r="D704" s="82">
        <v>45931</v>
      </c>
      <c r="E704" s="82">
        <v>45958</v>
      </c>
      <c r="F704" s="82">
        <v>45963</v>
      </c>
      <c r="G704" s="81" t="s">
        <v>92</v>
      </c>
      <c r="H704" s="81">
        <v>40</v>
      </c>
      <c r="I704" s="81" t="s">
        <v>65</v>
      </c>
      <c r="J704" s="83">
        <v>63360</v>
      </c>
      <c r="K704" s="83" t="s">
        <v>33</v>
      </c>
      <c r="L704" s="83">
        <v>54489.599999999999</v>
      </c>
      <c r="M704" s="83">
        <v>63360</v>
      </c>
      <c r="N704" s="83">
        <v>9125.2000000000007</v>
      </c>
      <c r="O704" s="83">
        <v>7847.6720000000005</v>
      </c>
      <c r="P704" s="83">
        <v>9125.2000000000007</v>
      </c>
      <c r="Q704" s="84">
        <v>0.14402146464646465</v>
      </c>
      <c r="R704" s="81">
        <v>10</v>
      </c>
      <c r="S704" s="81">
        <v>2025</v>
      </c>
      <c r="T704" s="81">
        <v>10</v>
      </c>
      <c r="U704" s="81">
        <v>2025</v>
      </c>
      <c r="V704" s="82">
        <v>46008</v>
      </c>
      <c r="W704" s="81" t="s">
        <v>52</v>
      </c>
      <c r="X704" s="81">
        <v>2025</v>
      </c>
    </row>
    <row r="705" spans="1:26" ht="14.45">
      <c r="A705" s="81" t="s">
        <v>25</v>
      </c>
      <c r="B705" s="81">
        <v>749</v>
      </c>
      <c r="C705" s="81">
        <v>1</v>
      </c>
      <c r="D705" s="82">
        <v>45931</v>
      </c>
      <c r="E705" s="82">
        <v>45934</v>
      </c>
      <c r="F705" s="82">
        <v>45940</v>
      </c>
      <c r="G705" s="81" t="s">
        <v>86</v>
      </c>
      <c r="H705" s="81">
        <v>40</v>
      </c>
      <c r="I705" s="81" t="s">
        <v>56</v>
      </c>
      <c r="J705" s="83">
        <v>13873.49</v>
      </c>
      <c r="K705" s="83" t="s">
        <v>33</v>
      </c>
      <c r="L705" s="83">
        <v>11931.2014</v>
      </c>
      <c r="M705" s="83">
        <v>13873.49</v>
      </c>
      <c r="N705" s="83">
        <v>1105.1600000000001</v>
      </c>
      <c r="O705" s="83">
        <v>950.43760000000009</v>
      </c>
      <c r="P705" s="83">
        <v>1105.1600000000001</v>
      </c>
      <c r="Q705" s="84">
        <v>7.9659840458312953E-2</v>
      </c>
      <c r="R705" s="81">
        <v>10</v>
      </c>
      <c r="S705" s="81">
        <v>2025</v>
      </c>
      <c r="T705" s="81">
        <v>10</v>
      </c>
      <c r="U705" s="81">
        <v>2025</v>
      </c>
      <c r="V705" s="82">
        <v>45985</v>
      </c>
      <c r="W705" s="81" t="s">
        <v>35</v>
      </c>
      <c r="X705" s="81">
        <v>2025</v>
      </c>
      <c r="Z705" t="s">
        <v>298</v>
      </c>
    </row>
    <row r="706" spans="1:26" ht="14.45">
      <c r="A706" s="81" t="s">
        <v>25</v>
      </c>
      <c r="B706" s="81">
        <v>750</v>
      </c>
      <c r="C706" s="81">
        <v>0</v>
      </c>
      <c r="D706" s="82">
        <v>45936</v>
      </c>
      <c r="E706" s="82">
        <v>45960</v>
      </c>
      <c r="F706" s="82">
        <v>45973</v>
      </c>
      <c r="G706" s="81" t="s">
        <v>63</v>
      </c>
      <c r="H706" s="81">
        <v>41</v>
      </c>
      <c r="I706" s="81" t="s">
        <v>54</v>
      </c>
      <c r="J706" s="83">
        <v>59139</v>
      </c>
      <c r="K706" s="83" t="s">
        <v>33</v>
      </c>
      <c r="L706" s="83">
        <v>50859.54</v>
      </c>
      <c r="M706" s="83">
        <v>59139</v>
      </c>
      <c r="N706" s="83">
        <v>5977</v>
      </c>
      <c r="O706" s="83">
        <v>5140.22</v>
      </c>
      <c r="P706" s="83">
        <v>5977</v>
      </c>
      <c r="Q706" s="84">
        <v>0.10106697779806896</v>
      </c>
      <c r="R706" s="81">
        <v>10</v>
      </c>
      <c r="S706" s="81">
        <v>2025</v>
      </c>
      <c r="T706" s="81">
        <v>10</v>
      </c>
      <c r="U706" s="81">
        <v>2025</v>
      </c>
      <c r="V706" s="82">
        <v>46018</v>
      </c>
      <c r="W706" s="81" t="s">
        <v>52</v>
      </c>
      <c r="X706" s="81">
        <v>2025</v>
      </c>
    </row>
    <row r="707" spans="1:26" ht="14.45">
      <c r="A707" s="81" t="s">
        <v>25</v>
      </c>
      <c r="B707" s="81">
        <v>751</v>
      </c>
      <c r="C707" s="81">
        <v>1</v>
      </c>
      <c r="D707" s="82">
        <v>45936</v>
      </c>
      <c r="E707" s="82">
        <v>45980</v>
      </c>
      <c r="F707" s="82">
        <v>45985</v>
      </c>
      <c r="G707" s="81" t="s">
        <v>92</v>
      </c>
      <c r="H707" s="81">
        <v>41</v>
      </c>
      <c r="I707" s="81" t="s">
        <v>65</v>
      </c>
      <c r="J707" s="83">
        <v>27327</v>
      </c>
      <c r="K707" s="83" t="s">
        <v>27</v>
      </c>
      <c r="L707" s="83">
        <v>27327</v>
      </c>
      <c r="M707" s="83">
        <v>31699.319999999996</v>
      </c>
      <c r="N707" s="83">
        <v>2504.46</v>
      </c>
      <c r="O707" s="83">
        <v>2504.46</v>
      </c>
      <c r="P707" s="83">
        <v>2905.1735999999996</v>
      </c>
      <c r="Q707" s="84">
        <v>9.164782083653529E-2</v>
      </c>
      <c r="R707" s="81">
        <v>10</v>
      </c>
      <c r="S707" s="81">
        <v>2025</v>
      </c>
      <c r="T707" s="81">
        <v>11</v>
      </c>
      <c r="U707" s="81">
        <v>2025</v>
      </c>
      <c r="V707" s="82">
        <v>46030</v>
      </c>
      <c r="W707" s="81" t="s">
        <v>31</v>
      </c>
      <c r="X707" s="81">
        <v>2026</v>
      </c>
    </row>
    <row r="708" spans="1:26" ht="14.45">
      <c r="A708" s="81" t="s">
        <v>25</v>
      </c>
      <c r="B708" s="81">
        <v>752</v>
      </c>
      <c r="C708" s="81">
        <v>1</v>
      </c>
      <c r="D708" s="82">
        <v>45936</v>
      </c>
      <c r="E708" s="82">
        <v>45952</v>
      </c>
      <c r="F708" s="82">
        <v>45973</v>
      </c>
      <c r="G708" s="81" t="s">
        <v>43</v>
      </c>
      <c r="H708" s="81">
        <v>41</v>
      </c>
      <c r="I708" s="81"/>
      <c r="J708" s="83">
        <v>60434.3</v>
      </c>
      <c r="K708" s="83" t="s">
        <v>30</v>
      </c>
      <c r="L708" s="83">
        <v>2900.8464000000004</v>
      </c>
      <c r="M708" s="83">
        <v>3384.3208000000004</v>
      </c>
      <c r="N708" s="83">
        <v>8966.7800000000007</v>
      </c>
      <c r="O708" s="83">
        <v>430.40544000000006</v>
      </c>
      <c r="P708" s="83">
        <v>502.13968000000006</v>
      </c>
      <c r="Q708" s="84">
        <v>0.14837236470017853</v>
      </c>
      <c r="R708" s="81">
        <v>10</v>
      </c>
      <c r="S708" s="81">
        <v>2025</v>
      </c>
      <c r="T708" s="81">
        <v>10</v>
      </c>
      <c r="U708" s="81">
        <v>2025</v>
      </c>
      <c r="V708" s="82">
        <v>46018</v>
      </c>
      <c r="W708" s="81" t="s">
        <v>52</v>
      </c>
      <c r="X708" s="81">
        <v>2025</v>
      </c>
      <c r="Z708" t="s">
        <v>289</v>
      </c>
    </row>
    <row r="709" spans="1:26" ht="14.45">
      <c r="A709" s="81" t="s">
        <v>25</v>
      </c>
      <c r="B709" s="81">
        <v>753</v>
      </c>
      <c r="C709" s="81">
        <v>1</v>
      </c>
      <c r="D709" s="82">
        <v>45937</v>
      </c>
      <c r="E709" s="82">
        <v>45956</v>
      </c>
      <c r="F709" s="82">
        <v>45960</v>
      </c>
      <c r="G709" s="81" t="s">
        <v>42</v>
      </c>
      <c r="H709" s="81">
        <v>41</v>
      </c>
      <c r="I709" s="81"/>
      <c r="J709" s="83">
        <v>9702.5400000000009</v>
      </c>
      <c r="K709" s="83" t="s">
        <v>33</v>
      </c>
      <c r="L709" s="83">
        <v>8344.1844000000001</v>
      </c>
      <c r="M709" s="83">
        <v>9702.5400000000009</v>
      </c>
      <c r="N709" s="83">
        <v>858.29</v>
      </c>
      <c r="O709" s="83">
        <v>738.12939999999992</v>
      </c>
      <c r="P709" s="83">
        <v>858.29</v>
      </c>
      <c r="Q709" s="84">
        <v>8.846034131268718E-2</v>
      </c>
      <c r="R709" s="81">
        <v>10</v>
      </c>
      <c r="S709" s="81">
        <v>2025</v>
      </c>
      <c r="T709" s="81">
        <v>10</v>
      </c>
      <c r="U709" s="81">
        <v>2025</v>
      </c>
      <c r="V709" s="82">
        <v>46005</v>
      </c>
      <c r="W709" s="81" t="s">
        <v>52</v>
      </c>
      <c r="X709" s="81">
        <v>2025</v>
      </c>
    </row>
    <row r="710" spans="1:26" ht="14.45">
      <c r="A710" s="81" t="s">
        <v>25</v>
      </c>
      <c r="B710" s="81">
        <v>754</v>
      </c>
      <c r="C710" s="81">
        <v>1</v>
      </c>
      <c r="D710" s="82">
        <v>45937</v>
      </c>
      <c r="E710" s="82">
        <v>46005</v>
      </c>
      <c r="F710" s="82">
        <v>46025</v>
      </c>
      <c r="G710" s="81" t="s">
        <v>46</v>
      </c>
      <c r="H710" s="81">
        <v>41</v>
      </c>
      <c r="I710" s="81"/>
      <c r="J710" s="83">
        <v>78626</v>
      </c>
      <c r="K710" s="83" t="s">
        <v>33</v>
      </c>
      <c r="L710" s="83">
        <v>67618.36</v>
      </c>
      <c r="M710" s="83">
        <v>78626</v>
      </c>
      <c r="N710" s="83">
        <v>3783.16</v>
      </c>
      <c r="O710" s="83">
        <v>3253.5175999999997</v>
      </c>
      <c r="P710" s="83">
        <v>3783.16</v>
      </c>
      <c r="Q710" s="84">
        <v>4.8115890417927909E-2</v>
      </c>
      <c r="R710" s="81">
        <v>10</v>
      </c>
      <c r="S710" s="81">
        <v>2025</v>
      </c>
      <c r="T710" s="81">
        <v>12</v>
      </c>
      <c r="U710" s="81">
        <v>2025</v>
      </c>
      <c r="V710" s="82">
        <v>46070</v>
      </c>
      <c r="W710" s="81" t="s">
        <v>38</v>
      </c>
      <c r="X710" s="81">
        <v>2026</v>
      </c>
    </row>
    <row r="711" spans="1:26" ht="14.45">
      <c r="A711" s="81" t="s">
        <v>25</v>
      </c>
      <c r="B711" s="81">
        <v>755</v>
      </c>
      <c r="C711" s="81">
        <v>1</v>
      </c>
      <c r="D711" s="82">
        <v>45937</v>
      </c>
      <c r="E711" s="82">
        <v>45968</v>
      </c>
      <c r="F711" s="82">
        <v>45991</v>
      </c>
      <c r="G711" s="81" t="s">
        <v>46</v>
      </c>
      <c r="H711" s="81">
        <v>41</v>
      </c>
      <c r="I711" s="81"/>
      <c r="J711" s="83">
        <v>31647.17</v>
      </c>
      <c r="K711" s="83" t="s">
        <v>33</v>
      </c>
      <c r="L711" s="83">
        <v>27216.566199999997</v>
      </c>
      <c r="M711" s="83">
        <v>31647.17</v>
      </c>
      <c r="N711" s="83">
        <v>5208.53</v>
      </c>
      <c r="O711" s="83">
        <v>4479.3357999999998</v>
      </c>
      <c r="P711" s="83">
        <v>5208.53</v>
      </c>
      <c r="Q711" s="84">
        <v>0.16458122479829951</v>
      </c>
      <c r="R711" s="81">
        <v>10</v>
      </c>
      <c r="S711" s="81">
        <v>2025</v>
      </c>
      <c r="T711" s="81">
        <v>11</v>
      </c>
      <c r="U711" s="81">
        <v>2025</v>
      </c>
      <c r="V711" s="82">
        <v>46036</v>
      </c>
      <c r="W711" s="81" t="s">
        <v>31</v>
      </c>
      <c r="X711" s="81">
        <v>2026</v>
      </c>
    </row>
    <row r="712" spans="1:26" ht="14.45">
      <c r="A712" s="81" t="s">
        <v>25</v>
      </c>
      <c r="B712" s="81">
        <v>756</v>
      </c>
      <c r="C712" s="81">
        <v>1</v>
      </c>
      <c r="D712" s="82">
        <v>45938</v>
      </c>
      <c r="E712" s="82">
        <v>45947</v>
      </c>
      <c r="F712" s="82">
        <v>45954</v>
      </c>
      <c r="G712" s="81" t="s">
        <v>86</v>
      </c>
      <c r="H712" s="81">
        <v>41</v>
      </c>
      <c r="I712" s="81" t="s">
        <v>65</v>
      </c>
      <c r="J712" s="83">
        <v>33091</v>
      </c>
      <c r="K712" s="83" t="s">
        <v>33</v>
      </c>
      <c r="L712" s="83">
        <v>28458.26</v>
      </c>
      <c r="M712" s="83">
        <v>33091</v>
      </c>
      <c r="N712" s="83">
        <v>5674.52</v>
      </c>
      <c r="O712" s="83">
        <v>4880.0871999999999</v>
      </c>
      <c r="P712" s="83">
        <v>5674.52</v>
      </c>
      <c r="Q712" s="84">
        <v>0.17148227614759301</v>
      </c>
      <c r="R712" s="81">
        <v>10</v>
      </c>
      <c r="S712" s="81">
        <v>2025</v>
      </c>
      <c r="T712" s="81">
        <v>10</v>
      </c>
      <c r="U712" s="81">
        <v>2025</v>
      </c>
      <c r="V712" s="82">
        <v>45999</v>
      </c>
      <c r="W712" s="81" t="s">
        <v>52</v>
      </c>
      <c r="X712" s="81">
        <v>2025</v>
      </c>
    </row>
    <row r="713" spans="1:26" ht="14.45">
      <c r="A713" s="81" t="s">
        <v>25</v>
      </c>
      <c r="B713" s="81">
        <v>757</v>
      </c>
      <c r="C713" s="81">
        <v>1</v>
      </c>
      <c r="D713" s="82">
        <v>45938</v>
      </c>
      <c r="E713" s="82">
        <v>45911</v>
      </c>
      <c r="F713" s="82">
        <v>45916</v>
      </c>
      <c r="G713" s="81" t="s">
        <v>26</v>
      </c>
      <c r="H713" s="81">
        <v>41</v>
      </c>
      <c r="I713" s="81"/>
      <c r="J713" s="83">
        <v>1067.6400000000001</v>
      </c>
      <c r="K713" s="83" t="s">
        <v>33</v>
      </c>
      <c r="L713" s="83">
        <v>918.17040000000009</v>
      </c>
      <c r="M713" s="83">
        <v>1067.6400000000001</v>
      </c>
      <c r="N713" s="83">
        <v>106.76</v>
      </c>
      <c r="O713" s="83">
        <v>91.813600000000008</v>
      </c>
      <c r="P713" s="83">
        <v>106.76</v>
      </c>
      <c r="Q713" s="84">
        <v>9.9996253418755385E-2</v>
      </c>
      <c r="R713" s="81">
        <v>10</v>
      </c>
      <c r="S713" s="81">
        <v>2025</v>
      </c>
      <c r="T713" s="81">
        <v>9</v>
      </c>
      <c r="U713" s="81">
        <v>2025</v>
      </c>
      <c r="V713" s="82">
        <v>45961</v>
      </c>
      <c r="W713" s="81" t="s">
        <v>211</v>
      </c>
      <c r="X713" s="81">
        <v>2025</v>
      </c>
    </row>
    <row r="714" spans="1:26" ht="14.45">
      <c r="A714" s="81" t="s">
        <v>25</v>
      </c>
      <c r="B714" s="81">
        <v>758</v>
      </c>
      <c r="C714" s="81">
        <v>1</v>
      </c>
      <c r="D714" s="82">
        <v>45938</v>
      </c>
      <c r="E714" s="82">
        <v>45899</v>
      </c>
      <c r="F714" s="82">
        <v>45901</v>
      </c>
      <c r="G714" s="81" t="s">
        <v>26</v>
      </c>
      <c r="H714" s="81">
        <v>41</v>
      </c>
      <c r="I714" s="81"/>
      <c r="J714" s="83">
        <v>1002.1</v>
      </c>
      <c r="K714" s="83" t="s">
        <v>27</v>
      </c>
      <c r="L714" s="83">
        <v>1002.1</v>
      </c>
      <c r="M714" s="83">
        <v>1162.4359999999999</v>
      </c>
      <c r="N714" s="83">
        <v>102.1</v>
      </c>
      <c r="O714" s="83">
        <v>102.1</v>
      </c>
      <c r="P714" s="83">
        <v>118.43599999999998</v>
      </c>
      <c r="Q714" s="84">
        <v>0.10188603931743338</v>
      </c>
      <c r="R714" s="81">
        <v>10</v>
      </c>
      <c r="S714" s="81">
        <v>2025</v>
      </c>
      <c r="T714" s="81">
        <v>8</v>
      </c>
      <c r="U714" s="81">
        <v>2025</v>
      </c>
      <c r="V714" s="82">
        <v>45946</v>
      </c>
      <c r="W714" s="81" t="s">
        <v>211</v>
      </c>
      <c r="X714" s="81">
        <v>2025</v>
      </c>
    </row>
    <row r="715" spans="1:26" ht="14.45">
      <c r="A715" s="81" t="s">
        <v>25</v>
      </c>
      <c r="B715" s="81">
        <v>759</v>
      </c>
      <c r="C715" s="81">
        <v>1</v>
      </c>
      <c r="D715" s="82">
        <v>45938</v>
      </c>
      <c r="E715" s="82">
        <v>45894</v>
      </c>
      <c r="F715" s="82">
        <v>45952</v>
      </c>
      <c r="G715" s="81" t="s">
        <v>196</v>
      </c>
      <c r="H715" s="81">
        <v>41</v>
      </c>
      <c r="I715" s="81" t="s">
        <v>54</v>
      </c>
      <c r="J715" s="83">
        <v>66948.31</v>
      </c>
      <c r="K715" s="83" t="s">
        <v>33</v>
      </c>
      <c r="L715" s="83">
        <v>57575.546599999994</v>
      </c>
      <c r="M715" s="83">
        <v>66948.31</v>
      </c>
      <c r="N715" s="83">
        <v>9532.4500000000007</v>
      </c>
      <c r="O715" s="83">
        <v>8197.9070000000011</v>
      </c>
      <c r="P715" s="83">
        <v>9532.4500000000007</v>
      </c>
      <c r="Q715" s="84">
        <v>0.14238522227073397</v>
      </c>
      <c r="R715" s="81">
        <v>10</v>
      </c>
      <c r="S715" s="81">
        <v>2025</v>
      </c>
      <c r="T715" s="81">
        <v>8</v>
      </c>
      <c r="U715" s="81">
        <v>2025</v>
      </c>
      <c r="V715" s="82">
        <v>45997</v>
      </c>
      <c r="W715" s="81" t="s">
        <v>52</v>
      </c>
      <c r="X715" s="81">
        <v>2025</v>
      </c>
    </row>
    <row r="716" spans="1:26" ht="14.45">
      <c r="A716" s="81" t="s">
        <v>25</v>
      </c>
      <c r="B716" s="81">
        <v>760</v>
      </c>
      <c r="C716" s="81">
        <v>1</v>
      </c>
      <c r="D716" s="82">
        <v>45938</v>
      </c>
      <c r="E716" s="82">
        <v>45941</v>
      </c>
      <c r="F716" s="82">
        <v>45948</v>
      </c>
      <c r="G716" s="81" t="s">
        <v>196</v>
      </c>
      <c r="H716" s="81">
        <v>41</v>
      </c>
      <c r="I716" s="81"/>
      <c r="J716" s="83">
        <v>33200</v>
      </c>
      <c r="K716" s="83" t="s">
        <v>33</v>
      </c>
      <c r="L716" s="83">
        <v>28552</v>
      </c>
      <c r="M716" s="83">
        <v>33200</v>
      </c>
      <c r="N716" s="83">
        <v>7190</v>
      </c>
      <c r="O716" s="83">
        <v>6183.4</v>
      </c>
      <c r="P716" s="83">
        <v>7190</v>
      </c>
      <c r="Q716" s="84">
        <v>0.21656626506024096</v>
      </c>
      <c r="R716" s="81">
        <v>10</v>
      </c>
      <c r="S716" s="81">
        <v>2025</v>
      </c>
      <c r="T716" s="81">
        <v>10</v>
      </c>
      <c r="U716" s="81">
        <v>2025</v>
      </c>
      <c r="V716" s="82">
        <v>45993</v>
      </c>
      <c r="W716" s="81" t="s">
        <v>52</v>
      </c>
      <c r="X716" s="81">
        <v>2025</v>
      </c>
      <c r="Z716" t="s">
        <v>299</v>
      </c>
    </row>
    <row r="717" spans="1:26" ht="14.45">
      <c r="A717" s="81" t="s">
        <v>25</v>
      </c>
      <c r="B717" s="81">
        <v>761</v>
      </c>
      <c r="C717" s="81">
        <v>1</v>
      </c>
      <c r="D717" s="82">
        <v>45938</v>
      </c>
      <c r="E717" s="82">
        <v>45997</v>
      </c>
      <c r="F717" s="82">
        <v>46029</v>
      </c>
      <c r="G717" s="81" t="s">
        <v>46</v>
      </c>
      <c r="H717" s="81">
        <v>41</v>
      </c>
      <c r="I717" s="81"/>
      <c r="J717" s="83">
        <v>161501.70000000001</v>
      </c>
      <c r="K717" s="83" t="s">
        <v>33</v>
      </c>
      <c r="L717" s="83">
        <v>138891.462</v>
      </c>
      <c r="M717" s="83">
        <v>161501.70000000001</v>
      </c>
      <c r="N717" s="83">
        <v>21386.21</v>
      </c>
      <c r="O717" s="83">
        <v>18392.140599999999</v>
      </c>
      <c r="P717" s="83">
        <v>21386.21</v>
      </c>
      <c r="Q717" s="84">
        <v>0.13242095903634449</v>
      </c>
      <c r="R717" s="81">
        <v>10</v>
      </c>
      <c r="S717" s="81">
        <v>2025</v>
      </c>
      <c r="T717" s="81">
        <v>12</v>
      </c>
      <c r="U717" s="81">
        <v>2025</v>
      </c>
      <c r="V717" s="82">
        <v>46074</v>
      </c>
      <c r="W717" s="81" t="s">
        <v>38</v>
      </c>
      <c r="X717" s="81">
        <v>2026</v>
      </c>
    </row>
    <row r="718" spans="1:26" ht="14.45">
      <c r="A718" s="81" t="s">
        <v>25</v>
      </c>
      <c r="B718" s="81">
        <v>762</v>
      </c>
      <c r="C718" s="81">
        <v>1</v>
      </c>
      <c r="D718" s="82">
        <v>45939</v>
      </c>
      <c r="E718" s="82">
        <v>45973</v>
      </c>
      <c r="F718" s="82">
        <v>45996</v>
      </c>
      <c r="G718" s="81" t="s">
        <v>46</v>
      </c>
      <c r="H718" s="81">
        <v>41</v>
      </c>
      <c r="I718" s="81"/>
      <c r="J718" s="83">
        <v>85590.5</v>
      </c>
      <c r="K718" s="83" t="s">
        <v>33</v>
      </c>
      <c r="L718" s="83">
        <v>73607.83</v>
      </c>
      <c r="M718" s="83">
        <v>85590.5</v>
      </c>
      <c r="N718" s="83">
        <v>13578.83</v>
      </c>
      <c r="O718" s="83">
        <v>11677.793799999999</v>
      </c>
      <c r="P718" s="83">
        <v>13578.83</v>
      </c>
      <c r="Q718" s="84">
        <v>0.15864879864003598</v>
      </c>
      <c r="R718" s="81">
        <v>10</v>
      </c>
      <c r="S718" s="81">
        <v>2025</v>
      </c>
      <c r="T718" s="81">
        <v>11</v>
      </c>
      <c r="U718" s="81">
        <v>2025</v>
      </c>
      <c r="V718" s="82">
        <v>46041</v>
      </c>
      <c r="W718" s="81" t="s">
        <v>31</v>
      </c>
      <c r="X718" s="81">
        <v>2026</v>
      </c>
    </row>
    <row r="719" spans="1:26" ht="14.45">
      <c r="A719" s="81" t="s">
        <v>25</v>
      </c>
      <c r="B719" s="81">
        <v>763</v>
      </c>
      <c r="C719" s="81">
        <v>1</v>
      </c>
      <c r="D719" s="82">
        <v>45939</v>
      </c>
      <c r="E719" s="82">
        <v>45996</v>
      </c>
      <c r="F719" s="82">
        <v>45999</v>
      </c>
      <c r="G719" s="81" t="s">
        <v>59</v>
      </c>
      <c r="H719" s="81">
        <v>41</v>
      </c>
      <c r="I719" s="81" t="s">
        <v>60</v>
      </c>
      <c r="J719" s="83">
        <v>6892.52</v>
      </c>
      <c r="K719" s="83" t="s">
        <v>27</v>
      </c>
      <c r="L719" s="83">
        <v>6892.52</v>
      </c>
      <c r="M719" s="83">
        <v>7995.3231999999998</v>
      </c>
      <c r="N719" s="83">
        <v>877.57</v>
      </c>
      <c r="O719" s="83">
        <v>877.57</v>
      </c>
      <c r="P719" s="83">
        <v>1017.9811999999999</v>
      </c>
      <c r="Q719" s="84">
        <v>0.12732208248942331</v>
      </c>
      <c r="R719" s="81">
        <v>10</v>
      </c>
      <c r="S719" s="81">
        <v>2025</v>
      </c>
      <c r="T719" s="81">
        <v>12</v>
      </c>
      <c r="U719" s="81">
        <v>2025</v>
      </c>
      <c r="V719" s="82">
        <v>46044</v>
      </c>
      <c r="W719" s="81" t="s">
        <v>31</v>
      </c>
      <c r="X719" s="81">
        <v>2026</v>
      </c>
    </row>
    <row r="720" spans="1:26" ht="14.45">
      <c r="A720" s="81" t="s">
        <v>25</v>
      </c>
      <c r="B720" s="81">
        <v>764</v>
      </c>
      <c r="C720" s="81">
        <v>0</v>
      </c>
      <c r="D720" s="82">
        <v>45939</v>
      </c>
      <c r="E720" s="82">
        <v>46137</v>
      </c>
      <c r="F720" s="82">
        <v>46159</v>
      </c>
      <c r="G720" s="81" t="s">
        <v>86</v>
      </c>
      <c r="H720" s="81">
        <v>41</v>
      </c>
      <c r="I720" s="81" t="s">
        <v>65</v>
      </c>
      <c r="J720" s="83">
        <v>12874.88</v>
      </c>
      <c r="K720" s="83" t="s">
        <v>33</v>
      </c>
      <c r="L720" s="83">
        <v>11072.396799999999</v>
      </c>
      <c r="M720" s="83">
        <v>12874.88</v>
      </c>
      <c r="N720" s="83">
        <v>784</v>
      </c>
      <c r="O720" s="83">
        <v>674.24</v>
      </c>
      <c r="P720" s="83">
        <v>784</v>
      </c>
      <c r="Q720" s="84">
        <v>6.0893771437093014E-2</v>
      </c>
      <c r="R720" s="81">
        <v>10</v>
      </c>
      <c r="S720" s="81">
        <v>2025</v>
      </c>
      <c r="T720" s="81">
        <v>4</v>
      </c>
      <c r="U720" s="81">
        <v>2026</v>
      </c>
      <c r="V720" s="82">
        <v>46204</v>
      </c>
      <c r="W720" s="81" t="s">
        <v>39</v>
      </c>
      <c r="X720" s="81">
        <v>2026</v>
      </c>
    </row>
    <row r="721" spans="1:26" ht="14.45">
      <c r="A721" s="81" t="s">
        <v>25</v>
      </c>
      <c r="B721" s="81">
        <v>765</v>
      </c>
      <c r="C721" s="81">
        <v>0</v>
      </c>
      <c r="D721" s="82">
        <v>45939</v>
      </c>
      <c r="E721" s="82">
        <v>45999</v>
      </c>
      <c r="F721" s="82">
        <v>46002</v>
      </c>
      <c r="G721" s="81" t="s">
        <v>196</v>
      </c>
      <c r="H721" s="81">
        <v>41</v>
      </c>
      <c r="I721" s="81"/>
      <c r="J721" s="83">
        <v>418305.1</v>
      </c>
      <c r="K721" s="83" t="s">
        <v>33</v>
      </c>
      <c r="L721" s="83">
        <v>359742.386</v>
      </c>
      <c r="M721" s="83">
        <v>418305.1</v>
      </c>
      <c r="N721" s="83">
        <v>41830.51</v>
      </c>
      <c r="O721" s="83">
        <v>35974.238600000004</v>
      </c>
      <c r="P721" s="83">
        <v>41830.51</v>
      </c>
      <c r="Q721" s="84">
        <v>0.1</v>
      </c>
      <c r="R721" s="81">
        <v>10</v>
      </c>
      <c r="S721" s="81">
        <v>2025</v>
      </c>
      <c r="T721" s="81">
        <v>12</v>
      </c>
      <c r="U721" s="81">
        <v>2025</v>
      </c>
      <c r="V721" s="82">
        <v>46047</v>
      </c>
      <c r="W721" s="81" t="s">
        <v>31</v>
      </c>
      <c r="X721" s="81">
        <v>2026</v>
      </c>
      <c r="Z721" t="s">
        <v>285</v>
      </c>
    </row>
    <row r="722" spans="1:26" ht="14.45">
      <c r="A722" s="81" t="s">
        <v>25</v>
      </c>
      <c r="B722" s="81">
        <v>766</v>
      </c>
      <c r="C722" s="81">
        <v>0</v>
      </c>
      <c r="D722" s="82">
        <v>45940</v>
      </c>
      <c r="E722" s="82">
        <v>45944</v>
      </c>
      <c r="F722" s="82">
        <v>45949</v>
      </c>
      <c r="G722" s="81" t="s">
        <v>274</v>
      </c>
      <c r="H722" s="81">
        <v>41</v>
      </c>
      <c r="I722" s="81" t="s">
        <v>56</v>
      </c>
      <c r="J722" s="83">
        <v>17247.439999999999</v>
      </c>
      <c r="K722" s="83" t="s">
        <v>33</v>
      </c>
      <c r="L722" s="83">
        <v>14832.798399999998</v>
      </c>
      <c r="M722" s="83">
        <v>17247.439999999999</v>
      </c>
      <c r="N722" s="83">
        <v>1410</v>
      </c>
      <c r="O722" s="83">
        <v>1212.5999999999999</v>
      </c>
      <c r="P722" s="83">
        <v>1410</v>
      </c>
      <c r="Q722" s="84">
        <v>8.1751262796101926E-2</v>
      </c>
      <c r="R722" s="81">
        <v>10</v>
      </c>
      <c r="S722" s="81">
        <v>2025</v>
      </c>
      <c r="T722" s="81">
        <v>10</v>
      </c>
      <c r="U722" s="81">
        <v>2025</v>
      </c>
      <c r="V722" s="82">
        <v>45994</v>
      </c>
      <c r="W722" s="81" t="s">
        <v>52</v>
      </c>
      <c r="X722" s="81">
        <v>2025</v>
      </c>
      <c r="Z722" t="s">
        <v>285</v>
      </c>
    </row>
    <row r="723" spans="1:26" ht="14.45">
      <c r="A723" s="81" t="s">
        <v>25</v>
      </c>
      <c r="B723" s="81">
        <v>767</v>
      </c>
      <c r="C723" s="81">
        <v>0</v>
      </c>
      <c r="D723" s="82">
        <v>45940</v>
      </c>
      <c r="E723" s="82">
        <v>45953</v>
      </c>
      <c r="F723" s="82">
        <v>45969</v>
      </c>
      <c r="G723" s="81" t="s">
        <v>274</v>
      </c>
      <c r="H723" s="81">
        <v>41</v>
      </c>
      <c r="I723" s="81" t="s">
        <v>56</v>
      </c>
      <c r="J723" s="83">
        <v>65660.42</v>
      </c>
      <c r="K723" s="83" t="s">
        <v>33</v>
      </c>
      <c r="L723" s="83">
        <v>56467.961199999998</v>
      </c>
      <c r="M723" s="83">
        <v>65660.42</v>
      </c>
      <c r="N723" s="83">
        <v>5293.14</v>
      </c>
      <c r="O723" s="83">
        <v>4552.1004000000003</v>
      </c>
      <c r="P723" s="83">
        <v>5293.14</v>
      </c>
      <c r="Q723" s="84">
        <v>8.0613861440423332E-2</v>
      </c>
      <c r="R723" s="81">
        <v>10</v>
      </c>
      <c r="S723" s="81">
        <v>2025</v>
      </c>
      <c r="T723" s="81">
        <v>10</v>
      </c>
      <c r="U723" s="81">
        <v>2025</v>
      </c>
      <c r="V723" s="82">
        <v>46014</v>
      </c>
      <c r="W723" s="81" t="s">
        <v>52</v>
      </c>
      <c r="X723" s="81">
        <v>2025</v>
      </c>
      <c r="Z723" t="s">
        <v>285</v>
      </c>
    </row>
    <row r="724" spans="1:26" ht="14.45">
      <c r="A724" s="81" t="s">
        <v>25</v>
      </c>
      <c r="B724" s="81">
        <v>769</v>
      </c>
      <c r="C724" s="81">
        <v>0</v>
      </c>
      <c r="D724" s="82">
        <v>45943</v>
      </c>
      <c r="E724" s="82">
        <v>45941</v>
      </c>
      <c r="F724" s="82">
        <v>45942</v>
      </c>
      <c r="G724" s="81" t="s">
        <v>92</v>
      </c>
      <c r="H724" s="81">
        <v>42</v>
      </c>
      <c r="I724" s="81"/>
      <c r="J724" s="83">
        <v>1823</v>
      </c>
      <c r="K724" s="83" t="s">
        <v>27</v>
      </c>
      <c r="L724" s="83">
        <v>1823</v>
      </c>
      <c r="M724" s="83">
        <v>2114.6799999999998</v>
      </c>
      <c r="N724" s="83">
        <v>160</v>
      </c>
      <c r="O724" s="83">
        <v>160</v>
      </c>
      <c r="P724" s="83">
        <v>185.6</v>
      </c>
      <c r="Q724" s="84">
        <v>8.7767416346681296E-2</v>
      </c>
      <c r="R724" s="81">
        <v>10</v>
      </c>
      <c r="S724" s="81">
        <v>2025</v>
      </c>
      <c r="T724" s="81">
        <v>10</v>
      </c>
      <c r="U724" s="81">
        <v>2025</v>
      </c>
      <c r="V724" s="82">
        <v>45987</v>
      </c>
      <c r="W724" s="81" t="s">
        <v>35</v>
      </c>
      <c r="X724" s="81">
        <v>2025</v>
      </c>
      <c r="Z724" t="s">
        <v>285</v>
      </c>
    </row>
    <row r="725" spans="1:26" ht="14.45">
      <c r="A725" s="81" t="s">
        <v>25</v>
      </c>
      <c r="B725" s="81">
        <v>770</v>
      </c>
      <c r="C725" s="81">
        <v>0</v>
      </c>
      <c r="D725" s="82">
        <v>45943</v>
      </c>
      <c r="E725" s="82">
        <v>45983</v>
      </c>
      <c r="F725" s="82">
        <v>45986</v>
      </c>
      <c r="G725" s="81" t="s">
        <v>274</v>
      </c>
      <c r="H725" s="81">
        <v>42</v>
      </c>
      <c r="I725" s="81" t="s">
        <v>56</v>
      </c>
      <c r="J725" s="83">
        <v>5943.6</v>
      </c>
      <c r="K725" s="83" t="s">
        <v>27</v>
      </c>
      <c r="L725" s="83">
        <v>5943.6</v>
      </c>
      <c r="M725" s="83">
        <v>6894.576</v>
      </c>
      <c r="N725" s="83">
        <v>585</v>
      </c>
      <c r="O725" s="83">
        <v>585</v>
      </c>
      <c r="P725" s="83">
        <v>678.59999999999991</v>
      </c>
      <c r="Q725" s="84">
        <v>9.8425196850393692E-2</v>
      </c>
      <c r="R725" s="81">
        <v>10</v>
      </c>
      <c r="S725" s="81">
        <v>2025</v>
      </c>
      <c r="T725" s="81">
        <v>11</v>
      </c>
      <c r="U725" s="81">
        <v>2025</v>
      </c>
      <c r="V725" s="82">
        <v>46031</v>
      </c>
      <c r="W725" s="81" t="s">
        <v>31</v>
      </c>
      <c r="X725" s="81">
        <v>2026</v>
      </c>
      <c r="Z725" t="s">
        <v>285</v>
      </c>
    </row>
    <row r="726" spans="1:26" ht="14.45">
      <c r="A726" s="81" t="s">
        <v>25</v>
      </c>
      <c r="B726" s="81">
        <v>772</v>
      </c>
      <c r="C726" s="81">
        <v>0</v>
      </c>
      <c r="D726" s="82">
        <v>45943</v>
      </c>
      <c r="E726" s="82">
        <v>46017</v>
      </c>
      <c r="F726" s="82">
        <v>46027</v>
      </c>
      <c r="G726" s="81" t="s">
        <v>42</v>
      </c>
      <c r="H726" s="81">
        <v>42</v>
      </c>
      <c r="I726" s="81" t="s">
        <v>87</v>
      </c>
      <c r="J726" s="83">
        <v>12782</v>
      </c>
      <c r="K726" s="83" t="s">
        <v>33</v>
      </c>
      <c r="L726" s="83">
        <v>10992.52</v>
      </c>
      <c r="M726" s="83">
        <v>12782</v>
      </c>
      <c r="N726" s="83">
        <v>2105.1999999999998</v>
      </c>
      <c r="O726" s="83">
        <v>1810.4719999999998</v>
      </c>
      <c r="P726" s="83">
        <v>2105.1999999999998</v>
      </c>
      <c r="Q726" s="84">
        <v>0.16470035988108275</v>
      </c>
      <c r="R726" s="81">
        <v>10</v>
      </c>
      <c r="S726" s="81">
        <v>2025</v>
      </c>
      <c r="T726" s="81">
        <v>12</v>
      </c>
      <c r="U726" s="81">
        <v>2025</v>
      </c>
      <c r="V726" s="82">
        <v>46072</v>
      </c>
      <c r="W726" s="81" t="s">
        <v>38</v>
      </c>
      <c r="X726" s="81">
        <v>2026</v>
      </c>
    </row>
    <row r="727" spans="1:26" ht="14.45">
      <c r="A727" s="81" t="s">
        <v>25</v>
      </c>
      <c r="B727" s="81">
        <v>773</v>
      </c>
      <c r="C727" s="81">
        <v>0</v>
      </c>
      <c r="D727" s="82">
        <v>45943</v>
      </c>
      <c r="E727" s="82">
        <v>45931</v>
      </c>
      <c r="F727" s="82">
        <v>45937</v>
      </c>
      <c r="G727" s="81" t="s">
        <v>66</v>
      </c>
      <c r="H727" s="81">
        <v>42</v>
      </c>
      <c r="I727" s="81"/>
      <c r="J727" s="83">
        <v>14646</v>
      </c>
      <c r="K727" s="83" t="s">
        <v>27</v>
      </c>
      <c r="L727" s="83">
        <v>14646</v>
      </c>
      <c r="M727" s="83">
        <v>16989.36</v>
      </c>
      <c r="N727" s="83">
        <v>1489.57</v>
      </c>
      <c r="O727" s="83">
        <v>1489.57</v>
      </c>
      <c r="P727" s="83">
        <v>1727.9011999999998</v>
      </c>
      <c r="Q727" s="84">
        <v>0.10170490236241977</v>
      </c>
      <c r="R727" s="81">
        <v>10</v>
      </c>
      <c r="S727" s="81">
        <v>2025</v>
      </c>
      <c r="T727" s="81">
        <v>10</v>
      </c>
      <c r="U727" s="81">
        <v>2025</v>
      </c>
      <c r="V727" s="82">
        <v>45982</v>
      </c>
      <c r="W727" s="81" t="s">
        <v>35</v>
      </c>
      <c r="X727" s="81">
        <v>2025</v>
      </c>
    </row>
    <row r="728" spans="1:26" ht="14.45">
      <c r="A728" s="81" t="s">
        <v>25</v>
      </c>
      <c r="B728" s="81">
        <v>774</v>
      </c>
      <c r="C728" s="81">
        <v>0</v>
      </c>
      <c r="D728" s="82">
        <v>45943</v>
      </c>
      <c r="E728" s="82">
        <v>46014</v>
      </c>
      <c r="F728" s="82">
        <v>46036</v>
      </c>
      <c r="G728" s="81" t="s">
        <v>66</v>
      </c>
      <c r="H728" s="81">
        <v>42</v>
      </c>
      <c r="I728" s="81"/>
      <c r="J728" s="83">
        <v>959220</v>
      </c>
      <c r="K728" s="83" t="s">
        <v>250</v>
      </c>
      <c r="L728" s="83">
        <v>5275.71</v>
      </c>
      <c r="M728" s="83">
        <v>6139.0080000000007</v>
      </c>
      <c r="N728" s="83">
        <v>102300</v>
      </c>
      <c r="O728" s="83">
        <v>562.65</v>
      </c>
      <c r="P728" s="83">
        <v>654.72</v>
      </c>
      <c r="Q728" s="84">
        <v>0.10664915243635453</v>
      </c>
      <c r="R728" s="81">
        <v>10</v>
      </c>
      <c r="S728" s="81">
        <v>2025</v>
      </c>
      <c r="T728" s="81">
        <v>12</v>
      </c>
      <c r="U728" s="81">
        <v>2025</v>
      </c>
      <c r="V728" s="82">
        <v>46081</v>
      </c>
      <c r="W728" s="81" t="s">
        <v>38</v>
      </c>
      <c r="X728" s="81">
        <v>2026</v>
      </c>
    </row>
    <row r="729" spans="1:26" ht="14.45">
      <c r="A729" s="81" t="s">
        <v>25</v>
      </c>
      <c r="B729" s="81">
        <v>775</v>
      </c>
      <c r="C729" s="81">
        <v>0</v>
      </c>
      <c r="D729" s="82">
        <v>45943</v>
      </c>
      <c r="E729" s="82">
        <v>46015</v>
      </c>
      <c r="F729" s="82">
        <v>46037</v>
      </c>
      <c r="G729" s="81" t="s">
        <v>66</v>
      </c>
      <c r="H729" s="81">
        <v>42</v>
      </c>
      <c r="I729" s="81"/>
      <c r="J729" s="83">
        <v>3689941</v>
      </c>
      <c r="K729" s="83" t="s">
        <v>250</v>
      </c>
      <c r="L729" s="83">
        <v>20294.675499999998</v>
      </c>
      <c r="M729" s="83">
        <v>23615.6224</v>
      </c>
      <c r="N729" s="83">
        <v>298763.2</v>
      </c>
      <c r="O729" s="83">
        <v>1643.1976</v>
      </c>
      <c r="P729" s="83">
        <v>1912.0844800000002</v>
      </c>
      <c r="Q729" s="84">
        <v>8.0966931449581447E-2</v>
      </c>
      <c r="R729" s="81">
        <v>10</v>
      </c>
      <c r="S729" s="81">
        <v>2025</v>
      </c>
      <c r="T729" s="81">
        <v>12</v>
      </c>
      <c r="U729" s="81">
        <v>2025</v>
      </c>
      <c r="V729" s="82">
        <v>46082</v>
      </c>
      <c r="W729" s="81" t="s">
        <v>28</v>
      </c>
      <c r="X729" s="81">
        <v>2026</v>
      </c>
    </row>
    <row r="730" spans="1:26" ht="14.45">
      <c r="A730" s="81" t="s">
        <v>25</v>
      </c>
      <c r="B730" s="81">
        <v>776</v>
      </c>
      <c r="C730" s="81">
        <v>0</v>
      </c>
      <c r="D730" s="82">
        <v>45943</v>
      </c>
      <c r="E730" s="82">
        <v>46015</v>
      </c>
      <c r="F730" s="82">
        <v>46036</v>
      </c>
      <c r="G730" s="81" t="s">
        <v>66</v>
      </c>
      <c r="H730" s="81">
        <v>42</v>
      </c>
      <c r="I730" s="81"/>
      <c r="J730" s="83">
        <v>3424575</v>
      </c>
      <c r="K730" s="83" t="s">
        <v>250</v>
      </c>
      <c r="L730" s="83">
        <v>18835.162499999999</v>
      </c>
      <c r="M730" s="83">
        <v>21917.280000000002</v>
      </c>
      <c r="N730" s="83">
        <v>255574.34</v>
      </c>
      <c r="O730" s="83">
        <v>1405.65887</v>
      </c>
      <c r="P730" s="83">
        <v>1635.675776</v>
      </c>
      <c r="Q730" s="84">
        <v>7.4629505851091016E-2</v>
      </c>
      <c r="R730" s="81">
        <v>10</v>
      </c>
      <c r="S730" s="81">
        <v>2025</v>
      </c>
      <c r="T730" s="81">
        <v>12</v>
      </c>
      <c r="U730" s="81">
        <v>2025</v>
      </c>
      <c r="V730" s="82">
        <v>46081</v>
      </c>
      <c r="W730" s="81" t="s">
        <v>38</v>
      </c>
      <c r="X730" s="81">
        <v>2026</v>
      </c>
    </row>
    <row r="731" spans="1:26" ht="14.45">
      <c r="A731" s="81" t="s">
        <v>25</v>
      </c>
      <c r="B731" s="81">
        <v>777</v>
      </c>
      <c r="C731" s="81">
        <v>0</v>
      </c>
      <c r="D731" s="82">
        <v>45944</v>
      </c>
      <c r="E731" s="82">
        <v>45966</v>
      </c>
      <c r="F731" s="82">
        <v>46008</v>
      </c>
      <c r="G731" s="81" t="s">
        <v>92</v>
      </c>
      <c r="H731" s="81">
        <v>42</v>
      </c>
      <c r="I731" s="81" t="s">
        <v>60</v>
      </c>
      <c r="J731" s="83">
        <v>224728</v>
      </c>
      <c r="K731" s="83" t="s">
        <v>27</v>
      </c>
      <c r="L731" s="83">
        <v>224728</v>
      </c>
      <c r="M731" s="83">
        <v>260684.47999999998</v>
      </c>
      <c r="N731" s="83">
        <v>47381.96</v>
      </c>
      <c r="O731" s="83">
        <v>47381.96</v>
      </c>
      <c r="P731" s="83">
        <v>54963.073599999996</v>
      </c>
      <c r="Q731" s="84">
        <v>0.2108413726816418</v>
      </c>
      <c r="R731" s="81">
        <v>10</v>
      </c>
      <c r="S731" s="81">
        <v>2025</v>
      </c>
      <c r="T731" s="81">
        <v>11</v>
      </c>
      <c r="U731" s="81">
        <v>2025</v>
      </c>
      <c r="V731" s="82">
        <v>46053</v>
      </c>
      <c r="W731" s="81" t="s">
        <v>31</v>
      </c>
      <c r="X731" s="81">
        <v>2026</v>
      </c>
      <c r="Z731" t="s">
        <v>285</v>
      </c>
    </row>
    <row r="732" spans="1:26" ht="14.45">
      <c r="A732" s="81" t="s">
        <v>25</v>
      </c>
      <c r="B732" s="81">
        <v>778</v>
      </c>
      <c r="C732" s="81">
        <v>0</v>
      </c>
      <c r="D732" s="82">
        <v>45944</v>
      </c>
      <c r="E732" s="82">
        <v>46006</v>
      </c>
      <c r="F732" s="82">
        <v>46012</v>
      </c>
      <c r="G732" s="81" t="s">
        <v>45</v>
      </c>
      <c r="H732" s="81">
        <v>42</v>
      </c>
      <c r="I732" s="81" t="s">
        <v>44</v>
      </c>
      <c r="J732" s="83">
        <v>5460.56</v>
      </c>
      <c r="K732" s="83" t="s">
        <v>33</v>
      </c>
      <c r="L732" s="83">
        <v>4696.0816000000004</v>
      </c>
      <c r="M732" s="83">
        <v>5460.56</v>
      </c>
      <c r="N732" s="83">
        <v>299.88</v>
      </c>
      <c r="O732" s="83">
        <v>257.89679999999998</v>
      </c>
      <c r="P732" s="83">
        <v>299.88</v>
      </c>
      <c r="Q732" s="84">
        <v>5.4917444364680539E-2</v>
      </c>
      <c r="R732" s="81">
        <v>10</v>
      </c>
      <c r="S732" s="81">
        <v>2025</v>
      </c>
      <c r="T732" s="81">
        <v>12</v>
      </c>
      <c r="U732" s="81">
        <v>2025</v>
      </c>
      <c r="V732" s="82">
        <v>46057</v>
      </c>
      <c r="W732" s="81" t="s">
        <v>38</v>
      </c>
      <c r="X732" s="81">
        <v>2026</v>
      </c>
    </row>
    <row r="733" spans="1:26" ht="14.45">
      <c r="A733" s="81" t="s">
        <v>25</v>
      </c>
      <c r="B733" s="81">
        <v>779</v>
      </c>
      <c r="C733" s="81">
        <v>0</v>
      </c>
      <c r="D733" s="82">
        <v>45944</v>
      </c>
      <c r="E733" s="82">
        <v>46108</v>
      </c>
      <c r="F733" s="82">
        <v>46117</v>
      </c>
      <c r="G733" s="81" t="s">
        <v>42</v>
      </c>
      <c r="H733" s="81">
        <v>42</v>
      </c>
      <c r="I733" s="81" t="s">
        <v>56</v>
      </c>
      <c r="J733" s="83">
        <v>88656.24</v>
      </c>
      <c r="K733" s="83" t="s">
        <v>33</v>
      </c>
      <c r="L733" s="83">
        <v>76244.366399999999</v>
      </c>
      <c r="M733" s="83">
        <v>88656.24</v>
      </c>
      <c r="N733" s="83">
        <v>6725.46</v>
      </c>
      <c r="O733" s="83">
        <v>5783.8955999999998</v>
      </c>
      <c r="P733" s="83">
        <v>6725.46</v>
      </c>
      <c r="Q733" s="84">
        <v>7.5859973308139386E-2</v>
      </c>
      <c r="R733" s="81">
        <v>10</v>
      </c>
      <c r="S733" s="81">
        <v>2025</v>
      </c>
      <c r="T733" s="81">
        <v>3</v>
      </c>
      <c r="U733" s="81">
        <v>2026</v>
      </c>
      <c r="V733" s="82">
        <v>46162</v>
      </c>
      <c r="W733" s="81" t="s">
        <v>47</v>
      </c>
      <c r="X733" s="81">
        <v>2026</v>
      </c>
    </row>
    <row r="734" spans="1:26" ht="14.45">
      <c r="A734" s="81" t="s">
        <v>25</v>
      </c>
      <c r="B734" s="81">
        <v>780</v>
      </c>
      <c r="C734" s="81">
        <v>0</v>
      </c>
      <c r="D734" s="82">
        <v>45944</v>
      </c>
      <c r="E734" s="82">
        <v>45973</v>
      </c>
      <c r="F734" s="82">
        <v>45979</v>
      </c>
      <c r="G734" s="81" t="s">
        <v>85</v>
      </c>
      <c r="H734" s="81">
        <v>42</v>
      </c>
      <c r="I734" s="81"/>
      <c r="J734" s="83">
        <v>7927.78</v>
      </c>
      <c r="K734" s="83" t="s">
        <v>33</v>
      </c>
      <c r="L734" s="83">
        <v>6817.8908000000001</v>
      </c>
      <c r="M734" s="83">
        <v>7927.78</v>
      </c>
      <c r="N734" s="83">
        <v>521.4</v>
      </c>
      <c r="O734" s="83">
        <v>448.404</v>
      </c>
      <c r="P734" s="83">
        <v>521.4</v>
      </c>
      <c r="Q734" s="84">
        <v>6.5768727184659509E-2</v>
      </c>
      <c r="R734" s="81">
        <v>10</v>
      </c>
      <c r="S734" s="81">
        <v>2025</v>
      </c>
      <c r="T734" s="81">
        <v>11</v>
      </c>
      <c r="U734" s="81">
        <v>2025</v>
      </c>
      <c r="V734" s="82">
        <v>46024</v>
      </c>
      <c r="W734" s="81" t="s">
        <v>31</v>
      </c>
      <c r="X734" s="81">
        <v>2026</v>
      </c>
    </row>
    <row r="735" spans="1:26" ht="14.45">
      <c r="A735" s="81" t="s">
        <v>25</v>
      </c>
      <c r="B735" s="81">
        <v>781</v>
      </c>
      <c r="C735" s="81">
        <v>0</v>
      </c>
      <c r="D735" s="82">
        <v>45945</v>
      </c>
      <c r="E735" s="82">
        <v>45925</v>
      </c>
      <c r="F735" s="82">
        <v>45939</v>
      </c>
      <c r="G735" s="81" t="s">
        <v>69</v>
      </c>
      <c r="H735" s="81">
        <v>42</v>
      </c>
      <c r="I735" s="81"/>
      <c r="J735" s="83">
        <v>8424</v>
      </c>
      <c r="K735" s="83" t="s">
        <v>33</v>
      </c>
      <c r="L735" s="83">
        <v>7244.64</v>
      </c>
      <c r="M735" s="83">
        <v>8424</v>
      </c>
      <c r="N735" s="83">
        <v>649.57000000000005</v>
      </c>
      <c r="O735" s="83">
        <v>558.63020000000006</v>
      </c>
      <c r="P735" s="83">
        <v>649.57000000000005</v>
      </c>
      <c r="Q735" s="84">
        <v>7.7109449192782537E-2</v>
      </c>
      <c r="R735" s="81">
        <v>10</v>
      </c>
      <c r="S735" s="81">
        <v>2025</v>
      </c>
      <c r="T735" s="81">
        <v>9</v>
      </c>
      <c r="U735" s="81">
        <v>2025</v>
      </c>
      <c r="V735" s="82">
        <v>45984</v>
      </c>
      <c r="W735" s="81" t="s">
        <v>35</v>
      </c>
      <c r="X735" s="81">
        <v>2025</v>
      </c>
    </row>
    <row r="736" spans="1:26" ht="14.45">
      <c r="A736" s="81" t="s">
        <v>25</v>
      </c>
      <c r="B736" s="81">
        <v>782</v>
      </c>
      <c r="C736" s="81">
        <v>0</v>
      </c>
      <c r="D736" s="82">
        <v>45945</v>
      </c>
      <c r="E736" s="82">
        <v>46015</v>
      </c>
      <c r="F736" s="82">
        <v>46050</v>
      </c>
      <c r="G736" s="81" t="s">
        <v>274</v>
      </c>
      <c r="H736" s="81">
        <v>42</v>
      </c>
      <c r="I736" s="81" t="s">
        <v>56</v>
      </c>
      <c r="J736" s="83">
        <v>36398.239999999998</v>
      </c>
      <c r="K736" s="83" t="s">
        <v>33</v>
      </c>
      <c r="L736" s="83">
        <v>31302.486399999998</v>
      </c>
      <c r="M736" s="83">
        <v>36398.239999999998</v>
      </c>
      <c r="N736" s="83">
        <v>3459.46</v>
      </c>
      <c r="O736" s="83">
        <v>2975.1356000000001</v>
      </c>
      <c r="P736" s="83">
        <v>3459.46</v>
      </c>
      <c r="Q736" s="84">
        <v>9.5044705458285902E-2</v>
      </c>
      <c r="R736" s="81">
        <v>10</v>
      </c>
      <c r="S736" s="81">
        <v>2025</v>
      </c>
      <c r="T736" s="81">
        <v>12</v>
      </c>
      <c r="U736" s="81">
        <v>2025</v>
      </c>
      <c r="V736" s="82">
        <v>46095</v>
      </c>
      <c r="W736" s="81" t="s">
        <v>28</v>
      </c>
      <c r="X736" s="81">
        <v>2026</v>
      </c>
      <c r="Z736" t="s">
        <v>285</v>
      </c>
    </row>
    <row r="737" spans="1:26" ht="14.45">
      <c r="A737" s="81" t="s">
        <v>25</v>
      </c>
      <c r="B737" s="81">
        <v>783</v>
      </c>
      <c r="C737" s="81">
        <v>0</v>
      </c>
      <c r="D737" s="82">
        <v>45946</v>
      </c>
      <c r="E737" s="82">
        <v>45968</v>
      </c>
      <c r="F737" s="82">
        <v>45976</v>
      </c>
      <c r="G737" s="81" t="s">
        <v>64</v>
      </c>
      <c r="H737" s="81">
        <v>42</v>
      </c>
      <c r="I737" s="81" t="s">
        <v>65</v>
      </c>
      <c r="J737" s="83">
        <v>3925</v>
      </c>
      <c r="K737" s="83" t="s">
        <v>29</v>
      </c>
      <c r="L737" s="83">
        <v>4513.75</v>
      </c>
      <c r="M737" s="83">
        <v>5259.5</v>
      </c>
      <c r="N737" s="83">
        <v>327.08</v>
      </c>
      <c r="O737" s="83">
        <v>376.14199999999994</v>
      </c>
      <c r="P737" s="83">
        <v>438.28719999999998</v>
      </c>
      <c r="Q737" s="84">
        <v>8.3332484076433108E-2</v>
      </c>
      <c r="R737" s="81">
        <v>10</v>
      </c>
      <c r="S737" s="81">
        <v>2025</v>
      </c>
      <c r="T737" s="81">
        <v>11</v>
      </c>
      <c r="U737" s="81">
        <v>2025</v>
      </c>
      <c r="V737" s="82">
        <v>46021</v>
      </c>
      <c r="W737" s="81" t="s">
        <v>52</v>
      </c>
      <c r="X737" s="81">
        <v>2025</v>
      </c>
      <c r="Z737" t="s">
        <v>285</v>
      </c>
    </row>
    <row r="738" spans="1:26" ht="14.45">
      <c r="A738" s="81" t="s">
        <v>25</v>
      </c>
      <c r="B738" s="81">
        <v>784</v>
      </c>
      <c r="C738" s="81">
        <v>1</v>
      </c>
      <c r="D738" s="82">
        <v>45946</v>
      </c>
      <c r="E738" s="82">
        <v>45953</v>
      </c>
      <c r="F738" s="82">
        <v>45956</v>
      </c>
      <c r="G738" s="81" t="s">
        <v>59</v>
      </c>
      <c r="H738" s="81">
        <v>42</v>
      </c>
      <c r="I738" s="81" t="s">
        <v>51</v>
      </c>
      <c r="J738" s="83">
        <v>1483.59</v>
      </c>
      <c r="K738" s="83" t="s">
        <v>27</v>
      </c>
      <c r="L738" s="83">
        <v>1483.59</v>
      </c>
      <c r="M738" s="83">
        <v>1720.9643999999998</v>
      </c>
      <c r="N738" s="83">
        <v>70</v>
      </c>
      <c r="O738" s="83">
        <v>70</v>
      </c>
      <c r="P738" s="83">
        <v>81.199999999999989</v>
      </c>
      <c r="Q738" s="84">
        <v>4.718284701298877E-2</v>
      </c>
      <c r="R738" s="81">
        <v>10</v>
      </c>
      <c r="S738" s="81">
        <v>2025</v>
      </c>
      <c r="T738" s="81">
        <v>10</v>
      </c>
      <c r="U738" s="81">
        <v>2025</v>
      </c>
      <c r="V738" s="82">
        <v>46001</v>
      </c>
      <c r="W738" s="81" t="s">
        <v>52</v>
      </c>
      <c r="X738" s="81">
        <v>2025</v>
      </c>
      <c r="Z738" t="s">
        <v>300</v>
      </c>
    </row>
    <row r="739" spans="1:26" ht="14.45">
      <c r="A739" s="81" t="s">
        <v>25</v>
      </c>
      <c r="B739" s="81">
        <v>785</v>
      </c>
      <c r="C739" s="81">
        <v>0</v>
      </c>
      <c r="D739" s="82">
        <v>45946</v>
      </c>
      <c r="E739" s="82">
        <v>45947</v>
      </c>
      <c r="F739" s="82">
        <v>45951</v>
      </c>
      <c r="G739" s="81" t="s">
        <v>274</v>
      </c>
      <c r="H739" s="81">
        <v>42</v>
      </c>
      <c r="I739" s="81" t="s">
        <v>56</v>
      </c>
      <c r="J739" s="83">
        <v>21730</v>
      </c>
      <c r="K739" s="83" t="s">
        <v>33</v>
      </c>
      <c r="L739" s="83">
        <v>18687.8</v>
      </c>
      <c r="M739" s="83">
        <v>21730</v>
      </c>
      <c r="N739" s="83">
        <v>9171</v>
      </c>
      <c r="O739" s="83">
        <v>7887.0599999999995</v>
      </c>
      <c r="P739" s="83">
        <v>9171</v>
      </c>
      <c r="Q739" s="84">
        <v>0.42204325816843075</v>
      </c>
      <c r="R739" s="81">
        <v>10</v>
      </c>
      <c r="S739" s="81">
        <v>2025</v>
      </c>
      <c r="T739" s="81">
        <v>10</v>
      </c>
      <c r="U739" s="81">
        <v>2025</v>
      </c>
      <c r="V739" s="82">
        <v>45996</v>
      </c>
      <c r="W739" s="81" t="s">
        <v>52</v>
      </c>
      <c r="X739" s="81">
        <v>2025</v>
      </c>
    </row>
    <row r="740" spans="1:26" ht="14.45">
      <c r="A740" s="81" t="s">
        <v>25</v>
      </c>
      <c r="B740" s="81">
        <v>786</v>
      </c>
      <c r="C740" s="81">
        <v>0</v>
      </c>
      <c r="D740" s="82">
        <v>45947</v>
      </c>
      <c r="E740" s="82">
        <v>45982</v>
      </c>
      <c r="F740" s="82">
        <v>45991</v>
      </c>
      <c r="G740" s="81" t="s">
        <v>92</v>
      </c>
      <c r="H740" s="81">
        <v>42</v>
      </c>
      <c r="I740" s="81" t="s">
        <v>60</v>
      </c>
      <c r="J740" s="83">
        <v>59242.29</v>
      </c>
      <c r="K740" s="83" t="s">
        <v>27</v>
      </c>
      <c r="L740" s="83">
        <v>59242.29</v>
      </c>
      <c r="M740" s="83">
        <v>68721.056400000001</v>
      </c>
      <c r="N740" s="83">
        <v>8067.82</v>
      </c>
      <c r="O740" s="83">
        <v>8067.82</v>
      </c>
      <c r="P740" s="83">
        <v>9358.6711999999989</v>
      </c>
      <c r="Q740" s="84">
        <v>0.13618345948477009</v>
      </c>
      <c r="R740" s="81">
        <v>10</v>
      </c>
      <c r="S740" s="81">
        <v>2025</v>
      </c>
      <c r="T740" s="81">
        <v>11</v>
      </c>
      <c r="U740" s="81">
        <v>2025</v>
      </c>
      <c r="V740" s="82">
        <v>46036</v>
      </c>
      <c r="W740" s="81" t="s">
        <v>31</v>
      </c>
      <c r="X740" s="81">
        <v>2026</v>
      </c>
    </row>
    <row r="741" spans="1:26" ht="14.45">
      <c r="A741" s="81" t="s">
        <v>25</v>
      </c>
      <c r="B741" s="81">
        <v>787</v>
      </c>
      <c r="C741" s="81">
        <v>0</v>
      </c>
      <c r="D741" s="82">
        <v>45947</v>
      </c>
      <c r="E741" s="82">
        <v>45964</v>
      </c>
      <c r="F741" s="82">
        <v>45970</v>
      </c>
      <c r="G741" s="81" t="s">
        <v>63</v>
      </c>
      <c r="H741" s="81">
        <v>42</v>
      </c>
      <c r="I741" s="81"/>
      <c r="J741" s="83">
        <v>9224.8799999999992</v>
      </c>
      <c r="K741" s="83" t="s">
        <v>33</v>
      </c>
      <c r="L741" s="83">
        <v>7933.3967999999995</v>
      </c>
      <c r="M741" s="83">
        <v>9224.8799999999992</v>
      </c>
      <c r="N741" s="83">
        <v>0</v>
      </c>
      <c r="O741" s="83">
        <v>0</v>
      </c>
      <c r="P741" s="83">
        <v>0</v>
      </c>
      <c r="Q741" s="84">
        <v>0</v>
      </c>
      <c r="R741" s="81">
        <v>10</v>
      </c>
      <c r="S741" s="81">
        <v>2025</v>
      </c>
      <c r="T741" s="81">
        <v>11</v>
      </c>
      <c r="U741" s="81">
        <v>2025</v>
      </c>
      <c r="V741" s="82">
        <v>46015</v>
      </c>
      <c r="W741" s="81" t="s">
        <v>52</v>
      </c>
      <c r="X741" s="81">
        <v>2025</v>
      </c>
    </row>
    <row r="742" spans="1:26" ht="14.45">
      <c r="A742" s="81" t="s">
        <v>25</v>
      </c>
      <c r="B742" s="81">
        <v>788</v>
      </c>
      <c r="C742" s="81">
        <v>1</v>
      </c>
      <c r="D742" s="82">
        <v>45947</v>
      </c>
      <c r="E742" s="82">
        <v>45976</v>
      </c>
      <c r="F742" s="82">
        <v>45976</v>
      </c>
      <c r="G742" s="81" t="s">
        <v>32</v>
      </c>
      <c r="H742" s="81">
        <v>42</v>
      </c>
      <c r="I742" s="81"/>
      <c r="J742" s="83">
        <v>1750</v>
      </c>
      <c r="K742" s="83" t="s">
        <v>33</v>
      </c>
      <c r="L742" s="83">
        <v>1505</v>
      </c>
      <c r="M742" s="83">
        <v>1750</v>
      </c>
      <c r="N742" s="83">
        <v>350</v>
      </c>
      <c r="O742" s="83">
        <v>301</v>
      </c>
      <c r="P742" s="83">
        <v>350</v>
      </c>
      <c r="Q742" s="84">
        <v>0.2</v>
      </c>
      <c r="R742" s="81">
        <v>10</v>
      </c>
      <c r="S742" s="81">
        <v>2025</v>
      </c>
      <c r="T742" s="81">
        <v>11</v>
      </c>
      <c r="U742" s="81">
        <v>2025</v>
      </c>
      <c r="V742" s="82">
        <v>46021</v>
      </c>
      <c r="W742" s="81" t="s">
        <v>52</v>
      </c>
      <c r="X742" s="81">
        <v>2025</v>
      </c>
    </row>
    <row r="743" spans="1:26" ht="14.45">
      <c r="A743" s="81" t="s">
        <v>25</v>
      </c>
      <c r="B743" s="81">
        <v>789</v>
      </c>
      <c r="C743" s="81">
        <v>0</v>
      </c>
      <c r="D743" s="82">
        <v>45948</v>
      </c>
      <c r="E743" s="82">
        <v>46116</v>
      </c>
      <c r="F743" s="82">
        <v>46158</v>
      </c>
      <c r="G743" s="81" t="s">
        <v>64</v>
      </c>
      <c r="H743" s="81">
        <v>42</v>
      </c>
      <c r="I743" s="81" t="s">
        <v>301</v>
      </c>
      <c r="J743" s="83">
        <v>63017.78</v>
      </c>
      <c r="K743" s="83" t="s">
        <v>27</v>
      </c>
      <c r="L743" s="83">
        <v>63017.78</v>
      </c>
      <c r="M743" s="83">
        <v>73100.624799999991</v>
      </c>
      <c r="N743" s="83">
        <v>5291.07</v>
      </c>
      <c r="O743" s="83">
        <v>5291.07</v>
      </c>
      <c r="P743" s="83">
        <v>6137.6411999999991</v>
      </c>
      <c r="Q743" s="84">
        <v>8.3961542282194004E-2</v>
      </c>
      <c r="R743" s="81">
        <v>10</v>
      </c>
      <c r="S743" s="81">
        <v>2025</v>
      </c>
      <c r="T743" s="81">
        <v>4</v>
      </c>
      <c r="U743" s="81">
        <v>2026</v>
      </c>
      <c r="V743" s="82">
        <v>46203</v>
      </c>
      <c r="W743" s="81" t="s">
        <v>37</v>
      </c>
      <c r="X743" s="81">
        <v>2026</v>
      </c>
    </row>
    <row r="744" spans="1:26" ht="14.45">
      <c r="A744" s="81" t="s">
        <v>25</v>
      </c>
      <c r="B744" s="81">
        <v>790</v>
      </c>
      <c r="C744" s="81">
        <v>1</v>
      </c>
      <c r="D744" s="82">
        <v>45950</v>
      </c>
      <c r="E744" s="82">
        <v>46013</v>
      </c>
      <c r="F744" s="82">
        <v>46022</v>
      </c>
      <c r="G744" s="81" t="s">
        <v>42</v>
      </c>
      <c r="H744" s="81">
        <v>43</v>
      </c>
      <c r="I744" s="81" t="s">
        <v>56</v>
      </c>
      <c r="J744" s="83">
        <v>16376.31</v>
      </c>
      <c r="K744" s="83" t="s">
        <v>33</v>
      </c>
      <c r="L744" s="83">
        <v>14083.6266</v>
      </c>
      <c r="M744" s="83">
        <v>16376.31</v>
      </c>
      <c r="N744" s="83">
        <v>729.01</v>
      </c>
      <c r="O744" s="83">
        <v>626.94859999999994</v>
      </c>
      <c r="P744" s="83">
        <v>729.01</v>
      </c>
      <c r="Q744" s="84">
        <v>4.4516133365819284E-2</v>
      </c>
      <c r="R744" s="81">
        <v>10</v>
      </c>
      <c r="S744" s="81">
        <v>2025</v>
      </c>
      <c r="T744" s="81">
        <v>12</v>
      </c>
      <c r="U744" s="81">
        <v>2025</v>
      </c>
      <c r="V744" s="82">
        <v>46067</v>
      </c>
      <c r="W744" s="81" t="s">
        <v>38</v>
      </c>
      <c r="X744" s="81">
        <v>2026</v>
      </c>
    </row>
    <row r="745" spans="1:26" ht="14.45">
      <c r="A745" s="81" t="s">
        <v>25</v>
      </c>
      <c r="B745" s="81">
        <v>791</v>
      </c>
      <c r="C745" s="81">
        <v>0</v>
      </c>
      <c r="D745" s="82">
        <v>45951</v>
      </c>
      <c r="E745" s="82">
        <v>45957</v>
      </c>
      <c r="F745" s="82">
        <v>45962</v>
      </c>
      <c r="G745" s="81" t="s">
        <v>34</v>
      </c>
      <c r="H745" s="81">
        <v>43</v>
      </c>
      <c r="I745" s="81"/>
      <c r="J745" s="83">
        <v>2042.72</v>
      </c>
      <c r="K745" s="83" t="s">
        <v>27</v>
      </c>
      <c r="L745" s="83">
        <v>2042.72</v>
      </c>
      <c r="M745" s="83">
        <v>2369.5551999999998</v>
      </c>
      <c r="N745" s="83">
        <v>181.55</v>
      </c>
      <c r="O745" s="83">
        <v>181.55</v>
      </c>
      <c r="P745" s="83">
        <v>210.59799999999998</v>
      </c>
      <c r="Q745" s="84">
        <v>8.8876595911333914E-2</v>
      </c>
      <c r="R745" s="81">
        <v>10</v>
      </c>
      <c r="S745" s="81">
        <v>2025</v>
      </c>
      <c r="T745" s="81">
        <v>10</v>
      </c>
      <c r="U745" s="81">
        <v>2025</v>
      </c>
      <c r="V745" s="82">
        <v>46007</v>
      </c>
      <c r="W745" s="81" t="s">
        <v>52</v>
      </c>
      <c r="X745" s="81">
        <v>2025</v>
      </c>
    </row>
    <row r="746" spans="1:26" ht="14.45">
      <c r="A746" s="81" t="s">
        <v>25</v>
      </c>
      <c r="B746" s="81">
        <v>792</v>
      </c>
      <c r="C746" s="81">
        <v>1</v>
      </c>
      <c r="D746" s="82">
        <v>45951</v>
      </c>
      <c r="E746" s="82">
        <v>45952</v>
      </c>
      <c r="F746" s="82">
        <v>45953</v>
      </c>
      <c r="G746" s="81" t="s">
        <v>274</v>
      </c>
      <c r="H746" s="81">
        <v>43</v>
      </c>
      <c r="I746" s="81" t="s">
        <v>56</v>
      </c>
      <c r="J746" s="83">
        <v>930</v>
      </c>
      <c r="K746" s="83" t="s">
        <v>29</v>
      </c>
      <c r="L746" s="83">
        <v>1069.5</v>
      </c>
      <c r="M746" s="83">
        <v>1246.2</v>
      </c>
      <c r="N746" s="83">
        <v>72.849999999999994</v>
      </c>
      <c r="O746" s="83">
        <v>83.777499999999989</v>
      </c>
      <c r="P746" s="83">
        <v>97.619</v>
      </c>
      <c r="Q746" s="84">
        <v>7.8333333333333324E-2</v>
      </c>
      <c r="R746" s="81">
        <v>10</v>
      </c>
      <c r="S746" s="81">
        <v>2025</v>
      </c>
      <c r="T746" s="81">
        <v>10</v>
      </c>
      <c r="U746" s="81">
        <v>2025</v>
      </c>
      <c r="V746" s="82">
        <v>45998</v>
      </c>
      <c r="W746" s="81" t="s">
        <v>52</v>
      </c>
      <c r="X746" s="81">
        <v>2025</v>
      </c>
    </row>
    <row r="747" spans="1:26" ht="14.45">
      <c r="A747" s="81" t="s">
        <v>25</v>
      </c>
      <c r="B747" s="81">
        <v>793</v>
      </c>
      <c r="C747" s="81">
        <v>0</v>
      </c>
      <c r="D747" s="82">
        <v>45952</v>
      </c>
      <c r="E747" s="82">
        <v>46140</v>
      </c>
      <c r="F747" s="82">
        <v>46147</v>
      </c>
      <c r="G747" s="81" t="s">
        <v>66</v>
      </c>
      <c r="H747" s="81">
        <v>43</v>
      </c>
      <c r="I747" s="81"/>
      <c r="J747" s="83">
        <v>4474</v>
      </c>
      <c r="K747" s="83" t="s">
        <v>27</v>
      </c>
      <c r="L747" s="83">
        <v>4474</v>
      </c>
      <c r="M747" s="83">
        <v>5189.8399999999992</v>
      </c>
      <c r="N747" s="83">
        <v>0</v>
      </c>
      <c r="O747" s="83">
        <v>0</v>
      </c>
      <c r="P747" s="83">
        <v>0</v>
      </c>
      <c r="Q747" s="84">
        <v>0</v>
      </c>
      <c r="R747" s="81">
        <v>10</v>
      </c>
      <c r="S747" s="81">
        <v>2025</v>
      </c>
      <c r="T747" s="81">
        <v>4</v>
      </c>
      <c r="U747" s="81">
        <v>2026</v>
      </c>
      <c r="V747" s="82">
        <v>46192</v>
      </c>
      <c r="W747" s="81" t="s">
        <v>37</v>
      </c>
      <c r="X747" s="81">
        <v>2026</v>
      </c>
    </row>
    <row r="748" spans="1:26" ht="14.45">
      <c r="A748" s="81" t="s">
        <v>25</v>
      </c>
      <c r="B748" s="81">
        <v>794</v>
      </c>
      <c r="C748" s="81">
        <v>0</v>
      </c>
      <c r="D748" s="82">
        <v>45953</v>
      </c>
      <c r="E748" s="82">
        <v>46027</v>
      </c>
      <c r="F748" s="82">
        <v>46033</v>
      </c>
      <c r="G748" s="81" t="s">
        <v>45</v>
      </c>
      <c r="H748" s="81">
        <v>43</v>
      </c>
      <c r="I748" s="81" t="s">
        <v>73</v>
      </c>
      <c r="J748" s="83">
        <v>17199.310000000001</v>
      </c>
      <c r="K748" s="83" t="s">
        <v>33</v>
      </c>
      <c r="L748" s="83">
        <v>14791.4066</v>
      </c>
      <c r="M748" s="83">
        <v>17199.310000000001</v>
      </c>
      <c r="N748" s="83">
        <v>2225.37</v>
      </c>
      <c r="O748" s="83">
        <v>1913.8181999999999</v>
      </c>
      <c r="P748" s="83">
        <v>2225.37</v>
      </c>
      <c r="Q748" s="84">
        <v>0.12938716727589653</v>
      </c>
      <c r="R748" s="81">
        <v>10</v>
      </c>
      <c r="S748" s="81">
        <v>2025</v>
      </c>
      <c r="T748" s="81">
        <v>1</v>
      </c>
      <c r="U748" s="81">
        <v>2026</v>
      </c>
      <c r="V748" s="82">
        <v>46078</v>
      </c>
      <c r="W748" s="81" t="s">
        <v>38</v>
      </c>
      <c r="X748" s="81">
        <v>2026</v>
      </c>
    </row>
    <row r="749" spans="1:26" ht="14.45">
      <c r="A749" s="81" t="s">
        <v>25</v>
      </c>
      <c r="B749" s="81">
        <v>795</v>
      </c>
      <c r="C749" s="81">
        <v>1</v>
      </c>
      <c r="D749" s="82">
        <v>45953</v>
      </c>
      <c r="E749" s="82">
        <v>45958</v>
      </c>
      <c r="F749" s="82">
        <v>45961</v>
      </c>
      <c r="G749" s="81" t="s">
        <v>43</v>
      </c>
      <c r="H749" s="81">
        <v>43</v>
      </c>
      <c r="I749" s="81"/>
      <c r="J749" s="83">
        <v>11980.26</v>
      </c>
      <c r="K749" s="83" t="s">
        <v>33</v>
      </c>
      <c r="L749" s="83">
        <v>10303.0236</v>
      </c>
      <c r="M749" s="83">
        <v>11980.26</v>
      </c>
      <c r="N749" s="83">
        <v>0</v>
      </c>
      <c r="O749" s="83">
        <v>0</v>
      </c>
      <c r="P749" s="83">
        <v>0</v>
      </c>
      <c r="Q749" s="84">
        <v>0</v>
      </c>
      <c r="R749" s="81">
        <v>10</v>
      </c>
      <c r="S749" s="81">
        <v>2025</v>
      </c>
      <c r="T749" s="81">
        <v>10</v>
      </c>
      <c r="U749" s="81">
        <v>2025</v>
      </c>
      <c r="V749" s="82">
        <v>46006</v>
      </c>
      <c r="W749" s="81" t="s">
        <v>52</v>
      </c>
      <c r="X749" s="81">
        <v>2025</v>
      </c>
      <c r="Z749" t="s">
        <v>302</v>
      </c>
    </row>
    <row r="750" spans="1:26" ht="14.45">
      <c r="A750" s="81" t="s">
        <v>25</v>
      </c>
      <c r="B750" s="81">
        <v>796</v>
      </c>
      <c r="C750" s="81">
        <v>0</v>
      </c>
      <c r="D750" s="82">
        <v>45954</v>
      </c>
      <c r="E750" s="82">
        <v>46441</v>
      </c>
      <c r="F750" s="82">
        <v>46443</v>
      </c>
      <c r="G750" s="81" t="s">
        <v>92</v>
      </c>
      <c r="H750" s="81">
        <v>43</v>
      </c>
      <c r="I750" s="81" t="s">
        <v>56</v>
      </c>
      <c r="J750" s="83">
        <v>40526</v>
      </c>
      <c r="K750" s="83" t="s">
        <v>27</v>
      </c>
      <c r="L750" s="83">
        <v>40526</v>
      </c>
      <c r="M750" s="83">
        <v>47010.159999999996</v>
      </c>
      <c r="N750" s="83">
        <v>8201</v>
      </c>
      <c r="O750" s="83">
        <v>8201</v>
      </c>
      <c r="P750" s="83">
        <v>9513.16</v>
      </c>
      <c r="Q750" s="84">
        <v>0.20236391452400929</v>
      </c>
      <c r="R750" s="81">
        <v>10</v>
      </c>
      <c r="S750" s="81">
        <v>2025</v>
      </c>
      <c r="T750" s="81">
        <v>2</v>
      </c>
      <c r="U750" s="81">
        <v>2027</v>
      </c>
      <c r="V750" s="82">
        <v>46488</v>
      </c>
      <c r="W750" s="81" t="s">
        <v>55</v>
      </c>
      <c r="X750" s="81">
        <v>2027</v>
      </c>
      <c r="Z750" t="s">
        <v>303</v>
      </c>
    </row>
    <row r="751" spans="1:26" ht="14.45">
      <c r="A751" s="81" t="s">
        <v>25</v>
      </c>
      <c r="B751" s="81">
        <v>797</v>
      </c>
      <c r="C751" s="81">
        <v>1</v>
      </c>
      <c r="D751" s="82">
        <v>45954</v>
      </c>
      <c r="E751" s="82">
        <v>45972</v>
      </c>
      <c r="F751" s="82">
        <v>46017</v>
      </c>
      <c r="G751" s="81" t="s">
        <v>304</v>
      </c>
      <c r="H751" s="81">
        <v>43</v>
      </c>
      <c r="I751" s="81"/>
      <c r="J751" s="83">
        <v>2383.44</v>
      </c>
      <c r="K751" s="83" t="s">
        <v>33</v>
      </c>
      <c r="L751" s="83">
        <v>2049.7584000000002</v>
      </c>
      <c r="M751" s="83">
        <v>2383.44</v>
      </c>
      <c r="N751" s="83">
        <v>28</v>
      </c>
      <c r="O751" s="83">
        <v>24.08</v>
      </c>
      <c r="P751" s="83">
        <v>28</v>
      </c>
      <c r="Q751" s="84">
        <v>1.1747725975900377E-2</v>
      </c>
      <c r="R751" s="81">
        <v>10</v>
      </c>
      <c r="S751" s="81">
        <v>2025</v>
      </c>
      <c r="T751" s="81">
        <v>11</v>
      </c>
      <c r="U751" s="81">
        <v>2025</v>
      </c>
      <c r="V751" s="82">
        <v>46062</v>
      </c>
      <c r="W751" s="81" t="s">
        <v>38</v>
      </c>
      <c r="X751" s="81">
        <v>2026</v>
      </c>
    </row>
    <row r="752" spans="1:26" ht="14.45">
      <c r="A752" s="81" t="s">
        <v>25</v>
      </c>
      <c r="B752" s="81">
        <v>798</v>
      </c>
      <c r="C752" s="81">
        <v>0</v>
      </c>
      <c r="D752" s="82">
        <v>45957</v>
      </c>
      <c r="E752" s="82">
        <v>45994</v>
      </c>
      <c r="F752" s="82">
        <v>45996</v>
      </c>
      <c r="G752" s="81" t="s">
        <v>69</v>
      </c>
      <c r="H752" s="81">
        <v>44</v>
      </c>
      <c r="I752" s="81"/>
      <c r="J752" s="83">
        <v>5300</v>
      </c>
      <c r="K752" s="83" t="s">
        <v>33</v>
      </c>
      <c r="L752" s="83">
        <v>4558</v>
      </c>
      <c r="M752" s="83">
        <v>5300</v>
      </c>
      <c r="N752" s="83">
        <v>576</v>
      </c>
      <c r="O752" s="83">
        <v>495.36</v>
      </c>
      <c r="P752" s="83">
        <v>576</v>
      </c>
      <c r="Q752" s="84">
        <v>0.10867924528301887</v>
      </c>
      <c r="R752" s="81">
        <v>10</v>
      </c>
      <c r="S752" s="81">
        <v>2025</v>
      </c>
      <c r="T752" s="81">
        <v>12</v>
      </c>
      <c r="U752" s="81">
        <v>2025</v>
      </c>
      <c r="V752" s="82">
        <v>46041</v>
      </c>
      <c r="W752" s="81" t="s">
        <v>31</v>
      </c>
      <c r="X752" s="81">
        <v>2026</v>
      </c>
      <c r="Z752" t="s">
        <v>285</v>
      </c>
    </row>
    <row r="753" spans="1:26" ht="14.45">
      <c r="A753" s="81" t="s">
        <v>25</v>
      </c>
      <c r="B753" s="81">
        <v>799</v>
      </c>
      <c r="C753" s="81">
        <v>0</v>
      </c>
      <c r="D753" s="82">
        <v>45957</v>
      </c>
      <c r="E753" s="82">
        <v>46018</v>
      </c>
      <c r="F753" s="82">
        <v>46037</v>
      </c>
      <c r="G753" s="81" t="s">
        <v>66</v>
      </c>
      <c r="H753" s="81">
        <v>44</v>
      </c>
      <c r="I753" s="81"/>
      <c r="J753" s="83">
        <v>2233369</v>
      </c>
      <c r="K753" s="83" t="s">
        <v>250</v>
      </c>
      <c r="L753" s="83">
        <v>12283.529499999999</v>
      </c>
      <c r="M753" s="83">
        <v>14293.561600000001</v>
      </c>
      <c r="N753" s="83">
        <v>150419.82999999999</v>
      </c>
      <c r="O753" s="83">
        <v>827.30906499999992</v>
      </c>
      <c r="P753" s="83">
        <v>962.68691200000001</v>
      </c>
      <c r="Q753" s="84">
        <v>6.7351087079654107E-2</v>
      </c>
      <c r="R753" s="81">
        <v>10</v>
      </c>
      <c r="S753" s="81">
        <v>2025</v>
      </c>
      <c r="T753" s="81">
        <v>12</v>
      </c>
      <c r="U753" s="81">
        <v>2025</v>
      </c>
      <c r="V753" s="82">
        <v>46082</v>
      </c>
      <c r="W753" s="81" t="s">
        <v>28</v>
      </c>
      <c r="X753" s="81">
        <v>2026</v>
      </c>
      <c r="Z753" t="s">
        <v>285</v>
      </c>
    </row>
    <row r="754" spans="1:26" ht="14.45">
      <c r="A754" s="81" t="s">
        <v>25</v>
      </c>
      <c r="B754" s="81">
        <v>800</v>
      </c>
      <c r="C754" s="81">
        <v>0</v>
      </c>
      <c r="D754" s="82">
        <v>45958</v>
      </c>
      <c r="E754" s="82">
        <v>45967</v>
      </c>
      <c r="F754" s="82">
        <v>45976</v>
      </c>
      <c r="G754" s="81" t="s">
        <v>59</v>
      </c>
      <c r="H754" s="81">
        <v>44</v>
      </c>
      <c r="I754" s="81" t="s">
        <v>65</v>
      </c>
      <c r="J754" s="83">
        <v>21430.04</v>
      </c>
      <c r="K754" s="83" t="s">
        <v>33</v>
      </c>
      <c r="L754" s="83">
        <v>18429.8344</v>
      </c>
      <c r="M754" s="83">
        <v>21430.04</v>
      </c>
      <c r="N754" s="83">
        <v>3464.77</v>
      </c>
      <c r="O754" s="83">
        <v>2979.7021999999997</v>
      </c>
      <c r="P754" s="83">
        <v>3464.77</v>
      </c>
      <c r="Q754" s="84">
        <v>0.16167818632163075</v>
      </c>
      <c r="R754" s="81">
        <v>10</v>
      </c>
      <c r="S754" s="81">
        <v>2025</v>
      </c>
      <c r="T754" s="81">
        <v>11</v>
      </c>
      <c r="U754" s="81">
        <v>2025</v>
      </c>
      <c r="V754" s="82">
        <v>46021</v>
      </c>
      <c r="W754" s="81" t="s">
        <v>52</v>
      </c>
      <c r="X754" s="81">
        <v>2025</v>
      </c>
      <c r="Z754" t="s">
        <v>285</v>
      </c>
    </row>
    <row r="755" spans="1:26" ht="14.45">
      <c r="A755" s="81" t="s">
        <v>25</v>
      </c>
      <c r="B755" s="81">
        <v>802</v>
      </c>
      <c r="C755" s="81">
        <v>1</v>
      </c>
      <c r="D755" s="82">
        <v>45958</v>
      </c>
      <c r="E755" s="82">
        <v>45954</v>
      </c>
      <c r="F755" s="82">
        <v>45956</v>
      </c>
      <c r="G755" s="81" t="s">
        <v>63</v>
      </c>
      <c r="H755" s="81">
        <v>44</v>
      </c>
      <c r="I755" s="81"/>
      <c r="J755" s="83">
        <v>858.4</v>
      </c>
      <c r="K755" s="83" t="s">
        <v>33</v>
      </c>
      <c r="L755" s="83">
        <v>738.22399999999993</v>
      </c>
      <c r="M755" s="83">
        <v>858.4</v>
      </c>
      <c r="N755" s="83">
        <v>66.03</v>
      </c>
      <c r="O755" s="83">
        <v>56.785800000000002</v>
      </c>
      <c r="P755" s="83">
        <v>66.03</v>
      </c>
      <c r="Q755" s="84">
        <v>7.6922180801491158E-2</v>
      </c>
      <c r="R755" s="81">
        <v>10</v>
      </c>
      <c r="S755" s="81">
        <v>2025</v>
      </c>
      <c r="T755" s="81">
        <v>10</v>
      </c>
      <c r="U755" s="81">
        <v>2025</v>
      </c>
      <c r="V755" s="82">
        <v>46001</v>
      </c>
      <c r="W755" s="81" t="s">
        <v>52</v>
      </c>
      <c r="X755" s="81">
        <v>2025</v>
      </c>
    </row>
    <row r="756" spans="1:26" ht="14.45">
      <c r="A756" s="81" t="s">
        <v>25</v>
      </c>
      <c r="B756" s="81">
        <v>803</v>
      </c>
      <c r="C756" s="81">
        <v>1</v>
      </c>
      <c r="D756" s="82">
        <v>45958</v>
      </c>
      <c r="E756" s="82">
        <v>45955</v>
      </c>
      <c r="F756" s="82">
        <v>45958</v>
      </c>
      <c r="G756" s="81" t="s">
        <v>63</v>
      </c>
      <c r="H756" s="81">
        <v>44</v>
      </c>
      <c r="I756" s="81"/>
      <c r="J756" s="83">
        <v>10075</v>
      </c>
      <c r="K756" s="83" t="s">
        <v>30</v>
      </c>
      <c r="L756" s="83">
        <v>483.6</v>
      </c>
      <c r="M756" s="83">
        <v>564.20000000000005</v>
      </c>
      <c r="N756" s="83">
        <v>782.73</v>
      </c>
      <c r="O756" s="83">
        <v>37.571040000000004</v>
      </c>
      <c r="P756" s="83">
        <v>43.832880000000003</v>
      </c>
      <c r="Q756" s="84">
        <v>7.7690322580645163E-2</v>
      </c>
      <c r="R756" s="81">
        <v>10</v>
      </c>
      <c r="S756" s="81">
        <v>2025</v>
      </c>
      <c r="T756" s="81">
        <v>10</v>
      </c>
      <c r="U756" s="81">
        <v>2025</v>
      </c>
      <c r="V756" s="82">
        <v>46003</v>
      </c>
      <c r="W756" s="81" t="s">
        <v>52</v>
      </c>
      <c r="X756" s="81">
        <v>2025</v>
      </c>
      <c r="Z756" t="s">
        <v>285</v>
      </c>
    </row>
    <row r="757" spans="1:26" ht="14.45">
      <c r="A757" s="81" t="s">
        <v>25</v>
      </c>
      <c r="B757" s="81">
        <v>804</v>
      </c>
      <c r="C757" s="81">
        <v>1</v>
      </c>
      <c r="D757" s="82">
        <v>45958</v>
      </c>
      <c r="E757" s="82">
        <v>45967</v>
      </c>
      <c r="F757" s="82">
        <v>45970</v>
      </c>
      <c r="G757" s="81" t="s">
        <v>45</v>
      </c>
      <c r="H757" s="81">
        <v>44</v>
      </c>
      <c r="I757" s="81"/>
      <c r="J757" s="83">
        <v>2095.48</v>
      </c>
      <c r="K757" s="83" t="s">
        <v>33</v>
      </c>
      <c r="L757" s="83">
        <v>1802.1127999999999</v>
      </c>
      <c r="M757" s="83">
        <v>2095.48</v>
      </c>
      <c r="N757" s="83">
        <v>422.7</v>
      </c>
      <c r="O757" s="83">
        <v>363.52199999999999</v>
      </c>
      <c r="P757" s="83">
        <v>422.7</v>
      </c>
      <c r="Q757" s="84">
        <v>0.20171989233970261</v>
      </c>
      <c r="R757" s="81">
        <v>10</v>
      </c>
      <c r="S757" s="81">
        <v>2025</v>
      </c>
      <c r="T757" s="81">
        <v>11</v>
      </c>
      <c r="U757" s="81">
        <v>2025</v>
      </c>
      <c r="V757" s="82">
        <v>46015</v>
      </c>
      <c r="W757" s="81" t="s">
        <v>52</v>
      </c>
      <c r="X757" s="81">
        <v>2025</v>
      </c>
      <c r="Z757" t="s">
        <v>285</v>
      </c>
    </row>
    <row r="758" spans="1:26" ht="14.45">
      <c r="A758" s="81" t="s">
        <v>25</v>
      </c>
      <c r="B758" s="81">
        <v>805</v>
      </c>
      <c r="C758" s="81">
        <v>1</v>
      </c>
      <c r="D758" s="82">
        <v>45958</v>
      </c>
      <c r="E758" s="82">
        <v>45926</v>
      </c>
      <c r="F758" s="82">
        <v>45930</v>
      </c>
      <c r="G758" s="81" t="s">
        <v>91</v>
      </c>
      <c r="H758" s="81">
        <v>44</v>
      </c>
      <c r="I758" s="81"/>
      <c r="J758" s="83">
        <v>1238.3</v>
      </c>
      <c r="K758" s="83" t="s">
        <v>33</v>
      </c>
      <c r="L758" s="83">
        <v>1064.9379999999999</v>
      </c>
      <c r="M758" s="83">
        <v>1238.3</v>
      </c>
      <c r="N758" s="83">
        <v>173.36</v>
      </c>
      <c r="O758" s="83">
        <v>149.08960000000002</v>
      </c>
      <c r="P758" s="83">
        <v>173.36</v>
      </c>
      <c r="Q758" s="84">
        <v>0.13999838488250024</v>
      </c>
      <c r="R758" s="81">
        <v>10</v>
      </c>
      <c r="S758" s="81">
        <v>2025</v>
      </c>
      <c r="T758" s="81">
        <v>9</v>
      </c>
      <c r="U758" s="81">
        <v>2025</v>
      </c>
      <c r="V758" s="82">
        <v>45975</v>
      </c>
      <c r="W758" s="81" t="s">
        <v>35</v>
      </c>
      <c r="X758" s="81">
        <v>2025</v>
      </c>
      <c r="Z758" t="s">
        <v>305</v>
      </c>
    </row>
    <row r="759" spans="1:26" ht="14.45">
      <c r="A759" s="81" t="s">
        <v>25</v>
      </c>
      <c r="B759" s="81">
        <v>806</v>
      </c>
      <c r="C759" s="81">
        <v>1</v>
      </c>
      <c r="D759" s="82">
        <v>45958</v>
      </c>
      <c r="E759" s="82">
        <v>45973</v>
      </c>
      <c r="F759" s="82">
        <v>45978</v>
      </c>
      <c r="G759" s="81" t="s">
        <v>91</v>
      </c>
      <c r="H759" s="81">
        <v>44</v>
      </c>
      <c r="I759" s="81"/>
      <c r="J759" s="83">
        <v>14262</v>
      </c>
      <c r="K759" s="83" t="s">
        <v>33</v>
      </c>
      <c r="L759" s="83">
        <v>12265.32</v>
      </c>
      <c r="M759" s="83">
        <v>14262</v>
      </c>
      <c r="N759" s="83">
        <v>1038</v>
      </c>
      <c r="O759" s="83">
        <v>892.68</v>
      </c>
      <c r="P759" s="83">
        <v>1038</v>
      </c>
      <c r="Q759" s="84">
        <v>7.2780816154816991E-2</v>
      </c>
      <c r="R759" s="81">
        <v>10</v>
      </c>
      <c r="S759" s="81">
        <v>2025</v>
      </c>
      <c r="T759" s="81">
        <v>11</v>
      </c>
      <c r="U759" s="81">
        <v>2025</v>
      </c>
      <c r="V759" s="82">
        <v>46023</v>
      </c>
      <c r="W759" s="81" t="s">
        <v>31</v>
      </c>
      <c r="X759" s="81">
        <v>2026</v>
      </c>
      <c r="Z759" t="s">
        <v>285</v>
      </c>
    </row>
    <row r="760" spans="1:26" ht="14.45">
      <c r="A760" s="81" t="s">
        <v>25</v>
      </c>
      <c r="B760" s="81">
        <v>807</v>
      </c>
      <c r="C760" s="81">
        <v>0</v>
      </c>
      <c r="D760" s="82">
        <v>45958</v>
      </c>
      <c r="E760" s="82">
        <v>46005</v>
      </c>
      <c r="F760" s="82">
        <v>46017</v>
      </c>
      <c r="G760" s="81" t="s">
        <v>274</v>
      </c>
      <c r="H760" s="81">
        <v>44</v>
      </c>
      <c r="I760" s="81" t="s">
        <v>56</v>
      </c>
      <c r="J760" s="83">
        <v>146203.39000000001</v>
      </c>
      <c r="K760" s="83" t="s">
        <v>33</v>
      </c>
      <c r="L760" s="83">
        <v>125734.91540000001</v>
      </c>
      <c r="M760" s="83">
        <v>146203.39000000001</v>
      </c>
      <c r="N760" s="83">
        <v>16490</v>
      </c>
      <c r="O760" s="83">
        <v>14181.4</v>
      </c>
      <c r="P760" s="83">
        <v>16490</v>
      </c>
      <c r="Q760" s="84">
        <v>0.112788082410401</v>
      </c>
      <c r="R760" s="81">
        <v>10</v>
      </c>
      <c r="S760" s="81">
        <v>2025</v>
      </c>
      <c r="T760" s="81">
        <v>12</v>
      </c>
      <c r="U760" s="81">
        <v>2025</v>
      </c>
      <c r="V760" s="82">
        <v>46062</v>
      </c>
      <c r="W760" s="81" t="s">
        <v>38</v>
      </c>
      <c r="X760" s="81">
        <v>2026</v>
      </c>
      <c r="Z760" t="s">
        <v>302</v>
      </c>
    </row>
    <row r="761" spans="1:26" ht="14.45">
      <c r="A761" s="81" t="s">
        <v>25</v>
      </c>
      <c r="B761" s="81">
        <v>808</v>
      </c>
      <c r="C761" s="81">
        <v>1</v>
      </c>
      <c r="D761" s="82">
        <v>45959</v>
      </c>
      <c r="E761" s="82">
        <v>46008</v>
      </c>
      <c r="F761" s="82">
        <v>46012</v>
      </c>
      <c r="G761" s="81" t="s">
        <v>59</v>
      </c>
      <c r="H761" s="81">
        <v>44</v>
      </c>
      <c r="I761" s="81" t="s">
        <v>56</v>
      </c>
      <c r="J761" s="83">
        <v>37860.379999999997</v>
      </c>
      <c r="K761" s="83" t="s">
        <v>27</v>
      </c>
      <c r="L761" s="83">
        <v>37860.379999999997</v>
      </c>
      <c r="M761" s="83">
        <v>43918.040799999995</v>
      </c>
      <c r="N761" s="83">
        <v>4710.32</v>
      </c>
      <c r="O761" s="83">
        <v>4710.32</v>
      </c>
      <c r="P761" s="83">
        <v>5463.971199999999</v>
      </c>
      <c r="Q761" s="84">
        <v>0.12441290869241144</v>
      </c>
      <c r="R761" s="81">
        <v>10</v>
      </c>
      <c r="S761" s="81">
        <v>2025</v>
      </c>
      <c r="T761" s="81">
        <v>12</v>
      </c>
      <c r="U761" s="81">
        <v>2025</v>
      </c>
      <c r="V761" s="82">
        <v>46057</v>
      </c>
      <c r="W761" s="81" t="s">
        <v>38</v>
      </c>
      <c r="X761" s="81">
        <v>2026</v>
      </c>
      <c r="Z761" t="s">
        <v>285</v>
      </c>
    </row>
    <row r="762" spans="1:26" ht="14.45">
      <c r="A762" s="81" t="s">
        <v>25</v>
      </c>
      <c r="B762" s="81">
        <v>809</v>
      </c>
      <c r="C762" s="81">
        <v>0</v>
      </c>
      <c r="D762" s="82">
        <v>45959</v>
      </c>
      <c r="E762" s="82">
        <v>46065</v>
      </c>
      <c r="F762" s="82">
        <v>46068</v>
      </c>
      <c r="G762" s="81" t="s">
        <v>66</v>
      </c>
      <c r="H762" s="81">
        <v>44</v>
      </c>
      <c r="I762" s="81"/>
      <c r="J762" s="83">
        <v>174469</v>
      </c>
      <c r="K762" s="83" t="s">
        <v>30</v>
      </c>
      <c r="L762" s="83">
        <v>8374.5120000000006</v>
      </c>
      <c r="M762" s="83">
        <v>9770.264000000001</v>
      </c>
      <c r="N762" s="83">
        <v>22999</v>
      </c>
      <c r="O762" s="83">
        <v>1103.952</v>
      </c>
      <c r="P762" s="83">
        <v>1287.944</v>
      </c>
      <c r="Q762" s="84">
        <v>0.13182284531922575</v>
      </c>
      <c r="R762" s="81">
        <v>10</v>
      </c>
      <c r="S762" s="81">
        <v>2025</v>
      </c>
      <c r="T762" s="81">
        <v>2</v>
      </c>
      <c r="U762" s="81">
        <v>2026</v>
      </c>
      <c r="V762" s="82">
        <v>46113</v>
      </c>
      <c r="W762" s="81" t="s">
        <v>55</v>
      </c>
      <c r="X762" s="81">
        <v>2026</v>
      </c>
    </row>
    <row r="763" spans="1:26" ht="14.45">
      <c r="A763" s="81" t="s">
        <v>25</v>
      </c>
      <c r="B763" s="81">
        <v>810</v>
      </c>
      <c r="C763" s="81">
        <v>0</v>
      </c>
      <c r="D763" s="82">
        <v>45959</v>
      </c>
      <c r="E763" s="82">
        <v>46060</v>
      </c>
      <c r="F763" s="82">
        <v>46088</v>
      </c>
      <c r="G763" s="81" t="s">
        <v>42</v>
      </c>
      <c r="H763" s="81">
        <v>44</v>
      </c>
      <c r="I763" s="81" t="s">
        <v>56</v>
      </c>
      <c r="J763" s="83">
        <v>4646</v>
      </c>
      <c r="K763" s="83" t="s">
        <v>33</v>
      </c>
      <c r="L763" s="83">
        <v>3995.56</v>
      </c>
      <c r="M763" s="83">
        <v>4646</v>
      </c>
      <c r="N763" s="83">
        <v>598.54</v>
      </c>
      <c r="O763" s="83">
        <v>514.74439999999993</v>
      </c>
      <c r="P763" s="83">
        <v>598.54</v>
      </c>
      <c r="Q763" s="84">
        <v>0.12882910030133446</v>
      </c>
      <c r="R763" s="81">
        <v>10</v>
      </c>
      <c r="S763" s="81">
        <v>2025</v>
      </c>
      <c r="T763" s="81">
        <v>2</v>
      </c>
      <c r="U763" s="81">
        <v>2026</v>
      </c>
      <c r="V763" s="82">
        <v>46133</v>
      </c>
      <c r="W763" s="81" t="s">
        <v>55</v>
      </c>
      <c r="X763" s="81">
        <v>2026</v>
      </c>
      <c r="Z763" t="s">
        <v>302</v>
      </c>
    </row>
    <row r="764" spans="1:26" ht="14.45">
      <c r="A764" s="81" t="s">
        <v>25</v>
      </c>
      <c r="B764" s="81">
        <v>811</v>
      </c>
      <c r="C764" s="81">
        <v>0</v>
      </c>
      <c r="D764" s="82">
        <v>45961</v>
      </c>
      <c r="E764" s="82">
        <v>45975</v>
      </c>
      <c r="F764" s="82">
        <v>46077</v>
      </c>
      <c r="G764" s="81" t="s">
        <v>46</v>
      </c>
      <c r="H764" s="81">
        <v>44</v>
      </c>
      <c r="I764" s="81"/>
      <c r="J764" s="83">
        <v>7214.27</v>
      </c>
      <c r="K764" s="83" t="s">
        <v>33</v>
      </c>
      <c r="L764" s="83">
        <v>6204.2722000000003</v>
      </c>
      <c r="M764" s="83">
        <v>7214.27</v>
      </c>
      <c r="N764" s="83">
        <v>41.39</v>
      </c>
      <c r="O764" s="83">
        <v>35.595399999999998</v>
      </c>
      <c r="P764" s="83">
        <v>41.39</v>
      </c>
      <c r="Q764" s="84">
        <v>5.737240219731171E-3</v>
      </c>
      <c r="R764" s="81">
        <v>10</v>
      </c>
      <c r="S764" s="81">
        <v>2025</v>
      </c>
      <c r="T764" s="81">
        <v>11</v>
      </c>
      <c r="U764" s="81">
        <v>2025</v>
      </c>
      <c r="V764" s="82">
        <v>46122</v>
      </c>
      <c r="W764" s="81" t="s">
        <v>55</v>
      </c>
      <c r="X764" s="81">
        <v>2026</v>
      </c>
      <c r="Z764" t="s">
        <v>302</v>
      </c>
    </row>
    <row r="765" spans="1:26" ht="14.45">
      <c r="A765" s="81" t="s">
        <v>25</v>
      </c>
      <c r="B765" s="81">
        <v>812</v>
      </c>
      <c r="C765" s="81">
        <v>1</v>
      </c>
      <c r="D765" s="82">
        <v>45961</v>
      </c>
      <c r="E765" s="82">
        <v>45994</v>
      </c>
      <c r="F765" s="82">
        <v>46009</v>
      </c>
      <c r="G765" s="81" t="s">
        <v>92</v>
      </c>
      <c r="H765" s="81">
        <v>44</v>
      </c>
      <c r="I765" s="81" t="s">
        <v>56</v>
      </c>
      <c r="J765" s="83">
        <v>31825</v>
      </c>
      <c r="K765" s="83" t="s">
        <v>33</v>
      </c>
      <c r="L765" s="83">
        <v>27369.5</v>
      </c>
      <c r="M765" s="83">
        <v>31825</v>
      </c>
      <c r="N765" s="83">
        <v>5923.03</v>
      </c>
      <c r="O765" s="83">
        <v>5093.8058000000001</v>
      </c>
      <c r="P765" s="83">
        <v>5923.03</v>
      </c>
      <c r="Q765" s="84">
        <v>0.18611249018067558</v>
      </c>
      <c r="R765" s="81">
        <v>10</v>
      </c>
      <c r="S765" s="81">
        <v>2025</v>
      </c>
      <c r="T765" s="81">
        <v>12</v>
      </c>
      <c r="U765" s="81">
        <v>2025</v>
      </c>
      <c r="V765" s="82">
        <v>46054</v>
      </c>
      <c r="W765" s="81" t="s">
        <v>38</v>
      </c>
      <c r="X765" s="81">
        <v>2026</v>
      </c>
      <c r="Z765" t="s">
        <v>302</v>
      </c>
    </row>
    <row r="766" spans="1:26" ht="14.45">
      <c r="A766" s="81" t="s">
        <v>25</v>
      </c>
      <c r="B766" s="81">
        <v>813</v>
      </c>
      <c r="C766" s="81">
        <v>1</v>
      </c>
      <c r="D766" s="82">
        <v>45961</v>
      </c>
      <c r="E766" s="82">
        <v>46005</v>
      </c>
      <c r="F766" s="82">
        <v>46024</v>
      </c>
      <c r="G766" s="81" t="s">
        <v>46</v>
      </c>
      <c r="H766" s="81">
        <v>44</v>
      </c>
      <c r="I766" s="81"/>
      <c r="J766" s="83">
        <v>90178.33</v>
      </c>
      <c r="K766" s="83" t="s">
        <v>27</v>
      </c>
      <c r="L766" s="83">
        <v>90178.33</v>
      </c>
      <c r="M766" s="83">
        <v>104606.86279999999</v>
      </c>
      <c r="N766" s="83">
        <v>12104.35</v>
      </c>
      <c r="O766" s="83">
        <v>12104.35</v>
      </c>
      <c r="P766" s="83">
        <v>14041.046</v>
      </c>
      <c r="Q766" s="84">
        <v>0.13422681480129428</v>
      </c>
      <c r="R766" s="81">
        <v>10</v>
      </c>
      <c r="S766" s="81">
        <v>2025</v>
      </c>
      <c r="T766" s="81">
        <v>12</v>
      </c>
      <c r="U766" s="81">
        <v>2025</v>
      </c>
      <c r="V766" s="82">
        <v>46069</v>
      </c>
      <c r="W766" s="81" t="s">
        <v>38</v>
      </c>
      <c r="X766" s="81">
        <v>2026</v>
      </c>
    </row>
    <row r="767" spans="1:26" ht="14.45">
      <c r="A767" s="81" t="s">
        <v>25</v>
      </c>
      <c r="B767" s="81">
        <v>814</v>
      </c>
      <c r="C767" s="81">
        <v>0</v>
      </c>
      <c r="D767" s="82">
        <v>45961</v>
      </c>
      <c r="E767" s="82">
        <v>46140</v>
      </c>
      <c r="F767" s="82">
        <v>46146</v>
      </c>
      <c r="G767" s="81" t="s">
        <v>58</v>
      </c>
      <c r="H767" s="81">
        <v>44</v>
      </c>
      <c r="I767" s="81"/>
      <c r="J767" s="83">
        <v>11644.64</v>
      </c>
      <c r="K767" s="83" t="s">
        <v>27</v>
      </c>
      <c r="L767" s="83">
        <v>11644.64</v>
      </c>
      <c r="M767" s="83">
        <v>13507.782399999998</v>
      </c>
      <c r="N767" s="83">
        <v>1542</v>
      </c>
      <c r="O767" s="83">
        <v>1542</v>
      </c>
      <c r="P767" s="83">
        <v>1788.7199999999998</v>
      </c>
      <c r="Q767" s="84">
        <v>0.13242144025062175</v>
      </c>
      <c r="R767" s="81">
        <v>10</v>
      </c>
      <c r="S767" s="81">
        <v>2025</v>
      </c>
      <c r="T767" s="81">
        <v>4</v>
      </c>
      <c r="U767" s="81">
        <v>2026</v>
      </c>
      <c r="V767" s="82">
        <v>46191</v>
      </c>
      <c r="W767" s="81" t="s">
        <v>37</v>
      </c>
      <c r="X767" s="81">
        <v>2026</v>
      </c>
      <c r="Z767" t="s">
        <v>285</v>
      </c>
    </row>
    <row r="768" spans="1:26" ht="14.45">
      <c r="A768" s="81" t="s">
        <v>25</v>
      </c>
      <c r="B768" s="81">
        <v>815</v>
      </c>
      <c r="C768" s="81">
        <v>1</v>
      </c>
      <c r="D768" s="82">
        <v>45964</v>
      </c>
      <c r="E768" s="82">
        <v>46007</v>
      </c>
      <c r="F768" s="82">
        <v>46012</v>
      </c>
      <c r="G768" s="81" t="s">
        <v>86</v>
      </c>
      <c r="H768" s="81">
        <v>45</v>
      </c>
      <c r="I768" s="81" t="s">
        <v>56</v>
      </c>
      <c r="J768" s="83">
        <v>253098.2</v>
      </c>
      <c r="K768" s="83" t="s">
        <v>30</v>
      </c>
      <c r="L768" s="83">
        <v>12148.713600000001</v>
      </c>
      <c r="M768" s="83">
        <v>14173.4992</v>
      </c>
      <c r="N768" s="83">
        <v>23619.99</v>
      </c>
      <c r="O768" s="83">
        <v>1133.7595200000001</v>
      </c>
      <c r="P768" s="83">
        <v>1322.7194400000001</v>
      </c>
      <c r="Q768" s="84">
        <v>9.3323421502009896E-2</v>
      </c>
      <c r="R768" s="81">
        <v>11</v>
      </c>
      <c r="S768" s="81">
        <v>2025</v>
      </c>
      <c r="T768" s="81">
        <v>12</v>
      </c>
      <c r="U768" s="81">
        <v>2025</v>
      </c>
      <c r="V768" s="82">
        <v>46057</v>
      </c>
      <c r="W768" s="81" t="s">
        <v>38</v>
      </c>
      <c r="X768" s="81">
        <v>2026</v>
      </c>
    </row>
    <row r="769" spans="1:26" ht="14.45">
      <c r="A769" s="81" t="s">
        <v>25</v>
      </c>
      <c r="B769" s="81">
        <v>817</v>
      </c>
      <c r="C769" s="81">
        <v>1</v>
      </c>
      <c r="D769" s="82">
        <v>45965</v>
      </c>
      <c r="E769" s="82">
        <v>45987</v>
      </c>
      <c r="F769" s="82">
        <v>45998</v>
      </c>
      <c r="G769" s="81" t="s">
        <v>45</v>
      </c>
      <c r="H769" s="81">
        <v>45</v>
      </c>
      <c r="I769" s="81"/>
      <c r="J769" s="83">
        <v>871.27</v>
      </c>
      <c r="K769" s="83" t="s">
        <v>33</v>
      </c>
      <c r="L769" s="83">
        <v>749.29219999999998</v>
      </c>
      <c r="M769" s="83">
        <v>871.27</v>
      </c>
      <c r="N769" s="83">
        <v>26.6</v>
      </c>
      <c r="O769" s="83">
        <v>22.876000000000001</v>
      </c>
      <c r="P769" s="83">
        <v>26.6</v>
      </c>
      <c r="Q769" s="84">
        <v>3.0530145649454249E-2</v>
      </c>
      <c r="R769" s="81">
        <v>11</v>
      </c>
      <c r="S769" s="81">
        <v>2025</v>
      </c>
      <c r="T769" s="81">
        <v>11</v>
      </c>
      <c r="U769" s="81">
        <v>2025</v>
      </c>
      <c r="V769" s="82">
        <v>46043</v>
      </c>
      <c r="W769" s="81" t="s">
        <v>31</v>
      </c>
      <c r="X769" s="81">
        <v>2026</v>
      </c>
    </row>
    <row r="770" spans="1:26" ht="14.45">
      <c r="A770" s="81" t="s">
        <v>25</v>
      </c>
      <c r="B770" s="81">
        <v>818</v>
      </c>
      <c r="C770" s="81">
        <v>0</v>
      </c>
      <c r="D770" s="82">
        <v>45965</v>
      </c>
      <c r="E770" s="82">
        <v>45973</v>
      </c>
      <c r="F770" s="82">
        <v>45981</v>
      </c>
      <c r="G770" s="81" t="s">
        <v>70</v>
      </c>
      <c r="H770" s="81">
        <v>45</v>
      </c>
      <c r="I770" s="81"/>
      <c r="J770" s="83">
        <v>18497</v>
      </c>
      <c r="K770" s="83" t="s">
        <v>33</v>
      </c>
      <c r="L770" s="83">
        <v>15907.42</v>
      </c>
      <c r="M770" s="83">
        <v>18497</v>
      </c>
      <c r="N770" s="83">
        <v>6876.92</v>
      </c>
      <c r="O770" s="83">
        <v>5914.1512000000002</v>
      </c>
      <c r="P770" s="83">
        <v>6876.92</v>
      </c>
      <c r="Q770" s="84">
        <v>0.37178569497756392</v>
      </c>
      <c r="R770" s="81">
        <v>11</v>
      </c>
      <c r="S770" s="81">
        <v>2025</v>
      </c>
      <c r="T770" s="81">
        <v>11</v>
      </c>
      <c r="U770" s="81">
        <v>2025</v>
      </c>
      <c r="V770" s="82">
        <v>46026</v>
      </c>
      <c r="W770" s="81" t="s">
        <v>31</v>
      </c>
      <c r="X770" s="81">
        <v>2026</v>
      </c>
    </row>
    <row r="771" spans="1:26" ht="14.45">
      <c r="A771" s="81" t="s">
        <v>25</v>
      </c>
      <c r="B771" s="81">
        <v>819</v>
      </c>
      <c r="C771" s="81">
        <v>0</v>
      </c>
      <c r="D771" s="82">
        <v>45965</v>
      </c>
      <c r="E771" s="82">
        <v>45970</v>
      </c>
      <c r="F771" s="82">
        <v>46127</v>
      </c>
      <c r="G771" s="81" t="s">
        <v>45</v>
      </c>
      <c r="H771" s="81">
        <v>45</v>
      </c>
      <c r="I771" s="81"/>
      <c r="J771" s="83">
        <v>3310.97</v>
      </c>
      <c r="K771" s="83" t="s">
        <v>33</v>
      </c>
      <c r="L771" s="83">
        <v>2847.4341999999997</v>
      </c>
      <c r="M771" s="83">
        <v>3310.97</v>
      </c>
      <c r="N771" s="83">
        <v>180.32</v>
      </c>
      <c r="O771" s="83">
        <v>155.0752</v>
      </c>
      <c r="P771" s="83">
        <v>180.32</v>
      </c>
      <c r="Q771" s="84">
        <v>5.446138140786537E-2</v>
      </c>
      <c r="R771" s="81">
        <v>11</v>
      </c>
      <c r="S771" s="81">
        <v>2025</v>
      </c>
      <c r="T771" s="81">
        <v>11</v>
      </c>
      <c r="U771" s="81">
        <v>2025</v>
      </c>
      <c r="V771" s="82">
        <v>46172</v>
      </c>
      <c r="W771" s="81" t="s">
        <v>47</v>
      </c>
      <c r="X771" s="81">
        <v>2026</v>
      </c>
    </row>
    <row r="772" spans="1:26" ht="14.45">
      <c r="A772" s="81" t="s">
        <v>25</v>
      </c>
      <c r="B772" s="81">
        <v>820</v>
      </c>
      <c r="C772" s="81">
        <v>1</v>
      </c>
      <c r="D772" s="82">
        <v>45965</v>
      </c>
      <c r="E772" s="82">
        <v>46001</v>
      </c>
      <c r="F772" s="82">
        <v>46028</v>
      </c>
      <c r="G772" s="81" t="s">
        <v>43</v>
      </c>
      <c r="H772" s="81">
        <v>45</v>
      </c>
      <c r="I772" s="81"/>
      <c r="J772" s="83">
        <v>22963</v>
      </c>
      <c r="K772" s="83" t="s">
        <v>30</v>
      </c>
      <c r="L772" s="83">
        <v>1102.2239999999999</v>
      </c>
      <c r="M772" s="83">
        <v>1285.9280000000001</v>
      </c>
      <c r="N772" s="83">
        <v>0</v>
      </c>
      <c r="O772" s="83">
        <v>0</v>
      </c>
      <c r="P772" s="83">
        <v>0</v>
      </c>
      <c r="Q772" s="84">
        <v>0</v>
      </c>
      <c r="R772" s="81">
        <v>11</v>
      </c>
      <c r="S772" s="81">
        <v>2025</v>
      </c>
      <c r="T772" s="81">
        <v>12</v>
      </c>
      <c r="U772" s="81">
        <v>2025</v>
      </c>
      <c r="V772" s="82">
        <v>46073</v>
      </c>
      <c r="W772" s="81" t="s">
        <v>38</v>
      </c>
      <c r="X772" s="81">
        <v>2026</v>
      </c>
      <c r="Z772" t="s">
        <v>302</v>
      </c>
    </row>
    <row r="773" spans="1:26" ht="14.45">
      <c r="A773" s="81" t="s">
        <v>25</v>
      </c>
      <c r="B773" s="81">
        <v>821</v>
      </c>
      <c r="C773" s="81">
        <v>0</v>
      </c>
      <c r="D773" s="82">
        <v>45966</v>
      </c>
      <c r="E773" s="82">
        <v>45972</v>
      </c>
      <c r="F773" s="82">
        <v>45973</v>
      </c>
      <c r="G773" s="81" t="s">
        <v>92</v>
      </c>
      <c r="H773" s="81">
        <v>45</v>
      </c>
      <c r="I773" s="81" t="s">
        <v>51</v>
      </c>
      <c r="J773" s="83">
        <v>1702</v>
      </c>
      <c r="K773" s="83" t="s">
        <v>27</v>
      </c>
      <c r="L773" s="83">
        <v>1702</v>
      </c>
      <c r="M773" s="83">
        <v>1974.32</v>
      </c>
      <c r="N773" s="83">
        <v>162.63999999999999</v>
      </c>
      <c r="O773" s="83">
        <v>162.63999999999999</v>
      </c>
      <c r="P773" s="83">
        <v>188.66239999999996</v>
      </c>
      <c r="Q773" s="84">
        <v>9.5558166862514685E-2</v>
      </c>
      <c r="R773" s="81">
        <v>11</v>
      </c>
      <c r="S773" s="81">
        <v>2025</v>
      </c>
      <c r="T773" s="81">
        <v>11</v>
      </c>
      <c r="U773" s="81">
        <v>2025</v>
      </c>
      <c r="V773" s="82">
        <v>46018</v>
      </c>
      <c r="W773" s="81" t="s">
        <v>52</v>
      </c>
      <c r="X773" s="81">
        <v>2025</v>
      </c>
    </row>
    <row r="774" spans="1:26" ht="14.45">
      <c r="A774" s="81" t="s">
        <v>25</v>
      </c>
      <c r="B774" s="81">
        <v>822</v>
      </c>
      <c r="C774" s="81">
        <v>1</v>
      </c>
      <c r="D774" s="82">
        <v>45966</v>
      </c>
      <c r="E774" s="82">
        <v>45973</v>
      </c>
      <c r="F774" s="82">
        <v>45977</v>
      </c>
      <c r="G774" s="81" t="s">
        <v>196</v>
      </c>
      <c r="H774" s="81">
        <v>45</v>
      </c>
      <c r="I774" s="81"/>
      <c r="J774" s="83">
        <v>10649.6</v>
      </c>
      <c r="K774" s="83" t="s">
        <v>33</v>
      </c>
      <c r="L774" s="83">
        <v>9158.6560000000009</v>
      </c>
      <c r="M774" s="83">
        <v>10649.6</v>
      </c>
      <c r="N774" s="83">
        <v>1619.6</v>
      </c>
      <c r="O774" s="83">
        <v>1392.856</v>
      </c>
      <c r="P774" s="83">
        <v>1619.6</v>
      </c>
      <c r="Q774" s="84">
        <v>0.15208082932692307</v>
      </c>
      <c r="R774" s="81">
        <v>11</v>
      </c>
      <c r="S774" s="81">
        <v>2025</v>
      </c>
      <c r="T774" s="81">
        <v>11</v>
      </c>
      <c r="U774" s="81">
        <v>2025</v>
      </c>
      <c r="V774" s="82">
        <v>46022</v>
      </c>
      <c r="W774" s="81" t="s">
        <v>52</v>
      </c>
      <c r="X774" s="81">
        <v>2025</v>
      </c>
    </row>
    <row r="775" spans="1:26" ht="14.45">
      <c r="A775" s="81" t="s">
        <v>25</v>
      </c>
      <c r="B775" s="81">
        <v>823</v>
      </c>
      <c r="C775" s="81">
        <v>0</v>
      </c>
      <c r="D775" s="82">
        <v>45966</v>
      </c>
      <c r="E775" s="82">
        <v>46210</v>
      </c>
      <c r="F775" s="82">
        <v>46217</v>
      </c>
      <c r="G775" s="81" t="s">
        <v>46</v>
      </c>
      <c r="H775" s="81">
        <v>45</v>
      </c>
      <c r="I775" s="81"/>
      <c r="J775" s="83">
        <v>42367.85</v>
      </c>
      <c r="K775" s="83" t="s">
        <v>29</v>
      </c>
      <c r="L775" s="83">
        <v>48723.027499999997</v>
      </c>
      <c r="M775" s="83">
        <v>56772.919000000002</v>
      </c>
      <c r="N775" s="83">
        <v>5367.85</v>
      </c>
      <c r="O775" s="83">
        <v>6173.0275000000001</v>
      </c>
      <c r="P775" s="83">
        <v>7192.9190000000008</v>
      </c>
      <c r="Q775" s="84">
        <v>0.12669630391912737</v>
      </c>
      <c r="R775" s="81">
        <v>11</v>
      </c>
      <c r="S775" s="81">
        <v>2025</v>
      </c>
      <c r="T775" s="81">
        <v>7</v>
      </c>
      <c r="U775" s="81">
        <v>2026</v>
      </c>
      <c r="V775" s="82">
        <v>46262</v>
      </c>
      <c r="W775" s="81" t="s">
        <v>62</v>
      </c>
      <c r="X775" s="81">
        <v>2026</v>
      </c>
      <c r="Z775" t="s">
        <v>302</v>
      </c>
    </row>
    <row r="776" spans="1:26" ht="14.45">
      <c r="A776" s="81" t="s">
        <v>25</v>
      </c>
      <c r="B776" s="81">
        <v>824</v>
      </c>
      <c r="C776" s="81">
        <v>1</v>
      </c>
      <c r="D776" s="82">
        <v>45966</v>
      </c>
      <c r="E776" s="82">
        <v>45981</v>
      </c>
      <c r="F776" s="82">
        <v>45987</v>
      </c>
      <c r="G776" s="81" t="s">
        <v>45</v>
      </c>
      <c r="H776" s="81">
        <v>45</v>
      </c>
      <c r="I776" s="81" t="s">
        <v>44</v>
      </c>
      <c r="J776" s="83">
        <v>110875.75</v>
      </c>
      <c r="K776" s="83" t="s">
        <v>30</v>
      </c>
      <c r="L776" s="83">
        <v>5322.0360000000001</v>
      </c>
      <c r="M776" s="83">
        <v>6209.0420000000004</v>
      </c>
      <c r="N776" s="83">
        <v>3298.75</v>
      </c>
      <c r="O776" s="83">
        <v>158.34</v>
      </c>
      <c r="P776" s="83">
        <v>184.73</v>
      </c>
      <c r="Q776" s="84">
        <v>2.9751771690383153E-2</v>
      </c>
      <c r="R776" s="81">
        <v>11</v>
      </c>
      <c r="S776" s="81">
        <v>2025</v>
      </c>
      <c r="T776" s="81">
        <v>11</v>
      </c>
      <c r="U776" s="81">
        <v>2025</v>
      </c>
      <c r="V776" s="82">
        <v>46032</v>
      </c>
      <c r="W776" s="81" t="s">
        <v>31</v>
      </c>
      <c r="X776" s="81">
        <v>2026</v>
      </c>
    </row>
    <row r="777" spans="1:26" ht="14.45">
      <c r="A777" s="81" t="s">
        <v>25</v>
      </c>
      <c r="B777" s="81">
        <v>825</v>
      </c>
      <c r="C777" s="81">
        <v>0</v>
      </c>
      <c r="D777" s="82">
        <v>45967</v>
      </c>
      <c r="E777" s="82">
        <v>46164</v>
      </c>
      <c r="F777" s="82">
        <v>46167</v>
      </c>
      <c r="G777" s="81" t="s">
        <v>86</v>
      </c>
      <c r="H777" s="81">
        <v>45</v>
      </c>
      <c r="I777" s="81" t="s">
        <v>56</v>
      </c>
      <c r="J777" s="83">
        <v>10000</v>
      </c>
      <c r="K777" s="83" t="s">
        <v>30</v>
      </c>
      <c r="L777" s="83">
        <v>480</v>
      </c>
      <c r="M777" s="83">
        <v>560</v>
      </c>
      <c r="N777" s="83">
        <v>1000</v>
      </c>
      <c r="O777" s="83">
        <v>48</v>
      </c>
      <c r="P777" s="83">
        <v>56</v>
      </c>
      <c r="Q777" s="84">
        <v>0.1</v>
      </c>
      <c r="R777" s="81">
        <v>11</v>
      </c>
      <c r="S777" s="81">
        <v>2025</v>
      </c>
      <c r="T777" s="81">
        <v>5</v>
      </c>
      <c r="U777" s="81">
        <v>2026</v>
      </c>
      <c r="V777" s="82">
        <v>46212</v>
      </c>
      <c r="W777" s="81" t="s">
        <v>39</v>
      </c>
      <c r="X777" s="81">
        <v>2026</v>
      </c>
    </row>
    <row r="778" spans="1:26" ht="14.45">
      <c r="A778" s="81" t="s">
        <v>25</v>
      </c>
      <c r="B778" s="81">
        <v>826</v>
      </c>
      <c r="C778" s="81">
        <v>0</v>
      </c>
      <c r="D778" s="82">
        <v>45968</v>
      </c>
      <c r="E778" s="82">
        <v>46091</v>
      </c>
      <c r="F778" s="82">
        <v>46130</v>
      </c>
      <c r="G778" s="81" t="s">
        <v>64</v>
      </c>
      <c r="H778" s="81">
        <v>45</v>
      </c>
      <c r="I778" s="81" t="s">
        <v>65</v>
      </c>
      <c r="J778" s="83">
        <v>10010</v>
      </c>
      <c r="K778" s="83" t="s">
        <v>27</v>
      </c>
      <c r="L778" s="83">
        <v>10010</v>
      </c>
      <c r="M778" s="83">
        <v>11611.599999999999</v>
      </c>
      <c r="N778" s="83">
        <v>399.63</v>
      </c>
      <c r="O778" s="83">
        <v>399.63</v>
      </c>
      <c r="P778" s="83">
        <v>463.57079999999996</v>
      </c>
      <c r="Q778" s="84">
        <v>3.9923076923076922E-2</v>
      </c>
      <c r="R778" s="81">
        <v>11</v>
      </c>
      <c r="S778" s="81">
        <v>2025</v>
      </c>
      <c r="T778" s="81">
        <v>3</v>
      </c>
      <c r="U778" s="81">
        <v>2026</v>
      </c>
      <c r="V778" s="82">
        <v>46175</v>
      </c>
      <c r="W778" s="81" t="s">
        <v>37</v>
      </c>
      <c r="X778" s="81">
        <v>2026</v>
      </c>
      <c r="Z778" t="s">
        <v>302</v>
      </c>
    </row>
    <row r="779" spans="1:26" ht="14.45">
      <c r="A779" s="81" t="s">
        <v>25</v>
      </c>
      <c r="B779" s="81">
        <v>827</v>
      </c>
      <c r="C779" s="81">
        <v>1</v>
      </c>
      <c r="D779" s="82">
        <v>45968</v>
      </c>
      <c r="E779" s="82">
        <v>45969</v>
      </c>
      <c r="F779" s="82">
        <v>45976</v>
      </c>
      <c r="G779" s="81" t="s">
        <v>306</v>
      </c>
      <c r="H779" s="81">
        <v>45</v>
      </c>
      <c r="I779" s="81"/>
      <c r="J779" s="83">
        <v>7090.71</v>
      </c>
      <c r="K779" s="83" t="s">
        <v>33</v>
      </c>
      <c r="L779" s="83">
        <v>6098.0105999999996</v>
      </c>
      <c r="M779" s="83">
        <v>7090.71</v>
      </c>
      <c r="N779" s="83">
        <v>1590.71</v>
      </c>
      <c r="O779" s="83">
        <v>1368.0106000000001</v>
      </c>
      <c r="P779" s="83">
        <v>1590.71</v>
      </c>
      <c r="Q779" s="84">
        <v>0.22433719613409661</v>
      </c>
      <c r="R779" s="81">
        <v>11</v>
      </c>
      <c r="S779" s="81">
        <v>2025</v>
      </c>
      <c r="T779" s="81">
        <v>11</v>
      </c>
      <c r="U779" s="81">
        <v>2025</v>
      </c>
      <c r="V779" s="82">
        <v>46021</v>
      </c>
      <c r="W779" s="81" t="s">
        <v>52</v>
      </c>
      <c r="X779" s="81">
        <v>2025</v>
      </c>
      <c r="Z779" t="s">
        <v>307</v>
      </c>
    </row>
    <row r="780" spans="1:26" ht="14.45">
      <c r="A780" s="81" t="s">
        <v>25</v>
      </c>
      <c r="B780" s="81">
        <v>828</v>
      </c>
      <c r="C780" s="81">
        <v>1</v>
      </c>
      <c r="D780" s="82">
        <v>45968</v>
      </c>
      <c r="E780" s="82">
        <v>46011</v>
      </c>
      <c r="F780" s="82">
        <v>46018</v>
      </c>
      <c r="G780" s="81" t="s">
        <v>43</v>
      </c>
      <c r="H780" s="81">
        <v>45</v>
      </c>
      <c r="I780" s="81"/>
      <c r="J780" s="83">
        <v>124392</v>
      </c>
      <c r="K780" s="83" t="s">
        <v>30</v>
      </c>
      <c r="L780" s="83">
        <v>5970.8159999999998</v>
      </c>
      <c r="M780" s="83">
        <v>6965.9520000000002</v>
      </c>
      <c r="N780" s="83">
        <v>0</v>
      </c>
      <c r="O780" s="83">
        <v>0</v>
      </c>
      <c r="P780" s="83">
        <v>0</v>
      </c>
      <c r="Q780" s="84">
        <v>0</v>
      </c>
      <c r="R780" s="81">
        <v>11</v>
      </c>
      <c r="S780" s="81">
        <v>2025</v>
      </c>
      <c r="T780" s="81">
        <v>12</v>
      </c>
      <c r="U780" s="81">
        <v>2025</v>
      </c>
      <c r="V780" s="82">
        <v>46063</v>
      </c>
      <c r="W780" s="81" t="s">
        <v>38</v>
      </c>
      <c r="X780" s="81">
        <v>2026</v>
      </c>
      <c r="Z780" t="s">
        <v>285</v>
      </c>
    </row>
    <row r="781" spans="1:26" ht="14.45">
      <c r="A781" s="81" t="s">
        <v>25</v>
      </c>
      <c r="B781" s="81">
        <v>829</v>
      </c>
      <c r="C781" s="81">
        <v>1</v>
      </c>
      <c r="D781" s="82">
        <v>45969</v>
      </c>
      <c r="E781" s="82">
        <v>45954</v>
      </c>
      <c r="F781" s="82">
        <v>45964</v>
      </c>
      <c r="G781" s="81" t="s">
        <v>95</v>
      </c>
      <c r="H781" s="81">
        <v>45</v>
      </c>
      <c r="I781" s="81"/>
      <c r="J781" s="83">
        <v>6388.26</v>
      </c>
      <c r="K781" s="83" t="s">
        <v>33</v>
      </c>
      <c r="L781" s="83">
        <v>5493.9036000000006</v>
      </c>
      <c r="M781" s="83">
        <v>6388.26</v>
      </c>
      <c r="N781" s="83">
        <v>0</v>
      </c>
      <c r="O781" s="83">
        <v>0</v>
      </c>
      <c r="P781" s="83">
        <v>0</v>
      </c>
      <c r="Q781" s="84">
        <v>0</v>
      </c>
      <c r="R781" s="81">
        <v>11</v>
      </c>
      <c r="S781" s="81">
        <v>2025</v>
      </c>
      <c r="T781" s="81">
        <v>10</v>
      </c>
      <c r="U781" s="81">
        <v>2025</v>
      </c>
      <c r="V781" s="82">
        <v>46009</v>
      </c>
      <c r="W781" s="81" t="s">
        <v>52</v>
      </c>
      <c r="X781" s="81">
        <v>2025</v>
      </c>
      <c r="Z781" t="s">
        <v>308</v>
      </c>
    </row>
    <row r="782" spans="1:26" ht="14.45">
      <c r="A782" s="81" t="s">
        <v>25</v>
      </c>
      <c r="B782" s="81">
        <v>830</v>
      </c>
      <c r="C782" s="81">
        <v>0</v>
      </c>
      <c r="D782" s="82">
        <v>45971</v>
      </c>
      <c r="E782" s="82">
        <v>46015</v>
      </c>
      <c r="F782" s="82">
        <v>46024</v>
      </c>
      <c r="G782" s="81" t="s">
        <v>92</v>
      </c>
      <c r="H782" s="81">
        <v>46</v>
      </c>
      <c r="I782" s="81" t="s">
        <v>87</v>
      </c>
      <c r="J782" s="83">
        <v>117747</v>
      </c>
      <c r="K782" s="83" t="s">
        <v>33</v>
      </c>
      <c r="L782" s="83">
        <v>101262.42</v>
      </c>
      <c r="M782" s="83">
        <v>117747</v>
      </c>
      <c r="N782" s="83">
        <v>13125</v>
      </c>
      <c r="O782" s="83">
        <v>11287.5</v>
      </c>
      <c r="P782" s="83">
        <v>13125</v>
      </c>
      <c r="Q782" s="84">
        <v>0.11146780809702159</v>
      </c>
      <c r="R782" s="81">
        <v>11</v>
      </c>
      <c r="S782" s="81">
        <v>2025</v>
      </c>
      <c r="T782" s="81">
        <v>12</v>
      </c>
      <c r="U782" s="81">
        <v>2025</v>
      </c>
      <c r="V782" s="82">
        <v>46069</v>
      </c>
      <c r="W782" s="81" t="s">
        <v>38</v>
      </c>
      <c r="X782" s="81">
        <v>2026</v>
      </c>
    </row>
    <row r="783" spans="1:26" ht="14.45">
      <c r="A783" s="81" t="s">
        <v>25</v>
      </c>
      <c r="B783" s="81">
        <v>831</v>
      </c>
      <c r="C783" s="81">
        <v>0</v>
      </c>
      <c r="D783" s="82">
        <v>45971</v>
      </c>
      <c r="E783" s="82">
        <v>46010</v>
      </c>
      <c r="F783" s="82">
        <v>46027</v>
      </c>
      <c r="G783" s="81" t="s">
        <v>64</v>
      </c>
      <c r="H783" s="81">
        <v>46</v>
      </c>
      <c r="I783" s="81" t="s">
        <v>65</v>
      </c>
      <c r="J783" s="83">
        <v>3162.11</v>
      </c>
      <c r="K783" s="83" t="s">
        <v>33</v>
      </c>
      <c r="L783" s="83">
        <v>2719.4146000000001</v>
      </c>
      <c r="M783" s="83">
        <v>3162.11</v>
      </c>
      <c r="N783" s="83">
        <v>-995.69</v>
      </c>
      <c r="O783" s="83">
        <v>-856.29340000000002</v>
      </c>
      <c r="P783" s="83">
        <v>-995.69</v>
      </c>
      <c r="Q783" s="84">
        <v>-0.31488151898574052</v>
      </c>
      <c r="R783" s="81">
        <v>11</v>
      </c>
      <c r="S783" s="81">
        <v>2025</v>
      </c>
      <c r="T783" s="81">
        <v>12</v>
      </c>
      <c r="U783" s="81">
        <v>2025</v>
      </c>
      <c r="V783" s="82">
        <v>46072</v>
      </c>
      <c r="W783" s="81" t="s">
        <v>38</v>
      </c>
      <c r="X783" s="81">
        <v>2026</v>
      </c>
      <c r="Z783" t="s">
        <v>309</v>
      </c>
    </row>
    <row r="784" spans="1:26" ht="14.45">
      <c r="A784" s="81" t="s">
        <v>25</v>
      </c>
      <c r="B784" s="81">
        <v>832</v>
      </c>
      <c r="C784" s="81">
        <v>0</v>
      </c>
      <c r="D784" s="82">
        <v>45971</v>
      </c>
      <c r="E784" s="82">
        <v>46008</v>
      </c>
      <c r="F784" s="82">
        <v>46017</v>
      </c>
      <c r="G784" s="81" t="s">
        <v>92</v>
      </c>
      <c r="H784" s="81">
        <v>46</v>
      </c>
      <c r="I784" s="81" t="s">
        <v>60</v>
      </c>
      <c r="J784" s="83">
        <v>52769.41</v>
      </c>
      <c r="K784" s="83" t="s">
        <v>33</v>
      </c>
      <c r="L784" s="83">
        <v>45381.692600000002</v>
      </c>
      <c r="M784" s="83">
        <v>52769.41</v>
      </c>
      <c r="N784" s="83">
        <v>5048.3500000000004</v>
      </c>
      <c r="O784" s="83">
        <v>4341.5810000000001</v>
      </c>
      <c r="P784" s="83">
        <v>5048.3500000000004</v>
      </c>
      <c r="Q784" s="84">
        <v>9.5668115296343087E-2</v>
      </c>
      <c r="R784" s="81">
        <v>11</v>
      </c>
      <c r="S784" s="81">
        <v>2025</v>
      </c>
      <c r="T784" s="81">
        <v>12</v>
      </c>
      <c r="U784" s="81">
        <v>2025</v>
      </c>
      <c r="V784" s="82">
        <v>46062</v>
      </c>
      <c r="W784" s="81" t="s">
        <v>38</v>
      </c>
      <c r="X784" s="81">
        <v>2026</v>
      </c>
      <c r="Z784" t="s">
        <v>302</v>
      </c>
    </row>
    <row r="785" spans="1:26" ht="14.45">
      <c r="A785" s="81" t="s">
        <v>25</v>
      </c>
      <c r="B785" s="81">
        <v>833</v>
      </c>
      <c r="C785" s="81">
        <v>0</v>
      </c>
      <c r="D785" s="82">
        <v>45971</v>
      </c>
      <c r="E785" s="82">
        <v>45983</v>
      </c>
      <c r="F785" s="82">
        <v>45991</v>
      </c>
      <c r="G785" s="81" t="s">
        <v>69</v>
      </c>
      <c r="H785" s="81">
        <v>46</v>
      </c>
      <c r="I785" s="81"/>
      <c r="J785" s="83">
        <v>9930</v>
      </c>
      <c r="K785" s="83" t="s">
        <v>33</v>
      </c>
      <c r="L785" s="83">
        <v>8539.7999999999993</v>
      </c>
      <c r="M785" s="83">
        <v>9930</v>
      </c>
      <c r="N785" s="83">
        <v>1392</v>
      </c>
      <c r="O785" s="83">
        <v>1197.1199999999999</v>
      </c>
      <c r="P785" s="83">
        <v>1392</v>
      </c>
      <c r="Q785" s="84">
        <v>0.14018126888217522</v>
      </c>
      <c r="R785" s="81">
        <v>11</v>
      </c>
      <c r="S785" s="81">
        <v>2025</v>
      </c>
      <c r="T785" s="81">
        <v>11</v>
      </c>
      <c r="U785" s="81">
        <v>2025</v>
      </c>
      <c r="V785" s="82">
        <v>46036</v>
      </c>
      <c r="W785" s="81" t="s">
        <v>31</v>
      </c>
      <c r="X785" s="81">
        <v>2026</v>
      </c>
      <c r="Z785" t="s">
        <v>285</v>
      </c>
    </row>
    <row r="786" spans="1:26" ht="14.45">
      <c r="A786" s="81" t="s">
        <v>25</v>
      </c>
      <c r="B786" s="81">
        <v>834</v>
      </c>
      <c r="C786" s="81">
        <v>0</v>
      </c>
      <c r="D786" s="82">
        <v>45972</v>
      </c>
      <c r="E786" s="82">
        <v>46008</v>
      </c>
      <c r="F786" s="82">
        <v>46042</v>
      </c>
      <c r="G786" s="81" t="s">
        <v>70</v>
      </c>
      <c r="H786" s="81">
        <v>46</v>
      </c>
      <c r="I786" s="81" t="s">
        <v>290</v>
      </c>
      <c r="J786" s="83">
        <v>90543.79</v>
      </c>
      <c r="K786" s="83" t="s">
        <v>33</v>
      </c>
      <c r="L786" s="83">
        <v>77867.65939999999</v>
      </c>
      <c r="M786" s="83">
        <v>90543.79</v>
      </c>
      <c r="N786" s="83">
        <v>10334.39</v>
      </c>
      <c r="O786" s="83">
        <v>8887.5753999999997</v>
      </c>
      <c r="P786" s="83">
        <v>10334.39</v>
      </c>
      <c r="Q786" s="84">
        <v>0.11413692755737308</v>
      </c>
      <c r="R786" s="81">
        <v>11</v>
      </c>
      <c r="S786" s="81">
        <v>2025</v>
      </c>
      <c r="T786" s="81">
        <v>12</v>
      </c>
      <c r="U786" s="81">
        <v>2025</v>
      </c>
      <c r="V786" s="82">
        <v>46087</v>
      </c>
      <c r="W786" s="81" t="s">
        <v>28</v>
      </c>
      <c r="X786" s="81">
        <v>2026</v>
      </c>
    </row>
    <row r="787" spans="1:26" ht="14.45">
      <c r="A787" s="81" t="s">
        <v>25</v>
      </c>
      <c r="B787" s="81">
        <v>835</v>
      </c>
      <c r="C787" s="81">
        <v>0</v>
      </c>
      <c r="D787" s="82">
        <v>45972</v>
      </c>
      <c r="E787" s="82">
        <v>46130</v>
      </c>
      <c r="F787" s="82">
        <v>46145</v>
      </c>
      <c r="G787" s="81" t="s">
        <v>34</v>
      </c>
      <c r="H787" s="81">
        <v>46</v>
      </c>
      <c r="I787" s="81"/>
      <c r="J787" s="83">
        <v>68976.97</v>
      </c>
      <c r="K787" s="83" t="s">
        <v>33</v>
      </c>
      <c r="L787" s="83">
        <v>59320.194199999998</v>
      </c>
      <c r="M787" s="83">
        <v>68976.97</v>
      </c>
      <c r="N787" s="83">
        <v>7424.28</v>
      </c>
      <c r="O787" s="83">
        <v>6384.8807999999999</v>
      </c>
      <c r="P787" s="83">
        <v>7424.28</v>
      </c>
      <c r="Q787" s="84">
        <v>0.10763418572894692</v>
      </c>
      <c r="R787" s="81">
        <v>11</v>
      </c>
      <c r="S787" s="81">
        <v>2025</v>
      </c>
      <c r="T787" s="81">
        <v>4</v>
      </c>
      <c r="U787" s="81">
        <v>2026</v>
      </c>
      <c r="V787" s="82">
        <v>46190</v>
      </c>
      <c r="W787" s="81" t="s">
        <v>37</v>
      </c>
      <c r="X787" s="81">
        <v>2026</v>
      </c>
      <c r="Z787" t="s">
        <v>285</v>
      </c>
    </row>
    <row r="788" spans="1:26" ht="14.45">
      <c r="A788" s="81" t="s">
        <v>25</v>
      </c>
      <c r="B788" s="81">
        <v>836</v>
      </c>
      <c r="C788" s="81">
        <v>1</v>
      </c>
      <c r="D788" s="82">
        <v>45973</v>
      </c>
      <c r="E788" s="82">
        <v>45995</v>
      </c>
      <c r="F788" s="82">
        <v>46017</v>
      </c>
      <c r="G788" s="81" t="s">
        <v>310</v>
      </c>
      <c r="H788" s="81">
        <v>46</v>
      </c>
      <c r="I788" s="81" t="s">
        <v>51</v>
      </c>
      <c r="J788" s="83">
        <v>27115.5</v>
      </c>
      <c r="K788" s="83" t="s">
        <v>33</v>
      </c>
      <c r="L788" s="83">
        <v>23319.329999999998</v>
      </c>
      <c r="M788" s="83">
        <v>27115.5</v>
      </c>
      <c r="N788" s="83">
        <v>100</v>
      </c>
      <c r="O788" s="83">
        <v>86</v>
      </c>
      <c r="P788" s="83">
        <v>100</v>
      </c>
      <c r="Q788" s="84">
        <v>3.687927569102543E-3</v>
      </c>
      <c r="R788" s="81">
        <v>11</v>
      </c>
      <c r="S788" s="81">
        <v>2025</v>
      </c>
      <c r="T788" s="81">
        <v>12</v>
      </c>
      <c r="U788" s="81">
        <v>2025</v>
      </c>
      <c r="V788" s="82">
        <v>46062</v>
      </c>
      <c r="W788" s="81" t="s">
        <v>38</v>
      </c>
      <c r="X788" s="81">
        <v>2026</v>
      </c>
      <c r="Z788" t="s">
        <v>311</v>
      </c>
    </row>
    <row r="789" spans="1:26" ht="14.45">
      <c r="A789" s="81" t="s">
        <v>25</v>
      </c>
      <c r="B789" s="81">
        <v>837</v>
      </c>
      <c r="C789" s="81">
        <v>0</v>
      </c>
      <c r="D789" s="82">
        <v>45973</v>
      </c>
      <c r="E789" s="82">
        <v>46033</v>
      </c>
      <c r="F789" s="82">
        <v>46040</v>
      </c>
      <c r="G789" s="81" t="s">
        <v>66</v>
      </c>
      <c r="H789" s="81">
        <v>46</v>
      </c>
      <c r="I789" s="81"/>
      <c r="J789" s="83">
        <v>6537.37</v>
      </c>
      <c r="K789" s="83" t="s">
        <v>33</v>
      </c>
      <c r="L789" s="83">
        <v>5622.1381999999994</v>
      </c>
      <c r="M789" s="83">
        <v>6537.37</v>
      </c>
      <c r="N789" s="83">
        <v>369.14</v>
      </c>
      <c r="O789" s="83">
        <v>317.46039999999999</v>
      </c>
      <c r="P789" s="83">
        <v>369.14</v>
      </c>
      <c r="Q789" s="84">
        <v>5.6466132404927372E-2</v>
      </c>
      <c r="R789" s="81">
        <v>11</v>
      </c>
      <c r="S789" s="81">
        <v>2025</v>
      </c>
      <c r="T789" s="81">
        <v>1</v>
      </c>
      <c r="U789" s="81">
        <v>2026</v>
      </c>
      <c r="V789" s="82">
        <v>46085</v>
      </c>
      <c r="W789" s="81" t="s">
        <v>28</v>
      </c>
      <c r="X789" s="81">
        <v>2026</v>
      </c>
      <c r="Z789" t="s">
        <v>285</v>
      </c>
    </row>
    <row r="790" spans="1:26" ht="14.45">
      <c r="A790" s="81" t="s">
        <v>25</v>
      </c>
      <c r="B790" s="81">
        <v>838</v>
      </c>
      <c r="C790" s="81">
        <v>0</v>
      </c>
      <c r="D790" s="82">
        <v>45973</v>
      </c>
      <c r="E790" s="82">
        <v>46104</v>
      </c>
      <c r="F790" s="82">
        <v>46116</v>
      </c>
      <c r="G790" s="81" t="s">
        <v>34</v>
      </c>
      <c r="H790" s="81">
        <v>46</v>
      </c>
      <c r="I790" s="81"/>
      <c r="J790" s="83">
        <v>36173.800000000003</v>
      </c>
      <c r="K790" s="83" t="s">
        <v>33</v>
      </c>
      <c r="L790" s="83">
        <v>31109.468000000001</v>
      </c>
      <c r="M790" s="83">
        <v>36173.800000000003</v>
      </c>
      <c r="N790" s="83">
        <v>3299.52</v>
      </c>
      <c r="O790" s="83">
        <v>2837.5871999999999</v>
      </c>
      <c r="P790" s="83">
        <v>3299.52</v>
      </c>
      <c r="Q790" s="84">
        <v>9.1212977348246516E-2</v>
      </c>
      <c r="R790" s="81">
        <v>11</v>
      </c>
      <c r="S790" s="81">
        <v>2025</v>
      </c>
      <c r="T790" s="81">
        <v>3</v>
      </c>
      <c r="U790" s="81">
        <v>2026</v>
      </c>
      <c r="V790" s="82">
        <v>46161</v>
      </c>
      <c r="W790" s="81" t="s">
        <v>47</v>
      </c>
      <c r="X790" s="81">
        <v>2026</v>
      </c>
    </row>
    <row r="791" spans="1:26" ht="14.45">
      <c r="A791" s="81" t="s">
        <v>25</v>
      </c>
      <c r="B791" s="81">
        <v>839</v>
      </c>
      <c r="C791" s="81">
        <v>0</v>
      </c>
      <c r="D791" s="82">
        <v>45973</v>
      </c>
      <c r="E791" s="82">
        <v>46009</v>
      </c>
      <c r="F791" s="82">
        <v>46009</v>
      </c>
      <c r="G791" s="81" t="s">
        <v>45</v>
      </c>
      <c r="H791" s="81">
        <v>46</v>
      </c>
      <c r="I791" s="81"/>
      <c r="J791" s="83">
        <v>41196.300000000003</v>
      </c>
      <c r="K791" s="83" t="s">
        <v>30</v>
      </c>
      <c r="L791" s="83">
        <v>1977.4224000000002</v>
      </c>
      <c r="M791" s="83">
        <v>2306.9928</v>
      </c>
      <c r="N791" s="83">
        <v>664.3</v>
      </c>
      <c r="O791" s="83">
        <v>31.886399999999998</v>
      </c>
      <c r="P791" s="83">
        <v>37.200800000000001</v>
      </c>
      <c r="Q791" s="84">
        <v>1.6125234547762782E-2</v>
      </c>
      <c r="R791" s="81">
        <v>11</v>
      </c>
      <c r="S791" s="81">
        <v>2025</v>
      </c>
      <c r="T791" s="81">
        <v>12</v>
      </c>
      <c r="U791" s="81">
        <v>2025</v>
      </c>
      <c r="V791" s="82">
        <v>46054</v>
      </c>
      <c r="W791" s="81" t="s">
        <v>38</v>
      </c>
      <c r="X791" s="81">
        <v>2026</v>
      </c>
    </row>
    <row r="792" spans="1:26" ht="14.45">
      <c r="A792" s="81" t="s">
        <v>25</v>
      </c>
      <c r="B792" s="81">
        <v>840</v>
      </c>
      <c r="C792" s="81">
        <v>0</v>
      </c>
      <c r="D792" s="82">
        <v>45974</v>
      </c>
      <c r="E792" s="82">
        <v>45980</v>
      </c>
      <c r="F792" s="82">
        <v>45987</v>
      </c>
      <c r="G792" s="81" t="s">
        <v>64</v>
      </c>
      <c r="H792" s="81">
        <v>46</v>
      </c>
      <c r="I792" s="81" t="s">
        <v>65</v>
      </c>
      <c r="J792" s="83">
        <v>6083.58</v>
      </c>
      <c r="K792" s="83" t="s">
        <v>33</v>
      </c>
      <c r="L792" s="83">
        <v>5231.8787999999995</v>
      </c>
      <c r="M792" s="83">
        <v>6083.58</v>
      </c>
      <c r="N792" s="83">
        <v>0</v>
      </c>
      <c r="O792" s="83">
        <v>0</v>
      </c>
      <c r="P792" s="83">
        <v>0</v>
      </c>
      <c r="Q792" s="84">
        <v>0</v>
      </c>
      <c r="R792" s="81">
        <v>11</v>
      </c>
      <c r="S792" s="81">
        <v>2025</v>
      </c>
      <c r="T792" s="81">
        <v>11</v>
      </c>
      <c r="U792" s="81">
        <v>2025</v>
      </c>
      <c r="V792" s="82">
        <v>46032</v>
      </c>
      <c r="W792" s="81" t="s">
        <v>31</v>
      </c>
      <c r="X792" s="81">
        <v>2026</v>
      </c>
      <c r="Z792" t="s">
        <v>285</v>
      </c>
    </row>
    <row r="793" spans="1:26" ht="14.45">
      <c r="A793" s="81" t="s">
        <v>25</v>
      </c>
      <c r="B793" s="81">
        <v>841</v>
      </c>
      <c r="C793" s="81">
        <v>1</v>
      </c>
      <c r="D793" s="82">
        <v>45974</v>
      </c>
      <c r="E793" s="82">
        <v>46017</v>
      </c>
      <c r="F793" s="82">
        <v>46028</v>
      </c>
      <c r="G793" s="81" t="s">
        <v>46</v>
      </c>
      <c r="H793" s="81">
        <v>46</v>
      </c>
      <c r="I793" s="81"/>
      <c r="J793" s="83">
        <v>56571.9</v>
      </c>
      <c r="K793" s="83" t="s">
        <v>33</v>
      </c>
      <c r="L793" s="83">
        <v>48651.834000000003</v>
      </c>
      <c r="M793" s="83">
        <v>56571.9</v>
      </c>
      <c r="N793" s="83">
        <v>5286.72</v>
      </c>
      <c r="O793" s="83">
        <v>4546.5792000000001</v>
      </c>
      <c r="P793" s="83">
        <v>5286.72</v>
      </c>
      <c r="Q793" s="84">
        <v>9.3451342450934116E-2</v>
      </c>
      <c r="R793" s="81">
        <v>11</v>
      </c>
      <c r="S793" s="81">
        <v>2025</v>
      </c>
      <c r="T793" s="81">
        <v>12</v>
      </c>
      <c r="U793" s="81">
        <v>2025</v>
      </c>
      <c r="V793" s="82">
        <v>46073</v>
      </c>
      <c r="W793" s="81" t="s">
        <v>38</v>
      </c>
      <c r="X793" s="81">
        <v>2026</v>
      </c>
    </row>
    <row r="794" spans="1:26" ht="14.45">
      <c r="A794" s="81" t="s">
        <v>25</v>
      </c>
      <c r="B794" s="81">
        <v>842</v>
      </c>
      <c r="C794" s="81">
        <v>0</v>
      </c>
      <c r="D794" s="82">
        <v>45975</v>
      </c>
      <c r="E794" s="82">
        <v>46066</v>
      </c>
      <c r="F794" s="82">
        <v>46073</v>
      </c>
      <c r="G794" s="81" t="s">
        <v>66</v>
      </c>
      <c r="H794" s="81">
        <v>46</v>
      </c>
      <c r="I794" s="81"/>
      <c r="J794" s="83">
        <v>1210.2</v>
      </c>
      <c r="K794" s="83" t="s">
        <v>33</v>
      </c>
      <c r="L794" s="83">
        <v>1040.7719999999999</v>
      </c>
      <c r="M794" s="83">
        <v>1210.2</v>
      </c>
      <c r="N794" s="83">
        <v>1</v>
      </c>
      <c r="O794" s="83">
        <v>0.86</v>
      </c>
      <c r="P794" s="83">
        <v>1</v>
      </c>
      <c r="Q794" s="84">
        <v>8.2630970087588837E-4</v>
      </c>
      <c r="R794" s="81">
        <v>11</v>
      </c>
      <c r="S794" s="81">
        <v>2025</v>
      </c>
      <c r="T794" s="81">
        <v>2</v>
      </c>
      <c r="U794" s="81">
        <v>2026</v>
      </c>
      <c r="V794" s="82">
        <v>46118</v>
      </c>
      <c r="W794" s="81" t="s">
        <v>55</v>
      </c>
      <c r="X794" s="81">
        <v>2026</v>
      </c>
      <c r="Z794" t="s">
        <v>285</v>
      </c>
    </row>
    <row r="795" spans="1:26" ht="14.45">
      <c r="A795" s="81" t="s">
        <v>25</v>
      </c>
      <c r="B795" s="81">
        <v>843</v>
      </c>
      <c r="C795" s="81">
        <v>0</v>
      </c>
      <c r="D795" s="82">
        <v>45978</v>
      </c>
      <c r="E795" s="82">
        <v>45984</v>
      </c>
      <c r="F795" s="82">
        <v>46039</v>
      </c>
      <c r="G795" s="81" t="s">
        <v>46</v>
      </c>
      <c r="H795" s="81">
        <v>47</v>
      </c>
      <c r="I795" s="81"/>
      <c r="J795" s="83">
        <v>4699.7</v>
      </c>
      <c r="K795" s="83" t="s">
        <v>33</v>
      </c>
      <c r="L795" s="83">
        <v>4041.7419999999997</v>
      </c>
      <c r="M795" s="83">
        <v>4699.7</v>
      </c>
      <c r="N795" s="83">
        <v>378.45</v>
      </c>
      <c r="O795" s="83">
        <v>325.46699999999998</v>
      </c>
      <c r="P795" s="83">
        <v>378.45</v>
      </c>
      <c r="Q795" s="84">
        <v>8.0526416579781684E-2</v>
      </c>
      <c r="R795" s="81">
        <v>11</v>
      </c>
      <c r="S795" s="81">
        <v>2025</v>
      </c>
      <c r="T795" s="81">
        <v>11</v>
      </c>
      <c r="U795" s="81">
        <v>2025</v>
      </c>
      <c r="V795" s="82">
        <v>46084</v>
      </c>
      <c r="W795" s="81" t="s">
        <v>28</v>
      </c>
      <c r="X795" s="81">
        <v>2026</v>
      </c>
      <c r="Z795" t="s">
        <v>312</v>
      </c>
    </row>
    <row r="796" spans="1:26" ht="14.45">
      <c r="A796" s="81" t="s">
        <v>25</v>
      </c>
      <c r="B796" s="81">
        <v>844</v>
      </c>
      <c r="C796" s="81">
        <v>0</v>
      </c>
      <c r="D796" s="82">
        <v>45979</v>
      </c>
      <c r="E796" s="82">
        <v>46016</v>
      </c>
      <c r="F796" s="82">
        <v>46021</v>
      </c>
      <c r="G796" s="81" t="s">
        <v>86</v>
      </c>
      <c r="H796" s="81">
        <v>47</v>
      </c>
      <c r="I796" s="81" t="s">
        <v>56</v>
      </c>
      <c r="J796" s="83">
        <v>12165.93</v>
      </c>
      <c r="K796" s="83" t="s">
        <v>27</v>
      </c>
      <c r="L796" s="83">
        <v>12165.93</v>
      </c>
      <c r="M796" s="83">
        <v>14112.478799999999</v>
      </c>
      <c r="N796" s="83">
        <v>1216.5899999999999</v>
      </c>
      <c r="O796" s="83">
        <v>1216.5899999999999</v>
      </c>
      <c r="P796" s="83">
        <v>1411.2443999999998</v>
      </c>
      <c r="Q796" s="84">
        <v>9.9999753409726985E-2</v>
      </c>
      <c r="R796" s="81">
        <v>11</v>
      </c>
      <c r="S796" s="81">
        <v>2025</v>
      </c>
      <c r="T796" s="81">
        <v>12</v>
      </c>
      <c r="U796" s="81">
        <v>2025</v>
      </c>
      <c r="V796" s="82">
        <v>46066</v>
      </c>
      <c r="W796" s="81" t="s">
        <v>38</v>
      </c>
      <c r="X796" s="81">
        <v>2026</v>
      </c>
      <c r="Z796" t="s">
        <v>312</v>
      </c>
    </row>
    <row r="797" spans="1:26" ht="14.45">
      <c r="A797" s="81" t="s">
        <v>25</v>
      </c>
      <c r="B797" s="81">
        <v>845</v>
      </c>
      <c r="C797" s="81">
        <v>0</v>
      </c>
      <c r="D797" s="82">
        <v>45979</v>
      </c>
      <c r="E797" s="82">
        <v>46114</v>
      </c>
      <c r="F797" s="82">
        <v>46123</v>
      </c>
      <c r="G797" s="81" t="s">
        <v>196</v>
      </c>
      <c r="H797" s="81">
        <v>47</v>
      </c>
      <c r="I797" s="81"/>
      <c r="J797" s="83">
        <v>8685.09</v>
      </c>
      <c r="K797" s="83" t="s">
        <v>33</v>
      </c>
      <c r="L797" s="83">
        <v>7469.1773999999996</v>
      </c>
      <c r="M797" s="83">
        <v>8685.09</v>
      </c>
      <c r="N797" s="83">
        <v>1025.07</v>
      </c>
      <c r="O797" s="83">
        <v>881.5601999999999</v>
      </c>
      <c r="P797" s="83">
        <v>1025.07</v>
      </c>
      <c r="Q797" s="84">
        <v>0.11802641077985374</v>
      </c>
      <c r="R797" s="81">
        <v>11</v>
      </c>
      <c r="S797" s="81">
        <v>2025</v>
      </c>
      <c r="T797" s="81">
        <v>4</v>
      </c>
      <c r="U797" s="81">
        <v>2026</v>
      </c>
      <c r="V797" s="82">
        <v>46168</v>
      </c>
      <c r="W797" s="81" t="s">
        <v>47</v>
      </c>
      <c r="X797" s="81">
        <v>2026</v>
      </c>
      <c r="Z797" t="s">
        <v>312</v>
      </c>
    </row>
    <row r="798" spans="1:26" ht="14.45">
      <c r="A798" s="81" t="s">
        <v>25</v>
      </c>
      <c r="B798" s="81">
        <v>846</v>
      </c>
      <c r="C798" s="81">
        <v>0</v>
      </c>
      <c r="D798" s="82">
        <v>45979</v>
      </c>
      <c r="E798" s="82">
        <v>46108</v>
      </c>
      <c r="F798" s="82">
        <v>46116</v>
      </c>
      <c r="G798" s="81" t="s">
        <v>86</v>
      </c>
      <c r="H798" s="81">
        <v>47</v>
      </c>
      <c r="I798" s="81"/>
      <c r="J798" s="83">
        <v>106061.2</v>
      </c>
      <c r="K798" s="83" t="s">
        <v>33</v>
      </c>
      <c r="L798" s="83">
        <v>91212.631999999998</v>
      </c>
      <c r="M798" s="83">
        <v>106061.2</v>
      </c>
      <c r="N798" s="83">
        <v>581.70000000000005</v>
      </c>
      <c r="O798" s="83">
        <v>500.26200000000006</v>
      </c>
      <c r="P798" s="83">
        <v>581.70000000000005</v>
      </c>
      <c r="Q798" s="84">
        <v>5.4845692864119965E-3</v>
      </c>
      <c r="R798" s="81">
        <v>11</v>
      </c>
      <c r="S798" s="81">
        <v>2025</v>
      </c>
      <c r="T798" s="81">
        <v>3</v>
      </c>
      <c r="U798" s="81">
        <v>2026</v>
      </c>
      <c r="V798" s="82">
        <v>46161</v>
      </c>
      <c r="W798" s="81" t="s">
        <v>47</v>
      </c>
      <c r="X798" s="81">
        <v>2026</v>
      </c>
      <c r="Z798" t="s">
        <v>285</v>
      </c>
    </row>
    <row r="799" spans="1:26" ht="14.45">
      <c r="A799" s="81" t="s">
        <v>25</v>
      </c>
      <c r="B799" s="81">
        <v>847</v>
      </c>
      <c r="C799" s="81">
        <v>1</v>
      </c>
      <c r="D799" s="82">
        <v>45980</v>
      </c>
      <c r="E799" s="82">
        <v>45982</v>
      </c>
      <c r="F799" s="82">
        <v>45982</v>
      </c>
      <c r="G799" s="81" t="s">
        <v>42</v>
      </c>
      <c r="H799" s="81">
        <v>47</v>
      </c>
      <c r="I799" s="81"/>
      <c r="J799" s="83">
        <v>1300.47</v>
      </c>
      <c r="K799" s="83" t="s">
        <v>33</v>
      </c>
      <c r="L799" s="83">
        <v>1118.4041999999999</v>
      </c>
      <c r="M799" s="83">
        <v>1300.47</v>
      </c>
      <c r="N799" s="83">
        <v>221.94</v>
      </c>
      <c r="O799" s="83">
        <v>190.86840000000001</v>
      </c>
      <c r="P799" s="83">
        <v>221.94</v>
      </c>
      <c r="Q799" s="84">
        <v>0.17066137627165565</v>
      </c>
      <c r="R799" s="81">
        <v>11</v>
      </c>
      <c r="S799" s="81">
        <v>2025</v>
      </c>
      <c r="T799" s="81">
        <v>11</v>
      </c>
      <c r="U799" s="81">
        <v>2025</v>
      </c>
      <c r="V799" s="82">
        <v>46027</v>
      </c>
      <c r="W799" s="81" t="s">
        <v>31</v>
      </c>
      <c r="X799" s="81">
        <v>2026</v>
      </c>
      <c r="Z799" t="s">
        <v>285</v>
      </c>
    </row>
    <row r="800" spans="1:26" ht="14.45">
      <c r="A800" s="81" t="s">
        <v>25</v>
      </c>
      <c r="B800" s="81">
        <v>848</v>
      </c>
      <c r="C800" s="81">
        <v>0</v>
      </c>
      <c r="D800" s="82">
        <v>45980</v>
      </c>
      <c r="E800" s="82">
        <v>46009</v>
      </c>
      <c r="F800" s="82">
        <v>46029</v>
      </c>
      <c r="G800" s="81" t="s">
        <v>43</v>
      </c>
      <c r="H800" s="81">
        <v>47</v>
      </c>
      <c r="I800" s="81"/>
      <c r="J800" s="83">
        <v>85720.99</v>
      </c>
      <c r="K800" s="83" t="s">
        <v>33</v>
      </c>
      <c r="L800" s="83">
        <v>73720.051399999997</v>
      </c>
      <c r="M800" s="83">
        <v>85720.99</v>
      </c>
      <c r="N800" s="83">
        <v>13764.13</v>
      </c>
      <c r="O800" s="83">
        <v>11837.1518</v>
      </c>
      <c r="P800" s="83">
        <v>13764.13</v>
      </c>
      <c r="Q800" s="84">
        <v>0.16056895749804104</v>
      </c>
      <c r="R800" s="81">
        <v>11</v>
      </c>
      <c r="S800" s="81">
        <v>2025</v>
      </c>
      <c r="T800" s="81">
        <v>12</v>
      </c>
      <c r="U800" s="81">
        <v>2025</v>
      </c>
      <c r="V800" s="82">
        <v>46074</v>
      </c>
      <c r="W800" s="81" t="s">
        <v>38</v>
      </c>
      <c r="X800" s="81">
        <v>2026</v>
      </c>
      <c r="Z800" t="s">
        <v>285</v>
      </c>
    </row>
    <row r="801" spans="1:26" ht="14.45">
      <c r="A801" s="81" t="s">
        <v>25</v>
      </c>
      <c r="B801" s="81">
        <v>849</v>
      </c>
      <c r="C801" s="81">
        <v>0</v>
      </c>
      <c r="D801" s="82">
        <v>45980</v>
      </c>
      <c r="E801" s="82">
        <v>46013</v>
      </c>
      <c r="F801" s="82">
        <v>46018</v>
      </c>
      <c r="G801" s="81" t="s">
        <v>197</v>
      </c>
      <c r="H801" s="81">
        <v>47</v>
      </c>
      <c r="I801" s="81"/>
      <c r="J801" s="83">
        <v>4046.02</v>
      </c>
      <c r="K801" s="83" t="s">
        <v>33</v>
      </c>
      <c r="L801" s="83">
        <v>3479.5771999999997</v>
      </c>
      <c r="M801" s="83">
        <v>4046.02</v>
      </c>
      <c r="N801" s="83">
        <v>483.8</v>
      </c>
      <c r="O801" s="83">
        <v>416.06799999999998</v>
      </c>
      <c r="P801" s="83">
        <v>483.8</v>
      </c>
      <c r="Q801" s="84">
        <v>0.11957429770490507</v>
      </c>
      <c r="R801" s="81">
        <v>11</v>
      </c>
      <c r="S801" s="81">
        <v>2025</v>
      </c>
      <c r="T801" s="81">
        <v>12</v>
      </c>
      <c r="U801" s="81">
        <v>2025</v>
      </c>
      <c r="V801" s="82">
        <v>46063</v>
      </c>
      <c r="W801" s="81" t="s">
        <v>38</v>
      </c>
      <c r="X801" s="81">
        <v>2026</v>
      </c>
      <c r="Z801" t="s">
        <v>285</v>
      </c>
    </row>
    <row r="802" spans="1:26" ht="14.45">
      <c r="A802" s="81" t="s">
        <v>25</v>
      </c>
      <c r="B802" s="81">
        <v>850</v>
      </c>
      <c r="C802" s="81">
        <v>1</v>
      </c>
      <c r="D802" s="82">
        <v>45980</v>
      </c>
      <c r="E802" s="82">
        <v>46016</v>
      </c>
      <c r="F802" s="82">
        <v>46029</v>
      </c>
      <c r="G802" s="81" t="s">
        <v>91</v>
      </c>
      <c r="H802" s="81">
        <v>47</v>
      </c>
      <c r="I802" s="81" t="s">
        <v>313</v>
      </c>
      <c r="J802" s="83">
        <v>179899.82</v>
      </c>
      <c r="K802" s="83" t="s">
        <v>33</v>
      </c>
      <c r="L802" s="83">
        <v>154713.84520000001</v>
      </c>
      <c r="M802" s="83">
        <v>179899.82</v>
      </c>
      <c r="N802" s="83">
        <v>20317.05</v>
      </c>
      <c r="O802" s="83">
        <v>17472.663</v>
      </c>
      <c r="P802" s="83">
        <v>20317.05</v>
      </c>
      <c r="Q802" s="84">
        <v>0.1129353547991321</v>
      </c>
      <c r="R802" s="81">
        <v>11</v>
      </c>
      <c r="S802" s="81">
        <v>2025</v>
      </c>
      <c r="T802" s="81">
        <v>12</v>
      </c>
      <c r="U802" s="81">
        <v>2025</v>
      </c>
      <c r="V802" s="82">
        <v>46074</v>
      </c>
      <c r="W802" s="81" t="s">
        <v>38</v>
      </c>
      <c r="X802" s="81">
        <v>2026</v>
      </c>
    </row>
    <row r="803" spans="1:26" ht="14.45">
      <c r="A803" s="81" t="s">
        <v>25</v>
      </c>
      <c r="B803" s="81">
        <v>851</v>
      </c>
      <c r="C803" s="81">
        <v>0</v>
      </c>
      <c r="D803" s="82">
        <v>45981</v>
      </c>
      <c r="E803" s="82">
        <v>45987</v>
      </c>
      <c r="F803" s="82">
        <v>45989</v>
      </c>
      <c r="G803" s="81" t="s">
        <v>45</v>
      </c>
      <c r="H803" s="81">
        <v>47</v>
      </c>
      <c r="I803" s="81"/>
      <c r="J803" s="83">
        <v>430</v>
      </c>
      <c r="K803" s="83" t="s">
        <v>33</v>
      </c>
      <c r="L803" s="83">
        <v>369.8</v>
      </c>
      <c r="M803" s="83">
        <v>430</v>
      </c>
      <c r="N803" s="83">
        <v>71.42</v>
      </c>
      <c r="O803" s="83">
        <v>61.421199999999999</v>
      </c>
      <c r="P803" s="83">
        <v>71.42</v>
      </c>
      <c r="Q803" s="84">
        <v>0.16609302325581393</v>
      </c>
      <c r="R803" s="81">
        <v>11</v>
      </c>
      <c r="S803" s="81">
        <v>2025</v>
      </c>
      <c r="T803" s="81">
        <v>11</v>
      </c>
      <c r="U803" s="81">
        <v>2025</v>
      </c>
      <c r="V803" s="82">
        <v>46034</v>
      </c>
      <c r="W803" s="81" t="s">
        <v>31</v>
      </c>
      <c r="X803" s="81">
        <v>2026</v>
      </c>
      <c r="Z803" t="s">
        <v>314</v>
      </c>
    </row>
    <row r="804" spans="1:26" ht="14.45">
      <c r="A804" s="81" t="s">
        <v>25</v>
      </c>
      <c r="B804" s="81">
        <v>852</v>
      </c>
      <c r="C804" s="81">
        <v>0</v>
      </c>
      <c r="D804" s="82">
        <v>45982</v>
      </c>
      <c r="E804" s="82">
        <v>46116</v>
      </c>
      <c r="F804" s="82">
        <v>46123</v>
      </c>
      <c r="G804" s="81" t="s">
        <v>86</v>
      </c>
      <c r="H804" s="81">
        <v>47</v>
      </c>
      <c r="I804" s="81" t="s">
        <v>65</v>
      </c>
      <c r="J804" s="83">
        <v>11149.92</v>
      </c>
      <c r="K804" s="83" t="s">
        <v>33</v>
      </c>
      <c r="L804" s="83">
        <v>9588.9311999999991</v>
      </c>
      <c r="M804" s="83">
        <v>11149.92</v>
      </c>
      <c r="N804" s="83">
        <v>1115</v>
      </c>
      <c r="O804" s="83">
        <v>958.9</v>
      </c>
      <c r="P804" s="83">
        <v>1115</v>
      </c>
      <c r="Q804" s="84">
        <v>0.10000071749393719</v>
      </c>
      <c r="R804" s="81">
        <v>11</v>
      </c>
      <c r="S804" s="81">
        <v>2025</v>
      </c>
      <c r="T804" s="81">
        <v>4</v>
      </c>
      <c r="U804" s="81">
        <v>2026</v>
      </c>
      <c r="V804" s="82">
        <v>46168</v>
      </c>
      <c r="W804" s="81" t="s">
        <v>47</v>
      </c>
      <c r="X804" s="81">
        <v>2026</v>
      </c>
      <c r="Z804" t="s">
        <v>314</v>
      </c>
    </row>
    <row r="805" spans="1:26" ht="14.45">
      <c r="A805" s="81" t="s">
        <v>25</v>
      </c>
      <c r="B805" s="81">
        <v>854</v>
      </c>
      <c r="C805" s="81">
        <v>0</v>
      </c>
      <c r="D805" s="82">
        <v>45985</v>
      </c>
      <c r="E805" s="82">
        <v>45981</v>
      </c>
      <c r="F805" s="82">
        <v>45982</v>
      </c>
      <c r="G805" s="81" t="s">
        <v>85</v>
      </c>
      <c r="H805" s="81">
        <v>48</v>
      </c>
      <c r="I805" s="81"/>
      <c r="J805" s="83">
        <v>2588.88</v>
      </c>
      <c r="K805" s="83" t="s">
        <v>33</v>
      </c>
      <c r="L805" s="83">
        <v>2226.4367999999999</v>
      </c>
      <c r="M805" s="83">
        <v>2588.88</v>
      </c>
      <c r="N805" s="83">
        <v>0</v>
      </c>
      <c r="O805" s="83">
        <v>0</v>
      </c>
      <c r="P805" s="83">
        <v>0</v>
      </c>
      <c r="Q805" s="84">
        <v>0</v>
      </c>
      <c r="R805" s="81">
        <v>11</v>
      </c>
      <c r="S805" s="81">
        <v>2025</v>
      </c>
      <c r="T805" s="81">
        <v>11</v>
      </c>
      <c r="U805" s="81">
        <v>2025</v>
      </c>
      <c r="V805" s="82">
        <v>46027</v>
      </c>
      <c r="W805" s="81" t="s">
        <v>31</v>
      </c>
      <c r="X805" s="81">
        <v>2026</v>
      </c>
      <c r="Z805" t="s">
        <v>314</v>
      </c>
    </row>
    <row r="806" spans="1:26" ht="14.45">
      <c r="A806" s="81" t="s">
        <v>25</v>
      </c>
      <c r="B806" s="81">
        <v>855</v>
      </c>
      <c r="C806" s="81">
        <v>0</v>
      </c>
      <c r="D806" s="82">
        <v>45985</v>
      </c>
      <c r="E806" s="82">
        <v>46260</v>
      </c>
      <c r="F806" s="82">
        <v>46271</v>
      </c>
      <c r="G806" s="81" t="s">
        <v>34</v>
      </c>
      <c r="H806" s="81">
        <v>48</v>
      </c>
      <c r="I806" s="81"/>
      <c r="J806" s="83">
        <v>14330.62</v>
      </c>
      <c r="K806" s="83" t="s">
        <v>33</v>
      </c>
      <c r="L806" s="83">
        <v>12324.333200000001</v>
      </c>
      <c r="M806" s="83">
        <v>14330.62</v>
      </c>
      <c r="N806" s="83">
        <v>2178.65</v>
      </c>
      <c r="O806" s="83">
        <v>1873.6390000000001</v>
      </c>
      <c r="P806" s="83">
        <v>2178.65</v>
      </c>
      <c r="Q806" s="84">
        <v>0.15202761639063767</v>
      </c>
      <c r="R806" s="81">
        <v>11</v>
      </c>
      <c r="S806" s="81">
        <v>2025</v>
      </c>
      <c r="T806" s="81">
        <v>8</v>
      </c>
      <c r="U806" s="81">
        <v>2026</v>
      </c>
      <c r="V806" s="82">
        <v>46316</v>
      </c>
      <c r="W806" s="81" t="s">
        <v>211</v>
      </c>
      <c r="X806" s="81">
        <v>2026</v>
      </c>
      <c r="Z806" t="s">
        <v>314</v>
      </c>
    </row>
    <row r="807" spans="1:26" ht="14.45">
      <c r="A807" s="81" t="s">
        <v>25</v>
      </c>
      <c r="B807" s="81">
        <v>856</v>
      </c>
      <c r="C807" s="81">
        <v>1</v>
      </c>
      <c r="D807" s="82">
        <v>45985</v>
      </c>
      <c r="E807" s="82">
        <v>45982</v>
      </c>
      <c r="F807" s="82">
        <v>45985</v>
      </c>
      <c r="G807" s="81" t="s">
        <v>41</v>
      </c>
      <c r="H807" s="81">
        <v>48</v>
      </c>
      <c r="I807" s="81"/>
      <c r="J807" s="83">
        <v>8775</v>
      </c>
      <c r="K807" s="83" t="s">
        <v>27</v>
      </c>
      <c r="L807" s="83">
        <v>8775</v>
      </c>
      <c r="M807" s="83">
        <v>10179</v>
      </c>
      <c r="N807" s="83">
        <v>797.73</v>
      </c>
      <c r="O807" s="83">
        <v>797.73</v>
      </c>
      <c r="P807" s="83">
        <v>925.36680000000001</v>
      </c>
      <c r="Q807" s="84">
        <v>9.0909401709401705E-2</v>
      </c>
      <c r="R807" s="81">
        <v>11</v>
      </c>
      <c r="S807" s="81">
        <v>2025</v>
      </c>
      <c r="T807" s="81">
        <v>11</v>
      </c>
      <c r="U807" s="81">
        <v>2025</v>
      </c>
      <c r="V807" s="82">
        <v>46030</v>
      </c>
      <c r="W807" s="81" t="s">
        <v>31</v>
      </c>
      <c r="X807" s="81">
        <v>2026</v>
      </c>
      <c r="Z807" t="s">
        <v>314</v>
      </c>
    </row>
    <row r="808" spans="1:26" ht="14.45">
      <c r="A808" s="81" t="s">
        <v>25</v>
      </c>
      <c r="B808" s="81">
        <v>857</v>
      </c>
      <c r="C808" s="81">
        <v>1</v>
      </c>
      <c r="D808" s="82">
        <v>45985</v>
      </c>
      <c r="E808" s="82">
        <v>45984</v>
      </c>
      <c r="F808" s="82">
        <v>45987</v>
      </c>
      <c r="G808" s="81" t="s">
        <v>41</v>
      </c>
      <c r="H808" s="81">
        <v>48</v>
      </c>
      <c r="I808" s="81"/>
      <c r="J808" s="83">
        <v>9081</v>
      </c>
      <c r="K808" s="83" t="s">
        <v>27</v>
      </c>
      <c r="L808" s="83">
        <v>9081</v>
      </c>
      <c r="M808" s="83">
        <v>10533.96</v>
      </c>
      <c r="N808" s="83">
        <v>825.55</v>
      </c>
      <c r="O808" s="83">
        <v>825.55</v>
      </c>
      <c r="P808" s="83">
        <v>957.63799999999992</v>
      </c>
      <c r="Q808" s="84">
        <v>9.0909591454685607E-2</v>
      </c>
      <c r="R808" s="81">
        <v>11</v>
      </c>
      <c r="S808" s="81">
        <v>2025</v>
      </c>
      <c r="T808" s="81">
        <v>11</v>
      </c>
      <c r="U808" s="81">
        <v>2025</v>
      </c>
      <c r="V808" s="82">
        <v>46032</v>
      </c>
      <c r="W808" s="81" t="s">
        <v>31</v>
      </c>
      <c r="X808" s="81">
        <v>2026</v>
      </c>
    </row>
    <row r="809" spans="1:26" ht="14.45">
      <c r="A809" s="81" t="s">
        <v>25</v>
      </c>
      <c r="B809" s="81">
        <v>858</v>
      </c>
      <c r="C809" s="81">
        <v>1</v>
      </c>
      <c r="D809" s="82">
        <v>45985</v>
      </c>
      <c r="E809" s="82">
        <v>45975</v>
      </c>
      <c r="F809" s="82">
        <v>45978</v>
      </c>
      <c r="G809" s="81" t="s">
        <v>85</v>
      </c>
      <c r="H809" s="81">
        <v>48</v>
      </c>
      <c r="I809" s="81"/>
      <c r="J809" s="83">
        <v>6523.9</v>
      </c>
      <c r="K809" s="83" t="s">
        <v>33</v>
      </c>
      <c r="L809" s="83">
        <v>5610.5539999999992</v>
      </c>
      <c r="M809" s="83">
        <v>6523.9</v>
      </c>
      <c r="N809" s="83">
        <v>541.1</v>
      </c>
      <c r="O809" s="83">
        <v>465.346</v>
      </c>
      <c r="P809" s="83">
        <v>541.1</v>
      </c>
      <c r="Q809" s="84">
        <v>8.294118548720858E-2</v>
      </c>
      <c r="R809" s="81">
        <v>11</v>
      </c>
      <c r="S809" s="81">
        <v>2025</v>
      </c>
      <c r="T809" s="81">
        <v>11</v>
      </c>
      <c r="U809" s="81">
        <v>2025</v>
      </c>
      <c r="V809" s="82">
        <v>46023</v>
      </c>
      <c r="W809" s="81" t="s">
        <v>31</v>
      </c>
      <c r="X809" s="81">
        <v>2026</v>
      </c>
      <c r="Z809" t="s">
        <v>315</v>
      </c>
    </row>
    <row r="810" spans="1:26" ht="14.45">
      <c r="A810" s="81" t="s">
        <v>25</v>
      </c>
      <c r="B810" s="81">
        <v>859</v>
      </c>
      <c r="C810" s="81">
        <v>0</v>
      </c>
      <c r="D810" s="82">
        <v>45985</v>
      </c>
      <c r="E810" s="82">
        <v>46351</v>
      </c>
      <c r="F810" s="82">
        <v>46355</v>
      </c>
      <c r="G810" s="81" t="s">
        <v>41</v>
      </c>
      <c r="H810" s="81">
        <v>48</v>
      </c>
      <c r="I810" s="81"/>
      <c r="J810" s="83">
        <v>72800</v>
      </c>
      <c r="K810" s="83" t="s">
        <v>33</v>
      </c>
      <c r="L810" s="83">
        <v>62608</v>
      </c>
      <c r="M810" s="83">
        <v>72800</v>
      </c>
      <c r="N810" s="83">
        <v>1820</v>
      </c>
      <c r="O810" s="83">
        <v>1565.2</v>
      </c>
      <c r="P810" s="83">
        <v>1820</v>
      </c>
      <c r="Q810" s="84">
        <v>2.5000000000000001E-2</v>
      </c>
      <c r="R810" s="81">
        <v>11</v>
      </c>
      <c r="S810" s="81">
        <v>2025</v>
      </c>
      <c r="T810" s="81">
        <v>11</v>
      </c>
      <c r="U810" s="81">
        <v>2026</v>
      </c>
      <c r="V810" s="82">
        <v>46400</v>
      </c>
      <c r="W810" s="81" t="s">
        <v>31</v>
      </c>
      <c r="X810" s="81">
        <v>2027</v>
      </c>
    </row>
    <row r="811" spans="1:26" ht="14.45">
      <c r="A811" s="81" t="s">
        <v>25</v>
      </c>
      <c r="B811" s="81">
        <v>860</v>
      </c>
      <c r="C811" s="81">
        <v>1</v>
      </c>
      <c r="D811" s="82">
        <v>45985</v>
      </c>
      <c r="E811" s="82">
        <v>46003</v>
      </c>
      <c r="F811" s="82">
        <v>46006</v>
      </c>
      <c r="G811" s="81" t="s">
        <v>85</v>
      </c>
      <c r="H811" s="81">
        <v>48</v>
      </c>
      <c r="I811" s="81"/>
      <c r="J811" s="83">
        <v>10493</v>
      </c>
      <c r="K811" s="83" t="s">
        <v>29</v>
      </c>
      <c r="L811" s="83">
        <v>12066.949999999999</v>
      </c>
      <c r="M811" s="83">
        <v>14060.62</v>
      </c>
      <c r="N811" s="83">
        <v>1311.57</v>
      </c>
      <c r="O811" s="83">
        <v>1508.3054999999997</v>
      </c>
      <c r="P811" s="83">
        <v>1757.5038</v>
      </c>
      <c r="Q811" s="84">
        <v>0.12499475841036881</v>
      </c>
      <c r="R811" s="81">
        <v>11</v>
      </c>
      <c r="S811" s="81">
        <v>2025</v>
      </c>
      <c r="T811" s="81">
        <v>12</v>
      </c>
      <c r="U811" s="81">
        <v>2025</v>
      </c>
      <c r="V811" s="82">
        <v>46051</v>
      </c>
      <c r="W811" s="81" t="s">
        <v>31</v>
      </c>
      <c r="X811" s="81">
        <v>2026</v>
      </c>
    </row>
    <row r="812" spans="1:26" ht="14.45">
      <c r="A812" s="81" t="s">
        <v>25</v>
      </c>
      <c r="B812" s="81">
        <v>861</v>
      </c>
      <c r="C812" s="81">
        <v>0</v>
      </c>
      <c r="D812" s="82">
        <v>45985</v>
      </c>
      <c r="E812" s="82">
        <v>45930</v>
      </c>
      <c r="F812" s="82">
        <v>45932</v>
      </c>
      <c r="G812" s="81" t="s">
        <v>85</v>
      </c>
      <c r="H812" s="81">
        <v>48</v>
      </c>
      <c r="I812" s="81"/>
      <c r="J812" s="83">
        <v>275.92</v>
      </c>
      <c r="K812" s="83" t="s">
        <v>27</v>
      </c>
      <c r="L812" s="83">
        <v>275.92</v>
      </c>
      <c r="M812" s="83">
        <v>320.06720000000001</v>
      </c>
      <c r="N812" s="83">
        <v>27.59</v>
      </c>
      <c r="O812" s="83">
        <v>27.59</v>
      </c>
      <c r="P812" s="83">
        <v>32.004399999999997</v>
      </c>
      <c r="Q812" s="84">
        <v>9.9992751522180331E-2</v>
      </c>
      <c r="R812" s="81">
        <v>11</v>
      </c>
      <c r="S812" s="81">
        <v>2025</v>
      </c>
      <c r="T812" s="81">
        <v>9</v>
      </c>
      <c r="U812" s="81">
        <v>2025</v>
      </c>
      <c r="V812" s="82">
        <v>45977</v>
      </c>
      <c r="W812" s="81" t="s">
        <v>35</v>
      </c>
      <c r="X812" s="81">
        <v>2025</v>
      </c>
      <c r="Z812" t="s">
        <v>285</v>
      </c>
    </row>
    <row r="813" spans="1:26" ht="14.45">
      <c r="A813" s="81" t="s">
        <v>25</v>
      </c>
      <c r="B813" s="81">
        <v>862</v>
      </c>
      <c r="C813" s="81">
        <v>1</v>
      </c>
      <c r="D813" s="82">
        <v>45985</v>
      </c>
      <c r="E813" s="82">
        <v>46008</v>
      </c>
      <c r="F813" s="82">
        <v>46009</v>
      </c>
      <c r="G813" s="81" t="s">
        <v>43</v>
      </c>
      <c r="H813" s="81">
        <v>48</v>
      </c>
      <c r="I813" s="81"/>
      <c r="J813" s="83">
        <v>263.72000000000003</v>
      </c>
      <c r="K813" s="83" t="s">
        <v>33</v>
      </c>
      <c r="L813" s="83">
        <v>226.79920000000001</v>
      </c>
      <c r="M813" s="83">
        <v>263.72000000000003</v>
      </c>
      <c r="N813" s="83">
        <v>0</v>
      </c>
      <c r="O813" s="83">
        <v>0</v>
      </c>
      <c r="P813" s="83">
        <v>0</v>
      </c>
      <c r="Q813" s="84">
        <v>0</v>
      </c>
      <c r="R813" s="81">
        <v>11</v>
      </c>
      <c r="S813" s="81">
        <v>2025</v>
      </c>
      <c r="T813" s="81">
        <v>12</v>
      </c>
      <c r="U813" s="81">
        <v>2025</v>
      </c>
      <c r="V813" s="82">
        <v>46054</v>
      </c>
      <c r="W813" s="81" t="s">
        <v>38</v>
      </c>
      <c r="X813" s="81">
        <v>2026</v>
      </c>
    </row>
    <row r="814" spans="1:26" ht="14.45">
      <c r="A814" s="81" t="s">
        <v>25</v>
      </c>
      <c r="B814" s="81">
        <v>863</v>
      </c>
      <c r="C814" s="81">
        <v>1</v>
      </c>
      <c r="D814" s="82">
        <v>45986</v>
      </c>
      <c r="E814" s="82">
        <v>46020</v>
      </c>
      <c r="F814" s="82">
        <v>46025</v>
      </c>
      <c r="G814" s="81" t="s">
        <v>46</v>
      </c>
      <c r="H814" s="81">
        <v>48</v>
      </c>
      <c r="I814" s="81"/>
      <c r="J814" s="83">
        <v>14492.61</v>
      </c>
      <c r="K814" s="83" t="s">
        <v>27</v>
      </c>
      <c r="L814" s="83">
        <v>14492.61</v>
      </c>
      <c r="M814" s="83">
        <v>16811.427599999999</v>
      </c>
      <c r="N814" s="83">
        <v>1992.61</v>
      </c>
      <c r="O814" s="83">
        <v>1992.61</v>
      </c>
      <c r="P814" s="83">
        <v>2311.4275999999995</v>
      </c>
      <c r="Q814" s="84">
        <v>0.13749145254029466</v>
      </c>
      <c r="R814" s="81">
        <v>11</v>
      </c>
      <c r="S814" s="81">
        <v>2025</v>
      </c>
      <c r="T814" s="81">
        <v>12</v>
      </c>
      <c r="U814" s="81">
        <v>2025</v>
      </c>
      <c r="V814" s="82">
        <v>46070</v>
      </c>
      <c r="W814" s="81" t="s">
        <v>38</v>
      </c>
      <c r="X814" s="81">
        <v>2026</v>
      </c>
      <c r="Z814" t="s">
        <v>285</v>
      </c>
    </row>
    <row r="815" spans="1:26" ht="14.45">
      <c r="A815" s="81" t="s">
        <v>25</v>
      </c>
      <c r="B815" s="81">
        <v>864</v>
      </c>
      <c r="C815" s="81">
        <v>1</v>
      </c>
      <c r="D815" s="82">
        <v>45987</v>
      </c>
      <c r="E815" s="82">
        <v>46006</v>
      </c>
      <c r="F815" s="82">
        <v>46006</v>
      </c>
      <c r="G815" s="81" t="s">
        <v>274</v>
      </c>
      <c r="H815" s="81">
        <v>48</v>
      </c>
      <c r="I815" s="81" t="s">
        <v>192</v>
      </c>
      <c r="J815" s="83">
        <v>287.76</v>
      </c>
      <c r="K815" s="83" t="s">
        <v>33</v>
      </c>
      <c r="L815" s="83">
        <v>247.47359999999998</v>
      </c>
      <c r="M815" s="83">
        <v>287.76</v>
      </c>
      <c r="N815" s="83">
        <v>36.450000000000003</v>
      </c>
      <c r="O815" s="83">
        <v>31.347000000000001</v>
      </c>
      <c r="P815" s="83">
        <v>36.450000000000003</v>
      </c>
      <c r="Q815" s="84">
        <v>0.12666805671392828</v>
      </c>
      <c r="R815" s="81">
        <v>11</v>
      </c>
      <c r="S815" s="81">
        <v>2025</v>
      </c>
      <c r="T815" s="81">
        <v>12</v>
      </c>
      <c r="U815" s="81">
        <v>2025</v>
      </c>
      <c r="V815" s="82">
        <v>46051</v>
      </c>
      <c r="W815" s="81" t="s">
        <v>31</v>
      </c>
      <c r="X815" s="81">
        <v>2026</v>
      </c>
      <c r="Z815" t="s">
        <v>285</v>
      </c>
    </row>
    <row r="816" spans="1:26" ht="14.45">
      <c r="A816" s="81" t="s">
        <v>25</v>
      </c>
      <c r="B816" s="81">
        <v>867</v>
      </c>
      <c r="C816" s="81">
        <v>0</v>
      </c>
      <c r="D816" s="82">
        <v>45988</v>
      </c>
      <c r="E816" s="82">
        <v>46169</v>
      </c>
      <c r="F816" s="82">
        <v>46175</v>
      </c>
      <c r="G816" s="81" t="s">
        <v>64</v>
      </c>
      <c r="H816" s="81">
        <v>48</v>
      </c>
      <c r="I816" s="81" t="s">
        <v>316</v>
      </c>
      <c r="J816" s="83">
        <v>16067.26</v>
      </c>
      <c r="K816" s="83" t="s">
        <v>27</v>
      </c>
      <c r="L816" s="83">
        <v>16067.26</v>
      </c>
      <c r="M816" s="83">
        <v>18638.0216</v>
      </c>
      <c r="N816" s="83">
        <v>3410.67</v>
      </c>
      <c r="O816" s="83">
        <v>3410.67</v>
      </c>
      <c r="P816" s="83">
        <v>3956.3771999999999</v>
      </c>
      <c r="Q816" s="84">
        <v>0.21227452596148938</v>
      </c>
      <c r="R816" s="81">
        <v>11</v>
      </c>
      <c r="S816" s="81">
        <v>2025</v>
      </c>
      <c r="T816" s="81">
        <v>5</v>
      </c>
      <c r="U816" s="81">
        <v>2026</v>
      </c>
      <c r="V816" s="82">
        <v>46220</v>
      </c>
      <c r="W816" s="81" t="s">
        <v>39</v>
      </c>
      <c r="X816" s="81">
        <v>2026</v>
      </c>
    </row>
    <row r="817" spans="1:26" ht="14.45">
      <c r="A817" s="81" t="s">
        <v>25</v>
      </c>
      <c r="B817" s="81">
        <v>868</v>
      </c>
      <c r="C817" s="81">
        <v>1</v>
      </c>
      <c r="D817" s="82">
        <v>45988</v>
      </c>
      <c r="E817" s="82">
        <v>46017</v>
      </c>
      <c r="F817" s="82">
        <v>46031</v>
      </c>
      <c r="G817" s="81" t="s">
        <v>42</v>
      </c>
      <c r="H817" s="81">
        <v>48</v>
      </c>
      <c r="I817" s="81"/>
      <c r="J817" s="83">
        <v>7904.33</v>
      </c>
      <c r="K817" s="83" t="s">
        <v>33</v>
      </c>
      <c r="L817" s="83">
        <v>6797.7237999999998</v>
      </c>
      <c r="M817" s="83">
        <v>7904.33</v>
      </c>
      <c r="N817" s="83">
        <v>165.25</v>
      </c>
      <c r="O817" s="83">
        <v>142.11500000000001</v>
      </c>
      <c r="P817" s="83">
        <v>165.25</v>
      </c>
      <c r="Q817" s="84">
        <v>2.0906262769899538E-2</v>
      </c>
      <c r="R817" s="81">
        <v>11</v>
      </c>
      <c r="S817" s="81">
        <v>2025</v>
      </c>
      <c r="T817" s="81">
        <v>12</v>
      </c>
      <c r="U817" s="81">
        <v>2025</v>
      </c>
      <c r="V817" s="82">
        <v>46076</v>
      </c>
      <c r="W817" s="81" t="s">
        <v>38</v>
      </c>
      <c r="X817" s="81">
        <v>2026</v>
      </c>
    </row>
    <row r="818" spans="1:26" ht="14.45">
      <c r="A818" s="81" t="s">
        <v>25</v>
      </c>
      <c r="B818" s="81">
        <v>869</v>
      </c>
      <c r="C818" s="81">
        <v>1</v>
      </c>
      <c r="D818" s="82">
        <v>45989</v>
      </c>
      <c r="E818" s="82">
        <v>45993</v>
      </c>
      <c r="F818" s="82">
        <v>45996</v>
      </c>
      <c r="G818" s="81" t="s">
        <v>42</v>
      </c>
      <c r="H818" s="81">
        <v>48</v>
      </c>
      <c r="I818" s="81"/>
      <c r="J818" s="83">
        <v>1335.81</v>
      </c>
      <c r="K818" s="83" t="s">
        <v>33</v>
      </c>
      <c r="L818" s="83">
        <v>1148.7965999999999</v>
      </c>
      <c r="M818" s="83">
        <v>1335.81</v>
      </c>
      <c r="N818" s="83">
        <v>56.2</v>
      </c>
      <c r="O818" s="83">
        <v>48.332000000000001</v>
      </c>
      <c r="P818" s="83">
        <v>56.2</v>
      </c>
      <c r="Q818" s="84">
        <v>4.2071851535772309E-2</v>
      </c>
      <c r="R818" s="81">
        <v>11</v>
      </c>
      <c r="S818" s="81">
        <v>2025</v>
      </c>
      <c r="T818" s="81">
        <v>12</v>
      </c>
      <c r="U818" s="81">
        <v>2025</v>
      </c>
      <c r="V818" s="82">
        <v>46041</v>
      </c>
      <c r="W818" s="81" t="s">
        <v>31</v>
      </c>
      <c r="X818" s="81">
        <v>2026</v>
      </c>
    </row>
    <row r="819" spans="1:26" ht="14.45">
      <c r="A819" s="81" t="s">
        <v>25</v>
      </c>
      <c r="B819" s="81">
        <v>870</v>
      </c>
      <c r="C819" s="81">
        <v>0</v>
      </c>
      <c r="D819" s="82">
        <v>45992</v>
      </c>
      <c r="E819" s="82">
        <v>46138</v>
      </c>
      <c r="F819" s="82">
        <v>46144</v>
      </c>
      <c r="G819" s="81" t="s">
        <v>32</v>
      </c>
      <c r="H819" s="81">
        <v>49</v>
      </c>
      <c r="I819" s="81"/>
      <c r="J819" s="83">
        <v>19002</v>
      </c>
      <c r="K819" s="83" t="s">
        <v>33</v>
      </c>
      <c r="L819" s="83">
        <v>16341.72</v>
      </c>
      <c r="M819" s="83">
        <v>19002</v>
      </c>
      <c r="N819" s="83">
        <v>2850.3</v>
      </c>
      <c r="O819" s="83">
        <v>2451.2580000000003</v>
      </c>
      <c r="P819" s="83">
        <v>2850.3</v>
      </c>
      <c r="Q819" s="84">
        <v>0.15000000000000002</v>
      </c>
      <c r="R819" s="81">
        <v>12</v>
      </c>
      <c r="S819" s="81">
        <v>2025</v>
      </c>
      <c r="T819" s="81">
        <v>4</v>
      </c>
      <c r="U819" s="81">
        <v>2026</v>
      </c>
      <c r="V819" s="82">
        <v>46189</v>
      </c>
      <c r="W819" s="81" t="s">
        <v>37</v>
      </c>
      <c r="X819" s="81">
        <v>2026</v>
      </c>
      <c r="Z819" t="s">
        <v>285</v>
      </c>
    </row>
    <row r="820" spans="1:26" ht="14.45">
      <c r="A820" s="81" t="s">
        <v>25</v>
      </c>
      <c r="B820" s="81">
        <v>871</v>
      </c>
      <c r="C820" s="81">
        <v>1</v>
      </c>
      <c r="D820" s="82">
        <v>45992</v>
      </c>
      <c r="E820" s="82">
        <v>45993</v>
      </c>
      <c r="F820" s="82">
        <v>45993</v>
      </c>
      <c r="G820" s="81" t="s">
        <v>43</v>
      </c>
      <c r="H820" s="81">
        <v>49</v>
      </c>
      <c r="I820" s="81"/>
      <c r="J820" s="83">
        <v>104592</v>
      </c>
      <c r="K820" s="83" t="s">
        <v>30</v>
      </c>
      <c r="L820" s="83">
        <v>5020.4160000000002</v>
      </c>
      <c r="M820" s="83">
        <v>5857.152</v>
      </c>
      <c r="N820" s="83">
        <v>800</v>
      </c>
      <c r="O820" s="83">
        <v>38.4</v>
      </c>
      <c r="P820" s="83">
        <v>44.800000000000004</v>
      </c>
      <c r="Q820" s="84">
        <v>7.6487685482637289E-3</v>
      </c>
      <c r="R820" s="81">
        <v>12</v>
      </c>
      <c r="S820" s="81">
        <v>2025</v>
      </c>
      <c r="T820" s="81">
        <v>12</v>
      </c>
      <c r="U820" s="81">
        <v>2025</v>
      </c>
      <c r="V820" s="82">
        <v>46038</v>
      </c>
      <c r="W820" s="81" t="s">
        <v>31</v>
      </c>
      <c r="X820" s="81">
        <v>2026</v>
      </c>
      <c r="Z820" t="s">
        <v>285</v>
      </c>
    </row>
    <row r="821" spans="1:26" ht="14.45">
      <c r="A821" s="81" t="s">
        <v>25</v>
      </c>
      <c r="B821" s="81">
        <v>873</v>
      </c>
      <c r="C821" s="81">
        <v>0</v>
      </c>
      <c r="D821" s="82">
        <v>45993</v>
      </c>
      <c r="E821" s="82">
        <v>45957</v>
      </c>
      <c r="F821" s="82">
        <v>46022</v>
      </c>
      <c r="G821" s="81" t="s">
        <v>274</v>
      </c>
      <c r="H821" s="81">
        <v>49</v>
      </c>
      <c r="I821" s="81" t="s">
        <v>56</v>
      </c>
      <c r="J821" s="83">
        <v>4827</v>
      </c>
      <c r="K821" s="83" t="s">
        <v>33</v>
      </c>
      <c r="L821" s="83">
        <v>4151.22</v>
      </c>
      <c r="M821" s="83">
        <v>4827</v>
      </c>
      <c r="N821" s="83">
        <v>536.09</v>
      </c>
      <c r="O821" s="83">
        <v>461.03740000000005</v>
      </c>
      <c r="P821" s="83">
        <v>536.09</v>
      </c>
      <c r="Q821" s="84">
        <v>0.11106070022788482</v>
      </c>
      <c r="R821" s="81">
        <v>12</v>
      </c>
      <c r="S821" s="81">
        <v>2025</v>
      </c>
      <c r="T821" s="81">
        <v>10</v>
      </c>
      <c r="U821" s="81">
        <v>2025</v>
      </c>
      <c r="V821" s="82">
        <v>46067</v>
      </c>
      <c r="W821" s="81" t="s">
        <v>38</v>
      </c>
      <c r="X821" s="81">
        <v>2026</v>
      </c>
      <c r="Z821" t="s">
        <v>302</v>
      </c>
    </row>
    <row r="822" spans="1:26" ht="14.45">
      <c r="A822" s="81" t="s">
        <v>25</v>
      </c>
      <c r="B822" s="81">
        <v>874</v>
      </c>
      <c r="C822" s="81">
        <v>0</v>
      </c>
      <c r="D822" s="82">
        <v>45993</v>
      </c>
      <c r="E822" s="82">
        <v>46230</v>
      </c>
      <c r="F822" s="82">
        <v>46236</v>
      </c>
      <c r="G822" s="81" t="s">
        <v>32</v>
      </c>
      <c r="H822" s="81">
        <v>49</v>
      </c>
      <c r="I822" s="81"/>
      <c r="J822" s="83">
        <v>18040</v>
      </c>
      <c r="K822" s="83" t="s">
        <v>33</v>
      </c>
      <c r="L822" s="83">
        <v>15514.4</v>
      </c>
      <c r="M822" s="83">
        <v>18040</v>
      </c>
      <c r="N822" s="83">
        <v>2962</v>
      </c>
      <c r="O822" s="83">
        <v>2547.3200000000002</v>
      </c>
      <c r="P822" s="83">
        <v>2962</v>
      </c>
      <c r="Q822" s="84">
        <v>0.16419068736141909</v>
      </c>
      <c r="R822" s="81">
        <v>12</v>
      </c>
      <c r="S822" s="81">
        <v>2025</v>
      </c>
      <c r="T822" s="81">
        <v>7</v>
      </c>
      <c r="U822" s="81">
        <v>2026</v>
      </c>
      <c r="V822" s="82">
        <v>46281</v>
      </c>
      <c r="W822" s="81" t="s">
        <v>72</v>
      </c>
      <c r="X822" s="81">
        <v>2026</v>
      </c>
      <c r="Z822" t="s">
        <v>317</v>
      </c>
    </row>
    <row r="823" spans="1:26" ht="14.45">
      <c r="A823" s="81" t="s">
        <v>25</v>
      </c>
      <c r="B823" s="81">
        <v>875</v>
      </c>
      <c r="C823" s="81">
        <v>0</v>
      </c>
      <c r="D823" s="82">
        <v>45993</v>
      </c>
      <c r="E823" s="82">
        <v>46025</v>
      </c>
      <c r="F823" s="82">
        <v>46029</v>
      </c>
      <c r="G823" s="81" t="s">
        <v>42</v>
      </c>
      <c r="H823" s="81">
        <v>49</v>
      </c>
      <c r="I823" s="81" t="s">
        <v>261</v>
      </c>
      <c r="J823" s="83">
        <v>6617.34</v>
      </c>
      <c r="K823" s="83" t="s">
        <v>33</v>
      </c>
      <c r="L823" s="83">
        <v>5690.9124000000002</v>
      </c>
      <c r="M823" s="83">
        <v>6617.34</v>
      </c>
      <c r="N823" s="83">
        <v>284.42</v>
      </c>
      <c r="O823" s="83">
        <v>244.60120000000001</v>
      </c>
      <c r="P823" s="83">
        <v>284.42</v>
      </c>
      <c r="Q823" s="84">
        <v>4.2981016541389742E-2</v>
      </c>
      <c r="R823" s="81">
        <v>12</v>
      </c>
      <c r="S823" s="81">
        <v>2025</v>
      </c>
      <c r="T823" s="81">
        <v>1</v>
      </c>
      <c r="U823" s="81">
        <v>2026</v>
      </c>
      <c r="V823" s="82">
        <v>46074</v>
      </c>
      <c r="W823" s="81" t="s">
        <v>38</v>
      </c>
      <c r="X823" s="81">
        <v>2026</v>
      </c>
    </row>
    <row r="824" spans="1:26" ht="14.45">
      <c r="A824" s="81" t="s">
        <v>25</v>
      </c>
      <c r="B824" s="81">
        <v>876</v>
      </c>
      <c r="C824" s="81">
        <v>1</v>
      </c>
      <c r="D824" s="82">
        <v>45993</v>
      </c>
      <c r="E824" s="82">
        <v>45807</v>
      </c>
      <c r="F824" s="82">
        <v>45809</v>
      </c>
      <c r="G824" s="81" t="s">
        <v>34</v>
      </c>
      <c r="H824" s="81">
        <v>49</v>
      </c>
      <c r="I824" s="81"/>
      <c r="J824" s="83">
        <v>508.64</v>
      </c>
      <c r="K824" s="83" t="s">
        <v>33</v>
      </c>
      <c r="L824" s="83">
        <v>437.43039999999996</v>
      </c>
      <c r="M824" s="83">
        <v>508.64</v>
      </c>
      <c r="N824" s="83">
        <v>39.79</v>
      </c>
      <c r="O824" s="83">
        <v>34.2194</v>
      </c>
      <c r="P824" s="83">
        <v>39.79</v>
      </c>
      <c r="Q824" s="84">
        <v>7.8228216420257957E-2</v>
      </c>
      <c r="R824" s="81">
        <v>12</v>
      </c>
      <c r="S824" s="81">
        <v>2025</v>
      </c>
      <c r="T824" s="81">
        <v>5</v>
      </c>
      <c r="U824" s="81">
        <v>2025</v>
      </c>
      <c r="V824" s="82">
        <v>45854</v>
      </c>
      <c r="W824" s="81" t="s">
        <v>39</v>
      </c>
      <c r="X824" s="81">
        <v>2025</v>
      </c>
      <c r="Z824" t="s">
        <v>285</v>
      </c>
    </row>
    <row r="825" spans="1:26" ht="14.45">
      <c r="A825" s="81" t="s">
        <v>25</v>
      </c>
      <c r="B825" s="81">
        <v>877</v>
      </c>
      <c r="C825" s="81">
        <v>1</v>
      </c>
      <c r="D825" s="82">
        <v>45993</v>
      </c>
      <c r="E825" s="82">
        <v>45978</v>
      </c>
      <c r="F825" s="82">
        <v>45987</v>
      </c>
      <c r="G825" s="81" t="s">
        <v>66</v>
      </c>
      <c r="H825" s="81">
        <v>49</v>
      </c>
      <c r="I825" s="81"/>
      <c r="J825" s="83">
        <v>10000</v>
      </c>
      <c r="K825" s="83" t="s">
        <v>33</v>
      </c>
      <c r="L825" s="83">
        <v>8600</v>
      </c>
      <c r="M825" s="83">
        <v>10000</v>
      </c>
      <c r="N825" s="83">
        <v>1057.5</v>
      </c>
      <c r="O825" s="83">
        <v>909.44999999999993</v>
      </c>
      <c r="P825" s="83">
        <v>1057.5</v>
      </c>
      <c r="Q825" s="84">
        <v>0.10575</v>
      </c>
      <c r="R825" s="81">
        <v>12</v>
      </c>
      <c r="S825" s="81">
        <v>2025</v>
      </c>
      <c r="T825" s="81">
        <v>11</v>
      </c>
      <c r="U825" s="81">
        <v>2025</v>
      </c>
      <c r="V825" s="82">
        <v>46032</v>
      </c>
      <c r="W825" s="81" t="s">
        <v>31</v>
      </c>
      <c r="X825" s="81">
        <v>2026</v>
      </c>
      <c r="Z825" t="s">
        <v>302</v>
      </c>
    </row>
    <row r="826" spans="1:26" ht="14.45">
      <c r="A826" s="81" t="s">
        <v>25</v>
      </c>
      <c r="B826" s="81">
        <v>878</v>
      </c>
      <c r="C826" s="81">
        <v>0</v>
      </c>
      <c r="D826" s="82">
        <v>45994</v>
      </c>
      <c r="E826" s="82">
        <v>45995</v>
      </c>
      <c r="F826" s="82">
        <v>45996</v>
      </c>
      <c r="G826" s="81" t="s">
        <v>69</v>
      </c>
      <c r="H826" s="81">
        <v>49</v>
      </c>
      <c r="I826" s="81"/>
      <c r="J826" s="83">
        <v>1100</v>
      </c>
      <c r="K826" s="83" t="s">
        <v>27</v>
      </c>
      <c r="L826" s="83">
        <v>1100</v>
      </c>
      <c r="M826" s="83">
        <v>1276</v>
      </c>
      <c r="N826" s="83">
        <v>280</v>
      </c>
      <c r="O826" s="83">
        <v>280</v>
      </c>
      <c r="P826" s="83">
        <v>324.79999999999995</v>
      </c>
      <c r="Q826" s="84">
        <v>0.25454545454545452</v>
      </c>
      <c r="R826" s="81">
        <v>12</v>
      </c>
      <c r="S826" s="81">
        <v>2025</v>
      </c>
      <c r="T826" s="81">
        <v>12</v>
      </c>
      <c r="U826" s="81">
        <v>2025</v>
      </c>
      <c r="V826" s="82">
        <v>46041</v>
      </c>
      <c r="W826" s="81" t="s">
        <v>31</v>
      </c>
      <c r="X826" s="81">
        <v>2026</v>
      </c>
    </row>
    <row r="827" spans="1:26" ht="14.45">
      <c r="A827" s="81" t="s">
        <v>25</v>
      </c>
      <c r="B827" s="81">
        <v>879</v>
      </c>
      <c r="C827" s="81">
        <v>1</v>
      </c>
      <c r="D827" s="82">
        <v>45994</v>
      </c>
      <c r="E827" s="82">
        <v>45950</v>
      </c>
      <c r="F827" s="82">
        <v>45954</v>
      </c>
      <c r="G827" s="81" t="s">
        <v>274</v>
      </c>
      <c r="H827" s="81">
        <v>49</v>
      </c>
      <c r="I827" s="81" t="s">
        <v>56</v>
      </c>
      <c r="J827" s="83">
        <v>5281.02</v>
      </c>
      <c r="K827" s="83" t="s">
        <v>33</v>
      </c>
      <c r="L827" s="83">
        <v>4541.6772000000001</v>
      </c>
      <c r="M827" s="83">
        <v>5281.02</v>
      </c>
      <c r="N827" s="83">
        <v>647.19000000000005</v>
      </c>
      <c r="O827" s="83">
        <v>556.58339999999998</v>
      </c>
      <c r="P827" s="83">
        <v>647.19000000000005</v>
      </c>
      <c r="Q827" s="84">
        <v>0.12255018916800163</v>
      </c>
      <c r="R827" s="81">
        <v>12</v>
      </c>
      <c r="S827" s="81">
        <v>2025</v>
      </c>
      <c r="T827" s="81">
        <v>10</v>
      </c>
      <c r="U827" s="81">
        <v>2025</v>
      </c>
      <c r="V827" s="82">
        <v>45999</v>
      </c>
      <c r="W827" s="81" t="s">
        <v>52</v>
      </c>
      <c r="X827" s="81">
        <v>2025</v>
      </c>
    </row>
    <row r="828" spans="1:26" ht="14.45">
      <c r="A828" s="81" t="s">
        <v>25</v>
      </c>
      <c r="B828" s="81">
        <v>880</v>
      </c>
      <c r="C828" s="81">
        <v>1</v>
      </c>
      <c r="D828" s="82">
        <v>45994</v>
      </c>
      <c r="E828" s="82">
        <v>45955</v>
      </c>
      <c r="F828" s="82">
        <v>45959</v>
      </c>
      <c r="G828" s="81" t="s">
        <v>66</v>
      </c>
      <c r="H828" s="81">
        <v>49</v>
      </c>
      <c r="I828" s="81"/>
      <c r="J828" s="83">
        <v>7141.22</v>
      </c>
      <c r="K828" s="83" t="s">
        <v>33</v>
      </c>
      <c r="L828" s="83">
        <v>6141.4492</v>
      </c>
      <c r="M828" s="83">
        <v>7141.22</v>
      </c>
      <c r="N828" s="83">
        <v>419.24</v>
      </c>
      <c r="O828" s="83">
        <v>360.54640000000001</v>
      </c>
      <c r="P828" s="83">
        <v>419.24</v>
      </c>
      <c r="Q828" s="84">
        <v>5.8707055657156622E-2</v>
      </c>
      <c r="R828" s="81">
        <v>12</v>
      </c>
      <c r="S828" s="81">
        <v>2025</v>
      </c>
      <c r="T828" s="81">
        <v>10</v>
      </c>
      <c r="U828" s="81">
        <v>2025</v>
      </c>
      <c r="V828" s="82">
        <v>46004</v>
      </c>
      <c r="W828" s="81" t="s">
        <v>52</v>
      </c>
      <c r="X828" s="81">
        <v>2025</v>
      </c>
      <c r="Z828" t="s">
        <v>318</v>
      </c>
    </row>
    <row r="829" spans="1:26" ht="14.45">
      <c r="A829" s="81" t="s">
        <v>25</v>
      </c>
      <c r="B829" s="81">
        <v>881</v>
      </c>
      <c r="C829" s="81">
        <v>0</v>
      </c>
      <c r="D829" s="82">
        <v>45994</v>
      </c>
      <c r="E829" s="82">
        <v>46050</v>
      </c>
      <c r="F829" s="82">
        <v>46054</v>
      </c>
      <c r="G829" s="81" t="s">
        <v>274</v>
      </c>
      <c r="H829" s="81">
        <v>49</v>
      </c>
      <c r="I829" s="81" t="s">
        <v>56</v>
      </c>
      <c r="J829" s="83">
        <v>81600</v>
      </c>
      <c r="K829" s="83" t="s">
        <v>30</v>
      </c>
      <c r="L829" s="83">
        <v>3916.8</v>
      </c>
      <c r="M829" s="83">
        <v>4569.6000000000004</v>
      </c>
      <c r="N829" s="83">
        <v>6000</v>
      </c>
      <c r="O829" s="83">
        <v>288</v>
      </c>
      <c r="P829" s="83">
        <v>336</v>
      </c>
      <c r="Q829" s="84">
        <v>7.3529411764705885E-2</v>
      </c>
      <c r="R829" s="81">
        <v>12</v>
      </c>
      <c r="S829" s="81">
        <v>2025</v>
      </c>
      <c r="T829" s="81">
        <v>1</v>
      </c>
      <c r="U829" s="81">
        <v>2026</v>
      </c>
      <c r="V829" s="82">
        <v>46099</v>
      </c>
      <c r="W829" s="81" t="s">
        <v>28</v>
      </c>
      <c r="X829" s="81">
        <v>2026</v>
      </c>
      <c r="Z829" t="s">
        <v>318</v>
      </c>
    </row>
    <row r="830" spans="1:26" ht="14.45">
      <c r="A830" s="81" t="s">
        <v>25</v>
      </c>
      <c r="B830" s="81">
        <v>882</v>
      </c>
      <c r="C830" s="81">
        <v>0</v>
      </c>
      <c r="D830" s="82">
        <v>45994</v>
      </c>
      <c r="E830" s="82">
        <v>46032</v>
      </c>
      <c r="F830" s="82">
        <v>46036</v>
      </c>
      <c r="G830" s="81" t="s">
        <v>66</v>
      </c>
      <c r="H830" s="81">
        <v>49</v>
      </c>
      <c r="I830" s="81"/>
      <c r="J830" s="83">
        <v>427120</v>
      </c>
      <c r="K830" s="83" t="s">
        <v>250</v>
      </c>
      <c r="L830" s="83">
        <v>2349.16</v>
      </c>
      <c r="M830" s="83">
        <v>2733.5680000000002</v>
      </c>
      <c r="N830" s="83">
        <v>30976</v>
      </c>
      <c r="O830" s="83">
        <v>170.36799999999999</v>
      </c>
      <c r="P830" s="83">
        <v>198.24640000000002</v>
      </c>
      <c r="Q830" s="84">
        <v>7.2522944371605169E-2</v>
      </c>
      <c r="R830" s="81">
        <v>12</v>
      </c>
      <c r="S830" s="81">
        <v>2025</v>
      </c>
      <c r="T830" s="81">
        <v>1</v>
      </c>
      <c r="U830" s="81">
        <v>2026</v>
      </c>
      <c r="V830" s="82">
        <v>46081</v>
      </c>
      <c r="W830" s="81" t="s">
        <v>38</v>
      </c>
      <c r="X830" s="81">
        <v>2026</v>
      </c>
    </row>
    <row r="831" spans="1:26" ht="14.45">
      <c r="A831" s="81" t="s">
        <v>25</v>
      </c>
      <c r="B831" s="81">
        <v>884</v>
      </c>
      <c r="C831" s="81">
        <v>0</v>
      </c>
      <c r="D831" s="82">
        <v>45994</v>
      </c>
      <c r="E831" s="82">
        <v>45941</v>
      </c>
      <c r="F831" s="82">
        <v>45943</v>
      </c>
      <c r="G831" s="81" t="s">
        <v>66</v>
      </c>
      <c r="H831" s="81">
        <v>49</v>
      </c>
      <c r="I831" s="81"/>
      <c r="J831" s="83">
        <v>759.07</v>
      </c>
      <c r="K831" s="83" t="s">
        <v>33</v>
      </c>
      <c r="L831" s="83">
        <v>652.80020000000002</v>
      </c>
      <c r="M831" s="83">
        <v>759.07</v>
      </c>
      <c r="N831" s="83">
        <v>59.71</v>
      </c>
      <c r="O831" s="83">
        <v>51.3506</v>
      </c>
      <c r="P831" s="83">
        <v>59.71</v>
      </c>
      <c r="Q831" s="84">
        <v>7.8662046978539527E-2</v>
      </c>
      <c r="R831" s="81">
        <v>12</v>
      </c>
      <c r="S831" s="81">
        <v>2025</v>
      </c>
      <c r="T831" s="81">
        <v>10</v>
      </c>
      <c r="U831" s="81">
        <v>2025</v>
      </c>
      <c r="V831" s="82">
        <v>45988</v>
      </c>
      <c r="W831" s="81" t="s">
        <v>35</v>
      </c>
      <c r="X831" s="81">
        <v>2025</v>
      </c>
    </row>
    <row r="832" spans="1:26" ht="14.45">
      <c r="A832" s="81" t="s">
        <v>25</v>
      </c>
      <c r="B832" s="81">
        <v>886</v>
      </c>
      <c r="C832" s="81">
        <v>0</v>
      </c>
      <c r="D832" s="82">
        <v>45995</v>
      </c>
      <c r="E832" s="82">
        <v>46226</v>
      </c>
      <c r="F832" s="82">
        <v>46241</v>
      </c>
      <c r="G832" s="81" t="s">
        <v>92</v>
      </c>
      <c r="H832" s="81">
        <v>49</v>
      </c>
      <c r="I832" s="81" t="s">
        <v>290</v>
      </c>
      <c r="J832" s="83">
        <v>335788</v>
      </c>
      <c r="K832" s="83" t="s">
        <v>33</v>
      </c>
      <c r="L832" s="83">
        <v>288777.68</v>
      </c>
      <c r="M832" s="83">
        <v>335788</v>
      </c>
      <c r="N832" s="83">
        <v>50539</v>
      </c>
      <c r="O832" s="83">
        <v>43463.54</v>
      </c>
      <c r="P832" s="83">
        <v>50539</v>
      </c>
      <c r="Q832" s="84">
        <v>0.15050865426995605</v>
      </c>
      <c r="R832" s="81">
        <v>12</v>
      </c>
      <c r="S832" s="81">
        <v>2025</v>
      </c>
      <c r="T832" s="81">
        <v>7</v>
      </c>
      <c r="U832" s="81">
        <v>2026</v>
      </c>
      <c r="V832" s="82">
        <v>46286</v>
      </c>
      <c r="W832" s="81" t="s">
        <v>72</v>
      </c>
      <c r="X832" s="81">
        <v>2026</v>
      </c>
      <c r="Z832" t="s">
        <v>302</v>
      </c>
    </row>
    <row r="833" spans="1:26" ht="14.45">
      <c r="A833" s="81" t="s">
        <v>25</v>
      </c>
      <c r="B833" s="81">
        <v>887</v>
      </c>
      <c r="C833" s="81">
        <v>0</v>
      </c>
      <c r="D833" s="82">
        <v>45995</v>
      </c>
      <c r="E833" s="82">
        <v>45731</v>
      </c>
      <c r="F833" s="82">
        <v>46110</v>
      </c>
      <c r="G833" s="81" t="s">
        <v>86</v>
      </c>
      <c r="H833" s="81">
        <v>49</v>
      </c>
      <c r="I833" s="81" t="s">
        <v>88</v>
      </c>
      <c r="J833" s="83">
        <v>425999.96</v>
      </c>
      <c r="K833" s="83" t="s">
        <v>30</v>
      </c>
      <c r="L833" s="83">
        <v>20447.998080000001</v>
      </c>
      <c r="M833" s="83">
        <v>23855.997760000002</v>
      </c>
      <c r="N833" s="83">
        <v>85499.839999999997</v>
      </c>
      <c r="O833" s="83">
        <v>4103.9923200000003</v>
      </c>
      <c r="P833" s="83">
        <v>4787.9910399999999</v>
      </c>
      <c r="Q833" s="84">
        <v>0.20070386861069189</v>
      </c>
      <c r="R833" s="81">
        <v>12</v>
      </c>
      <c r="S833" s="81">
        <v>2025</v>
      </c>
      <c r="T833" s="81">
        <v>3</v>
      </c>
      <c r="U833" s="81">
        <v>2025</v>
      </c>
      <c r="V833" s="82">
        <v>46155</v>
      </c>
      <c r="W833" s="81" t="s">
        <v>47</v>
      </c>
      <c r="X833" s="81">
        <v>2026</v>
      </c>
      <c r="Z833" t="s">
        <v>285</v>
      </c>
    </row>
    <row r="834" spans="1:26" ht="14.45">
      <c r="A834" s="81" t="s">
        <v>25</v>
      </c>
      <c r="B834" s="81">
        <v>888</v>
      </c>
      <c r="C834" s="81">
        <v>1</v>
      </c>
      <c r="D834" s="82">
        <v>45995</v>
      </c>
      <c r="E834" s="82">
        <v>46013</v>
      </c>
      <c r="F834" s="82">
        <v>46013</v>
      </c>
      <c r="G834" s="81" t="s">
        <v>43</v>
      </c>
      <c r="H834" s="81">
        <v>49</v>
      </c>
      <c r="I834" s="81"/>
      <c r="J834" s="83">
        <v>24249</v>
      </c>
      <c r="K834" s="83" t="s">
        <v>30</v>
      </c>
      <c r="L834" s="83">
        <v>1163.952</v>
      </c>
      <c r="M834" s="83">
        <v>1357.944</v>
      </c>
      <c r="N834" s="83">
        <v>2100</v>
      </c>
      <c r="O834" s="83">
        <v>100.8</v>
      </c>
      <c r="P834" s="83">
        <v>117.60000000000001</v>
      </c>
      <c r="Q834" s="84">
        <v>8.6601509340591368E-2</v>
      </c>
      <c r="R834" s="81">
        <v>12</v>
      </c>
      <c r="S834" s="81">
        <v>2025</v>
      </c>
      <c r="T834" s="81">
        <v>12</v>
      </c>
      <c r="U834" s="81">
        <v>2025</v>
      </c>
      <c r="V834" s="82">
        <v>46058</v>
      </c>
      <c r="W834" s="81" t="s">
        <v>38</v>
      </c>
      <c r="X834" s="81">
        <v>2026</v>
      </c>
      <c r="Z834" t="s">
        <v>285</v>
      </c>
    </row>
    <row r="835" spans="1:26" ht="14.45">
      <c r="A835" s="81" t="s">
        <v>25</v>
      </c>
      <c r="B835" s="81">
        <v>889</v>
      </c>
      <c r="C835" s="81">
        <v>0</v>
      </c>
      <c r="D835" s="82">
        <v>45995</v>
      </c>
      <c r="E835" s="82">
        <v>46013</v>
      </c>
      <c r="F835" s="82">
        <v>46019</v>
      </c>
      <c r="G835" s="81" t="s">
        <v>85</v>
      </c>
      <c r="H835" s="81">
        <v>49</v>
      </c>
      <c r="I835" s="81"/>
      <c r="J835" s="83">
        <v>13350.88</v>
      </c>
      <c r="K835" s="83" t="s">
        <v>33</v>
      </c>
      <c r="L835" s="83">
        <v>11481.756799999999</v>
      </c>
      <c r="M835" s="83">
        <v>13350.88</v>
      </c>
      <c r="N835" s="83">
        <v>2236.17</v>
      </c>
      <c r="O835" s="83">
        <v>1923.1061999999999</v>
      </c>
      <c r="P835" s="83">
        <v>2236.17</v>
      </c>
      <c r="Q835" s="84">
        <v>0.16749233009359682</v>
      </c>
      <c r="R835" s="81">
        <v>12</v>
      </c>
      <c r="S835" s="81">
        <v>2025</v>
      </c>
      <c r="T835" s="81">
        <v>12</v>
      </c>
      <c r="U835" s="81">
        <v>2025</v>
      </c>
      <c r="V835" s="82">
        <v>46064</v>
      </c>
      <c r="W835" s="81" t="s">
        <v>38</v>
      </c>
      <c r="X835" s="81">
        <v>2026</v>
      </c>
    </row>
    <row r="836" spans="1:26" ht="14.45">
      <c r="A836" s="81" t="s">
        <v>25</v>
      </c>
      <c r="B836" s="81">
        <v>890</v>
      </c>
      <c r="C836" s="81">
        <v>0</v>
      </c>
      <c r="D836" s="82">
        <v>45995</v>
      </c>
      <c r="E836" s="82">
        <v>46017</v>
      </c>
      <c r="F836" s="82">
        <v>46025</v>
      </c>
      <c r="G836" s="81" t="s">
        <v>45</v>
      </c>
      <c r="H836" s="81">
        <v>49</v>
      </c>
      <c r="I836" s="81"/>
      <c r="J836" s="83">
        <v>40428</v>
      </c>
      <c r="K836" s="83" t="s">
        <v>30</v>
      </c>
      <c r="L836" s="83">
        <v>1940.5440000000001</v>
      </c>
      <c r="M836" s="83">
        <v>2263.9679999999998</v>
      </c>
      <c r="N836" s="83">
        <v>0</v>
      </c>
      <c r="O836" s="83">
        <v>0</v>
      </c>
      <c r="P836" s="83">
        <v>0</v>
      </c>
      <c r="Q836" s="84">
        <v>0</v>
      </c>
      <c r="R836" s="81">
        <v>12</v>
      </c>
      <c r="S836" s="81">
        <v>2025</v>
      </c>
      <c r="T836" s="81">
        <v>12</v>
      </c>
      <c r="U836" s="81">
        <v>2025</v>
      </c>
      <c r="V836" s="82">
        <v>46070</v>
      </c>
      <c r="W836" s="81" t="s">
        <v>38</v>
      </c>
      <c r="X836" s="81">
        <v>2026</v>
      </c>
    </row>
    <row r="837" spans="1:26" ht="14.45">
      <c r="A837" s="81" t="s">
        <v>25</v>
      </c>
      <c r="B837" s="81">
        <v>891</v>
      </c>
      <c r="C837" s="81">
        <v>0</v>
      </c>
      <c r="D837" s="82">
        <v>45996</v>
      </c>
      <c r="E837" s="82">
        <v>46184</v>
      </c>
      <c r="F837" s="82">
        <v>46226</v>
      </c>
      <c r="G837" s="81" t="s">
        <v>32</v>
      </c>
      <c r="H837" s="81">
        <v>49</v>
      </c>
      <c r="I837" s="81"/>
      <c r="J837" s="83">
        <v>5550906</v>
      </c>
      <c r="K837" s="83" t="s">
        <v>30</v>
      </c>
      <c r="L837" s="83">
        <v>266443.48800000001</v>
      </c>
      <c r="M837" s="83">
        <v>310850.73600000003</v>
      </c>
      <c r="N837" s="83">
        <v>236410</v>
      </c>
      <c r="O837" s="83">
        <v>11347.68</v>
      </c>
      <c r="P837" s="83">
        <v>13238.960000000001</v>
      </c>
      <c r="Q837" s="84">
        <v>4.2589443957436857E-2</v>
      </c>
      <c r="R837" s="81">
        <v>12</v>
      </c>
      <c r="S837" s="81">
        <v>2025</v>
      </c>
      <c r="T837" s="81">
        <v>6</v>
      </c>
      <c r="U837" s="81">
        <v>2026</v>
      </c>
      <c r="V837" s="82">
        <v>46271</v>
      </c>
      <c r="W837" s="81" t="s">
        <v>72</v>
      </c>
      <c r="X837" s="81">
        <v>2026</v>
      </c>
      <c r="Z837" t="s">
        <v>285</v>
      </c>
    </row>
    <row r="838" spans="1:26" ht="14.45">
      <c r="A838" s="81" t="s">
        <v>25</v>
      </c>
      <c r="B838" s="81">
        <v>892</v>
      </c>
      <c r="C838" s="81">
        <v>0</v>
      </c>
      <c r="D838" s="82">
        <v>45996</v>
      </c>
      <c r="E838" s="82">
        <v>45939</v>
      </c>
      <c r="F838" s="82">
        <v>45942</v>
      </c>
      <c r="G838" s="81" t="s">
        <v>66</v>
      </c>
      <c r="H838" s="81">
        <v>49</v>
      </c>
      <c r="I838" s="81"/>
      <c r="J838" s="83">
        <v>4772.49</v>
      </c>
      <c r="K838" s="83" t="s">
        <v>33</v>
      </c>
      <c r="L838" s="83">
        <v>4104.3413999999993</v>
      </c>
      <c r="M838" s="83">
        <v>4772.49</v>
      </c>
      <c r="N838" s="83">
        <v>387.25</v>
      </c>
      <c r="O838" s="83">
        <v>333.03499999999997</v>
      </c>
      <c r="P838" s="83">
        <v>387.25</v>
      </c>
      <c r="Q838" s="84">
        <v>8.1142129161087817E-2</v>
      </c>
      <c r="R838" s="81">
        <v>12</v>
      </c>
      <c r="S838" s="81">
        <v>2025</v>
      </c>
      <c r="T838" s="81">
        <v>10</v>
      </c>
      <c r="U838" s="81">
        <v>2025</v>
      </c>
      <c r="V838" s="82">
        <v>45987</v>
      </c>
      <c r="W838" s="81" t="s">
        <v>35</v>
      </c>
      <c r="X838" s="81">
        <v>2025</v>
      </c>
      <c r="Z838" t="s">
        <v>285</v>
      </c>
    </row>
    <row r="839" spans="1:26" ht="14.45">
      <c r="A839" s="81" t="s">
        <v>25</v>
      </c>
      <c r="B839" s="81">
        <v>893</v>
      </c>
      <c r="C839" s="81">
        <v>1</v>
      </c>
      <c r="D839" s="82">
        <v>45996</v>
      </c>
      <c r="E839" s="82">
        <v>46010</v>
      </c>
      <c r="F839" s="82">
        <v>46039</v>
      </c>
      <c r="G839" s="81" t="s">
        <v>86</v>
      </c>
      <c r="H839" s="81">
        <v>49</v>
      </c>
      <c r="I839" s="81" t="s">
        <v>73</v>
      </c>
      <c r="J839" s="83">
        <v>119275.69</v>
      </c>
      <c r="K839" s="83" t="s">
        <v>33</v>
      </c>
      <c r="L839" s="83">
        <v>102577.0934</v>
      </c>
      <c r="M839" s="83">
        <v>119275.69</v>
      </c>
      <c r="N839" s="83">
        <v>14130.8</v>
      </c>
      <c r="O839" s="83">
        <v>12152.487999999999</v>
      </c>
      <c r="P839" s="83">
        <v>14130.8</v>
      </c>
      <c r="Q839" s="84">
        <v>0.11847175229084819</v>
      </c>
      <c r="R839" s="81">
        <v>12</v>
      </c>
      <c r="S839" s="81">
        <v>2025</v>
      </c>
      <c r="T839" s="81">
        <v>12</v>
      </c>
      <c r="U839" s="81">
        <v>2025</v>
      </c>
      <c r="V839" s="82">
        <v>46084</v>
      </c>
      <c r="W839" s="81" t="s">
        <v>28</v>
      </c>
      <c r="X839" s="81">
        <v>2026</v>
      </c>
      <c r="Z839" t="s">
        <v>285</v>
      </c>
    </row>
    <row r="840" spans="1:26" ht="14.45">
      <c r="A840" s="81" t="s">
        <v>25</v>
      </c>
      <c r="B840" s="81">
        <v>894</v>
      </c>
      <c r="C840" s="81">
        <v>1</v>
      </c>
      <c r="D840" s="82">
        <v>45996</v>
      </c>
      <c r="E840" s="82">
        <v>45996</v>
      </c>
      <c r="F840" s="82">
        <v>45998</v>
      </c>
      <c r="G840" s="81" t="s">
        <v>43</v>
      </c>
      <c r="H840" s="81">
        <v>49</v>
      </c>
      <c r="I840" s="81"/>
      <c r="J840" s="83">
        <v>6855.53</v>
      </c>
      <c r="K840" s="83" t="s">
        <v>30</v>
      </c>
      <c r="L840" s="83">
        <v>329.06543999999997</v>
      </c>
      <c r="M840" s="83">
        <v>383.90967999999998</v>
      </c>
      <c r="N840" s="83">
        <v>800</v>
      </c>
      <c r="O840" s="83">
        <v>38.4</v>
      </c>
      <c r="P840" s="83">
        <v>44.800000000000004</v>
      </c>
      <c r="Q840" s="84">
        <v>0.11669411409475271</v>
      </c>
      <c r="R840" s="81">
        <v>12</v>
      </c>
      <c r="S840" s="81">
        <v>2025</v>
      </c>
      <c r="T840" s="81">
        <v>12</v>
      </c>
      <c r="U840" s="81">
        <v>2025</v>
      </c>
      <c r="V840" s="82">
        <v>46043</v>
      </c>
      <c r="W840" s="81" t="s">
        <v>31</v>
      </c>
      <c r="X840" s="81">
        <v>2026</v>
      </c>
      <c r="Z840" t="s">
        <v>302</v>
      </c>
    </row>
    <row r="841" spans="1:26" ht="14.45">
      <c r="A841" s="81" t="s">
        <v>25</v>
      </c>
      <c r="B841" s="81">
        <v>895</v>
      </c>
      <c r="C841" s="81">
        <v>0</v>
      </c>
      <c r="D841" s="82">
        <v>45999</v>
      </c>
      <c r="E841" s="82">
        <v>46113</v>
      </c>
      <c r="F841" s="82">
        <v>46121</v>
      </c>
      <c r="G841" s="81" t="s">
        <v>58</v>
      </c>
      <c r="H841" s="81">
        <v>50</v>
      </c>
      <c r="I841" s="81"/>
      <c r="J841" s="83">
        <v>351300</v>
      </c>
      <c r="K841" s="83" t="s">
        <v>30</v>
      </c>
      <c r="L841" s="83">
        <v>16862.400000000001</v>
      </c>
      <c r="M841" s="83">
        <v>19672.8</v>
      </c>
      <c r="N841" s="83">
        <v>52695</v>
      </c>
      <c r="O841" s="83">
        <v>2529.36</v>
      </c>
      <c r="P841" s="83">
        <v>2950.92</v>
      </c>
      <c r="Q841" s="84">
        <v>0.15</v>
      </c>
      <c r="R841" s="81">
        <v>12</v>
      </c>
      <c r="S841" s="81">
        <v>2025</v>
      </c>
      <c r="T841" s="81">
        <v>4</v>
      </c>
      <c r="U841" s="81">
        <v>2026</v>
      </c>
      <c r="V841" s="82">
        <v>46166</v>
      </c>
      <c r="W841" s="81" t="s">
        <v>47</v>
      </c>
      <c r="X841" s="81">
        <v>2026</v>
      </c>
      <c r="Z841" t="s">
        <v>285</v>
      </c>
    </row>
    <row r="842" spans="1:26" ht="14.45">
      <c r="A842" s="81" t="s">
        <v>25</v>
      </c>
      <c r="B842" s="81">
        <v>896</v>
      </c>
      <c r="C842" s="81">
        <v>0</v>
      </c>
      <c r="D842" s="82">
        <v>45999</v>
      </c>
      <c r="E842" s="82">
        <v>46009</v>
      </c>
      <c r="F842" s="82">
        <v>46017</v>
      </c>
      <c r="G842" s="81" t="s">
        <v>280</v>
      </c>
      <c r="H842" s="81">
        <v>50</v>
      </c>
      <c r="I842" s="81"/>
      <c r="J842" s="83">
        <v>12935.9</v>
      </c>
      <c r="K842" s="83" t="s">
        <v>33</v>
      </c>
      <c r="L842" s="83">
        <v>11124.874</v>
      </c>
      <c r="M842" s="83">
        <v>12935.9</v>
      </c>
      <c r="N842" s="83">
        <v>1771.95</v>
      </c>
      <c r="O842" s="83">
        <v>1523.877</v>
      </c>
      <c r="P842" s="83">
        <v>1771.95</v>
      </c>
      <c r="Q842" s="84">
        <v>0.13697925927071175</v>
      </c>
      <c r="R842" s="81">
        <v>12</v>
      </c>
      <c r="S842" s="81">
        <v>2025</v>
      </c>
      <c r="T842" s="81">
        <v>12</v>
      </c>
      <c r="U842" s="81">
        <v>2025</v>
      </c>
      <c r="V842" s="82">
        <v>46062</v>
      </c>
      <c r="W842" s="81" t="s">
        <v>38</v>
      </c>
      <c r="X842" s="81">
        <v>2026</v>
      </c>
      <c r="Z842" t="s">
        <v>318</v>
      </c>
    </row>
    <row r="843" spans="1:26" ht="14.45">
      <c r="A843" s="81" t="s">
        <v>25</v>
      </c>
      <c r="B843" s="81">
        <v>897</v>
      </c>
      <c r="C843" s="81">
        <v>0</v>
      </c>
      <c r="D843" s="82">
        <v>45999</v>
      </c>
      <c r="E843" s="82">
        <v>46006</v>
      </c>
      <c r="F843" s="82">
        <v>46017</v>
      </c>
      <c r="G843" s="81" t="s">
        <v>280</v>
      </c>
      <c r="H843" s="81">
        <v>50</v>
      </c>
      <c r="I843" s="81"/>
      <c r="J843" s="83">
        <v>21206</v>
      </c>
      <c r="K843" s="83" t="s">
        <v>33</v>
      </c>
      <c r="L843" s="83">
        <v>18237.16</v>
      </c>
      <c r="M843" s="83">
        <v>21206</v>
      </c>
      <c r="N843" s="83">
        <v>0</v>
      </c>
      <c r="O843" s="83">
        <v>0</v>
      </c>
      <c r="P843" s="83">
        <v>0</v>
      </c>
      <c r="Q843" s="84">
        <v>0</v>
      </c>
      <c r="R843" s="81">
        <v>12</v>
      </c>
      <c r="S843" s="81">
        <v>2025</v>
      </c>
      <c r="T843" s="81">
        <v>12</v>
      </c>
      <c r="U843" s="81">
        <v>2025</v>
      </c>
      <c r="V843" s="82">
        <v>46062</v>
      </c>
      <c r="W843" s="81" t="s">
        <v>38</v>
      </c>
      <c r="X843" s="81">
        <v>2026</v>
      </c>
    </row>
    <row r="844" spans="1:26" ht="14.45">
      <c r="A844" s="81" t="s">
        <v>25</v>
      </c>
      <c r="B844" s="81">
        <v>898</v>
      </c>
      <c r="C844" s="81">
        <v>0</v>
      </c>
      <c r="D844" s="82">
        <v>45999</v>
      </c>
      <c r="E844" s="82">
        <v>46054</v>
      </c>
      <c r="F844" s="82">
        <v>46061</v>
      </c>
      <c r="G844" s="81" t="s">
        <v>34</v>
      </c>
      <c r="H844" s="81">
        <v>50</v>
      </c>
      <c r="I844" s="81"/>
      <c r="J844" s="83">
        <v>45938.59</v>
      </c>
      <c r="K844" s="83" t="s">
        <v>33</v>
      </c>
      <c r="L844" s="83">
        <v>39507.187399999995</v>
      </c>
      <c r="M844" s="83">
        <v>45938.59</v>
      </c>
      <c r="N844" s="83">
        <v>6247.59</v>
      </c>
      <c r="O844" s="83">
        <v>5372.9274000000005</v>
      </c>
      <c r="P844" s="83">
        <v>6247.59</v>
      </c>
      <c r="Q844" s="84">
        <v>0.13599873222055794</v>
      </c>
      <c r="R844" s="81">
        <v>12</v>
      </c>
      <c r="S844" s="81">
        <v>2025</v>
      </c>
      <c r="T844" s="81">
        <v>2</v>
      </c>
      <c r="U844" s="81">
        <v>2026</v>
      </c>
      <c r="V844" s="82">
        <v>46106</v>
      </c>
      <c r="W844" s="81" t="s">
        <v>28</v>
      </c>
      <c r="X844" s="81">
        <v>2026</v>
      </c>
      <c r="Z844" t="s">
        <v>302</v>
      </c>
    </row>
    <row r="845" spans="1:26" ht="14.45">
      <c r="A845" s="81" t="s">
        <v>25</v>
      </c>
      <c r="B845" s="81">
        <v>899</v>
      </c>
      <c r="C845" s="81">
        <v>0</v>
      </c>
      <c r="D845" s="82">
        <v>45999</v>
      </c>
      <c r="E845" s="82">
        <v>46006</v>
      </c>
      <c r="F845" s="82">
        <v>46059</v>
      </c>
      <c r="G845" s="81" t="s">
        <v>42</v>
      </c>
      <c r="H845" s="81">
        <v>50</v>
      </c>
      <c r="I845" s="81"/>
      <c r="J845" s="83">
        <v>55787</v>
      </c>
      <c r="K845" s="83" t="s">
        <v>33</v>
      </c>
      <c r="L845" s="83">
        <v>47976.82</v>
      </c>
      <c r="M845" s="83">
        <v>55787</v>
      </c>
      <c r="N845" s="83">
        <v>565.35</v>
      </c>
      <c r="O845" s="83">
        <v>486.20100000000002</v>
      </c>
      <c r="P845" s="83">
        <v>565.35</v>
      </c>
      <c r="Q845" s="84">
        <v>1.0134081416817538E-2</v>
      </c>
      <c r="R845" s="81">
        <v>12</v>
      </c>
      <c r="S845" s="81">
        <v>2025</v>
      </c>
      <c r="T845" s="81">
        <v>12</v>
      </c>
      <c r="U845" s="81">
        <v>2025</v>
      </c>
      <c r="V845" s="82">
        <v>46104</v>
      </c>
      <c r="W845" s="81" t="s">
        <v>28</v>
      </c>
      <c r="X845" s="81">
        <v>2026</v>
      </c>
      <c r="Z845" t="s">
        <v>285</v>
      </c>
    </row>
    <row r="846" spans="1:26" ht="14.45">
      <c r="A846" s="81" t="s">
        <v>25</v>
      </c>
      <c r="B846" s="81">
        <v>900</v>
      </c>
      <c r="C846" s="81">
        <v>0</v>
      </c>
      <c r="D846" s="82">
        <v>46000</v>
      </c>
      <c r="E846" s="82">
        <v>46000</v>
      </c>
      <c r="F846" s="82">
        <v>46031</v>
      </c>
      <c r="G846" s="81" t="s">
        <v>45</v>
      </c>
      <c r="H846" s="81">
        <v>50</v>
      </c>
      <c r="I846" s="81"/>
      <c r="J846" s="83">
        <v>13767.72</v>
      </c>
      <c r="K846" s="83" t="s">
        <v>30</v>
      </c>
      <c r="L846" s="83">
        <v>660.85055999999997</v>
      </c>
      <c r="M846" s="83">
        <v>770.99231999999995</v>
      </c>
      <c r="N846" s="83">
        <v>0</v>
      </c>
      <c r="O846" s="83">
        <v>0</v>
      </c>
      <c r="P846" s="83">
        <v>0</v>
      </c>
      <c r="Q846" s="84">
        <v>0</v>
      </c>
      <c r="R846" s="81">
        <v>12</v>
      </c>
      <c r="S846" s="81">
        <v>2025</v>
      </c>
      <c r="T846" s="81">
        <v>12</v>
      </c>
      <c r="U846" s="81">
        <v>2025</v>
      </c>
      <c r="V846" s="82">
        <v>46076</v>
      </c>
      <c r="W846" s="81" t="s">
        <v>38</v>
      </c>
      <c r="X846" s="81">
        <v>2026</v>
      </c>
    </row>
    <row r="847" spans="1:26" ht="14.45">
      <c r="A847" s="81" t="s">
        <v>25</v>
      </c>
      <c r="B847" s="81">
        <v>901</v>
      </c>
      <c r="C847" s="81">
        <v>0</v>
      </c>
      <c r="D847" s="82">
        <v>46000</v>
      </c>
      <c r="E847" s="82">
        <v>46012</v>
      </c>
      <c r="F847" s="82">
        <v>46022</v>
      </c>
      <c r="G847" s="81" t="s">
        <v>34</v>
      </c>
      <c r="H847" s="81">
        <v>50</v>
      </c>
      <c r="I847" s="81"/>
      <c r="J847" s="83">
        <v>10351</v>
      </c>
      <c r="K847" s="83" t="s">
        <v>27</v>
      </c>
      <c r="L847" s="83">
        <v>10351</v>
      </c>
      <c r="M847" s="83">
        <v>12007.16</v>
      </c>
      <c r="N847" s="83">
        <v>1118.67</v>
      </c>
      <c r="O847" s="83">
        <v>1118.67</v>
      </c>
      <c r="P847" s="83">
        <v>1297.6572000000001</v>
      </c>
      <c r="Q847" s="84">
        <v>0.10807361607574148</v>
      </c>
      <c r="R847" s="81">
        <v>12</v>
      </c>
      <c r="S847" s="81">
        <v>2025</v>
      </c>
      <c r="T847" s="81">
        <v>12</v>
      </c>
      <c r="U847" s="81">
        <v>2025</v>
      </c>
      <c r="V847" s="82">
        <v>46067</v>
      </c>
      <c r="W847" s="81" t="s">
        <v>38</v>
      </c>
      <c r="X847" s="81">
        <v>2026</v>
      </c>
      <c r="Z847" t="s">
        <v>302</v>
      </c>
    </row>
    <row r="848" spans="1:26" ht="14.45">
      <c r="A848" s="81" t="s">
        <v>25</v>
      </c>
      <c r="B848" s="81">
        <v>902</v>
      </c>
      <c r="C848" s="81">
        <v>0</v>
      </c>
      <c r="D848" s="82">
        <v>46000</v>
      </c>
      <c r="E848" s="82">
        <v>46123</v>
      </c>
      <c r="F848" s="82">
        <v>46126</v>
      </c>
      <c r="G848" s="81" t="s">
        <v>34</v>
      </c>
      <c r="H848" s="81">
        <v>50</v>
      </c>
      <c r="I848" s="81"/>
      <c r="J848" s="83">
        <v>4077.73</v>
      </c>
      <c r="K848" s="83" t="s">
        <v>33</v>
      </c>
      <c r="L848" s="83">
        <v>3506.8478</v>
      </c>
      <c r="M848" s="83">
        <v>4077.73</v>
      </c>
      <c r="N848" s="83">
        <v>320.56</v>
      </c>
      <c r="O848" s="83">
        <v>275.6816</v>
      </c>
      <c r="P848" s="83">
        <v>320.56</v>
      </c>
      <c r="Q848" s="84">
        <v>7.8612365212998414E-2</v>
      </c>
      <c r="R848" s="81">
        <v>12</v>
      </c>
      <c r="S848" s="81">
        <v>2025</v>
      </c>
      <c r="T848" s="81">
        <v>4</v>
      </c>
      <c r="U848" s="81">
        <v>2026</v>
      </c>
      <c r="V848" s="82">
        <v>46171</v>
      </c>
      <c r="W848" s="81" t="s">
        <v>47</v>
      </c>
      <c r="X848" s="81">
        <v>2026</v>
      </c>
      <c r="Z848" t="s">
        <v>302</v>
      </c>
    </row>
    <row r="849" spans="1:26" ht="14.45">
      <c r="A849" s="81" t="s">
        <v>25</v>
      </c>
      <c r="B849" s="81">
        <v>903</v>
      </c>
      <c r="C849" s="81">
        <v>0</v>
      </c>
      <c r="D849" s="82">
        <v>46000</v>
      </c>
      <c r="E849" s="82">
        <v>46148</v>
      </c>
      <c r="F849" s="82">
        <v>46169</v>
      </c>
      <c r="G849" s="81" t="s">
        <v>34</v>
      </c>
      <c r="H849" s="81">
        <v>50</v>
      </c>
      <c r="I849" s="81"/>
      <c r="J849" s="83">
        <v>56995.839999999997</v>
      </c>
      <c r="K849" s="83" t="s">
        <v>33</v>
      </c>
      <c r="L849" s="83">
        <v>49016.422399999996</v>
      </c>
      <c r="M849" s="83">
        <v>56995.839999999997</v>
      </c>
      <c r="N849" s="83">
        <v>6277.34</v>
      </c>
      <c r="O849" s="83">
        <v>5398.5123999999996</v>
      </c>
      <c r="P849" s="83">
        <v>6277.34</v>
      </c>
      <c r="Q849" s="84">
        <v>0.11013680998472872</v>
      </c>
      <c r="R849" s="81">
        <v>12</v>
      </c>
      <c r="S849" s="81">
        <v>2025</v>
      </c>
      <c r="T849" s="81">
        <v>5</v>
      </c>
      <c r="U849" s="81">
        <v>2026</v>
      </c>
      <c r="V849" s="82">
        <v>46214</v>
      </c>
      <c r="W849" s="81" t="s">
        <v>39</v>
      </c>
      <c r="X849" s="81">
        <v>2026</v>
      </c>
      <c r="Z849" t="s">
        <v>285</v>
      </c>
    </row>
    <row r="850" spans="1:26" ht="14.45">
      <c r="A850" s="81" t="s">
        <v>25</v>
      </c>
      <c r="B850" s="81">
        <v>904</v>
      </c>
      <c r="C850" s="81">
        <v>0</v>
      </c>
      <c r="D850" s="82">
        <v>46000</v>
      </c>
      <c r="E850" s="82">
        <v>46019</v>
      </c>
      <c r="F850" s="82">
        <v>46025</v>
      </c>
      <c r="G850" s="81" t="s">
        <v>34</v>
      </c>
      <c r="H850" s="81">
        <v>50</v>
      </c>
      <c r="I850" s="81"/>
      <c r="J850" s="83">
        <v>8208</v>
      </c>
      <c r="K850" s="83" t="s">
        <v>33</v>
      </c>
      <c r="L850" s="83">
        <v>7058.88</v>
      </c>
      <c r="M850" s="83">
        <v>8208</v>
      </c>
      <c r="N850" s="83">
        <v>642.1</v>
      </c>
      <c r="O850" s="83">
        <v>552.20600000000002</v>
      </c>
      <c r="P850" s="83">
        <v>642.1</v>
      </c>
      <c r="Q850" s="84">
        <v>7.82285575048733E-2</v>
      </c>
      <c r="R850" s="81">
        <v>12</v>
      </c>
      <c r="S850" s="81">
        <v>2025</v>
      </c>
      <c r="T850" s="81">
        <v>12</v>
      </c>
      <c r="U850" s="81">
        <v>2025</v>
      </c>
      <c r="V850" s="82">
        <v>46070</v>
      </c>
      <c r="W850" s="81" t="s">
        <v>38</v>
      </c>
      <c r="X850" s="81">
        <v>2026</v>
      </c>
    </row>
    <row r="851" spans="1:26" ht="14.45">
      <c r="A851" s="81" t="s">
        <v>25</v>
      </c>
      <c r="B851" s="81">
        <v>905</v>
      </c>
      <c r="C851" s="81">
        <v>0</v>
      </c>
      <c r="D851" s="82">
        <v>46000</v>
      </c>
      <c r="E851" s="82">
        <v>46025</v>
      </c>
      <c r="F851" s="82">
        <v>46031</v>
      </c>
      <c r="G851" s="81" t="s">
        <v>85</v>
      </c>
      <c r="H851" s="81">
        <v>50</v>
      </c>
      <c r="I851" s="81"/>
      <c r="J851" s="83">
        <v>11144</v>
      </c>
      <c r="K851" s="83" t="s">
        <v>33</v>
      </c>
      <c r="L851" s="83">
        <v>9583.84</v>
      </c>
      <c r="M851" s="83">
        <v>11144</v>
      </c>
      <c r="N851" s="83">
        <v>0</v>
      </c>
      <c r="O851" s="83">
        <v>0</v>
      </c>
      <c r="P851" s="83">
        <v>0</v>
      </c>
      <c r="Q851" s="84">
        <v>0</v>
      </c>
      <c r="R851" s="81">
        <v>12</v>
      </c>
      <c r="S851" s="81">
        <v>2025</v>
      </c>
      <c r="T851" s="81">
        <v>1</v>
      </c>
      <c r="U851" s="81">
        <v>2026</v>
      </c>
      <c r="V851" s="82">
        <v>46076</v>
      </c>
      <c r="W851" s="81" t="s">
        <v>38</v>
      </c>
      <c r="X851" s="81">
        <v>2026</v>
      </c>
    </row>
    <row r="852" spans="1:26" ht="14.45">
      <c r="A852" s="81" t="s">
        <v>25</v>
      </c>
      <c r="B852" s="81">
        <v>907</v>
      </c>
      <c r="C852" s="81">
        <v>0</v>
      </c>
      <c r="D852" s="82">
        <v>46001</v>
      </c>
      <c r="E852" s="82">
        <v>46128</v>
      </c>
      <c r="F852" s="82">
        <v>46131</v>
      </c>
      <c r="G852" s="81" t="s">
        <v>63</v>
      </c>
      <c r="H852" s="81">
        <v>50</v>
      </c>
      <c r="I852" s="81"/>
      <c r="J852" s="83">
        <v>23996</v>
      </c>
      <c r="K852" s="83" t="s">
        <v>30</v>
      </c>
      <c r="L852" s="83">
        <v>1151.808</v>
      </c>
      <c r="M852" s="83">
        <v>1343.7760000000001</v>
      </c>
      <c r="N852" s="83">
        <v>10</v>
      </c>
      <c r="O852" s="83">
        <v>0.48</v>
      </c>
      <c r="P852" s="83">
        <v>0.56000000000000005</v>
      </c>
      <c r="Q852" s="84">
        <v>4.167361226871145E-4</v>
      </c>
      <c r="R852" s="81">
        <v>12</v>
      </c>
      <c r="S852" s="81">
        <v>2025</v>
      </c>
      <c r="T852" s="81">
        <v>4</v>
      </c>
      <c r="U852" s="81">
        <v>2026</v>
      </c>
      <c r="V852" s="82">
        <v>46176</v>
      </c>
      <c r="W852" s="81" t="s">
        <v>37</v>
      </c>
      <c r="X852" s="81">
        <v>2026</v>
      </c>
    </row>
    <row r="853" spans="1:26" ht="14.45">
      <c r="A853" s="81" t="s">
        <v>25</v>
      </c>
      <c r="B853" s="81">
        <v>908</v>
      </c>
      <c r="C853" s="81">
        <v>0</v>
      </c>
      <c r="D853" s="82">
        <v>46001</v>
      </c>
      <c r="E853" s="82">
        <v>46023</v>
      </c>
      <c r="F853" s="82">
        <v>46029</v>
      </c>
      <c r="G853" s="81" t="s">
        <v>197</v>
      </c>
      <c r="H853" s="81">
        <v>50</v>
      </c>
      <c r="I853" s="81"/>
      <c r="J853" s="83">
        <v>7282.03</v>
      </c>
      <c r="K853" s="83" t="s">
        <v>33</v>
      </c>
      <c r="L853" s="83">
        <v>6262.5457999999999</v>
      </c>
      <c r="M853" s="83">
        <v>7282.03</v>
      </c>
      <c r="N853" s="83">
        <v>733.12</v>
      </c>
      <c r="O853" s="83">
        <v>630.48320000000001</v>
      </c>
      <c r="P853" s="83">
        <v>733.12</v>
      </c>
      <c r="Q853" s="84">
        <v>0.10067522380435126</v>
      </c>
      <c r="R853" s="81">
        <v>12</v>
      </c>
      <c r="S853" s="81">
        <v>2025</v>
      </c>
      <c r="T853" s="81">
        <v>1</v>
      </c>
      <c r="U853" s="81">
        <v>2026</v>
      </c>
      <c r="V853" s="82">
        <v>46074</v>
      </c>
      <c r="W853" s="81" t="s">
        <v>38</v>
      </c>
      <c r="X853" s="81">
        <v>2026</v>
      </c>
      <c r="Z853" t="s">
        <v>319</v>
      </c>
    </row>
    <row r="854" spans="1:26" ht="14.45">
      <c r="A854" s="81" t="s">
        <v>25</v>
      </c>
      <c r="B854" s="81">
        <v>909</v>
      </c>
      <c r="C854" s="81">
        <v>0</v>
      </c>
      <c r="D854" s="82">
        <v>46001</v>
      </c>
      <c r="E854" s="82">
        <v>46030</v>
      </c>
      <c r="F854" s="82">
        <v>46105</v>
      </c>
      <c r="G854" s="81" t="s">
        <v>43</v>
      </c>
      <c r="H854" s="81">
        <v>50</v>
      </c>
      <c r="I854" s="81"/>
      <c r="J854" s="83">
        <v>31627</v>
      </c>
      <c r="K854" s="83" t="s">
        <v>30</v>
      </c>
      <c r="L854" s="83">
        <v>1518.096</v>
      </c>
      <c r="M854" s="83">
        <v>1771.1120000000001</v>
      </c>
      <c r="N854" s="83">
        <v>35</v>
      </c>
      <c r="O854" s="83">
        <v>1.68</v>
      </c>
      <c r="P854" s="83">
        <v>1.96</v>
      </c>
      <c r="Q854" s="84">
        <v>1.1066493818572738E-3</v>
      </c>
      <c r="R854" s="81">
        <v>12</v>
      </c>
      <c r="S854" s="81">
        <v>2025</v>
      </c>
      <c r="T854" s="81">
        <v>1</v>
      </c>
      <c r="U854" s="81">
        <v>2026</v>
      </c>
      <c r="V854" s="82">
        <v>46150</v>
      </c>
      <c r="W854" s="81" t="s">
        <v>47</v>
      </c>
      <c r="X854" s="81">
        <v>2026</v>
      </c>
      <c r="Z854" t="s">
        <v>319</v>
      </c>
    </row>
    <row r="855" spans="1:26" ht="14.45">
      <c r="A855" s="81" t="s">
        <v>25</v>
      </c>
      <c r="B855" s="81">
        <v>910</v>
      </c>
      <c r="C855" s="81">
        <v>0</v>
      </c>
      <c r="D855" s="82">
        <v>46001</v>
      </c>
      <c r="E855" s="82">
        <v>46045</v>
      </c>
      <c r="F855" s="82">
        <v>46048</v>
      </c>
      <c r="G855" s="81" t="s">
        <v>66</v>
      </c>
      <c r="H855" s="81">
        <v>50</v>
      </c>
      <c r="I855" s="81"/>
      <c r="J855" s="83">
        <v>767.06</v>
      </c>
      <c r="K855" s="83" t="s">
        <v>33</v>
      </c>
      <c r="L855" s="83">
        <v>659.6715999999999</v>
      </c>
      <c r="M855" s="83">
        <v>767.06</v>
      </c>
      <c r="N855" s="83">
        <v>0</v>
      </c>
      <c r="O855" s="83">
        <v>0</v>
      </c>
      <c r="P855" s="83">
        <v>0</v>
      </c>
      <c r="Q855" s="84">
        <v>0</v>
      </c>
      <c r="R855" s="81">
        <v>12</v>
      </c>
      <c r="S855" s="81">
        <v>2025</v>
      </c>
      <c r="T855" s="81">
        <v>1</v>
      </c>
      <c r="U855" s="81">
        <v>2026</v>
      </c>
      <c r="V855" s="82">
        <v>46093</v>
      </c>
      <c r="W855" s="81" t="s">
        <v>28</v>
      </c>
      <c r="X855" s="81">
        <v>2026</v>
      </c>
    </row>
    <row r="856" spans="1:26" ht="14.45">
      <c r="A856" s="81" t="s">
        <v>25</v>
      </c>
      <c r="B856" s="81">
        <v>911</v>
      </c>
      <c r="C856" s="81">
        <v>1</v>
      </c>
      <c r="D856" s="82">
        <v>46002</v>
      </c>
      <c r="E856" s="82">
        <v>45945</v>
      </c>
      <c r="F856" s="82">
        <v>45951</v>
      </c>
      <c r="G856" s="81" t="s">
        <v>46</v>
      </c>
      <c r="H856" s="81">
        <v>50</v>
      </c>
      <c r="I856" s="81"/>
      <c r="J856" s="83">
        <v>13252</v>
      </c>
      <c r="K856" s="83" t="s">
        <v>33</v>
      </c>
      <c r="L856" s="83">
        <v>11396.72</v>
      </c>
      <c r="M856" s="83">
        <v>13252</v>
      </c>
      <c r="N856" s="83">
        <v>1042.77</v>
      </c>
      <c r="O856" s="83">
        <v>896.78219999999999</v>
      </c>
      <c r="P856" s="83">
        <v>1042.77</v>
      </c>
      <c r="Q856" s="84">
        <v>7.8687745246000612E-2</v>
      </c>
      <c r="R856" s="81">
        <v>12</v>
      </c>
      <c r="S856" s="81">
        <v>2025</v>
      </c>
      <c r="T856" s="81">
        <v>10</v>
      </c>
      <c r="U856" s="81">
        <v>2025</v>
      </c>
      <c r="V856" s="82">
        <v>45996</v>
      </c>
      <c r="W856" s="81" t="s">
        <v>52</v>
      </c>
      <c r="X856" s="81">
        <v>2025</v>
      </c>
      <c r="Z856" t="s">
        <v>189</v>
      </c>
    </row>
    <row r="857" spans="1:26" ht="14.45">
      <c r="A857" s="81" t="s">
        <v>25</v>
      </c>
      <c r="B857" s="81">
        <v>912</v>
      </c>
      <c r="C857" s="81">
        <v>1</v>
      </c>
      <c r="D857" s="82">
        <v>46002</v>
      </c>
      <c r="E857" s="82">
        <v>45847</v>
      </c>
      <c r="F857" s="82">
        <v>45849</v>
      </c>
      <c r="G857" s="81" t="s">
        <v>46</v>
      </c>
      <c r="H857" s="81">
        <v>50</v>
      </c>
      <c r="I857" s="81"/>
      <c r="J857" s="83">
        <v>2058</v>
      </c>
      <c r="K857" s="83" t="s">
        <v>33</v>
      </c>
      <c r="L857" s="83">
        <v>1769.8799999999999</v>
      </c>
      <c r="M857" s="83">
        <v>2058</v>
      </c>
      <c r="N857" s="83">
        <v>170.37</v>
      </c>
      <c r="O857" s="83">
        <v>146.51820000000001</v>
      </c>
      <c r="P857" s="83">
        <v>170.37</v>
      </c>
      <c r="Q857" s="84">
        <v>8.2784256559766775E-2</v>
      </c>
      <c r="R857" s="81">
        <v>12</v>
      </c>
      <c r="S857" s="81">
        <v>2025</v>
      </c>
      <c r="T857" s="81">
        <v>7</v>
      </c>
      <c r="U857" s="81">
        <v>2025</v>
      </c>
      <c r="V857" s="82">
        <v>45894</v>
      </c>
      <c r="W857" s="81" t="s">
        <v>62</v>
      </c>
      <c r="X857" s="81">
        <v>2025</v>
      </c>
      <c r="Z857" t="s">
        <v>319</v>
      </c>
    </row>
    <row r="858" spans="1:26" ht="14.45">
      <c r="A858" s="81" t="s">
        <v>25</v>
      </c>
      <c r="B858" s="81">
        <v>913</v>
      </c>
      <c r="C858" s="81">
        <v>0</v>
      </c>
      <c r="D858" s="82">
        <v>46002</v>
      </c>
      <c r="E858" s="82">
        <v>46270</v>
      </c>
      <c r="F858" s="82">
        <v>46278</v>
      </c>
      <c r="G858" s="81" t="s">
        <v>34</v>
      </c>
      <c r="H858" s="81">
        <v>50</v>
      </c>
      <c r="I858" s="81"/>
      <c r="J858" s="83">
        <v>299292.08</v>
      </c>
      <c r="K858" s="83" t="s">
        <v>30</v>
      </c>
      <c r="L858" s="83">
        <v>14366.019840000001</v>
      </c>
      <c r="M858" s="83">
        <v>16760.356480000002</v>
      </c>
      <c r="N858" s="83">
        <v>35510.400000000001</v>
      </c>
      <c r="O858" s="83">
        <v>1704.4992000000002</v>
      </c>
      <c r="P858" s="83">
        <v>1988.5824000000002</v>
      </c>
      <c r="Q858" s="84">
        <v>0.11864797758764616</v>
      </c>
      <c r="R858" s="81">
        <v>12</v>
      </c>
      <c r="S858" s="81">
        <v>2025</v>
      </c>
      <c r="T858" s="81">
        <v>9</v>
      </c>
      <c r="U858" s="81">
        <v>2026</v>
      </c>
      <c r="V858" s="82">
        <v>46323</v>
      </c>
      <c r="W858" s="81" t="s">
        <v>211</v>
      </c>
      <c r="X858" s="81">
        <v>2026</v>
      </c>
      <c r="Z858" t="s">
        <v>229</v>
      </c>
    </row>
    <row r="859" spans="1:26" ht="14.45">
      <c r="A859" s="81" t="s">
        <v>25</v>
      </c>
      <c r="B859" s="81">
        <v>914</v>
      </c>
      <c r="C859" s="81">
        <v>0</v>
      </c>
      <c r="D859" s="82">
        <v>46003</v>
      </c>
      <c r="E859" s="82">
        <v>46110</v>
      </c>
      <c r="F859" s="82">
        <v>46127</v>
      </c>
      <c r="G859" s="81" t="s">
        <v>64</v>
      </c>
      <c r="H859" s="81">
        <v>50</v>
      </c>
      <c r="I859" s="81" t="s">
        <v>65</v>
      </c>
      <c r="J859" s="83">
        <v>7590.6</v>
      </c>
      <c r="K859" s="83" t="s">
        <v>33</v>
      </c>
      <c r="L859" s="83">
        <v>6527.9160000000002</v>
      </c>
      <c r="M859" s="83">
        <v>7590.6</v>
      </c>
      <c r="N859" s="83">
        <v>70</v>
      </c>
      <c r="O859" s="83">
        <v>60.199999999999996</v>
      </c>
      <c r="P859" s="83">
        <v>70</v>
      </c>
      <c r="Q859" s="84">
        <v>9.2219323900613916E-3</v>
      </c>
      <c r="R859" s="81">
        <v>12</v>
      </c>
      <c r="S859" s="81">
        <v>2025</v>
      </c>
      <c r="T859" s="81">
        <v>3</v>
      </c>
      <c r="U859" s="81">
        <v>2026</v>
      </c>
      <c r="V859" s="82">
        <v>46172</v>
      </c>
      <c r="W859" s="81" t="s">
        <v>47</v>
      </c>
      <c r="X859" s="81">
        <v>2026</v>
      </c>
      <c r="Z859" t="s">
        <v>319</v>
      </c>
    </row>
    <row r="860" spans="1:26" ht="14.45">
      <c r="A860" s="81" t="s">
        <v>25</v>
      </c>
      <c r="B860" s="81">
        <v>915</v>
      </c>
      <c r="C860" s="81">
        <v>1</v>
      </c>
      <c r="D860" s="82">
        <v>46003</v>
      </c>
      <c r="E860" s="82">
        <v>46010</v>
      </c>
      <c r="F860" s="82">
        <v>46012</v>
      </c>
      <c r="G860" s="81" t="s">
        <v>46</v>
      </c>
      <c r="H860" s="81">
        <v>50</v>
      </c>
      <c r="I860" s="81"/>
      <c r="J860" s="83">
        <v>32419.9</v>
      </c>
      <c r="K860" s="83" t="s">
        <v>33</v>
      </c>
      <c r="L860" s="83">
        <v>27881.114000000001</v>
      </c>
      <c r="M860" s="83">
        <v>32419.9</v>
      </c>
      <c r="N860" s="83">
        <v>4118.49</v>
      </c>
      <c r="O860" s="83">
        <v>3541.9013999999997</v>
      </c>
      <c r="P860" s="83">
        <v>4118.49</v>
      </c>
      <c r="Q860" s="84">
        <v>0.12703586377502704</v>
      </c>
      <c r="R860" s="81">
        <v>12</v>
      </c>
      <c r="S860" s="81">
        <v>2025</v>
      </c>
      <c r="T860" s="81">
        <v>12</v>
      </c>
      <c r="U860" s="81">
        <v>2025</v>
      </c>
      <c r="V860" s="82">
        <v>46057</v>
      </c>
      <c r="W860" s="81" t="s">
        <v>38</v>
      </c>
      <c r="X860" s="81">
        <v>2026</v>
      </c>
    </row>
    <row r="861" spans="1:26" ht="14.45">
      <c r="A861" s="81" t="s">
        <v>25</v>
      </c>
      <c r="B861" s="81">
        <v>916</v>
      </c>
      <c r="C861" s="81">
        <v>0</v>
      </c>
      <c r="D861" s="82">
        <v>46006</v>
      </c>
      <c r="E861" s="82">
        <v>46302</v>
      </c>
      <c r="F861" s="82">
        <v>46310</v>
      </c>
      <c r="G861" s="81" t="s">
        <v>53</v>
      </c>
      <c r="H861" s="81">
        <v>51</v>
      </c>
      <c r="I861" s="81"/>
      <c r="J861" s="83">
        <v>21125</v>
      </c>
      <c r="K861" s="83" t="s">
        <v>33</v>
      </c>
      <c r="L861" s="83">
        <v>18167.5</v>
      </c>
      <c r="M861" s="83">
        <v>21125</v>
      </c>
      <c r="N861" s="83">
        <v>4225</v>
      </c>
      <c r="O861" s="83">
        <v>3633.5</v>
      </c>
      <c r="P861" s="83">
        <v>4225</v>
      </c>
      <c r="Q861" s="84">
        <v>0.2</v>
      </c>
      <c r="R861" s="81">
        <v>12</v>
      </c>
      <c r="S861" s="81">
        <v>2025</v>
      </c>
      <c r="T861" s="81">
        <v>10</v>
      </c>
      <c r="U861" s="81">
        <v>2026</v>
      </c>
      <c r="V861" s="82">
        <v>46355</v>
      </c>
      <c r="W861" s="81" t="s">
        <v>35</v>
      </c>
      <c r="X861" s="81">
        <v>2026</v>
      </c>
      <c r="Z861" t="s">
        <v>229</v>
      </c>
    </row>
    <row r="862" spans="1:26" ht="14.45">
      <c r="A862" s="81" t="s">
        <v>25</v>
      </c>
      <c r="B862" s="81">
        <v>917</v>
      </c>
      <c r="C862" s="81">
        <v>0</v>
      </c>
      <c r="D862" s="82">
        <v>46007</v>
      </c>
      <c r="E862" s="82">
        <v>46111</v>
      </c>
      <c r="F862" s="82">
        <v>46122</v>
      </c>
      <c r="G862" s="81" t="s">
        <v>46</v>
      </c>
      <c r="H862" s="81">
        <v>51</v>
      </c>
      <c r="I862" s="81"/>
      <c r="J862" s="83">
        <v>26973.49</v>
      </c>
      <c r="K862" s="83" t="s">
        <v>27</v>
      </c>
      <c r="L862" s="83">
        <v>26973.49</v>
      </c>
      <c r="M862" s="83">
        <v>31289.2484</v>
      </c>
      <c r="N862" s="83">
        <v>1661.05</v>
      </c>
      <c r="O862" s="83">
        <v>1661.05</v>
      </c>
      <c r="P862" s="83">
        <v>1926.8179999999998</v>
      </c>
      <c r="Q862" s="84">
        <v>6.1580833625904538E-2</v>
      </c>
      <c r="R862" s="81">
        <v>12</v>
      </c>
      <c r="S862" s="81">
        <v>2025</v>
      </c>
      <c r="T862" s="81">
        <v>3</v>
      </c>
      <c r="U862" s="81">
        <v>2026</v>
      </c>
      <c r="V862" s="82">
        <v>46167</v>
      </c>
      <c r="W862" s="81" t="s">
        <v>47</v>
      </c>
      <c r="X862" s="81">
        <v>2026</v>
      </c>
      <c r="Z862" t="s">
        <v>319</v>
      </c>
    </row>
    <row r="863" spans="1:26" ht="14.45">
      <c r="A863" s="81" t="s">
        <v>25</v>
      </c>
      <c r="B863" s="81">
        <v>918</v>
      </c>
      <c r="C863" s="81">
        <v>0</v>
      </c>
      <c r="D863" s="82">
        <v>46007</v>
      </c>
      <c r="E863" s="82">
        <v>46011</v>
      </c>
      <c r="F863" s="82">
        <v>46019</v>
      </c>
      <c r="G863" s="81" t="s">
        <v>63</v>
      </c>
      <c r="H863" s="81">
        <v>51</v>
      </c>
      <c r="I863" s="81"/>
      <c r="J863" s="83">
        <v>400</v>
      </c>
      <c r="K863" s="83" t="s">
        <v>33</v>
      </c>
      <c r="L863" s="83">
        <v>344</v>
      </c>
      <c r="M863" s="83">
        <v>400</v>
      </c>
      <c r="N863" s="83">
        <v>400</v>
      </c>
      <c r="O863" s="83">
        <v>344</v>
      </c>
      <c r="P863" s="83">
        <v>400</v>
      </c>
      <c r="Q863" s="84">
        <v>1</v>
      </c>
      <c r="R863" s="81">
        <v>12</v>
      </c>
      <c r="S863" s="81">
        <v>2025</v>
      </c>
      <c r="T863" s="81">
        <v>12</v>
      </c>
      <c r="U863" s="81">
        <v>2025</v>
      </c>
      <c r="V863" s="82">
        <v>46064</v>
      </c>
      <c r="W863" s="81" t="s">
        <v>38</v>
      </c>
      <c r="X863" s="81">
        <v>2026</v>
      </c>
      <c r="Z863" t="s">
        <v>278</v>
      </c>
    </row>
    <row r="864" spans="1:26" ht="14.45">
      <c r="A864" s="81" t="s">
        <v>25</v>
      </c>
      <c r="B864" s="81">
        <v>919</v>
      </c>
      <c r="C864" s="81">
        <v>0</v>
      </c>
      <c r="D864" s="82">
        <v>46007</v>
      </c>
      <c r="E864" s="82">
        <v>46012</v>
      </c>
      <c r="F864" s="82">
        <v>46019</v>
      </c>
      <c r="G864" s="81" t="s">
        <v>66</v>
      </c>
      <c r="H864" s="81">
        <v>51</v>
      </c>
      <c r="I864" s="81"/>
      <c r="J864" s="83">
        <v>16765</v>
      </c>
      <c r="K864" s="83" t="s">
        <v>33</v>
      </c>
      <c r="L864" s="83">
        <v>14417.9</v>
      </c>
      <c r="M864" s="83">
        <v>16765</v>
      </c>
      <c r="N864" s="83">
        <v>1425</v>
      </c>
      <c r="O864" s="83">
        <v>1225.5</v>
      </c>
      <c r="P864" s="83">
        <v>1425</v>
      </c>
      <c r="Q864" s="84">
        <v>8.499850879809126E-2</v>
      </c>
      <c r="R864" s="81">
        <v>12</v>
      </c>
      <c r="S864" s="81">
        <v>2025</v>
      </c>
      <c r="T864" s="81">
        <v>12</v>
      </c>
      <c r="U864" s="81">
        <v>2025</v>
      </c>
      <c r="V864" s="82">
        <v>46064</v>
      </c>
      <c r="W864" s="81" t="s">
        <v>38</v>
      </c>
      <c r="X864" s="81">
        <v>2026</v>
      </c>
      <c r="Z864" t="s">
        <v>319</v>
      </c>
    </row>
    <row r="865" spans="1:26" ht="14.45">
      <c r="A865" s="81" t="s">
        <v>25</v>
      </c>
      <c r="B865" s="81">
        <v>920</v>
      </c>
      <c r="C865" s="81">
        <v>1</v>
      </c>
      <c r="D865" s="82">
        <v>46007</v>
      </c>
      <c r="E865" s="82">
        <v>45954</v>
      </c>
      <c r="F865" s="82">
        <v>45957</v>
      </c>
      <c r="G865" s="81" t="s">
        <v>66</v>
      </c>
      <c r="H865" s="81">
        <v>51</v>
      </c>
      <c r="I865" s="81"/>
      <c r="J865" s="83">
        <v>5067.5200000000004</v>
      </c>
      <c r="K865" s="83" t="s">
        <v>33</v>
      </c>
      <c r="L865" s="83">
        <v>4358.0672000000004</v>
      </c>
      <c r="M865" s="83">
        <v>5067.5200000000004</v>
      </c>
      <c r="N865" s="83">
        <v>361.9</v>
      </c>
      <c r="O865" s="83">
        <v>311.23399999999998</v>
      </c>
      <c r="P865" s="83">
        <v>361.9</v>
      </c>
      <c r="Q865" s="84">
        <v>7.1415603687799936E-2</v>
      </c>
      <c r="R865" s="81">
        <v>12</v>
      </c>
      <c r="S865" s="81">
        <v>2025</v>
      </c>
      <c r="T865" s="81">
        <v>10</v>
      </c>
      <c r="U865" s="81">
        <v>2025</v>
      </c>
      <c r="V865" s="82">
        <v>46002</v>
      </c>
      <c r="W865" s="81" t="s">
        <v>52</v>
      </c>
      <c r="X865" s="81">
        <v>2025</v>
      </c>
      <c r="Z865" t="s">
        <v>217</v>
      </c>
    </row>
    <row r="866" spans="1:26" ht="14.45">
      <c r="A866" s="81" t="s">
        <v>25</v>
      </c>
      <c r="B866" s="81">
        <v>921</v>
      </c>
      <c r="C866" s="81">
        <v>1</v>
      </c>
      <c r="D866" s="82">
        <v>46007</v>
      </c>
      <c r="E866" s="82">
        <v>45954</v>
      </c>
      <c r="F866" s="82">
        <v>45957</v>
      </c>
      <c r="G866" s="81" t="s">
        <v>66</v>
      </c>
      <c r="H866" s="81">
        <v>51</v>
      </c>
      <c r="I866" s="81"/>
      <c r="J866" s="83">
        <v>2533.7600000000002</v>
      </c>
      <c r="K866" s="83" t="s">
        <v>33</v>
      </c>
      <c r="L866" s="83">
        <v>2179.0336000000002</v>
      </c>
      <c r="M866" s="83">
        <v>2533.7600000000002</v>
      </c>
      <c r="N866" s="83">
        <v>180.95</v>
      </c>
      <c r="O866" s="83">
        <v>155.61699999999999</v>
      </c>
      <c r="P866" s="83">
        <v>180.95</v>
      </c>
      <c r="Q866" s="84">
        <v>7.1415603687799936E-2</v>
      </c>
      <c r="R866" s="81">
        <v>12</v>
      </c>
      <c r="S866" s="81">
        <v>2025</v>
      </c>
      <c r="T866" s="81">
        <v>10</v>
      </c>
      <c r="U866" s="81">
        <v>2025</v>
      </c>
      <c r="V866" s="82">
        <v>46002</v>
      </c>
      <c r="W866" s="81" t="s">
        <v>52</v>
      </c>
      <c r="X866" s="81">
        <v>2025</v>
      </c>
      <c r="Z866" t="s">
        <v>319</v>
      </c>
    </row>
    <row r="867" spans="1:26" ht="14.45">
      <c r="A867" s="81" t="s">
        <v>25</v>
      </c>
      <c r="B867" s="81">
        <v>922</v>
      </c>
      <c r="C867" s="81">
        <v>0</v>
      </c>
      <c r="D867" s="82">
        <v>46007</v>
      </c>
      <c r="E867" s="82">
        <v>45970</v>
      </c>
      <c r="F867" s="82">
        <v>45972</v>
      </c>
      <c r="G867" s="81" t="s">
        <v>66</v>
      </c>
      <c r="H867" s="81">
        <v>51</v>
      </c>
      <c r="I867" s="81"/>
      <c r="J867" s="83">
        <v>2403.5</v>
      </c>
      <c r="K867" s="83" t="s">
        <v>27</v>
      </c>
      <c r="L867" s="83">
        <v>2403.5</v>
      </c>
      <c r="M867" s="83">
        <v>2788.06</v>
      </c>
      <c r="N867" s="83">
        <v>216.35</v>
      </c>
      <c r="O867" s="83">
        <v>216.35</v>
      </c>
      <c r="P867" s="83">
        <v>250.96599999999998</v>
      </c>
      <c r="Q867" s="84">
        <v>9.0014562096941961E-2</v>
      </c>
      <c r="R867" s="81">
        <v>12</v>
      </c>
      <c r="S867" s="81">
        <v>2025</v>
      </c>
      <c r="T867" s="81">
        <v>11</v>
      </c>
      <c r="U867" s="81">
        <v>2025</v>
      </c>
      <c r="V867" s="82">
        <v>46017</v>
      </c>
      <c r="W867" s="81" t="s">
        <v>52</v>
      </c>
      <c r="X867" s="81">
        <v>2025</v>
      </c>
      <c r="Z867" t="s">
        <v>319</v>
      </c>
    </row>
    <row r="868" spans="1:26" ht="14.45">
      <c r="A868" s="81" t="s">
        <v>25</v>
      </c>
      <c r="B868" s="81">
        <v>923</v>
      </c>
      <c r="C868" s="81">
        <v>0</v>
      </c>
      <c r="D868" s="82">
        <v>46007</v>
      </c>
      <c r="E868" s="82">
        <v>45973</v>
      </c>
      <c r="F868" s="82">
        <v>45974</v>
      </c>
      <c r="G868" s="81" t="s">
        <v>66</v>
      </c>
      <c r="H868" s="81">
        <v>51</v>
      </c>
      <c r="I868" s="81"/>
      <c r="J868" s="83">
        <v>1039.5</v>
      </c>
      <c r="K868" s="83" t="s">
        <v>27</v>
      </c>
      <c r="L868" s="83">
        <v>1039.5</v>
      </c>
      <c r="M868" s="83">
        <v>1205.82</v>
      </c>
      <c r="N868" s="83">
        <v>93.56</v>
      </c>
      <c r="O868" s="83">
        <v>93.56</v>
      </c>
      <c r="P868" s="83">
        <v>108.5296</v>
      </c>
      <c r="Q868" s="84">
        <v>9.0004810004810004E-2</v>
      </c>
      <c r="R868" s="81">
        <v>12</v>
      </c>
      <c r="S868" s="81">
        <v>2025</v>
      </c>
      <c r="T868" s="81">
        <v>11</v>
      </c>
      <c r="U868" s="81">
        <v>2025</v>
      </c>
      <c r="V868" s="82">
        <v>46019</v>
      </c>
      <c r="W868" s="81" t="s">
        <v>52</v>
      </c>
      <c r="X868" s="81">
        <v>2025</v>
      </c>
      <c r="Z868" t="s">
        <v>319</v>
      </c>
    </row>
    <row r="869" spans="1:26" ht="14.45">
      <c r="A869" s="81" t="s">
        <v>25</v>
      </c>
      <c r="B869" s="81">
        <v>924</v>
      </c>
      <c r="C869" s="81">
        <v>0</v>
      </c>
      <c r="D869" s="82">
        <v>46007</v>
      </c>
      <c r="E869" s="82">
        <v>46120</v>
      </c>
      <c r="F869" s="82">
        <v>46136</v>
      </c>
      <c r="G869" s="81" t="s">
        <v>196</v>
      </c>
      <c r="H869" s="81">
        <v>51</v>
      </c>
      <c r="I869" s="81" t="s">
        <v>54</v>
      </c>
      <c r="J869" s="83">
        <v>62507.67</v>
      </c>
      <c r="K869" s="83" t="s">
        <v>33</v>
      </c>
      <c r="L869" s="83">
        <v>53756.5962</v>
      </c>
      <c r="M869" s="83">
        <v>62507.67</v>
      </c>
      <c r="N869" s="83">
        <v>1866.97</v>
      </c>
      <c r="O869" s="83">
        <v>1605.5942</v>
      </c>
      <c r="P869" s="83">
        <v>1866.97</v>
      </c>
      <c r="Q869" s="84">
        <v>2.9867854616881417E-2</v>
      </c>
      <c r="R869" s="81">
        <v>12</v>
      </c>
      <c r="S869" s="81">
        <v>2025</v>
      </c>
      <c r="T869" s="81">
        <v>4</v>
      </c>
      <c r="U869" s="81">
        <v>2026</v>
      </c>
      <c r="V869" s="82">
        <v>46181</v>
      </c>
      <c r="W869" s="81" t="s">
        <v>37</v>
      </c>
      <c r="X869" s="81">
        <v>2026</v>
      </c>
      <c r="Z869" t="s">
        <v>319</v>
      </c>
    </row>
    <row r="870" spans="1:26" ht="14.45">
      <c r="A870" s="81" t="s">
        <v>25</v>
      </c>
      <c r="B870" s="81">
        <v>925</v>
      </c>
      <c r="C870" s="81">
        <v>0</v>
      </c>
      <c r="D870" s="82">
        <v>46007</v>
      </c>
      <c r="E870" s="82">
        <v>45972</v>
      </c>
      <c r="F870" s="82">
        <v>45973</v>
      </c>
      <c r="G870" s="81" t="s">
        <v>66</v>
      </c>
      <c r="H870" s="81">
        <v>51</v>
      </c>
      <c r="I870" s="81"/>
      <c r="J870" s="83">
        <v>136</v>
      </c>
      <c r="K870" s="83" t="s">
        <v>27</v>
      </c>
      <c r="L870" s="83">
        <v>136</v>
      </c>
      <c r="M870" s="83">
        <v>157.76</v>
      </c>
      <c r="N870" s="83">
        <v>12.3</v>
      </c>
      <c r="O870" s="83">
        <v>12.3</v>
      </c>
      <c r="P870" s="83">
        <v>14.268000000000001</v>
      </c>
      <c r="Q870" s="84">
        <v>9.0441176470588247E-2</v>
      </c>
      <c r="R870" s="81">
        <v>12</v>
      </c>
      <c r="S870" s="81">
        <v>2025</v>
      </c>
      <c r="T870" s="81">
        <v>11</v>
      </c>
      <c r="U870" s="81">
        <v>2025</v>
      </c>
      <c r="V870" s="82">
        <v>46018</v>
      </c>
      <c r="W870" s="81" t="s">
        <v>52</v>
      </c>
      <c r="X870" s="81">
        <v>2025</v>
      </c>
      <c r="Z870" t="s">
        <v>319</v>
      </c>
    </row>
    <row r="871" spans="1:26" ht="14.45">
      <c r="A871" s="81" t="s">
        <v>25</v>
      </c>
      <c r="B871" s="81">
        <v>926</v>
      </c>
      <c r="C871" s="81">
        <v>0</v>
      </c>
      <c r="D871" s="82">
        <v>46008</v>
      </c>
      <c r="E871" s="82">
        <v>46005</v>
      </c>
      <c r="F871" s="82">
        <v>46008</v>
      </c>
      <c r="G871" s="81" t="s">
        <v>274</v>
      </c>
      <c r="H871" s="81">
        <v>51</v>
      </c>
      <c r="I871" s="81" t="s">
        <v>56</v>
      </c>
      <c r="J871" s="83">
        <v>1383.74</v>
      </c>
      <c r="K871" s="83" t="s">
        <v>33</v>
      </c>
      <c r="L871" s="83">
        <v>1190.0164</v>
      </c>
      <c r="M871" s="83">
        <v>1383.74</v>
      </c>
      <c r="N871" s="83">
        <v>0</v>
      </c>
      <c r="O871" s="83">
        <v>0</v>
      </c>
      <c r="P871" s="83">
        <v>0</v>
      </c>
      <c r="Q871" s="84">
        <v>0</v>
      </c>
      <c r="R871" s="81">
        <v>12</v>
      </c>
      <c r="S871" s="81">
        <v>2025</v>
      </c>
      <c r="T871" s="81">
        <v>12</v>
      </c>
      <c r="U871" s="81">
        <v>2025</v>
      </c>
      <c r="V871" s="82">
        <v>46053</v>
      </c>
      <c r="W871" s="81" t="s">
        <v>31</v>
      </c>
      <c r="X871" s="81">
        <v>2026</v>
      </c>
      <c r="Z871" t="s">
        <v>189</v>
      </c>
    </row>
    <row r="872" spans="1:26" ht="14.45">
      <c r="A872" s="81" t="s">
        <v>25</v>
      </c>
      <c r="B872" s="81">
        <v>927</v>
      </c>
      <c r="C872" s="81">
        <v>1</v>
      </c>
      <c r="D872" s="82">
        <v>46008</v>
      </c>
      <c r="E872" s="82">
        <v>46012</v>
      </c>
      <c r="F872" s="82">
        <v>46015</v>
      </c>
      <c r="G872" s="81" t="s">
        <v>32</v>
      </c>
      <c r="H872" s="81">
        <v>51</v>
      </c>
      <c r="I872" s="81"/>
      <c r="J872" s="83">
        <v>3200</v>
      </c>
      <c r="K872" s="83" t="s">
        <v>33</v>
      </c>
      <c r="L872" s="83">
        <v>2752</v>
      </c>
      <c r="M872" s="83">
        <v>3200</v>
      </c>
      <c r="N872" s="83">
        <v>456.05</v>
      </c>
      <c r="O872" s="83">
        <v>392.20300000000003</v>
      </c>
      <c r="P872" s="83">
        <v>456.05</v>
      </c>
      <c r="Q872" s="84">
        <v>0.14251562500000001</v>
      </c>
      <c r="R872" s="81">
        <v>12</v>
      </c>
      <c r="S872" s="81">
        <v>2025</v>
      </c>
      <c r="T872" s="81">
        <v>12</v>
      </c>
      <c r="U872" s="81">
        <v>2025</v>
      </c>
      <c r="V872" s="82">
        <v>46060</v>
      </c>
      <c r="W872" s="81" t="s">
        <v>38</v>
      </c>
      <c r="X872" s="81">
        <v>2026</v>
      </c>
    </row>
    <row r="873" spans="1:26" ht="14.45">
      <c r="A873" s="81" t="s">
        <v>25</v>
      </c>
      <c r="B873" s="81">
        <v>928</v>
      </c>
      <c r="C873" s="81">
        <v>0</v>
      </c>
      <c r="D873" s="82">
        <v>46009</v>
      </c>
      <c r="E873" s="82">
        <v>46204</v>
      </c>
      <c r="F873" s="82">
        <v>46219</v>
      </c>
      <c r="G873" s="81" t="s">
        <v>53</v>
      </c>
      <c r="H873" s="81">
        <v>51</v>
      </c>
      <c r="I873" s="81"/>
      <c r="J873" s="83">
        <v>31181</v>
      </c>
      <c r="K873" s="83" t="s">
        <v>33</v>
      </c>
      <c r="L873" s="83">
        <v>26815.66</v>
      </c>
      <c r="M873" s="83">
        <v>31181</v>
      </c>
      <c r="N873" s="83">
        <v>3000</v>
      </c>
      <c r="O873" s="83">
        <v>2580</v>
      </c>
      <c r="P873" s="83">
        <v>3000</v>
      </c>
      <c r="Q873" s="84">
        <v>9.6212437061030762E-2</v>
      </c>
      <c r="R873" s="81">
        <v>12</v>
      </c>
      <c r="S873" s="81">
        <v>2025</v>
      </c>
      <c r="T873" s="81">
        <v>7</v>
      </c>
      <c r="U873" s="81">
        <v>2026</v>
      </c>
      <c r="V873" s="82">
        <v>46264</v>
      </c>
      <c r="W873" s="81" t="s">
        <v>62</v>
      </c>
      <c r="X873" s="81">
        <v>2026</v>
      </c>
    </row>
    <row r="874" spans="1:26" ht="14.45">
      <c r="A874" s="81" t="s">
        <v>25</v>
      </c>
      <c r="B874" s="81">
        <v>929</v>
      </c>
      <c r="C874" s="81">
        <v>0</v>
      </c>
      <c r="D874" s="82">
        <v>46009</v>
      </c>
      <c r="E874" s="82">
        <v>46066</v>
      </c>
      <c r="F874" s="82">
        <v>46075</v>
      </c>
      <c r="G874" s="81" t="s">
        <v>66</v>
      </c>
      <c r="H874" s="81">
        <v>51</v>
      </c>
      <c r="I874" s="81"/>
      <c r="J874" s="83">
        <v>12187.2</v>
      </c>
      <c r="K874" s="83" t="s">
        <v>27</v>
      </c>
      <c r="L874" s="83">
        <v>12187.2</v>
      </c>
      <c r="M874" s="83">
        <v>14137.152</v>
      </c>
      <c r="N874" s="83">
        <v>798.1</v>
      </c>
      <c r="O874" s="83">
        <v>798.1</v>
      </c>
      <c r="P874" s="83">
        <v>925.79599999999994</v>
      </c>
      <c r="Q874" s="84">
        <v>6.5486740186425099E-2</v>
      </c>
      <c r="R874" s="81">
        <v>12</v>
      </c>
      <c r="S874" s="81">
        <v>2025</v>
      </c>
      <c r="T874" s="81">
        <v>2</v>
      </c>
      <c r="U874" s="81">
        <v>2026</v>
      </c>
      <c r="V874" s="82">
        <v>46120</v>
      </c>
      <c r="W874" s="81" t="s">
        <v>55</v>
      </c>
      <c r="X874" s="81">
        <v>2026</v>
      </c>
    </row>
    <row r="875" spans="1:26" ht="14.45">
      <c r="A875" s="81" t="s">
        <v>25</v>
      </c>
      <c r="B875" s="81">
        <v>930</v>
      </c>
      <c r="C875" s="81">
        <v>1</v>
      </c>
      <c r="D875" s="82">
        <v>46009</v>
      </c>
      <c r="E875" s="82">
        <v>45912</v>
      </c>
      <c r="F875" s="82">
        <v>45916</v>
      </c>
      <c r="G875" s="81" t="s">
        <v>86</v>
      </c>
      <c r="H875" s="81">
        <v>51</v>
      </c>
      <c r="I875" s="81" t="s">
        <v>56</v>
      </c>
      <c r="J875" s="83">
        <v>3485</v>
      </c>
      <c r="K875" s="83" t="s">
        <v>33</v>
      </c>
      <c r="L875" s="83">
        <v>2997.1</v>
      </c>
      <c r="M875" s="83">
        <v>3485</v>
      </c>
      <c r="N875" s="83">
        <v>348.5</v>
      </c>
      <c r="O875" s="83">
        <v>299.70999999999998</v>
      </c>
      <c r="P875" s="83">
        <v>348.5</v>
      </c>
      <c r="Q875" s="84">
        <v>9.9999999999999992E-2</v>
      </c>
      <c r="R875" s="81">
        <v>12</v>
      </c>
      <c r="S875" s="81">
        <v>2025</v>
      </c>
      <c r="T875" s="81">
        <v>9</v>
      </c>
      <c r="U875" s="81">
        <v>2025</v>
      </c>
      <c r="V875" s="82">
        <v>45961</v>
      </c>
      <c r="W875" s="81" t="s">
        <v>211</v>
      </c>
      <c r="X875" s="81">
        <v>2025</v>
      </c>
      <c r="Z875" t="s">
        <v>206</v>
      </c>
    </row>
    <row r="876" spans="1:26" ht="14.45">
      <c r="A876" s="81" t="s">
        <v>25</v>
      </c>
      <c r="B876" s="81">
        <v>931</v>
      </c>
      <c r="C876" s="81">
        <v>0</v>
      </c>
      <c r="D876" s="82">
        <v>46009</v>
      </c>
      <c r="E876" s="82">
        <v>46096</v>
      </c>
      <c r="F876" s="82">
        <v>46111</v>
      </c>
      <c r="G876" s="81" t="s">
        <v>86</v>
      </c>
      <c r="H876" s="81">
        <v>51</v>
      </c>
      <c r="I876" s="81" t="s">
        <v>88</v>
      </c>
      <c r="J876" s="83">
        <v>20200</v>
      </c>
      <c r="K876" s="83" t="s">
        <v>33</v>
      </c>
      <c r="L876" s="83">
        <v>17372</v>
      </c>
      <c r="M876" s="83">
        <v>20200</v>
      </c>
      <c r="N876" s="83">
        <v>3958</v>
      </c>
      <c r="O876" s="83">
        <v>3403.88</v>
      </c>
      <c r="P876" s="83">
        <v>3958</v>
      </c>
      <c r="Q876" s="84">
        <v>0.19594059405940595</v>
      </c>
      <c r="R876" s="81">
        <v>12</v>
      </c>
      <c r="S876" s="81">
        <v>2025</v>
      </c>
      <c r="T876" s="81">
        <v>3</v>
      </c>
      <c r="U876" s="81">
        <v>2026</v>
      </c>
      <c r="V876" s="82">
        <v>46156</v>
      </c>
      <c r="W876" s="81" t="s">
        <v>47</v>
      </c>
      <c r="X876" s="81">
        <v>2026</v>
      </c>
    </row>
    <row r="877" spans="1:26" ht="14.45">
      <c r="A877" s="81" t="s">
        <v>25</v>
      </c>
      <c r="B877" s="81">
        <v>932</v>
      </c>
      <c r="C877" s="81">
        <v>0</v>
      </c>
      <c r="D877" s="82">
        <v>46009</v>
      </c>
      <c r="E877" s="82">
        <v>46096</v>
      </c>
      <c r="F877" s="82">
        <v>46110</v>
      </c>
      <c r="G877" s="81" t="s">
        <v>86</v>
      </c>
      <c r="H877" s="81">
        <v>51</v>
      </c>
      <c r="I877" s="81" t="s">
        <v>88</v>
      </c>
      <c r="J877" s="83">
        <v>358904.88</v>
      </c>
      <c r="K877" s="83" t="s">
        <v>30</v>
      </c>
      <c r="L877" s="83">
        <v>17227.434240000002</v>
      </c>
      <c r="M877" s="83">
        <v>20098.673279999999</v>
      </c>
      <c r="N877" s="83">
        <v>69345.8</v>
      </c>
      <c r="O877" s="83">
        <v>3328.5984000000003</v>
      </c>
      <c r="P877" s="83">
        <v>3883.3648000000003</v>
      </c>
      <c r="Q877" s="84">
        <v>0.19321498219806874</v>
      </c>
      <c r="R877" s="81">
        <v>12</v>
      </c>
      <c r="S877" s="81">
        <v>2025</v>
      </c>
      <c r="T877" s="81">
        <v>3</v>
      </c>
      <c r="U877" s="81">
        <v>2026</v>
      </c>
      <c r="V877" s="82">
        <v>46155</v>
      </c>
      <c r="W877" s="81" t="s">
        <v>47</v>
      </c>
      <c r="X877" s="81">
        <v>2026</v>
      </c>
      <c r="Z877" t="s">
        <v>320</v>
      </c>
    </row>
    <row r="878" spans="1:26" ht="14.45">
      <c r="A878" s="81" t="s">
        <v>25</v>
      </c>
      <c r="B878" s="81">
        <v>933</v>
      </c>
      <c r="C878" s="81">
        <v>1</v>
      </c>
      <c r="D878" s="82">
        <v>46009</v>
      </c>
      <c r="E878" s="82">
        <v>46017</v>
      </c>
      <c r="F878" s="82">
        <v>46020</v>
      </c>
      <c r="G878" s="81" t="s">
        <v>32</v>
      </c>
      <c r="H878" s="81">
        <v>51</v>
      </c>
      <c r="I878" s="81"/>
      <c r="J878" s="83">
        <v>2660</v>
      </c>
      <c r="K878" s="83" t="s">
        <v>33</v>
      </c>
      <c r="L878" s="83">
        <v>2287.6</v>
      </c>
      <c r="M878" s="83">
        <v>2660</v>
      </c>
      <c r="N878" s="83">
        <v>441.54</v>
      </c>
      <c r="O878" s="83">
        <v>379.7244</v>
      </c>
      <c r="P878" s="83">
        <v>441.54</v>
      </c>
      <c r="Q878" s="84">
        <v>0.16599248120300752</v>
      </c>
      <c r="R878" s="81">
        <v>12</v>
      </c>
      <c r="S878" s="81">
        <v>2025</v>
      </c>
      <c r="T878" s="81">
        <v>12</v>
      </c>
      <c r="U878" s="81">
        <v>2025</v>
      </c>
      <c r="V878" s="82">
        <v>46065</v>
      </c>
      <c r="W878" s="81" t="s">
        <v>38</v>
      </c>
      <c r="X878" s="81">
        <v>2026</v>
      </c>
      <c r="Z878" t="s">
        <v>320</v>
      </c>
    </row>
    <row r="879" spans="1:26" ht="14.45">
      <c r="A879" s="81" t="s">
        <v>25</v>
      </c>
      <c r="B879" s="81">
        <v>934</v>
      </c>
      <c r="C879" s="81">
        <v>0</v>
      </c>
      <c r="D879" s="82">
        <v>46009</v>
      </c>
      <c r="E879" s="82">
        <v>46058</v>
      </c>
      <c r="F879" s="82">
        <v>46074</v>
      </c>
      <c r="G879" s="81" t="s">
        <v>86</v>
      </c>
      <c r="H879" s="81">
        <v>51</v>
      </c>
      <c r="I879" s="81" t="s">
        <v>87</v>
      </c>
      <c r="J879" s="83">
        <v>3688.57</v>
      </c>
      <c r="K879" s="83" t="s">
        <v>33</v>
      </c>
      <c r="L879" s="83">
        <v>3172.1702</v>
      </c>
      <c r="M879" s="83">
        <v>3688.57</v>
      </c>
      <c r="N879" s="83">
        <v>0</v>
      </c>
      <c r="O879" s="83">
        <v>0</v>
      </c>
      <c r="P879" s="83">
        <v>0</v>
      </c>
      <c r="Q879" s="84">
        <v>0</v>
      </c>
      <c r="R879" s="81">
        <v>12</v>
      </c>
      <c r="S879" s="81">
        <v>2025</v>
      </c>
      <c r="T879" s="81">
        <v>2</v>
      </c>
      <c r="U879" s="81">
        <v>2026</v>
      </c>
      <c r="V879" s="82">
        <v>46119</v>
      </c>
      <c r="W879" s="81" t="s">
        <v>55</v>
      </c>
      <c r="X879" s="81">
        <v>2026</v>
      </c>
      <c r="Z879" t="s">
        <v>320</v>
      </c>
    </row>
    <row r="880" spans="1:26" ht="14.45">
      <c r="A880" s="81" t="s">
        <v>25</v>
      </c>
      <c r="B880" s="81">
        <v>936</v>
      </c>
      <c r="C880" s="81">
        <v>0</v>
      </c>
      <c r="D880" s="82">
        <v>46010</v>
      </c>
      <c r="E880" s="82">
        <v>46281</v>
      </c>
      <c r="F880" s="82">
        <v>46285</v>
      </c>
      <c r="G880" s="81" t="s">
        <v>58</v>
      </c>
      <c r="H880" s="81">
        <v>51</v>
      </c>
      <c r="I880" s="81"/>
      <c r="J880" s="83">
        <v>5421</v>
      </c>
      <c r="K880" s="83" t="s">
        <v>27</v>
      </c>
      <c r="L880" s="83">
        <v>5421</v>
      </c>
      <c r="M880" s="83">
        <v>6288.36</v>
      </c>
      <c r="N880" s="83">
        <v>769</v>
      </c>
      <c r="O880" s="83">
        <v>769</v>
      </c>
      <c r="P880" s="83">
        <v>892.04</v>
      </c>
      <c r="Q880" s="84">
        <v>0.14185574617229293</v>
      </c>
      <c r="R880" s="81">
        <v>12</v>
      </c>
      <c r="S880" s="81">
        <v>2025</v>
      </c>
      <c r="T880" s="81">
        <v>9</v>
      </c>
      <c r="U880" s="81">
        <v>2026</v>
      </c>
      <c r="V880" s="82">
        <v>46330</v>
      </c>
      <c r="W880" s="81" t="s">
        <v>35</v>
      </c>
      <c r="X880" s="81">
        <v>2026</v>
      </c>
      <c r="Z880" t="s">
        <v>320</v>
      </c>
    </row>
    <row r="881" spans="1:26" ht="14.45">
      <c r="A881" s="81" t="s">
        <v>25</v>
      </c>
      <c r="B881" s="81">
        <v>937</v>
      </c>
      <c r="C881" s="81">
        <v>0</v>
      </c>
      <c r="D881" s="82">
        <v>46010</v>
      </c>
      <c r="E881" s="82">
        <v>46072</v>
      </c>
      <c r="F881" s="82">
        <v>46092</v>
      </c>
      <c r="G881" s="81" t="s">
        <v>43</v>
      </c>
      <c r="H881" s="81">
        <v>51</v>
      </c>
      <c r="I881" s="81"/>
      <c r="J881" s="83">
        <v>15093.21</v>
      </c>
      <c r="K881" s="83" t="s">
        <v>33</v>
      </c>
      <c r="L881" s="83">
        <v>12980.160599999999</v>
      </c>
      <c r="M881" s="83">
        <v>15093.21</v>
      </c>
      <c r="N881" s="83">
        <v>536.88</v>
      </c>
      <c r="O881" s="83">
        <v>461.71679999999998</v>
      </c>
      <c r="P881" s="83">
        <v>536.88</v>
      </c>
      <c r="Q881" s="84">
        <v>3.5570962041871809E-2</v>
      </c>
      <c r="R881" s="81">
        <v>12</v>
      </c>
      <c r="S881" s="81">
        <v>2025</v>
      </c>
      <c r="T881" s="81">
        <v>2</v>
      </c>
      <c r="U881" s="81">
        <v>2026</v>
      </c>
      <c r="V881" s="82">
        <v>46137</v>
      </c>
      <c r="W881" s="81" t="s">
        <v>55</v>
      </c>
      <c r="X881" s="81">
        <v>2026</v>
      </c>
    </row>
    <row r="882" spans="1:26" ht="14.45">
      <c r="A882" s="81" t="s">
        <v>25</v>
      </c>
      <c r="B882" s="81">
        <v>938</v>
      </c>
      <c r="C882" s="81">
        <v>0</v>
      </c>
      <c r="D882" s="82">
        <v>46010</v>
      </c>
      <c r="E882" s="82">
        <v>46041</v>
      </c>
      <c r="F882" s="82">
        <v>46074</v>
      </c>
      <c r="G882" s="81" t="s">
        <v>46</v>
      </c>
      <c r="H882" s="81">
        <v>51</v>
      </c>
      <c r="I882" s="81"/>
      <c r="J882" s="83">
        <v>102113.75</v>
      </c>
      <c r="K882" s="83" t="s">
        <v>33</v>
      </c>
      <c r="L882" s="83">
        <v>87817.824999999997</v>
      </c>
      <c r="M882" s="83">
        <v>102113.75</v>
      </c>
      <c r="N882" s="83">
        <v>10099.85</v>
      </c>
      <c r="O882" s="83">
        <v>8685.871000000001</v>
      </c>
      <c r="P882" s="83">
        <v>10099.85</v>
      </c>
      <c r="Q882" s="84">
        <v>9.8907835624487406E-2</v>
      </c>
      <c r="R882" s="81">
        <v>12</v>
      </c>
      <c r="S882" s="81">
        <v>2025</v>
      </c>
      <c r="T882" s="81">
        <v>1</v>
      </c>
      <c r="U882" s="81">
        <v>2026</v>
      </c>
      <c r="V882" s="82">
        <v>46119</v>
      </c>
      <c r="W882" s="81" t="s">
        <v>55</v>
      </c>
      <c r="X882" s="81">
        <v>2026</v>
      </c>
      <c r="Z882" t="s">
        <v>320</v>
      </c>
    </row>
    <row r="883" spans="1:26" ht="14.45">
      <c r="A883" s="81" t="s">
        <v>25</v>
      </c>
      <c r="B883" s="81">
        <v>939</v>
      </c>
      <c r="C883" s="81">
        <v>0</v>
      </c>
      <c r="D883" s="82">
        <v>46013</v>
      </c>
      <c r="E883" s="82">
        <v>46099</v>
      </c>
      <c r="F883" s="82">
        <v>46110</v>
      </c>
      <c r="G883" s="81" t="s">
        <v>86</v>
      </c>
      <c r="H883" s="81">
        <v>52</v>
      </c>
      <c r="I883" s="81" t="s">
        <v>88</v>
      </c>
      <c r="J883" s="83">
        <v>348413</v>
      </c>
      <c r="K883" s="83" t="s">
        <v>30</v>
      </c>
      <c r="L883" s="83">
        <v>16723.824000000001</v>
      </c>
      <c r="M883" s="83">
        <v>19511.128000000001</v>
      </c>
      <c r="N883" s="83">
        <v>68965.72</v>
      </c>
      <c r="O883" s="83">
        <v>3310.3545600000002</v>
      </c>
      <c r="P883" s="83">
        <v>3862.08032</v>
      </c>
      <c r="Q883" s="84">
        <v>0.19794244187214599</v>
      </c>
      <c r="R883" s="81">
        <v>12</v>
      </c>
      <c r="S883" s="81">
        <v>2025</v>
      </c>
      <c r="T883" s="81">
        <v>3</v>
      </c>
      <c r="U883" s="81">
        <v>2026</v>
      </c>
      <c r="V883" s="82">
        <v>46155</v>
      </c>
      <c r="W883" s="81" t="s">
        <v>47</v>
      </c>
      <c r="X883" s="81">
        <v>2026</v>
      </c>
      <c r="Z883" t="s">
        <v>320</v>
      </c>
    </row>
    <row r="884" spans="1:26" ht="14.45">
      <c r="A884" s="81" t="s">
        <v>25</v>
      </c>
      <c r="B884" s="81">
        <v>940</v>
      </c>
      <c r="C884" s="81">
        <v>0</v>
      </c>
      <c r="D884" s="82">
        <v>46014</v>
      </c>
      <c r="E884" s="82">
        <v>46096</v>
      </c>
      <c r="F884" s="82">
        <v>46110</v>
      </c>
      <c r="G884" s="81" t="s">
        <v>86</v>
      </c>
      <c r="H884" s="81">
        <v>52</v>
      </c>
      <c r="I884" s="81" t="s">
        <v>284</v>
      </c>
      <c r="J884" s="83">
        <v>23650</v>
      </c>
      <c r="K884" s="83" t="s">
        <v>33</v>
      </c>
      <c r="L884" s="83">
        <v>20339</v>
      </c>
      <c r="M884" s="83">
        <v>23650</v>
      </c>
      <c r="N884" s="83">
        <v>71287.520000000004</v>
      </c>
      <c r="O884" s="83">
        <v>61307.267200000002</v>
      </c>
      <c r="P884" s="83">
        <v>71287.520000000004</v>
      </c>
      <c r="Q884" s="84">
        <v>3.0142714587737847</v>
      </c>
      <c r="R884" s="81">
        <v>12</v>
      </c>
      <c r="S884" s="81">
        <v>2025</v>
      </c>
      <c r="T884" s="81">
        <v>3</v>
      </c>
      <c r="U884" s="81">
        <v>2026</v>
      </c>
      <c r="V884" s="82">
        <v>46155</v>
      </c>
      <c r="W884" s="81" t="s">
        <v>47</v>
      </c>
      <c r="X884" s="81">
        <v>2026</v>
      </c>
      <c r="Z884" t="s">
        <v>320</v>
      </c>
    </row>
    <row r="885" spans="1:26" ht="14.45">
      <c r="A885" s="81" t="s">
        <v>25</v>
      </c>
      <c r="B885" s="81">
        <v>941</v>
      </c>
      <c r="C885" s="81">
        <v>0</v>
      </c>
      <c r="D885" s="82">
        <v>46014</v>
      </c>
      <c r="E885" s="82">
        <v>46019</v>
      </c>
      <c r="F885" s="82">
        <v>46024</v>
      </c>
      <c r="G885" s="81" t="s">
        <v>34</v>
      </c>
      <c r="H885" s="81">
        <v>52</v>
      </c>
      <c r="I885" s="81"/>
      <c r="J885" s="83">
        <v>20200</v>
      </c>
      <c r="K885" s="83" t="s">
        <v>33</v>
      </c>
      <c r="L885" s="83">
        <v>17372</v>
      </c>
      <c r="M885" s="83">
        <v>20200</v>
      </c>
      <c r="N885" s="83">
        <v>1912.92</v>
      </c>
      <c r="O885" s="83">
        <v>1645.1112000000001</v>
      </c>
      <c r="P885" s="83">
        <v>1912.92</v>
      </c>
      <c r="Q885" s="84">
        <v>9.4699009900990103E-2</v>
      </c>
      <c r="R885" s="81">
        <v>12</v>
      </c>
      <c r="S885" s="81">
        <v>2025</v>
      </c>
      <c r="T885" s="81">
        <v>12</v>
      </c>
      <c r="U885" s="81">
        <v>2025</v>
      </c>
      <c r="V885" s="82">
        <v>46069</v>
      </c>
      <c r="W885" s="81" t="s">
        <v>38</v>
      </c>
      <c r="X885" s="81">
        <v>2026</v>
      </c>
    </row>
    <row r="886" spans="1:26" ht="14.45">
      <c r="A886" s="81" t="s">
        <v>25</v>
      </c>
      <c r="B886" s="81">
        <v>942</v>
      </c>
      <c r="C886" s="81">
        <v>0</v>
      </c>
      <c r="D886" s="82">
        <v>46014</v>
      </c>
      <c r="E886" s="82">
        <v>46011</v>
      </c>
      <c r="F886" s="82">
        <v>46014</v>
      </c>
      <c r="G886" s="81" t="s">
        <v>66</v>
      </c>
      <c r="H886" s="81">
        <v>52</v>
      </c>
      <c r="I886" s="81"/>
      <c r="J886" s="83">
        <v>1155.8900000000001</v>
      </c>
      <c r="K886" s="83" t="s">
        <v>33</v>
      </c>
      <c r="L886" s="83">
        <v>994.06540000000007</v>
      </c>
      <c r="M886" s="83">
        <v>1155.8900000000001</v>
      </c>
      <c r="N886" s="83">
        <v>91.73</v>
      </c>
      <c r="O886" s="83">
        <v>78.887799999999999</v>
      </c>
      <c r="P886" s="83">
        <v>91.73</v>
      </c>
      <c r="Q886" s="84">
        <v>7.935876251200373E-2</v>
      </c>
      <c r="R886" s="81">
        <v>12</v>
      </c>
      <c r="S886" s="81">
        <v>2025</v>
      </c>
      <c r="T886" s="81">
        <v>12</v>
      </c>
      <c r="U886" s="81">
        <v>2025</v>
      </c>
      <c r="V886" s="82">
        <v>46059</v>
      </c>
      <c r="W886" s="81" t="s">
        <v>38</v>
      </c>
      <c r="X886" s="81">
        <v>2026</v>
      </c>
      <c r="Z886" t="s">
        <v>320</v>
      </c>
    </row>
    <row r="887" spans="1:26" ht="14.45">
      <c r="A887" s="81" t="s">
        <v>25</v>
      </c>
      <c r="B887" s="81">
        <v>943</v>
      </c>
      <c r="C887" s="81">
        <v>0</v>
      </c>
      <c r="D887" s="82">
        <v>46015</v>
      </c>
      <c r="E887" s="82">
        <v>46011</v>
      </c>
      <c r="F887" s="82">
        <v>46014</v>
      </c>
      <c r="G887" s="81" t="s">
        <v>66</v>
      </c>
      <c r="H887" s="81">
        <v>52</v>
      </c>
      <c r="I887" s="81"/>
      <c r="J887" s="83">
        <v>1080</v>
      </c>
      <c r="K887" s="83" t="s">
        <v>33</v>
      </c>
      <c r="L887" s="83">
        <v>928.8</v>
      </c>
      <c r="M887" s="83">
        <v>1080</v>
      </c>
      <c r="N887" s="83">
        <v>88.75</v>
      </c>
      <c r="O887" s="83">
        <v>76.325000000000003</v>
      </c>
      <c r="P887" s="83">
        <v>88.75</v>
      </c>
      <c r="Q887" s="84">
        <v>8.217592592592593E-2</v>
      </c>
      <c r="R887" s="81">
        <v>12</v>
      </c>
      <c r="S887" s="81">
        <v>2025</v>
      </c>
      <c r="T887" s="81">
        <v>12</v>
      </c>
      <c r="U887" s="81">
        <v>2025</v>
      </c>
      <c r="V887" s="82">
        <v>46059</v>
      </c>
      <c r="W887" s="81" t="s">
        <v>38</v>
      </c>
      <c r="X887" s="81">
        <v>2026</v>
      </c>
      <c r="Z887" t="s">
        <v>320</v>
      </c>
    </row>
    <row r="888" spans="1:26" ht="14.45">
      <c r="A888" s="81" t="s">
        <v>25</v>
      </c>
      <c r="B888" s="81">
        <v>944</v>
      </c>
      <c r="C888" s="81">
        <v>0</v>
      </c>
      <c r="D888" s="82">
        <v>46015</v>
      </c>
      <c r="E888" s="82">
        <v>45974</v>
      </c>
      <c r="F888" s="82">
        <v>45976</v>
      </c>
      <c r="G888" s="81" t="s">
        <v>66</v>
      </c>
      <c r="H888" s="81">
        <v>52</v>
      </c>
      <c r="I888" s="81"/>
      <c r="J888" s="83">
        <v>84200</v>
      </c>
      <c r="K888" s="83" t="s">
        <v>30</v>
      </c>
      <c r="L888" s="83">
        <v>4041.6</v>
      </c>
      <c r="M888" s="83">
        <v>4715.2</v>
      </c>
      <c r="N888" s="83">
        <v>5520</v>
      </c>
      <c r="O888" s="83">
        <v>264.95999999999998</v>
      </c>
      <c r="P888" s="83">
        <v>309.12</v>
      </c>
      <c r="Q888" s="84">
        <v>6.5558194774346795E-2</v>
      </c>
      <c r="R888" s="81">
        <v>12</v>
      </c>
      <c r="S888" s="81">
        <v>2025</v>
      </c>
      <c r="T888" s="81">
        <v>11</v>
      </c>
      <c r="U888" s="81">
        <v>2025</v>
      </c>
      <c r="V888" s="82">
        <v>46021</v>
      </c>
      <c r="W888" s="81" t="s">
        <v>52</v>
      </c>
      <c r="X888" s="81">
        <v>2025</v>
      </c>
      <c r="Z888" t="s">
        <v>320</v>
      </c>
    </row>
    <row r="889" spans="1:26" ht="14.45">
      <c r="A889" s="81" t="s">
        <v>25</v>
      </c>
      <c r="B889" s="81">
        <v>945</v>
      </c>
      <c r="C889" s="81">
        <v>1</v>
      </c>
      <c r="D889" s="82">
        <v>46017</v>
      </c>
      <c r="E889" s="82">
        <v>46009</v>
      </c>
      <c r="F889" s="82">
        <v>46012</v>
      </c>
      <c r="G889" s="81" t="s">
        <v>66</v>
      </c>
      <c r="H889" s="81">
        <v>52</v>
      </c>
      <c r="I889" s="81"/>
      <c r="J889" s="83">
        <v>2308</v>
      </c>
      <c r="K889" s="83" t="s">
        <v>29</v>
      </c>
      <c r="L889" s="83">
        <v>2654.2</v>
      </c>
      <c r="M889" s="83">
        <v>3092.7200000000003</v>
      </c>
      <c r="N889" s="83">
        <v>268.89999999999998</v>
      </c>
      <c r="O889" s="83">
        <v>309.23499999999996</v>
      </c>
      <c r="P889" s="83">
        <v>360.32599999999996</v>
      </c>
      <c r="Q889" s="84">
        <v>0.11650779896013864</v>
      </c>
      <c r="R889" s="81">
        <v>12</v>
      </c>
      <c r="S889" s="81">
        <v>2025</v>
      </c>
      <c r="T889" s="81">
        <v>12</v>
      </c>
      <c r="U889" s="81">
        <v>2025</v>
      </c>
      <c r="V889" s="82">
        <v>46057</v>
      </c>
      <c r="W889" s="81" t="s">
        <v>38</v>
      </c>
      <c r="X889" s="81">
        <v>2026</v>
      </c>
      <c r="Z889" t="s">
        <v>320</v>
      </c>
    </row>
    <row r="890" spans="1:26" ht="14.45">
      <c r="A890" s="81" t="s">
        <v>25</v>
      </c>
      <c r="B890" s="81">
        <v>946</v>
      </c>
      <c r="C890" s="81">
        <v>1</v>
      </c>
      <c r="D890" s="82">
        <v>46017</v>
      </c>
      <c r="E890" s="82">
        <v>46009</v>
      </c>
      <c r="F890" s="82">
        <v>46012</v>
      </c>
      <c r="G890" s="81" t="s">
        <v>66</v>
      </c>
      <c r="H890" s="81">
        <v>52</v>
      </c>
      <c r="I890" s="81"/>
      <c r="J890" s="83">
        <v>2464</v>
      </c>
      <c r="K890" s="83" t="s">
        <v>29</v>
      </c>
      <c r="L890" s="83">
        <v>2833.6</v>
      </c>
      <c r="M890" s="83">
        <v>3301.76</v>
      </c>
      <c r="N890" s="83">
        <v>230.8</v>
      </c>
      <c r="O890" s="83">
        <v>265.42</v>
      </c>
      <c r="P890" s="83">
        <v>309.27200000000005</v>
      </c>
      <c r="Q890" s="84">
        <v>9.3668831168831179E-2</v>
      </c>
      <c r="R890" s="81">
        <v>12</v>
      </c>
      <c r="S890" s="81">
        <v>2025</v>
      </c>
      <c r="T890" s="81">
        <v>12</v>
      </c>
      <c r="U890" s="81">
        <v>2025</v>
      </c>
      <c r="V890" s="82">
        <v>46057</v>
      </c>
      <c r="W890" s="81" t="s">
        <v>38</v>
      </c>
      <c r="X890" s="81">
        <v>2026</v>
      </c>
      <c r="Z890" t="s">
        <v>320</v>
      </c>
    </row>
    <row r="891" spans="1:26" ht="14.45">
      <c r="A891" s="81" t="s">
        <v>25</v>
      </c>
      <c r="B891" s="81">
        <v>947</v>
      </c>
      <c r="C891" s="81">
        <v>1</v>
      </c>
      <c r="D891" s="82">
        <v>46017</v>
      </c>
      <c r="E891" s="82">
        <v>46018</v>
      </c>
      <c r="F891" s="82">
        <v>46019</v>
      </c>
      <c r="G891" s="81" t="s">
        <v>63</v>
      </c>
      <c r="H891" s="81">
        <v>52</v>
      </c>
      <c r="I891" s="81"/>
      <c r="J891" s="83">
        <v>142.08000000000001</v>
      </c>
      <c r="K891" s="83" t="s">
        <v>33</v>
      </c>
      <c r="L891" s="83">
        <v>122.18880000000001</v>
      </c>
      <c r="M891" s="83">
        <v>142.08000000000001</v>
      </c>
      <c r="N891" s="83">
        <v>9.51</v>
      </c>
      <c r="O891" s="83">
        <v>8.1785999999999994</v>
      </c>
      <c r="P891" s="83">
        <v>9.51</v>
      </c>
      <c r="Q891" s="84">
        <v>6.6934121621621614E-2</v>
      </c>
      <c r="R891" s="81">
        <v>12</v>
      </c>
      <c r="S891" s="81">
        <v>2025</v>
      </c>
      <c r="T891" s="81">
        <v>12</v>
      </c>
      <c r="U891" s="81">
        <v>2025</v>
      </c>
      <c r="V891" s="82">
        <v>46064</v>
      </c>
      <c r="W891" s="81" t="s">
        <v>38</v>
      </c>
      <c r="X891" s="81">
        <v>2026</v>
      </c>
    </row>
    <row r="892" spans="1:26" ht="14.45">
      <c r="A892" s="81" t="s">
        <v>25</v>
      </c>
      <c r="B892" s="81">
        <v>948</v>
      </c>
      <c r="C892" s="81">
        <v>1</v>
      </c>
      <c r="D892" s="82">
        <v>46020</v>
      </c>
      <c r="E892" s="82">
        <v>45946</v>
      </c>
      <c r="F892" s="82">
        <v>45950</v>
      </c>
      <c r="G892" s="81" t="s">
        <v>66</v>
      </c>
      <c r="H892" s="81">
        <v>53</v>
      </c>
      <c r="I892" s="81"/>
      <c r="J892" s="83">
        <v>3052</v>
      </c>
      <c r="K892" s="83" t="s">
        <v>33</v>
      </c>
      <c r="L892" s="83">
        <v>2624.72</v>
      </c>
      <c r="M892" s="83">
        <v>3052</v>
      </c>
      <c r="N892" s="83">
        <v>277.32</v>
      </c>
      <c r="O892" s="83">
        <v>238.49519999999998</v>
      </c>
      <c r="P892" s="83">
        <v>277.32</v>
      </c>
      <c r="Q892" s="84">
        <v>9.0865006553079941E-2</v>
      </c>
      <c r="R892" s="81">
        <v>12</v>
      </c>
      <c r="S892" s="81">
        <v>2025</v>
      </c>
      <c r="T892" s="81">
        <v>10</v>
      </c>
      <c r="U892" s="81">
        <v>2025</v>
      </c>
      <c r="V892" s="82">
        <v>45995</v>
      </c>
      <c r="W892" s="81" t="s">
        <v>52</v>
      </c>
      <c r="X892" s="81">
        <v>2025</v>
      </c>
    </row>
    <row r="893" spans="1:26" ht="14.45">
      <c r="A893" s="81" t="s">
        <v>25</v>
      </c>
      <c r="B893" s="81">
        <v>949</v>
      </c>
      <c r="C893" s="81">
        <v>0</v>
      </c>
      <c r="D893" s="82">
        <v>46020</v>
      </c>
      <c r="E893" s="82">
        <v>45997</v>
      </c>
      <c r="F893" s="82">
        <v>46001</v>
      </c>
      <c r="G893" s="81" t="s">
        <v>26</v>
      </c>
      <c r="H893" s="81">
        <v>53</v>
      </c>
      <c r="I893" s="81"/>
      <c r="J893" s="83">
        <v>1685.86</v>
      </c>
      <c r="K893" s="83" t="s">
        <v>33</v>
      </c>
      <c r="L893" s="83">
        <v>1449.8395999999998</v>
      </c>
      <c r="M893" s="83">
        <v>1685.86</v>
      </c>
      <c r="N893" s="83">
        <v>296.58</v>
      </c>
      <c r="O893" s="83">
        <v>255.05879999999999</v>
      </c>
      <c r="P893" s="83">
        <v>296.58</v>
      </c>
      <c r="Q893" s="84">
        <v>0.17592208131161546</v>
      </c>
      <c r="R893" s="81">
        <v>12</v>
      </c>
      <c r="S893" s="81">
        <v>2025</v>
      </c>
      <c r="T893" s="81">
        <v>12</v>
      </c>
      <c r="U893" s="81">
        <v>2025</v>
      </c>
      <c r="V893" s="82">
        <v>46046</v>
      </c>
      <c r="W893" s="81" t="s">
        <v>31</v>
      </c>
      <c r="X893" s="81">
        <v>2026</v>
      </c>
      <c r="Z893" t="s">
        <v>320</v>
      </c>
    </row>
    <row r="894" spans="1:26" ht="14.45">
      <c r="A894" s="58" t="s">
        <v>25</v>
      </c>
      <c r="B894" s="81">
        <v>950</v>
      </c>
      <c r="C894" s="81">
        <v>1</v>
      </c>
      <c r="D894" s="82">
        <v>46020</v>
      </c>
      <c r="E894" s="82">
        <v>46026</v>
      </c>
      <c r="F894" s="82">
        <v>46026</v>
      </c>
      <c r="G894" s="81" t="s">
        <v>42</v>
      </c>
      <c r="H894" s="59">
        <v>53</v>
      </c>
      <c r="I894" s="81"/>
      <c r="J894" s="83">
        <v>652.66</v>
      </c>
      <c r="K894" s="83" t="s">
        <v>33</v>
      </c>
      <c r="L894" s="72">
        <v>561.2876</v>
      </c>
      <c r="M894" s="72">
        <v>652.66</v>
      </c>
      <c r="N894" s="72">
        <v>70</v>
      </c>
      <c r="O894" s="72">
        <v>60.199999999999996</v>
      </c>
      <c r="P894" s="72">
        <v>70</v>
      </c>
      <c r="Q894" s="60">
        <v>0.10725339380381821</v>
      </c>
      <c r="R894" s="58">
        <v>12</v>
      </c>
      <c r="S894" s="58">
        <v>2025</v>
      </c>
      <c r="T894" s="58">
        <v>1</v>
      </c>
      <c r="U894" s="58">
        <v>2026</v>
      </c>
      <c r="V894" s="61">
        <v>46071</v>
      </c>
      <c r="W894" s="58" t="s">
        <v>38</v>
      </c>
      <c r="X894" s="58">
        <v>2026</v>
      </c>
      <c r="Z894" t="s">
        <v>320</v>
      </c>
    </row>
    <row r="895" spans="1:26" ht="14.45">
      <c r="A895" s="58" t="s">
        <v>25</v>
      </c>
      <c r="B895" s="81">
        <v>951</v>
      </c>
      <c r="C895" s="81">
        <v>0</v>
      </c>
      <c r="D895" s="82">
        <v>46021</v>
      </c>
      <c r="E895" s="82">
        <v>46094</v>
      </c>
      <c r="F895" s="82">
        <v>46100</v>
      </c>
      <c r="G895" s="81" t="s">
        <v>86</v>
      </c>
      <c r="H895" s="59">
        <v>53</v>
      </c>
      <c r="I895" s="81" t="s">
        <v>88</v>
      </c>
      <c r="J895" s="83">
        <v>194372.45</v>
      </c>
      <c r="K895" s="83" t="s">
        <v>30</v>
      </c>
      <c r="L895" s="72">
        <v>9329.8776000000016</v>
      </c>
      <c r="M895" s="72">
        <v>10884.8572</v>
      </c>
      <c r="N895" s="72">
        <v>17994.400000000001</v>
      </c>
      <c r="O895" s="72">
        <v>863.73120000000006</v>
      </c>
      <c r="P895" s="72">
        <v>1007.6864</v>
      </c>
      <c r="Q895" s="60">
        <v>9.2576905832076506E-2</v>
      </c>
      <c r="R895" s="58">
        <v>12</v>
      </c>
      <c r="S895" s="58">
        <v>2025</v>
      </c>
      <c r="T895" s="58">
        <v>3</v>
      </c>
      <c r="U895" s="58">
        <v>2026</v>
      </c>
      <c r="V895" s="61">
        <v>46145</v>
      </c>
      <c r="W895" s="58" t="s">
        <v>47</v>
      </c>
      <c r="X895" s="58">
        <v>2026</v>
      </c>
    </row>
    <row r="896" spans="1:26" ht="14.45">
      <c r="A896" s="58" t="s">
        <v>25</v>
      </c>
      <c r="B896" s="81">
        <v>952</v>
      </c>
      <c r="C896" s="81">
        <v>0</v>
      </c>
      <c r="D896" s="82">
        <v>46024</v>
      </c>
      <c r="E896" s="82">
        <v>46108</v>
      </c>
      <c r="F896" s="82">
        <v>46123</v>
      </c>
      <c r="G896" s="81" t="s">
        <v>63</v>
      </c>
      <c r="H896" s="59">
        <v>1</v>
      </c>
      <c r="I896" s="81" t="s">
        <v>54</v>
      </c>
      <c r="J896" s="83">
        <v>17426.28</v>
      </c>
      <c r="K896" s="83" t="s">
        <v>33</v>
      </c>
      <c r="L896" s="72">
        <v>14986.600799999998</v>
      </c>
      <c r="M896" s="72">
        <v>17426.28</v>
      </c>
      <c r="N896" s="72">
        <v>1942.8</v>
      </c>
      <c r="O896" s="72">
        <v>1670.808</v>
      </c>
      <c r="P896" s="72">
        <v>1942.8</v>
      </c>
      <c r="Q896" s="60">
        <v>0.1114867889188054</v>
      </c>
      <c r="R896" s="58">
        <v>1</v>
      </c>
      <c r="S896" s="58">
        <v>2026</v>
      </c>
      <c r="T896" s="58">
        <v>3</v>
      </c>
      <c r="U896" s="58">
        <v>2026</v>
      </c>
      <c r="V896" s="61">
        <v>46168</v>
      </c>
      <c r="W896" s="58" t="s">
        <v>47</v>
      </c>
      <c r="X896" s="58">
        <v>2026</v>
      </c>
    </row>
    <row r="897" spans="1:26" ht="14.45">
      <c r="A897" s="58" t="s">
        <v>25</v>
      </c>
      <c r="B897" s="81">
        <v>953</v>
      </c>
      <c r="C897" s="81">
        <v>0</v>
      </c>
      <c r="D897" s="82">
        <v>46028</v>
      </c>
      <c r="E897" s="82">
        <v>46029</v>
      </c>
      <c r="F897" s="82">
        <v>46040</v>
      </c>
      <c r="G897" s="81" t="s">
        <v>45</v>
      </c>
      <c r="H897" s="59">
        <v>2</v>
      </c>
      <c r="I897" s="81" t="s">
        <v>44</v>
      </c>
      <c r="J897" s="83">
        <v>10472.799999999999</v>
      </c>
      <c r="K897" s="83" t="s">
        <v>33</v>
      </c>
      <c r="L897" s="72">
        <v>9006.6079999999984</v>
      </c>
      <c r="M897" s="72">
        <v>10472.799999999999</v>
      </c>
      <c r="N897" s="72">
        <v>1047.28</v>
      </c>
      <c r="O897" s="72">
        <v>900.66079999999999</v>
      </c>
      <c r="P897" s="72">
        <v>1047.28</v>
      </c>
      <c r="Q897" s="60">
        <v>0.10000000000000002</v>
      </c>
      <c r="R897" s="58">
        <v>1</v>
      </c>
      <c r="S897" s="58">
        <v>2026</v>
      </c>
      <c r="T897" s="58">
        <v>1</v>
      </c>
      <c r="U897" s="58">
        <v>2026</v>
      </c>
      <c r="V897" s="61">
        <v>46085</v>
      </c>
      <c r="W897" s="58" t="s">
        <v>28</v>
      </c>
      <c r="X897" s="58">
        <v>2026</v>
      </c>
    </row>
    <row r="898" spans="1:26" ht="14.45">
      <c r="A898" s="58" t="s">
        <v>25</v>
      </c>
      <c r="B898" s="81">
        <v>954</v>
      </c>
      <c r="C898" s="81">
        <v>0</v>
      </c>
      <c r="D898" s="82">
        <v>46028</v>
      </c>
      <c r="E898" s="82">
        <v>46098</v>
      </c>
      <c r="F898" s="82">
        <v>46103</v>
      </c>
      <c r="G898" s="81" t="s">
        <v>45</v>
      </c>
      <c r="H898" s="59">
        <v>2</v>
      </c>
      <c r="I898" s="81" t="s">
        <v>44</v>
      </c>
      <c r="J898" s="83">
        <v>2328.56</v>
      </c>
      <c r="K898" s="83" t="s">
        <v>33</v>
      </c>
      <c r="L898" s="72">
        <v>2002.5616</v>
      </c>
      <c r="M898" s="72">
        <v>2328.56</v>
      </c>
      <c r="N898" s="72">
        <v>254.85</v>
      </c>
      <c r="O898" s="72">
        <v>219.17099999999999</v>
      </c>
      <c r="P898" s="72">
        <v>254.85</v>
      </c>
      <c r="Q898" s="60">
        <v>0.10944532243103033</v>
      </c>
      <c r="R898" s="58">
        <v>1</v>
      </c>
      <c r="S898" s="58">
        <v>2026</v>
      </c>
      <c r="T898" s="58">
        <v>3</v>
      </c>
      <c r="U898" s="58">
        <v>2026</v>
      </c>
      <c r="V898" s="61">
        <v>46148</v>
      </c>
      <c r="W898" s="58" t="s">
        <v>47</v>
      </c>
      <c r="X898" s="58">
        <v>2026</v>
      </c>
    </row>
    <row r="899" spans="1:26" ht="14.45">
      <c r="A899" s="58" t="s">
        <v>25</v>
      </c>
      <c r="B899" s="81">
        <v>955</v>
      </c>
      <c r="C899" s="81">
        <v>0</v>
      </c>
      <c r="D899" s="82">
        <v>46028</v>
      </c>
      <c r="E899" s="82">
        <v>46280</v>
      </c>
      <c r="F899" s="82">
        <v>46289</v>
      </c>
      <c r="G899" s="81" t="s">
        <v>34</v>
      </c>
      <c r="H899" s="59">
        <v>2</v>
      </c>
      <c r="I899" s="81"/>
      <c r="J899" s="83">
        <v>127190</v>
      </c>
      <c r="K899" s="83" t="s">
        <v>33</v>
      </c>
      <c r="L899" s="72">
        <v>109383.4</v>
      </c>
      <c r="M899" s="72">
        <v>127190</v>
      </c>
      <c r="N899" s="72">
        <v>21365</v>
      </c>
      <c r="O899" s="72">
        <v>18373.900000000001</v>
      </c>
      <c r="P899" s="72">
        <v>21365</v>
      </c>
      <c r="Q899" s="60">
        <v>0.16797704222030035</v>
      </c>
      <c r="R899" s="58">
        <v>1</v>
      </c>
      <c r="S899" s="58">
        <v>2026</v>
      </c>
      <c r="T899" s="58">
        <v>9</v>
      </c>
      <c r="U899" s="58">
        <v>2026</v>
      </c>
      <c r="V899" s="61">
        <v>46334</v>
      </c>
      <c r="W899" s="58" t="s">
        <v>35</v>
      </c>
      <c r="X899" s="58">
        <v>2026</v>
      </c>
    </row>
    <row r="900" spans="1:26" ht="14.45">
      <c r="A900" s="58" t="s">
        <v>25</v>
      </c>
      <c r="B900" s="81">
        <v>956</v>
      </c>
      <c r="C900" s="81">
        <v>0</v>
      </c>
      <c r="D900" s="82">
        <v>46029</v>
      </c>
      <c r="E900" s="82">
        <v>46009</v>
      </c>
      <c r="F900" s="82">
        <v>46024</v>
      </c>
      <c r="G900" s="81" t="s">
        <v>46</v>
      </c>
      <c r="H900" s="59">
        <v>2</v>
      </c>
      <c r="I900" s="81"/>
      <c r="J900" s="83">
        <v>63072</v>
      </c>
      <c r="K900" s="83" t="s">
        <v>33</v>
      </c>
      <c r="L900" s="72">
        <v>54241.919999999998</v>
      </c>
      <c r="M900" s="72">
        <v>63072</v>
      </c>
      <c r="N900" s="72">
        <v>6740.48</v>
      </c>
      <c r="O900" s="72">
        <v>5796.8127999999997</v>
      </c>
      <c r="P900" s="72">
        <v>6740.48</v>
      </c>
      <c r="Q900" s="60">
        <v>0.10686960933536276</v>
      </c>
      <c r="R900" s="58">
        <v>1</v>
      </c>
      <c r="S900" s="58">
        <v>2026</v>
      </c>
      <c r="T900" s="58">
        <v>12</v>
      </c>
      <c r="U900" s="58">
        <v>2025</v>
      </c>
      <c r="V900" s="61">
        <v>46069</v>
      </c>
      <c r="W900" s="58" t="s">
        <v>38</v>
      </c>
      <c r="X900" s="58">
        <v>2026</v>
      </c>
    </row>
    <row r="901" spans="1:26" ht="14.45">
      <c r="A901" s="58" t="s">
        <v>25</v>
      </c>
      <c r="B901" s="81">
        <v>957</v>
      </c>
      <c r="C901" s="81">
        <v>0</v>
      </c>
      <c r="D901" s="82">
        <v>46029</v>
      </c>
      <c r="E901" s="82">
        <v>46045</v>
      </c>
      <c r="F901" s="82">
        <v>46047</v>
      </c>
      <c r="G901" s="81" t="s">
        <v>45</v>
      </c>
      <c r="H901" s="59">
        <v>2</v>
      </c>
      <c r="I901" s="81" t="s">
        <v>44</v>
      </c>
      <c r="J901" s="83">
        <v>5954.36</v>
      </c>
      <c r="K901" s="83" t="s">
        <v>33</v>
      </c>
      <c r="L901" s="72">
        <v>5120.7495999999992</v>
      </c>
      <c r="M901" s="72">
        <v>5954.36</v>
      </c>
      <c r="N901" s="72">
        <v>117.48</v>
      </c>
      <c r="O901" s="72">
        <v>101.03280000000001</v>
      </c>
      <c r="P901" s="72">
        <v>117.48</v>
      </c>
      <c r="Q901" s="60">
        <v>1.9730080142954076E-2</v>
      </c>
      <c r="R901" s="58">
        <v>1</v>
      </c>
      <c r="S901" s="58">
        <v>2026</v>
      </c>
      <c r="T901" s="58">
        <v>1</v>
      </c>
      <c r="U901" s="58">
        <v>2026</v>
      </c>
      <c r="V901" s="61">
        <v>46092</v>
      </c>
      <c r="W901" s="58" t="s">
        <v>28</v>
      </c>
      <c r="X901" s="58">
        <v>2026</v>
      </c>
    </row>
    <row r="902" spans="1:26" ht="14.45">
      <c r="A902" s="58" t="s">
        <v>25</v>
      </c>
      <c r="B902" s="81">
        <v>959</v>
      </c>
      <c r="C902" s="81">
        <v>0</v>
      </c>
      <c r="D902" s="82">
        <v>46029</v>
      </c>
      <c r="E902" s="82">
        <v>46029</v>
      </c>
      <c r="F902" s="82">
        <v>46033</v>
      </c>
      <c r="G902" s="81" t="s">
        <v>43</v>
      </c>
      <c r="H902" s="59">
        <v>2</v>
      </c>
      <c r="I902" s="81"/>
      <c r="J902" s="83">
        <v>30999.200000000001</v>
      </c>
      <c r="K902" s="83" t="s">
        <v>30</v>
      </c>
      <c r="L902" s="72">
        <v>1487.9616000000001</v>
      </c>
      <c r="M902" s="72">
        <v>1735.9552000000001</v>
      </c>
      <c r="N902" s="72">
        <v>1459.2</v>
      </c>
      <c r="O902" s="72">
        <v>70.041600000000003</v>
      </c>
      <c r="P902" s="72">
        <v>81.71520000000001</v>
      </c>
      <c r="Q902" s="60">
        <v>4.7072182507935691E-2</v>
      </c>
      <c r="R902" s="58">
        <v>1</v>
      </c>
      <c r="S902" s="58">
        <v>2026</v>
      </c>
      <c r="T902" s="58">
        <v>1</v>
      </c>
      <c r="U902" s="58">
        <v>2026</v>
      </c>
      <c r="V902" s="61">
        <v>46078</v>
      </c>
      <c r="W902" s="58" t="s">
        <v>38</v>
      </c>
      <c r="X902" s="58">
        <v>2026</v>
      </c>
    </row>
    <row r="903" spans="1:26" ht="14.45">
      <c r="A903" s="58" t="s">
        <v>25</v>
      </c>
      <c r="B903" s="81">
        <v>960</v>
      </c>
      <c r="C903" s="81">
        <v>0</v>
      </c>
      <c r="D903" s="82">
        <v>46029</v>
      </c>
      <c r="E903" s="82">
        <v>46035</v>
      </c>
      <c r="F903" s="82">
        <v>46038</v>
      </c>
      <c r="G903" s="81" t="s">
        <v>42</v>
      </c>
      <c r="H903" s="59">
        <v>2</v>
      </c>
      <c r="I903" s="81"/>
      <c r="J903" s="83">
        <v>3920</v>
      </c>
      <c r="K903" s="83" t="s">
        <v>33</v>
      </c>
      <c r="L903" s="72">
        <v>3371.2</v>
      </c>
      <c r="M903" s="72">
        <v>3920</v>
      </c>
      <c r="N903" s="72">
        <v>1280</v>
      </c>
      <c r="O903" s="72">
        <v>1100.8</v>
      </c>
      <c r="P903" s="72">
        <v>1280</v>
      </c>
      <c r="Q903" s="60">
        <v>0.32653061224489799</v>
      </c>
      <c r="R903" s="58">
        <v>1</v>
      </c>
      <c r="S903" s="58">
        <v>2026</v>
      </c>
      <c r="T903" s="58">
        <v>1</v>
      </c>
      <c r="U903" s="58">
        <v>2026</v>
      </c>
      <c r="V903" s="61">
        <v>46083</v>
      </c>
      <c r="W903" s="58" t="s">
        <v>28</v>
      </c>
      <c r="X903" s="58">
        <v>2026</v>
      </c>
      <c r="Z903" t="s">
        <v>321</v>
      </c>
    </row>
    <row r="904" spans="1:26" ht="14.45">
      <c r="A904" s="58" t="s">
        <v>25</v>
      </c>
      <c r="B904" s="81">
        <v>961</v>
      </c>
      <c r="C904" s="81">
        <v>0</v>
      </c>
      <c r="D904" s="82">
        <v>46030</v>
      </c>
      <c r="E904" s="82">
        <v>46280</v>
      </c>
      <c r="F904" s="82">
        <v>46286</v>
      </c>
      <c r="G904" s="81" t="s">
        <v>34</v>
      </c>
      <c r="H904" s="59">
        <v>2</v>
      </c>
      <c r="I904" s="81"/>
      <c r="J904" s="83">
        <v>1869.4</v>
      </c>
      <c r="K904" s="83" t="s">
        <v>33</v>
      </c>
      <c r="L904" s="72">
        <v>1607.684</v>
      </c>
      <c r="M904" s="72">
        <v>1869.4</v>
      </c>
      <c r="N904" s="72">
        <v>70</v>
      </c>
      <c r="O904" s="72">
        <v>60.199999999999996</v>
      </c>
      <c r="P904" s="72">
        <v>70</v>
      </c>
      <c r="Q904" s="60">
        <v>3.7445169573125062E-2</v>
      </c>
      <c r="R904" s="58">
        <v>1</v>
      </c>
      <c r="S904" s="58">
        <v>2026</v>
      </c>
      <c r="T904" s="58">
        <v>9</v>
      </c>
      <c r="U904" s="58">
        <v>2026</v>
      </c>
      <c r="V904" s="61">
        <v>46331</v>
      </c>
      <c r="W904" s="58" t="s">
        <v>35</v>
      </c>
      <c r="X904" s="58">
        <v>2026</v>
      </c>
    </row>
    <row r="905" spans="1:26" ht="14.45">
      <c r="A905" s="58" t="s">
        <v>25</v>
      </c>
      <c r="B905" s="81">
        <v>962</v>
      </c>
      <c r="C905" s="81">
        <v>0</v>
      </c>
      <c r="D905" s="82">
        <v>46030</v>
      </c>
      <c r="E905" s="82">
        <v>46028</v>
      </c>
      <c r="F905" s="82">
        <v>46034</v>
      </c>
      <c r="G905" s="81" t="s">
        <v>41</v>
      </c>
      <c r="H905" s="59">
        <v>2</v>
      </c>
      <c r="I905" s="81"/>
      <c r="J905" s="83">
        <v>1707</v>
      </c>
      <c r="K905" s="83" t="s">
        <v>33</v>
      </c>
      <c r="L905" s="72">
        <v>1468.02</v>
      </c>
      <c r="M905" s="72">
        <v>1707</v>
      </c>
      <c r="N905" s="72">
        <v>170.7</v>
      </c>
      <c r="O905" s="72">
        <v>146.80199999999999</v>
      </c>
      <c r="P905" s="72">
        <v>170.7</v>
      </c>
      <c r="Q905" s="60">
        <v>9.9999999999999992E-2</v>
      </c>
      <c r="R905" s="58">
        <v>1</v>
      </c>
      <c r="S905" s="58">
        <v>2026</v>
      </c>
      <c r="T905" s="58">
        <v>1</v>
      </c>
      <c r="U905" s="58">
        <v>2026</v>
      </c>
      <c r="V905" s="62">
        <v>46079</v>
      </c>
      <c r="W905" s="58" t="s">
        <v>38</v>
      </c>
      <c r="X905" s="58">
        <v>2026</v>
      </c>
    </row>
    <row r="906" spans="1:26" ht="14.45">
      <c r="A906" s="58" t="s">
        <v>25</v>
      </c>
      <c r="B906" s="81">
        <v>963</v>
      </c>
      <c r="C906" s="81">
        <v>0</v>
      </c>
      <c r="D906" s="82">
        <v>46030</v>
      </c>
      <c r="E906" s="82">
        <v>46044</v>
      </c>
      <c r="F906" s="82">
        <v>46047</v>
      </c>
      <c r="G906" s="81" t="s">
        <v>40</v>
      </c>
      <c r="H906" s="59">
        <v>2</v>
      </c>
      <c r="I906" s="81"/>
      <c r="J906" s="83">
        <v>2595</v>
      </c>
      <c r="K906" s="83" t="s">
        <v>33</v>
      </c>
      <c r="L906" s="72">
        <v>2231.6999999999998</v>
      </c>
      <c r="M906" s="72">
        <v>2595</v>
      </c>
      <c r="N906" s="72">
        <v>359.25</v>
      </c>
      <c r="O906" s="72">
        <v>308.95499999999998</v>
      </c>
      <c r="P906" s="72">
        <v>359.25</v>
      </c>
      <c r="Q906" s="60">
        <v>0.1384393063583815</v>
      </c>
      <c r="R906" s="58">
        <v>1</v>
      </c>
      <c r="S906" s="58">
        <v>2026</v>
      </c>
      <c r="T906" s="58">
        <v>1</v>
      </c>
      <c r="U906" s="58">
        <v>2026</v>
      </c>
      <c r="V906" s="61">
        <v>46092</v>
      </c>
      <c r="W906" s="58" t="s">
        <v>28</v>
      </c>
      <c r="X906" s="58">
        <v>2026</v>
      </c>
    </row>
    <row r="907" spans="1:26" ht="14.45">
      <c r="A907" s="58" t="s">
        <v>25</v>
      </c>
      <c r="B907" s="81">
        <v>964</v>
      </c>
      <c r="C907" s="81">
        <v>0</v>
      </c>
      <c r="D907" s="82">
        <v>46031</v>
      </c>
      <c r="E907" s="82">
        <v>46179</v>
      </c>
      <c r="F907" s="82">
        <v>46189</v>
      </c>
      <c r="G907" s="81" t="s">
        <v>32</v>
      </c>
      <c r="H907" s="59">
        <v>2</v>
      </c>
      <c r="I907" s="81"/>
      <c r="J907" s="83">
        <v>223460</v>
      </c>
      <c r="K907" s="83" t="s">
        <v>33</v>
      </c>
      <c r="L907" s="72">
        <v>192175.6</v>
      </c>
      <c r="M907" s="72">
        <v>223460</v>
      </c>
      <c r="N907" s="72">
        <v>33580</v>
      </c>
      <c r="O907" s="72">
        <v>28878.799999999999</v>
      </c>
      <c r="P907" s="72">
        <v>33580</v>
      </c>
      <c r="Q907" s="60">
        <v>0.1502729795041618</v>
      </c>
      <c r="R907" s="58">
        <v>1</v>
      </c>
      <c r="S907" s="58">
        <v>2026</v>
      </c>
      <c r="T907" s="58">
        <v>6</v>
      </c>
      <c r="U907" s="58">
        <v>2026</v>
      </c>
      <c r="V907" s="61">
        <v>46234</v>
      </c>
      <c r="W907" s="58" t="s">
        <v>39</v>
      </c>
      <c r="X907" s="58">
        <v>2026</v>
      </c>
    </row>
    <row r="908" spans="1:26" ht="14.45">
      <c r="A908" s="58" t="s">
        <v>25</v>
      </c>
      <c r="B908" s="81">
        <v>965</v>
      </c>
      <c r="C908" s="81">
        <v>1</v>
      </c>
      <c r="D908" s="82">
        <v>46031</v>
      </c>
      <c r="E908" s="82">
        <v>46008</v>
      </c>
      <c r="F908" s="82">
        <v>46010</v>
      </c>
      <c r="G908" s="81" t="s">
        <v>32</v>
      </c>
      <c r="H908" s="59">
        <v>2</v>
      </c>
      <c r="I908" s="81"/>
      <c r="J908" s="83">
        <v>2685</v>
      </c>
      <c r="K908" s="83" t="s">
        <v>33</v>
      </c>
      <c r="L908" s="72">
        <v>2309.1</v>
      </c>
      <c r="M908" s="72">
        <v>2685</v>
      </c>
      <c r="N908" s="72">
        <v>200.08</v>
      </c>
      <c r="O908" s="72">
        <v>172.06880000000001</v>
      </c>
      <c r="P908" s="72">
        <v>200.08</v>
      </c>
      <c r="Q908" s="60">
        <v>7.4517690875232787E-2</v>
      </c>
      <c r="R908" s="58">
        <v>1</v>
      </c>
      <c r="S908" s="58">
        <v>2026</v>
      </c>
      <c r="T908" s="58">
        <v>12</v>
      </c>
      <c r="U908" s="58">
        <v>2025</v>
      </c>
      <c r="V908" s="61">
        <v>46055</v>
      </c>
      <c r="W908" s="58" t="s">
        <v>38</v>
      </c>
      <c r="X908" s="58">
        <v>2026</v>
      </c>
    </row>
    <row r="909" spans="1:26" ht="14.45">
      <c r="A909" s="58" t="s">
        <v>25</v>
      </c>
      <c r="B909" s="81">
        <v>966</v>
      </c>
      <c r="C909" s="81">
        <v>0</v>
      </c>
      <c r="D909" s="82">
        <v>46031</v>
      </c>
      <c r="E909" s="82">
        <v>45993</v>
      </c>
      <c r="F909" s="82">
        <v>45995</v>
      </c>
      <c r="G909" s="81" t="s">
        <v>32</v>
      </c>
      <c r="H909" s="59">
        <v>2</v>
      </c>
      <c r="I909" s="81"/>
      <c r="J909" s="83">
        <v>4363</v>
      </c>
      <c r="K909" s="83" t="s">
        <v>33</v>
      </c>
      <c r="L909" s="72">
        <v>3752.18</v>
      </c>
      <c r="M909" s="72">
        <v>4363</v>
      </c>
      <c r="N909" s="72">
        <v>378</v>
      </c>
      <c r="O909" s="72">
        <v>325.08</v>
      </c>
      <c r="P909" s="72">
        <v>378</v>
      </c>
      <c r="Q909" s="60">
        <v>8.6637634655053863E-2</v>
      </c>
      <c r="R909" s="58">
        <v>1</v>
      </c>
      <c r="S909" s="58">
        <v>2026</v>
      </c>
      <c r="T909" s="58">
        <v>12</v>
      </c>
      <c r="U909" s="58">
        <v>2025</v>
      </c>
      <c r="V909" s="61">
        <v>46040</v>
      </c>
      <c r="W909" s="58" t="s">
        <v>31</v>
      </c>
      <c r="X909" s="58">
        <v>2026</v>
      </c>
    </row>
    <row r="910" spans="1:26" ht="14.45">
      <c r="A910" s="58" t="s">
        <v>25</v>
      </c>
      <c r="B910">
        <v>968</v>
      </c>
      <c r="C910">
        <v>0</v>
      </c>
      <c r="D910" s="63">
        <v>46031</v>
      </c>
      <c r="E910" s="63">
        <v>46279</v>
      </c>
      <c r="F910" s="63">
        <v>46296</v>
      </c>
      <c r="G910" t="s">
        <v>34</v>
      </c>
      <c r="H910" s="59">
        <v>2</v>
      </c>
      <c r="J910" s="71">
        <v>59396.79</v>
      </c>
      <c r="K910" s="71" t="s">
        <v>33</v>
      </c>
      <c r="L910" s="72">
        <v>51081.239399999999</v>
      </c>
      <c r="M910" s="72">
        <v>59396.79</v>
      </c>
      <c r="N910" s="72">
        <v>1932.88</v>
      </c>
      <c r="O910" s="72">
        <v>1662.2768000000001</v>
      </c>
      <c r="P910" s="72">
        <v>1932.88</v>
      </c>
      <c r="Q910" s="60">
        <v>3.2541825913487921E-2</v>
      </c>
      <c r="R910" s="58">
        <v>1</v>
      </c>
      <c r="S910" s="58">
        <v>2026</v>
      </c>
      <c r="T910" s="58">
        <v>9</v>
      </c>
      <c r="U910" s="58">
        <v>2026</v>
      </c>
      <c r="V910" s="61">
        <v>46341</v>
      </c>
      <c r="W910" s="58" t="s">
        <v>35</v>
      </c>
      <c r="X910" s="58">
        <v>2026</v>
      </c>
    </row>
    <row r="911" spans="1:26" ht="14.45">
      <c r="A911" s="58" t="s">
        <v>25</v>
      </c>
      <c r="B911">
        <v>969</v>
      </c>
      <c r="C911">
        <v>0</v>
      </c>
      <c r="D911" s="63">
        <v>46031</v>
      </c>
      <c r="E911" s="63">
        <v>46057</v>
      </c>
      <c r="F911" s="63">
        <v>46058</v>
      </c>
      <c r="G911" t="s">
        <v>32</v>
      </c>
      <c r="H911" s="59">
        <v>2</v>
      </c>
      <c r="J911" s="71">
        <v>4321.53</v>
      </c>
      <c r="K911" s="71" t="s">
        <v>33</v>
      </c>
      <c r="L911" s="72">
        <v>3716.5157999999997</v>
      </c>
      <c r="M911" s="72">
        <v>4321.53</v>
      </c>
      <c r="N911" s="72">
        <v>501.53</v>
      </c>
      <c r="O911" s="72">
        <v>431.31579999999997</v>
      </c>
      <c r="P911" s="72">
        <v>501.53</v>
      </c>
      <c r="Q911" s="60">
        <v>0.11605380501813016</v>
      </c>
      <c r="R911" s="58">
        <v>1</v>
      </c>
      <c r="S911" s="58">
        <v>2026</v>
      </c>
      <c r="T911" s="58">
        <v>2</v>
      </c>
      <c r="U911" s="58">
        <v>2026</v>
      </c>
      <c r="V911" s="61">
        <v>46103</v>
      </c>
      <c r="W911" s="58" t="s">
        <v>28</v>
      </c>
      <c r="X911" s="58">
        <v>2026</v>
      </c>
    </row>
    <row r="912" spans="1:26" ht="14.45">
      <c r="A912" s="58" t="s">
        <v>25</v>
      </c>
      <c r="B912">
        <v>970</v>
      </c>
      <c r="C912">
        <v>0</v>
      </c>
      <c r="D912" s="63">
        <v>46031</v>
      </c>
      <c r="E912" s="63">
        <v>46001</v>
      </c>
      <c r="F912" s="63">
        <v>46005</v>
      </c>
      <c r="G912" t="s">
        <v>26</v>
      </c>
      <c r="H912" s="59">
        <v>2</v>
      </c>
      <c r="J912" s="71">
        <v>2320</v>
      </c>
      <c r="K912" s="71" t="s">
        <v>27</v>
      </c>
      <c r="L912" s="72">
        <v>2320</v>
      </c>
      <c r="M912" s="72">
        <v>2691.2</v>
      </c>
      <c r="N912" s="72">
        <v>232</v>
      </c>
      <c r="O912" s="72">
        <v>232</v>
      </c>
      <c r="P912" s="72">
        <v>269.12</v>
      </c>
      <c r="Q912" s="60">
        <v>0.1</v>
      </c>
      <c r="R912" s="58">
        <v>1</v>
      </c>
      <c r="S912" s="58">
        <v>2026</v>
      </c>
      <c r="T912" s="58">
        <v>12</v>
      </c>
      <c r="U912" s="58">
        <v>2025</v>
      </c>
      <c r="V912" s="61">
        <v>46050</v>
      </c>
      <c r="W912" s="58" t="s">
        <v>31</v>
      </c>
      <c r="X912" s="58">
        <v>2026</v>
      </c>
    </row>
    <row r="913" spans="1:24" ht="14.45">
      <c r="A913" s="58" t="s">
        <v>25</v>
      </c>
      <c r="B913">
        <v>971</v>
      </c>
      <c r="C913">
        <v>1</v>
      </c>
      <c r="D913" s="63">
        <v>46031</v>
      </c>
      <c r="E913" s="63">
        <v>45990</v>
      </c>
      <c r="F913" s="63">
        <v>45992</v>
      </c>
      <c r="G913" t="s">
        <v>26</v>
      </c>
      <c r="H913" s="59">
        <v>2</v>
      </c>
      <c r="J913" s="71">
        <v>90124.479999999996</v>
      </c>
      <c r="K913" s="71" t="s">
        <v>30</v>
      </c>
      <c r="L913" s="72">
        <v>4325.9750400000003</v>
      </c>
      <c r="M913" s="72">
        <v>5046.9708799999999</v>
      </c>
      <c r="N913" s="72">
        <v>9221.82</v>
      </c>
      <c r="O913" s="72">
        <v>442.64735999999999</v>
      </c>
      <c r="P913" s="72">
        <v>516.42192</v>
      </c>
      <c r="Q913" s="60">
        <v>0.10232314239150117</v>
      </c>
      <c r="R913" s="58">
        <v>1</v>
      </c>
      <c r="S913" s="58">
        <v>2026</v>
      </c>
      <c r="T913" s="58">
        <v>11</v>
      </c>
      <c r="U913" s="58">
        <v>2025</v>
      </c>
      <c r="V913" s="61">
        <v>46037</v>
      </c>
      <c r="W913" s="58" t="s">
        <v>31</v>
      </c>
      <c r="X913" s="58">
        <v>2026</v>
      </c>
    </row>
    <row r="914" spans="1:24" ht="14.45">
      <c r="A914" s="58" t="s">
        <v>25</v>
      </c>
      <c r="B914">
        <v>972</v>
      </c>
      <c r="C914">
        <v>0</v>
      </c>
      <c r="D914" s="63">
        <v>46031</v>
      </c>
      <c r="E914" s="63">
        <v>46043</v>
      </c>
      <c r="F914" s="63">
        <v>46045</v>
      </c>
      <c r="G914" t="s">
        <v>26</v>
      </c>
      <c r="H914" s="59">
        <v>2</v>
      </c>
      <c r="J914" s="71">
        <v>2040</v>
      </c>
      <c r="K914" s="71" t="s">
        <v>29</v>
      </c>
      <c r="L914" s="72">
        <v>2346</v>
      </c>
      <c r="M914" s="72">
        <v>2733.6000000000004</v>
      </c>
      <c r="N914" s="72">
        <v>204</v>
      </c>
      <c r="O914" s="72">
        <v>234.6</v>
      </c>
      <c r="P914" s="72">
        <v>273.36</v>
      </c>
      <c r="Q914" s="60">
        <v>9.9999999999999992E-2</v>
      </c>
      <c r="R914" s="58">
        <v>1</v>
      </c>
      <c r="S914" s="58">
        <v>2026</v>
      </c>
      <c r="T914" s="58">
        <v>1</v>
      </c>
      <c r="U914" s="58">
        <v>2026</v>
      </c>
      <c r="V914" s="61">
        <v>46090</v>
      </c>
      <c r="W914" s="58" t="s">
        <v>28</v>
      </c>
      <c r="X914" s="58">
        <v>2026</v>
      </c>
    </row>
    <row r="915" spans="1:24" ht="14.45">
      <c r="A915" s="58" t="s">
        <v>25</v>
      </c>
      <c r="B915">
        <v>973</v>
      </c>
      <c r="C915">
        <v>0</v>
      </c>
      <c r="D915" s="63">
        <v>46031</v>
      </c>
      <c r="E915" s="63">
        <v>46040</v>
      </c>
      <c r="F915" s="63">
        <v>46043</v>
      </c>
      <c r="G915" t="s">
        <v>26</v>
      </c>
      <c r="H915" s="59">
        <v>2</v>
      </c>
      <c r="J915" s="71">
        <v>2422.38</v>
      </c>
      <c r="K915" s="71" t="s">
        <v>27</v>
      </c>
      <c r="L915" s="72">
        <v>2422.38</v>
      </c>
      <c r="M915" s="72">
        <v>2809.9607999999998</v>
      </c>
      <c r="N915" s="72">
        <v>242.24</v>
      </c>
      <c r="O915" s="72">
        <v>242.24</v>
      </c>
      <c r="P915" s="72">
        <v>280.9984</v>
      </c>
      <c r="Q915" s="60">
        <v>0.10000082563429355</v>
      </c>
      <c r="R915" s="58">
        <v>1</v>
      </c>
      <c r="S915" s="58">
        <v>2026</v>
      </c>
      <c r="T915" s="58">
        <v>1</v>
      </c>
      <c r="U915" s="58">
        <v>2026</v>
      </c>
      <c r="V915" s="61">
        <v>46088</v>
      </c>
      <c r="W915" s="58" t="s">
        <v>28</v>
      </c>
      <c r="X915" s="58">
        <v>2026</v>
      </c>
    </row>
    <row r="916" spans="1:24" ht="14.45">
      <c r="A916" s="58" t="s">
        <v>25</v>
      </c>
      <c r="B916">
        <v>974</v>
      </c>
      <c r="C916">
        <v>0</v>
      </c>
      <c r="D916" s="63">
        <v>46034</v>
      </c>
      <c r="E916" s="63">
        <v>46221</v>
      </c>
      <c r="F916" s="63">
        <v>46235</v>
      </c>
      <c r="G916" t="s">
        <v>42</v>
      </c>
      <c r="H916" s="59">
        <v>3</v>
      </c>
      <c r="I916" t="s">
        <v>56</v>
      </c>
      <c r="J916" s="71">
        <v>95200</v>
      </c>
      <c r="K916" s="71" t="s">
        <v>27</v>
      </c>
      <c r="L916" s="72">
        <v>95200</v>
      </c>
      <c r="M916" s="72">
        <v>110431.99999999999</v>
      </c>
      <c r="N916" s="72">
        <v>0</v>
      </c>
      <c r="O916" s="72">
        <v>0</v>
      </c>
      <c r="P916" s="72">
        <v>0</v>
      </c>
      <c r="Q916" s="60">
        <v>0</v>
      </c>
      <c r="R916" s="58">
        <v>1</v>
      </c>
      <c r="S916" s="58">
        <v>2026</v>
      </c>
      <c r="T916" s="58">
        <v>7</v>
      </c>
      <c r="U916" s="58">
        <v>2026</v>
      </c>
      <c r="V916" s="61">
        <v>46280</v>
      </c>
      <c r="W916" s="58" t="s">
        <v>72</v>
      </c>
      <c r="X916" s="58">
        <v>2026</v>
      </c>
    </row>
    <row r="917" spans="1:24" ht="14.45">
      <c r="A917" s="58" t="s">
        <v>25</v>
      </c>
      <c r="B917">
        <v>975</v>
      </c>
      <c r="C917">
        <v>0</v>
      </c>
      <c r="D917" s="63">
        <v>46034</v>
      </c>
      <c r="E917" s="63">
        <v>46032</v>
      </c>
      <c r="F917" s="63">
        <v>46033</v>
      </c>
      <c r="G917" t="s">
        <v>34</v>
      </c>
      <c r="H917" s="59">
        <v>3</v>
      </c>
      <c r="J917" s="71">
        <v>11920.39</v>
      </c>
      <c r="K917" s="71" t="s">
        <v>30</v>
      </c>
      <c r="L917" s="72">
        <v>572.17872</v>
      </c>
      <c r="M917" s="72">
        <v>667.54183999999998</v>
      </c>
      <c r="N917" s="72">
        <v>1065.71</v>
      </c>
      <c r="O917" s="72">
        <v>51.15408</v>
      </c>
      <c r="P917" s="72">
        <v>59.679760000000002</v>
      </c>
      <c r="Q917" s="60">
        <v>8.9402276267806668E-2</v>
      </c>
      <c r="R917" s="58">
        <v>1</v>
      </c>
      <c r="S917" s="58">
        <v>2026</v>
      </c>
      <c r="T917" s="58">
        <v>1</v>
      </c>
      <c r="U917" s="58">
        <v>2026</v>
      </c>
      <c r="V917" s="62">
        <v>46078</v>
      </c>
      <c r="W917" s="58" t="s">
        <v>38</v>
      </c>
      <c r="X917" s="58">
        <v>2026</v>
      </c>
    </row>
    <row r="918" spans="1:24" ht="14.45">
      <c r="A918" s="58" t="s">
        <v>25</v>
      </c>
      <c r="B918">
        <v>976</v>
      </c>
      <c r="C918">
        <v>0</v>
      </c>
      <c r="D918" s="63">
        <v>46034</v>
      </c>
      <c r="E918" s="63">
        <v>46179</v>
      </c>
      <c r="F918" s="63">
        <v>46199</v>
      </c>
      <c r="G918" t="s">
        <v>26</v>
      </c>
      <c r="H918" s="59">
        <v>3</v>
      </c>
      <c r="J918" s="71">
        <v>38202</v>
      </c>
      <c r="K918" s="71" t="s">
        <v>27</v>
      </c>
      <c r="L918" s="72">
        <v>38202</v>
      </c>
      <c r="M918" s="72">
        <v>44314.32</v>
      </c>
      <c r="N918" s="72">
        <v>0</v>
      </c>
      <c r="O918" s="72">
        <v>0</v>
      </c>
      <c r="P918" s="72">
        <v>0</v>
      </c>
      <c r="Q918" s="60">
        <v>0</v>
      </c>
      <c r="R918" s="58">
        <v>1</v>
      </c>
      <c r="S918" s="58">
        <v>2026</v>
      </c>
      <c r="T918" s="58">
        <v>6</v>
      </c>
      <c r="U918" s="58">
        <v>2026</v>
      </c>
      <c r="V918" s="61">
        <v>46244</v>
      </c>
      <c r="W918" s="58" t="s">
        <v>62</v>
      </c>
      <c r="X918" s="58">
        <v>2026</v>
      </c>
    </row>
    <row r="919" spans="1:24" ht="14.45">
      <c r="A919" s="58" t="s">
        <v>25</v>
      </c>
      <c r="B919">
        <v>978</v>
      </c>
      <c r="C919">
        <v>0</v>
      </c>
      <c r="D919" s="63">
        <v>46035</v>
      </c>
      <c r="E919" s="63">
        <v>46058</v>
      </c>
      <c r="F919" s="63">
        <v>46061</v>
      </c>
      <c r="G919" t="s">
        <v>53</v>
      </c>
      <c r="H919" s="59">
        <v>3</v>
      </c>
      <c r="J919" s="71">
        <v>66000</v>
      </c>
      <c r="K919" s="71" t="s">
        <v>30</v>
      </c>
      <c r="L919" s="72">
        <v>3168</v>
      </c>
      <c r="M919" s="72">
        <v>3696</v>
      </c>
      <c r="N919" s="72">
        <v>19362.259999999998</v>
      </c>
      <c r="O919" s="72">
        <v>929.38847999999996</v>
      </c>
      <c r="P919" s="72">
        <v>1084.28656</v>
      </c>
      <c r="Q919" s="60">
        <v>0.29336757575757577</v>
      </c>
      <c r="R919" s="58">
        <v>1</v>
      </c>
      <c r="S919" s="58">
        <v>2026</v>
      </c>
      <c r="T919" s="58">
        <v>2</v>
      </c>
      <c r="U919" s="58">
        <v>2026</v>
      </c>
      <c r="V919" s="61">
        <v>46106</v>
      </c>
      <c r="W919" s="58" t="s">
        <v>28</v>
      </c>
      <c r="X919" s="58">
        <v>2026</v>
      </c>
    </row>
    <row r="920" spans="1:24" ht="14.45">
      <c r="A920" s="58" t="s">
        <v>25</v>
      </c>
      <c r="B920">
        <v>979</v>
      </c>
      <c r="C920">
        <v>0</v>
      </c>
      <c r="D920" s="63">
        <v>46036</v>
      </c>
      <c r="E920" s="63">
        <v>46000</v>
      </c>
      <c r="F920" s="63">
        <v>46003</v>
      </c>
      <c r="G920" t="s">
        <v>46</v>
      </c>
      <c r="H920" s="59">
        <v>3</v>
      </c>
      <c r="J920" s="71">
        <v>2523</v>
      </c>
      <c r="K920" s="71" t="s">
        <v>33</v>
      </c>
      <c r="L920" s="72">
        <v>2169.7799999999997</v>
      </c>
      <c r="M920" s="72">
        <v>2523</v>
      </c>
      <c r="N920" s="72">
        <v>252.3</v>
      </c>
      <c r="O920" s="72">
        <v>216.97800000000001</v>
      </c>
      <c r="P920" s="72">
        <v>252.3</v>
      </c>
      <c r="Q920" s="60">
        <v>0.10000000000000002</v>
      </c>
      <c r="R920" s="58">
        <v>1</v>
      </c>
      <c r="S920" s="58">
        <v>2026</v>
      </c>
      <c r="T920" s="58">
        <v>12</v>
      </c>
      <c r="U920" s="58">
        <v>2025</v>
      </c>
      <c r="V920" s="61">
        <v>46048</v>
      </c>
      <c r="W920" s="58" t="s">
        <v>31</v>
      </c>
      <c r="X920" s="58">
        <v>2026</v>
      </c>
    </row>
    <row r="921" spans="1:24" ht="14.45">
      <c r="A921" s="58" t="s">
        <v>25</v>
      </c>
      <c r="B921">
        <v>980</v>
      </c>
      <c r="C921">
        <v>0</v>
      </c>
      <c r="D921" s="63">
        <v>46036</v>
      </c>
      <c r="E921" s="63">
        <v>46021</v>
      </c>
      <c r="F921" s="63">
        <v>46024</v>
      </c>
      <c r="G921" t="s">
        <v>46</v>
      </c>
      <c r="H921" s="59">
        <v>3</v>
      </c>
      <c r="J921" s="71">
        <v>6766</v>
      </c>
      <c r="K921" s="71" t="s">
        <v>33</v>
      </c>
      <c r="L921" s="72">
        <v>5818.76</v>
      </c>
      <c r="M921" s="72">
        <v>6766</v>
      </c>
      <c r="N921" s="72">
        <v>676.6</v>
      </c>
      <c r="O921" s="72">
        <v>581.87599999999998</v>
      </c>
      <c r="P921" s="72">
        <v>676.6</v>
      </c>
      <c r="Q921" s="60">
        <v>9.9999999999999992E-2</v>
      </c>
      <c r="R921" s="58">
        <v>1</v>
      </c>
      <c r="S921" s="58">
        <v>2026</v>
      </c>
      <c r="T921" s="58">
        <v>12</v>
      </c>
      <c r="U921" s="58">
        <v>2025</v>
      </c>
      <c r="V921" s="61">
        <v>46069</v>
      </c>
      <c r="W921" s="58" t="s">
        <v>38</v>
      </c>
      <c r="X921" s="58">
        <v>2026</v>
      </c>
    </row>
    <row r="922" spans="1:24" ht="14.45">
      <c r="A922" s="58" t="s">
        <v>25</v>
      </c>
      <c r="B922">
        <v>982</v>
      </c>
      <c r="C922">
        <v>0</v>
      </c>
      <c r="D922" s="63">
        <v>46036</v>
      </c>
      <c r="E922" s="63">
        <v>46055</v>
      </c>
      <c r="F922" s="63">
        <v>46066</v>
      </c>
      <c r="G922" t="s">
        <v>42</v>
      </c>
      <c r="H922" s="59">
        <v>3</v>
      </c>
      <c r="I922" t="s">
        <v>56</v>
      </c>
      <c r="J922" s="71">
        <v>2563</v>
      </c>
      <c r="K922" s="71" t="s">
        <v>33</v>
      </c>
      <c r="L922" s="72">
        <v>2204.1799999999998</v>
      </c>
      <c r="M922" s="72">
        <v>2563</v>
      </c>
      <c r="N922" s="72">
        <v>0</v>
      </c>
      <c r="O922" s="72">
        <v>0</v>
      </c>
      <c r="P922" s="72">
        <v>0</v>
      </c>
      <c r="Q922" s="60">
        <v>0</v>
      </c>
      <c r="R922" s="58">
        <v>1</v>
      </c>
      <c r="S922" s="58">
        <v>2026</v>
      </c>
      <c r="T922" s="58">
        <v>2</v>
      </c>
      <c r="U922" s="58">
        <v>2026</v>
      </c>
      <c r="V922" s="61">
        <v>46111</v>
      </c>
      <c r="W922" s="58" t="s">
        <v>28</v>
      </c>
      <c r="X922" s="58">
        <v>2026</v>
      </c>
    </row>
    <row r="923" spans="1:24" ht="14.45">
      <c r="A923" s="58" t="s">
        <v>25</v>
      </c>
      <c r="B923">
        <v>983</v>
      </c>
      <c r="C923">
        <v>0</v>
      </c>
      <c r="D923" s="63">
        <v>46036</v>
      </c>
      <c r="E923" s="63">
        <v>46052</v>
      </c>
      <c r="F923" s="63">
        <v>46055</v>
      </c>
      <c r="G923" t="s">
        <v>58</v>
      </c>
      <c r="H923" s="59">
        <v>3</v>
      </c>
      <c r="J923" s="71">
        <v>35</v>
      </c>
      <c r="K923" s="71" t="s">
        <v>30</v>
      </c>
      <c r="L923" s="72">
        <v>1.68</v>
      </c>
      <c r="M923" s="72">
        <v>1.96</v>
      </c>
      <c r="N923" s="72">
        <v>35</v>
      </c>
      <c r="O923" s="72">
        <v>1.68</v>
      </c>
      <c r="P923" s="72">
        <v>1.96</v>
      </c>
      <c r="Q923" s="60">
        <v>1</v>
      </c>
      <c r="R923" s="58">
        <v>1</v>
      </c>
      <c r="S923" s="58">
        <v>2026</v>
      </c>
      <c r="T923" s="58">
        <v>1</v>
      </c>
      <c r="U923" s="58">
        <v>2026</v>
      </c>
      <c r="V923" s="61">
        <v>46100</v>
      </c>
      <c r="W923" s="58" t="s">
        <v>28</v>
      </c>
      <c r="X923" s="58">
        <v>2026</v>
      </c>
    </row>
    <row r="924" spans="1:24" ht="14.45">
      <c r="A924" s="58" t="s">
        <v>25</v>
      </c>
      <c r="B924">
        <v>984</v>
      </c>
      <c r="C924">
        <v>0</v>
      </c>
      <c r="D924" s="63">
        <v>46036</v>
      </c>
      <c r="E924" s="63">
        <v>46124</v>
      </c>
      <c r="F924" s="63">
        <v>46134</v>
      </c>
      <c r="G924" t="s">
        <v>86</v>
      </c>
      <c r="H924" s="59">
        <v>3</v>
      </c>
      <c r="I924" t="s">
        <v>89</v>
      </c>
      <c r="J924" s="71">
        <v>10540.65</v>
      </c>
      <c r="K924" s="71" t="s">
        <v>27</v>
      </c>
      <c r="L924" s="72">
        <v>10540.65</v>
      </c>
      <c r="M924" s="72">
        <v>12227.153999999999</v>
      </c>
      <c r="N924" s="72">
        <v>983.04</v>
      </c>
      <c r="O924" s="72">
        <v>983.04</v>
      </c>
      <c r="P924" s="72">
        <v>1140.3263999999999</v>
      </c>
      <c r="Q924" s="60">
        <v>9.3261800742838435E-2</v>
      </c>
      <c r="R924" s="58">
        <v>1</v>
      </c>
      <c r="S924" s="58">
        <v>2026</v>
      </c>
      <c r="T924" s="58">
        <v>4</v>
      </c>
      <c r="U924" s="58">
        <v>2026</v>
      </c>
      <c r="V924" s="61">
        <v>46179</v>
      </c>
      <c r="W924" s="58" t="s">
        <v>37</v>
      </c>
      <c r="X924" s="58">
        <v>2026</v>
      </c>
    </row>
    <row r="925" spans="1:24" ht="14.45">
      <c r="A925" s="58" t="s">
        <v>25</v>
      </c>
      <c r="B925">
        <v>985</v>
      </c>
      <c r="C925">
        <v>0</v>
      </c>
      <c r="D925" s="63">
        <v>46036</v>
      </c>
      <c r="E925" s="63">
        <v>46042</v>
      </c>
      <c r="F925" s="63">
        <v>46042</v>
      </c>
      <c r="G925" t="s">
        <v>42</v>
      </c>
      <c r="H925" s="59">
        <v>3</v>
      </c>
      <c r="I925" t="s">
        <v>56</v>
      </c>
      <c r="J925" s="71">
        <v>1332.19</v>
      </c>
      <c r="K925" s="71" t="s">
        <v>33</v>
      </c>
      <c r="L925" s="72">
        <v>1145.6834000000001</v>
      </c>
      <c r="M925" s="72">
        <v>1332.19</v>
      </c>
      <c r="N925" s="72">
        <v>105</v>
      </c>
      <c r="O925" s="72">
        <v>90.3</v>
      </c>
      <c r="P925" s="72">
        <v>105</v>
      </c>
      <c r="Q925" s="60">
        <v>7.8817586080063645E-2</v>
      </c>
      <c r="R925" s="58">
        <v>1</v>
      </c>
      <c r="S925" s="58">
        <v>2026</v>
      </c>
      <c r="T925" s="58">
        <v>1</v>
      </c>
      <c r="U925" s="58">
        <v>2026</v>
      </c>
      <c r="V925" s="61">
        <v>46087</v>
      </c>
      <c r="W925" s="58" t="s">
        <v>28</v>
      </c>
      <c r="X925" s="58">
        <v>2026</v>
      </c>
    </row>
    <row r="926" spans="1:24" ht="14.45">
      <c r="A926" s="58" t="s">
        <v>25</v>
      </c>
      <c r="B926">
        <v>986</v>
      </c>
      <c r="C926">
        <v>0</v>
      </c>
      <c r="D926" s="63">
        <v>46036</v>
      </c>
      <c r="E926" s="63">
        <v>46038</v>
      </c>
      <c r="F926" s="63">
        <v>46040</v>
      </c>
      <c r="G926" t="s">
        <v>86</v>
      </c>
      <c r="H926" s="59">
        <v>3</v>
      </c>
      <c r="I926" t="s">
        <v>65</v>
      </c>
      <c r="J926" s="71">
        <v>5224</v>
      </c>
      <c r="K926" s="71" t="s">
        <v>27</v>
      </c>
      <c r="L926" s="72">
        <v>5224</v>
      </c>
      <c r="M926" s="72">
        <v>6059.8399999999992</v>
      </c>
      <c r="N926" s="72">
        <v>522.4</v>
      </c>
      <c r="O926" s="72">
        <v>522.4</v>
      </c>
      <c r="P926" s="72">
        <v>605.98399999999992</v>
      </c>
      <c r="Q926" s="60">
        <v>9.9999999999999992E-2</v>
      </c>
      <c r="R926" s="58">
        <v>1</v>
      </c>
      <c r="S926" s="58">
        <v>2026</v>
      </c>
      <c r="T926" s="58">
        <v>1</v>
      </c>
      <c r="U926" s="58">
        <v>2026</v>
      </c>
      <c r="V926" s="61">
        <v>46085</v>
      </c>
      <c r="W926" s="58" t="s">
        <v>28</v>
      </c>
      <c r="X926" s="58">
        <v>2026</v>
      </c>
    </row>
    <row r="927" spans="1:24" ht="14.45">
      <c r="A927" s="58" t="s">
        <v>25</v>
      </c>
      <c r="B927">
        <v>987</v>
      </c>
      <c r="C927">
        <v>1</v>
      </c>
      <c r="D927" s="63">
        <v>46036</v>
      </c>
      <c r="E927" s="63">
        <v>45904</v>
      </c>
      <c r="F927" s="63">
        <v>45906</v>
      </c>
      <c r="G927" t="s">
        <v>42</v>
      </c>
      <c r="H927" s="59">
        <v>3</v>
      </c>
      <c r="I927" t="s">
        <v>56</v>
      </c>
      <c r="J927" s="71">
        <v>5251</v>
      </c>
      <c r="K927" s="71" t="s">
        <v>33</v>
      </c>
      <c r="L927" s="72">
        <v>4515.8599999999997</v>
      </c>
      <c r="M927" s="72">
        <v>5251</v>
      </c>
      <c r="N927" s="72">
        <v>493.59</v>
      </c>
      <c r="O927" s="72">
        <v>424.48739999999998</v>
      </c>
      <c r="P927" s="72">
        <v>493.59</v>
      </c>
      <c r="Q927" s="60">
        <v>9.3999238240335181E-2</v>
      </c>
      <c r="R927" s="58">
        <v>1</v>
      </c>
      <c r="S927" s="58">
        <v>2026</v>
      </c>
      <c r="T927" s="58">
        <v>9</v>
      </c>
      <c r="U927" s="58">
        <v>2025</v>
      </c>
      <c r="V927" s="61">
        <v>45951</v>
      </c>
      <c r="W927" s="58" t="s">
        <v>211</v>
      </c>
      <c r="X927" s="58">
        <v>2025</v>
      </c>
    </row>
    <row r="928" spans="1:24" ht="14.45">
      <c r="A928" s="58" t="s">
        <v>25</v>
      </c>
      <c r="B928">
        <v>988</v>
      </c>
      <c r="C928">
        <v>0</v>
      </c>
      <c r="D928" s="63">
        <v>46037</v>
      </c>
      <c r="E928" s="63">
        <v>46040</v>
      </c>
      <c r="F928" s="63">
        <v>46045</v>
      </c>
      <c r="G928" t="s">
        <v>274</v>
      </c>
      <c r="H928" s="59">
        <v>3</v>
      </c>
      <c r="I928" t="s">
        <v>56</v>
      </c>
      <c r="J928" s="71">
        <v>3625.22</v>
      </c>
      <c r="K928" s="71" t="s">
        <v>33</v>
      </c>
      <c r="L928" s="72">
        <v>3117.6891999999998</v>
      </c>
      <c r="M928" s="72">
        <v>3625.22</v>
      </c>
      <c r="N928" s="72">
        <v>424.66</v>
      </c>
      <c r="O928" s="72">
        <v>365.20760000000001</v>
      </c>
      <c r="P928" s="72">
        <v>424.66</v>
      </c>
      <c r="Q928" s="60">
        <v>0.1171404769917412</v>
      </c>
      <c r="R928" s="58">
        <v>1</v>
      </c>
      <c r="S928" s="58">
        <v>2026</v>
      </c>
      <c r="T928" s="58">
        <v>1</v>
      </c>
      <c r="U928" s="58">
        <v>2026</v>
      </c>
      <c r="V928" s="61">
        <v>46090</v>
      </c>
      <c r="W928" s="58" t="s">
        <v>28</v>
      </c>
      <c r="X928" s="58">
        <v>2026</v>
      </c>
    </row>
    <row r="929" spans="1:24" ht="14.45">
      <c r="A929" s="58" t="s">
        <v>25</v>
      </c>
      <c r="B929">
        <v>989</v>
      </c>
      <c r="C929">
        <v>0</v>
      </c>
      <c r="D929" s="63">
        <v>46037</v>
      </c>
      <c r="E929" s="63">
        <v>46050</v>
      </c>
      <c r="F929" s="63">
        <v>46054</v>
      </c>
      <c r="G929" t="s">
        <v>86</v>
      </c>
      <c r="H929" s="59">
        <v>3</v>
      </c>
      <c r="I929" t="s">
        <v>89</v>
      </c>
      <c r="J929" s="71">
        <v>7025.53</v>
      </c>
      <c r="K929" s="71" t="s">
        <v>33</v>
      </c>
      <c r="L929" s="72">
        <v>6041.9557999999997</v>
      </c>
      <c r="M929" s="72">
        <v>7025.53</v>
      </c>
      <c r="N929" s="72">
        <v>1305.53</v>
      </c>
      <c r="O929" s="72">
        <v>1122.7557999999999</v>
      </c>
      <c r="P929" s="72">
        <v>1305.53</v>
      </c>
      <c r="Q929" s="60">
        <v>0.18582654974073129</v>
      </c>
      <c r="R929" s="58">
        <v>1</v>
      </c>
      <c r="S929" s="58">
        <v>2026</v>
      </c>
      <c r="T929" s="58">
        <v>1</v>
      </c>
      <c r="U929" s="58">
        <v>2026</v>
      </c>
      <c r="V929" s="61">
        <v>46099</v>
      </c>
      <c r="W929" s="58" t="s">
        <v>28</v>
      </c>
      <c r="X929" s="58">
        <v>2026</v>
      </c>
    </row>
    <row r="930" spans="1:24" ht="14.45">
      <c r="A930" s="58" t="s">
        <v>25</v>
      </c>
      <c r="B930">
        <v>990</v>
      </c>
      <c r="C930">
        <v>0</v>
      </c>
      <c r="D930" s="63">
        <v>46037</v>
      </c>
      <c r="E930" s="63">
        <v>46052</v>
      </c>
      <c r="F930" s="63">
        <v>46061</v>
      </c>
      <c r="G930" t="s">
        <v>43</v>
      </c>
      <c r="H930" s="59">
        <v>3</v>
      </c>
      <c r="J930" s="71">
        <v>96922.5</v>
      </c>
      <c r="K930" s="71" t="s">
        <v>30</v>
      </c>
      <c r="L930" s="72">
        <v>4652.28</v>
      </c>
      <c r="M930" s="72">
        <v>5427.66</v>
      </c>
      <c r="N930" s="72">
        <v>3805.5</v>
      </c>
      <c r="O930" s="72">
        <v>182.66400000000002</v>
      </c>
      <c r="P930" s="72">
        <v>213.108</v>
      </c>
      <c r="Q930" s="60">
        <v>3.9263328948386605E-2</v>
      </c>
      <c r="R930" s="58">
        <v>1</v>
      </c>
      <c r="S930" s="58">
        <v>2026</v>
      </c>
      <c r="T930" s="58">
        <v>1</v>
      </c>
      <c r="U930" s="58">
        <v>2026</v>
      </c>
      <c r="V930" s="61">
        <v>46106</v>
      </c>
      <c r="W930" s="58" t="s">
        <v>28</v>
      </c>
      <c r="X930" s="58">
        <v>2026</v>
      </c>
    </row>
    <row r="931" spans="1:24" ht="14.45">
      <c r="A931" s="58" t="s">
        <v>25</v>
      </c>
      <c r="B931">
        <v>991</v>
      </c>
      <c r="C931">
        <v>0</v>
      </c>
      <c r="D931" s="63">
        <v>46037</v>
      </c>
      <c r="E931" s="63">
        <v>46279</v>
      </c>
      <c r="F931" s="63">
        <v>46289</v>
      </c>
      <c r="G931" t="s">
        <v>34</v>
      </c>
      <c r="H931" s="59">
        <v>3</v>
      </c>
      <c r="J931" s="71">
        <v>1921.6</v>
      </c>
      <c r="K931" s="71" t="s">
        <v>33</v>
      </c>
      <c r="L931" s="72">
        <v>1652.5759999999998</v>
      </c>
      <c r="M931" s="72">
        <v>1921.6</v>
      </c>
      <c r="N931" s="72">
        <v>70</v>
      </c>
      <c r="O931" s="72">
        <v>60.199999999999996</v>
      </c>
      <c r="P931" s="72">
        <v>70</v>
      </c>
      <c r="Q931" s="60">
        <v>3.6427976686094925E-2</v>
      </c>
      <c r="R931" s="58">
        <v>1</v>
      </c>
      <c r="S931" s="58">
        <v>2026</v>
      </c>
      <c r="T931" s="58">
        <v>9</v>
      </c>
      <c r="U931" s="58">
        <v>2026</v>
      </c>
      <c r="V931" s="61">
        <v>46334</v>
      </c>
      <c r="W931" s="58" t="s">
        <v>35</v>
      </c>
      <c r="X931" s="58">
        <v>2026</v>
      </c>
    </row>
    <row r="932" spans="1:24" ht="14.45">
      <c r="A932" s="58" t="s">
        <v>25</v>
      </c>
      <c r="B932">
        <v>992</v>
      </c>
      <c r="C932">
        <v>0</v>
      </c>
      <c r="D932" s="63">
        <v>46037</v>
      </c>
      <c r="E932" s="63">
        <v>46037</v>
      </c>
      <c r="F932" s="63">
        <v>46037</v>
      </c>
      <c r="G932" t="s">
        <v>66</v>
      </c>
      <c r="H932" s="59">
        <v>3</v>
      </c>
      <c r="J932" s="71">
        <v>967.5</v>
      </c>
      <c r="K932" s="71" t="s">
        <v>33</v>
      </c>
      <c r="L932" s="72">
        <v>832.05</v>
      </c>
      <c r="M932" s="72">
        <v>967.5</v>
      </c>
      <c r="N932" s="72">
        <v>0</v>
      </c>
      <c r="O932" s="72">
        <v>0</v>
      </c>
      <c r="P932" s="72">
        <v>0</v>
      </c>
      <c r="Q932" s="60">
        <v>0</v>
      </c>
      <c r="R932" s="58">
        <v>1</v>
      </c>
      <c r="S932" s="58">
        <v>2026</v>
      </c>
      <c r="T932" s="58">
        <v>1</v>
      </c>
      <c r="U932" s="58">
        <v>2026</v>
      </c>
      <c r="V932" s="61">
        <v>46082</v>
      </c>
      <c r="W932" s="58" t="s">
        <v>28</v>
      </c>
      <c r="X932" s="58">
        <v>2026</v>
      </c>
    </row>
    <row r="933" spans="1:24" ht="14.45">
      <c r="A933" s="58" t="s">
        <v>25</v>
      </c>
      <c r="B933">
        <v>993</v>
      </c>
      <c r="C933">
        <v>0</v>
      </c>
      <c r="D933" s="63">
        <v>46038</v>
      </c>
      <c r="E933" s="63">
        <v>46176</v>
      </c>
      <c r="F933" s="63">
        <v>46195</v>
      </c>
      <c r="G933" t="s">
        <v>64</v>
      </c>
      <c r="H933" s="59">
        <v>3</v>
      </c>
      <c r="I933" t="s">
        <v>65</v>
      </c>
      <c r="J933" s="71">
        <v>6793.9</v>
      </c>
      <c r="K933" s="71" t="s">
        <v>33</v>
      </c>
      <c r="L933" s="72">
        <v>5842.7539999999999</v>
      </c>
      <c r="M933" s="72">
        <v>6793.9</v>
      </c>
      <c r="N933" s="72">
        <v>574.34</v>
      </c>
      <c r="O933" s="72">
        <v>493.93240000000003</v>
      </c>
      <c r="P933" s="72">
        <v>574.34</v>
      </c>
      <c r="Q933" s="60">
        <v>8.4537599905797858E-2</v>
      </c>
      <c r="R933" s="58">
        <v>1</v>
      </c>
      <c r="S933" s="58">
        <v>2026</v>
      </c>
      <c r="T933" s="58">
        <v>6</v>
      </c>
      <c r="U933" s="58">
        <v>2026</v>
      </c>
      <c r="V933" s="61">
        <v>46240</v>
      </c>
      <c r="W933" s="58" t="s">
        <v>62</v>
      </c>
      <c r="X933" s="58">
        <v>2026</v>
      </c>
    </row>
    <row r="934" spans="1:24" ht="14.45">
      <c r="A934" s="58" t="s">
        <v>25</v>
      </c>
      <c r="B934">
        <v>994</v>
      </c>
      <c r="C934">
        <v>0</v>
      </c>
      <c r="D934" s="63">
        <v>46038</v>
      </c>
      <c r="E934" s="63">
        <v>46175</v>
      </c>
      <c r="F934" s="63">
        <v>46214</v>
      </c>
      <c r="G934" t="s">
        <v>322</v>
      </c>
      <c r="H934" s="59">
        <v>3</v>
      </c>
      <c r="I934" t="s">
        <v>51</v>
      </c>
      <c r="J934" s="71">
        <v>271228.55</v>
      </c>
      <c r="K934" s="71" t="s">
        <v>30</v>
      </c>
      <c r="L934" s="72">
        <v>13018.9704</v>
      </c>
      <c r="M934" s="72">
        <v>15188.7988</v>
      </c>
      <c r="N934" s="72">
        <v>10681</v>
      </c>
      <c r="O934" s="72">
        <v>512.68799999999999</v>
      </c>
      <c r="P934" s="72">
        <v>598.13599999999997</v>
      </c>
      <c r="Q934" s="60">
        <v>3.938007263615869E-2</v>
      </c>
      <c r="R934" s="58">
        <v>1</v>
      </c>
      <c r="S934" s="58">
        <v>2026</v>
      </c>
      <c r="T934" s="58">
        <v>6</v>
      </c>
      <c r="U934" s="58">
        <v>2026</v>
      </c>
      <c r="V934" s="61">
        <v>46259</v>
      </c>
      <c r="W934" s="58" t="s">
        <v>62</v>
      </c>
      <c r="X934" s="58">
        <v>2026</v>
      </c>
    </row>
    <row r="935" spans="1:24" ht="14.45">
      <c r="A935" s="58" t="s">
        <v>25</v>
      </c>
      <c r="B935">
        <v>995</v>
      </c>
      <c r="C935">
        <v>0</v>
      </c>
      <c r="D935" s="63">
        <v>46038</v>
      </c>
      <c r="E935" s="63">
        <v>46111</v>
      </c>
      <c r="F935" s="63">
        <v>46127</v>
      </c>
      <c r="G935" t="s">
        <v>34</v>
      </c>
      <c r="H935" s="59">
        <v>3</v>
      </c>
      <c r="J935" s="71">
        <v>78927</v>
      </c>
      <c r="K935" s="71" t="s">
        <v>33</v>
      </c>
      <c r="L935" s="72">
        <v>67877.22</v>
      </c>
      <c r="M935" s="72">
        <v>78927</v>
      </c>
      <c r="N935" s="72">
        <v>7281.52</v>
      </c>
      <c r="O935" s="72">
        <v>6262.1072000000004</v>
      </c>
      <c r="P935" s="72">
        <v>7281.52</v>
      </c>
      <c r="Q935" s="60">
        <v>9.2256388814980939E-2</v>
      </c>
      <c r="R935" s="58">
        <v>1</v>
      </c>
      <c r="S935" s="58">
        <v>2026</v>
      </c>
      <c r="T935" s="58">
        <v>3</v>
      </c>
      <c r="U935" s="58">
        <v>2026</v>
      </c>
      <c r="V935" s="61">
        <v>46172</v>
      </c>
      <c r="W935" s="58" t="s">
        <v>47</v>
      </c>
      <c r="X935" s="58">
        <v>2026</v>
      </c>
    </row>
    <row r="936" spans="1:24" ht="14.45">
      <c r="A936" s="58" t="s">
        <v>25</v>
      </c>
      <c r="B936">
        <v>996</v>
      </c>
      <c r="C936">
        <v>0</v>
      </c>
      <c r="D936" s="63">
        <v>46038</v>
      </c>
      <c r="E936" s="63">
        <v>46081</v>
      </c>
      <c r="F936" s="63">
        <v>46081</v>
      </c>
      <c r="G936" t="s">
        <v>85</v>
      </c>
      <c r="H936" s="59">
        <v>3</v>
      </c>
      <c r="J936" s="71">
        <v>1995</v>
      </c>
      <c r="K936" s="71" t="s">
        <v>33</v>
      </c>
      <c r="L936" s="72">
        <v>1715.7</v>
      </c>
      <c r="M936" s="72">
        <v>1995</v>
      </c>
      <c r="N936" s="72">
        <v>1495</v>
      </c>
      <c r="O936" s="72">
        <v>1285.7</v>
      </c>
      <c r="P936" s="72">
        <v>1495</v>
      </c>
      <c r="Q936" s="60">
        <v>0.74937343358395991</v>
      </c>
      <c r="R936" s="58">
        <v>1</v>
      </c>
      <c r="S936" s="58">
        <v>2026</v>
      </c>
      <c r="T936" s="58">
        <v>2</v>
      </c>
      <c r="U936" s="58">
        <v>2026</v>
      </c>
      <c r="V936" s="61">
        <v>46126</v>
      </c>
      <c r="W936" s="58" t="s">
        <v>55</v>
      </c>
      <c r="X936" s="58">
        <v>2026</v>
      </c>
    </row>
    <row r="937" spans="1:24" ht="14.45">
      <c r="A937" s="58" t="s">
        <v>25</v>
      </c>
      <c r="B937">
        <v>997</v>
      </c>
      <c r="C937">
        <v>0</v>
      </c>
      <c r="D937" s="63">
        <v>46038</v>
      </c>
      <c r="E937" s="63">
        <v>46079</v>
      </c>
      <c r="F937" s="63">
        <v>46083</v>
      </c>
      <c r="G937" t="s">
        <v>91</v>
      </c>
      <c r="H937" s="59">
        <v>3</v>
      </c>
      <c r="J937" s="71">
        <v>8610</v>
      </c>
      <c r="K937" s="71" t="s">
        <v>33</v>
      </c>
      <c r="L937" s="72">
        <v>7404.5999999999995</v>
      </c>
      <c r="M937" s="72">
        <v>8610</v>
      </c>
      <c r="N937" s="72">
        <v>861</v>
      </c>
      <c r="O937" s="72">
        <v>740.46</v>
      </c>
      <c r="P937" s="72">
        <v>861</v>
      </c>
      <c r="Q937" s="60">
        <v>0.1</v>
      </c>
      <c r="R937" s="58">
        <v>1</v>
      </c>
      <c r="S937" s="58">
        <v>2026</v>
      </c>
      <c r="T937" s="58">
        <v>2</v>
      </c>
      <c r="U937" s="58">
        <v>2026</v>
      </c>
      <c r="V937" s="61">
        <v>46128</v>
      </c>
      <c r="W937" s="58" t="s">
        <v>55</v>
      </c>
      <c r="X937" s="58">
        <v>2026</v>
      </c>
    </row>
    <row r="938" spans="1:24" ht="14.45">
      <c r="A938" s="58" t="s">
        <v>25</v>
      </c>
      <c r="B938">
        <v>998</v>
      </c>
      <c r="C938">
        <v>0</v>
      </c>
      <c r="D938" s="63">
        <v>46038</v>
      </c>
      <c r="E938" s="63">
        <v>45979</v>
      </c>
      <c r="F938" s="63">
        <v>45981</v>
      </c>
      <c r="G938" t="s">
        <v>95</v>
      </c>
      <c r="H938" s="59">
        <v>3</v>
      </c>
      <c r="J938" s="71">
        <v>494.88</v>
      </c>
      <c r="K938" s="71" t="s">
        <v>33</v>
      </c>
      <c r="L938" s="72">
        <v>425.59679999999997</v>
      </c>
      <c r="M938" s="72">
        <v>494.88</v>
      </c>
      <c r="N938" s="72">
        <v>54.44</v>
      </c>
      <c r="O938" s="72">
        <v>46.818399999999997</v>
      </c>
      <c r="P938" s="72">
        <v>54.44</v>
      </c>
      <c r="Q938" s="60">
        <v>0.11000646621403168</v>
      </c>
      <c r="R938" s="58">
        <v>1</v>
      </c>
      <c r="S938" s="58">
        <v>2026</v>
      </c>
      <c r="T938" s="58">
        <v>11</v>
      </c>
      <c r="U938" s="58">
        <v>2025</v>
      </c>
      <c r="V938" s="61">
        <v>46026</v>
      </c>
      <c r="W938" s="58" t="s">
        <v>31</v>
      </c>
      <c r="X938" s="58">
        <v>2026</v>
      </c>
    </row>
    <row r="939" spans="1:24" ht="14.45">
      <c r="A939" s="58" t="s">
        <v>25</v>
      </c>
      <c r="B939">
        <v>999</v>
      </c>
      <c r="C939">
        <v>0</v>
      </c>
      <c r="D939" s="63">
        <v>46038</v>
      </c>
      <c r="E939" s="63">
        <v>46050</v>
      </c>
      <c r="F939" s="63">
        <v>46054</v>
      </c>
      <c r="G939" t="s">
        <v>95</v>
      </c>
      <c r="H939" s="59">
        <v>3</v>
      </c>
      <c r="J939" s="71">
        <v>1436</v>
      </c>
      <c r="K939" s="71" t="s">
        <v>33</v>
      </c>
      <c r="L939" s="72">
        <v>1234.96</v>
      </c>
      <c r="M939" s="72">
        <v>1436</v>
      </c>
      <c r="N939" s="72">
        <v>157.05000000000001</v>
      </c>
      <c r="O939" s="72">
        <v>135.06300000000002</v>
      </c>
      <c r="P939" s="72">
        <v>157.05000000000001</v>
      </c>
      <c r="Q939" s="60">
        <v>0.10936629526462396</v>
      </c>
      <c r="R939" s="58">
        <v>1</v>
      </c>
      <c r="S939" s="58">
        <v>2026</v>
      </c>
      <c r="T939" s="58">
        <v>1</v>
      </c>
      <c r="U939" s="58">
        <v>2026</v>
      </c>
      <c r="V939" s="61">
        <v>46099</v>
      </c>
      <c r="W939" s="58" t="s">
        <v>28</v>
      </c>
      <c r="X939" s="58">
        <v>2026</v>
      </c>
    </row>
    <row r="940" spans="1:24" ht="14.45">
      <c r="A940" s="58" t="s">
        <v>25</v>
      </c>
      <c r="B940">
        <v>1000</v>
      </c>
      <c r="C940">
        <v>0</v>
      </c>
      <c r="D940" s="63">
        <v>46038</v>
      </c>
      <c r="E940" s="63">
        <v>46120</v>
      </c>
      <c r="F940" s="63">
        <v>46134</v>
      </c>
      <c r="G940" t="s">
        <v>95</v>
      </c>
      <c r="H940" s="59">
        <v>3</v>
      </c>
      <c r="J940" s="71">
        <v>7147.49</v>
      </c>
      <c r="K940" s="71" t="s">
        <v>33</v>
      </c>
      <c r="L940" s="72">
        <v>6146.8413999999993</v>
      </c>
      <c r="M940" s="72">
        <v>7147.49</v>
      </c>
      <c r="N940" s="72">
        <v>664.09</v>
      </c>
      <c r="O940" s="72">
        <v>571.11739999999998</v>
      </c>
      <c r="P940" s="72">
        <v>664.09</v>
      </c>
      <c r="Q940" s="60">
        <v>9.2912337058184066E-2</v>
      </c>
      <c r="R940" s="58">
        <v>1</v>
      </c>
      <c r="S940" s="58">
        <v>2026</v>
      </c>
      <c r="T940" s="58">
        <v>4</v>
      </c>
      <c r="U940" s="58">
        <v>2026</v>
      </c>
      <c r="V940" s="61">
        <v>46179</v>
      </c>
      <c r="W940" s="58" t="s">
        <v>37</v>
      </c>
      <c r="X940" s="58">
        <v>2026</v>
      </c>
    </row>
    <row r="941" spans="1:24" ht="14.45">
      <c r="A941" s="58" t="s">
        <v>25</v>
      </c>
      <c r="B941">
        <v>1001</v>
      </c>
      <c r="C941">
        <v>0</v>
      </c>
      <c r="D941" s="63">
        <v>46038</v>
      </c>
      <c r="E941" s="63">
        <v>46199</v>
      </c>
      <c r="F941" s="63">
        <v>46204</v>
      </c>
      <c r="G941" t="s">
        <v>95</v>
      </c>
      <c r="H941" s="59">
        <v>3</v>
      </c>
      <c r="J941" s="71">
        <v>3372.84</v>
      </c>
      <c r="K941" s="71" t="s">
        <v>33</v>
      </c>
      <c r="L941" s="72">
        <v>2900.6424000000002</v>
      </c>
      <c r="M941" s="72">
        <v>3372.84</v>
      </c>
      <c r="N941" s="72">
        <v>337.28</v>
      </c>
      <c r="O941" s="72">
        <v>290.06079999999997</v>
      </c>
      <c r="P941" s="72">
        <v>337.28</v>
      </c>
      <c r="Q941" s="60">
        <v>9.9998814055810514E-2</v>
      </c>
      <c r="R941" s="58">
        <v>1</v>
      </c>
      <c r="S941" s="58">
        <v>2026</v>
      </c>
      <c r="T941" s="58">
        <v>6</v>
      </c>
      <c r="U941" s="58">
        <v>2026</v>
      </c>
      <c r="V941" s="61">
        <v>46249</v>
      </c>
      <c r="W941" s="58" t="s">
        <v>62</v>
      </c>
      <c r="X941" s="58">
        <v>2026</v>
      </c>
    </row>
    <row r="942" spans="1:24" ht="14.45">
      <c r="A942" s="58" t="s">
        <v>25</v>
      </c>
      <c r="B942">
        <v>1002</v>
      </c>
      <c r="C942">
        <v>0</v>
      </c>
      <c r="D942" s="63">
        <v>46039</v>
      </c>
      <c r="E942" s="63">
        <v>46071</v>
      </c>
      <c r="F942" s="63">
        <v>46074</v>
      </c>
      <c r="G942" t="s">
        <v>45</v>
      </c>
      <c r="H942" s="59">
        <v>3</v>
      </c>
      <c r="I942" t="s">
        <v>73</v>
      </c>
      <c r="J942" s="71">
        <v>72750</v>
      </c>
      <c r="K942" s="71" t="s">
        <v>30</v>
      </c>
      <c r="L942" s="72">
        <v>3492</v>
      </c>
      <c r="M942" s="72">
        <v>4074</v>
      </c>
      <c r="N942" s="72">
        <v>70</v>
      </c>
      <c r="O942" s="72">
        <v>3.36</v>
      </c>
      <c r="P942" s="72">
        <v>3.92</v>
      </c>
      <c r="Q942" s="60">
        <v>9.6219931271477655E-4</v>
      </c>
      <c r="R942" s="58">
        <v>1</v>
      </c>
      <c r="S942" s="58">
        <v>2026</v>
      </c>
      <c r="T942" s="58">
        <v>2</v>
      </c>
      <c r="U942" s="58">
        <v>2026</v>
      </c>
      <c r="V942" s="61">
        <v>46119</v>
      </c>
      <c r="W942" s="58" t="s">
        <v>55</v>
      </c>
      <c r="X942" s="58">
        <v>2026</v>
      </c>
    </row>
    <row r="943" spans="1:24" ht="14.45">
      <c r="A943" s="58" t="s">
        <v>25</v>
      </c>
      <c r="B943">
        <v>1003</v>
      </c>
      <c r="C943">
        <v>0</v>
      </c>
      <c r="D943" s="63">
        <v>46041</v>
      </c>
      <c r="E943" s="63">
        <v>46074</v>
      </c>
      <c r="F943" s="63">
        <v>46081</v>
      </c>
      <c r="G943" t="s">
        <v>64</v>
      </c>
      <c r="H943" s="59">
        <v>4</v>
      </c>
      <c r="J943" s="71">
        <v>305.62</v>
      </c>
      <c r="K943" s="71" t="s">
        <v>33</v>
      </c>
      <c r="L943" s="72">
        <v>262.83319999999998</v>
      </c>
      <c r="M943" s="72">
        <v>305.62</v>
      </c>
      <c r="N943" s="72">
        <v>0</v>
      </c>
      <c r="O943" s="72">
        <v>0</v>
      </c>
      <c r="P943" s="72">
        <v>0</v>
      </c>
      <c r="Q943" s="60">
        <v>0</v>
      </c>
      <c r="R943" s="58">
        <v>1</v>
      </c>
      <c r="S943" s="58">
        <v>2026</v>
      </c>
      <c r="T943" s="58">
        <v>2</v>
      </c>
      <c r="U943" s="58">
        <v>2026</v>
      </c>
      <c r="V943" s="61">
        <v>46126</v>
      </c>
      <c r="W943" s="58" t="s">
        <v>55</v>
      </c>
      <c r="X943" s="58">
        <v>2026</v>
      </c>
    </row>
    <row r="944" spans="1:24" ht="14.45">
      <c r="A944" s="58" t="s">
        <v>25</v>
      </c>
      <c r="B944">
        <v>1004</v>
      </c>
      <c r="C944">
        <v>0</v>
      </c>
      <c r="D944" s="63">
        <v>46041</v>
      </c>
      <c r="E944" s="63">
        <v>46058</v>
      </c>
      <c r="F944" s="63">
        <v>46061</v>
      </c>
      <c r="G944" t="s">
        <v>45</v>
      </c>
      <c r="H944" s="59">
        <v>4</v>
      </c>
      <c r="I944" t="s">
        <v>73</v>
      </c>
      <c r="J944" s="71">
        <v>16050</v>
      </c>
      <c r="K944" s="71" t="s">
        <v>30</v>
      </c>
      <c r="L944" s="72">
        <v>770.4</v>
      </c>
      <c r="M944" s="72">
        <v>898.80000000000007</v>
      </c>
      <c r="N944" s="72">
        <v>1222</v>
      </c>
      <c r="O944" s="72">
        <v>58.655999999999999</v>
      </c>
      <c r="P944" s="72">
        <v>68.432000000000002</v>
      </c>
      <c r="Q944" s="60">
        <v>7.6137071651090349E-2</v>
      </c>
      <c r="R944" s="58">
        <v>1</v>
      </c>
      <c r="S944" s="58">
        <v>2026</v>
      </c>
      <c r="T944" s="58">
        <v>2</v>
      </c>
      <c r="U944" s="58">
        <v>2026</v>
      </c>
      <c r="V944" s="61">
        <v>46106</v>
      </c>
      <c r="W944" s="58" t="s">
        <v>28</v>
      </c>
      <c r="X944" s="58">
        <v>2026</v>
      </c>
    </row>
    <row r="945" spans="1:24" ht="14.45">
      <c r="A945" s="58" t="s">
        <v>25</v>
      </c>
      <c r="B945">
        <v>1005</v>
      </c>
      <c r="C945">
        <v>0</v>
      </c>
      <c r="D945" s="63">
        <v>46041</v>
      </c>
      <c r="E945" s="63">
        <v>46142</v>
      </c>
      <c r="F945" s="63">
        <v>46154</v>
      </c>
      <c r="G945" t="s">
        <v>41</v>
      </c>
      <c r="H945" s="59">
        <v>4</v>
      </c>
      <c r="J945" s="71">
        <v>10503</v>
      </c>
      <c r="K945" s="71" t="s">
        <v>27</v>
      </c>
      <c r="L945" s="72">
        <v>10503</v>
      </c>
      <c r="M945" s="72">
        <v>12183.48</v>
      </c>
      <c r="N945" s="72">
        <v>1050.3</v>
      </c>
      <c r="O945" s="72">
        <v>1050.3</v>
      </c>
      <c r="P945" s="72">
        <v>1218.348</v>
      </c>
      <c r="Q945" s="60">
        <v>9.9999999999999992E-2</v>
      </c>
      <c r="R945" s="58">
        <v>1</v>
      </c>
      <c r="S945" s="58">
        <v>2026</v>
      </c>
      <c r="T945" s="58">
        <v>4</v>
      </c>
      <c r="U945" s="58">
        <v>2026</v>
      </c>
      <c r="V945" s="61">
        <v>46199</v>
      </c>
      <c r="W945" s="58" t="s">
        <v>37</v>
      </c>
      <c r="X945" s="58">
        <v>2026</v>
      </c>
    </row>
    <row r="946" spans="1:24" ht="14.45">
      <c r="A946" s="58" t="s">
        <v>25</v>
      </c>
      <c r="B946">
        <v>1006</v>
      </c>
      <c r="C946">
        <v>0</v>
      </c>
      <c r="D946" s="63">
        <v>46041</v>
      </c>
      <c r="E946" s="63">
        <v>46019</v>
      </c>
      <c r="F946" s="63">
        <v>46025</v>
      </c>
      <c r="G946" t="s">
        <v>66</v>
      </c>
      <c r="H946" s="59">
        <v>4</v>
      </c>
      <c r="J946" s="71">
        <v>12022.15</v>
      </c>
      <c r="K946" s="71" t="s">
        <v>33</v>
      </c>
      <c r="L946" s="72">
        <v>10339.048999999999</v>
      </c>
      <c r="M946" s="72">
        <v>12022.15</v>
      </c>
      <c r="N946" s="72">
        <v>652.21</v>
      </c>
      <c r="O946" s="72">
        <v>560.90060000000005</v>
      </c>
      <c r="P946" s="72">
        <v>652.21</v>
      </c>
      <c r="Q946" s="60">
        <v>5.4250695591054852E-2</v>
      </c>
      <c r="R946" s="58">
        <v>1</v>
      </c>
      <c r="S946" s="58">
        <v>2026</v>
      </c>
      <c r="T946" s="58">
        <v>12</v>
      </c>
      <c r="U946" s="58">
        <v>2025</v>
      </c>
      <c r="V946" s="61">
        <v>46070</v>
      </c>
      <c r="W946" s="58" t="s">
        <v>38</v>
      </c>
      <c r="X946" s="58">
        <v>2026</v>
      </c>
    </row>
    <row r="947" spans="1:24" ht="14.45">
      <c r="A947" s="58" t="s">
        <v>25</v>
      </c>
      <c r="B947">
        <v>1007</v>
      </c>
      <c r="C947">
        <v>0</v>
      </c>
      <c r="D947" s="63">
        <v>46041</v>
      </c>
      <c r="E947" s="63">
        <v>45992</v>
      </c>
      <c r="F947" s="63">
        <v>45993</v>
      </c>
      <c r="G947" t="s">
        <v>41</v>
      </c>
      <c r="H947" s="59">
        <v>4</v>
      </c>
      <c r="J947" s="71">
        <v>219</v>
      </c>
      <c r="K947" s="71" t="s">
        <v>33</v>
      </c>
      <c r="L947" s="72">
        <v>188.34</v>
      </c>
      <c r="M947" s="72">
        <v>219</v>
      </c>
      <c r="N947" s="72">
        <v>21.9</v>
      </c>
      <c r="O947" s="72">
        <v>18.834</v>
      </c>
      <c r="P947" s="72">
        <v>21.9</v>
      </c>
      <c r="Q947" s="60">
        <v>9.9999999999999992E-2</v>
      </c>
      <c r="R947" s="58">
        <v>1</v>
      </c>
      <c r="S947" s="58">
        <v>2026</v>
      </c>
      <c r="T947" s="58">
        <v>12</v>
      </c>
      <c r="U947" s="58">
        <v>2025</v>
      </c>
      <c r="V947" s="61">
        <v>46038</v>
      </c>
      <c r="W947" s="58" t="s">
        <v>31</v>
      </c>
      <c r="X947" s="58">
        <v>2026</v>
      </c>
    </row>
    <row r="948" spans="1:24" ht="14.45">
      <c r="A948" s="58" t="s">
        <v>25</v>
      </c>
      <c r="B948">
        <v>1008</v>
      </c>
      <c r="C948">
        <v>0</v>
      </c>
      <c r="D948" s="63">
        <v>46041</v>
      </c>
      <c r="E948" s="63">
        <v>45992</v>
      </c>
      <c r="F948" s="63">
        <v>45993</v>
      </c>
      <c r="G948" t="s">
        <v>41</v>
      </c>
      <c r="H948" s="59">
        <v>4</v>
      </c>
      <c r="J948" s="71">
        <v>219</v>
      </c>
      <c r="K948" s="71" t="s">
        <v>33</v>
      </c>
      <c r="L948" s="72">
        <v>188.34</v>
      </c>
      <c r="M948" s="72">
        <v>219</v>
      </c>
      <c r="N948" s="72">
        <v>21.9</v>
      </c>
      <c r="O948" s="72">
        <v>18.834</v>
      </c>
      <c r="P948" s="72">
        <v>21.9</v>
      </c>
      <c r="Q948" s="60">
        <v>9.9999999999999992E-2</v>
      </c>
      <c r="R948" s="58">
        <v>1</v>
      </c>
      <c r="S948" s="58">
        <v>2026</v>
      </c>
      <c r="T948" s="58">
        <v>12</v>
      </c>
      <c r="U948" s="58">
        <v>2025</v>
      </c>
      <c r="V948" s="61">
        <v>46038</v>
      </c>
      <c r="W948" s="58" t="s">
        <v>31</v>
      </c>
      <c r="X948" s="58">
        <v>2026</v>
      </c>
    </row>
    <row r="949" spans="1:24" ht="14.45">
      <c r="A949" s="58" t="s">
        <v>25</v>
      </c>
      <c r="B949">
        <v>1009</v>
      </c>
      <c r="C949">
        <v>0</v>
      </c>
      <c r="D949" s="63">
        <v>46041</v>
      </c>
      <c r="E949" s="63">
        <v>46134</v>
      </c>
      <c r="F949" s="63">
        <v>46148</v>
      </c>
      <c r="G949" t="s">
        <v>43</v>
      </c>
      <c r="H949" s="59">
        <v>4</v>
      </c>
      <c r="J949" s="71">
        <v>19238</v>
      </c>
      <c r="K949" s="71" t="s">
        <v>30</v>
      </c>
      <c r="L949" s="72">
        <v>923.42399999999998</v>
      </c>
      <c r="M949" s="72">
        <v>1077.328</v>
      </c>
      <c r="N949" s="72">
        <v>0</v>
      </c>
      <c r="O949" s="72">
        <v>0</v>
      </c>
      <c r="P949" s="72">
        <v>0</v>
      </c>
      <c r="Q949" s="60">
        <v>0</v>
      </c>
      <c r="R949" s="58">
        <v>1</v>
      </c>
      <c r="S949" s="58">
        <v>2026</v>
      </c>
      <c r="T949" s="58">
        <v>4</v>
      </c>
      <c r="U949" s="58">
        <v>2026</v>
      </c>
      <c r="V949" s="61">
        <v>46193</v>
      </c>
      <c r="W949" s="58" t="s">
        <v>37</v>
      </c>
      <c r="X949" s="58">
        <v>2026</v>
      </c>
    </row>
    <row r="950" spans="1:24" ht="14.45">
      <c r="A950" s="58" t="s">
        <v>25</v>
      </c>
      <c r="B950">
        <v>1010</v>
      </c>
      <c r="C950">
        <v>0</v>
      </c>
      <c r="D950" s="63">
        <v>46042</v>
      </c>
      <c r="E950" s="63">
        <v>46025</v>
      </c>
      <c r="F950" s="63">
        <v>46027</v>
      </c>
      <c r="G950" t="s">
        <v>46</v>
      </c>
      <c r="H950" s="59">
        <v>4</v>
      </c>
      <c r="J950" s="71">
        <v>9639</v>
      </c>
      <c r="K950" s="71" t="s">
        <v>33</v>
      </c>
      <c r="L950" s="72">
        <v>8289.5399999999991</v>
      </c>
      <c r="M950" s="72">
        <v>9639</v>
      </c>
      <c r="N950" s="72">
        <v>963.9</v>
      </c>
      <c r="O950" s="72">
        <v>828.95399999999995</v>
      </c>
      <c r="P950" s="72">
        <v>963.9</v>
      </c>
      <c r="Q950" s="60">
        <v>0.1</v>
      </c>
      <c r="R950" s="58">
        <v>1</v>
      </c>
      <c r="S950" s="58">
        <v>2026</v>
      </c>
      <c r="T950" s="58">
        <v>1</v>
      </c>
      <c r="U950" s="58">
        <v>2026</v>
      </c>
      <c r="V950" s="61">
        <v>46072</v>
      </c>
      <c r="W950" s="58" t="s">
        <v>38</v>
      </c>
      <c r="X950" s="58">
        <v>2026</v>
      </c>
    </row>
    <row r="951" spans="1:24" ht="14.45">
      <c r="A951" s="58" t="s">
        <v>25</v>
      </c>
      <c r="B951">
        <v>1011</v>
      </c>
      <c r="C951">
        <v>0</v>
      </c>
      <c r="D951" s="63">
        <v>46042</v>
      </c>
      <c r="E951" s="63">
        <v>46109</v>
      </c>
      <c r="F951" s="63">
        <v>46117</v>
      </c>
      <c r="G951" t="s">
        <v>45</v>
      </c>
      <c r="H951" s="59">
        <v>4</v>
      </c>
      <c r="I951" t="s">
        <v>73</v>
      </c>
      <c r="J951" s="71">
        <v>100903.8</v>
      </c>
      <c r="K951" s="71" t="s">
        <v>30</v>
      </c>
      <c r="L951" s="72">
        <v>4843.3824000000004</v>
      </c>
      <c r="M951" s="72">
        <v>5650.6127999999999</v>
      </c>
      <c r="N951" s="72">
        <v>1970.2</v>
      </c>
      <c r="O951" s="72">
        <v>94.569600000000008</v>
      </c>
      <c r="P951" s="72">
        <v>110.33120000000001</v>
      </c>
      <c r="Q951" s="60">
        <v>1.9525528275446513E-2</v>
      </c>
      <c r="R951" s="58">
        <v>1</v>
      </c>
      <c r="S951" s="58">
        <v>2026</v>
      </c>
      <c r="T951" s="58">
        <v>3</v>
      </c>
      <c r="U951" s="58">
        <v>2026</v>
      </c>
      <c r="V951" s="61">
        <v>46162</v>
      </c>
      <c r="W951" s="58" t="s">
        <v>47</v>
      </c>
      <c r="X951" s="58">
        <v>2026</v>
      </c>
    </row>
    <row r="952" spans="1:24" ht="14.45">
      <c r="A952" s="58" t="s">
        <v>25</v>
      </c>
      <c r="B952">
        <v>1012</v>
      </c>
      <c r="C952">
        <v>0</v>
      </c>
      <c r="D952" s="63">
        <v>46042</v>
      </c>
      <c r="E952" s="63">
        <v>46053</v>
      </c>
      <c r="F952" s="63">
        <v>46057</v>
      </c>
      <c r="G952" t="s">
        <v>58</v>
      </c>
      <c r="H952" s="59">
        <v>4</v>
      </c>
      <c r="J952" s="71">
        <v>219990</v>
      </c>
      <c r="K952" s="71" t="s">
        <v>30</v>
      </c>
      <c r="L952" s="72">
        <v>10559.52</v>
      </c>
      <c r="M952" s="72">
        <v>12319.44</v>
      </c>
      <c r="N952" s="72">
        <v>33270</v>
      </c>
      <c r="O952" s="72">
        <v>1596.96</v>
      </c>
      <c r="P952" s="72">
        <v>1863.1200000000001</v>
      </c>
      <c r="Q952" s="60">
        <v>0.15123414700668211</v>
      </c>
      <c r="R952" s="58">
        <v>1</v>
      </c>
      <c r="S952" s="58">
        <v>2026</v>
      </c>
      <c r="T952" s="58">
        <v>1</v>
      </c>
      <c r="U952" s="58">
        <v>2026</v>
      </c>
      <c r="V952" s="61">
        <v>46102</v>
      </c>
      <c r="W952" s="58" t="s">
        <v>28</v>
      </c>
      <c r="X952" s="58">
        <v>2026</v>
      </c>
    </row>
    <row r="953" spans="1:24" ht="14.45">
      <c r="A953" s="58" t="s">
        <v>25</v>
      </c>
      <c r="B953">
        <v>1014</v>
      </c>
      <c r="C953">
        <v>1</v>
      </c>
      <c r="D953" s="63">
        <v>46042</v>
      </c>
      <c r="E953" s="63">
        <v>45699</v>
      </c>
      <c r="F953" s="63">
        <v>45703</v>
      </c>
      <c r="G953" t="s">
        <v>43</v>
      </c>
      <c r="H953" s="59">
        <v>4</v>
      </c>
      <c r="J953" s="71">
        <v>3300.7</v>
      </c>
      <c r="K953" s="71" t="s">
        <v>33</v>
      </c>
      <c r="L953" s="72">
        <v>2838.6019999999999</v>
      </c>
      <c r="M953" s="72">
        <v>3300.7</v>
      </c>
      <c r="N953" s="72">
        <v>337.27</v>
      </c>
      <c r="O953" s="72">
        <v>290.05219999999997</v>
      </c>
      <c r="P953" s="72">
        <v>337.27</v>
      </c>
      <c r="Q953" s="60">
        <v>0.1021813554700518</v>
      </c>
      <c r="R953" s="58">
        <v>1</v>
      </c>
      <c r="S953" s="58">
        <v>2026</v>
      </c>
      <c r="T953" s="58">
        <v>2</v>
      </c>
      <c r="U953" s="58">
        <v>2025</v>
      </c>
      <c r="V953" s="61">
        <v>45748</v>
      </c>
      <c r="W953" s="58" t="s">
        <v>55</v>
      </c>
      <c r="X953" s="58">
        <v>2025</v>
      </c>
    </row>
    <row r="954" spans="1:24" ht="14.45">
      <c r="A954" s="58" t="s">
        <v>25</v>
      </c>
      <c r="B954">
        <v>1015</v>
      </c>
      <c r="C954">
        <v>0</v>
      </c>
      <c r="D954" s="63">
        <v>46042</v>
      </c>
      <c r="E954" s="63">
        <v>46117</v>
      </c>
      <c r="F954" s="63">
        <v>46124</v>
      </c>
      <c r="G954" t="s">
        <v>46</v>
      </c>
      <c r="H954" s="59">
        <v>4</v>
      </c>
      <c r="J954" s="71">
        <v>55900</v>
      </c>
      <c r="K954" s="71" t="s">
        <v>33</v>
      </c>
      <c r="L954" s="72">
        <v>48074</v>
      </c>
      <c r="M954" s="72">
        <v>55900</v>
      </c>
      <c r="N954" s="72">
        <v>8385</v>
      </c>
      <c r="O954" s="72">
        <v>7211.0999999999995</v>
      </c>
      <c r="P954" s="72">
        <v>8385</v>
      </c>
      <c r="Q954" s="60">
        <v>0.15</v>
      </c>
      <c r="R954" s="58">
        <v>1</v>
      </c>
      <c r="S954" s="58">
        <v>2026</v>
      </c>
      <c r="T954" s="58">
        <v>4</v>
      </c>
      <c r="U954" s="58">
        <v>2026</v>
      </c>
      <c r="V954" s="61">
        <v>46169</v>
      </c>
      <c r="W954" s="58" t="s">
        <v>47</v>
      </c>
      <c r="X954" s="58">
        <v>2026</v>
      </c>
    </row>
    <row r="955" spans="1:24" ht="14.45">
      <c r="A955" s="58" t="s">
        <v>25</v>
      </c>
      <c r="B955">
        <v>1016</v>
      </c>
      <c r="C955">
        <v>0</v>
      </c>
      <c r="D955" s="63">
        <v>46043</v>
      </c>
      <c r="E955" s="63">
        <v>45964</v>
      </c>
      <c r="F955" s="63">
        <v>45968</v>
      </c>
      <c r="G955" t="s">
        <v>66</v>
      </c>
      <c r="H955" s="59">
        <v>4</v>
      </c>
      <c r="J955" s="71">
        <v>2644</v>
      </c>
      <c r="K955" s="71" t="s">
        <v>33</v>
      </c>
      <c r="L955" s="72">
        <v>2273.84</v>
      </c>
      <c r="M955" s="72">
        <v>2644</v>
      </c>
      <c r="N955" s="72">
        <v>225.03</v>
      </c>
      <c r="O955" s="72">
        <v>193.5258</v>
      </c>
      <c r="P955" s="72">
        <v>225.03</v>
      </c>
      <c r="Q955" s="60">
        <v>8.5109682299546144E-2</v>
      </c>
      <c r="R955" s="58">
        <v>1</v>
      </c>
      <c r="S955" s="58">
        <v>2026</v>
      </c>
      <c r="T955" s="58">
        <v>11</v>
      </c>
      <c r="U955" s="58">
        <v>2025</v>
      </c>
      <c r="V955" s="61">
        <v>46013</v>
      </c>
      <c r="W955" s="58" t="s">
        <v>52</v>
      </c>
      <c r="X955" s="58">
        <v>2025</v>
      </c>
    </row>
    <row r="956" spans="1:24" ht="14.45">
      <c r="A956" s="58" t="s">
        <v>25</v>
      </c>
      <c r="B956">
        <v>1017</v>
      </c>
      <c r="C956">
        <v>0</v>
      </c>
      <c r="D956" s="63">
        <v>46043</v>
      </c>
      <c r="E956" s="63">
        <v>46061</v>
      </c>
      <c r="F956" s="63">
        <v>46062</v>
      </c>
      <c r="G956" t="s">
        <v>64</v>
      </c>
      <c r="H956" s="59">
        <v>4</v>
      </c>
      <c r="J956" s="71">
        <v>609.04999999999995</v>
      </c>
      <c r="K956" s="71" t="s">
        <v>27</v>
      </c>
      <c r="L956" s="72">
        <v>609.04999999999995</v>
      </c>
      <c r="M956" s="72">
        <v>706.49799999999993</v>
      </c>
      <c r="N956" s="72">
        <v>0</v>
      </c>
      <c r="O956" s="72">
        <v>0</v>
      </c>
      <c r="P956" s="72">
        <v>0</v>
      </c>
      <c r="Q956" s="60">
        <v>0</v>
      </c>
      <c r="R956" s="58">
        <v>1</v>
      </c>
      <c r="S956" s="58">
        <v>2026</v>
      </c>
      <c r="T956" s="58">
        <v>2</v>
      </c>
      <c r="U956" s="58">
        <v>2026</v>
      </c>
      <c r="V956" s="61">
        <v>46107</v>
      </c>
      <c r="W956" s="58" t="s">
        <v>28</v>
      </c>
      <c r="X956" s="58">
        <v>2026</v>
      </c>
    </row>
    <row r="957" spans="1:24" ht="14.45">
      <c r="A957" s="58" t="s">
        <v>25</v>
      </c>
      <c r="B957">
        <v>1018</v>
      </c>
      <c r="C957">
        <v>0</v>
      </c>
      <c r="D957" s="63">
        <v>46043</v>
      </c>
      <c r="E957" s="63">
        <v>46051</v>
      </c>
      <c r="F957" s="63">
        <v>46055</v>
      </c>
      <c r="G957" t="s">
        <v>53</v>
      </c>
      <c r="H957" s="59">
        <v>4</v>
      </c>
      <c r="J957" s="71">
        <v>5312</v>
      </c>
      <c r="K957" s="71" t="s">
        <v>33</v>
      </c>
      <c r="L957" s="72">
        <v>4568.32</v>
      </c>
      <c r="M957" s="72">
        <v>5312</v>
      </c>
      <c r="N957" s="72">
        <v>531.20000000000005</v>
      </c>
      <c r="O957" s="72">
        <v>456.83200000000005</v>
      </c>
      <c r="P957" s="72">
        <v>531.20000000000005</v>
      </c>
      <c r="Q957" s="60">
        <v>0.10000000000000002</v>
      </c>
      <c r="R957" s="58">
        <v>1</v>
      </c>
      <c r="S957" s="58">
        <v>2026</v>
      </c>
      <c r="T957" s="58">
        <v>1</v>
      </c>
      <c r="U957" s="58">
        <v>2026</v>
      </c>
      <c r="V957" s="61">
        <v>46100</v>
      </c>
      <c r="W957" s="58" t="s">
        <v>28</v>
      </c>
      <c r="X957" s="58">
        <v>2026</v>
      </c>
    </row>
    <row r="958" spans="1:24" ht="14.45">
      <c r="A958" s="58" t="s">
        <v>25</v>
      </c>
      <c r="B958">
        <v>1019</v>
      </c>
      <c r="C958">
        <v>0</v>
      </c>
      <c r="D958" s="63">
        <v>46043</v>
      </c>
      <c r="E958" s="63">
        <v>46290</v>
      </c>
      <c r="F958" s="63">
        <v>46303</v>
      </c>
      <c r="G958" t="s">
        <v>92</v>
      </c>
      <c r="H958" s="59">
        <v>4</v>
      </c>
      <c r="I958" t="s">
        <v>60</v>
      </c>
      <c r="J958" s="71">
        <v>74493</v>
      </c>
      <c r="K958" s="71" t="s">
        <v>33</v>
      </c>
      <c r="L958" s="72">
        <v>64063.979999999996</v>
      </c>
      <c r="M958" s="72">
        <v>74493</v>
      </c>
      <c r="N958" s="72">
        <v>19170.5</v>
      </c>
      <c r="O958" s="72">
        <v>16486.63</v>
      </c>
      <c r="P958" s="72">
        <v>19170.5</v>
      </c>
      <c r="Q958" s="60">
        <v>0.25734632784288458</v>
      </c>
      <c r="R958" s="58">
        <v>1</v>
      </c>
      <c r="S958" s="58">
        <v>2026</v>
      </c>
      <c r="T958" s="58">
        <v>9</v>
      </c>
      <c r="U958" s="58">
        <v>2026</v>
      </c>
      <c r="V958" s="61">
        <v>46348</v>
      </c>
      <c r="W958" s="58" t="s">
        <v>35</v>
      </c>
      <c r="X958" s="58">
        <v>2026</v>
      </c>
    </row>
    <row r="959" spans="1:24" ht="15" customHeight="1">
      <c r="A959" t="s">
        <v>25</v>
      </c>
      <c r="B959">
        <v>1020</v>
      </c>
      <c r="C959">
        <v>0</v>
      </c>
      <c r="D959" s="63">
        <v>46029</v>
      </c>
      <c r="E959" s="63">
        <v>45798</v>
      </c>
      <c r="F959" s="63">
        <v>46223</v>
      </c>
      <c r="G959" t="s">
        <v>323</v>
      </c>
      <c r="H959">
        <v>2</v>
      </c>
      <c r="J959" s="71">
        <v>57230.37</v>
      </c>
      <c r="K959" s="71" t="s">
        <v>33</v>
      </c>
      <c r="L959" s="71">
        <v>49218.118200000004</v>
      </c>
      <c r="M959" s="71">
        <v>57230.37</v>
      </c>
      <c r="N959" s="71">
        <v>4702.49</v>
      </c>
      <c r="O959" s="71">
        <v>4044.1414</v>
      </c>
      <c r="P959" s="71">
        <v>4702.49</v>
      </c>
      <c r="Q959">
        <v>8.216773716472564E-2</v>
      </c>
      <c r="R959">
        <v>1</v>
      </c>
      <c r="S959">
        <v>2026</v>
      </c>
      <c r="T959">
        <v>5</v>
      </c>
      <c r="U959">
        <v>2025</v>
      </c>
      <c r="V959" s="63">
        <v>46268</v>
      </c>
      <c r="W959" t="s">
        <v>72</v>
      </c>
      <c r="X959">
        <v>2026</v>
      </c>
    </row>
    <row r="960" spans="1:24" ht="15" customHeight="1">
      <c r="A960" t="s">
        <v>25</v>
      </c>
      <c r="B960">
        <v>1022</v>
      </c>
      <c r="C960">
        <v>0</v>
      </c>
      <c r="D960" s="63">
        <v>46044</v>
      </c>
      <c r="E960" s="63">
        <v>46148</v>
      </c>
      <c r="F960" s="63">
        <v>46154</v>
      </c>
      <c r="G960" t="s">
        <v>32</v>
      </c>
      <c r="H960">
        <v>4</v>
      </c>
      <c r="J960" s="71">
        <v>10000</v>
      </c>
      <c r="K960" s="71" t="s">
        <v>33</v>
      </c>
      <c r="L960" s="71">
        <v>8600</v>
      </c>
      <c r="M960" s="71">
        <v>10000</v>
      </c>
      <c r="N960" s="71">
        <v>0</v>
      </c>
      <c r="O960" s="71">
        <v>0</v>
      </c>
      <c r="P960" s="71">
        <v>0</v>
      </c>
      <c r="Q960" s="51">
        <v>0</v>
      </c>
      <c r="R960">
        <v>1</v>
      </c>
      <c r="S960">
        <v>2026</v>
      </c>
      <c r="T960">
        <v>5</v>
      </c>
      <c r="U960">
        <v>2026</v>
      </c>
      <c r="V960" s="63">
        <v>46199</v>
      </c>
      <c r="W960" t="s">
        <v>37</v>
      </c>
      <c r="X960">
        <v>2026</v>
      </c>
    </row>
    <row r="961" spans="1:24" ht="15" customHeight="1">
      <c r="A961" t="s">
        <v>25</v>
      </c>
      <c r="B961">
        <v>1023</v>
      </c>
      <c r="C961">
        <v>0</v>
      </c>
      <c r="D961" s="63">
        <v>46044</v>
      </c>
      <c r="E961" s="63">
        <v>46045</v>
      </c>
      <c r="F961" s="63">
        <v>46147</v>
      </c>
      <c r="G961" t="s">
        <v>274</v>
      </c>
      <c r="H961">
        <v>4</v>
      </c>
      <c r="I961" t="s">
        <v>56</v>
      </c>
      <c r="J961" s="71">
        <v>6168</v>
      </c>
      <c r="K961" s="71" t="s">
        <v>33</v>
      </c>
      <c r="L961" s="71">
        <v>5304.48</v>
      </c>
      <c r="M961" s="71">
        <v>6168</v>
      </c>
      <c r="N961" s="71">
        <v>826.82</v>
      </c>
      <c r="O961" s="71">
        <v>711.0652</v>
      </c>
      <c r="P961" s="71">
        <v>826.82</v>
      </c>
      <c r="Q961" s="51">
        <v>0.13404993514915695</v>
      </c>
      <c r="R961">
        <v>1</v>
      </c>
      <c r="S961">
        <v>2026</v>
      </c>
      <c r="T961">
        <v>1</v>
      </c>
      <c r="U961">
        <v>2026</v>
      </c>
      <c r="V961" s="63">
        <v>46192</v>
      </c>
      <c r="W961" t="s">
        <v>37</v>
      </c>
      <c r="X961">
        <v>2026</v>
      </c>
    </row>
    <row r="962" spans="1:24" ht="15" customHeight="1">
      <c r="A962" t="s">
        <v>25</v>
      </c>
      <c r="B962">
        <v>1024</v>
      </c>
      <c r="C962">
        <v>0</v>
      </c>
      <c r="D962" s="63">
        <v>46044</v>
      </c>
      <c r="E962" s="63">
        <v>46080</v>
      </c>
      <c r="F962" s="63">
        <v>46086</v>
      </c>
      <c r="G962" t="s">
        <v>42</v>
      </c>
      <c r="H962">
        <v>4</v>
      </c>
      <c r="I962" t="s">
        <v>56</v>
      </c>
      <c r="J962" s="71">
        <v>12996</v>
      </c>
      <c r="K962" s="71" t="s">
        <v>33</v>
      </c>
      <c r="L962" s="71">
        <v>11176.56</v>
      </c>
      <c r="M962" s="71">
        <v>12996</v>
      </c>
      <c r="N962" s="71">
        <v>1104</v>
      </c>
      <c r="O962" s="71">
        <v>949.43999999999994</v>
      </c>
      <c r="P962" s="71">
        <v>1104</v>
      </c>
      <c r="Q962" s="51">
        <v>8.4949215143120954E-2</v>
      </c>
      <c r="R962">
        <v>1</v>
      </c>
      <c r="S962">
        <v>2026</v>
      </c>
      <c r="T962">
        <v>2</v>
      </c>
      <c r="U962">
        <v>2026</v>
      </c>
      <c r="V962" s="63">
        <v>46131</v>
      </c>
      <c r="W962" t="s">
        <v>55</v>
      </c>
      <c r="X962">
        <v>2026</v>
      </c>
    </row>
    <row r="963" spans="1:24" ht="15" customHeight="1">
      <c r="A963" t="s">
        <v>25</v>
      </c>
      <c r="B963">
        <v>1025</v>
      </c>
      <c r="C963">
        <v>0</v>
      </c>
      <c r="D963" s="63">
        <v>46044</v>
      </c>
      <c r="E963" s="63">
        <v>46143</v>
      </c>
      <c r="F963" s="63">
        <v>46155</v>
      </c>
      <c r="G963" t="s">
        <v>42</v>
      </c>
      <c r="H963">
        <v>4</v>
      </c>
      <c r="I963" t="s">
        <v>324</v>
      </c>
      <c r="J963" s="71">
        <v>7958.96</v>
      </c>
      <c r="K963" s="71" t="s">
        <v>33</v>
      </c>
      <c r="L963" s="71">
        <v>6844.7056000000002</v>
      </c>
      <c r="M963" s="71">
        <v>7958.96</v>
      </c>
      <c r="N963" s="71">
        <v>35</v>
      </c>
      <c r="O963" s="71">
        <v>30.099999999999998</v>
      </c>
      <c r="P963" s="71">
        <v>35</v>
      </c>
      <c r="Q963" s="51">
        <v>4.3975594801330823E-3</v>
      </c>
      <c r="R963">
        <v>1</v>
      </c>
      <c r="S963">
        <v>2026</v>
      </c>
      <c r="T963">
        <v>5</v>
      </c>
      <c r="U963">
        <v>2026</v>
      </c>
      <c r="V963" s="63">
        <v>46200</v>
      </c>
      <c r="W963" t="s">
        <v>37</v>
      </c>
      <c r="X963">
        <v>2026</v>
      </c>
    </row>
    <row r="964" spans="1:24" ht="15" customHeight="1">
      <c r="A964" t="s">
        <v>25</v>
      </c>
      <c r="B964">
        <v>1026</v>
      </c>
      <c r="C964">
        <v>0</v>
      </c>
      <c r="D964" s="63">
        <v>46044</v>
      </c>
      <c r="E964" s="63">
        <v>46167</v>
      </c>
      <c r="F964" s="63">
        <v>46173</v>
      </c>
      <c r="G964" t="s">
        <v>42</v>
      </c>
      <c r="H964">
        <v>4</v>
      </c>
      <c r="I964" t="s">
        <v>56</v>
      </c>
      <c r="J964" s="71">
        <v>4778.96</v>
      </c>
      <c r="K964" s="71" t="s">
        <v>33</v>
      </c>
      <c r="L964" s="71">
        <v>4109.9056</v>
      </c>
      <c r="M964" s="71">
        <v>4778.96</v>
      </c>
      <c r="N964" s="71">
        <v>70</v>
      </c>
      <c r="O964" s="71">
        <v>60.199999999999996</v>
      </c>
      <c r="P964" s="71">
        <v>70</v>
      </c>
      <c r="Q964" s="51">
        <v>1.4647538376550546E-2</v>
      </c>
      <c r="R964">
        <v>1</v>
      </c>
      <c r="S964">
        <v>2026</v>
      </c>
      <c r="T964">
        <v>5</v>
      </c>
      <c r="U964">
        <v>2026</v>
      </c>
      <c r="V964" s="63">
        <v>46218</v>
      </c>
      <c r="W964" t="s">
        <v>39</v>
      </c>
      <c r="X964">
        <v>2026</v>
      </c>
    </row>
    <row r="965" spans="1:24" ht="15" customHeight="1">
      <c r="A965" t="s">
        <v>25</v>
      </c>
      <c r="B965">
        <v>1027</v>
      </c>
      <c r="C965">
        <v>0</v>
      </c>
      <c r="D965" s="63">
        <v>46045</v>
      </c>
      <c r="E965" s="63">
        <v>46250</v>
      </c>
      <c r="F965" s="63">
        <v>46257</v>
      </c>
      <c r="G965" t="s">
        <v>90</v>
      </c>
      <c r="H965">
        <v>4</v>
      </c>
      <c r="I965" t="s">
        <v>51</v>
      </c>
      <c r="J965" s="71">
        <v>2219.84</v>
      </c>
      <c r="K965" s="71" t="s">
        <v>27</v>
      </c>
      <c r="L965" s="71">
        <v>2219.84</v>
      </c>
      <c r="M965" s="71">
        <v>2575.0144</v>
      </c>
      <c r="N965" s="71">
        <v>10.4</v>
      </c>
      <c r="O965" s="71">
        <v>10.4</v>
      </c>
      <c r="P965" s="71">
        <v>12.064</v>
      </c>
      <c r="Q965" s="51">
        <v>4.6850223439527175E-3</v>
      </c>
      <c r="R965">
        <v>1</v>
      </c>
      <c r="S965">
        <v>2026</v>
      </c>
      <c r="T965">
        <v>8</v>
      </c>
      <c r="U965">
        <v>2026</v>
      </c>
      <c r="V965" s="63">
        <v>46302</v>
      </c>
      <c r="W965" t="s">
        <v>211</v>
      </c>
      <c r="X965">
        <v>2026</v>
      </c>
    </row>
    <row r="966" spans="1:24" ht="15" customHeight="1">
      <c r="A966" t="s">
        <v>25</v>
      </c>
      <c r="B966">
        <v>1029</v>
      </c>
      <c r="C966">
        <v>0</v>
      </c>
      <c r="D966" s="63">
        <v>46045</v>
      </c>
      <c r="E966" s="63">
        <v>46102</v>
      </c>
      <c r="F966" s="63">
        <v>46110</v>
      </c>
      <c r="G966" t="s">
        <v>68</v>
      </c>
      <c r="H966">
        <v>4</v>
      </c>
      <c r="J966" s="71">
        <v>7880</v>
      </c>
      <c r="K966" s="71" t="s">
        <v>27</v>
      </c>
      <c r="L966" s="71">
        <v>7880</v>
      </c>
      <c r="M966" s="71">
        <v>9140.7999999999993</v>
      </c>
      <c r="N966" s="71">
        <v>746</v>
      </c>
      <c r="O966" s="71">
        <v>746</v>
      </c>
      <c r="P966" s="71">
        <v>865.3599999999999</v>
      </c>
      <c r="Q966" s="51">
        <v>9.467005076142132E-2</v>
      </c>
      <c r="R966">
        <v>1</v>
      </c>
      <c r="S966">
        <v>2026</v>
      </c>
      <c r="T966">
        <v>3</v>
      </c>
      <c r="U966">
        <v>2026</v>
      </c>
      <c r="V966" s="63">
        <v>46155</v>
      </c>
      <c r="W966" t="s">
        <v>47</v>
      </c>
      <c r="X966">
        <v>2026</v>
      </c>
    </row>
    <row r="967" spans="1:24" ht="15" customHeight="1">
      <c r="A967" t="s">
        <v>25</v>
      </c>
      <c r="B967">
        <v>1030</v>
      </c>
      <c r="C967">
        <v>0</v>
      </c>
      <c r="D967" s="63">
        <v>46045</v>
      </c>
      <c r="E967" s="63">
        <v>46054</v>
      </c>
      <c r="F967" s="63">
        <v>46061</v>
      </c>
      <c r="G967" t="s">
        <v>64</v>
      </c>
      <c r="H967">
        <v>4</v>
      </c>
      <c r="J967" s="71">
        <v>1705.05</v>
      </c>
      <c r="K967" s="71" t="s">
        <v>27</v>
      </c>
      <c r="L967" s="71">
        <v>1705.05</v>
      </c>
      <c r="M967" s="71">
        <v>1977.8579999999997</v>
      </c>
      <c r="N967" s="71">
        <v>217.5</v>
      </c>
      <c r="O967" s="71">
        <v>217.5</v>
      </c>
      <c r="P967" s="71">
        <v>252.29999999999998</v>
      </c>
      <c r="Q967" s="51">
        <v>0.12756224157649337</v>
      </c>
      <c r="R967">
        <v>1</v>
      </c>
      <c r="S967">
        <v>2026</v>
      </c>
      <c r="T967">
        <v>2</v>
      </c>
      <c r="U967">
        <v>2026</v>
      </c>
      <c r="V967" s="63">
        <v>46106</v>
      </c>
      <c r="W967" t="s">
        <v>28</v>
      </c>
      <c r="X967">
        <v>2026</v>
      </c>
    </row>
    <row r="968" spans="1:24" ht="15" customHeight="1">
      <c r="A968" t="s">
        <v>25</v>
      </c>
      <c r="B968">
        <v>1031</v>
      </c>
      <c r="C968">
        <v>0</v>
      </c>
      <c r="D968" s="63">
        <v>46045</v>
      </c>
      <c r="E968" s="63">
        <v>46108</v>
      </c>
      <c r="F968" s="63">
        <v>46122</v>
      </c>
      <c r="G968" t="s">
        <v>85</v>
      </c>
      <c r="H968">
        <v>4</v>
      </c>
      <c r="J968" s="71">
        <v>43069.88</v>
      </c>
      <c r="K968" s="71" t="s">
        <v>27</v>
      </c>
      <c r="L968" s="71">
        <v>43069.88</v>
      </c>
      <c r="M968" s="71">
        <v>49961.060799999992</v>
      </c>
      <c r="N968" s="71">
        <v>228</v>
      </c>
      <c r="O968" s="71">
        <v>228</v>
      </c>
      <c r="P968" s="71">
        <v>264.47999999999996</v>
      </c>
      <c r="Q968" s="51">
        <v>5.293722666513118E-3</v>
      </c>
      <c r="R968">
        <v>1</v>
      </c>
      <c r="S968">
        <v>2026</v>
      </c>
      <c r="T968">
        <v>3</v>
      </c>
      <c r="U968">
        <v>2026</v>
      </c>
      <c r="V968" s="63">
        <v>46167</v>
      </c>
      <c r="W968" t="s">
        <v>47</v>
      </c>
      <c r="X968">
        <v>2026</v>
      </c>
    </row>
    <row r="969" spans="1:24" ht="15" customHeight="1">
      <c r="A969" t="s">
        <v>25</v>
      </c>
      <c r="B969">
        <v>1032</v>
      </c>
      <c r="C969">
        <v>0</v>
      </c>
      <c r="D969" s="63">
        <v>46049</v>
      </c>
      <c r="E969" s="63">
        <v>46187</v>
      </c>
      <c r="F969" s="63">
        <v>46192</v>
      </c>
      <c r="G969" t="s">
        <v>61</v>
      </c>
      <c r="H969">
        <v>5</v>
      </c>
      <c r="J969" s="71">
        <v>11340</v>
      </c>
      <c r="K969" s="71" t="s">
        <v>27</v>
      </c>
      <c r="L969" s="71">
        <v>11340</v>
      </c>
      <c r="M969" s="71">
        <v>13154.4</v>
      </c>
      <c r="N969" s="71">
        <v>1136</v>
      </c>
      <c r="O969" s="71">
        <v>1136</v>
      </c>
      <c r="P969" s="71">
        <v>1317.76</v>
      </c>
      <c r="Q969" s="51">
        <v>0.10017636684303351</v>
      </c>
      <c r="R969">
        <v>1</v>
      </c>
      <c r="S969">
        <v>2026</v>
      </c>
      <c r="T969">
        <v>6</v>
      </c>
      <c r="U969">
        <v>2026</v>
      </c>
      <c r="V969" s="63">
        <v>46237</v>
      </c>
      <c r="W969" t="s">
        <v>62</v>
      </c>
      <c r="X969">
        <v>2026</v>
      </c>
    </row>
    <row r="970" spans="1:24" ht="15" customHeight="1">
      <c r="A970" t="s">
        <v>25</v>
      </c>
      <c r="B970">
        <v>1033</v>
      </c>
      <c r="C970">
        <v>0</v>
      </c>
      <c r="D970" s="63">
        <v>46049</v>
      </c>
      <c r="E970" s="63">
        <v>46059</v>
      </c>
      <c r="F970" s="63">
        <v>46062</v>
      </c>
      <c r="G970" t="s">
        <v>63</v>
      </c>
      <c r="H970">
        <v>5</v>
      </c>
      <c r="J970" s="71">
        <v>3000.27</v>
      </c>
      <c r="K970" s="71" t="s">
        <v>33</v>
      </c>
      <c r="L970" s="71">
        <v>2580.2321999999999</v>
      </c>
      <c r="M970" s="71">
        <v>3000.27</v>
      </c>
      <c r="N970" s="71">
        <v>300.02999999999997</v>
      </c>
      <c r="O970" s="71">
        <v>258.02579999999995</v>
      </c>
      <c r="P970" s="71">
        <v>300.02999999999997</v>
      </c>
      <c r="Q970" s="51">
        <v>0.10000099991000808</v>
      </c>
      <c r="R970">
        <v>1</v>
      </c>
      <c r="S970">
        <v>2026</v>
      </c>
      <c r="T970">
        <v>2</v>
      </c>
      <c r="U970">
        <v>2026</v>
      </c>
      <c r="V970" s="63">
        <v>46107</v>
      </c>
      <c r="W970" t="s">
        <v>28</v>
      </c>
      <c r="X970">
        <v>2026</v>
      </c>
    </row>
    <row r="971" spans="1:24" ht="15" customHeight="1">
      <c r="A971" t="s">
        <v>25</v>
      </c>
      <c r="B971">
        <v>1034</v>
      </c>
      <c r="C971">
        <v>0</v>
      </c>
      <c r="D971" s="63">
        <v>46049</v>
      </c>
      <c r="E971" s="63">
        <v>46291</v>
      </c>
      <c r="F971" s="63">
        <v>46309</v>
      </c>
      <c r="G971" t="s">
        <v>42</v>
      </c>
      <c r="H971">
        <v>5</v>
      </c>
      <c r="I971" t="s">
        <v>56</v>
      </c>
      <c r="J971" s="71">
        <v>10217.24</v>
      </c>
      <c r="K971" s="71" t="s">
        <v>33</v>
      </c>
      <c r="L971" s="71">
        <v>8786.8263999999999</v>
      </c>
      <c r="M971" s="71">
        <v>10217.24</v>
      </c>
      <c r="N971" s="71">
        <v>70</v>
      </c>
      <c r="O971" s="71">
        <v>60.199999999999996</v>
      </c>
      <c r="P971" s="71">
        <v>70</v>
      </c>
      <c r="Q971" s="51">
        <v>6.8511652853412465E-3</v>
      </c>
      <c r="R971">
        <v>1</v>
      </c>
      <c r="S971">
        <v>2026</v>
      </c>
      <c r="T971">
        <v>9</v>
      </c>
      <c r="U971">
        <v>2026</v>
      </c>
      <c r="V971" s="63">
        <v>46354</v>
      </c>
      <c r="W971" t="s">
        <v>35</v>
      </c>
      <c r="X971">
        <v>2026</v>
      </c>
    </row>
    <row r="972" spans="1:24" ht="15" customHeight="1">
      <c r="A972" t="s">
        <v>25</v>
      </c>
      <c r="B972">
        <v>1036</v>
      </c>
      <c r="C972">
        <v>0</v>
      </c>
      <c r="D972" s="63">
        <v>46049</v>
      </c>
      <c r="E972" s="63">
        <v>46075</v>
      </c>
      <c r="F972" s="63">
        <v>46075</v>
      </c>
      <c r="G972" t="s">
        <v>67</v>
      </c>
      <c r="H972">
        <v>5</v>
      </c>
      <c r="J972" s="71">
        <v>591.29999999999995</v>
      </c>
      <c r="K972" s="71" t="s">
        <v>33</v>
      </c>
      <c r="L972" s="71">
        <v>508.51799999999997</v>
      </c>
      <c r="M972" s="71">
        <v>591.29999999999995</v>
      </c>
      <c r="N972" s="71">
        <v>70</v>
      </c>
      <c r="O972" s="71">
        <v>60.199999999999996</v>
      </c>
      <c r="P972" s="71">
        <v>70</v>
      </c>
      <c r="Q972" s="51">
        <v>0.11838322340605445</v>
      </c>
      <c r="R972">
        <v>1</v>
      </c>
      <c r="S972">
        <v>2026</v>
      </c>
      <c r="T972">
        <v>2</v>
      </c>
      <c r="U972">
        <v>2026</v>
      </c>
      <c r="V972" s="63">
        <v>46120</v>
      </c>
      <c r="W972" t="s">
        <v>55</v>
      </c>
      <c r="X972">
        <v>2026</v>
      </c>
    </row>
    <row r="973" spans="1:24" ht="15" customHeight="1">
      <c r="A973" t="s">
        <v>25</v>
      </c>
      <c r="B973">
        <v>1037</v>
      </c>
      <c r="C973">
        <v>0</v>
      </c>
      <c r="D973" s="63">
        <v>46050</v>
      </c>
      <c r="E973" s="63">
        <v>46018</v>
      </c>
      <c r="F973" s="63">
        <v>46024</v>
      </c>
      <c r="G973" t="s">
        <v>66</v>
      </c>
      <c r="H973">
        <v>5</v>
      </c>
      <c r="J973">
        <v>5589</v>
      </c>
      <c r="K973" t="s">
        <v>33</v>
      </c>
      <c r="L973" s="89">
        <v>4806.54</v>
      </c>
      <c r="M973" s="89">
        <v>5589</v>
      </c>
      <c r="N973" s="89">
        <v>630.44000000000005</v>
      </c>
      <c r="O973" s="89">
        <v>542.17840000000001</v>
      </c>
      <c r="P973" s="89">
        <v>630.44000000000005</v>
      </c>
      <c r="Q973" s="51">
        <v>0.1128001431383074</v>
      </c>
      <c r="R973">
        <v>1</v>
      </c>
      <c r="S973">
        <v>2026</v>
      </c>
      <c r="T973">
        <v>12</v>
      </c>
      <c r="U973">
        <v>2025</v>
      </c>
      <c r="V973" s="63">
        <v>46069</v>
      </c>
      <c r="W973" t="s">
        <v>38</v>
      </c>
      <c r="X973">
        <v>2026</v>
      </c>
    </row>
    <row r="974" spans="1:24" ht="15" customHeight="1">
      <c r="A974" t="s">
        <v>25</v>
      </c>
      <c r="B974">
        <v>1038</v>
      </c>
      <c r="C974">
        <v>0</v>
      </c>
      <c r="D974" s="63">
        <v>46050</v>
      </c>
      <c r="E974" s="63">
        <v>46061</v>
      </c>
      <c r="F974" s="63">
        <v>46071</v>
      </c>
      <c r="G974" t="s">
        <v>61</v>
      </c>
      <c r="H974">
        <v>5</v>
      </c>
      <c r="J974" s="71">
        <v>5532.92</v>
      </c>
      <c r="K974" s="71" t="s">
        <v>27</v>
      </c>
      <c r="L974" s="71">
        <v>5532.92</v>
      </c>
      <c r="M974" s="71">
        <v>6418.1871999999994</v>
      </c>
      <c r="N974" s="71">
        <v>449.94</v>
      </c>
      <c r="O974" s="71">
        <v>449.94</v>
      </c>
      <c r="P974" s="71">
        <v>521.93039999999996</v>
      </c>
      <c r="Q974" s="51">
        <v>8.1320532377117324E-2</v>
      </c>
      <c r="R974">
        <v>1</v>
      </c>
      <c r="S974">
        <v>2026</v>
      </c>
      <c r="T974">
        <v>2</v>
      </c>
      <c r="U974">
        <v>2026</v>
      </c>
      <c r="V974" s="63">
        <v>46116</v>
      </c>
      <c r="W974" t="s">
        <v>55</v>
      </c>
      <c r="X974">
        <v>2026</v>
      </c>
    </row>
    <row r="975" spans="1:24" ht="15" customHeight="1">
      <c r="A975" t="s">
        <v>25</v>
      </c>
      <c r="B975">
        <v>1039</v>
      </c>
      <c r="C975">
        <v>0</v>
      </c>
      <c r="D975" s="63">
        <v>46050</v>
      </c>
      <c r="E975" s="63">
        <v>46106</v>
      </c>
      <c r="F975" s="63">
        <v>46116</v>
      </c>
      <c r="G975" t="s">
        <v>58</v>
      </c>
      <c r="H975">
        <v>5</v>
      </c>
      <c r="J975">
        <v>19008</v>
      </c>
      <c r="K975" t="s">
        <v>33</v>
      </c>
      <c r="L975" s="89">
        <v>16346.88</v>
      </c>
      <c r="M975" s="89">
        <v>19008</v>
      </c>
      <c r="N975" s="89">
        <v>280</v>
      </c>
      <c r="O975" s="89">
        <v>240.79999999999998</v>
      </c>
      <c r="P975" s="89">
        <v>280</v>
      </c>
      <c r="Q975" s="51">
        <v>1.473063973063973E-2</v>
      </c>
      <c r="R975">
        <v>1</v>
      </c>
      <c r="S975">
        <v>2026</v>
      </c>
      <c r="T975">
        <v>3</v>
      </c>
      <c r="U975">
        <v>2026</v>
      </c>
      <c r="V975" s="63">
        <v>46161</v>
      </c>
      <c r="W975" t="s">
        <v>47</v>
      </c>
      <c r="X975">
        <v>2026</v>
      </c>
    </row>
    <row r="976" spans="1:24" ht="15" customHeight="1">
      <c r="A976" t="s">
        <v>25</v>
      </c>
      <c r="B976">
        <v>1040</v>
      </c>
      <c r="C976">
        <v>0</v>
      </c>
      <c r="D976" s="63">
        <v>46050</v>
      </c>
      <c r="E976" s="63">
        <v>45969</v>
      </c>
      <c r="F976" s="63">
        <v>45970</v>
      </c>
      <c r="G976" t="s">
        <v>32</v>
      </c>
      <c r="H976">
        <v>5</v>
      </c>
      <c r="J976" s="71">
        <v>1024</v>
      </c>
      <c r="K976" s="71" t="s">
        <v>33</v>
      </c>
      <c r="L976" s="71">
        <v>880.64</v>
      </c>
      <c r="M976" s="71">
        <v>1024</v>
      </c>
      <c r="N976" s="71">
        <v>102.4</v>
      </c>
      <c r="O976" s="71">
        <v>88.064000000000007</v>
      </c>
      <c r="P976" s="71">
        <v>102.4</v>
      </c>
      <c r="Q976" s="51">
        <v>0.1</v>
      </c>
      <c r="R976">
        <v>1</v>
      </c>
      <c r="S976">
        <v>2026</v>
      </c>
      <c r="T976">
        <v>11</v>
      </c>
      <c r="U976">
        <v>2025</v>
      </c>
      <c r="V976" s="63">
        <v>46015</v>
      </c>
      <c r="W976" t="s">
        <v>52</v>
      </c>
      <c r="X976">
        <v>2025</v>
      </c>
    </row>
    <row r="977" spans="1:24" ht="15" customHeight="1">
      <c r="A977" t="s">
        <v>25</v>
      </c>
      <c r="B977">
        <v>1041</v>
      </c>
      <c r="C977">
        <v>0</v>
      </c>
      <c r="D977" s="63">
        <v>46050</v>
      </c>
      <c r="E977" s="63">
        <v>46053</v>
      </c>
      <c r="F977" s="63">
        <v>46054</v>
      </c>
      <c r="G977" t="s">
        <v>67</v>
      </c>
      <c r="H977">
        <v>5</v>
      </c>
      <c r="J977">
        <v>8150</v>
      </c>
      <c r="K977" t="s">
        <v>30</v>
      </c>
      <c r="L977" s="89">
        <v>391.2</v>
      </c>
      <c r="M977" s="89">
        <v>456.40000000000003</v>
      </c>
      <c r="N977">
        <v>1022.96</v>
      </c>
      <c r="O977">
        <v>49.102080000000001</v>
      </c>
      <c r="P977">
        <v>57.285760000000003</v>
      </c>
      <c r="Q977" s="51">
        <v>0.12551656441717793</v>
      </c>
      <c r="R977">
        <v>1</v>
      </c>
      <c r="S977">
        <v>2026</v>
      </c>
      <c r="T977">
        <v>1</v>
      </c>
      <c r="U977">
        <v>2026</v>
      </c>
      <c r="V977" s="63">
        <v>46099</v>
      </c>
      <c r="W977" t="s">
        <v>28</v>
      </c>
      <c r="X977">
        <v>2026</v>
      </c>
    </row>
    <row r="978" spans="1:24" ht="15" customHeight="1">
      <c r="A978" t="s">
        <v>25</v>
      </c>
      <c r="B978">
        <v>1042</v>
      </c>
      <c r="C978">
        <v>0</v>
      </c>
      <c r="D978" s="63">
        <v>46050</v>
      </c>
      <c r="E978" s="63">
        <v>46207</v>
      </c>
      <c r="F978" s="63">
        <v>46215</v>
      </c>
      <c r="G978" t="s">
        <v>68</v>
      </c>
      <c r="H978">
        <v>5</v>
      </c>
      <c r="J978">
        <v>9283.8700000000008</v>
      </c>
      <c r="K978" t="s">
        <v>27</v>
      </c>
      <c r="L978" s="89">
        <v>9283.8700000000008</v>
      </c>
      <c r="M978" s="89">
        <v>10769.289200000001</v>
      </c>
      <c r="N978">
        <v>1856.77</v>
      </c>
      <c r="O978">
        <v>1856.77</v>
      </c>
      <c r="P978">
        <v>2153.8532</v>
      </c>
      <c r="Q978" s="51">
        <v>0.19999956914519482</v>
      </c>
      <c r="R978">
        <v>1</v>
      </c>
      <c r="S978">
        <v>2026</v>
      </c>
      <c r="T978">
        <v>7</v>
      </c>
      <c r="U978">
        <v>2026</v>
      </c>
      <c r="V978" s="63">
        <v>46260</v>
      </c>
      <c r="W978" t="s">
        <v>62</v>
      </c>
      <c r="X978">
        <v>2026</v>
      </c>
    </row>
    <row r="979" spans="1:24" ht="15" customHeight="1">
      <c r="A979" t="s">
        <v>25</v>
      </c>
      <c r="B979">
        <v>1043</v>
      </c>
      <c r="C979">
        <v>0</v>
      </c>
      <c r="D979" s="63">
        <v>46050</v>
      </c>
      <c r="E979" s="63">
        <v>46290</v>
      </c>
      <c r="F979" s="63">
        <v>46306</v>
      </c>
      <c r="G979" t="s">
        <v>45</v>
      </c>
      <c r="H979">
        <v>5</v>
      </c>
      <c r="I979" t="s">
        <v>73</v>
      </c>
      <c r="J979" s="71">
        <v>17787.39</v>
      </c>
      <c r="K979" s="71" t="s">
        <v>33</v>
      </c>
      <c r="L979" s="71">
        <v>15297.1554</v>
      </c>
      <c r="M979" s="71">
        <v>17787.39</v>
      </c>
      <c r="N979" s="71">
        <v>0</v>
      </c>
      <c r="O979" s="71">
        <v>0</v>
      </c>
      <c r="P979" s="71">
        <v>0</v>
      </c>
      <c r="Q979" s="51">
        <v>0</v>
      </c>
      <c r="R979">
        <v>1</v>
      </c>
      <c r="S979">
        <v>2026</v>
      </c>
      <c r="T979">
        <v>9</v>
      </c>
      <c r="U979">
        <v>2026</v>
      </c>
      <c r="V979" s="63">
        <v>46351</v>
      </c>
      <c r="W979" t="s">
        <v>35</v>
      </c>
      <c r="X979">
        <v>2026</v>
      </c>
    </row>
    <row r="980" spans="1:24" ht="15" customHeight="1">
      <c r="A980" t="s">
        <v>25</v>
      </c>
      <c r="B980">
        <v>1044</v>
      </c>
      <c r="C980">
        <v>0</v>
      </c>
      <c r="D980" s="63">
        <v>46051</v>
      </c>
      <c r="E980" s="63">
        <v>46074</v>
      </c>
      <c r="F980" s="63">
        <v>46081</v>
      </c>
      <c r="G980" t="s">
        <v>69</v>
      </c>
      <c r="H980">
        <v>5</v>
      </c>
      <c r="I980" t="s">
        <v>51</v>
      </c>
      <c r="J980" s="71">
        <v>27830</v>
      </c>
      <c r="K980" s="71" t="s">
        <v>27</v>
      </c>
      <c r="L980" s="71">
        <v>27830</v>
      </c>
      <c r="M980" s="71">
        <v>32282.799999999999</v>
      </c>
      <c r="N980" s="71">
        <v>3809</v>
      </c>
      <c r="O980" s="71">
        <v>3809</v>
      </c>
      <c r="P980" s="71">
        <v>4418.4399999999996</v>
      </c>
      <c r="Q980" s="51">
        <v>0.13686669062163134</v>
      </c>
      <c r="R980">
        <v>1</v>
      </c>
      <c r="S980">
        <v>2026</v>
      </c>
      <c r="T980">
        <v>2</v>
      </c>
      <c r="U980">
        <v>2026</v>
      </c>
      <c r="V980" s="63">
        <v>46126</v>
      </c>
      <c r="W980" t="s">
        <v>55</v>
      </c>
      <c r="X980">
        <v>2026</v>
      </c>
    </row>
    <row r="981" spans="1:24" ht="15" customHeight="1">
      <c r="A981" t="s">
        <v>25</v>
      </c>
      <c r="B981">
        <v>1045</v>
      </c>
      <c r="C981">
        <v>1</v>
      </c>
      <c r="D981" s="63">
        <v>46051</v>
      </c>
      <c r="E981" s="63">
        <v>46011</v>
      </c>
      <c r="F981" s="63">
        <v>46011</v>
      </c>
      <c r="G981" t="s">
        <v>66</v>
      </c>
      <c r="H981">
        <v>5</v>
      </c>
      <c r="J981" s="71">
        <v>2065</v>
      </c>
      <c r="K981" s="71" t="s">
        <v>33</v>
      </c>
      <c r="L981" s="71">
        <v>1775.8999999999999</v>
      </c>
      <c r="M981" s="71">
        <v>2065</v>
      </c>
      <c r="N981" s="71">
        <v>294.52999999999997</v>
      </c>
      <c r="O981" s="71">
        <v>253.29579999999999</v>
      </c>
      <c r="P981" s="71">
        <v>294.52999999999997</v>
      </c>
      <c r="Q981" s="51">
        <v>0.14262953995157385</v>
      </c>
      <c r="R981">
        <v>1</v>
      </c>
      <c r="S981">
        <v>2026</v>
      </c>
      <c r="T981">
        <v>12</v>
      </c>
      <c r="U981">
        <v>2025</v>
      </c>
      <c r="V981" s="63">
        <v>46056</v>
      </c>
      <c r="W981" t="s">
        <v>38</v>
      </c>
      <c r="X981">
        <v>2026</v>
      </c>
    </row>
    <row r="982" spans="1:24" ht="15" customHeight="1">
      <c r="A982" t="s">
        <v>25</v>
      </c>
      <c r="B982">
        <v>1046</v>
      </c>
      <c r="C982">
        <v>0</v>
      </c>
      <c r="D982" s="63">
        <v>46051</v>
      </c>
      <c r="E982" s="63">
        <v>46151</v>
      </c>
      <c r="F982" s="63">
        <v>46161</v>
      </c>
      <c r="G982" t="s">
        <v>46</v>
      </c>
      <c r="H982">
        <v>5</v>
      </c>
      <c r="J982" s="71">
        <v>290000</v>
      </c>
      <c r="K982" s="71" t="s">
        <v>33</v>
      </c>
      <c r="L982" s="71">
        <v>249400</v>
      </c>
      <c r="M982" s="71">
        <v>290000</v>
      </c>
      <c r="N982" s="71">
        <v>29000</v>
      </c>
      <c r="O982" s="71">
        <v>24940</v>
      </c>
      <c r="P982" s="71">
        <v>29000</v>
      </c>
      <c r="Q982" s="51">
        <v>0.1</v>
      </c>
      <c r="R982">
        <v>1</v>
      </c>
      <c r="S982">
        <v>2026</v>
      </c>
      <c r="T982">
        <v>5</v>
      </c>
      <c r="U982">
        <v>2026</v>
      </c>
      <c r="V982" s="63">
        <v>46206</v>
      </c>
      <c r="W982" t="s">
        <v>39</v>
      </c>
      <c r="X982">
        <v>2026</v>
      </c>
    </row>
    <row r="983" spans="1:24" ht="15" customHeight="1">
      <c r="A983" t="s">
        <v>25</v>
      </c>
      <c r="B983">
        <v>1047</v>
      </c>
      <c r="C983">
        <v>0</v>
      </c>
      <c r="D983" s="63">
        <v>46052</v>
      </c>
      <c r="E983" s="63">
        <v>46088</v>
      </c>
      <c r="F983" s="63">
        <v>46092</v>
      </c>
      <c r="G983" t="s">
        <v>53</v>
      </c>
      <c r="H983">
        <v>5</v>
      </c>
      <c r="I983" t="s">
        <v>54</v>
      </c>
      <c r="J983" s="71">
        <v>18319</v>
      </c>
      <c r="K983" s="71" t="s">
        <v>33</v>
      </c>
      <c r="L983" s="71">
        <v>15754.34</v>
      </c>
      <c r="M983" s="71">
        <v>18319</v>
      </c>
      <c r="N983" s="71">
        <v>2871</v>
      </c>
      <c r="O983" s="71">
        <v>2469.06</v>
      </c>
      <c r="P983" s="71">
        <v>2871</v>
      </c>
      <c r="Q983" s="51">
        <v>0.15672252852229926</v>
      </c>
      <c r="R983">
        <v>1</v>
      </c>
      <c r="S983">
        <v>2026</v>
      </c>
      <c r="T983">
        <v>3</v>
      </c>
      <c r="U983">
        <v>2026</v>
      </c>
      <c r="V983" s="63">
        <v>46137</v>
      </c>
      <c r="W983" t="s">
        <v>55</v>
      </c>
      <c r="X983">
        <v>2026</v>
      </c>
    </row>
    <row r="984" spans="1:24" ht="15" customHeight="1">
      <c r="A984" t="s">
        <v>25</v>
      </c>
      <c r="B984">
        <v>1049</v>
      </c>
      <c r="C984">
        <v>0</v>
      </c>
      <c r="D984" s="63">
        <v>46055</v>
      </c>
      <c r="E984" s="63">
        <v>46079</v>
      </c>
      <c r="F984" s="63">
        <v>46082</v>
      </c>
      <c r="G984" t="s">
        <v>42</v>
      </c>
      <c r="H984">
        <v>6</v>
      </c>
      <c r="I984" t="s">
        <v>56</v>
      </c>
      <c r="J984">
        <v>1067.76</v>
      </c>
      <c r="K984" t="s">
        <v>33</v>
      </c>
      <c r="L984" s="89">
        <v>918.27359999999999</v>
      </c>
      <c r="M984" s="89">
        <v>1067.76</v>
      </c>
      <c r="N984">
        <v>70</v>
      </c>
      <c r="O984">
        <v>60.199999999999996</v>
      </c>
      <c r="P984">
        <v>70</v>
      </c>
      <c r="Q984" s="51">
        <v>6.5557803251667032E-2</v>
      </c>
      <c r="R984">
        <v>2</v>
      </c>
      <c r="S984">
        <v>2026</v>
      </c>
      <c r="T984">
        <v>2</v>
      </c>
      <c r="U984">
        <v>2026</v>
      </c>
      <c r="V984" s="63">
        <v>46127</v>
      </c>
      <c r="W984" t="s">
        <v>55</v>
      </c>
      <c r="X984">
        <v>2026</v>
      </c>
    </row>
    <row r="985" spans="1:24" ht="15" customHeight="1">
      <c r="A985" t="s">
        <v>25</v>
      </c>
      <c r="B985">
        <v>1050</v>
      </c>
      <c r="C985">
        <v>0</v>
      </c>
      <c r="D985" s="63">
        <v>46056</v>
      </c>
      <c r="E985" s="63">
        <v>46186</v>
      </c>
      <c r="F985" s="63">
        <v>46193</v>
      </c>
      <c r="G985" t="s">
        <v>90</v>
      </c>
      <c r="H985">
        <v>6</v>
      </c>
      <c r="I985" t="s">
        <v>51</v>
      </c>
      <c r="J985" s="71">
        <v>3385.18</v>
      </c>
      <c r="K985" s="71" t="s">
        <v>27</v>
      </c>
      <c r="L985" s="71">
        <v>3385.18</v>
      </c>
      <c r="M985" s="71">
        <v>3926.8087999999993</v>
      </c>
      <c r="N985" s="71">
        <v>60</v>
      </c>
      <c r="O985" s="71">
        <v>60</v>
      </c>
      <c r="P985" s="71">
        <v>69.599999999999994</v>
      </c>
      <c r="Q985" s="51">
        <v>1.7724315989105455E-2</v>
      </c>
      <c r="R985">
        <v>2</v>
      </c>
      <c r="S985">
        <v>2026</v>
      </c>
      <c r="T985">
        <v>6</v>
      </c>
      <c r="U985">
        <v>2026</v>
      </c>
      <c r="V985" s="63">
        <v>46238</v>
      </c>
      <c r="W985" t="s">
        <v>62</v>
      </c>
      <c r="X985">
        <v>2026</v>
      </c>
    </row>
    <row r="986" spans="1:24" ht="15" customHeight="1">
      <c r="A986" t="s">
        <v>25</v>
      </c>
      <c r="B986">
        <v>1051</v>
      </c>
      <c r="C986">
        <v>0</v>
      </c>
      <c r="D986" s="63">
        <v>46056</v>
      </c>
      <c r="E986" s="63">
        <v>46226</v>
      </c>
      <c r="F986" s="63">
        <v>46229</v>
      </c>
      <c r="G986" t="s">
        <v>90</v>
      </c>
      <c r="H986">
        <v>6</v>
      </c>
      <c r="I986" t="s">
        <v>51</v>
      </c>
      <c r="J986" s="71">
        <v>2627.5</v>
      </c>
      <c r="K986" s="71" t="s">
        <v>27</v>
      </c>
      <c r="L986" s="71">
        <v>2627.5</v>
      </c>
      <c r="M986" s="71">
        <v>3047.8999999999996</v>
      </c>
      <c r="N986" s="71">
        <v>60</v>
      </c>
      <c r="O986" s="71">
        <v>60</v>
      </c>
      <c r="P986" s="71">
        <v>69.599999999999994</v>
      </c>
      <c r="Q986" s="51">
        <v>2.2835394862036156E-2</v>
      </c>
      <c r="R986">
        <v>2</v>
      </c>
      <c r="S986">
        <v>2026</v>
      </c>
      <c r="T986">
        <v>7</v>
      </c>
      <c r="U986">
        <v>2026</v>
      </c>
      <c r="V986" s="63">
        <v>46274</v>
      </c>
      <c r="W986" t="s">
        <v>72</v>
      </c>
      <c r="X986">
        <v>2026</v>
      </c>
    </row>
    <row r="987" spans="1:24" ht="15" customHeight="1">
      <c r="A987" t="s">
        <v>25</v>
      </c>
      <c r="B987">
        <v>1052</v>
      </c>
      <c r="C987">
        <v>0</v>
      </c>
      <c r="D987" s="63">
        <v>46056</v>
      </c>
      <c r="E987" s="63">
        <v>46563</v>
      </c>
      <c r="F987" s="63">
        <v>46568</v>
      </c>
      <c r="G987" t="s">
        <v>42</v>
      </c>
      <c r="H987">
        <v>6</v>
      </c>
      <c r="I987" t="s">
        <v>56</v>
      </c>
      <c r="J987" s="71">
        <v>62000</v>
      </c>
      <c r="K987" s="71" t="s">
        <v>33</v>
      </c>
      <c r="L987" s="71">
        <v>53320</v>
      </c>
      <c r="M987" s="71">
        <v>62000</v>
      </c>
      <c r="N987" s="71">
        <v>0</v>
      </c>
      <c r="O987" s="71">
        <v>0</v>
      </c>
      <c r="P987" s="71">
        <v>0</v>
      </c>
      <c r="Q987" s="51">
        <v>0</v>
      </c>
      <c r="R987">
        <v>2</v>
      </c>
      <c r="S987">
        <v>2026</v>
      </c>
      <c r="T987">
        <v>6</v>
      </c>
      <c r="U987">
        <v>2027</v>
      </c>
      <c r="V987" s="63">
        <v>46613</v>
      </c>
      <c r="W987" t="s">
        <v>62</v>
      </c>
      <c r="X987">
        <v>2027</v>
      </c>
    </row>
    <row r="988" spans="1:24" ht="15" customHeight="1">
      <c r="A988" t="s">
        <v>25</v>
      </c>
      <c r="B988">
        <v>1053</v>
      </c>
      <c r="C988">
        <v>0</v>
      </c>
      <c r="D988" s="63">
        <v>46056</v>
      </c>
      <c r="E988" s="63">
        <v>46137</v>
      </c>
      <c r="F988" s="63">
        <v>46152</v>
      </c>
      <c r="G988" t="s">
        <v>58</v>
      </c>
      <c r="H988">
        <v>6</v>
      </c>
      <c r="J988" s="71">
        <v>100</v>
      </c>
      <c r="K988" s="71" t="s">
        <v>33</v>
      </c>
      <c r="L988" s="71">
        <v>86</v>
      </c>
      <c r="M988" s="71">
        <v>100</v>
      </c>
      <c r="N988" s="71">
        <v>0</v>
      </c>
      <c r="O988" s="71">
        <v>0</v>
      </c>
      <c r="P988" s="71">
        <v>0</v>
      </c>
      <c r="Q988" s="51">
        <v>0</v>
      </c>
      <c r="R988">
        <v>2</v>
      </c>
      <c r="S988">
        <v>2026</v>
      </c>
      <c r="T988">
        <v>4</v>
      </c>
      <c r="U988">
        <v>2026</v>
      </c>
      <c r="V988" s="63">
        <v>46197</v>
      </c>
      <c r="W988" t="s">
        <v>37</v>
      </c>
      <c r="X988">
        <v>2026</v>
      </c>
    </row>
    <row r="989" spans="1:24" ht="15" customHeight="1">
      <c r="A989" t="s">
        <v>25</v>
      </c>
      <c r="B989">
        <v>1054</v>
      </c>
      <c r="C989">
        <v>0</v>
      </c>
      <c r="D989" s="63">
        <v>46056</v>
      </c>
      <c r="E989" s="63">
        <v>46085</v>
      </c>
      <c r="F989" s="63">
        <v>46098</v>
      </c>
      <c r="G989" t="s">
        <v>63</v>
      </c>
      <c r="H989">
        <v>6</v>
      </c>
      <c r="I989" t="s">
        <v>54</v>
      </c>
      <c r="J989" s="71">
        <v>16068.75</v>
      </c>
      <c r="K989" s="71" t="s">
        <v>33</v>
      </c>
      <c r="L989" s="71">
        <v>13819.125</v>
      </c>
      <c r="M989" s="71">
        <v>16068.75</v>
      </c>
      <c r="N989" s="71">
        <v>2238.3000000000002</v>
      </c>
      <c r="O989" s="71">
        <v>1924.9380000000001</v>
      </c>
      <c r="P989" s="71">
        <v>2238.3000000000002</v>
      </c>
      <c r="Q989" s="51">
        <v>0.13929521586931157</v>
      </c>
      <c r="R989">
        <v>2</v>
      </c>
      <c r="S989">
        <v>2026</v>
      </c>
      <c r="T989">
        <v>3</v>
      </c>
      <c r="U989">
        <v>2026</v>
      </c>
      <c r="V989" s="63">
        <v>46143</v>
      </c>
      <c r="W989" t="s">
        <v>47</v>
      </c>
      <c r="X989">
        <v>2026</v>
      </c>
    </row>
    <row r="990" spans="1:24" ht="15" customHeight="1">
      <c r="A990" t="s">
        <v>25</v>
      </c>
      <c r="B990">
        <v>1055</v>
      </c>
      <c r="C990">
        <v>0</v>
      </c>
      <c r="D990" s="63">
        <v>46056</v>
      </c>
      <c r="E990" s="63">
        <v>46058</v>
      </c>
      <c r="F990" s="63">
        <v>46059</v>
      </c>
      <c r="G990" t="s">
        <v>63</v>
      </c>
      <c r="H990">
        <v>6</v>
      </c>
      <c r="J990" s="71">
        <v>447.48</v>
      </c>
      <c r="K990" s="71" t="s">
        <v>33</v>
      </c>
      <c r="L990" s="71">
        <v>384.83280000000002</v>
      </c>
      <c r="M990" s="71">
        <v>447.48</v>
      </c>
      <c r="N990" s="71">
        <v>44.75</v>
      </c>
      <c r="O990" s="71">
        <v>38.484999999999999</v>
      </c>
      <c r="P990" s="71">
        <v>44.75</v>
      </c>
      <c r="Q990" s="51">
        <v>0.10000446947349602</v>
      </c>
      <c r="R990">
        <v>2</v>
      </c>
      <c r="S990">
        <v>2026</v>
      </c>
      <c r="T990">
        <v>2</v>
      </c>
      <c r="U990">
        <v>2026</v>
      </c>
      <c r="V990" s="63">
        <v>46104</v>
      </c>
      <c r="W990" t="s">
        <v>28</v>
      </c>
      <c r="X990">
        <v>2026</v>
      </c>
    </row>
    <row r="991" spans="1:24" ht="15" customHeight="1">
      <c r="A991" t="s">
        <v>25</v>
      </c>
      <c r="B991">
        <v>1056</v>
      </c>
      <c r="C991">
        <v>0</v>
      </c>
      <c r="D991" s="63">
        <v>46056</v>
      </c>
      <c r="E991" s="63">
        <v>46157</v>
      </c>
      <c r="F991" s="63">
        <v>46178</v>
      </c>
      <c r="G991" t="s">
        <v>45</v>
      </c>
      <c r="H991">
        <v>6</v>
      </c>
      <c r="I991" t="s">
        <v>73</v>
      </c>
      <c r="J991" s="71">
        <v>70</v>
      </c>
      <c r="K991" s="71" t="s">
        <v>33</v>
      </c>
      <c r="L991" s="71">
        <v>60.199999999999996</v>
      </c>
      <c r="M991" s="71">
        <v>70</v>
      </c>
      <c r="N991" s="71">
        <v>70</v>
      </c>
      <c r="O991" s="71">
        <v>60.199999999999996</v>
      </c>
      <c r="P991" s="71">
        <v>70</v>
      </c>
      <c r="Q991" s="51">
        <v>1</v>
      </c>
      <c r="R991">
        <v>2</v>
      </c>
      <c r="S991">
        <v>2026</v>
      </c>
      <c r="T991">
        <v>5</v>
      </c>
      <c r="U991">
        <v>2026</v>
      </c>
      <c r="V991" s="63">
        <v>46223</v>
      </c>
      <c r="W991" t="s">
        <v>39</v>
      </c>
      <c r="X991">
        <v>2026</v>
      </c>
    </row>
    <row r="992" spans="1:24" ht="15" customHeight="1">
      <c r="A992" t="s">
        <v>25</v>
      </c>
      <c r="B992">
        <v>1058</v>
      </c>
      <c r="C992">
        <v>0</v>
      </c>
      <c r="D992" s="63">
        <v>46056</v>
      </c>
      <c r="E992" s="63">
        <v>46108</v>
      </c>
      <c r="F992" s="63">
        <v>46116</v>
      </c>
      <c r="G992" t="s">
        <v>86</v>
      </c>
      <c r="H992">
        <v>6</v>
      </c>
      <c r="I992" t="s">
        <v>89</v>
      </c>
      <c r="J992" s="71">
        <v>7156.5</v>
      </c>
      <c r="K992" s="71" t="s">
        <v>33</v>
      </c>
      <c r="L992" s="71">
        <v>6154.59</v>
      </c>
      <c r="M992" s="71">
        <v>7156.5</v>
      </c>
      <c r="N992" s="71">
        <v>411.95</v>
      </c>
      <c r="O992" s="71">
        <v>354.27699999999999</v>
      </c>
      <c r="P992" s="71">
        <v>411.95</v>
      </c>
      <c r="Q992" s="51">
        <v>5.7563054565779356E-2</v>
      </c>
      <c r="R992">
        <v>2</v>
      </c>
      <c r="S992">
        <v>2026</v>
      </c>
      <c r="T992">
        <v>3</v>
      </c>
      <c r="U992">
        <v>2026</v>
      </c>
      <c r="V992" s="63">
        <v>46161</v>
      </c>
      <c r="W992" t="s">
        <v>47</v>
      </c>
      <c r="X992">
        <v>2026</v>
      </c>
    </row>
    <row r="993" spans="1:24" ht="15" customHeight="1">
      <c r="A993" t="s">
        <v>25</v>
      </c>
      <c r="B993">
        <v>1059</v>
      </c>
      <c r="C993">
        <v>0</v>
      </c>
      <c r="D993" s="63">
        <v>46056</v>
      </c>
      <c r="E993" s="63">
        <v>46095</v>
      </c>
      <c r="F993" s="63">
        <v>46099</v>
      </c>
      <c r="G993" t="s">
        <v>63</v>
      </c>
      <c r="H993">
        <v>6</v>
      </c>
      <c r="J993" s="71">
        <v>873</v>
      </c>
      <c r="K993" s="71" t="s">
        <v>29</v>
      </c>
      <c r="L993" s="71">
        <v>1003.9499999999999</v>
      </c>
      <c r="M993" s="71">
        <v>1169.8200000000002</v>
      </c>
      <c r="N993" s="71">
        <v>87.3</v>
      </c>
      <c r="O993" s="71">
        <v>100.395</v>
      </c>
      <c r="P993" s="71">
        <v>116.982</v>
      </c>
      <c r="Q993" s="51">
        <v>0.1</v>
      </c>
      <c r="R993">
        <v>2</v>
      </c>
      <c r="S993">
        <v>2026</v>
      </c>
      <c r="T993">
        <v>3</v>
      </c>
      <c r="U993">
        <v>2026</v>
      </c>
      <c r="V993" s="63">
        <v>46144</v>
      </c>
      <c r="W993" t="s">
        <v>47</v>
      </c>
      <c r="X993">
        <v>2026</v>
      </c>
    </row>
    <row r="994" spans="1:24" ht="15" customHeight="1">
      <c r="A994" t="s">
        <v>25</v>
      </c>
      <c r="B994">
        <v>1060</v>
      </c>
      <c r="C994">
        <v>0</v>
      </c>
      <c r="D994" s="63">
        <v>46057</v>
      </c>
      <c r="E994" s="63">
        <v>46101</v>
      </c>
      <c r="F994" s="63">
        <v>46104</v>
      </c>
      <c r="G994" t="s">
        <v>59</v>
      </c>
      <c r="H994">
        <v>6</v>
      </c>
      <c r="J994" s="71">
        <v>3800</v>
      </c>
      <c r="K994" s="71" t="s">
        <v>27</v>
      </c>
      <c r="L994" s="71">
        <v>3800</v>
      </c>
      <c r="M994" s="71">
        <v>4408</v>
      </c>
      <c r="N994" s="71">
        <v>380</v>
      </c>
      <c r="O994" s="71">
        <v>380</v>
      </c>
      <c r="P994" s="71">
        <v>440.79999999999995</v>
      </c>
      <c r="Q994" s="51">
        <v>0.1</v>
      </c>
      <c r="R994">
        <v>2</v>
      </c>
      <c r="S994">
        <v>2026</v>
      </c>
      <c r="T994">
        <v>3</v>
      </c>
      <c r="U994">
        <v>2026</v>
      </c>
      <c r="V994" s="63">
        <v>46149</v>
      </c>
      <c r="W994" t="s">
        <v>47</v>
      </c>
      <c r="X994">
        <v>2026</v>
      </c>
    </row>
    <row r="995" spans="1:24" ht="15" customHeight="1">
      <c r="A995" t="s">
        <v>25</v>
      </c>
      <c r="B995">
        <v>1061</v>
      </c>
      <c r="C995">
        <v>0</v>
      </c>
      <c r="D995" s="63">
        <v>46057</v>
      </c>
      <c r="E995" s="63">
        <v>46084</v>
      </c>
      <c r="F995" s="63">
        <v>46089</v>
      </c>
      <c r="G995" t="s">
        <v>68</v>
      </c>
      <c r="H995">
        <v>6</v>
      </c>
      <c r="J995" s="71">
        <v>11017</v>
      </c>
      <c r="K995" s="71" t="s">
        <v>27</v>
      </c>
      <c r="L995" s="71">
        <v>11017</v>
      </c>
      <c r="M995" s="71">
        <v>12779.72</v>
      </c>
      <c r="N995" s="71">
        <v>878.11</v>
      </c>
      <c r="O995" s="71">
        <v>878.11</v>
      </c>
      <c r="P995" s="71">
        <v>1018.6075999999999</v>
      </c>
      <c r="Q995" s="51">
        <v>7.9705001361532177E-2</v>
      </c>
      <c r="R995">
        <v>2</v>
      </c>
      <c r="S995">
        <v>2026</v>
      </c>
      <c r="T995">
        <v>3</v>
      </c>
      <c r="U995">
        <v>2026</v>
      </c>
      <c r="V995" s="63">
        <v>46134</v>
      </c>
      <c r="W995" t="s">
        <v>55</v>
      </c>
      <c r="X995">
        <v>2026</v>
      </c>
    </row>
    <row r="996" spans="1:24" ht="15" customHeight="1">
      <c r="A996" t="s">
        <v>25</v>
      </c>
      <c r="B996">
        <v>1062</v>
      </c>
      <c r="C996">
        <v>0</v>
      </c>
      <c r="D996" s="63">
        <v>46057</v>
      </c>
      <c r="E996" s="63">
        <v>46382</v>
      </c>
      <c r="F996" s="63">
        <v>46389</v>
      </c>
      <c r="G996" t="s">
        <v>42</v>
      </c>
      <c r="H996">
        <v>6</v>
      </c>
      <c r="I996" t="s">
        <v>56</v>
      </c>
      <c r="J996" s="71">
        <v>79000</v>
      </c>
      <c r="K996" s="71" t="s">
        <v>27</v>
      </c>
      <c r="L996" s="71">
        <v>79000</v>
      </c>
      <c r="M996" s="71">
        <v>91640</v>
      </c>
      <c r="N996" s="71">
        <v>8539.5499999999993</v>
      </c>
      <c r="O996" s="71">
        <v>8539.5499999999993</v>
      </c>
      <c r="P996" s="71">
        <v>9905.8779999999988</v>
      </c>
      <c r="Q996" s="51">
        <v>0.10809556962025316</v>
      </c>
      <c r="R996">
        <v>2</v>
      </c>
      <c r="S996">
        <v>2026</v>
      </c>
      <c r="T996">
        <v>12</v>
      </c>
      <c r="U996">
        <v>2026</v>
      </c>
      <c r="V996" s="63">
        <v>46434</v>
      </c>
      <c r="W996" t="s">
        <v>38</v>
      </c>
      <c r="X996">
        <v>2027</v>
      </c>
    </row>
    <row r="997" spans="1:24" ht="15" customHeight="1">
      <c r="A997" t="s">
        <v>25</v>
      </c>
      <c r="B997">
        <v>1063</v>
      </c>
      <c r="C997">
        <v>0</v>
      </c>
      <c r="D997" s="63">
        <v>46057</v>
      </c>
      <c r="E997" s="63">
        <v>46063</v>
      </c>
      <c r="F997" s="63">
        <v>46070</v>
      </c>
      <c r="G997" t="s">
        <v>91</v>
      </c>
      <c r="H997">
        <v>6</v>
      </c>
      <c r="J997" s="71">
        <v>1845.54</v>
      </c>
      <c r="K997" s="71" t="s">
        <v>33</v>
      </c>
      <c r="L997" s="71">
        <v>1587.1643999999999</v>
      </c>
      <c r="M997" s="71">
        <v>1845.54</v>
      </c>
      <c r="N997" s="71">
        <v>221.46</v>
      </c>
      <c r="O997" s="71">
        <v>190.4556</v>
      </c>
      <c r="P997" s="71">
        <v>221.46</v>
      </c>
      <c r="Q997" s="51">
        <v>0.11999739913521247</v>
      </c>
      <c r="R997">
        <v>2</v>
      </c>
      <c r="S997">
        <v>2026</v>
      </c>
      <c r="T997">
        <v>2</v>
      </c>
      <c r="U997">
        <v>2026</v>
      </c>
      <c r="V997" s="63">
        <v>46115</v>
      </c>
      <c r="W997" t="s">
        <v>55</v>
      </c>
      <c r="X997">
        <v>2026</v>
      </c>
    </row>
    <row r="998" spans="1:24" ht="15" customHeight="1">
      <c r="A998" t="s">
        <v>25</v>
      </c>
      <c r="B998">
        <v>1064</v>
      </c>
      <c r="C998">
        <v>0</v>
      </c>
      <c r="D998" s="63">
        <v>46057</v>
      </c>
      <c r="E998" s="63">
        <v>46228</v>
      </c>
      <c r="F998" s="63">
        <v>46235</v>
      </c>
      <c r="G998" t="s">
        <v>85</v>
      </c>
      <c r="H998">
        <v>6</v>
      </c>
      <c r="J998" s="71">
        <v>31000</v>
      </c>
      <c r="K998" s="71" t="s">
        <v>27</v>
      </c>
      <c r="L998" s="71">
        <v>31000</v>
      </c>
      <c r="M998" s="71">
        <v>35960</v>
      </c>
      <c r="N998" s="71">
        <v>2325</v>
      </c>
      <c r="O998" s="71">
        <v>2325</v>
      </c>
      <c r="P998" s="71">
        <v>2697</v>
      </c>
      <c r="Q998" s="51">
        <v>7.4999999999999997E-2</v>
      </c>
      <c r="R998">
        <v>2</v>
      </c>
      <c r="S998">
        <v>2026</v>
      </c>
      <c r="T998">
        <v>7</v>
      </c>
      <c r="U998">
        <v>2026</v>
      </c>
      <c r="V998" s="63">
        <v>46280</v>
      </c>
      <c r="W998" t="s">
        <v>72</v>
      </c>
      <c r="X998">
        <v>2026</v>
      </c>
    </row>
    <row r="999" spans="1:24" ht="15" customHeight="1">
      <c r="A999" t="s">
        <v>25</v>
      </c>
      <c r="B999">
        <v>1065</v>
      </c>
      <c r="C999">
        <v>1</v>
      </c>
      <c r="D999" s="63">
        <v>46057</v>
      </c>
      <c r="E999" s="63">
        <v>45861</v>
      </c>
      <c r="F999" s="63">
        <v>45864</v>
      </c>
      <c r="G999" t="s">
        <v>85</v>
      </c>
      <c r="H999">
        <v>6</v>
      </c>
      <c r="J999" s="71">
        <v>3014.1</v>
      </c>
      <c r="K999" s="71" t="s">
        <v>33</v>
      </c>
      <c r="L999" s="71">
        <v>2592.1259999999997</v>
      </c>
      <c r="M999" s="71">
        <v>3014.1</v>
      </c>
      <c r="N999" s="71">
        <v>249.99</v>
      </c>
      <c r="O999" s="71">
        <v>214.9914</v>
      </c>
      <c r="P999" s="71">
        <v>249.99</v>
      </c>
      <c r="Q999" s="51">
        <v>8.2940181148601577E-2</v>
      </c>
      <c r="R999">
        <v>2</v>
      </c>
      <c r="S999">
        <v>2026</v>
      </c>
      <c r="T999">
        <v>7</v>
      </c>
      <c r="U999">
        <v>2025</v>
      </c>
      <c r="V999" s="63">
        <v>45909</v>
      </c>
      <c r="W999" t="s">
        <v>72</v>
      </c>
      <c r="X999">
        <v>2025</v>
      </c>
    </row>
    <row r="1000" spans="1:24" ht="15" customHeight="1">
      <c r="A1000" t="s">
        <v>25</v>
      </c>
      <c r="B1000">
        <v>1066</v>
      </c>
      <c r="C1000">
        <v>0</v>
      </c>
      <c r="D1000" s="63">
        <v>46057</v>
      </c>
      <c r="E1000" s="63">
        <v>46189</v>
      </c>
      <c r="F1000" s="63">
        <v>46209</v>
      </c>
      <c r="G1000" t="s">
        <v>95</v>
      </c>
      <c r="H1000">
        <v>6</v>
      </c>
      <c r="J1000" s="71">
        <v>70</v>
      </c>
      <c r="K1000" s="71" t="s">
        <v>33</v>
      </c>
      <c r="L1000" s="71">
        <v>60.199999999999996</v>
      </c>
      <c r="M1000" s="71">
        <v>70</v>
      </c>
      <c r="N1000" s="71">
        <v>70</v>
      </c>
      <c r="O1000" s="71">
        <v>60.199999999999996</v>
      </c>
      <c r="P1000" s="71">
        <v>70</v>
      </c>
      <c r="Q1000" s="51">
        <v>1</v>
      </c>
      <c r="R1000">
        <v>2</v>
      </c>
      <c r="S1000">
        <v>2026</v>
      </c>
      <c r="T1000">
        <v>6</v>
      </c>
      <c r="U1000">
        <v>2026</v>
      </c>
      <c r="V1000" s="63">
        <v>46254</v>
      </c>
      <c r="W1000" t="s">
        <v>62</v>
      </c>
      <c r="X1000">
        <v>2026</v>
      </c>
    </row>
    <row r="1001" spans="1:24" ht="15" customHeight="1">
      <c r="A1001" t="s">
        <v>25</v>
      </c>
      <c r="B1001">
        <v>1067</v>
      </c>
      <c r="C1001">
        <v>0</v>
      </c>
      <c r="D1001" s="63">
        <v>46057</v>
      </c>
      <c r="E1001" s="63">
        <v>46059</v>
      </c>
      <c r="F1001" s="63">
        <v>46065</v>
      </c>
      <c r="G1001" t="s">
        <v>41</v>
      </c>
      <c r="H1001">
        <v>6</v>
      </c>
      <c r="J1001" s="71">
        <v>8760</v>
      </c>
      <c r="K1001" s="71" t="s">
        <v>33</v>
      </c>
      <c r="L1001" s="71">
        <v>7533.5999999999995</v>
      </c>
      <c r="M1001" s="71">
        <v>8760</v>
      </c>
      <c r="N1001" s="71">
        <v>876</v>
      </c>
      <c r="O1001" s="71">
        <v>753.36</v>
      </c>
      <c r="P1001" s="71">
        <v>876</v>
      </c>
      <c r="Q1001" s="51">
        <v>0.1</v>
      </c>
      <c r="R1001">
        <v>2</v>
      </c>
      <c r="S1001">
        <v>2026</v>
      </c>
      <c r="T1001">
        <v>2</v>
      </c>
      <c r="U1001">
        <v>2026</v>
      </c>
      <c r="V1001" s="63">
        <v>46110</v>
      </c>
      <c r="W1001" t="s">
        <v>28</v>
      </c>
      <c r="X1001">
        <v>2026</v>
      </c>
    </row>
    <row r="1002" spans="1:24" ht="15" customHeight="1">
      <c r="A1002" t="s">
        <v>25</v>
      </c>
      <c r="B1002">
        <v>1068</v>
      </c>
      <c r="C1002">
        <v>0</v>
      </c>
      <c r="D1002" s="63">
        <v>46057</v>
      </c>
      <c r="E1002" s="63">
        <v>46202</v>
      </c>
      <c r="F1002" s="63">
        <v>46216</v>
      </c>
      <c r="G1002" t="s">
        <v>34</v>
      </c>
      <c r="H1002">
        <v>6</v>
      </c>
      <c r="J1002" s="71">
        <v>7264.64</v>
      </c>
      <c r="K1002" s="71" t="s">
        <v>27</v>
      </c>
      <c r="L1002" s="71">
        <v>7264.64</v>
      </c>
      <c r="M1002" s="71">
        <v>8426.982399999999</v>
      </c>
      <c r="N1002" s="71">
        <v>853.55</v>
      </c>
      <c r="O1002" s="71">
        <v>853.55</v>
      </c>
      <c r="P1002" s="71">
        <v>990.11799999999982</v>
      </c>
      <c r="Q1002" s="51">
        <v>0.11749377808122631</v>
      </c>
      <c r="R1002">
        <v>2</v>
      </c>
      <c r="S1002">
        <v>2026</v>
      </c>
      <c r="T1002">
        <v>6</v>
      </c>
      <c r="U1002">
        <v>2026</v>
      </c>
      <c r="V1002" s="63">
        <v>46261</v>
      </c>
      <c r="W1002" t="s">
        <v>62</v>
      </c>
      <c r="X1002">
        <v>2026</v>
      </c>
    </row>
    <row r="1003" spans="1:24" ht="15" customHeight="1">
      <c r="A1003" t="s">
        <v>25</v>
      </c>
      <c r="B1003">
        <v>1069</v>
      </c>
      <c r="C1003">
        <v>0</v>
      </c>
      <c r="D1003" s="63">
        <v>46057</v>
      </c>
      <c r="E1003" s="63">
        <v>46139</v>
      </c>
      <c r="F1003" s="63">
        <v>46147</v>
      </c>
      <c r="G1003" t="s">
        <v>86</v>
      </c>
      <c r="H1003">
        <v>6</v>
      </c>
      <c r="I1003" t="s">
        <v>87</v>
      </c>
      <c r="J1003" s="71">
        <v>19467.2</v>
      </c>
      <c r="K1003" s="71" t="s">
        <v>33</v>
      </c>
      <c r="L1003" s="71">
        <v>16741.792000000001</v>
      </c>
      <c r="M1003" s="71">
        <v>19467.2</v>
      </c>
      <c r="N1003" s="71">
        <v>3070</v>
      </c>
      <c r="O1003" s="71">
        <v>2640.2</v>
      </c>
      <c r="P1003" s="71">
        <v>3070</v>
      </c>
      <c r="Q1003" s="51">
        <v>0.15770115887235964</v>
      </c>
      <c r="R1003">
        <v>2</v>
      </c>
      <c r="S1003">
        <v>2026</v>
      </c>
      <c r="T1003">
        <v>4</v>
      </c>
      <c r="U1003">
        <v>2026</v>
      </c>
      <c r="V1003" s="63">
        <v>46192</v>
      </c>
      <c r="W1003" t="s">
        <v>37</v>
      </c>
      <c r="X1003">
        <v>2026</v>
      </c>
    </row>
    <row r="1004" spans="1:24" ht="15" customHeight="1">
      <c r="A1004" t="s">
        <v>25</v>
      </c>
      <c r="B1004">
        <v>1070</v>
      </c>
      <c r="C1004">
        <v>0</v>
      </c>
      <c r="D1004" s="63">
        <v>46057</v>
      </c>
      <c r="E1004" s="63">
        <v>46096</v>
      </c>
      <c r="F1004" s="63">
        <v>46104</v>
      </c>
      <c r="G1004" t="s">
        <v>86</v>
      </c>
      <c r="H1004">
        <v>6</v>
      </c>
      <c r="I1004" t="s">
        <v>88</v>
      </c>
      <c r="J1004" s="71">
        <v>11511</v>
      </c>
      <c r="K1004" s="71" t="s">
        <v>33</v>
      </c>
      <c r="L1004" s="71">
        <v>9899.4599999999991</v>
      </c>
      <c r="M1004" s="71">
        <v>11511</v>
      </c>
      <c r="N1004" s="71">
        <v>2381</v>
      </c>
      <c r="O1004" s="71">
        <v>2047.66</v>
      </c>
      <c r="P1004" s="71">
        <v>2381</v>
      </c>
      <c r="Q1004" s="51">
        <v>0.20684562592303019</v>
      </c>
      <c r="R1004">
        <v>2</v>
      </c>
      <c r="S1004">
        <v>2026</v>
      </c>
      <c r="T1004">
        <v>3</v>
      </c>
      <c r="U1004">
        <v>2026</v>
      </c>
      <c r="V1004" s="63">
        <v>46149</v>
      </c>
      <c r="W1004" t="s">
        <v>47</v>
      </c>
      <c r="X1004">
        <v>2026</v>
      </c>
    </row>
    <row r="1005" spans="1:24" ht="15" customHeight="1">
      <c r="A1005" t="s">
        <v>25</v>
      </c>
      <c r="B1005">
        <v>1071</v>
      </c>
      <c r="C1005">
        <v>0</v>
      </c>
      <c r="D1005" s="63">
        <v>46058</v>
      </c>
      <c r="E1005" s="63">
        <v>46058</v>
      </c>
      <c r="F1005" s="63">
        <v>46059</v>
      </c>
      <c r="G1005" t="s">
        <v>63</v>
      </c>
      <c r="H1005">
        <v>6</v>
      </c>
      <c r="J1005" s="71">
        <v>788.74</v>
      </c>
      <c r="K1005" s="71" t="s">
        <v>33</v>
      </c>
      <c r="L1005" s="71">
        <v>678.31640000000004</v>
      </c>
      <c r="M1005" s="71">
        <v>788.74</v>
      </c>
      <c r="N1005" s="71">
        <v>78.88</v>
      </c>
      <c r="O1005" s="71">
        <v>67.836799999999997</v>
      </c>
      <c r="P1005" s="71">
        <v>78.88</v>
      </c>
      <c r="Q1005" s="51">
        <v>0.10000760706950325</v>
      </c>
      <c r="R1005">
        <v>2</v>
      </c>
      <c r="S1005">
        <v>2026</v>
      </c>
      <c r="T1005">
        <v>2</v>
      </c>
      <c r="U1005">
        <v>2026</v>
      </c>
      <c r="V1005" s="63">
        <v>46104</v>
      </c>
      <c r="W1005" t="s">
        <v>28</v>
      </c>
      <c r="X1005">
        <v>2026</v>
      </c>
    </row>
    <row r="1006" spans="1:24" ht="15" customHeight="1">
      <c r="A1006" t="s">
        <v>25</v>
      </c>
      <c r="B1006">
        <v>1072</v>
      </c>
      <c r="C1006">
        <v>1</v>
      </c>
      <c r="D1006" s="63">
        <v>46058</v>
      </c>
      <c r="E1006" s="63">
        <v>46016</v>
      </c>
      <c r="F1006" s="63">
        <v>46016</v>
      </c>
      <c r="G1006" t="s">
        <v>42</v>
      </c>
      <c r="H1006">
        <v>6</v>
      </c>
      <c r="I1006" t="s">
        <v>56</v>
      </c>
      <c r="J1006" s="71">
        <v>708.8</v>
      </c>
      <c r="K1006" s="71" t="s">
        <v>33</v>
      </c>
      <c r="L1006" s="71">
        <v>609.56799999999998</v>
      </c>
      <c r="M1006" s="71">
        <v>708.8</v>
      </c>
      <c r="N1006" s="71">
        <v>70.88</v>
      </c>
      <c r="O1006" s="71">
        <v>60.956799999999994</v>
      </c>
      <c r="P1006" s="71">
        <v>70.88</v>
      </c>
      <c r="Q1006" s="51">
        <v>9.9999999999999992E-2</v>
      </c>
      <c r="R1006">
        <v>2</v>
      </c>
      <c r="S1006">
        <v>2026</v>
      </c>
      <c r="T1006">
        <v>12</v>
      </c>
      <c r="U1006">
        <v>2025</v>
      </c>
      <c r="V1006" s="63">
        <v>46061</v>
      </c>
      <c r="W1006" t="s">
        <v>38</v>
      </c>
      <c r="X1006">
        <v>2026</v>
      </c>
    </row>
    <row r="1007" spans="1:24" ht="15" customHeight="1">
      <c r="A1007" t="s">
        <v>25</v>
      </c>
      <c r="B1007">
        <v>1073</v>
      </c>
      <c r="C1007">
        <v>0</v>
      </c>
      <c r="D1007" s="63">
        <v>46058</v>
      </c>
      <c r="E1007" s="63">
        <v>46062</v>
      </c>
      <c r="F1007" s="63">
        <v>46065</v>
      </c>
      <c r="G1007" t="s">
        <v>42</v>
      </c>
      <c r="H1007">
        <v>6</v>
      </c>
      <c r="I1007" t="s">
        <v>56</v>
      </c>
      <c r="J1007" s="71">
        <v>1185.95</v>
      </c>
      <c r="K1007" s="71" t="s">
        <v>33</v>
      </c>
      <c r="L1007" s="71">
        <v>1019.917</v>
      </c>
      <c r="M1007" s="71">
        <v>1185.95</v>
      </c>
      <c r="N1007" s="71">
        <v>105</v>
      </c>
      <c r="O1007" s="71">
        <v>90.3</v>
      </c>
      <c r="P1007" s="71">
        <v>105</v>
      </c>
      <c r="Q1007" s="51">
        <v>8.8536616214848846E-2</v>
      </c>
      <c r="R1007">
        <v>2</v>
      </c>
      <c r="S1007">
        <v>2026</v>
      </c>
      <c r="T1007">
        <v>2</v>
      </c>
      <c r="U1007">
        <v>2026</v>
      </c>
      <c r="V1007" s="63">
        <v>46110</v>
      </c>
      <c r="W1007" t="s">
        <v>28</v>
      </c>
      <c r="X1007">
        <v>2026</v>
      </c>
    </row>
    <row r="1008" spans="1:24" ht="15" customHeight="1">
      <c r="A1008" t="s">
        <v>25</v>
      </c>
      <c r="B1008">
        <v>1074</v>
      </c>
      <c r="C1008">
        <v>0</v>
      </c>
      <c r="D1008" s="63">
        <v>46058</v>
      </c>
      <c r="E1008" s="63">
        <v>46061</v>
      </c>
      <c r="F1008" s="63">
        <v>46061</v>
      </c>
      <c r="G1008" t="s">
        <v>94</v>
      </c>
      <c r="H1008">
        <v>6</v>
      </c>
      <c r="J1008" s="71">
        <v>14395</v>
      </c>
      <c r="K1008" s="71" t="s">
        <v>30</v>
      </c>
      <c r="L1008" s="71">
        <v>690.96</v>
      </c>
      <c r="M1008" s="71">
        <v>806.12</v>
      </c>
      <c r="N1008" s="71">
        <v>0</v>
      </c>
      <c r="O1008" s="71">
        <v>0</v>
      </c>
      <c r="P1008" s="71">
        <v>0</v>
      </c>
      <c r="Q1008" s="51">
        <v>0</v>
      </c>
      <c r="R1008">
        <v>2</v>
      </c>
      <c r="S1008">
        <v>2026</v>
      </c>
      <c r="T1008">
        <v>2</v>
      </c>
      <c r="U1008">
        <v>2026</v>
      </c>
      <c r="V1008" s="63">
        <v>46106</v>
      </c>
      <c r="W1008" t="s">
        <v>28</v>
      </c>
      <c r="X1008">
        <v>2026</v>
      </c>
    </row>
    <row r="1009" spans="1:24" ht="15" customHeight="1">
      <c r="A1009" t="s">
        <v>25</v>
      </c>
      <c r="B1009">
        <v>1075</v>
      </c>
      <c r="C1009">
        <v>0</v>
      </c>
      <c r="D1009" s="63">
        <v>46058</v>
      </c>
      <c r="E1009" s="63">
        <v>46077</v>
      </c>
      <c r="F1009" s="63">
        <v>46083</v>
      </c>
      <c r="G1009" t="s">
        <v>64</v>
      </c>
      <c r="H1009">
        <v>6</v>
      </c>
      <c r="J1009" s="71">
        <v>4114</v>
      </c>
      <c r="K1009" s="71" t="s">
        <v>27</v>
      </c>
      <c r="L1009" s="71">
        <v>4114</v>
      </c>
      <c r="M1009" s="71">
        <v>4772.24</v>
      </c>
      <c r="N1009" s="71">
        <v>461.68</v>
      </c>
      <c r="O1009" s="71">
        <v>461.68</v>
      </c>
      <c r="P1009" s="71">
        <v>535.54879999999991</v>
      </c>
      <c r="Q1009" s="51">
        <v>0.11222168206125425</v>
      </c>
      <c r="R1009">
        <v>2</v>
      </c>
      <c r="S1009">
        <v>2026</v>
      </c>
      <c r="T1009">
        <v>2</v>
      </c>
      <c r="U1009">
        <v>2026</v>
      </c>
      <c r="V1009" s="63">
        <v>46128</v>
      </c>
      <c r="W1009" t="s">
        <v>55</v>
      </c>
      <c r="X1009">
        <v>2026</v>
      </c>
    </row>
    <row r="1010" spans="1:24" ht="15" customHeight="1">
      <c r="A1010" t="s">
        <v>25</v>
      </c>
      <c r="B1010">
        <v>1076</v>
      </c>
      <c r="C1010">
        <v>0</v>
      </c>
      <c r="D1010" s="63">
        <v>46058</v>
      </c>
      <c r="E1010" s="63">
        <v>46101</v>
      </c>
      <c r="F1010" s="63">
        <v>46111</v>
      </c>
      <c r="G1010" t="s">
        <v>42</v>
      </c>
      <c r="H1010">
        <v>6</v>
      </c>
      <c r="I1010" t="s">
        <v>56</v>
      </c>
      <c r="J1010" s="71">
        <v>21677.13</v>
      </c>
      <c r="K1010" s="71" t="s">
        <v>33</v>
      </c>
      <c r="L1010" s="71">
        <v>18642.3318</v>
      </c>
      <c r="M1010" s="71">
        <v>21677.13</v>
      </c>
      <c r="N1010" s="71">
        <v>100</v>
      </c>
      <c r="O1010" s="71">
        <v>86</v>
      </c>
      <c r="P1010" s="71">
        <v>100</v>
      </c>
      <c r="Q1010" s="51">
        <v>4.6131568155009448E-3</v>
      </c>
      <c r="R1010">
        <v>2</v>
      </c>
      <c r="S1010">
        <v>2026</v>
      </c>
      <c r="T1010">
        <v>3</v>
      </c>
      <c r="U1010">
        <v>2026</v>
      </c>
      <c r="V1010" s="63">
        <v>46156</v>
      </c>
      <c r="W1010" t="s">
        <v>47</v>
      </c>
      <c r="X1010">
        <v>2026</v>
      </c>
    </row>
    <row r="1011" spans="1:24" ht="15" customHeight="1">
      <c r="A1011" t="s">
        <v>25</v>
      </c>
      <c r="B1011">
        <v>1077</v>
      </c>
      <c r="C1011">
        <v>0</v>
      </c>
      <c r="D1011" s="63">
        <v>46059</v>
      </c>
      <c r="E1011" s="63">
        <v>46108</v>
      </c>
      <c r="F1011" s="63">
        <v>46121</v>
      </c>
      <c r="G1011" t="s">
        <v>59</v>
      </c>
      <c r="H1011">
        <v>6</v>
      </c>
      <c r="I1011" t="s">
        <v>65</v>
      </c>
      <c r="J1011" s="71">
        <v>1</v>
      </c>
      <c r="K1011" s="71" t="s">
        <v>27</v>
      </c>
      <c r="L1011" s="71">
        <v>1</v>
      </c>
      <c r="M1011" s="71">
        <v>1.1599999999999999</v>
      </c>
      <c r="N1011" s="71">
        <v>0</v>
      </c>
      <c r="O1011" s="71">
        <v>0</v>
      </c>
      <c r="P1011" s="71">
        <v>0</v>
      </c>
      <c r="Q1011" s="51">
        <v>0</v>
      </c>
      <c r="R1011">
        <v>2</v>
      </c>
      <c r="S1011">
        <v>2026</v>
      </c>
      <c r="T1011">
        <v>3</v>
      </c>
      <c r="U1011">
        <v>2026</v>
      </c>
      <c r="V1011" s="63">
        <v>46166</v>
      </c>
      <c r="W1011" t="s">
        <v>47</v>
      </c>
      <c r="X1011">
        <v>2026</v>
      </c>
    </row>
    <row r="1012" spans="1:24" ht="15" customHeight="1">
      <c r="A1012" t="s">
        <v>25</v>
      </c>
      <c r="B1012">
        <v>1078</v>
      </c>
      <c r="C1012">
        <v>0</v>
      </c>
      <c r="D1012" s="63">
        <v>46059</v>
      </c>
      <c r="E1012" s="63">
        <v>46202</v>
      </c>
      <c r="F1012" s="63">
        <v>46216</v>
      </c>
      <c r="G1012" t="s">
        <v>34</v>
      </c>
      <c r="H1012">
        <v>6</v>
      </c>
      <c r="J1012" s="71">
        <v>5330.03</v>
      </c>
      <c r="K1012" s="71" t="s">
        <v>27</v>
      </c>
      <c r="L1012" s="71">
        <v>5330.03</v>
      </c>
      <c r="M1012" s="71">
        <v>6182.8347999999996</v>
      </c>
      <c r="N1012" s="71">
        <v>596</v>
      </c>
      <c r="O1012" s="71">
        <v>596</v>
      </c>
      <c r="P1012" s="71">
        <v>691.3599999999999</v>
      </c>
      <c r="Q1012" s="51">
        <v>0.11181925805295656</v>
      </c>
      <c r="R1012">
        <v>2</v>
      </c>
      <c r="S1012">
        <v>2026</v>
      </c>
      <c r="T1012">
        <v>6</v>
      </c>
      <c r="U1012">
        <v>2026</v>
      </c>
      <c r="V1012" s="63">
        <v>46261</v>
      </c>
      <c r="W1012" t="s">
        <v>62</v>
      </c>
      <c r="X1012">
        <v>2026</v>
      </c>
    </row>
    <row r="1013" spans="1:24" ht="15" customHeight="1">
      <c r="A1013" t="s">
        <v>25</v>
      </c>
      <c r="B1013">
        <v>1079</v>
      </c>
      <c r="C1013">
        <v>0</v>
      </c>
      <c r="D1013" s="63">
        <v>46062</v>
      </c>
      <c r="E1013" s="63">
        <v>46058</v>
      </c>
      <c r="F1013" s="63">
        <v>46058</v>
      </c>
      <c r="G1013" t="s">
        <v>32</v>
      </c>
      <c r="H1013">
        <v>7</v>
      </c>
      <c r="J1013" s="71">
        <v>16125</v>
      </c>
      <c r="K1013" s="71" t="s">
        <v>30</v>
      </c>
      <c r="L1013" s="71">
        <v>774</v>
      </c>
      <c r="M1013" s="71">
        <v>903</v>
      </c>
      <c r="N1013" s="71">
        <v>2418.75</v>
      </c>
      <c r="O1013" s="71">
        <v>116.10000000000001</v>
      </c>
      <c r="P1013" s="71">
        <v>135.44999999999999</v>
      </c>
      <c r="Q1013" s="51">
        <v>0.15000000000000002</v>
      </c>
      <c r="R1013">
        <v>2</v>
      </c>
      <c r="S1013">
        <v>2026</v>
      </c>
      <c r="T1013">
        <v>2</v>
      </c>
      <c r="U1013">
        <v>2026</v>
      </c>
      <c r="V1013" s="63">
        <v>46103</v>
      </c>
      <c r="W1013" t="s">
        <v>28</v>
      </c>
      <c r="X1013">
        <v>2026</v>
      </c>
    </row>
    <row r="1014" spans="1:24" ht="15" customHeight="1">
      <c r="A1014" t="s">
        <v>25</v>
      </c>
      <c r="B1014">
        <v>866</v>
      </c>
      <c r="C1014">
        <v>0</v>
      </c>
      <c r="D1014" s="63">
        <v>45988</v>
      </c>
      <c r="E1014" s="63">
        <v>46328</v>
      </c>
      <c r="F1014" s="63">
        <v>46332</v>
      </c>
      <c r="G1014" t="s">
        <v>68</v>
      </c>
      <c r="H1014">
        <v>48</v>
      </c>
      <c r="J1014" s="71">
        <v>83104</v>
      </c>
      <c r="K1014" s="71" t="s">
        <v>30</v>
      </c>
      <c r="L1014" s="71">
        <v>3988.9920000000002</v>
      </c>
      <c r="M1014" s="71">
        <v>4653.8240000000005</v>
      </c>
      <c r="N1014" s="71">
        <v>9972.48</v>
      </c>
      <c r="O1014" s="71">
        <v>478.67903999999999</v>
      </c>
      <c r="P1014" s="71">
        <v>558.45888000000002</v>
      </c>
      <c r="Q1014" s="51">
        <v>0.12</v>
      </c>
      <c r="R1014">
        <v>11</v>
      </c>
      <c r="S1014">
        <v>2025</v>
      </c>
      <c r="T1014">
        <v>11</v>
      </c>
      <c r="U1014">
        <v>2026</v>
      </c>
      <c r="V1014" s="63">
        <v>46377</v>
      </c>
      <c r="W1014" t="s">
        <v>52</v>
      </c>
      <c r="X1014">
        <v>2026</v>
      </c>
    </row>
    <row r="1015" spans="1:24" ht="15" customHeight="1">
      <c r="A1015" t="s">
        <v>25</v>
      </c>
      <c r="B1015">
        <v>872</v>
      </c>
      <c r="C1015">
        <v>0</v>
      </c>
      <c r="D1015" s="63">
        <v>45993</v>
      </c>
      <c r="E1015" s="63">
        <v>46328</v>
      </c>
      <c r="F1015" s="63">
        <v>46332</v>
      </c>
      <c r="G1015" t="s">
        <v>68</v>
      </c>
      <c r="H1015">
        <v>49</v>
      </c>
      <c r="J1015" s="71">
        <v>41552</v>
      </c>
      <c r="K1015" s="71" t="s">
        <v>30</v>
      </c>
      <c r="L1015" s="71">
        <v>1994.4960000000001</v>
      </c>
      <c r="M1015" s="71">
        <v>2326.9120000000003</v>
      </c>
      <c r="N1015" s="71">
        <v>4986.24</v>
      </c>
      <c r="O1015" s="71">
        <v>239.33951999999999</v>
      </c>
      <c r="P1015" s="71">
        <v>279.22944000000001</v>
      </c>
      <c r="Q1015" s="51">
        <v>0.12</v>
      </c>
      <c r="R1015">
        <v>12</v>
      </c>
      <c r="S1015">
        <v>2025</v>
      </c>
      <c r="T1015">
        <v>11</v>
      </c>
      <c r="U1015">
        <v>2026</v>
      </c>
      <c r="V1015" s="63">
        <v>46377</v>
      </c>
      <c r="W1015" t="s">
        <v>52</v>
      </c>
      <c r="X1015">
        <v>2026</v>
      </c>
    </row>
    <row r="1016" spans="1:24" ht="15" customHeight="1">
      <c r="A1016" t="s">
        <v>25</v>
      </c>
      <c r="B1016">
        <v>1048</v>
      </c>
      <c r="C1016">
        <v>0</v>
      </c>
      <c r="D1016" s="63">
        <v>46052</v>
      </c>
      <c r="E1016" s="63">
        <v>46328</v>
      </c>
      <c r="F1016" s="63">
        <v>46332</v>
      </c>
      <c r="G1016" t="s">
        <v>68</v>
      </c>
      <c r="H1016">
        <v>5</v>
      </c>
      <c r="J1016" s="71">
        <v>79800</v>
      </c>
      <c r="K1016" s="71" t="s">
        <v>30</v>
      </c>
      <c r="L1016" s="71">
        <v>3830.4</v>
      </c>
      <c r="M1016" s="71">
        <v>4468.8</v>
      </c>
      <c r="N1016" s="71">
        <v>9576</v>
      </c>
      <c r="O1016" s="71">
        <v>459.64800000000002</v>
      </c>
      <c r="P1016" s="71">
        <v>536.25599999999997</v>
      </c>
      <c r="Q1016" s="51">
        <v>0.12000000000000001</v>
      </c>
      <c r="R1016">
        <v>1</v>
      </c>
      <c r="S1016">
        <v>2026</v>
      </c>
      <c r="T1016">
        <v>11</v>
      </c>
      <c r="U1016">
        <v>2026</v>
      </c>
      <c r="V1016" s="63">
        <v>46377</v>
      </c>
      <c r="W1016" t="s">
        <v>52</v>
      </c>
      <c r="X1016">
        <v>2026</v>
      </c>
    </row>
    <row r="1017" spans="1:24" ht="15" customHeight="1">
      <c r="A1017" t="s">
        <v>49</v>
      </c>
      <c r="B1017">
        <v>1</v>
      </c>
      <c r="C1017">
        <v>1</v>
      </c>
      <c r="D1017" s="63">
        <v>45754</v>
      </c>
      <c r="E1017" s="63">
        <v>46009</v>
      </c>
      <c r="F1017" s="63">
        <v>46051</v>
      </c>
      <c r="G1017" t="s">
        <v>70</v>
      </c>
      <c r="H1017">
        <v>15</v>
      </c>
      <c r="I1017" t="s">
        <v>65</v>
      </c>
      <c r="J1017" s="71">
        <v>116549.72</v>
      </c>
      <c r="K1017" s="71" t="s">
        <v>33</v>
      </c>
      <c r="L1017" s="71">
        <v>100232.7592</v>
      </c>
      <c r="M1017" s="71">
        <v>116549.72</v>
      </c>
      <c r="N1017" s="71">
        <v>15021.82</v>
      </c>
      <c r="O1017" s="71">
        <v>12918.7652</v>
      </c>
      <c r="P1017" s="71">
        <v>15021.82</v>
      </c>
      <c r="Q1017" s="51">
        <v>0.1288876541273544</v>
      </c>
      <c r="R1017">
        <v>4</v>
      </c>
      <c r="S1017">
        <v>2025</v>
      </c>
      <c r="T1017">
        <v>12</v>
      </c>
      <c r="U1017">
        <v>2025</v>
      </c>
      <c r="V1017" s="63">
        <v>46096</v>
      </c>
      <c r="W1017" t="s">
        <v>28</v>
      </c>
      <c r="X1017">
        <v>2026</v>
      </c>
    </row>
    <row r="1018" spans="1:24" ht="15" customHeight="1">
      <c r="A1018" t="s">
        <v>49</v>
      </c>
      <c r="B1018">
        <v>2</v>
      </c>
      <c r="C1018">
        <v>1</v>
      </c>
      <c r="D1018" s="63">
        <v>45756</v>
      </c>
      <c r="E1018" s="63">
        <v>45766</v>
      </c>
      <c r="F1018" s="63">
        <v>45773</v>
      </c>
      <c r="G1018" t="s">
        <v>92</v>
      </c>
      <c r="H1018">
        <v>15</v>
      </c>
      <c r="J1018" s="71">
        <v>14793.67</v>
      </c>
      <c r="K1018" s="71" t="s">
        <v>27</v>
      </c>
      <c r="L1018" s="71">
        <v>14793.67</v>
      </c>
      <c r="M1018" s="71">
        <v>17160.657199999998</v>
      </c>
      <c r="N1018" s="71">
        <v>2259.2600000000002</v>
      </c>
      <c r="O1018" s="71">
        <v>2259.2600000000002</v>
      </c>
      <c r="P1018" s="71">
        <v>2620.7416000000003</v>
      </c>
      <c r="Q1018" s="51">
        <v>0.15271802061287024</v>
      </c>
      <c r="R1018">
        <v>4</v>
      </c>
      <c r="S1018">
        <v>2025</v>
      </c>
      <c r="T1018">
        <v>4</v>
      </c>
      <c r="U1018">
        <v>2025</v>
      </c>
      <c r="V1018" s="63">
        <v>45818</v>
      </c>
      <c r="W1018" t="s">
        <v>37</v>
      </c>
      <c r="X1018">
        <v>2025</v>
      </c>
    </row>
    <row r="1019" spans="1:24" ht="15" customHeight="1">
      <c r="A1019" t="s">
        <v>49</v>
      </c>
      <c r="B1019">
        <v>3</v>
      </c>
      <c r="C1019">
        <v>1</v>
      </c>
      <c r="D1019" s="63">
        <v>45761</v>
      </c>
      <c r="E1019" s="63">
        <v>45779</v>
      </c>
      <c r="F1019" s="63">
        <v>45780</v>
      </c>
      <c r="G1019" t="s">
        <v>92</v>
      </c>
      <c r="H1019">
        <v>16</v>
      </c>
      <c r="J1019" s="71">
        <v>1164</v>
      </c>
      <c r="K1019" s="71" t="s">
        <v>27</v>
      </c>
      <c r="L1019" s="71">
        <v>1164</v>
      </c>
      <c r="M1019" s="71">
        <v>1350.24</v>
      </c>
      <c r="N1019" s="71">
        <v>213.6</v>
      </c>
      <c r="O1019" s="71">
        <v>213.6</v>
      </c>
      <c r="P1019" s="71">
        <v>247.77599999999998</v>
      </c>
      <c r="Q1019" s="51">
        <v>0.18350515463917524</v>
      </c>
      <c r="R1019">
        <v>4</v>
      </c>
      <c r="S1019">
        <v>2025</v>
      </c>
      <c r="T1019">
        <v>5</v>
      </c>
      <c r="U1019">
        <v>2025</v>
      </c>
      <c r="V1019" s="63">
        <v>45825</v>
      </c>
      <c r="W1019" t="s">
        <v>37</v>
      </c>
      <c r="X1019">
        <v>2025</v>
      </c>
    </row>
    <row r="1020" spans="1:24" ht="15" customHeight="1">
      <c r="A1020" t="s">
        <v>49</v>
      </c>
      <c r="B1020">
        <v>4</v>
      </c>
      <c r="C1020">
        <v>1</v>
      </c>
      <c r="D1020" s="63">
        <v>45772</v>
      </c>
      <c r="E1020" s="63">
        <v>45856</v>
      </c>
      <c r="F1020" s="63">
        <v>45866</v>
      </c>
      <c r="G1020" t="s">
        <v>92</v>
      </c>
      <c r="H1020">
        <v>17</v>
      </c>
      <c r="J1020" s="71">
        <v>9663</v>
      </c>
      <c r="K1020" s="71" t="s">
        <v>27</v>
      </c>
      <c r="L1020" s="71">
        <v>9663</v>
      </c>
      <c r="M1020" s="71">
        <v>11209.08</v>
      </c>
      <c r="N1020" s="71">
        <v>1435.45</v>
      </c>
      <c r="O1020" s="71">
        <v>1435.45</v>
      </c>
      <c r="P1020" s="71">
        <v>1665.1219999999998</v>
      </c>
      <c r="Q1020" s="51">
        <v>0.1485511745834627</v>
      </c>
      <c r="R1020">
        <v>4</v>
      </c>
      <c r="S1020">
        <v>2025</v>
      </c>
      <c r="T1020">
        <v>7</v>
      </c>
      <c r="U1020">
        <v>2025</v>
      </c>
      <c r="V1020" s="63">
        <v>45911</v>
      </c>
      <c r="W1020" t="s">
        <v>72</v>
      </c>
      <c r="X1020">
        <v>2025</v>
      </c>
    </row>
    <row r="1021" spans="1:24" ht="15" customHeight="1">
      <c r="A1021" t="s">
        <v>49</v>
      </c>
      <c r="B1021">
        <v>5</v>
      </c>
      <c r="C1021">
        <v>1</v>
      </c>
      <c r="D1021" s="63">
        <v>45777</v>
      </c>
      <c r="E1021" s="63">
        <v>45788</v>
      </c>
      <c r="F1021" s="63">
        <v>45796</v>
      </c>
      <c r="G1021" t="s">
        <v>64</v>
      </c>
      <c r="H1021">
        <v>18</v>
      </c>
      <c r="J1021" s="71">
        <v>1490.21</v>
      </c>
      <c r="K1021" s="71" t="s">
        <v>27</v>
      </c>
      <c r="L1021" s="71">
        <v>1490.21</v>
      </c>
      <c r="M1021" s="71">
        <v>1728.6435999999999</v>
      </c>
      <c r="N1021" s="71">
        <v>0</v>
      </c>
      <c r="O1021" s="71">
        <v>0</v>
      </c>
      <c r="P1021" s="71">
        <v>0</v>
      </c>
      <c r="Q1021" s="51">
        <v>0</v>
      </c>
      <c r="R1021">
        <v>4</v>
      </c>
      <c r="S1021">
        <v>2025</v>
      </c>
      <c r="T1021">
        <v>5</v>
      </c>
      <c r="U1021">
        <v>2025</v>
      </c>
      <c r="V1021" s="63">
        <v>45841</v>
      </c>
      <c r="W1021" t="s">
        <v>39</v>
      </c>
      <c r="X1021">
        <v>2025</v>
      </c>
    </row>
    <row r="1022" spans="1:24" ht="15" customHeight="1">
      <c r="A1022" t="s">
        <v>49</v>
      </c>
      <c r="B1022">
        <v>6</v>
      </c>
      <c r="C1022">
        <v>1</v>
      </c>
      <c r="D1022" s="63">
        <v>45777</v>
      </c>
      <c r="E1022" s="63">
        <v>45778</v>
      </c>
      <c r="F1022" s="63">
        <v>45780</v>
      </c>
      <c r="G1022" t="s">
        <v>92</v>
      </c>
      <c r="H1022">
        <v>18</v>
      </c>
      <c r="I1022" t="s">
        <v>325</v>
      </c>
      <c r="J1022" s="71">
        <v>5280</v>
      </c>
      <c r="K1022" s="71" t="s">
        <v>27</v>
      </c>
      <c r="L1022" s="71">
        <v>5280</v>
      </c>
      <c r="M1022" s="71">
        <v>6124.7999999999993</v>
      </c>
      <c r="N1022" s="71">
        <v>526.01</v>
      </c>
      <c r="O1022" s="71">
        <v>526.01</v>
      </c>
      <c r="P1022" s="71">
        <v>610.1715999999999</v>
      </c>
      <c r="Q1022" s="51">
        <v>9.9623106060606065E-2</v>
      </c>
      <c r="R1022">
        <v>4</v>
      </c>
      <c r="S1022">
        <v>2025</v>
      </c>
      <c r="T1022">
        <v>5</v>
      </c>
      <c r="U1022">
        <v>2025</v>
      </c>
      <c r="V1022" s="63">
        <v>45825</v>
      </c>
      <c r="W1022" t="s">
        <v>37</v>
      </c>
      <c r="X1022">
        <v>2025</v>
      </c>
    </row>
    <row r="1023" spans="1:24" ht="15" customHeight="1">
      <c r="A1023" t="s">
        <v>49</v>
      </c>
      <c r="B1023">
        <v>7</v>
      </c>
      <c r="C1023">
        <v>1</v>
      </c>
      <c r="D1023" s="63">
        <v>45777</v>
      </c>
      <c r="E1023" s="63">
        <v>45859</v>
      </c>
      <c r="F1023" s="63">
        <v>45868</v>
      </c>
      <c r="G1023" t="s">
        <v>70</v>
      </c>
      <c r="H1023">
        <v>18</v>
      </c>
      <c r="I1023" t="s">
        <v>326</v>
      </c>
      <c r="J1023" s="71">
        <v>74562.81</v>
      </c>
      <c r="K1023" s="71" t="s">
        <v>33</v>
      </c>
      <c r="L1023" s="71">
        <v>64124.016599999995</v>
      </c>
      <c r="M1023" s="71">
        <v>74562.81</v>
      </c>
      <c r="N1023" s="71">
        <v>23031.99</v>
      </c>
      <c r="O1023" s="71">
        <v>19807.511399999999</v>
      </c>
      <c r="P1023" s="71">
        <v>23031.99</v>
      </c>
      <c r="Q1023" s="51">
        <v>0.30889380376088293</v>
      </c>
      <c r="R1023">
        <v>4</v>
      </c>
      <c r="S1023">
        <v>2025</v>
      </c>
      <c r="T1023">
        <v>7</v>
      </c>
      <c r="U1023">
        <v>2025</v>
      </c>
      <c r="V1023" s="63">
        <v>45913</v>
      </c>
      <c r="W1023" t="s">
        <v>72</v>
      </c>
      <c r="X1023">
        <v>2025</v>
      </c>
    </row>
    <row r="1024" spans="1:24" ht="15" customHeight="1">
      <c r="A1024" t="s">
        <v>49</v>
      </c>
      <c r="B1024">
        <v>8</v>
      </c>
      <c r="C1024">
        <v>0</v>
      </c>
      <c r="D1024" s="63">
        <v>45777</v>
      </c>
      <c r="E1024" s="63">
        <v>45996</v>
      </c>
      <c r="F1024" s="63">
        <v>46000</v>
      </c>
      <c r="G1024" t="s">
        <v>92</v>
      </c>
      <c r="H1024">
        <v>18</v>
      </c>
      <c r="J1024" s="71">
        <v>12119</v>
      </c>
      <c r="K1024" s="71" t="s">
        <v>27</v>
      </c>
      <c r="L1024" s="71">
        <v>12119</v>
      </c>
      <c r="M1024" s="71">
        <v>14058.039999999999</v>
      </c>
      <c r="N1024" s="71">
        <v>3230.32</v>
      </c>
      <c r="O1024" s="71">
        <v>3230.32</v>
      </c>
      <c r="P1024" s="71">
        <v>3747.1711999999998</v>
      </c>
      <c r="Q1024" s="51">
        <v>0.26655004538328247</v>
      </c>
      <c r="R1024">
        <v>4</v>
      </c>
      <c r="S1024">
        <v>2025</v>
      </c>
      <c r="T1024">
        <v>12</v>
      </c>
      <c r="U1024">
        <v>2025</v>
      </c>
      <c r="V1024" s="63">
        <v>46045</v>
      </c>
      <c r="W1024" t="s">
        <v>31</v>
      </c>
      <c r="X1024">
        <v>2026</v>
      </c>
    </row>
    <row r="1025" spans="1:24" ht="15" customHeight="1">
      <c r="A1025" t="s">
        <v>49</v>
      </c>
      <c r="B1025">
        <v>9</v>
      </c>
      <c r="C1025">
        <v>1</v>
      </c>
      <c r="D1025" s="63">
        <v>45782</v>
      </c>
      <c r="E1025" s="63">
        <v>45889</v>
      </c>
      <c r="F1025" s="63">
        <v>45930</v>
      </c>
      <c r="G1025" t="s">
        <v>92</v>
      </c>
      <c r="H1025">
        <v>19</v>
      </c>
      <c r="I1025" t="s">
        <v>60</v>
      </c>
      <c r="J1025" s="71">
        <v>25100.01</v>
      </c>
      <c r="K1025" s="71" t="s">
        <v>27</v>
      </c>
      <c r="L1025" s="71">
        <v>25100.01</v>
      </c>
      <c r="M1025" s="71">
        <v>29116.011599999994</v>
      </c>
      <c r="N1025" s="71">
        <v>4011.19</v>
      </c>
      <c r="O1025" s="71">
        <v>4011.19</v>
      </c>
      <c r="P1025" s="71">
        <v>4652.9803999999995</v>
      </c>
      <c r="Q1025" s="51">
        <v>0.15980830286521799</v>
      </c>
      <c r="R1025">
        <v>5</v>
      </c>
      <c r="S1025">
        <v>2025</v>
      </c>
      <c r="T1025">
        <v>8</v>
      </c>
      <c r="U1025">
        <v>2025</v>
      </c>
      <c r="V1025" s="63">
        <v>45975</v>
      </c>
      <c r="W1025" t="s">
        <v>35</v>
      </c>
      <c r="X1025">
        <v>2025</v>
      </c>
    </row>
    <row r="1026" spans="1:24" ht="15" customHeight="1">
      <c r="A1026" t="s">
        <v>49</v>
      </c>
      <c r="B1026">
        <v>10</v>
      </c>
      <c r="C1026">
        <v>1</v>
      </c>
      <c r="D1026" s="63">
        <v>45790</v>
      </c>
      <c r="E1026" s="63">
        <v>45792</v>
      </c>
      <c r="F1026" s="63">
        <v>45862</v>
      </c>
      <c r="G1026" t="s">
        <v>64</v>
      </c>
      <c r="H1026">
        <v>20</v>
      </c>
      <c r="J1026" s="71">
        <v>426.46</v>
      </c>
      <c r="K1026" s="71" t="s">
        <v>27</v>
      </c>
      <c r="L1026" s="71">
        <v>426.46</v>
      </c>
      <c r="M1026" s="71">
        <v>494.69359999999995</v>
      </c>
      <c r="N1026" s="71">
        <v>0</v>
      </c>
      <c r="O1026" s="71">
        <v>0</v>
      </c>
      <c r="P1026" s="71">
        <v>0</v>
      </c>
      <c r="Q1026" s="51">
        <v>0</v>
      </c>
      <c r="R1026">
        <v>5</v>
      </c>
      <c r="S1026">
        <v>2025</v>
      </c>
      <c r="T1026">
        <v>5</v>
      </c>
      <c r="U1026">
        <v>2025</v>
      </c>
      <c r="V1026" s="63">
        <v>45907</v>
      </c>
      <c r="W1026" t="s">
        <v>72</v>
      </c>
      <c r="X1026">
        <v>2025</v>
      </c>
    </row>
    <row r="1027" spans="1:24" ht="15" customHeight="1">
      <c r="A1027" t="s">
        <v>49</v>
      </c>
      <c r="B1027">
        <v>11</v>
      </c>
      <c r="C1027">
        <v>1</v>
      </c>
      <c r="D1027" s="63">
        <v>45799</v>
      </c>
      <c r="E1027" s="63">
        <v>45805</v>
      </c>
      <c r="F1027" s="63">
        <v>45806</v>
      </c>
      <c r="G1027" t="s">
        <v>64</v>
      </c>
      <c r="H1027">
        <v>21</v>
      </c>
      <c r="J1027" s="71">
        <v>577.36</v>
      </c>
      <c r="K1027" s="71" t="s">
        <v>27</v>
      </c>
      <c r="L1027" s="71">
        <v>577.36</v>
      </c>
      <c r="M1027" s="71">
        <v>669.73759999999993</v>
      </c>
      <c r="N1027" s="71">
        <v>80</v>
      </c>
      <c r="O1027" s="71">
        <v>80</v>
      </c>
      <c r="P1027" s="71">
        <v>92.8</v>
      </c>
      <c r="Q1027" s="51">
        <v>0.13856172925038104</v>
      </c>
      <c r="R1027">
        <v>5</v>
      </c>
      <c r="S1027">
        <v>2025</v>
      </c>
      <c r="T1027">
        <v>5</v>
      </c>
      <c r="U1027">
        <v>2025</v>
      </c>
      <c r="V1027" s="63">
        <v>45851</v>
      </c>
      <c r="W1027" t="s">
        <v>39</v>
      </c>
      <c r="X1027">
        <v>2025</v>
      </c>
    </row>
    <row r="1028" spans="1:24" ht="15" customHeight="1">
      <c r="A1028" t="s">
        <v>49</v>
      </c>
      <c r="B1028">
        <v>12</v>
      </c>
      <c r="C1028">
        <v>0</v>
      </c>
      <c r="D1028" s="63">
        <v>45793</v>
      </c>
      <c r="E1028" s="63">
        <v>45801</v>
      </c>
      <c r="F1028" s="63">
        <v>45940</v>
      </c>
      <c r="G1028" t="s">
        <v>64</v>
      </c>
      <c r="H1028">
        <v>20</v>
      </c>
      <c r="I1028" t="s">
        <v>326</v>
      </c>
      <c r="J1028" s="71">
        <v>6817.36</v>
      </c>
      <c r="K1028" s="71" t="s">
        <v>27</v>
      </c>
      <c r="L1028" s="71">
        <v>6817.36</v>
      </c>
      <c r="M1028" s="71">
        <v>7908.1375999999991</v>
      </c>
      <c r="N1028" s="71">
        <v>200</v>
      </c>
      <c r="O1028" s="71">
        <v>200</v>
      </c>
      <c r="P1028" s="71">
        <v>231.99999999999997</v>
      </c>
      <c r="Q1028" s="51">
        <v>2.9336869403992164E-2</v>
      </c>
      <c r="R1028">
        <v>5</v>
      </c>
      <c r="S1028">
        <v>2025</v>
      </c>
      <c r="T1028">
        <v>5</v>
      </c>
      <c r="U1028">
        <v>2025</v>
      </c>
      <c r="V1028" s="63">
        <v>45985</v>
      </c>
      <c r="W1028" t="s">
        <v>35</v>
      </c>
      <c r="X1028">
        <v>2025</v>
      </c>
    </row>
    <row r="1029" spans="1:24" ht="15" customHeight="1">
      <c r="A1029" t="s">
        <v>49</v>
      </c>
      <c r="B1029">
        <v>13</v>
      </c>
      <c r="C1029">
        <v>1</v>
      </c>
      <c r="D1029" s="63">
        <v>45810</v>
      </c>
      <c r="E1029" s="63">
        <v>45860</v>
      </c>
      <c r="F1029" s="63">
        <v>45865</v>
      </c>
      <c r="G1029" t="s">
        <v>92</v>
      </c>
      <c r="H1029">
        <v>23</v>
      </c>
      <c r="I1029" t="s">
        <v>325</v>
      </c>
      <c r="J1029" s="71">
        <v>27952</v>
      </c>
      <c r="K1029" s="71" t="s">
        <v>27</v>
      </c>
      <c r="L1029" s="71">
        <v>27952</v>
      </c>
      <c r="M1029" s="71">
        <v>32424.319999999996</v>
      </c>
      <c r="N1029" s="71">
        <v>7571.21</v>
      </c>
      <c r="O1029" s="71">
        <v>7571.21</v>
      </c>
      <c r="P1029" s="71">
        <v>8782.6035999999986</v>
      </c>
      <c r="Q1029" s="51">
        <v>0.2708646966227819</v>
      </c>
      <c r="R1029">
        <v>6</v>
      </c>
      <c r="S1029">
        <v>2025</v>
      </c>
      <c r="T1029">
        <v>7</v>
      </c>
      <c r="U1029">
        <v>2025</v>
      </c>
      <c r="V1029" s="63">
        <v>45910</v>
      </c>
      <c r="W1029" t="s">
        <v>72</v>
      </c>
      <c r="X1029">
        <v>2025</v>
      </c>
    </row>
    <row r="1030" spans="1:24" ht="15" customHeight="1">
      <c r="A1030" t="s">
        <v>49</v>
      </c>
      <c r="B1030">
        <v>14</v>
      </c>
      <c r="C1030">
        <v>0</v>
      </c>
      <c r="D1030" s="63">
        <v>45810</v>
      </c>
      <c r="E1030" s="63">
        <v>45814</v>
      </c>
      <c r="F1030" s="63">
        <v>45816</v>
      </c>
      <c r="G1030" t="s">
        <v>64</v>
      </c>
      <c r="H1030">
        <v>23</v>
      </c>
      <c r="J1030" s="71">
        <v>427.8</v>
      </c>
      <c r="K1030" s="71" t="s">
        <v>27</v>
      </c>
      <c r="L1030" s="71">
        <v>427.8</v>
      </c>
      <c r="M1030" s="71">
        <v>496.24799999999999</v>
      </c>
      <c r="N1030" s="71">
        <v>0</v>
      </c>
      <c r="O1030" s="71">
        <v>0</v>
      </c>
      <c r="P1030" s="71">
        <v>0</v>
      </c>
      <c r="Q1030" s="51">
        <v>0</v>
      </c>
      <c r="R1030">
        <v>6</v>
      </c>
      <c r="S1030">
        <v>2025</v>
      </c>
      <c r="T1030">
        <v>6</v>
      </c>
      <c r="U1030">
        <v>2025</v>
      </c>
      <c r="V1030" s="63">
        <v>45861</v>
      </c>
      <c r="W1030" t="s">
        <v>39</v>
      </c>
      <c r="X1030">
        <v>2025</v>
      </c>
    </row>
    <row r="1031" spans="1:24" ht="15" customHeight="1">
      <c r="A1031" t="s">
        <v>49</v>
      </c>
      <c r="B1031">
        <v>15</v>
      </c>
      <c r="C1031">
        <v>0</v>
      </c>
      <c r="D1031" s="63">
        <v>45818</v>
      </c>
      <c r="E1031" s="63">
        <v>45843</v>
      </c>
      <c r="F1031" s="63">
        <v>45974</v>
      </c>
      <c r="G1031" t="s">
        <v>64</v>
      </c>
      <c r="H1031">
        <v>24</v>
      </c>
      <c r="J1031" s="71">
        <v>1285.96</v>
      </c>
      <c r="K1031" s="71" t="s">
        <v>27</v>
      </c>
      <c r="L1031" s="71">
        <v>1285.96</v>
      </c>
      <c r="M1031" s="71">
        <v>1491.7136</v>
      </c>
      <c r="N1031" s="71">
        <v>0</v>
      </c>
      <c r="O1031" s="71">
        <v>0</v>
      </c>
      <c r="P1031" s="71">
        <v>0</v>
      </c>
      <c r="Q1031" s="51">
        <v>0</v>
      </c>
      <c r="R1031">
        <v>6</v>
      </c>
      <c r="S1031">
        <v>2025</v>
      </c>
      <c r="T1031">
        <v>7</v>
      </c>
      <c r="U1031">
        <v>2025</v>
      </c>
      <c r="V1031" s="63">
        <v>46019</v>
      </c>
      <c r="W1031" t="s">
        <v>52</v>
      </c>
      <c r="X1031">
        <v>2025</v>
      </c>
    </row>
    <row r="1032" spans="1:24" ht="15" customHeight="1">
      <c r="A1032" t="s">
        <v>49</v>
      </c>
      <c r="B1032">
        <v>16</v>
      </c>
      <c r="C1032">
        <v>1</v>
      </c>
      <c r="D1032" s="63">
        <v>45824</v>
      </c>
      <c r="E1032" s="63">
        <v>45830</v>
      </c>
      <c r="F1032" s="63">
        <v>45842</v>
      </c>
      <c r="G1032" t="s">
        <v>70</v>
      </c>
      <c r="H1032">
        <v>25</v>
      </c>
      <c r="I1032" t="s">
        <v>326</v>
      </c>
      <c r="J1032" s="71">
        <v>236061.45</v>
      </c>
      <c r="K1032" s="71" t="s">
        <v>33</v>
      </c>
      <c r="L1032" s="71">
        <v>203012.84700000001</v>
      </c>
      <c r="M1032" s="71">
        <v>236061.45</v>
      </c>
      <c r="N1032" s="71">
        <v>29983.96</v>
      </c>
      <c r="O1032" s="71">
        <v>25786.205599999998</v>
      </c>
      <c r="P1032" s="71">
        <v>29983.96</v>
      </c>
      <c r="Q1032" s="51">
        <v>0.12701760494989756</v>
      </c>
      <c r="R1032">
        <v>6</v>
      </c>
      <c r="S1032">
        <v>2025</v>
      </c>
      <c r="T1032">
        <v>6</v>
      </c>
      <c r="U1032">
        <v>2025</v>
      </c>
      <c r="V1032" s="63">
        <v>45887</v>
      </c>
      <c r="W1032" t="s">
        <v>62</v>
      </c>
      <c r="X1032">
        <v>2025</v>
      </c>
    </row>
    <row r="1033" spans="1:24" ht="15" customHeight="1">
      <c r="A1033" t="s">
        <v>49</v>
      </c>
      <c r="B1033">
        <v>17</v>
      </c>
      <c r="C1033">
        <v>1</v>
      </c>
      <c r="D1033" s="63">
        <v>45825</v>
      </c>
      <c r="E1033" s="63">
        <v>45892</v>
      </c>
      <c r="F1033" s="63">
        <v>45904</v>
      </c>
      <c r="G1033" t="s">
        <v>92</v>
      </c>
      <c r="H1033">
        <v>25</v>
      </c>
      <c r="I1033" t="s">
        <v>325</v>
      </c>
      <c r="J1033" s="71">
        <v>27467</v>
      </c>
      <c r="K1033" s="71" t="s">
        <v>27</v>
      </c>
      <c r="L1033" s="71">
        <v>27467</v>
      </c>
      <c r="M1033" s="71">
        <v>31861.719999999998</v>
      </c>
      <c r="N1033" s="71">
        <v>4626.46</v>
      </c>
      <c r="O1033" s="71">
        <v>4626.46</v>
      </c>
      <c r="P1033" s="71">
        <v>5366.6935999999996</v>
      </c>
      <c r="Q1033" s="51">
        <v>0.16843703353114647</v>
      </c>
      <c r="R1033">
        <v>6</v>
      </c>
      <c r="S1033">
        <v>2025</v>
      </c>
      <c r="T1033">
        <v>8</v>
      </c>
      <c r="U1033">
        <v>2025</v>
      </c>
      <c r="V1033" s="63">
        <v>45949</v>
      </c>
      <c r="W1033" t="s">
        <v>211</v>
      </c>
      <c r="X1033">
        <v>2025</v>
      </c>
    </row>
    <row r="1034" spans="1:24" ht="15" customHeight="1">
      <c r="A1034" t="s">
        <v>49</v>
      </c>
      <c r="B1034">
        <v>19</v>
      </c>
      <c r="C1034">
        <v>1</v>
      </c>
      <c r="D1034" s="63">
        <v>45828</v>
      </c>
      <c r="E1034" s="63">
        <v>45841</v>
      </c>
      <c r="F1034" s="63">
        <v>45847</v>
      </c>
      <c r="G1034" t="s">
        <v>327</v>
      </c>
      <c r="H1034">
        <v>25</v>
      </c>
      <c r="I1034" t="s">
        <v>328</v>
      </c>
      <c r="J1034">
        <v>28496.6</v>
      </c>
      <c r="K1034" t="s">
        <v>27</v>
      </c>
      <c r="L1034" s="89">
        <v>28496.6</v>
      </c>
      <c r="M1034" s="89">
        <v>33056.055999999997</v>
      </c>
      <c r="N1034" s="89">
        <v>3929.8</v>
      </c>
      <c r="O1034" s="89">
        <v>3929.8</v>
      </c>
      <c r="P1034" s="89">
        <v>4558.5680000000002</v>
      </c>
      <c r="Q1034" s="51">
        <v>0.13790417102391164</v>
      </c>
      <c r="R1034">
        <v>6</v>
      </c>
      <c r="S1034">
        <v>2025</v>
      </c>
      <c r="T1034">
        <v>7</v>
      </c>
      <c r="U1034">
        <v>2025</v>
      </c>
      <c r="V1034" s="63">
        <v>45892</v>
      </c>
      <c r="W1034" t="s">
        <v>62</v>
      </c>
      <c r="X1034">
        <v>2025</v>
      </c>
    </row>
    <row r="1035" spans="1:24" ht="15" customHeight="1">
      <c r="A1035" t="s">
        <v>49</v>
      </c>
      <c r="B1035">
        <v>20</v>
      </c>
      <c r="C1035">
        <v>1</v>
      </c>
      <c r="D1035" s="63">
        <v>45832</v>
      </c>
      <c r="E1035" s="63">
        <v>45833</v>
      </c>
      <c r="F1035" s="63">
        <v>45836</v>
      </c>
      <c r="G1035" t="s">
        <v>64</v>
      </c>
      <c r="H1035">
        <v>26</v>
      </c>
      <c r="I1035" t="s">
        <v>65</v>
      </c>
      <c r="J1035">
        <v>7014</v>
      </c>
      <c r="K1035" t="s">
        <v>202</v>
      </c>
      <c r="L1035" s="89">
        <v>8066.0999999999995</v>
      </c>
      <c r="M1035" s="89">
        <v>9398.76</v>
      </c>
      <c r="N1035" s="89">
        <v>701.4</v>
      </c>
      <c r="O1035" s="89">
        <v>806.6099999999999</v>
      </c>
      <c r="P1035" s="89">
        <v>939.87599999999998</v>
      </c>
      <c r="Q1035" s="51">
        <v>9.9999999999999992E-2</v>
      </c>
      <c r="R1035">
        <v>6</v>
      </c>
      <c r="S1035">
        <v>2025</v>
      </c>
      <c r="T1035">
        <v>6</v>
      </c>
      <c r="U1035">
        <v>2025</v>
      </c>
      <c r="V1035" s="63">
        <v>45881</v>
      </c>
      <c r="W1035" t="s">
        <v>62</v>
      </c>
      <c r="X1035">
        <v>2025</v>
      </c>
    </row>
    <row r="1036" spans="1:24" ht="15" customHeight="1">
      <c r="A1036" t="s">
        <v>49</v>
      </c>
      <c r="B1036">
        <v>21</v>
      </c>
      <c r="C1036">
        <v>0</v>
      </c>
      <c r="D1036" s="63">
        <v>45835</v>
      </c>
      <c r="E1036" s="63">
        <v>45950</v>
      </c>
      <c r="F1036" s="63">
        <v>45969</v>
      </c>
      <c r="G1036" t="s">
        <v>70</v>
      </c>
      <c r="H1036">
        <v>26</v>
      </c>
      <c r="J1036">
        <v>42837.7</v>
      </c>
      <c r="K1036" t="s">
        <v>27</v>
      </c>
      <c r="L1036" s="89">
        <v>42837.7</v>
      </c>
      <c r="M1036" s="89">
        <v>49691.731999999996</v>
      </c>
      <c r="N1036" s="89">
        <v>4180.4799999999996</v>
      </c>
      <c r="O1036" s="89">
        <v>4180.4799999999996</v>
      </c>
      <c r="P1036" s="89">
        <v>4849.3567999999996</v>
      </c>
      <c r="Q1036" s="51">
        <v>9.7588806121710545E-2</v>
      </c>
      <c r="R1036">
        <v>6</v>
      </c>
      <c r="S1036">
        <v>2025</v>
      </c>
      <c r="T1036">
        <v>10</v>
      </c>
      <c r="U1036">
        <v>2025</v>
      </c>
      <c r="V1036" s="63">
        <v>46014</v>
      </c>
      <c r="W1036" t="s">
        <v>52</v>
      </c>
      <c r="X1036">
        <v>2025</v>
      </c>
    </row>
    <row r="1037" spans="1:24" ht="15" customHeight="1">
      <c r="A1037" t="s">
        <v>49</v>
      </c>
      <c r="B1037">
        <v>22</v>
      </c>
      <c r="C1037">
        <v>1</v>
      </c>
      <c r="D1037" s="63">
        <v>45839</v>
      </c>
      <c r="E1037" s="63">
        <v>45865</v>
      </c>
      <c r="F1037" s="63">
        <v>45869</v>
      </c>
      <c r="G1037" t="s">
        <v>327</v>
      </c>
      <c r="H1037">
        <v>27</v>
      </c>
      <c r="J1037">
        <v>6222</v>
      </c>
      <c r="K1037" t="s">
        <v>27</v>
      </c>
      <c r="L1037" s="89">
        <v>6222</v>
      </c>
      <c r="M1037" s="89">
        <v>7217.5199999999995</v>
      </c>
      <c r="N1037" s="89">
        <v>1196.3</v>
      </c>
      <c r="O1037" s="89">
        <v>1196.3</v>
      </c>
      <c r="P1037" s="89">
        <v>1387.7079999999999</v>
      </c>
      <c r="Q1037" s="51">
        <v>0.19226936676309866</v>
      </c>
      <c r="R1037">
        <v>7</v>
      </c>
      <c r="S1037">
        <v>2025</v>
      </c>
      <c r="T1037">
        <v>7</v>
      </c>
      <c r="U1037">
        <v>2025</v>
      </c>
      <c r="V1037" s="63">
        <v>45914</v>
      </c>
      <c r="W1037" t="s">
        <v>72</v>
      </c>
      <c r="X1037">
        <v>2025</v>
      </c>
    </row>
    <row r="1038" spans="1:24" ht="15" customHeight="1">
      <c r="A1038" t="s">
        <v>49</v>
      </c>
      <c r="B1038">
        <v>23</v>
      </c>
      <c r="C1038">
        <v>1</v>
      </c>
      <c r="D1038" s="63">
        <v>45841</v>
      </c>
      <c r="E1038" s="63">
        <v>46017</v>
      </c>
      <c r="F1038" s="63">
        <v>46024</v>
      </c>
      <c r="G1038" t="s">
        <v>59</v>
      </c>
      <c r="H1038">
        <v>27</v>
      </c>
      <c r="I1038" t="s">
        <v>60</v>
      </c>
      <c r="J1038">
        <v>32543.83</v>
      </c>
      <c r="K1038" t="s">
        <v>27</v>
      </c>
      <c r="L1038" s="89">
        <v>32543.83</v>
      </c>
      <c r="M1038" s="89">
        <v>37750.842799999999</v>
      </c>
      <c r="N1038" s="89">
        <v>1724.96</v>
      </c>
      <c r="O1038" s="89">
        <v>1724.96</v>
      </c>
      <c r="P1038" s="89">
        <v>2000.9535999999998</v>
      </c>
      <c r="Q1038" s="51">
        <v>5.3004210014617206E-2</v>
      </c>
      <c r="R1038">
        <v>7</v>
      </c>
      <c r="S1038">
        <v>2025</v>
      </c>
      <c r="T1038">
        <v>12</v>
      </c>
      <c r="U1038">
        <v>2025</v>
      </c>
      <c r="V1038" s="63">
        <v>46069</v>
      </c>
      <c r="W1038" t="s">
        <v>38</v>
      </c>
      <c r="X1038">
        <v>2026</v>
      </c>
    </row>
    <row r="1039" spans="1:24" ht="15" customHeight="1">
      <c r="A1039" t="s">
        <v>49</v>
      </c>
      <c r="B1039">
        <v>24</v>
      </c>
      <c r="C1039">
        <v>1</v>
      </c>
      <c r="D1039" s="63">
        <v>45845</v>
      </c>
      <c r="E1039" s="63">
        <v>45902</v>
      </c>
      <c r="F1039" s="63">
        <v>45903</v>
      </c>
      <c r="G1039" t="s">
        <v>64</v>
      </c>
      <c r="H1039">
        <v>28</v>
      </c>
      <c r="J1039">
        <v>2400</v>
      </c>
      <c r="K1039" t="s">
        <v>27</v>
      </c>
      <c r="L1039" s="89">
        <v>2400</v>
      </c>
      <c r="M1039" s="89">
        <v>2784</v>
      </c>
      <c r="N1039" s="89">
        <v>183.19</v>
      </c>
      <c r="O1039" s="89">
        <v>183.19</v>
      </c>
      <c r="P1039" s="89">
        <v>212.50039999999998</v>
      </c>
      <c r="Q1039" s="51">
        <v>7.632916666666667E-2</v>
      </c>
      <c r="R1039">
        <v>7</v>
      </c>
      <c r="S1039">
        <v>2025</v>
      </c>
      <c r="T1039">
        <v>9</v>
      </c>
      <c r="U1039">
        <v>2025</v>
      </c>
      <c r="V1039" s="63">
        <v>45948</v>
      </c>
      <c r="W1039" t="s">
        <v>211</v>
      </c>
      <c r="X1039">
        <v>2025</v>
      </c>
    </row>
    <row r="1040" spans="1:24" ht="15" customHeight="1">
      <c r="A1040" t="s">
        <v>49</v>
      </c>
      <c r="B1040">
        <v>25</v>
      </c>
      <c r="C1040">
        <v>1</v>
      </c>
      <c r="D1040" s="63">
        <v>45848</v>
      </c>
      <c r="E1040" s="63">
        <v>45855</v>
      </c>
      <c r="F1040" s="63">
        <v>45860</v>
      </c>
      <c r="G1040" t="s">
        <v>59</v>
      </c>
      <c r="H1040">
        <v>28</v>
      </c>
      <c r="I1040" t="s">
        <v>65</v>
      </c>
      <c r="J1040">
        <v>2600</v>
      </c>
      <c r="K1040" t="s">
        <v>27</v>
      </c>
      <c r="L1040" s="89">
        <v>2600</v>
      </c>
      <c r="M1040" s="89">
        <v>3016</v>
      </c>
      <c r="N1040" s="89">
        <v>1115</v>
      </c>
      <c r="O1040" s="89">
        <v>1115</v>
      </c>
      <c r="P1040" s="89">
        <v>1293.3999999999999</v>
      </c>
      <c r="Q1040" s="51">
        <v>0.42884615384615382</v>
      </c>
      <c r="R1040">
        <v>7</v>
      </c>
      <c r="S1040">
        <v>2025</v>
      </c>
      <c r="T1040">
        <v>7</v>
      </c>
      <c r="U1040">
        <v>2025</v>
      </c>
      <c r="V1040" s="63">
        <v>45905</v>
      </c>
      <c r="W1040" t="s">
        <v>72</v>
      </c>
      <c r="X1040">
        <v>2025</v>
      </c>
    </row>
    <row r="1041" spans="1:24" ht="15" customHeight="1">
      <c r="A1041" t="s">
        <v>49</v>
      </c>
      <c r="B1041">
        <v>26</v>
      </c>
      <c r="C1041">
        <v>1</v>
      </c>
      <c r="D1041" s="63">
        <v>45849</v>
      </c>
      <c r="E1041" s="63">
        <v>45858</v>
      </c>
      <c r="F1041" s="63">
        <v>45864</v>
      </c>
      <c r="G1041" t="s">
        <v>59</v>
      </c>
      <c r="H1041">
        <v>28</v>
      </c>
      <c r="I1041" t="s">
        <v>65</v>
      </c>
      <c r="J1041">
        <v>1536</v>
      </c>
      <c r="K1041" t="s">
        <v>27</v>
      </c>
      <c r="L1041" s="89">
        <v>1536</v>
      </c>
      <c r="M1041" s="89">
        <v>1781.7599999999998</v>
      </c>
      <c r="N1041" s="89">
        <v>120</v>
      </c>
      <c r="O1041" s="89">
        <v>120</v>
      </c>
      <c r="P1041" s="89">
        <v>139.19999999999999</v>
      </c>
      <c r="Q1041" s="51">
        <v>7.8125E-2</v>
      </c>
      <c r="R1041">
        <v>7</v>
      </c>
      <c r="S1041">
        <v>2025</v>
      </c>
      <c r="T1041">
        <v>7</v>
      </c>
      <c r="U1041">
        <v>2025</v>
      </c>
      <c r="V1041" s="63">
        <v>45909</v>
      </c>
      <c r="W1041" t="s">
        <v>72</v>
      </c>
      <c r="X1041">
        <v>2025</v>
      </c>
    </row>
    <row r="1042" spans="1:24" ht="15" customHeight="1">
      <c r="A1042" t="s">
        <v>49</v>
      </c>
      <c r="B1042">
        <v>27</v>
      </c>
      <c r="C1042">
        <v>1</v>
      </c>
      <c r="D1042" s="63">
        <v>45852</v>
      </c>
      <c r="E1042" s="63">
        <v>45924</v>
      </c>
      <c r="F1042" s="63">
        <v>45950</v>
      </c>
      <c r="G1042" t="s">
        <v>329</v>
      </c>
      <c r="H1042">
        <v>29</v>
      </c>
      <c r="I1042" t="s">
        <v>330</v>
      </c>
      <c r="J1042">
        <v>45963.05</v>
      </c>
      <c r="K1042" t="s">
        <v>27</v>
      </c>
      <c r="L1042" s="89">
        <v>45963.05</v>
      </c>
      <c r="M1042" s="89">
        <v>53317.137999999999</v>
      </c>
      <c r="N1042" s="89">
        <v>8595.74</v>
      </c>
      <c r="O1042" s="89">
        <v>8595.74</v>
      </c>
      <c r="P1042" s="89">
        <v>9971.0583999999999</v>
      </c>
      <c r="Q1042" s="51">
        <v>0.18701413417952026</v>
      </c>
      <c r="R1042">
        <v>7</v>
      </c>
      <c r="S1042">
        <v>2025</v>
      </c>
      <c r="T1042">
        <v>9</v>
      </c>
      <c r="U1042">
        <v>2025</v>
      </c>
      <c r="V1042" s="63">
        <v>45995</v>
      </c>
      <c r="W1042" t="s">
        <v>52</v>
      </c>
      <c r="X1042">
        <v>2025</v>
      </c>
    </row>
    <row r="1043" spans="1:24" ht="15" customHeight="1">
      <c r="A1043" t="s">
        <v>49</v>
      </c>
      <c r="B1043">
        <v>28</v>
      </c>
      <c r="C1043">
        <v>1</v>
      </c>
      <c r="D1043" s="63">
        <v>45854</v>
      </c>
      <c r="E1043" s="63">
        <v>45913</v>
      </c>
      <c r="F1043" s="63">
        <v>45914</v>
      </c>
      <c r="G1043" t="s">
        <v>327</v>
      </c>
      <c r="H1043">
        <v>29</v>
      </c>
      <c r="I1043" t="s">
        <v>51</v>
      </c>
      <c r="J1043">
        <v>5240</v>
      </c>
      <c r="K1043" t="s">
        <v>27</v>
      </c>
      <c r="L1043" s="89">
        <v>5240</v>
      </c>
      <c r="M1043" s="89">
        <v>6078.4</v>
      </c>
      <c r="N1043" s="89">
        <v>254.28</v>
      </c>
      <c r="O1043" s="89">
        <v>254.28</v>
      </c>
      <c r="P1043" s="89">
        <v>294.96479999999997</v>
      </c>
      <c r="Q1043" s="51">
        <v>4.8526717557251908E-2</v>
      </c>
      <c r="R1043">
        <v>7</v>
      </c>
      <c r="S1043">
        <v>2025</v>
      </c>
      <c r="T1043">
        <v>9</v>
      </c>
      <c r="U1043">
        <v>2025</v>
      </c>
      <c r="V1043" s="63">
        <v>45959</v>
      </c>
      <c r="W1043" t="s">
        <v>211</v>
      </c>
      <c r="X1043">
        <v>2025</v>
      </c>
    </row>
    <row r="1044" spans="1:24" ht="15" customHeight="1">
      <c r="A1044" t="s">
        <v>49</v>
      </c>
      <c r="B1044">
        <v>29</v>
      </c>
      <c r="C1044">
        <v>1</v>
      </c>
      <c r="D1044" s="63">
        <v>45856</v>
      </c>
      <c r="E1044" s="63">
        <v>45857</v>
      </c>
      <c r="F1044" s="63">
        <v>45857</v>
      </c>
      <c r="G1044" t="s">
        <v>64</v>
      </c>
      <c r="H1044">
        <v>29</v>
      </c>
      <c r="I1044" t="s">
        <v>65</v>
      </c>
      <c r="J1044">
        <v>197.41</v>
      </c>
      <c r="K1044" t="s">
        <v>27</v>
      </c>
      <c r="L1044" s="89">
        <v>197.41</v>
      </c>
      <c r="M1044" s="89">
        <v>228.99559999999997</v>
      </c>
      <c r="N1044" s="89">
        <v>0</v>
      </c>
      <c r="O1044" s="89">
        <v>0</v>
      </c>
      <c r="P1044" s="89">
        <v>0</v>
      </c>
      <c r="Q1044" s="51">
        <v>0</v>
      </c>
      <c r="R1044">
        <v>7</v>
      </c>
      <c r="S1044">
        <v>2025</v>
      </c>
      <c r="T1044">
        <v>7</v>
      </c>
      <c r="U1044">
        <v>2025</v>
      </c>
      <c r="V1044" s="63">
        <v>45902</v>
      </c>
      <c r="W1044" t="s">
        <v>72</v>
      </c>
      <c r="X1044">
        <v>2025</v>
      </c>
    </row>
    <row r="1045" spans="1:24" ht="15" customHeight="1">
      <c r="A1045" t="s">
        <v>49</v>
      </c>
      <c r="B1045">
        <v>30</v>
      </c>
      <c r="C1045">
        <v>0</v>
      </c>
      <c r="D1045" s="63">
        <v>45856</v>
      </c>
      <c r="E1045" s="63">
        <v>46017</v>
      </c>
      <c r="F1045" s="63">
        <v>46027</v>
      </c>
      <c r="G1045" t="s">
        <v>331</v>
      </c>
      <c r="H1045">
        <v>29</v>
      </c>
      <c r="I1045" t="s">
        <v>51</v>
      </c>
      <c r="J1045">
        <v>78838.929999999993</v>
      </c>
      <c r="K1045" t="s">
        <v>27</v>
      </c>
      <c r="L1045" s="89">
        <v>78838.929999999993</v>
      </c>
      <c r="M1045" s="89">
        <v>91453.15879999999</v>
      </c>
      <c r="N1045" s="89">
        <v>9227.17</v>
      </c>
      <c r="O1045" s="89">
        <v>9227.17</v>
      </c>
      <c r="P1045" s="89">
        <v>10703.5172</v>
      </c>
      <c r="Q1045" s="51">
        <v>0.11703824493812892</v>
      </c>
      <c r="R1045">
        <v>7</v>
      </c>
      <c r="S1045">
        <v>2025</v>
      </c>
      <c r="T1045">
        <v>12</v>
      </c>
      <c r="U1045">
        <v>2025</v>
      </c>
      <c r="V1045" s="63">
        <v>46072</v>
      </c>
      <c r="W1045" t="s">
        <v>38</v>
      </c>
      <c r="X1045">
        <v>2026</v>
      </c>
    </row>
    <row r="1046" spans="1:24" ht="15" customHeight="1">
      <c r="A1046" t="s">
        <v>49</v>
      </c>
      <c r="B1046">
        <v>31</v>
      </c>
      <c r="C1046">
        <v>0</v>
      </c>
      <c r="D1046" s="63">
        <v>45862</v>
      </c>
      <c r="E1046" s="63">
        <v>45950</v>
      </c>
      <c r="F1046" s="63">
        <v>45990</v>
      </c>
      <c r="G1046" t="s">
        <v>64</v>
      </c>
      <c r="H1046">
        <v>30</v>
      </c>
      <c r="J1046">
        <v>1894.45</v>
      </c>
      <c r="K1046" t="s">
        <v>27</v>
      </c>
      <c r="L1046" s="89">
        <v>1894.45</v>
      </c>
      <c r="M1046" s="89">
        <v>2197.5619999999999</v>
      </c>
      <c r="N1046">
        <v>0</v>
      </c>
      <c r="O1046">
        <v>0</v>
      </c>
      <c r="P1046">
        <v>0</v>
      </c>
      <c r="Q1046" s="51">
        <v>0</v>
      </c>
      <c r="R1046">
        <v>7</v>
      </c>
      <c r="S1046">
        <v>2025</v>
      </c>
      <c r="T1046">
        <v>10</v>
      </c>
      <c r="U1046">
        <v>2025</v>
      </c>
      <c r="V1046" s="63">
        <v>46035</v>
      </c>
      <c r="W1046" t="s">
        <v>31</v>
      </c>
      <c r="X1046">
        <v>2026</v>
      </c>
    </row>
    <row r="1047" spans="1:24" ht="15" customHeight="1">
      <c r="A1047" t="s">
        <v>49</v>
      </c>
      <c r="B1047">
        <v>32</v>
      </c>
      <c r="C1047">
        <v>1</v>
      </c>
      <c r="D1047" s="63">
        <v>45862</v>
      </c>
      <c r="E1047" s="63">
        <v>46000</v>
      </c>
      <c r="F1047" s="63">
        <v>46008</v>
      </c>
      <c r="G1047" t="s">
        <v>92</v>
      </c>
      <c r="H1047">
        <v>30</v>
      </c>
      <c r="J1047">
        <v>4782.34</v>
      </c>
      <c r="K1047" t="s">
        <v>27</v>
      </c>
      <c r="L1047" s="89">
        <v>4782.34</v>
      </c>
      <c r="M1047" s="89">
        <v>5547.5144</v>
      </c>
      <c r="N1047">
        <v>0</v>
      </c>
      <c r="O1047">
        <v>0</v>
      </c>
      <c r="P1047">
        <v>0</v>
      </c>
      <c r="Q1047" s="51">
        <v>0</v>
      </c>
      <c r="R1047">
        <v>7</v>
      </c>
      <c r="S1047">
        <v>2025</v>
      </c>
      <c r="T1047">
        <v>12</v>
      </c>
      <c r="U1047">
        <v>2025</v>
      </c>
      <c r="V1047" s="63">
        <v>46053</v>
      </c>
      <c r="W1047" t="s">
        <v>31</v>
      </c>
      <c r="X1047">
        <v>2026</v>
      </c>
    </row>
    <row r="1048" spans="1:24" ht="15" customHeight="1">
      <c r="A1048" t="s">
        <v>49</v>
      </c>
      <c r="B1048">
        <v>33</v>
      </c>
      <c r="C1048">
        <v>1</v>
      </c>
      <c r="D1048" s="63">
        <v>45870</v>
      </c>
      <c r="E1048" s="63">
        <v>45869</v>
      </c>
      <c r="F1048" s="63">
        <v>45873</v>
      </c>
      <c r="G1048" t="s">
        <v>92</v>
      </c>
      <c r="H1048">
        <v>31</v>
      </c>
      <c r="J1048">
        <v>4815</v>
      </c>
      <c r="K1048" t="s">
        <v>33</v>
      </c>
      <c r="L1048" s="89">
        <v>4140.8999999999996</v>
      </c>
      <c r="M1048" s="89">
        <v>4815</v>
      </c>
      <c r="N1048">
        <v>539.22</v>
      </c>
      <c r="O1048">
        <v>463.72919999999999</v>
      </c>
      <c r="P1048">
        <v>539.22</v>
      </c>
      <c r="Q1048" s="51">
        <v>0.11198753894080998</v>
      </c>
      <c r="R1048">
        <v>8</v>
      </c>
      <c r="S1048">
        <v>2025</v>
      </c>
      <c r="T1048">
        <v>7</v>
      </c>
      <c r="U1048">
        <v>2025</v>
      </c>
      <c r="V1048" s="63">
        <v>45918</v>
      </c>
      <c r="W1048" t="s">
        <v>72</v>
      </c>
      <c r="X1048">
        <v>2025</v>
      </c>
    </row>
    <row r="1049" spans="1:24" ht="15" customHeight="1">
      <c r="A1049" t="s">
        <v>49</v>
      </c>
      <c r="B1049">
        <v>34</v>
      </c>
      <c r="C1049">
        <v>0</v>
      </c>
      <c r="D1049" s="63">
        <v>45889</v>
      </c>
      <c r="E1049" s="63">
        <v>46037</v>
      </c>
      <c r="F1049" s="63">
        <v>46049</v>
      </c>
      <c r="G1049" t="s">
        <v>92</v>
      </c>
      <c r="H1049">
        <v>34</v>
      </c>
      <c r="I1049" t="s">
        <v>332</v>
      </c>
      <c r="J1049">
        <v>32815.01</v>
      </c>
      <c r="K1049" t="s">
        <v>27</v>
      </c>
      <c r="L1049" s="89">
        <v>32815.01</v>
      </c>
      <c r="M1049" s="89">
        <v>38065.411599999999</v>
      </c>
      <c r="N1049" s="89">
        <v>7311.97</v>
      </c>
      <c r="O1049" s="89">
        <v>7311.97</v>
      </c>
      <c r="P1049" s="89">
        <v>8481.8851999999988</v>
      </c>
      <c r="Q1049" s="51">
        <v>0.22282394550542572</v>
      </c>
      <c r="R1049">
        <v>8</v>
      </c>
      <c r="S1049">
        <v>2025</v>
      </c>
      <c r="T1049">
        <v>1</v>
      </c>
      <c r="U1049">
        <v>2026</v>
      </c>
      <c r="V1049" s="63">
        <v>46094</v>
      </c>
      <c r="W1049" t="s">
        <v>28</v>
      </c>
      <c r="X1049">
        <v>2026</v>
      </c>
    </row>
    <row r="1050" spans="1:24" ht="15" customHeight="1">
      <c r="A1050" t="s">
        <v>49</v>
      </c>
      <c r="B1050">
        <v>36</v>
      </c>
      <c r="C1050">
        <v>0</v>
      </c>
      <c r="D1050" s="63">
        <v>45902</v>
      </c>
      <c r="E1050" s="63">
        <v>45977</v>
      </c>
      <c r="F1050" s="63">
        <v>45986</v>
      </c>
      <c r="G1050" t="s">
        <v>57</v>
      </c>
      <c r="H1050">
        <v>36</v>
      </c>
      <c r="I1050" t="s">
        <v>51</v>
      </c>
      <c r="J1050">
        <v>6545.7</v>
      </c>
      <c r="K1050" t="s">
        <v>27</v>
      </c>
      <c r="L1050" s="89">
        <v>6545.7</v>
      </c>
      <c r="M1050" s="89">
        <v>7593.0119999999997</v>
      </c>
      <c r="N1050" s="89">
        <v>865</v>
      </c>
      <c r="O1050" s="89">
        <v>865</v>
      </c>
      <c r="P1050" s="89">
        <v>1003.4</v>
      </c>
      <c r="Q1050" s="51">
        <v>0.13214782223444399</v>
      </c>
      <c r="R1050">
        <v>9</v>
      </c>
      <c r="S1050">
        <v>2025</v>
      </c>
      <c r="T1050">
        <v>11</v>
      </c>
      <c r="U1050">
        <v>2025</v>
      </c>
      <c r="V1050" s="63">
        <v>46031</v>
      </c>
      <c r="W1050" t="s">
        <v>31</v>
      </c>
      <c r="X1050">
        <v>2026</v>
      </c>
    </row>
    <row r="1051" spans="1:24" ht="15" customHeight="1">
      <c r="A1051" t="s">
        <v>49</v>
      </c>
      <c r="B1051">
        <v>37</v>
      </c>
      <c r="C1051">
        <v>1</v>
      </c>
      <c r="D1051" s="63">
        <v>45904</v>
      </c>
      <c r="E1051" s="63">
        <v>46009</v>
      </c>
      <c r="F1051" s="63">
        <v>46023</v>
      </c>
      <c r="G1051" t="s">
        <v>70</v>
      </c>
      <c r="H1051">
        <v>36</v>
      </c>
      <c r="I1051" t="s">
        <v>65</v>
      </c>
      <c r="J1051">
        <v>41961</v>
      </c>
      <c r="K1051" t="s">
        <v>33</v>
      </c>
      <c r="L1051" s="89">
        <v>36086.46</v>
      </c>
      <c r="M1051" s="89">
        <v>41961</v>
      </c>
      <c r="N1051" s="89">
        <v>6067.55</v>
      </c>
      <c r="O1051" s="89">
        <v>5218.0929999999998</v>
      </c>
      <c r="P1051" s="89">
        <v>6067.55</v>
      </c>
      <c r="Q1051" s="51">
        <v>0.14459974738447606</v>
      </c>
      <c r="R1051">
        <v>9</v>
      </c>
      <c r="S1051">
        <v>2025</v>
      </c>
      <c r="T1051">
        <v>12</v>
      </c>
      <c r="U1051">
        <v>2025</v>
      </c>
      <c r="V1051" s="63">
        <v>46068</v>
      </c>
      <c r="W1051" t="s">
        <v>38</v>
      </c>
      <c r="X1051">
        <v>2026</v>
      </c>
    </row>
    <row r="1052" spans="1:24" ht="15" customHeight="1">
      <c r="A1052" t="s">
        <v>49</v>
      </c>
      <c r="B1052">
        <v>38</v>
      </c>
      <c r="C1052">
        <v>0</v>
      </c>
      <c r="D1052" s="63">
        <v>45909</v>
      </c>
      <c r="E1052" s="63">
        <v>45946</v>
      </c>
      <c r="F1052" s="63">
        <v>45957</v>
      </c>
      <c r="G1052" t="s">
        <v>59</v>
      </c>
      <c r="H1052">
        <v>37</v>
      </c>
      <c r="I1052" t="s">
        <v>60</v>
      </c>
      <c r="J1052">
        <v>26488.92</v>
      </c>
      <c r="K1052" t="s">
        <v>27</v>
      </c>
      <c r="L1052" s="89">
        <v>26488.92</v>
      </c>
      <c r="M1052" s="89">
        <v>30727.147199999996</v>
      </c>
      <c r="N1052" s="89">
        <v>4159.1899999999996</v>
      </c>
      <c r="O1052" s="89">
        <v>4159.1899999999996</v>
      </c>
      <c r="P1052" s="89">
        <v>4824.6603999999988</v>
      </c>
      <c r="Q1052" s="51">
        <v>0.1570162165916919</v>
      </c>
      <c r="R1052">
        <v>9</v>
      </c>
      <c r="S1052">
        <v>2025</v>
      </c>
      <c r="T1052">
        <v>10</v>
      </c>
      <c r="U1052">
        <v>2025</v>
      </c>
      <c r="V1052" s="63">
        <v>46002</v>
      </c>
      <c r="W1052" t="s">
        <v>52</v>
      </c>
      <c r="X1052">
        <v>2025</v>
      </c>
    </row>
    <row r="1053" spans="1:24" ht="15" customHeight="1">
      <c r="A1053" t="s">
        <v>49</v>
      </c>
      <c r="B1053">
        <v>39</v>
      </c>
      <c r="C1053">
        <v>0</v>
      </c>
      <c r="D1053" s="63">
        <v>45922</v>
      </c>
      <c r="E1053" s="63">
        <v>45957</v>
      </c>
      <c r="F1053" s="63">
        <v>45958</v>
      </c>
      <c r="G1053" t="s">
        <v>64</v>
      </c>
      <c r="H1053">
        <v>39</v>
      </c>
      <c r="I1053" t="s">
        <v>326</v>
      </c>
      <c r="J1053">
        <v>1347.28</v>
      </c>
      <c r="K1053" t="s">
        <v>27</v>
      </c>
      <c r="L1053" s="89">
        <v>1347.28</v>
      </c>
      <c r="M1053" s="89">
        <v>1562.8447999999999</v>
      </c>
      <c r="N1053" s="89">
        <v>0</v>
      </c>
      <c r="O1053" s="89">
        <v>0</v>
      </c>
      <c r="P1053" s="89">
        <v>0</v>
      </c>
      <c r="Q1053" s="51">
        <v>0</v>
      </c>
      <c r="R1053">
        <v>9</v>
      </c>
      <c r="S1053">
        <v>2025</v>
      </c>
      <c r="T1053">
        <v>10</v>
      </c>
      <c r="U1053">
        <v>2025</v>
      </c>
      <c r="V1053" s="63">
        <v>46003</v>
      </c>
      <c r="W1053" t="s">
        <v>52</v>
      </c>
      <c r="X1053">
        <v>2025</v>
      </c>
    </row>
    <row r="1054" spans="1:24" ht="15" customHeight="1">
      <c r="A1054" t="s">
        <v>49</v>
      </c>
      <c r="B1054">
        <v>40</v>
      </c>
      <c r="C1054">
        <v>0</v>
      </c>
      <c r="D1054" s="63">
        <v>45922</v>
      </c>
      <c r="E1054" s="63">
        <v>45992</v>
      </c>
      <c r="F1054" s="63">
        <v>45995</v>
      </c>
      <c r="G1054" t="s">
        <v>64</v>
      </c>
      <c r="H1054">
        <v>39</v>
      </c>
      <c r="I1054" t="s">
        <v>333</v>
      </c>
      <c r="J1054">
        <v>847.5</v>
      </c>
      <c r="K1054" t="s">
        <v>27</v>
      </c>
      <c r="L1054" s="89">
        <v>847.5</v>
      </c>
      <c r="M1054" s="89">
        <v>983.09999999999991</v>
      </c>
      <c r="N1054" s="89">
        <v>0</v>
      </c>
      <c r="O1054" s="89">
        <v>0</v>
      </c>
      <c r="P1054" s="89">
        <v>0</v>
      </c>
      <c r="Q1054" s="51">
        <v>0</v>
      </c>
      <c r="R1054">
        <v>9</v>
      </c>
      <c r="S1054">
        <v>2025</v>
      </c>
      <c r="T1054">
        <v>12</v>
      </c>
      <c r="U1054">
        <v>2025</v>
      </c>
      <c r="V1054" s="63">
        <v>46040</v>
      </c>
      <c r="W1054" t="s">
        <v>31</v>
      </c>
      <c r="X1054">
        <v>2026</v>
      </c>
    </row>
    <row r="1055" spans="1:24" ht="15" customHeight="1">
      <c r="A1055" t="s">
        <v>49</v>
      </c>
      <c r="B1055">
        <v>41</v>
      </c>
      <c r="C1055">
        <v>0</v>
      </c>
      <c r="D1055" s="63">
        <v>45924</v>
      </c>
      <c r="E1055" s="63">
        <v>46020</v>
      </c>
      <c r="F1055" s="63">
        <v>46030</v>
      </c>
      <c r="G1055" t="s">
        <v>70</v>
      </c>
      <c r="H1055">
        <v>39</v>
      </c>
      <c r="I1055" t="s">
        <v>60</v>
      </c>
      <c r="J1055">
        <v>47106.27</v>
      </c>
      <c r="K1055" t="s">
        <v>27</v>
      </c>
      <c r="L1055" s="89">
        <v>47106.27</v>
      </c>
      <c r="M1055" s="89">
        <v>54643.273199999996</v>
      </c>
      <c r="N1055" s="89">
        <v>6625.54</v>
      </c>
      <c r="O1055" s="89">
        <v>6625.54</v>
      </c>
      <c r="P1055" s="89">
        <v>7685.6263999999992</v>
      </c>
      <c r="Q1055" s="51">
        <v>0.14065091547261119</v>
      </c>
      <c r="R1055">
        <v>9</v>
      </c>
      <c r="S1055">
        <v>2025</v>
      </c>
      <c r="T1055">
        <v>12</v>
      </c>
      <c r="U1055">
        <v>2025</v>
      </c>
      <c r="V1055" s="63">
        <v>46075</v>
      </c>
      <c r="W1055" t="s">
        <v>38</v>
      </c>
      <c r="X1055">
        <v>2026</v>
      </c>
    </row>
    <row r="1056" spans="1:24" ht="15" customHeight="1">
      <c r="A1056" t="s">
        <v>49</v>
      </c>
      <c r="B1056">
        <v>42</v>
      </c>
      <c r="C1056">
        <v>1</v>
      </c>
      <c r="D1056" s="63">
        <v>45924</v>
      </c>
      <c r="E1056" s="63">
        <v>45985</v>
      </c>
      <c r="F1056" s="63">
        <v>46001</v>
      </c>
      <c r="G1056" t="s">
        <v>329</v>
      </c>
      <c r="H1056">
        <v>39</v>
      </c>
      <c r="J1056">
        <v>22610</v>
      </c>
      <c r="K1056" t="s">
        <v>27</v>
      </c>
      <c r="L1056" s="89">
        <v>22610</v>
      </c>
      <c r="M1056" s="89">
        <v>26227.599999999999</v>
      </c>
      <c r="N1056" s="89">
        <v>5261.5</v>
      </c>
      <c r="O1056" s="89">
        <v>5261.5</v>
      </c>
      <c r="P1056" s="89">
        <v>6103.3399999999992</v>
      </c>
      <c r="Q1056" s="51">
        <v>0.23270676691729322</v>
      </c>
      <c r="R1056">
        <v>9</v>
      </c>
      <c r="S1056">
        <v>2025</v>
      </c>
      <c r="T1056">
        <v>11</v>
      </c>
      <c r="U1056">
        <v>2025</v>
      </c>
      <c r="V1056" s="63">
        <v>46046</v>
      </c>
      <c r="W1056" t="s">
        <v>31</v>
      </c>
      <c r="X1056">
        <v>2026</v>
      </c>
    </row>
    <row r="1057" spans="1:24" ht="15" customHeight="1">
      <c r="A1057" t="s">
        <v>49</v>
      </c>
      <c r="B1057">
        <v>43</v>
      </c>
      <c r="C1057">
        <v>0</v>
      </c>
      <c r="D1057" s="63">
        <v>45924</v>
      </c>
      <c r="E1057" s="63">
        <v>45971</v>
      </c>
      <c r="F1057" s="63">
        <v>45975</v>
      </c>
      <c r="G1057" t="s">
        <v>64</v>
      </c>
      <c r="H1057">
        <v>39</v>
      </c>
      <c r="I1057" t="s">
        <v>334</v>
      </c>
      <c r="J1057">
        <v>410.33</v>
      </c>
      <c r="K1057" t="s">
        <v>27</v>
      </c>
      <c r="L1057" s="89">
        <v>410.33</v>
      </c>
      <c r="M1057" s="89">
        <v>475.98279999999994</v>
      </c>
      <c r="N1057">
        <v>0</v>
      </c>
      <c r="O1057">
        <v>0</v>
      </c>
      <c r="P1057">
        <v>0</v>
      </c>
      <c r="Q1057" s="51">
        <v>0</v>
      </c>
      <c r="R1057">
        <v>9</v>
      </c>
      <c r="S1057">
        <v>2025</v>
      </c>
      <c r="T1057">
        <v>11</v>
      </c>
      <c r="U1057">
        <v>2025</v>
      </c>
      <c r="V1057" s="63">
        <v>46020</v>
      </c>
      <c r="W1057" t="s">
        <v>52</v>
      </c>
      <c r="X1057">
        <v>2025</v>
      </c>
    </row>
    <row r="1058" spans="1:24" ht="15" customHeight="1">
      <c r="A1058" t="s">
        <v>49</v>
      </c>
      <c r="B1058">
        <v>44</v>
      </c>
      <c r="C1058">
        <v>0</v>
      </c>
      <c r="D1058" s="63">
        <v>45925</v>
      </c>
      <c r="E1058" s="63">
        <v>46187</v>
      </c>
      <c r="F1058" s="63">
        <v>46203</v>
      </c>
      <c r="G1058" t="s">
        <v>50</v>
      </c>
      <c r="H1058">
        <v>39</v>
      </c>
      <c r="I1058" t="s">
        <v>51</v>
      </c>
      <c r="J1058">
        <v>26368.77</v>
      </c>
      <c r="K1058" t="s">
        <v>27</v>
      </c>
      <c r="L1058" s="89">
        <v>26368.77</v>
      </c>
      <c r="M1058" s="89">
        <v>30587.7732</v>
      </c>
      <c r="N1058" s="89">
        <v>2860.8</v>
      </c>
      <c r="O1058" s="89">
        <v>2860.8</v>
      </c>
      <c r="P1058" s="89">
        <v>3318.5279999999998</v>
      </c>
      <c r="Q1058" s="51">
        <v>0.10849197744149613</v>
      </c>
      <c r="R1058">
        <v>9</v>
      </c>
      <c r="S1058">
        <v>2025</v>
      </c>
      <c r="T1058">
        <v>6</v>
      </c>
      <c r="U1058">
        <v>2026</v>
      </c>
      <c r="V1058" s="63">
        <v>46248</v>
      </c>
      <c r="W1058" t="s">
        <v>62</v>
      </c>
      <c r="X1058">
        <v>2026</v>
      </c>
    </row>
    <row r="1059" spans="1:24" ht="15" customHeight="1">
      <c r="A1059" t="s">
        <v>49</v>
      </c>
      <c r="B1059">
        <v>45</v>
      </c>
      <c r="C1059">
        <v>0</v>
      </c>
      <c r="D1059" s="63">
        <v>45925</v>
      </c>
      <c r="E1059" s="63">
        <v>46174</v>
      </c>
      <c r="F1059" s="63">
        <v>46189</v>
      </c>
      <c r="G1059" t="s">
        <v>50</v>
      </c>
      <c r="H1059">
        <v>39</v>
      </c>
      <c r="I1059" t="s">
        <v>51</v>
      </c>
      <c r="J1059">
        <v>22601.33</v>
      </c>
      <c r="K1059" t="s">
        <v>27</v>
      </c>
      <c r="L1059" s="89">
        <v>22601.33</v>
      </c>
      <c r="M1059" s="89">
        <v>26217.542799999999</v>
      </c>
      <c r="N1059" s="89">
        <v>2432.15</v>
      </c>
      <c r="O1059" s="89">
        <v>2432.15</v>
      </c>
      <c r="P1059" s="89">
        <v>2821.2939999999999</v>
      </c>
      <c r="Q1059" s="51">
        <v>0.10761092378191903</v>
      </c>
      <c r="R1059">
        <v>9</v>
      </c>
      <c r="S1059">
        <v>2025</v>
      </c>
      <c r="T1059">
        <v>6</v>
      </c>
      <c r="U1059">
        <v>2026</v>
      </c>
      <c r="V1059" s="63">
        <v>46234</v>
      </c>
      <c r="W1059" t="s">
        <v>39</v>
      </c>
      <c r="X1059">
        <v>2026</v>
      </c>
    </row>
    <row r="1060" spans="1:24" ht="15" customHeight="1">
      <c r="A1060" t="s">
        <v>49</v>
      </c>
      <c r="B1060">
        <v>46</v>
      </c>
      <c r="C1060">
        <v>0</v>
      </c>
      <c r="D1060" s="63">
        <v>45931</v>
      </c>
      <c r="E1060" s="63">
        <v>45940</v>
      </c>
      <c r="F1060" s="63">
        <v>45955</v>
      </c>
      <c r="G1060" t="s">
        <v>64</v>
      </c>
      <c r="H1060">
        <v>40</v>
      </c>
      <c r="I1060" t="s">
        <v>335</v>
      </c>
      <c r="J1060">
        <v>1508.38</v>
      </c>
      <c r="K1060" t="s">
        <v>27</v>
      </c>
      <c r="L1060" s="89">
        <v>1508.38</v>
      </c>
      <c r="M1060" s="89">
        <v>1749.7208000000001</v>
      </c>
      <c r="N1060" s="89">
        <v>0</v>
      </c>
      <c r="O1060" s="89">
        <v>0</v>
      </c>
      <c r="P1060" s="89">
        <v>0</v>
      </c>
      <c r="Q1060" s="51">
        <v>0</v>
      </c>
      <c r="R1060">
        <v>10</v>
      </c>
      <c r="S1060">
        <v>2025</v>
      </c>
      <c r="T1060">
        <v>10</v>
      </c>
      <c r="U1060">
        <v>2025</v>
      </c>
      <c r="V1060" s="63">
        <v>46000</v>
      </c>
      <c r="W1060" t="s">
        <v>52</v>
      </c>
      <c r="X1060">
        <v>2025</v>
      </c>
    </row>
    <row r="1061" spans="1:24" ht="15" customHeight="1">
      <c r="A1061" t="s">
        <v>49</v>
      </c>
      <c r="B1061">
        <v>47</v>
      </c>
      <c r="C1061">
        <v>0</v>
      </c>
      <c r="D1061" s="63">
        <v>45932</v>
      </c>
      <c r="E1061" s="63">
        <v>45968</v>
      </c>
      <c r="F1061" s="63">
        <v>45971</v>
      </c>
      <c r="G1061" t="s">
        <v>64</v>
      </c>
      <c r="H1061">
        <v>40</v>
      </c>
      <c r="I1061" t="s">
        <v>333</v>
      </c>
      <c r="J1061">
        <v>5227.74</v>
      </c>
      <c r="K1061" t="s">
        <v>27</v>
      </c>
      <c r="L1061" s="89">
        <v>5227.74</v>
      </c>
      <c r="M1061" s="89">
        <v>6064.1783999999998</v>
      </c>
      <c r="N1061" s="89">
        <v>0</v>
      </c>
      <c r="O1061" s="89">
        <v>0</v>
      </c>
      <c r="P1061" s="89">
        <v>0</v>
      </c>
      <c r="Q1061" s="51">
        <v>0</v>
      </c>
      <c r="R1061">
        <v>10</v>
      </c>
      <c r="S1061">
        <v>2025</v>
      </c>
      <c r="T1061">
        <v>11</v>
      </c>
      <c r="U1061">
        <v>2025</v>
      </c>
      <c r="V1061" s="63">
        <v>46016</v>
      </c>
      <c r="W1061" t="s">
        <v>52</v>
      </c>
      <c r="X1061">
        <v>2025</v>
      </c>
    </row>
    <row r="1062" spans="1:24" ht="15" customHeight="1">
      <c r="A1062" t="s">
        <v>49</v>
      </c>
      <c r="B1062">
        <v>48</v>
      </c>
      <c r="C1062">
        <v>0</v>
      </c>
      <c r="D1062" s="63">
        <v>45932</v>
      </c>
      <c r="E1062" s="63">
        <v>46020</v>
      </c>
      <c r="F1062" s="63">
        <v>46036</v>
      </c>
      <c r="G1062" t="s">
        <v>70</v>
      </c>
      <c r="H1062">
        <v>40</v>
      </c>
      <c r="I1062" t="s">
        <v>336</v>
      </c>
      <c r="J1062">
        <v>32779.78</v>
      </c>
      <c r="K1062" t="s">
        <v>27</v>
      </c>
      <c r="L1062" s="89">
        <v>32779.78</v>
      </c>
      <c r="M1062" s="89">
        <v>38024.544799999996</v>
      </c>
      <c r="N1062" s="89">
        <v>5184.24</v>
      </c>
      <c r="O1062" s="89">
        <v>5184.24</v>
      </c>
      <c r="P1062" s="89">
        <v>6013.7183999999997</v>
      </c>
      <c r="Q1062" s="51">
        <v>0.15815359346523986</v>
      </c>
      <c r="R1062">
        <v>10</v>
      </c>
      <c r="S1062">
        <v>2025</v>
      </c>
      <c r="T1062">
        <v>12</v>
      </c>
      <c r="U1062">
        <v>2025</v>
      </c>
      <c r="V1062" s="63">
        <v>46081</v>
      </c>
      <c r="W1062" t="s">
        <v>38</v>
      </c>
      <c r="X1062">
        <v>2026</v>
      </c>
    </row>
    <row r="1063" spans="1:24" ht="15" customHeight="1">
      <c r="A1063" t="s">
        <v>49</v>
      </c>
      <c r="B1063">
        <v>49</v>
      </c>
      <c r="C1063">
        <v>0</v>
      </c>
      <c r="D1063" s="63">
        <v>45936</v>
      </c>
      <c r="E1063" s="63">
        <v>45968</v>
      </c>
      <c r="F1063" s="63">
        <v>45977</v>
      </c>
      <c r="G1063" t="s">
        <v>64</v>
      </c>
      <c r="H1063">
        <v>41</v>
      </c>
      <c r="J1063">
        <v>3515.8</v>
      </c>
      <c r="K1063" t="s">
        <v>27</v>
      </c>
      <c r="L1063" s="89">
        <v>3515.8</v>
      </c>
      <c r="M1063" s="89">
        <v>4078.328</v>
      </c>
      <c r="N1063" s="89">
        <v>0</v>
      </c>
      <c r="O1063" s="89">
        <v>0</v>
      </c>
      <c r="P1063" s="89">
        <v>0</v>
      </c>
      <c r="Q1063" s="51">
        <v>0</v>
      </c>
      <c r="R1063">
        <v>10</v>
      </c>
      <c r="S1063">
        <v>2025</v>
      </c>
      <c r="T1063">
        <v>11</v>
      </c>
      <c r="U1063">
        <v>2025</v>
      </c>
      <c r="V1063" s="63">
        <v>46022</v>
      </c>
      <c r="W1063" t="s">
        <v>52</v>
      </c>
      <c r="X1063">
        <v>2025</v>
      </c>
    </row>
    <row r="1064" spans="1:24" ht="15" customHeight="1">
      <c r="A1064" t="s">
        <v>49</v>
      </c>
      <c r="B1064">
        <v>51</v>
      </c>
      <c r="C1064">
        <v>0</v>
      </c>
      <c r="D1064" s="63">
        <v>45939</v>
      </c>
      <c r="E1064" s="63">
        <v>45941</v>
      </c>
      <c r="F1064" s="63">
        <v>45943</v>
      </c>
      <c r="G1064" t="s">
        <v>64</v>
      </c>
      <c r="H1064">
        <v>41</v>
      </c>
      <c r="I1064" t="s">
        <v>65</v>
      </c>
      <c r="J1064">
        <v>330.35</v>
      </c>
      <c r="K1064" t="s">
        <v>27</v>
      </c>
      <c r="L1064" s="89">
        <v>330.35</v>
      </c>
      <c r="M1064" s="89">
        <v>383.20600000000002</v>
      </c>
      <c r="N1064" s="89">
        <v>0</v>
      </c>
      <c r="O1064" s="89">
        <v>0</v>
      </c>
      <c r="P1064" s="89">
        <v>0</v>
      </c>
      <c r="Q1064" s="51">
        <v>0</v>
      </c>
      <c r="R1064">
        <v>10</v>
      </c>
      <c r="S1064">
        <v>2025</v>
      </c>
      <c r="T1064">
        <v>10</v>
      </c>
      <c r="U1064">
        <v>2025</v>
      </c>
      <c r="V1064" s="63">
        <v>45988</v>
      </c>
      <c r="W1064" t="s">
        <v>35</v>
      </c>
      <c r="X1064">
        <v>2025</v>
      </c>
    </row>
    <row r="1065" spans="1:24" ht="15" customHeight="1">
      <c r="A1065" t="s">
        <v>49</v>
      </c>
      <c r="B1065">
        <v>52</v>
      </c>
      <c r="C1065">
        <v>1</v>
      </c>
      <c r="D1065" s="63">
        <v>45939</v>
      </c>
      <c r="E1065" s="63">
        <v>46009</v>
      </c>
      <c r="F1065" s="63">
        <v>46034</v>
      </c>
      <c r="G1065" t="s">
        <v>327</v>
      </c>
      <c r="H1065">
        <v>41</v>
      </c>
      <c r="I1065" t="s">
        <v>337</v>
      </c>
      <c r="J1065">
        <v>99592.57</v>
      </c>
      <c r="K1065" t="s">
        <v>27</v>
      </c>
      <c r="L1065" s="89">
        <v>99592.57</v>
      </c>
      <c r="M1065" s="89">
        <v>115527.3812</v>
      </c>
      <c r="N1065" s="89">
        <v>17893.84</v>
      </c>
      <c r="O1065" s="89">
        <v>17893.84</v>
      </c>
      <c r="P1065" s="89">
        <v>20756.8544</v>
      </c>
      <c r="Q1065" s="51">
        <v>0.17967043123799295</v>
      </c>
      <c r="R1065">
        <v>10</v>
      </c>
      <c r="S1065">
        <v>2025</v>
      </c>
      <c r="T1065">
        <v>12</v>
      </c>
      <c r="U1065">
        <v>2025</v>
      </c>
      <c r="V1065" s="63">
        <v>46079</v>
      </c>
      <c r="W1065" t="s">
        <v>38</v>
      </c>
      <c r="X1065">
        <v>2026</v>
      </c>
    </row>
    <row r="1066" spans="1:24" ht="15" customHeight="1">
      <c r="A1066" t="s">
        <v>49</v>
      </c>
      <c r="B1066">
        <v>53</v>
      </c>
      <c r="C1066">
        <v>1</v>
      </c>
      <c r="D1066" s="63">
        <v>45946</v>
      </c>
      <c r="E1066" s="63">
        <v>46016</v>
      </c>
      <c r="F1066" s="63">
        <v>46027</v>
      </c>
      <c r="G1066" t="s">
        <v>338</v>
      </c>
      <c r="H1066">
        <v>42</v>
      </c>
      <c r="I1066" t="s">
        <v>51</v>
      </c>
      <c r="J1066">
        <v>53982.33</v>
      </c>
      <c r="K1066" t="s">
        <v>27</v>
      </c>
      <c r="L1066" s="89">
        <v>53982.33</v>
      </c>
      <c r="M1066" s="89">
        <v>62619.502799999995</v>
      </c>
      <c r="N1066" s="89">
        <v>3220.56</v>
      </c>
      <c r="O1066" s="89">
        <v>3220.56</v>
      </c>
      <c r="P1066" s="89">
        <v>3735.8495999999996</v>
      </c>
      <c r="Q1066" s="51">
        <v>5.965952192133981E-2</v>
      </c>
      <c r="R1066">
        <v>10</v>
      </c>
      <c r="S1066">
        <v>2025</v>
      </c>
      <c r="T1066">
        <v>12</v>
      </c>
      <c r="U1066">
        <v>2025</v>
      </c>
      <c r="V1066" s="63">
        <v>46072</v>
      </c>
      <c r="W1066" t="s">
        <v>38</v>
      </c>
      <c r="X1066">
        <v>2026</v>
      </c>
    </row>
    <row r="1067" spans="1:24" ht="15" customHeight="1">
      <c r="A1067" t="s">
        <v>49</v>
      </c>
      <c r="B1067">
        <v>54</v>
      </c>
      <c r="C1067">
        <v>1</v>
      </c>
      <c r="D1067" s="63">
        <v>45946</v>
      </c>
      <c r="E1067" s="63">
        <v>46017</v>
      </c>
      <c r="F1067" s="63">
        <v>46025</v>
      </c>
      <c r="G1067" t="s">
        <v>59</v>
      </c>
      <c r="H1067">
        <v>42</v>
      </c>
      <c r="J1067">
        <v>19458.79</v>
      </c>
      <c r="K1067" t="s">
        <v>27</v>
      </c>
      <c r="L1067" s="89">
        <v>19458.79</v>
      </c>
      <c r="M1067" s="89">
        <v>22572.196400000001</v>
      </c>
      <c r="N1067">
        <v>423.82</v>
      </c>
      <c r="O1067">
        <v>423.82</v>
      </c>
      <c r="P1067">
        <v>491.63119999999998</v>
      </c>
      <c r="Q1067" s="51">
        <v>2.1780388194743865E-2</v>
      </c>
      <c r="R1067">
        <v>10</v>
      </c>
      <c r="S1067">
        <v>2025</v>
      </c>
      <c r="T1067">
        <v>12</v>
      </c>
      <c r="U1067">
        <v>2025</v>
      </c>
      <c r="V1067" s="63">
        <v>46070</v>
      </c>
      <c r="W1067" t="s">
        <v>38</v>
      </c>
      <c r="X1067">
        <v>2026</v>
      </c>
    </row>
    <row r="1068" spans="1:24" ht="15" customHeight="1">
      <c r="A1068" t="s">
        <v>49</v>
      </c>
      <c r="B1068">
        <v>55</v>
      </c>
      <c r="C1068">
        <v>1</v>
      </c>
      <c r="D1068" s="63">
        <v>45952</v>
      </c>
      <c r="E1068" s="63">
        <v>45959</v>
      </c>
      <c r="F1068" s="63">
        <v>45960</v>
      </c>
      <c r="G1068" t="s">
        <v>338</v>
      </c>
      <c r="H1068">
        <v>43</v>
      </c>
      <c r="J1068">
        <v>528</v>
      </c>
      <c r="K1068" t="s">
        <v>27</v>
      </c>
      <c r="L1068" s="89">
        <v>528</v>
      </c>
      <c r="M1068" s="89">
        <v>612.4799999999999</v>
      </c>
      <c r="N1068">
        <v>0</v>
      </c>
      <c r="O1068">
        <v>0</v>
      </c>
      <c r="P1068">
        <v>0</v>
      </c>
      <c r="Q1068" s="51">
        <v>0</v>
      </c>
      <c r="R1068">
        <v>10</v>
      </c>
      <c r="S1068">
        <v>2025</v>
      </c>
      <c r="T1068">
        <v>10</v>
      </c>
      <c r="U1068">
        <v>2025</v>
      </c>
      <c r="V1068" s="63">
        <v>46005</v>
      </c>
      <c r="W1068" t="s">
        <v>52</v>
      </c>
      <c r="X1068">
        <v>2025</v>
      </c>
    </row>
    <row r="1069" spans="1:24" ht="15" customHeight="1">
      <c r="A1069" t="s">
        <v>49</v>
      </c>
      <c r="B1069">
        <v>56</v>
      </c>
      <c r="C1069">
        <v>1</v>
      </c>
      <c r="D1069" s="63">
        <v>45958</v>
      </c>
      <c r="E1069" s="63">
        <v>45975</v>
      </c>
      <c r="F1069" s="63">
        <v>45984</v>
      </c>
      <c r="G1069" t="s">
        <v>92</v>
      </c>
      <c r="H1069">
        <v>44</v>
      </c>
      <c r="I1069" t="s">
        <v>65</v>
      </c>
      <c r="J1069">
        <v>26253</v>
      </c>
      <c r="K1069" t="s">
        <v>27</v>
      </c>
      <c r="L1069" s="89">
        <v>26253</v>
      </c>
      <c r="M1069" s="89">
        <v>30453.48</v>
      </c>
      <c r="N1069">
        <v>5242.53</v>
      </c>
      <c r="O1069">
        <v>5242.53</v>
      </c>
      <c r="P1069">
        <v>6081.3347999999996</v>
      </c>
      <c r="Q1069" s="51">
        <v>0.19969260655925036</v>
      </c>
      <c r="R1069">
        <v>10</v>
      </c>
      <c r="S1069">
        <v>2025</v>
      </c>
      <c r="T1069">
        <v>11</v>
      </c>
      <c r="U1069">
        <v>2025</v>
      </c>
      <c r="V1069" s="63">
        <v>46029</v>
      </c>
      <c r="W1069" t="s">
        <v>31</v>
      </c>
      <c r="X1069">
        <v>2026</v>
      </c>
    </row>
    <row r="1070" spans="1:24" ht="15" customHeight="1">
      <c r="A1070" t="s">
        <v>49</v>
      </c>
      <c r="B1070">
        <v>57</v>
      </c>
      <c r="C1070">
        <v>0</v>
      </c>
      <c r="D1070" s="63">
        <v>45960</v>
      </c>
      <c r="E1070" s="63">
        <v>46285</v>
      </c>
      <c r="F1070" s="63">
        <v>46325</v>
      </c>
      <c r="G1070" t="s">
        <v>50</v>
      </c>
      <c r="H1070">
        <v>44</v>
      </c>
      <c r="I1070" t="s">
        <v>51</v>
      </c>
      <c r="J1070">
        <v>10698.35</v>
      </c>
      <c r="K1070" t="s">
        <v>27</v>
      </c>
      <c r="L1070" s="89">
        <v>10698.35</v>
      </c>
      <c r="M1070" s="89">
        <v>12410.085999999999</v>
      </c>
      <c r="N1070">
        <v>1271.17</v>
      </c>
      <c r="O1070">
        <v>1271.17</v>
      </c>
      <c r="P1070">
        <v>1474.5572</v>
      </c>
      <c r="Q1070" s="51">
        <v>0.11881925717517187</v>
      </c>
      <c r="R1070">
        <v>10</v>
      </c>
      <c r="S1070">
        <v>2025</v>
      </c>
      <c r="T1070">
        <v>9</v>
      </c>
      <c r="U1070">
        <v>2026</v>
      </c>
      <c r="V1070" s="63">
        <v>46370</v>
      </c>
      <c r="W1070" t="s">
        <v>52</v>
      </c>
      <c r="X1070">
        <v>2026</v>
      </c>
    </row>
    <row r="1071" spans="1:24" ht="15" customHeight="1">
      <c r="A1071" t="s">
        <v>49</v>
      </c>
      <c r="B1071">
        <v>58</v>
      </c>
      <c r="C1071">
        <v>1</v>
      </c>
      <c r="D1071" s="63">
        <v>45965</v>
      </c>
      <c r="E1071" s="63">
        <v>45968</v>
      </c>
      <c r="F1071" s="63">
        <v>45969</v>
      </c>
      <c r="G1071" t="s">
        <v>95</v>
      </c>
      <c r="H1071">
        <v>45</v>
      </c>
      <c r="J1071">
        <v>533.6</v>
      </c>
      <c r="K1071" t="s">
        <v>27</v>
      </c>
      <c r="L1071" s="89">
        <v>533.6</v>
      </c>
      <c r="M1071" s="89">
        <v>618.976</v>
      </c>
      <c r="N1071">
        <v>159</v>
      </c>
      <c r="O1071">
        <v>159</v>
      </c>
      <c r="P1071">
        <v>184.44</v>
      </c>
      <c r="Q1071" s="51">
        <v>0.29797601199400298</v>
      </c>
      <c r="R1071">
        <v>11</v>
      </c>
      <c r="S1071">
        <v>2025</v>
      </c>
      <c r="T1071">
        <v>11</v>
      </c>
      <c r="U1071">
        <v>2025</v>
      </c>
      <c r="V1071" s="63">
        <v>46014</v>
      </c>
      <c r="W1071" t="s">
        <v>52</v>
      </c>
      <c r="X1071">
        <v>2025</v>
      </c>
    </row>
    <row r="1072" spans="1:24" ht="15" customHeight="1">
      <c r="A1072" t="s">
        <v>49</v>
      </c>
      <c r="B1072">
        <v>59</v>
      </c>
      <c r="C1072">
        <v>0</v>
      </c>
      <c r="D1072" s="63">
        <v>45972</v>
      </c>
      <c r="E1072" s="63">
        <v>46106</v>
      </c>
      <c r="F1072" s="63">
        <v>46118</v>
      </c>
      <c r="G1072" t="s">
        <v>59</v>
      </c>
      <c r="H1072">
        <v>46</v>
      </c>
      <c r="I1072" t="s">
        <v>60</v>
      </c>
      <c r="J1072">
        <v>156765.9</v>
      </c>
      <c r="K1072" t="s">
        <v>27</v>
      </c>
      <c r="L1072" s="89">
        <v>156765.9</v>
      </c>
      <c r="M1072" s="89">
        <v>181848.44399999999</v>
      </c>
      <c r="N1072" s="89">
        <v>27212.19</v>
      </c>
      <c r="O1072" s="89">
        <v>27212.19</v>
      </c>
      <c r="P1072" s="89">
        <v>31566.140399999997</v>
      </c>
      <c r="Q1072" s="51">
        <v>0.1735848803853389</v>
      </c>
      <c r="R1072">
        <v>11</v>
      </c>
      <c r="S1072">
        <v>2025</v>
      </c>
      <c r="T1072">
        <v>3</v>
      </c>
      <c r="U1072">
        <v>2026</v>
      </c>
      <c r="V1072" s="63">
        <v>46163</v>
      </c>
      <c r="W1072" t="s">
        <v>47</v>
      </c>
      <c r="X1072">
        <v>2026</v>
      </c>
    </row>
    <row r="1073" spans="1:24" ht="15" customHeight="1">
      <c r="A1073" t="s">
        <v>49</v>
      </c>
      <c r="B1073">
        <v>60</v>
      </c>
      <c r="C1073">
        <v>1</v>
      </c>
      <c r="D1073" s="63">
        <v>45972</v>
      </c>
      <c r="E1073" s="63">
        <v>45992</v>
      </c>
      <c r="F1073" s="63">
        <v>46013</v>
      </c>
      <c r="G1073" t="s">
        <v>59</v>
      </c>
      <c r="H1073">
        <v>46</v>
      </c>
      <c r="J1073">
        <v>6433.83</v>
      </c>
      <c r="K1073" t="s">
        <v>27</v>
      </c>
      <c r="L1073" s="89">
        <v>6433.83</v>
      </c>
      <c r="M1073" s="89">
        <v>7463.2427999999991</v>
      </c>
      <c r="N1073" s="89">
        <v>128.68</v>
      </c>
      <c r="O1073" s="89">
        <v>128.68</v>
      </c>
      <c r="P1073" s="89">
        <v>149.2688</v>
      </c>
      <c r="Q1073" s="51">
        <v>2.0000528456611381E-2</v>
      </c>
      <c r="R1073">
        <v>11</v>
      </c>
      <c r="S1073">
        <v>2025</v>
      </c>
      <c r="T1073">
        <v>12</v>
      </c>
      <c r="U1073">
        <v>2025</v>
      </c>
      <c r="V1073" s="63">
        <v>46058</v>
      </c>
      <c r="W1073" t="s">
        <v>38</v>
      </c>
      <c r="X1073">
        <v>2026</v>
      </c>
    </row>
    <row r="1074" spans="1:24" ht="15" customHeight="1">
      <c r="A1074" t="s">
        <v>49</v>
      </c>
      <c r="B1074">
        <v>61</v>
      </c>
      <c r="C1074">
        <v>1</v>
      </c>
      <c r="D1074" s="63">
        <v>45972</v>
      </c>
      <c r="E1074" s="63">
        <v>45980</v>
      </c>
      <c r="F1074" s="63">
        <v>45981</v>
      </c>
      <c r="G1074" t="s">
        <v>338</v>
      </c>
      <c r="H1074">
        <v>46</v>
      </c>
      <c r="I1074" t="s">
        <v>51</v>
      </c>
      <c r="J1074">
        <v>3820.1</v>
      </c>
      <c r="K1074" t="s">
        <v>27</v>
      </c>
      <c r="L1074" s="89">
        <v>3820.1</v>
      </c>
      <c r="M1074" s="89">
        <v>4431.3159999999998</v>
      </c>
      <c r="N1074" s="89">
        <v>322.60000000000002</v>
      </c>
      <c r="O1074" s="89">
        <v>322.60000000000002</v>
      </c>
      <c r="P1074" s="89">
        <v>374.21600000000001</v>
      </c>
      <c r="Q1074" s="51">
        <v>8.4448051098138799E-2</v>
      </c>
      <c r="R1074">
        <v>11</v>
      </c>
      <c r="S1074">
        <v>2025</v>
      </c>
      <c r="T1074">
        <v>11</v>
      </c>
      <c r="U1074">
        <v>2025</v>
      </c>
      <c r="V1074" s="63">
        <v>46026</v>
      </c>
      <c r="W1074" t="s">
        <v>31</v>
      </c>
      <c r="X1074">
        <v>2026</v>
      </c>
    </row>
    <row r="1075" spans="1:24" ht="15" customHeight="1">
      <c r="A1075" t="s">
        <v>49</v>
      </c>
      <c r="B1075">
        <v>62</v>
      </c>
      <c r="C1075">
        <v>0</v>
      </c>
      <c r="D1075" s="63">
        <v>45972</v>
      </c>
      <c r="E1075" s="63">
        <v>46216</v>
      </c>
      <c r="F1075" s="63">
        <v>46230</v>
      </c>
      <c r="G1075" t="s">
        <v>50</v>
      </c>
      <c r="H1075">
        <v>46</v>
      </c>
      <c r="I1075" t="s">
        <v>51</v>
      </c>
      <c r="J1075">
        <v>18161.830000000002</v>
      </c>
      <c r="K1075" t="s">
        <v>27</v>
      </c>
      <c r="L1075" s="89">
        <v>18161.830000000002</v>
      </c>
      <c r="M1075" s="89">
        <v>21067.7228</v>
      </c>
      <c r="N1075" s="89">
        <v>1635.45</v>
      </c>
      <c r="O1075" s="89">
        <v>1635.45</v>
      </c>
      <c r="P1075" s="89">
        <v>1897.1219999999998</v>
      </c>
      <c r="Q1075" s="51">
        <v>9.0048745087912385E-2</v>
      </c>
      <c r="R1075">
        <v>11</v>
      </c>
      <c r="S1075">
        <v>2025</v>
      </c>
      <c r="T1075">
        <v>7</v>
      </c>
      <c r="U1075">
        <v>2026</v>
      </c>
      <c r="V1075" s="63">
        <v>46275</v>
      </c>
      <c r="W1075" t="s">
        <v>72</v>
      </c>
      <c r="X1075">
        <v>2026</v>
      </c>
    </row>
    <row r="1076" spans="1:24" ht="15" customHeight="1">
      <c r="A1076" t="s">
        <v>49</v>
      </c>
      <c r="B1076">
        <v>63</v>
      </c>
      <c r="C1076">
        <v>0</v>
      </c>
      <c r="D1076" s="63">
        <v>45973</v>
      </c>
      <c r="E1076" s="63">
        <v>46000</v>
      </c>
      <c r="F1076" s="63">
        <v>46009</v>
      </c>
      <c r="G1076" t="s">
        <v>57</v>
      </c>
      <c r="H1076">
        <v>46</v>
      </c>
      <c r="J1076">
        <v>1159.07</v>
      </c>
      <c r="K1076" t="s">
        <v>27</v>
      </c>
      <c r="L1076" s="89">
        <v>1159.07</v>
      </c>
      <c r="M1076" s="89">
        <v>1344.5211999999999</v>
      </c>
      <c r="N1076" s="89">
        <v>0</v>
      </c>
      <c r="O1076" s="89">
        <v>0</v>
      </c>
      <c r="P1076" s="89">
        <v>0</v>
      </c>
      <c r="Q1076" s="51">
        <v>0</v>
      </c>
      <c r="R1076">
        <v>11</v>
      </c>
      <c r="S1076">
        <v>2025</v>
      </c>
      <c r="T1076">
        <v>12</v>
      </c>
      <c r="U1076">
        <v>2025</v>
      </c>
      <c r="V1076" s="63">
        <v>46054</v>
      </c>
      <c r="W1076" t="s">
        <v>38</v>
      </c>
      <c r="X1076">
        <v>2026</v>
      </c>
    </row>
    <row r="1077" spans="1:24" ht="15" customHeight="1">
      <c r="A1077" t="s">
        <v>49</v>
      </c>
      <c r="B1077">
        <v>64</v>
      </c>
      <c r="C1077">
        <v>0</v>
      </c>
      <c r="D1077" s="63">
        <v>45974</v>
      </c>
      <c r="E1077" s="63">
        <v>45979</v>
      </c>
      <c r="F1077" s="63">
        <v>45984</v>
      </c>
      <c r="G1077" t="s">
        <v>64</v>
      </c>
      <c r="H1077">
        <v>46</v>
      </c>
      <c r="J1077">
        <v>1218.8499999999999</v>
      </c>
      <c r="K1077" t="s">
        <v>27</v>
      </c>
      <c r="L1077" s="89">
        <v>1218.8499999999999</v>
      </c>
      <c r="M1077" s="89">
        <v>1413.8659999999998</v>
      </c>
      <c r="N1077" s="89">
        <v>0</v>
      </c>
      <c r="O1077" s="89">
        <v>0</v>
      </c>
      <c r="P1077" s="89">
        <v>0</v>
      </c>
      <c r="Q1077" s="51">
        <v>0</v>
      </c>
      <c r="R1077">
        <v>11</v>
      </c>
      <c r="S1077">
        <v>2025</v>
      </c>
      <c r="T1077">
        <v>11</v>
      </c>
      <c r="U1077">
        <v>2025</v>
      </c>
      <c r="V1077" s="63">
        <v>46029</v>
      </c>
      <c r="W1077" t="s">
        <v>31</v>
      </c>
      <c r="X1077">
        <v>2026</v>
      </c>
    </row>
    <row r="1078" spans="1:24" ht="15" customHeight="1">
      <c r="A1078" t="s">
        <v>49</v>
      </c>
      <c r="B1078">
        <v>65</v>
      </c>
      <c r="C1078">
        <v>1</v>
      </c>
      <c r="D1078" s="63">
        <v>45974</v>
      </c>
      <c r="E1078" s="63">
        <v>46010</v>
      </c>
      <c r="F1078" s="63">
        <v>46018</v>
      </c>
      <c r="G1078" t="s">
        <v>338</v>
      </c>
      <c r="H1078">
        <v>46</v>
      </c>
      <c r="I1078" t="s">
        <v>51</v>
      </c>
      <c r="J1078" s="71">
        <v>1907.5</v>
      </c>
      <c r="K1078" s="71" t="s">
        <v>27</v>
      </c>
      <c r="L1078" s="71">
        <v>1907.5</v>
      </c>
      <c r="M1078" s="71">
        <v>2212.6999999999998</v>
      </c>
      <c r="N1078" s="71">
        <v>93.01</v>
      </c>
      <c r="O1078" s="71">
        <v>93.01</v>
      </c>
      <c r="P1078" s="71">
        <v>107.8916</v>
      </c>
      <c r="Q1078" s="51">
        <v>4.8760157273918747E-2</v>
      </c>
      <c r="R1078">
        <v>11</v>
      </c>
      <c r="S1078">
        <v>2025</v>
      </c>
      <c r="T1078">
        <v>12</v>
      </c>
      <c r="U1078">
        <v>2025</v>
      </c>
      <c r="V1078" s="63">
        <v>46063</v>
      </c>
      <c r="W1078" t="s">
        <v>38</v>
      </c>
      <c r="X1078">
        <v>2026</v>
      </c>
    </row>
    <row r="1079" spans="1:24" ht="15" customHeight="1">
      <c r="A1079" t="s">
        <v>49</v>
      </c>
      <c r="B1079">
        <v>66</v>
      </c>
      <c r="C1079">
        <v>1</v>
      </c>
      <c r="D1079" s="63">
        <v>45975</v>
      </c>
      <c r="E1079" s="63">
        <v>46017</v>
      </c>
      <c r="F1079" s="63">
        <v>46026</v>
      </c>
      <c r="G1079" t="s">
        <v>329</v>
      </c>
      <c r="H1079">
        <v>46</v>
      </c>
      <c r="I1079" t="s">
        <v>51</v>
      </c>
      <c r="J1079" s="71">
        <v>21819.08</v>
      </c>
      <c r="K1079" s="71" t="s">
        <v>27</v>
      </c>
      <c r="L1079" s="71">
        <v>21819.08</v>
      </c>
      <c r="M1079" s="71">
        <v>25310.132799999999</v>
      </c>
      <c r="N1079" s="71">
        <v>0</v>
      </c>
      <c r="O1079" s="71">
        <v>0</v>
      </c>
      <c r="P1079" s="71">
        <v>0</v>
      </c>
      <c r="Q1079" s="51">
        <v>0</v>
      </c>
      <c r="R1079">
        <v>11</v>
      </c>
      <c r="S1079">
        <v>2025</v>
      </c>
      <c r="T1079">
        <v>12</v>
      </c>
      <c r="U1079">
        <v>2025</v>
      </c>
      <c r="V1079" s="63">
        <v>46071</v>
      </c>
      <c r="W1079" t="s">
        <v>38</v>
      </c>
      <c r="X1079">
        <v>2026</v>
      </c>
    </row>
    <row r="1080" spans="1:24" ht="15" customHeight="1">
      <c r="A1080" t="s">
        <v>49</v>
      </c>
      <c r="B1080">
        <v>67</v>
      </c>
      <c r="C1080">
        <v>0</v>
      </c>
      <c r="D1080" s="63">
        <v>45978</v>
      </c>
      <c r="E1080" s="63">
        <v>46074</v>
      </c>
      <c r="F1080" s="63">
        <v>46080</v>
      </c>
      <c r="G1080" t="s">
        <v>338</v>
      </c>
      <c r="H1080">
        <v>47</v>
      </c>
      <c r="I1080" t="s">
        <v>51</v>
      </c>
      <c r="J1080" s="71">
        <v>12689.34</v>
      </c>
      <c r="K1080" s="71" t="s">
        <v>27</v>
      </c>
      <c r="L1080" s="71">
        <v>12689.34</v>
      </c>
      <c r="M1080" s="71">
        <v>14719.634399999999</v>
      </c>
      <c r="N1080" s="71">
        <v>722.13</v>
      </c>
      <c r="O1080" s="71">
        <v>722.13</v>
      </c>
      <c r="P1080" s="71">
        <v>837.67079999999999</v>
      </c>
      <c r="Q1080" s="51">
        <v>5.6908397127037338E-2</v>
      </c>
      <c r="R1080">
        <v>11</v>
      </c>
      <c r="S1080">
        <v>2025</v>
      </c>
      <c r="T1080">
        <v>2</v>
      </c>
      <c r="U1080">
        <v>2026</v>
      </c>
      <c r="V1080" s="63">
        <v>46125</v>
      </c>
      <c r="W1080" t="s">
        <v>55</v>
      </c>
      <c r="X1080">
        <v>2026</v>
      </c>
    </row>
    <row r="1081" spans="1:24" ht="15" customHeight="1">
      <c r="A1081" t="s">
        <v>49</v>
      </c>
      <c r="B1081">
        <v>68</v>
      </c>
      <c r="C1081">
        <v>0</v>
      </c>
      <c r="D1081" s="63">
        <v>45978</v>
      </c>
      <c r="E1081" s="63">
        <v>45982</v>
      </c>
      <c r="F1081" s="63">
        <v>45982</v>
      </c>
      <c r="G1081" t="s">
        <v>64</v>
      </c>
      <c r="H1081">
        <v>47</v>
      </c>
      <c r="I1081" t="s">
        <v>339</v>
      </c>
      <c r="J1081">
        <v>1075.92</v>
      </c>
      <c r="K1081" t="s">
        <v>27</v>
      </c>
      <c r="L1081" s="89">
        <v>1075.92</v>
      </c>
      <c r="M1081" s="89">
        <v>1248.0672</v>
      </c>
      <c r="N1081">
        <v>1075.92</v>
      </c>
      <c r="O1081">
        <v>1075.92</v>
      </c>
      <c r="P1081">
        <v>1248.0672</v>
      </c>
      <c r="Q1081" s="51">
        <v>1</v>
      </c>
      <c r="R1081">
        <v>11</v>
      </c>
      <c r="S1081">
        <v>2025</v>
      </c>
      <c r="T1081">
        <v>11</v>
      </c>
      <c r="U1081">
        <v>2025</v>
      </c>
      <c r="V1081" s="63">
        <v>46027</v>
      </c>
      <c r="W1081" t="s">
        <v>31</v>
      </c>
      <c r="X1081">
        <v>2026</v>
      </c>
    </row>
    <row r="1082" spans="1:24" ht="15" customHeight="1">
      <c r="A1082" t="s">
        <v>49</v>
      </c>
      <c r="B1082">
        <v>69</v>
      </c>
      <c r="C1082">
        <v>1</v>
      </c>
      <c r="D1082" s="63">
        <v>45978</v>
      </c>
      <c r="E1082" s="63">
        <v>46023</v>
      </c>
      <c r="F1082" s="63">
        <v>46036</v>
      </c>
      <c r="G1082" t="s">
        <v>59</v>
      </c>
      <c r="H1082">
        <v>47</v>
      </c>
      <c r="I1082" t="s">
        <v>333</v>
      </c>
      <c r="J1082">
        <v>6855</v>
      </c>
      <c r="K1082" t="s">
        <v>27</v>
      </c>
      <c r="L1082" s="89">
        <v>6855</v>
      </c>
      <c r="M1082" s="89">
        <v>7951.7999999999993</v>
      </c>
      <c r="N1082" s="89">
        <v>1440.1</v>
      </c>
      <c r="O1082" s="89">
        <v>1440.1</v>
      </c>
      <c r="P1082" s="89">
        <v>1670.5159999999998</v>
      </c>
      <c r="Q1082" s="51">
        <v>0.21008023340627277</v>
      </c>
      <c r="R1082">
        <v>11</v>
      </c>
      <c r="S1082">
        <v>2025</v>
      </c>
      <c r="T1082">
        <v>1</v>
      </c>
      <c r="U1082">
        <v>2026</v>
      </c>
      <c r="V1082" s="63">
        <v>46081</v>
      </c>
      <c r="W1082" t="s">
        <v>38</v>
      </c>
      <c r="X1082">
        <v>2026</v>
      </c>
    </row>
    <row r="1083" spans="1:24" ht="15" customHeight="1">
      <c r="A1083" t="s">
        <v>49</v>
      </c>
      <c r="B1083">
        <v>70</v>
      </c>
      <c r="C1083">
        <v>0</v>
      </c>
      <c r="D1083" s="63">
        <v>45988</v>
      </c>
      <c r="E1083" s="63">
        <v>46194</v>
      </c>
      <c r="F1083" s="63">
        <v>46211</v>
      </c>
      <c r="G1083" t="s">
        <v>50</v>
      </c>
      <c r="H1083">
        <v>48</v>
      </c>
      <c r="I1083" t="s">
        <v>51</v>
      </c>
      <c r="J1083" s="71">
        <v>22061.5</v>
      </c>
      <c r="K1083" s="71" t="s">
        <v>27</v>
      </c>
      <c r="L1083" s="71">
        <v>22061.5</v>
      </c>
      <c r="M1083" s="71">
        <v>25591.339999999997</v>
      </c>
      <c r="N1083" s="71">
        <v>2501.2600000000002</v>
      </c>
      <c r="O1083" s="71">
        <v>2501.2600000000002</v>
      </c>
      <c r="P1083" s="71">
        <v>2901.4616000000001</v>
      </c>
      <c r="Q1083" s="51">
        <v>0.11337669696076877</v>
      </c>
      <c r="R1083">
        <v>11</v>
      </c>
      <c r="S1083">
        <v>2025</v>
      </c>
      <c r="T1083">
        <v>6</v>
      </c>
      <c r="U1083">
        <v>2026</v>
      </c>
      <c r="V1083" s="63">
        <v>46256</v>
      </c>
      <c r="W1083" t="s">
        <v>62</v>
      </c>
      <c r="X1083">
        <v>2026</v>
      </c>
    </row>
    <row r="1084" spans="1:24" ht="15" customHeight="1">
      <c r="A1084" t="s">
        <v>49</v>
      </c>
      <c r="B1084">
        <v>71</v>
      </c>
      <c r="C1084">
        <v>0</v>
      </c>
      <c r="D1084" s="63">
        <v>45989</v>
      </c>
      <c r="E1084" s="63">
        <v>46030</v>
      </c>
      <c r="F1084" s="63">
        <v>46105</v>
      </c>
      <c r="G1084" t="s">
        <v>64</v>
      </c>
      <c r="H1084">
        <v>48</v>
      </c>
      <c r="I1084" t="s">
        <v>328</v>
      </c>
      <c r="J1084" s="71">
        <v>3978</v>
      </c>
      <c r="K1084" s="71" t="s">
        <v>27</v>
      </c>
      <c r="L1084" s="71">
        <v>3978</v>
      </c>
      <c r="M1084" s="71">
        <v>4614.4799999999996</v>
      </c>
      <c r="N1084" s="71">
        <v>260.79000000000002</v>
      </c>
      <c r="O1084" s="71">
        <v>260.79000000000002</v>
      </c>
      <c r="P1084" s="71">
        <v>302.51639999999998</v>
      </c>
      <c r="Q1084" s="51">
        <v>6.5558069381598805E-2</v>
      </c>
      <c r="R1084">
        <v>11</v>
      </c>
      <c r="S1084">
        <v>2025</v>
      </c>
      <c r="T1084">
        <v>1</v>
      </c>
      <c r="U1084">
        <v>2026</v>
      </c>
      <c r="V1084" s="63">
        <v>46150</v>
      </c>
      <c r="W1084" t="s">
        <v>47</v>
      </c>
      <c r="X1084">
        <v>2026</v>
      </c>
    </row>
    <row r="1085" spans="1:24" ht="15" customHeight="1">
      <c r="A1085" t="s">
        <v>49</v>
      </c>
      <c r="B1085">
        <v>72</v>
      </c>
      <c r="C1085">
        <v>0</v>
      </c>
      <c r="D1085">
        <v>45993</v>
      </c>
      <c r="E1085">
        <v>46186</v>
      </c>
      <c r="F1085">
        <v>46196</v>
      </c>
      <c r="G1085" t="s">
        <v>92</v>
      </c>
      <c r="H1085">
        <v>49</v>
      </c>
      <c r="J1085">
        <v>4506</v>
      </c>
      <c r="K1085" t="s">
        <v>27</v>
      </c>
      <c r="L1085">
        <v>4506</v>
      </c>
      <c r="M1085">
        <v>5226.96</v>
      </c>
      <c r="N1085">
        <v>521.47</v>
      </c>
      <c r="O1085">
        <v>521.47</v>
      </c>
      <c r="P1085">
        <v>604.90520000000004</v>
      </c>
      <c r="Q1085">
        <v>0.11572791833111408</v>
      </c>
      <c r="R1085">
        <v>12</v>
      </c>
      <c r="S1085">
        <v>2025</v>
      </c>
      <c r="T1085">
        <v>6</v>
      </c>
      <c r="U1085">
        <v>2026</v>
      </c>
      <c r="V1085">
        <v>46241</v>
      </c>
      <c r="W1085" t="s">
        <v>62</v>
      </c>
      <c r="X1085">
        <v>2026</v>
      </c>
    </row>
    <row r="1086" spans="1:24" ht="15" customHeight="1">
      <c r="A1086" t="s">
        <v>49</v>
      </c>
      <c r="B1086">
        <v>73</v>
      </c>
      <c r="C1086">
        <v>0</v>
      </c>
      <c r="D1086">
        <v>45994</v>
      </c>
      <c r="E1086">
        <v>46230</v>
      </c>
      <c r="F1086">
        <v>46242</v>
      </c>
      <c r="G1086" t="s">
        <v>50</v>
      </c>
      <c r="H1086">
        <v>49</v>
      </c>
      <c r="I1086" t="s">
        <v>51</v>
      </c>
      <c r="J1086">
        <v>16880.78</v>
      </c>
      <c r="K1086" t="s">
        <v>27</v>
      </c>
      <c r="L1086">
        <v>16880.78</v>
      </c>
      <c r="M1086">
        <v>19581.704799999996</v>
      </c>
      <c r="N1086">
        <v>2079.44</v>
      </c>
      <c r="O1086">
        <v>2079.44</v>
      </c>
      <c r="P1086">
        <v>2412.1504</v>
      </c>
      <c r="Q1086">
        <v>0.12318388131354122</v>
      </c>
      <c r="R1086">
        <v>12</v>
      </c>
      <c r="S1086">
        <v>2025</v>
      </c>
      <c r="T1086">
        <v>7</v>
      </c>
      <c r="U1086">
        <v>2026</v>
      </c>
      <c r="V1086">
        <v>46287</v>
      </c>
      <c r="W1086" t="s">
        <v>72</v>
      </c>
      <c r="X1086">
        <v>2026</v>
      </c>
    </row>
    <row r="1087" spans="1:24" ht="15" customHeight="1">
      <c r="A1087" t="s">
        <v>49</v>
      </c>
      <c r="B1087">
        <v>75</v>
      </c>
      <c r="C1087">
        <v>0</v>
      </c>
      <c r="D1087">
        <v>46000</v>
      </c>
      <c r="E1087">
        <v>46121</v>
      </c>
      <c r="F1087">
        <v>46124</v>
      </c>
      <c r="G1087" t="s">
        <v>327</v>
      </c>
      <c r="H1087">
        <v>50</v>
      </c>
      <c r="I1087" t="s">
        <v>51</v>
      </c>
      <c r="J1087">
        <v>3546</v>
      </c>
      <c r="K1087" t="s">
        <v>27</v>
      </c>
      <c r="L1087">
        <v>3546</v>
      </c>
      <c r="M1087">
        <v>4113.3599999999997</v>
      </c>
      <c r="N1087">
        <v>446.8</v>
      </c>
      <c r="O1087">
        <v>446.8</v>
      </c>
      <c r="P1087">
        <v>518.28800000000001</v>
      </c>
      <c r="Q1087">
        <v>0.12600112803158489</v>
      </c>
      <c r="R1087">
        <v>12</v>
      </c>
      <c r="S1087">
        <v>2025</v>
      </c>
      <c r="T1087">
        <v>4</v>
      </c>
      <c r="U1087">
        <v>2026</v>
      </c>
      <c r="V1087">
        <v>46169</v>
      </c>
      <c r="W1087" t="s">
        <v>47</v>
      </c>
      <c r="X1087">
        <v>2026</v>
      </c>
    </row>
    <row r="1088" spans="1:24" ht="15" customHeight="1">
      <c r="A1088" t="s">
        <v>49</v>
      </c>
      <c r="B1088">
        <v>76</v>
      </c>
      <c r="C1088">
        <v>0</v>
      </c>
      <c r="D1088">
        <v>46000</v>
      </c>
      <c r="E1088">
        <v>46036</v>
      </c>
      <c r="F1088">
        <v>46040</v>
      </c>
      <c r="G1088" t="s">
        <v>329</v>
      </c>
      <c r="H1088">
        <v>50</v>
      </c>
      <c r="I1088" t="s">
        <v>51</v>
      </c>
      <c r="J1088">
        <v>7401.4</v>
      </c>
      <c r="K1088" t="s">
        <v>27</v>
      </c>
      <c r="L1088">
        <v>7401.4</v>
      </c>
      <c r="M1088">
        <v>8585.6239999999998</v>
      </c>
      <c r="N1088">
        <v>823.36</v>
      </c>
      <c r="O1088">
        <v>823.36</v>
      </c>
      <c r="P1088">
        <v>955.09759999999994</v>
      </c>
      <c r="Q1088">
        <v>0.11124381873699571</v>
      </c>
      <c r="R1088">
        <v>12</v>
      </c>
      <c r="S1088">
        <v>2025</v>
      </c>
      <c r="T1088">
        <v>1</v>
      </c>
      <c r="U1088">
        <v>2026</v>
      </c>
      <c r="V1088">
        <v>46085</v>
      </c>
      <c r="W1088" t="s">
        <v>28</v>
      </c>
      <c r="X1088">
        <v>2026</v>
      </c>
    </row>
    <row r="1089" spans="1:24" ht="15" customHeight="1">
      <c r="A1089" t="s">
        <v>49</v>
      </c>
      <c r="B1089">
        <v>77</v>
      </c>
      <c r="C1089">
        <v>0</v>
      </c>
      <c r="D1089">
        <v>46007</v>
      </c>
      <c r="E1089">
        <v>46056</v>
      </c>
      <c r="F1089">
        <v>46078</v>
      </c>
      <c r="G1089" t="s">
        <v>36</v>
      </c>
      <c r="H1089">
        <v>51</v>
      </c>
      <c r="J1089">
        <v>0</v>
      </c>
      <c r="K1089" t="s">
        <v>27</v>
      </c>
      <c r="L1089">
        <v>0</v>
      </c>
      <c r="M1089">
        <v>0</v>
      </c>
      <c r="N1089">
        <v>0</v>
      </c>
      <c r="O1089">
        <v>0</v>
      </c>
      <c r="P1089">
        <v>0</v>
      </c>
      <c r="Q1089" t="e">
        <v>#DIV/0!</v>
      </c>
      <c r="R1089">
        <v>12</v>
      </c>
      <c r="S1089">
        <v>2025</v>
      </c>
      <c r="T1089">
        <v>2</v>
      </c>
      <c r="U1089">
        <v>2026</v>
      </c>
      <c r="V1089">
        <v>46123</v>
      </c>
      <c r="W1089" t="s">
        <v>55</v>
      </c>
      <c r="X1089">
        <v>2026</v>
      </c>
    </row>
    <row r="1090" spans="1:24" ht="15" customHeight="1">
      <c r="A1090" t="s">
        <v>49</v>
      </c>
      <c r="B1090">
        <v>78</v>
      </c>
      <c r="C1090">
        <v>0</v>
      </c>
      <c r="D1090">
        <v>46014</v>
      </c>
      <c r="E1090">
        <v>46170</v>
      </c>
      <c r="F1090">
        <v>46180</v>
      </c>
      <c r="G1090" t="s">
        <v>92</v>
      </c>
      <c r="H1090">
        <v>52</v>
      </c>
      <c r="I1090" t="s">
        <v>60</v>
      </c>
      <c r="J1090">
        <v>95219.43</v>
      </c>
      <c r="K1090" t="s">
        <v>27</v>
      </c>
      <c r="L1090">
        <v>95219.43</v>
      </c>
      <c r="M1090">
        <v>110454.53879999998</v>
      </c>
      <c r="N1090">
        <v>10077</v>
      </c>
      <c r="O1090">
        <v>10077</v>
      </c>
      <c r="P1090">
        <v>11689.32</v>
      </c>
      <c r="Q1090">
        <v>0.10582924094378637</v>
      </c>
      <c r="R1090">
        <v>12</v>
      </c>
      <c r="S1090">
        <v>2025</v>
      </c>
      <c r="T1090">
        <v>5</v>
      </c>
      <c r="U1090">
        <v>2026</v>
      </c>
      <c r="V1090">
        <v>46225</v>
      </c>
      <c r="W1090" t="s">
        <v>39</v>
      </c>
      <c r="X1090">
        <v>2026</v>
      </c>
    </row>
    <row r="1091" spans="1:24" ht="15" customHeight="1">
      <c r="A1091" t="s">
        <v>49</v>
      </c>
      <c r="B1091">
        <v>79</v>
      </c>
      <c r="C1091">
        <v>1</v>
      </c>
      <c r="D1091">
        <v>46020</v>
      </c>
      <c r="E1091">
        <v>46022</v>
      </c>
      <c r="F1091">
        <v>46025</v>
      </c>
      <c r="G1091" t="s">
        <v>59</v>
      </c>
      <c r="H1091">
        <v>53</v>
      </c>
      <c r="I1091" t="s">
        <v>60</v>
      </c>
      <c r="J1091">
        <v>27211</v>
      </c>
      <c r="K1091" t="s">
        <v>27</v>
      </c>
      <c r="L1091">
        <v>27211</v>
      </c>
      <c r="M1091">
        <v>31564.76</v>
      </c>
      <c r="N1091">
        <v>2756.25</v>
      </c>
      <c r="O1091">
        <v>2756.25</v>
      </c>
      <c r="P1091">
        <v>3197.25</v>
      </c>
      <c r="Q1091">
        <v>0.10129175701003271</v>
      </c>
      <c r="R1091">
        <v>12</v>
      </c>
      <c r="S1091">
        <v>2025</v>
      </c>
      <c r="T1091">
        <v>12</v>
      </c>
      <c r="U1091">
        <v>2025</v>
      </c>
      <c r="V1091">
        <v>46070</v>
      </c>
      <c r="W1091" t="s">
        <v>38</v>
      </c>
      <c r="X1091">
        <v>2026</v>
      </c>
    </row>
    <row r="1092" spans="1:24" ht="15" customHeight="1">
      <c r="A1092" t="s">
        <v>49</v>
      </c>
      <c r="B1092">
        <v>80</v>
      </c>
      <c r="C1092">
        <v>0</v>
      </c>
      <c r="D1092">
        <v>46021</v>
      </c>
      <c r="E1092">
        <v>46033</v>
      </c>
      <c r="F1092">
        <v>46052</v>
      </c>
      <c r="G1092" t="s">
        <v>338</v>
      </c>
      <c r="H1092">
        <v>53</v>
      </c>
      <c r="I1092" t="s">
        <v>51</v>
      </c>
      <c r="J1092">
        <v>5705</v>
      </c>
      <c r="K1092" t="s">
        <v>27</v>
      </c>
      <c r="L1092">
        <v>5705</v>
      </c>
      <c r="M1092">
        <v>6617.7999999999993</v>
      </c>
      <c r="N1092">
        <v>112.88</v>
      </c>
      <c r="O1092">
        <v>112.88</v>
      </c>
      <c r="P1092">
        <v>130.9408</v>
      </c>
      <c r="Q1092">
        <v>1.9786152497808938E-2</v>
      </c>
      <c r="R1092">
        <v>12</v>
      </c>
      <c r="S1092">
        <v>2025</v>
      </c>
      <c r="T1092">
        <v>1</v>
      </c>
      <c r="U1092">
        <v>2026</v>
      </c>
      <c r="V1092">
        <v>46097</v>
      </c>
      <c r="W1092" t="s">
        <v>28</v>
      </c>
      <c r="X1092">
        <v>2026</v>
      </c>
    </row>
    <row r="1093" spans="1:24" ht="15" customHeight="1">
      <c r="A1093" t="s">
        <v>49</v>
      </c>
      <c r="B1093">
        <v>81</v>
      </c>
      <c r="C1093">
        <v>0</v>
      </c>
      <c r="D1093">
        <v>46027</v>
      </c>
      <c r="E1093">
        <v>46131</v>
      </c>
      <c r="F1093">
        <v>46150</v>
      </c>
      <c r="G1093" t="s">
        <v>90</v>
      </c>
      <c r="H1093">
        <v>2</v>
      </c>
      <c r="I1093" t="s">
        <v>340</v>
      </c>
      <c r="J1093">
        <v>14370</v>
      </c>
      <c r="K1093" t="s">
        <v>27</v>
      </c>
      <c r="L1093">
        <v>14370</v>
      </c>
      <c r="M1093">
        <v>16669.199999999997</v>
      </c>
      <c r="N1093">
        <v>2969.4</v>
      </c>
      <c r="O1093">
        <v>2969.4</v>
      </c>
      <c r="P1093">
        <v>3444.5039999999999</v>
      </c>
      <c r="Q1093">
        <v>0.20663883089770355</v>
      </c>
      <c r="R1093">
        <v>1</v>
      </c>
      <c r="S1093">
        <v>2026</v>
      </c>
      <c r="T1093">
        <v>4</v>
      </c>
      <c r="U1093">
        <v>2026</v>
      </c>
      <c r="V1093">
        <v>46195</v>
      </c>
      <c r="W1093" t="s">
        <v>37</v>
      </c>
      <c r="X1093">
        <v>2026</v>
      </c>
    </row>
    <row r="1094" spans="1:24" ht="15" customHeight="1">
      <c r="A1094" t="s">
        <v>49</v>
      </c>
      <c r="B1094">
        <v>82</v>
      </c>
      <c r="C1094">
        <v>0</v>
      </c>
      <c r="D1094">
        <v>46027</v>
      </c>
      <c r="E1094">
        <v>45971</v>
      </c>
      <c r="F1094">
        <v>45975</v>
      </c>
      <c r="G1094" t="s">
        <v>64</v>
      </c>
      <c r="H1094">
        <v>2</v>
      </c>
      <c r="J1094">
        <v>494.56</v>
      </c>
      <c r="K1094" t="s">
        <v>27</v>
      </c>
      <c r="L1094">
        <v>494.56</v>
      </c>
      <c r="M1094">
        <v>573.68959999999993</v>
      </c>
      <c r="N1094">
        <v>0</v>
      </c>
      <c r="O1094">
        <v>0</v>
      </c>
      <c r="P1094">
        <v>0</v>
      </c>
      <c r="Q1094">
        <v>0</v>
      </c>
      <c r="R1094">
        <v>1</v>
      </c>
      <c r="S1094">
        <v>2026</v>
      </c>
      <c r="T1094">
        <v>11</v>
      </c>
      <c r="U1094">
        <v>2025</v>
      </c>
      <c r="V1094">
        <v>46020</v>
      </c>
      <c r="W1094" t="s">
        <v>52</v>
      </c>
      <c r="X1094">
        <v>2025</v>
      </c>
    </row>
    <row r="1095" spans="1:24" ht="15" customHeight="1">
      <c r="A1095" t="s">
        <v>49</v>
      </c>
      <c r="B1095">
        <v>83</v>
      </c>
      <c r="C1095">
        <v>0</v>
      </c>
      <c r="D1095">
        <v>46027</v>
      </c>
      <c r="E1095">
        <v>46052</v>
      </c>
      <c r="F1095">
        <v>46067</v>
      </c>
      <c r="G1095" t="s">
        <v>64</v>
      </c>
      <c r="H1095">
        <v>2</v>
      </c>
      <c r="J1095">
        <v>2401.4299999999998</v>
      </c>
      <c r="K1095" t="s">
        <v>27</v>
      </c>
      <c r="L1095">
        <v>2401.4299999999998</v>
      </c>
      <c r="M1095">
        <v>2785.6587999999997</v>
      </c>
      <c r="N1095">
        <v>0</v>
      </c>
      <c r="O1095">
        <v>0</v>
      </c>
      <c r="P1095">
        <v>0</v>
      </c>
      <c r="Q1095">
        <v>0</v>
      </c>
      <c r="R1095">
        <v>1</v>
      </c>
      <c r="S1095">
        <v>2026</v>
      </c>
      <c r="T1095">
        <v>1</v>
      </c>
      <c r="U1095">
        <v>2026</v>
      </c>
      <c r="V1095">
        <v>46112</v>
      </c>
      <c r="W1095" t="s">
        <v>28</v>
      </c>
      <c r="X1095">
        <v>2026</v>
      </c>
    </row>
    <row r="1096" spans="1:24" ht="15" customHeight="1">
      <c r="A1096" t="s">
        <v>49</v>
      </c>
      <c r="B1096">
        <v>84</v>
      </c>
      <c r="C1096">
        <v>0</v>
      </c>
      <c r="D1096">
        <v>46027</v>
      </c>
      <c r="E1096">
        <v>45982</v>
      </c>
      <c r="F1096">
        <v>45982</v>
      </c>
      <c r="G1096" t="s">
        <v>64</v>
      </c>
      <c r="H1096">
        <v>2</v>
      </c>
      <c r="I1096" t="s">
        <v>341</v>
      </c>
      <c r="J1096">
        <v>3843.9</v>
      </c>
      <c r="K1096" t="s">
        <v>27</v>
      </c>
      <c r="L1096">
        <v>3843.9</v>
      </c>
      <c r="M1096">
        <v>4458.924</v>
      </c>
      <c r="N1096">
        <v>3843.9</v>
      </c>
      <c r="O1096">
        <v>3843.9</v>
      </c>
      <c r="P1096">
        <v>4458.924</v>
      </c>
      <c r="Q1096">
        <v>1</v>
      </c>
      <c r="R1096">
        <v>1</v>
      </c>
      <c r="S1096">
        <v>2026</v>
      </c>
      <c r="T1096">
        <v>11</v>
      </c>
      <c r="U1096">
        <v>2025</v>
      </c>
      <c r="V1096">
        <v>46027</v>
      </c>
      <c r="W1096" t="s">
        <v>31</v>
      </c>
      <c r="X1096">
        <v>2026</v>
      </c>
    </row>
    <row r="1097" spans="1:24" ht="15" customHeight="1">
      <c r="A1097" t="s">
        <v>49</v>
      </c>
      <c r="B1097">
        <v>85</v>
      </c>
      <c r="C1097">
        <v>0</v>
      </c>
      <c r="D1097">
        <v>46030</v>
      </c>
      <c r="E1097">
        <v>46047</v>
      </c>
      <c r="F1097">
        <v>46052</v>
      </c>
      <c r="G1097" t="s">
        <v>64</v>
      </c>
      <c r="H1097">
        <v>2</v>
      </c>
      <c r="J1097">
        <v>653.41999999999996</v>
      </c>
      <c r="K1097" t="s">
        <v>27</v>
      </c>
      <c r="L1097">
        <v>653.41999999999996</v>
      </c>
      <c r="M1097">
        <v>757.96719999999993</v>
      </c>
      <c r="N1097">
        <v>0</v>
      </c>
      <c r="O1097">
        <v>0</v>
      </c>
      <c r="P1097">
        <v>0</v>
      </c>
      <c r="Q1097">
        <v>0</v>
      </c>
      <c r="R1097">
        <v>1</v>
      </c>
      <c r="S1097">
        <v>2026</v>
      </c>
      <c r="T1097">
        <v>1</v>
      </c>
      <c r="U1097">
        <v>2026</v>
      </c>
      <c r="V1097">
        <v>46097</v>
      </c>
      <c r="W1097" t="s">
        <v>28</v>
      </c>
      <c r="X1097">
        <v>2026</v>
      </c>
    </row>
    <row r="1098" spans="1:24" ht="15" customHeight="1">
      <c r="A1098" t="s">
        <v>49</v>
      </c>
      <c r="B1098">
        <v>86</v>
      </c>
      <c r="C1098">
        <v>0</v>
      </c>
      <c r="D1098">
        <v>46030</v>
      </c>
      <c r="E1098">
        <v>46061</v>
      </c>
      <c r="F1098">
        <v>46070</v>
      </c>
      <c r="G1098" t="s">
        <v>61</v>
      </c>
      <c r="H1098">
        <v>2</v>
      </c>
      <c r="I1098" t="s">
        <v>51</v>
      </c>
      <c r="J1098">
        <v>6576.58</v>
      </c>
      <c r="K1098" t="s">
        <v>27</v>
      </c>
      <c r="L1098">
        <v>6576.58</v>
      </c>
      <c r="M1098">
        <v>7628.8327999999992</v>
      </c>
      <c r="N1098">
        <v>706.5</v>
      </c>
      <c r="O1098">
        <v>706.5</v>
      </c>
      <c r="P1098">
        <v>819.54</v>
      </c>
      <c r="Q1098">
        <v>0.10742665640804187</v>
      </c>
      <c r="R1098">
        <v>1</v>
      </c>
      <c r="S1098">
        <v>2026</v>
      </c>
      <c r="T1098">
        <v>2</v>
      </c>
      <c r="U1098">
        <v>2026</v>
      </c>
      <c r="V1098">
        <v>46115</v>
      </c>
      <c r="W1098" t="s">
        <v>55</v>
      </c>
      <c r="X1098">
        <v>2026</v>
      </c>
    </row>
    <row r="1099" spans="1:24" ht="15" customHeight="1">
      <c r="A1099" t="s">
        <v>49</v>
      </c>
      <c r="B1099">
        <v>87</v>
      </c>
      <c r="C1099">
        <v>0</v>
      </c>
      <c r="D1099">
        <v>46031</v>
      </c>
      <c r="E1099">
        <v>46033</v>
      </c>
      <c r="F1099">
        <v>46038</v>
      </c>
      <c r="G1099" t="s">
        <v>338</v>
      </c>
      <c r="H1099">
        <v>2</v>
      </c>
      <c r="I1099" t="s">
        <v>51</v>
      </c>
      <c r="J1099">
        <v>10495.25</v>
      </c>
      <c r="K1099" t="s">
        <v>27</v>
      </c>
      <c r="L1099">
        <v>10495.25</v>
      </c>
      <c r="M1099">
        <v>12174.49</v>
      </c>
      <c r="N1099">
        <v>494.52</v>
      </c>
      <c r="O1099">
        <v>494.52</v>
      </c>
      <c r="P1099">
        <v>573.64319999999998</v>
      </c>
      <c r="Q1099">
        <v>4.7118458350206047E-2</v>
      </c>
      <c r="R1099">
        <v>1</v>
      </c>
      <c r="S1099">
        <v>2026</v>
      </c>
      <c r="T1099">
        <v>1</v>
      </c>
      <c r="U1099">
        <v>2026</v>
      </c>
      <c r="V1099">
        <v>46083</v>
      </c>
      <c r="W1099" t="s">
        <v>28</v>
      </c>
      <c r="X1099">
        <v>2026</v>
      </c>
    </row>
    <row r="1100" spans="1:24" ht="15" customHeight="1">
      <c r="A1100" t="s">
        <v>49</v>
      </c>
      <c r="B1100">
        <v>88</v>
      </c>
      <c r="C1100">
        <v>0</v>
      </c>
      <c r="D1100">
        <v>46031</v>
      </c>
      <c r="E1100">
        <v>46285</v>
      </c>
      <c r="F1100">
        <v>46303</v>
      </c>
      <c r="G1100" t="s">
        <v>50</v>
      </c>
      <c r="H1100">
        <v>2</v>
      </c>
      <c r="I1100" t="s">
        <v>51</v>
      </c>
      <c r="J1100">
        <v>3663.28</v>
      </c>
      <c r="K1100" t="s">
        <v>27</v>
      </c>
      <c r="L1100">
        <v>3663.28</v>
      </c>
      <c r="M1100">
        <v>4249.4048000000003</v>
      </c>
      <c r="N1100">
        <v>100</v>
      </c>
      <c r="O1100">
        <v>100</v>
      </c>
      <c r="P1100">
        <v>115.99999999999999</v>
      </c>
      <c r="Q1100">
        <v>2.7297940643357863E-2</v>
      </c>
      <c r="R1100">
        <v>1</v>
      </c>
      <c r="S1100">
        <v>2026</v>
      </c>
      <c r="T1100">
        <v>9</v>
      </c>
      <c r="U1100">
        <v>2026</v>
      </c>
      <c r="V1100">
        <v>46348</v>
      </c>
      <c r="W1100" t="s">
        <v>35</v>
      </c>
      <c r="X1100">
        <v>2026</v>
      </c>
    </row>
    <row r="1101" spans="1:24" ht="15" customHeight="1">
      <c r="A1101" t="s">
        <v>49</v>
      </c>
      <c r="B1101">
        <v>89</v>
      </c>
      <c r="C1101">
        <v>0</v>
      </c>
      <c r="D1101">
        <v>46034</v>
      </c>
      <c r="E1101">
        <v>46288</v>
      </c>
      <c r="F1101">
        <v>46303</v>
      </c>
      <c r="G1101" t="s">
        <v>70</v>
      </c>
      <c r="H1101">
        <v>3</v>
      </c>
      <c r="I1101" t="s">
        <v>51</v>
      </c>
      <c r="J1101">
        <v>1116</v>
      </c>
      <c r="K1101" t="s">
        <v>27</v>
      </c>
      <c r="L1101">
        <v>1116</v>
      </c>
      <c r="M1101">
        <v>1294.56</v>
      </c>
      <c r="N1101">
        <v>17.440000000000001</v>
      </c>
      <c r="O1101">
        <v>17.440000000000001</v>
      </c>
      <c r="P1101">
        <v>20.230399999999999</v>
      </c>
      <c r="Q1101">
        <v>1.5627240143369178E-2</v>
      </c>
      <c r="R1101">
        <v>1</v>
      </c>
      <c r="S1101">
        <v>2026</v>
      </c>
      <c r="T1101">
        <v>9</v>
      </c>
      <c r="U1101">
        <v>2026</v>
      </c>
      <c r="V1101">
        <v>46348</v>
      </c>
      <c r="W1101" t="s">
        <v>35</v>
      </c>
      <c r="X1101">
        <v>2026</v>
      </c>
    </row>
    <row r="1102" spans="1:24" ht="15" customHeight="1">
      <c r="A1102" t="s">
        <v>49</v>
      </c>
      <c r="B1102">
        <v>91</v>
      </c>
      <c r="C1102">
        <v>0</v>
      </c>
      <c r="D1102">
        <v>46035</v>
      </c>
      <c r="E1102">
        <v>46072</v>
      </c>
      <c r="F1102">
        <v>46103</v>
      </c>
      <c r="G1102" t="s">
        <v>64</v>
      </c>
      <c r="H1102">
        <v>3</v>
      </c>
      <c r="I1102" t="s">
        <v>65</v>
      </c>
      <c r="J1102">
        <v>3209.6</v>
      </c>
      <c r="K1102" t="s">
        <v>27</v>
      </c>
      <c r="L1102">
        <v>3209.6</v>
      </c>
      <c r="M1102">
        <v>3723.1359999999995</v>
      </c>
      <c r="N1102">
        <v>0</v>
      </c>
      <c r="O1102">
        <v>0</v>
      </c>
      <c r="P1102">
        <v>0</v>
      </c>
      <c r="Q1102">
        <v>0</v>
      </c>
      <c r="R1102">
        <v>1</v>
      </c>
      <c r="S1102">
        <v>2026</v>
      </c>
      <c r="T1102">
        <v>2</v>
      </c>
      <c r="U1102">
        <v>2026</v>
      </c>
      <c r="V1102">
        <v>46148</v>
      </c>
      <c r="W1102" t="s">
        <v>47</v>
      </c>
      <c r="X1102">
        <v>2026</v>
      </c>
    </row>
    <row r="1103" spans="1:24" ht="15" customHeight="1">
      <c r="A1103" t="s">
        <v>49</v>
      </c>
      <c r="B1103">
        <v>92</v>
      </c>
      <c r="C1103">
        <v>0</v>
      </c>
      <c r="D1103">
        <v>46036</v>
      </c>
      <c r="E1103">
        <v>46059</v>
      </c>
      <c r="F1103">
        <v>46068</v>
      </c>
      <c r="G1103" t="s">
        <v>64</v>
      </c>
      <c r="H1103">
        <v>3</v>
      </c>
      <c r="J1103">
        <v>918</v>
      </c>
      <c r="K1103" t="s">
        <v>27</v>
      </c>
      <c r="L1103">
        <v>918</v>
      </c>
      <c r="M1103">
        <v>1064.8799999999999</v>
      </c>
      <c r="N1103">
        <v>82.47</v>
      </c>
      <c r="O1103">
        <v>82.47</v>
      </c>
      <c r="P1103">
        <v>95.665199999999999</v>
      </c>
      <c r="Q1103">
        <v>8.983660130718954E-2</v>
      </c>
      <c r="R1103">
        <v>1</v>
      </c>
      <c r="S1103">
        <v>2026</v>
      </c>
      <c r="T1103">
        <v>2</v>
      </c>
      <c r="U1103">
        <v>2026</v>
      </c>
      <c r="V1103">
        <v>46113</v>
      </c>
      <c r="W1103" t="s">
        <v>55</v>
      </c>
      <c r="X1103">
        <v>2026</v>
      </c>
    </row>
    <row r="1104" spans="1:24" ht="15" customHeight="1">
      <c r="A1104" t="s">
        <v>49</v>
      </c>
      <c r="B1104">
        <v>93</v>
      </c>
      <c r="C1104">
        <v>0</v>
      </c>
      <c r="D1104">
        <v>46041</v>
      </c>
      <c r="E1104">
        <v>46216</v>
      </c>
      <c r="F1104">
        <v>46231</v>
      </c>
      <c r="G1104" t="s">
        <v>50</v>
      </c>
      <c r="H1104">
        <v>4</v>
      </c>
      <c r="I1104" t="s">
        <v>51</v>
      </c>
      <c r="J1104">
        <v>22584.240000000002</v>
      </c>
      <c r="K1104" t="s">
        <v>27</v>
      </c>
      <c r="L1104">
        <v>22584.240000000002</v>
      </c>
      <c r="M1104">
        <v>26197.718400000002</v>
      </c>
      <c r="N1104">
        <v>2252.92</v>
      </c>
      <c r="O1104">
        <v>2252.92</v>
      </c>
      <c r="P1104">
        <v>2613.3872000000001</v>
      </c>
      <c r="Q1104">
        <v>9.9756290227167255E-2</v>
      </c>
      <c r="R1104">
        <v>1</v>
      </c>
      <c r="S1104">
        <v>2026</v>
      </c>
      <c r="T1104">
        <v>7</v>
      </c>
      <c r="U1104">
        <v>2026</v>
      </c>
      <c r="V1104">
        <v>46276</v>
      </c>
      <c r="W1104" t="s">
        <v>72</v>
      </c>
      <c r="X1104">
        <v>2026</v>
      </c>
    </row>
    <row r="1105" spans="1:24" ht="15" customHeight="1">
      <c r="A1105" t="s">
        <v>49</v>
      </c>
      <c r="B1105">
        <v>94</v>
      </c>
      <c r="C1105">
        <v>0</v>
      </c>
      <c r="D1105">
        <v>46042</v>
      </c>
      <c r="E1105">
        <v>46075</v>
      </c>
      <c r="F1105">
        <v>46078</v>
      </c>
      <c r="G1105" t="s">
        <v>338</v>
      </c>
      <c r="H1105">
        <v>4</v>
      </c>
      <c r="J1105">
        <v>5557.77</v>
      </c>
      <c r="K1105" t="s">
        <v>33</v>
      </c>
      <c r="L1105">
        <v>4779.6822000000002</v>
      </c>
      <c r="M1105">
        <v>5557.77</v>
      </c>
      <c r="N1105">
        <v>555.78</v>
      </c>
      <c r="O1105">
        <v>477.9708</v>
      </c>
      <c r="P1105">
        <v>555.78</v>
      </c>
      <c r="Q1105">
        <v>0.10000053978484176</v>
      </c>
      <c r="R1105">
        <v>1</v>
      </c>
      <c r="S1105">
        <v>2026</v>
      </c>
      <c r="T1105">
        <v>2</v>
      </c>
      <c r="U1105">
        <v>2026</v>
      </c>
      <c r="V1105">
        <v>46123</v>
      </c>
      <c r="W1105" t="s">
        <v>55</v>
      </c>
      <c r="X1105">
        <v>2026</v>
      </c>
    </row>
    <row r="1106" spans="1:24" ht="15" customHeight="1">
      <c r="A1106" t="s">
        <v>49</v>
      </c>
      <c r="B1106">
        <v>95</v>
      </c>
      <c r="C1106">
        <v>0</v>
      </c>
      <c r="D1106">
        <v>46043</v>
      </c>
      <c r="E1106">
        <v>46064</v>
      </c>
      <c r="F1106">
        <v>46069</v>
      </c>
      <c r="G1106" t="s">
        <v>64</v>
      </c>
      <c r="H1106">
        <v>4</v>
      </c>
      <c r="J1106">
        <v>985.79</v>
      </c>
      <c r="K1106" t="s">
        <v>27</v>
      </c>
      <c r="L1106">
        <v>985.79</v>
      </c>
      <c r="M1106">
        <v>1143.5164</v>
      </c>
      <c r="N1106">
        <v>0</v>
      </c>
      <c r="O1106">
        <v>0</v>
      </c>
      <c r="P1106">
        <v>0</v>
      </c>
      <c r="Q1106">
        <v>0</v>
      </c>
      <c r="R1106">
        <v>1</v>
      </c>
      <c r="S1106">
        <v>2026</v>
      </c>
      <c r="T1106">
        <v>2</v>
      </c>
      <c r="U1106">
        <v>2026</v>
      </c>
      <c r="V1106">
        <v>46114</v>
      </c>
      <c r="W1106" t="s">
        <v>55</v>
      </c>
      <c r="X1106">
        <v>2026</v>
      </c>
    </row>
    <row r="1107" spans="1:24" ht="15" customHeight="1">
      <c r="A1107" t="s">
        <v>49</v>
      </c>
      <c r="B1107">
        <v>96</v>
      </c>
      <c r="C1107">
        <v>0</v>
      </c>
      <c r="D1107">
        <v>46045</v>
      </c>
      <c r="E1107">
        <v>46053</v>
      </c>
      <c r="F1107">
        <v>46057</v>
      </c>
      <c r="G1107" t="s">
        <v>92</v>
      </c>
      <c r="H1107">
        <v>4</v>
      </c>
      <c r="I1107" t="s">
        <v>51</v>
      </c>
      <c r="J1107">
        <v>7822.68</v>
      </c>
      <c r="K1107" t="s">
        <v>27</v>
      </c>
      <c r="L1107">
        <v>7822.68</v>
      </c>
      <c r="M1107">
        <v>9074.3087999999989</v>
      </c>
      <c r="N1107">
        <v>1259.28</v>
      </c>
      <c r="O1107">
        <v>1259.28</v>
      </c>
      <c r="P1107">
        <v>1460.7647999999999</v>
      </c>
      <c r="Q1107">
        <v>0.16097807912377854</v>
      </c>
      <c r="R1107">
        <v>1</v>
      </c>
      <c r="S1107">
        <v>2026</v>
      </c>
      <c r="T1107">
        <v>1</v>
      </c>
      <c r="U1107">
        <v>2026</v>
      </c>
      <c r="V1107">
        <v>46102</v>
      </c>
      <c r="W1107" t="s">
        <v>28</v>
      </c>
      <c r="X1107">
        <v>2026</v>
      </c>
    </row>
    <row r="1108" spans="1:24" ht="15" customHeight="1">
      <c r="A1108" t="s">
        <v>49</v>
      </c>
      <c r="B1108">
        <v>97</v>
      </c>
      <c r="C1108">
        <v>0</v>
      </c>
      <c r="D1108">
        <v>46048</v>
      </c>
      <c r="E1108">
        <v>46325</v>
      </c>
      <c r="F1108">
        <v>46335</v>
      </c>
      <c r="G1108" t="s">
        <v>50</v>
      </c>
      <c r="H1108">
        <v>5</v>
      </c>
      <c r="I1108" t="s">
        <v>51</v>
      </c>
      <c r="J1108">
        <v>14345.47</v>
      </c>
      <c r="K1108" t="s">
        <v>27</v>
      </c>
      <c r="L1108">
        <v>14345.47</v>
      </c>
      <c r="M1108">
        <v>16640.745199999998</v>
      </c>
      <c r="N1108">
        <v>660</v>
      </c>
      <c r="O1108">
        <v>660</v>
      </c>
      <c r="P1108">
        <v>765.59999999999991</v>
      </c>
      <c r="Q1108">
        <v>4.6007554998198037E-2</v>
      </c>
      <c r="R1108">
        <v>1</v>
      </c>
      <c r="S1108">
        <v>2026</v>
      </c>
      <c r="T1108">
        <v>10</v>
      </c>
      <c r="U1108">
        <v>2026</v>
      </c>
      <c r="V1108">
        <v>46380</v>
      </c>
      <c r="W1108" t="s">
        <v>52</v>
      </c>
      <c r="X1108">
        <v>2026</v>
      </c>
    </row>
    <row r="1109" spans="1:24" ht="15" customHeight="1">
      <c r="A1109" t="s">
        <v>49</v>
      </c>
      <c r="B1109">
        <v>98</v>
      </c>
      <c r="C1109">
        <v>0</v>
      </c>
      <c r="D1109">
        <v>46049</v>
      </c>
      <c r="E1109">
        <v>46167</v>
      </c>
      <c r="F1109">
        <v>46179</v>
      </c>
      <c r="G1109" t="s">
        <v>57</v>
      </c>
      <c r="H1109">
        <v>5</v>
      </c>
      <c r="J1109">
        <v>8701</v>
      </c>
      <c r="K1109" t="s">
        <v>33</v>
      </c>
      <c r="L1109">
        <v>7482.86</v>
      </c>
      <c r="M1109">
        <v>8701</v>
      </c>
      <c r="N1109">
        <v>931</v>
      </c>
      <c r="O1109">
        <v>800.66</v>
      </c>
      <c r="P1109">
        <v>931</v>
      </c>
      <c r="Q1109">
        <v>0.10699919549477072</v>
      </c>
      <c r="R1109">
        <v>1</v>
      </c>
      <c r="S1109">
        <v>2026</v>
      </c>
      <c r="T1109">
        <v>5</v>
      </c>
      <c r="U1109">
        <v>2026</v>
      </c>
      <c r="V1109">
        <v>46224</v>
      </c>
      <c r="W1109" t="s">
        <v>39</v>
      </c>
      <c r="X1109">
        <v>2026</v>
      </c>
    </row>
    <row r="1110" spans="1:24" ht="15" customHeight="1">
      <c r="A1110" t="s">
        <v>49</v>
      </c>
      <c r="B1110">
        <v>99</v>
      </c>
      <c r="C1110">
        <v>0</v>
      </c>
      <c r="D1110">
        <v>46050</v>
      </c>
      <c r="E1110">
        <v>46125</v>
      </c>
      <c r="F1110">
        <v>46135</v>
      </c>
      <c r="G1110" t="s">
        <v>59</v>
      </c>
      <c r="H1110">
        <v>5</v>
      </c>
      <c r="I1110" t="s">
        <v>60</v>
      </c>
      <c r="J1110">
        <v>25874.83</v>
      </c>
      <c r="K1110" t="s">
        <v>27</v>
      </c>
      <c r="L1110">
        <v>25874.83</v>
      </c>
      <c r="M1110">
        <v>30014.802800000001</v>
      </c>
      <c r="N1110">
        <v>4193.3</v>
      </c>
      <c r="O1110">
        <v>4193.3</v>
      </c>
      <c r="P1110">
        <v>4864.2280000000001</v>
      </c>
      <c r="Q1110">
        <v>0.16206096813003215</v>
      </c>
      <c r="R1110">
        <v>1</v>
      </c>
      <c r="S1110">
        <v>2026</v>
      </c>
      <c r="T1110">
        <v>4</v>
      </c>
      <c r="U1110">
        <v>2026</v>
      </c>
      <c r="V1110">
        <v>46180</v>
      </c>
      <c r="W1110" t="s">
        <v>37</v>
      </c>
      <c r="X1110">
        <v>2026</v>
      </c>
    </row>
    <row r="1111" spans="1:24" ht="15" customHeight="1">
      <c r="A1111" t="s">
        <v>49</v>
      </c>
      <c r="B1111">
        <v>100</v>
      </c>
      <c r="C1111">
        <v>0</v>
      </c>
      <c r="D1111">
        <v>46051</v>
      </c>
      <c r="E1111">
        <v>46183</v>
      </c>
      <c r="F1111">
        <v>46191</v>
      </c>
      <c r="G1111" t="s">
        <v>61</v>
      </c>
      <c r="H1111">
        <v>5</v>
      </c>
      <c r="J1111">
        <v>50</v>
      </c>
      <c r="K1111" t="s">
        <v>27</v>
      </c>
      <c r="L1111">
        <v>50</v>
      </c>
      <c r="M1111">
        <v>57.999999999999993</v>
      </c>
      <c r="N1111">
        <v>0</v>
      </c>
      <c r="O1111">
        <v>0</v>
      </c>
      <c r="P1111">
        <v>0</v>
      </c>
      <c r="Q1111">
        <v>0</v>
      </c>
      <c r="R1111">
        <v>1</v>
      </c>
      <c r="S1111">
        <v>2026</v>
      </c>
      <c r="T1111">
        <v>6</v>
      </c>
      <c r="U1111">
        <v>2026</v>
      </c>
      <c r="V1111">
        <v>46236</v>
      </c>
      <c r="W1111" t="s">
        <v>62</v>
      </c>
      <c r="X1111">
        <v>2026</v>
      </c>
    </row>
    <row r="1112" spans="1:24" ht="15" customHeight="1">
      <c r="A1112" t="s">
        <v>49</v>
      </c>
      <c r="B1112">
        <v>101</v>
      </c>
      <c r="C1112">
        <v>0</v>
      </c>
      <c r="D1112">
        <v>46051</v>
      </c>
      <c r="E1112">
        <v>46073</v>
      </c>
      <c r="F1112">
        <v>46076</v>
      </c>
      <c r="G1112" t="s">
        <v>64</v>
      </c>
      <c r="H1112">
        <v>5</v>
      </c>
      <c r="I1112" t="s">
        <v>65</v>
      </c>
      <c r="J1112">
        <v>5539</v>
      </c>
      <c r="K1112" t="s">
        <v>27</v>
      </c>
      <c r="L1112">
        <v>5539</v>
      </c>
      <c r="M1112">
        <v>6425.24</v>
      </c>
      <c r="N1112">
        <v>1066.19</v>
      </c>
      <c r="O1112">
        <v>1066.19</v>
      </c>
      <c r="P1112">
        <v>1236.7803999999999</v>
      </c>
      <c r="Q1112">
        <v>0.19248781368478066</v>
      </c>
      <c r="R1112">
        <v>1</v>
      </c>
      <c r="S1112">
        <v>2026</v>
      </c>
      <c r="T1112">
        <v>2</v>
      </c>
      <c r="U1112">
        <v>2026</v>
      </c>
      <c r="V1112">
        <v>46121</v>
      </c>
      <c r="W1112" t="s">
        <v>55</v>
      </c>
      <c r="X1112">
        <v>2026</v>
      </c>
    </row>
    <row r="1113" spans="1:24" ht="15" customHeight="1">
      <c r="A1113" t="s">
        <v>49</v>
      </c>
      <c r="B1113">
        <v>102</v>
      </c>
      <c r="C1113">
        <v>0</v>
      </c>
      <c r="D1113">
        <v>46052</v>
      </c>
      <c r="E1113">
        <v>46068</v>
      </c>
      <c r="F1113">
        <v>46076</v>
      </c>
      <c r="G1113" t="s">
        <v>70</v>
      </c>
      <c r="H1113">
        <v>5</v>
      </c>
      <c r="I1113" t="s">
        <v>71</v>
      </c>
      <c r="J1113">
        <v>28969.13</v>
      </c>
      <c r="K1113" t="s">
        <v>27</v>
      </c>
      <c r="L1113">
        <v>28969.13</v>
      </c>
      <c r="M1113">
        <v>33604.190799999997</v>
      </c>
      <c r="N1113">
        <v>4818.3999999999996</v>
      </c>
      <c r="O1113">
        <v>4818.3999999999996</v>
      </c>
      <c r="P1113">
        <v>5589.3439999999991</v>
      </c>
      <c r="Q1113">
        <v>0.16632877825464554</v>
      </c>
      <c r="R1113">
        <v>1</v>
      </c>
      <c r="S1113">
        <v>2026</v>
      </c>
      <c r="T1113">
        <v>2</v>
      </c>
      <c r="U1113">
        <v>2026</v>
      </c>
      <c r="V1113">
        <v>46121</v>
      </c>
      <c r="W1113" t="s">
        <v>55</v>
      </c>
      <c r="X1113">
        <v>2026</v>
      </c>
    </row>
    <row r="1114" spans="1:24" ht="15" customHeight="1">
      <c r="A1114" t="s">
        <v>49</v>
      </c>
      <c r="B1114">
        <v>103</v>
      </c>
      <c r="C1114">
        <v>0</v>
      </c>
      <c r="D1114">
        <v>46052</v>
      </c>
      <c r="E1114">
        <v>46223</v>
      </c>
      <c r="F1114">
        <v>46243</v>
      </c>
      <c r="G1114" t="s">
        <v>50</v>
      </c>
      <c r="H1114">
        <v>5</v>
      </c>
      <c r="I1114" t="s">
        <v>51</v>
      </c>
      <c r="J1114">
        <v>8981.6</v>
      </c>
      <c r="K1114" t="s">
        <v>27</v>
      </c>
      <c r="L1114">
        <v>8981.6</v>
      </c>
      <c r="M1114">
        <v>10418.655999999999</v>
      </c>
      <c r="N1114">
        <v>250</v>
      </c>
      <c r="O1114">
        <v>250</v>
      </c>
      <c r="P1114">
        <v>290</v>
      </c>
      <c r="Q1114">
        <v>2.7834684243341942E-2</v>
      </c>
      <c r="R1114">
        <v>1</v>
      </c>
      <c r="S1114">
        <v>2026</v>
      </c>
      <c r="T1114">
        <v>7</v>
      </c>
      <c r="U1114">
        <v>2026</v>
      </c>
      <c r="V1114">
        <v>46288</v>
      </c>
      <c r="W1114" t="s">
        <v>72</v>
      </c>
      <c r="X1114">
        <v>2026</v>
      </c>
    </row>
    <row r="1115" spans="1:24" ht="15" customHeight="1">
      <c r="A1115" t="s">
        <v>49</v>
      </c>
      <c r="B1115">
        <v>105</v>
      </c>
      <c r="C1115">
        <v>0</v>
      </c>
      <c r="D1115">
        <v>46058</v>
      </c>
      <c r="E1115">
        <v>46101</v>
      </c>
      <c r="F1115">
        <v>46103</v>
      </c>
      <c r="G1115" t="s">
        <v>92</v>
      </c>
      <c r="H1115">
        <v>6</v>
      </c>
      <c r="I1115" t="s">
        <v>93</v>
      </c>
      <c r="J1115">
        <v>1584</v>
      </c>
      <c r="K1115" t="s">
        <v>27</v>
      </c>
      <c r="L1115">
        <v>1584</v>
      </c>
      <c r="M1115">
        <v>1837.4399999999998</v>
      </c>
      <c r="N1115">
        <v>0</v>
      </c>
      <c r="O1115">
        <v>0</v>
      </c>
      <c r="P1115">
        <v>0</v>
      </c>
      <c r="Q1115">
        <v>0</v>
      </c>
      <c r="R1115">
        <v>2</v>
      </c>
      <c r="S1115">
        <v>2026</v>
      </c>
      <c r="T1115">
        <v>3</v>
      </c>
      <c r="U1115">
        <v>2026</v>
      </c>
      <c r="V1115">
        <v>46148</v>
      </c>
      <c r="W1115" t="s">
        <v>47</v>
      </c>
      <c r="X1115">
        <v>2026</v>
      </c>
    </row>
    <row r="1116" spans="1:24" ht="15" customHeight="1">
      <c r="A1116" t="s">
        <v>49</v>
      </c>
      <c r="B1116">
        <v>106</v>
      </c>
      <c r="C1116">
        <v>0</v>
      </c>
      <c r="D1116">
        <v>46059</v>
      </c>
      <c r="E1116">
        <v>46072</v>
      </c>
      <c r="F1116">
        <v>46080</v>
      </c>
      <c r="G1116" t="s">
        <v>64</v>
      </c>
      <c r="H1116">
        <v>6</v>
      </c>
      <c r="J1116">
        <v>2650</v>
      </c>
      <c r="K1116" t="s">
        <v>27</v>
      </c>
      <c r="L1116">
        <v>2650</v>
      </c>
      <c r="M1116">
        <v>3074</v>
      </c>
      <c r="N1116">
        <v>85.4</v>
      </c>
      <c r="O1116">
        <v>85.4</v>
      </c>
      <c r="P1116">
        <v>99.063999999999993</v>
      </c>
      <c r="Q1116">
        <v>3.2226415094339628E-2</v>
      </c>
      <c r="R1116">
        <v>2</v>
      </c>
      <c r="S1116">
        <v>2026</v>
      </c>
      <c r="T1116">
        <v>2</v>
      </c>
      <c r="U1116">
        <v>2026</v>
      </c>
      <c r="V1116">
        <v>46125</v>
      </c>
      <c r="W1116" t="s">
        <v>55</v>
      </c>
      <c r="X1116">
        <v>2026</v>
      </c>
    </row>
  </sheetData>
  <autoFilter ref="A1:X1084" xr:uid="{25022A97-522A-45E3-8522-4FB16D179887}">
    <sortState xmlns:xlrd2="http://schemas.microsoft.com/office/spreadsheetml/2017/richdata2" ref="A972:X1084">
      <sortCondition ref="Q1:Q1084"/>
    </sortState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E83D6-070D-4D7C-9C4C-35F1D1B21186}">
  <dimension ref="A1:BO5955"/>
  <sheetViews>
    <sheetView workbookViewId="0">
      <selection activeCell="P14" sqref="P14"/>
    </sheetView>
  </sheetViews>
  <sheetFormatPr defaultColWidth="11.42578125" defaultRowHeight="14.45"/>
  <cols>
    <col min="7" max="7" width="13.140625" bestFit="1" customWidth="1"/>
    <col min="22" max="22" width="11.42578125" bestFit="1" customWidth="1"/>
    <col min="23" max="23" width="2" style="131" customWidth="1"/>
  </cols>
  <sheetData>
    <row r="1" spans="1:67">
      <c r="A1" s="111" t="s">
        <v>173</v>
      </c>
      <c r="B1" s="111" t="s">
        <v>172</v>
      </c>
      <c r="C1" s="111" t="s">
        <v>2</v>
      </c>
      <c r="D1" s="111" t="s">
        <v>7</v>
      </c>
      <c r="E1" s="111" t="s">
        <v>342</v>
      </c>
      <c r="F1" s="111" t="s">
        <v>343</v>
      </c>
      <c r="G1" s="111" t="s">
        <v>344</v>
      </c>
      <c r="H1" s="111" t="s">
        <v>345</v>
      </c>
      <c r="I1" s="111" t="s">
        <v>346</v>
      </c>
      <c r="J1" s="111" t="s">
        <v>174</v>
      </c>
      <c r="K1" s="111" t="s">
        <v>11</v>
      </c>
      <c r="L1" s="111" t="s">
        <v>347</v>
      </c>
      <c r="M1" s="111" t="s">
        <v>348</v>
      </c>
      <c r="N1" s="111" t="s">
        <v>349</v>
      </c>
      <c r="O1" s="111" t="s">
        <v>350</v>
      </c>
      <c r="P1" s="111" t="s">
        <v>351</v>
      </c>
      <c r="Q1" s="111" t="s">
        <v>352</v>
      </c>
      <c r="R1" s="111" t="s">
        <v>353</v>
      </c>
      <c r="S1" s="111" t="s">
        <v>354</v>
      </c>
      <c r="T1" s="111" t="s">
        <v>8</v>
      </c>
      <c r="U1" s="111" t="s">
        <v>19</v>
      </c>
      <c r="V1" s="112" t="s">
        <v>14</v>
      </c>
      <c r="Y1" s="113" t="s">
        <v>355</v>
      </c>
      <c r="Z1" t="s">
        <v>356</v>
      </c>
      <c r="AA1" t="s">
        <v>357</v>
      </c>
      <c r="AB1" t="s">
        <v>358</v>
      </c>
      <c r="AF1" s="114" t="s">
        <v>359</v>
      </c>
      <c r="AG1" t="s">
        <v>356</v>
      </c>
      <c r="AH1" t="s">
        <v>357</v>
      </c>
      <c r="AI1" t="s">
        <v>360</v>
      </c>
      <c r="BB1" s="115" t="s">
        <v>49</v>
      </c>
      <c r="BC1" s="116" t="s">
        <v>2</v>
      </c>
      <c r="BD1" t="s">
        <v>7</v>
      </c>
      <c r="BG1" s="114" t="s">
        <v>25</v>
      </c>
      <c r="BH1" t="s">
        <v>2</v>
      </c>
      <c r="BI1" t="s">
        <v>7</v>
      </c>
      <c r="BN1" t="s">
        <v>361</v>
      </c>
      <c r="BO1" t="s">
        <v>362</v>
      </c>
    </row>
    <row r="2" spans="1:67">
      <c r="A2" t="str">
        <f>_xlfn.XLOOKUP(D2,BN:BN,BO:BO)</f>
        <v>Madrid</v>
      </c>
      <c r="B2" t="s">
        <v>49</v>
      </c>
      <c r="C2">
        <v>1</v>
      </c>
      <c r="D2" t="str">
        <f>_xlfn.XLOOKUP(C2,BC:BC,BD:BD)</f>
        <v>ConchaD</v>
      </c>
      <c r="E2">
        <v>27207</v>
      </c>
      <c r="F2" t="s">
        <v>363</v>
      </c>
      <c r="G2" s="63">
        <v>46009</v>
      </c>
      <c r="H2" s="63">
        <v>46030</v>
      </c>
      <c r="I2" t="s">
        <v>364</v>
      </c>
      <c r="J2" t="str">
        <f>_xlfn.XLOOKUP(I2,AS:AS,AU:AU)</f>
        <v>DMC</v>
      </c>
      <c r="K2" t="s">
        <v>33</v>
      </c>
      <c r="L2">
        <v>104313.60000000001</v>
      </c>
      <c r="M2">
        <f>L2*_xlfn.XLOOKUP(K2,AM:AM,AN:AN)</f>
        <v>89709.696000000011</v>
      </c>
      <c r="N2">
        <f>L2*_xlfn.XLOOKUP(K2,AM:AM,AO:AO)</f>
        <v>104313.60000000001</v>
      </c>
      <c r="O2">
        <v>13813.21</v>
      </c>
      <c r="P2">
        <f>O2*_xlfn.XLOOKUP(K2,AM:AM,AN:AN)</f>
        <v>11879.360599999998</v>
      </c>
      <c r="Q2">
        <f>O2*_xlfn.XLOOKUP(K2,AM:AM,AO:AO)</f>
        <v>13813.21</v>
      </c>
      <c r="R2" t="str">
        <f>_xlfn.XLOOKUP(E2,Y:Y,Z:Z)</f>
        <v>Southern Crossings Australia</v>
      </c>
      <c r="S2" t="str">
        <f>_xlfn.XLOOKUP(E2,Y:Y,AB:AB)</f>
        <v>Australia</v>
      </c>
      <c r="T2">
        <f>WEEKNUM(G2)</f>
        <v>51</v>
      </c>
      <c r="U2">
        <f>YEAR(G2)</f>
        <v>2025</v>
      </c>
      <c r="V2" s="117">
        <f>IFERROR(Q2/N2,"0")</f>
        <v>0.13242002960304311</v>
      </c>
      <c r="Y2">
        <v>27107</v>
      </c>
      <c r="Z2" t="s">
        <v>365</v>
      </c>
      <c r="AA2" t="s">
        <v>366</v>
      </c>
      <c r="AB2" t="s">
        <v>367</v>
      </c>
      <c r="AF2">
        <v>23317</v>
      </c>
      <c r="AG2" t="s">
        <v>368</v>
      </c>
      <c r="AH2" t="s">
        <v>364</v>
      </c>
      <c r="AI2" t="s">
        <v>369</v>
      </c>
      <c r="BC2" s="118">
        <v>1</v>
      </c>
      <c r="BD2" t="s">
        <v>70</v>
      </c>
      <c r="BH2">
        <v>1</v>
      </c>
      <c r="BI2" t="s">
        <v>186</v>
      </c>
      <c r="BN2" t="s">
        <v>196</v>
      </c>
      <c r="BO2" t="s">
        <v>370</v>
      </c>
    </row>
    <row r="3" spans="1:67">
      <c r="A3" t="str">
        <f>_xlfn.XLOOKUP(D3,BN:BN,BO:BO)</f>
        <v>Madrid</v>
      </c>
      <c r="B3" t="s">
        <v>49</v>
      </c>
      <c r="C3">
        <v>1</v>
      </c>
      <c r="D3" t="str">
        <f>_xlfn.XLOOKUP(C3,BC:BC,BD:BD)</f>
        <v>ConchaD</v>
      </c>
      <c r="E3">
        <v>0</v>
      </c>
      <c r="F3" t="s">
        <v>371</v>
      </c>
      <c r="G3" s="63">
        <v>46009</v>
      </c>
      <c r="H3" s="63">
        <v>46051</v>
      </c>
      <c r="I3" t="s">
        <v>372</v>
      </c>
      <c r="J3" t="str">
        <f>_xlfn.XLOOKUP(I3,AS:AS,AU:AU)</f>
        <v>Honorarios</v>
      </c>
      <c r="K3" t="s">
        <v>33</v>
      </c>
      <c r="L3">
        <v>300</v>
      </c>
      <c r="M3">
        <f>L3*_xlfn.XLOOKUP(K3,AM:AM,AN:AN)</f>
        <v>258</v>
      </c>
      <c r="N3">
        <f>L3*_xlfn.XLOOKUP(K3,AM:AM,AO:AO)</f>
        <v>300</v>
      </c>
      <c r="O3">
        <v>300</v>
      </c>
      <c r="P3">
        <f>O3*_xlfn.XLOOKUP(K3,AM:AM,AN:AN)</f>
        <v>258</v>
      </c>
      <c r="Q3">
        <f>O3*_xlfn.XLOOKUP(K3,AM:AM,AO:AO)</f>
        <v>300</v>
      </c>
      <c r="R3" t="str">
        <f>_xlfn.XLOOKUP(E3,Y:Y,Z:Z)</f>
        <v>FEES</v>
      </c>
      <c r="S3">
        <f>_xlfn.XLOOKUP(E3,Y:Y,AB:AB)</f>
        <v>0</v>
      </c>
      <c r="T3">
        <f>WEEKNUM(G3)</f>
        <v>51</v>
      </c>
      <c r="U3">
        <f>YEAR(G3)</f>
        <v>2025</v>
      </c>
      <c r="V3" s="117">
        <f>IFERROR(Q3/N3,"0")</f>
        <v>1</v>
      </c>
      <c r="Y3">
        <v>27207</v>
      </c>
      <c r="Z3" t="s">
        <v>373</v>
      </c>
      <c r="AA3" t="s">
        <v>366</v>
      </c>
      <c r="AB3" t="s">
        <v>374</v>
      </c>
      <c r="AF3">
        <v>23323</v>
      </c>
      <c r="AG3" t="s">
        <v>375</v>
      </c>
      <c r="AH3" t="s">
        <v>376</v>
      </c>
      <c r="AI3" t="s">
        <v>377</v>
      </c>
      <c r="AM3" t="s">
        <v>378</v>
      </c>
      <c r="AN3" t="s">
        <v>379</v>
      </c>
      <c r="AO3" t="s">
        <v>380</v>
      </c>
      <c r="AR3" s="119" t="s">
        <v>381</v>
      </c>
      <c r="AS3" s="119" t="s">
        <v>382</v>
      </c>
      <c r="AT3" s="120" t="s">
        <v>383</v>
      </c>
      <c r="AU3" s="119" t="s">
        <v>384</v>
      </c>
      <c r="BC3" s="118">
        <v>2</v>
      </c>
      <c r="BD3" t="s">
        <v>92</v>
      </c>
      <c r="BH3">
        <v>2</v>
      </c>
      <c r="BI3" t="s">
        <v>42</v>
      </c>
      <c r="BN3" t="s">
        <v>46</v>
      </c>
      <c r="BO3" t="s">
        <v>370</v>
      </c>
    </row>
    <row r="4" spans="1:67">
      <c r="A4" t="str">
        <f>_xlfn.XLOOKUP(D4,BN:BN,BO:BO)</f>
        <v>Madrid</v>
      </c>
      <c r="B4" t="s">
        <v>49</v>
      </c>
      <c r="C4">
        <v>1</v>
      </c>
      <c r="D4" t="str">
        <f>_xlfn.XLOOKUP(C4,BC:BC,BD:BD)</f>
        <v>ConchaD</v>
      </c>
      <c r="E4">
        <v>28093</v>
      </c>
      <c r="F4" t="s">
        <v>385</v>
      </c>
      <c r="G4" s="63">
        <v>46010</v>
      </c>
      <c r="H4" s="63">
        <v>46026</v>
      </c>
      <c r="I4" t="s">
        <v>366</v>
      </c>
      <c r="J4" t="str">
        <f>_xlfn.XLOOKUP(I4,AS:AS,AU:AU)</f>
        <v>Vuelos</v>
      </c>
      <c r="K4" t="s">
        <v>33</v>
      </c>
      <c r="L4">
        <v>0</v>
      </c>
      <c r="M4">
        <f>L4*_xlfn.XLOOKUP(K4,AM:AM,AN:AN)</f>
        <v>0</v>
      </c>
      <c r="N4">
        <f>L4*_xlfn.XLOOKUP(K4,AM:AM,AO:AO)</f>
        <v>0</v>
      </c>
      <c r="O4">
        <v>0</v>
      </c>
      <c r="P4">
        <f>O4*_xlfn.XLOOKUP(K4,AM:AM,AN:AN)</f>
        <v>0</v>
      </c>
      <c r="Q4">
        <f>O4*_xlfn.XLOOKUP(K4,AM:AM,AO:AO)</f>
        <v>0</v>
      </c>
      <c r="R4" t="str">
        <f>_xlfn.XLOOKUP(E4,Y:Y,Z:Z)</f>
        <v>F1S USA</v>
      </c>
      <c r="S4" t="str">
        <f>_xlfn.XLOOKUP(E4,Y:Y,AB:AB)</f>
        <v>United States</v>
      </c>
      <c r="T4">
        <f>WEEKNUM(G4)</f>
        <v>51</v>
      </c>
      <c r="U4">
        <f>YEAR(G4)</f>
        <v>2025</v>
      </c>
      <c r="V4" s="117" t="str">
        <f>IFERROR(Q4/N4,"0")</f>
        <v>0</v>
      </c>
      <c r="Y4">
        <v>27208</v>
      </c>
      <c r="Z4" t="s">
        <v>386</v>
      </c>
      <c r="AA4" t="s">
        <v>366</v>
      </c>
      <c r="AB4" t="s">
        <v>374</v>
      </c>
      <c r="AF4">
        <v>23324</v>
      </c>
      <c r="AG4" t="s">
        <v>387</v>
      </c>
      <c r="AH4" t="s">
        <v>376</v>
      </c>
      <c r="AI4" t="s">
        <v>377</v>
      </c>
      <c r="AM4" t="s">
        <v>27</v>
      </c>
      <c r="AN4">
        <v>1</v>
      </c>
      <c r="AO4">
        <v>1.1599999999999999</v>
      </c>
      <c r="AR4" s="121" t="s">
        <v>388</v>
      </c>
      <c r="AS4" s="119" t="s">
        <v>389</v>
      </c>
      <c r="AT4" s="119" t="s">
        <v>389</v>
      </c>
      <c r="AU4" s="121" t="s">
        <v>390</v>
      </c>
      <c r="BC4" s="118">
        <v>3</v>
      </c>
      <c r="BD4" t="s">
        <v>92</v>
      </c>
      <c r="BH4">
        <v>3</v>
      </c>
      <c r="BI4" t="s">
        <v>42</v>
      </c>
      <c r="BN4" t="s">
        <v>69</v>
      </c>
      <c r="BO4" t="s">
        <v>391</v>
      </c>
    </row>
    <row r="5" spans="1:67">
      <c r="A5" t="str">
        <f>_xlfn.XLOOKUP(D5,BN:BN,BO:BO)</f>
        <v>Madrid</v>
      </c>
      <c r="B5" t="s">
        <v>49</v>
      </c>
      <c r="C5">
        <v>1</v>
      </c>
      <c r="D5" t="str">
        <f>_xlfn.XLOOKUP(C5,BC:BC,BD:BD)</f>
        <v>ConchaD</v>
      </c>
      <c r="E5">
        <v>28093</v>
      </c>
      <c r="F5" t="s">
        <v>385</v>
      </c>
      <c r="G5" s="63">
        <v>46010</v>
      </c>
      <c r="H5" s="63">
        <v>46026</v>
      </c>
      <c r="I5" t="s">
        <v>366</v>
      </c>
      <c r="J5" t="str">
        <f>_xlfn.XLOOKUP(I5,AS:AS,AU:AU)</f>
        <v>Vuelos</v>
      </c>
      <c r="K5" t="s">
        <v>33</v>
      </c>
      <c r="L5">
        <v>0</v>
      </c>
      <c r="M5">
        <f>L5*_xlfn.XLOOKUP(K5,AM:AM,AN:AN)</f>
        <v>0</v>
      </c>
      <c r="N5">
        <f>L5*_xlfn.XLOOKUP(K5,AM:AM,AO:AO)</f>
        <v>0</v>
      </c>
      <c r="O5">
        <v>0</v>
      </c>
      <c r="P5">
        <f>O5*_xlfn.XLOOKUP(K5,AM:AM,AN:AN)</f>
        <v>0</v>
      </c>
      <c r="Q5">
        <f>O5*_xlfn.XLOOKUP(K5,AM:AM,AO:AO)</f>
        <v>0</v>
      </c>
      <c r="R5" t="str">
        <f>_xlfn.XLOOKUP(E5,Y:Y,Z:Z)</f>
        <v>F1S USA</v>
      </c>
      <c r="S5" t="str">
        <f>_xlfn.XLOOKUP(E5,Y:Y,AB:AB)</f>
        <v>United States</v>
      </c>
      <c r="T5">
        <f>WEEKNUM(G5)</f>
        <v>51</v>
      </c>
      <c r="U5">
        <f>YEAR(G5)</f>
        <v>2025</v>
      </c>
      <c r="V5" s="117" t="str">
        <f>IFERROR(Q5/N5,"0")</f>
        <v>0</v>
      </c>
      <c r="Y5">
        <v>27209</v>
      </c>
      <c r="Z5" t="s">
        <v>392</v>
      </c>
      <c r="AA5" t="s">
        <v>366</v>
      </c>
      <c r="AB5" t="s">
        <v>367</v>
      </c>
      <c r="AF5">
        <v>23331</v>
      </c>
      <c r="AG5" t="s">
        <v>393</v>
      </c>
      <c r="AH5" t="s">
        <v>364</v>
      </c>
      <c r="AI5" t="s">
        <v>394</v>
      </c>
      <c r="AM5" t="s">
        <v>33</v>
      </c>
      <c r="AN5">
        <v>0.86</v>
      </c>
      <c r="AO5">
        <v>1</v>
      </c>
      <c r="AR5" s="121" t="s">
        <v>390</v>
      </c>
      <c r="AS5" s="119" t="s">
        <v>395</v>
      </c>
      <c r="AT5" s="119" t="s">
        <v>396</v>
      </c>
      <c r="AU5" s="121" t="s">
        <v>177</v>
      </c>
      <c r="BC5" s="118">
        <v>4</v>
      </c>
      <c r="BD5" t="s">
        <v>92</v>
      </c>
      <c r="BH5">
        <v>4</v>
      </c>
      <c r="BI5" t="s">
        <v>42</v>
      </c>
      <c r="BN5" t="s">
        <v>197</v>
      </c>
      <c r="BO5" t="s">
        <v>370</v>
      </c>
    </row>
    <row r="6" spans="1:67">
      <c r="A6" t="str">
        <f>_xlfn.XLOOKUP(D6,BN:BN,BO:BO)</f>
        <v>Madrid</v>
      </c>
      <c r="B6" t="s">
        <v>49</v>
      </c>
      <c r="C6">
        <v>1</v>
      </c>
      <c r="D6" t="str">
        <f>_xlfn.XLOOKUP(C6,BC:BC,BD:BD)</f>
        <v>ConchaD</v>
      </c>
      <c r="E6">
        <v>28093</v>
      </c>
      <c r="F6" t="s">
        <v>397</v>
      </c>
      <c r="G6" s="63">
        <v>46015</v>
      </c>
      <c r="H6" s="63">
        <v>46020</v>
      </c>
      <c r="I6" t="s">
        <v>366</v>
      </c>
      <c r="J6" t="str">
        <f>_xlfn.XLOOKUP(I6,AS:AS,AU:AU)</f>
        <v>Vuelos</v>
      </c>
      <c r="K6" t="s">
        <v>33</v>
      </c>
      <c r="L6">
        <v>0</v>
      </c>
      <c r="M6">
        <f>L6*_xlfn.XLOOKUP(K6,AM:AM,AN:AN)</f>
        <v>0</v>
      </c>
      <c r="N6">
        <f>L6*_xlfn.XLOOKUP(K6,AM:AM,AO:AO)</f>
        <v>0</v>
      </c>
      <c r="O6">
        <v>0</v>
      </c>
      <c r="P6">
        <f>O6*_xlfn.XLOOKUP(K6,AM:AM,AN:AN)</f>
        <v>0</v>
      </c>
      <c r="Q6">
        <f>O6*_xlfn.XLOOKUP(K6,AM:AM,AO:AO)</f>
        <v>0</v>
      </c>
      <c r="R6" t="str">
        <f>_xlfn.XLOOKUP(E6,Y:Y,Z:Z)</f>
        <v>F1S USA</v>
      </c>
      <c r="S6" t="str">
        <f>_xlfn.XLOOKUP(E6,Y:Y,AB:AB)</f>
        <v>United States</v>
      </c>
      <c r="T6">
        <f>WEEKNUM(G6)</f>
        <v>52</v>
      </c>
      <c r="U6">
        <f>YEAR(G6)</f>
        <v>2025</v>
      </c>
      <c r="V6" s="117" t="str">
        <f>IFERROR(Q6/N6,"0")</f>
        <v>0</v>
      </c>
      <c r="Y6">
        <v>27257</v>
      </c>
      <c r="Z6" t="s">
        <v>398</v>
      </c>
      <c r="AA6" t="s">
        <v>376</v>
      </c>
      <c r="AB6" t="s">
        <v>399</v>
      </c>
      <c r="AF6">
        <v>23362</v>
      </c>
      <c r="AG6" t="s">
        <v>400</v>
      </c>
      <c r="AH6" t="s">
        <v>364</v>
      </c>
      <c r="AI6" t="s">
        <v>401</v>
      </c>
      <c r="AM6" t="s">
        <v>214</v>
      </c>
      <c r="AN6">
        <v>1.07</v>
      </c>
      <c r="AO6">
        <v>1.25</v>
      </c>
      <c r="AS6" s="119" t="s">
        <v>402</v>
      </c>
      <c r="AT6" s="119" t="s">
        <v>396</v>
      </c>
      <c r="AU6" s="121" t="s">
        <v>403</v>
      </c>
      <c r="BC6" s="118">
        <v>5</v>
      </c>
      <c r="BD6" t="s">
        <v>64</v>
      </c>
      <c r="BH6">
        <v>6</v>
      </c>
      <c r="BI6" t="s">
        <v>42</v>
      </c>
      <c r="BN6" t="s">
        <v>53</v>
      </c>
      <c r="BO6" t="s">
        <v>370</v>
      </c>
    </row>
    <row r="7" spans="1:67">
      <c r="A7" t="str">
        <f>_xlfn.XLOOKUP(D7,BN:BN,BO:BO)</f>
        <v>Madrid</v>
      </c>
      <c r="B7" t="s">
        <v>49</v>
      </c>
      <c r="C7">
        <v>1</v>
      </c>
      <c r="D7" t="str">
        <f>_xlfn.XLOOKUP(C7,BC:BC,BD:BD)</f>
        <v>ConchaD</v>
      </c>
      <c r="E7">
        <v>28093</v>
      </c>
      <c r="F7" t="s">
        <v>397</v>
      </c>
      <c r="G7" s="63">
        <v>46015</v>
      </c>
      <c r="H7" s="63">
        <v>46020</v>
      </c>
      <c r="I7" t="s">
        <v>366</v>
      </c>
      <c r="J7" t="str">
        <f>_xlfn.XLOOKUP(I7,AS:AS,AU:AU)</f>
        <v>Vuelos</v>
      </c>
      <c r="K7" t="s">
        <v>33</v>
      </c>
      <c r="L7">
        <v>0</v>
      </c>
      <c r="M7">
        <f>L7*_xlfn.XLOOKUP(K7,AM:AM,AN:AN)</f>
        <v>0</v>
      </c>
      <c r="N7">
        <f>L7*_xlfn.XLOOKUP(K7,AM:AM,AO:AO)</f>
        <v>0</v>
      </c>
      <c r="O7">
        <v>0</v>
      </c>
      <c r="P7">
        <f>O7*_xlfn.XLOOKUP(K7,AM:AM,AN:AN)</f>
        <v>0</v>
      </c>
      <c r="Q7">
        <f>O7*_xlfn.XLOOKUP(K7,AM:AM,AO:AO)</f>
        <v>0</v>
      </c>
      <c r="R7" t="str">
        <f>_xlfn.XLOOKUP(E7,Y:Y,Z:Z)</f>
        <v>F1S USA</v>
      </c>
      <c r="S7" t="str">
        <f>_xlfn.XLOOKUP(E7,Y:Y,AB:AB)</f>
        <v>United States</v>
      </c>
      <c r="T7">
        <f>WEEKNUM(G7)</f>
        <v>52</v>
      </c>
      <c r="U7">
        <f>YEAR(G7)</f>
        <v>2025</v>
      </c>
      <c r="V7" s="117" t="str">
        <f>IFERROR(Q7/N7,"0")</f>
        <v>0</v>
      </c>
      <c r="Y7">
        <v>27259</v>
      </c>
      <c r="Z7" t="s">
        <v>404</v>
      </c>
      <c r="AA7" t="s">
        <v>376</v>
      </c>
      <c r="AB7" t="s">
        <v>405</v>
      </c>
      <c r="AF7">
        <v>23376</v>
      </c>
      <c r="AG7" t="s">
        <v>406</v>
      </c>
      <c r="AH7" t="s">
        <v>364</v>
      </c>
      <c r="AI7" t="s">
        <v>369</v>
      </c>
      <c r="AM7" t="s">
        <v>29</v>
      </c>
      <c r="AN7">
        <v>1.1499999999999999</v>
      </c>
      <c r="AO7">
        <v>1.34</v>
      </c>
      <c r="AS7" s="119" t="s">
        <v>396</v>
      </c>
      <c r="AT7" s="119" t="s">
        <v>396</v>
      </c>
      <c r="AU7" s="121" t="s">
        <v>177</v>
      </c>
      <c r="BC7" s="118">
        <v>6</v>
      </c>
      <c r="BD7" t="s">
        <v>92</v>
      </c>
      <c r="BH7">
        <v>7</v>
      </c>
      <c r="BI7" t="s">
        <v>42</v>
      </c>
      <c r="BN7" t="s">
        <v>407</v>
      </c>
      <c r="BO7" t="s">
        <v>370</v>
      </c>
    </row>
    <row r="8" spans="1:67">
      <c r="A8" t="str">
        <f>_xlfn.XLOOKUP(D8,BN:BN,BO:BO)</f>
        <v>Madrid</v>
      </c>
      <c r="B8" t="s">
        <v>49</v>
      </c>
      <c r="C8">
        <v>1</v>
      </c>
      <c r="D8" t="str">
        <f>_xlfn.XLOOKUP(C8,BC:BC,BD:BD)</f>
        <v>ConchaD</v>
      </c>
      <c r="E8">
        <v>27610</v>
      </c>
      <c r="F8" t="s">
        <v>408</v>
      </c>
      <c r="G8" s="63">
        <v>46009</v>
      </c>
      <c r="H8" s="63">
        <v>46051</v>
      </c>
      <c r="I8" t="s">
        <v>409</v>
      </c>
      <c r="J8" t="str">
        <f>_xlfn.XLOOKUP(I8,AS:AS,AU:AU)</f>
        <v>Otros</v>
      </c>
      <c r="K8" t="s">
        <v>33</v>
      </c>
      <c r="L8">
        <v>1004.4</v>
      </c>
      <c r="M8">
        <f>L8*_xlfn.XLOOKUP(K8,AM:AM,AN:AN)</f>
        <v>863.78399999999999</v>
      </c>
      <c r="N8">
        <f>L8*_xlfn.XLOOKUP(K8,AM:AM,AO:AO)</f>
        <v>1004.4</v>
      </c>
      <c r="O8">
        <v>135.49</v>
      </c>
      <c r="P8">
        <f>O8*_xlfn.XLOOKUP(K8,AM:AM,AN:AN)</f>
        <v>116.5214</v>
      </c>
      <c r="Q8">
        <f>O8*_xlfn.XLOOKUP(K8,AM:AM,AO:AO)</f>
        <v>135.49</v>
      </c>
      <c r="R8" t="str">
        <f>_xlfn.XLOOKUP(E8,Y:Y,Z:Z)</f>
        <v>AON</v>
      </c>
      <c r="S8" t="str">
        <f>_xlfn.XLOOKUP(E8,Y:Y,AB:AB)</f>
        <v>United Kingdom</v>
      </c>
      <c r="T8">
        <f>WEEKNUM(G8)</f>
        <v>51</v>
      </c>
      <c r="U8">
        <f>YEAR(G8)</f>
        <v>2025</v>
      </c>
      <c r="V8" s="117">
        <f>IFERROR(Q8/N8,"0")</f>
        <v>0.13489645559538033</v>
      </c>
      <c r="Y8">
        <v>27263</v>
      </c>
      <c r="Z8" t="s">
        <v>410</v>
      </c>
      <c r="AA8" t="s">
        <v>366</v>
      </c>
      <c r="AB8" t="s">
        <v>399</v>
      </c>
      <c r="AF8">
        <v>23401</v>
      </c>
      <c r="AG8" t="s">
        <v>411</v>
      </c>
      <c r="AH8" t="s">
        <v>364</v>
      </c>
      <c r="AI8" t="s">
        <v>377</v>
      </c>
      <c r="AM8" t="s">
        <v>202</v>
      </c>
      <c r="AN8">
        <v>1.1499999999999999</v>
      </c>
      <c r="AO8">
        <v>1.34</v>
      </c>
      <c r="AS8" s="119" t="s">
        <v>376</v>
      </c>
      <c r="AT8" s="119" t="s">
        <v>376</v>
      </c>
      <c r="AU8" s="121" t="s">
        <v>178</v>
      </c>
      <c r="BC8" s="118">
        <v>7</v>
      </c>
      <c r="BD8" t="s">
        <v>70</v>
      </c>
      <c r="BH8">
        <v>8</v>
      </c>
      <c r="BI8" t="s">
        <v>42</v>
      </c>
      <c r="BN8" t="s">
        <v>34</v>
      </c>
      <c r="BO8" t="s">
        <v>370</v>
      </c>
    </row>
    <row r="9" spans="1:67">
      <c r="A9" t="str">
        <f>_xlfn.XLOOKUP(D9,BN:BN,BO:BO)</f>
        <v>Madrid</v>
      </c>
      <c r="B9" t="s">
        <v>49</v>
      </c>
      <c r="C9">
        <v>1</v>
      </c>
      <c r="D9" t="str">
        <f>_xlfn.XLOOKUP(C9,BC:BC,BD:BD)</f>
        <v>ConchaD</v>
      </c>
      <c r="E9">
        <v>0</v>
      </c>
      <c r="F9" t="s">
        <v>412</v>
      </c>
      <c r="G9" s="63">
        <v>46009</v>
      </c>
      <c r="H9" s="63">
        <v>46051</v>
      </c>
      <c r="I9" t="s">
        <v>413</v>
      </c>
      <c r="J9" t="str">
        <f>_xlfn.XLOOKUP(I9,AS:AS,AU:AU)</f>
        <v>Honorarios</v>
      </c>
      <c r="K9" t="s">
        <v>33</v>
      </c>
      <c r="L9">
        <v>773.12</v>
      </c>
      <c r="M9">
        <f>L9*_xlfn.XLOOKUP(K9,AM:AM,AN:AN)</f>
        <v>664.88319999999999</v>
      </c>
      <c r="N9">
        <f>L9*_xlfn.XLOOKUP(K9,AM:AM,AO:AO)</f>
        <v>773.12</v>
      </c>
      <c r="O9">
        <v>773.12</v>
      </c>
      <c r="P9">
        <f>O9*_xlfn.XLOOKUP(K9,AM:AM,AN:AN)</f>
        <v>664.88319999999999</v>
      </c>
      <c r="Q9">
        <f>O9*_xlfn.XLOOKUP(K9,AM:AM,AO:AO)</f>
        <v>773.12</v>
      </c>
      <c r="R9" t="str">
        <f>_xlfn.XLOOKUP(E9,Y:Y,Z:Z)</f>
        <v>FEES</v>
      </c>
      <c r="S9">
        <f>_xlfn.XLOOKUP(E9,Y:Y,AB:AB)</f>
        <v>0</v>
      </c>
      <c r="T9">
        <f>WEEKNUM(G9)</f>
        <v>51</v>
      </c>
      <c r="U9">
        <f>YEAR(G9)</f>
        <v>2025</v>
      </c>
      <c r="V9" s="117">
        <f>IFERROR(Q9/N9,"0")</f>
        <v>1</v>
      </c>
      <c r="Y9">
        <v>27335</v>
      </c>
      <c r="Z9" t="s">
        <v>414</v>
      </c>
      <c r="AA9" t="s">
        <v>364</v>
      </c>
      <c r="AB9" t="s">
        <v>415</v>
      </c>
      <c r="AF9">
        <v>23461</v>
      </c>
      <c r="AG9" t="s">
        <v>416</v>
      </c>
      <c r="AH9" t="s">
        <v>364</v>
      </c>
      <c r="AI9" t="s">
        <v>417</v>
      </c>
      <c r="AM9" t="s">
        <v>250</v>
      </c>
      <c r="AN9">
        <v>5.4999999999999997E-3</v>
      </c>
      <c r="AO9">
        <v>6.4000000000000003E-3</v>
      </c>
      <c r="AR9" s="121" t="s">
        <v>179</v>
      </c>
      <c r="AS9" s="119" t="s">
        <v>418</v>
      </c>
      <c r="AT9" s="119" t="s">
        <v>419</v>
      </c>
      <c r="AU9" s="121" t="s">
        <v>420</v>
      </c>
      <c r="AX9" s="122" t="s">
        <v>421</v>
      </c>
      <c r="AY9" s="122" t="s">
        <v>422</v>
      </c>
      <c r="BC9" s="118">
        <v>8</v>
      </c>
      <c r="BD9" t="s">
        <v>92</v>
      </c>
      <c r="BH9">
        <v>9</v>
      </c>
      <c r="BI9" t="s">
        <v>42</v>
      </c>
      <c r="BN9" t="s">
        <v>63</v>
      </c>
      <c r="BO9" t="s">
        <v>370</v>
      </c>
    </row>
    <row r="10" spans="1:67">
      <c r="A10" t="str">
        <f>_xlfn.XLOOKUP(D10,BN:BN,BO:BO)</f>
        <v>Madrid</v>
      </c>
      <c r="B10" t="s">
        <v>49</v>
      </c>
      <c r="C10">
        <v>1</v>
      </c>
      <c r="D10" t="str">
        <f>_xlfn.XLOOKUP(C10,BC:BC,BD:BD)</f>
        <v>ConchaD</v>
      </c>
      <c r="E10">
        <v>28093</v>
      </c>
      <c r="F10" t="s">
        <v>423</v>
      </c>
      <c r="G10" s="63">
        <v>46010</v>
      </c>
      <c r="H10" s="63">
        <v>46026</v>
      </c>
      <c r="I10" t="s">
        <v>366</v>
      </c>
      <c r="J10" t="str">
        <f>_xlfn.XLOOKUP(I10,AS:AS,AU:AU)</f>
        <v>Vuelos</v>
      </c>
      <c r="K10" t="s">
        <v>33</v>
      </c>
      <c r="L10">
        <v>539</v>
      </c>
      <c r="M10">
        <f>L10*_xlfn.XLOOKUP(K10,AM:AM,AN:AN)</f>
        <v>463.54</v>
      </c>
      <c r="N10">
        <f>L10*_xlfn.XLOOKUP(K10,AM:AM,AO:AO)</f>
        <v>539</v>
      </c>
      <c r="O10">
        <v>0</v>
      </c>
      <c r="P10">
        <f>O10*_xlfn.XLOOKUP(K10,AM:AM,AN:AN)</f>
        <v>0</v>
      </c>
      <c r="Q10">
        <f>O10*_xlfn.XLOOKUP(K10,AM:AM,AO:AO)</f>
        <v>0</v>
      </c>
      <c r="R10" t="str">
        <f>_xlfn.XLOOKUP(E10,Y:Y,Z:Z)</f>
        <v>F1S USA</v>
      </c>
      <c r="S10" t="str">
        <f>_xlfn.XLOOKUP(E10,Y:Y,AB:AB)</f>
        <v>United States</v>
      </c>
      <c r="T10">
        <f>WEEKNUM(G10)</f>
        <v>51</v>
      </c>
      <c r="U10">
        <f>YEAR(G10)</f>
        <v>2025</v>
      </c>
      <c r="V10" s="117">
        <f>IFERROR(Q10/N10,"0")</f>
        <v>0</v>
      </c>
      <c r="Y10">
        <v>27350</v>
      </c>
      <c r="Z10" t="s">
        <v>424</v>
      </c>
      <c r="AA10" t="s">
        <v>425</v>
      </c>
      <c r="AB10" t="s">
        <v>399</v>
      </c>
      <c r="AF10">
        <v>23525</v>
      </c>
      <c r="AG10" t="s">
        <v>426</v>
      </c>
      <c r="AH10" t="s">
        <v>376</v>
      </c>
      <c r="AI10" t="s">
        <v>405</v>
      </c>
      <c r="AM10" t="s">
        <v>30</v>
      </c>
      <c r="AN10">
        <v>4.8000000000000001E-2</v>
      </c>
      <c r="AO10">
        <v>5.6000000000000001E-2</v>
      </c>
      <c r="AS10" s="119" t="s">
        <v>427</v>
      </c>
      <c r="AT10" s="119" t="s">
        <v>419</v>
      </c>
      <c r="AU10" s="121" t="s">
        <v>420</v>
      </c>
      <c r="AX10" s="123" t="s">
        <v>428</v>
      </c>
      <c r="AY10" s="122" t="s">
        <v>390</v>
      </c>
      <c r="BC10" s="118">
        <v>9</v>
      </c>
      <c r="BD10" t="s">
        <v>92</v>
      </c>
      <c r="BH10">
        <v>10</v>
      </c>
      <c r="BI10" t="s">
        <v>42</v>
      </c>
      <c r="BN10" t="s">
        <v>85</v>
      </c>
      <c r="BO10" t="s">
        <v>370</v>
      </c>
    </row>
    <row r="11" spans="1:67">
      <c r="A11" t="str">
        <f>_xlfn.XLOOKUP(D11,BN:BN,BO:BO)</f>
        <v>Madrid</v>
      </c>
      <c r="B11" t="s">
        <v>49</v>
      </c>
      <c r="C11">
        <v>1</v>
      </c>
      <c r="D11" t="str">
        <f>_xlfn.XLOOKUP(C11,BC:BC,BD:BD)</f>
        <v>ConchaD</v>
      </c>
      <c r="E11">
        <v>28093</v>
      </c>
      <c r="F11" t="s">
        <v>423</v>
      </c>
      <c r="G11" s="63">
        <v>46010</v>
      </c>
      <c r="H11" s="63">
        <v>46026</v>
      </c>
      <c r="I11" t="s">
        <v>366</v>
      </c>
      <c r="J11" t="str">
        <f>_xlfn.XLOOKUP(I11,AS:AS,AU:AU)</f>
        <v>Vuelos</v>
      </c>
      <c r="K11" t="s">
        <v>33</v>
      </c>
      <c r="L11">
        <v>539</v>
      </c>
      <c r="M11">
        <f>L11*_xlfn.XLOOKUP(K11,AM:AM,AN:AN)</f>
        <v>463.54</v>
      </c>
      <c r="N11">
        <f>L11*_xlfn.XLOOKUP(K11,AM:AM,AO:AO)</f>
        <v>539</v>
      </c>
      <c r="O11">
        <v>0</v>
      </c>
      <c r="P11">
        <f>O11*_xlfn.XLOOKUP(K11,AM:AM,AN:AN)</f>
        <v>0</v>
      </c>
      <c r="Q11">
        <f>O11*_xlfn.XLOOKUP(K11,AM:AM,AO:AO)</f>
        <v>0</v>
      </c>
      <c r="R11" t="str">
        <f>_xlfn.XLOOKUP(E11,Y:Y,Z:Z)</f>
        <v>F1S USA</v>
      </c>
      <c r="S11" t="str">
        <f>_xlfn.XLOOKUP(E11,Y:Y,AB:AB)</f>
        <v>United States</v>
      </c>
      <c r="T11">
        <f>WEEKNUM(G11)</f>
        <v>51</v>
      </c>
      <c r="U11">
        <f>YEAR(G11)</f>
        <v>2025</v>
      </c>
      <c r="V11" s="117">
        <f>IFERROR(Q11/N11,"0")</f>
        <v>0</v>
      </c>
      <c r="Y11">
        <v>27538</v>
      </c>
      <c r="Z11" t="s">
        <v>429</v>
      </c>
      <c r="AA11" t="s">
        <v>364</v>
      </c>
      <c r="AB11" t="s">
        <v>399</v>
      </c>
      <c r="AF11">
        <v>23526</v>
      </c>
      <c r="AG11" t="s">
        <v>430</v>
      </c>
      <c r="AI11" t="s">
        <v>377</v>
      </c>
      <c r="AS11" s="119" t="s">
        <v>419</v>
      </c>
      <c r="AT11" s="119" t="s">
        <v>419</v>
      </c>
      <c r="AU11" s="121" t="s">
        <v>420</v>
      </c>
      <c r="AX11" s="123" t="s">
        <v>396</v>
      </c>
      <c r="AY11" s="122" t="s">
        <v>431</v>
      </c>
      <c r="BC11" s="118">
        <v>10</v>
      </c>
      <c r="BD11" t="s">
        <v>64</v>
      </c>
      <c r="BH11">
        <v>11</v>
      </c>
      <c r="BI11" t="s">
        <v>42</v>
      </c>
      <c r="BN11" t="s">
        <v>209</v>
      </c>
      <c r="BO11" t="s">
        <v>370</v>
      </c>
    </row>
    <row r="12" spans="1:67">
      <c r="A12" t="str">
        <f>_xlfn.XLOOKUP(D12,BN:BN,BO:BO)</f>
        <v>Madrid</v>
      </c>
      <c r="B12" t="s">
        <v>49</v>
      </c>
      <c r="C12">
        <v>1</v>
      </c>
      <c r="D12" t="str">
        <f>_xlfn.XLOOKUP(C12,BC:BC,BD:BD)</f>
        <v>ConchaD</v>
      </c>
      <c r="E12">
        <v>28093</v>
      </c>
      <c r="F12" t="s">
        <v>423</v>
      </c>
      <c r="G12" s="63">
        <v>46010</v>
      </c>
      <c r="H12" s="63">
        <v>46026</v>
      </c>
      <c r="I12" t="s">
        <v>366</v>
      </c>
      <c r="J12" t="str">
        <f>_xlfn.XLOOKUP(I12,AS:AS,AU:AU)</f>
        <v>Vuelos</v>
      </c>
      <c r="K12" t="s">
        <v>33</v>
      </c>
      <c r="L12">
        <v>539</v>
      </c>
      <c r="M12">
        <f>L12*_xlfn.XLOOKUP(K12,AM:AM,AN:AN)</f>
        <v>463.54</v>
      </c>
      <c r="N12">
        <f>L12*_xlfn.XLOOKUP(K12,AM:AM,AO:AO)</f>
        <v>539</v>
      </c>
      <c r="O12">
        <v>0</v>
      </c>
      <c r="P12">
        <f>O12*_xlfn.XLOOKUP(K12,AM:AM,AN:AN)</f>
        <v>0</v>
      </c>
      <c r="Q12">
        <f>O12*_xlfn.XLOOKUP(K12,AM:AM,AO:AO)</f>
        <v>0</v>
      </c>
      <c r="R12" t="str">
        <f>_xlfn.XLOOKUP(E12,Y:Y,Z:Z)</f>
        <v>F1S USA</v>
      </c>
      <c r="S12" t="str">
        <f>_xlfn.XLOOKUP(E12,Y:Y,AB:AB)</f>
        <v>United States</v>
      </c>
      <c r="T12">
        <f>WEEKNUM(G12)</f>
        <v>51</v>
      </c>
      <c r="U12">
        <f>YEAR(G12)</f>
        <v>2025</v>
      </c>
      <c r="V12" s="117">
        <f>IFERROR(Q12/N12,"0")</f>
        <v>0</v>
      </c>
      <c r="Y12">
        <v>27600</v>
      </c>
      <c r="Z12" t="s">
        <v>432</v>
      </c>
      <c r="AA12" t="s">
        <v>364</v>
      </c>
      <c r="AB12" t="s">
        <v>399</v>
      </c>
      <c r="AF12">
        <v>23527</v>
      </c>
      <c r="AG12" t="s">
        <v>433</v>
      </c>
      <c r="AH12" t="s">
        <v>376</v>
      </c>
      <c r="AI12" t="s">
        <v>377</v>
      </c>
      <c r="AS12" s="119" t="s">
        <v>434</v>
      </c>
      <c r="AT12" s="119" t="s">
        <v>419</v>
      </c>
      <c r="AU12" s="121" t="s">
        <v>435</v>
      </c>
      <c r="AX12" s="123" t="s">
        <v>376</v>
      </c>
      <c r="AY12" s="122" t="s">
        <v>436</v>
      </c>
      <c r="BC12" s="118">
        <v>11</v>
      </c>
      <c r="BD12" t="s">
        <v>64</v>
      </c>
      <c r="BH12">
        <v>12</v>
      </c>
      <c r="BI12" t="s">
        <v>42</v>
      </c>
      <c r="BN12" t="s">
        <v>210</v>
      </c>
      <c r="BO12" t="s">
        <v>370</v>
      </c>
    </row>
    <row r="13" spans="1:67">
      <c r="A13" t="str">
        <f>_xlfn.XLOOKUP(D13,BN:BN,BO:BO)</f>
        <v>Madrid</v>
      </c>
      <c r="B13" t="s">
        <v>49</v>
      </c>
      <c r="C13">
        <v>1</v>
      </c>
      <c r="D13" t="str">
        <f>_xlfn.XLOOKUP(C13,BC:BC,BD:BD)</f>
        <v>ConchaD</v>
      </c>
      <c r="E13">
        <v>28093</v>
      </c>
      <c r="F13" t="s">
        <v>423</v>
      </c>
      <c r="G13" s="63">
        <v>46010</v>
      </c>
      <c r="H13" s="63">
        <v>46026</v>
      </c>
      <c r="I13" t="s">
        <v>366</v>
      </c>
      <c r="J13" t="str">
        <f>_xlfn.XLOOKUP(I13,AS:AS,AU:AU)</f>
        <v>Vuelos</v>
      </c>
      <c r="K13" t="s">
        <v>33</v>
      </c>
      <c r="L13">
        <v>539</v>
      </c>
      <c r="M13">
        <f>L13*_xlfn.XLOOKUP(K13,AM:AM,AN:AN)</f>
        <v>463.54</v>
      </c>
      <c r="N13">
        <f>L13*_xlfn.XLOOKUP(K13,AM:AM,AO:AO)</f>
        <v>539</v>
      </c>
      <c r="O13">
        <v>0</v>
      </c>
      <c r="P13">
        <f>O13*_xlfn.XLOOKUP(K13,AM:AM,AN:AN)</f>
        <v>0</v>
      </c>
      <c r="Q13">
        <f>O13*_xlfn.XLOOKUP(K13,AM:AM,AO:AO)</f>
        <v>0</v>
      </c>
      <c r="R13" t="str">
        <f>_xlfn.XLOOKUP(E13,Y:Y,Z:Z)</f>
        <v>F1S USA</v>
      </c>
      <c r="S13" t="str">
        <f>_xlfn.XLOOKUP(E13,Y:Y,AB:AB)</f>
        <v>United States</v>
      </c>
      <c r="T13">
        <f>WEEKNUM(G13)</f>
        <v>51</v>
      </c>
      <c r="U13">
        <f>YEAR(G13)</f>
        <v>2025</v>
      </c>
      <c r="V13" s="117">
        <f>IFERROR(Q13/N13,"0")</f>
        <v>0</v>
      </c>
      <c r="Y13">
        <v>27602</v>
      </c>
      <c r="Z13" t="s">
        <v>437</v>
      </c>
      <c r="AA13" t="s">
        <v>376</v>
      </c>
      <c r="AB13" t="s">
        <v>438</v>
      </c>
      <c r="AF13">
        <v>23590</v>
      </c>
      <c r="AG13" t="s">
        <v>439</v>
      </c>
      <c r="AH13" t="s">
        <v>366</v>
      </c>
      <c r="AI13" t="s">
        <v>440</v>
      </c>
      <c r="AS13" s="119" t="s">
        <v>409</v>
      </c>
      <c r="AT13" s="119" t="s">
        <v>419</v>
      </c>
      <c r="AU13" s="121" t="s">
        <v>420</v>
      </c>
      <c r="AX13" s="123" t="s">
        <v>419</v>
      </c>
      <c r="AY13" s="122" t="s">
        <v>441</v>
      </c>
      <c r="BC13" s="118">
        <v>12</v>
      </c>
      <c r="BD13" t="s">
        <v>64</v>
      </c>
      <c r="BH13">
        <v>13</v>
      </c>
      <c r="BI13" t="s">
        <v>42</v>
      </c>
      <c r="BN13" t="s">
        <v>280</v>
      </c>
      <c r="BO13" t="s">
        <v>370</v>
      </c>
    </row>
    <row r="14" spans="1:67">
      <c r="A14" t="str">
        <f>_xlfn.XLOOKUP(D14,BN:BN,BO:BO)</f>
        <v>Madrid</v>
      </c>
      <c r="B14" t="s">
        <v>49</v>
      </c>
      <c r="C14">
        <v>1</v>
      </c>
      <c r="D14" t="str">
        <f>_xlfn.XLOOKUP(C14,BC:BC,BD:BD)</f>
        <v>ConchaD</v>
      </c>
      <c r="E14">
        <v>28093</v>
      </c>
      <c r="F14" t="s">
        <v>423</v>
      </c>
      <c r="G14" s="63">
        <v>46010</v>
      </c>
      <c r="H14" s="63">
        <v>46026</v>
      </c>
      <c r="I14" t="s">
        <v>366</v>
      </c>
      <c r="J14" t="str">
        <f>_xlfn.XLOOKUP(I14,AS:AS,AU:AU)</f>
        <v>Vuelos</v>
      </c>
      <c r="K14" t="s">
        <v>33</v>
      </c>
      <c r="L14">
        <v>539</v>
      </c>
      <c r="M14">
        <f>L14*_xlfn.XLOOKUP(K14,AM:AM,AN:AN)</f>
        <v>463.54</v>
      </c>
      <c r="N14">
        <f>L14*_xlfn.XLOOKUP(K14,AM:AM,AO:AO)</f>
        <v>539</v>
      </c>
      <c r="O14">
        <v>0</v>
      </c>
      <c r="P14">
        <f>O14*_xlfn.XLOOKUP(K14,AM:AM,AN:AN)</f>
        <v>0</v>
      </c>
      <c r="Q14">
        <f>O14*_xlfn.XLOOKUP(K14,AM:AM,AO:AO)</f>
        <v>0</v>
      </c>
      <c r="R14" t="str">
        <f>_xlfn.XLOOKUP(E14,Y:Y,Z:Z)</f>
        <v>F1S USA</v>
      </c>
      <c r="S14" t="str">
        <f>_xlfn.XLOOKUP(E14,Y:Y,AB:AB)</f>
        <v>United States</v>
      </c>
      <c r="T14">
        <f>WEEKNUM(G14)</f>
        <v>51</v>
      </c>
      <c r="U14">
        <f>YEAR(G14)</f>
        <v>2025</v>
      </c>
      <c r="V14" s="117">
        <f>IFERROR(Q14/N14,"0")</f>
        <v>0</v>
      </c>
      <c r="Y14">
        <v>27603</v>
      </c>
      <c r="Z14" t="s">
        <v>442</v>
      </c>
      <c r="AA14" t="s">
        <v>376</v>
      </c>
      <c r="AB14" t="s">
        <v>438</v>
      </c>
      <c r="AF14">
        <v>23619</v>
      </c>
      <c r="AG14" t="s">
        <v>443</v>
      </c>
      <c r="AH14" t="s">
        <v>425</v>
      </c>
      <c r="AI14" t="s">
        <v>417</v>
      </c>
      <c r="AR14" s="121" t="s">
        <v>178</v>
      </c>
      <c r="AS14" s="119" t="s">
        <v>444</v>
      </c>
      <c r="AT14" s="119" t="s">
        <v>364</v>
      </c>
      <c r="AU14" s="121" t="s">
        <v>176</v>
      </c>
      <c r="AX14" s="123" t="s">
        <v>364</v>
      </c>
      <c r="AY14" s="122" t="s">
        <v>445</v>
      </c>
      <c r="BC14" s="118">
        <v>13</v>
      </c>
      <c r="BD14" t="s">
        <v>92</v>
      </c>
      <c r="BH14">
        <v>14</v>
      </c>
      <c r="BI14" t="s">
        <v>42</v>
      </c>
      <c r="BN14" t="s">
        <v>58</v>
      </c>
      <c r="BO14" t="s">
        <v>370</v>
      </c>
    </row>
    <row r="15" spans="1:67">
      <c r="A15" t="str">
        <f>_xlfn.XLOOKUP(D15,BN:BN,BO:BO)</f>
        <v>Madrid</v>
      </c>
      <c r="B15" t="s">
        <v>49</v>
      </c>
      <c r="C15">
        <v>1</v>
      </c>
      <c r="D15" t="str">
        <f>_xlfn.XLOOKUP(C15,BC:BC,BD:BD)</f>
        <v>ConchaD</v>
      </c>
      <c r="E15">
        <v>28093</v>
      </c>
      <c r="F15" t="s">
        <v>423</v>
      </c>
      <c r="G15" s="63">
        <v>46010</v>
      </c>
      <c r="H15" s="63">
        <v>46026</v>
      </c>
      <c r="I15" t="s">
        <v>366</v>
      </c>
      <c r="J15" t="str">
        <f>_xlfn.XLOOKUP(I15,AS:AS,AU:AU)</f>
        <v>Vuelos</v>
      </c>
      <c r="K15" t="s">
        <v>33</v>
      </c>
      <c r="L15">
        <v>539</v>
      </c>
      <c r="M15">
        <f>L15*_xlfn.XLOOKUP(K15,AM:AM,AN:AN)</f>
        <v>463.54</v>
      </c>
      <c r="N15">
        <f>L15*_xlfn.XLOOKUP(K15,AM:AM,AO:AO)</f>
        <v>539</v>
      </c>
      <c r="O15">
        <v>0</v>
      </c>
      <c r="P15">
        <f>O15*_xlfn.XLOOKUP(K15,AM:AM,AN:AN)</f>
        <v>0</v>
      </c>
      <c r="Q15">
        <f>O15*_xlfn.XLOOKUP(K15,AM:AM,AO:AO)</f>
        <v>0</v>
      </c>
      <c r="R15" t="str">
        <f>_xlfn.XLOOKUP(E15,Y:Y,Z:Z)</f>
        <v>F1S USA</v>
      </c>
      <c r="S15" t="str">
        <f>_xlfn.XLOOKUP(E15,Y:Y,AB:AB)</f>
        <v>United States</v>
      </c>
      <c r="T15">
        <f>WEEKNUM(G15)</f>
        <v>51</v>
      </c>
      <c r="U15">
        <f>YEAR(G15)</f>
        <v>2025</v>
      </c>
      <c r="V15" s="117">
        <f>IFERROR(Q15/N15,"0")</f>
        <v>0</v>
      </c>
      <c r="Y15">
        <v>27604</v>
      </c>
      <c r="Z15" t="s">
        <v>446</v>
      </c>
      <c r="AA15" t="s">
        <v>364</v>
      </c>
      <c r="AB15" t="s">
        <v>438</v>
      </c>
      <c r="AF15">
        <v>23666</v>
      </c>
      <c r="AG15" t="s">
        <v>447</v>
      </c>
      <c r="AH15" t="s">
        <v>376</v>
      </c>
      <c r="AI15" t="s">
        <v>448</v>
      </c>
      <c r="AR15" s="121" t="s">
        <v>420</v>
      </c>
      <c r="AS15" s="119" t="s">
        <v>449</v>
      </c>
      <c r="AT15" s="119" t="s">
        <v>364</v>
      </c>
      <c r="AU15" s="121" t="s">
        <v>420</v>
      </c>
      <c r="AX15" s="123" t="s">
        <v>425</v>
      </c>
      <c r="AY15" s="122" t="s">
        <v>450</v>
      </c>
      <c r="BC15" s="118">
        <v>14</v>
      </c>
      <c r="BD15" t="s">
        <v>64</v>
      </c>
      <c r="BH15">
        <v>15</v>
      </c>
      <c r="BI15" t="s">
        <v>42</v>
      </c>
      <c r="BN15" t="s">
        <v>91</v>
      </c>
      <c r="BO15" t="s">
        <v>370</v>
      </c>
    </row>
    <row r="16" spans="1:67">
      <c r="A16" t="str">
        <f>_xlfn.XLOOKUP(D16,BN:BN,BO:BO)</f>
        <v>Madrid</v>
      </c>
      <c r="B16" t="s">
        <v>49</v>
      </c>
      <c r="C16">
        <v>1</v>
      </c>
      <c r="D16" t="str">
        <f>_xlfn.XLOOKUP(C16,BC:BC,BD:BD)</f>
        <v>ConchaD</v>
      </c>
      <c r="E16">
        <v>28093</v>
      </c>
      <c r="F16" t="s">
        <v>451</v>
      </c>
      <c r="G16" s="63">
        <v>46015</v>
      </c>
      <c r="H16" s="63">
        <v>46020</v>
      </c>
      <c r="I16" t="s">
        <v>366</v>
      </c>
      <c r="J16" t="str">
        <f>_xlfn.XLOOKUP(I16,AS:AS,AU:AU)</f>
        <v>Vuelos</v>
      </c>
      <c r="K16" t="s">
        <v>33</v>
      </c>
      <c r="L16">
        <v>1154.0999999999999</v>
      </c>
      <c r="M16">
        <f>L16*_xlfn.XLOOKUP(K16,AM:AM,AN:AN)</f>
        <v>992.52599999999995</v>
      </c>
      <c r="N16">
        <f>L16*_xlfn.XLOOKUP(K16,AM:AM,AO:AO)</f>
        <v>1154.0999999999999</v>
      </c>
      <c r="O16">
        <v>0</v>
      </c>
      <c r="P16">
        <f>O16*_xlfn.XLOOKUP(K16,AM:AM,AN:AN)</f>
        <v>0</v>
      </c>
      <c r="Q16">
        <f>O16*_xlfn.XLOOKUP(K16,AM:AM,AO:AO)</f>
        <v>0</v>
      </c>
      <c r="R16" t="str">
        <f>_xlfn.XLOOKUP(E16,Y:Y,Z:Z)</f>
        <v>F1S USA</v>
      </c>
      <c r="S16" t="str">
        <f>_xlfn.XLOOKUP(E16,Y:Y,AB:AB)</f>
        <v>United States</v>
      </c>
      <c r="T16">
        <f>WEEKNUM(G16)</f>
        <v>52</v>
      </c>
      <c r="U16">
        <f>YEAR(G16)</f>
        <v>2025</v>
      </c>
      <c r="V16" s="117">
        <f>IFERROR(Q16/N16,"0")</f>
        <v>0</v>
      </c>
      <c r="Y16">
        <v>27605</v>
      </c>
      <c r="Z16" t="s">
        <v>452</v>
      </c>
      <c r="AA16" t="s">
        <v>376</v>
      </c>
      <c r="AB16" t="s">
        <v>377</v>
      </c>
      <c r="AF16">
        <v>23789</v>
      </c>
      <c r="AG16" t="s">
        <v>453</v>
      </c>
      <c r="AH16" t="s">
        <v>364</v>
      </c>
      <c r="AI16" t="s">
        <v>454</v>
      </c>
      <c r="AS16" s="119" t="s">
        <v>455</v>
      </c>
      <c r="AT16" s="119" t="s">
        <v>364</v>
      </c>
      <c r="AU16" s="121" t="s">
        <v>176</v>
      </c>
      <c r="AX16" s="123" t="s">
        <v>456</v>
      </c>
      <c r="AY16" s="122" t="s">
        <v>180</v>
      </c>
      <c r="BC16" s="118">
        <v>15</v>
      </c>
      <c r="BD16" t="s">
        <v>64</v>
      </c>
      <c r="BH16">
        <v>16</v>
      </c>
      <c r="BI16" t="s">
        <v>42</v>
      </c>
      <c r="BN16" t="s">
        <v>327</v>
      </c>
      <c r="BO16" t="s">
        <v>391</v>
      </c>
    </row>
    <row r="17" spans="1:67">
      <c r="A17" t="str">
        <f>_xlfn.XLOOKUP(D17,BN:BN,BO:BO)</f>
        <v>Madrid</v>
      </c>
      <c r="B17" t="s">
        <v>49</v>
      </c>
      <c r="C17">
        <v>1</v>
      </c>
      <c r="D17" t="str">
        <f>_xlfn.XLOOKUP(C17,BC:BC,BD:BD)</f>
        <v>ConchaD</v>
      </c>
      <c r="E17">
        <v>28093</v>
      </c>
      <c r="F17" t="s">
        <v>451</v>
      </c>
      <c r="G17" s="63">
        <v>46015</v>
      </c>
      <c r="H17" s="63">
        <v>46020</v>
      </c>
      <c r="I17" t="s">
        <v>366</v>
      </c>
      <c r="J17" t="str">
        <f>_xlfn.XLOOKUP(I17,AS:AS,AU:AU)</f>
        <v>Vuelos</v>
      </c>
      <c r="K17" t="s">
        <v>33</v>
      </c>
      <c r="L17">
        <v>1154.0999999999999</v>
      </c>
      <c r="M17">
        <f>L17*_xlfn.XLOOKUP(K17,AM:AM,AN:AN)</f>
        <v>992.52599999999995</v>
      </c>
      <c r="N17">
        <f>L17*_xlfn.XLOOKUP(K17,AM:AM,AO:AO)</f>
        <v>1154.0999999999999</v>
      </c>
      <c r="O17">
        <v>0</v>
      </c>
      <c r="P17">
        <f>O17*_xlfn.XLOOKUP(K17,AM:AM,AN:AN)</f>
        <v>0</v>
      </c>
      <c r="Q17">
        <f>O17*_xlfn.XLOOKUP(K17,AM:AM,AO:AO)</f>
        <v>0</v>
      </c>
      <c r="R17" t="str">
        <f>_xlfn.XLOOKUP(E17,Y:Y,Z:Z)</f>
        <v>F1S USA</v>
      </c>
      <c r="S17" t="str">
        <f>_xlfn.XLOOKUP(E17,Y:Y,AB:AB)</f>
        <v>United States</v>
      </c>
      <c r="T17">
        <f>WEEKNUM(G17)</f>
        <v>52</v>
      </c>
      <c r="U17">
        <f>YEAR(G17)</f>
        <v>2025</v>
      </c>
      <c r="V17" s="117">
        <f>IFERROR(Q17/N17,"0")</f>
        <v>0</v>
      </c>
      <c r="Y17">
        <v>27608</v>
      </c>
      <c r="Z17" t="s">
        <v>457</v>
      </c>
      <c r="AA17" t="s">
        <v>364</v>
      </c>
      <c r="AB17" t="s">
        <v>458</v>
      </c>
      <c r="AF17">
        <v>23898</v>
      </c>
      <c r="AG17" t="s">
        <v>459</v>
      </c>
      <c r="AH17" t="s">
        <v>366</v>
      </c>
      <c r="AI17" t="s">
        <v>460</v>
      </c>
      <c r="AS17" s="119" t="s">
        <v>461</v>
      </c>
      <c r="AT17" s="119" t="s">
        <v>364</v>
      </c>
      <c r="AU17" s="121" t="s">
        <v>176</v>
      </c>
      <c r="AX17" s="123" t="s">
        <v>366</v>
      </c>
      <c r="AY17" s="122" t="s">
        <v>181</v>
      </c>
      <c r="BC17" s="118">
        <v>16</v>
      </c>
      <c r="BD17" t="s">
        <v>70</v>
      </c>
      <c r="BH17">
        <v>17</v>
      </c>
      <c r="BI17" t="s">
        <v>42</v>
      </c>
      <c r="BN17" t="s">
        <v>26</v>
      </c>
      <c r="BO17" t="s">
        <v>370</v>
      </c>
    </row>
    <row r="18" spans="1:67">
      <c r="A18" t="str">
        <f>_xlfn.XLOOKUP(D18,BN:BN,BO:BO)</f>
        <v>Madrid</v>
      </c>
      <c r="B18" t="s">
        <v>49</v>
      </c>
      <c r="C18">
        <v>1</v>
      </c>
      <c r="D18" t="str">
        <f>_xlfn.XLOOKUP(C18,BC:BC,BD:BD)</f>
        <v>ConchaD</v>
      </c>
      <c r="E18">
        <v>28093</v>
      </c>
      <c r="F18" t="s">
        <v>451</v>
      </c>
      <c r="G18" s="63">
        <v>46015</v>
      </c>
      <c r="H18" s="63">
        <v>46020</v>
      </c>
      <c r="I18" t="s">
        <v>366</v>
      </c>
      <c r="J18" t="str">
        <f>_xlfn.XLOOKUP(I18,AS:AS,AU:AU)</f>
        <v>Vuelos</v>
      </c>
      <c r="K18" t="s">
        <v>33</v>
      </c>
      <c r="L18">
        <v>1154.0999999999999</v>
      </c>
      <c r="M18">
        <f>L18*_xlfn.XLOOKUP(K18,AM:AM,AN:AN)</f>
        <v>992.52599999999995</v>
      </c>
      <c r="N18">
        <f>L18*_xlfn.XLOOKUP(K18,AM:AM,AO:AO)</f>
        <v>1154.0999999999999</v>
      </c>
      <c r="O18">
        <v>0</v>
      </c>
      <c r="P18">
        <f>O18*_xlfn.XLOOKUP(K18,AM:AM,AN:AN)</f>
        <v>0</v>
      </c>
      <c r="Q18">
        <f>O18*_xlfn.XLOOKUP(K18,AM:AM,AO:AO)</f>
        <v>0</v>
      </c>
      <c r="R18" t="str">
        <f>_xlfn.XLOOKUP(E18,Y:Y,Z:Z)</f>
        <v>F1S USA</v>
      </c>
      <c r="S18" t="str">
        <f>_xlfn.XLOOKUP(E18,Y:Y,AB:AB)</f>
        <v>United States</v>
      </c>
      <c r="T18">
        <f>WEEKNUM(G18)</f>
        <v>52</v>
      </c>
      <c r="U18">
        <f>YEAR(G18)</f>
        <v>2025</v>
      </c>
      <c r="V18" s="117">
        <f>IFERROR(Q18/N18,"0")</f>
        <v>0</v>
      </c>
      <c r="Y18">
        <v>27610</v>
      </c>
      <c r="Z18" t="s">
        <v>462</v>
      </c>
      <c r="AA18" t="s">
        <v>419</v>
      </c>
      <c r="AB18" t="s">
        <v>369</v>
      </c>
      <c r="AF18">
        <v>23899</v>
      </c>
      <c r="AG18" t="s">
        <v>463</v>
      </c>
      <c r="AH18" t="s">
        <v>366</v>
      </c>
      <c r="AI18" t="s">
        <v>401</v>
      </c>
      <c r="AS18" s="119" t="s">
        <v>364</v>
      </c>
      <c r="AT18" s="119" t="s">
        <v>364</v>
      </c>
      <c r="AU18" s="121" t="s">
        <v>176</v>
      </c>
      <c r="AX18" s="124"/>
      <c r="AY18" s="124"/>
      <c r="BC18" s="118">
        <v>17</v>
      </c>
      <c r="BD18" t="s">
        <v>92</v>
      </c>
      <c r="BH18">
        <v>18</v>
      </c>
      <c r="BI18" t="s">
        <v>42</v>
      </c>
      <c r="BN18" t="s">
        <v>464</v>
      </c>
      <c r="BO18" t="s">
        <v>391</v>
      </c>
    </row>
    <row r="19" spans="1:67">
      <c r="A19" t="str">
        <f>_xlfn.XLOOKUP(D19,BN:BN,BO:BO)</f>
        <v>Madrid</v>
      </c>
      <c r="B19" t="s">
        <v>49</v>
      </c>
      <c r="C19">
        <v>1</v>
      </c>
      <c r="D19" t="str">
        <f>_xlfn.XLOOKUP(C19,BC:BC,BD:BD)</f>
        <v>ConchaD</v>
      </c>
      <c r="E19">
        <v>28093</v>
      </c>
      <c r="F19" t="s">
        <v>451</v>
      </c>
      <c r="G19" s="63">
        <v>46015</v>
      </c>
      <c r="H19" s="63">
        <v>46020</v>
      </c>
      <c r="I19" t="s">
        <v>366</v>
      </c>
      <c r="J19" t="str">
        <f>_xlfn.XLOOKUP(I19,AS:AS,AU:AU)</f>
        <v>Vuelos</v>
      </c>
      <c r="K19" t="s">
        <v>33</v>
      </c>
      <c r="L19">
        <v>1154.0999999999999</v>
      </c>
      <c r="M19">
        <f>L19*_xlfn.XLOOKUP(K19,AM:AM,AN:AN)</f>
        <v>992.52599999999995</v>
      </c>
      <c r="N19">
        <f>L19*_xlfn.XLOOKUP(K19,AM:AM,AO:AO)</f>
        <v>1154.0999999999999</v>
      </c>
      <c r="O19">
        <v>0</v>
      </c>
      <c r="P19">
        <f>O19*_xlfn.XLOOKUP(K19,AM:AM,AN:AN)</f>
        <v>0</v>
      </c>
      <c r="Q19">
        <f>O19*_xlfn.XLOOKUP(K19,AM:AM,AO:AO)</f>
        <v>0</v>
      </c>
      <c r="R19" t="str">
        <f>_xlfn.XLOOKUP(E19,Y:Y,Z:Z)</f>
        <v>F1S USA</v>
      </c>
      <c r="S19" t="str">
        <f>_xlfn.XLOOKUP(E19,Y:Y,AB:AB)</f>
        <v>United States</v>
      </c>
      <c r="T19">
        <f>WEEKNUM(G19)</f>
        <v>52</v>
      </c>
      <c r="U19">
        <f>YEAR(G19)</f>
        <v>2025</v>
      </c>
      <c r="V19" s="117">
        <f>IFERROR(Q19/N19,"0")</f>
        <v>0</v>
      </c>
      <c r="Y19">
        <v>27687</v>
      </c>
      <c r="Z19" t="s">
        <v>465</v>
      </c>
      <c r="AA19" t="s">
        <v>364</v>
      </c>
      <c r="AB19" t="s">
        <v>466</v>
      </c>
      <c r="AF19">
        <v>23900</v>
      </c>
      <c r="AG19" t="s">
        <v>467</v>
      </c>
      <c r="AH19" t="s">
        <v>364</v>
      </c>
      <c r="AI19" t="s">
        <v>399</v>
      </c>
      <c r="AS19" s="119" t="s">
        <v>468</v>
      </c>
      <c r="AT19" s="119" t="s">
        <v>364</v>
      </c>
      <c r="AU19" s="121" t="s">
        <v>176</v>
      </c>
      <c r="BC19" s="118">
        <v>18</v>
      </c>
      <c r="BD19" t="s">
        <v>64</v>
      </c>
      <c r="BH19">
        <v>19</v>
      </c>
      <c r="BI19" t="s">
        <v>42</v>
      </c>
      <c r="BN19" t="s">
        <v>68</v>
      </c>
      <c r="BO19" t="s">
        <v>370</v>
      </c>
    </row>
    <row r="20" spans="1:67">
      <c r="A20" t="str">
        <f>_xlfn.XLOOKUP(D20,BN:BN,BO:BO)</f>
        <v>Madrid</v>
      </c>
      <c r="B20" t="s">
        <v>49</v>
      </c>
      <c r="C20">
        <v>1</v>
      </c>
      <c r="D20" t="str">
        <f>_xlfn.XLOOKUP(C20,BC:BC,BD:BD)</f>
        <v>ConchaD</v>
      </c>
      <c r="E20">
        <v>28093</v>
      </c>
      <c r="F20" t="s">
        <v>451</v>
      </c>
      <c r="G20" s="63">
        <v>46015</v>
      </c>
      <c r="H20" s="63">
        <v>46020</v>
      </c>
      <c r="I20" t="s">
        <v>366</v>
      </c>
      <c r="J20" t="str">
        <f>_xlfn.XLOOKUP(I20,AS:AS,AU:AU)</f>
        <v>Vuelos</v>
      </c>
      <c r="K20" t="s">
        <v>33</v>
      </c>
      <c r="L20">
        <v>1154.0999999999999</v>
      </c>
      <c r="M20">
        <f>L20*_xlfn.XLOOKUP(K20,AM:AM,AN:AN)</f>
        <v>992.52599999999995</v>
      </c>
      <c r="N20">
        <f>L20*_xlfn.XLOOKUP(K20,AM:AM,AO:AO)</f>
        <v>1154.0999999999999</v>
      </c>
      <c r="O20">
        <v>0</v>
      </c>
      <c r="P20">
        <f>O20*_xlfn.XLOOKUP(K20,AM:AM,AN:AN)</f>
        <v>0</v>
      </c>
      <c r="Q20">
        <f>O20*_xlfn.XLOOKUP(K20,AM:AM,AO:AO)</f>
        <v>0</v>
      </c>
      <c r="R20" t="str">
        <f>_xlfn.XLOOKUP(E20,Y:Y,Z:Z)</f>
        <v>F1S USA</v>
      </c>
      <c r="S20" t="str">
        <f>_xlfn.XLOOKUP(E20,Y:Y,AB:AB)</f>
        <v>United States</v>
      </c>
      <c r="T20">
        <f>WEEKNUM(G20)</f>
        <v>52</v>
      </c>
      <c r="U20">
        <f>YEAR(G20)</f>
        <v>2025</v>
      </c>
      <c r="V20" s="117">
        <f>IFERROR(Q20/N20,"0")</f>
        <v>0</v>
      </c>
      <c r="Y20">
        <v>27688</v>
      </c>
      <c r="Z20" t="s">
        <v>469</v>
      </c>
      <c r="AA20" t="s">
        <v>366</v>
      </c>
      <c r="AB20" t="s">
        <v>399</v>
      </c>
      <c r="AF20">
        <v>23921</v>
      </c>
      <c r="AG20" t="s">
        <v>470</v>
      </c>
      <c r="AH20" t="s">
        <v>366</v>
      </c>
      <c r="AI20" t="s">
        <v>405</v>
      </c>
      <c r="AR20" s="121" t="s">
        <v>176</v>
      </c>
      <c r="AS20" s="119" t="s">
        <v>471</v>
      </c>
      <c r="AT20" s="119" t="s">
        <v>425</v>
      </c>
      <c r="AU20" s="121" t="s">
        <v>179</v>
      </c>
      <c r="BC20" s="118">
        <v>19</v>
      </c>
      <c r="BD20" t="s">
        <v>327</v>
      </c>
      <c r="BH20">
        <v>20</v>
      </c>
      <c r="BI20" t="s">
        <v>42</v>
      </c>
      <c r="BN20" t="s">
        <v>57</v>
      </c>
      <c r="BO20" t="s">
        <v>391</v>
      </c>
    </row>
    <row r="21" spans="1:67">
      <c r="A21" t="str">
        <f>_xlfn.XLOOKUP(D21,BN:BN,BO:BO)</f>
        <v>Madrid</v>
      </c>
      <c r="B21" t="s">
        <v>49</v>
      </c>
      <c r="C21">
        <v>1</v>
      </c>
      <c r="D21" t="str">
        <f>_xlfn.XLOOKUP(C21,BC:BC,BD:BD)</f>
        <v>ConchaD</v>
      </c>
      <c r="E21">
        <v>28093</v>
      </c>
      <c r="F21" t="s">
        <v>451</v>
      </c>
      <c r="G21" s="63">
        <v>46015</v>
      </c>
      <c r="H21" s="63">
        <v>46020</v>
      </c>
      <c r="I21" t="s">
        <v>366</v>
      </c>
      <c r="J21" t="str">
        <f>_xlfn.XLOOKUP(I21,AS:AS,AU:AU)</f>
        <v>Vuelos</v>
      </c>
      <c r="K21" t="s">
        <v>33</v>
      </c>
      <c r="L21">
        <v>1154.0999999999999</v>
      </c>
      <c r="M21">
        <f>L21*_xlfn.XLOOKUP(K21,AM:AM,AN:AN)</f>
        <v>992.52599999999995</v>
      </c>
      <c r="N21">
        <f>L21*_xlfn.XLOOKUP(K21,AM:AM,AO:AO)</f>
        <v>1154.0999999999999</v>
      </c>
      <c r="O21">
        <v>0</v>
      </c>
      <c r="P21">
        <f>O21*_xlfn.XLOOKUP(K21,AM:AM,AN:AN)</f>
        <v>0</v>
      </c>
      <c r="Q21">
        <f>O21*_xlfn.XLOOKUP(K21,AM:AM,AO:AO)</f>
        <v>0</v>
      </c>
      <c r="R21" t="str">
        <f>_xlfn.XLOOKUP(E21,Y:Y,Z:Z)</f>
        <v>F1S USA</v>
      </c>
      <c r="S21" t="str">
        <f>_xlfn.XLOOKUP(E21,Y:Y,AB:AB)</f>
        <v>United States</v>
      </c>
      <c r="T21">
        <f>WEEKNUM(G21)</f>
        <v>52</v>
      </c>
      <c r="U21">
        <f>YEAR(G21)</f>
        <v>2025</v>
      </c>
      <c r="V21" s="117">
        <f>IFERROR(Q21/N21,"0")</f>
        <v>0</v>
      </c>
      <c r="Y21">
        <v>27738</v>
      </c>
      <c r="Z21" t="s">
        <v>472</v>
      </c>
      <c r="AA21" t="s">
        <v>376</v>
      </c>
      <c r="AB21" t="s">
        <v>377</v>
      </c>
      <c r="AF21">
        <v>23931</v>
      </c>
      <c r="AG21" t="s">
        <v>473</v>
      </c>
      <c r="AH21" t="s">
        <v>364</v>
      </c>
      <c r="AI21" t="s">
        <v>369</v>
      </c>
      <c r="AS21" s="119" t="s">
        <v>425</v>
      </c>
      <c r="AT21" s="119" t="s">
        <v>425</v>
      </c>
      <c r="AU21" s="121" t="s">
        <v>179</v>
      </c>
      <c r="BC21" s="118">
        <v>20</v>
      </c>
      <c r="BD21" t="s">
        <v>64</v>
      </c>
      <c r="BH21">
        <v>21</v>
      </c>
      <c r="BI21" t="s">
        <v>42</v>
      </c>
      <c r="BN21" t="s">
        <v>50</v>
      </c>
      <c r="BO21" t="s">
        <v>391</v>
      </c>
    </row>
    <row r="22" spans="1:67">
      <c r="A22" t="str">
        <f>_xlfn.XLOOKUP(D22,BN:BN,BO:BO)</f>
        <v>Madrid</v>
      </c>
      <c r="B22" t="s">
        <v>49</v>
      </c>
      <c r="C22">
        <v>2</v>
      </c>
      <c r="D22" t="str">
        <f>_xlfn.XLOOKUP(C22,BC:BC,BD:BD)</f>
        <v>AndreaG</v>
      </c>
      <c r="E22">
        <v>27257</v>
      </c>
      <c r="F22" t="s">
        <v>474</v>
      </c>
      <c r="G22" s="63">
        <v>45766</v>
      </c>
      <c r="H22" s="63">
        <v>45767</v>
      </c>
      <c r="I22" t="s">
        <v>376</v>
      </c>
      <c r="J22" t="str">
        <f>_xlfn.XLOOKUP(I22,AS:AS,AU:AU)</f>
        <v>Hotel</v>
      </c>
      <c r="K22" t="s">
        <v>27</v>
      </c>
      <c r="L22">
        <v>1790.8</v>
      </c>
      <c r="M22">
        <f>L22*_xlfn.XLOOKUP(K22,AM:AM,AN:AN)</f>
        <v>1790.8</v>
      </c>
      <c r="N22">
        <f>L22*_xlfn.XLOOKUP(K22,AM:AM,AO:AO)</f>
        <v>2077.328</v>
      </c>
      <c r="O22">
        <v>152.76</v>
      </c>
      <c r="P22">
        <f>O22*_xlfn.XLOOKUP(K22,AM:AM,AN:AN)</f>
        <v>152.76</v>
      </c>
      <c r="Q22">
        <f>O22*_xlfn.XLOOKUP(K22,AM:AM,AO:AO)</f>
        <v>177.20159999999998</v>
      </c>
      <c r="R22" t="str">
        <f>_xlfn.XLOOKUP(E22,Y:Y,Z:Z)</f>
        <v>Edition Madrid</v>
      </c>
      <c r="S22" t="str">
        <f>_xlfn.XLOOKUP(E22,Y:Y,AB:AB)</f>
        <v>Spain</v>
      </c>
      <c r="T22">
        <f>WEEKNUM(G22)</f>
        <v>16</v>
      </c>
      <c r="U22">
        <f>YEAR(G22)</f>
        <v>2025</v>
      </c>
      <c r="V22" s="117">
        <f>IFERROR(Q22/N22,"0")</f>
        <v>8.5302658029930756E-2</v>
      </c>
      <c r="Y22">
        <v>27857</v>
      </c>
      <c r="Z22" t="s">
        <v>475</v>
      </c>
      <c r="AA22" t="s">
        <v>376</v>
      </c>
      <c r="AB22" t="s">
        <v>377</v>
      </c>
      <c r="AF22">
        <v>23934</v>
      </c>
      <c r="AG22" t="s">
        <v>476</v>
      </c>
      <c r="AI22" t="s">
        <v>377</v>
      </c>
      <c r="AS22" s="119" t="s">
        <v>477</v>
      </c>
      <c r="AT22" s="119" t="s">
        <v>425</v>
      </c>
      <c r="AU22" s="121" t="s">
        <v>179</v>
      </c>
      <c r="BC22" s="118">
        <v>21</v>
      </c>
      <c r="BD22" t="s">
        <v>70</v>
      </c>
      <c r="BH22">
        <v>22</v>
      </c>
      <c r="BI22" t="s">
        <v>42</v>
      </c>
      <c r="BN22" t="s">
        <v>253</v>
      </c>
      <c r="BO22" t="s">
        <v>370</v>
      </c>
    </row>
    <row r="23" spans="1:67">
      <c r="A23" t="str">
        <f>_xlfn.XLOOKUP(D23,BN:BN,BO:BO)</f>
        <v>Madrid</v>
      </c>
      <c r="B23" t="s">
        <v>49</v>
      </c>
      <c r="C23">
        <v>2</v>
      </c>
      <c r="D23" t="str">
        <f>_xlfn.XLOOKUP(C23,BC:BC,BD:BD)</f>
        <v>AndreaG</v>
      </c>
      <c r="E23">
        <v>0</v>
      </c>
      <c r="F23" t="s">
        <v>478</v>
      </c>
      <c r="G23" s="63">
        <v>45766</v>
      </c>
      <c r="H23" s="63">
        <v>45767</v>
      </c>
      <c r="I23" t="s">
        <v>479</v>
      </c>
      <c r="J23" t="str">
        <f>_xlfn.XLOOKUP(I23,AS:AS,AU:AU)</f>
        <v>Honorarios</v>
      </c>
      <c r="K23" t="s">
        <v>27</v>
      </c>
      <c r="L23">
        <v>46.51</v>
      </c>
      <c r="M23">
        <f>L23*_xlfn.XLOOKUP(K23,AM:AM,AN:AN)</f>
        <v>46.51</v>
      </c>
      <c r="N23">
        <f>L23*_xlfn.XLOOKUP(K23,AM:AM,AO:AO)</f>
        <v>53.951599999999992</v>
      </c>
      <c r="O23">
        <v>46.51</v>
      </c>
      <c r="P23">
        <f>O23*_xlfn.XLOOKUP(K23,AM:AM,AN:AN)</f>
        <v>46.51</v>
      </c>
      <c r="Q23">
        <f>O23*_xlfn.XLOOKUP(K23,AM:AM,AO:AO)</f>
        <v>53.951599999999992</v>
      </c>
      <c r="R23" t="str">
        <f>_xlfn.XLOOKUP(E23,Y:Y,Z:Z)</f>
        <v>FEES</v>
      </c>
      <c r="S23">
        <f>_xlfn.XLOOKUP(E23,Y:Y,AB:AB)</f>
        <v>0</v>
      </c>
      <c r="T23">
        <f>WEEKNUM(G23)</f>
        <v>16</v>
      </c>
      <c r="U23">
        <f>YEAR(G23)</f>
        <v>2025</v>
      </c>
      <c r="V23" s="117">
        <f>IFERROR(Q23/N23,"0")</f>
        <v>1</v>
      </c>
      <c r="Y23">
        <v>27859</v>
      </c>
      <c r="Z23" t="s">
        <v>480</v>
      </c>
      <c r="AA23" t="s">
        <v>376</v>
      </c>
      <c r="AB23" t="s">
        <v>399</v>
      </c>
      <c r="AF23">
        <v>23935</v>
      </c>
      <c r="AG23" t="s">
        <v>481</v>
      </c>
      <c r="AH23" t="s">
        <v>364</v>
      </c>
      <c r="AI23" t="s">
        <v>405</v>
      </c>
      <c r="AS23" s="119" t="s">
        <v>456</v>
      </c>
      <c r="AT23" s="119" t="s">
        <v>419</v>
      </c>
      <c r="AU23" s="121" t="s">
        <v>180</v>
      </c>
      <c r="BC23" s="118">
        <v>22</v>
      </c>
      <c r="BD23" t="s">
        <v>327</v>
      </c>
      <c r="BH23">
        <v>23</v>
      </c>
      <c r="BI23" t="s">
        <v>42</v>
      </c>
      <c r="BN23" t="s">
        <v>482</v>
      </c>
      <c r="BO23" t="s">
        <v>391</v>
      </c>
    </row>
    <row r="24" spans="1:67">
      <c r="A24" t="str">
        <f>_xlfn.XLOOKUP(D24,BN:BN,BO:BO)</f>
        <v>Madrid</v>
      </c>
      <c r="B24" t="s">
        <v>49</v>
      </c>
      <c r="C24">
        <v>2</v>
      </c>
      <c r="D24" t="str">
        <f>_xlfn.XLOOKUP(C24,BC:BC,BD:BD)</f>
        <v>AndreaG</v>
      </c>
      <c r="E24">
        <v>27263</v>
      </c>
      <c r="F24" t="s">
        <v>483</v>
      </c>
      <c r="G24" s="63">
        <v>45767</v>
      </c>
      <c r="H24" s="63">
        <v>45773</v>
      </c>
      <c r="I24" t="s">
        <v>484</v>
      </c>
      <c r="J24" t="str">
        <f>_xlfn.XLOOKUP(I24,AS:AS,AU:AU)</f>
        <v>Vuelos</v>
      </c>
      <c r="K24" t="s">
        <v>27</v>
      </c>
      <c r="L24">
        <v>3533.12</v>
      </c>
      <c r="M24">
        <f>L24*_xlfn.XLOOKUP(K24,AM:AM,AN:AN)</f>
        <v>3533.12</v>
      </c>
      <c r="N24">
        <f>L24*_xlfn.XLOOKUP(K24,AM:AM,AO:AO)</f>
        <v>4098.4191999999994</v>
      </c>
      <c r="O24">
        <v>0</v>
      </c>
      <c r="P24">
        <f>O24*_xlfn.XLOOKUP(K24,AM:AM,AN:AN)</f>
        <v>0</v>
      </c>
      <c r="Q24">
        <f>O24*_xlfn.XLOOKUP(K24,AM:AM,AO:AO)</f>
        <v>0</v>
      </c>
      <c r="R24" t="str">
        <f>_xlfn.XLOOKUP(E24,Y:Y,Z:Z)</f>
        <v>Consolidador.com</v>
      </c>
      <c r="S24" t="str">
        <f>_xlfn.XLOOKUP(E24,Y:Y,AB:AB)</f>
        <v>Spain</v>
      </c>
      <c r="T24">
        <f>WEEKNUM(G24)</f>
        <v>17</v>
      </c>
      <c r="U24">
        <f>YEAR(G24)</f>
        <v>2025</v>
      </c>
      <c r="V24" s="117">
        <f>IFERROR(Q24/N24,"0")</f>
        <v>0</v>
      </c>
      <c r="Y24">
        <v>27861</v>
      </c>
      <c r="Z24" t="s">
        <v>485</v>
      </c>
      <c r="AA24" t="s">
        <v>444</v>
      </c>
      <c r="AB24" t="s">
        <v>377</v>
      </c>
      <c r="AF24">
        <v>23965</v>
      </c>
      <c r="AG24" t="s">
        <v>486</v>
      </c>
      <c r="AH24" t="s">
        <v>376</v>
      </c>
      <c r="AI24" t="s">
        <v>487</v>
      </c>
      <c r="AR24" s="121" t="s">
        <v>181</v>
      </c>
      <c r="AS24" s="119" t="s">
        <v>484</v>
      </c>
      <c r="AT24" s="119" t="s">
        <v>366</v>
      </c>
      <c r="AU24" s="121" t="s">
        <v>181</v>
      </c>
      <c r="BC24" s="118">
        <v>23</v>
      </c>
      <c r="BD24" t="s">
        <v>59</v>
      </c>
      <c r="BH24">
        <v>24</v>
      </c>
      <c r="BI24" t="s">
        <v>42</v>
      </c>
      <c r="BN24" t="s">
        <v>32</v>
      </c>
      <c r="BO24" t="s">
        <v>370</v>
      </c>
    </row>
    <row r="25" spans="1:67">
      <c r="A25" t="str">
        <f>_xlfn.XLOOKUP(D25,BN:BN,BO:BO)</f>
        <v>Madrid</v>
      </c>
      <c r="B25" t="s">
        <v>49</v>
      </c>
      <c r="C25">
        <v>2</v>
      </c>
      <c r="D25" t="str">
        <f>_xlfn.XLOOKUP(C25,BC:BC,BD:BD)</f>
        <v>AndreaG</v>
      </c>
      <c r="E25">
        <v>0</v>
      </c>
      <c r="F25" t="s">
        <v>488</v>
      </c>
      <c r="G25" s="63">
        <v>45767</v>
      </c>
      <c r="H25" s="63">
        <v>45773</v>
      </c>
      <c r="I25" t="s">
        <v>372</v>
      </c>
      <c r="J25" t="str">
        <f>_xlfn.XLOOKUP(I25,AS:AS,AU:AU)</f>
        <v>Honorarios</v>
      </c>
      <c r="K25" t="s">
        <v>27</v>
      </c>
      <c r="L25">
        <v>200</v>
      </c>
      <c r="M25">
        <f>L25*_xlfn.XLOOKUP(K25,AM:AM,AN:AN)</f>
        <v>200</v>
      </c>
      <c r="N25">
        <f>L25*_xlfn.XLOOKUP(K25,AM:AM,AO:AO)</f>
        <v>231.99999999999997</v>
      </c>
      <c r="O25">
        <v>200</v>
      </c>
      <c r="P25">
        <f>O25*_xlfn.XLOOKUP(K25,AM:AM,AN:AN)</f>
        <v>200</v>
      </c>
      <c r="Q25">
        <f>O25*_xlfn.XLOOKUP(K25,AM:AM,AO:AO)</f>
        <v>231.99999999999997</v>
      </c>
      <c r="R25" t="str">
        <f>_xlfn.XLOOKUP(E25,Y:Y,Z:Z)</f>
        <v>FEES</v>
      </c>
      <c r="S25">
        <f>_xlfn.XLOOKUP(E25,Y:Y,AB:AB)</f>
        <v>0</v>
      </c>
      <c r="T25">
        <f>WEEKNUM(G25)</f>
        <v>17</v>
      </c>
      <c r="U25">
        <f>YEAR(G25)</f>
        <v>2025</v>
      </c>
      <c r="V25" s="117">
        <f>IFERROR(Q25/N25,"0")</f>
        <v>1</v>
      </c>
      <c r="Y25">
        <v>27988</v>
      </c>
      <c r="Z25" t="s">
        <v>489</v>
      </c>
      <c r="AA25" t="s">
        <v>376</v>
      </c>
      <c r="AB25" t="s">
        <v>377</v>
      </c>
      <c r="AF25">
        <v>23966</v>
      </c>
      <c r="AG25" t="s">
        <v>490</v>
      </c>
      <c r="AH25" t="s">
        <v>366</v>
      </c>
      <c r="AI25" t="s">
        <v>369</v>
      </c>
      <c r="AS25" s="119" t="s">
        <v>366</v>
      </c>
      <c r="AT25" s="119" t="s">
        <v>366</v>
      </c>
      <c r="AU25" s="121" t="s">
        <v>181</v>
      </c>
      <c r="BC25" s="118">
        <v>24</v>
      </c>
      <c r="BD25" t="s">
        <v>64</v>
      </c>
      <c r="BH25">
        <v>25</v>
      </c>
      <c r="BI25" t="s">
        <v>42</v>
      </c>
      <c r="BN25" t="s">
        <v>491</v>
      </c>
      <c r="BO25" t="s">
        <v>370</v>
      </c>
    </row>
    <row r="26" spans="1:67">
      <c r="A26" t="str">
        <f>_xlfn.XLOOKUP(D26,BN:BN,BO:BO)</f>
        <v>Madrid</v>
      </c>
      <c r="B26" t="s">
        <v>49</v>
      </c>
      <c r="C26">
        <v>2</v>
      </c>
      <c r="D26" t="str">
        <f>_xlfn.XLOOKUP(C26,BC:BC,BD:BD)</f>
        <v>AndreaG</v>
      </c>
      <c r="E26">
        <v>27259</v>
      </c>
      <c r="F26" t="s">
        <v>492</v>
      </c>
      <c r="G26" s="63">
        <v>45767</v>
      </c>
      <c r="H26" s="63">
        <v>45773</v>
      </c>
      <c r="I26" t="s">
        <v>376</v>
      </c>
      <c r="J26" t="str">
        <f>_xlfn.XLOOKUP(I26,AS:AS,AU:AU)</f>
        <v>Hotel</v>
      </c>
      <c r="K26" t="s">
        <v>27</v>
      </c>
      <c r="L26">
        <v>7775.53</v>
      </c>
      <c r="M26">
        <f>L26*_xlfn.XLOOKUP(K26,AM:AM,AN:AN)</f>
        <v>7775.53</v>
      </c>
      <c r="N26">
        <f>L26*_xlfn.XLOOKUP(K26,AM:AM,AO:AO)</f>
        <v>9019.6147999999994</v>
      </c>
      <c r="O26">
        <v>746.68</v>
      </c>
      <c r="P26">
        <f>O26*_xlfn.XLOOKUP(K26,AM:AM,AN:AN)</f>
        <v>746.68</v>
      </c>
      <c r="Q26">
        <f>O26*_xlfn.XLOOKUP(K26,AM:AM,AO:AO)</f>
        <v>866.14879999999994</v>
      </c>
      <c r="R26" t="str">
        <f>_xlfn.XLOOKUP(E26,Y:Y,Z:Z)</f>
        <v>Intercontinental Le Grand Paris</v>
      </c>
      <c r="S26" t="str">
        <f>_xlfn.XLOOKUP(E26,Y:Y,AB:AB)</f>
        <v>France</v>
      </c>
      <c r="T26">
        <f>WEEKNUM(G26)</f>
        <v>17</v>
      </c>
      <c r="U26">
        <f>YEAR(G26)</f>
        <v>2025</v>
      </c>
      <c r="V26" s="117">
        <f>IFERROR(Q26/N26,"0")</f>
        <v>9.6029466801619959E-2</v>
      </c>
      <c r="Y26">
        <v>27989</v>
      </c>
      <c r="Z26" t="s">
        <v>493</v>
      </c>
      <c r="AA26" t="s">
        <v>376</v>
      </c>
      <c r="AB26" t="s">
        <v>377</v>
      </c>
      <c r="AF26">
        <v>23996</v>
      </c>
      <c r="AG26" t="s">
        <v>494</v>
      </c>
      <c r="AH26" t="s">
        <v>366</v>
      </c>
      <c r="AI26" t="s">
        <v>454</v>
      </c>
      <c r="AS26" s="119" t="s">
        <v>495</v>
      </c>
      <c r="AT26" s="119" t="s">
        <v>495</v>
      </c>
      <c r="AU26" s="121" t="s">
        <v>181</v>
      </c>
      <c r="BC26" s="118">
        <v>25</v>
      </c>
      <c r="BD26" t="s">
        <v>59</v>
      </c>
      <c r="BH26">
        <v>26</v>
      </c>
      <c r="BI26" t="s">
        <v>42</v>
      </c>
      <c r="BN26" t="s">
        <v>329</v>
      </c>
      <c r="BO26" t="s">
        <v>391</v>
      </c>
    </row>
    <row r="27" spans="1:67">
      <c r="A27" t="str">
        <f>_xlfn.XLOOKUP(D27,BN:BN,BO:BO)</f>
        <v>Madrid</v>
      </c>
      <c r="B27" t="s">
        <v>49</v>
      </c>
      <c r="C27">
        <v>2</v>
      </c>
      <c r="D27" t="str">
        <f>_xlfn.XLOOKUP(C27,BC:BC,BD:BD)</f>
        <v>AndreaG</v>
      </c>
      <c r="E27">
        <v>27350</v>
      </c>
      <c r="F27" t="s">
        <v>496</v>
      </c>
      <c r="G27" s="63">
        <v>45766</v>
      </c>
      <c r="H27" s="63">
        <v>45767</v>
      </c>
      <c r="I27" t="s">
        <v>425</v>
      </c>
      <c r="J27" t="str">
        <f>_xlfn.XLOOKUP(I27,AS:AS,AU:AU)</f>
        <v>Traslados</v>
      </c>
      <c r="K27" t="s">
        <v>27</v>
      </c>
      <c r="L27">
        <v>334.4</v>
      </c>
      <c r="M27">
        <f>L27*_xlfn.XLOOKUP(K27,AM:AM,AN:AN)</f>
        <v>334.4</v>
      </c>
      <c r="N27">
        <f>L27*_xlfn.XLOOKUP(K27,AM:AM,AO:AO)</f>
        <v>387.90399999999994</v>
      </c>
      <c r="O27">
        <v>0</v>
      </c>
      <c r="P27">
        <f>O27*_xlfn.XLOOKUP(K27,AM:AM,AN:AN)</f>
        <v>0</v>
      </c>
      <c r="Q27">
        <f>O27*_xlfn.XLOOKUP(K27,AM:AM,AO:AO)</f>
        <v>0</v>
      </c>
      <c r="R27" t="str">
        <f>_xlfn.XLOOKUP(E27,Y:Y,Z:Z)</f>
        <v>Limouxine</v>
      </c>
      <c r="S27" t="str">
        <f>_xlfn.XLOOKUP(E27,Y:Y,AB:AB)</f>
        <v>Spain</v>
      </c>
      <c r="T27">
        <f>WEEKNUM(G27)</f>
        <v>16</v>
      </c>
      <c r="U27">
        <f>YEAR(G27)</f>
        <v>2025</v>
      </c>
      <c r="V27" s="117">
        <f>IFERROR(Q27/N27,"0")</f>
        <v>0</v>
      </c>
      <c r="Y27">
        <v>28091</v>
      </c>
      <c r="Z27" t="s">
        <v>497</v>
      </c>
      <c r="AA27" t="s">
        <v>376</v>
      </c>
      <c r="AB27" t="s">
        <v>498</v>
      </c>
      <c r="AF27">
        <v>24006</v>
      </c>
      <c r="AG27" t="s">
        <v>499</v>
      </c>
      <c r="AH27" t="s">
        <v>376</v>
      </c>
      <c r="AI27" t="s">
        <v>369</v>
      </c>
      <c r="AS27" t="s">
        <v>372</v>
      </c>
      <c r="AT27" s="119"/>
      <c r="AU27" s="121" t="s">
        <v>177</v>
      </c>
      <c r="BC27" s="118">
        <v>26</v>
      </c>
      <c r="BD27" t="s">
        <v>59</v>
      </c>
      <c r="BH27">
        <v>27</v>
      </c>
      <c r="BI27" t="s">
        <v>42</v>
      </c>
      <c r="BN27" t="s">
        <v>331</v>
      </c>
      <c r="BO27" t="s">
        <v>391</v>
      </c>
    </row>
    <row r="28" spans="1:67">
      <c r="A28" t="str">
        <f>_xlfn.XLOOKUP(D28,BN:BN,BO:BO)</f>
        <v>Madrid</v>
      </c>
      <c r="B28" t="s">
        <v>49</v>
      </c>
      <c r="C28">
        <v>2</v>
      </c>
      <c r="D28" t="str">
        <f>_xlfn.XLOOKUP(C28,BC:BC,BD:BD)</f>
        <v>AndreaG</v>
      </c>
      <c r="E28">
        <v>0</v>
      </c>
      <c r="F28" t="s">
        <v>500</v>
      </c>
      <c r="G28" s="63">
        <v>45766</v>
      </c>
      <c r="H28" s="63">
        <v>45773</v>
      </c>
      <c r="I28" t="s">
        <v>413</v>
      </c>
      <c r="J28" t="str">
        <f>_xlfn.XLOOKUP(I28,AS:AS,AU:AU)</f>
        <v>Honorarios</v>
      </c>
      <c r="K28" t="s">
        <v>27</v>
      </c>
      <c r="L28">
        <v>48.84</v>
      </c>
      <c r="M28">
        <f>L28*_xlfn.XLOOKUP(K28,AM:AM,AN:AN)</f>
        <v>48.84</v>
      </c>
      <c r="N28">
        <f>L28*_xlfn.XLOOKUP(K28,AM:AM,AO:AO)</f>
        <v>56.654400000000003</v>
      </c>
      <c r="O28">
        <v>48.84</v>
      </c>
      <c r="P28">
        <f>O28*_xlfn.XLOOKUP(K28,AM:AM,AN:AN)</f>
        <v>48.84</v>
      </c>
      <c r="Q28">
        <f>O28*_xlfn.XLOOKUP(K28,AM:AM,AO:AO)</f>
        <v>56.654400000000003</v>
      </c>
      <c r="R28" t="str">
        <f>_xlfn.XLOOKUP(E28,Y:Y,Z:Z)</f>
        <v>FEES</v>
      </c>
      <c r="S28">
        <f>_xlfn.XLOOKUP(E28,Y:Y,AB:AB)</f>
        <v>0</v>
      </c>
      <c r="T28">
        <f>WEEKNUM(G28)</f>
        <v>16</v>
      </c>
      <c r="U28">
        <f>YEAR(G28)</f>
        <v>2025</v>
      </c>
      <c r="V28" s="117">
        <f>IFERROR(Q28/N28,"0")</f>
        <v>1</v>
      </c>
      <c r="Y28">
        <v>28092</v>
      </c>
      <c r="Z28" t="s">
        <v>501</v>
      </c>
      <c r="AA28" t="s">
        <v>364</v>
      </c>
      <c r="AB28" t="s">
        <v>502</v>
      </c>
      <c r="AF28">
        <v>24009</v>
      </c>
      <c r="AG28" t="s">
        <v>503</v>
      </c>
      <c r="AH28" t="s">
        <v>376</v>
      </c>
      <c r="AI28" t="s">
        <v>401</v>
      </c>
      <c r="AS28" t="s">
        <v>504</v>
      </c>
      <c r="AT28" s="119"/>
      <c r="AU28" s="121" t="s">
        <v>177</v>
      </c>
      <c r="BC28" s="118">
        <v>27</v>
      </c>
      <c r="BD28" t="s">
        <v>329</v>
      </c>
      <c r="BH28">
        <v>28</v>
      </c>
      <c r="BI28" t="s">
        <v>42</v>
      </c>
      <c r="BN28" t="s">
        <v>40</v>
      </c>
      <c r="BO28" t="s">
        <v>370</v>
      </c>
    </row>
    <row r="29" spans="1:67">
      <c r="A29" t="str">
        <f>_xlfn.XLOOKUP(D29,BN:BN,BO:BO)</f>
        <v>Madrid</v>
      </c>
      <c r="B29" t="s">
        <v>49</v>
      </c>
      <c r="C29">
        <v>2</v>
      </c>
      <c r="D29" t="str">
        <f>_xlfn.XLOOKUP(C29,BC:BC,BD:BD)</f>
        <v>AndreaG</v>
      </c>
      <c r="E29">
        <v>0</v>
      </c>
      <c r="F29" t="s">
        <v>404</v>
      </c>
      <c r="G29" s="63">
        <v>45766</v>
      </c>
      <c r="H29" s="63">
        <v>45773</v>
      </c>
      <c r="I29" t="s">
        <v>479</v>
      </c>
      <c r="J29" t="str">
        <f>_xlfn.XLOOKUP(I29,AS:AS,AU:AU)</f>
        <v>Honorarios</v>
      </c>
      <c r="K29" t="s">
        <v>27</v>
      </c>
      <c r="L29">
        <v>1064.47</v>
      </c>
      <c r="M29">
        <f>L29*_xlfn.XLOOKUP(K29,AM:AM,AN:AN)</f>
        <v>1064.47</v>
      </c>
      <c r="N29">
        <f>L29*_xlfn.XLOOKUP(K29,AM:AM,AO:AO)</f>
        <v>1234.7852</v>
      </c>
      <c r="O29">
        <v>1064.47</v>
      </c>
      <c r="P29">
        <f>O29*_xlfn.XLOOKUP(K29,AM:AM,AN:AN)</f>
        <v>1064.47</v>
      </c>
      <c r="Q29">
        <f>O29*_xlfn.XLOOKUP(K29,AM:AM,AO:AO)</f>
        <v>1234.7852</v>
      </c>
      <c r="R29" t="str">
        <f>_xlfn.XLOOKUP(E29,Y:Y,Z:Z)</f>
        <v>FEES</v>
      </c>
      <c r="S29">
        <f>_xlfn.XLOOKUP(E29,Y:Y,AB:AB)</f>
        <v>0</v>
      </c>
      <c r="T29">
        <f>WEEKNUM(G29)</f>
        <v>16</v>
      </c>
      <c r="U29">
        <f>YEAR(G29)</f>
        <v>2025</v>
      </c>
      <c r="V29" s="117">
        <f>IFERROR(Q29/N29,"0")</f>
        <v>1</v>
      </c>
      <c r="Y29">
        <v>28093</v>
      </c>
      <c r="Z29" t="s">
        <v>505</v>
      </c>
      <c r="AA29" t="s">
        <v>364</v>
      </c>
      <c r="AB29" t="s">
        <v>401</v>
      </c>
      <c r="AF29">
        <v>24017</v>
      </c>
      <c r="AG29" t="s">
        <v>506</v>
      </c>
      <c r="AH29" t="s">
        <v>477</v>
      </c>
      <c r="AI29" t="s">
        <v>369</v>
      </c>
      <c r="AS29" t="s">
        <v>413</v>
      </c>
      <c r="AT29" s="119"/>
      <c r="AU29" s="121" t="s">
        <v>177</v>
      </c>
      <c r="BC29" s="118">
        <v>28</v>
      </c>
      <c r="BD29" t="s">
        <v>327</v>
      </c>
      <c r="BH29">
        <v>29</v>
      </c>
      <c r="BI29" t="s">
        <v>42</v>
      </c>
      <c r="BN29" t="s">
        <v>66</v>
      </c>
      <c r="BO29" t="s">
        <v>370</v>
      </c>
    </row>
    <row r="30" spans="1:67">
      <c r="A30" t="str">
        <f>_xlfn.XLOOKUP(D30,BN:BN,BO:BO)</f>
        <v>Madrid</v>
      </c>
      <c r="B30" t="s">
        <v>49</v>
      </c>
      <c r="C30">
        <v>3</v>
      </c>
      <c r="D30" t="str">
        <f>_xlfn.XLOOKUP(C30,BC:BC,BD:BD)</f>
        <v>AndreaG</v>
      </c>
      <c r="E30">
        <v>27335</v>
      </c>
      <c r="F30" t="s">
        <v>507</v>
      </c>
      <c r="G30" s="63">
        <v>45779</v>
      </c>
      <c r="H30" s="63">
        <v>45780</v>
      </c>
      <c r="I30" t="s">
        <v>444</v>
      </c>
      <c r="J30" t="str">
        <f>_xlfn.XLOOKUP(I30,AS:AS,AU:AU)</f>
        <v>DMC</v>
      </c>
      <c r="K30" t="s">
        <v>27</v>
      </c>
      <c r="L30">
        <v>1164</v>
      </c>
      <c r="M30">
        <f>L30*_xlfn.XLOOKUP(K30,AM:AM,AN:AN)</f>
        <v>1164</v>
      </c>
      <c r="N30">
        <f>L30*_xlfn.XLOOKUP(K30,AM:AM,AO:AO)</f>
        <v>1350.24</v>
      </c>
      <c r="O30">
        <v>213.6</v>
      </c>
      <c r="P30">
        <f>O30*_xlfn.XLOOKUP(K30,AM:AM,AN:AN)</f>
        <v>213.6</v>
      </c>
      <c r="Q30">
        <f>O30*_xlfn.XLOOKUP(K30,AM:AM,AO:AO)</f>
        <v>247.77599999999998</v>
      </c>
      <c r="R30" t="str">
        <f>_xlfn.XLOOKUP(E30,Y:Y,Z:Z)</f>
        <v>Experience Tours for tourism services WLL</v>
      </c>
      <c r="S30" t="str">
        <f>_xlfn.XLOOKUP(E30,Y:Y,AB:AB)</f>
        <v>Qatar</v>
      </c>
      <c r="T30">
        <f>WEEKNUM(G30)</f>
        <v>18</v>
      </c>
      <c r="U30">
        <f>YEAR(G30)</f>
        <v>2025</v>
      </c>
      <c r="V30" s="117">
        <f>IFERROR(Q30/N30,"0")</f>
        <v>0.18350515463917524</v>
      </c>
      <c r="Y30">
        <v>28094</v>
      </c>
      <c r="Z30" t="s">
        <v>508</v>
      </c>
      <c r="AA30" t="s">
        <v>366</v>
      </c>
      <c r="AB30" t="s">
        <v>509</v>
      </c>
      <c r="AF30">
        <v>24166</v>
      </c>
      <c r="AG30" t="s">
        <v>510</v>
      </c>
      <c r="AH30" t="s">
        <v>376</v>
      </c>
      <c r="AI30" t="s">
        <v>405</v>
      </c>
      <c r="AS30" t="s">
        <v>511</v>
      </c>
      <c r="AT30" s="119"/>
      <c r="AU30" s="121" t="s">
        <v>177</v>
      </c>
      <c r="BC30" s="118">
        <v>29</v>
      </c>
      <c r="BD30" t="s">
        <v>64</v>
      </c>
      <c r="BH30">
        <v>30</v>
      </c>
      <c r="BI30" t="s">
        <v>196</v>
      </c>
      <c r="BN30" t="s">
        <v>95</v>
      </c>
      <c r="BO30" t="s">
        <v>391</v>
      </c>
    </row>
    <row r="31" spans="1:67">
      <c r="A31" t="str">
        <f>_xlfn.XLOOKUP(D31,BN:BN,BO:BO)</f>
        <v>Madrid</v>
      </c>
      <c r="B31" t="s">
        <v>49</v>
      </c>
      <c r="C31">
        <v>4</v>
      </c>
      <c r="D31" t="str">
        <f>_xlfn.XLOOKUP(C31,BC:BC,BD:BD)</f>
        <v>AndreaG</v>
      </c>
      <c r="E31">
        <v>27538</v>
      </c>
      <c r="F31" t="s">
        <v>512</v>
      </c>
      <c r="G31" s="63">
        <v>45856</v>
      </c>
      <c r="H31" s="63">
        <v>45866</v>
      </c>
      <c r="I31" t="s">
        <v>364</v>
      </c>
      <c r="J31" t="str">
        <f>_xlfn.XLOOKUP(I31,AS:AS,AU:AU)</f>
        <v>DMC</v>
      </c>
      <c r="K31" t="s">
        <v>27</v>
      </c>
      <c r="L31">
        <v>9663</v>
      </c>
      <c r="M31">
        <f>L31*_xlfn.XLOOKUP(K31,AM:AM,AN:AN)</f>
        <v>9663</v>
      </c>
      <c r="N31">
        <f>L31*_xlfn.XLOOKUP(K31,AM:AM,AO:AO)</f>
        <v>11209.08</v>
      </c>
      <c r="O31">
        <v>1435.45</v>
      </c>
      <c r="P31">
        <f>O31*_xlfn.XLOOKUP(K31,AM:AM,AN:AN)</f>
        <v>1435.45</v>
      </c>
      <c r="Q31">
        <f>O31*_xlfn.XLOOKUP(K31,AM:AM,AO:AO)</f>
        <v>1665.1219999999998</v>
      </c>
      <c r="R31" t="str">
        <f>_xlfn.XLOOKUP(E31,Y:Y,Z:Z)</f>
        <v>Catai</v>
      </c>
      <c r="S31" t="str">
        <f>_xlfn.XLOOKUP(E31,Y:Y,AB:AB)</f>
        <v>Spain</v>
      </c>
      <c r="T31">
        <f>WEEKNUM(G31)</f>
        <v>29</v>
      </c>
      <c r="U31">
        <f>YEAR(G31)</f>
        <v>2025</v>
      </c>
      <c r="V31" s="117">
        <f>IFERROR(Q31/N31,"0")</f>
        <v>0.14855117458346268</v>
      </c>
      <c r="Y31">
        <v>28111</v>
      </c>
      <c r="Z31" t="s">
        <v>513</v>
      </c>
      <c r="AA31" t="s">
        <v>376</v>
      </c>
      <c r="AB31" t="s">
        <v>514</v>
      </c>
      <c r="AF31">
        <v>24210</v>
      </c>
      <c r="AG31" t="s">
        <v>515</v>
      </c>
      <c r="AH31" t="s">
        <v>364</v>
      </c>
      <c r="AI31" t="s">
        <v>516</v>
      </c>
      <c r="AS31" t="s">
        <v>479</v>
      </c>
      <c r="AU31" s="121" t="s">
        <v>177</v>
      </c>
      <c r="BC31" s="118">
        <v>30</v>
      </c>
      <c r="BD31" t="s">
        <v>331</v>
      </c>
      <c r="BH31">
        <v>31</v>
      </c>
      <c r="BI31" t="s">
        <v>197</v>
      </c>
      <c r="BN31" t="s">
        <v>517</v>
      </c>
      <c r="BO31" t="s">
        <v>391</v>
      </c>
    </row>
    <row r="32" spans="1:67">
      <c r="A32" t="str">
        <f>_xlfn.XLOOKUP(D32,BN:BN,BO:BO)</f>
        <v>Madrid</v>
      </c>
      <c r="B32" t="s">
        <v>49</v>
      </c>
      <c r="C32">
        <v>5</v>
      </c>
      <c r="D32" t="str">
        <f>_xlfn.XLOOKUP(C32,BC:BC,BD:BD)</f>
        <v>MartinB</v>
      </c>
      <c r="E32">
        <v>27600</v>
      </c>
      <c r="F32" t="s">
        <v>518</v>
      </c>
      <c r="G32" s="63">
        <v>45788</v>
      </c>
      <c r="H32" s="63">
        <v>45796</v>
      </c>
      <c r="I32" t="s">
        <v>366</v>
      </c>
      <c r="J32" t="str">
        <f>_xlfn.XLOOKUP(I32,AS:AS,AU:AU)</f>
        <v>Vuelos</v>
      </c>
      <c r="K32" t="s">
        <v>27</v>
      </c>
      <c r="L32">
        <v>528.21</v>
      </c>
      <c r="M32">
        <f>L32*_xlfn.XLOOKUP(K32,AM:AM,AN:AN)</f>
        <v>528.21</v>
      </c>
      <c r="N32">
        <f>L32*_xlfn.XLOOKUP(K32,AM:AM,AO:AO)</f>
        <v>612.72360000000003</v>
      </c>
      <c r="O32">
        <v>0</v>
      </c>
      <c r="P32">
        <f>O32*_xlfn.XLOOKUP(K32,AM:AM,AN:AN)</f>
        <v>0</v>
      </c>
      <c r="Q32">
        <f>O32*_xlfn.XLOOKUP(K32,AM:AM,AO:AO)</f>
        <v>0</v>
      </c>
      <c r="R32" t="str">
        <f>_xlfn.XLOOKUP(E32,Y:Y,Z:Z)</f>
        <v>F1S Spain</v>
      </c>
      <c r="S32" t="str">
        <f>_xlfn.XLOOKUP(E32,Y:Y,AB:AB)</f>
        <v>Spain</v>
      </c>
      <c r="T32">
        <f>WEEKNUM(G32)</f>
        <v>20</v>
      </c>
      <c r="U32">
        <f>YEAR(G32)</f>
        <v>2025</v>
      </c>
      <c r="V32" s="117">
        <f>IFERROR(Q32/N32,"0")</f>
        <v>0</v>
      </c>
      <c r="Y32">
        <v>28351</v>
      </c>
      <c r="Z32" t="s">
        <v>519</v>
      </c>
      <c r="AA32" t="s">
        <v>376</v>
      </c>
      <c r="AB32" t="s">
        <v>405</v>
      </c>
      <c r="AF32">
        <v>24224</v>
      </c>
      <c r="AG32" t="s">
        <v>520</v>
      </c>
      <c r="AH32" t="s">
        <v>366</v>
      </c>
      <c r="AI32" t="s">
        <v>401</v>
      </c>
      <c r="AS32" t="s">
        <v>521</v>
      </c>
      <c r="AU32" s="121" t="s">
        <v>177</v>
      </c>
      <c r="BC32" s="118">
        <v>31</v>
      </c>
      <c r="BD32" t="s">
        <v>64</v>
      </c>
      <c r="BH32">
        <v>32</v>
      </c>
      <c r="BI32" t="s">
        <v>42</v>
      </c>
      <c r="BN32" t="s">
        <v>522</v>
      </c>
      <c r="BO32" t="s">
        <v>391</v>
      </c>
    </row>
    <row r="33" spans="1:67">
      <c r="A33" t="str">
        <f>_xlfn.XLOOKUP(D33,BN:BN,BO:BO)</f>
        <v>Madrid</v>
      </c>
      <c r="B33" t="s">
        <v>49</v>
      </c>
      <c r="C33">
        <v>5</v>
      </c>
      <c r="D33" t="str">
        <f>_xlfn.XLOOKUP(C33,BC:BC,BD:BD)</f>
        <v>MartinB</v>
      </c>
      <c r="E33">
        <v>27600</v>
      </c>
      <c r="F33" t="s">
        <v>523</v>
      </c>
      <c r="G33" s="63">
        <v>45796</v>
      </c>
      <c r="H33" s="63">
        <v>45796</v>
      </c>
      <c r="I33" t="s">
        <v>366</v>
      </c>
      <c r="J33" t="str">
        <f>_xlfn.XLOOKUP(I33,AS:AS,AU:AU)</f>
        <v>Vuelos</v>
      </c>
      <c r="K33" t="s">
        <v>27</v>
      </c>
      <c r="L33">
        <v>462</v>
      </c>
      <c r="M33">
        <f>L33*_xlfn.XLOOKUP(K33,AM:AM,AN:AN)</f>
        <v>462</v>
      </c>
      <c r="N33">
        <f>L33*_xlfn.XLOOKUP(K33,AM:AM,AO:AO)</f>
        <v>535.91999999999996</v>
      </c>
      <c r="O33">
        <v>0</v>
      </c>
      <c r="P33">
        <f>O33*_xlfn.XLOOKUP(K33,AM:AM,AN:AN)</f>
        <v>0</v>
      </c>
      <c r="Q33">
        <f>O33*_xlfn.XLOOKUP(K33,AM:AM,AO:AO)</f>
        <v>0</v>
      </c>
      <c r="R33" t="str">
        <f>_xlfn.XLOOKUP(E33,Y:Y,Z:Z)</f>
        <v>F1S Spain</v>
      </c>
      <c r="S33" t="str">
        <f>_xlfn.XLOOKUP(E33,Y:Y,AB:AB)</f>
        <v>Spain</v>
      </c>
      <c r="T33">
        <f>WEEKNUM(G33)</f>
        <v>21</v>
      </c>
      <c r="U33">
        <f>YEAR(G33)</f>
        <v>2025</v>
      </c>
      <c r="V33" s="117">
        <f>IFERROR(Q33/N33,"0")</f>
        <v>0</v>
      </c>
      <c r="Y33">
        <v>28387</v>
      </c>
      <c r="Z33" t="s">
        <v>524</v>
      </c>
      <c r="AA33" t="s">
        <v>376</v>
      </c>
      <c r="AB33" t="s">
        <v>405</v>
      </c>
      <c r="AF33">
        <v>24227</v>
      </c>
      <c r="AG33" t="s">
        <v>525</v>
      </c>
      <c r="AH33" t="s">
        <v>376</v>
      </c>
      <c r="AI33" t="s">
        <v>401</v>
      </c>
      <c r="BC33" s="118">
        <v>32</v>
      </c>
      <c r="BD33" t="s">
        <v>92</v>
      </c>
      <c r="BH33">
        <v>33</v>
      </c>
      <c r="BI33" t="s">
        <v>42</v>
      </c>
      <c r="BN33" t="s">
        <v>526</v>
      </c>
      <c r="BO33" t="s">
        <v>391</v>
      </c>
    </row>
    <row r="34" spans="1:67">
      <c r="A34" t="str">
        <f>_xlfn.XLOOKUP(D34,BN:BN,BO:BO)</f>
        <v>Madrid</v>
      </c>
      <c r="B34" t="s">
        <v>49</v>
      </c>
      <c r="C34">
        <v>5</v>
      </c>
      <c r="D34" t="str">
        <f>_xlfn.XLOOKUP(C34,BC:BC,BD:BD)</f>
        <v>MartinB</v>
      </c>
      <c r="E34">
        <v>27687</v>
      </c>
      <c r="F34" t="s">
        <v>527</v>
      </c>
      <c r="G34" s="63">
        <v>45788</v>
      </c>
      <c r="H34" s="63">
        <v>45796</v>
      </c>
      <c r="I34" t="s">
        <v>364</v>
      </c>
      <c r="J34" t="str">
        <f>_xlfn.XLOOKUP(I34,AS:AS,AU:AU)</f>
        <v>DMC</v>
      </c>
      <c r="K34" t="s">
        <v>27</v>
      </c>
      <c r="L34">
        <v>500</v>
      </c>
      <c r="M34">
        <f>L34*_xlfn.XLOOKUP(K34,AM:AM,AN:AN)</f>
        <v>500</v>
      </c>
      <c r="N34">
        <f>L34*_xlfn.XLOOKUP(K34,AM:AM,AO:AO)</f>
        <v>580</v>
      </c>
      <c r="O34">
        <v>0</v>
      </c>
      <c r="P34">
        <f>O34*_xlfn.XLOOKUP(K34,AM:AM,AN:AN)</f>
        <v>0</v>
      </c>
      <c r="Q34">
        <f>O34*_xlfn.XLOOKUP(K34,AM:AM,AO:AO)</f>
        <v>0</v>
      </c>
      <c r="R34" t="str">
        <f>_xlfn.XLOOKUP(E34,Y:Y,Z:Z)</f>
        <v>ABERCROMBIE AND KENT INDIA</v>
      </c>
      <c r="S34" t="str">
        <f>_xlfn.XLOOKUP(E34,Y:Y,AB:AB)</f>
        <v>India</v>
      </c>
      <c r="T34">
        <f>WEEKNUM(G34)</f>
        <v>20</v>
      </c>
      <c r="U34">
        <f>YEAR(G34)</f>
        <v>2025</v>
      </c>
      <c r="V34" s="117">
        <f>IFERROR(Q34/N34,"0")</f>
        <v>0</v>
      </c>
      <c r="Y34">
        <v>28388</v>
      </c>
      <c r="Z34" t="s">
        <v>528</v>
      </c>
      <c r="AA34" t="s">
        <v>425</v>
      </c>
      <c r="AB34" t="s">
        <v>529</v>
      </c>
      <c r="AF34">
        <v>24231</v>
      </c>
      <c r="AG34" t="s">
        <v>530</v>
      </c>
      <c r="AI34" t="s">
        <v>377</v>
      </c>
      <c r="BC34" s="118">
        <v>33</v>
      </c>
      <c r="BD34" t="s">
        <v>92</v>
      </c>
      <c r="BH34">
        <v>34</v>
      </c>
      <c r="BI34" t="s">
        <v>42</v>
      </c>
      <c r="BN34" t="s">
        <v>531</v>
      </c>
      <c r="BO34" t="s">
        <v>370</v>
      </c>
    </row>
    <row r="35" spans="1:67">
      <c r="A35" t="str">
        <f>_xlfn.XLOOKUP(D35,BN:BN,BO:BO)</f>
        <v>Madrid</v>
      </c>
      <c r="B35" t="s">
        <v>49</v>
      </c>
      <c r="C35">
        <v>6</v>
      </c>
      <c r="D35" t="str">
        <f>_xlfn.XLOOKUP(C35,BC:BC,BD:BD)</f>
        <v>AndreaG</v>
      </c>
      <c r="E35">
        <v>27600</v>
      </c>
      <c r="F35" t="s">
        <v>532</v>
      </c>
      <c r="G35" s="63">
        <v>45778</v>
      </c>
      <c r="H35" s="63">
        <v>45780</v>
      </c>
      <c r="I35" t="s">
        <v>366</v>
      </c>
      <c r="J35" t="str">
        <f>_xlfn.XLOOKUP(I35,AS:AS,AU:AU)</f>
        <v>Vuelos</v>
      </c>
      <c r="K35" t="s">
        <v>27</v>
      </c>
      <c r="L35">
        <v>2047.62</v>
      </c>
      <c r="M35">
        <f>L35*_xlfn.XLOOKUP(K35,AM:AM,AN:AN)</f>
        <v>2047.62</v>
      </c>
      <c r="N35">
        <f>L35*_xlfn.XLOOKUP(K35,AM:AM,AO:AO)</f>
        <v>2375.2391999999995</v>
      </c>
      <c r="O35">
        <v>0</v>
      </c>
      <c r="P35">
        <f>O35*_xlfn.XLOOKUP(K35,AM:AM,AN:AN)</f>
        <v>0</v>
      </c>
      <c r="Q35">
        <f>O35*_xlfn.XLOOKUP(K35,AM:AM,AO:AO)</f>
        <v>0</v>
      </c>
      <c r="R35" t="str">
        <f>_xlfn.XLOOKUP(E35,Y:Y,Z:Z)</f>
        <v>F1S Spain</v>
      </c>
      <c r="S35" t="str">
        <f>_xlfn.XLOOKUP(E35,Y:Y,AB:AB)</f>
        <v>Spain</v>
      </c>
      <c r="T35">
        <f>WEEKNUM(G35)</f>
        <v>18</v>
      </c>
      <c r="U35">
        <f>YEAR(G35)</f>
        <v>2025</v>
      </c>
      <c r="V35" s="117">
        <f>IFERROR(Q35/N35,"0")</f>
        <v>0</v>
      </c>
      <c r="Y35">
        <v>28657</v>
      </c>
      <c r="Z35" t="s">
        <v>533</v>
      </c>
      <c r="AA35" t="s">
        <v>444</v>
      </c>
      <c r="AB35" t="s">
        <v>377</v>
      </c>
      <c r="AF35">
        <v>24236</v>
      </c>
      <c r="AG35" t="s">
        <v>534</v>
      </c>
      <c r="AH35" t="s">
        <v>364</v>
      </c>
      <c r="AI35" t="s">
        <v>377</v>
      </c>
      <c r="BC35" s="118">
        <v>34</v>
      </c>
      <c r="BD35" t="s">
        <v>92</v>
      </c>
      <c r="BH35">
        <v>35</v>
      </c>
      <c r="BI35" t="s">
        <v>42</v>
      </c>
      <c r="BN35" t="s">
        <v>535</v>
      </c>
      <c r="BO35" t="s">
        <v>391</v>
      </c>
    </row>
    <row r="36" spans="1:67">
      <c r="A36" t="str">
        <f>_xlfn.XLOOKUP(D36,BN:BN,BO:BO)</f>
        <v>Madrid</v>
      </c>
      <c r="B36" t="s">
        <v>49</v>
      </c>
      <c r="C36">
        <v>6</v>
      </c>
      <c r="D36" t="str">
        <f>_xlfn.XLOOKUP(C36,BC:BC,BD:BD)</f>
        <v>AndreaG</v>
      </c>
      <c r="E36">
        <v>0</v>
      </c>
      <c r="F36" t="s">
        <v>536</v>
      </c>
      <c r="G36" s="63">
        <v>45778</v>
      </c>
      <c r="H36" s="63">
        <v>45780</v>
      </c>
      <c r="I36" t="s">
        <v>372</v>
      </c>
      <c r="J36" t="str">
        <f>_xlfn.XLOOKUP(I36,AS:AS,AU:AU)</f>
        <v>Honorarios</v>
      </c>
      <c r="K36" t="s">
        <v>27</v>
      </c>
      <c r="L36">
        <v>100</v>
      </c>
      <c r="M36">
        <f>L36*_xlfn.XLOOKUP(K36,AM:AM,AN:AN)</f>
        <v>100</v>
      </c>
      <c r="N36">
        <f>L36*_xlfn.XLOOKUP(K36,AM:AM,AO:AO)</f>
        <v>115.99999999999999</v>
      </c>
      <c r="O36">
        <v>100</v>
      </c>
      <c r="P36">
        <f>O36*_xlfn.XLOOKUP(K36,AM:AM,AN:AN)</f>
        <v>100</v>
      </c>
      <c r="Q36">
        <f>O36*_xlfn.XLOOKUP(K36,AM:AM,AO:AO)</f>
        <v>115.99999999999999</v>
      </c>
      <c r="R36" t="str">
        <f>_xlfn.XLOOKUP(E36,Y:Y,Z:Z)</f>
        <v>FEES</v>
      </c>
      <c r="S36">
        <f>_xlfn.XLOOKUP(E36,Y:Y,AB:AB)</f>
        <v>0</v>
      </c>
      <c r="T36">
        <f>WEEKNUM(G36)</f>
        <v>18</v>
      </c>
      <c r="U36">
        <f>YEAR(G36)</f>
        <v>2025</v>
      </c>
      <c r="V36" s="117">
        <f>IFERROR(Q36/N36,"0")</f>
        <v>1</v>
      </c>
      <c r="Y36">
        <v>28693</v>
      </c>
      <c r="Z36" t="s">
        <v>537</v>
      </c>
      <c r="AA36" t="s">
        <v>364</v>
      </c>
      <c r="AB36" t="s">
        <v>538</v>
      </c>
      <c r="AF36">
        <v>24237</v>
      </c>
      <c r="AG36" t="s">
        <v>539</v>
      </c>
      <c r="AH36" t="s">
        <v>376</v>
      </c>
      <c r="AI36" t="s">
        <v>377</v>
      </c>
      <c r="BC36" s="118">
        <v>35</v>
      </c>
      <c r="BD36" t="s">
        <v>59</v>
      </c>
      <c r="BH36">
        <v>36</v>
      </c>
      <c r="BI36" t="s">
        <v>42</v>
      </c>
      <c r="BN36" t="s">
        <v>43</v>
      </c>
      <c r="BO36" t="s">
        <v>370</v>
      </c>
    </row>
    <row r="37" spans="1:67">
      <c r="A37" t="str">
        <f>_xlfn.XLOOKUP(D37,BN:BN,BO:BO)</f>
        <v>Madrid</v>
      </c>
      <c r="B37" t="s">
        <v>49</v>
      </c>
      <c r="C37">
        <v>6</v>
      </c>
      <c r="D37" t="str">
        <f>_xlfn.XLOOKUP(C37,BC:BC,BD:BD)</f>
        <v>AndreaG</v>
      </c>
      <c r="E37">
        <v>27605</v>
      </c>
      <c r="F37" t="s">
        <v>540</v>
      </c>
      <c r="G37" s="63">
        <v>45778</v>
      </c>
      <c r="H37" s="63">
        <v>45780</v>
      </c>
      <c r="I37" t="s">
        <v>376</v>
      </c>
      <c r="J37" t="str">
        <f>_xlfn.XLOOKUP(I37,AS:AS,AU:AU)</f>
        <v>Hotel</v>
      </c>
      <c r="K37" t="s">
        <v>27</v>
      </c>
      <c r="L37">
        <v>2910</v>
      </c>
      <c r="M37">
        <f>L37*_xlfn.XLOOKUP(K37,AM:AM,AN:AN)</f>
        <v>2910</v>
      </c>
      <c r="N37">
        <f>L37*_xlfn.XLOOKUP(K37,AM:AM,AO:AO)</f>
        <v>3375.6</v>
      </c>
      <c r="O37">
        <v>203.63</v>
      </c>
      <c r="P37">
        <f>O37*_xlfn.XLOOKUP(K37,AM:AM,AN:AN)</f>
        <v>203.63</v>
      </c>
      <c r="Q37">
        <f>O37*_xlfn.XLOOKUP(K37,AM:AM,AO:AO)</f>
        <v>236.21079999999998</v>
      </c>
      <c r="R37" t="str">
        <f>_xlfn.XLOOKUP(E37,Y:Y,Z:Z)</f>
        <v>Nolinski Venecia</v>
      </c>
      <c r="S37" t="str">
        <f>_xlfn.XLOOKUP(E37,Y:Y,AB:AB)</f>
        <v>Italy</v>
      </c>
      <c r="T37">
        <f>WEEKNUM(G37)</f>
        <v>18</v>
      </c>
      <c r="U37">
        <f>YEAR(G37)</f>
        <v>2025</v>
      </c>
      <c r="V37" s="117">
        <f>IFERROR(Q37/N37,"0")</f>
        <v>6.9975945017182128E-2</v>
      </c>
      <c r="Y37">
        <v>28750</v>
      </c>
      <c r="Z37" t="s">
        <v>541</v>
      </c>
      <c r="AA37" t="s">
        <v>376</v>
      </c>
      <c r="AB37" t="s">
        <v>377</v>
      </c>
      <c r="AF37">
        <v>24239</v>
      </c>
      <c r="AG37" t="s">
        <v>542</v>
      </c>
      <c r="AH37" t="s">
        <v>376</v>
      </c>
      <c r="AI37" t="s">
        <v>374</v>
      </c>
      <c r="BC37" s="118">
        <v>36</v>
      </c>
      <c r="BD37" t="s">
        <v>57</v>
      </c>
      <c r="BH37">
        <v>37</v>
      </c>
      <c r="BI37" t="s">
        <v>42</v>
      </c>
      <c r="BN37" t="s">
        <v>86</v>
      </c>
      <c r="BO37" t="s">
        <v>370</v>
      </c>
    </row>
    <row r="38" spans="1:67">
      <c r="A38" t="str">
        <f>_xlfn.XLOOKUP(D38,BN:BN,BO:BO)</f>
        <v>Madrid</v>
      </c>
      <c r="B38" t="s">
        <v>49</v>
      </c>
      <c r="C38">
        <v>6</v>
      </c>
      <c r="D38" t="str">
        <f>_xlfn.XLOOKUP(C38,BC:BC,BD:BD)</f>
        <v>AndreaG</v>
      </c>
      <c r="E38">
        <v>0</v>
      </c>
      <c r="F38" t="s">
        <v>543</v>
      </c>
      <c r="G38" s="63">
        <v>45778</v>
      </c>
      <c r="H38" s="63">
        <v>45780</v>
      </c>
      <c r="I38" t="s">
        <v>511</v>
      </c>
      <c r="J38" t="str">
        <f>_xlfn.XLOOKUP(I38,AS:AS,AU:AU)</f>
        <v>Honorarios</v>
      </c>
      <c r="K38" t="s">
        <v>27</v>
      </c>
      <c r="L38">
        <v>222.38</v>
      </c>
      <c r="M38">
        <f>L38*_xlfn.XLOOKUP(K38,AM:AM,AN:AN)</f>
        <v>222.38</v>
      </c>
      <c r="N38">
        <f>L38*_xlfn.XLOOKUP(K38,AM:AM,AO:AO)</f>
        <v>257.96079999999995</v>
      </c>
      <c r="O38">
        <v>222.38</v>
      </c>
      <c r="P38">
        <f>O38*_xlfn.XLOOKUP(K38,AM:AM,AN:AN)</f>
        <v>222.38</v>
      </c>
      <c r="Q38">
        <f>O38*_xlfn.XLOOKUP(K38,AM:AM,AO:AO)</f>
        <v>257.96079999999995</v>
      </c>
      <c r="R38" t="str">
        <f>_xlfn.XLOOKUP(E38,Y:Y,Z:Z)</f>
        <v>FEES</v>
      </c>
      <c r="S38">
        <f>_xlfn.XLOOKUP(E38,Y:Y,AB:AB)</f>
        <v>0</v>
      </c>
      <c r="T38">
        <f>WEEKNUM(G38)</f>
        <v>18</v>
      </c>
      <c r="U38">
        <f>YEAR(G38)</f>
        <v>2025</v>
      </c>
      <c r="V38" s="117">
        <f>IFERROR(Q38/N38,"0")</f>
        <v>1</v>
      </c>
      <c r="Y38">
        <v>28777</v>
      </c>
      <c r="Z38" t="s">
        <v>544</v>
      </c>
      <c r="AA38" t="s">
        <v>376</v>
      </c>
      <c r="AB38" t="s">
        <v>377</v>
      </c>
      <c r="AF38">
        <v>24241</v>
      </c>
      <c r="AG38" t="s">
        <v>545</v>
      </c>
      <c r="AH38" t="s">
        <v>376</v>
      </c>
      <c r="AI38" t="s">
        <v>377</v>
      </c>
      <c r="BC38" s="118">
        <v>37</v>
      </c>
      <c r="BD38" t="s">
        <v>70</v>
      </c>
      <c r="BH38">
        <v>38</v>
      </c>
      <c r="BI38" t="s">
        <v>43</v>
      </c>
      <c r="BN38" t="s">
        <v>92</v>
      </c>
      <c r="BO38" t="s">
        <v>391</v>
      </c>
    </row>
    <row r="39" spans="1:67">
      <c r="A39" t="str">
        <f>_xlfn.XLOOKUP(D39,BN:BN,BO:BO)</f>
        <v>Madrid</v>
      </c>
      <c r="B39" t="s">
        <v>49</v>
      </c>
      <c r="C39">
        <v>7</v>
      </c>
      <c r="D39" t="str">
        <f>_xlfn.XLOOKUP(C39,BC:BC,BD:BD)</f>
        <v>ConchaD</v>
      </c>
      <c r="E39">
        <v>27604</v>
      </c>
      <c r="F39" t="s">
        <v>546</v>
      </c>
      <c r="G39" s="63">
        <v>45859</v>
      </c>
      <c r="H39" s="63">
        <v>45868</v>
      </c>
      <c r="I39" t="s">
        <v>364</v>
      </c>
      <c r="J39" t="str">
        <f>_xlfn.XLOOKUP(I39,AS:AS,AU:AU)</f>
        <v>DMC</v>
      </c>
      <c r="K39" t="s">
        <v>33</v>
      </c>
      <c r="L39">
        <v>42205.75</v>
      </c>
      <c r="M39">
        <f>L39*_xlfn.XLOOKUP(K39,AM:AM,AN:AN)</f>
        <v>36296.945</v>
      </c>
      <c r="N39">
        <f>L39*_xlfn.XLOOKUP(K39,AM:AM,AO:AO)</f>
        <v>42205.75</v>
      </c>
      <c r="O39">
        <v>11363</v>
      </c>
      <c r="P39">
        <f>O39*_xlfn.XLOOKUP(K39,AM:AM,AN:AN)</f>
        <v>9772.18</v>
      </c>
      <c r="Q39">
        <f>O39*_xlfn.XLOOKUP(K39,AM:AM,AO:AO)</f>
        <v>11363</v>
      </c>
      <c r="R39" t="str">
        <f>_xlfn.XLOOKUP(E39,Y:Y,Z:Z)</f>
        <v>Luxury Japan</v>
      </c>
      <c r="S39" t="str">
        <f>_xlfn.XLOOKUP(E39,Y:Y,AB:AB)</f>
        <v>Japan</v>
      </c>
      <c r="T39">
        <f>WEEKNUM(G39)</f>
        <v>30</v>
      </c>
      <c r="U39">
        <f>YEAR(G39)</f>
        <v>2025</v>
      </c>
      <c r="V39" s="117">
        <f>IFERROR(Q39/N39,"0")</f>
        <v>0.26922871883570365</v>
      </c>
      <c r="Y39">
        <v>28778</v>
      </c>
      <c r="Z39" t="s">
        <v>547</v>
      </c>
      <c r="AA39" t="s">
        <v>376</v>
      </c>
      <c r="AB39" t="s">
        <v>548</v>
      </c>
      <c r="AF39">
        <v>24242</v>
      </c>
      <c r="AG39" t="s">
        <v>549</v>
      </c>
      <c r="AH39" t="s">
        <v>376</v>
      </c>
      <c r="AI39" t="s">
        <v>377</v>
      </c>
      <c r="BC39" s="118">
        <v>38</v>
      </c>
      <c r="BD39" t="s">
        <v>59</v>
      </c>
      <c r="BH39">
        <v>39</v>
      </c>
      <c r="BI39" t="s">
        <v>43</v>
      </c>
      <c r="BN39" t="s">
        <v>70</v>
      </c>
      <c r="BO39" t="s">
        <v>391</v>
      </c>
    </row>
    <row r="40" spans="1:67">
      <c r="A40" t="str">
        <f>_xlfn.XLOOKUP(D40,BN:BN,BO:BO)</f>
        <v>Madrid</v>
      </c>
      <c r="B40" t="s">
        <v>49</v>
      </c>
      <c r="C40">
        <v>7</v>
      </c>
      <c r="D40" t="str">
        <f>_xlfn.XLOOKUP(C40,BC:BC,BD:BD)</f>
        <v>ConchaD</v>
      </c>
      <c r="E40">
        <v>27603</v>
      </c>
      <c r="F40" t="s">
        <v>550</v>
      </c>
      <c r="G40" s="63">
        <v>45859</v>
      </c>
      <c r="H40" s="63">
        <v>45861</v>
      </c>
      <c r="I40" t="s">
        <v>376</v>
      </c>
      <c r="J40" t="str">
        <f>_xlfn.XLOOKUP(I40,AS:AS,AU:AU)</f>
        <v>Hotel</v>
      </c>
      <c r="K40" t="s">
        <v>33</v>
      </c>
      <c r="L40">
        <v>10774.53</v>
      </c>
      <c r="M40">
        <f>L40*_xlfn.XLOOKUP(K40,AM:AM,AN:AN)</f>
        <v>9266.095800000001</v>
      </c>
      <c r="N40">
        <f>L40*_xlfn.XLOOKUP(K40,AM:AM,AO:AO)</f>
        <v>10774.53</v>
      </c>
      <c r="O40">
        <v>1749.53</v>
      </c>
      <c r="P40">
        <f>O40*_xlfn.XLOOKUP(K40,AM:AM,AN:AN)</f>
        <v>1504.5958000000001</v>
      </c>
      <c r="Q40">
        <f>O40*_xlfn.XLOOKUP(K40,AM:AM,AO:AO)</f>
        <v>1749.53</v>
      </c>
      <c r="R40" t="str">
        <f>_xlfn.XLOOKUP(E40,Y:Y,Z:Z)</f>
        <v>The Peninsula Tokyo</v>
      </c>
      <c r="S40" t="str">
        <f>_xlfn.XLOOKUP(E40,Y:Y,AB:AB)</f>
        <v>Japan</v>
      </c>
      <c r="T40">
        <f>WEEKNUM(G40)</f>
        <v>30</v>
      </c>
      <c r="U40">
        <f>YEAR(G40)</f>
        <v>2025</v>
      </c>
      <c r="V40" s="117">
        <f>IFERROR(Q40/N40,"0")</f>
        <v>0.16237645632802544</v>
      </c>
      <c r="Y40">
        <v>28780</v>
      </c>
      <c r="Z40" t="s">
        <v>551</v>
      </c>
      <c r="AA40" t="s">
        <v>376</v>
      </c>
      <c r="AB40" t="s">
        <v>399</v>
      </c>
      <c r="AF40">
        <v>24262</v>
      </c>
      <c r="AG40" t="s">
        <v>552</v>
      </c>
      <c r="AH40" t="s">
        <v>366</v>
      </c>
      <c r="AI40" t="s">
        <v>440</v>
      </c>
      <c r="BC40" s="118">
        <v>39</v>
      </c>
      <c r="BD40" t="s">
        <v>64</v>
      </c>
      <c r="BH40">
        <v>40</v>
      </c>
      <c r="BI40" t="s">
        <v>42</v>
      </c>
      <c r="BN40" t="s">
        <v>64</v>
      </c>
      <c r="BO40" t="s">
        <v>391</v>
      </c>
    </row>
    <row r="41" spans="1:67">
      <c r="A41" t="str">
        <f>_xlfn.XLOOKUP(D41,BN:BN,BO:BO)</f>
        <v>Madrid</v>
      </c>
      <c r="B41" t="s">
        <v>49</v>
      </c>
      <c r="C41">
        <v>7</v>
      </c>
      <c r="D41" t="str">
        <f>_xlfn.XLOOKUP(C41,BC:BC,BD:BD)</f>
        <v>ConchaD</v>
      </c>
      <c r="E41">
        <v>27602</v>
      </c>
      <c r="F41" t="s">
        <v>553</v>
      </c>
      <c r="G41" s="63">
        <v>45862</v>
      </c>
      <c r="H41" s="63">
        <v>45864</v>
      </c>
      <c r="I41" t="s">
        <v>376</v>
      </c>
      <c r="J41" t="str">
        <f>_xlfn.XLOOKUP(I41,AS:AS,AU:AU)</f>
        <v>Hotel</v>
      </c>
      <c r="K41" t="s">
        <v>33</v>
      </c>
      <c r="L41">
        <v>6400</v>
      </c>
      <c r="M41">
        <f>L41*_xlfn.XLOOKUP(K41,AM:AM,AN:AN)</f>
        <v>5504</v>
      </c>
      <c r="N41">
        <f>L41*_xlfn.XLOOKUP(K41,AM:AM,AO:AO)</f>
        <v>6400</v>
      </c>
      <c r="O41">
        <v>437.51</v>
      </c>
      <c r="P41">
        <f>O41*_xlfn.XLOOKUP(K41,AM:AM,AN:AN)</f>
        <v>376.2586</v>
      </c>
      <c r="Q41">
        <f>O41*_xlfn.XLOOKUP(K41,AM:AM,AO:AO)</f>
        <v>437.51</v>
      </c>
      <c r="R41" t="str">
        <f>_xlfn.XLOOKUP(E41,Y:Y,Z:Z)</f>
        <v>Six Senses Kyoto</v>
      </c>
      <c r="S41" t="str">
        <f>_xlfn.XLOOKUP(E41,Y:Y,AB:AB)</f>
        <v>Japan</v>
      </c>
      <c r="T41">
        <f>WEEKNUM(G41)</f>
        <v>30</v>
      </c>
      <c r="U41">
        <f>YEAR(G41)</f>
        <v>2025</v>
      </c>
      <c r="V41" s="117">
        <f>IFERROR(Q41/N41,"0")</f>
        <v>6.8360937499999996E-2</v>
      </c>
      <c r="Y41">
        <v>28782</v>
      </c>
      <c r="Z41" t="s">
        <v>554</v>
      </c>
      <c r="AA41" t="s">
        <v>376</v>
      </c>
      <c r="AB41" t="s">
        <v>405</v>
      </c>
      <c r="AF41">
        <v>24263</v>
      </c>
      <c r="AG41" t="s">
        <v>555</v>
      </c>
      <c r="AH41" t="s">
        <v>366</v>
      </c>
      <c r="AI41" t="s">
        <v>394</v>
      </c>
      <c r="BC41" s="118">
        <v>40</v>
      </c>
      <c r="BD41" t="s">
        <v>64</v>
      </c>
      <c r="BH41">
        <v>41</v>
      </c>
      <c r="BI41" t="s">
        <v>42</v>
      </c>
      <c r="BN41" t="s">
        <v>59</v>
      </c>
      <c r="BO41" t="s">
        <v>391</v>
      </c>
    </row>
    <row r="42" spans="1:67">
      <c r="A42" t="str">
        <f>_xlfn.XLOOKUP(D42,BN:BN,BO:BO)</f>
        <v>Madrid</v>
      </c>
      <c r="B42" t="s">
        <v>49</v>
      </c>
      <c r="C42">
        <v>7</v>
      </c>
      <c r="D42" t="str">
        <f>_xlfn.XLOOKUP(C42,BC:BC,BD:BD)</f>
        <v>ConchaD</v>
      </c>
      <c r="E42">
        <v>29515</v>
      </c>
      <c r="F42" t="s">
        <v>556</v>
      </c>
      <c r="G42" s="63">
        <v>45866</v>
      </c>
      <c r="H42" s="63">
        <v>45868</v>
      </c>
      <c r="I42" t="s">
        <v>376</v>
      </c>
      <c r="J42" t="str">
        <f>_xlfn.XLOOKUP(I42,AS:AS,AU:AU)</f>
        <v>Hotel</v>
      </c>
      <c r="K42" t="s">
        <v>33</v>
      </c>
      <c r="L42">
        <v>5834.2</v>
      </c>
      <c r="M42">
        <f>L42*_xlfn.XLOOKUP(K42,AM:AM,AN:AN)</f>
        <v>5017.4119999999994</v>
      </c>
      <c r="N42">
        <f>L42*_xlfn.XLOOKUP(K42,AM:AM,AO:AO)</f>
        <v>5834.2</v>
      </c>
      <c r="O42">
        <v>864.66</v>
      </c>
      <c r="P42">
        <f>O42*_xlfn.XLOOKUP(K42,AM:AM,AN:AN)</f>
        <v>743.60759999999993</v>
      </c>
      <c r="Q42">
        <f>O42*_xlfn.XLOOKUP(K42,AM:AM,AO:AO)</f>
        <v>864.66</v>
      </c>
      <c r="R42" t="str">
        <f>_xlfn.XLOOKUP(E42,Y:Y,Z:Z)</f>
        <v>Four Seasons Otemachi</v>
      </c>
      <c r="S42" t="str">
        <f>_xlfn.XLOOKUP(E42,Y:Y,AB:AB)</f>
        <v>Japan</v>
      </c>
      <c r="T42">
        <f>WEEKNUM(G42)</f>
        <v>31</v>
      </c>
      <c r="U42">
        <f>YEAR(G42)</f>
        <v>2025</v>
      </c>
      <c r="V42" s="117">
        <f>IFERROR(Q42/N42,"0")</f>
        <v>0.14820540948201982</v>
      </c>
      <c r="Y42">
        <v>28798</v>
      </c>
      <c r="Z42" t="s">
        <v>557</v>
      </c>
      <c r="AA42" t="s">
        <v>376</v>
      </c>
      <c r="AB42" t="s">
        <v>548</v>
      </c>
      <c r="AF42">
        <v>24267</v>
      </c>
      <c r="AG42" t="s">
        <v>558</v>
      </c>
      <c r="AH42" t="s">
        <v>376</v>
      </c>
      <c r="AI42" t="s">
        <v>401</v>
      </c>
      <c r="BC42" s="118">
        <v>41</v>
      </c>
      <c r="BD42" t="s">
        <v>70</v>
      </c>
      <c r="BH42">
        <v>43</v>
      </c>
      <c r="BI42" t="s">
        <v>42</v>
      </c>
      <c r="BN42" t="s">
        <v>42</v>
      </c>
      <c r="BO42" t="s">
        <v>370</v>
      </c>
    </row>
    <row r="43" spans="1:67">
      <c r="A43" t="str">
        <f>_xlfn.XLOOKUP(D43,BN:BN,BO:BO)</f>
        <v>Madrid</v>
      </c>
      <c r="B43" t="s">
        <v>49</v>
      </c>
      <c r="C43">
        <v>7</v>
      </c>
      <c r="D43" t="str">
        <f>_xlfn.XLOOKUP(C43,BC:BC,BD:BD)</f>
        <v>ConchaD</v>
      </c>
      <c r="E43">
        <v>0</v>
      </c>
      <c r="F43" t="s">
        <v>559</v>
      </c>
      <c r="G43" s="63">
        <v>45859</v>
      </c>
      <c r="H43" s="63">
        <v>45868</v>
      </c>
      <c r="I43" t="s">
        <v>511</v>
      </c>
      <c r="J43" t="str">
        <f>_xlfn.XLOOKUP(I43,AS:AS,AU:AU)</f>
        <v>Honorarios</v>
      </c>
      <c r="K43" t="s">
        <v>33</v>
      </c>
      <c r="L43">
        <v>8617.2900000000009</v>
      </c>
      <c r="M43">
        <f>L43*_xlfn.XLOOKUP(K43,AM:AM,AN:AN)</f>
        <v>7410.8694000000005</v>
      </c>
      <c r="N43">
        <f>L43*_xlfn.XLOOKUP(K43,AM:AM,AO:AO)</f>
        <v>8617.2900000000009</v>
      </c>
      <c r="O43">
        <v>8617.2900000000009</v>
      </c>
      <c r="P43">
        <f>O43*_xlfn.XLOOKUP(K43,AM:AM,AN:AN)</f>
        <v>7410.8694000000005</v>
      </c>
      <c r="Q43">
        <f>O43*_xlfn.XLOOKUP(K43,AM:AM,AO:AO)</f>
        <v>8617.2900000000009</v>
      </c>
      <c r="R43" t="str">
        <f>_xlfn.XLOOKUP(E43,Y:Y,Z:Z)</f>
        <v>FEES</v>
      </c>
      <c r="S43">
        <f>_xlfn.XLOOKUP(E43,Y:Y,AB:AB)</f>
        <v>0</v>
      </c>
      <c r="T43">
        <f>WEEKNUM(G43)</f>
        <v>30</v>
      </c>
      <c r="U43">
        <f>YEAR(G43)</f>
        <v>2025</v>
      </c>
      <c r="V43" s="117">
        <f>IFERROR(Q43/N43,"0")</f>
        <v>1</v>
      </c>
      <c r="Y43">
        <v>28845</v>
      </c>
      <c r="Z43" t="s">
        <v>560</v>
      </c>
      <c r="AA43" t="s">
        <v>376</v>
      </c>
      <c r="AB43" t="s">
        <v>369</v>
      </c>
      <c r="AF43">
        <v>24338</v>
      </c>
      <c r="AG43" t="s">
        <v>561</v>
      </c>
      <c r="AH43" t="s">
        <v>376</v>
      </c>
      <c r="AI43" t="s">
        <v>377</v>
      </c>
      <c r="BC43" s="118">
        <v>42</v>
      </c>
      <c r="BD43" t="s">
        <v>329</v>
      </c>
      <c r="BH43">
        <v>44</v>
      </c>
      <c r="BI43" t="s">
        <v>42</v>
      </c>
      <c r="BN43" t="s">
        <v>186</v>
      </c>
      <c r="BO43" t="s">
        <v>370</v>
      </c>
    </row>
    <row r="44" spans="1:67">
      <c r="A44" t="str">
        <f>_xlfn.XLOOKUP(D44,BN:BN,BO:BO)</f>
        <v>Madrid</v>
      </c>
      <c r="B44" t="s">
        <v>49</v>
      </c>
      <c r="C44">
        <v>7</v>
      </c>
      <c r="D44" t="str">
        <f>_xlfn.XLOOKUP(C44,BC:BC,BD:BD)</f>
        <v>ConchaD</v>
      </c>
      <c r="E44">
        <v>27610</v>
      </c>
      <c r="F44" t="s">
        <v>562</v>
      </c>
      <c r="G44" s="63">
        <v>45859</v>
      </c>
      <c r="H44" s="63">
        <v>45868</v>
      </c>
      <c r="I44" t="s">
        <v>409</v>
      </c>
      <c r="J44" t="str">
        <f>_xlfn.XLOOKUP(I44,AS:AS,AU:AU)</f>
        <v>Otros</v>
      </c>
      <c r="K44" t="s">
        <v>33</v>
      </c>
      <c r="L44">
        <v>731.04</v>
      </c>
      <c r="M44">
        <f>L44*_xlfn.XLOOKUP(K44,AM:AM,AN:AN)</f>
        <v>628.69439999999997</v>
      </c>
      <c r="N44">
        <f>L44*_xlfn.XLOOKUP(K44,AM:AM,AO:AO)</f>
        <v>731.04</v>
      </c>
      <c r="O44">
        <v>0</v>
      </c>
      <c r="P44">
        <f>O44*_xlfn.XLOOKUP(K44,AM:AM,AN:AN)</f>
        <v>0</v>
      </c>
      <c r="Q44">
        <f>O44*_xlfn.XLOOKUP(K44,AM:AM,AO:AO)</f>
        <v>0</v>
      </c>
      <c r="R44" t="str">
        <f>_xlfn.XLOOKUP(E44,Y:Y,Z:Z)</f>
        <v>AON</v>
      </c>
      <c r="S44" t="str">
        <f>_xlfn.XLOOKUP(E44,Y:Y,AB:AB)</f>
        <v>United Kingdom</v>
      </c>
      <c r="T44">
        <f>WEEKNUM(G44)</f>
        <v>30</v>
      </c>
      <c r="U44">
        <f>YEAR(G44)</f>
        <v>2025</v>
      </c>
      <c r="V44" s="117">
        <f>IFERROR(Q44/N44,"0")</f>
        <v>0</v>
      </c>
      <c r="Y44">
        <v>28891</v>
      </c>
      <c r="Z44" t="s">
        <v>563</v>
      </c>
      <c r="AA44" t="s">
        <v>376</v>
      </c>
      <c r="AB44" t="s">
        <v>377</v>
      </c>
      <c r="AF44">
        <v>24399</v>
      </c>
      <c r="AG44" t="s">
        <v>564</v>
      </c>
      <c r="AH44" t="s">
        <v>366</v>
      </c>
      <c r="AI44" t="s">
        <v>565</v>
      </c>
      <c r="BC44" s="118">
        <v>43</v>
      </c>
      <c r="BD44" t="s">
        <v>64</v>
      </c>
      <c r="BH44">
        <v>45</v>
      </c>
      <c r="BI44" t="s">
        <v>42</v>
      </c>
      <c r="BN44" t="s">
        <v>45</v>
      </c>
      <c r="BO44" t="s">
        <v>370</v>
      </c>
    </row>
    <row r="45" spans="1:67">
      <c r="A45" t="str">
        <f>_xlfn.XLOOKUP(D45,BN:BN,BO:BO)</f>
        <v>Madrid</v>
      </c>
      <c r="B45" t="s">
        <v>49</v>
      </c>
      <c r="C45">
        <v>8</v>
      </c>
      <c r="D45" t="str">
        <f>_xlfn.XLOOKUP(C45,BC:BC,BD:BD)</f>
        <v>AndreaG</v>
      </c>
      <c r="E45">
        <v>27608</v>
      </c>
      <c r="F45" t="s">
        <v>566</v>
      </c>
      <c r="G45" s="63">
        <v>45996</v>
      </c>
      <c r="H45" s="63">
        <v>46000</v>
      </c>
      <c r="I45" t="s">
        <v>364</v>
      </c>
      <c r="J45" t="str">
        <f>_xlfn.XLOOKUP(I45,AS:AS,AU:AU)</f>
        <v>DMC</v>
      </c>
      <c r="K45" t="s">
        <v>27</v>
      </c>
      <c r="L45">
        <v>6259</v>
      </c>
      <c r="M45">
        <f>L45*_xlfn.XLOOKUP(K45,AM:AM,AN:AN)</f>
        <v>6259</v>
      </c>
      <c r="N45">
        <f>L45*_xlfn.XLOOKUP(K45,AM:AM,AO:AO)</f>
        <v>7260.44</v>
      </c>
      <c r="O45">
        <v>0</v>
      </c>
      <c r="P45">
        <f>O45*_xlfn.XLOOKUP(K45,AM:AM,AN:AN)</f>
        <v>0</v>
      </c>
      <c r="Q45">
        <f>O45*_xlfn.XLOOKUP(K45,AM:AM,AO:AO)</f>
        <v>0</v>
      </c>
      <c r="R45" t="str">
        <f>_xlfn.XLOOKUP(E45,Y:Y,Z:Z)</f>
        <v>Borealis</v>
      </c>
      <c r="S45" t="str">
        <f>_xlfn.XLOOKUP(E45,Y:Y,AB:AB)</f>
        <v>Iceland</v>
      </c>
      <c r="T45">
        <f>WEEKNUM(G45)</f>
        <v>49</v>
      </c>
      <c r="U45">
        <f>YEAR(G45)</f>
        <v>2025</v>
      </c>
      <c r="V45" s="117">
        <f>IFERROR(Q45/N45,"0")</f>
        <v>0</v>
      </c>
      <c r="Y45">
        <v>28935</v>
      </c>
      <c r="Z45" t="s">
        <v>567</v>
      </c>
      <c r="AA45" t="s">
        <v>376</v>
      </c>
      <c r="AB45" t="s">
        <v>405</v>
      </c>
      <c r="AF45">
        <v>24401</v>
      </c>
      <c r="AG45" t="s">
        <v>568</v>
      </c>
      <c r="AH45" t="s">
        <v>364</v>
      </c>
      <c r="AI45" t="s">
        <v>569</v>
      </c>
      <c r="BC45" s="118">
        <v>44</v>
      </c>
      <c r="BD45" t="s">
        <v>50</v>
      </c>
      <c r="BH45">
        <v>46</v>
      </c>
      <c r="BI45" t="s">
        <v>42</v>
      </c>
      <c r="BN45" t="s">
        <v>208</v>
      </c>
      <c r="BO45" t="s">
        <v>370</v>
      </c>
    </row>
    <row r="46" spans="1:67">
      <c r="A46" t="str">
        <f>_xlfn.XLOOKUP(D46,BN:BN,BO:BO)</f>
        <v>Madrid</v>
      </c>
      <c r="B46" t="s">
        <v>49</v>
      </c>
      <c r="C46">
        <v>8</v>
      </c>
      <c r="D46" t="str">
        <f>_xlfn.XLOOKUP(C46,BC:BC,BD:BD)</f>
        <v>AndreaG</v>
      </c>
      <c r="E46">
        <v>27263</v>
      </c>
      <c r="F46" t="s">
        <v>570</v>
      </c>
      <c r="G46" s="63">
        <v>45996</v>
      </c>
      <c r="H46" s="63">
        <v>46000</v>
      </c>
      <c r="I46" t="s">
        <v>484</v>
      </c>
      <c r="J46" t="str">
        <f>_xlfn.XLOOKUP(I46,AS:AS,AU:AU)</f>
        <v>Vuelos</v>
      </c>
      <c r="K46" t="s">
        <v>27</v>
      </c>
      <c r="L46">
        <v>2517.7600000000002</v>
      </c>
      <c r="M46">
        <f>L46*_xlfn.XLOOKUP(K46,AM:AM,AN:AN)</f>
        <v>2517.7600000000002</v>
      </c>
      <c r="N46">
        <f>L46*_xlfn.XLOOKUP(K46,AM:AM,AO:AO)</f>
        <v>2920.6016</v>
      </c>
      <c r="O46">
        <v>0</v>
      </c>
      <c r="P46">
        <f>O46*_xlfn.XLOOKUP(K46,AM:AM,AN:AN)</f>
        <v>0</v>
      </c>
      <c r="Q46">
        <f>O46*_xlfn.XLOOKUP(K46,AM:AM,AO:AO)</f>
        <v>0</v>
      </c>
      <c r="R46" t="str">
        <f>_xlfn.XLOOKUP(E46,Y:Y,Z:Z)</f>
        <v>Consolidador.com</v>
      </c>
      <c r="S46" t="str">
        <f>_xlfn.XLOOKUP(E46,Y:Y,AB:AB)</f>
        <v>Spain</v>
      </c>
      <c r="T46">
        <f>WEEKNUM(G46)</f>
        <v>49</v>
      </c>
      <c r="U46">
        <f>YEAR(G46)</f>
        <v>2025</v>
      </c>
      <c r="V46" s="117">
        <f>IFERROR(Q46/N46,"0")</f>
        <v>0</v>
      </c>
      <c r="Y46">
        <v>28938</v>
      </c>
      <c r="Z46" t="s">
        <v>571</v>
      </c>
      <c r="AA46" t="s">
        <v>376</v>
      </c>
      <c r="AB46" t="s">
        <v>548</v>
      </c>
      <c r="AF46">
        <v>24440</v>
      </c>
      <c r="AG46" t="s">
        <v>572</v>
      </c>
      <c r="AH46" t="s">
        <v>376</v>
      </c>
      <c r="AI46" t="s">
        <v>401</v>
      </c>
      <c r="BC46" s="118">
        <v>45</v>
      </c>
      <c r="BD46" t="s">
        <v>50</v>
      </c>
      <c r="BH46">
        <v>47</v>
      </c>
      <c r="BI46" t="s">
        <v>42</v>
      </c>
      <c r="BN46" t="s">
        <v>36</v>
      </c>
      <c r="BO46" t="s">
        <v>370</v>
      </c>
    </row>
    <row r="47" spans="1:67">
      <c r="A47" t="str">
        <f>_xlfn.XLOOKUP(D47,BN:BN,BO:BO)</f>
        <v>Madrid</v>
      </c>
      <c r="B47" t="s">
        <v>49</v>
      </c>
      <c r="C47">
        <v>8</v>
      </c>
      <c r="D47" t="str">
        <f>_xlfn.XLOOKUP(C47,BC:BC,BD:BD)</f>
        <v>AndreaG</v>
      </c>
      <c r="E47">
        <v>27610</v>
      </c>
      <c r="F47" t="s">
        <v>573</v>
      </c>
      <c r="G47" s="63">
        <v>45996</v>
      </c>
      <c r="H47" s="63">
        <v>46000</v>
      </c>
      <c r="I47" t="s">
        <v>409</v>
      </c>
      <c r="J47" t="str">
        <f>_xlfn.XLOOKUP(I47,AS:AS,AU:AU)</f>
        <v>Otros</v>
      </c>
      <c r="K47" t="s">
        <v>27</v>
      </c>
      <c r="L47">
        <v>158.91999999999999</v>
      </c>
      <c r="M47">
        <f>L47*_xlfn.XLOOKUP(K47,AM:AM,AN:AN)</f>
        <v>158.91999999999999</v>
      </c>
      <c r="N47">
        <f>L47*_xlfn.XLOOKUP(K47,AM:AM,AO:AO)</f>
        <v>184.34719999999999</v>
      </c>
      <c r="O47">
        <v>0</v>
      </c>
      <c r="P47">
        <f>O47*_xlfn.XLOOKUP(K47,AM:AM,AN:AN)</f>
        <v>0</v>
      </c>
      <c r="Q47">
        <f>O47*_xlfn.XLOOKUP(K47,AM:AM,AO:AO)</f>
        <v>0</v>
      </c>
      <c r="R47" t="str">
        <f>_xlfn.XLOOKUP(E47,Y:Y,Z:Z)</f>
        <v>AON</v>
      </c>
      <c r="S47" t="str">
        <f>_xlfn.XLOOKUP(E47,Y:Y,AB:AB)</f>
        <v>United Kingdom</v>
      </c>
      <c r="T47">
        <f>WEEKNUM(G47)</f>
        <v>49</v>
      </c>
      <c r="U47">
        <f>YEAR(G47)</f>
        <v>2025</v>
      </c>
      <c r="V47" s="117">
        <f>IFERROR(Q47/N47,"0")</f>
        <v>0</v>
      </c>
      <c r="Y47">
        <v>28972</v>
      </c>
      <c r="Z47" t="s">
        <v>574</v>
      </c>
      <c r="AA47" t="s">
        <v>376</v>
      </c>
      <c r="AB47" t="s">
        <v>575</v>
      </c>
      <c r="AF47">
        <v>24443</v>
      </c>
      <c r="AG47" t="s">
        <v>576</v>
      </c>
      <c r="AH47" t="s">
        <v>376</v>
      </c>
      <c r="AI47" t="s">
        <v>401</v>
      </c>
      <c r="BC47" s="118">
        <v>46</v>
      </c>
      <c r="BD47" t="s">
        <v>64</v>
      </c>
      <c r="BH47">
        <v>48</v>
      </c>
      <c r="BI47" t="s">
        <v>42</v>
      </c>
      <c r="BN47" t="s">
        <v>274</v>
      </c>
      <c r="BO47" t="s">
        <v>370</v>
      </c>
    </row>
    <row r="48" spans="1:67">
      <c r="A48" t="str">
        <f>_xlfn.XLOOKUP(D48,BN:BN,BO:BO)</f>
        <v>Madrid</v>
      </c>
      <c r="B48" t="s">
        <v>49</v>
      </c>
      <c r="C48">
        <v>8</v>
      </c>
      <c r="D48" t="str">
        <f>_xlfn.XLOOKUP(C48,BC:BC,BD:BD)</f>
        <v>AndreaG</v>
      </c>
      <c r="E48">
        <v>0</v>
      </c>
      <c r="F48" t="s">
        <v>577</v>
      </c>
      <c r="G48" s="63">
        <v>45996</v>
      </c>
      <c r="H48" s="63">
        <v>46000</v>
      </c>
      <c r="I48" t="s">
        <v>511</v>
      </c>
      <c r="J48" t="str">
        <f>_xlfn.XLOOKUP(I48,AS:AS,AU:AU)</f>
        <v>Honorarios</v>
      </c>
      <c r="K48" t="s">
        <v>27</v>
      </c>
      <c r="L48">
        <v>3230.32</v>
      </c>
      <c r="M48">
        <f>L48*_xlfn.XLOOKUP(K48,AM:AM,AN:AN)</f>
        <v>3230.32</v>
      </c>
      <c r="N48">
        <f>L48*_xlfn.XLOOKUP(K48,AM:AM,AO:AO)</f>
        <v>3747.1711999999998</v>
      </c>
      <c r="O48">
        <v>3230.32</v>
      </c>
      <c r="P48">
        <f>O48*_xlfn.XLOOKUP(K48,AM:AM,AN:AN)</f>
        <v>3230.32</v>
      </c>
      <c r="Q48">
        <f>O48*_xlfn.XLOOKUP(K48,AM:AM,AO:AO)</f>
        <v>3747.1711999999998</v>
      </c>
      <c r="R48" t="str">
        <f>_xlfn.XLOOKUP(E48,Y:Y,Z:Z)</f>
        <v>FEES</v>
      </c>
      <c r="S48">
        <f>_xlfn.XLOOKUP(E48,Y:Y,AB:AB)</f>
        <v>0</v>
      </c>
      <c r="T48">
        <f>WEEKNUM(G48)</f>
        <v>49</v>
      </c>
      <c r="U48">
        <f>YEAR(G48)</f>
        <v>2025</v>
      </c>
      <c r="V48" s="117">
        <f>IFERROR(Q48/N48,"0")</f>
        <v>1</v>
      </c>
      <c r="Y48">
        <v>29060</v>
      </c>
      <c r="Z48" t="s">
        <v>578</v>
      </c>
      <c r="AA48" t="s">
        <v>419</v>
      </c>
      <c r="AB48" t="s">
        <v>579</v>
      </c>
      <c r="AF48">
        <v>24490</v>
      </c>
      <c r="AG48" t="s">
        <v>580</v>
      </c>
      <c r="AH48" t="s">
        <v>419</v>
      </c>
      <c r="AI48" t="s">
        <v>405</v>
      </c>
      <c r="BC48" s="118">
        <v>47</v>
      </c>
      <c r="BD48" t="s">
        <v>64</v>
      </c>
      <c r="BH48">
        <v>49</v>
      </c>
      <c r="BI48" t="s">
        <v>69</v>
      </c>
      <c r="BN48" t="s">
        <v>338</v>
      </c>
      <c r="BO48" t="s">
        <v>391</v>
      </c>
    </row>
    <row r="49" spans="1:67">
      <c r="A49" t="str">
        <f>_xlfn.XLOOKUP(D49,BN:BN,BO:BO)</f>
        <v>Madrid</v>
      </c>
      <c r="B49" t="s">
        <v>49</v>
      </c>
      <c r="C49">
        <v>8</v>
      </c>
      <c r="D49" t="str">
        <f>_xlfn.XLOOKUP(C49,BC:BC,BD:BD)</f>
        <v>AndreaG</v>
      </c>
      <c r="E49">
        <v>33993</v>
      </c>
      <c r="F49" t="s">
        <v>581</v>
      </c>
      <c r="G49" s="63">
        <v>45996</v>
      </c>
      <c r="H49" s="63">
        <v>46000</v>
      </c>
      <c r="I49" t="s">
        <v>434</v>
      </c>
      <c r="J49" t="str">
        <f>_xlfn.XLOOKUP(I49,AS:AS,AU:AU)</f>
        <v>Reembolso</v>
      </c>
      <c r="K49" t="s">
        <v>27</v>
      </c>
      <c r="L49">
        <v>78</v>
      </c>
      <c r="M49">
        <f>L49*_xlfn.XLOOKUP(K49,AM:AM,AN:AN)</f>
        <v>78</v>
      </c>
      <c r="N49">
        <f>L49*_xlfn.XLOOKUP(K49,AM:AM,AO:AO)</f>
        <v>90.47999999999999</v>
      </c>
      <c r="O49">
        <v>0</v>
      </c>
      <c r="P49">
        <f>O49*_xlfn.XLOOKUP(K49,AM:AM,AN:AN)</f>
        <v>0</v>
      </c>
      <c r="Q49">
        <f>O49*_xlfn.XLOOKUP(K49,AM:AM,AO:AO)</f>
        <v>0</v>
      </c>
      <c r="R49" t="s">
        <v>582</v>
      </c>
      <c r="S49">
        <f>_xlfn.XLOOKUP(E49,Y:Y,AB:AB)</f>
        <v>0</v>
      </c>
      <c r="T49">
        <f>WEEKNUM(G49)</f>
        <v>49</v>
      </c>
      <c r="U49">
        <f>YEAR(G49)</f>
        <v>2025</v>
      </c>
      <c r="V49" s="117">
        <f>IFERROR(Q49/N49,"0")</f>
        <v>0</v>
      </c>
      <c r="Y49">
        <v>29068</v>
      </c>
      <c r="Z49" t="s">
        <v>583</v>
      </c>
      <c r="AA49" t="s">
        <v>376</v>
      </c>
      <c r="AB49" t="s">
        <v>377</v>
      </c>
      <c r="AF49">
        <v>24493</v>
      </c>
      <c r="AG49" t="s">
        <v>584</v>
      </c>
      <c r="AH49" t="s">
        <v>376</v>
      </c>
      <c r="AI49" t="s">
        <v>377</v>
      </c>
      <c r="BC49" s="118">
        <v>48</v>
      </c>
      <c r="BD49" t="s">
        <v>70</v>
      </c>
      <c r="BH49">
        <v>50</v>
      </c>
      <c r="BI49" t="s">
        <v>42</v>
      </c>
      <c r="BN49" t="s">
        <v>585</v>
      </c>
      <c r="BO49" t="s">
        <v>391</v>
      </c>
    </row>
    <row r="50" spans="1:67">
      <c r="A50" t="str">
        <f>_xlfn.XLOOKUP(D50,BN:BN,BO:BO)</f>
        <v>Madrid</v>
      </c>
      <c r="B50" t="s">
        <v>49</v>
      </c>
      <c r="C50">
        <v>8</v>
      </c>
      <c r="D50" t="str">
        <f>_xlfn.XLOOKUP(C50,BC:BC,BD:BD)</f>
        <v>AndreaG</v>
      </c>
      <c r="E50">
        <v>27608</v>
      </c>
      <c r="F50" t="s">
        <v>586</v>
      </c>
      <c r="G50" s="63">
        <v>45996</v>
      </c>
      <c r="H50" s="63">
        <v>46000</v>
      </c>
      <c r="I50" t="s">
        <v>434</v>
      </c>
      <c r="J50" t="str">
        <f>_xlfn.XLOOKUP(I50,AS:AS,AU:AU)</f>
        <v>Reembolso</v>
      </c>
      <c r="K50" t="s">
        <v>27</v>
      </c>
      <c r="L50">
        <v>-125</v>
      </c>
      <c r="M50">
        <f>L50*_xlfn.XLOOKUP(K50,AM:AM,AN:AN)</f>
        <v>-125</v>
      </c>
      <c r="N50">
        <f>L50*_xlfn.XLOOKUP(K50,AM:AM,AO:AO)</f>
        <v>-145</v>
      </c>
      <c r="O50">
        <v>0</v>
      </c>
      <c r="P50">
        <f>O50*_xlfn.XLOOKUP(K50,AM:AM,AN:AN)</f>
        <v>0</v>
      </c>
      <c r="Q50">
        <f>O50*_xlfn.XLOOKUP(K50,AM:AM,AO:AO)</f>
        <v>0</v>
      </c>
      <c r="R50" t="s">
        <v>582</v>
      </c>
      <c r="S50" t="str">
        <f>_xlfn.XLOOKUP(E50,Y:Y,AB:AB)</f>
        <v>Iceland</v>
      </c>
      <c r="T50">
        <f>WEEKNUM(G50)</f>
        <v>49</v>
      </c>
      <c r="U50">
        <f>YEAR(G50)</f>
        <v>2025</v>
      </c>
      <c r="V50" s="117">
        <f>IFERROR(Q50/N50,"0")</f>
        <v>0</v>
      </c>
      <c r="Y50">
        <v>29073</v>
      </c>
      <c r="Z50" t="s">
        <v>587</v>
      </c>
      <c r="AA50" t="s">
        <v>376</v>
      </c>
      <c r="AB50" t="s">
        <v>588</v>
      </c>
      <c r="AF50">
        <v>24495</v>
      </c>
      <c r="AG50" t="s">
        <v>589</v>
      </c>
      <c r="AH50" t="s">
        <v>366</v>
      </c>
      <c r="AI50" t="s">
        <v>401</v>
      </c>
      <c r="BC50" s="118">
        <v>49</v>
      </c>
      <c r="BD50" t="s">
        <v>64</v>
      </c>
      <c r="BH50">
        <v>51</v>
      </c>
      <c r="BI50" t="s">
        <v>42</v>
      </c>
      <c r="BN50" t="s">
        <v>310</v>
      </c>
      <c r="BO50" t="s">
        <v>391</v>
      </c>
    </row>
    <row r="51" spans="1:67">
      <c r="A51" t="str">
        <f>_xlfn.XLOOKUP(D51,BN:BN,BO:BO)</f>
        <v>Madrid</v>
      </c>
      <c r="B51" t="s">
        <v>49</v>
      </c>
      <c r="C51">
        <v>9</v>
      </c>
      <c r="D51" t="str">
        <f>_xlfn.XLOOKUP(C51,BC:BC,BD:BD)</f>
        <v>AndreaG</v>
      </c>
      <c r="E51">
        <v>27688</v>
      </c>
      <c r="F51" t="s">
        <v>590</v>
      </c>
      <c r="G51" s="63">
        <v>45889</v>
      </c>
      <c r="H51" s="63">
        <v>45904</v>
      </c>
      <c r="I51" t="s">
        <v>366</v>
      </c>
      <c r="J51" t="str">
        <f>_xlfn.XLOOKUP(I51,AS:AS,AU:AU)</f>
        <v>Vuelos</v>
      </c>
      <c r="K51" t="s">
        <v>27</v>
      </c>
      <c r="L51">
        <v>3123.08</v>
      </c>
      <c r="M51">
        <f>L51*_xlfn.XLOOKUP(K51,AM:AM,AN:AN)</f>
        <v>3123.08</v>
      </c>
      <c r="N51">
        <f>L51*_xlfn.XLOOKUP(K51,AM:AM,AO:AO)</f>
        <v>3622.7727999999997</v>
      </c>
      <c r="O51">
        <v>0</v>
      </c>
      <c r="P51">
        <f>O51*_xlfn.XLOOKUP(K51,AM:AM,AN:AN)</f>
        <v>0</v>
      </c>
      <c r="Q51">
        <f>O51*_xlfn.XLOOKUP(K51,AM:AM,AO:AO)</f>
        <v>0</v>
      </c>
      <c r="R51" t="str">
        <f>_xlfn.XLOOKUP(E51,Y:Y,Z:Z)</f>
        <v>Servivuelo</v>
      </c>
      <c r="S51" t="str">
        <f>_xlfn.XLOOKUP(E51,Y:Y,AB:AB)</f>
        <v>Spain</v>
      </c>
      <c r="T51">
        <f>WEEKNUM(G51)</f>
        <v>34</v>
      </c>
      <c r="U51">
        <f>YEAR(G51)</f>
        <v>2025</v>
      </c>
      <c r="V51" s="117">
        <f>IFERROR(Q51/N51,"0")</f>
        <v>0</v>
      </c>
      <c r="Y51">
        <v>29091</v>
      </c>
      <c r="Z51" t="s">
        <v>591</v>
      </c>
      <c r="AA51" t="s">
        <v>364</v>
      </c>
      <c r="AB51" t="s">
        <v>454</v>
      </c>
      <c r="AF51">
        <v>24750</v>
      </c>
      <c r="AG51" t="s">
        <v>592</v>
      </c>
      <c r="AH51" t="s">
        <v>366</v>
      </c>
      <c r="AI51" t="s">
        <v>588</v>
      </c>
      <c r="BC51" s="118">
        <v>50</v>
      </c>
      <c r="BD51" t="s">
        <v>482</v>
      </c>
      <c r="BH51">
        <v>52</v>
      </c>
      <c r="BI51" t="s">
        <v>42</v>
      </c>
      <c r="BN51" t="s">
        <v>593</v>
      </c>
      <c r="BO51" t="s">
        <v>391</v>
      </c>
    </row>
    <row r="52" spans="1:67">
      <c r="A52" t="str">
        <f>_xlfn.XLOOKUP(D52,BN:BN,BO:BO)</f>
        <v>Madrid</v>
      </c>
      <c r="B52" t="s">
        <v>49</v>
      </c>
      <c r="C52">
        <v>9</v>
      </c>
      <c r="D52" t="str">
        <f>_xlfn.XLOOKUP(C52,BC:BC,BD:BD)</f>
        <v>AndreaG</v>
      </c>
      <c r="E52">
        <v>27688</v>
      </c>
      <c r="F52" t="s">
        <v>594</v>
      </c>
      <c r="G52" s="63">
        <v>45889</v>
      </c>
      <c r="H52" s="63">
        <v>45908</v>
      </c>
      <c r="I52" t="s">
        <v>366</v>
      </c>
      <c r="J52" t="str">
        <f>_xlfn.XLOOKUP(I52,AS:AS,AU:AU)</f>
        <v>Vuelos</v>
      </c>
      <c r="K52" t="s">
        <v>27</v>
      </c>
      <c r="L52">
        <v>3304.72</v>
      </c>
      <c r="M52">
        <f>L52*_xlfn.XLOOKUP(K52,AM:AM,AN:AN)</f>
        <v>3304.72</v>
      </c>
      <c r="N52">
        <f>L52*_xlfn.XLOOKUP(K52,AM:AM,AO:AO)</f>
        <v>3833.4751999999994</v>
      </c>
      <c r="O52">
        <v>0</v>
      </c>
      <c r="P52">
        <f>O52*_xlfn.XLOOKUP(K52,AM:AM,AN:AN)</f>
        <v>0</v>
      </c>
      <c r="Q52">
        <f>O52*_xlfn.XLOOKUP(K52,AM:AM,AO:AO)</f>
        <v>0</v>
      </c>
      <c r="R52" t="str">
        <f>_xlfn.XLOOKUP(E52,Y:Y,Z:Z)</f>
        <v>Servivuelo</v>
      </c>
      <c r="S52" t="str">
        <f>_xlfn.XLOOKUP(E52,Y:Y,AB:AB)</f>
        <v>Spain</v>
      </c>
      <c r="T52">
        <f>WEEKNUM(G52)</f>
        <v>34</v>
      </c>
      <c r="U52">
        <f>YEAR(G52)</f>
        <v>2025</v>
      </c>
      <c r="V52" s="117">
        <f>IFERROR(Q52/N52,"0")</f>
        <v>0</v>
      </c>
      <c r="Y52">
        <v>29134</v>
      </c>
      <c r="Z52" t="s">
        <v>595</v>
      </c>
      <c r="AA52" t="s">
        <v>376</v>
      </c>
      <c r="AB52" t="s">
        <v>514</v>
      </c>
      <c r="AF52">
        <v>24811</v>
      </c>
      <c r="AG52" t="s">
        <v>596</v>
      </c>
      <c r="AH52" t="s">
        <v>364</v>
      </c>
      <c r="AI52" t="s">
        <v>458</v>
      </c>
      <c r="BC52" s="118">
        <v>51</v>
      </c>
      <c r="BD52" t="s">
        <v>64</v>
      </c>
      <c r="BH52">
        <v>53</v>
      </c>
      <c r="BI52" t="s">
        <v>42</v>
      </c>
      <c r="BN52" t="s">
        <v>597</v>
      </c>
      <c r="BO52" t="s">
        <v>391</v>
      </c>
    </row>
    <row r="53" spans="1:67">
      <c r="A53" t="str">
        <f>_xlfn.XLOOKUP(D53,BN:BN,BO:BO)</f>
        <v>Madrid</v>
      </c>
      <c r="B53" t="s">
        <v>49</v>
      </c>
      <c r="C53">
        <v>9</v>
      </c>
      <c r="D53" t="str">
        <f>_xlfn.XLOOKUP(C53,BC:BC,BD:BD)</f>
        <v>AndreaG</v>
      </c>
      <c r="E53">
        <v>0</v>
      </c>
      <c r="F53" t="s">
        <v>598</v>
      </c>
      <c r="G53" s="63">
        <v>45889</v>
      </c>
      <c r="H53" s="63">
        <v>45908</v>
      </c>
      <c r="I53" t="s">
        <v>372</v>
      </c>
      <c r="J53" t="str">
        <f>_xlfn.XLOOKUP(I53,AS:AS,AU:AU)</f>
        <v>Honorarios</v>
      </c>
      <c r="K53" t="s">
        <v>27</v>
      </c>
      <c r="L53">
        <v>423.09</v>
      </c>
      <c r="M53">
        <f>L53*_xlfn.XLOOKUP(K53,AM:AM,AN:AN)</f>
        <v>423.09</v>
      </c>
      <c r="N53">
        <f>L53*_xlfn.XLOOKUP(K53,AM:AM,AO:AO)</f>
        <v>490.78439999999995</v>
      </c>
      <c r="O53">
        <v>423.09</v>
      </c>
      <c r="P53">
        <f>O53*_xlfn.XLOOKUP(K53,AM:AM,AN:AN)</f>
        <v>423.09</v>
      </c>
      <c r="Q53">
        <f>O53*_xlfn.XLOOKUP(K53,AM:AM,AO:AO)</f>
        <v>490.78439999999995</v>
      </c>
      <c r="R53" t="str">
        <f>_xlfn.XLOOKUP(E53,Y:Y,Z:Z)</f>
        <v>FEES</v>
      </c>
      <c r="S53">
        <f>_xlfn.XLOOKUP(E53,Y:Y,AB:AB)</f>
        <v>0</v>
      </c>
      <c r="T53">
        <f>WEEKNUM(G53)</f>
        <v>34</v>
      </c>
      <c r="U53">
        <f>YEAR(G53)</f>
        <v>2025</v>
      </c>
      <c r="V53" s="117">
        <f>IFERROR(Q53/N53,"0")</f>
        <v>1</v>
      </c>
      <c r="Y53">
        <v>29135</v>
      </c>
      <c r="Z53" t="s">
        <v>599</v>
      </c>
      <c r="AA53" t="s">
        <v>376</v>
      </c>
      <c r="AB53" t="s">
        <v>415</v>
      </c>
      <c r="AF53">
        <v>24812</v>
      </c>
      <c r="AG53" t="s">
        <v>600</v>
      </c>
      <c r="AH53" t="s">
        <v>366</v>
      </c>
      <c r="AI53" t="s">
        <v>601</v>
      </c>
      <c r="BC53" s="118">
        <v>52</v>
      </c>
      <c r="BD53" t="s">
        <v>327</v>
      </c>
      <c r="BH53">
        <v>54</v>
      </c>
      <c r="BI53" t="s">
        <v>42</v>
      </c>
      <c r="BN53" t="s">
        <v>602</v>
      </c>
      <c r="BO53" t="s">
        <v>391</v>
      </c>
    </row>
    <row r="54" spans="1:67">
      <c r="A54" t="str">
        <f>_xlfn.XLOOKUP(D54,BN:BN,BO:BO)</f>
        <v>Madrid</v>
      </c>
      <c r="B54" t="s">
        <v>49</v>
      </c>
      <c r="C54">
        <v>9</v>
      </c>
      <c r="D54" t="str">
        <f>_xlfn.XLOOKUP(C54,BC:BC,BD:BD)</f>
        <v>AndreaG</v>
      </c>
      <c r="E54">
        <v>28091</v>
      </c>
      <c r="F54" t="s">
        <v>603</v>
      </c>
      <c r="G54" s="63">
        <v>45899</v>
      </c>
      <c r="H54" s="63">
        <v>45904</v>
      </c>
      <c r="I54" t="s">
        <v>376</v>
      </c>
      <c r="J54" t="str">
        <f>_xlfn.XLOOKUP(I54,AS:AS,AU:AU)</f>
        <v>Hotel</v>
      </c>
      <c r="K54" t="s">
        <v>27</v>
      </c>
      <c r="L54">
        <v>3198.05</v>
      </c>
      <c r="M54">
        <f>L54*_xlfn.XLOOKUP(K54,AM:AM,AN:AN)</f>
        <v>3198.05</v>
      </c>
      <c r="N54">
        <f>L54*_xlfn.XLOOKUP(K54,AM:AM,AO:AO)</f>
        <v>3709.7379999999998</v>
      </c>
      <c r="O54">
        <v>208</v>
      </c>
      <c r="P54">
        <f>O54*_xlfn.XLOOKUP(K54,AM:AM,AN:AN)</f>
        <v>208</v>
      </c>
      <c r="Q54">
        <f>O54*_xlfn.XLOOKUP(K54,AM:AM,AO:AO)</f>
        <v>241.27999999999997</v>
      </c>
      <c r="R54" t="str">
        <f>_xlfn.XLOOKUP(E54,Y:Y,Z:Z)</f>
        <v>Park Hyatt Seoul</v>
      </c>
      <c r="S54" t="str">
        <f>_xlfn.XLOOKUP(E54,Y:Y,AB:AB)</f>
        <v>South Korea</v>
      </c>
      <c r="T54">
        <f>WEEKNUM(G54)</f>
        <v>35</v>
      </c>
      <c r="U54">
        <f>YEAR(G54)</f>
        <v>2025</v>
      </c>
      <c r="V54" s="117">
        <f>IFERROR(Q54/N54,"0")</f>
        <v>6.503963352668031E-2</v>
      </c>
      <c r="Y54">
        <v>29136</v>
      </c>
      <c r="Z54" t="s">
        <v>604</v>
      </c>
      <c r="AA54" t="s">
        <v>376</v>
      </c>
      <c r="AB54" t="s">
        <v>514</v>
      </c>
      <c r="AF54">
        <v>24825</v>
      </c>
      <c r="AG54" t="s">
        <v>605</v>
      </c>
      <c r="AH54" t="s">
        <v>376</v>
      </c>
      <c r="AI54" t="s">
        <v>394</v>
      </c>
      <c r="BC54" s="118">
        <v>53</v>
      </c>
      <c r="BD54" t="s">
        <v>338</v>
      </c>
      <c r="BH54">
        <v>55</v>
      </c>
      <c r="BI54" t="s">
        <v>42</v>
      </c>
      <c r="BN54" t="s">
        <v>606</v>
      </c>
      <c r="BO54" t="s">
        <v>391</v>
      </c>
    </row>
    <row r="55" spans="1:67">
      <c r="A55" t="str">
        <f>_xlfn.XLOOKUP(D55,BN:BN,BO:BO)</f>
        <v>Madrid</v>
      </c>
      <c r="B55" t="s">
        <v>49</v>
      </c>
      <c r="C55">
        <v>9</v>
      </c>
      <c r="D55" t="str">
        <f>_xlfn.XLOOKUP(C55,BC:BC,BD:BD)</f>
        <v>AndreaG</v>
      </c>
      <c r="E55">
        <v>28092</v>
      </c>
      <c r="F55" t="s">
        <v>607</v>
      </c>
      <c r="G55" s="63">
        <v>45889</v>
      </c>
      <c r="H55" s="63">
        <v>45899</v>
      </c>
      <c r="I55" t="s">
        <v>364</v>
      </c>
      <c r="J55" t="str">
        <f>_xlfn.XLOOKUP(I55,AS:AS,AU:AU)</f>
        <v>DMC</v>
      </c>
      <c r="K55" t="s">
        <v>27</v>
      </c>
      <c r="L55">
        <v>11344</v>
      </c>
      <c r="M55">
        <f>L55*_xlfn.XLOOKUP(K55,AM:AM,AN:AN)</f>
        <v>11344</v>
      </c>
      <c r="N55">
        <f>L55*_xlfn.XLOOKUP(K55,AM:AM,AO:AO)</f>
        <v>13159.039999999999</v>
      </c>
      <c r="O55">
        <v>3277.1</v>
      </c>
      <c r="P55">
        <f>O55*_xlfn.XLOOKUP(K55,AM:AM,AN:AN)</f>
        <v>3277.1</v>
      </c>
      <c r="Q55">
        <f>O55*_xlfn.XLOOKUP(K55,AM:AM,AO:AO)</f>
        <v>3801.4359999999997</v>
      </c>
      <c r="R55" t="str">
        <f>_xlfn.XLOOKUP(E55,Y:Y,Z:Z)</f>
        <v>Trails of Indochina</v>
      </c>
      <c r="S55" t="str">
        <f>_xlfn.XLOOKUP(E55,Y:Y,AB:AB)</f>
        <v>Vietnam</v>
      </c>
      <c r="T55">
        <f>WEEKNUM(G55)</f>
        <v>34</v>
      </c>
      <c r="U55">
        <f>YEAR(G55)</f>
        <v>2025</v>
      </c>
      <c r="V55" s="117">
        <f>IFERROR(Q55/N55,"0")</f>
        <v>0.28888399153737659</v>
      </c>
      <c r="Y55">
        <v>29137</v>
      </c>
      <c r="Z55" t="s">
        <v>608</v>
      </c>
      <c r="AA55" t="s">
        <v>444</v>
      </c>
      <c r="AB55" t="s">
        <v>374</v>
      </c>
      <c r="AF55">
        <v>24878</v>
      </c>
      <c r="AG55" t="s">
        <v>609</v>
      </c>
      <c r="AH55" t="s">
        <v>376</v>
      </c>
      <c r="AI55" t="s">
        <v>588</v>
      </c>
      <c r="BC55" s="118">
        <v>54</v>
      </c>
      <c r="BD55" t="s">
        <v>59</v>
      </c>
      <c r="BH55">
        <v>56</v>
      </c>
      <c r="BI55" t="s">
        <v>42</v>
      </c>
      <c r="BN55" t="s">
        <v>610</v>
      </c>
      <c r="BO55" t="s">
        <v>391</v>
      </c>
    </row>
    <row r="56" spans="1:67">
      <c r="A56" t="str">
        <f>_xlfn.XLOOKUP(D56,BN:BN,BO:BO)</f>
        <v>Madrid</v>
      </c>
      <c r="B56" t="s">
        <v>49</v>
      </c>
      <c r="C56">
        <v>9</v>
      </c>
      <c r="D56" t="str">
        <f>_xlfn.XLOOKUP(C56,BC:BC,BD:BD)</f>
        <v>AndreaG</v>
      </c>
      <c r="E56">
        <v>27610</v>
      </c>
      <c r="F56" t="s">
        <v>611</v>
      </c>
      <c r="G56" s="63">
        <v>45889</v>
      </c>
      <c r="H56" s="63">
        <v>45908</v>
      </c>
      <c r="I56" t="s">
        <v>409</v>
      </c>
      <c r="J56" t="str">
        <f>_xlfn.XLOOKUP(I56,AS:AS,AU:AU)</f>
        <v>Otros</v>
      </c>
      <c r="K56" t="s">
        <v>27</v>
      </c>
      <c r="L56">
        <v>299</v>
      </c>
      <c r="M56">
        <f>L56*_xlfn.XLOOKUP(K56,AM:AM,AN:AN)</f>
        <v>299</v>
      </c>
      <c r="N56">
        <f>L56*_xlfn.XLOOKUP(K56,AM:AM,AO:AO)</f>
        <v>346.84</v>
      </c>
      <c r="O56">
        <v>0</v>
      </c>
      <c r="P56">
        <f>O56*_xlfn.XLOOKUP(K56,AM:AM,AN:AN)</f>
        <v>0</v>
      </c>
      <c r="Q56">
        <f>O56*_xlfn.XLOOKUP(K56,AM:AM,AO:AO)</f>
        <v>0</v>
      </c>
      <c r="R56" t="str">
        <f>_xlfn.XLOOKUP(E56,Y:Y,Z:Z)</f>
        <v>AON</v>
      </c>
      <c r="S56" t="str">
        <f>_xlfn.XLOOKUP(E56,Y:Y,AB:AB)</f>
        <v>United Kingdom</v>
      </c>
      <c r="T56">
        <f>WEEKNUM(G56)</f>
        <v>34</v>
      </c>
      <c r="U56">
        <f>YEAR(G56)</f>
        <v>2025</v>
      </c>
      <c r="V56" s="117">
        <f>IFERROR(Q56/N56,"0")</f>
        <v>0</v>
      </c>
      <c r="Y56">
        <v>29153</v>
      </c>
      <c r="Z56" t="s">
        <v>612</v>
      </c>
      <c r="AA56" t="s">
        <v>376</v>
      </c>
      <c r="AB56" t="s">
        <v>405</v>
      </c>
      <c r="AF56">
        <v>24893</v>
      </c>
      <c r="AG56" t="s">
        <v>613</v>
      </c>
      <c r="AH56" t="s">
        <v>366</v>
      </c>
      <c r="AI56" t="s">
        <v>401</v>
      </c>
      <c r="BC56" s="118">
        <v>55</v>
      </c>
      <c r="BD56" t="s">
        <v>338</v>
      </c>
      <c r="BH56">
        <v>57</v>
      </c>
      <c r="BI56" t="s">
        <v>46</v>
      </c>
      <c r="BN56" t="s">
        <v>614</v>
      </c>
      <c r="BO56" t="s">
        <v>391</v>
      </c>
    </row>
    <row r="57" spans="1:67">
      <c r="A57" t="str">
        <f>_xlfn.XLOOKUP(D57,BN:BN,BO:BO)</f>
        <v>Madrid</v>
      </c>
      <c r="B57" t="s">
        <v>49</v>
      </c>
      <c r="C57">
        <v>9</v>
      </c>
      <c r="D57" t="str">
        <f>_xlfn.XLOOKUP(C57,BC:BC,BD:BD)</f>
        <v>AndreaG</v>
      </c>
      <c r="E57">
        <v>28093</v>
      </c>
      <c r="F57" t="s">
        <v>615</v>
      </c>
      <c r="G57" s="63">
        <v>45895</v>
      </c>
      <c r="H57" s="63">
        <v>45895</v>
      </c>
      <c r="I57" t="s">
        <v>366</v>
      </c>
      <c r="J57" t="str">
        <f>_xlfn.XLOOKUP(I57,AS:AS,AU:AU)</f>
        <v>Vuelos</v>
      </c>
      <c r="K57" t="s">
        <v>27</v>
      </c>
      <c r="L57">
        <v>331.98</v>
      </c>
      <c r="M57">
        <f>L57*_xlfn.XLOOKUP(K57,AM:AM,AN:AN)</f>
        <v>331.98</v>
      </c>
      <c r="N57">
        <f>L57*_xlfn.XLOOKUP(K57,AM:AM,AO:AO)</f>
        <v>385.09679999999997</v>
      </c>
      <c r="O57">
        <v>0</v>
      </c>
      <c r="P57">
        <f>O57*_xlfn.XLOOKUP(K57,AM:AM,AN:AN)</f>
        <v>0</v>
      </c>
      <c r="Q57">
        <f>O57*_xlfn.XLOOKUP(K57,AM:AM,AO:AO)</f>
        <v>0</v>
      </c>
      <c r="R57" t="str">
        <f>_xlfn.XLOOKUP(E57,Y:Y,Z:Z)</f>
        <v>F1S USA</v>
      </c>
      <c r="S57" t="str">
        <f>_xlfn.XLOOKUP(E57,Y:Y,AB:AB)</f>
        <v>United States</v>
      </c>
      <c r="T57">
        <f>WEEKNUM(G57)</f>
        <v>35</v>
      </c>
      <c r="U57">
        <f>YEAR(G57)</f>
        <v>2025</v>
      </c>
      <c r="V57" s="117">
        <f>IFERROR(Q57/N57,"0")</f>
        <v>0</v>
      </c>
      <c r="Y57">
        <v>29155</v>
      </c>
      <c r="Z57" t="s">
        <v>616</v>
      </c>
      <c r="AA57" t="s">
        <v>366</v>
      </c>
      <c r="AB57" t="s">
        <v>617</v>
      </c>
      <c r="AF57">
        <v>24894</v>
      </c>
      <c r="AG57" t="s">
        <v>618</v>
      </c>
      <c r="AH57" t="s">
        <v>389</v>
      </c>
      <c r="AI57" t="s">
        <v>619</v>
      </c>
      <c r="BC57" s="118">
        <v>56</v>
      </c>
      <c r="BD57" t="s">
        <v>92</v>
      </c>
      <c r="BH57">
        <v>58</v>
      </c>
      <c r="BI57" t="s">
        <v>42</v>
      </c>
      <c r="BN57" t="s">
        <v>620</v>
      </c>
      <c r="BO57" t="s">
        <v>370</v>
      </c>
    </row>
    <row r="58" spans="1:67">
      <c r="A58" t="str">
        <f>_xlfn.XLOOKUP(D58,BN:BN,BO:BO)</f>
        <v>Madrid</v>
      </c>
      <c r="B58" t="s">
        <v>49</v>
      </c>
      <c r="C58">
        <v>9</v>
      </c>
      <c r="D58" t="str">
        <f>_xlfn.XLOOKUP(C58,BC:BC,BD:BD)</f>
        <v>AndreaG</v>
      </c>
      <c r="E58">
        <v>28093</v>
      </c>
      <c r="F58" t="s">
        <v>615</v>
      </c>
      <c r="G58" s="63">
        <v>45895</v>
      </c>
      <c r="H58" s="63">
        <v>45895</v>
      </c>
      <c r="I58" t="s">
        <v>366</v>
      </c>
      <c r="J58" t="str">
        <f>_xlfn.XLOOKUP(I58,AS:AS,AU:AU)</f>
        <v>Vuelos</v>
      </c>
      <c r="K58" t="s">
        <v>27</v>
      </c>
      <c r="L58">
        <v>331.98</v>
      </c>
      <c r="M58">
        <f>L58*_xlfn.XLOOKUP(K58,AM:AM,AN:AN)</f>
        <v>331.98</v>
      </c>
      <c r="N58">
        <f>L58*_xlfn.XLOOKUP(K58,AM:AM,AO:AO)</f>
        <v>385.09679999999997</v>
      </c>
      <c r="O58">
        <v>0</v>
      </c>
      <c r="P58">
        <f>O58*_xlfn.XLOOKUP(K58,AM:AM,AN:AN)</f>
        <v>0</v>
      </c>
      <c r="Q58">
        <f>O58*_xlfn.XLOOKUP(K58,AM:AM,AO:AO)</f>
        <v>0</v>
      </c>
      <c r="R58" t="str">
        <f>_xlfn.XLOOKUP(E58,Y:Y,Z:Z)</f>
        <v>F1S USA</v>
      </c>
      <c r="S58" t="str">
        <f>_xlfn.XLOOKUP(E58,Y:Y,AB:AB)</f>
        <v>United States</v>
      </c>
      <c r="T58">
        <f>WEEKNUM(G58)</f>
        <v>35</v>
      </c>
      <c r="U58">
        <f>YEAR(G58)</f>
        <v>2025</v>
      </c>
      <c r="V58" s="117">
        <f>IFERROR(Q58/N58,"0")</f>
        <v>0</v>
      </c>
      <c r="Y58">
        <v>29250</v>
      </c>
      <c r="Z58" t="s">
        <v>621</v>
      </c>
      <c r="AA58" t="s">
        <v>376</v>
      </c>
      <c r="AB58" t="s">
        <v>377</v>
      </c>
      <c r="AF58">
        <v>24898</v>
      </c>
      <c r="AG58" t="s">
        <v>622</v>
      </c>
      <c r="AH58" t="s">
        <v>376</v>
      </c>
      <c r="AI58" t="s">
        <v>401</v>
      </c>
      <c r="BC58" s="118">
        <v>57</v>
      </c>
      <c r="BD58" t="s">
        <v>50</v>
      </c>
      <c r="BH58">
        <v>59</v>
      </c>
      <c r="BI58" t="s">
        <v>43</v>
      </c>
      <c r="BN58" t="s">
        <v>623</v>
      </c>
      <c r="BO58" t="s">
        <v>370</v>
      </c>
    </row>
    <row r="59" spans="1:67">
      <c r="A59" t="str">
        <f>_xlfn.XLOOKUP(D59,BN:BN,BO:BO)</f>
        <v>Madrid</v>
      </c>
      <c r="B59" t="s">
        <v>49</v>
      </c>
      <c r="C59">
        <v>9</v>
      </c>
      <c r="D59" t="str">
        <f>_xlfn.XLOOKUP(C59,BC:BC,BD:BD)</f>
        <v>AndreaG</v>
      </c>
      <c r="E59">
        <v>28094</v>
      </c>
      <c r="F59" t="s">
        <v>624</v>
      </c>
      <c r="G59" s="63">
        <v>45892</v>
      </c>
      <c r="H59" s="63">
        <v>45923</v>
      </c>
      <c r="I59" t="s">
        <v>484</v>
      </c>
      <c r="J59" t="str">
        <f>_xlfn.XLOOKUP(I59,AS:AS,AU:AU)</f>
        <v>Vuelos</v>
      </c>
      <c r="K59" t="s">
        <v>27</v>
      </c>
      <c r="L59">
        <v>188.45</v>
      </c>
      <c r="M59">
        <f>L59*_xlfn.XLOOKUP(K59,AM:AM,AN:AN)</f>
        <v>188.45</v>
      </c>
      <c r="N59">
        <f>L59*_xlfn.XLOOKUP(K59,AM:AM,AO:AO)</f>
        <v>218.60199999999998</v>
      </c>
      <c r="O59">
        <v>0</v>
      </c>
      <c r="P59">
        <f>O59*_xlfn.XLOOKUP(K59,AM:AM,AN:AN)</f>
        <v>0</v>
      </c>
      <c r="Q59">
        <f>O59*_xlfn.XLOOKUP(K59,AM:AM,AO:AO)</f>
        <v>0</v>
      </c>
      <c r="R59" t="str">
        <f>_xlfn.XLOOKUP(E59,Y:Y,Z:Z)</f>
        <v>Air Asia</v>
      </c>
      <c r="S59" t="str">
        <f>_xlfn.XLOOKUP(E59,Y:Y,AB:AB)</f>
        <v>Malaysia</v>
      </c>
      <c r="T59">
        <f>WEEKNUM(G59)</f>
        <v>34</v>
      </c>
      <c r="U59">
        <f>YEAR(G59)</f>
        <v>2025</v>
      </c>
      <c r="V59" s="117">
        <f>IFERROR(Q59/N59,"0")</f>
        <v>0</v>
      </c>
      <c r="Y59">
        <v>29291</v>
      </c>
      <c r="Z59" t="s">
        <v>625</v>
      </c>
      <c r="AA59" t="s">
        <v>376</v>
      </c>
      <c r="AB59" t="s">
        <v>460</v>
      </c>
      <c r="AF59">
        <v>24922</v>
      </c>
      <c r="AG59" t="s">
        <v>626</v>
      </c>
      <c r="AH59" t="s">
        <v>364</v>
      </c>
      <c r="AI59" t="s">
        <v>619</v>
      </c>
      <c r="BC59" s="118">
        <v>58</v>
      </c>
      <c r="BD59" t="s">
        <v>95</v>
      </c>
      <c r="BH59">
        <v>60</v>
      </c>
      <c r="BI59" t="s">
        <v>43</v>
      </c>
      <c r="BN59" t="s">
        <v>41</v>
      </c>
      <c r="BO59" t="s">
        <v>370</v>
      </c>
    </row>
    <row r="60" spans="1:67">
      <c r="A60" t="str">
        <f>_xlfn.XLOOKUP(D60,BN:BN,BO:BO)</f>
        <v>Madrid</v>
      </c>
      <c r="B60" t="s">
        <v>49</v>
      </c>
      <c r="C60">
        <v>9</v>
      </c>
      <c r="D60" t="str">
        <f>_xlfn.XLOOKUP(C60,BC:BC,BD:BD)</f>
        <v>AndreaG</v>
      </c>
      <c r="E60">
        <v>0</v>
      </c>
      <c r="F60" t="s">
        <v>627</v>
      </c>
      <c r="G60" s="63">
        <v>45892</v>
      </c>
      <c r="H60" s="63">
        <v>45923</v>
      </c>
      <c r="I60" t="s">
        <v>372</v>
      </c>
      <c r="J60" t="str">
        <f>_xlfn.XLOOKUP(I60,AS:AS,AU:AU)</f>
        <v>Honorarios</v>
      </c>
      <c r="K60" t="s">
        <v>27</v>
      </c>
      <c r="L60">
        <v>69</v>
      </c>
      <c r="M60">
        <f>L60*_xlfn.XLOOKUP(K60,AM:AM,AN:AN)</f>
        <v>69</v>
      </c>
      <c r="N60">
        <f>L60*_xlfn.XLOOKUP(K60,AM:AM,AO:AO)</f>
        <v>80.039999999999992</v>
      </c>
      <c r="O60">
        <v>69</v>
      </c>
      <c r="P60">
        <f>O60*_xlfn.XLOOKUP(K60,AM:AM,AN:AN)</f>
        <v>69</v>
      </c>
      <c r="Q60">
        <f>O60*_xlfn.XLOOKUP(K60,AM:AM,AO:AO)</f>
        <v>80.039999999999992</v>
      </c>
      <c r="R60" t="str">
        <f>_xlfn.XLOOKUP(E60,Y:Y,Z:Z)</f>
        <v>FEES</v>
      </c>
      <c r="S60">
        <f>_xlfn.XLOOKUP(E60,Y:Y,AB:AB)</f>
        <v>0</v>
      </c>
      <c r="T60">
        <f>WEEKNUM(G60)</f>
        <v>34</v>
      </c>
      <c r="U60">
        <f>YEAR(G60)</f>
        <v>2025</v>
      </c>
      <c r="V60" s="117">
        <f>IFERROR(Q60/N60,"0")</f>
        <v>1</v>
      </c>
      <c r="Y60">
        <v>29294</v>
      </c>
      <c r="Z60" t="s">
        <v>628</v>
      </c>
      <c r="AA60" t="s">
        <v>376</v>
      </c>
      <c r="AB60" t="s">
        <v>399</v>
      </c>
      <c r="AF60">
        <v>24961</v>
      </c>
      <c r="AG60" t="s">
        <v>629</v>
      </c>
      <c r="AI60" t="s">
        <v>569</v>
      </c>
      <c r="BC60" s="118">
        <v>59</v>
      </c>
      <c r="BD60" t="s">
        <v>59</v>
      </c>
      <c r="BH60">
        <v>61</v>
      </c>
      <c r="BI60" t="s">
        <v>34</v>
      </c>
      <c r="BN60" t="s">
        <v>90</v>
      </c>
      <c r="BO60" t="s">
        <v>391</v>
      </c>
    </row>
    <row r="61" spans="1:67">
      <c r="A61" t="str">
        <f>_xlfn.XLOOKUP(D61,BN:BN,BO:BO)</f>
        <v>Madrid</v>
      </c>
      <c r="B61" t="s">
        <v>49</v>
      </c>
      <c r="C61">
        <v>9</v>
      </c>
      <c r="D61" t="str">
        <f>_xlfn.XLOOKUP(C61,BC:BC,BD:BD)</f>
        <v>AndreaG</v>
      </c>
      <c r="E61">
        <v>28093</v>
      </c>
      <c r="F61" t="s">
        <v>630</v>
      </c>
      <c r="G61" s="63">
        <v>45899</v>
      </c>
      <c r="H61" s="63">
        <v>45930</v>
      </c>
      <c r="I61" t="s">
        <v>366</v>
      </c>
      <c r="J61" t="str">
        <f>_xlfn.XLOOKUP(I61,AS:AS,AU:AU)</f>
        <v>Vuelos</v>
      </c>
      <c r="K61" t="s">
        <v>27</v>
      </c>
      <c r="L61">
        <v>866.03</v>
      </c>
      <c r="M61">
        <f>L61*_xlfn.XLOOKUP(K61,AM:AM,AN:AN)</f>
        <v>866.03</v>
      </c>
      <c r="N61">
        <f>L61*_xlfn.XLOOKUP(K61,AM:AM,AO:AO)</f>
        <v>1004.5947999999999</v>
      </c>
      <c r="O61">
        <v>17</v>
      </c>
      <c r="P61">
        <f>O61*_xlfn.XLOOKUP(K61,AM:AM,AN:AN)</f>
        <v>17</v>
      </c>
      <c r="Q61">
        <f>O61*_xlfn.XLOOKUP(K61,AM:AM,AO:AO)</f>
        <v>19.72</v>
      </c>
      <c r="R61" t="str">
        <f>_xlfn.XLOOKUP(E61,Y:Y,Z:Z)</f>
        <v>F1S USA</v>
      </c>
      <c r="S61" t="str">
        <f>_xlfn.XLOOKUP(E61,Y:Y,AB:AB)</f>
        <v>United States</v>
      </c>
      <c r="T61">
        <f>WEEKNUM(G61)</f>
        <v>35</v>
      </c>
      <c r="U61">
        <f>YEAR(G61)</f>
        <v>2025</v>
      </c>
      <c r="V61" s="117">
        <f>IFERROR(Q61/N61,"0")</f>
        <v>1.9629804972114133E-2</v>
      </c>
      <c r="Y61">
        <v>29295</v>
      </c>
      <c r="Z61" t="s">
        <v>631</v>
      </c>
      <c r="AA61" t="s">
        <v>376</v>
      </c>
      <c r="AB61" t="s">
        <v>399</v>
      </c>
      <c r="AF61">
        <v>24966</v>
      </c>
      <c r="AG61" t="s">
        <v>632</v>
      </c>
      <c r="AH61" t="s">
        <v>364</v>
      </c>
      <c r="AI61" t="s">
        <v>466</v>
      </c>
      <c r="BC61" s="118">
        <v>60</v>
      </c>
      <c r="BD61" t="s">
        <v>59</v>
      </c>
      <c r="BH61">
        <v>62</v>
      </c>
      <c r="BI61" t="s">
        <v>34</v>
      </c>
      <c r="BN61" t="s">
        <v>61</v>
      </c>
      <c r="BO61" t="s">
        <v>391</v>
      </c>
    </row>
    <row r="62" spans="1:67">
      <c r="A62" t="str">
        <f>_xlfn.XLOOKUP(D62,BN:BN,BO:BO)</f>
        <v>Madrid</v>
      </c>
      <c r="B62" t="s">
        <v>49</v>
      </c>
      <c r="C62">
        <v>9</v>
      </c>
      <c r="D62" t="str">
        <f>_xlfn.XLOOKUP(C62,BC:BC,BD:BD)</f>
        <v>AndreaG</v>
      </c>
      <c r="E62">
        <v>28093</v>
      </c>
      <c r="F62" t="s">
        <v>630</v>
      </c>
      <c r="G62" s="63">
        <v>45899</v>
      </c>
      <c r="H62" s="63">
        <v>45930</v>
      </c>
      <c r="I62" t="s">
        <v>366</v>
      </c>
      <c r="J62" t="str">
        <f>_xlfn.XLOOKUP(I62,AS:AS,AU:AU)</f>
        <v>Vuelos</v>
      </c>
      <c r="K62" t="s">
        <v>27</v>
      </c>
      <c r="L62">
        <v>866.03</v>
      </c>
      <c r="M62">
        <f>L62*_xlfn.XLOOKUP(K62,AM:AM,AN:AN)</f>
        <v>866.03</v>
      </c>
      <c r="N62">
        <f>L62*_xlfn.XLOOKUP(K62,AM:AM,AO:AO)</f>
        <v>1004.5947999999999</v>
      </c>
      <c r="O62">
        <v>17</v>
      </c>
      <c r="P62">
        <f>O62*_xlfn.XLOOKUP(K62,AM:AM,AN:AN)</f>
        <v>17</v>
      </c>
      <c r="Q62">
        <f>O62*_xlfn.XLOOKUP(K62,AM:AM,AO:AO)</f>
        <v>19.72</v>
      </c>
      <c r="R62" t="str">
        <f>_xlfn.XLOOKUP(E62,Y:Y,Z:Z)</f>
        <v>F1S USA</v>
      </c>
      <c r="S62" t="str">
        <f>_xlfn.XLOOKUP(E62,Y:Y,AB:AB)</f>
        <v>United States</v>
      </c>
      <c r="T62">
        <f>WEEKNUM(G62)</f>
        <v>35</v>
      </c>
      <c r="U62">
        <f>YEAR(G62)</f>
        <v>2025</v>
      </c>
      <c r="V62" s="117">
        <f>IFERROR(Q62/N62,"0")</f>
        <v>1.9629804972114133E-2</v>
      </c>
      <c r="Y62">
        <v>29296</v>
      </c>
      <c r="Z62" t="s">
        <v>633</v>
      </c>
      <c r="AA62" t="s">
        <v>376</v>
      </c>
      <c r="AB62" t="s">
        <v>634</v>
      </c>
      <c r="AF62">
        <v>24971</v>
      </c>
      <c r="AG62" t="s">
        <v>635</v>
      </c>
      <c r="AH62" t="s">
        <v>419</v>
      </c>
      <c r="AI62" t="s">
        <v>440</v>
      </c>
      <c r="BC62" s="118">
        <v>61</v>
      </c>
      <c r="BD62" t="s">
        <v>338</v>
      </c>
      <c r="BH62">
        <v>63</v>
      </c>
      <c r="BI62" t="s">
        <v>43</v>
      </c>
      <c r="BN62" t="s">
        <v>636</v>
      </c>
      <c r="BO62" t="s">
        <v>391</v>
      </c>
    </row>
    <row r="63" spans="1:67">
      <c r="A63" t="str">
        <f>_xlfn.XLOOKUP(D63,BN:BN,BO:BO)</f>
        <v>Madrid</v>
      </c>
      <c r="B63" t="s">
        <v>49</v>
      </c>
      <c r="C63">
        <v>9</v>
      </c>
      <c r="D63" t="str">
        <f>_xlfn.XLOOKUP(C63,BC:BC,BD:BD)</f>
        <v>AndreaG</v>
      </c>
      <c r="E63">
        <v>29060</v>
      </c>
      <c r="F63" t="s">
        <v>637</v>
      </c>
      <c r="G63" s="63">
        <v>45889</v>
      </c>
      <c r="H63" s="63">
        <v>45930</v>
      </c>
      <c r="I63" t="s">
        <v>456</v>
      </c>
      <c r="J63" t="str">
        <f>_xlfn.XLOOKUP(I63,AS:AS,AU:AU)</f>
        <v>Visados</v>
      </c>
      <c r="K63" t="s">
        <v>27</v>
      </c>
      <c r="L63">
        <v>243</v>
      </c>
      <c r="M63">
        <f>L63*_xlfn.XLOOKUP(K63,AM:AM,AN:AN)</f>
        <v>243</v>
      </c>
      <c r="N63">
        <f>L63*_xlfn.XLOOKUP(K63,AM:AM,AO:AO)</f>
        <v>281.88</v>
      </c>
      <c r="O63">
        <v>0</v>
      </c>
      <c r="P63">
        <f>O63*_xlfn.XLOOKUP(K63,AM:AM,AN:AN)</f>
        <v>0</v>
      </c>
      <c r="Q63">
        <f>O63*_xlfn.XLOOKUP(K63,AM:AM,AO:AO)</f>
        <v>0</v>
      </c>
      <c r="R63" t="str">
        <f>_xlfn.XLOOKUP(E63,Y:Y,Z:Z)</f>
        <v>Visas web</v>
      </c>
      <c r="S63" t="str">
        <f>_xlfn.XLOOKUP(E63,Y:Y,AB:AB)</f>
        <v>Canada</v>
      </c>
      <c r="T63">
        <f>WEEKNUM(G63)</f>
        <v>34</v>
      </c>
      <c r="U63">
        <f>YEAR(G63)</f>
        <v>2025</v>
      </c>
      <c r="V63" s="117">
        <f>IFERROR(Q63/N63,"0")</f>
        <v>0</v>
      </c>
      <c r="Y63">
        <v>29297</v>
      </c>
      <c r="Z63" t="s">
        <v>638</v>
      </c>
      <c r="AA63" t="s">
        <v>389</v>
      </c>
      <c r="AB63" t="s">
        <v>634</v>
      </c>
      <c r="AF63">
        <v>24972</v>
      </c>
      <c r="AG63" t="s">
        <v>639</v>
      </c>
      <c r="AH63" t="s">
        <v>376</v>
      </c>
      <c r="AI63" t="s">
        <v>401</v>
      </c>
      <c r="BC63" s="118">
        <v>62</v>
      </c>
      <c r="BD63" t="s">
        <v>50</v>
      </c>
      <c r="BH63">
        <v>64</v>
      </c>
      <c r="BI63" t="s">
        <v>43</v>
      </c>
      <c r="BN63" t="s">
        <v>640</v>
      </c>
      <c r="BO63" t="s">
        <v>391</v>
      </c>
    </row>
    <row r="64" spans="1:67">
      <c r="A64" t="str">
        <f>_xlfn.XLOOKUP(D64,BN:BN,BO:BO)</f>
        <v>Madrid</v>
      </c>
      <c r="B64" t="s">
        <v>49</v>
      </c>
      <c r="C64">
        <v>9</v>
      </c>
      <c r="D64" t="str">
        <f>_xlfn.XLOOKUP(C64,BC:BC,BD:BD)</f>
        <v>AndreaG</v>
      </c>
      <c r="E64">
        <v>29901</v>
      </c>
      <c r="F64" t="s">
        <v>641</v>
      </c>
      <c r="G64" s="63">
        <v>45889</v>
      </c>
      <c r="H64" s="63">
        <v>45930</v>
      </c>
      <c r="I64" t="s">
        <v>419</v>
      </c>
      <c r="J64" t="str">
        <f>_xlfn.XLOOKUP(I64,AS:AS,AU:AU)</f>
        <v>Otros</v>
      </c>
      <c r="K64" t="s">
        <v>27</v>
      </c>
      <c r="L64">
        <v>511.6</v>
      </c>
      <c r="M64">
        <f>L64*_xlfn.XLOOKUP(K64,AM:AM,AN:AN)</f>
        <v>511.6</v>
      </c>
      <c r="N64">
        <f>L64*_xlfn.XLOOKUP(K64,AM:AM,AO:AO)</f>
        <v>593.45600000000002</v>
      </c>
      <c r="O64">
        <v>0</v>
      </c>
      <c r="P64">
        <f>O64*_xlfn.XLOOKUP(K64,AM:AM,AN:AN)</f>
        <v>0</v>
      </c>
      <c r="Q64">
        <f>O64*_xlfn.XLOOKUP(K64,AM:AM,AO:AO)</f>
        <v>0</v>
      </c>
      <c r="R64" t="str">
        <f>_xlfn.XLOOKUP(E64,Y:Y,Z:Z)</f>
        <v>Gannet Spain, SL</v>
      </c>
      <c r="S64" t="str">
        <f>_xlfn.XLOOKUP(E64,Y:Y,AB:AB)</f>
        <v>Spain</v>
      </c>
      <c r="T64">
        <f>WEEKNUM(G64)</f>
        <v>34</v>
      </c>
      <c r="U64">
        <f>YEAR(G64)</f>
        <v>2025</v>
      </c>
      <c r="V64" s="117">
        <f>IFERROR(Q64/N64,"0")</f>
        <v>0</v>
      </c>
      <c r="Y64">
        <v>29510</v>
      </c>
      <c r="Z64" t="s">
        <v>642</v>
      </c>
      <c r="AA64" t="s">
        <v>376</v>
      </c>
      <c r="AB64" t="s">
        <v>634</v>
      </c>
      <c r="AF64">
        <v>24979</v>
      </c>
      <c r="AG64" t="s">
        <v>643</v>
      </c>
      <c r="AH64" t="s">
        <v>376</v>
      </c>
      <c r="AI64" t="s">
        <v>438</v>
      </c>
      <c r="BC64" s="118">
        <v>63</v>
      </c>
      <c r="BD64" t="s">
        <v>57</v>
      </c>
      <c r="BH64">
        <v>65</v>
      </c>
      <c r="BI64" t="s">
        <v>34</v>
      </c>
      <c r="BN64" t="s">
        <v>644</v>
      </c>
      <c r="BO64" t="s">
        <v>391</v>
      </c>
    </row>
    <row r="65" spans="1:67">
      <c r="A65" t="str">
        <f>_xlfn.XLOOKUP(D65,BN:BN,BO:BO)</f>
        <v>Madrid</v>
      </c>
      <c r="B65" t="s">
        <v>49</v>
      </c>
      <c r="C65">
        <v>10</v>
      </c>
      <c r="D65" t="str">
        <f>_xlfn.XLOOKUP(C65,BC:BC,BD:BD)</f>
        <v>MartinB</v>
      </c>
      <c r="E65">
        <v>27600</v>
      </c>
      <c r="F65" t="s">
        <v>645</v>
      </c>
      <c r="G65" s="63">
        <v>45792</v>
      </c>
      <c r="H65" s="63">
        <v>45862</v>
      </c>
      <c r="I65" t="s">
        <v>366</v>
      </c>
      <c r="J65" t="str">
        <f>_xlfn.XLOOKUP(I65,AS:AS,AU:AU)</f>
        <v>Vuelos</v>
      </c>
      <c r="K65" t="s">
        <v>27</v>
      </c>
      <c r="L65">
        <v>213.23</v>
      </c>
      <c r="M65">
        <f>L65*_xlfn.XLOOKUP(K65,AM:AM,AN:AN)</f>
        <v>213.23</v>
      </c>
      <c r="N65">
        <f>L65*_xlfn.XLOOKUP(K65,AM:AM,AO:AO)</f>
        <v>247.34679999999997</v>
      </c>
      <c r="O65">
        <v>0</v>
      </c>
      <c r="P65">
        <f>O65*_xlfn.XLOOKUP(K65,AM:AM,AN:AN)</f>
        <v>0</v>
      </c>
      <c r="Q65">
        <f>O65*_xlfn.XLOOKUP(K65,AM:AM,AO:AO)</f>
        <v>0</v>
      </c>
      <c r="R65" t="str">
        <f>_xlfn.XLOOKUP(E65,Y:Y,Z:Z)</f>
        <v>F1S Spain</v>
      </c>
      <c r="S65" t="str">
        <f>_xlfn.XLOOKUP(E65,Y:Y,AB:AB)</f>
        <v>Spain</v>
      </c>
      <c r="T65">
        <f>WEEKNUM(G65)</f>
        <v>20</v>
      </c>
      <c r="U65">
        <f>YEAR(G65)</f>
        <v>2025</v>
      </c>
      <c r="V65" s="117">
        <f>IFERROR(Q65/N65,"0")</f>
        <v>0</v>
      </c>
      <c r="Y65">
        <v>29514</v>
      </c>
      <c r="Z65" t="s">
        <v>646</v>
      </c>
      <c r="AA65" t="s">
        <v>376</v>
      </c>
      <c r="AB65" t="s">
        <v>394</v>
      </c>
      <c r="AF65">
        <v>24982</v>
      </c>
      <c r="AG65" t="s">
        <v>647</v>
      </c>
      <c r="AH65" t="s">
        <v>366</v>
      </c>
      <c r="AI65" t="s">
        <v>438</v>
      </c>
      <c r="BC65" s="118">
        <v>64</v>
      </c>
      <c r="BD65" t="s">
        <v>64</v>
      </c>
      <c r="BH65">
        <v>66</v>
      </c>
      <c r="BI65" t="s">
        <v>34</v>
      </c>
      <c r="BN65" t="s">
        <v>304</v>
      </c>
      <c r="BO65" t="s">
        <v>370</v>
      </c>
    </row>
    <row r="66" spans="1:67">
      <c r="A66" t="str">
        <f>_xlfn.XLOOKUP(D66,BN:BN,BO:BO)</f>
        <v>Madrid</v>
      </c>
      <c r="B66" t="s">
        <v>49</v>
      </c>
      <c r="C66">
        <v>10</v>
      </c>
      <c r="D66" t="str">
        <f>_xlfn.XLOOKUP(C66,BC:BC,BD:BD)</f>
        <v>MartinB</v>
      </c>
      <c r="E66">
        <v>27600</v>
      </c>
      <c r="F66" t="s">
        <v>648</v>
      </c>
      <c r="G66" s="63">
        <v>45792</v>
      </c>
      <c r="H66" s="63">
        <v>45862</v>
      </c>
      <c r="I66" t="s">
        <v>366</v>
      </c>
      <c r="J66" t="str">
        <f>_xlfn.XLOOKUP(I66,AS:AS,AU:AU)</f>
        <v>Vuelos</v>
      </c>
      <c r="K66" t="s">
        <v>27</v>
      </c>
      <c r="L66">
        <v>213.23</v>
      </c>
      <c r="M66">
        <f>L66*_xlfn.XLOOKUP(K66,AM:AM,AN:AN)</f>
        <v>213.23</v>
      </c>
      <c r="N66">
        <f>L66*_xlfn.XLOOKUP(K66,AM:AM,AO:AO)</f>
        <v>247.34679999999997</v>
      </c>
      <c r="O66">
        <v>0</v>
      </c>
      <c r="P66">
        <f>O66*_xlfn.XLOOKUP(K66,AM:AM,AN:AN)</f>
        <v>0</v>
      </c>
      <c r="Q66">
        <f>O66*_xlfn.XLOOKUP(K66,AM:AM,AO:AO)</f>
        <v>0</v>
      </c>
      <c r="R66" t="str">
        <f>_xlfn.XLOOKUP(E66,Y:Y,Z:Z)</f>
        <v>F1S Spain</v>
      </c>
      <c r="S66" t="str">
        <f>_xlfn.XLOOKUP(E66,Y:Y,AB:AB)</f>
        <v>Spain</v>
      </c>
      <c r="T66">
        <f>WEEKNUM(G66)</f>
        <v>20</v>
      </c>
      <c r="U66">
        <f>YEAR(G66)</f>
        <v>2025</v>
      </c>
      <c r="V66" s="117">
        <f>IFERROR(Q66/N66,"0")</f>
        <v>0</v>
      </c>
      <c r="Y66">
        <v>29515</v>
      </c>
      <c r="Z66" t="s">
        <v>649</v>
      </c>
      <c r="AA66" t="s">
        <v>376</v>
      </c>
      <c r="AB66" t="s">
        <v>438</v>
      </c>
      <c r="AF66">
        <v>24984</v>
      </c>
      <c r="AG66" t="s">
        <v>650</v>
      </c>
      <c r="AH66" t="s">
        <v>366</v>
      </c>
      <c r="AI66" t="s">
        <v>651</v>
      </c>
      <c r="BC66" s="118">
        <v>65</v>
      </c>
      <c r="BD66" t="s">
        <v>338</v>
      </c>
      <c r="BH66">
        <v>67</v>
      </c>
      <c r="BI66" t="s">
        <v>34</v>
      </c>
      <c r="BN66" t="s">
        <v>323</v>
      </c>
      <c r="BO66" t="s">
        <v>370</v>
      </c>
    </row>
    <row r="67" spans="1:67">
      <c r="A67" t="str">
        <f>_xlfn.XLOOKUP(D67,BN:BN,BO:BO)</f>
        <v>Madrid</v>
      </c>
      <c r="B67" t="s">
        <v>49</v>
      </c>
      <c r="C67">
        <v>11</v>
      </c>
      <c r="D67" t="str">
        <f>_xlfn.XLOOKUP(C67,BC:BC,BD:BD)</f>
        <v>MartinB</v>
      </c>
      <c r="E67">
        <v>27688</v>
      </c>
      <c r="F67" t="s">
        <v>652</v>
      </c>
      <c r="G67" s="63">
        <v>45805</v>
      </c>
      <c r="H67" s="63">
        <v>45806</v>
      </c>
      <c r="I67" t="s">
        <v>484</v>
      </c>
      <c r="J67" t="str">
        <f>_xlfn.XLOOKUP(I67,AS:AS,AU:AU)</f>
        <v>Vuelos</v>
      </c>
      <c r="K67" t="s">
        <v>27</v>
      </c>
      <c r="L67">
        <v>497.36</v>
      </c>
      <c r="M67">
        <f>L67*_xlfn.XLOOKUP(K67,AM:AM,AN:AN)</f>
        <v>497.36</v>
      </c>
      <c r="N67">
        <f>L67*_xlfn.XLOOKUP(K67,AM:AM,AO:AO)</f>
        <v>576.93759999999997</v>
      </c>
      <c r="O67">
        <v>0</v>
      </c>
      <c r="P67">
        <f>O67*_xlfn.XLOOKUP(K67,AM:AM,AN:AN)</f>
        <v>0</v>
      </c>
      <c r="Q67">
        <f>O67*_xlfn.XLOOKUP(K67,AM:AM,AO:AO)</f>
        <v>0</v>
      </c>
      <c r="R67" t="str">
        <f>_xlfn.XLOOKUP(E67,Y:Y,Z:Z)</f>
        <v>Servivuelo</v>
      </c>
      <c r="S67" t="str">
        <f>_xlfn.XLOOKUP(E67,Y:Y,AB:AB)</f>
        <v>Spain</v>
      </c>
      <c r="T67">
        <f>WEEKNUM(G67)</f>
        <v>22</v>
      </c>
      <c r="U67">
        <f>YEAR(G67)</f>
        <v>2025</v>
      </c>
      <c r="V67" s="117">
        <f>IFERROR(Q67/N67,"0")</f>
        <v>0</v>
      </c>
      <c r="Y67">
        <v>29579</v>
      </c>
      <c r="Z67" t="s">
        <v>653</v>
      </c>
      <c r="AA67" t="s">
        <v>376</v>
      </c>
      <c r="AB67" t="s">
        <v>548</v>
      </c>
      <c r="AF67">
        <v>24987</v>
      </c>
      <c r="AG67" t="s">
        <v>654</v>
      </c>
      <c r="AH67" t="s">
        <v>376</v>
      </c>
      <c r="AI67" t="s">
        <v>655</v>
      </c>
      <c r="BC67" s="118">
        <v>66</v>
      </c>
      <c r="BD67" t="s">
        <v>329</v>
      </c>
      <c r="BH67">
        <v>68</v>
      </c>
      <c r="BI67" t="s">
        <v>34</v>
      </c>
      <c r="BN67" t="s">
        <v>656</v>
      </c>
      <c r="BO67" t="s">
        <v>391</v>
      </c>
    </row>
    <row r="68" spans="1:67">
      <c r="A68" t="str">
        <f>_xlfn.XLOOKUP(D68,BN:BN,BO:BO)</f>
        <v>Madrid</v>
      </c>
      <c r="B68" t="s">
        <v>49</v>
      </c>
      <c r="C68">
        <v>11</v>
      </c>
      <c r="D68" t="str">
        <f>_xlfn.XLOOKUP(C68,BC:BC,BD:BD)</f>
        <v>MartinB</v>
      </c>
      <c r="E68">
        <v>0</v>
      </c>
      <c r="F68" t="s">
        <v>657</v>
      </c>
      <c r="G68" s="63">
        <v>45805</v>
      </c>
      <c r="H68" s="63">
        <v>45806</v>
      </c>
      <c r="I68" t="s">
        <v>372</v>
      </c>
      <c r="J68" t="str">
        <f>_xlfn.XLOOKUP(I68,AS:AS,AU:AU)</f>
        <v>Honorarios</v>
      </c>
      <c r="K68" t="s">
        <v>27</v>
      </c>
      <c r="L68">
        <v>60</v>
      </c>
      <c r="M68">
        <f>L68*_xlfn.XLOOKUP(K68,AM:AM,AN:AN)</f>
        <v>60</v>
      </c>
      <c r="N68">
        <f>L68*_xlfn.XLOOKUP(K68,AM:AM,AO:AO)</f>
        <v>69.599999999999994</v>
      </c>
      <c r="O68">
        <v>60</v>
      </c>
      <c r="P68">
        <f>O68*_xlfn.XLOOKUP(K68,AM:AM,AN:AN)</f>
        <v>60</v>
      </c>
      <c r="Q68">
        <f>O68*_xlfn.XLOOKUP(K68,AM:AM,AO:AO)</f>
        <v>69.599999999999994</v>
      </c>
      <c r="R68" t="str">
        <f>_xlfn.XLOOKUP(E68,Y:Y,Z:Z)</f>
        <v>FEES</v>
      </c>
      <c r="S68">
        <f>_xlfn.XLOOKUP(E68,Y:Y,AB:AB)</f>
        <v>0</v>
      </c>
      <c r="T68">
        <f>WEEKNUM(G68)</f>
        <v>22</v>
      </c>
      <c r="U68">
        <f>YEAR(G68)</f>
        <v>2025</v>
      </c>
      <c r="V68" s="117">
        <f>IFERROR(Q68/N68,"0")</f>
        <v>1</v>
      </c>
      <c r="Y68">
        <v>29581</v>
      </c>
      <c r="Z68" t="s">
        <v>658</v>
      </c>
      <c r="AA68" t="s">
        <v>484</v>
      </c>
      <c r="AB68" t="s">
        <v>538</v>
      </c>
      <c r="AF68">
        <v>24988</v>
      </c>
      <c r="AG68" t="s">
        <v>659</v>
      </c>
      <c r="AH68" t="s">
        <v>376</v>
      </c>
      <c r="AI68" t="s">
        <v>438</v>
      </c>
      <c r="BC68" s="118">
        <v>67</v>
      </c>
      <c r="BD68" t="s">
        <v>338</v>
      </c>
      <c r="BH68">
        <v>69</v>
      </c>
      <c r="BI68" t="s">
        <v>42</v>
      </c>
      <c r="BN68" t="s">
        <v>660</v>
      </c>
      <c r="BO68" t="s">
        <v>370</v>
      </c>
    </row>
    <row r="69" spans="1:67">
      <c r="A69" t="str">
        <f>_xlfn.XLOOKUP(D69,BN:BN,BO:BO)</f>
        <v>Madrid</v>
      </c>
      <c r="B69" t="s">
        <v>49</v>
      </c>
      <c r="C69">
        <v>11</v>
      </c>
      <c r="D69" t="str">
        <f>_xlfn.XLOOKUP(C69,BC:BC,BD:BD)</f>
        <v>MartinB</v>
      </c>
      <c r="E69">
        <v>0</v>
      </c>
      <c r="F69" t="s">
        <v>661</v>
      </c>
      <c r="G69" s="63">
        <v>45805</v>
      </c>
      <c r="H69" s="63">
        <v>45806</v>
      </c>
      <c r="I69" t="s">
        <v>372</v>
      </c>
      <c r="J69" t="str">
        <f>_xlfn.XLOOKUP(I69,AS:AS,AU:AU)</f>
        <v>Honorarios</v>
      </c>
      <c r="K69" t="s">
        <v>27</v>
      </c>
      <c r="L69">
        <v>20</v>
      </c>
      <c r="M69">
        <f>L69*_xlfn.XLOOKUP(K69,AM:AM,AN:AN)</f>
        <v>20</v>
      </c>
      <c r="N69">
        <f>L69*_xlfn.XLOOKUP(K69,AM:AM,AO:AO)</f>
        <v>23.2</v>
      </c>
      <c r="O69">
        <v>20</v>
      </c>
      <c r="P69">
        <f>O69*_xlfn.XLOOKUP(K69,AM:AM,AN:AN)</f>
        <v>20</v>
      </c>
      <c r="Q69">
        <f>O69*_xlfn.XLOOKUP(K69,AM:AM,AO:AO)</f>
        <v>23.2</v>
      </c>
      <c r="R69" t="str">
        <f>_xlfn.XLOOKUP(E69,Y:Y,Z:Z)</f>
        <v>FEES</v>
      </c>
      <c r="S69">
        <f>_xlfn.XLOOKUP(E69,Y:Y,AB:AB)</f>
        <v>0</v>
      </c>
      <c r="T69">
        <f>WEEKNUM(G69)</f>
        <v>22</v>
      </c>
      <c r="U69">
        <f>YEAR(G69)</f>
        <v>2025</v>
      </c>
      <c r="V69" s="117">
        <f>IFERROR(Q69/N69,"0")</f>
        <v>1</v>
      </c>
      <c r="Y69">
        <v>29631</v>
      </c>
      <c r="Z69" t="s">
        <v>662</v>
      </c>
      <c r="AA69" t="s">
        <v>376</v>
      </c>
      <c r="AB69" t="s">
        <v>405</v>
      </c>
      <c r="AF69">
        <v>24989</v>
      </c>
      <c r="AG69" t="s">
        <v>663</v>
      </c>
      <c r="AH69" t="s">
        <v>376</v>
      </c>
      <c r="AI69" t="s">
        <v>438</v>
      </c>
      <c r="BC69" s="118">
        <v>68</v>
      </c>
      <c r="BD69" t="s">
        <v>64</v>
      </c>
      <c r="BH69">
        <v>70</v>
      </c>
      <c r="BI69" t="s">
        <v>43</v>
      </c>
    </row>
    <row r="70" spans="1:67">
      <c r="A70" t="str">
        <f>_xlfn.XLOOKUP(D70,BN:BN,BO:BO)</f>
        <v>Madrid</v>
      </c>
      <c r="B70" t="s">
        <v>49</v>
      </c>
      <c r="C70">
        <v>12</v>
      </c>
      <c r="D70" t="str">
        <f>_xlfn.XLOOKUP(C70,BC:BC,BD:BD)</f>
        <v>MartinB</v>
      </c>
      <c r="E70">
        <v>27600</v>
      </c>
      <c r="F70" t="s">
        <v>664</v>
      </c>
      <c r="G70" s="63">
        <v>45801</v>
      </c>
      <c r="H70" s="63">
        <v>45940</v>
      </c>
      <c r="I70" t="s">
        <v>366</v>
      </c>
      <c r="J70" t="str">
        <f>_xlfn.XLOOKUP(I70,AS:AS,AU:AU)</f>
        <v>Vuelos</v>
      </c>
      <c r="K70" t="s">
        <v>27</v>
      </c>
      <c r="L70">
        <v>3308.68</v>
      </c>
      <c r="M70">
        <f>L70*_xlfn.XLOOKUP(K70,AM:AM,AN:AN)</f>
        <v>3308.68</v>
      </c>
      <c r="N70">
        <f>L70*_xlfn.XLOOKUP(K70,AM:AM,AO:AO)</f>
        <v>3838.0687999999996</v>
      </c>
      <c r="O70">
        <v>0</v>
      </c>
      <c r="P70">
        <f>O70*_xlfn.XLOOKUP(K70,AM:AM,AN:AN)</f>
        <v>0</v>
      </c>
      <c r="Q70">
        <f>O70*_xlfn.XLOOKUP(K70,AM:AM,AO:AO)</f>
        <v>0</v>
      </c>
      <c r="R70" t="str">
        <f>_xlfn.XLOOKUP(E70,Y:Y,Z:Z)</f>
        <v>F1S Spain</v>
      </c>
      <c r="S70" t="str">
        <f>_xlfn.XLOOKUP(E70,Y:Y,AB:AB)</f>
        <v>Spain</v>
      </c>
      <c r="T70">
        <f>WEEKNUM(G70)</f>
        <v>21</v>
      </c>
      <c r="U70">
        <f>YEAR(G70)</f>
        <v>2025</v>
      </c>
      <c r="V70" s="117">
        <f>IFERROR(Q70/N70,"0")</f>
        <v>0</v>
      </c>
      <c r="Y70">
        <v>29632</v>
      </c>
      <c r="Z70" t="s">
        <v>665</v>
      </c>
      <c r="AA70" t="s">
        <v>444</v>
      </c>
      <c r="AB70" t="s">
        <v>405</v>
      </c>
      <c r="AF70">
        <v>24991</v>
      </c>
      <c r="AG70" t="s">
        <v>666</v>
      </c>
      <c r="AH70" t="s">
        <v>376</v>
      </c>
      <c r="AI70" t="s">
        <v>667</v>
      </c>
      <c r="BC70" s="118">
        <v>69</v>
      </c>
      <c r="BD70" t="s">
        <v>59</v>
      </c>
      <c r="BH70">
        <v>71</v>
      </c>
      <c r="BI70" t="s">
        <v>43</v>
      </c>
    </row>
    <row r="71" spans="1:67">
      <c r="A71" t="str">
        <f>_xlfn.XLOOKUP(D71,BN:BN,BO:BO)</f>
        <v>Madrid</v>
      </c>
      <c r="B71" t="s">
        <v>49</v>
      </c>
      <c r="C71">
        <v>12</v>
      </c>
      <c r="D71" t="str">
        <f>_xlfn.XLOOKUP(C71,BC:BC,BD:BD)</f>
        <v>MartinB</v>
      </c>
      <c r="E71">
        <v>27600</v>
      </c>
      <c r="F71" t="s">
        <v>664</v>
      </c>
      <c r="G71" s="63">
        <v>45801</v>
      </c>
      <c r="H71" s="63">
        <v>45940</v>
      </c>
      <c r="I71" t="s">
        <v>366</v>
      </c>
      <c r="J71" t="str">
        <f>_xlfn.XLOOKUP(I71,AS:AS,AU:AU)</f>
        <v>Vuelos</v>
      </c>
      <c r="K71" t="s">
        <v>27</v>
      </c>
      <c r="L71">
        <v>3308.68</v>
      </c>
      <c r="M71">
        <f>L71*_xlfn.XLOOKUP(K71,AM:AM,AN:AN)</f>
        <v>3308.68</v>
      </c>
      <c r="N71">
        <f>L71*_xlfn.XLOOKUP(K71,AM:AM,AO:AO)</f>
        <v>3838.0687999999996</v>
      </c>
      <c r="O71">
        <v>0</v>
      </c>
      <c r="P71">
        <f>O71*_xlfn.XLOOKUP(K71,AM:AM,AN:AN)</f>
        <v>0</v>
      </c>
      <c r="Q71">
        <f>O71*_xlfn.XLOOKUP(K71,AM:AM,AO:AO)</f>
        <v>0</v>
      </c>
      <c r="R71" t="str">
        <f>_xlfn.XLOOKUP(E71,Y:Y,Z:Z)</f>
        <v>F1S Spain</v>
      </c>
      <c r="S71" t="str">
        <f>_xlfn.XLOOKUP(E71,Y:Y,AB:AB)</f>
        <v>Spain</v>
      </c>
      <c r="T71">
        <f>WEEKNUM(G71)</f>
        <v>21</v>
      </c>
      <c r="U71">
        <f>YEAR(G71)</f>
        <v>2025</v>
      </c>
      <c r="V71" s="117">
        <f>IFERROR(Q71/N71,"0")</f>
        <v>0</v>
      </c>
      <c r="Y71">
        <v>29634</v>
      </c>
      <c r="Z71" t="s">
        <v>668</v>
      </c>
      <c r="AA71" t="s">
        <v>444</v>
      </c>
      <c r="AB71" t="s">
        <v>399</v>
      </c>
      <c r="AF71">
        <v>24992</v>
      </c>
      <c r="AG71" t="s">
        <v>669</v>
      </c>
      <c r="AH71" t="s">
        <v>376</v>
      </c>
      <c r="AI71" t="s">
        <v>440</v>
      </c>
      <c r="BC71" s="118">
        <v>70</v>
      </c>
      <c r="BD71" t="s">
        <v>50</v>
      </c>
      <c r="BH71">
        <v>72</v>
      </c>
      <c r="BI71" t="s">
        <v>43</v>
      </c>
    </row>
    <row r="72" spans="1:67">
      <c r="A72" t="str">
        <f>_xlfn.XLOOKUP(D72,BN:BN,BO:BO)</f>
        <v>Madrid</v>
      </c>
      <c r="B72" t="s">
        <v>49</v>
      </c>
      <c r="C72">
        <v>12</v>
      </c>
      <c r="D72" t="str">
        <f>_xlfn.XLOOKUP(C72,BC:BC,BD:BD)</f>
        <v>MartinB</v>
      </c>
      <c r="E72">
        <v>0</v>
      </c>
      <c r="F72" t="s">
        <v>670</v>
      </c>
      <c r="G72" s="63">
        <v>45801</v>
      </c>
      <c r="H72" s="63">
        <v>45940</v>
      </c>
      <c r="I72" t="s">
        <v>372</v>
      </c>
      <c r="J72" t="str">
        <f>_xlfn.XLOOKUP(I72,AS:AS,AU:AU)</f>
        <v>Honorarios</v>
      </c>
      <c r="K72" t="s">
        <v>27</v>
      </c>
      <c r="L72">
        <v>200</v>
      </c>
      <c r="M72">
        <f>L72*_xlfn.XLOOKUP(K72,AM:AM,AN:AN)</f>
        <v>200</v>
      </c>
      <c r="N72">
        <f>L72*_xlfn.XLOOKUP(K72,AM:AM,AO:AO)</f>
        <v>231.99999999999997</v>
      </c>
      <c r="O72">
        <v>200</v>
      </c>
      <c r="P72">
        <f>O72*_xlfn.XLOOKUP(K72,AM:AM,AN:AN)</f>
        <v>200</v>
      </c>
      <c r="Q72">
        <f>O72*_xlfn.XLOOKUP(K72,AM:AM,AO:AO)</f>
        <v>231.99999999999997</v>
      </c>
      <c r="R72" t="str">
        <f>_xlfn.XLOOKUP(E72,Y:Y,Z:Z)</f>
        <v>FEES</v>
      </c>
      <c r="S72">
        <f>_xlfn.XLOOKUP(E72,Y:Y,AB:AB)</f>
        <v>0</v>
      </c>
      <c r="T72">
        <f>WEEKNUM(G72)</f>
        <v>21</v>
      </c>
      <c r="U72">
        <f>YEAR(G72)</f>
        <v>2025</v>
      </c>
      <c r="V72" s="117">
        <f>IFERROR(Q72/N72,"0")</f>
        <v>1</v>
      </c>
      <c r="Y72">
        <v>29710</v>
      </c>
      <c r="Z72" t="s">
        <v>671</v>
      </c>
      <c r="AA72" t="s">
        <v>364</v>
      </c>
      <c r="AB72" t="s">
        <v>466</v>
      </c>
      <c r="AF72">
        <v>24994</v>
      </c>
      <c r="AG72" t="s">
        <v>672</v>
      </c>
      <c r="AI72" t="s">
        <v>440</v>
      </c>
      <c r="BC72" s="118">
        <v>71</v>
      </c>
      <c r="BD72" t="s">
        <v>64</v>
      </c>
      <c r="BH72">
        <v>73</v>
      </c>
      <c r="BI72" t="s">
        <v>43</v>
      </c>
    </row>
    <row r="73" spans="1:67">
      <c r="A73" t="str">
        <f>_xlfn.XLOOKUP(D73,BN:BN,BO:BO)</f>
        <v>Madrid</v>
      </c>
      <c r="B73" t="s">
        <v>49</v>
      </c>
      <c r="C73">
        <v>13</v>
      </c>
      <c r="D73" t="str">
        <f>_xlfn.XLOOKUP(C73,BC:BC,BD:BD)</f>
        <v>AndreaG</v>
      </c>
      <c r="E73">
        <v>28351</v>
      </c>
      <c r="F73" t="s">
        <v>673</v>
      </c>
      <c r="G73" s="63">
        <v>45860</v>
      </c>
      <c r="H73" s="63">
        <v>45862</v>
      </c>
      <c r="I73" t="s">
        <v>376</v>
      </c>
      <c r="J73" t="str">
        <f>_xlfn.XLOOKUP(I73,AS:AS,AU:AU)</f>
        <v>Hotel</v>
      </c>
      <c r="K73" t="s">
        <v>27</v>
      </c>
      <c r="L73">
        <v>6934.32</v>
      </c>
      <c r="M73">
        <f>L73*_xlfn.XLOOKUP(K73,AM:AM,AN:AN)</f>
        <v>6934.32</v>
      </c>
      <c r="N73">
        <f>L73*_xlfn.XLOOKUP(K73,AM:AM,AO:AO)</f>
        <v>8043.8111999999992</v>
      </c>
      <c r="O73">
        <v>535.41999999999996</v>
      </c>
      <c r="P73">
        <f>O73*_xlfn.XLOOKUP(K73,AM:AM,AN:AN)</f>
        <v>535.41999999999996</v>
      </c>
      <c r="Q73">
        <f>O73*_xlfn.XLOOKUP(K73,AM:AM,AO:AO)</f>
        <v>621.08719999999994</v>
      </c>
      <c r="R73" t="str">
        <f>_xlfn.XLOOKUP(E73,Y:Y,Z:Z)</f>
        <v>La Ponche</v>
      </c>
      <c r="S73" t="str">
        <f>_xlfn.XLOOKUP(E73,Y:Y,AB:AB)</f>
        <v>France</v>
      </c>
      <c r="T73">
        <f>WEEKNUM(G73)</f>
        <v>30</v>
      </c>
      <c r="U73">
        <f>YEAR(G73)</f>
        <v>2025</v>
      </c>
      <c r="V73" s="117">
        <f>IFERROR(Q73/N73,"0")</f>
        <v>7.7213050450512813E-2</v>
      </c>
      <c r="Y73">
        <v>29838</v>
      </c>
      <c r="Z73" t="s">
        <v>674</v>
      </c>
      <c r="AA73" t="s">
        <v>449</v>
      </c>
      <c r="AB73" t="s">
        <v>405</v>
      </c>
      <c r="AF73">
        <v>24995</v>
      </c>
      <c r="AG73" t="s">
        <v>675</v>
      </c>
      <c r="AH73" t="s">
        <v>364</v>
      </c>
      <c r="AI73" t="s">
        <v>676</v>
      </c>
      <c r="BC73" s="118">
        <v>72</v>
      </c>
      <c r="BD73" t="s">
        <v>92</v>
      </c>
      <c r="BH73">
        <v>74</v>
      </c>
      <c r="BI73" t="s">
        <v>43</v>
      </c>
    </row>
    <row r="74" spans="1:67">
      <c r="A74" t="str">
        <f>_xlfn.XLOOKUP(D74,BN:BN,BO:BO)</f>
        <v>Madrid</v>
      </c>
      <c r="B74" t="s">
        <v>49</v>
      </c>
      <c r="C74">
        <v>13</v>
      </c>
      <c r="D74" t="str">
        <f>_xlfn.XLOOKUP(C74,BC:BC,BD:BD)</f>
        <v>AndreaG</v>
      </c>
      <c r="E74">
        <v>27600</v>
      </c>
      <c r="F74" t="s">
        <v>677</v>
      </c>
      <c r="G74" s="63">
        <v>45860</v>
      </c>
      <c r="H74" s="63">
        <v>45865</v>
      </c>
      <c r="I74" t="s">
        <v>366</v>
      </c>
      <c r="J74" t="str">
        <f>_xlfn.XLOOKUP(I74,AS:AS,AU:AU)</f>
        <v>Vuelos</v>
      </c>
      <c r="K74" t="s">
        <v>27</v>
      </c>
      <c r="L74">
        <v>655.01</v>
      </c>
      <c r="M74">
        <f>L74*_xlfn.XLOOKUP(K74,AM:AM,AN:AN)</f>
        <v>655.01</v>
      </c>
      <c r="N74">
        <f>L74*_xlfn.XLOOKUP(K74,AM:AM,AO:AO)</f>
        <v>759.81159999999988</v>
      </c>
      <c r="O74">
        <v>0</v>
      </c>
      <c r="P74">
        <f>O74*_xlfn.XLOOKUP(K74,AM:AM,AN:AN)</f>
        <v>0</v>
      </c>
      <c r="Q74">
        <f>O74*_xlfn.XLOOKUP(K74,AM:AM,AO:AO)</f>
        <v>0</v>
      </c>
      <c r="R74" t="str">
        <f>_xlfn.XLOOKUP(E74,Y:Y,Z:Z)</f>
        <v>F1S Spain</v>
      </c>
      <c r="S74" t="str">
        <f>_xlfn.XLOOKUP(E74,Y:Y,AB:AB)</f>
        <v>Spain</v>
      </c>
      <c r="T74">
        <f>WEEKNUM(G74)</f>
        <v>30</v>
      </c>
      <c r="U74">
        <f>YEAR(G74)</f>
        <v>2025</v>
      </c>
      <c r="V74" s="117">
        <f>IFERROR(Q74/N74,"0")</f>
        <v>0</v>
      </c>
      <c r="Y74">
        <v>29901</v>
      </c>
      <c r="Z74" t="s">
        <v>678</v>
      </c>
      <c r="AA74" t="s">
        <v>364</v>
      </c>
      <c r="AB74" t="s">
        <v>399</v>
      </c>
      <c r="AF74">
        <v>25010</v>
      </c>
      <c r="AG74" t="s">
        <v>679</v>
      </c>
      <c r="AH74" t="s">
        <v>376</v>
      </c>
      <c r="AI74" t="s">
        <v>399</v>
      </c>
      <c r="BC74" s="118">
        <v>73</v>
      </c>
      <c r="BD74" t="s">
        <v>50</v>
      </c>
      <c r="BH74">
        <v>75</v>
      </c>
      <c r="BI74" t="s">
        <v>43</v>
      </c>
    </row>
    <row r="75" spans="1:67">
      <c r="A75" t="str">
        <f>_xlfn.XLOOKUP(D75,BN:BN,BO:BO)</f>
        <v>Madrid</v>
      </c>
      <c r="B75" t="s">
        <v>49</v>
      </c>
      <c r="C75">
        <v>13</v>
      </c>
      <c r="D75" t="str">
        <f>_xlfn.XLOOKUP(C75,BC:BC,BD:BD)</f>
        <v>AndreaG</v>
      </c>
      <c r="E75">
        <v>27600</v>
      </c>
      <c r="F75" t="s">
        <v>677</v>
      </c>
      <c r="G75" s="63">
        <v>45860</v>
      </c>
      <c r="H75" s="63">
        <v>45865</v>
      </c>
      <c r="I75" t="s">
        <v>366</v>
      </c>
      <c r="J75" t="str">
        <f>_xlfn.XLOOKUP(I75,AS:AS,AU:AU)</f>
        <v>Vuelos</v>
      </c>
      <c r="K75" t="s">
        <v>27</v>
      </c>
      <c r="L75">
        <v>655.01</v>
      </c>
      <c r="M75">
        <f>L75*_xlfn.XLOOKUP(K75,AM:AM,AN:AN)</f>
        <v>655.01</v>
      </c>
      <c r="N75">
        <f>L75*_xlfn.XLOOKUP(K75,AM:AM,AO:AO)</f>
        <v>759.81159999999988</v>
      </c>
      <c r="O75">
        <v>0</v>
      </c>
      <c r="P75">
        <f>O75*_xlfn.XLOOKUP(K75,AM:AM,AN:AN)</f>
        <v>0</v>
      </c>
      <c r="Q75">
        <f>O75*_xlfn.XLOOKUP(K75,AM:AM,AO:AO)</f>
        <v>0</v>
      </c>
      <c r="R75" t="str">
        <f>_xlfn.XLOOKUP(E75,Y:Y,Z:Z)</f>
        <v>F1S Spain</v>
      </c>
      <c r="S75" t="str">
        <f>_xlfn.XLOOKUP(E75,Y:Y,AB:AB)</f>
        <v>Spain</v>
      </c>
      <c r="T75">
        <f>WEEKNUM(G75)</f>
        <v>30</v>
      </c>
      <c r="U75">
        <f>YEAR(G75)</f>
        <v>2025</v>
      </c>
      <c r="V75" s="117">
        <f>IFERROR(Q75/N75,"0")</f>
        <v>0</v>
      </c>
      <c r="Y75">
        <v>29950</v>
      </c>
      <c r="Z75" t="s">
        <v>680</v>
      </c>
      <c r="AA75" t="s">
        <v>364</v>
      </c>
      <c r="AB75" t="s">
        <v>394</v>
      </c>
      <c r="AF75">
        <v>25011</v>
      </c>
      <c r="AG75" t="s">
        <v>681</v>
      </c>
      <c r="AI75" t="s">
        <v>682</v>
      </c>
      <c r="BC75" s="118">
        <v>74</v>
      </c>
      <c r="BD75" t="s">
        <v>70</v>
      </c>
      <c r="BH75">
        <v>76</v>
      </c>
      <c r="BI75" t="s">
        <v>34</v>
      </c>
    </row>
    <row r="76" spans="1:67">
      <c r="A76" t="str">
        <f>_xlfn.XLOOKUP(D76,BN:BN,BO:BO)</f>
        <v>Madrid</v>
      </c>
      <c r="B76" t="s">
        <v>49</v>
      </c>
      <c r="C76">
        <v>13</v>
      </c>
      <c r="D76" t="str">
        <f>_xlfn.XLOOKUP(C76,BC:BC,BD:BD)</f>
        <v>AndreaG</v>
      </c>
      <c r="E76">
        <v>27600</v>
      </c>
      <c r="F76" t="s">
        <v>677</v>
      </c>
      <c r="G76" s="63">
        <v>45860</v>
      </c>
      <c r="H76" s="63">
        <v>45865</v>
      </c>
      <c r="I76" t="s">
        <v>366</v>
      </c>
      <c r="J76" t="str">
        <f>_xlfn.XLOOKUP(I76,AS:AS,AU:AU)</f>
        <v>Vuelos</v>
      </c>
      <c r="K76" t="s">
        <v>27</v>
      </c>
      <c r="L76">
        <v>730.01</v>
      </c>
      <c r="M76">
        <f>L76*_xlfn.XLOOKUP(K76,AM:AM,AN:AN)</f>
        <v>730.01</v>
      </c>
      <c r="N76">
        <f>L76*_xlfn.XLOOKUP(K76,AM:AM,AO:AO)</f>
        <v>846.81159999999988</v>
      </c>
      <c r="O76">
        <v>0</v>
      </c>
      <c r="P76">
        <f>O76*_xlfn.XLOOKUP(K76,AM:AM,AN:AN)</f>
        <v>0</v>
      </c>
      <c r="Q76">
        <f>O76*_xlfn.XLOOKUP(K76,AM:AM,AO:AO)</f>
        <v>0</v>
      </c>
      <c r="R76" t="str">
        <f>_xlfn.XLOOKUP(E76,Y:Y,Z:Z)</f>
        <v>F1S Spain</v>
      </c>
      <c r="S76" t="str">
        <f>_xlfn.XLOOKUP(E76,Y:Y,AB:AB)</f>
        <v>Spain</v>
      </c>
      <c r="T76">
        <f>WEEKNUM(G76)</f>
        <v>30</v>
      </c>
      <c r="U76">
        <f>YEAR(G76)</f>
        <v>2025</v>
      </c>
      <c r="V76" s="117">
        <f>IFERROR(Q76/N76,"0")</f>
        <v>0</v>
      </c>
      <c r="Y76">
        <v>29956</v>
      </c>
      <c r="Z76" t="s">
        <v>683</v>
      </c>
      <c r="AA76" t="s">
        <v>389</v>
      </c>
      <c r="AB76" t="s">
        <v>399</v>
      </c>
      <c r="AF76">
        <v>25014</v>
      </c>
      <c r="AG76" t="s">
        <v>684</v>
      </c>
      <c r="AH76" t="s">
        <v>376</v>
      </c>
      <c r="AI76" t="s">
        <v>438</v>
      </c>
      <c r="BC76" s="118">
        <v>75</v>
      </c>
      <c r="BD76" t="s">
        <v>327</v>
      </c>
      <c r="BH76">
        <v>77</v>
      </c>
      <c r="BI76" t="s">
        <v>34</v>
      </c>
    </row>
    <row r="77" spans="1:67">
      <c r="A77" t="str">
        <f>_xlfn.XLOOKUP(D77,BN:BN,BO:BO)</f>
        <v>Madrid</v>
      </c>
      <c r="B77" t="s">
        <v>49</v>
      </c>
      <c r="C77">
        <v>13</v>
      </c>
      <c r="D77" t="str">
        <f>_xlfn.XLOOKUP(C77,BC:BC,BD:BD)</f>
        <v>AndreaG</v>
      </c>
      <c r="E77">
        <v>27600</v>
      </c>
      <c r="F77" t="s">
        <v>677</v>
      </c>
      <c r="G77" s="63">
        <v>45860</v>
      </c>
      <c r="H77" s="63">
        <v>45865</v>
      </c>
      <c r="I77" t="s">
        <v>366</v>
      </c>
      <c r="J77" t="str">
        <f>_xlfn.XLOOKUP(I77,AS:AS,AU:AU)</f>
        <v>Vuelos</v>
      </c>
      <c r="K77" t="s">
        <v>27</v>
      </c>
      <c r="L77">
        <v>730.01</v>
      </c>
      <c r="M77">
        <f>L77*_xlfn.XLOOKUP(K77,AM:AM,AN:AN)</f>
        <v>730.01</v>
      </c>
      <c r="N77">
        <f>L77*_xlfn.XLOOKUP(K77,AM:AM,AO:AO)</f>
        <v>846.81159999999988</v>
      </c>
      <c r="O77">
        <v>0</v>
      </c>
      <c r="P77">
        <f>O77*_xlfn.XLOOKUP(K77,AM:AM,AN:AN)</f>
        <v>0</v>
      </c>
      <c r="Q77">
        <f>O77*_xlfn.XLOOKUP(K77,AM:AM,AO:AO)</f>
        <v>0</v>
      </c>
      <c r="R77" t="str">
        <f>_xlfn.XLOOKUP(E77,Y:Y,Z:Z)</f>
        <v>F1S Spain</v>
      </c>
      <c r="S77" t="str">
        <f>_xlfn.XLOOKUP(E77,Y:Y,AB:AB)</f>
        <v>Spain</v>
      </c>
      <c r="T77">
        <f>WEEKNUM(G77)</f>
        <v>30</v>
      </c>
      <c r="U77">
        <f>YEAR(G77)</f>
        <v>2025</v>
      </c>
      <c r="V77" s="117">
        <f>IFERROR(Q77/N77,"0")</f>
        <v>0</v>
      </c>
      <c r="Y77">
        <v>30050</v>
      </c>
      <c r="Z77" t="s">
        <v>685</v>
      </c>
      <c r="AA77" t="s">
        <v>376</v>
      </c>
      <c r="AB77" t="s">
        <v>401</v>
      </c>
      <c r="AF77">
        <v>25016</v>
      </c>
      <c r="AG77" t="s">
        <v>686</v>
      </c>
      <c r="AH77" t="s">
        <v>425</v>
      </c>
      <c r="AI77" t="s">
        <v>401</v>
      </c>
      <c r="BC77" s="118">
        <v>76</v>
      </c>
      <c r="BD77" t="s">
        <v>329</v>
      </c>
      <c r="BH77">
        <v>78</v>
      </c>
      <c r="BI77" t="s">
        <v>34</v>
      </c>
    </row>
    <row r="78" spans="1:67">
      <c r="A78" t="str">
        <f>_xlfn.XLOOKUP(D78,BN:BN,BO:BO)</f>
        <v>Madrid</v>
      </c>
      <c r="B78" t="s">
        <v>49</v>
      </c>
      <c r="C78">
        <v>13</v>
      </c>
      <c r="D78" t="str">
        <f>_xlfn.XLOOKUP(C78,BC:BC,BD:BD)</f>
        <v>AndreaG</v>
      </c>
      <c r="E78">
        <v>0</v>
      </c>
      <c r="F78" t="s">
        <v>687</v>
      </c>
      <c r="G78" s="63">
        <v>45860</v>
      </c>
      <c r="H78" s="63">
        <v>45865</v>
      </c>
      <c r="I78" t="s">
        <v>372</v>
      </c>
      <c r="J78" t="str">
        <f>_xlfn.XLOOKUP(I78,AS:AS,AU:AU)</f>
        <v>Honorarios</v>
      </c>
      <c r="K78" t="s">
        <v>27</v>
      </c>
      <c r="L78">
        <v>147.43</v>
      </c>
      <c r="M78">
        <f>L78*_xlfn.XLOOKUP(K78,AM:AM,AN:AN)</f>
        <v>147.43</v>
      </c>
      <c r="N78">
        <f>L78*_xlfn.XLOOKUP(K78,AM:AM,AO:AO)</f>
        <v>171.0188</v>
      </c>
      <c r="O78">
        <v>147.43</v>
      </c>
      <c r="P78">
        <f>O78*_xlfn.XLOOKUP(K78,AM:AM,AN:AN)</f>
        <v>147.43</v>
      </c>
      <c r="Q78">
        <f>O78*_xlfn.XLOOKUP(K78,AM:AM,AO:AO)</f>
        <v>171.0188</v>
      </c>
      <c r="R78" t="str">
        <f>_xlfn.XLOOKUP(E78,Y:Y,Z:Z)</f>
        <v>FEES</v>
      </c>
      <c r="S78">
        <f>_xlfn.XLOOKUP(E78,Y:Y,AB:AB)</f>
        <v>0</v>
      </c>
      <c r="T78">
        <f>WEEKNUM(G78)</f>
        <v>30</v>
      </c>
      <c r="U78">
        <f>YEAR(G78)</f>
        <v>2025</v>
      </c>
      <c r="V78" s="117">
        <f>IFERROR(Q78/N78,"0")</f>
        <v>1</v>
      </c>
      <c r="Y78">
        <v>30065</v>
      </c>
      <c r="Z78" t="s">
        <v>688</v>
      </c>
      <c r="AA78" t="s">
        <v>364</v>
      </c>
      <c r="AB78" t="s">
        <v>454</v>
      </c>
      <c r="AF78">
        <v>25017</v>
      </c>
      <c r="AG78" t="s">
        <v>689</v>
      </c>
      <c r="AH78" t="s">
        <v>376</v>
      </c>
      <c r="AI78" t="s">
        <v>438</v>
      </c>
      <c r="BC78" s="118">
        <v>77</v>
      </c>
      <c r="BD78" t="s">
        <v>36</v>
      </c>
      <c r="BH78">
        <v>79</v>
      </c>
      <c r="BI78" t="s">
        <v>34</v>
      </c>
    </row>
    <row r="79" spans="1:67">
      <c r="A79" t="str">
        <f>_xlfn.XLOOKUP(D79,BN:BN,BO:BO)</f>
        <v>Madrid</v>
      </c>
      <c r="B79" t="s">
        <v>49</v>
      </c>
      <c r="C79">
        <v>13</v>
      </c>
      <c r="D79" t="str">
        <f>_xlfn.XLOOKUP(C79,BC:BC,BD:BD)</f>
        <v>AndreaG</v>
      </c>
      <c r="E79">
        <v>28387</v>
      </c>
      <c r="F79" t="s">
        <v>690</v>
      </c>
      <c r="G79" s="63">
        <v>45862</v>
      </c>
      <c r="H79" s="63">
        <v>45865</v>
      </c>
      <c r="I79" t="s">
        <v>376</v>
      </c>
      <c r="J79" t="str">
        <f>_xlfn.XLOOKUP(I79,AS:AS,AU:AU)</f>
        <v>Hotel</v>
      </c>
      <c r="K79" t="s">
        <v>27</v>
      </c>
      <c r="L79">
        <v>5328.24</v>
      </c>
      <c r="M79">
        <f>L79*_xlfn.XLOOKUP(K79,AM:AM,AN:AN)</f>
        <v>5328.24</v>
      </c>
      <c r="N79">
        <f>L79*_xlfn.XLOOKUP(K79,AM:AM,AO:AO)</f>
        <v>6180.7583999999997</v>
      </c>
      <c r="O79">
        <v>436.36</v>
      </c>
      <c r="P79">
        <f>O79*_xlfn.XLOOKUP(K79,AM:AM,AN:AN)</f>
        <v>436.36</v>
      </c>
      <c r="Q79">
        <f>O79*_xlfn.XLOOKUP(K79,AM:AM,AO:AO)</f>
        <v>506.17759999999998</v>
      </c>
      <c r="R79" t="str">
        <f>_xlfn.XLOOKUP(E79,Y:Y,Z:Z)</f>
        <v>Belle Plage Hotel Cannes</v>
      </c>
      <c r="S79" t="str">
        <f>_xlfn.XLOOKUP(E79,Y:Y,AB:AB)</f>
        <v>France</v>
      </c>
      <c r="T79">
        <f>WEEKNUM(G79)</f>
        <v>30</v>
      </c>
      <c r="U79">
        <f>YEAR(G79)</f>
        <v>2025</v>
      </c>
      <c r="V79" s="117">
        <f>IFERROR(Q79/N79,"0")</f>
        <v>8.1895710403435282E-2</v>
      </c>
      <c r="Y79">
        <v>30262</v>
      </c>
      <c r="Z79" t="s">
        <v>691</v>
      </c>
      <c r="AA79" t="s">
        <v>364</v>
      </c>
      <c r="AB79" t="s">
        <v>401</v>
      </c>
      <c r="AF79">
        <v>25022</v>
      </c>
      <c r="AG79" t="s">
        <v>692</v>
      </c>
      <c r="AH79" t="s">
        <v>376</v>
      </c>
      <c r="AI79" t="s">
        <v>438</v>
      </c>
      <c r="BC79" s="118">
        <v>78</v>
      </c>
      <c r="BD79" t="s">
        <v>92</v>
      </c>
      <c r="BH79">
        <v>81</v>
      </c>
      <c r="BI79" t="s">
        <v>34</v>
      </c>
    </row>
    <row r="80" spans="1:67">
      <c r="A80" t="str">
        <f>_xlfn.XLOOKUP(D80,BN:BN,BO:BO)</f>
        <v>Madrid</v>
      </c>
      <c r="B80" t="s">
        <v>49</v>
      </c>
      <c r="C80">
        <v>13</v>
      </c>
      <c r="D80" t="str">
        <f>_xlfn.XLOOKUP(C80,BC:BC,BD:BD)</f>
        <v>AndreaG</v>
      </c>
      <c r="E80">
        <v>28388</v>
      </c>
      <c r="F80" t="s">
        <v>693</v>
      </c>
      <c r="G80" s="63">
        <v>45860</v>
      </c>
      <c r="H80" s="63">
        <v>45865</v>
      </c>
      <c r="I80" t="s">
        <v>471</v>
      </c>
      <c r="J80" t="str">
        <f>_xlfn.XLOOKUP(I80,AS:AS,AU:AU)</f>
        <v>Traslados</v>
      </c>
      <c r="K80" t="s">
        <v>27</v>
      </c>
      <c r="L80">
        <v>1351</v>
      </c>
      <c r="M80">
        <f>L80*_xlfn.XLOOKUP(K80,AM:AM,AN:AN)</f>
        <v>1351</v>
      </c>
      <c r="N80">
        <f>L80*_xlfn.XLOOKUP(K80,AM:AM,AO:AO)</f>
        <v>1567.1599999999999</v>
      </c>
      <c r="O80">
        <v>0</v>
      </c>
      <c r="P80">
        <f>O80*_xlfn.XLOOKUP(K80,AM:AM,AN:AN)</f>
        <v>0</v>
      </c>
      <c r="Q80">
        <f>O80*_xlfn.XLOOKUP(K80,AM:AM,AO:AO)</f>
        <v>0</v>
      </c>
      <c r="R80" t="str">
        <f>_xlfn.XLOOKUP(E80,Y:Y,Z:Z)</f>
        <v>EXCELLENCE RENT MONACO</v>
      </c>
      <c r="S80" t="str">
        <f>_xlfn.XLOOKUP(E80,Y:Y,AB:AB)</f>
        <v>Monaco</v>
      </c>
      <c r="T80">
        <f>WEEKNUM(G80)</f>
        <v>30</v>
      </c>
      <c r="U80">
        <f>YEAR(G80)</f>
        <v>2025</v>
      </c>
      <c r="V80" s="117">
        <f>IFERROR(Q80/N80,"0")</f>
        <v>0</v>
      </c>
      <c r="Y80">
        <v>30514</v>
      </c>
      <c r="Z80" t="s">
        <v>694</v>
      </c>
      <c r="AA80" t="s">
        <v>376</v>
      </c>
      <c r="AB80" t="s">
        <v>377</v>
      </c>
      <c r="AF80">
        <v>25024</v>
      </c>
      <c r="AG80" t="s">
        <v>695</v>
      </c>
      <c r="AH80" t="s">
        <v>366</v>
      </c>
      <c r="AI80" t="s">
        <v>399</v>
      </c>
      <c r="BC80" s="118">
        <v>79</v>
      </c>
      <c r="BD80" t="s">
        <v>59</v>
      </c>
      <c r="BH80">
        <v>82</v>
      </c>
      <c r="BI80" t="s">
        <v>46</v>
      </c>
    </row>
    <row r="81" spans="1:61">
      <c r="A81" t="str">
        <f>_xlfn.XLOOKUP(D81,BN:BN,BO:BO)</f>
        <v>Madrid</v>
      </c>
      <c r="B81" t="s">
        <v>49</v>
      </c>
      <c r="C81">
        <v>13</v>
      </c>
      <c r="D81" t="str">
        <f>_xlfn.XLOOKUP(C81,BC:BC,BD:BD)</f>
        <v>AndreaG</v>
      </c>
      <c r="E81">
        <v>27610</v>
      </c>
      <c r="F81" t="s">
        <v>696</v>
      </c>
      <c r="G81" s="63">
        <v>45860</v>
      </c>
      <c r="H81" s="63">
        <v>45865</v>
      </c>
      <c r="I81" t="s">
        <v>409</v>
      </c>
      <c r="J81" t="str">
        <f>_xlfn.XLOOKUP(I81,AS:AS,AU:AU)</f>
        <v>Otros</v>
      </c>
      <c r="K81" t="s">
        <v>27</v>
      </c>
      <c r="L81">
        <v>127.72</v>
      </c>
      <c r="M81">
        <f>L81*_xlfn.XLOOKUP(K81,AM:AM,AN:AN)</f>
        <v>127.72</v>
      </c>
      <c r="N81">
        <f>L81*_xlfn.XLOOKUP(K81,AM:AM,AO:AO)</f>
        <v>148.15519999999998</v>
      </c>
      <c r="O81">
        <v>0</v>
      </c>
      <c r="P81">
        <f>O81*_xlfn.XLOOKUP(K81,AM:AM,AN:AN)</f>
        <v>0</v>
      </c>
      <c r="Q81">
        <f>O81*_xlfn.XLOOKUP(K81,AM:AM,AO:AO)</f>
        <v>0</v>
      </c>
      <c r="R81" t="str">
        <f>_xlfn.XLOOKUP(E81,Y:Y,Z:Z)</f>
        <v>AON</v>
      </c>
      <c r="S81" t="str">
        <f>_xlfn.XLOOKUP(E81,Y:Y,AB:AB)</f>
        <v>United Kingdom</v>
      </c>
      <c r="T81">
        <f>WEEKNUM(G81)</f>
        <v>30</v>
      </c>
      <c r="U81">
        <f>YEAR(G81)</f>
        <v>2025</v>
      </c>
      <c r="V81" s="117">
        <f>IFERROR(Q81/N81,"0")</f>
        <v>0</v>
      </c>
      <c r="Y81">
        <v>30727</v>
      </c>
      <c r="Z81" t="s">
        <v>697</v>
      </c>
      <c r="AA81" t="s">
        <v>425</v>
      </c>
      <c r="AB81" t="s">
        <v>369</v>
      </c>
      <c r="AF81">
        <v>25028</v>
      </c>
      <c r="AG81" t="s">
        <v>698</v>
      </c>
      <c r="AH81" t="s">
        <v>366</v>
      </c>
      <c r="AI81" t="s">
        <v>454</v>
      </c>
      <c r="BC81" s="118">
        <v>80</v>
      </c>
      <c r="BD81" t="s">
        <v>338</v>
      </c>
      <c r="BH81">
        <v>83</v>
      </c>
      <c r="BI81" t="s">
        <v>46</v>
      </c>
    </row>
    <row r="82" spans="1:61">
      <c r="A82" t="str">
        <f>_xlfn.XLOOKUP(D82,BN:BN,BO:BO)</f>
        <v>Madrid</v>
      </c>
      <c r="B82" t="s">
        <v>49</v>
      </c>
      <c r="C82">
        <v>13</v>
      </c>
      <c r="D82" t="str">
        <f>_xlfn.XLOOKUP(C82,BC:BC,BD:BD)</f>
        <v>AndreaG</v>
      </c>
      <c r="E82">
        <v>27600</v>
      </c>
      <c r="F82" t="s">
        <v>699</v>
      </c>
      <c r="G82" s="63">
        <v>45860</v>
      </c>
      <c r="H82" s="63">
        <v>45865</v>
      </c>
      <c r="I82" t="s">
        <v>366</v>
      </c>
      <c r="J82" t="str">
        <f>_xlfn.XLOOKUP(I82,AS:AS,AU:AU)</f>
        <v>Vuelos</v>
      </c>
      <c r="K82" t="s">
        <v>27</v>
      </c>
      <c r="L82">
        <v>18</v>
      </c>
      <c r="M82">
        <f>L82*_xlfn.XLOOKUP(K82,AM:AM,AN:AN)</f>
        <v>18</v>
      </c>
      <c r="N82">
        <f>L82*_xlfn.XLOOKUP(K82,AM:AM,AO:AO)</f>
        <v>20.88</v>
      </c>
      <c r="O82">
        <v>0</v>
      </c>
      <c r="P82">
        <f>O82*_xlfn.XLOOKUP(K82,AM:AM,AN:AN)</f>
        <v>0</v>
      </c>
      <c r="Q82">
        <f>O82*_xlfn.XLOOKUP(K82,AM:AM,AO:AO)</f>
        <v>0</v>
      </c>
      <c r="R82" t="str">
        <f>_xlfn.XLOOKUP(E82,Y:Y,Z:Z)</f>
        <v>F1S Spain</v>
      </c>
      <c r="S82" t="str">
        <f>_xlfn.XLOOKUP(E82,Y:Y,AB:AB)</f>
        <v>Spain</v>
      </c>
      <c r="T82">
        <f>WEEKNUM(G82)</f>
        <v>30</v>
      </c>
      <c r="U82">
        <f>YEAR(G82)</f>
        <v>2025</v>
      </c>
      <c r="V82" s="117">
        <f>IFERROR(Q82/N82,"0")</f>
        <v>0</v>
      </c>
      <c r="Y82">
        <v>30729</v>
      </c>
      <c r="Z82" t="s">
        <v>700</v>
      </c>
      <c r="AA82" t="s">
        <v>455</v>
      </c>
      <c r="AB82" t="s">
        <v>377</v>
      </c>
      <c r="AF82">
        <v>25035</v>
      </c>
      <c r="AG82" t="s">
        <v>701</v>
      </c>
      <c r="AH82" t="s">
        <v>376</v>
      </c>
      <c r="AI82" t="s">
        <v>438</v>
      </c>
      <c r="BC82" s="118">
        <v>81</v>
      </c>
      <c r="BD82" t="s">
        <v>90</v>
      </c>
      <c r="BH82">
        <v>84</v>
      </c>
      <c r="BI82" t="s">
        <v>42</v>
      </c>
    </row>
    <row r="83" spans="1:61">
      <c r="A83" t="str">
        <f>_xlfn.XLOOKUP(D83,BN:BN,BO:BO)</f>
        <v>Madrid</v>
      </c>
      <c r="B83" t="s">
        <v>49</v>
      </c>
      <c r="C83">
        <v>13</v>
      </c>
      <c r="D83" t="str">
        <f>_xlfn.XLOOKUP(C83,BC:BC,BD:BD)</f>
        <v>AndreaG</v>
      </c>
      <c r="E83">
        <v>27600</v>
      </c>
      <c r="F83" t="s">
        <v>699</v>
      </c>
      <c r="G83" s="63">
        <v>45860</v>
      </c>
      <c r="H83" s="63">
        <v>45865</v>
      </c>
      <c r="I83" t="s">
        <v>366</v>
      </c>
      <c r="J83" t="str">
        <f>_xlfn.XLOOKUP(I83,AS:AS,AU:AU)</f>
        <v>Vuelos</v>
      </c>
      <c r="K83" t="s">
        <v>27</v>
      </c>
      <c r="L83">
        <v>24</v>
      </c>
      <c r="M83">
        <f>L83*_xlfn.XLOOKUP(K83,AM:AM,AN:AN)</f>
        <v>24</v>
      </c>
      <c r="N83">
        <f>L83*_xlfn.XLOOKUP(K83,AM:AM,AO:AO)</f>
        <v>27.839999999999996</v>
      </c>
      <c r="O83">
        <v>0</v>
      </c>
      <c r="P83">
        <f>O83*_xlfn.XLOOKUP(K83,AM:AM,AN:AN)</f>
        <v>0</v>
      </c>
      <c r="Q83">
        <f>O83*_xlfn.XLOOKUP(K83,AM:AM,AO:AO)</f>
        <v>0</v>
      </c>
      <c r="R83" t="str">
        <f>_xlfn.XLOOKUP(E83,Y:Y,Z:Z)</f>
        <v>F1S Spain</v>
      </c>
      <c r="S83" t="str">
        <f>_xlfn.XLOOKUP(E83,Y:Y,AB:AB)</f>
        <v>Spain</v>
      </c>
      <c r="T83">
        <f>WEEKNUM(G83)</f>
        <v>30</v>
      </c>
      <c r="U83">
        <f>YEAR(G83)</f>
        <v>2025</v>
      </c>
      <c r="V83" s="117">
        <f>IFERROR(Q83/N83,"0")</f>
        <v>0</v>
      </c>
      <c r="Y83">
        <v>30786</v>
      </c>
      <c r="Z83" t="s">
        <v>702</v>
      </c>
      <c r="AA83" t="s">
        <v>364</v>
      </c>
      <c r="AB83" t="s">
        <v>502</v>
      </c>
      <c r="AF83">
        <v>25036</v>
      </c>
      <c r="AG83" t="s">
        <v>703</v>
      </c>
      <c r="AH83" t="s">
        <v>364</v>
      </c>
      <c r="AI83" t="s">
        <v>369</v>
      </c>
      <c r="BC83" s="118">
        <v>82</v>
      </c>
      <c r="BD83" t="s">
        <v>64</v>
      </c>
      <c r="BH83">
        <v>85</v>
      </c>
      <c r="BI83" t="s">
        <v>42</v>
      </c>
    </row>
    <row r="84" spans="1:61">
      <c r="A84" t="str">
        <f>_xlfn.XLOOKUP(D84,BN:BN,BO:BO)</f>
        <v>Madrid</v>
      </c>
      <c r="B84" t="s">
        <v>49</v>
      </c>
      <c r="C84">
        <v>13</v>
      </c>
      <c r="D84" t="str">
        <f>_xlfn.XLOOKUP(C84,BC:BC,BD:BD)</f>
        <v>AndreaG</v>
      </c>
      <c r="E84">
        <v>27600</v>
      </c>
      <c r="F84" t="s">
        <v>699</v>
      </c>
      <c r="G84" s="63">
        <v>45860</v>
      </c>
      <c r="H84" s="63">
        <v>45865</v>
      </c>
      <c r="I84" t="s">
        <v>366</v>
      </c>
      <c r="J84" t="str">
        <f>_xlfn.XLOOKUP(I84,AS:AS,AU:AU)</f>
        <v>Vuelos</v>
      </c>
      <c r="K84" t="s">
        <v>27</v>
      </c>
      <c r="L84">
        <v>18</v>
      </c>
      <c r="M84">
        <f>L84*_xlfn.XLOOKUP(K84,AM:AM,AN:AN)</f>
        <v>18</v>
      </c>
      <c r="N84">
        <f>L84*_xlfn.XLOOKUP(K84,AM:AM,AO:AO)</f>
        <v>20.88</v>
      </c>
      <c r="O84">
        <v>0</v>
      </c>
      <c r="P84">
        <f>O84*_xlfn.XLOOKUP(K84,AM:AM,AN:AN)</f>
        <v>0</v>
      </c>
      <c r="Q84">
        <f>O84*_xlfn.XLOOKUP(K84,AM:AM,AO:AO)</f>
        <v>0</v>
      </c>
      <c r="R84" t="str">
        <f>_xlfn.XLOOKUP(E84,Y:Y,Z:Z)</f>
        <v>F1S Spain</v>
      </c>
      <c r="S84" t="str">
        <f>_xlfn.XLOOKUP(E84,Y:Y,AB:AB)</f>
        <v>Spain</v>
      </c>
      <c r="T84">
        <f>WEEKNUM(G84)</f>
        <v>30</v>
      </c>
      <c r="U84">
        <f>YEAR(G84)</f>
        <v>2025</v>
      </c>
      <c r="V84" s="117">
        <f>IFERROR(Q84/N84,"0")</f>
        <v>0</v>
      </c>
      <c r="Y84">
        <v>30800</v>
      </c>
      <c r="Z84" t="s">
        <v>704</v>
      </c>
      <c r="AA84" t="s">
        <v>364</v>
      </c>
      <c r="AB84" t="s">
        <v>601</v>
      </c>
      <c r="AF84">
        <v>25040</v>
      </c>
      <c r="AG84" t="s">
        <v>705</v>
      </c>
      <c r="AH84" t="s">
        <v>376</v>
      </c>
      <c r="AI84" t="s">
        <v>401</v>
      </c>
      <c r="BC84" s="118">
        <v>83</v>
      </c>
      <c r="BD84" t="s">
        <v>64</v>
      </c>
      <c r="BH84">
        <v>86</v>
      </c>
      <c r="BI84" t="s">
        <v>46</v>
      </c>
    </row>
    <row r="85" spans="1:61">
      <c r="A85" t="str">
        <f>_xlfn.XLOOKUP(D85,BN:BN,BO:BO)</f>
        <v>Madrid</v>
      </c>
      <c r="B85" t="s">
        <v>49</v>
      </c>
      <c r="C85">
        <v>13</v>
      </c>
      <c r="D85" t="str">
        <f>_xlfn.XLOOKUP(C85,BC:BC,BD:BD)</f>
        <v>AndreaG</v>
      </c>
      <c r="E85">
        <v>27600</v>
      </c>
      <c r="F85" t="s">
        <v>699</v>
      </c>
      <c r="G85" s="63">
        <v>45860</v>
      </c>
      <c r="H85" s="63">
        <v>45865</v>
      </c>
      <c r="I85" t="s">
        <v>366</v>
      </c>
      <c r="J85" t="str">
        <f>_xlfn.XLOOKUP(I85,AS:AS,AU:AU)</f>
        <v>Vuelos</v>
      </c>
      <c r="K85" t="s">
        <v>27</v>
      </c>
      <c r="L85">
        <v>24</v>
      </c>
      <c r="M85">
        <f>L85*_xlfn.XLOOKUP(K85,AM:AM,AN:AN)</f>
        <v>24</v>
      </c>
      <c r="N85">
        <f>L85*_xlfn.XLOOKUP(K85,AM:AM,AO:AO)</f>
        <v>27.839999999999996</v>
      </c>
      <c r="O85">
        <v>0</v>
      </c>
      <c r="P85">
        <f>O85*_xlfn.XLOOKUP(K85,AM:AM,AN:AN)</f>
        <v>0</v>
      </c>
      <c r="Q85">
        <f>O85*_xlfn.XLOOKUP(K85,AM:AM,AO:AO)</f>
        <v>0</v>
      </c>
      <c r="R85" t="str">
        <f>_xlfn.XLOOKUP(E85,Y:Y,Z:Z)</f>
        <v>F1S Spain</v>
      </c>
      <c r="S85" t="str">
        <f>_xlfn.XLOOKUP(E85,Y:Y,AB:AB)</f>
        <v>Spain</v>
      </c>
      <c r="T85">
        <f>WEEKNUM(G85)</f>
        <v>30</v>
      </c>
      <c r="U85">
        <f>YEAR(G85)</f>
        <v>2025</v>
      </c>
      <c r="V85" s="117">
        <f>IFERROR(Q85/N85,"0")</f>
        <v>0</v>
      </c>
      <c r="Y85">
        <v>30989</v>
      </c>
      <c r="Z85" t="s">
        <v>706</v>
      </c>
      <c r="AA85" t="s">
        <v>364</v>
      </c>
      <c r="AB85" t="s">
        <v>588</v>
      </c>
      <c r="AF85">
        <v>25049</v>
      </c>
      <c r="AG85" t="s">
        <v>707</v>
      </c>
      <c r="AI85" t="s">
        <v>458</v>
      </c>
      <c r="BC85" s="118">
        <v>84</v>
      </c>
      <c r="BD85" t="s">
        <v>64</v>
      </c>
      <c r="BH85">
        <v>87</v>
      </c>
      <c r="BI85" t="s">
        <v>46</v>
      </c>
    </row>
    <row r="86" spans="1:61">
      <c r="A86" t="str">
        <f>_xlfn.XLOOKUP(D86,BN:BN,BO:BO)</f>
        <v>Madrid</v>
      </c>
      <c r="B86" t="s">
        <v>49</v>
      </c>
      <c r="C86">
        <v>13</v>
      </c>
      <c r="D86" t="str">
        <f>_xlfn.XLOOKUP(C86,BC:BC,BD:BD)</f>
        <v>AndreaG</v>
      </c>
      <c r="E86">
        <v>27600</v>
      </c>
      <c r="F86" t="s">
        <v>708</v>
      </c>
      <c r="G86" s="63">
        <v>45860</v>
      </c>
      <c r="H86" s="63">
        <v>45865</v>
      </c>
      <c r="I86" t="s">
        <v>366</v>
      </c>
      <c r="J86" t="str">
        <f>_xlfn.XLOOKUP(I86,AS:AS,AU:AU)</f>
        <v>Vuelos</v>
      </c>
      <c r="K86" t="s">
        <v>27</v>
      </c>
      <c r="L86">
        <v>24</v>
      </c>
      <c r="M86">
        <f>L86*_xlfn.XLOOKUP(K86,AM:AM,AN:AN)</f>
        <v>24</v>
      </c>
      <c r="N86">
        <f>L86*_xlfn.XLOOKUP(K86,AM:AM,AO:AO)</f>
        <v>27.839999999999996</v>
      </c>
      <c r="O86">
        <v>0</v>
      </c>
      <c r="P86">
        <f>O86*_xlfn.XLOOKUP(K86,AM:AM,AN:AN)</f>
        <v>0</v>
      </c>
      <c r="Q86">
        <f>O86*_xlfn.XLOOKUP(K86,AM:AM,AO:AO)</f>
        <v>0</v>
      </c>
      <c r="R86" t="str">
        <f>_xlfn.XLOOKUP(E86,Y:Y,Z:Z)</f>
        <v>F1S Spain</v>
      </c>
      <c r="S86" t="str">
        <f>_xlfn.XLOOKUP(E86,Y:Y,AB:AB)</f>
        <v>Spain</v>
      </c>
      <c r="T86">
        <f>WEEKNUM(G86)</f>
        <v>30</v>
      </c>
      <c r="U86">
        <f>YEAR(G86)</f>
        <v>2025</v>
      </c>
      <c r="V86" s="117">
        <f>IFERROR(Q86/N86,"0")</f>
        <v>0</v>
      </c>
      <c r="Y86">
        <v>30999</v>
      </c>
      <c r="Z86" t="s">
        <v>709</v>
      </c>
      <c r="AA86" t="s">
        <v>418</v>
      </c>
      <c r="AB86" t="s">
        <v>588</v>
      </c>
      <c r="AF86">
        <v>25050</v>
      </c>
      <c r="AG86" t="s">
        <v>710</v>
      </c>
      <c r="AH86" t="s">
        <v>364</v>
      </c>
      <c r="AI86" t="s">
        <v>438</v>
      </c>
      <c r="BC86" s="118">
        <v>85</v>
      </c>
      <c r="BD86" t="s">
        <v>64</v>
      </c>
      <c r="BH86">
        <v>88</v>
      </c>
      <c r="BI86" t="s">
        <v>42</v>
      </c>
    </row>
    <row r="87" spans="1:61">
      <c r="A87" t="str">
        <f>_xlfn.XLOOKUP(D87,BN:BN,BO:BO)</f>
        <v>Madrid</v>
      </c>
      <c r="B87" t="s">
        <v>49</v>
      </c>
      <c r="C87">
        <v>13</v>
      </c>
      <c r="D87" t="str">
        <f>_xlfn.XLOOKUP(C87,BC:BC,BD:BD)</f>
        <v>AndreaG</v>
      </c>
      <c r="E87">
        <v>27600</v>
      </c>
      <c r="F87" t="s">
        <v>708</v>
      </c>
      <c r="G87" s="63">
        <v>45860</v>
      </c>
      <c r="H87" s="63">
        <v>45865</v>
      </c>
      <c r="I87" t="s">
        <v>366</v>
      </c>
      <c r="J87" t="str">
        <f>_xlfn.XLOOKUP(I87,AS:AS,AU:AU)</f>
        <v>Vuelos</v>
      </c>
      <c r="K87" t="s">
        <v>27</v>
      </c>
      <c r="L87">
        <v>24</v>
      </c>
      <c r="M87">
        <f>L87*_xlfn.XLOOKUP(K87,AM:AM,AN:AN)</f>
        <v>24</v>
      </c>
      <c r="N87">
        <f>L87*_xlfn.XLOOKUP(K87,AM:AM,AO:AO)</f>
        <v>27.839999999999996</v>
      </c>
      <c r="O87">
        <v>0</v>
      </c>
      <c r="P87">
        <f>O87*_xlfn.XLOOKUP(K87,AM:AM,AN:AN)</f>
        <v>0</v>
      </c>
      <c r="Q87">
        <f>O87*_xlfn.XLOOKUP(K87,AM:AM,AO:AO)</f>
        <v>0</v>
      </c>
      <c r="R87" t="str">
        <f>_xlfn.XLOOKUP(E87,Y:Y,Z:Z)</f>
        <v>F1S Spain</v>
      </c>
      <c r="S87" t="str">
        <f>_xlfn.XLOOKUP(E87,Y:Y,AB:AB)</f>
        <v>Spain</v>
      </c>
      <c r="T87">
        <f>WEEKNUM(G87)</f>
        <v>30</v>
      </c>
      <c r="U87">
        <f>YEAR(G87)</f>
        <v>2025</v>
      </c>
      <c r="V87" s="117">
        <f>IFERROR(Q87/N87,"0")</f>
        <v>0</v>
      </c>
      <c r="Y87">
        <v>31028</v>
      </c>
      <c r="Z87" t="s">
        <v>711</v>
      </c>
      <c r="AA87" t="s">
        <v>376</v>
      </c>
      <c r="AB87" t="s">
        <v>588</v>
      </c>
      <c r="AF87">
        <v>25053</v>
      </c>
      <c r="AG87" t="s">
        <v>712</v>
      </c>
      <c r="AH87" t="s">
        <v>376</v>
      </c>
      <c r="AI87" t="s">
        <v>438</v>
      </c>
      <c r="BC87" s="118">
        <v>86</v>
      </c>
      <c r="BD87" t="s">
        <v>61</v>
      </c>
      <c r="BH87">
        <v>89</v>
      </c>
      <c r="BI87" t="s">
        <v>42</v>
      </c>
    </row>
    <row r="88" spans="1:61">
      <c r="A88" t="str">
        <f>_xlfn.XLOOKUP(D88,BN:BN,BO:BO)</f>
        <v>Madrid</v>
      </c>
      <c r="B88" t="s">
        <v>49</v>
      </c>
      <c r="C88">
        <v>13</v>
      </c>
      <c r="D88" t="str">
        <f>_xlfn.XLOOKUP(C88,BC:BC,BD:BD)</f>
        <v>AndreaG</v>
      </c>
      <c r="E88">
        <v>27600</v>
      </c>
      <c r="F88" t="s">
        <v>708</v>
      </c>
      <c r="G88" s="63">
        <v>45860</v>
      </c>
      <c r="H88" s="63">
        <v>45865</v>
      </c>
      <c r="I88" t="s">
        <v>366</v>
      </c>
      <c r="J88" t="str">
        <f>_xlfn.XLOOKUP(I88,AS:AS,AU:AU)</f>
        <v>Vuelos</v>
      </c>
      <c r="K88" t="s">
        <v>27</v>
      </c>
      <c r="L88">
        <v>24</v>
      </c>
      <c r="M88">
        <f>L88*_xlfn.XLOOKUP(K88,AM:AM,AN:AN)</f>
        <v>24</v>
      </c>
      <c r="N88">
        <f>L88*_xlfn.XLOOKUP(K88,AM:AM,AO:AO)</f>
        <v>27.839999999999996</v>
      </c>
      <c r="O88">
        <v>0</v>
      </c>
      <c r="P88">
        <f>O88*_xlfn.XLOOKUP(K88,AM:AM,AN:AN)</f>
        <v>0</v>
      </c>
      <c r="Q88">
        <f>O88*_xlfn.XLOOKUP(K88,AM:AM,AO:AO)</f>
        <v>0</v>
      </c>
      <c r="R88" t="str">
        <f>_xlfn.XLOOKUP(E88,Y:Y,Z:Z)</f>
        <v>F1S Spain</v>
      </c>
      <c r="S88" t="str">
        <f>_xlfn.XLOOKUP(E88,Y:Y,AB:AB)</f>
        <v>Spain</v>
      </c>
      <c r="T88">
        <f>WEEKNUM(G88)</f>
        <v>30</v>
      </c>
      <c r="U88">
        <f>YEAR(G88)</f>
        <v>2025</v>
      </c>
      <c r="V88" s="117">
        <f>IFERROR(Q88/N88,"0")</f>
        <v>0</v>
      </c>
      <c r="Y88">
        <v>31029</v>
      </c>
      <c r="Z88" t="s">
        <v>713</v>
      </c>
      <c r="AA88" t="s">
        <v>376</v>
      </c>
      <c r="AB88" t="s">
        <v>588</v>
      </c>
      <c r="AF88">
        <v>25056</v>
      </c>
      <c r="AG88" t="s">
        <v>714</v>
      </c>
      <c r="AH88" t="s">
        <v>715</v>
      </c>
      <c r="AI88" t="s">
        <v>438</v>
      </c>
      <c r="BC88" s="118">
        <v>87</v>
      </c>
      <c r="BD88" t="s">
        <v>338</v>
      </c>
      <c r="BH88">
        <v>90</v>
      </c>
      <c r="BI88" t="s">
        <v>42</v>
      </c>
    </row>
    <row r="89" spans="1:61">
      <c r="A89" t="str">
        <f>_xlfn.XLOOKUP(D89,BN:BN,BO:BO)</f>
        <v>Madrid</v>
      </c>
      <c r="B89" t="s">
        <v>49</v>
      </c>
      <c r="C89">
        <v>13</v>
      </c>
      <c r="D89" t="str">
        <f>_xlfn.XLOOKUP(C89,BC:BC,BD:BD)</f>
        <v>AndreaG</v>
      </c>
      <c r="E89">
        <v>27600</v>
      </c>
      <c r="F89" t="s">
        <v>708</v>
      </c>
      <c r="G89" s="63">
        <v>45860</v>
      </c>
      <c r="H89" s="63">
        <v>45865</v>
      </c>
      <c r="I89" t="s">
        <v>366</v>
      </c>
      <c r="J89" t="str">
        <f>_xlfn.XLOOKUP(I89,AS:AS,AU:AU)</f>
        <v>Vuelos</v>
      </c>
      <c r="K89" t="s">
        <v>27</v>
      </c>
      <c r="L89">
        <v>24</v>
      </c>
      <c r="M89">
        <f>L89*_xlfn.XLOOKUP(K89,AM:AM,AN:AN)</f>
        <v>24</v>
      </c>
      <c r="N89">
        <f>L89*_xlfn.XLOOKUP(K89,AM:AM,AO:AO)</f>
        <v>27.839999999999996</v>
      </c>
      <c r="O89">
        <v>0</v>
      </c>
      <c r="P89">
        <f>O89*_xlfn.XLOOKUP(K89,AM:AM,AN:AN)</f>
        <v>0</v>
      </c>
      <c r="Q89">
        <f>O89*_xlfn.XLOOKUP(K89,AM:AM,AO:AO)</f>
        <v>0</v>
      </c>
      <c r="R89" t="str">
        <f>_xlfn.XLOOKUP(E89,Y:Y,Z:Z)</f>
        <v>F1S Spain</v>
      </c>
      <c r="S89" t="str">
        <f>_xlfn.XLOOKUP(E89,Y:Y,AB:AB)</f>
        <v>Spain</v>
      </c>
      <c r="T89">
        <f>WEEKNUM(G89)</f>
        <v>30</v>
      </c>
      <c r="U89">
        <f>YEAR(G89)</f>
        <v>2025</v>
      </c>
      <c r="V89" s="117">
        <f>IFERROR(Q89/N89,"0")</f>
        <v>0</v>
      </c>
      <c r="Y89">
        <v>31030</v>
      </c>
      <c r="Z89" t="s">
        <v>716</v>
      </c>
      <c r="AA89" t="s">
        <v>376</v>
      </c>
      <c r="AB89" t="s">
        <v>588</v>
      </c>
      <c r="AF89">
        <v>25057</v>
      </c>
      <c r="AG89" t="s">
        <v>717</v>
      </c>
      <c r="AH89" t="s">
        <v>376</v>
      </c>
      <c r="AI89" t="s">
        <v>438</v>
      </c>
      <c r="BC89" s="118">
        <v>88</v>
      </c>
      <c r="BD89" t="s">
        <v>50</v>
      </c>
      <c r="BH89">
        <v>91</v>
      </c>
      <c r="BI89" t="s">
        <v>42</v>
      </c>
    </row>
    <row r="90" spans="1:61">
      <c r="A90" t="str">
        <f>_xlfn.XLOOKUP(D90,BN:BN,BO:BO)</f>
        <v>Madrid</v>
      </c>
      <c r="B90" t="s">
        <v>49</v>
      </c>
      <c r="C90">
        <v>13</v>
      </c>
      <c r="D90" t="str">
        <f>_xlfn.XLOOKUP(C90,BC:BC,BD:BD)</f>
        <v>AndreaG</v>
      </c>
      <c r="E90">
        <v>29632</v>
      </c>
      <c r="F90" t="s">
        <v>718</v>
      </c>
      <c r="G90" s="63">
        <v>45863</v>
      </c>
      <c r="H90" s="63">
        <v>45864</v>
      </c>
      <c r="I90" t="s">
        <v>364</v>
      </c>
      <c r="J90" t="str">
        <f>_xlfn.XLOOKUP(I90,AS:AS,AU:AU)</f>
        <v>DMC</v>
      </c>
      <c r="K90" t="s">
        <v>27</v>
      </c>
      <c r="L90">
        <v>3168</v>
      </c>
      <c r="M90">
        <f>L90*_xlfn.XLOOKUP(K90,AM:AM,AN:AN)</f>
        <v>3168</v>
      </c>
      <c r="N90">
        <f>L90*_xlfn.XLOOKUP(K90,AM:AM,AO:AO)</f>
        <v>3674.8799999999997</v>
      </c>
      <c r="O90">
        <v>0</v>
      </c>
      <c r="P90">
        <f>O90*_xlfn.XLOOKUP(K90,AM:AM,AN:AN)</f>
        <v>0</v>
      </c>
      <c r="Q90">
        <f>O90*_xlfn.XLOOKUP(K90,AM:AM,AO:AO)</f>
        <v>0</v>
      </c>
      <c r="R90" t="str">
        <f>_xlfn.XLOOKUP(E90,Y:Y,Z:Z)</f>
        <v>NYS My Agency France</v>
      </c>
      <c r="S90" t="str">
        <f>_xlfn.XLOOKUP(E90,Y:Y,AB:AB)</f>
        <v>France</v>
      </c>
      <c r="T90">
        <f>WEEKNUM(G90)</f>
        <v>30</v>
      </c>
      <c r="U90">
        <f>YEAR(G90)</f>
        <v>2025</v>
      </c>
      <c r="V90" s="117">
        <f>IFERROR(Q90/N90,"0")</f>
        <v>0</v>
      </c>
      <c r="Y90">
        <v>31049</v>
      </c>
      <c r="Z90" t="s">
        <v>719</v>
      </c>
      <c r="AA90" t="s">
        <v>376</v>
      </c>
      <c r="AB90" t="s">
        <v>588</v>
      </c>
      <c r="AF90">
        <v>25068</v>
      </c>
      <c r="AG90" t="s">
        <v>720</v>
      </c>
      <c r="AH90" t="s">
        <v>376</v>
      </c>
      <c r="AI90" t="s">
        <v>399</v>
      </c>
      <c r="BC90" s="118">
        <v>89</v>
      </c>
      <c r="BD90" t="s">
        <v>70</v>
      </c>
      <c r="BH90">
        <v>93</v>
      </c>
      <c r="BI90" t="s">
        <v>43</v>
      </c>
    </row>
    <row r="91" spans="1:61">
      <c r="A91" t="str">
        <f>_xlfn.XLOOKUP(D91,BN:BN,BO:BO)</f>
        <v>Madrid</v>
      </c>
      <c r="B91" t="s">
        <v>49</v>
      </c>
      <c r="C91">
        <v>13</v>
      </c>
      <c r="D91" t="str">
        <f>_xlfn.XLOOKUP(C91,BC:BC,BD:BD)</f>
        <v>AndreaG</v>
      </c>
      <c r="E91">
        <v>27350</v>
      </c>
      <c r="F91" t="s">
        <v>721</v>
      </c>
      <c r="G91" s="63">
        <v>45860</v>
      </c>
      <c r="H91" s="63">
        <v>45865</v>
      </c>
      <c r="I91" t="s">
        <v>425</v>
      </c>
      <c r="J91" t="str">
        <f>_xlfn.XLOOKUP(I91,AS:AS,AU:AU)</f>
        <v>Traslados</v>
      </c>
      <c r="K91" t="s">
        <v>27</v>
      </c>
      <c r="L91">
        <v>243.1</v>
      </c>
      <c r="M91">
        <f>L91*_xlfn.XLOOKUP(K91,AM:AM,AN:AN)</f>
        <v>243.1</v>
      </c>
      <c r="N91">
        <f>L91*_xlfn.XLOOKUP(K91,AM:AM,AO:AO)</f>
        <v>281.99599999999998</v>
      </c>
      <c r="O91">
        <v>0</v>
      </c>
      <c r="P91">
        <f>O91*_xlfn.XLOOKUP(K91,AM:AM,AN:AN)</f>
        <v>0</v>
      </c>
      <c r="Q91">
        <f>O91*_xlfn.XLOOKUP(K91,AM:AM,AO:AO)</f>
        <v>0</v>
      </c>
      <c r="R91" t="str">
        <f>_xlfn.XLOOKUP(E91,Y:Y,Z:Z)</f>
        <v>Limouxine</v>
      </c>
      <c r="S91" t="str">
        <f>_xlfn.XLOOKUP(E91,Y:Y,AB:AB)</f>
        <v>Spain</v>
      </c>
      <c r="T91">
        <f>WEEKNUM(G91)</f>
        <v>30</v>
      </c>
      <c r="U91">
        <f>YEAR(G91)</f>
        <v>2025</v>
      </c>
      <c r="V91" s="117">
        <f>IFERROR(Q91/N91,"0")</f>
        <v>0</v>
      </c>
      <c r="Y91">
        <v>31081</v>
      </c>
      <c r="Z91" t="s">
        <v>722</v>
      </c>
      <c r="AA91" t="s">
        <v>376</v>
      </c>
      <c r="AB91" t="s">
        <v>399</v>
      </c>
      <c r="AF91">
        <v>25072</v>
      </c>
      <c r="AG91" t="s">
        <v>723</v>
      </c>
      <c r="AH91" t="s">
        <v>376</v>
      </c>
      <c r="AI91" t="s">
        <v>399</v>
      </c>
      <c r="BC91" s="118">
        <v>90</v>
      </c>
      <c r="BD91" t="s">
        <v>64</v>
      </c>
      <c r="BH91">
        <v>94</v>
      </c>
      <c r="BI91" t="s">
        <v>43</v>
      </c>
    </row>
    <row r="92" spans="1:61">
      <c r="A92" t="str">
        <f>_xlfn.XLOOKUP(D92,BN:BN,BO:BO)</f>
        <v>Madrid</v>
      </c>
      <c r="B92" t="s">
        <v>49</v>
      </c>
      <c r="C92">
        <v>13</v>
      </c>
      <c r="D92" t="str">
        <f>_xlfn.XLOOKUP(C92,BC:BC,BD:BD)</f>
        <v>AndreaG</v>
      </c>
      <c r="E92">
        <v>0</v>
      </c>
      <c r="F92" t="s">
        <v>724</v>
      </c>
      <c r="G92" s="63">
        <v>45860</v>
      </c>
      <c r="H92" s="63">
        <v>45865</v>
      </c>
      <c r="I92" t="s">
        <v>511</v>
      </c>
      <c r="J92" t="str">
        <f>_xlfn.XLOOKUP(I92,AS:AS,AU:AU)</f>
        <v>Honorarios</v>
      </c>
      <c r="K92" t="s">
        <v>27</v>
      </c>
      <c r="L92">
        <v>6452</v>
      </c>
      <c r="M92">
        <f>L92*_xlfn.XLOOKUP(K92,AM:AM,AN:AN)</f>
        <v>6452</v>
      </c>
      <c r="N92">
        <f>L92*_xlfn.XLOOKUP(K92,AM:AM,AO:AO)</f>
        <v>7484.32</v>
      </c>
      <c r="O92">
        <v>6452</v>
      </c>
      <c r="P92">
        <f>O92*_xlfn.XLOOKUP(K92,AM:AM,AN:AN)</f>
        <v>6452</v>
      </c>
      <c r="Q92">
        <f>O92*_xlfn.XLOOKUP(K92,AM:AM,AO:AO)</f>
        <v>7484.32</v>
      </c>
      <c r="R92" t="str">
        <f>_xlfn.XLOOKUP(E92,Y:Y,Z:Z)</f>
        <v>FEES</v>
      </c>
      <c r="S92">
        <f>_xlfn.XLOOKUP(E92,Y:Y,AB:AB)</f>
        <v>0</v>
      </c>
      <c r="T92">
        <f>WEEKNUM(G92)</f>
        <v>30</v>
      </c>
      <c r="U92">
        <f>YEAR(G92)</f>
        <v>2025</v>
      </c>
      <c r="V92" s="117">
        <f>IFERROR(Q92/N92,"0")</f>
        <v>1</v>
      </c>
      <c r="Y92">
        <v>31088</v>
      </c>
      <c r="Z92" t="s">
        <v>725</v>
      </c>
      <c r="AA92" t="s">
        <v>376</v>
      </c>
      <c r="AB92" t="s">
        <v>369</v>
      </c>
      <c r="AF92">
        <v>25073</v>
      </c>
      <c r="AG92" t="s">
        <v>726</v>
      </c>
      <c r="AH92" t="s">
        <v>376</v>
      </c>
      <c r="AI92" t="s">
        <v>399</v>
      </c>
      <c r="BC92" s="118">
        <v>91</v>
      </c>
      <c r="BD92" t="s">
        <v>64</v>
      </c>
      <c r="BH92">
        <v>95</v>
      </c>
      <c r="BI92" t="s">
        <v>43</v>
      </c>
    </row>
    <row r="93" spans="1:61">
      <c r="A93" t="str">
        <f>_xlfn.XLOOKUP(D93,BN:BN,BO:BO)</f>
        <v>Madrid</v>
      </c>
      <c r="B93" t="s">
        <v>49</v>
      </c>
      <c r="C93">
        <v>13</v>
      </c>
      <c r="D93" t="str">
        <f>_xlfn.XLOOKUP(C93,BC:BC,BD:BD)</f>
        <v>AndreaG</v>
      </c>
      <c r="E93">
        <v>29631</v>
      </c>
      <c r="F93" t="s">
        <v>727</v>
      </c>
      <c r="G93" s="63">
        <v>45860</v>
      </c>
      <c r="H93" s="63">
        <v>45860</v>
      </c>
      <c r="I93" t="s">
        <v>449</v>
      </c>
      <c r="J93" t="str">
        <f>_xlfn.XLOOKUP(I93,AS:AS,AU:AU)</f>
        <v>Otros</v>
      </c>
      <c r="K93" t="s">
        <v>27</v>
      </c>
      <c r="L93">
        <v>230</v>
      </c>
      <c r="M93">
        <f>L93*_xlfn.XLOOKUP(K93,AM:AM,AN:AN)</f>
        <v>230</v>
      </c>
      <c r="N93">
        <f>L93*_xlfn.XLOOKUP(K93,AM:AM,AO:AO)</f>
        <v>266.79999999999995</v>
      </c>
      <c r="O93">
        <v>0</v>
      </c>
      <c r="P93">
        <f>O93*_xlfn.XLOOKUP(K93,AM:AM,AN:AN)</f>
        <v>0</v>
      </c>
      <c r="Q93">
        <f>O93*_xlfn.XLOOKUP(K93,AM:AM,AO:AO)</f>
        <v>0</v>
      </c>
      <c r="R93" t="str">
        <f>_xlfn.XLOOKUP(E93,Y:Y,Z:Z)</f>
        <v>Club Les Palmiers</v>
      </c>
      <c r="S93" t="str">
        <f>_xlfn.XLOOKUP(E93,Y:Y,AB:AB)</f>
        <v>France</v>
      </c>
      <c r="T93">
        <f>WEEKNUM(G93)</f>
        <v>30</v>
      </c>
      <c r="U93">
        <f>YEAR(G93)</f>
        <v>2025</v>
      </c>
      <c r="V93" s="117">
        <f>IFERROR(Q93/N93,"0")</f>
        <v>0</v>
      </c>
      <c r="Y93">
        <v>31112</v>
      </c>
      <c r="Z93" t="s">
        <v>728</v>
      </c>
      <c r="AA93" t="s">
        <v>376</v>
      </c>
      <c r="AB93" t="s">
        <v>440</v>
      </c>
      <c r="AF93">
        <v>25075</v>
      </c>
      <c r="AG93" t="s">
        <v>729</v>
      </c>
      <c r="AH93" t="s">
        <v>376</v>
      </c>
      <c r="AI93" t="s">
        <v>730</v>
      </c>
      <c r="BC93" s="118">
        <v>92</v>
      </c>
      <c r="BD93" t="s">
        <v>64</v>
      </c>
      <c r="BH93">
        <v>96</v>
      </c>
      <c r="BI93" t="s">
        <v>42</v>
      </c>
    </row>
    <row r="94" spans="1:61">
      <c r="A94" t="str">
        <f>_xlfn.XLOOKUP(D94,BN:BN,BO:BO)</f>
        <v>Madrid</v>
      </c>
      <c r="B94" t="s">
        <v>49</v>
      </c>
      <c r="C94">
        <v>13</v>
      </c>
      <c r="D94" t="str">
        <f>_xlfn.XLOOKUP(C94,BC:BC,BD:BD)</f>
        <v>AndreaG</v>
      </c>
      <c r="E94">
        <v>28351</v>
      </c>
      <c r="F94" t="s">
        <v>731</v>
      </c>
      <c r="G94" s="63">
        <v>45860</v>
      </c>
      <c r="H94" s="63">
        <v>45865</v>
      </c>
      <c r="I94" t="s">
        <v>376</v>
      </c>
      <c r="J94" t="str">
        <f>_xlfn.XLOOKUP(I94,AS:AS,AU:AU)</f>
        <v>Hotel</v>
      </c>
      <c r="K94" t="s">
        <v>27</v>
      </c>
      <c r="L94">
        <v>155</v>
      </c>
      <c r="M94">
        <f>L94*_xlfn.XLOOKUP(K94,AM:AM,AN:AN)</f>
        <v>155</v>
      </c>
      <c r="N94">
        <f>L94*_xlfn.XLOOKUP(K94,AM:AM,AO:AO)</f>
        <v>179.79999999999998</v>
      </c>
      <c r="O94">
        <v>0</v>
      </c>
      <c r="P94">
        <f>O94*_xlfn.XLOOKUP(K94,AM:AM,AN:AN)</f>
        <v>0</v>
      </c>
      <c r="Q94">
        <f>O94*_xlfn.XLOOKUP(K94,AM:AM,AO:AO)</f>
        <v>0</v>
      </c>
      <c r="R94" t="str">
        <f>_xlfn.XLOOKUP(E94,Y:Y,Z:Z)</f>
        <v>La Ponche</v>
      </c>
      <c r="S94" t="str">
        <f>_xlfn.XLOOKUP(E94,Y:Y,AB:AB)</f>
        <v>France</v>
      </c>
      <c r="T94">
        <f>WEEKNUM(G94)</f>
        <v>30</v>
      </c>
      <c r="U94">
        <f>YEAR(G94)</f>
        <v>2025</v>
      </c>
      <c r="V94" s="117">
        <f>IFERROR(Q94/N94,"0")</f>
        <v>0</v>
      </c>
      <c r="Y94">
        <v>31172</v>
      </c>
      <c r="Z94" t="s">
        <v>732</v>
      </c>
      <c r="AA94" t="s">
        <v>484</v>
      </c>
      <c r="AB94" t="s">
        <v>399</v>
      </c>
      <c r="AF94">
        <v>25077</v>
      </c>
      <c r="AG94" t="s">
        <v>733</v>
      </c>
      <c r="AH94" t="s">
        <v>376</v>
      </c>
      <c r="AI94" t="s">
        <v>619</v>
      </c>
      <c r="BC94" s="118">
        <v>93</v>
      </c>
      <c r="BD94" t="s">
        <v>50</v>
      </c>
      <c r="BH94">
        <v>97</v>
      </c>
      <c r="BI94" t="s">
        <v>43</v>
      </c>
    </row>
    <row r="95" spans="1:61">
      <c r="A95" t="str">
        <f>_xlfn.XLOOKUP(D95,BN:BN,BO:BO)</f>
        <v>Madrid</v>
      </c>
      <c r="B95" t="s">
        <v>49</v>
      </c>
      <c r="C95">
        <v>13</v>
      </c>
      <c r="D95" t="str">
        <f>_xlfn.XLOOKUP(C95,BC:BC,BD:BD)</f>
        <v>AndreaG</v>
      </c>
      <c r="E95">
        <v>27600</v>
      </c>
      <c r="F95" t="s">
        <v>734</v>
      </c>
      <c r="G95" s="63">
        <v>45860</v>
      </c>
      <c r="H95" s="63">
        <v>45865</v>
      </c>
      <c r="I95" t="s">
        <v>366</v>
      </c>
      <c r="J95" t="str">
        <f>_xlfn.XLOOKUP(I95,AS:AS,AU:AU)</f>
        <v>Vuelos</v>
      </c>
      <c r="K95" t="s">
        <v>27</v>
      </c>
      <c r="L95">
        <v>87</v>
      </c>
      <c r="M95">
        <f>L95*_xlfn.XLOOKUP(K95,AM:AM,AN:AN)</f>
        <v>87</v>
      </c>
      <c r="N95">
        <f>L95*_xlfn.XLOOKUP(K95,AM:AM,AO:AO)</f>
        <v>100.91999999999999</v>
      </c>
      <c r="O95">
        <v>0</v>
      </c>
      <c r="P95">
        <f>O95*_xlfn.XLOOKUP(K95,AM:AM,AN:AN)</f>
        <v>0</v>
      </c>
      <c r="Q95">
        <f>O95*_xlfn.XLOOKUP(K95,AM:AM,AO:AO)</f>
        <v>0</v>
      </c>
      <c r="R95" t="str">
        <f>_xlfn.XLOOKUP(E95,Y:Y,Z:Z)</f>
        <v>F1S Spain</v>
      </c>
      <c r="S95" t="str">
        <f>_xlfn.XLOOKUP(E95,Y:Y,AB:AB)</f>
        <v>Spain</v>
      </c>
      <c r="T95">
        <f>WEEKNUM(G95)</f>
        <v>30</v>
      </c>
      <c r="U95">
        <f>YEAR(G95)</f>
        <v>2025</v>
      </c>
      <c r="V95" s="117">
        <f>IFERROR(Q95/N95,"0")</f>
        <v>0</v>
      </c>
      <c r="Y95">
        <v>31173</v>
      </c>
      <c r="Z95" t="s">
        <v>735</v>
      </c>
      <c r="AA95" t="s">
        <v>376</v>
      </c>
      <c r="AB95" t="s">
        <v>588</v>
      </c>
      <c r="AF95">
        <v>25080</v>
      </c>
      <c r="AG95" t="s">
        <v>736</v>
      </c>
      <c r="AH95" t="s">
        <v>376</v>
      </c>
      <c r="AI95" t="s">
        <v>401</v>
      </c>
      <c r="BC95" s="125">
        <v>94</v>
      </c>
      <c r="BD95" t="s">
        <v>338</v>
      </c>
      <c r="BH95">
        <v>98</v>
      </c>
      <c r="BI95" t="s">
        <v>42</v>
      </c>
    </row>
    <row r="96" spans="1:61">
      <c r="A96" t="str">
        <f>_xlfn.XLOOKUP(D96,BN:BN,BO:BO)</f>
        <v>Madrid</v>
      </c>
      <c r="B96" t="s">
        <v>49</v>
      </c>
      <c r="C96">
        <v>13</v>
      </c>
      <c r="D96" t="str">
        <f>_xlfn.XLOOKUP(C96,BC:BC,BD:BD)</f>
        <v>AndreaG</v>
      </c>
      <c r="E96">
        <v>27600</v>
      </c>
      <c r="F96" t="s">
        <v>737</v>
      </c>
      <c r="G96" s="63">
        <v>45860</v>
      </c>
      <c r="H96" s="63">
        <v>45865</v>
      </c>
      <c r="I96" t="s">
        <v>366</v>
      </c>
      <c r="J96" t="str">
        <f>_xlfn.XLOOKUP(I96,AS:AS,AU:AU)</f>
        <v>Vuelos</v>
      </c>
      <c r="K96" t="s">
        <v>27</v>
      </c>
      <c r="L96">
        <v>60</v>
      </c>
      <c r="M96">
        <f>L96*_xlfn.XLOOKUP(K96,AM:AM,AN:AN)</f>
        <v>60</v>
      </c>
      <c r="N96">
        <f>L96*_xlfn.XLOOKUP(K96,AM:AM,AO:AO)</f>
        <v>69.599999999999994</v>
      </c>
      <c r="O96">
        <v>0</v>
      </c>
      <c r="P96">
        <f>O96*_xlfn.XLOOKUP(K96,AM:AM,AN:AN)</f>
        <v>0</v>
      </c>
      <c r="Q96">
        <f>O96*_xlfn.XLOOKUP(K96,AM:AM,AO:AO)</f>
        <v>0</v>
      </c>
      <c r="R96" t="str">
        <f>_xlfn.XLOOKUP(E96,Y:Y,Z:Z)</f>
        <v>F1S Spain</v>
      </c>
      <c r="S96" t="str">
        <f>_xlfn.XLOOKUP(E96,Y:Y,AB:AB)</f>
        <v>Spain</v>
      </c>
      <c r="T96">
        <f>WEEKNUM(G96)</f>
        <v>30</v>
      </c>
      <c r="U96">
        <f>YEAR(G96)</f>
        <v>2025</v>
      </c>
      <c r="V96" s="117">
        <f>IFERROR(Q96/N96,"0")</f>
        <v>0</v>
      </c>
      <c r="Y96">
        <v>31179</v>
      </c>
      <c r="Z96" t="s">
        <v>738</v>
      </c>
      <c r="AA96" t="s">
        <v>376</v>
      </c>
      <c r="AB96" t="s">
        <v>440</v>
      </c>
      <c r="AF96">
        <v>25082</v>
      </c>
      <c r="AG96" t="s">
        <v>739</v>
      </c>
      <c r="AH96" t="s">
        <v>364</v>
      </c>
      <c r="AI96" t="s">
        <v>399</v>
      </c>
      <c r="BC96">
        <v>95</v>
      </c>
      <c r="BD96" t="s">
        <v>64</v>
      </c>
      <c r="BH96">
        <v>99</v>
      </c>
      <c r="BI96" t="s">
        <v>43</v>
      </c>
    </row>
    <row r="97" spans="1:61">
      <c r="A97" t="str">
        <f>_xlfn.XLOOKUP(D97,BN:BN,BO:BO)</f>
        <v>Madrid</v>
      </c>
      <c r="B97" t="s">
        <v>49</v>
      </c>
      <c r="C97">
        <v>13</v>
      </c>
      <c r="D97" t="str">
        <f>_xlfn.XLOOKUP(C97,BC:BC,BD:BD)</f>
        <v>AndreaG</v>
      </c>
      <c r="E97">
        <v>27600</v>
      </c>
      <c r="F97" t="s">
        <v>740</v>
      </c>
      <c r="G97" s="63">
        <v>45860</v>
      </c>
      <c r="H97" s="63">
        <v>45865</v>
      </c>
      <c r="I97" t="s">
        <v>366</v>
      </c>
      <c r="J97" t="str">
        <f>_xlfn.XLOOKUP(I97,AS:AS,AU:AU)</f>
        <v>Vuelos</v>
      </c>
      <c r="K97" t="s">
        <v>27</v>
      </c>
      <c r="L97">
        <v>24</v>
      </c>
      <c r="M97">
        <f>L97*_xlfn.XLOOKUP(K97,AM:AM,AN:AN)</f>
        <v>24</v>
      </c>
      <c r="N97">
        <f>L97*_xlfn.XLOOKUP(K97,AM:AM,AO:AO)</f>
        <v>27.839999999999996</v>
      </c>
      <c r="O97">
        <v>0</v>
      </c>
      <c r="P97">
        <f>O97*_xlfn.XLOOKUP(K97,AM:AM,AN:AN)</f>
        <v>0</v>
      </c>
      <c r="Q97">
        <f>O97*_xlfn.XLOOKUP(K97,AM:AM,AO:AO)</f>
        <v>0</v>
      </c>
      <c r="R97" t="str">
        <f>_xlfn.XLOOKUP(E97,Y:Y,Z:Z)</f>
        <v>F1S Spain</v>
      </c>
      <c r="S97" t="str">
        <f>_xlfn.XLOOKUP(E97,Y:Y,AB:AB)</f>
        <v>Spain</v>
      </c>
      <c r="T97">
        <f>WEEKNUM(G97)</f>
        <v>30</v>
      </c>
      <c r="U97">
        <f>YEAR(G97)</f>
        <v>2025</v>
      </c>
      <c r="V97" s="117">
        <f>IFERROR(Q97/N97,"0")</f>
        <v>0</v>
      </c>
      <c r="Y97">
        <v>31182</v>
      </c>
      <c r="Z97" t="s">
        <v>741</v>
      </c>
      <c r="AA97" t="s">
        <v>376</v>
      </c>
      <c r="AB97" t="s">
        <v>548</v>
      </c>
      <c r="AF97">
        <v>25092</v>
      </c>
      <c r="AG97" t="s">
        <v>742</v>
      </c>
      <c r="AH97" t="s">
        <v>743</v>
      </c>
      <c r="AI97" t="s">
        <v>401</v>
      </c>
      <c r="BC97">
        <v>96</v>
      </c>
      <c r="BD97" t="s">
        <v>92</v>
      </c>
      <c r="BH97">
        <v>100</v>
      </c>
      <c r="BI97" t="s">
        <v>46</v>
      </c>
    </row>
    <row r="98" spans="1:61">
      <c r="A98" t="str">
        <f>_xlfn.XLOOKUP(D98,BN:BN,BO:BO)</f>
        <v>Madrid</v>
      </c>
      <c r="B98" t="s">
        <v>49</v>
      </c>
      <c r="C98">
        <v>13</v>
      </c>
      <c r="D98" t="str">
        <f>_xlfn.XLOOKUP(C98,BC:BC,BD:BD)</f>
        <v>AndreaG</v>
      </c>
      <c r="E98">
        <v>29838</v>
      </c>
      <c r="F98" t="s">
        <v>744</v>
      </c>
      <c r="G98" s="63">
        <v>45860</v>
      </c>
      <c r="H98" s="63">
        <v>45865</v>
      </c>
      <c r="I98" t="s">
        <v>419</v>
      </c>
      <c r="J98" t="str">
        <f>_xlfn.XLOOKUP(I98,AS:AS,AU:AU)</f>
        <v>Otros</v>
      </c>
      <c r="K98" t="s">
        <v>27</v>
      </c>
      <c r="L98">
        <v>482</v>
      </c>
      <c r="M98">
        <f>L98*_xlfn.XLOOKUP(K98,AM:AM,AN:AN)</f>
        <v>482</v>
      </c>
      <c r="N98">
        <f>L98*_xlfn.XLOOKUP(K98,AM:AM,AO:AO)</f>
        <v>559.12</v>
      </c>
      <c r="O98">
        <v>0</v>
      </c>
      <c r="P98">
        <f>O98*_xlfn.XLOOKUP(K98,AM:AM,AN:AN)</f>
        <v>0</v>
      </c>
      <c r="Q98">
        <f>O98*_xlfn.XLOOKUP(K98,AM:AM,AO:AO)</f>
        <v>0</v>
      </c>
      <c r="R98" t="str">
        <f>_xlfn.XLOOKUP(E98,Y:Y,Z:Z)</f>
        <v>La Petit Maison</v>
      </c>
      <c r="S98" t="str">
        <f>_xlfn.XLOOKUP(E98,Y:Y,AB:AB)</f>
        <v>France</v>
      </c>
      <c r="T98">
        <f>WEEKNUM(G98)</f>
        <v>30</v>
      </c>
      <c r="U98">
        <f>YEAR(G98)</f>
        <v>2025</v>
      </c>
      <c r="V98" s="117">
        <f>IFERROR(Q98/N98,"0")</f>
        <v>0</v>
      </c>
      <c r="Y98">
        <v>31202</v>
      </c>
      <c r="Z98" t="s">
        <v>745</v>
      </c>
      <c r="AA98" t="s">
        <v>364</v>
      </c>
      <c r="AB98" t="s">
        <v>458</v>
      </c>
      <c r="AF98">
        <v>25101</v>
      </c>
      <c r="AG98" t="s">
        <v>746</v>
      </c>
      <c r="AH98" t="s">
        <v>743</v>
      </c>
      <c r="AI98" t="s">
        <v>401</v>
      </c>
      <c r="BC98">
        <v>97</v>
      </c>
      <c r="BD98" t="s">
        <v>50</v>
      </c>
      <c r="BH98">
        <v>101</v>
      </c>
      <c r="BI98" t="s">
        <v>34</v>
      </c>
    </row>
    <row r="99" spans="1:61">
      <c r="A99" t="str">
        <f>_xlfn.XLOOKUP(D99,BN:BN,BO:BO)</f>
        <v>Madrid</v>
      </c>
      <c r="B99" t="s">
        <v>49</v>
      </c>
      <c r="C99">
        <v>13</v>
      </c>
      <c r="D99" t="str">
        <f>_xlfn.XLOOKUP(C99,BC:BC,BD:BD)</f>
        <v>AndreaG</v>
      </c>
      <c r="E99">
        <v>29901</v>
      </c>
      <c r="F99" t="s">
        <v>747</v>
      </c>
      <c r="G99" s="63">
        <v>45860</v>
      </c>
      <c r="H99" s="63">
        <v>45865</v>
      </c>
      <c r="I99" t="s">
        <v>419</v>
      </c>
      <c r="J99" t="str">
        <f>_xlfn.XLOOKUP(I99,AS:AS,AU:AU)</f>
        <v>Otros</v>
      </c>
      <c r="K99" t="s">
        <v>27</v>
      </c>
      <c r="L99">
        <v>105</v>
      </c>
      <c r="M99">
        <f>L99*_xlfn.XLOOKUP(K99,AM:AM,AN:AN)</f>
        <v>105</v>
      </c>
      <c r="N99">
        <f>L99*_xlfn.XLOOKUP(K99,AM:AM,AO:AO)</f>
        <v>121.8</v>
      </c>
      <c r="O99">
        <v>0</v>
      </c>
      <c r="P99">
        <f>O99*_xlfn.XLOOKUP(K99,AM:AM,AN:AN)</f>
        <v>0</v>
      </c>
      <c r="Q99">
        <f>O99*_xlfn.XLOOKUP(K99,AM:AM,AO:AO)</f>
        <v>0</v>
      </c>
      <c r="R99" t="str">
        <f>_xlfn.XLOOKUP(E99,Y:Y,Z:Z)</f>
        <v>Gannet Spain, SL</v>
      </c>
      <c r="S99" t="str">
        <f>_xlfn.XLOOKUP(E99,Y:Y,AB:AB)</f>
        <v>Spain</v>
      </c>
      <c r="T99">
        <f>WEEKNUM(G99)</f>
        <v>30</v>
      </c>
      <c r="U99">
        <f>YEAR(G99)</f>
        <v>2025</v>
      </c>
      <c r="V99" s="117">
        <f>IFERROR(Q99/N99,"0")</f>
        <v>0</v>
      </c>
      <c r="Y99">
        <v>31203</v>
      </c>
      <c r="Z99" t="s">
        <v>748</v>
      </c>
      <c r="AA99" t="s">
        <v>364</v>
      </c>
      <c r="AB99" t="s">
        <v>438</v>
      </c>
      <c r="AF99">
        <v>25102</v>
      </c>
      <c r="AG99" t="s">
        <v>749</v>
      </c>
      <c r="AH99" t="s">
        <v>743</v>
      </c>
      <c r="AI99" t="s">
        <v>750</v>
      </c>
      <c r="BC99">
        <v>98</v>
      </c>
      <c r="BD99" t="s">
        <v>57</v>
      </c>
      <c r="BH99">
        <v>102</v>
      </c>
      <c r="BI99" t="s">
        <v>46</v>
      </c>
    </row>
    <row r="100" spans="1:61">
      <c r="A100" t="str">
        <f>_xlfn.XLOOKUP(D100,BN:BN,BO:BO)</f>
        <v>Madrid</v>
      </c>
      <c r="B100" t="s">
        <v>49</v>
      </c>
      <c r="C100">
        <v>13</v>
      </c>
      <c r="D100" t="str">
        <f>_xlfn.XLOOKUP(C100,BC:BC,BD:BD)</f>
        <v>AndreaG</v>
      </c>
      <c r="E100">
        <v>29901</v>
      </c>
      <c r="F100" t="s">
        <v>751</v>
      </c>
      <c r="G100" s="63">
        <v>45860</v>
      </c>
      <c r="H100" s="63">
        <v>45865</v>
      </c>
      <c r="I100" t="s">
        <v>419</v>
      </c>
      <c r="J100" t="str">
        <f>_xlfn.XLOOKUP(I100,AS:AS,AU:AU)</f>
        <v>Otros</v>
      </c>
      <c r="K100" t="s">
        <v>27</v>
      </c>
      <c r="L100">
        <v>95</v>
      </c>
      <c r="M100">
        <f>L100*_xlfn.XLOOKUP(K100,AM:AM,AN:AN)</f>
        <v>95</v>
      </c>
      <c r="N100">
        <f>L100*_xlfn.XLOOKUP(K100,AM:AM,AO:AO)</f>
        <v>110.19999999999999</v>
      </c>
      <c r="O100">
        <v>0</v>
      </c>
      <c r="P100">
        <f>O100*_xlfn.XLOOKUP(K100,AM:AM,AN:AN)</f>
        <v>0</v>
      </c>
      <c r="Q100">
        <f>O100*_xlfn.XLOOKUP(K100,AM:AM,AO:AO)</f>
        <v>0</v>
      </c>
      <c r="R100" t="str">
        <f>_xlfn.XLOOKUP(E100,Y:Y,Z:Z)</f>
        <v>Gannet Spain, SL</v>
      </c>
      <c r="S100" t="str">
        <f>_xlfn.XLOOKUP(E100,Y:Y,AB:AB)</f>
        <v>Spain</v>
      </c>
      <c r="T100">
        <f>WEEKNUM(G100)</f>
        <v>30</v>
      </c>
      <c r="U100">
        <f>YEAR(G100)</f>
        <v>2025</v>
      </c>
      <c r="V100" s="117">
        <f>IFERROR(Q100/N100,"0")</f>
        <v>0</v>
      </c>
      <c r="Y100">
        <v>31204</v>
      </c>
      <c r="Z100" t="s">
        <v>752</v>
      </c>
      <c r="AA100" t="s">
        <v>364</v>
      </c>
      <c r="AB100" t="s">
        <v>502</v>
      </c>
      <c r="AF100">
        <v>25107</v>
      </c>
      <c r="AG100" t="s">
        <v>753</v>
      </c>
      <c r="AH100" t="s">
        <v>364</v>
      </c>
      <c r="AI100" t="s">
        <v>438</v>
      </c>
      <c r="BC100">
        <v>99</v>
      </c>
      <c r="BD100" t="s">
        <v>59</v>
      </c>
      <c r="BH100">
        <v>103</v>
      </c>
      <c r="BI100" t="s">
        <v>43</v>
      </c>
    </row>
    <row r="101" spans="1:61">
      <c r="A101" t="str">
        <f>_xlfn.XLOOKUP(D101,BN:BN,BO:BO)</f>
        <v>Madrid</v>
      </c>
      <c r="B101" t="s">
        <v>49</v>
      </c>
      <c r="C101">
        <v>13</v>
      </c>
      <c r="D101" t="str">
        <f>_xlfn.XLOOKUP(C101,BC:BC,BD:BD)</f>
        <v>AndreaG</v>
      </c>
      <c r="E101">
        <v>29901</v>
      </c>
      <c r="F101" t="s">
        <v>754</v>
      </c>
      <c r="G101" s="63">
        <v>45860</v>
      </c>
      <c r="H101" s="63">
        <v>45865</v>
      </c>
      <c r="I101" t="s">
        <v>419</v>
      </c>
      <c r="J101" t="str">
        <f>_xlfn.XLOOKUP(I101,AS:AS,AU:AU)</f>
        <v>Otros</v>
      </c>
      <c r="K101" t="s">
        <v>27</v>
      </c>
      <c r="L101">
        <v>12.15</v>
      </c>
      <c r="M101">
        <f>L101*_xlfn.XLOOKUP(K101,AM:AM,AN:AN)</f>
        <v>12.15</v>
      </c>
      <c r="N101">
        <f>L101*_xlfn.XLOOKUP(K101,AM:AM,AO:AO)</f>
        <v>14.093999999999999</v>
      </c>
      <c r="O101">
        <v>0</v>
      </c>
      <c r="P101">
        <f>O101*_xlfn.XLOOKUP(K101,AM:AM,AN:AN)</f>
        <v>0</v>
      </c>
      <c r="Q101">
        <f>O101*_xlfn.XLOOKUP(K101,AM:AM,AO:AO)</f>
        <v>0</v>
      </c>
      <c r="R101" t="str">
        <f>_xlfn.XLOOKUP(E101,Y:Y,Z:Z)</f>
        <v>Gannet Spain, SL</v>
      </c>
      <c r="S101" t="str">
        <f>_xlfn.XLOOKUP(E101,Y:Y,AB:AB)</f>
        <v>Spain</v>
      </c>
      <c r="T101">
        <f>WEEKNUM(G101)</f>
        <v>30</v>
      </c>
      <c r="U101">
        <f>YEAR(G101)</f>
        <v>2025</v>
      </c>
      <c r="V101" s="117">
        <f>IFERROR(Q101/N101,"0")</f>
        <v>0</v>
      </c>
      <c r="Y101">
        <v>31205</v>
      </c>
      <c r="Z101" t="s">
        <v>755</v>
      </c>
      <c r="AA101" t="s">
        <v>364</v>
      </c>
      <c r="AB101" t="s">
        <v>601</v>
      </c>
      <c r="AF101">
        <v>25166</v>
      </c>
      <c r="AG101" t="s">
        <v>756</v>
      </c>
      <c r="AI101" t="s">
        <v>401</v>
      </c>
      <c r="BC101">
        <v>100</v>
      </c>
      <c r="BD101" t="s">
        <v>61</v>
      </c>
      <c r="BH101">
        <v>104</v>
      </c>
      <c r="BI101" t="s">
        <v>43</v>
      </c>
    </row>
    <row r="102" spans="1:61">
      <c r="A102" t="str">
        <f>_xlfn.XLOOKUP(D102,BN:BN,BO:BO)</f>
        <v>Madrid</v>
      </c>
      <c r="B102" t="s">
        <v>49</v>
      </c>
      <c r="C102">
        <v>14</v>
      </c>
      <c r="D102" t="str">
        <f>_xlfn.XLOOKUP(C102,BC:BC,BD:BD)</f>
        <v>MartinB</v>
      </c>
      <c r="E102">
        <v>27600</v>
      </c>
      <c r="F102" t="s">
        <v>757</v>
      </c>
      <c r="G102" s="63">
        <v>45814</v>
      </c>
      <c r="H102" s="63">
        <v>45816</v>
      </c>
      <c r="I102" t="s">
        <v>366</v>
      </c>
      <c r="J102" t="str">
        <f>_xlfn.XLOOKUP(I102,AS:AS,AU:AU)</f>
        <v>Vuelos</v>
      </c>
      <c r="K102" t="s">
        <v>27</v>
      </c>
      <c r="L102">
        <v>153.9</v>
      </c>
      <c r="M102">
        <f>L102*_xlfn.XLOOKUP(K102,AM:AM,AN:AN)</f>
        <v>153.9</v>
      </c>
      <c r="N102">
        <f>L102*_xlfn.XLOOKUP(K102,AM:AM,AO:AO)</f>
        <v>178.524</v>
      </c>
      <c r="O102">
        <v>0</v>
      </c>
      <c r="P102">
        <f>O102*_xlfn.XLOOKUP(K102,AM:AM,AN:AN)</f>
        <v>0</v>
      </c>
      <c r="Q102">
        <f>O102*_xlfn.XLOOKUP(K102,AM:AM,AO:AO)</f>
        <v>0</v>
      </c>
      <c r="R102" t="str">
        <f>_xlfn.XLOOKUP(E102,Y:Y,Z:Z)</f>
        <v>F1S Spain</v>
      </c>
      <c r="S102" t="str">
        <f>_xlfn.XLOOKUP(E102,Y:Y,AB:AB)</f>
        <v>Spain</v>
      </c>
      <c r="T102">
        <f>WEEKNUM(G102)</f>
        <v>23</v>
      </c>
      <c r="U102">
        <f>YEAR(G102)</f>
        <v>2025</v>
      </c>
      <c r="V102" s="117">
        <f>IFERROR(Q102/N102,"0")</f>
        <v>0</v>
      </c>
      <c r="Y102">
        <v>31216</v>
      </c>
      <c r="Z102" t="s">
        <v>758</v>
      </c>
      <c r="AA102" t="s">
        <v>376</v>
      </c>
      <c r="AB102" t="s">
        <v>399</v>
      </c>
      <c r="AF102">
        <v>25188</v>
      </c>
      <c r="AG102" t="s">
        <v>759</v>
      </c>
      <c r="AH102" t="s">
        <v>364</v>
      </c>
      <c r="AI102" t="s">
        <v>502</v>
      </c>
      <c r="BC102">
        <v>101</v>
      </c>
      <c r="BD102" t="s">
        <v>64</v>
      </c>
      <c r="BH102">
        <v>105</v>
      </c>
      <c r="BI102" t="s">
        <v>43</v>
      </c>
    </row>
    <row r="103" spans="1:61">
      <c r="A103" t="str">
        <f>_xlfn.XLOOKUP(D103,BN:BN,BO:BO)</f>
        <v>Madrid</v>
      </c>
      <c r="B103" t="s">
        <v>49</v>
      </c>
      <c r="C103">
        <v>14</v>
      </c>
      <c r="D103" t="str">
        <f>_xlfn.XLOOKUP(C103,BC:BC,BD:BD)</f>
        <v>MartinB</v>
      </c>
      <c r="E103">
        <v>27600</v>
      </c>
      <c r="F103" t="s">
        <v>757</v>
      </c>
      <c r="G103" s="63">
        <v>45814</v>
      </c>
      <c r="H103" s="63">
        <v>45816</v>
      </c>
      <c r="I103" t="s">
        <v>366</v>
      </c>
      <c r="J103" t="str">
        <f>_xlfn.XLOOKUP(I103,AS:AS,AU:AU)</f>
        <v>Vuelos</v>
      </c>
      <c r="K103" t="s">
        <v>27</v>
      </c>
      <c r="L103">
        <v>153.9</v>
      </c>
      <c r="M103">
        <f>L103*_xlfn.XLOOKUP(K103,AM:AM,AN:AN)</f>
        <v>153.9</v>
      </c>
      <c r="N103">
        <f>L103*_xlfn.XLOOKUP(K103,AM:AM,AO:AO)</f>
        <v>178.524</v>
      </c>
      <c r="O103">
        <v>0</v>
      </c>
      <c r="P103">
        <f>O103*_xlfn.XLOOKUP(K103,AM:AM,AN:AN)</f>
        <v>0</v>
      </c>
      <c r="Q103">
        <f>O103*_xlfn.XLOOKUP(K103,AM:AM,AO:AO)</f>
        <v>0</v>
      </c>
      <c r="R103" t="str">
        <f>_xlfn.XLOOKUP(E103,Y:Y,Z:Z)</f>
        <v>F1S Spain</v>
      </c>
      <c r="S103" t="str">
        <f>_xlfn.XLOOKUP(E103,Y:Y,AB:AB)</f>
        <v>Spain</v>
      </c>
      <c r="T103">
        <f>WEEKNUM(G103)</f>
        <v>23</v>
      </c>
      <c r="U103">
        <f>YEAR(G103)</f>
        <v>2025</v>
      </c>
      <c r="V103" s="117">
        <f>IFERROR(Q103/N103,"0")</f>
        <v>0</v>
      </c>
      <c r="Y103">
        <v>31217</v>
      </c>
      <c r="Z103" t="s">
        <v>760</v>
      </c>
      <c r="AA103" t="s">
        <v>364</v>
      </c>
      <c r="AB103" t="s">
        <v>377</v>
      </c>
      <c r="AF103">
        <v>25194</v>
      </c>
      <c r="AG103" t="s">
        <v>761</v>
      </c>
      <c r="AH103" t="s">
        <v>425</v>
      </c>
      <c r="AI103" t="s">
        <v>377</v>
      </c>
      <c r="BC103">
        <v>102</v>
      </c>
      <c r="BD103" t="s">
        <v>70</v>
      </c>
      <c r="BH103">
        <v>106</v>
      </c>
      <c r="BI103" t="s">
        <v>43</v>
      </c>
    </row>
    <row r="104" spans="1:61">
      <c r="A104" t="str">
        <f>_xlfn.XLOOKUP(D104,BN:BN,BO:BO)</f>
        <v>Madrid</v>
      </c>
      <c r="B104" t="s">
        <v>49</v>
      </c>
      <c r="C104">
        <v>14</v>
      </c>
      <c r="D104" t="str">
        <f>_xlfn.XLOOKUP(C104,BC:BC,BD:BD)</f>
        <v>MartinB</v>
      </c>
      <c r="E104">
        <v>27600</v>
      </c>
      <c r="F104" t="s">
        <v>762</v>
      </c>
      <c r="G104" s="63">
        <v>45814</v>
      </c>
      <c r="H104" s="63">
        <v>45816</v>
      </c>
      <c r="I104" t="s">
        <v>366</v>
      </c>
      <c r="J104" t="str">
        <f>_xlfn.XLOOKUP(I104,AS:AS,AU:AU)</f>
        <v>Vuelos</v>
      </c>
      <c r="K104" t="s">
        <v>27</v>
      </c>
      <c r="L104">
        <v>60</v>
      </c>
      <c r="M104">
        <f>L104*_xlfn.XLOOKUP(K104,AM:AM,AN:AN)</f>
        <v>60</v>
      </c>
      <c r="N104">
        <f>L104*_xlfn.XLOOKUP(K104,AM:AM,AO:AO)</f>
        <v>69.599999999999994</v>
      </c>
      <c r="O104">
        <v>0</v>
      </c>
      <c r="P104">
        <f>O104*_xlfn.XLOOKUP(K104,AM:AM,AN:AN)</f>
        <v>0</v>
      </c>
      <c r="Q104">
        <f>O104*_xlfn.XLOOKUP(K104,AM:AM,AO:AO)</f>
        <v>0</v>
      </c>
      <c r="R104" t="str">
        <f>_xlfn.XLOOKUP(E104,Y:Y,Z:Z)</f>
        <v>F1S Spain</v>
      </c>
      <c r="S104" t="str">
        <f>_xlfn.XLOOKUP(E104,Y:Y,AB:AB)</f>
        <v>Spain</v>
      </c>
      <c r="T104">
        <f>WEEKNUM(G104)</f>
        <v>23</v>
      </c>
      <c r="U104">
        <f>YEAR(G104)</f>
        <v>2025</v>
      </c>
      <c r="V104" s="117">
        <f>IFERROR(Q104/N104,"0")</f>
        <v>0</v>
      </c>
      <c r="Y104">
        <v>31218</v>
      </c>
      <c r="Z104" t="s">
        <v>763</v>
      </c>
      <c r="AA104" t="s">
        <v>376</v>
      </c>
      <c r="AB104" t="s">
        <v>730</v>
      </c>
      <c r="AF104">
        <v>25215</v>
      </c>
      <c r="AG104" t="s">
        <v>764</v>
      </c>
      <c r="AH104" t="s">
        <v>376</v>
      </c>
      <c r="AI104" t="s">
        <v>588</v>
      </c>
      <c r="BC104">
        <v>103</v>
      </c>
      <c r="BD104" t="s">
        <v>50</v>
      </c>
      <c r="BH104">
        <v>107</v>
      </c>
      <c r="BI104" t="s">
        <v>43</v>
      </c>
    </row>
    <row r="105" spans="1:61">
      <c r="A105" t="str">
        <f>_xlfn.XLOOKUP(D105,BN:BN,BO:BO)</f>
        <v>Madrid</v>
      </c>
      <c r="B105" t="s">
        <v>49</v>
      </c>
      <c r="C105">
        <v>14</v>
      </c>
      <c r="D105" t="str">
        <f>_xlfn.XLOOKUP(C105,BC:BC,BD:BD)</f>
        <v>MartinB</v>
      </c>
      <c r="E105">
        <v>27600</v>
      </c>
      <c r="F105" t="s">
        <v>765</v>
      </c>
      <c r="G105" s="63">
        <v>45814</v>
      </c>
      <c r="H105" s="63">
        <v>45814</v>
      </c>
      <c r="I105" t="s">
        <v>366</v>
      </c>
      <c r="J105" t="str">
        <f>_xlfn.XLOOKUP(I105,AS:AS,AU:AU)</f>
        <v>Vuelos</v>
      </c>
      <c r="K105" t="s">
        <v>27</v>
      </c>
      <c r="L105">
        <v>30</v>
      </c>
      <c r="M105">
        <f>L105*_xlfn.XLOOKUP(K105,AM:AM,AN:AN)</f>
        <v>30</v>
      </c>
      <c r="N105">
        <f>L105*_xlfn.XLOOKUP(K105,AM:AM,AO:AO)</f>
        <v>34.799999999999997</v>
      </c>
      <c r="O105">
        <v>0</v>
      </c>
      <c r="P105">
        <f>O105*_xlfn.XLOOKUP(K105,AM:AM,AN:AN)</f>
        <v>0</v>
      </c>
      <c r="Q105">
        <f>O105*_xlfn.XLOOKUP(K105,AM:AM,AO:AO)</f>
        <v>0</v>
      </c>
      <c r="R105" t="str">
        <f>_xlfn.XLOOKUP(E105,Y:Y,Z:Z)</f>
        <v>F1S Spain</v>
      </c>
      <c r="S105" t="str">
        <f>_xlfn.XLOOKUP(E105,Y:Y,AB:AB)</f>
        <v>Spain</v>
      </c>
      <c r="T105">
        <f>WEEKNUM(G105)</f>
        <v>23</v>
      </c>
      <c r="U105">
        <f>YEAR(G105)</f>
        <v>2025</v>
      </c>
      <c r="V105" s="117">
        <f>IFERROR(Q105/N105,"0")</f>
        <v>0</v>
      </c>
      <c r="Y105">
        <v>31219</v>
      </c>
      <c r="Z105" t="s">
        <v>766</v>
      </c>
      <c r="AA105" t="s">
        <v>364</v>
      </c>
      <c r="AB105" t="s">
        <v>767</v>
      </c>
      <c r="AF105">
        <v>25238</v>
      </c>
      <c r="AG105" t="s">
        <v>768</v>
      </c>
      <c r="AI105" t="s">
        <v>440</v>
      </c>
      <c r="BC105">
        <v>104</v>
      </c>
      <c r="BD105" t="s">
        <v>90</v>
      </c>
      <c r="BH105">
        <v>108</v>
      </c>
      <c r="BI105" t="s">
        <v>46</v>
      </c>
    </row>
    <row r="106" spans="1:61">
      <c r="A106" t="str">
        <f>_xlfn.XLOOKUP(D106,BN:BN,BO:BO)</f>
        <v>Madrid</v>
      </c>
      <c r="B106" t="s">
        <v>49</v>
      </c>
      <c r="C106">
        <v>14</v>
      </c>
      <c r="D106" t="str">
        <f>_xlfn.XLOOKUP(C106,BC:BC,BD:BD)</f>
        <v>MartinB</v>
      </c>
      <c r="E106">
        <v>27600</v>
      </c>
      <c r="F106" t="s">
        <v>769</v>
      </c>
      <c r="G106" s="63">
        <v>45816</v>
      </c>
      <c r="H106" s="63">
        <v>45816</v>
      </c>
      <c r="I106" t="s">
        <v>366</v>
      </c>
      <c r="J106" t="str">
        <f>_xlfn.XLOOKUP(I106,AS:AS,AU:AU)</f>
        <v>Vuelos</v>
      </c>
      <c r="K106" t="s">
        <v>27</v>
      </c>
      <c r="L106">
        <v>30</v>
      </c>
      <c r="M106">
        <f>L106*_xlfn.XLOOKUP(K106,AM:AM,AN:AN)</f>
        <v>30</v>
      </c>
      <c r="N106">
        <f>L106*_xlfn.XLOOKUP(K106,AM:AM,AO:AO)</f>
        <v>34.799999999999997</v>
      </c>
      <c r="O106">
        <v>0</v>
      </c>
      <c r="P106">
        <f>O106*_xlfn.XLOOKUP(K106,AM:AM,AN:AN)</f>
        <v>0</v>
      </c>
      <c r="Q106">
        <f>O106*_xlfn.XLOOKUP(K106,AM:AM,AO:AO)</f>
        <v>0</v>
      </c>
      <c r="R106" t="str">
        <f>_xlfn.XLOOKUP(E106,Y:Y,Z:Z)</f>
        <v>F1S Spain</v>
      </c>
      <c r="S106" t="str">
        <f>_xlfn.XLOOKUP(E106,Y:Y,AB:AB)</f>
        <v>Spain</v>
      </c>
      <c r="T106">
        <f>WEEKNUM(G106)</f>
        <v>24</v>
      </c>
      <c r="U106">
        <f>YEAR(G106)</f>
        <v>2025</v>
      </c>
      <c r="V106" s="117">
        <f>IFERROR(Q106/N106,"0")</f>
        <v>0</v>
      </c>
      <c r="Y106">
        <v>31220</v>
      </c>
      <c r="Z106" t="s">
        <v>770</v>
      </c>
      <c r="AA106" t="s">
        <v>364</v>
      </c>
      <c r="AB106" t="s">
        <v>569</v>
      </c>
      <c r="AF106">
        <v>25240</v>
      </c>
      <c r="AG106" t="s">
        <v>771</v>
      </c>
      <c r="AH106" t="s">
        <v>743</v>
      </c>
      <c r="AI106" t="s">
        <v>401</v>
      </c>
      <c r="BC106">
        <v>105</v>
      </c>
      <c r="BD106" t="s">
        <v>92</v>
      </c>
      <c r="BH106">
        <v>109</v>
      </c>
      <c r="BI106" t="s">
        <v>46</v>
      </c>
    </row>
    <row r="107" spans="1:61">
      <c r="A107" t="str">
        <f>_xlfn.XLOOKUP(D107,BN:BN,BO:BO)</f>
        <v>Madrid</v>
      </c>
      <c r="B107" t="s">
        <v>49</v>
      </c>
      <c r="C107">
        <v>15</v>
      </c>
      <c r="D107" t="str">
        <f>_xlfn.XLOOKUP(C107,BC:BC,BD:BD)</f>
        <v>MartinB</v>
      </c>
      <c r="E107">
        <v>27688</v>
      </c>
      <c r="F107" t="s">
        <v>772</v>
      </c>
      <c r="G107" s="63">
        <v>45843</v>
      </c>
      <c r="H107" s="63">
        <v>45854</v>
      </c>
      <c r="I107" t="s">
        <v>484</v>
      </c>
      <c r="J107" t="str">
        <f>_xlfn.XLOOKUP(I107,AS:AS,AU:AU)</f>
        <v>Vuelos</v>
      </c>
      <c r="K107" t="s">
        <v>27</v>
      </c>
      <c r="L107">
        <v>960.68</v>
      </c>
      <c r="M107">
        <f>L107*_xlfn.XLOOKUP(K107,AM:AM,AN:AN)</f>
        <v>960.68</v>
      </c>
      <c r="N107">
        <f>L107*_xlfn.XLOOKUP(K107,AM:AM,AO:AO)</f>
        <v>1114.3887999999999</v>
      </c>
      <c r="O107">
        <v>0</v>
      </c>
      <c r="P107">
        <f>O107*_xlfn.XLOOKUP(K107,AM:AM,AN:AN)</f>
        <v>0</v>
      </c>
      <c r="Q107">
        <f>O107*_xlfn.XLOOKUP(K107,AM:AM,AO:AO)</f>
        <v>0</v>
      </c>
      <c r="R107" t="str">
        <f>_xlfn.XLOOKUP(E107,Y:Y,Z:Z)</f>
        <v>Servivuelo</v>
      </c>
      <c r="S107" t="str">
        <f>_xlfn.XLOOKUP(E107,Y:Y,AB:AB)</f>
        <v>Spain</v>
      </c>
      <c r="T107">
        <f>WEEKNUM(G107)</f>
        <v>27</v>
      </c>
      <c r="U107">
        <f>YEAR(G107)</f>
        <v>2025</v>
      </c>
      <c r="V107" s="117">
        <f>IFERROR(Q107/N107,"0")</f>
        <v>0</v>
      </c>
      <c r="Y107">
        <v>31221</v>
      </c>
      <c r="Z107" t="s">
        <v>773</v>
      </c>
      <c r="AA107" t="s">
        <v>376</v>
      </c>
      <c r="AB107" t="s">
        <v>440</v>
      </c>
      <c r="AF107">
        <v>25247</v>
      </c>
      <c r="AG107" t="s">
        <v>774</v>
      </c>
      <c r="AH107" t="s">
        <v>376</v>
      </c>
      <c r="AI107" t="s">
        <v>405</v>
      </c>
      <c r="BC107">
        <v>106</v>
      </c>
      <c r="BD107" t="s">
        <v>64</v>
      </c>
      <c r="BH107">
        <v>110</v>
      </c>
      <c r="BI107" t="s">
        <v>46</v>
      </c>
    </row>
    <row r="108" spans="1:61">
      <c r="A108" t="str">
        <f>_xlfn.XLOOKUP(D108,BN:BN,BO:BO)</f>
        <v>Madrid</v>
      </c>
      <c r="B108" t="s">
        <v>49</v>
      </c>
      <c r="C108">
        <v>15</v>
      </c>
      <c r="D108" t="str">
        <f>_xlfn.XLOOKUP(C108,BC:BC,BD:BD)</f>
        <v>MartinB</v>
      </c>
      <c r="E108">
        <v>29060</v>
      </c>
      <c r="F108" t="s">
        <v>775</v>
      </c>
      <c r="G108" s="63">
        <v>45843</v>
      </c>
      <c r="H108" s="63">
        <v>45854</v>
      </c>
      <c r="I108" t="s">
        <v>456</v>
      </c>
      <c r="J108" t="str">
        <f>_xlfn.XLOOKUP(I108,AS:AS,AU:AU)</f>
        <v>Visados</v>
      </c>
      <c r="K108" t="s">
        <v>27</v>
      </c>
      <c r="L108">
        <v>52</v>
      </c>
      <c r="M108">
        <f>L108*_xlfn.XLOOKUP(K108,AM:AM,AN:AN)</f>
        <v>52</v>
      </c>
      <c r="N108">
        <f>L108*_xlfn.XLOOKUP(K108,AM:AM,AO:AO)</f>
        <v>60.319999999999993</v>
      </c>
      <c r="O108">
        <v>0</v>
      </c>
      <c r="P108">
        <f>O108*_xlfn.XLOOKUP(K108,AM:AM,AN:AN)</f>
        <v>0</v>
      </c>
      <c r="Q108">
        <f>O108*_xlfn.XLOOKUP(K108,AM:AM,AO:AO)</f>
        <v>0</v>
      </c>
      <c r="R108" t="str">
        <f>_xlfn.XLOOKUP(E108,Y:Y,Z:Z)</f>
        <v>Visas web</v>
      </c>
      <c r="S108" t="str">
        <f>_xlfn.XLOOKUP(E108,Y:Y,AB:AB)</f>
        <v>Canada</v>
      </c>
      <c r="T108">
        <f>WEEKNUM(G108)</f>
        <v>27</v>
      </c>
      <c r="U108">
        <f>YEAR(G108)</f>
        <v>2025</v>
      </c>
      <c r="V108" s="117">
        <f>IFERROR(Q108/N108,"0")</f>
        <v>0</v>
      </c>
      <c r="Y108">
        <v>31222</v>
      </c>
      <c r="Z108" t="s">
        <v>776</v>
      </c>
      <c r="AA108" t="s">
        <v>376</v>
      </c>
      <c r="AB108" t="s">
        <v>730</v>
      </c>
      <c r="AF108">
        <v>25263</v>
      </c>
      <c r="AG108" t="s">
        <v>777</v>
      </c>
      <c r="AH108" t="s">
        <v>376</v>
      </c>
      <c r="AI108" t="s">
        <v>405</v>
      </c>
      <c r="BH108">
        <v>111</v>
      </c>
      <c r="BI108" t="s">
        <v>46</v>
      </c>
    </row>
    <row r="109" spans="1:61">
      <c r="A109" t="str">
        <f>_xlfn.XLOOKUP(D109,BN:BN,BO:BO)</f>
        <v>Madrid</v>
      </c>
      <c r="B109" t="s">
        <v>49</v>
      </c>
      <c r="C109">
        <v>15</v>
      </c>
      <c r="D109" t="str">
        <f>_xlfn.XLOOKUP(C109,BC:BC,BD:BD)</f>
        <v>MartinB</v>
      </c>
      <c r="E109">
        <v>27688</v>
      </c>
      <c r="F109" t="s">
        <v>778</v>
      </c>
      <c r="G109" s="63">
        <v>45972</v>
      </c>
      <c r="H109" s="63">
        <v>45974</v>
      </c>
      <c r="I109" t="s">
        <v>484</v>
      </c>
      <c r="J109" t="str">
        <f>_xlfn.XLOOKUP(I109,AS:AS,AU:AU)</f>
        <v>Vuelos</v>
      </c>
      <c r="K109" t="s">
        <v>27</v>
      </c>
      <c r="L109">
        <v>273.27999999999997</v>
      </c>
      <c r="M109">
        <f>L109*_xlfn.XLOOKUP(K109,AM:AM,AN:AN)</f>
        <v>273.27999999999997</v>
      </c>
      <c r="N109">
        <f>L109*_xlfn.XLOOKUP(K109,AM:AM,AO:AO)</f>
        <v>317.00479999999993</v>
      </c>
      <c r="O109">
        <v>0</v>
      </c>
      <c r="P109">
        <f>O109*_xlfn.XLOOKUP(K109,AM:AM,AN:AN)</f>
        <v>0</v>
      </c>
      <c r="Q109">
        <f>O109*_xlfn.XLOOKUP(K109,AM:AM,AO:AO)</f>
        <v>0</v>
      </c>
      <c r="R109" t="str">
        <f>_xlfn.XLOOKUP(E109,Y:Y,Z:Z)</f>
        <v>Servivuelo</v>
      </c>
      <c r="S109" t="str">
        <f>_xlfn.XLOOKUP(E109,Y:Y,AB:AB)</f>
        <v>Spain</v>
      </c>
      <c r="T109">
        <f>WEEKNUM(G109)</f>
        <v>46</v>
      </c>
      <c r="U109">
        <f>YEAR(G109)</f>
        <v>2025</v>
      </c>
      <c r="V109" s="117">
        <f>IFERROR(Q109/N109,"0")</f>
        <v>0</v>
      </c>
      <c r="Y109">
        <v>31223</v>
      </c>
      <c r="Z109" t="s">
        <v>779</v>
      </c>
      <c r="AA109" t="s">
        <v>376</v>
      </c>
      <c r="AB109" t="s">
        <v>730</v>
      </c>
      <c r="AF109">
        <v>25269</v>
      </c>
      <c r="AG109" t="s">
        <v>780</v>
      </c>
      <c r="AH109" t="s">
        <v>376</v>
      </c>
      <c r="AI109" t="s">
        <v>399</v>
      </c>
      <c r="BH109">
        <v>112</v>
      </c>
      <c r="BI109" t="s">
        <v>43</v>
      </c>
    </row>
    <row r="110" spans="1:61">
      <c r="A110" t="str">
        <f>_xlfn.XLOOKUP(D110,BN:BN,BO:BO)</f>
        <v>Madrid</v>
      </c>
      <c r="B110" t="s">
        <v>49</v>
      </c>
      <c r="C110">
        <v>16</v>
      </c>
      <c r="D110" t="str">
        <f>_xlfn.XLOOKUP(C110,BC:BC,BD:BD)</f>
        <v>ConchaD</v>
      </c>
      <c r="E110">
        <v>27688</v>
      </c>
      <c r="F110" t="s">
        <v>781</v>
      </c>
      <c r="G110" s="63">
        <v>45841</v>
      </c>
      <c r="H110" s="63">
        <v>45842</v>
      </c>
      <c r="I110" t="s">
        <v>484</v>
      </c>
      <c r="J110" t="str">
        <f>_xlfn.XLOOKUP(I110,AS:AS,AU:AU)</f>
        <v>Vuelos</v>
      </c>
      <c r="K110" t="s">
        <v>33</v>
      </c>
      <c r="L110">
        <v>11876.78</v>
      </c>
      <c r="M110">
        <f>L110*_xlfn.XLOOKUP(K110,AM:AM,AN:AN)</f>
        <v>10214.0308</v>
      </c>
      <c r="N110">
        <f>L110*_xlfn.XLOOKUP(K110,AM:AM,AO:AO)</f>
        <v>11876.78</v>
      </c>
      <c r="O110">
        <v>0</v>
      </c>
      <c r="P110">
        <f>O110*_xlfn.XLOOKUP(K110,AM:AM,AN:AN)</f>
        <v>0</v>
      </c>
      <c r="Q110">
        <f>O110*_xlfn.XLOOKUP(K110,AM:AM,AO:AO)</f>
        <v>0</v>
      </c>
      <c r="R110" t="str">
        <f>_xlfn.XLOOKUP(E110,Y:Y,Z:Z)</f>
        <v>Servivuelo</v>
      </c>
      <c r="S110" t="str">
        <f>_xlfn.XLOOKUP(E110,Y:Y,AB:AB)</f>
        <v>Spain</v>
      </c>
      <c r="T110">
        <f>WEEKNUM(G110)</f>
        <v>27</v>
      </c>
      <c r="U110">
        <f>YEAR(G110)</f>
        <v>2025</v>
      </c>
      <c r="V110" s="117">
        <f>IFERROR(Q110/N110,"0")</f>
        <v>0</v>
      </c>
      <c r="Y110">
        <v>31224</v>
      </c>
      <c r="Z110" t="s">
        <v>782</v>
      </c>
      <c r="AA110" t="s">
        <v>419</v>
      </c>
      <c r="AB110" t="s">
        <v>399</v>
      </c>
      <c r="AF110">
        <v>25274</v>
      </c>
      <c r="AG110" t="s">
        <v>783</v>
      </c>
      <c r="AH110" t="s">
        <v>376</v>
      </c>
      <c r="AI110" t="s">
        <v>405</v>
      </c>
      <c r="BH110">
        <v>113</v>
      </c>
      <c r="BI110" t="s">
        <v>43</v>
      </c>
    </row>
    <row r="111" spans="1:61">
      <c r="A111" t="str">
        <f>_xlfn.XLOOKUP(D111,BN:BN,BO:BO)</f>
        <v>Madrid</v>
      </c>
      <c r="B111" t="s">
        <v>49</v>
      </c>
      <c r="C111">
        <v>16</v>
      </c>
      <c r="D111" t="str">
        <f>_xlfn.XLOOKUP(C111,BC:BC,BD:BD)</f>
        <v>ConchaD</v>
      </c>
      <c r="E111">
        <v>27688</v>
      </c>
      <c r="F111" t="s">
        <v>784</v>
      </c>
      <c r="G111" s="63">
        <v>45830</v>
      </c>
      <c r="H111" s="63">
        <v>45832</v>
      </c>
      <c r="I111" t="s">
        <v>484</v>
      </c>
      <c r="J111" t="str">
        <f>_xlfn.XLOOKUP(I111,AS:AS,AU:AU)</f>
        <v>Vuelos</v>
      </c>
      <c r="K111" t="s">
        <v>33</v>
      </c>
      <c r="L111">
        <v>10965.43</v>
      </c>
      <c r="M111">
        <f>L111*_xlfn.XLOOKUP(K111,AM:AM,AN:AN)</f>
        <v>9430.2698</v>
      </c>
      <c r="N111">
        <f>L111*_xlfn.XLOOKUP(K111,AM:AM,AO:AO)</f>
        <v>10965.43</v>
      </c>
      <c r="O111">
        <v>0</v>
      </c>
      <c r="P111">
        <f>O111*_xlfn.XLOOKUP(K111,AM:AM,AN:AN)</f>
        <v>0</v>
      </c>
      <c r="Q111">
        <f>O111*_xlfn.XLOOKUP(K111,AM:AM,AO:AO)</f>
        <v>0</v>
      </c>
      <c r="R111" t="str">
        <f>_xlfn.XLOOKUP(E111,Y:Y,Z:Z)</f>
        <v>Servivuelo</v>
      </c>
      <c r="S111" t="str">
        <f>_xlfn.XLOOKUP(E111,Y:Y,AB:AB)</f>
        <v>Spain</v>
      </c>
      <c r="T111">
        <f>WEEKNUM(G111)</f>
        <v>26</v>
      </c>
      <c r="U111">
        <f>YEAR(G111)</f>
        <v>2025</v>
      </c>
      <c r="V111" s="117">
        <f>IFERROR(Q111/N111,"0")</f>
        <v>0</v>
      </c>
      <c r="Y111">
        <v>31235</v>
      </c>
      <c r="Z111" t="s">
        <v>785</v>
      </c>
      <c r="AA111" t="s">
        <v>376</v>
      </c>
      <c r="AB111" t="s">
        <v>514</v>
      </c>
      <c r="AF111">
        <v>25318</v>
      </c>
      <c r="AG111" t="s">
        <v>786</v>
      </c>
      <c r="AH111" t="s">
        <v>389</v>
      </c>
      <c r="AI111" t="s">
        <v>367</v>
      </c>
      <c r="BH111">
        <v>114</v>
      </c>
      <c r="BI111" t="s">
        <v>42</v>
      </c>
    </row>
    <row r="112" spans="1:61">
      <c r="A112" t="str">
        <f>_xlfn.XLOOKUP(D112,BN:BN,BO:BO)</f>
        <v>Madrid</v>
      </c>
      <c r="B112" t="s">
        <v>49</v>
      </c>
      <c r="C112">
        <v>16</v>
      </c>
      <c r="D112" t="str">
        <f>_xlfn.XLOOKUP(C112,BC:BC,BD:BD)</f>
        <v>ConchaD</v>
      </c>
      <c r="E112">
        <v>27688</v>
      </c>
      <c r="F112" t="s">
        <v>787</v>
      </c>
      <c r="G112" s="63">
        <v>45830</v>
      </c>
      <c r="H112" s="63">
        <v>45832</v>
      </c>
      <c r="I112" t="s">
        <v>484</v>
      </c>
      <c r="J112" t="str">
        <f>_xlfn.XLOOKUP(I112,AS:AS,AU:AU)</f>
        <v>Vuelos</v>
      </c>
      <c r="K112" t="s">
        <v>33</v>
      </c>
      <c r="L112">
        <v>3864.2</v>
      </c>
      <c r="M112">
        <f>L112*_xlfn.XLOOKUP(K112,AM:AM,AN:AN)</f>
        <v>3323.212</v>
      </c>
      <c r="N112">
        <f>L112*_xlfn.XLOOKUP(K112,AM:AM,AO:AO)</f>
        <v>3864.2</v>
      </c>
      <c r="O112">
        <v>0</v>
      </c>
      <c r="P112">
        <f>O112*_xlfn.XLOOKUP(K112,AM:AM,AN:AN)</f>
        <v>0</v>
      </c>
      <c r="Q112">
        <f>O112*_xlfn.XLOOKUP(K112,AM:AM,AO:AO)</f>
        <v>0</v>
      </c>
      <c r="R112" t="str">
        <f>_xlfn.XLOOKUP(E112,Y:Y,Z:Z)</f>
        <v>Servivuelo</v>
      </c>
      <c r="S112" t="str">
        <f>_xlfn.XLOOKUP(E112,Y:Y,AB:AB)</f>
        <v>Spain</v>
      </c>
      <c r="T112">
        <f>WEEKNUM(G112)</f>
        <v>26</v>
      </c>
      <c r="U112">
        <f>YEAR(G112)</f>
        <v>2025</v>
      </c>
      <c r="V112" s="117">
        <f>IFERROR(Q112/N112,"0")</f>
        <v>0</v>
      </c>
      <c r="Y112">
        <v>31307</v>
      </c>
      <c r="Z112" t="s">
        <v>788</v>
      </c>
      <c r="AA112" t="s">
        <v>376</v>
      </c>
      <c r="AB112" t="s">
        <v>514</v>
      </c>
      <c r="AF112">
        <v>25338</v>
      </c>
      <c r="AG112" t="s">
        <v>789</v>
      </c>
      <c r="AH112" t="s">
        <v>364</v>
      </c>
      <c r="AI112" t="s">
        <v>790</v>
      </c>
      <c r="BH112">
        <v>115</v>
      </c>
      <c r="BI112" t="s">
        <v>46</v>
      </c>
    </row>
    <row r="113" spans="1:61">
      <c r="A113" t="str">
        <f>_xlfn.XLOOKUP(D113,BN:BN,BO:BO)</f>
        <v>Madrid</v>
      </c>
      <c r="B113" t="s">
        <v>49</v>
      </c>
      <c r="C113">
        <v>16</v>
      </c>
      <c r="D113" t="str">
        <f>_xlfn.XLOOKUP(C113,BC:BC,BD:BD)</f>
        <v>ConchaD</v>
      </c>
      <c r="E113">
        <v>0</v>
      </c>
      <c r="F113" t="s">
        <v>177</v>
      </c>
      <c r="G113" s="63">
        <v>45830</v>
      </c>
      <c r="H113" s="63">
        <v>45842</v>
      </c>
      <c r="I113" t="s">
        <v>511</v>
      </c>
      <c r="J113" t="str">
        <f>_xlfn.XLOOKUP(I113,AS:AS,AU:AU)</f>
        <v>Honorarios</v>
      </c>
      <c r="K113" t="s">
        <v>33</v>
      </c>
      <c r="L113">
        <v>22829.040000000001</v>
      </c>
      <c r="M113">
        <f>L113*_xlfn.XLOOKUP(K113,AM:AM,AN:AN)</f>
        <v>19632.974399999999</v>
      </c>
      <c r="N113">
        <f>L113*_xlfn.XLOOKUP(K113,AM:AM,AO:AO)</f>
        <v>22829.040000000001</v>
      </c>
      <c r="O113">
        <v>22829.040000000001</v>
      </c>
      <c r="P113">
        <f>O113*_xlfn.XLOOKUP(K113,AM:AM,AN:AN)</f>
        <v>19632.974399999999</v>
      </c>
      <c r="Q113">
        <f>O113*_xlfn.XLOOKUP(K113,AM:AM,AO:AO)</f>
        <v>22829.040000000001</v>
      </c>
      <c r="R113" t="str">
        <f>_xlfn.XLOOKUP(E113,Y:Y,Z:Z)</f>
        <v>FEES</v>
      </c>
      <c r="S113">
        <f>_xlfn.XLOOKUP(E113,Y:Y,AB:AB)</f>
        <v>0</v>
      </c>
      <c r="T113">
        <f>WEEKNUM(G113)</f>
        <v>26</v>
      </c>
      <c r="U113">
        <f>YEAR(G113)</f>
        <v>2025</v>
      </c>
      <c r="V113" s="117">
        <f>IFERROR(Q113/N113,"0")</f>
        <v>1</v>
      </c>
      <c r="Y113">
        <v>31308</v>
      </c>
      <c r="Z113" t="s">
        <v>791</v>
      </c>
      <c r="AA113" t="s">
        <v>364</v>
      </c>
      <c r="AB113" t="s">
        <v>792</v>
      </c>
      <c r="AF113">
        <v>25348</v>
      </c>
      <c r="AG113" t="s">
        <v>793</v>
      </c>
      <c r="AH113" t="s">
        <v>364</v>
      </c>
      <c r="AI113" t="s">
        <v>601</v>
      </c>
      <c r="BH113">
        <v>116</v>
      </c>
      <c r="BI113" t="s">
        <v>34</v>
      </c>
    </row>
    <row r="114" spans="1:61">
      <c r="A114" t="str">
        <f>_xlfn.XLOOKUP(D114,BN:BN,BO:BO)</f>
        <v>Madrid</v>
      </c>
      <c r="B114" t="s">
        <v>49</v>
      </c>
      <c r="C114">
        <v>16</v>
      </c>
      <c r="D114" t="str">
        <f>_xlfn.XLOOKUP(C114,BC:BC,BD:BD)</f>
        <v>ConchaD</v>
      </c>
      <c r="E114">
        <v>29060</v>
      </c>
      <c r="F114" t="s">
        <v>794</v>
      </c>
      <c r="G114" s="63">
        <v>45832</v>
      </c>
      <c r="H114" s="63">
        <v>45835</v>
      </c>
      <c r="I114" t="s">
        <v>456</v>
      </c>
      <c r="J114" t="str">
        <f>_xlfn.XLOOKUP(I114,AS:AS,AU:AU)</f>
        <v>Visados</v>
      </c>
      <c r="K114" t="s">
        <v>33</v>
      </c>
      <c r="L114">
        <v>253.75</v>
      </c>
      <c r="M114">
        <f>L114*_xlfn.XLOOKUP(K114,AM:AM,AN:AN)</f>
        <v>218.22499999999999</v>
      </c>
      <c r="N114">
        <f>L114*_xlfn.XLOOKUP(K114,AM:AM,AO:AO)</f>
        <v>253.75</v>
      </c>
      <c r="O114">
        <v>0</v>
      </c>
      <c r="P114">
        <f>O114*_xlfn.XLOOKUP(K114,AM:AM,AN:AN)</f>
        <v>0</v>
      </c>
      <c r="Q114">
        <f>O114*_xlfn.XLOOKUP(K114,AM:AM,AO:AO)</f>
        <v>0</v>
      </c>
      <c r="R114" t="str">
        <f>_xlfn.XLOOKUP(E114,Y:Y,Z:Z)</f>
        <v>Visas web</v>
      </c>
      <c r="S114" t="str">
        <f>_xlfn.XLOOKUP(E114,Y:Y,AB:AB)</f>
        <v>Canada</v>
      </c>
      <c r="T114">
        <f>WEEKNUM(G114)</f>
        <v>26</v>
      </c>
      <c r="U114">
        <f>YEAR(G114)</f>
        <v>2025</v>
      </c>
      <c r="V114" s="117">
        <f>IFERROR(Q114/N114,"0")</f>
        <v>0</v>
      </c>
      <c r="Y114">
        <v>31309</v>
      </c>
      <c r="Z114" t="s">
        <v>795</v>
      </c>
      <c r="AA114" t="s">
        <v>376</v>
      </c>
      <c r="AB114" t="s">
        <v>438</v>
      </c>
      <c r="AF114">
        <v>25360</v>
      </c>
      <c r="AG114" t="s">
        <v>446</v>
      </c>
      <c r="AH114" t="s">
        <v>364</v>
      </c>
      <c r="AI114" t="s">
        <v>438</v>
      </c>
      <c r="BH114">
        <v>117</v>
      </c>
      <c r="BI114" t="s">
        <v>42</v>
      </c>
    </row>
    <row r="115" spans="1:61">
      <c r="A115" t="str">
        <f>_xlfn.XLOOKUP(D115,BN:BN,BO:BO)</f>
        <v>Madrid</v>
      </c>
      <c r="B115" t="s">
        <v>49</v>
      </c>
      <c r="C115">
        <v>16</v>
      </c>
      <c r="D115" t="str">
        <f>_xlfn.XLOOKUP(C115,BC:BC,BD:BD)</f>
        <v>ConchaD</v>
      </c>
      <c r="E115">
        <v>29060</v>
      </c>
      <c r="F115" t="s">
        <v>796</v>
      </c>
      <c r="G115" s="63">
        <v>45835</v>
      </c>
      <c r="H115" s="63">
        <v>45838</v>
      </c>
      <c r="I115" t="s">
        <v>456</v>
      </c>
      <c r="J115" t="str">
        <f>_xlfn.XLOOKUP(I115,AS:AS,AU:AU)</f>
        <v>Visados</v>
      </c>
      <c r="K115" t="s">
        <v>33</v>
      </c>
      <c r="L115">
        <v>170.25</v>
      </c>
      <c r="M115">
        <f>L115*_xlfn.XLOOKUP(K115,AM:AM,AN:AN)</f>
        <v>146.41499999999999</v>
      </c>
      <c r="N115">
        <f>L115*_xlfn.XLOOKUP(K115,AM:AM,AO:AO)</f>
        <v>170.25</v>
      </c>
      <c r="O115">
        <v>0</v>
      </c>
      <c r="P115">
        <f>O115*_xlfn.XLOOKUP(K115,AM:AM,AN:AN)</f>
        <v>0</v>
      </c>
      <c r="Q115">
        <f>O115*_xlfn.XLOOKUP(K115,AM:AM,AO:AO)</f>
        <v>0</v>
      </c>
      <c r="R115" t="str">
        <f>_xlfn.XLOOKUP(E115,Y:Y,Z:Z)</f>
        <v>Visas web</v>
      </c>
      <c r="S115" t="str">
        <f>_xlfn.XLOOKUP(E115,Y:Y,AB:AB)</f>
        <v>Canada</v>
      </c>
      <c r="T115">
        <f>WEEKNUM(G115)</f>
        <v>26</v>
      </c>
      <c r="U115">
        <f>YEAR(G115)</f>
        <v>2025</v>
      </c>
      <c r="V115" s="117">
        <f>IFERROR(Q115/N115,"0")</f>
        <v>0</v>
      </c>
      <c r="Y115">
        <v>31354</v>
      </c>
      <c r="Z115" t="s">
        <v>797</v>
      </c>
      <c r="AA115" t="s">
        <v>364</v>
      </c>
      <c r="AB115" t="s">
        <v>798</v>
      </c>
      <c r="AF115">
        <v>25362</v>
      </c>
      <c r="AG115" t="s">
        <v>799</v>
      </c>
      <c r="AH115" t="s">
        <v>376</v>
      </c>
      <c r="AI115" t="s">
        <v>438</v>
      </c>
      <c r="BH115">
        <v>118</v>
      </c>
      <c r="BI115" t="s">
        <v>46</v>
      </c>
    </row>
    <row r="116" spans="1:61">
      <c r="A116" t="str">
        <f>_xlfn.XLOOKUP(D116,BN:BN,BO:BO)</f>
        <v>Madrid</v>
      </c>
      <c r="B116" t="s">
        <v>49</v>
      </c>
      <c r="C116">
        <v>16</v>
      </c>
      <c r="D116" t="str">
        <f>_xlfn.XLOOKUP(C116,BC:BC,BD:BD)</f>
        <v>ConchaD</v>
      </c>
      <c r="E116">
        <v>29091</v>
      </c>
      <c r="F116" t="s">
        <v>800</v>
      </c>
      <c r="G116" s="63">
        <v>45832</v>
      </c>
      <c r="H116" s="63">
        <v>45841</v>
      </c>
      <c r="I116" t="s">
        <v>364</v>
      </c>
      <c r="J116" t="str">
        <f>_xlfn.XLOOKUP(I116,AS:AS,AU:AU)</f>
        <v>DMC</v>
      </c>
      <c r="K116" t="s">
        <v>33</v>
      </c>
      <c r="L116">
        <v>166095</v>
      </c>
      <c r="M116">
        <f>L116*_xlfn.XLOOKUP(K116,AM:AM,AN:AN)</f>
        <v>142841.70000000001</v>
      </c>
      <c r="N116">
        <f>L116*_xlfn.XLOOKUP(K116,AM:AM,AO:AO)</f>
        <v>166095</v>
      </c>
      <c r="O116">
        <v>8098</v>
      </c>
      <c r="P116">
        <f>O116*_xlfn.XLOOKUP(K116,AM:AM,AN:AN)</f>
        <v>6964.28</v>
      </c>
      <c r="Q116">
        <f>O116*_xlfn.XLOOKUP(K116,AM:AM,AO:AO)</f>
        <v>8098</v>
      </c>
      <c r="R116" t="str">
        <f>_xlfn.XLOOKUP(E116,Y:Y,Z:Z)</f>
        <v>Triumph Travel</v>
      </c>
      <c r="S116" t="str">
        <f>_xlfn.XLOOKUP(E116,Y:Y,AB:AB)</f>
        <v>South Africa</v>
      </c>
      <c r="T116">
        <f>WEEKNUM(G116)</f>
        <v>26</v>
      </c>
      <c r="U116">
        <f>YEAR(G116)</f>
        <v>2025</v>
      </c>
      <c r="V116" s="117">
        <f>IFERROR(Q116/N116,"0")</f>
        <v>4.8755230440410607E-2</v>
      </c>
      <c r="Y116">
        <v>31356</v>
      </c>
      <c r="Z116" t="s">
        <v>801</v>
      </c>
      <c r="AA116" t="s">
        <v>419</v>
      </c>
      <c r="AB116" t="s">
        <v>802</v>
      </c>
      <c r="AF116">
        <v>25363</v>
      </c>
      <c r="AG116" t="s">
        <v>803</v>
      </c>
      <c r="AH116" t="s">
        <v>376</v>
      </c>
      <c r="AI116" t="s">
        <v>399</v>
      </c>
      <c r="BH116">
        <v>119</v>
      </c>
      <c r="BI116" t="s">
        <v>34</v>
      </c>
    </row>
    <row r="117" spans="1:61">
      <c r="A117" t="str">
        <f>_xlfn.XLOOKUP(D117,BN:BN,BO:BO)</f>
        <v>Madrid</v>
      </c>
      <c r="B117" t="s">
        <v>49</v>
      </c>
      <c r="C117">
        <v>16</v>
      </c>
      <c r="D117" t="str">
        <f>_xlfn.XLOOKUP(C117,BC:BC,BD:BD)</f>
        <v>ConchaD</v>
      </c>
      <c r="E117">
        <v>29135</v>
      </c>
      <c r="F117" t="s">
        <v>804</v>
      </c>
      <c r="G117" s="63">
        <v>45830</v>
      </c>
      <c r="H117" s="63">
        <v>45833</v>
      </c>
      <c r="I117" t="s">
        <v>376</v>
      </c>
      <c r="J117" t="str">
        <f>_xlfn.XLOOKUP(I117,AS:AS,AU:AU)</f>
        <v>Hotel</v>
      </c>
      <c r="K117" t="s">
        <v>33</v>
      </c>
      <c r="L117">
        <v>1006</v>
      </c>
      <c r="M117">
        <f>L117*_xlfn.XLOOKUP(K117,AM:AM,AN:AN)</f>
        <v>865.16</v>
      </c>
      <c r="N117">
        <f>L117*_xlfn.XLOOKUP(K117,AM:AM,AO:AO)</f>
        <v>1006</v>
      </c>
      <c r="O117">
        <v>100.55</v>
      </c>
      <c r="P117">
        <f>O117*_xlfn.XLOOKUP(K117,AM:AM,AN:AN)</f>
        <v>86.472999999999999</v>
      </c>
      <c r="Q117">
        <f>O117*_xlfn.XLOOKUP(K117,AM:AM,AO:AO)</f>
        <v>100.55</v>
      </c>
      <c r="R117" t="str">
        <f>_xlfn.XLOOKUP(E117,Y:Y,Z:Z)</f>
        <v>Four Seasons Doha</v>
      </c>
      <c r="S117" t="str">
        <f>_xlfn.XLOOKUP(E117,Y:Y,AB:AB)</f>
        <v>Qatar</v>
      </c>
      <c r="T117">
        <f>WEEKNUM(G117)</f>
        <v>26</v>
      </c>
      <c r="U117">
        <f>YEAR(G117)</f>
        <v>2025</v>
      </c>
      <c r="V117" s="117">
        <f>IFERROR(Q117/N117,"0")</f>
        <v>9.9950298210735589E-2</v>
      </c>
      <c r="Y117">
        <v>31399</v>
      </c>
      <c r="Z117" t="s">
        <v>805</v>
      </c>
      <c r="AA117" t="s">
        <v>376</v>
      </c>
      <c r="AB117" t="s">
        <v>438</v>
      </c>
      <c r="AF117">
        <v>25365</v>
      </c>
      <c r="AG117" t="s">
        <v>806</v>
      </c>
      <c r="AH117" t="s">
        <v>376</v>
      </c>
      <c r="AI117" t="s">
        <v>438</v>
      </c>
      <c r="BH117">
        <v>120</v>
      </c>
      <c r="BI117" t="s">
        <v>34</v>
      </c>
    </row>
    <row r="118" spans="1:61">
      <c r="A118" t="str">
        <f>_xlfn.XLOOKUP(D118,BN:BN,BO:BO)</f>
        <v>Madrid</v>
      </c>
      <c r="B118" t="s">
        <v>49</v>
      </c>
      <c r="C118">
        <v>16</v>
      </c>
      <c r="D118" t="str">
        <f>_xlfn.XLOOKUP(C118,BC:BC,BD:BD)</f>
        <v>ConchaD</v>
      </c>
      <c r="E118">
        <v>29135</v>
      </c>
      <c r="F118" t="s">
        <v>807</v>
      </c>
      <c r="G118" s="63">
        <v>45841</v>
      </c>
      <c r="H118" s="63">
        <v>45842</v>
      </c>
      <c r="I118" t="s">
        <v>376</v>
      </c>
      <c r="J118" t="str">
        <f>_xlfn.XLOOKUP(I118,AS:AS,AU:AU)</f>
        <v>Hotel</v>
      </c>
      <c r="K118" t="s">
        <v>33</v>
      </c>
      <c r="L118">
        <v>1312</v>
      </c>
      <c r="M118">
        <f>L118*_xlfn.XLOOKUP(K118,AM:AM,AN:AN)</f>
        <v>1128.32</v>
      </c>
      <c r="N118">
        <f>L118*_xlfn.XLOOKUP(K118,AM:AM,AO:AO)</f>
        <v>1312</v>
      </c>
      <c r="O118">
        <v>-51</v>
      </c>
      <c r="P118">
        <f>O118*_xlfn.XLOOKUP(K118,AM:AM,AN:AN)</f>
        <v>-43.86</v>
      </c>
      <c r="Q118">
        <f>O118*_xlfn.XLOOKUP(K118,AM:AM,AO:AO)</f>
        <v>-51</v>
      </c>
      <c r="R118" t="str">
        <f>_xlfn.XLOOKUP(E118,Y:Y,Z:Z)</f>
        <v>Four Seasons Doha</v>
      </c>
      <c r="S118" t="str">
        <f>_xlfn.XLOOKUP(E118,Y:Y,AB:AB)</f>
        <v>Qatar</v>
      </c>
      <c r="T118">
        <f>WEEKNUM(G118)</f>
        <v>27</v>
      </c>
      <c r="U118">
        <f>YEAR(G118)</f>
        <v>2025</v>
      </c>
      <c r="V118" s="117">
        <f>IFERROR(Q118/N118,"0")</f>
        <v>-3.8871951219512195E-2</v>
      </c>
      <c r="Y118">
        <v>31403</v>
      </c>
      <c r="Z118" t="s">
        <v>808</v>
      </c>
      <c r="AA118" t="s">
        <v>376</v>
      </c>
      <c r="AB118" t="s">
        <v>401</v>
      </c>
      <c r="AF118">
        <v>25366</v>
      </c>
      <c r="AG118" t="s">
        <v>809</v>
      </c>
      <c r="AH118" t="s">
        <v>376</v>
      </c>
      <c r="AI118" t="s">
        <v>514</v>
      </c>
      <c r="BH118">
        <v>121</v>
      </c>
      <c r="BI118" t="s">
        <v>34</v>
      </c>
    </row>
    <row r="119" spans="1:61">
      <c r="A119" t="str">
        <f>_xlfn.XLOOKUP(D119,BN:BN,BO:BO)</f>
        <v>Madrid</v>
      </c>
      <c r="B119" t="s">
        <v>49</v>
      </c>
      <c r="C119">
        <v>16</v>
      </c>
      <c r="D119" t="str">
        <f>_xlfn.XLOOKUP(C119,BC:BC,BD:BD)</f>
        <v>ConchaD</v>
      </c>
      <c r="E119">
        <v>29091</v>
      </c>
      <c r="F119" t="s">
        <v>810</v>
      </c>
      <c r="G119" s="63">
        <v>45832</v>
      </c>
      <c r="H119" s="63">
        <v>45841</v>
      </c>
      <c r="I119" t="s">
        <v>364</v>
      </c>
      <c r="J119" t="str">
        <f>_xlfn.XLOOKUP(I119,AS:AS,AU:AU)</f>
        <v>DMC</v>
      </c>
      <c r="K119" t="s">
        <v>33</v>
      </c>
      <c r="L119">
        <v>14757</v>
      </c>
      <c r="M119">
        <f>L119*_xlfn.XLOOKUP(K119,AM:AM,AN:AN)</f>
        <v>12691.02</v>
      </c>
      <c r="N119">
        <f>L119*_xlfn.XLOOKUP(K119,AM:AM,AO:AO)</f>
        <v>14757</v>
      </c>
      <c r="O119">
        <v>-2198</v>
      </c>
      <c r="P119">
        <f>O119*_xlfn.XLOOKUP(K119,AM:AM,AN:AN)</f>
        <v>-1890.28</v>
      </c>
      <c r="Q119">
        <f>O119*_xlfn.XLOOKUP(K119,AM:AM,AO:AO)</f>
        <v>-2198</v>
      </c>
      <c r="R119" t="str">
        <f>_xlfn.XLOOKUP(E119,Y:Y,Z:Z)</f>
        <v>Triumph Travel</v>
      </c>
      <c r="S119" t="str">
        <f>_xlfn.XLOOKUP(E119,Y:Y,AB:AB)</f>
        <v>South Africa</v>
      </c>
      <c r="T119">
        <f>WEEKNUM(G119)</f>
        <v>26</v>
      </c>
      <c r="U119">
        <f>YEAR(G119)</f>
        <v>2025</v>
      </c>
      <c r="V119" s="117">
        <f>IFERROR(Q119/N119,"0")</f>
        <v>-0.14894626279054007</v>
      </c>
      <c r="Y119">
        <v>31464</v>
      </c>
      <c r="Z119" t="s">
        <v>811</v>
      </c>
      <c r="AA119" t="s">
        <v>376</v>
      </c>
      <c r="AB119" t="s">
        <v>401</v>
      </c>
      <c r="AF119">
        <v>25371</v>
      </c>
      <c r="AG119" t="s">
        <v>812</v>
      </c>
      <c r="AH119" t="s">
        <v>376</v>
      </c>
      <c r="AI119" t="s">
        <v>401</v>
      </c>
      <c r="BH119">
        <v>122</v>
      </c>
      <c r="BI119" t="s">
        <v>42</v>
      </c>
    </row>
    <row r="120" spans="1:61">
      <c r="A120" t="str">
        <f>_xlfn.XLOOKUP(D120,BN:BN,BO:BO)</f>
        <v>Madrid</v>
      </c>
      <c r="B120" t="s">
        <v>49</v>
      </c>
      <c r="C120">
        <v>16</v>
      </c>
      <c r="D120" t="str">
        <f>_xlfn.XLOOKUP(C120,BC:BC,BD:BD)</f>
        <v>ConchaD</v>
      </c>
      <c r="E120">
        <v>29135</v>
      </c>
      <c r="F120" t="s">
        <v>813</v>
      </c>
      <c r="G120" s="63">
        <v>45830</v>
      </c>
      <c r="H120" s="63">
        <v>45842</v>
      </c>
      <c r="I120" t="s">
        <v>376</v>
      </c>
      <c r="J120" t="str">
        <f>_xlfn.XLOOKUP(I120,AS:AS,AU:AU)</f>
        <v>Hotel</v>
      </c>
      <c r="K120" t="s">
        <v>33</v>
      </c>
      <c r="L120">
        <v>2932</v>
      </c>
      <c r="M120">
        <f>L120*_xlfn.XLOOKUP(K120,AM:AM,AN:AN)</f>
        <v>2521.52</v>
      </c>
      <c r="N120">
        <f>L120*_xlfn.XLOOKUP(K120,AM:AM,AO:AO)</f>
        <v>2932</v>
      </c>
      <c r="O120">
        <v>1205.3699999999999</v>
      </c>
      <c r="P120">
        <f>O120*_xlfn.XLOOKUP(K120,AM:AM,AN:AN)</f>
        <v>1036.6181999999999</v>
      </c>
      <c r="Q120">
        <f>O120*_xlfn.XLOOKUP(K120,AM:AM,AO:AO)</f>
        <v>1205.3699999999999</v>
      </c>
      <c r="R120" t="str">
        <f>_xlfn.XLOOKUP(E120,Y:Y,Z:Z)</f>
        <v>Four Seasons Doha</v>
      </c>
      <c r="S120" t="str">
        <f>_xlfn.XLOOKUP(E120,Y:Y,AB:AB)</f>
        <v>Qatar</v>
      </c>
      <c r="T120">
        <f>WEEKNUM(G120)</f>
        <v>26</v>
      </c>
      <c r="U120">
        <f>YEAR(G120)</f>
        <v>2025</v>
      </c>
      <c r="V120" s="117">
        <f>IFERROR(Q120/N120,"0")</f>
        <v>0.41110845839017729</v>
      </c>
      <c r="Y120">
        <v>31466</v>
      </c>
      <c r="Z120" t="s">
        <v>814</v>
      </c>
      <c r="AA120" t="s">
        <v>376</v>
      </c>
      <c r="AB120" t="s">
        <v>377</v>
      </c>
      <c r="AF120">
        <v>25372</v>
      </c>
      <c r="AG120" t="s">
        <v>815</v>
      </c>
      <c r="AH120" t="s">
        <v>364</v>
      </c>
      <c r="AI120" t="s">
        <v>369</v>
      </c>
      <c r="BH120">
        <v>123</v>
      </c>
      <c r="BI120" t="s">
        <v>197</v>
      </c>
    </row>
    <row r="121" spans="1:61">
      <c r="A121" t="str">
        <f>_xlfn.XLOOKUP(D121,BN:BN,BO:BO)</f>
        <v>Madrid</v>
      </c>
      <c r="B121" t="s">
        <v>49</v>
      </c>
      <c r="C121">
        <v>17</v>
      </c>
      <c r="D121" t="str">
        <f>_xlfn.XLOOKUP(C121,BC:BC,BD:BD)</f>
        <v>AndreaG</v>
      </c>
      <c r="E121">
        <v>28693</v>
      </c>
      <c r="F121" t="s">
        <v>816</v>
      </c>
      <c r="G121" s="63">
        <v>45892</v>
      </c>
      <c r="H121" s="63">
        <v>45904</v>
      </c>
      <c r="I121" t="s">
        <v>364</v>
      </c>
      <c r="J121" t="str">
        <f>_xlfn.XLOOKUP(I121,AS:AS,AU:AU)</f>
        <v>DMC</v>
      </c>
      <c r="K121" t="s">
        <v>27</v>
      </c>
      <c r="L121">
        <v>25100.66</v>
      </c>
      <c r="M121">
        <f>L121*_xlfn.XLOOKUP(K121,AM:AM,AN:AN)</f>
        <v>25100.66</v>
      </c>
      <c r="N121">
        <f>L121*_xlfn.XLOOKUP(K121,AM:AM,AO:AO)</f>
        <v>29116.765599999999</v>
      </c>
      <c r="O121">
        <v>4424.46</v>
      </c>
      <c r="P121">
        <f>O121*_xlfn.XLOOKUP(K121,AM:AM,AN:AN)</f>
        <v>4424.46</v>
      </c>
      <c r="Q121">
        <f>O121*_xlfn.XLOOKUP(K121,AM:AM,AO:AO)</f>
        <v>5132.3735999999999</v>
      </c>
      <c r="R121" t="str">
        <f>_xlfn.XLOOKUP(E121,Y:Y,Z:Z)</f>
        <v>Aniyami Turismo LTDA</v>
      </c>
      <c r="S121" t="str">
        <f>_xlfn.XLOOKUP(E121,Y:Y,AB:AB)</f>
        <v>Brazil</v>
      </c>
      <c r="T121">
        <f>WEEKNUM(G121)</f>
        <v>34</v>
      </c>
      <c r="U121">
        <f>YEAR(G121)</f>
        <v>2025</v>
      </c>
      <c r="V121" s="117">
        <f>IFERROR(Q121/N121,"0")</f>
        <v>0.17626867181978481</v>
      </c>
      <c r="Y121">
        <v>31468</v>
      </c>
      <c r="Z121" t="s">
        <v>817</v>
      </c>
      <c r="AA121" t="s">
        <v>376</v>
      </c>
      <c r="AB121" t="s">
        <v>792</v>
      </c>
      <c r="AF121">
        <v>25373</v>
      </c>
      <c r="AG121" t="s">
        <v>818</v>
      </c>
      <c r="AI121" t="s">
        <v>369</v>
      </c>
      <c r="BH121">
        <v>124</v>
      </c>
      <c r="BI121" t="s">
        <v>85</v>
      </c>
    </row>
    <row r="122" spans="1:61">
      <c r="A122" t="str">
        <f>_xlfn.XLOOKUP(D122,BN:BN,BO:BO)</f>
        <v>Madrid</v>
      </c>
      <c r="B122" t="s">
        <v>49</v>
      </c>
      <c r="C122">
        <v>17</v>
      </c>
      <c r="D122" t="str">
        <f>_xlfn.XLOOKUP(C122,BC:BC,BD:BD)</f>
        <v>AndreaG</v>
      </c>
      <c r="E122">
        <v>27610</v>
      </c>
      <c r="F122" t="s">
        <v>819</v>
      </c>
      <c r="G122" s="63">
        <v>45892</v>
      </c>
      <c r="H122" s="63">
        <v>45904</v>
      </c>
      <c r="I122" t="s">
        <v>409</v>
      </c>
      <c r="J122" t="str">
        <f>_xlfn.XLOOKUP(I122,AS:AS,AU:AU)</f>
        <v>Otros</v>
      </c>
      <c r="K122" t="s">
        <v>27</v>
      </c>
      <c r="L122">
        <v>435.02</v>
      </c>
      <c r="M122">
        <f>L122*_xlfn.XLOOKUP(K122,AM:AM,AN:AN)</f>
        <v>435.02</v>
      </c>
      <c r="N122">
        <f>L122*_xlfn.XLOOKUP(K122,AM:AM,AO:AO)</f>
        <v>504.62319999999994</v>
      </c>
      <c r="O122">
        <v>59</v>
      </c>
      <c r="P122">
        <f>O122*_xlfn.XLOOKUP(K122,AM:AM,AN:AN)</f>
        <v>59</v>
      </c>
      <c r="Q122">
        <f>O122*_xlfn.XLOOKUP(K122,AM:AM,AO:AO)</f>
        <v>68.44</v>
      </c>
      <c r="R122" t="str">
        <f>_xlfn.XLOOKUP(E122,Y:Y,Z:Z)</f>
        <v>AON</v>
      </c>
      <c r="S122" t="str">
        <f>_xlfn.XLOOKUP(E122,Y:Y,AB:AB)</f>
        <v>United Kingdom</v>
      </c>
      <c r="T122">
        <f>WEEKNUM(G122)</f>
        <v>34</v>
      </c>
      <c r="U122">
        <f>YEAR(G122)</f>
        <v>2025</v>
      </c>
      <c r="V122" s="117">
        <f>IFERROR(Q122/N122,"0")</f>
        <v>0.1356259482322652</v>
      </c>
      <c r="Y122">
        <v>31470</v>
      </c>
      <c r="Z122" t="s">
        <v>820</v>
      </c>
      <c r="AA122" t="s">
        <v>376</v>
      </c>
      <c r="AB122" t="s">
        <v>792</v>
      </c>
      <c r="AF122">
        <v>25374</v>
      </c>
      <c r="AG122" t="s">
        <v>821</v>
      </c>
      <c r="AH122" t="s">
        <v>376</v>
      </c>
      <c r="AI122" t="s">
        <v>369</v>
      </c>
      <c r="BH122">
        <v>126</v>
      </c>
      <c r="BI122" t="s">
        <v>42</v>
      </c>
    </row>
    <row r="123" spans="1:61">
      <c r="A123" t="str">
        <f>_xlfn.XLOOKUP(D123,BN:BN,BO:BO)</f>
        <v>Madrid</v>
      </c>
      <c r="B123" t="s">
        <v>49</v>
      </c>
      <c r="C123">
        <v>17</v>
      </c>
      <c r="D123" t="str">
        <f>_xlfn.XLOOKUP(C123,BC:BC,BD:BD)</f>
        <v>AndreaG</v>
      </c>
      <c r="E123">
        <v>28093</v>
      </c>
      <c r="F123" t="s">
        <v>822</v>
      </c>
      <c r="G123" s="63">
        <v>45896</v>
      </c>
      <c r="H123" s="63">
        <v>45898</v>
      </c>
      <c r="I123" t="s">
        <v>366</v>
      </c>
      <c r="J123" t="str">
        <f>_xlfn.XLOOKUP(I123,AS:AS,AU:AU)</f>
        <v>Vuelos</v>
      </c>
      <c r="K123" t="s">
        <v>27</v>
      </c>
      <c r="L123">
        <v>290.63</v>
      </c>
      <c r="M123">
        <f>L123*_xlfn.XLOOKUP(K123,AM:AM,AN:AN)</f>
        <v>290.63</v>
      </c>
      <c r="N123">
        <f>L123*_xlfn.XLOOKUP(K123,AM:AM,AO:AO)</f>
        <v>337.13079999999997</v>
      </c>
      <c r="O123">
        <v>0</v>
      </c>
      <c r="P123">
        <f>O123*_xlfn.XLOOKUP(K123,AM:AM,AN:AN)</f>
        <v>0</v>
      </c>
      <c r="Q123">
        <f>O123*_xlfn.XLOOKUP(K123,AM:AM,AO:AO)</f>
        <v>0</v>
      </c>
      <c r="R123" t="str">
        <f>_xlfn.XLOOKUP(E123,Y:Y,Z:Z)</f>
        <v>F1S USA</v>
      </c>
      <c r="S123" t="str">
        <f>_xlfn.XLOOKUP(E123,Y:Y,AB:AB)</f>
        <v>United States</v>
      </c>
      <c r="T123">
        <f>WEEKNUM(G123)</f>
        <v>35</v>
      </c>
      <c r="U123">
        <f>YEAR(G123)</f>
        <v>2025</v>
      </c>
      <c r="V123" s="117">
        <f>IFERROR(Q123/N123,"0")</f>
        <v>0</v>
      </c>
      <c r="Y123">
        <v>31472</v>
      </c>
      <c r="Z123" t="s">
        <v>823</v>
      </c>
      <c r="AA123" t="s">
        <v>376</v>
      </c>
      <c r="AB123" t="s">
        <v>792</v>
      </c>
      <c r="AF123">
        <v>25375</v>
      </c>
      <c r="AG123" t="s">
        <v>824</v>
      </c>
      <c r="AH123" t="s">
        <v>376</v>
      </c>
      <c r="AI123" t="s">
        <v>369</v>
      </c>
      <c r="BH123">
        <v>127</v>
      </c>
      <c r="BI123" t="s">
        <v>42</v>
      </c>
    </row>
    <row r="124" spans="1:61">
      <c r="A124" t="str">
        <f>_xlfn.XLOOKUP(D124,BN:BN,BO:BO)</f>
        <v>Madrid</v>
      </c>
      <c r="B124" t="s">
        <v>49</v>
      </c>
      <c r="C124">
        <v>17</v>
      </c>
      <c r="D124" t="str">
        <f>_xlfn.XLOOKUP(C124,BC:BC,BD:BD)</f>
        <v>AndreaG</v>
      </c>
      <c r="E124">
        <v>28093</v>
      </c>
      <c r="F124" t="s">
        <v>822</v>
      </c>
      <c r="G124" s="63">
        <v>45896</v>
      </c>
      <c r="H124" s="63">
        <v>45898</v>
      </c>
      <c r="I124" t="s">
        <v>366</v>
      </c>
      <c r="J124" t="str">
        <f>_xlfn.XLOOKUP(I124,AS:AS,AU:AU)</f>
        <v>Vuelos</v>
      </c>
      <c r="K124" t="s">
        <v>27</v>
      </c>
      <c r="L124">
        <v>290.63</v>
      </c>
      <c r="M124">
        <f>L124*_xlfn.XLOOKUP(K124,AM:AM,AN:AN)</f>
        <v>290.63</v>
      </c>
      <c r="N124">
        <f>L124*_xlfn.XLOOKUP(K124,AM:AM,AO:AO)</f>
        <v>337.13079999999997</v>
      </c>
      <c r="O124">
        <v>0</v>
      </c>
      <c r="P124">
        <f>O124*_xlfn.XLOOKUP(K124,AM:AM,AN:AN)</f>
        <v>0</v>
      </c>
      <c r="Q124">
        <f>O124*_xlfn.XLOOKUP(K124,AM:AM,AO:AO)</f>
        <v>0</v>
      </c>
      <c r="R124" t="str">
        <f>_xlfn.XLOOKUP(E124,Y:Y,Z:Z)</f>
        <v>F1S USA</v>
      </c>
      <c r="S124" t="str">
        <f>_xlfn.XLOOKUP(E124,Y:Y,AB:AB)</f>
        <v>United States</v>
      </c>
      <c r="T124">
        <f>WEEKNUM(G124)</f>
        <v>35</v>
      </c>
      <c r="U124">
        <f>YEAR(G124)</f>
        <v>2025</v>
      </c>
      <c r="V124" s="117">
        <f>IFERROR(Q124/N124,"0")</f>
        <v>0</v>
      </c>
      <c r="Y124">
        <v>31474</v>
      </c>
      <c r="Z124" t="s">
        <v>825</v>
      </c>
      <c r="AA124" t="s">
        <v>376</v>
      </c>
      <c r="AB124" t="s">
        <v>655</v>
      </c>
      <c r="AF124">
        <v>25379</v>
      </c>
      <c r="AG124" t="s">
        <v>826</v>
      </c>
      <c r="AH124" t="s">
        <v>376</v>
      </c>
      <c r="AI124" t="s">
        <v>440</v>
      </c>
      <c r="BH124">
        <v>128</v>
      </c>
      <c r="BI124" t="s">
        <v>43</v>
      </c>
    </row>
    <row r="125" spans="1:61">
      <c r="A125" t="str">
        <f>_xlfn.XLOOKUP(D125,BN:BN,BO:BO)</f>
        <v>Madrid</v>
      </c>
      <c r="B125" t="s">
        <v>49</v>
      </c>
      <c r="C125">
        <v>17</v>
      </c>
      <c r="D125" t="str">
        <f>_xlfn.XLOOKUP(C125,BC:BC,BD:BD)</f>
        <v>AndreaG</v>
      </c>
      <c r="E125">
        <v>28093</v>
      </c>
      <c r="F125" t="s">
        <v>822</v>
      </c>
      <c r="G125" s="63">
        <v>45896</v>
      </c>
      <c r="H125" s="63">
        <v>45898</v>
      </c>
      <c r="I125" t="s">
        <v>366</v>
      </c>
      <c r="J125" t="str">
        <f>_xlfn.XLOOKUP(I125,AS:AS,AU:AU)</f>
        <v>Vuelos</v>
      </c>
      <c r="K125" t="s">
        <v>27</v>
      </c>
      <c r="L125">
        <v>290.63</v>
      </c>
      <c r="M125">
        <f>L125*_xlfn.XLOOKUP(K125,AM:AM,AN:AN)</f>
        <v>290.63</v>
      </c>
      <c r="N125">
        <f>L125*_xlfn.XLOOKUP(K125,AM:AM,AO:AO)</f>
        <v>337.13079999999997</v>
      </c>
      <c r="O125">
        <v>0</v>
      </c>
      <c r="P125">
        <f>O125*_xlfn.XLOOKUP(K125,AM:AM,AN:AN)</f>
        <v>0</v>
      </c>
      <c r="Q125">
        <f>O125*_xlfn.XLOOKUP(K125,AM:AM,AO:AO)</f>
        <v>0</v>
      </c>
      <c r="R125" t="str">
        <f>_xlfn.XLOOKUP(E125,Y:Y,Z:Z)</f>
        <v>F1S USA</v>
      </c>
      <c r="S125" t="str">
        <f>_xlfn.XLOOKUP(E125,Y:Y,AB:AB)</f>
        <v>United States</v>
      </c>
      <c r="T125">
        <f>WEEKNUM(G125)</f>
        <v>35</v>
      </c>
      <c r="U125">
        <f>YEAR(G125)</f>
        <v>2025</v>
      </c>
      <c r="V125" s="117">
        <f>IFERROR(Q125/N125,"0")</f>
        <v>0</v>
      </c>
      <c r="Y125">
        <v>31476</v>
      </c>
      <c r="Z125" t="s">
        <v>827</v>
      </c>
      <c r="AA125" t="s">
        <v>376</v>
      </c>
      <c r="AB125" t="s">
        <v>377</v>
      </c>
      <c r="AF125">
        <v>25383</v>
      </c>
      <c r="AG125" t="s">
        <v>828</v>
      </c>
      <c r="AI125" t="s">
        <v>529</v>
      </c>
      <c r="BH125">
        <v>129</v>
      </c>
      <c r="BI125" t="s">
        <v>43</v>
      </c>
    </row>
    <row r="126" spans="1:61">
      <c r="A126" t="str">
        <f>_xlfn.XLOOKUP(D126,BN:BN,BO:BO)</f>
        <v>Madrid</v>
      </c>
      <c r="B126" t="s">
        <v>49</v>
      </c>
      <c r="C126">
        <v>17</v>
      </c>
      <c r="D126" t="str">
        <f>_xlfn.XLOOKUP(C126,BC:BC,BD:BD)</f>
        <v>AndreaG</v>
      </c>
      <c r="E126">
        <v>28093</v>
      </c>
      <c r="F126" t="s">
        <v>829</v>
      </c>
      <c r="G126" s="63">
        <v>45900</v>
      </c>
      <c r="H126" s="63">
        <v>45900</v>
      </c>
      <c r="I126" t="s">
        <v>366</v>
      </c>
      <c r="J126" t="str">
        <f>_xlfn.XLOOKUP(I126,AS:AS,AU:AU)</f>
        <v>Vuelos</v>
      </c>
      <c r="K126" t="s">
        <v>27</v>
      </c>
      <c r="L126">
        <v>197.89</v>
      </c>
      <c r="M126">
        <f>L126*_xlfn.XLOOKUP(K126,AM:AM,AN:AN)</f>
        <v>197.89</v>
      </c>
      <c r="N126">
        <f>L126*_xlfn.XLOOKUP(K126,AM:AM,AO:AO)</f>
        <v>229.55239999999998</v>
      </c>
      <c r="O126">
        <v>0</v>
      </c>
      <c r="P126">
        <f>O126*_xlfn.XLOOKUP(K126,AM:AM,AN:AN)</f>
        <v>0</v>
      </c>
      <c r="Q126">
        <f>O126*_xlfn.XLOOKUP(K126,AM:AM,AO:AO)</f>
        <v>0</v>
      </c>
      <c r="R126" t="str">
        <f>_xlfn.XLOOKUP(E126,Y:Y,Z:Z)</f>
        <v>F1S USA</v>
      </c>
      <c r="S126" t="str">
        <f>_xlfn.XLOOKUP(E126,Y:Y,AB:AB)</f>
        <v>United States</v>
      </c>
      <c r="T126">
        <f>WEEKNUM(G126)</f>
        <v>36</v>
      </c>
      <c r="U126">
        <f>YEAR(G126)</f>
        <v>2025</v>
      </c>
      <c r="V126" s="117">
        <f>IFERROR(Q126/N126,"0")</f>
        <v>0</v>
      </c>
      <c r="Y126">
        <v>31478</v>
      </c>
      <c r="Z126" t="s">
        <v>830</v>
      </c>
      <c r="AA126" t="s">
        <v>376</v>
      </c>
      <c r="AB126" t="s">
        <v>377</v>
      </c>
      <c r="AF126">
        <v>25386</v>
      </c>
      <c r="AG126" t="s">
        <v>831</v>
      </c>
      <c r="AH126" t="s">
        <v>376</v>
      </c>
      <c r="AI126" t="s">
        <v>369</v>
      </c>
      <c r="BH126">
        <v>130</v>
      </c>
      <c r="BI126" t="s">
        <v>43</v>
      </c>
    </row>
    <row r="127" spans="1:61">
      <c r="A127" t="str">
        <f>_xlfn.XLOOKUP(D127,BN:BN,BO:BO)</f>
        <v>Madrid</v>
      </c>
      <c r="B127" t="s">
        <v>49</v>
      </c>
      <c r="C127">
        <v>17</v>
      </c>
      <c r="D127" t="str">
        <f>_xlfn.XLOOKUP(C127,BC:BC,BD:BD)</f>
        <v>AndreaG</v>
      </c>
      <c r="E127">
        <v>28093</v>
      </c>
      <c r="F127" t="s">
        <v>829</v>
      </c>
      <c r="G127" s="63">
        <v>45900</v>
      </c>
      <c r="H127" s="63">
        <v>45900</v>
      </c>
      <c r="I127" t="s">
        <v>366</v>
      </c>
      <c r="J127" t="str">
        <f>_xlfn.XLOOKUP(I127,AS:AS,AU:AU)</f>
        <v>Vuelos</v>
      </c>
      <c r="K127" t="s">
        <v>27</v>
      </c>
      <c r="L127">
        <v>197.89</v>
      </c>
      <c r="M127">
        <f>L127*_xlfn.XLOOKUP(K127,AM:AM,AN:AN)</f>
        <v>197.89</v>
      </c>
      <c r="N127">
        <f>L127*_xlfn.XLOOKUP(K127,AM:AM,AO:AO)</f>
        <v>229.55239999999998</v>
      </c>
      <c r="O127">
        <v>0</v>
      </c>
      <c r="P127">
        <f>O127*_xlfn.XLOOKUP(K127,AM:AM,AN:AN)</f>
        <v>0</v>
      </c>
      <c r="Q127">
        <f>O127*_xlfn.XLOOKUP(K127,AM:AM,AO:AO)</f>
        <v>0</v>
      </c>
      <c r="R127" t="str">
        <f>_xlfn.XLOOKUP(E127,Y:Y,Z:Z)</f>
        <v>F1S USA</v>
      </c>
      <c r="S127" t="str">
        <f>_xlfn.XLOOKUP(E127,Y:Y,AB:AB)</f>
        <v>United States</v>
      </c>
      <c r="T127">
        <f>WEEKNUM(G127)</f>
        <v>36</v>
      </c>
      <c r="U127">
        <f>YEAR(G127)</f>
        <v>2025</v>
      </c>
      <c r="V127" s="117">
        <f>IFERROR(Q127/N127,"0")</f>
        <v>0</v>
      </c>
      <c r="Y127">
        <v>31486</v>
      </c>
      <c r="Z127" t="s">
        <v>832</v>
      </c>
      <c r="AA127" t="s">
        <v>364</v>
      </c>
      <c r="AB127" t="s">
        <v>401</v>
      </c>
      <c r="AF127">
        <v>25387</v>
      </c>
      <c r="AG127" t="s">
        <v>833</v>
      </c>
      <c r="AH127" t="s">
        <v>364</v>
      </c>
      <c r="AI127" t="s">
        <v>834</v>
      </c>
      <c r="BH127">
        <v>131</v>
      </c>
      <c r="BI127" t="s">
        <v>42</v>
      </c>
    </row>
    <row r="128" spans="1:61">
      <c r="A128" t="str">
        <f>_xlfn.XLOOKUP(D128,BN:BN,BO:BO)</f>
        <v>Madrid</v>
      </c>
      <c r="B128" t="s">
        <v>49</v>
      </c>
      <c r="C128">
        <v>17</v>
      </c>
      <c r="D128" t="str">
        <f>_xlfn.XLOOKUP(C128,BC:BC,BD:BD)</f>
        <v>AndreaG</v>
      </c>
      <c r="E128">
        <v>28093</v>
      </c>
      <c r="F128" t="s">
        <v>829</v>
      </c>
      <c r="G128" s="63">
        <v>45900</v>
      </c>
      <c r="H128" s="63">
        <v>45900</v>
      </c>
      <c r="I128" t="s">
        <v>366</v>
      </c>
      <c r="J128" t="str">
        <f>_xlfn.XLOOKUP(I128,AS:AS,AU:AU)</f>
        <v>Vuelos</v>
      </c>
      <c r="K128" t="s">
        <v>27</v>
      </c>
      <c r="L128">
        <v>197.89</v>
      </c>
      <c r="M128">
        <f>L128*_xlfn.XLOOKUP(K128,AM:AM,AN:AN)</f>
        <v>197.89</v>
      </c>
      <c r="N128">
        <f>L128*_xlfn.XLOOKUP(K128,AM:AM,AO:AO)</f>
        <v>229.55239999999998</v>
      </c>
      <c r="O128">
        <v>0</v>
      </c>
      <c r="P128">
        <f>O128*_xlfn.XLOOKUP(K128,AM:AM,AN:AN)</f>
        <v>0</v>
      </c>
      <c r="Q128">
        <f>O128*_xlfn.XLOOKUP(K128,AM:AM,AO:AO)</f>
        <v>0</v>
      </c>
      <c r="R128" t="str">
        <f>_xlfn.XLOOKUP(E128,Y:Y,Z:Z)</f>
        <v>F1S USA</v>
      </c>
      <c r="S128" t="str">
        <f>_xlfn.XLOOKUP(E128,Y:Y,AB:AB)</f>
        <v>United States</v>
      </c>
      <c r="T128">
        <f>WEEKNUM(G128)</f>
        <v>36</v>
      </c>
      <c r="U128">
        <f>YEAR(G128)</f>
        <v>2025</v>
      </c>
      <c r="V128" s="117">
        <f>IFERROR(Q128/N128,"0")</f>
        <v>0</v>
      </c>
      <c r="Y128">
        <v>31487</v>
      </c>
      <c r="Z128" t="s">
        <v>835</v>
      </c>
      <c r="AA128" t="s">
        <v>364</v>
      </c>
      <c r="AB128" t="s">
        <v>836</v>
      </c>
      <c r="AF128">
        <v>25409</v>
      </c>
      <c r="AG128" t="s">
        <v>837</v>
      </c>
      <c r="AH128" t="s">
        <v>364</v>
      </c>
      <c r="AI128" t="s">
        <v>676</v>
      </c>
      <c r="BH128">
        <v>132</v>
      </c>
      <c r="BI128" t="s">
        <v>42</v>
      </c>
    </row>
    <row r="129" spans="1:61">
      <c r="A129" t="str">
        <f>_xlfn.XLOOKUP(D129,BN:BN,BO:BO)</f>
        <v>Madrid</v>
      </c>
      <c r="B129" t="s">
        <v>49</v>
      </c>
      <c r="C129">
        <v>17</v>
      </c>
      <c r="D129" t="str">
        <f>_xlfn.XLOOKUP(C129,BC:BC,BD:BD)</f>
        <v>AndreaG</v>
      </c>
      <c r="E129">
        <v>0</v>
      </c>
      <c r="F129" t="s">
        <v>838</v>
      </c>
      <c r="G129" s="63">
        <v>45892</v>
      </c>
      <c r="H129" s="63">
        <v>45900</v>
      </c>
      <c r="I129" t="s">
        <v>372</v>
      </c>
      <c r="J129" t="str">
        <f>_xlfn.XLOOKUP(I129,AS:AS,AU:AU)</f>
        <v>Honorarios</v>
      </c>
      <c r="K129" t="s">
        <v>27</v>
      </c>
      <c r="L129">
        <v>143</v>
      </c>
      <c r="M129">
        <f>L129*_xlfn.XLOOKUP(K129,AM:AM,AN:AN)</f>
        <v>143</v>
      </c>
      <c r="N129">
        <f>L129*_xlfn.XLOOKUP(K129,AM:AM,AO:AO)</f>
        <v>165.88</v>
      </c>
      <c r="O129">
        <v>143</v>
      </c>
      <c r="P129">
        <f>O129*_xlfn.XLOOKUP(K129,AM:AM,AN:AN)</f>
        <v>143</v>
      </c>
      <c r="Q129">
        <f>O129*_xlfn.XLOOKUP(K129,AM:AM,AO:AO)</f>
        <v>165.88</v>
      </c>
      <c r="R129" t="str">
        <f>_xlfn.XLOOKUP(E129,Y:Y,Z:Z)</f>
        <v>FEES</v>
      </c>
      <c r="S129">
        <f>_xlfn.XLOOKUP(E129,Y:Y,AB:AB)</f>
        <v>0</v>
      </c>
      <c r="T129">
        <f>WEEKNUM(G129)</f>
        <v>34</v>
      </c>
      <c r="U129">
        <f>YEAR(G129)</f>
        <v>2025</v>
      </c>
      <c r="V129" s="117">
        <f>IFERROR(Q129/N129,"0")</f>
        <v>1</v>
      </c>
      <c r="Y129">
        <v>31490</v>
      </c>
      <c r="Z129" t="s">
        <v>839</v>
      </c>
      <c r="AA129" t="s">
        <v>376</v>
      </c>
      <c r="AB129" t="s">
        <v>369</v>
      </c>
      <c r="AF129">
        <v>25411</v>
      </c>
      <c r="AG129" t="s">
        <v>840</v>
      </c>
      <c r="AH129" t="s">
        <v>389</v>
      </c>
      <c r="AI129" t="s">
        <v>676</v>
      </c>
      <c r="BH129">
        <v>133</v>
      </c>
      <c r="BI129" t="s">
        <v>45</v>
      </c>
    </row>
    <row r="130" spans="1:61">
      <c r="A130" t="str">
        <f>_xlfn.XLOOKUP(D130,BN:BN,BO:BO)</f>
        <v>Madrid</v>
      </c>
      <c r="B130" t="s">
        <v>49</v>
      </c>
      <c r="C130">
        <v>17</v>
      </c>
      <c r="D130" t="str">
        <f>_xlfn.XLOOKUP(C130,BC:BC,BD:BD)</f>
        <v>AndreaG</v>
      </c>
      <c r="E130">
        <v>29581</v>
      </c>
      <c r="F130" t="s">
        <v>841</v>
      </c>
      <c r="G130" s="63">
        <v>45892</v>
      </c>
      <c r="H130" s="63">
        <v>45904</v>
      </c>
      <c r="I130" t="s">
        <v>484</v>
      </c>
      <c r="J130" t="str">
        <f>_xlfn.XLOOKUP(I130,AS:AS,AU:AU)</f>
        <v>Vuelos</v>
      </c>
      <c r="K130" t="s">
        <v>27</v>
      </c>
      <c r="L130">
        <v>24</v>
      </c>
      <c r="M130">
        <f>L130*_xlfn.XLOOKUP(K130,AM:AM,AN:AN)</f>
        <v>24</v>
      </c>
      <c r="N130">
        <f>L130*_xlfn.XLOOKUP(K130,AM:AM,AO:AO)</f>
        <v>27.839999999999996</v>
      </c>
      <c r="O130">
        <v>0</v>
      </c>
      <c r="P130">
        <f>O130*_xlfn.XLOOKUP(K130,AM:AM,AN:AN)</f>
        <v>0</v>
      </c>
      <c r="Q130">
        <f>O130*_xlfn.XLOOKUP(K130,AM:AM,AO:AO)</f>
        <v>0</v>
      </c>
      <c r="R130" t="str">
        <f>_xlfn.XLOOKUP(E130,Y:Y,Z:Z)</f>
        <v>Azul Líneas Aéreas</v>
      </c>
      <c r="S130" t="str">
        <f>_xlfn.XLOOKUP(E130,Y:Y,AB:AB)</f>
        <v>Brazil</v>
      </c>
      <c r="T130">
        <f>WEEKNUM(G130)</f>
        <v>34</v>
      </c>
      <c r="U130">
        <f>YEAR(G130)</f>
        <v>2025</v>
      </c>
      <c r="V130" s="117">
        <f>IFERROR(Q130/N130,"0")</f>
        <v>0</v>
      </c>
      <c r="Y130">
        <v>31492</v>
      </c>
      <c r="Z130" t="s">
        <v>842</v>
      </c>
      <c r="AA130" t="s">
        <v>419</v>
      </c>
      <c r="AB130" t="s">
        <v>438</v>
      </c>
      <c r="AF130">
        <v>25412</v>
      </c>
      <c r="AG130" t="s">
        <v>513</v>
      </c>
      <c r="AH130" t="s">
        <v>376</v>
      </c>
      <c r="AI130" t="s">
        <v>514</v>
      </c>
      <c r="BH130">
        <v>134</v>
      </c>
      <c r="BI130" t="s">
        <v>42</v>
      </c>
    </row>
    <row r="131" spans="1:61">
      <c r="A131" t="str">
        <f>_xlfn.XLOOKUP(D131,BN:BN,BO:BO)</f>
        <v>Madrid</v>
      </c>
      <c r="B131" t="s">
        <v>49</v>
      </c>
      <c r="C131">
        <v>17</v>
      </c>
      <c r="D131" t="str">
        <f>_xlfn.XLOOKUP(C131,BC:BC,BD:BD)</f>
        <v>AndreaG</v>
      </c>
      <c r="E131">
        <v>27350</v>
      </c>
      <c r="F131" t="s">
        <v>843</v>
      </c>
      <c r="G131" s="63">
        <v>45892</v>
      </c>
      <c r="H131" s="63">
        <v>45904</v>
      </c>
      <c r="I131" t="s">
        <v>425</v>
      </c>
      <c r="J131" t="str">
        <f>_xlfn.XLOOKUP(I131,AS:AS,AU:AU)</f>
        <v>Traslados</v>
      </c>
      <c r="K131" t="s">
        <v>27</v>
      </c>
      <c r="L131">
        <v>298.76</v>
      </c>
      <c r="M131">
        <f>L131*_xlfn.XLOOKUP(K131,AM:AM,AN:AN)</f>
        <v>298.76</v>
      </c>
      <c r="N131">
        <f>L131*_xlfn.XLOOKUP(K131,AM:AM,AO:AO)</f>
        <v>346.56159999999994</v>
      </c>
      <c r="O131">
        <v>0</v>
      </c>
      <c r="P131">
        <f>O131*_xlfn.XLOOKUP(K131,AM:AM,AN:AN)</f>
        <v>0</v>
      </c>
      <c r="Q131">
        <f>O131*_xlfn.XLOOKUP(K131,AM:AM,AO:AO)</f>
        <v>0</v>
      </c>
      <c r="R131" t="str">
        <f>_xlfn.XLOOKUP(E131,Y:Y,Z:Z)</f>
        <v>Limouxine</v>
      </c>
      <c r="S131" t="str">
        <f>_xlfn.XLOOKUP(E131,Y:Y,AB:AB)</f>
        <v>Spain</v>
      </c>
      <c r="T131">
        <f>WEEKNUM(G131)</f>
        <v>34</v>
      </c>
      <c r="U131">
        <f>YEAR(G131)</f>
        <v>2025</v>
      </c>
      <c r="V131" s="117">
        <f>IFERROR(Q131/N131,"0")</f>
        <v>0</v>
      </c>
      <c r="Y131">
        <v>31572</v>
      </c>
      <c r="Z131" t="s">
        <v>844</v>
      </c>
      <c r="AA131" t="s">
        <v>419</v>
      </c>
      <c r="AB131" t="s">
        <v>845</v>
      </c>
      <c r="AF131">
        <v>25413</v>
      </c>
      <c r="AG131" t="s">
        <v>846</v>
      </c>
      <c r="AH131" t="s">
        <v>376</v>
      </c>
      <c r="AI131" t="s">
        <v>790</v>
      </c>
      <c r="BH131">
        <v>135</v>
      </c>
      <c r="BI131" t="s">
        <v>69</v>
      </c>
    </row>
    <row r="132" spans="1:61">
      <c r="A132" t="str">
        <f>_xlfn.XLOOKUP(D132,BN:BN,BO:BO)</f>
        <v>Madrid</v>
      </c>
      <c r="B132" t="s">
        <v>49</v>
      </c>
      <c r="C132">
        <v>18</v>
      </c>
      <c r="D132" t="str">
        <f>_xlfn.XLOOKUP(C132,BC:BC,BD:BD)</f>
        <v>MartinB</v>
      </c>
      <c r="E132">
        <v>0</v>
      </c>
      <c r="F132" t="s">
        <v>847</v>
      </c>
      <c r="G132" s="63">
        <v>45854</v>
      </c>
      <c r="H132" s="63">
        <v>45856</v>
      </c>
      <c r="I132" t="s">
        <v>504</v>
      </c>
      <c r="J132" t="str">
        <f>_xlfn.XLOOKUP(I132,AS:AS,AU:AU)</f>
        <v>Honorarios</v>
      </c>
      <c r="K132" t="s">
        <v>27</v>
      </c>
      <c r="L132">
        <v>0</v>
      </c>
      <c r="M132">
        <f>L132*_xlfn.XLOOKUP(K132,AM:AM,AN:AN)</f>
        <v>0</v>
      </c>
      <c r="N132">
        <f>L132*_xlfn.XLOOKUP(K132,AM:AM,AO:AO)</f>
        <v>0</v>
      </c>
      <c r="O132">
        <v>0</v>
      </c>
      <c r="P132">
        <f>O132*_xlfn.XLOOKUP(K132,AM:AM,AN:AN)</f>
        <v>0</v>
      </c>
      <c r="Q132">
        <f>O132*_xlfn.XLOOKUP(K132,AM:AM,AO:AO)</f>
        <v>0</v>
      </c>
      <c r="R132" t="str">
        <f>_xlfn.XLOOKUP(E132,Y:Y,Z:Z)</f>
        <v>FEES</v>
      </c>
      <c r="S132">
        <f>_xlfn.XLOOKUP(E132,Y:Y,AB:AB)</f>
        <v>0</v>
      </c>
      <c r="T132">
        <f>WEEKNUM(G132)</f>
        <v>29</v>
      </c>
      <c r="U132">
        <f>YEAR(G132)</f>
        <v>2025</v>
      </c>
      <c r="V132" s="117" t="str">
        <f>IFERROR(Q132/N132,"0")</f>
        <v>0</v>
      </c>
      <c r="Y132">
        <v>31573</v>
      </c>
      <c r="Z132" t="s">
        <v>848</v>
      </c>
      <c r="AA132" t="s">
        <v>364</v>
      </c>
      <c r="AB132" t="s">
        <v>454</v>
      </c>
      <c r="AF132">
        <v>25426</v>
      </c>
      <c r="AG132" t="s">
        <v>849</v>
      </c>
      <c r="AH132" t="s">
        <v>376</v>
      </c>
      <c r="AI132" t="s">
        <v>405</v>
      </c>
      <c r="BH132">
        <v>136</v>
      </c>
      <c r="BI132" t="s">
        <v>42</v>
      </c>
    </row>
    <row r="133" spans="1:61">
      <c r="A133" t="str">
        <f>_xlfn.XLOOKUP(D133,BN:BN,BO:BO)</f>
        <v>Madrid</v>
      </c>
      <c r="B133" t="s">
        <v>49</v>
      </c>
      <c r="C133">
        <v>19</v>
      </c>
      <c r="D133" t="str">
        <f>_xlfn.XLOOKUP(C133,BC:BC,BD:BD)</f>
        <v>HelenM</v>
      </c>
      <c r="E133">
        <v>28750</v>
      </c>
      <c r="F133" t="s">
        <v>850</v>
      </c>
      <c r="G133" s="63">
        <v>45845</v>
      </c>
      <c r="H133" s="63">
        <v>45847</v>
      </c>
      <c r="I133" t="s">
        <v>376</v>
      </c>
      <c r="J133" t="str">
        <f>_xlfn.XLOOKUP(I133,AS:AS,AU:AU)</f>
        <v>Hotel</v>
      </c>
      <c r="K133" t="s">
        <v>27</v>
      </c>
      <c r="L133">
        <v>18238</v>
      </c>
      <c r="M133">
        <f>L133*_xlfn.XLOOKUP(K133,AM:AM,AN:AN)</f>
        <v>18238</v>
      </c>
      <c r="N133">
        <f>L133*_xlfn.XLOOKUP(K133,AM:AM,AO:AO)</f>
        <v>21156.079999999998</v>
      </c>
      <c r="O133">
        <v>2321.1999999999998</v>
      </c>
      <c r="P133">
        <f>O133*_xlfn.XLOOKUP(K133,AM:AM,AN:AN)</f>
        <v>2321.1999999999998</v>
      </c>
      <c r="Q133">
        <f>O133*_xlfn.XLOOKUP(K133,AM:AM,AO:AO)</f>
        <v>2692.5919999999996</v>
      </c>
      <c r="R133" t="str">
        <f>_xlfn.XLOOKUP(E133,Y:Y,Z:Z)</f>
        <v>BELMOND SICILY SPA</v>
      </c>
      <c r="S133" t="str">
        <f>_xlfn.XLOOKUP(E133,Y:Y,AB:AB)</f>
        <v>Italy</v>
      </c>
      <c r="T133">
        <f>WEEKNUM(G133)</f>
        <v>28</v>
      </c>
      <c r="U133">
        <f>YEAR(G133)</f>
        <v>2025</v>
      </c>
      <c r="V133" s="117">
        <f>IFERROR(Q133/N133,"0")</f>
        <v>0.12727272727272726</v>
      </c>
      <c r="Y133">
        <v>31576</v>
      </c>
      <c r="Z133" t="s">
        <v>851</v>
      </c>
      <c r="AA133" t="s">
        <v>376</v>
      </c>
      <c r="AB133" t="s">
        <v>399</v>
      </c>
      <c r="AF133">
        <v>25427</v>
      </c>
      <c r="AG133" t="s">
        <v>852</v>
      </c>
      <c r="AI133" t="s">
        <v>401</v>
      </c>
      <c r="BH133">
        <v>137</v>
      </c>
      <c r="BI133" t="s">
        <v>42</v>
      </c>
    </row>
    <row r="134" spans="1:61">
      <c r="A134" t="str">
        <f>_xlfn.XLOOKUP(D134,BN:BN,BO:BO)</f>
        <v>Madrid</v>
      </c>
      <c r="B134" t="s">
        <v>49</v>
      </c>
      <c r="C134">
        <v>19</v>
      </c>
      <c r="D134" t="str">
        <f>_xlfn.XLOOKUP(C134,BC:BC,BD:BD)</f>
        <v>HelenM</v>
      </c>
      <c r="E134">
        <v>28657</v>
      </c>
      <c r="F134" t="s">
        <v>853</v>
      </c>
      <c r="G134" s="63">
        <v>45841</v>
      </c>
      <c r="H134" s="63">
        <v>45845</v>
      </c>
      <c r="I134" t="s">
        <v>376</v>
      </c>
      <c r="J134" t="str">
        <f>_xlfn.XLOOKUP(I134,AS:AS,AU:AU)</f>
        <v>Hotel</v>
      </c>
      <c r="K134" t="s">
        <v>27</v>
      </c>
      <c r="L134">
        <v>9776.11</v>
      </c>
      <c r="M134">
        <f>L134*_xlfn.XLOOKUP(K134,AM:AM,AN:AN)</f>
        <v>9776.11</v>
      </c>
      <c r="N134">
        <f>L134*_xlfn.XLOOKUP(K134,AM:AM,AO:AO)</f>
        <v>11340.2876</v>
      </c>
      <c r="O134">
        <v>1126.1099999999999</v>
      </c>
      <c r="P134">
        <f>O134*_xlfn.XLOOKUP(K134,AM:AM,AN:AN)</f>
        <v>1126.1099999999999</v>
      </c>
      <c r="Q134">
        <f>O134*_xlfn.XLOOKUP(K134,AM:AM,AO:AO)</f>
        <v>1306.2875999999999</v>
      </c>
      <c r="R134" t="str">
        <f>_xlfn.XLOOKUP(E134,Y:Y,Z:Z)</f>
        <v>Tour Plus Sicilia S.R.L</v>
      </c>
      <c r="S134" t="str">
        <f>_xlfn.XLOOKUP(E134,Y:Y,AB:AB)</f>
        <v>Italy</v>
      </c>
      <c r="T134">
        <f>WEEKNUM(G134)</f>
        <v>27</v>
      </c>
      <c r="U134">
        <f>YEAR(G134)</f>
        <v>2025</v>
      </c>
      <c r="V134" s="117">
        <f>IFERROR(Q134/N134,"0")</f>
        <v>0.11518998865601962</v>
      </c>
      <c r="Y134">
        <v>31584</v>
      </c>
      <c r="Z134" t="s">
        <v>854</v>
      </c>
      <c r="AA134" t="s">
        <v>364</v>
      </c>
      <c r="AB134" t="s">
        <v>676</v>
      </c>
      <c r="AF134">
        <v>25446</v>
      </c>
      <c r="AG134" t="s">
        <v>855</v>
      </c>
      <c r="AH134" t="s">
        <v>376</v>
      </c>
      <c r="AI134" t="s">
        <v>405</v>
      </c>
      <c r="BH134">
        <v>138</v>
      </c>
      <c r="BI134" t="s">
        <v>45</v>
      </c>
    </row>
    <row r="135" spans="1:61">
      <c r="A135" t="str">
        <f>_xlfn.XLOOKUP(D135,BN:BN,BO:BO)</f>
        <v>Madrid</v>
      </c>
      <c r="B135" t="s">
        <v>49</v>
      </c>
      <c r="C135">
        <v>19</v>
      </c>
      <c r="D135" t="str">
        <f>_xlfn.XLOOKUP(C135,BC:BC,BD:BD)</f>
        <v>HelenM</v>
      </c>
      <c r="E135">
        <v>0</v>
      </c>
      <c r="F135" t="s">
        <v>856</v>
      </c>
      <c r="G135" s="63">
        <v>45841</v>
      </c>
      <c r="H135" s="63">
        <v>45847</v>
      </c>
      <c r="I135" t="s">
        <v>511</v>
      </c>
      <c r="J135" t="str">
        <f>_xlfn.XLOOKUP(I135,AS:AS,AU:AU)</f>
        <v>Honorarios</v>
      </c>
      <c r="K135" t="s">
        <v>27</v>
      </c>
      <c r="L135">
        <v>482.49</v>
      </c>
      <c r="M135">
        <f>L135*_xlfn.XLOOKUP(K135,AM:AM,AN:AN)</f>
        <v>482.49</v>
      </c>
      <c r="N135">
        <f>L135*_xlfn.XLOOKUP(K135,AM:AM,AO:AO)</f>
        <v>559.6884</v>
      </c>
      <c r="O135">
        <v>482.49</v>
      </c>
      <c r="P135">
        <f>O135*_xlfn.XLOOKUP(K135,AM:AM,AN:AN)</f>
        <v>482.49</v>
      </c>
      <c r="Q135">
        <f>O135*_xlfn.XLOOKUP(K135,AM:AM,AO:AO)</f>
        <v>559.6884</v>
      </c>
      <c r="R135" t="str">
        <f>_xlfn.XLOOKUP(E135,Y:Y,Z:Z)</f>
        <v>FEES</v>
      </c>
      <c r="S135">
        <f>_xlfn.XLOOKUP(E135,Y:Y,AB:AB)</f>
        <v>0</v>
      </c>
      <c r="T135">
        <f>WEEKNUM(G135)</f>
        <v>27</v>
      </c>
      <c r="U135">
        <f>YEAR(G135)</f>
        <v>2025</v>
      </c>
      <c r="V135" s="117">
        <f>IFERROR(Q135/N135,"0")</f>
        <v>1</v>
      </c>
      <c r="Y135">
        <v>31589</v>
      </c>
      <c r="Z135" t="s">
        <v>857</v>
      </c>
      <c r="AA135" t="s">
        <v>364</v>
      </c>
      <c r="AB135" t="s">
        <v>858</v>
      </c>
      <c r="AF135">
        <v>25451</v>
      </c>
      <c r="AG135" t="s">
        <v>859</v>
      </c>
      <c r="AH135" t="s">
        <v>376</v>
      </c>
      <c r="AI135" t="s">
        <v>730</v>
      </c>
      <c r="BH135">
        <v>139</v>
      </c>
      <c r="BI135" t="s">
        <v>45</v>
      </c>
    </row>
    <row r="136" spans="1:61">
      <c r="A136" t="str">
        <f>_xlfn.XLOOKUP(D136,BN:BN,BO:BO)</f>
        <v>Madrid</v>
      </c>
      <c r="B136" t="s">
        <v>49</v>
      </c>
      <c r="C136">
        <v>20</v>
      </c>
      <c r="D136" t="str">
        <f>_xlfn.XLOOKUP(C136,BC:BC,BD:BD)</f>
        <v>MartinB</v>
      </c>
      <c r="E136">
        <v>28845</v>
      </c>
      <c r="F136" t="s">
        <v>860</v>
      </c>
      <c r="G136" s="63">
        <v>45833</v>
      </c>
      <c r="H136" s="63">
        <v>45836</v>
      </c>
      <c r="I136" t="s">
        <v>376</v>
      </c>
      <c r="J136" t="str">
        <f>_xlfn.XLOOKUP(I136,AS:AS,AU:AU)</f>
        <v>Hotel</v>
      </c>
      <c r="K136" t="s">
        <v>202</v>
      </c>
      <c r="L136">
        <v>4384</v>
      </c>
      <c r="M136">
        <f>L136*_xlfn.XLOOKUP(K136,AM:AM,AN:AN)</f>
        <v>5041.5999999999995</v>
      </c>
      <c r="N136">
        <f>L136*_xlfn.XLOOKUP(K136,AM:AM,AO:AO)</f>
        <v>5874.56</v>
      </c>
      <c r="O136">
        <v>438.4</v>
      </c>
      <c r="P136">
        <f>O136*_xlfn.XLOOKUP(K136,AM:AM,AN:AN)</f>
        <v>504.15999999999991</v>
      </c>
      <c r="Q136">
        <f>O136*_xlfn.XLOOKUP(K136,AM:AM,AO:AO)</f>
        <v>587.45600000000002</v>
      </c>
      <c r="R136" t="str">
        <f>_xlfn.XLOOKUP(E136,Y:Y,Z:Z)</f>
        <v>Rocco Forte the Balmoral</v>
      </c>
      <c r="S136" t="str">
        <f>_xlfn.XLOOKUP(E136,Y:Y,AB:AB)</f>
        <v>United Kingdom</v>
      </c>
      <c r="T136">
        <f>WEEKNUM(G136)</f>
        <v>26</v>
      </c>
      <c r="U136">
        <f>YEAR(G136)</f>
        <v>2025</v>
      </c>
      <c r="V136" s="117">
        <f>IFERROR(Q136/N136,"0")</f>
        <v>9.9999999999999992E-2</v>
      </c>
      <c r="Y136">
        <v>31599</v>
      </c>
      <c r="Z136" t="s">
        <v>861</v>
      </c>
      <c r="AA136" t="s">
        <v>376</v>
      </c>
      <c r="AB136" t="s">
        <v>401</v>
      </c>
      <c r="AF136">
        <v>25452</v>
      </c>
      <c r="AG136" t="s">
        <v>862</v>
      </c>
      <c r="AH136" t="s">
        <v>376</v>
      </c>
      <c r="AI136" t="s">
        <v>401</v>
      </c>
      <c r="BH136">
        <v>140</v>
      </c>
      <c r="BI136" t="s">
        <v>42</v>
      </c>
    </row>
    <row r="137" spans="1:61">
      <c r="A137" t="str">
        <f>_xlfn.XLOOKUP(D137,BN:BN,BO:BO)</f>
        <v>Madrid</v>
      </c>
      <c r="B137" t="s">
        <v>49</v>
      </c>
      <c r="C137">
        <v>20</v>
      </c>
      <c r="D137" t="str">
        <f>_xlfn.XLOOKUP(C137,BC:BC,BD:BD)</f>
        <v>MartinB</v>
      </c>
      <c r="E137">
        <v>28845</v>
      </c>
      <c r="F137" t="s">
        <v>863</v>
      </c>
      <c r="G137" s="63">
        <v>45835</v>
      </c>
      <c r="H137" s="63">
        <v>45836</v>
      </c>
      <c r="I137" t="s">
        <v>376</v>
      </c>
      <c r="J137" t="str">
        <f>_xlfn.XLOOKUP(I137,AS:AS,AU:AU)</f>
        <v>Hotel</v>
      </c>
      <c r="K137" t="s">
        <v>202</v>
      </c>
      <c r="L137">
        <v>1750</v>
      </c>
      <c r="M137">
        <f>L137*_xlfn.XLOOKUP(K137,AM:AM,AN:AN)</f>
        <v>2012.4999999999998</v>
      </c>
      <c r="N137">
        <f>L137*_xlfn.XLOOKUP(K137,AM:AM,AO:AO)</f>
        <v>2345</v>
      </c>
      <c r="O137">
        <v>175</v>
      </c>
      <c r="P137">
        <f>O137*_xlfn.XLOOKUP(K137,AM:AM,AN:AN)</f>
        <v>201.24999999999997</v>
      </c>
      <c r="Q137">
        <f>O137*_xlfn.XLOOKUP(K137,AM:AM,AO:AO)</f>
        <v>234.5</v>
      </c>
      <c r="R137" t="str">
        <f>_xlfn.XLOOKUP(E137,Y:Y,Z:Z)</f>
        <v>Rocco Forte the Balmoral</v>
      </c>
      <c r="S137" t="str">
        <f>_xlfn.XLOOKUP(E137,Y:Y,AB:AB)</f>
        <v>United Kingdom</v>
      </c>
      <c r="T137">
        <f>WEEKNUM(G137)</f>
        <v>26</v>
      </c>
      <c r="U137">
        <f>YEAR(G137)</f>
        <v>2025</v>
      </c>
      <c r="V137" s="117">
        <f>IFERROR(Q137/N137,"0")</f>
        <v>0.1</v>
      </c>
      <c r="Y137">
        <v>31623</v>
      </c>
      <c r="Z137" t="s">
        <v>864</v>
      </c>
      <c r="AA137" t="s">
        <v>376</v>
      </c>
      <c r="AB137" t="s">
        <v>865</v>
      </c>
      <c r="AF137">
        <v>25453</v>
      </c>
      <c r="AG137" t="s">
        <v>866</v>
      </c>
      <c r="AH137" t="s">
        <v>376</v>
      </c>
      <c r="AI137" t="s">
        <v>730</v>
      </c>
      <c r="BH137">
        <v>141</v>
      </c>
      <c r="BI137" t="s">
        <v>43</v>
      </c>
    </row>
    <row r="138" spans="1:61">
      <c r="A138" t="str">
        <f>_xlfn.XLOOKUP(D138,BN:BN,BO:BO)</f>
        <v>Madrid</v>
      </c>
      <c r="B138" t="s">
        <v>49</v>
      </c>
      <c r="C138">
        <v>20</v>
      </c>
      <c r="D138" t="str">
        <f>_xlfn.XLOOKUP(C138,BC:BC,BD:BD)</f>
        <v>MartinB</v>
      </c>
      <c r="E138">
        <v>28845</v>
      </c>
      <c r="F138" t="s">
        <v>863</v>
      </c>
      <c r="G138" s="63">
        <v>45835</v>
      </c>
      <c r="H138" s="63">
        <v>45836</v>
      </c>
      <c r="I138" t="s">
        <v>376</v>
      </c>
      <c r="J138" t="str">
        <f>_xlfn.XLOOKUP(I138,AS:AS,AU:AU)</f>
        <v>Hotel</v>
      </c>
      <c r="K138" t="s">
        <v>202</v>
      </c>
      <c r="L138">
        <v>880</v>
      </c>
      <c r="M138">
        <f>L138*_xlfn.XLOOKUP(K138,AM:AM,AN:AN)</f>
        <v>1011.9999999999999</v>
      </c>
      <c r="N138">
        <f>L138*_xlfn.XLOOKUP(K138,AM:AM,AO:AO)</f>
        <v>1179.2</v>
      </c>
      <c r="O138">
        <v>88</v>
      </c>
      <c r="P138">
        <f>O138*_xlfn.XLOOKUP(K138,AM:AM,AN:AN)</f>
        <v>101.19999999999999</v>
      </c>
      <c r="Q138">
        <f>O138*_xlfn.XLOOKUP(K138,AM:AM,AO:AO)</f>
        <v>117.92</v>
      </c>
      <c r="R138" t="str">
        <f>_xlfn.XLOOKUP(E138,Y:Y,Z:Z)</f>
        <v>Rocco Forte the Balmoral</v>
      </c>
      <c r="S138" t="str">
        <f>_xlfn.XLOOKUP(E138,Y:Y,AB:AB)</f>
        <v>United Kingdom</v>
      </c>
      <c r="T138">
        <f>WEEKNUM(G138)</f>
        <v>26</v>
      </c>
      <c r="U138">
        <f>YEAR(G138)</f>
        <v>2025</v>
      </c>
      <c r="V138" s="117">
        <f>IFERROR(Q138/N138,"0")</f>
        <v>9.9999999999999992E-2</v>
      </c>
      <c r="Y138">
        <v>31637</v>
      </c>
      <c r="Z138" t="s">
        <v>867</v>
      </c>
      <c r="AA138" t="s">
        <v>376</v>
      </c>
      <c r="AB138" t="s">
        <v>405</v>
      </c>
      <c r="AF138">
        <v>25505</v>
      </c>
      <c r="AG138" t="s">
        <v>868</v>
      </c>
      <c r="AH138" t="s">
        <v>376</v>
      </c>
      <c r="AI138" t="s">
        <v>440</v>
      </c>
      <c r="BH138">
        <v>142</v>
      </c>
      <c r="BI138" t="s">
        <v>186</v>
      </c>
    </row>
    <row r="139" spans="1:61">
      <c r="A139" t="str">
        <f>_xlfn.XLOOKUP(D139,BN:BN,BO:BO)</f>
        <v>Madrid</v>
      </c>
      <c r="B139" t="s">
        <v>49</v>
      </c>
      <c r="C139">
        <v>21</v>
      </c>
      <c r="D139" t="str">
        <f>_xlfn.XLOOKUP(C139,BC:BC,BD:BD)</f>
        <v>ConchaD</v>
      </c>
      <c r="E139">
        <v>28092</v>
      </c>
      <c r="F139" t="s">
        <v>869</v>
      </c>
      <c r="G139" s="63">
        <v>45951</v>
      </c>
      <c r="H139" s="63">
        <v>45961</v>
      </c>
      <c r="I139" t="s">
        <v>364</v>
      </c>
      <c r="J139" t="str">
        <f>_xlfn.XLOOKUP(I139,AS:AS,AU:AU)</f>
        <v>DMC</v>
      </c>
      <c r="K139" t="s">
        <v>27</v>
      </c>
      <c r="L139">
        <v>8872.09</v>
      </c>
      <c r="M139">
        <f>L139*_xlfn.XLOOKUP(K139,AM:AM,AN:AN)</f>
        <v>8872.09</v>
      </c>
      <c r="N139">
        <f>L139*_xlfn.XLOOKUP(K139,AM:AM,AO:AO)</f>
        <v>10291.624399999999</v>
      </c>
      <c r="O139">
        <v>1353.37</v>
      </c>
      <c r="P139">
        <f>O139*_xlfn.XLOOKUP(K139,AM:AM,AN:AN)</f>
        <v>1353.37</v>
      </c>
      <c r="Q139">
        <f>O139*_xlfn.XLOOKUP(K139,AM:AM,AO:AO)</f>
        <v>1569.9091999999998</v>
      </c>
      <c r="R139" t="str">
        <f>_xlfn.XLOOKUP(E139,Y:Y,Z:Z)</f>
        <v>Trails of Indochina</v>
      </c>
      <c r="S139" t="str">
        <f>_xlfn.XLOOKUP(E139,Y:Y,AB:AB)</f>
        <v>Vietnam</v>
      </c>
      <c r="T139">
        <f>WEEKNUM(G139)</f>
        <v>43</v>
      </c>
      <c r="U139">
        <f>YEAR(G139)</f>
        <v>2025</v>
      </c>
      <c r="V139" s="117">
        <f>IFERROR(Q139/N139,"0")</f>
        <v>0.15254241108915712</v>
      </c>
      <c r="Y139">
        <v>31640</v>
      </c>
      <c r="Z139" t="s">
        <v>870</v>
      </c>
      <c r="AA139" t="s">
        <v>364</v>
      </c>
      <c r="AB139" t="s">
        <v>871</v>
      </c>
      <c r="AF139">
        <v>25514</v>
      </c>
      <c r="AG139" t="s">
        <v>872</v>
      </c>
      <c r="AH139" t="s">
        <v>419</v>
      </c>
      <c r="AI139" t="s">
        <v>440</v>
      </c>
      <c r="BH139">
        <v>143</v>
      </c>
      <c r="BI139" t="s">
        <v>42</v>
      </c>
    </row>
    <row r="140" spans="1:61">
      <c r="A140" t="str">
        <f>_xlfn.XLOOKUP(D140,BN:BN,BO:BO)</f>
        <v>Madrid</v>
      </c>
      <c r="B140" t="s">
        <v>49</v>
      </c>
      <c r="C140">
        <v>21</v>
      </c>
      <c r="D140" t="str">
        <f>_xlfn.XLOOKUP(C140,BC:BC,BD:BD)</f>
        <v>ConchaD</v>
      </c>
      <c r="E140">
        <v>28093</v>
      </c>
      <c r="F140" t="s">
        <v>873</v>
      </c>
      <c r="G140" s="63">
        <v>45955</v>
      </c>
      <c r="H140" s="63">
        <v>45957</v>
      </c>
      <c r="I140" t="s">
        <v>366</v>
      </c>
      <c r="J140" t="str">
        <f>_xlfn.XLOOKUP(I140,AS:AS,AU:AU)</f>
        <v>Vuelos</v>
      </c>
      <c r="K140" t="s">
        <v>27</v>
      </c>
      <c r="L140">
        <v>199.12</v>
      </c>
      <c r="M140">
        <f>L140*_xlfn.XLOOKUP(K140,AM:AM,AN:AN)</f>
        <v>199.12</v>
      </c>
      <c r="N140">
        <f>L140*_xlfn.XLOOKUP(K140,AM:AM,AO:AO)</f>
        <v>230.97919999999999</v>
      </c>
      <c r="O140">
        <v>0</v>
      </c>
      <c r="P140">
        <f>O140*_xlfn.XLOOKUP(K140,AM:AM,AN:AN)</f>
        <v>0</v>
      </c>
      <c r="Q140">
        <f>O140*_xlfn.XLOOKUP(K140,AM:AM,AO:AO)</f>
        <v>0</v>
      </c>
      <c r="R140" t="str">
        <f>_xlfn.XLOOKUP(E140,Y:Y,Z:Z)</f>
        <v>F1S USA</v>
      </c>
      <c r="S140" t="str">
        <f>_xlfn.XLOOKUP(E140,Y:Y,AB:AB)</f>
        <v>United States</v>
      </c>
      <c r="T140">
        <f>WEEKNUM(G140)</f>
        <v>43</v>
      </c>
      <c r="U140">
        <f>YEAR(G140)</f>
        <v>2025</v>
      </c>
      <c r="V140" s="117">
        <f>IFERROR(Q140/N140,"0")</f>
        <v>0</v>
      </c>
      <c r="Y140">
        <v>31642</v>
      </c>
      <c r="Z140" t="s">
        <v>874</v>
      </c>
      <c r="AA140" t="s">
        <v>376</v>
      </c>
      <c r="AB140" t="s">
        <v>399</v>
      </c>
      <c r="AF140">
        <v>25515</v>
      </c>
      <c r="AG140" t="s">
        <v>875</v>
      </c>
      <c r="AH140" t="s">
        <v>419</v>
      </c>
      <c r="AI140" t="s">
        <v>440</v>
      </c>
      <c r="BH140">
        <v>144</v>
      </c>
      <c r="BI140" t="s">
        <v>42</v>
      </c>
    </row>
    <row r="141" spans="1:61">
      <c r="A141" t="str">
        <f>_xlfn.XLOOKUP(D141,BN:BN,BO:BO)</f>
        <v>Madrid</v>
      </c>
      <c r="B141" t="s">
        <v>49</v>
      </c>
      <c r="C141">
        <v>21</v>
      </c>
      <c r="D141" t="str">
        <f>_xlfn.XLOOKUP(C141,BC:BC,BD:BD)</f>
        <v>ConchaD</v>
      </c>
      <c r="E141">
        <v>28093</v>
      </c>
      <c r="F141" t="s">
        <v>873</v>
      </c>
      <c r="G141" s="63">
        <v>45955</v>
      </c>
      <c r="H141" s="63">
        <v>45957</v>
      </c>
      <c r="I141" t="s">
        <v>366</v>
      </c>
      <c r="J141" t="str">
        <f>_xlfn.XLOOKUP(I141,AS:AS,AU:AU)</f>
        <v>Vuelos</v>
      </c>
      <c r="K141" t="s">
        <v>27</v>
      </c>
      <c r="L141">
        <v>199.12</v>
      </c>
      <c r="M141">
        <f>L141*_xlfn.XLOOKUP(K141,AM:AM,AN:AN)</f>
        <v>199.12</v>
      </c>
      <c r="N141">
        <f>L141*_xlfn.XLOOKUP(K141,AM:AM,AO:AO)</f>
        <v>230.97919999999999</v>
      </c>
      <c r="O141">
        <v>0</v>
      </c>
      <c r="P141">
        <f>O141*_xlfn.XLOOKUP(K141,AM:AM,AN:AN)</f>
        <v>0</v>
      </c>
      <c r="Q141">
        <f>O141*_xlfn.XLOOKUP(K141,AM:AM,AO:AO)</f>
        <v>0</v>
      </c>
      <c r="R141" t="str">
        <f>_xlfn.XLOOKUP(E141,Y:Y,Z:Z)</f>
        <v>F1S USA</v>
      </c>
      <c r="S141" t="str">
        <f>_xlfn.XLOOKUP(E141,Y:Y,AB:AB)</f>
        <v>United States</v>
      </c>
      <c r="T141">
        <f>WEEKNUM(G141)</f>
        <v>43</v>
      </c>
      <c r="U141">
        <f>YEAR(G141)</f>
        <v>2025</v>
      </c>
      <c r="V141" s="117">
        <f>IFERROR(Q141/N141,"0")</f>
        <v>0</v>
      </c>
      <c r="Y141">
        <v>31644</v>
      </c>
      <c r="Z141" t="s">
        <v>876</v>
      </c>
      <c r="AA141" t="s">
        <v>364</v>
      </c>
      <c r="AB141" t="s">
        <v>454</v>
      </c>
      <c r="AF141">
        <v>25546</v>
      </c>
      <c r="AG141" t="s">
        <v>877</v>
      </c>
      <c r="AH141" t="s">
        <v>376</v>
      </c>
      <c r="AI141" t="s">
        <v>619</v>
      </c>
      <c r="BH141">
        <v>145</v>
      </c>
      <c r="BI141" t="s">
        <v>42</v>
      </c>
    </row>
    <row r="142" spans="1:61">
      <c r="A142" t="str">
        <f>_xlfn.XLOOKUP(D142,BN:BN,BO:BO)</f>
        <v>Madrid</v>
      </c>
      <c r="B142" t="s">
        <v>49</v>
      </c>
      <c r="C142">
        <v>21</v>
      </c>
      <c r="D142" t="str">
        <f>_xlfn.XLOOKUP(C142,BC:BC,BD:BD)</f>
        <v>ConchaD</v>
      </c>
      <c r="E142">
        <v>0</v>
      </c>
      <c r="F142" t="s">
        <v>878</v>
      </c>
      <c r="G142" s="63">
        <v>45951</v>
      </c>
      <c r="H142" s="63">
        <v>45961</v>
      </c>
      <c r="I142" t="s">
        <v>372</v>
      </c>
      <c r="J142" t="str">
        <f>_xlfn.XLOOKUP(I142,AS:AS,AU:AU)</f>
        <v>Honorarios</v>
      </c>
      <c r="K142" t="s">
        <v>27</v>
      </c>
      <c r="L142">
        <v>40</v>
      </c>
      <c r="M142">
        <f>L142*_xlfn.XLOOKUP(K142,AM:AM,AN:AN)</f>
        <v>40</v>
      </c>
      <c r="N142">
        <f>L142*_xlfn.XLOOKUP(K142,AM:AM,AO:AO)</f>
        <v>46.4</v>
      </c>
      <c r="O142">
        <v>40</v>
      </c>
      <c r="P142">
        <f>O142*_xlfn.XLOOKUP(K142,AM:AM,AN:AN)</f>
        <v>40</v>
      </c>
      <c r="Q142">
        <f>O142*_xlfn.XLOOKUP(K142,AM:AM,AO:AO)</f>
        <v>46.4</v>
      </c>
      <c r="R142" t="str">
        <f>_xlfn.XLOOKUP(E142,Y:Y,Z:Z)</f>
        <v>FEES</v>
      </c>
      <c r="S142">
        <f>_xlfn.XLOOKUP(E142,Y:Y,AB:AB)</f>
        <v>0</v>
      </c>
      <c r="T142">
        <f>WEEKNUM(G142)</f>
        <v>43</v>
      </c>
      <c r="U142">
        <f>YEAR(G142)</f>
        <v>2025</v>
      </c>
      <c r="V142" s="117">
        <f>IFERROR(Q142/N142,"0")</f>
        <v>1</v>
      </c>
      <c r="Y142">
        <v>31646</v>
      </c>
      <c r="Z142" t="s">
        <v>879</v>
      </c>
      <c r="AA142" t="s">
        <v>376</v>
      </c>
      <c r="AB142" t="s">
        <v>377</v>
      </c>
      <c r="AF142">
        <v>25619</v>
      </c>
      <c r="AG142" t="s">
        <v>880</v>
      </c>
      <c r="AH142" t="s">
        <v>364</v>
      </c>
      <c r="AI142" t="s">
        <v>438</v>
      </c>
      <c r="BH142">
        <v>146</v>
      </c>
      <c r="BI142" t="s">
        <v>196</v>
      </c>
    </row>
    <row r="143" spans="1:61">
      <c r="A143" t="str">
        <f>_xlfn.XLOOKUP(D143,BN:BN,BO:BO)</f>
        <v>Madrid</v>
      </c>
      <c r="B143" t="s">
        <v>49</v>
      </c>
      <c r="C143">
        <v>21</v>
      </c>
      <c r="D143" t="str">
        <f>_xlfn.XLOOKUP(C143,BC:BC,BD:BD)</f>
        <v>ConchaD</v>
      </c>
      <c r="E143">
        <v>29134</v>
      </c>
      <c r="F143" t="s">
        <v>881</v>
      </c>
      <c r="G143" s="63">
        <v>45962</v>
      </c>
      <c r="H143" s="63">
        <v>45968</v>
      </c>
      <c r="I143" t="s">
        <v>376</v>
      </c>
      <c r="J143" t="str">
        <f>_xlfn.XLOOKUP(I143,AS:AS,AU:AU)</f>
        <v>Hotel</v>
      </c>
      <c r="K143" t="s">
        <v>27</v>
      </c>
      <c r="L143">
        <v>19951.79</v>
      </c>
      <c r="M143">
        <f>L143*_xlfn.XLOOKUP(K143,AM:AM,AN:AN)</f>
        <v>19951.79</v>
      </c>
      <c r="N143">
        <f>L143*_xlfn.XLOOKUP(K143,AM:AM,AO:AO)</f>
        <v>23144.076399999998</v>
      </c>
      <c r="O143">
        <v>2751.97</v>
      </c>
      <c r="P143">
        <f>O143*_xlfn.XLOOKUP(K143,AM:AM,AN:AN)</f>
        <v>2751.97</v>
      </c>
      <c r="Q143">
        <f>O143*_xlfn.XLOOKUP(K143,AM:AM,AO:AO)</f>
        <v>3192.2851999999993</v>
      </c>
      <c r="R143" t="str">
        <f>_xlfn.XLOOKUP(E143,Y:Y,Z:Z)</f>
        <v>Nihi Sumba</v>
      </c>
      <c r="S143" t="str">
        <f>_xlfn.XLOOKUP(E143,Y:Y,AB:AB)</f>
        <v>Indonesia</v>
      </c>
      <c r="T143">
        <f>WEEKNUM(G143)</f>
        <v>44</v>
      </c>
      <c r="U143">
        <f>YEAR(G143)</f>
        <v>2025</v>
      </c>
      <c r="V143" s="117">
        <f>IFERROR(Q143/N143,"0")</f>
        <v>0.13793098263363837</v>
      </c>
      <c r="Y143">
        <v>31718</v>
      </c>
      <c r="Z143" t="s">
        <v>882</v>
      </c>
      <c r="AA143" t="s">
        <v>419</v>
      </c>
      <c r="AB143" t="s">
        <v>399</v>
      </c>
      <c r="AF143">
        <v>25623</v>
      </c>
      <c r="AG143" t="s">
        <v>883</v>
      </c>
      <c r="AH143" t="s">
        <v>366</v>
      </c>
      <c r="AI143" t="s">
        <v>415</v>
      </c>
      <c r="BH143">
        <v>147</v>
      </c>
      <c r="BI143" t="s">
        <v>196</v>
      </c>
    </row>
    <row r="144" spans="1:61">
      <c r="A144" t="str">
        <f>_xlfn.XLOOKUP(D144,BN:BN,BO:BO)</f>
        <v>Madrid</v>
      </c>
      <c r="B144" t="s">
        <v>49</v>
      </c>
      <c r="C144">
        <v>21</v>
      </c>
      <c r="D144" t="str">
        <f>_xlfn.XLOOKUP(C144,BC:BC,BD:BD)</f>
        <v>ConchaD</v>
      </c>
      <c r="E144">
        <v>29136</v>
      </c>
      <c r="F144" t="s">
        <v>604</v>
      </c>
      <c r="G144" s="63">
        <v>45957</v>
      </c>
      <c r="H144" s="63">
        <v>45958</v>
      </c>
      <c r="I144" t="s">
        <v>376</v>
      </c>
      <c r="J144" t="str">
        <f>_xlfn.XLOOKUP(I144,AS:AS,AU:AU)</f>
        <v>Hotel</v>
      </c>
      <c r="K144" t="s">
        <v>27</v>
      </c>
      <c r="L144">
        <v>816.93</v>
      </c>
      <c r="M144">
        <f>L144*_xlfn.XLOOKUP(K144,AM:AM,AN:AN)</f>
        <v>816.93</v>
      </c>
      <c r="N144">
        <f>L144*_xlfn.XLOOKUP(K144,AM:AM,AO:AO)</f>
        <v>947.63879999999983</v>
      </c>
      <c r="O144">
        <v>0</v>
      </c>
      <c r="P144">
        <f>O144*_xlfn.XLOOKUP(K144,AM:AM,AN:AN)</f>
        <v>0</v>
      </c>
      <c r="Q144">
        <f>O144*_xlfn.XLOOKUP(K144,AM:AM,AO:AO)</f>
        <v>0</v>
      </c>
      <c r="R144" t="str">
        <f>_xlfn.XLOOKUP(E144,Y:Y,Z:Z)</f>
        <v>Four Seasons Jimbaran</v>
      </c>
      <c r="S144" t="str">
        <f>_xlfn.XLOOKUP(E144,Y:Y,AB:AB)</f>
        <v>Indonesia</v>
      </c>
      <c r="T144">
        <f>WEEKNUM(G144)</f>
        <v>44</v>
      </c>
      <c r="U144">
        <f>YEAR(G144)</f>
        <v>2025</v>
      </c>
      <c r="V144" s="117">
        <f>IFERROR(Q144/N144,"0")</f>
        <v>0</v>
      </c>
      <c r="Y144">
        <v>31819</v>
      </c>
      <c r="Z144" t="s">
        <v>884</v>
      </c>
      <c r="AA144" t="s">
        <v>376</v>
      </c>
      <c r="AB144" t="s">
        <v>588</v>
      </c>
      <c r="AF144">
        <v>25624</v>
      </c>
      <c r="AG144" t="s">
        <v>885</v>
      </c>
      <c r="AI144" t="s">
        <v>767</v>
      </c>
      <c r="BH144">
        <v>148</v>
      </c>
      <c r="BI144" t="s">
        <v>196</v>
      </c>
    </row>
    <row r="145" spans="1:61">
      <c r="A145" t="str">
        <f>_xlfn.XLOOKUP(D145,BN:BN,BO:BO)</f>
        <v>Madrid</v>
      </c>
      <c r="B145" t="s">
        <v>49</v>
      </c>
      <c r="C145">
        <v>21</v>
      </c>
      <c r="D145" t="str">
        <f>_xlfn.XLOOKUP(C145,BC:BC,BD:BD)</f>
        <v>ConchaD</v>
      </c>
      <c r="E145">
        <v>29136</v>
      </c>
      <c r="F145" t="s">
        <v>604</v>
      </c>
      <c r="G145" s="63">
        <v>45961</v>
      </c>
      <c r="H145" s="63">
        <v>45962</v>
      </c>
      <c r="I145" t="s">
        <v>376</v>
      </c>
      <c r="J145" t="str">
        <f>_xlfn.XLOOKUP(I145,AS:AS,AU:AU)</f>
        <v>Hotel</v>
      </c>
      <c r="K145" t="s">
        <v>27</v>
      </c>
      <c r="L145">
        <v>816.93</v>
      </c>
      <c r="M145">
        <f>L145*_xlfn.XLOOKUP(K145,AM:AM,AN:AN)</f>
        <v>816.93</v>
      </c>
      <c r="N145">
        <f>L145*_xlfn.XLOOKUP(K145,AM:AM,AO:AO)</f>
        <v>947.63879999999983</v>
      </c>
      <c r="O145">
        <v>0</v>
      </c>
      <c r="P145">
        <f>O145*_xlfn.XLOOKUP(K145,AM:AM,AN:AN)</f>
        <v>0</v>
      </c>
      <c r="Q145">
        <f>O145*_xlfn.XLOOKUP(K145,AM:AM,AO:AO)</f>
        <v>0</v>
      </c>
      <c r="R145" t="str">
        <f>_xlfn.XLOOKUP(E145,Y:Y,Z:Z)</f>
        <v>Four Seasons Jimbaran</v>
      </c>
      <c r="S145" t="str">
        <f>_xlfn.XLOOKUP(E145,Y:Y,AB:AB)</f>
        <v>Indonesia</v>
      </c>
      <c r="T145">
        <f>WEEKNUM(G145)</f>
        <v>44</v>
      </c>
      <c r="U145">
        <f>YEAR(G145)</f>
        <v>2025</v>
      </c>
      <c r="V145" s="117">
        <f>IFERROR(Q145/N145,"0")</f>
        <v>0</v>
      </c>
      <c r="Y145">
        <v>31855</v>
      </c>
      <c r="Z145" t="s">
        <v>886</v>
      </c>
      <c r="AA145" t="s">
        <v>376</v>
      </c>
      <c r="AB145" t="s">
        <v>887</v>
      </c>
      <c r="AF145">
        <v>25633</v>
      </c>
      <c r="AG145" t="s">
        <v>888</v>
      </c>
      <c r="AH145" t="s">
        <v>376</v>
      </c>
      <c r="AI145" t="s">
        <v>440</v>
      </c>
      <c r="BH145">
        <v>149</v>
      </c>
      <c r="BI145" t="s">
        <v>42</v>
      </c>
    </row>
    <row r="146" spans="1:61">
      <c r="A146" t="str">
        <f>_xlfn.XLOOKUP(D146,BN:BN,BO:BO)</f>
        <v>Madrid</v>
      </c>
      <c r="B146" t="s">
        <v>49</v>
      </c>
      <c r="C146">
        <v>21</v>
      </c>
      <c r="D146" t="str">
        <f>_xlfn.XLOOKUP(C146,BC:BC,BD:BD)</f>
        <v>ConchaD</v>
      </c>
      <c r="E146">
        <v>29134</v>
      </c>
      <c r="F146" t="s">
        <v>889</v>
      </c>
      <c r="G146" s="63">
        <v>45951</v>
      </c>
      <c r="H146" s="63">
        <v>45968</v>
      </c>
      <c r="I146" t="s">
        <v>376</v>
      </c>
      <c r="J146" t="str">
        <f>_xlfn.XLOOKUP(I146,AS:AS,AU:AU)</f>
        <v>Hotel</v>
      </c>
      <c r="K146" t="s">
        <v>27</v>
      </c>
      <c r="L146">
        <v>1034.8800000000001</v>
      </c>
      <c r="M146">
        <f>L146*_xlfn.XLOOKUP(K146,AM:AM,AN:AN)</f>
        <v>1034.8800000000001</v>
      </c>
      <c r="N146">
        <f>L146*_xlfn.XLOOKUP(K146,AM:AM,AO:AO)</f>
        <v>1200.4608000000001</v>
      </c>
      <c r="O146">
        <v>49.28</v>
      </c>
      <c r="P146">
        <f>O146*_xlfn.XLOOKUP(K146,AM:AM,AN:AN)</f>
        <v>49.28</v>
      </c>
      <c r="Q146">
        <f>O146*_xlfn.XLOOKUP(K146,AM:AM,AO:AO)</f>
        <v>57.1648</v>
      </c>
      <c r="R146" t="str">
        <f>_xlfn.XLOOKUP(E146,Y:Y,Z:Z)</f>
        <v>Nihi Sumba</v>
      </c>
      <c r="S146" t="str">
        <f>_xlfn.XLOOKUP(E146,Y:Y,AB:AB)</f>
        <v>Indonesia</v>
      </c>
      <c r="T146">
        <f>WEEKNUM(G146)</f>
        <v>43</v>
      </c>
      <c r="U146">
        <f>YEAR(G146)</f>
        <v>2025</v>
      </c>
      <c r="V146" s="117">
        <f>IFERROR(Q146/N146,"0")</f>
        <v>4.7619047619047616E-2</v>
      </c>
      <c r="Y146">
        <v>31857</v>
      </c>
      <c r="Z146" t="s">
        <v>890</v>
      </c>
      <c r="AA146" t="s">
        <v>366</v>
      </c>
      <c r="AB146" t="s">
        <v>401</v>
      </c>
      <c r="AF146">
        <v>25637</v>
      </c>
      <c r="AG146" t="s">
        <v>891</v>
      </c>
      <c r="AH146" t="s">
        <v>376</v>
      </c>
      <c r="AI146" t="s">
        <v>401</v>
      </c>
      <c r="BH146">
        <v>150</v>
      </c>
      <c r="BI146" t="s">
        <v>45</v>
      </c>
    </row>
    <row r="147" spans="1:61">
      <c r="A147" t="str">
        <f>_xlfn.XLOOKUP(D147,BN:BN,BO:BO)</f>
        <v>Madrid</v>
      </c>
      <c r="B147" t="s">
        <v>49</v>
      </c>
      <c r="C147">
        <v>21</v>
      </c>
      <c r="D147" t="str">
        <f>_xlfn.XLOOKUP(C147,BC:BC,BD:BD)</f>
        <v>ConchaD</v>
      </c>
      <c r="E147">
        <v>27688</v>
      </c>
      <c r="F147" t="s">
        <v>892</v>
      </c>
      <c r="G147" s="63">
        <v>45950</v>
      </c>
      <c r="H147" s="63">
        <v>45969</v>
      </c>
      <c r="I147" t="s">
        <v>484</v>
      </c>
      <c r="J147" t="str">
        <f>_xlfn.XLOOKUP(I147,AS:AS,AU:AU)</f>
        <v>Vuelos</v>
      </c>
      <c r="K147" t="s">
        <v>27</v>
      </c>
      <c r="L147">
        <v>9952.44</v>
      </c>
      <c r="M147">
        <f>L147*_xlfn.XLOOKUP(K147,AM:AM,AN:AN)</f>
        <v>9952.44</v>
      </c>
      <c r="N147">
        <f>L147*_xlfn.XLOOKUP(K147,AM:AM,AO:AO)</f>
        <v>11544.830399999999</v>
      </c>
      <c r="O147">
        <v>0</v>
      </c>
      <c r="P147">
        <f>O147*_xlfn.XLOOKUP(K147,AM:AM,AN:AN)</f>
        <v>0</v>
      </c>
      <c r="Q147">
        <f>O147*_xlfn.XLOOKUP(K147,AM:AM,AO:AO)</f>
        <v>0</v>
      </c>
      <c r="R147" t="str">
        <f>_xlfn.XLOOKUP(E147,Y:Y,Z:Z)</f>
        <v>Servivuelo</v>
      </c>
      <c r="S147" t="str">
        <f>_xlfn.XLOOKUP(E147,Y:Y,AB:AB)</f>
        <v>Spain</v>
      </c>
      <c r="T147">
        <f>WEEKNUM(G147)</f>
        <v>43</v>
      </c>
      <c r="U147">
        <f>YEAR(G147)</f>
        <v>2025</v>
      </c>
      <c r="V147" s="117">
        <f>IFERROR(Q147/N147,"0")</f>
        <v>0</v>
      </c>
      <c r="Y147">
        <v>31859</v>
      </c>
      <c r="Z147" t="s">
        <v>893</v>
      </c>
      <c r="AA147" t="s">
        <v>376</v>
      </c>
      <c r="AB147" t="s">
        <v>440</v>
      </c>
      <c r="AF147">
        <v>25641</v>
      </c>
      <c r="AG147" t="s">
        <v>894</v>
      </c>
      <c r="AH147" t="s">
        <v>376</v>
      </c>
      <c r="AI147" t="s">
        <v>369</v>
      </c>
      <c r="BH147">
        <v>151</v>
      </c>
      <c r="BI147" t="s">
        <v>34</v>
      </c>
    </row>
    <row r="148" spans="1:61">
      <c r="A148" t="str">
        <f>_xlfn.XLOOKUP(D148,BN:BN,BO:BO)</f>
        <v>Madrid</v>
      </c>
      <c r="B148" t="s">
        <v>49</v>
      </c>
      <c r="C148">
        <v>21</v>
      </c>
      <c r="D148" t="str">
        <f>_xlfn.XLOOKUP(C148,BC:BC,BD:BD)</f>
        <v>ConchaD</v>
      </c>
      <c r="E148">
        <v>32014</v>
      </c>
      <c r="F148" t="s">
        <v>895</v>
      </c>
      <c r="G148" s="63">
        <v>45950</v>
      </c>
      <c r="H148" s="63">
        <v>45969</v>
      </c>
      <c r="I148" t="s">
        <v>484</v>
      </c>
      <c r="J148" t="str">
        <f>_xlfn.XLOOKUP(I148,AS:AS,AU:AU)</f>
        <v>Vuelos</v>
      </c>
      <c r="K148" t="s">
        <v>27</v>
      </c>
      <c r="L148">
        <v>583.4</v>
      </c>
      <c r="M148">
        <f>L148*_xlfn.XLOOKUP(K148,AM:AM,AN:AN)</f>
        <v>583.4</v>
      </c>
      <c r="N148">
        <f>L148*_xlfn.XLOOKUP(K148,AM:AM,AO:AO)</f>
        <v>676.74399999999991</v>
      </c>
      <c r="O148">
        <v>0</v>
      </c>
      <c r="P148">
        <f>O148*_xlfn.XLOOKUP(K148,AM:AM,AN:AN)</f>
        <v>0</v>
      </c>
      <c r="Q148">
        <f>O148*_xlfn.XLOOKUP(K148,AM:AM,AO:AO)</f>
        <v>0</v>
      </c>
      <c r="R148" t="str">
        <f>_xlfn.XLOOKUP(E148,Y:Y,Z:Z)</f>
        <v>Qatar Airways</v>
      </c>
      <c r="S148" t="str">
        <f>_xlfn.XLOOKUP(E148,Y:Y,AB:AB)</f>
        <v>Qatar</v>
      </c>
      <c r="T148">
        <f>WEEKNUM(G148)</f>
        <v>43</v>
      </c>
      <c r="U148">
        <f>YEAR(G148)</f>
        <v>2025</v>
      </c>
      <c r="V148" s="117">
        <f>IFERROR(Q148/N148,"0")</f>
        <v>0</v>
      </c>
      <c r="Y148">
        <v>31861</v>
      </c>
      <c r="Z148" t="s">
        <v>896</v>
      </c>
      <c r="AA148" t="s">
        <v>364</v>
      </c>
      <c r="AB148" t="s">
        <v>579</v>
      </c>
      <c r="AF148">
        <v>25643</v>
      </c>
      <c r="AG148" t="s">
        <v>897</v>
      </c>
      <c r="AH148" t="s">
        <v>376</v>
      </c>
      <c r="AI148" t="s">
        <v>369</v>
      </c>
      <c r="BH148">
        <v>152</v>
      </c>
      <c r="BI148" t="s">
        <v>42</v>
      </c>
    </row>
    <row r="149" spans="1:61">
      <c r="A149" t="str">
        <f>_xlfn.XLOOKUP(D149,BN:BN,BO:BO)</f>
        <v>Madrid</v>
      </c>
      <c r="B149" t="s">
        <v>49</v>
      </c>
      <c r="C149">
        <v>21</v>
      </c>
      <c r="D149" t="str">
        <f>_xlfn.XLOOKUP(C149,BC:BC,BD:BD)</f>
        <v>ConchaD</v>
      </c>
      <c r="E149">
        <v>28092</v>
      </c>
      <c r="F149" t="s">
        <v>898</v>
      </c>
      <c r="G149" s="63">
        <v>45950</v>
      </c>
      <c r="H149" s="63">
        <v>45969</v>
      </c>
      <c r="I149" t="s">
        <v>364</v>
      </c>
      <c r="J149" t="str">
        <f>_xlfn.XLOOKUP(I149,AS:AS,AU:AU)</f>
        <v>DMC</v>
      </c>
      <c r="K149" t="s">
        <v>27</v>
      </c>
      <c r="L149">
        <v>95</v>
      </c>
      <c r="M149">
        <f>L149*_xlfn.XLOOKUP(K149,AM:AM,AN:AN)</f>
        <v>95</v>
      </c>
      <c r="N149">
        <f>L149*_xlfn.XLOOKUP(K149,AM:AM,AO:AO)</f>
        <v>110.19999999999999</v>
      </c>
      <c r="O149">
        <v>0</v>
      </c>
      <c r="P149">
        <f>O149*_xlfn.XLOOKUP(K149,AM:AM,AN:AN)</f>
        <v>0</v>
      </c>
      <c r="Q149">
        <f>O149*_xlfn.XLOOKUP(K149,AM:AM,AO:AO)</f>
        <v>0</v>
      </c>
      <c r="R149" t="str">
        <f>_xlfn.XLOOKUP(E149,Y:Y,Z:Z)</f>
        <v>Trails of Indochina</v>
      </c>
      <c r="S149" t="str">
        <f>_xlfn.XLOOKUP(E149,Y:Y,AB:AB)</f>
        <v>Vietnam</v>
      </c>
      <c r="T149">
        <f>WEEKNUM(G149)</f>
        <v>43</v>
      </c>
      <c r="U149">
        <f>YEAR(G149)</f>
        <v>2025</v>
      </c>
      <c r="V149" s="117">
        <f>IFERROR(Q149/N149,"0")</f>
        <v>0</v>
      </c>
      <c r="Y149">
        <v>31905</v>
      </c>
      <c r="Z149" t="s">
        <v>899</v>
      </c>
      <c r="AA149" t="s">
        <v>364</v>
      </c>
      <c r="AB149" t="s">
        <v>900</v>
      </c>
      <c r="AF149">
        <v>25649</v>
      </c>
      <c r="AG149" t="s">
        <v>901</v>
      </c>
      <c r="AH149" t="s">
        <v>376</v>
      </c>
      <c r="AI149" t="s">
        <v>399</v>
      </c>
      <c r="BH149">
        <v>153</v>
      </c>
      <c r="BI149" t="s">
        <v>85</v>
      </c>
    </row>
    <row r="150" spans="1:61">
      <c r="A150" t="str">
        <f>_xlfn.XLOOKUP(D150,BN:BN,BO:BO)</f>
        <v>Madrid</v>
      </c>
      <c r="B150" t="s">
        <v>49</v>
      </c>
      <c r="C150">
        <v>21</v>
      </c>
      <c r="D150" t="str">
        <f>_xlfn.XLOOKUP(C150,BC:BC,BD:BD)</f>
        <v>ConchaD</v>
      </c>
      <c r="E150">
        <v>27610</v>
      </c>
      <c r="F150" t="s">
        <v>408</v>
      </c>
      <c r="G150" s="63">
        <v>45950</v>
      </c>
      <c r="H150" s="63">
        <v>45969</v>
      </c>
      <c r="I150" t="s">
        <v>409</v>
      </c>
      <c r="J150" t="str">
        <f>_xlfn.XLOOKUP(I150,AS:AS,AU:AU)</f>
        <v>Otros</v>
      </c>
      <c r="K150" t="s">
        <v>27</v>
      </c>
      <c r="L150">
        <v>276</v>
      </c>
      <c r="M150">
        <f>L150*_xlfn.XLOOKUP(K150,AM:AM,AN:AN)</f>
        <v>276</v>
      </c>
      <c r="N150">
        <f>L150*_xlfn.XLOOKUP(K150,AM:AM,AO:AO)</f>
        <v>320.15999999999997</v>
      </c>
      <c r="O150">
        <v>-14.14</v>
      </c>
      <c r="P150">
        <f>O150*_xlfn.XLOOKUP(K150,AM:AM,AN:AN)</f>
        <v>-14.14</v>
      </c>
      <c r="Q150">
        <f>O150*_xlfn.XLOOKUP(K150,AM:AM,AO:AO)</f>
        <v>-16.4024</v>
      </c>
      <c r="R150" t="str">
        <f>_xlfn.XLOOKUP(E150,Y:Y,Z:Z)</f>
        <v>AON</v>
      </c>
      <c r="S150" t="str">
        <f>_xlfn.XLOOKUP(E150,Y:Y,AB:AB)</f>
        <v>United Kingdom</v>
      </c>
      <c r="T150">
        <f>WEEKNUM(G150)</f>
        <v>43</v>
      </c>
      <c r="U150">
        <f>YEAR(G150)</f>
        <v>2025</v>
      </c>
      <c r="V150" s="117">
        <f>IFERROR(Q150/N150,"0")</f>
        <v>-5.1231884057971022E-2</v>
      </c>
      <c r="Y150">
        <v>31971</v>
      </c>
      <c r="Z150" t="s">
        <v>902</v>
      </c>
      <c r="AA150" t="s">
        <v>376</v>
      </c>
      <c r="AB150" t="s">
        <v>903</v>
      </c>
      <c r="AF150">
        <v>25650</v>
      </c>
      <c r="AG150" t="s">
        <v>904</v>
      </c>
      <c r="AH150" t="s">
        <v>376</v>
      </c>
      <c r="AI150" t="s">
        <v>399</v>
      </c>
      <c r="BH150">
        <v>154</v>
      </c>
      <c r="BI150" t="s">
        <v>43</v>
      </c>
    </row>
    <row r="151" spans="1:61">
      <c r="A151" t="str">
        <f>_xlfn.XLOOKUP(D151,BN:BN,BO:BO)</f>
        <v>Madrid</v>
      </c>
      <c r="B151" t="s">
        <v>49</v>
      </c>
      <c r="C151">
        <v>22</v>
      </c>
      <c r="D151" t="str">
        <f>_xlfn.XLOOKUP(C151,BC:BC,BD:BD)</f>
        <v>HelenM</v>
      </c>
      <c r="E151">
        <v>28972</v>
      </c>
      <c r="F151" t="s">
        <v>905</v>
      </c>
      <c r="G151" s="63">
        <v>45865</v>
      </c>
      <c r="H151" s="63">
        <v>45869</v>
      </c>
      <c r="I151" t="s">
        <v>376</v>
      </c>
      <c r="J151" t="str">
        <f>_xlfn.XLOOKUP(I151,AS:AS,AU:AU)</f>
        <v>Hotel</v>
      </c>
      <c r="K151" t="s">
        <v>27</v>
      </c>
      <c r="L151">
        <v>6222</v>
      </c>
      <c r="M151">
        <f>L151*_xlfn.XLOOKUP(K151,AM:AM,AN:AN)</f>
        <v>6222</v>
      </c>
      <c r="N151">
        <f>L151*_xlfn.XLOOKUP(K151,AM:AM,AO:AO)</f>
        <v>7217.5199999999995</v>
      </c>
      <c r="O151">
        <v>1196.3</v>
      </c>
      <c r="P151">
        <f>O151*_xlfn.XLOOKUP(K151,AM:AM,AN:AN)</f>
        <v>1196.3</v>
      </c>
      <c r="Q151">
        <f>O151*_xlfn.XLOOKUP(K151,AM:AM,AO:AO)</f>
        <v>1387.7079999999999</v>
      </c>
      <c r="R151" t="str">
        <f>_xlfn.XLOOKUP(E151,Y:Y,Z:Z)</f>
        <v>Hotel Amigo</v>
      </c>
      <c r="S151" t="str">
        <f>_xlfn.XLOOKUP(E151,Y:Y,AB:AB)</f>
        <v>Belgium</v>
      </c>
      <c r="T151">
        <f>WEEKNUM(G151)</f>
        <v>31</v>
      </c>
      <c r="U151">
        <f>YEAR(G151)</f>
        <v>2025</v>
      </c>
      <c r="V151" s="117">
        <f>IFERROR(Q151/N151,"0")</f>
        <v>0.19226936676309866</v>
      </c>
      <c r="Y151">
        <v>31972</v>
      </c>
      <c r="Z151" t="s">
        <v>906</v>
      </c>
      <c r="AA151" t="s">
        <v>434</v>
      </c>
      <c r="AB151" t="s">
        <v>399</v>
      </c>
      <c r="AF151">
        <v>25651</v>
      </c>
      <c r="AG151" t="s">
        <v>907</v>
      </c>
      <c r="AH151" t="s">
        <v>471</v>
      </c>
      <c r="AI151" t="s">
        <v>401</v>
      </c>
      <c r="BH151">
        <v>155</v>
      </c>
      <c r="BI151" t="s">
        <v>69</v>
      </c>
    </row>
    <row r="152" spans="1:61">
      <c r="A152" t="str">
        <f>_xlfn.XLOOKUP(D152,BN:BN,BO:BO)</f>
        <v>Madrid</v>
      </c>
      <c r="B152" t="s">
        <v>49</v>
      </c>
      <c r="C152">
        <v>23</v>
      </c>
      <c r="D152" t="str">
        <f>_xlfn.XLOOKUP(C152,BC:BC,BD:BD)</f>
        <v>FernandaS</v>
      </c>
      <c r="E152">
        <v>29073</v>
      </c>
      <c r="F152" t="s">
        <v>908</v>
      </c>
      <c r="G152" s="63">
        <v>46017</v>
      </c>
      <c r="H152" s="63">
        <v>46024</v>
      </c>
      <c r="I152" t="s">
        <v>376</v>
      </c>
      <c r="J152" t="str">
        <f>_xlfn.XLOOKUP(I152,AS:AS,AU:AU)</f>
        <v>Hotel</v>
      </c>
      <c r="K152" t="s">
        <v>27</v>
      </c>
      <c r="L152">
        <v>29051.26</v>
      </c>
      <c r="M152">
        <f>L152*_xlfn.XLOOKUP(K152,AM:AM,AN:AN)</f>
        <v>29051.26</v>
      </c>
      <c r="N152">
        <f>L152*_xlfn.XLOOKUP(K152,AM:AM,AO:AO)</f>
        <v>33699.461599999995</v>
      </c>
      <c r="O152">
        <v>1420.65</v>
      </c>
      <c r="P152">
        <f>O152*_xlfn.XLOOKUP(K152,AM:AM,AN:AN)</f>
        <v>1420.65</v>
      </c>
      <c r="Q152">
        <f>O152*_xlfn.XLOOKUP(K152,AM:AM,AO:AO)</f>
        <v>1647.954</v>
      </c>
      <c r="R152" t="str">
        <f>_xlfn.XLOOKUP(E152,Y:Y,Z:Z)</f>
        <v>Backstage Hotel Vernissage</v>
      </c>
      <c r="S152" t="str">
        <f>_xlfn.XLOOKUP(E152,Y:Y,AB:AB)</f>
        <v>Switzerland</v>
      </c>
      <c r="T152">
        <f>WEEKNUM(G152)</f>
        <v>52</v>
      </c>
      <c r="U152">
        <f>YEAR(G152)</f>
        <v>2025</v>
      </c>
      <c r="V152" s="117">
        <f>IFERROR(Q152/N152,"0")</f>
        <v>4.8901493429200665E-2</v>
      </c>
      <c r="Y152">
        <v>31977</v>
      </c>
      <c r="Z152" t="s">
        <v>909</v>
      </c>
      <c r="AA152" t="s">
        <v>419</v>
      </c>
      <c r="AB152" t="s">
        <v>767</v>
      </c>
      <c r="AF152">
        <v>25652</v>
      </c>
      <c r="AG152" t="s">
        <v>910</v>
      </c>
      <c r="AH152" t="s">
        <v>376</v>
      </c>
      <c r="AI152" t="s">
        <v>399</v>
      </c>
      <c r="BH152">
        <v>156</v>
      </c>
      <c r="BI152" t="s">
        <v>43</v>
      </c>
    </row>
    <row r="153" spans="1:61">
      <c r="A153" t="str">
        <f>_xlfn.XLOOKUP(D153,BN:BN,BO:BO)</f>
        <v>Madrid</v>
      </c>
      <c r="B153" t="s">
        <v>49</v>
      </c>
      <c r="C153">
        <v>23</v>
      </c>
      <c r="D153" t="str">
        <f>_xlfn.XLOOKUP(C153,BC:BC,BD:BD)</f>
        <v>FernandaS</v>
      </c>
      <c r="E153">
        <v>27610</v>
      </c>
      <c r="F153" t="s">
        <v>911</v>
      </c>
      <c r="G153" s="63">
        <v>46017</v>
      </c>
      <c r="H153" s="63">
        <v>46024</v>
      </c>
      <c r="I153" t="s">
        <v>409</v>
      </c>
      <c r="J153" t="str">
        <f>_xlfn.XLOOKUP(I153,AS:AS,AU:AU)</f>
        <v>Otros</v>
      </c>
      <c r="K153" t="s">
        <v>27</v>
      </c>
      <c r="L153">
        <v>1208.0999999999999</v>
      </c>
      <c r="M153">
        <f>L153*_xlfn.XLOOKUP(K153,AM:AM,AN:AN)</f>
        <v>1208.0999999999999</v>
      </c>
      <c r="N153">
        <f>L153*_xlfn.XLOOKUP(K153,AM:AM,AO:AO)</f>
        <v>1401.3959999999997</v>
      </c>
      <c r="O153">
        <v>109.86</v>
      </c>
      <c r="P153">
        <f>O153*_xlfn.XLOOKUP(K153,AM:AM,AN:AN)</f>
        <v>109.86</v>
      </c>
      <c r="Q153">
        <f>O153*_xlfn.XLOOKUP(K153,AM:AM,AO:AO)</f>
        <v>127.43759999999999</v>
      </c>
      <c r="R153" t="str">
        <f>_xlfn.XLOOKUP(E153,Y:Y,Z:Z)</f>
        <v>AON</v>
      </c>
      <c r="S153" t="str">
        <f>_xlfn.XLOOKUP(E153,Y:Y,AB:AB)</f>
        <v>United Kingdom</v>
      </c>
      <c r="T153">
        <f>WEEKNUM(G153)</f>
        <v>52</v>
      </c>
      <c r="U153">
        <f>YEAR(G153)</f>
        <v>2025</v>
      </c>
      <c r="V153" s="117">
        <f>IFERROR(Q153/N153,"0")</f>
        <v>9.093618077973678E-2</v>
      </c>
      <c r="Y153">
        <v>31979</v>
      </c>
      <c r="Z153" t="s">
        <v>912</v>
      </c>
      <c r="AA153" t="s">
        <v>376</v>
      </c>
      <c r="AB153" t="s">
        <v>509</v>
      </c>
      <c r="AF153">
        <v>25656</v>
      </c>
      <c r="AG153" t="s">
        <v>913</v>
      </c>
      <c r="AH153" t="s">
        <v>366</v>
      </c>
      <c r="AI153" t="s">
        <v>767</v>
      </c>
      <c r="BH153">
        <v>157</v>
      </c>
      <c r="BI153" t="s">
        <v>46</v>
      </c>
    </row>
    <row r="154" spans="1:61">
      <c r="A154" t="str">
        <f>_xlfn.XLOOKUP(D154,BN:BN,BO:BO)</f>
        <v>Madrid</v>
      </c>
      <c r="B154" t="s">
        <v>49</v>
      </c>
      <c r="C154">
        <v>23</v>
      </c>
      <c r="D154" t="str">
        <f>_xlfn.XLOOKUP(C154,BC:BC,BD:BD)</f>
        <v>FernandaS</v>
      </c>
      <c r="E154">
        <v>27688</v>
      </c>
      <c r="F154" t="s">
        <v>914</v>
      </c>
      <c r="G154" s="63">
        <v>46017</v>
      </c>
      <c r="H154" s="63">
        <v>46024</v>
      </c>
      <c r="I154" t="s">
        <v>484</v>
      </c>
      <c r="J154" t="str">
        <f>_xlfn.XLOOKUP(I154,AS:AS,AU:AU)</f>
        <v>Vuelos</v>
      </c>
      <c r="K154" t="s">
        <v>27</v>
      </c>
      <c r="L154">
        <v>938.26</v>
      </c>
      <c r="M154">
        <f>L154*_xlfn.XLOOKUP(K154,AM:AM,AN:AN)</f>
        <v>938.26</v>
      </c>
      <c r="N154">
        <f>L154*_xlfn.XLOOKUP(K154,AM:AM,AO:AO)</f>
        <v>1088.3815999999999</v>
      </c>
      <c r="O154">
        <v>0</v>
      </c>
      <c r="P154">
        <f>O154*_xlfn.XLOOKUP(K154,AM:AM,AN:AN)</f>
        <v>0</v>
      </c>
      <c r="Q154">
        <f>O154*_xlfn.XLOOKUP(K154,AM:AM,AO:AO)</f>
        <v>0</v>
      </c>
      <c r="R154" t="str">
        <f>_xlfn.XLOOKUP(E154,Y:Y,Z:Z)</f>
        <v>Servivuelo</v>
      </c>
      <c r="S154" t="str">
        <f>_xlfn.XLOOKUP(E154,Y:Y,AB:AB)</f>
        <v>Spain</v>
      </c>
      <c r="T154">
        <f>WEEKNUM(G154)</f>
        <v>52</v>
      </c>
      <c r="U154">
        <f>YEAR(G154)</f>
        <v>2025</v>
      </c>
      <c r="V154" s="117">
        <f>IFERROR(Q154/N154,"0")</f>
        <v>0</v>
      </c>
      <c r="Y154">
        <v>31982</v>
      </c>
      <c r="Z154" t="s">
        <v>915</v>
      </c>
      <c r="AA154" t="s">
        <v>376</v>
      </c>
      <c r="AB154" t="s">
        <v>790</v>
      </c>
      <c r="AF154">
        <v>25672</v>
      </c>
      <c r="AG154" t="s">
        <v>916</v>
      </c>
      <c r="AH154" t="s">
        <v>376</v>
      </c>
      <c r="AI154" t="s">
        <v>377</v>
      </c>
      <c r="BH154">
        <v>158</v>
      </c>
      <c r="BI154" t="s">
        <v>42</v>
      </c>
    </row>
    <row r="155" spans="1:61">
      <c r="A155" t="str">
        <f>_xlfn.XLOOKUP(D155,BN:BN,BO:BO)</f>
        <v>Madrid</v>
      </c>
      <c r="B155" t="s">
        <v>49</v>
      </c>
      <c r="C155">
        <v>23</v>
      </c>
      <c r="D155" t="str">
        <f>_xlfn.XLOOKUP(C155,BC:BC,BD:BD)</f>
        <v>FernandaS</v>
      </c>
      <c r="E155">
        <v>27688</v>
      </c>
      <c r="F155" t="s">
        <v>917</v>
      </c>
      <c r="G155" s="63">
        <v>46017</v>
      </c>
      <c r="H155" s="63">
        <v>46024</v>
      </c>
      <c r="I155" t="s">
        <v>484</v>
      </c>
      <c r="J155" t="str">
        <f>_xlfn.XLOOKUP(I155,AS:AS,AU:AU)</f>
        <v>Vuelos</v>
      </c>
      <c r="K155" t="s">
        <v>27</v>
      </c>
      <c r="L155">
        <v>1151.76</v>
      </c>
      <c r="M155">
        <f>L155*_xlfn.XLOOKUP(K155,AM:AM,AN:AN)</f>
        <v>1151.76</v>
      </c>
      <c r="N155">
        <f>L155*_xlfn.XLOOKUP(K155,AM:AM,AO:AO)</f>
        <v>1336.0415999999998</v>
      </c>
      <c r="O155">
        <v>0</v>
      </c>
      <c r="P155">
        <f>O155*_xlfn.XLOOKUP(K155,AM:AM,AN:AN)</f>
        <v>0</v>
      </c>
      <c r="Q155">
        <f>O155*_xlfn.XLOOKUP(K155,AM:AM,AO:AO)</f>
        <v>0</v>
      </c>
      <c r="R155" t="str">
        <f>_xlfn.XLOOKUP(E155,Y:Y,Z:Z)</f>
        <v>Servivuelo</v>
      </c>
      <c r="S155" t="str">
        <f>_xlfn.XLOOKUP(E155,Y:Y,AB:AB)</f>
        <v>Spain</v>
      </c>
      <c r="T155">
        <f>WEEKNUM(G155)</f>
        <v>52</v>
      </c>
      <c r="U155">
        <f>YEAR(G155)</f>
        <v>2025</v>
      </c>
      <c r="V155" s="117">
        <f>IFERROR(Q155/N155,"0")</f>
        <v>0</v>
      </c>
      <c r="Y155">
        <v>32003</v>
      </c>
      <c r="Z155" t="s">
        <v>918</v>
      </c>
      <c r="AA155" t="s">
        <v>456</v>
      </c>
      <c r="AB155" t="s">
        <v>919</v>
      </c>
      <c r="AF155">
        <v>25684</v>
      </c>
      <c r="AG155" t="s">
        <v>920</v>
      </c>
      <c r="AH155" t="s">
        <v>366</v>
      </c>
      <c r="AI155" t="s">
        <v>921</v>
      </c>
      <c r="BH155">
        <v>159</v>
      </c>
      <c r="BI155" t="s">
        <v>208</v>
      </c>
    </row>
    <row r="156" spans="1:61">
      <c r="A156" t="str">
        <f>_xlfn.XLOOKUP(D156,BN:BN,BO:BO)</f>
        <v>Madrid</v>
      </c>
      <c r="B156" t="s">
        <v>49</v>
      </c>
      <c r="C156">
        <v>23</v>
      </c>
      <c r="D156" t="str">
        <f>_xlfn.XLOOKUP(C156,BC:BC,BD:BD)</f>
        <v>FernandaS</v>
      </c>
      <c r="E156">
        <v>0</v>
      </c>
      <c r="F156" t="s">
        <v>922</v>
      </c>
      <c r="G156" s="63">
        <v>46017</v>
      </c>
      <c r="H156" s="63">
        <v>46024</v>
      </c>
      <c r="I156" t="s">
        <v>372</v>
      </c>
      <c r="J156" t="str">
        <f>_xlfn.XLOOKUP(I156,AS:AS,AU:AU)</f>
        <v>Honorarios</v>
      </c>
      <c r="K156" t="s">
        <v>27</v>
      </c>
      <c r="L156">
        <v>194.45</v>
      </c>
      <c r="M156">
        <f>L156*_xlfn.XLOOKUP(K156,AM:AM,AN:AN)</f>
        <v>194.45</v>
      </c>
      <c r="N156">
        <f>L156*_xlfn.XLOOKUP(K156,AM:AM,AO:AO)</f>
        <v>225.56199999999998</v>
      </c>
      <c r="O156">
        <v>194.45</v>
      </c>
      <c r="P156">
        <f>O156*_xlfn.XLOOKUP(K156,AM:AM,AN:AN)</f>
        <v>194.45</v>
      </c>
      <c r="Q156">
        <f>O156*_xlfn.XLOOKUP(K156,AM:AM,AO:AO)</f>
        <v>225.56199999999998</v>
      </c>
      <c r="R156" t="str">
        <f>_xlfn.XLOOKUP(E156,Y:Y,Z:Z)</f>
        <v>FEES</v>
      </c>
      <c r="S156">
        <f>_xlfn.XLOOKUP(E156,Y:Y,AB:AB)</f>
        <v>0</v>
      </c>
      <c r="T156">
        <f>WEEKNUM(G156)</f>
        <v>52</v>
      </c>
      <c r="U156">
        <f>YEAR(G156)</f>
        <v>2025</v>
      </c>
      <c r="V156" s="117">
        <f>IFERROR(Q156/N156,"0")</f>
        <v>1</v>
      </c>
      <c r="Y156">
        <v>32014</v>
      </c>
      <c r="Z156" t="s">
        <v>883</v>
      </c>
      <c r="AA156" t="s">
        <v>366</v>
      </c>
      <c r="AB156" t="s">
        <v>415</v>
      </c>
      <c r="AF156">
        <v>25689</v>
      </c>
      <c r="AG156" t="s">
        <v>923</v>
      </c>
      <c r="AH156" t="s">
        <v>376</v>
      </c>
      <c r="AI156" t="s">
        <v>401</v>
      </c>
      <c r="BH156">
        <v>160</v>
      </c>
      <c r="BI156" t="s">
        <v>34</v>
      </c>
    </row>
    <row r="157" spans="1:61">
      <c r="A157" t="str">
        <f>_xlfn.XLOOKUP(D157,BN:BN,BO:BO)</f>
        <v>Madrid</v>
      </c>
      <c r="B157" t="s">
        <v>49</v>
      </c>
      <c r="C157">
        <v>24</v>
      </c>
      <c r="D157" t="str">
        <f>_xlfn.XLOOKUP(C157,BC:BC,BD:BD)</f>
        <v>MartinB</v>
      </c>
      <c r="E157">
        <v>27688</v>
      </c>
      <c r="F157" t="s">
        <v>924</v>
      </c>
      <c r="G157" s="63">
        <v>45902</v>
      </c>
      <c r="H157" s="63">
        <v>45903</v>
      </c>
      <c r="I157" t="s">
        <v>484</v>
      </c>
      <c r="J157" t="str">
        <f>_xlfn.XLOOKUP(I157,AS:AS,AU:AU)</f>
        <v>Vuelos</v>
      </c>
      <c r="K157" t="s">
        <v>27</v>
      </c>
      <c r="L157">
        <v>2400</v>
      </c>
      <c r="M157">
        <f>L157*_xlfn.XLOOKUP(K157,AM:AM,AN:AN)</f>
        <v>2400</v>
      </c>
      <c r="N157">
        <f>L157*_xlfn.XLOOKUP(K157,AM:AM,AO:AO)</f>
        <v>2784</v>
      </c>
      <c r="O157">
        <v>183.19</v>
      </c>
      <c r="P157">
        <f>O157*_xlfn.XLOOKUP(K157,AM:AM,AN:AN)</f>
        <v>183.19</v>
      </c>
      <c r="Q157">
        <f>O157*_xlfn.XLOOKUP(K157,AM:AM,AO:AO)</f>
        <v>212.50039999999998</v>
      </c>
      <c r="R157" t="str">
        <f>_xlfn.XLOOKUP(E157,Y:Y,Z:Z)</f>
        <v>Servivuelo</v>
      </c>
      <c r="S157" t="str">
        <f>_xlfn.XLOOKUP(E157,Y:Y,AB:AB)</f>
        <v>Spain</v>
      </c>
      <c r="T157">
        <f>WEEKNUM(G157)</f>
        <v>36</v>
      </c>
      <c r="U157">
        <f>YEAR(G157)</f>
        <v>2025</v>
      </c>
      <c r="V157" s="117">
        <f>IFERROR(Q157/N157,"0")</f>
        <v>7.6329166666666656E-2</v>
      </c>
      <c r="Y157">
        <v>32016</v>
      </c>
      <c r="Z157" t="s">
        <v>925</v>
      </c>
      <c r="AA157" t="s">
        <v>419</v>
      </c>
      <c r="AB157" t="s">
        <v>454</v>
      </c>
      <c r="AF157">
        <v>25693</v>
      </c>
      <c r="AG157" t="s">
        <v>926</v>
      </c>
      <c r="AI157" t="s">
        <v>466</v>
      </c>
      <c r="BH157">
        <v>161</v>
      </c>
      <c r="BI157" t="s">
        <v>34</v>
      </c>
    </row>
    <row r="158" spans="1:61">
      <c r="A158" t="str">
        <f>_xlfn.XLOOKUP(D158,BN:BN,BO:BO)</f>
        <v>Madrid</v>
      </c>
      <c r="B158" t="s">
        <v>49</v>
      </c>
      <c r="C158">
        <v>25</v>
      </c>
      <c r="D158" t="str">
        <f>_xlfn.XLOOKUP(C158,BC:BC,BD:BD)</f>
        <v>FernandaS</v>
      </c>
      <c r="E158">
        <v>29291</v>
      </c>
      <c r="F158" t="s">
        <v>927</v>
      </c>
      <c r="G158" s="63">
        <v>45855</v>
      </c>
      <c r="H158" s="63">
        <v>45860</v>
      </c>
      <c r="I158" t="s">
        <v>376</v>
      </c>
      <c r="J158" t="str">
        <f>_xlfn.XLOOKUP(I158,AS:AS,AU:AU)</f>
        <v>Hotel</v>
      </c>
      <c r="K158" t="s">
        <v>27</v>
      </c>
      <c r="L158">
        <v>2217.5</v>
      </c>
      <c r="M158">
        <f>L158*_xlfn.XLOOKUP(K158,AM:AM,AN:AN)</f>
        <v>2217.5</v>
      </c>
      <c r="N158">
        <f>L158*_xlfn.XLOOKUP(K158,AM:AM,AO:AO)</f>
        <v>2572.2999999999997</v>
      </c>
      <c r="O158">
        <v>732.5</v>
      </c>
      <c r="P158">
        <f>O158*_xlfn.XLOOKUP(K158,AM:AM,AN:AN)</f>
        <v>732.5</v>
      </c>
      <c r="Q158">
        <f>O158*_xlfn.XLOOKUP(K158,AM:AM,AO:AO)</f>
        <v>849.69999999999993</v>
      </c>
      <c r="R158" t="str">
        <f>_xlfn.XLOOKUP(E158,Y:Y,Z:Z)</f>
        <v>Booking.com</v>
      </c>
      <c r="S158" t="str">
        <f>_xlfn.XLOOKUP(E158,Y:Y,AB:AB)</f>
        <v>Netherlands</v>
      </c>
      <c r="T158">
        <f>WEEKNUM(G158)</f>
        <v>29</v>
      </c>
      <c r="U158">
        <f>YEAR(G158)</f>
        <v>2025</v>
      </c>
      <c r="V158" s="117">
        <f>IFERROR(Q158/N158,"0")</f>
        <v>0.33032694475760993</v>
      </c>
      <c r="Y158">
        <v>32018</v>
      </c>
      <c r="Z158" t="s">
        <v>928</v>
      </c>
      <c r="AA158" t="s">
        <v>376</v>
      </c>
      <c r="AB158" t="s">
        <v>929</v>
      </c>
      <c r="AF158">
        <v>25694</v>
      </c>
      <c r="AG158" t="s">
        <v>930</v>
      </c>
      <c r="AH158" t="s">
        <v>366</v>
      </c>
      <c r="AI158" t="s">
        <v>931</v>
      </c>
      <c r="BH158">
        <v>162</v>
      </c>
      <c r="BI158" t="s">
        <v>34</v>
      </c>
    </row>
    <row r="159" spans="1:61">
      <c r="A159" t="str">
        <f>_xlfn.XLOOKUP(D159,BN:BN,BO:BO)</f>
        <v>Madrid</v>
      </c>
      <c r="B159" t="s">
        <v>49</v>
      </c>
      <c r="C159">
        <v>25</v>
      </c>
      <c r="D159" t="str">
        <f>_xlfn.XLOOKUP(C159,BC:BC,BD:BD)</f>
        <v>FernandaS</v>
      </c>
      <c r="E159">
        <v>0</v>
      </c>
      <c r="F159" t="s">
        <v>932</v>
      </c>
      <c r="G159" s="63">
        <v>45855</v>
      </c>
      <c r="H159" s="63">
        <v>45860</v>
      </c>
      <c r="I159" t="s">
        <v>511</v>
      </c>
      <c r="J159" t="str">
        <f>_xlfn.XLOOKUP(I159,AS:AS,AU:AU)</f>
        <v>Honorarios</v>
      </c>
      <c r="K159" t="s">
        <v>27</v>
      </c>
      <c r="L159">
        <v>382.5</v>
      </c>
      <c r="M159">
        <f>L159*_xlfn.XLOOKUP(K159,AM:AM,AN:AN)</f>
        <v>382.5</v>
      </c>
      <c r="N159">
        <f>L159*_xlfn.XLOOKUP(K159,AM:AM,AO:AO)</f>
        <v>443.7</v>
      </c>
      <c r="O159">
        <v>382.5</v>
      </c>
      <c r="P159">
        <f>O159*_xlfn.XLOOKUP(K159,AM:AM,AN:AN)</f>
        <v>382.5</v>
      </c>
      <c r="Q159">
        <f>O159*_xlfn.XLOOKUP(K159,AM:AM,AO:AO)</f>
        <v>443.7</v>
      </c>
      <c r="R159" t="str">
        <f>_xlfn.XLOOKUP(E159,Y:Y,Z:Z)</f>
        <v>FEES</v>
      </c>
      <c r="S159">
        <f>_xlfn.XLOOKUP(E159,Y:Y,AB:AB)</f>
        <v>0</v>
      </c>
      <c r="T159">
        <f>WEEKNUM(G159)</f>
        <v>29</v>
      </c>
      <c r="U159">
        <f>YEAR(G159)</f>
        <v>2025</v>
      </c>
      <c r="V159" s="117">
        <f>IFERROR(Q159/N159,"0")</f>
        <v>1</v>
      </c>
      <c r="Y159">
        <v>32019</v>
      </c>
      <c r="Z159" t="s">
        <v>933</v>
      </c>
      <c r="AA159" t="s">
        <v>376</v>
      </c>
      <c r="AB159" t="s">
        <v>399</v>
      </c>
      <c r="AF159">
        <v>25704</v>
      </c>
      <c r="AG159" t="s">
        <v>934</v>
      </c>
      <c r="AH159" t="s">
        <v>376</v>
      </c>
      <c r="AI159" t="s">
        <v>417</v>
      </c>
      <c r="BH159">
        <v>163</v>
      </c>
      <c r="BI159" t="s">
        <v>42</v>
      </c>
    </row>
    <row r="160" spans="1:61">
      <c r="A160" t="str">
        <f>_xlfn.XLOOKUP(D160,BN:BN,BO:BO)</f>
        <v>Madrid</v>
      </c>
      <c r="B160" t="s">
        <v>49</v>
      </c>
      <c r="C160">
        <v>26</v>
      </c>
      <c r="D160" t="str">
        <f>_xlfn.XLOOKUP(C160,BC:BC,BD:BD)</f>
        <v>FernandaS</v>
      </c>
      <c r="E160">
        <v>29296</v>
      </c>
      <c r="F160" t="s">
        <v>935</v>
      </c>
      <c r="G160" s="63">
        <v>45858</v>
      </c>
      <c r="H160" s="63">
        <v>45859</v>
      </c>
      <c r="I160" t="s">
        <v>376</v>
      </c>
      <c r="J160" t="str">
        <f>_xlfn.XLOOKUP(I160,AS:AS,AU:AU)</f>
        <v>Hotel</v>
      </c>
      <c r="K160" t="s">
        <v>27</v>
      </c>
      <c r="L160">
        <v>1200</v>
      </c>
      <c r="M160">
        <f>L160*_xlfn.XLOOKUP(K160,AM:AM,AN:AN)</f>
        <v>1200</v>
      </c>
      <c r="N160">
        <f>L160*_xlfn.XLOOKUP(K160,AM:AM,AO:AO)</f>
        <v>1392</v>
      </c>
      <c r="O160">
        <v>120</v>
      </c>
      <c r="P160">
        <f>O160*_xlfn.XLOOKUP(K160,AM:AM,AN:AN)</f>
        <v>120</v>
      </c>
      <c r="Q160">
        <f>O160*_xlfn.XLOOKUP(K160,AM:AM,AO:AO)</f>
        <v>139.19999999999999</v>
      </c>
      <c r="R160" t="str">
        <f>_xlfn.XLOOKUP(E160,Y:Y,Z:Z)</f>
        <v>Aqua Blu Hotel</v>
      </c>
      <c r="S160" t="str">
        <f>_xlfn.XLOOKUP(E160,Y:Y,AB:AB)</f>
        <v>Greece</v>
      </c>
      <c r="T160">
        <f>WEEKNUM(G160)</f>
        <v>30</v>
      </c>
      <c r="U160">
        <f>YEAR(G160)</f>
        <v>2025</v>
      </c>
      <c r="V160" s="117">
        <f>IFERROR(Q160/N160,"0")</f>
        <v>9.9999999999999992E-2</v>
      </c>
      <c r="Y160">
        <v>32021</v>
      </c>
      <c r="Z160" t="s">
        <v>936</v>
      </c>
      <c r="AA160" t="s">
        <v>376</v>
      </c>
      <c r="AB160" t="s">
        <v>438</v>
      </c>
      <c r="AF160">
        <v>25706</v>
      </c>
      <c r="AG160" t="s">
        <v>937</v>
      </c>
      <c r="AH160" t="s">
        <v>389</v>
      </c>
      <c r="AI160" t="s">
        <v>401</v>
      </c>
      <c r="BH160">
        <v>164</v>
      </c>
      <c r="BI160" t="s">
        <v>34</v>
      </c>
    </row>
    <row r="161" spans="1:61">
      <c r="A161" t="str">
        <f>_xlfn.XLOOKUP(D161,BN:BN,BO:BO)</f>
        <v>Madrid</v>
      </c>
      <c r="B161" t="s">
        <v>49</v>
      </c>
      <c r="C161">
        <v>26</v>
      </c>
      <c r="D161" t="str">
        <f>_xlfn.XLOOKUP(C161,BC:BC,BD:BD)</f>
        <v>FernandaS</v>
      </c>
      <c r="E161">
        <v>29297</v>
      </c>
      <c r="F161" t="s">
        <v>938</v>
      </c>
      <c r="G161" s="63">
        <v>45859</v>
      </c>
      <c r="H161" s="63">
        <v>45864</v>
      </c>
      <c r="I161" t="s">
        <v>425</v>
      </c>
      <c r="J161" t="str">
        <f>_xlfn.XLOOKUP(I161,AS:AS,AU:AU)</f>
        <v>Traslados</v>
      </c>
      <c r="K161" t="s">
        <v>27</v>
      </c>
      <c r="L161">
        <v>336</v>
      </c>
      <c r="M161">
        <f>L161*_xlfn.XLOOKUP(K161,AM:AM,AN:AN)</f>
        <v>336</v>
      </c>
      <c r="N161">
        <f>L161*_xlfn.XLOOKUP(K161,AM:AM,AO:AO)</f>
        <v>389.76</v>
      </c>
      <c r="O161">
        <v>0</v>
      </c>
      <c r="P161">
        <f>O161*_xlfn.XLOOKUP(K161,AM:AM,AN:AN)</f>
        <v>0</v>
      </c>
      <c r="Q161">
        <f>O161*_xlfn.XLOOKUP(K161,AM:AM,AO:AO)</f>
        <v>0</v>
      </c>
      <c r="R161" t="str">
        <f>_xlfn.XLOOKUP(E161,Y:Y,Z:Z)</f>
        <v>Ferry Scanner</v>
      </c>
      <c r="S161" t="str">
        <f>_xlfn.XLOOKUP(E161,Y:Y,AB:AB)</f>
        <v>Greece</v>
      </c>
      <c r="T161">
        <f>WEEKNUM(G161)</f>
        <v>30</v>
      </c>
      <c r="U161">
        <f>YEAR(G161)</f>
        <v>2025</v>
      </c>
      <c r="V161" s="117">
        <f>IFERROR(Q161/N161,"0")</f>
        <v>0</v>
      </c>
      <c r="Y161">
        <v>32023</v>
      </c>
      <c r="Z161" t="s">
        <v>939</v>
      </c>
      <c r="AA161" t="s">
        <v>376</v>
      </c>
      <c r="AB161" t="s">
        <v>601</v>
      </c>
      <c r="AF161">
        <v>25721</v>
      </c>
      <c r="AG161" t="s">
        <v>940</v>
      </c>
      <c r="AH161" t="s">
        <v>484</v>
      </c>
      <c r="AI161" t="s">
        <v>401</v>
      </c>
      <c r="BH161">
        <v>165</v>
      </c>
      <c r="BI161" t="s">
        <v>42</v>
      </c>
    </row>
    <row r="162" spans="1:61">
      <c r="A162" t="str">
        <f>_xlfn.XLOOKUP(D162,BN:BN,BO:BO)</f>
        <v>Madrid</v>
      </c>
      <c r="B162" t="s">
        <v>49</v>
      </c>
      <c r="C162">
        <v>27</v>
      </c>
      <c r="D162" t="str">
        <f>_xlfn.XLOOKUP(C162,BC:BC,BD:BD)</f>
        <v>BlancaO</v>
      </c>
      <c r="E162">
        <v>28693</v>
      </c>
      <c r="F162" t="s">
        <v>941</v>
      </c>
      <c r="G162" s="63">
        <v>45928</v>
      </c>
      <c r="H162" s="63">
        <v>45950</v>
      </c>
      <c r="I162" t="s">
        <v>364</v>
      </c>
      <c r="J162" t="str">
        <f>_xlfn.XLOOKUP(I162,AS:AS,AU:AU)</f>
        <v>DMC</v>
      </c>
      <c r="K162" t="s">
        <v>27</v>
      </c>
      <c r="L162">
        <v>32743.74</v>
      </c>
      <c r="M162">
        <f>L162*_xlfn.XLOOKUP(K162,AM:AM,AN:AN)</f>
        <v>32743.74</v>
      </c>
      <c r="N162">
        <f>L162*_xlfn.XLOOKUP(K162,AM:AM,AO:AO)</f>
        <v>37982.738400000002</v>
      </c>
      <c r="O162">
        <v>8375.74</v>
      </c>
      <c r="P162">
        <f>O162*_xlfn.XLOOKUP(K162,AM:AM,AN:AN)</f>
        <v>8375.74</v>
      </c>
      <c r="Q162">
        <f>O162*_xlfn.XLOOKUP(K162,AM:AM,AO:AO)</f>
        <v>9715.8583999999992</v>
      </c>
      <c r="R162" t="str">
        <f>_xlfn.XLOOKUP(E162,Y:Y,Z:Z)</f>
        <v>Aniyami Turismo LTDA</v>
      </c>
      <c r="S162" t="str">
        <f>_xlfn.XLOOKUP(E162,Y:Y,AB:AB)</f>
        <v>Brazil</v>
      </c>
      <c r="T162">
        <f>WEEKNUM(G162)</f>
        <v>40</v>
      </c>
      <c r="U162">
        <f>YEAR(G162)</f>
        <v>2025</v>
      </c>
      <c r="V162" s="117">
        <f>IFERROR(Q162/N162,"0")</f>
        <v>0.25579668052580429</v>
      </c>
      <c r="Y162">
        <v>32024</v>
      </c>
      <c r="Z162" t="s">
        <v>942</v>
      </c>
      <c r="AA162" t="s">
        <v>376</v>
      </c>
      <c r="AB162" t="s">
        <v>601</v>
      </c>
      <c r="AF162">
        <v>25726</v>
      </c>
      <c r="AG162" t="s">
        <v>943</v>
      </c>
      <c r="AH162" t="s">
        <v>396</v>
      </c>
      <c r="AI162" t="s">
        <v>944</v>
      </c>
      <c r="BH162">
        <v>166</v>
      </c>
      <c r="BI162" t="s">
        <v>42</v>
      </c>
    </row>
    <row r="163" spans="1:61">
      <c r="A163" t="str">
        <f>_xlfn.XLOOKUP(D163,BN:BN,BO:BO)</f>
        <v>Madrid</v>
      </c>
      <c r="B163" t="s">
        <v>49</v>
      </c>
      <c r="C163">
        <v>27</v>
      </c>
      <c r="D163" t="str">
        <f>_xlfn.XLOOKUP(C163,BC:BC,BD:BD)</f>
        <v>BlancaO</v>
      </c>
      <c r="E163">
        <v>27688</v>
      </c>
      <c r="F163" t="s">
        <v>945</v>
      </c>
      <c r="G163" s="63">
        <v>45928</v>
      </c>
      <c r="H163" s="63">
        <v>45950</v>
      </c>
      <c r="I163" t="s">
        <v>484</v>
      </c>
      <c r="J163" t="str">
        <f>_xlfn.XLOOKUP(I163,AS:AS,AU:AU)</f>
        <v>Vuelos</v>
      </c>
      <c r="K163" t="s">
        <v>27</v>
      </c>
      <c r="L163">
        <v>9082</v>
      </c>
      <c r="M163">
        <f>L163*_xlfn.XLOOKUP(K163,AM:AM,AN:AN)</f>
        <v>9082</v>
      </c>
      <c r="N163">
        <f>L163*_xlfn.XLOOKUP(K163,AM:AM,AO:AO)</f>
        <v>10535.119999999999</v>
      </c>
      <c r="O163">
        <v>100</v>
      </c>
      <c r="P163">
        <f>O163*_xlfn.XLOOKUP(K163,AM:AM,AN:AN)</f>
        <v>100</v>
      </c>
      <c r="Q163">
        <f>O163*_xlfn.XLOOKUP(K163,AM:AM,AO:AO)</f>
        <v>115.99999999999999</v>
      </c>
      <c r="R163" t="str">
        <f>_xlfn.XLOOKUP(E163,Y:Y,Z:Z)</f>
        <v>Servivuelo</v>
      </c>
      <c r="S163" t="str">
        <f>_xlfn.XLOOKUP(E163,Y:Y,AB:AB)</f>
        <v>Spain</v>
      </c>
      <c r="T163">
        <f>WEEKNUM(G163)</f>
        <v>40</v>
      </c>
      <c r="U163">
        <f>YEAR(G163)</f>
        <v>2025</v>
      </c>
      <c r="V163" s="117">
        <f>IFERROR(Q163/N163,"0")</f>
        <v>1.1010790574763268E-2</v>
      </c>
      <c r="Y163">
        <v>32025</v>
      </c>
      <c r="Z163" t="s">
        <v>946</v>
      </c>
      <c r="AA163" t="s">
        <v>376</v>
      </c>
      <c r="AB163" t="s">
        <v>405</v>
      </c>
      <c r="AF163">
        <v>25760</v>
      </c>
      <c r="AG163" t="s">
        <v>947</v>
      </c>
      <c r="AH163" t="s">
        <v>376</v>
      </c>
      <c r="AI163" t="s">
        <v>394</v>
      </c>
      <c r="BH163">
        <v>167</v>
      </c>
      <c r="BI163" t="s">
        <v>63</v>
      </c>
    </row>
    <row r="164" spans="1:61">
      <c r="A164" t="str">
        <f>_xlfn.XLOOKUP(D164,BN:BN,BO:BO)</f>
        <v>Madrid</v>
      </c>
      <c r="B164" t="s">
        <v>49</v>
      </c>
      <c r="C164">
        <v>27</v>
      </c>
      <c r="D164" t="str">
        <f>_xlfn.XLOOKUP(C164,BC:BC,BD:BD)</f>
        <v>BlancaO</v>
      </c>
      <c r="E164">
        <v>28093</v>
      </c>
      <c r="F164" t="s">
        <v>948</v>
      </c>
      <c r="G164" s="63">
        <v>45937</v>
      </c>
      <c r="H164" s="63">
        <v>45940</v>
      </c>
      <c r="I164" t="s">
        <v>366</v>
      </c>
      <c r="J164" t="str">
        <f>_xlfn.XLOOKUP(I164,AS:AS,AU:AU)</f>
        <v>Vuelos</v>
      </c>
      <c r="K164" t="s">
        <v>27</v>
      </c>
      <c r="L164">
        <v>300.5</v>
      </c>
      <c r="M164">
        <f>L164*_xlfn.XLOOKUP(K164,AM:AM,AN:AN)</f>
        <v>300.5</v>
      </c>
      <c r="N164">
        <f>L164*_xlfn.XLOOKUP(K164,AM:AM,AO:AO)</f>
        <v>348.58</v>
      </c>
      <c r="O164">
        <v>0</v>
      </c>
      <c r="P164">
        <f>O164*_xlfn.XLOOKUP(K164,AM:AM,AN:AN)</f>
        <v>0</v>
      </c>
      <c r="Q164">
        <f>O164*_xlfn.XLOOKUP(K164,AM:AM,AO:AO)</f>
        <v>0</v>
      </c>
      <c r="R164" t="str">
        <f>_xlfn.XLOOKUP(E164,Y:Y,Z:Z)</f>
        <v>F1S USA</v>
      </c>
      <c r="S164" t="str">
        <f>_xlfn.XLOOKUP(E164,Y:Y,AB:AB)</f>
        <v>United States</v>
      </c>
      <c r="T164">
        <f>WEEKNUM(G164)</f>
        <v>41</v>
      </c>
      <c r="U164">
        <f>YEAR(G164)</f>
        <v>2025</v>
      </c>
      <c r="V164" s="117">
        <f>IFERROR(Q164/N164,"0")</f>
        <v>0</v>
      </c>
      <c r="Y164">
        <v>32026</v>
      </c>
      <c r="Z164" t="s">
        <v>949</v>
      </c>
      <c r="AA164" t="s">
        <v>376</v>
      </c>
      <c r="AB164" t="s">
        <v>514</v>
      </c>
      <c r="AF164">
        <v>25762</v>
      </c>
      <c r="AG164" t="s">
        <v>950</v>
      </c>
      <c r="AH164" t="s">
        <v>376</v>
      </c>
      <c r="AI164" t="s">
        <v>538</v>
      </c>
      <c r="BH164">
        <v>168</v>
      </c>
      <c r="BI164" t="s">
        <v>42</v>
      </c>
    </row>
    <row r="165" spans="1:61">
      <c r="A165" t="str">
        <f>_xlfn.XLOOKUP(D165,BN:BN,BO:BO)</f>
        <v>Madrid</v>
      </c>
      <c r="B165" t="s">
        <v>49</v>
      </c>
      <c r="C165">
        <v>27</v>
      </c>
      <c r="D165" t="str">
        <f>_xlfn.XLOOKUP(C165,BC:BC,BD:BD)</f>
        <v>BlancaO</v>
      </c>
      <c r="E165">
        <v>28093</v>
      </c>
      <c r="F165" t="s">
        <v>948</v>
      </c>
      <c r="G165" s="63">
        <v>45937</v>
      </c>
      <c r="H165" s="63">
        <v>45940</v>
      </c>
      <c r="I165" t="s">
        <v>366</v>
      </c>
      <c r="J165" t="str">
        <f>_xlfn.XLOOKUP(I165,AS:AS,AU:AU)</f>
        <v>Vuelos</v>
      </c>
      <c r="K165" t="s">
        <v>27</v>
      </c>
      <c r="L165">
        <v>300.5</v>
      </c>
      <c r="M165">
        <f>L165*_xlfn.XLOOKUP(K165,AM:AM,AN:AN)</f>
        <v>300.5</v>
      </c>
      <c r="N165">
        <f>L165*_xlfn.XLOOKUP(K165,AM:AM,AO:AO)</f>
        <v>348.58</v>
      </c>
      <c r="O165">
        <v>0</v>
      </c>
      <c r="P165">
        <f>O165*_xlfn.XLOOKUP(K165,AM:AM,AN:AN)</f>
        <v>0</v>
      </c>
      <c r="Q165">
        <f>O165*_xlfn.XLOOKUP(K165,AM:AM,AO:AO)</f>
        <v>0</v>
      </c>
      <c r="R165" t="str">
        <f>_xlfn.XLOOKUP(E165,Y:Y,Z:Z)</f>
        <v>F1S USA</v>
      </c>
      <c r="S165" t="str">
        <f>_xlfn.XLOOKUP(E165,Y:Y,AB:AB)</f>
        <v>United States</v>
      </c>
      <c r="T165">
        <f>WEEKNUM(G165)</f>
        <v>41</v>
      </c>
      <c r="U165">
        <f>YEAR(G165)</f>
        <v>2025</v>
      </c>
      <c r="V165" s="117">
        <f>IFERROR(Q165/N165,"0")</f>
        <v>0</v>
      </c>
      <c r="Y165">
        <v>32066</v>
      </c>
      <c r="Z165" t="s">
        <v>951</v>
      </c>
      <c r="AA165" t="s">
        <v>376</v>
      </c>
      <c r="AB165" t="s">
        <v>438</v>
      </c>
      <c r="AF165">
        <v>25763</v>
      </c>
      <c r="AG165" t="s">
        <v>952</v>
      </c>
      <c r="AH165" t="s">
        <v>376</v>
      </c>
      <c r="AI165" t="s">
        <v>730</v>
      </c>
      <c r="BH165">
        <v>169</v>
      </c>
      <c r="BI165" t="s">
        <v>69</v>
      </c>
    </row>
    <row r="166" spans="1:61">
      <c r="A166" t="str">
        <f>_xlfn.XLOOKUP(D166,BN:BN,BO:BO)</f>
        <v>Madrid</v>
      </c>
      <c r="B166" t="s">
        <v>49</v>
      </c>
      <c r="C166">
        <v>27</v>
      </c>
      <c r="D166" t="str">
        <f>_xlfn.XLOOKUP(C166,BC:BC,BD:BD)</f>
        <v>BlancaO</v>
      </c>
      <c r="E166">
        <v>28093</v>
      </c>
      <c r="F166" t="s">
        <v>953</v>
      </c>
      <c r="G166" s="63">
        <v>45942</v>
      </c>
      <c r="H166" s="63">
        <v>45942</v>
      </c>
      <c r="I166" t="s">
        <v>366</v>
      </c>
      <c r="J166" t="str">
        <f>_xlfn.XLOOKUP(I166,AS:AS,AU:AU)</f>
        <v>Vuelos</v>
      </c>
      <c r="K166" t="s">
        <v>27</v>
      </c>
      <c r="L166">
        <v>409.5</v>
      </c>
      <c r="M166">
        <f>L166*_xlfn.XLOOKUP(K166,AM:AM,AN:AN)</f>
        <v>409.5</v>
      </c>
      <c r="N166">
        <f>L166*_xlfn.XLOOKUP(K166,AM:AM,AO:AO)</f>
        <v>475.02</v>
      </c>
      <c r="O166">
        <v>0</v>
      </c>
      <c r="P166">
        <f>O166*_xlfn.XLOOKUP(K166,AM:AM,AN:AN)</f>
        <v>0</v>
      </c>
      <c r="Q166">
        <f>O166*_xlfn.XLOOKUP(K166,AM:AM,AO:AO)</f>
        <v>0</v>
      </c>
      <c r="R166" t="str">
        <f>_xlfn.XLOOKUP(E166,Y:Y,Z:Z)</f>
        <v>F1S USA</v>
      </c>
      <c r="S166" t="str">
        <f>_xlfn.XLOOKUP(E166,Y:Y,AB:AB)</f>
        <v>United States</v>
      </c>
      <c r="T166">
        <f>WEEKNUM(G166)</f>
        <v>42</v>
      </c>
      <c r="U166">
        <f>YEAR(G166)</f>
        <v>2025</v>
      </c>
      <c r="V166" s="117">
        <f>IFERROR(Q166/N166,"0")</f>
        <v>0</v>
      </c>
      <c r="Y166">
        <v>32069</v>
      </c>
      <c r="Z166" t="s">
        <v>954</v>
      </c>
      <c r="AA166" t="s">
        <v>364</v>
      </c>
      <c r="AB166" t="s">
        <v>401</v>
      </c>
      <c r="AF166">
        <v>25770</v>
      </c>
      <c r="AG166" t="s">
        <v>955</v>
      </c>
      <c r="AH166" t="s">
        <v>364</v>
      </c>
      <c r="AI166" t="s">
        <v>865</v>
      </c>
      <c r="BH166">
        <v>170</v>
      </c>
      <c r="BI166" t="s">
        <v>63</v>
      </c>
    </row>
    <row r="167" spans="1:61">
      <c r="A167" t="str">
        <f>_xlfn.XLOOKUP(D167,BN:BN,BO:BO)</f>
        <v>Madrid</v>
      </c>
      <c r="B167" t="s">
        <v>49</v>
      </c>
      <c r="C167">
        <v>27</v>
      </c>
      <c r="D167" t="str">
        <f>_xlfn.XLOOKUP(C167,BC:BC,BD:BD)</f>
        <v>BlancaO</v>
      </c>
      <c r="E167">
        <v>28093</v>
      </c>
      <c r="F167" t="s">
        <v>953</v>
      </c>
      <c r="G167" s="63">
        <v>45942</v>
      </c>
      <c r="H167" s="63">
        <v>45942</v>
      </c>
      <c r="I167" t="s">
        <v>366</v>
      </c>
      <c r="J167" t="str">
        <f>_xlfn.XLOOKUP(I167,AS:AS,AU:AU)</f>
        <v>Vuelos</v>
      </c>
      <c r="K167" t="s">
        <v>27</v>
      </c>
      <c r="L167">
        <v>409.5</v>
      </c>
      <c r="M167">
        <f>L167*_xlfn.XLOOKUP(K167,AM:AM,AN:AN)</f>
        <v>409.5</v>
      </c>
      <c r="N167">
        <f>L167*_xlfn.XLOOKUP(K167,AM:AM,AO:AO)</f>
        <v>475.02</v>
      </c>
      <c r="O167">
        <v>0</v>
      </c>
      <c r="P167">
        <f>O167*_xlfn.XLOOKUP(K167,AM:AM,AN:AN)</f>
        <v>0</v>
      </c>
      <c r="Q167">
        <f>O167*_xlfn.XLOOKUP(K167,AM:AM,AO:AO)</f>
        <v>0</v>
      </c>
      <c r="R167" t="str">
        <f>_xlfn.XLOOKUP(E167,Y:Y,Z:Z)</f>
        <v>F1S USA</v>
      </c>
      <c r="S167" t="str">
        <f>_xlfn.XLOOKUP(E167,Y:Y,AB:AB)</f>
        <v>United States</v>
      </c>
      <c r="T167">
        <f>WEEKNUM(G167)</f>
        <v>42</v>
      </c>
      <c r="U167">
        <f>YEAR(G167)</f>
        <v>2025</v>
      </c>
      <c r="V167" s="117">
        <f>IFERROR(Q167/N167,"0")</f>
        <v>0</v>
      </c>
      <c r="Y167">
        <v>32072</v>
      </c>
      <c r="Z167" t="s">
        <v>956</v>
      </c>
      <c r="AA167" t="s">
        <v>364</v>
      </c>
      <c r="AB167" t="s">
        <v>790</v>
      </c>
      <c r="AF167">
        <v>25771</v>
      </c>
      <c r="AG167" t="s">
        <v>939</v>
      </c>
      <c r="AH167" t="s">
        <v>376</v>
      </c>
      <c r="AI167" t="s">
        <v>601</v>
      </c>
      <c r="BH167">
        <v>171</v>
      </c>
      <c r="BI167" t="s">
        <v>34</v>
      </c>
    </row>
    <row r="168" spans="1:61">
      <c r="A168" t="str">
        <f>_xlfn.XLOOKUP(D168,BN:BN,BO:BO)</f>
        <v>Madrid</v>
      </c>
      <c r="B168" t="s">
        <v>49</v>
      </c>
      <c r="C168">
        <v>27</v>
      </c>
      <c r="D168" t="str">
        <f>_xlfn.XLOOKUP(C168,BC:BC,BD:BD)</f>
        <v>BlancaO</v>
      </c>
      <c r="E168">
        <v>28093</v>
      </c>
      <c r="F168" t="s">
        <v>957</v>
      </c>
      <c r="G168" s="63">
        <v>45946</v>
      </c>
      <c r="H168" s="63">
        <v>45946</v>
      </c>
      <c r="I168" t="s">
        <v>366</v>
      </c>
      <c r="J168" t="str">
        <f>_xlfn.XLOOKUP(I168,AS:AS,AU:AU)</f>
        <v>Vuelos</v>
      </c>
      <c r="K168" t="s">
        <v>27</v>
      </c>
      <c r="L168">
        <v>515</v>
      </c>
      <c r="M168">
        <f>L168*_xlfn.XLOOKUP(K168,AM:AM,AN:AN)</f>
        <v>515</v>
      </c>
      <c r="N168">
        <f>L168*_xlfn.XLOOKUP(K168,AM:AM,AO:AO)</f>
        <v>597.4</v>
      </c>
      <c r="O168">
        <v>0</v>
      </c>
      <c r="P168">
        <f>O168*_xlfn.XLOOKUP(K168,AM:AM,AN:AN)</f>
        <v>0</v>
      </c>
      <c r="Q168">
        <f>O168*_xlfn.XLOOKUP(K168,AM:AM,AO:AO)</f>
        <v>0</v>
      </c>
      <c r="R168" t="str">
        <f>_xlfn.XLOOKUP(E168,Y:Y,Z:Z)</f>
        <v>F1S USA</v>
      </c>
      <c r="S168" t="str">
        <f>_xlfn.XLOOKUP(E168,Y:Y,AB:AB)</f>
        <v>United States</v>
      </c>
      <c r="T168">
        <f>WEEKNUM(G168)</f>
        <v>42</v>
      </c>
      <c r="U168">
        <f>YEAR(G168)</f>
        <v>2025</v>
      </c>
      <c r="V168" s="117">
        <f>IFERROR(Q168/N168,"0")</f>
        <v>0</v>
      </c>
      <c r="Y168">
        <v>32078</v>
      </c>
      <c r="Z168" t="s">
        <v>958</v>
      </c>
      <c r="AA168" t="s">
        <v>376</v>
      </c>
      <c r="AB168" t="s">
        <v>440</v>
      </c>
      <c r="AF168">
        <v>25772</v>
      </c>
      <c r="AG168" t="s">
        <v>959</v>
      </c>
      <c r="AH168" t="s">
        <v>364</v>
      </c>
      <c r="AI168" t="s">
        <v>960</v>
      </c>
      <c r="BH168">
        <v>172</v>
      </c>
      <c r="BI168" t="s">
        <v>34</v>
      </c>
    </row>
    <row r="169" spans="1:61">
      <c r="A169" t="str">
        <f>_xlfn.XLOOKUP(D169,BN:BN,BO:BO)</f>
        <v>Madrid</v>
      </c>
      <c r="B169" t="s">
        <v>49</v>
      </c>
      <c r="C169">
        <v>27</v>
      </c>
      <c r="D169" t="str">
        <f>_xlfn.XLOOKUP(C169,BC:BC,BD:BD)</f>
        <v>BlancaO</v>
      </c>
      <c r="E169">
        <v>28093</v>
      </c>
      <c r="F169" t="s">
        <v>957</v>
      </c>
      <c r="G169" s="63">
        <v>45946</v>
      </c>
      <c r="H169" s="63">
        <v>45946</v>
      </c>
      <c r="I169" t="s">
        <v>366</v>
      </c>
      <c r="J169" t="str">
        <f>_xlfn.XLOOKUP(I169,AS:AS,AU:AU)</f>
        <v>Vuelos</v>
      </c>
      <c r="K169" t="s">
        <v>27</v>
      </c>
      <c r="L169">
        <v>515</v>
      </c>
      <c r="M169">
        <f>L169*_xlfn.XLOOKUP(K169,AM:AM,AN:AN)</f>
        <v>515</v>
      </c>
      <c r="N169">
        <f>L169*_xlfn.XLOOKUP(K169,AM:AM,AO:AO)</f>
        <v>597.4</v>
      </c>
      <c r="O169">
        <v>0</v>
      </c>
      <c r="P169">
        <f>O169*_xlfn.XLOOKUP(K169,AM:AM,AN:AN)</f>
        <v>0</v>
      </c>
      <c r="Q169">
        <f>O169*_xlfn.XLOOKUP(K169,AM:AM,AO:AO)</f>
        <v>0</v>
      </c>
      <c r="R169" t="str">
        <f>_xlfn.XLOOKUP(E169,Y:Y,Z:Z)</f>
        <v>F1S USA</v>
      </c>
      <c r="S169" t="str">
        <f>_xlfn.XLOOKUP(E169,Y:Y,AB:AB)</f>
        <v>United States</v>
      </c>
      <c r="T169">
        <f>WEEKNUM(G169)</f>
        <v>42</v>
      </c>
      <c r="U169">
        <f>YEAR(G169)</f>
        <v>2025</v>
      </c>
      <c r="V169" s="117">
        <f>IFERROR(Q169/N169,"0")</f>
        <v>0</v>
      </c>
      <c r="Y169">
        <v>32098</v>
      </c>
      <c r="Z169" t="s">
        <v>961</v>
      </c>
      <c r="AA169" t="s">
        <v>364</v>
      </c>
      <c r="AB169" t="s">
        <v>438</v>
      </c>
      <c r="AF169">
        <v>25773</v>
      </c>
      <c r="AG169" t="s">
        <v>962</v>
      </c>
      <c r="AH169" t="s">
        <v>456</v>
      </c>
      <c r="AI169" t="s">
        <v>865</v>
      </c>
      <c r="BH169">
        <v>173</v>
      </c>
      <c r="BI169" t="s">
        <v>34</v>
      </c>
    </row>
    <row r="170" spans="1:61">
      <c r="A170" t="str">
        <f>_xlfn.XLOOKUP(D170,BN:BN,BO:BO)</f>
        <v>Madrid</v>
      </c>
      <c r="B170" t="s">
        <v>49</v>
      </c>
      <c r="C170">
        <v>27</v>
      </c>
      <c r="D170" t="str">
        <f>_xlfn.XLOOKUP(C170,BC:BC,BD:BD)</f>
        <v>BlancaO</v>
      </c>
      <c r="E170">
        <v>0</v>
      </c>
      <c r="F170" t="s">
        <v>963</v>
      </c>
      <c r="G170" s="63">
        <v>45946</v>
      </c>
      <c r="H170" s="63">
        <v>45946</v>
      </c>
      <c r="I170" t="s">
        <v>372</v>
      </c>
      <c r="J170" t="str">
        <f>_xlfn.XLOOKUP(I170,AS:AS,AU:AU)</f>
        <v>Honorarios</v>
      </c>
      <c r="K170" t="s">
        <v>27</v>
      </c>
      <c r="L170">
        <v>120</v>
      </c>
      <c r="M170">
        <f>L170*_xlfn.XLOOKUP(K170,AM:AM,AN:AN)</f>
        <v>120</v>
      </c>
      <c r="N170">
        <f>L170*_xlfn.XLOOKUP(K170,AM:AM,AO:AO)</f>
        <v>139.19999999999999</v>
      </c>
      <c r="O170">
        <v>120</v>
      </c>
      <c r="P170">
        <f>O170*_xlfn.XLOOKUP(K170,AM:AM,AN:AN)</f>
        <v>120</v>
      </c>
      <c r="Q170">
        <f>O170*_xlfn.XLOOKUP(K170,AM:AM,AO:AO)</f>
        <v>139.19999999999999</v>
      </c>
      <c r="R170" t="str">
        <f>_xlfn.XLOOKUP(E170,Y:Y,Z:Z)</f>
        <v>FEES</v>
      </c>
      <c r="S170">
        <f>_xlfn.XLOOKUP(E170,Y:Y,AB:AB)</f>
        <v>0</v>
      </c>
      <c r="T170">
        <f>WEEKNUM(G170)</f>
        <v>42</v>
      </c>
      <c r="U170">
        <f>YEAR(G170)</f>
        <v>2025</v>
      </c>
      <c r="V170" s="117">
        <f>IFERROR(Q170/N170,"0")</f>
        <v>1</v>
      </c>
      <c r="Y170">
        <v>32162</v>
      </c>
      <c r="Z170" t="s">
        <v>964</v>
      </c>
      <c r="AA170" t="s">
        <v>376</v>
      </c>
      <c r="AB170" t="s">
        <v>548</v>
      </c>
      <c r="AF170">
        <v>25774</v>
      </c>
      <c r="AG170" t="s">
        <v>965</v>
      </c>
      <c r="AH170" t="s">
        <v>364</v>
      </c>
      <c r="AI170" t="s">
        <v>440</v>
      </c>
      <c r="BH170">
        <v>174</v>
      </c>
      <c r="BI170" t="s">
        <v>42</v>
      </c>
    </row>
    <row r="171" spans="1:61">
      <c r="A171" t="str">
        <f>_xlfn.XLOOKUP(D171,BN:BN,BO:BO)</f>
        <v>Madrid</v>
      </c>
      <c r="B171" t="s">
        <v>49</v>
      </c>
      <c r="C171">
        <v>27</v>
      </c>
      <c r="D171" t="str">
        <f>_xlfn.XLOOKUP(C171,BC:BC,BD:BD)</f>
        <v>BlancaO</v>
      </c>
      <c r="E171">
        <v>27350</v>
      </c>
      <c r="F171" t="s">
        <v>966</v>
      </c>
      <c r="G171" s="63">
        <v>45928</v>
      </c>
      <c r="H171" s="63">
        <v>45950</v>
      </c>
      <c r="I171" t="s">
        <v>425</v>
      </c>
      <c r="J171" t="str">
        <f>_xlfn.XLOOKUP(I171,AS:AS,AU:AU)</f>
        <v>Traslados</v>
      </c>
      <c r="K171" t="s">
        <v>27</v>
      </c>
      <c r="L171">
        <v>240.9</v>
      </c>
      <c r="M171">
        <f>L171*_xlfn.XLOOKUP(K171,AM:AM,AN:AN)</f>
        <v>240.9</v>
      </c>
      <c r="N171">
        <f>L171*_xlfn.XLOOKUP(K171,AM:AM,AO:AO)</f>
        <v>279.44399999999996</v>
      </c>
      <c r="O171">
        <v>0</v>
      </c>
      <c r="P171">
        <f>O171*_xlfn.XLOOKUP(K171,AM:AM,AN:AN)</f>
        <v>0</v>
      </c>
      <c r="Q171">
        <f>O171*_xlfn.XLOOKUP(K171,AM:AM,AO:AO)</f>
        <v>0</v>
      </c>
      <c r="R171" t="str">
        <f>_xlfn.XLOOKUP(E171,Y:Y,Z:Z)</f>
        <v>Limouxine</v>
      </c>
      <c r="S171" t="str">
        <f>_xlfn.XLOOKUP(E171,Y:Y,AB:AB)</f>
        <v>Spain</v>
      </c>
      <c r="T171">
        <f>WEEKNUM(G171)</f>
        <v>40</v>
      </c>
      <c r="U171">
        <f>YEAR(G171)</f>
        <v>2025</v>
      </c>
      <c r="V171" s="117">
        <f>IFERROR(Q171/N171,"0")</f>
        <v>0</v>
      </c>
      <c r="Y171">
        <v>32163</v>
      </c>
      <c r="Z171" t="s">
        <v>967</v>
      </c>
      <c r="AA171" t="s">
        <v>376</v>
      </c>
      <c r="AB171" t="s">
        <v>548</v>
      </c>
      <c r="AF171">
        <v>25775</v>
      </c>
      <c r="AG171" t="s">
        <v>968</v>
      </c>
      <c r="AH171" t="s">
        <v>364</v>
      </c>
      <c r="AI171" t="s">
        <v>634</v>
      </c>
      <c r="BH171">
        <v>175</v>
      </c>
      <c r="BI171" t="s">
        <v>69</v>
      </c>
    </row>
    <row r="172" spans="1:61">
      <c r="A172" t="str">
        <f>_xlfn.XLOOKUP(D172,BN:BN,BO:BO)</f>
        <v>Madrid</v>
      </c>
      <c r="B172" t="s">
        <v>49</v>
      </c>
      <c r="C172">
        <v>27</v>
      </c>
      <c r="D172" t="str">
        <f>_xlfn.XLOOKUP(C172,BC:BC,BD:BD)</f>
        <v>BlancaO</v>
      </c>
      <c r="E172">
        <v>29901</v>
      </c>
      <c r="F172" t="s">
        <v>969</v>
      </c>
      <c r="G172" s="63">
        <v>45924</v>
      </c>
      <c r="H172" s="63">
        <v>45924</v>
      </c>
      <c r="I172" t="s">
        <v>419</v>
      </c>
      <c r="J172" t="str">
        <f>_xlfn.XLOOKUP(I172,AS:AS,AU:AU)</f>
        <v>Otros</v>
      </c>
      <c r="K172" t="s">
        <v>27</v>
      </c>
      <c r="L172">
        <v>200.15</v>
      </c>
      <c r="M172">
        <f>L172*_xlfn.XLOOKUP(K172,AM:AM,AN:AN)</f>
        <v>200.15</v>
      </c>
      <c r="N172">
        <f>L172*_xlfn.XLOOKUP(K172,AM:AM,AO:AO)</f>
        <v>232.17399999999998</v>
      </c>
      <c r="O172">
        <v>0</v>
      </c>
      <c r="P172">
        <f>O172*_xlfn.XLOOKUP(K172,AM:AM,AN:AN)</f>
        <v>0</v>
      </c>
      <c r="Q172">
        <f>O172*_xlfn.XLOOKUP(K172,AM:AM,AO:AO)</f>
        <v>0</v>
      </c>
      <c r="R172" t="str">
        <f>_xlfn.XLOOKUP(E172,Y:Y,Z:Z)</f>
        <v>Gannet Spain, SL</v>
      </c>
      <c r="S172" t="str">
        <f>_xlfn.XLOOKUP(E172,Y:Y,AB:AB)</f>
        <v>Spain</v>
      </c>
      <c r="T172">
        <f>WEEKNUM(G172)</f>
        <v>39</v>
      </c>
      <c r="U172">
        <f>YEAR(G172)</f>
        <v>2025</v>
      </c>
      <c r="V172" s="117">
        <f>IFERROR(Q172/N172,"0")</f>
        <v>0</v>
      </c>
      <c r="Y172">
        <v>32172</v>
      </c>
      <c r="Z172" t="s">
        <v>970</v>
      </c>
      <c r="AA172" t="s">
        <v>364</v>
      </c>
      <c r="AB172" t="s">
        <v>887</v>
      </c>
      <c r="AF172">
        <v>25780</v>
      </c>
      <c r="AG172" t="s">
        <v>971</v>
      </c>
      <c r="AH172" t="s">
        <v>425</v>
      </c>
      <c r="AI172" t="s">
        <v>369</v>
      </c>
      <c r="BH172">
        <v>176</v>
      </c>
      <c r="BI172" t="s">
        <v>34</v>
      </c>
    </row>
    <row r="173" spans="1:61">
      <c r="A173" t="str">
        <f>_xlfn.XLOOKUP(D173,BN:BN,BO:BO)</f>
        <v>Madrid</v>
      </c>
      <c r="B173" t="s">
        <v>49</v>
      </c>
      <c r="C173">
        <v>27</v>
      </c>
      <c r="D173" t="str">
        <f>_xlfn.XLOOKUP(C173,BC:BC,BD:BD)</f>
        <v>BlancaO</v>
      </c>
      <c r="E173">
        <v>28693</v>
      </c>
      <c r="F173" t="s">
        <v>972</v>
      </c>
      <c r="G173" s="63">
        <v>45924</v>
      </c>
      <c r="H173" s="63">
        <v>45950</v>
      </c>
      <c r="I173" t="s">
        <v>364</v>
      </c>
      <c r="J173" t="str">
        <f>_xlfn.XLOOKUP(I173,AS:AS,AU:AU)</f>
        <v>DMC</v>
      </c>
      <c r="K173" t="s">
        <v>27</v>
      </c>
      <c r="L173">
        <v>730</v>
      </c>
      <c r="M173">
        <f>L173*_xlfn.XLOOKUP(K173,AM:AM,AN:AN)</f>
        <v>730</v>
      </c>
      <c r="N173">
        <f>L173*_xlfn.XLOOKUP(K173,AM:AM,AO:AO)</f>
        <v>846.8</v>
      </c>
      <c r="O173">
        <v>0</v>
      </c>
      <c r="P173">
        <f>O173*_xlfn.XLOOKUP(K173,AM:AM,AN:AN)</f>
        <v>0</v>
      </c>
      <c r="Q173">
        <f>O173*_xlfn.XLOOKUP(K173,AM:AM,AO:AO)</f>
        <v>0</v>
      </c>
      <c r="R173" t="str">
        <f>_xlfn.XLOOKUP(E173,Y:Y,Z:Z)</f>
        <v>Aniyami Turismo LTDA</v>
      </c>
      <c r="S173" t="str">
        <f>_xlfn.XLOOKUP(E173,Y:Y,AB:AB)</f>
        <v>Brazil</v>
      </c>
      <c r="T173">
        <f>WEEKNUM(G173)</f>
        <v>39</v>
      </c>
      <c r="U173">
        <f>YEAR(G173)</f>
        <v>2025</v>
      </c>
      <c r="V173" s="117">
        <f>IFERROR(Q173/N173,"0")</f>
        <v>0</v>
      </c>
      <c r="Y173">
        <v>32226</v>
      </c>
      <c r="Z173" t="s">
        <v>973</v>
      </c>
      <c r="AA173" t="s">
        <v>376</v>
      </c>
      <c r="AB173" t="s">
        <v>377</v>
      </c>
      <c r="AF173">
        <v>25799</v>
      </c>
      <c r="AG173" t="s">
        <v>974</v>
      </c>
      <c r="AH173" t="s">
        <v>376</v>
      </c>
      <c r="AI173" t="s">
        <v>377</v>
      </c>
      <c r="BH173">
        <v>177</v>
      </c>
      <c r="BI173" t="s">
        <v>42</v>
      </c>
    </row>
    <row r="174" spans="1:61">
      <c r="A174" t="str">
        <f>_xlfn.XLOOKUP(D174,BN:BN,BO:BO)</f>
        <v>Madrid</v>
      </c>
      <c r="B174" t="s">
        <v>49</v>
      </c>
      <c r="C174">
        <v>27</v>
      </c>
      <c r="D174" t="str">
        <f>_xlfn.XLOOKUP(C174,BC:BC,BD:BD)</f>
        <v>BlancaO</v>
      </c>
      <c r="E174">
        <v>27610</v>
      </c>
      <c r="F174" t="s">
        <v>408</v>
      </c>
      <c r="G174" s="63">
        <v>45924</v>
      </c>
      <c r="H174" s="63">
        <v>45950</v>
      </c>
      <c r="I174" t="s">
        <v>409</v>
      </c>
      <c r="J174" t="str">
        <f>_xlfn.XLOOKUP(I174,AS:AS,AU:AU)</f>
        <v>Otros</v>
      </c>
      <c r="K174" t="s">
        <v>27</v>
      </c>
      <c r="L174">
        <v>396.26</v>
      </c>
      <c r="M174">
        <f>L174*_xlfn.XLOOKUP(K174,AM:AM,AN:AN)</f>
        <v>396.26</v>
      </c>
      <c r="N174">
        <f>L174*_xlfn.XLOOKUP(K174,AM:AM,AO:AO)</f>
        <v>459.66159999999996</v>
      </c>
      <c r="O174">
        <v>0</v>
      </c>
      <c r="P174">
        <f>O174*_xlfn.XLOOKUP(K174,AM:AM,AN:AN)</f>
        <v>0</v>
      </c>
      <c r="Q174">
        <f>O174*_xlfn.XLOOKUP(K174,AM:AM,AO:AO)</f>
        <v>0</v>
      </c>
      <c r="R174" t="str">
        <f>_xlfn.XLOOKUP(E174,Y:Y,Z:Z)</f>
        <v>AON</v>
      </c>
      <c r="S174" t="str">
        <f>_xlfn.XLOOKUP(E174,Y:Y,AB:AB)</f>
        <v>United Kingdom</v>
      </c>
      <c r="T174">
        <f>WEEKNUM(G174)</f>
        <v>39</v>
      </c>
      <c r="U174">
        <f>YEAR(G174)</f>
        <v>2025</v>
      </c>
      <c r="V174" s="117">
        <f>IFERROR(Q174/N174,"0")</f>
        <v>0</v>
      </c>
      <c r="Y174">
        <v>32228</v>
      </c>
      <c r="Z174" t="s">
        <v>975</v>
      </c>
      <c r="AA174" t="s">
        <v>376</v>
      </c>
      <c r="AB174" t="s">
        <v>377</v>
      </c>
      <c r="AF174">
        <v>25802</v>
      </c>
      <c r="AG174" t="s">
        <v>976</v>
      </c>
      <c r="AH174" t="s">
        <v>366</v>
      </c>
      <c r="AI174" t="s">
        <v>401</v>
      </c>
      <c r="BH174">
        <v>178</v>
      </c>
      <c r="BI174" t="s">
        <v>42</v>
      </c>
    </row>
    <row r="175" spans="1:61">
      <c r="A175" t="str">
        <f>_xlfn.XLOOKUP(D175,BN:BN,BO:BO)</f>
        <v>Madrid</v>
      </c>
      <c r="B175" t="s">
        <v>49</v>
      </c>
      <c r="C175">
        <v>28</v>
      </c>
      <c r="D175" t="str">
        <f>_xlfn.XLOOKUP(C175,BC:BC,BD:BD)</f>
        <v>HelenM</v>
      </c>
      <c r="E175">
        <v>27688</v>
      </c>
      <c r="F175" t="s">
        <v>977</v>
      </c>
      <c r="G175" s="63">
        <v>45913</v>
      </c>
      <c r="H175" s="63">
        <v>45914</v>
      </c>
      <c r="I175" t="s">
        <v>484</v>
      </c>
      <c r="J175" t="str">
        <f>_xlfn.XLOOKUP(I175,AS:AS,AU:AU)</f>
        <v>Vuelos</v>
      </c>
      <c r="K175" t="s">
        <v>27</v>
      </c>
      <c r="L175">
        <v>5160</v>
      </c>
      <c r="M175">
        <f>L175*_xlfn.XLOOKUP(K175,AM:AM,AN:AN)</f>
        <v>5160</v>
      </c>
      <c r="N175">
        <f>L175*_xlfn.XLOOKUP(K175,AM:AM,AO:AO)</f>
        <v>5985.5999999999995</v>
      </c>
      <c r="O175">
        <v>174.28</v>
      </c>
      <c r="P175">
        <f>O175*_xlfn.XLOOKUP(K175,AM:AM,AN:AN)</f>
        <v>174.28</v>
      </c>
      <c r="Q175">
        <f>O175*_xlfn.XLOOKUP(K175,AM:AM,AO:AO)</f>
        <v>202.16479999999999</v>
      </c>
      <c r="R175" t="str">
        <f>_xlfn.XLOOKUP(E175,Y:Y,Z:Z)</f>
        <v>Servivuelo</v>
      </c>
      <c r="S175" t="str">
        <f>_xlfn.XLOOKUP(E175,Y:Y,AB:AB)</f>
        <v>Spain</v>
      </c>
      <c r="T175">
        <f>WEEKNUM(G175)</f>
        <v>37</v>
      </c>
      <c r="U175">
        <f>YEAR(G175)</f>
        <v>2025</v>
      </c>
      <c r="V175" s="117">
        <f>IFERROR(Q175/N175,"0")</f>
        <v>3.3775193798449614E-2</v>
      </c>
      <c r="Y175">
        <v>32230</v>
      </c>
      <c r="Z175" t="s">
        <v>978</v>
      </c>
      <c r="AA175" t="s">
        <v>376</v>
      </c>
      <c r="AB175" t="s">
        <v>377</v>
      </c>
      <c r="AF175">
        <v>25812</v>
      </c>
      <c r="AG175" t="s">
        <v>979</v>
      </c>
      <c r="AH175" t="s">
        <v>376</v>
      </c>
      <c r="AI175" t="s">
        <v>401</v>
      </c>
      <c r="BH175">
        <v>179</v>
      </c>
      <c r="BI175" t="s">
        <v>209</v>
      </c>
    </row>
    <row r="176" spans="1:61">
      <c r="A176" t="str">
        <f>_xlfn.XLOOKUP(D176,BN:BN,BO:BO)</f>
        <v>Madrid</v>
      </c>
      <c r="B176" t="s">
        <v>49</v>
      </c>
      <c r="C176">
        <v>28</v>
      </c>
      <c r="D176" t="str">
        <f>_xlfn.XLOOKUP(C176,BC:BC,BD:BD)</f>
        <v>HelenM</v>
      </c>
      <c r="E176">
        <v>0</v>
      </c>
      <c r="F176" t="s">
        <v>980</v>
      </c>
      <c r="G176" s="63">
        <v>45913</v>
      </c>
      <c r="H176" s="63">
        <v>45914</v>
      </c>
      <c r="I176" t="s">
        <v>372</v>
      </c>
      <c r="J176" t="str">
        <f>_xlfn.XLOOKUP(I176,AS:AS,AU:AU)</f>
        <v>Honorarios</v>
      </c>
      <c r="K176" t="s">
        <v>27</v>
      </c>
      <c r="L176">
        <v>80</v>
      </c>
      <c r="M176">
        <f>L176*_xlfn.XLOOKUP(K176,AM:AM,AN:AN)</f>
        <v>80</v>
      </c>
      <c r="N176">
        <f>L176*_xlfn.XLOOKUP(K176,AM:AM,AO:AO)</f>
        <v>92.8</v>
      </c>
      <c r="O176">
        <v>80</v>
      </c>
      <c r="P176">
        <f>O176*_xlfn.XLOOKUP(K176,AM:AM,AN:AN)</f>
        <v>80</v>
      </c>
      <c r="Q176">
        <f>O176*_xlfn.XLOOKUP(K176,AM:AM,AO:AO)</f>
        <v>92.8</v>
      </c>
      <c r="R176" t="str">
        <f>_xlfn.XLOOKUP(E176,Y:Y,Z:Z)</f>
        <v>FEES</v>
      </c>
      <c r="S176">
        <f>_xlfn.XLOOKUP(E176,Y:Y,AB:AB)</f>
        <v>0</v>
      </c>
      <c r="T176">
        <f>WEEKNUM(G176)</f>
        <v>37</v>
      </c>
      <c r="U176">
        <f>YEAR(G176)</f>
        <v>2025</v>
      </c>
      <c r="V176" s="117">
        <f>IFERROR(Q176/N176,"0")</f>
        <v>1</v>
      </c>
      <c r="Y176">
        <v>32236</v>
      </c>
      <c r="Z176" t="s">
        <v>981</v>
      </c>
      <c r="AA176" t="s">
        <v>364</v>
      </c>
      <c r="AB176" t="s">
        <v>440</v>
      </c>
      <c r="AF176">
        <v>25814</v>
      </c>
      <c r="AG176" t="s">
        <v>982</v>
      </c>
      <c r="AH176" t="s">
        <v>376</v>
      </c>
      <c r="AI176" t="s">
        <v>405</v>
      </c>
      <c r="BH176">
        <v>180</v>
      </c>
      <c r="BI176" t="s">
        <v>209</v>
      </c>
    </row>
    <row r="177" spans="1:61">
      <c r="A177" t="str">
        <f>_xlfn.XLOOKUP(D177,BN:BN,BO:BO)</f>
        <v>Madrid</v>
      </c>
      <c r="B177" t="s">
        <v>49</v>
      </c>
      <c r="C177">
        <v>29</v>
      </c>
      <c r="D177" t="str">
        <f>_xlfn.XLOOKUP(C177,BC:BC,BD:BD)</f>
        <v>MartinB</v>
      </c>
      <c r="E177">
        <v>27600</v>
      </c>
      <c r="F177" t="s">
        <v>983</v>
      </c>
      <c r="G177" s="63">
        <v>45857</v>
      </c>
      <c r="H177" s="63">
        <v>45857</v>
      </c>
      <c r="I177" t="s">
        <v>366</v>
      </c>
      <c r="J177" t="str">
        <f>_xlfn.XLOOKUP(I177,AS:AS,AU:AU)</f>
        <v>Vuelos</v>
      </c>
      <c r="K177" t="s">
        <v>27</v>
      </c>
      <c r="L177">
        <v>197.41</v>
      </c>
      <c r="M177">
        <f>L177*_xlfn.XLOOKUP(K177,AM:AM,AN:AN)</f>
        <v>197.41</v>
      </c>
      <c r="N177">
        <f>L177*_xlfn.XLOOKUP(K177,AM:AM,AO:AO)</f>
        <v>228.99559999999997</v>
      </c>
      <c r="O177">
        <v>0</v>
      </c>
      <c r="P177">
        <f>O177*_xlfn.XLOOKUP(K177,AM:AM,AN:AN)</f>
        <v>0</v>
      </c>
      <c r="Q177">
        <f>O177*_xlfn.XLOOKUP(K177,AM:AM,AO:AO)</f>
        <v>0</v>
      </c>
      <c r="R177" t="str">
        <f>_xlfn.XLOOKUP(E177,Y:Y,Z:Z)</f>
        <v>F1S Spain</v>
      </c>
      <c r="S177" t="str">
        <f>_xlfn.XLOOKUP(E177,Y:Y,AB:AB)</f>
        <v>Spain</v>
      </c>
      <c r="T177">
        <f>WEEKNUM(G177)</f>
        <v>29</v>
      </c>
      <c r="U177">
        <f>YEAR(G177)</f>
        <v>2025</v>
      </c>
      <c r="V177" s="117">
        <f>IFERROR(Q177/N177,"0")</f>
        <v>0</v>
      </c>
      <c r="Y177">
        <v>32256</v>
      </c>
      <c r="Z177" t="s">
        <v>984</v>
      </c>
      <c r="AA177" t="s">
        <v>376</v>
      </c>
      <c r="AB177" t="s">
        <v>399</v>
      </c>
      <c r="AF177">
        <v>25816</v>
      </c>
      <c r="AG177" t="s">
        <v>985</v>
      </c>
      <c r="AH177" t="s">
        <v>376</v>
      </c>
      <c r="AI177" t="s">
        <v>405</v>
      </c>
      <c r="BH177">
        <v>181</v>
      </c>
      <c r="BI177" t="s">
        <v>210</v>
      </c>
    </row>
    <row r="178" spans="1:61">
      <c r="A178" t="str">
        <f>_xlfn.XLOOKUP(D178,BN:BN,BO:BO)</f>
        <v>Madrid</v>
      </c>
      <c r="B178" t="s">
        <v>49</v>
      </c>
      <c r="C178">
        <v>30</v>
      </c>
      <c r="D178" t="str">
        <f>_xlfn.XLOOKUP(C178,BC:BC,BD:BD)</f>
        <v>ElenaM</v>
      </c>
      <c r="E178">
        <v>28093</v>
      </c>
      <c r="F178" t="s">
        <v>986</v>
      </c>
      <c r="G178" s="63">
        <v>46017</v>
      </c>
      <c r="H178" s="63">
        <v>46027</v>
      </c>
      <c r="I178" t="s">
        <v>366</v>
      </c>
      <c r="J178" t="str">
        <f>_xlfn.XLOOKUP(I178,AS:AS,AU:AU)</f>
        <v>Vuelos</v>
      </c>
      <c r="K178" t="s">
        <v>27</v>
      </c>
      <c r="L178">
        <v>3401</v>
      </c>
      <c r="M178">
        <f>L178*_xlfn.XLOOKUP(K178,AM:AM,AN:AN)</f>
        <v>3401</v>
      </c>
      <c r="N178">
        <f>L178*_xlfn.XLOOKUP(K178,AM:AM,AO:AO)</f>
        <v>3945.16</v>
      </c>
      <c r="O178">
        <v>0</v>
      </c>
      <c r="P178">
        <f>O178*_xlfn.XLOOKUP(K178,AM:AM,AN:AN)</f>
        <v>0</v>
      </c>
      <c r="Q178">
        <f>O178*_xlfn.XLOOKUP(K178,AM:AM,AO:AO)</f>
        <v>0</v>
      </c>
      <c r="R178" t="str">
        <f>_xlfn.XLOOKUP(E178,Y:Y,Z:Z)</f>
        <v>F1S USA</v>
      </c>
      <c r="S178" t="str">
        <f>_xlfn.XLOOKUP(E178,Y:Y,AB:AB)</f>
        <v>United States</v>
      </c>
      <c r="T178">
        <f>WEEKNUM(G178)</f>
        <v>52</v>
      </c>
      <c r="U178">
        <f>YEAR(G178)</f>
        <v>2025</v>
      </c>
      <c r="V178" s="117">
        <f>IFERROR(Q178/N178,"0")</f>
        <v>0</v>
      </c>
      <c r="Y178">
        <v>32277</v>
      </c>
      <c r="Z178" t="s">
        <v>987</v>
      </c>
      <c r="AA178" t="s">
        <v>376</v>
      </c>
      <c r="AB178" t="s">
        <v>401</v>
      </c>
      <c r="AF178">
        <v>25820</v>
      </c>
      <c r="AG178" t="s">
        <v>988</v>
      </c>
      <c r="AH178" t="s">
        <v>376</v>
      </c>
      <c r="AI178" t="s">
        <v>401</v>
      </c>
      <c r="BH178">
        <v>183</v>
      </c>
      <c r="BI178" t="s">
        <v>46</v>
      </c>
    </row>
    <row r="179" spans="1:61">
      <c r="A179" t="str">
        <f>_xlfn.XLOOKUP(D179,BN:BN,BO:BO)</f>
        <v>Madrid</v>
      </c>
      <c r="B179" t="s">
        <v>49</v>
      </c>
      <c r="C179">
        <v>30</v>
      </c>
      <c r="D179" t="str">
        <f>_xlfn.XLOOKUP(C179,BC:BC,BD:BD)</f>
        <v>ElenaM</v>
      </c>
      <c r="E179">
        <v>28093</v>
      </c>
      <c r="F179" t="s">
        <v>989</v>
      </c>
      <c r="G179" s="63">
        <v>46017</v>
      </c>
      <c r="H179" s="63">
        <v>46027</v>
      </c>
      <c r="I179" t="s">
        <v>366</v>
      </c>
      <c r="J179" t="str">
        <f>_xlfn.XLOOKUP(I179,AS:AS,AU:AU)</f>
        <v>Vuelos</v>
      </c>
      <c r="K179" t="s">
        <v>27</v>
      </c>
      <c r="L179">
        <v>3401</v>
      </c>
      <c r="M179">
        <f>L179*_xlfn.XLOOKUP(K179,AM:AM,AN:AN)</f>
        <v>3401</v>
      </c>
      <c r="N179">
        <f>L179*_xlfn.XLOOKUP(K179,AM:AM,AO:AO)</f>
        <v>3945.16</v>
      </c>
      <c r="O179">
        <v>0</v>
      </c>
      <c r="P179">
        <f>O179*_xlfn.XLOOKUP(K179,AM:AM,AN:AN)</f>
        <v>0</v>
      </c>
      <c r="Q179">
        <f>O179*_xlfn.XLOOKUP(K179,AM:AM,AO:AO)</f>
        <v>0</v>
      </c>
      <c r="R179" t="str">
        <f>_xlfn.XLOOKUP(E179,Y:Y,Z:Z)</f>
        <v>F1S USA</v>
      </c>
      <c r="S179" t="str">
        <f>_xlfn.XLOOKUP(E179,Y:Y,AB:AB)</f>
        <v>United States</v>
      </c>
      <c r="T179">
        <f>WEEKNUM(G179)</f>
        <v>52</v>
      </c>
      <c r="U179">
        <f>YEAR(G179)</f>
        <v>2025</v>
      </c>
      <c r="V179" s="117">
        <f>IFERROR(Q179/N179,"0")</f>
        <v>0</v>
      </c>
      <c r="Y179">
        <v>32292</v>
      </c>
      <c r="Z179" t="s">
        <v>990</v>
      </c>
      <c r="AA179" t="s">
        <v>419</v>
      </c>
      <c r="AB179" t="s">
        <v>514</v>
      </c>
      <c r="AF179">
        <v>25822</v>
      </c>
      <c r="AG179" t="s">
        <v>991</v>
      </c>
      <c r="AH179" t="s">
        <v>376</v>
      </c>
      <c r="AI179" t="s">
        <v>367</v>
      </c>
      <c r="BH179">
        <v>185</v>
      </c>
      <c r="BI179" t="s">
        <v>43</v>
      </c>
    </row>
    <row r="180" spans="1:61">
      <c r="A180" t="str">
        <f>_xlfn.XLOOKUP(D180,BN:BN,BO:BO)</f>
        <v>Madrid</v>
      </c>
      <c r="B180" t="s">
        <v>49</v>
      </c>
      <c r="C180">
        <v>30</v>
      </c>
      <c r="D180" t="str">
        <f>_xlfn.XLOOKUP(C180,BC:BC,BD:BD)</f>
        <v>ElenaM</v>
      </c>
      <c r="E180">
        <v>28093</v>
      </c>
      <c r="F180" t="s">
        <v>992</v>
      </c>
      <c r="G180" s="63">
        <v>46017</v>
      </c>
      <c r="H180" s="63">
        <v>46027</v>
      </c>
      <c r="I180" t="s">
        <v>366</v>
      </c>
      <c r="J180" t="str">
        <f>_xlfn.XLOOKUP(I180,AS:AS,AU:AU)</f>
        <v>Vuelos</v>
      </c>
      <c r="K180" t="s">
        <v>27</v>
      </c>
      <c r="L180">
        <v>1435</v>
      </c>
      <c r="M180">
        <f>L180*_xlfn.XLOOKUP(K180,AM:AM,AN:AN)</f>
        <v>1435</v>
      </c>
      <c r="N180">
        <f>L180*_xlfn.XLOOKUP(K180,AM:AM,AO:AO)</f>
        <v>1664.6</v>
      </c>
      <c r="O180">
        <v>0</v>
      </c>
      <c r="P180">
        <f>O180*_xlfn.XLOOKUP(K180,AM:AM,AN:AN)</f>
        <v>0</v>
      </c>
      <c r="Q180">
        <f>O180*_xlfn.XLOOKUP(K180,AM:AM,AO:AO)</f>
        <v>0</v>
      </c>
      <c r="R180" t="str">
        <f>_xlfn.XLOOKUP(E180,Y:Y,Z:Z)</f>
        <v>F1S USA</v>
      </c>
      <c r="S180" t="str">
        <f>_xlfn.XLOOKUP(E180,Y:Y,AB:AB)</f>
        <v>United States</v>
      </c>
      <c r="T180">
        <f>WEEKNUM(G180)</f>
        <v>52</v>
      </c>
      <c r="U180">
        <f>YEAR(G180)</f>
        <v>2025</v>
      </c>
      <c r="V180" s="117">
        <f>IFERROR(Q180/N180,"0")</f>
        <v>0</v>
      </c>
      <c r="Y180">
        <v>32340</v>
      </c>
      <c r="Z180" t="s">
        <v>993</v>
      </c>
      <c r="AA180" t="s">
        <v>376</v>
      </c>
      <c r="AB180" t="s">
        <v>440</v>
      </c>
      <c r="AF180">
        <v>25823</v>
      </c>
      <c r="AG180" t="s">
        <v>994</v>
      </c>
      <c r="AH180" t="s">
        <v>376</v>
      </c>
      <c r="AI180" t="s">
        <v>417</v>
      </c>
      <c r="BH180">
        <v>186</v>
      </c>
      <c r="BI180" t="s">
        <v>46</v>
      </c>
    </row>
    <row r="181" spans="1:61">
      <c r="A181" t="str">
        <f>_xlfn.XLOOKUP(D181,BN:BN,BO:BO)</f>
        <v>Madrid</v>
      </c>
      <c r="B181" t="s">
        <v>49</v>
      </c>
      <c r="C181">
        <v>30</v>
      </c>
      <c r="D181" t="str">
        <f>_xlfn.XLOOKUP(C181,BC:BC,BD:BD)</f>
        <v>ElenaM</v>
      </c>
      <c r="E181">
        <v>28093</v>
      </c>
      <c r="F181" t="s">
        <v>995</v>
      </c>
      <c r="G181" s="63">
        <v>46017</v>
      </c>
      <c r="H181" s="63">
        <v>46027</v>
      </c>
      <c r="I181" t="s">
        <v>366</v>
      </c>
      <c r="J181" t="str">
        <f>_xlfn.XLOOKUP(I181,AS:AS,AU:AU)</f>
        <v>Vuelos</v>
      </c>
      <c r="K181" t="s">
        <v>27</v>
      </c>
      <c r="L181">
        <v>1435</v>
      </c>
      <c r="M181">
        <f>L181*_xlfn.XLOOKUP(K181,AM:AM,AN:AN)</f>
        <v>1435</v>
      </c>
      <c r="N181">
        <f>L181*_xlfn.XLOOKUP(K181,AM:AM,AO:AO)</f>
        <v>1664.6</v>
      </c>
      <c r="O181">
        <v>0</v>
      </c>
      <c r="P181">
        <f>O181*_xlfn.XLOOKUP(K181,AM:AM,AN:AN)</f>
        <v>0</v>
      </c>
      <c r="Q181">
        <f>O181*_xlfn.XLOOKUP(K181,AM:AM,AO:AO)</f>
        <v>0</v>
      </c>
      <c r="R181" t="str">
        <f>_xlfn.XLOOKUP(E181,Y:Y,Z:Z)</f>
        <v>F1S USA</v>
      </c>
      <c r="S181" t="str">
        <f>_xlfn.XLOOKUP(E181,Y:Y,AB:AB)</f>
        <v>United States</v>
      </c>
      <c r="T181">
        <f>WEEKNUM(G181)</f>
        <v>52</v>
      </c>
      <c r="U181">
        <f>YEAR(G181)</f>
        <v>2025</v>
      </c>
      <c r="V181" s="117">
        <f>IFERROR(Q181/N181,"0")</f>
        <v>0</v>
      </c>
      <c r="Y181">
        <v>32342</v>
      </c>
      <c r="Z181" t="s">
        <v>996</v>
      </c>
      <c r="AA181" t="s">
        <v>376</v>
      </c>
      <c r="AB181" t="s">
        <v>440</v>
      </c>
      <c r="AF181">
        <v>25824</v>
      </c>
      <c r="AG181" t="s">
        <v>997</v>
      </c>
      <c r="AH181" t="s">
        <v>376</v>
      </c>
      <c r="AI181" t="s">
        <v>405</v>
      </c>
      <c r="BH181">
        <v>187</v>
      </c>
      <c r="BI181" t="s">
        <v>42</v>
      </c>
    </row>
    <row r="182" spans="1:61">
      <c r="A182" t="str">
        <f>_xlfn.XLOOKUP(D182,BN:BN,BO:BO)</f>
        <v>Madrid</v>
      </c>
      <c r="B182" t="s">
        <v>49</v>
      </c>
      <c r="C182">
        <v>30</v>
      </c>
      <c r="D182" t="str">
        <f>_xlfn.XLOOKUP(C182,BC:BC,BD:BD)</f>
        <v>ElenaM</v>
      </c>
      <c r="E182">
        <v>28093</v>
      </c>
      <c r="F182" t="s">
        <v>998</v>
      </c>
      <c r="G182" s="63">
        <v>46017</v>
      </c>
      <c r="H182" s="63">
        <v>46027</v>
      </c>
      <c r="I182" t="s">
        <v>366</v>
      </c>
      <c r="J182" t="str">
        <f>_xlfn.XLOOKUP(I182,AS:AS,AU:AU)</f>
        <v>Vuelos</v>
      </c>
      <c r="K182" t="s">
        <v>27</v>
      </c>
      <c r="L182">
        <v>1435</v>
      </c>
      <c r="M182">
        <f>L182*_xlfn.XLOOKUP(K182,AM:AM,AN:AN)</f>
        <v>1435</v>
      </c>
      <c r="N182">
        <f>L182*_xlfn.XLOOKUP(K182,AM:AM,AO:AO)</f>
        <v>1664.6</v>
      </c>
      <c r="O182">
        <v>0</v>
      </c>
      <c r="P182">
        <f>O182*_xlfn.XLOOKUP(K182,AM:AM,AN:AN)</f>
        <v>0</v>
      </c>
      <c r="Q182">
        <f>O182*_xlfn.XLOOKUP(K182,AM:AM,AO:AO)</f>
        <v>0</v>
      </c>
      <c r="R182" t="str">
        <f>_xlfn.XLOOKUP(E182,Y:Y,Z:Z)</f>
        <v>F1S USA</v>
      </c>
      <c r="S182" t="str">
        <f>_xlfn.XLOOKUP(E182,Y:Y,AB:AB)</f>
        <v>United States</v>
      </c>
      <c r="T182">
        <f>WEEKNUM(G182)</f>
        <v>52</v>
      </c>
      <c r="U182">
        <f>YEAR(G182)</f>
        <v>2025</v>
      </c>
      <c r="V182" s="117">
        <f>IFERROR(Q182/N182,"0")</f>
        <v>0</v>
      </c>
      <c r="Y182">
        <v>32347</v>
      </c>
      <c r="Z182" t="s">
        <v>999</v>
      </c>
      <c r="AA182" t="s">
        <v>376</v>
      </c>
      <c r="AB182" t="s">
        <v>579</v>
      </c>
      <c r="AF182">
        <v>25857</v>
      </c>
      <c r="AG182" t="s">
        <v>1000</v>
      </c>
      <c r="AI182" t="s">
        <v>401</v>
      </c>
      <c r="BH182">
        <v>188</v>
      </c>
      <c r="BI182" t="s">
        <v>42</v>
      </c>
    </row>
    <row r="183" spans="1:61">
      <c r="A183" t="str">
        <f>_xlfn.XLOOKUP(D183,BN:BN,BO:BO)</f>
        <v>Madrid</v>
      </c>
      <c r="B183" t="s">
        <v>49</v>
      </c>
      <c r="C183">
        <v>30</v>
      </c>
      <c r="D183" t="str">
        <f>_xlfn.XLOOKUP(C183,BC:BC,BD:BD)</f>
        <v>ElenaM</v>
      </c>
      <c r="E183">
        <v>28093</v>
      </c>
      <c r="F183" t="s">
        <v>1001</v>
      </c>
      <c r="G183" s="63">
        <v>46017</v>
      </c>
      <c r="H183" s="63">
        <v>46027</v>
      </c>
      <c r="I183" t="s">
        <v>366</v>
      </c>
      <c r="J183" t="str">
        <f>_xlfn.XLOOKUP(I183,AS:AS,AU:AU)</f>
        <v>Vuelos</v>
      </c>
      <c r="K183" t="s">
        <v>27</v>
      </c>
      <c r="L183">
        <v>1435</v>
      </c>
      <c r="M183">
        <f>L183*_xlfn.XLOOKUP(K183,AM:AM,AN:AN)</f>
        <v>1435</v>
      </c>
      <c r="N183">
        <f>L183*_xlfn.XLOOKUP(K183,AM:AM,AO:AO)</f>
        <v>1664.6</v>
      </c>
      <c r="O183">
        <v>0</v>
      </c>
      <c r="P183">
        <f>O183*_xlfn.XLOOKUP(K183,AM:AM,AN:AN)</f>
        <v>0</v>
      </c>
      <c r="Q183">
        <f>O183*_xlfn.XLOOKUP(K183,AM:AM,AO:AO)</f>
        <v>0</v>
      </c>
      <c r="R183" t="str">
        <f>_xlfn.XLOOKUP(E183,Y:Y,Z:Z)</f>
        <v>F1S USA</v>
      </c>
      <c r="S183" t="str">
        <f>_xlfn.XLOOKUP(E183,Y:Y,AB:AB)</f>
        <v>United States</v>
      </c>
      <c r="T183">
        <f>WEEKNUM(G183)</f>
        <v>52</v>
      </c>
      <c r="U183">
        <f>YEAR(G183)</f>
        <v>2025</v>
      </c>
      <c r="V183" s="117">
        <f>IFERROR(Q183/N183,"0")</f>
        <v>0</v>
      </c>
      <c r="Y183">
        <v>32360</v>
      </c>
      <c r="Z183" t="s">
        <v>1002</v>
      </c>
      <c r="AA183" t="s">
        <v>376</v>
      </c>
      <c r="AB183" t="s">
        <v>401</v>
      </c>
      <c r="AF183">
        <v>25888</v>
      </c>
      <c r="AG183" t="s">
        <v>1003</v>
      </c>
      <c r="AH183" t="s">
        <v>376</v>
      </c>
      <c r="AI183" t="s">
        <v>401</v>
      </c>
      <c r="BH183">
        <v>189</v>
      </c>
      <c r="BI183" t="s">
        <v>42</v>
      </c>
    </row>
    <row r="184" spans="1:61">
      <c r="A184" t="str">
        <f>_xlfn.XLOOKUP(D184,BN:BN,BO:BO)</f>
        <v>Madrid</v>
      </c>
      <c r="B184" t="s">
        <v>49</v>
      </c>
      <c r="C184">
        <v>30</v>
      </c>
      <c r="D184" t="str">
        <f>_xlfn.XLOOKUP(C184,BC:BC,BD:BD)</f>
        <v>ElenaM</v>
      </c>
      <c r="E184">
        <v>28093</v>
      </c>
      <c r="F184" t="s">
        <v>1004</v>
      </c>
      <c r="G184" s="63">
        <v>46017</v>
      </c>
      <c r="H184" s="63">
        <v>46027</v>
      </c>
      <c r="I184" t="s">
        <v>366</v>
      </c>
      <c r="J184" t="str">
        <f>_xlfn.XLOOKUP(I184,AS:AS,AU:AU)</f>
        <v>Vuelos</v>
      </c>
      <c r="K184" t="s">
        <v>27</v>
      </c>
      <c r="L184">
        <v>1435</v>
      </c>
      <c r="M184">
        <f>L184*_xlfn.XLOOKUP(K184,AM:AM,AN:AN)</f>
        <v>1435</v>
      </c>
      <c r="N184">
        <f>L184*_xlfn.XLOOKUP(K184,AM:AM,AO:AO)</f>
        <v>1664.6</v>
      </c>
      <c r="O184">
        <v>0</v>
      </c>
      <c r="P184">
        <f>O184*_xlfn.XLOOKUP(K184,AM:AM,AN:AN)</f>
        <v>0</v>
      </c>
      <c r="Q184">
        <f>O184*_xlfn.XLOOKUP(K184,AM:AM,AO:AO)</f>
        <v>0</v>
      </c>
      <c r="R184" t="str">
        <f>_xlfn.XLOOKUP(E184,Y:Y,Z:Z)</f>
        <v>F1S USA</v>
      </c>
      <c r="S184" t="str">
        <f>_xlfn.XLOOKUP(E184,Y:Y,AB:AB)</f>
        <v>United States</v>
      </c>
      <c r="T184">
        <f>WEEKNUM(G184)</f>
        <v>52</v>
      </c>
      <c r="U184">
        <f>YEAR(G184)</f>
        <v>2025</v>
      </c>
      <c r="V184" s="117">
        <f>IFERROR(Q184/N184,"0")</f>
        <v>0</v>
      </c>
      <c r="Y184">
        <v>32363</v>
      </c>
      <c r="Z184" t="s">
        <v>1005</v>
      </c>
      <c r="AA184" t="s">
        <v>425</v>
      </c>
      <c r="AB184" t="s">
        <v>399</v>
      </c>
      <c r="AF184">
        <v>25889</v>
      </c>
      <c r="AG184" t="s">
        <v>1006</v>
      </c>
      <c r="AH184" t="s">
        <v>376</v>
      </c>
      <c r="AI184" t="s">
        <v>401</v>
      </c>
      <c r="BH184">
        <v>190</v>
      </c>
      <c r="BI184" t="s">
        <v>46</v>
      </c>
    </row>
    <row r="185" spans="1:61">
      <c r="A185" t="str">
        <f>_xlfn.XLOOKUP(D185,BN:BN,BO:BO)</f>
        <v>Madrid</v>
      </c>
      <c r="B185" t="s">
        <v>49</v>
      </c>
      <c r="C185">
        <v>30</v>
      </c>
      <c r="D185" t="str">
        <f>_xlfn.XLOOKUP(C185,BC:BC,BD:BD)</f>
        <v>ElenaM</v>
      </c>
      <c r="E185">
        <v>0</v>
      </c>
      <c r="F185" t="s">
        <v>1007</v>
      </c>
      <c r="G185" s="63">
        <v>46017</v>
      </c>
      <c r="H185" s="63">
        <v>46027</v>
      </c>
      <c r="I185" t="s">
        <v>372</v>
      </c>
      <c r="J185" t="str">
        <f>_xlfn.XLOOKUP(I185,AS:AS,AU:AU)</f>
        <v>Honorarios</v>
      </c>
      <c r="K185" t="s">
        <v>27</v>
      </c>
      <c r="L185">
        <v>280</v>
      </c>
      <c r="M185">
        <f>L185*_xlfn.XLOOKUP(K185,AM:AM,AN:AN)</f>
        <v>280</v>
      </c>
      <c r="N185">
        <f>L185*_xlfn.XLOOKUP(K185,AM:AM,AO:AO)</f>
        <v>324.79999999999995</v>
      </c>
      <c r="O185">
        <v>280</v>
      </c>
      <c r="P185">
        <f>O185*_xlfn.XLOOKUP(K185,AM:AM,AN:AN)</f>
        <v>280</v>
      </c>
      <c r="Q185">
        <f>O185*_xlfn.XLOOKUP(K185,AM:AM,AO:AO)</f>
        <v>324.79999999999995</v>
      </c>
      <c r="R185" t="str">
        <f>_xlfn.XLOOKUP(E185,Y:Y,Z:Z)</f>
        <v>FEES</v>
      </c>
      <c r="S185">
        <f>_xlfn.XLOOKUP(E185,Y:Y,AB:AB)</f>
        <v>0</v>
      </c>
      <c r="T185">
        <f>WEEKNUM(G185)</f>
        <v>52</v>
      </c>
      <c r="U185">
        <f>YEAR(G185)</f>
        <v>2025</v>
      </c>
      <c r="V185" s="117">
        <f>IFERROR(Q185/N185,"0")</f>
        <v>1</v>
      </c>
      <c r="Y185">
        <v>32364</v>
      </c>
      <c r="Z185" t="s">
        <v>1008</v>
      </c>
      <c r="AA185" t="s">
        <v>376</v>
      </c>
      <c r="AB185" t="s">
        <v>438</v>
      </c>
      <c r="AF185">
        <v>25902</v>
      </c>
      <c r="AG185" t="s">
        <v>1009</v>
      </c>
      <c r="AH185" t="s">
        <v>376</v>
      </c>
      <c r="AI185" t="s">
        <v>377</v>
      </c>
      <c r="BH185">
        <v>191</v>
      </c>
      <c r="BI185" t="s">
        <v>43</v>
      </c>
    </row>
    <row r="186" spans="1:61">
      <c r="A186" t="str">
        <f>_xlfn.XLOOKUP(D186,BN:BN,BO:BO)</f>
        <v>Madrid</v>
      </c>
      <c r="B186" t="s">
        <v>49</v>
      </c>
      <c r="C186">
        <v>30</v>
      </c>
      <c r="D186" t="str">
        <f>_xlfn.XLOOKUP(C186,BC:BC,BD:BD)</f>
        <v>ElenaM</v>
      </c>
      <c r="E186">
        <v>0</v>
      </c>
      <c r="F186" t="s">
        <v>1010</v>
      </c>
      <c r="G186" s="63">
        <v>46017</v>
      </c>
      <c r="H186" s="63">
        <v>46027</v>
      </c>
      <c r="I186" t="s">
        <v>372</v>
      </c>
      <c r="J186" t="str">
        <f>_xlfn.XLOOKUP(I186,AS:AS,AU:AU)</f>
        <v>Honorarios</v>
      </c>
      <c r="K186" t="s">
        <v>27</v>
      </c>
      <c r="L186">
        <v>712.85</v>
      </c>
      <c r="M186">
        <f>L186*_xlfn.XLOOKUP(K186,AM:AM,AN:AN)</f>
        <v>712.85</v>
      </c>
      <c r="N186">
        <f>L186*_xlfn.XLOOKUP(K186,AM:AM,AO:AO)</f>
        <v>826.90599999999995</v>
      </c>
      <c r="O186">
        <v>712.85</v>
      </c>
      <c r="P186">
        <f>O186*_xlfn.XLOOKUP(K186,AM:AM,AN:AN)</f>
        <v>712.85</v>
      </c>
      <c r="Q186">
        <f>O186*_xlfn.XLOOKUP(K186,AM:AM,AO:AO)</f>
        <v>826.90599999999995</v>
      </c>
      <c r="R186" t="str">
        <f>_xlfn.XLOOKUP(E186,Y:Y,Z:Z)</f>
        <v>FEES</v>
      </c>
      <c r="S186">
        <f>_xlfn.XLOOKUP(E186,Y:Y,AB:AB)</f>
        <v>0</v>
      </c>
      <c r="T186">
        <f>WEEKNUM(G186)</f>
        <v>52</v>
      </c>
      <c r="U186">
        <f>YEAR(G186)</f>
        <v>2025</v>
      </c>
      <c r="V186" s="117">
        <f>IFERROR(Q186/N186,"0")</f>
        <v>1</v>
      </c>
      <c r="Y186">
        <v>32368</v>
      </c>
      <c r="Z186" t="s">
        <v>1011</v>
      </c>
      <c r="AA186" t="s">
        <v>376</v>
      </c>
      <c r="AB186" t="s">
        <v>792</v>
      </c>
      <c r="AF186">
        <v>25903</v>
      </c>
      <c r="AG186" t="s">
        <v>1012</v>
      </c>
      <c r="AH186" t="s">
        <v>376</v>
      </c>
      <c r="AI186" t="s">
        <v>377</v>
      </c>
      <c r="BH186">
        <v>192</v>
      </c>
      <c r="BI186" t="s">
        <v>42</v>
      </c>
    </row>
    <row r="187" spans="1:61">
      <c r="A187" t="str">
        <f>_xlfn.XLOOKUP(D187,BN:BN,BO:BO)</f>
        <v>Madrid</v>
      </c>
      <c r="B187" t="s">
        <v>49</v>
      </c>
      <c r="C187">
        <v>30</v>
      </c>
      <c r="D187" t="str">
        <f>_xlfn.XLOOKUP(C187,BC:BC,BD:BD)</f>
        <v>ElenaM</v>
      </c>
      <c r="E187">
        <v>29710</v>
      </c>
      <c r="F187" t="s">
        <v>1013</v>
      </c>
      <c r="G187" s="63">
        <v>46017</v>
      </c>
      <c r="H187" s="63">
        <v>46027</v>
      </c>
      <c r="I187" t="s">
        <v>364</v>
      </c>
      <c r="J187" t="str">
        <f>_xlfn.XLOOKUP(I187,AS:AS,AU:AU)</f>
        <v>DMC</v>
      </c>
      <c r="K187" t="s">
        <v>27</v>
      </c>
      <c r="L187">
        <v>63869.08</v>
      </c>
      <c r="M187">
        <f>L187*_xlfn.XLOOKUP(K187,AM:AM,AN:AN)</f>
        <v>63869.08</v>
      </c>
      <c r="N187">
        <f>L187*_xlfn.XLOOKUP(K187,AM:AM,AO:AO)</f>
        <v>74088.132799999992</v>
      </c>
      <c r="O187">
        <v>8234.32</v>
      </c>
      <c r="P187">
        <f>O187*_xlfn.XLOOKUP(K187,AM:AM,AN:AN)</f>
        <v>8234.32</v>
      </c>
      <c r="Q187">
        <f>O187*_xlfn.XLOOKUP(K187,AM:AM,AO:AO)</f>
        <v>9551.8111999999983</v>
      </c>
      <c r="R187" t="str">
        <f>_xlfn.XLOOKUP(E187,Y:Y,Z:Z)</f>
        <v>Amber Tours</v>
      </c>
      <c r="S187" t="str">
        <f>_xlfn.XLOOKUP(E187,Y:Y,AB:AB)</f>
        <v>India</v>
      </c>
      <c r="T187">
        <f>WEEKNUM(G187)</f>
        <v>52</v>
      </c>
      <c r="U187">
        <f>YEAR(G187)</f>
        <v>2025</v>
      </c>
      <c r="V187" s="117">
        <f>IFERROR(Q187/N187,"0")</f>
        <v>0.12892498216664464</v>
      </c>
      <c r="Y187">
        <v>32369</v>
      </c>
      <c r="Z187" t="s">
        <v>1014</v>
      </c>
      <c r="AA187" t="s">
        <v>376</v>
      </c>
      <c r="AB187" t="s">
        <v>405</v>
      </c>
      <c r="AF187">
        <v>25904</v>
      </c>
      <c r="AG187" t="s">
        <v>1015</v>
      </c>
      <c r="AH187" t="s">
        <v>376</v>
      </c>
      <c r="AI187" t="s">
        <v>438</v>
      </c>
      <c r="BH187">
        <v>193</v>
      </c>
      <c r="BI187" t="s">
        <v>43</v>
      </c>
    </row>
    <row r="188" spans="1:61">
      <c r="A188" t="str">
        <f>_xlfn.XLOOKUP(D188,BN:BN,BO:BO)</f>
        <v>Madrid</v>
      </c>
      <c r="B188" t="s">
        <v>49</v>
      </c>
      <c r="C188">
        <v>30</v>
      </c>
      <c r="D188" t="str">
        <f>_xlfn.XLOOKUP(C188,BC:BC,BD:BD)</f>
        <v>ElenaM</v>
      </c>
      <c r="E188">
        <v>28093</v>
      </c>
      <c r="F188" t="s">
        <v>1016</v>
      </c>
      <c r="G188" s="63">
        <v>46017</v>
      </c>
      <c r="H188" s="63">
        <v>46027</v>
      </c>
      <c r="I188" t="s">
        <v>366</v>
      </c>
      <c r="J188" t="str">
        <f>_xlfn.XLOOKUP(I188,AS:AS,AU:AU)</f>
        <v>Vuelos</v>
      </c>
      <c r="K188" t="s">
        <v>27</v>
      </c>
      <c r="L188">
        <v>0</v>
      </c>
      <c r="M188">
        <f>L188*_xlfn.XLOOKUP(K188,AM:AM,AN:AN)</f>
        <v>0</v>
      </c>
      <c r="N188">
        <f>L188*_xlfn.XLOOKUP(K188,AM:AM,AO:AO)</f>
        <v>0</v>
      </c>
      <c r="O188">
        <v>0</v>
      </c>
      <c r="P188">
        <f>O188*_xlfn.XLOOKUP(K188,AM:AM,AN:AN)</f>
        <v>0</v>
      </c>
      <c r="Q188">
        <f>O188*_xlfn.XLOOKUP(K188,AM:AM,AO:AO)</f>
        <v>0</v>
      </c>
      <c r="R188" t="str">
        <f>_xlfn.XLOOKUP(E188,Y:Y,Z:Z)</f>
        <v>F1S USA</v>
      </c>
      <c r="S188" t="str">
        <f>_xlfn.XLOOKUP(E188,Y:Y,AB:AB)</f>
        <v>United States</v>
      </c>
      <c r="T188">
        <f>WEEKNUM(G188)</f>
        <v>52</v>
      </c>
      <c r="U188">
        <f>YEAR(G188)</f>
        <v>2025</v>
      </c>
      <c r="V188" s="117" t="str">
        <f>IFERROR(Q188/N188,"0")</f>
        <v>0</v>
      </c>
      <c r="Y188">
        <v>32370</v>
      </c>
      <c r="Z188" t="s">
        <v>1017</v>
      </c>
      <c r="AA188" t="s">
        <v>376</v>
      </c>
      <c r="AB188" t="s">
        <v>405</v>
      </c>
      <c r="AF188">
        <v>25906</v>
      </c>
      <c r="AG188" t="s">
        <v>1018</v>
      </c>
      <c r="AH188" t="s">
        <v>376</v>
      </c>
      <c r="AI188" t="s">
        <v>438</v>
      </c>
      <c r="BH188">
        <v>194</v>
      </c>
      <c r="BI188" t="s">
        <v>34</v>
      </c>
    </row>
    <row r="189" spans="1:61">
      <c r="A189" t="str">
        <f>_xlfn.XLOOKUP(D189,BN:BN,BO:BO)</f>
        <v>Madrid</v>
      </c>
      <c r="B189" t="s">
        <v>49</v>
      </c>
      <c r="C189">
        <v>30</v>
      </c>
      <c r="D189" t="str">
        <f>_xlfn.XLOOKUP(C189,BC:BC,BD:BD)</f>
        <v>ElenaM</v>
      </c>
      <c r="E189">
        <v>28093</v>
      </c>
      <c r="F189" t="s">
        <v>1016</v>
      </c>
      <c r="G189" s="63">
        <v>46017</v>
      </c>
      <c r="H189" s="63">
        <v>46027</v>
      </c>
      <c r="I189" t="s">
        <v>366</v>
      </c>
      <c r="J189" t="str">
        <f>_xlfn.XLOOKUP(I189,AS:AS,AU:AU)</f>
        <v>Vuelos</v>
      </c>
      <c r="K189" t="s">
        <v>27</v>
      </c>
      <c r="L189">
        <v>0</v>
      </c>
      <c r="M189">
        <f>L189*_xlfn.XLOOKUP(K189,AM:AM,AN:AN)</f>
        <v>0</v>
      </c>
      <c r="N189">
        <f>L189*_xlfn.XLOOKUP(K189,AM:AM,AO:AO)</f>
        <v>0</v>
      </c>
      <c r="O189">
        <v>0</v>
      </c>
      <c r="P189">
        <f>O189*_xlfn.XLOOKUP(K189,AM:AM,AN:AN)</f>
        <v>0</v>
      </c>
      <c r="Q189">
        <f>O189*_xlfn.XLOOKUP(K189,AM:AM,AO:AO)</f>
        <v>0</v>
      </c>
      <c r="R189" t="str">
        <f>_xlfn.XLOOKUP(E189,Y:Y,Z:Z)</f>
        <v>F1S USA</v>
      </c>
      <c r="S189" t="str">
        <f>_xlfn.XLOOKUP(E189,Y:Y,AB:AB)</f>
        <v>United States</v>
      </c>
      <c r="T189">
        <f>WEEKNUM(G189)</f>
        <v>52</v>
      </c>
      <c r="U189">
        <f>YEAR(G189)</f>
        <v>2025</v>
      </c>
      <c r="V189" s="117" t="str">
        <f>IFERROR(Q189/N189,"0")</f>
        <v>0</v>
      </c>
      <c r="Y189">
        <v>32408</v>
      </c>
      <c r="Z189" t="s">
        <v>1019</v>
      </c>
      <c r="AA189" t="s">
        <v>376</v>
      </c>
      <c r="AB189" t="s">
        <v>399</v>
      </c>
      <c r="AF189">
        <v>25907</v>
      </c>
      <c r="AG189" t="s">
        <v>1020</v>
      </c>
      <c r="AH189" t="s">
        <v>376</v>
      </c>
      <c r="AI189" t="s">
        <v>438</v>
      </c>
      <c r="BH189">
        <v>195</v>
      </c>
      <c r="BI189" t="s">
        <v>46</v>
      </c>
    </row>
    <row r="190" spans="1:61">
      <c r="A190" t="str">
        <f>_xlfn.XLOOKUP(D190,BN:BN,BO:BO)</f>
        <v>Madrid</v>
      </c>
      <c r="B190" t="s">
        <v>49</v>
      </c>
      <c r="C190">
        <v>30</v>
      </c>
      <c r="D190" t="str">
        <f>_xlfn.XLOOKUP(C190,BC:BC,BD:BD)</f>
        <v>ElenaM</v>
      </c>
      <c r="E190">
        <v>28093</v>
      </c>
      <c r="F190" t="s">
        <v>1016</v>
      </c>
      <c r="G190" s="63">
        <v>46017</v>
      </c>
      <c r="H190" s="63">
        <v>46027</v>
      </c>
      <c r="I190" t="s">
        <v>366</v>
      </c>
      <c r="J190" t="str">
        <f>_xlfn.XLOOKUP(I190,AS:AS,AU:AU)</f>
        <v>Vuelos</v>
      </c>
      <c r="K190" t="s">
        <v>27</v>
      </c>
      <c r="L190">
        <v>0</v>
      </c>
      <c r="M190">
        <f>L190*_xlfn.XLOOKUP(K190,AM:AM,AN:AN)</f>
        <v>0</v>
      </c>
      <c r="N190">
        <f>L190*_xlfn.XLOOKUP(K190,AM:AM,AO:AO)</f>
        <v>0</v>
      </c>
      <c r="O190">
        <v>0</v>
      </c>
      <c r="P190">
        <f>O190*_xlfn.XLOOKUP(K190,AM:AM,AN:AN)</f>
        <v>0</v>
      </c>
      <c r="Q190">
        <f>O190*_xlfn.XLOOKUP(K190,AM:AM,AO:AO)</f>
        <v>0</v>
      </c>
      <c r="R190" t="str">
        <f>_xlfn.XLOOKUP(E190,Y:Y,Z:Z)</f>
        <v>F1S USA</v>
      </c>
      <c r="S190" t="str">
        <f>_xlfn.XLOOKUP(E190,Y:Y,AB:AB)</f>
        <v>United States</v>
      </c>
      <c r="T190">
        <f>WEEKNUM(G190)</f>
        <v>52</v>
      </c>
      <c r="U190">
        <f>YEAR(G190)</f>
        <v>2025</v>
      </c>
      <c r="V190" s="117" t="str">
        <f>IFERROR(Q190/N190,"0")</f>
        <v>0</v>
      </c>
      <c r="Y190">
        <v>32411</v>
      </c>
      <c r="Z190" t="s">
        <v>1021</v>
      </c>
      <c r="AA190" t="s">
        <v>376</v>
      </c>
      <c r="AB190" t="s">
        <v>440</v>
      </c>
      <c r="AF190">
        <v>25908</v>
      </c>
      <c r="AG190" t="s">
        <v>1022</v>
      </c>
      <c r="AH190" t="s">
        <v>376</v>
      </c>
      <c r="AI190" t="s">
        <v>514</v>
      </c>
      <c r="BH190">
        <v>196</v>
      </c>
      <c r="BI190" t="s">
        <v>42</v>
      </c>
    </row>
    <row r="191" spans="1:61">
      <c r="A191" t="str">
        <f>_xlfn.XLOOKUP(D191,BN:BN,BO:BO)</f>
        <v>Madrid</v>
      </c>
      <c r="B191" t="s">
        <v>49</v>
      </c>
      <c r="C191">
        <v>30</v>
      </c>
      <c r="D191" t="str">
        <f>_xlfn.XLOOKUP(C191,BC:BC,BD:BD)</f>
        <v>ElenaM</v>
      </c>
      <c r="E191">
        <v>28093</v>
      </c>
      <c r="F191" t="s">
        <v>1016</v>
      </c>
      <c r="G191" s="63">
        <v>46017</v>
      </c>
      <c r="H191" s="63">
        <v>46027</v>
      </c>
      <c r="I191" t="s">
        <v>366</v>
      </c>
      <c r="J191" t="str">
        <f>_xlfn.XLOOKUP(I191,AS:AS,AU:AU)</f>
        <v>Vuelos</v>
      </c>
      <c r="K191" t="s">
        <v>27</v>
      </c>
      <c r="L191">
        <v>0</v>
      </c>
      <c r="M191">
        <f>L191*_xlfn.XLOOKUP(K191,AM:AM,AN:AN)</f>
        <v>0</v>
      </c>
      <c r="N191">
        <f>L191*_xlfn.XLOOKUP(K191,AM:AM,AO:AO)</f>
        <v>0</v>
      </c>
      <c r="O191">
        <v>0</v>
      </c>
      <c r="P191">
        <f>O191*_xlfn.XLOOKUP(K191,AM:AM,AN:AN)</f>
        <v>0</v>
      </c>
      <c r="Q191">
        <f>O191*_xlfn.XLOOKUP(K191,AM:AM,AO:AO)</f>
        <v>0</v>
      </c>
      <c r="R191" t="str">
        <f>_xlfn.XLOOKUP(E191,Y:Y,Z:Z)</f>
        <v>F1S USA</v>
      </c>
      <c r="S191" t="str">
        <f>_xlfn.XLOOKUP(E191,Y:Y,AB:AB)</f>
        <v>United States</v>
      </c>
      <c r="T191">
        <f>WEEKNUM(G191)</f>
        <v>52</v>
      </c>
      <c r="U191">
        <f>YEAR(G191)</f>
        <v>2025</v>
      </c>
      <c r="V191" s="117" t="str">
        <f>IFERROR(Q191/N191,"0")</f>
        <v>0</v>
      </c>
      <c r="Y191">
        <v>32423</v>
      </c>
      <c r="Z191" t="s">
        <v>1023</v>
      </c>
      <c r="AA191" t="s">
        <v>376</v>
      </c>
      <c r="AB191" t="s">
        <v>401</v>
      </c>
      <c r="AF191">
        <v>25909</v>
      </c>
      <c r="AG191" t="s">
        <v>1024</v>
      </c>
      <c r="AH191" t="s">
        <v>376</v>
      </c>
      <c r="AI191" t="s">
        <v>790</v>
      </c>
      <c r="BH191">
        <v>197</v>
      </c>
      <c r="BI191" t="s">
        <v>46</v>
      </c>
    </row>
    <row r="192" spans="1:61">
      <c r="A192" t="str">
        <f>_xlfn.XLOOKUP(D192,BN:BN,BO:BO)</f>
        <v>Madrid</v>
      </c>
      <c r="B192" t="s">
        <v>49</v>
      </c>
      <c r="C192">
        <v>30</v>
      </c>
      <c r="D192" t="str">
        <f>_xlfn.XLOOKUP(C192,BC:BC,BD:BD)</f>
        <v>ElenaM</v>
      </c>
      <c r="E192">
        <v>28093</v>
      </c>
      <c r="F192" t="s">
        <v>1016</v>
      </c>
      <c r="G192" s="63">
        <v>46017</v>
      </c>
      <c r="H192" s="63">
        <v>46027</v>
      </c>
      <c r="I192" t="s">
        <v>366</v>
      </c>
      <c r="J192" t="str">
        <f>_xlfn.XLOOKUP(I192,AS:AS,AU:AU)</f>
        <v>Vuelos</v>
      </c>
      <c r="K192" t="s">
        <v>27</v>
      </c>
      <c r="L192">
        <v>0</v>
      </c>
      <c r="M192">
        <f>L192*_xlfn.XLOOKUP(K192,AM:AM,AN:AN)</f>
        <v>0</v>
      </c>
      <c r="N192">
        <f>L192*_xlfn.XLOOKUP(K192,AM:AM,AO:AO)</f>
        <v>0</v>
      </c>
      <c r="O192">
        <v>0</v>
      </c>
      <c r="P192">
        <f>O192*_xlfn.XLOOKUP(K192,AM:AM,AN:AN)</f>
        <v>0</v>
      </c>
      <c r="Q192">
        <f>O192*_xlfn.XLOOKUP(K192,AM:AM,AO:AO)</f>
        <v>0</v>
      </c>
      <c r="R192" t="str">
        <f>_xlfn.XLOOKUP(E192,Y:Y,Z:Z)</f>
        <v>F1S USA</v>
      </c>
      <c r="S192" t="str">
        <f>_xlfn.XLOOKUP(E192,Y:Y,AB:AB)</f>
        <v>United States</v>
      </c>
      <c r="T192">
        <f>WEEKNUM(G192)</f>
        <v>52</v>
      </c>
      <c r="U192">
        <f>YEAR(G192)</f>
        <v>2025</v>
      </c>
      <c r="V192" s="117" t="str">
        <f>IFERROR(Q192/N192,"0")</f>
        <v>0</v>
      </c>
      <c r="Y192">
        <v>32424</v>
      </c>
      <c r="Z192" t="s">
        <v>1025</v>
      </c>
      <c r="AA192" t="s">
        <v>376</v>
      </c>
      <c r="AB192" t="s">
        <v>401</v>
      </c>
      <c r="AF192">
        <v>25910</v>
      </c>
      <c r="AG192" t="s">
        <v>1026</v>
      </c>
      <c r="AH192" t="s">
        <v>376</v>
      </c>
      <c r="AI192" t="s">
        <v>655</v>
      </c>
      <c r="BH192">
        <v>198</v>
      </c>
      <c r="BI192" t="s">
        <v>34</v>
      </c>
    </row>
    <row r="193" spans="1:61">
      <c r="A193" t="str">
        <f>_xlfn.XLOOKUP(D193,BN:BN,BO:BO)</f>
        <v>Madrid</v>
      </c>
      <c r="B193" t="s">
        <v>49</v>
      </c>
      <c r="C193">
        <v>30</v>
      </c>
      <c r="D193" t="str">
        <f>_xlfn.XLOOKUP(C193,BC:BC,BD:BD)</f>
        <v>ElenaM</v>
      </c>
      <c r="E193">
        <v>28093</v>
      </c>
      <c r="F193" t="s">
        <v>1016</v>
      </c>
      <c r="G193" s="63">
        <v>46017</v>
      </c>
      <c r="H193" s="63">
        <v>46027</v>
      </c>
      <c r="I193" t="s">
        <v>366</v>
      </c>
      <c r="J193" t="str">
        <f>_xlfn.XLOOKUP(I193,AS:AS,AU:AU)</f>
        <v>Vuelos</v>
      </c>
      <c r="K193" t="s">
        <v>27</v>
      </c>
      <c r="L193">
        <v>0</v>
      </c>
      <c r="M193">
        <f>L193*_xlfn.XLOOKUP(K193,AM:AM,AN:AN)</f>
        <v>0</v>
      </c>
      <c r="N193">
        <f>L193*_xlfn.XLOOKUP(K193,AM:AM,AO:AO)</f>
        <v>0</v>
      </c>
      <c r="O193">
        <v>0</v>
      </c>
      <c r="P193">
        <f>O193*_xlfn.XLOOKUP(K193,AM:AM,AN:AN)</f>
        <v>0</v>
      </c>
      <c r="Q193">
        <f>O193*_xlfn.XLOOKUP(K193,AM:AM,AO:AO)</f>
        <v>0</v>
      </c>
      <c r="R193" t="str">
        <f>_xlfn.XLOOKUP(E193,Y:Y,Z:Z)</f>
        <v>F1S USA</v>
      </c>
      <c r="S193" t="str">
        <f>_xlfn.XLOOKUP(E193,Y:Y,AB:AB)</f>
        <v>United States</v>
      </c>
      <c r="T193">
        <f>WEEKNUM(G193)</f>
        <v>52</v>
      </c>
      <c r="U193">
        <f>YEAR(G193)</f>
        <v>2025</v>
      </c>
      <c r="V193" s="117" t="str">
        <f>IFERROR(Q193/N193,"0")</f>
        <v>0</v>
      </c>
      <c r="Y193">
        <v>32454</v>
      </c>
      <c r="Z193" t="s">
        <v>1027</v>
      </c>
      <c r="AA193" t="s">
        <v>376</v>
      </c>
      <c r="AB193" t="s">
        <v>405</v>
      </c>
      <c r="AF193">
        <v>25911</v>
      </c>
      <c r="AG193" t="s">
        <v>1028</v>
      </c>
      <c r="AH193" t="s">
        <v>376</v>
      </c>
      <c r="AI193" t="s">
        <v>514</v>
      </c>
      <c r="BH193">
        <v>199</v>
      </c>
      <c r="BI193" t="s">
        <v>43</v>
      </c>
    </row>
    <row r="194" spans="1:61">
      <c r="A194" t="str">
        <f>_xlfn.XLOOKUP(D194,BN:BN,BO:BO)</f>
        <v>Madrid</v>
      </c>
      <c r="B194" t="s">
        <v>49</v>
      </c>
      <c r="C194">
        <v>30</v>
      </c>
      <c r="D194" t="str">
        <f>_xlfn.XLOOKUP(C194,BC:BC,BD:BD)</f>
        <v>ElenaM</v>
      </c>
      <c r="E194">
        <v>28093</v>
      </c>
      <c r="F194" t="s">
        <v>1016</v>
      </c>
      <c r="G194" s="63">
        <v>46017</v>
      </c>
      <c r="H194" s="63">
        <v>46027</v>
      </c>
      <c r="I194" t="s">
        <v>366</v>
      </c>
      <c r="J194" t="str">
        <f>_xlfn.XLOOKUP(I194,AS:AS,AU:AU)</f>
        <v>Vuelos</v>
      </c>
      <c r="K194" t="s">
        <v>27</v>
      </c>
      <c r="L194">
        <v>0</v>
      </c>
      <c r="M194">
        <f>L194*_xlfn.XLOOKUP(K194,AM:AM,AN:AN)</f>
        <v>0</v>
      </c>
      <c r="N194">
        <f>L194*_xlfn.XLOOKUP(K194,AM:AM,AO:AO)</f>
        <v>0</v>
      </c>
      <c r="O194">
        <v>0</v>
      </c>
      <c r="P194">
        <f>O194*_xlfn.XLOOKUP(K194,AM:AM,AN:AN)</f>
        <v>0</v>
      </c>
      <c r="Q194">
        <f>O194*_xlfn.XLOOKUP(K194,AM:AM,AO:AO)</f>
        <v>0</v>
      </c>
      <c r="R194" t="str">
        <f>_xlfn.XLOOKUP(E194,Y:Y,Z:Z)</f>
        <v>F1S USA</v>
      </c>
      <c r="S194" t="str">
        <f>_xlfn.XLOOKUP(E194,Y:Y,AB:AB)</f>
        <v>United States</v>
      </c>
      <c r="T194">
        <f>WEEKNUM(G194)</f>
        <v>52</v>
      </c>
      <c r="U194">
        <f>YEAR(G194)</f>
        <v>2025</v>
      </c>
      <c r="V194" s="117" t="str">
        <f>IFERROR(Q194/N194,"0")</f>
        <v>0</v>
      </c>
      <c r="Y194">
        <v>32455</v>
      </c>
      <c r="Z194" t="s">
        <v>1029</v>
      </c>
      <c r="AA194" t="s">
        <v>376</v>
      </c>
      <c r="AB194" t="s">
        <v>1030</v>
      </c>
      <c r="AF194">
        <v>25912</v>
      </c>
      <c r="AG194" t="s">
        <v>1031</v>
      </c>
      <c r="AH194" t="s">
        <v>366</v>
      </c>
      <c r="AI194" t="s">
        <v>498</v>
      </c>
      <c r="BH194">
        <v>200</v>
      </c>
      <c r="BI194" t="s">
        <v>63</v>
      </c>
    </row>
    <row r="195" spans="1:61">
      <c r="A195" t="str">
        <f>_xlfn.XLOOKUP(D195,BN:BN,BO:BO)</f>
        <v>Madrid</v>
      </c>
      <c r="B195" t="s">
        <v>49</v>
      </c>
      <c r="C195">
        <v>31</v>
      </c>
      <c r="D195" t="str">
        <f>_xlfn.XLOOKUP(C195,BC:BC,BD:BD)</f>
        <v>MartinB</v>
      </c>
      <c r="E195">
        <v>27600</v>
      </c>
      <c r="F195" t="s">
        <v>1032</v>
      </c>
      <c r="G195" s="63">
        <v>45958</v>
      </c>
      <c r="H195" s="63">
        <v>45990</v>
      </c>
      <c r="I195" t="s">
        <v>366</v>
      </c>
      <c r="J195" t="str">
        <f>_xlfn.XLOOKUP(I195,AS:AS,AU:AU)</f>
        <v>Vuelos</v>
      </c>
      <c r="K195" t="s">
        <v>27</v>
      </c>
      <c r="L195">
        <v>464.33</v>
      </c>
      <c r="M195">
        <f>L195*_xlfn.XLOOKUP(K195,AM:AM,AN:AN)</f>
        <v>464.33</v>
      </c>
      <c r="N195">
        <f>L195*_xlfn.XLOOKUP(K195,AM:AM,AO:AO)</f>
        <v>538.62279999999998</v>
      </c>
      <c r="O195">
        <v>0</v>
      </c>
      <c r="P195">
        <f>O195*_xlfn.XLOOKUP(K195,AM:AM,AN:AN)</f>
        <v>0</v>
      </c>
      <c r="Q195">
        <f>O195*_xlfn.XLOOKUP(K195,AM:AM,AO:AO)</f>
        <v>0</v>
      </c>
      <c r="R195" t="str">
        <f>_xlfn.XLOOKUP(E195,Y:Y,Z:Z)</f>
        <v>F1S Spain</v>
      </c>
      <c r="S195" t="str">
        <f>_xlfn.XLOOKUP(E195,Y:Y,AB:AB)</f>
        <v>Spain</v>
      </c>
      <c r="T195">
        <f>WEEKNUM(G195)</f>
        <v>44</v>
      </c>
      <c r="U195">
        <f>YEAR(G195)</f>
        <v>2025</v>
      </c>
      <c r="V195" s="117">
        <f>IFERROR(Q195/N195,"0")</f>
        <v>0</v>
      </c>
      <c r="Y195">
        <v>32459</v>
      </c>
      <c r="Z195" t="s">
        <v>1033</v>
      </c>
      <c r="AA195" t="s">
        <v>456</v>
      </c>
      <c r="AB195" t="s">
        <v>1034</v>
      </c>
      <c r="AF195">
        <v>25918</v>
      </c>
      <c r="AG195" t="s">
        <v>1035</v>
      </c>
      <c r="AH195" t="s">
        <v>1036</v>
      </c>
      <c r="AI195" t="s">
        <v>798</v>
      </c>
      <c r="BH195">
        <v>201</v>
      </c>
      <c r="BI195" t="s">
        <v>63</v>
      </c>
    </row>
    <row r="196" spans="1:61">
      <c r="A196" t="str">
        <f>_xlfn.XLOOKUP(D196,BN:BN,BO:BO)</f>
        <v>Madrid</v>
      </c>
      <c r="B196" t="s">
        <v>49</v>
      </c>
      <c r="C196">
        <v>31</v>
      </c>
      <c r="D196" t="str">
        <f>_xlfn.XLOOKUP(C196,BC:BC,BD:BD)</f>
        <v>MartinB</v>
      </c>
      <c r="E196">
        <v>27688</v>
      </c>
      <c r="F196" t="s">
        <v>1037</v>
      </c>
      <c r="G196" s="63">
        <v>45950</v>
      </c>
      <c r="H196" s="63">
        <v>45962</v>
      </c>
      <c r="I196" t="s">
        <v>484</v>
      </c>
      <c r="J196" t="str">
        <f>_xlfn.XLOOKUP(I196,AS:AS,AU:AU)</f>
        <v>Vuelos</v>
      </c>
      <c r="K196" t="s">
        <v>27</v>
      </c>
      <c r="L196">
        <v>1304.78</v>
      </c>
      <c r="M196">
        <f>L196*_xlfn.XLOOKUP(K196,AM:AM,AN:AN)</f>
        <v>1304.78</v>
      </c>
      <c r="N196">
        <f>L196*_xlfn.XLOOKUP(K196,AM:AM,AO:AO)</f>
        <v>1513.5447999999999</v>
      </c>
      <c r="O196">
        <v>0</v>
      </c>
      <c r="P196">
        <f>O196*_xlfn.XLOOKUP(K196,AM:AM,AN:AN)</f>
        <v>0</v>
      </c>
      <c r="Q196">
        <f>O196*_xlfn.XLOOKUP(K196,AM:AM,AO:AO)</f>
        <v>0</v>
      </c>
      <c r="R196" t="str">
        <f>_xlfn.XLOOKUP(E196,Y:Y,Z:Z)</f>
        <v>Servivuelo</v>
      </c>
      <c r="S196" t="str">
        <f>_xlfn.XLOOKUP(E196,Y:Y,AB:AB)</f>
        <v>Spain</v>
      </c>
      <c r="T196">
        <f>WEEKNUM(G196)</f>
        <v>43</v>
      </c>
      <c r="U196">
        <f>YEAR(G196)</f>
        <v>2025</v>
      </c>
      <c r="V196" s="117">
        <f>IFERROR(Q196/N196,"0")</f>
        <v>0</v>
      </c>
      <c r="Y196">
        <v>32461</v>
      </c>
      <c r="Z196" t="s">
        <v>1038</v>
      </c>
      <c r="AA196" t="s">
        <v>484</v>
      </c>
      <c r="AB196" t="s">
        <v>579</v>
      </c>
      <c r="AF196">
        <v>25922</v>
      </c>
      <c r="AG196" t="s">
        <v>1039</v>
      </c>
      <c r="AH196" t="s">
        <v>376</v>
      </c>
      <c r="AI196" t="s">
        <v>377</v>
      </c>
      <c r="BH196">
        <v>202</v>
      </c>
      <c r="BI196" t="s">
        <v>42</v>
      </c>
    </row>
    <row r="197" spans="1:61">
      <c r="A197" t="str">
        <f>_xlfn.XLOOKUP(D197,BN:BN,BO:BO)</f>
        <v>Madrid</v>
      </c>
      <c r="B197" t="s">
        <v>49</v>
      </c>
      <c r="C197">
        <v>31</v>
      </c>
      <c r="D197" t="str">
        <f>_xlfn.XLOOKUP(C197,BC:BC,BD:BD)</f>
        <v>MartinB</v>
      </c>
      <c r="E197">
        <v>27610</v>
      </c>
      <c r="F197" t="s">
        <v>1040</v>
      </c>
      <c r="G197" s="63">
        <v>45950</v>
      </c>
      <c r="H197" s="63">
        <v>45990</v>
      </c>
      <c r="I197" t="s">
        <v>409</v>
      </c>
      <c r="J197" t="str">
        <f>_xlfn.XLOOKUP(I197,AS:AS,AU:AU)</f>
        <v>Otros</v>
      </c>
      <c r="K197" t="s">
        <v>27</v>
      </c>
      <c r="L197">
        <v>125.34</v>
      </c>
      <c r="M197">
        <f>L197*_xlfn.XLOOKUP(K197,AM:AM,AN:AN)</f>
        <v>125.34</v>
      </c>
      <c r="N197">
        <f>L197*_xlfn.XLOOKUP(K197,AM:AM,AO:AO)</f>
        <v>145.39439999999999</v>
      </c>
      <c r="O197">
        <v>0</v>
      </c>
      <c r="P197">
        <f>O197*_xlfn.XLOOKUP(K197,AM:AM,AN:AN)</f>
        <v>0</v>
      </c>
      <c r="Q197">
        <f>O197*_xlfn.XLOOKUP(K197,AM:AM,AO:AO)</f>
        <v>0</v>
      </c>
      <c r="R197" t="str">
        <f>_xlfn.XLOOKUP(E197,Y:Y,Z:Z)</f>
        <v>AON</v>
      </c>
      <c r="S197" t="str">
        <f>_xlfn.XLOOKUP(E197,Y:Y,AB:AB)</f>
        <v>United Kingdom</v>
      </c>
      <c r="T197">
        <f>WEEKNUM(G197)</f>
        <v>43</v>
      </c>
      <c r="U197">
        <f>YEAR(G197)</f>
        <v>2025</v>
      </c>
      <c r="V197" s="117">
        <f>IFERROR(Q197/N197,"0")</f>
        <v>0</v>
      </c>
      <c r="Y197">
        <v>32499</v>
      </c>
      <c r="Z197" t="s">
        <v>1041</v>
      </c>
      <c r="AA197" t="s">
        <v>364</v>
      </c>
      <c r="AB197" t="s">
        <v>569</v>
      </c>
      <c r="AF197">
        <v>25924</v>
      </c>
      <c r="AG197" t="s">
        <v>1042</v>
      </c>
      <c r="AH197" t="s">
        <v>376</v>
      </c>
      <c r="AI197" t="s">
        <v>377</v>
      </c>
      <c r="BH197">
        <v>203</v>
      </c>
      <c r="BI197" t="s">
        <v>34</v>
      </c>
    </row>
    <row r="198" spans="1:61">
      <c r="A198" t="str">
        <f>_xlfn.XLOOKUP(D198,BN:BN,BO:BO)</f>
        <v>Madrid</v>
      </c>
      <c r="B198" t="s">
        <v>49</v>
      </c>
      <c r="C198">
        <v>32</v>
      </c>
      <c r="D198" t="str">
        <f>_xlfn.XLOOKUP(C198,BC:BC,BD:BD)</f>
        <v>AndreaG</v>
      </c>
      <c r="E198">
        <v>27688</v>
      </c>
      <c r="F198" t="s">
        <v>1043</v>
      </c>
      <c r="G198" s="63">
        <v>46000</v>
      </c>
      <c r="H198" s="63">
        <v>46008</v>
      </c>
      <c r="I198" t="s">
        <v>484</v>
      </c>
      <c r="J198" t="str">
        <f>_xlfn.XLOOKUP(I198,AS:AS,AU:AU)</f>
        <v>Vuelos</v>
      </c>
      <c r="K198" t="s">
        <v>27</v>
      </c>
      <c r="L198">
        <v>1055.0999999999999</v>
      </c>
      <c r="M198">
        <f>L198*_xlfn.XLOOKUP(K198,AM:AM,AN:AN)</f>
        <v>1055.0999999999999</v>
      </c>
      <c r="N198">
        <f>L198*_xlfn.XLOOKUP(K198,AM:AM,AO:AO)</f>
        <v>1223.9159999999997</v>
      </c>
      <c r="O198">
        <v>0</v>
      </c>
      <c r="P198">
        <f>O198*_xlfn.XLOOKUP(K198,AM:AM,AN:AN)</f>
        <v>0</v>
      </c>
      <c r="Q198">
        <f>O198*_xlfn.XLOOKUP(K198,AM:AM,AO:AO)</f>
        <v>0</v>
      </c>
      <c r="R198" t="str">
        <f>_xlfn.XLOOKUP(E198,Y:Y,Z:Z)</f>
        <v>Servivuelo</v>
      </c>
      <c r="S198" t="str">
        <f>_xlfn.XLOOKUP(E198,Y:Y,AB:AB)</f>
        <v>Spain</v>
      </c>
      <c r="T198">
        <f>WEEKNUM(G198)</f>
        <v>50</v>
      </c>
      <c r="U198">
        <f>YEAR(G198)</f>
        <v>2025</v>
      </c>
      <c r="V198" s="117">
        <f>IFERROR(Q198/N198,"0")</f>
        <v>0</v>
      </c>
      <c r="Y198">
        <v>32508</v>
      </c>
      <c r="Z198" t="s">
        <v>1044</v>
      </c>
      <c r="AA198" t="s">
        <v>364</v>
      </c>
      <c r="AB198" t="s">
        <v>399</v>
      </c>
      <c r="AF198">
        <v>25926</v>
      </c>
      <c r="AG198" t="s">
        <v>1045</v>
      </c>
      <c r="AH198" t="s">
        <v>376</v>
      </c>
      <c r="AI198" t="s">
        <v>588</v>
      </c>
      <c r="BH198">
        <v>204</v>
      </c>
      <c r="BI198" t="s">
        <v>42</v>
      </c>
    </row>
    <row r="199" spans="1:61">
      <c r="A199" t="str">
        <f>_xlfn.XLOOKUP(D199,BN:BN,BO:BO)</f>
        <v>Madrid</v>
      </c>
      <c r="B199" t="s">
        <v>49</v>
      </c>
      <c r="C199">
        <v>32</v>
      </c>
      <c r="D199" t="str">
        <f>_xlfn.XLOOKUP(C199,BC:BC,BD:BD)</f>
        <v>AndreaG</v>
      </c>
      <c r="E199">
        <v>30065</v>
      </c>
      <c r="F199" t="s">
        <v>1046</v>
      </c>
      <c r="G199" s="63">
        <v>46000</v>
      </c>
      <c r="H199" s="63">
        <v>46008</v>
      </c>
      <c r="I199" t="s">
        <v>376</v>
      </c>
      <c r="J199" t="str">
        <f>_xlfn.XLOOKUP(I199,AS:AS,AU:AU)</f>
        <v>Hotel</v>
      </c>
      <c r="K199" t="s">
        <v>27</v>
      </c>
      <c r="L199">
        <v>734</v>
      </c>
      <c r="M199">
        <f>L199*_xlfn.XLOOKUP(K199,AM:AM,AN:AN)</f>
        <v>734</v>
      </c>
      <c r="N199">
        <f>L199*_xlfn.XLOOKUP(K199,AM:AM,AO:AO)</f>
        <v>851.43999999999994</v>
      </c>
      <c r="O199">
        <v>0</v>
      </c>
      <c r="P199">
        <f>O199*_xlfn.XLOOKUP(K199,AM:AM,AN:AN)</f>
        <v>0</v>
      </c>
      <c r="Q199">
        <f>O199*_xlfn.XLOOKUP(K199,AM:AM,AO:AO)</f>
        <v>0</v>
      </c>
      <c r="R199" t="str">
        <f>_xlfn.XLOOKUP(E199,Y:Y,Z:Z)</f>
        <v>Great Plains Conservation International Sales Lt</v>
      </c>
      <c r="S199" t="str">
        <f>_xlfn.XLOOKUP(E199,Y:Y,AB:AB)</f>
        <v>South Africa</v>
      </c>
      <c r="T199">
        <f>WEEKNUM(G199)</f>
        <v>50</v>
      </c>
      <c r="U199">
        <f>YEAR(G199)</f>
        <v>2025</v>
      </c>
      <c r="V199" s="117">
        <f>IFERROR(Q199/N199,"0")</f>
        <v>0</v>
      </c>
      <c r="Y199">
        <v>32552</v>
      </c>
      <c r="Z199" t="s">
        <v>1047</v>
      </c>
      <c r="AA199" t="s">
        <v>364</v>
      </c>
      <c r="AB199" t="s">
        <v>458</v>
      </c>
      <c r="AF199">
        <v>25927</v>
      </c>
      <c r="AG199" t="s">
        <v>1048</v>
      </c>
      <c r="AH199" t="s">
        <v>376</v>
      </c>
      <c r="AI199" t="s">
        <v>417</v>
      </c>
      <c r="BH199">
        <v>205</v>
      </c>
      <c r="BI199" t="s">
        <v>42</v>
      </c>
    </row>
    <row r="200" spans="1:61">
      <c r="A200" t="str">
        <f>_xlfn.XLOOKUP(D200,BN:BN,BO:BO)</f>
        <v>Madrid</v>
      </c>
      <c r="B200" t="s">
        <v>49</v>
      </c>
      <c r="C200">
        <v>32</v>
      </c>
      <c r="D200" t="str">
        <f>_xlfn.XLOOKUP(C200,BC:BC,BD:BD)</f>
        <v>AndreaG</v>
      </c>
      <c r="E200">
        <v>30065</v>
      </c>
      <c r="F200" t="s">
        <v>1049</v>
      </c>
      <c r="G200" s="63">
        <v>46000</v>
      </c>
      <c r="H200" s="63">
        <v>46008</v>
      </c>
      <c r="I200" t="s">
        <v>376</v>
      </c>
      <c r="J200" t="str">
        <f>_xlfn.XLOOKUP(I200,AS:AS,AU:AU)</f>
        <v>Hotel</v>
      </c>
      <c r="K200" t="s">
        <v>27</v>
      </c>
      <c r="L200">
        <v>2921</v>
      </c>
      <c r="M200">
        <f>L200*_xlfn.XLOOKUP(K200,AM:AM,AN:AN)</f>
        <v>2921</v>
      </c>
      <c r="N200">
        <f>L200*_xlfn.XLOOKUP(K200,AM:AM,AO:AO)</f>
        <v>3388.3599999999997</v>
      </c>
      <c r="O200">
        <v>0</v>
      </c>
      <c r="P200">
        <f>O200*_xlfn.XLOOKUP(K200,AM:AM,AN:AN)</f>
        <v>0</v>
      </c>
      <c r="Q200">
        <f>O200*_xlfn.XLOOKUP(K200,AM:AM,AO:AO)</f>
        <v>0</v>
      </c>
      <c r="R200" t="str">
        <f>_xlfn.XLOOKUP(E200,Y:Y,Z:Z)</f>
        <v>Great Plains Conservation International Sales Lt</v>
      </c>
      <c r="S200" t="str">
        <f>_xlfn.XLOOKUP(E200,Y:Y,AB:AB)</f>
        <v>South Africa</v>
      </c>
      <c r="T200">
        <f>WEEKNUM(G200)</f>
        <v>50</v>
      </c>
      <c r="U200">
        <f>YEAR(G200)</f>
        <v>2025</v>
      </c>
      <c r="V200" s="117">
        <f>IFERROR(Q200/N200,"0")</f>
        <v>0</v>
      </c>
      <c r="Y200">
        <v>32634</v>
      </c>
      <c r="Z200" t="s">
        <v>1050</v>
      </c>
      <c r="AA200" t="s">
        <v>376</v>
      </c>
      <c r="AB200" t="s">
        <v>1051</v>
      </c>
      <c r="AF200">
        <v>25931</v>
      </c>
      <c r="AG200" t="s">
        <v>1052</v>
      </c>
      <c r="AH200" t="s">
        <v>1053</v>
      </c>
      <c r="AI200" t="s">
        <v>790</v>
      </c>
      <c r="BH200">
        <v>206</v>
      </c>
      <c r="BI200" t="s">
        <v>43</v>
      </c>
    </row>
    <row r="201" spans="1:61">
      <c r="A201" t="str">
        <f>_xlfn.XLOOKUP(D201,BN:BN,BO:BO)</f>
        <v>Madrid</v>
      </c>
      <c r="B201" t="s">
        <v>49</v>
      </c>
      <c r="C201">
        <v>32</v>
      </c>
      <c r="D201" t="str">
        <f>_xlfn.XLOOKUP(C201,BC:BC,BD:BD)</f>
        <v>AndreaG</v>
      </c>
      <c r="E201">
        <v>27610</v>
      </c>
      <c r="F201" t="s">
        <v>1054</v>
      </c>
      <c r="G201" s="63">
        <v>46000</v>
      </c>
      <c r="H201" s="63">
        <v>46008</v>
      </c>
      <c r="I201" t="s">
        <v>409</v>
      </c>
      <c r="J201" t="str">
        <f>_xlfn.XLOOKUP(I201,AS:AS,AU:AU)</f>
        <v>Otros</v>
      </c>
      <c r="K201" t="s">
        <v>27</v>
      </c>
      <c r="L201">
        <v>72.239999999999995</v>
      </c>
      <c r="M201">
        <f>L201*_xlfn.XLOOKUP(K201,AM:AM,AN:AN)</f>
        <v>72.239999999999995</v>
      </c>
      <c r="N201">
        <f>L201*_xlfn.XLOOKUP(K201,AM:AM,AO:AO)</f>
        <v>83.798399999999987</v>
      </c>
      <c r="O201">
        <v>0</v>
      </c>
      <c r="P201">
        <f>O201*_xlfn.XLOOKUP(K201,AM:AM,AN:AN)</f>
        <v>0</v>
      </c>
      <c r="Q201">
        <f>O201*_xlfn.XLOOKUP(K201,AM:AM,AO:AO)</f>
        <v>0</v>
      </c>
      <c r="R201" t="str">
        <f>_xlfn.XLOOKUP(E201,Y:Y,Z:Z)</f>
        <v>AON</v>
      </c>
      <c r="S201" t="str">
        <f>_xlfn.XLOOKUP(E201,Y:Y,AB:AB)</f>
        <v>United Kingdom</v>
      </c>
      <c r="T201">
        <f>WEEKNUM(G201)</f>
        <v>50</v>
      </c>
      <c r="U201">
        <f>YEAR(G201)</f>
        <v>2025</v>
      </c>
      <c r="V201" s="117">
        <f>IFERROR(Q201/N201,"0")</f>
        <v>0</v>
      </c>
      <c r="Y201">
        <v>32790</v>
      </c>
      <c r="Z201" t="s">
        <v>1055</v>
      </c>
      <c r="AA201" t="s">
        <v>364</v>
      </c>
      <c r="AB201" t="s">
        <v>655</v>
      </c>
      <c r="AF201">
        <v>25942</v>
      </c>
      <c r="AG201" t="s">
        <v>1056</v>
      </c>
      <c r="AH201" t="s">
        <v>376</v>
      </c>
      <c r="AI201" t="s">
        <v>790</v>
      </c>
      <c r="BH201">
        <v>207</v>
      </c>
      <c r="BI201" t="s">
        <v>43</v>
      </c>
    </row>
    <row r="202" spans="1:61">
      <c r="A202" t="str">
        <f>_xlfn.XLOOKUP(D202,BN:BN,BO:BO)</f>
        <v>Madrid</v>
      </c>
      <c r="B202" t="s">
        <v>49</v>
      </c>
      <c r="C202">
        <v>33</v>
      </c>
      <c r="D202" t="str">
        <f>_xlfn.XLOOKUP(C202,BC:BC,BD:BD)</f>
        <v>AndreaG</v>
      </c>
      <c r="E202">
        <v>30050</v>
      </c>
      <c r="F202" t="s">
        <v>1057</v>
      </c>
      <c r="G202" s="63">
        <v>45869</v>
      </c>
      <c r="H202" s="63">
        <v>45873</v>
      </c>
      <c r="I202" t="s">
        <v>376</v>
      </c>
      <c r="J202" t="str">
        <f>_xlfn.XLOOKUP(I202,AS:AS,AU:AU)</f>
        <v>Hotel</v>
      </c>
      <c r="K202" t="s">
        <v>33</v>
      </c>
      <c r="L202">
        <v>4815</v>
      </c>
      <c r="M202">
        <f>L202*_xlfn.XLOOKUP(K202,AM:AM,AN:AN)</f>
        <v>4140.8999999999996</v>
      </c>
      <c r="N202">
        <f>L202*_xlfn.XLOOKUP(K202,AM:AM,AO:AO)</f>
        <v>4815</v>
      </c>
      <c r="O202">
        <v>539.22</v>
      </c>
      <c r="P202">
        <f>O202*_xlfn.XLOOKUP(K202,AM:AM,AN:AN)</f>
        <v>463.72919999999999</v>
      </c>
      <c r="Q202">
        <f>O202*_xlfn.XLOOKUP(K202,AM:AM,AO:AO)</f>
        <v>539.22</v>
      </c>
      <c r="R202" t="str">
        <f>_xlfn.XLOOKUP(E202,Y:Y,Z:Z)</f>
        <v>THE NEWBURY BOSTON</v>
      </c>
      <c r="S202" t="str">
        <f>_xlfn.XLOOKUP(E202,Y:Y,AB:AB)</f>
        <v>United States</v>
      </c>
      <c r="T202">
        <f>WEEKNUM(G202)</f>
        <v>31</v>
      </c>
      <c r="U202">
        <f>YEAR(G202)</f>
        <v>2025</v>
      </c>
      <c r="V202" s="117">
        <f>IFERROR(Q202/N202,"0")</f>
        <v>0.11198753894080997</v>
      </c>
      <c r="Y202">
        <v>32791</v>
      </c>
      <c r="Z202" t="s">
        <v>1058</v>
      </c>
      <c r="AA202" t="s">
        <v>376</v>
      </c>
      <c r="AB202" t="s">
        <v>1059</v>
      </c>
      <c r="AF202">
        <v>25943</v>
      </c>
      <c r="AG202" t="s">
        <v>1060</v>
      </c>
      <c r="AH202" t="s">
        <v>376</v>
      </c>
      <c r="AI202" t="s">
        <v>1061</v>
      </c>
      <c r="BH202">
        <v>208</v>
      </c>
      <c r="BI202" t="s">
        <v>43</v>
      </c>
    </row>
    <row r="203" spans="1:61">
      <c r="A203" t="str">
        <f>_xlfn.XLOOKUP(D203,BN:BN,BO:BO)</f>
        <v>Madrid</v>
      </c>
      <c r="B203" t="s">
        <v>49</v>
      </c>
      <c r="C203">
        <v>34</v>
      </c>
      <c r="D203" t="str">
        <f>_xlfn.XLOOKUP(C203,BC:BC,BD:BD)</f>
        <v>AndreaG</v>
      </c>
      <c r="E203">
        <v>28092</v>
      </c>
      <c r="F203" t="s">
        <v>1062</v>
      </c>
      <c r="G203" s="63">
        <v>46038</v>
      </c>
      <c r="H203" s="63">
        <v>46049</v>
      </c>
      <c r="I203" t="s">
        <v>364</v>
      </c>
      <c r="J203" t="str">
        <f>_xlfn.XLOOKUP(I203,AS:AS,AU:AU)</f>
        <v>DMC</v>
      </c>
      <c r="K203" t="s">
        <v>27</v>
      </c>
      <c r="L203">
        <v>23530.55</v>
      </c>
      <c r="M203">
        <f>L203*_xlfn.XLOOKUP(K203,AM:AM,AN:AN)</f>
        <v>23530.55</v>
      </c>
      <c r="N203">
        <f>L203*_xlfn.XLOOKUP(K203,AM:AM,AO:AO)</f>
        <v>27295.437999999998</v>
      </c>
      <c r="O203">
        <v>6985.84</v>
      </c>
      <c r="P203">
        <f>O203*_xlfn.XLOOKUP(K203,AM:AM,AN:AN)</f>
        <v>6985.84</v>
      </c>
      <c r="Q203">
        <f>O203*_xlfn.XLOOKUP(K203,AM:AM,AO:AO)</f>
        <v>8103.5743999999995</v>
      </c>
      <c r="R203" t="str">
        <f>_xlfn.XLOOKUP(E203,Y:Y,Z:Z)</f>
        <v>Trails of Indochina</v>
      </c>
      <c r="S203" t="str">
        <f>_xlfn.XLOOKUP(E203,Y:Y,AB:AB)</f>
        <v>Vietnam</v>
      </c>
      <c r="T203">
        <f>WEEKNUM(G203)</f>
        <v>3</v>
      </c>
      <c r="U203">
        <f>YEAR(G203)</f>
        <v>2026</v>
      </c>
      <c r="V203" s="117">
        <f>IFERROR(Q203/N203,"0")</f>
        <v>0.2968838382443249</v>
      </c>
      <c r="Y203">
        <v>32792</v>
      </c>
      <c r="Z203" t="s">
        <v>1063</v>
      </c>
      <c r="AA203" t="s">
        <v>376</v>
      </c>
      <c r="AB203" t="s">
        <v>1059</v>
      </c>
      <c r="AF203">
        <v>25954</v>
      </c>
      <c r="AG203" t="s">
        <v>1064</v>
      </c>
      <c r="AH203" t="s">
        <v>1036</v>
      </c>
      <c r="AI203" t="s">
        <v>798</v>
      </c>
      <c r="BH203">
        <v>209</v>
      </c>
      <c r="BI203" t="s">
        <v>46</v>
      </c>
    </row>
    <row r="204" spans="1:61">
      <c r="A204" t="str">
        <f>_xlfn.XLOOKUP(D204,BN:BN,BO:BO)</f>
        <v>Madrid</v>
      </c>
      <c r="B204" t="s">
        <v>49</v>
      </c>
      <c r="C204">
        <v>34</v>
      </c>
      <c r="D204" t="str">
        <f>_xlfn.XLOOKUP(C204,BC:BC,BD:BD)</f>
        <v>AndreaG</v>
      </c>
      <c r="E204">
        <v>27610</v>
      </c>
      <c r="F204" t="s">
        <v>1065</v>
      </c>
      <c r="G204" s="63">
        <v>46038</v>
      </c>
      <c r="H204" s="63">
        <v>46049</v>
      </c>
      <c r="I204" t="s">
        <v>409</v>
      </c>
      <c r="J204" t="str">
        <f>_xlfn.XLOOKUP(I204,AS:AS,AU:AU)</f>
        <v>Otros</v>
      </c>
      <c r="K204" t="s">
        <v>27</v>
      </c>
      <c r="L204">
        <v>298.31</v>
      </c>
      <c r="M204">
        <f>L204*_xlfn.XLOOKUP(K204,AM:AM,AN:AN)</f>
        <v>298.31</v>
      </c>
      <c r="N204">
        <f>L204*_xlfn.XLOOKUP(K204,AM:AM,AO:AO)</f>
        <v>346.03960000000001</v>
      </c>
      <c r="O204">
        <v>47.63</v>
      </c>
      <c r="P204">
        <f>O204*_xlfn.XLOOKUP(K204,AM:AM,AN:AN)</f>
        <v>47.63</v>
      </c>
      <c r="Q204">
        <f>O204*_xlfn.XLOOKUP(K204,AM:AM,AO:AO)</f>
        <v>55.250799999999998</v>
      </c>
      <c r="R204" t="str">
        <f>_xlfn.XLOOKUP(E204,Y:Y,Z:Z)</f>
        <v>AON</v>
      </c>
      <c r="S204" t="str">
        <f>_xlfn.XLOOKUP(E204,Y:Y,AB:AB)</f>
        <v>United Kingdom</v>
      </c>
      <c r="T204">
        <f>WEEKNUM(G204)</f>
        <v>3</v>
      </c>
      <c r="U204">
        <f>YEAR(G204)</f>
        <v>2026</v>
      </c>
      <c r="V204" s="117">
        <f>IFERROR(Q204/N204,"0")</f>
        <v>0.15966611913780965</v>
      </c>
      <c r="Y204">
        <v>32793</v>
      </c>
      <c r="Z204" t="s">
        <v>1066</v>
      </c>
      <c r="AA204" t="s">
        <v>376</v>
      </c>
      <c r="AB204" t="s">
        <v>454</v>
      </c>
      <c r="AF204">
        <v>25957</v>
      </c>
      <c r="AG204" t="s">
        <v>942</v>
      </c>
      <c r="AH204" t="s">
        <v>376</v>
      </c>
      <c r="AI204" t="s">
        <v>601</v>
      </c>
      <c r="BH204">
        <v>210</v>
      </c>
      <c r="BI204" t="s">
        <v>85</v>
      </c>
    </row>
    <row r="205" spans="1:61">
      <c r="A205" t="str">
        <f>_xlfn.XLOOKUP(D205,BN:BN,BO:BO)</f>
        <v>Madrid</v>
      </c>
      <c r="B205" t="s">
        <v>49</v>
      </c>
      <c r="C205">
        <v>34</v>
      </c>
      <c r="D205" t="str">
        <f>_xlfn.XLOOKUP(C205,BC:BC,BD:BD)</f>
        <v>AndreaG</v>
      </c>
      <c r="E205">
        <v>29901</v>
      </c>
      <c r="F205" t="s">
        <v>1067</v>
      </c>
      <c r="G205" s="63">
        <v>46037</v>
      </c>
      <c r="H205" s="63">
        <v>46049</v>
      </c>
      <c r="I205" t="s">
        <v>419</v>
      </c>
      <c r="J205" t="str">
        <f>_xlfn.XLOOKUP(I205,AS:AS,AU:AU)</f>
        <v>Otros</v>
      </c>
      <c r="K205" t="s">
        <v>27</v>
      </c>
      <c r="L205">
        <v>128</v>
      </c>
      <c r="M205">
        <f>L205*_xlfn.XLOOKUP(K205,AM:AM,AN:AN)</f>
        <v>128</v>
      </c>
      <c r="N205">
        <f>L205*_xlfn.XLOOKUP(K205,AM:AM,AO:AO)</f>
        <v>148.47999999999999</v>
      </c>
      <c r="O205">
        <v>0</v>
      </c>
      <c r="P205">
        <f>O205*_xlfn.XLOOKUP(K205,AM:AM,AN:AN)</f>
        <v>0</v>
      </c>
      <c r="Q205">
        <f>O205*_xlfn.XLOOKUP(K205,AM:AM,AO:AO)</f>
        <v>0</v>
      </c>
      <c r="R205" t="str">
        <f>_xlfn.XLOOKUP(E205,Y:Y,Z:Z)</f>
        <v>Gannet Spain, SL</v>
      </c>
      <c r="S205" t="str">
        <f>_xlfn.XLOOKUP(E205,Y:Y,AB:AB)</f>
        <v>Spain</v>
      </c>
      <c r="T205">
        <f>WEEKNUM(G205)</f>
        <v>3</v>
      </c>
      <c r="U205">
        <f>YEAR(G205)</f>
        <v>2026</v>
      </c>
      <c r="V205" s="117">
        <f>IFERROR(Q205/N205,"0")</f>
        <v>0</v>
      </c>
      <c r="Y205">
        <v>32798</v>
      </c>
      <c r="Z205" t="s">
        <v>1068</v>
      </c>
      <c r="AA205" t="s">
        <v>376</v>
      </c>
      <c r="AB205" t="s">
        <v>569</v>
      </c>
      <c r="AF205">
        <v>25990</v>
      </c>
      <c r="AG205" t="s">
        <v>1069</v>
      </c>
      <c r="AH205" t="s">
        <v>376</v>
      </c>
      <c r="AI205" t="s">
        <v>1070</v>
      </c>
      <c r="BH205">
        <v>211</v>
      </c>
      <c r="BI205" t="s">
        <v>85</v>
      </c>
    </row>
    <row r="206" spans="1:61">
      <c r="A206" t="str">
        <f>_xlfn.XLOOKUP(D206,BN:BN,BO:BO)</f>
        <v>Madrid</v>
      </c>
      <c r="B206" t="s">
        <v>49</v>
      </c>
      <c r="C206">
        <v>34</v>
      </c>
      <c r="D206" t="str">
        <f>_xlfn.XLOOKUP(C206,BC:BC,BD:BD)</f>
        <v>AndreaG</v>
      </c>
      <c r="E206">
        <v>27688</v>
      </c>
      <c r="F206" t="s">
        <v>1071</v>
      </c>
      <c r="G206" s="63">
        <v>46038</v>
      </c>
      <c r="H206" s="63">
        <v>46049</v>
      </c>
      <c r="I206" t="s">
        <v>366</v>
      </c>
      <c r="J206" t="str">
        <f>_xlfn.XLOOKUP(I206,AS:AS,AU:AU)</f>
        <v>Vuelos</v>
      </c>
      <c r="K206" t="s">
        <v>27</v>
      </c>
      <c r="L206">
        <v>3877</v>
      </c>
      <c r="M206">
        <f>L206*_xlfn.XLOOKUP(K206,AM:AM,AN:AN)</f>
        <v>3877</v>
      </c>
      <c r="N206">
        <f>L206*_xlfn.XLOOKUP(K206,AM:AM,AO:AO)</f>
        <v>4497.32</v>
      </c>
      <c r="O206">
        <v>90.97</v>
      </c>
      <c r="P206">
        <f>O206*_xlfn.XLOOKUP(K206,AM:AM,AN:AN)</f>
        <v>90.97</v>
      </c>
      <c r="Q206">
        <f>O206*_xlfn.XLOOKUP(K206,AM:AM,AO:AO)</f>
        <v>105.5252</v>
      </c>
      <c r="R206" t="str">
        <f>_xlfn.XLOOKUP(E206,Y:Y,Z:Z)</f>
        <v>Servivuelo</v>
      </c>
      <c r="S206" t="str">
        <f>_xlfn.XLOOKUP(E206,Y:Y,AB:AB)</f>
        <v>Spain</v>
      </c>
      <c r="T206">
        <f>WEEKNUM(G206)</f>
        <v>3</v>
      </c>
      <c r="U206">
        <f>YEAR(G206)</f>
        <v>2026</v>
      </c>
      <c r="V206" s="117">
        <f>IFERROR(Q206/N206,"0")</f>
        <v>2.3464018571060098E-2</v>
      </c>
      <c r="Y206">
        <v>32799</v>
      </c>
      <c r="Z206" t="s">
        <v>1072</v>
      </c>
      <c r="AA206" t="s">
        <v>364</v>
      </c>
      <c r="AB206" t="s">
        <v>1073</v>
      </c>
      <c r="AF206">
        <v>25993</v>
      </c>
      <c r="AG206" t="s">
        <v>1074</v>
      </c>
      <c r="AH206" t="s">
        <v>376</v>
      </c>
      <c r="AI206" t="s">
        <v>401</v>
      </c>
      <c r="BH206">
        <v>212</v>
      </c>
      <c r="BI206" t="s">
        <v>42</v>
      </c>
    </row>
    <row r="207" spans="1:61">
      <c r="A207" t="str">
        <f>_xlfn.XLOOKUP(D207,BN:BN,BO:BO)</f>
        <v>Madrid</v>
      </c>
      <c r="B207" t="s">
        <v>49</v>
      </c>
      <c r="C207">
        <v>34</v>
      </c>
      <c r="D207" t="str">
        <f>_xlfn.XLOOKUP(C207,BC:BC,BD:BD)</f>
        <v>AndreaG</v>
      </c>
      <c r="E207">
        <v>27688</v>
      </c>
      <c r="F207" t="s">
        <v>1071</v>
      </c>
      <c r="G207" s="63">
        <v>46038</v>
      </c>
      <c r="H207" s="63">
        <v>46049</v>
      </c>
      <c r="I207" t="s">
        <v>366</v>
      </c>
      <c r="J207" t="str">
        <f>_xlfn.XLOOKUP(I207,AS:AS,AU:AU)</f>
        <v>Vuelos</v>
      </c>
      <c r="K207" t="s">
        <v>27</v>
      </c>
      <c r="L207">
        <v>3877</v>
      </c>
      <c r="M207">
        <f>L207*_xlfn.XLOOKUP(K207,AM:AM,AN:AN)</f>
        <v>3877</v>
      </c>
      <c r="N207">
        <f>L207*_xlfn.XLOOKUP(K207,AM:AM,AO:AO)</f>
        <v>4497.32</v>
      </c>
      <c r="O207">
        <v>90.97</v>
      </c>
      <c r="P207">
        <f>O207*_xlfn.XLOOKUP(K207,AM:AM,AN:AN)</f>
        <v>90.97</v>
      </c>
      <c r="Q207">
        <f>O207*_xlfn.XLOOKUP(K207,AM:AM,AO:AO)</f>
        <v>105.5252</v>
      </c>
      <c r="R207" t="str">
        <f>_xlfn.XLOOKUP(E207,Y:Y,Z:Z)</f>
        <v>Servivuelo</v>
      </c>
      <c r="S207" t="str">
        <f>_xlfn.XLOOKUP(E207,Y:Y,AB:AB)</f>
        <v>Spain</v>
      </c>
      <c r="T207">
        <f>WEEKNUM(G207)</f>
        <v>3</v>
      </c>
      <c r="U207">
        <f>YEAR(G207)</f>
        <v>2026</v>
      </c>
      <c r="V207" s="117">
        <f>IFERROR(Q207/N207,"0")</f>
        <v>2.3464018571060098E-2</v>
      </c>
      <c r="Y207">
        <v>32833</v>
      </c>
      <c r="Z207" t="s">
        <v>1075</v>
      </c>
      <c r="AA207" t="s">
        <v>376</v>
      </c>
      <c r="AB207" t="s">
        <v>401</v>
      </c>
      <c r="AF207">
        <v>26013</v>
      </c>
      <c r="AG207" t="s">
        <v>1076</v>
      </c>
      <c r="AH207" t="s">
        <v>364</v>
      </c>
      <c r="AI207" t="s">
        <v>401</v>
      </c>
      <c r="BH207">
        <v>213</v>
      </c>
      <c r="BI207" t="s">
        <v>42</v>
      </c>
    </row>
    <row r="208" spans="1:61">
      <c r="A208" t="str">
        <f>_xlfn.XLOOKUP(D208,BN:BN,BO:BO)</f>
        <v>Madrid</v>
      </c>
      <c r="B208" t="s">
        <v>49</v>
      </c>
      <c r="C208">
        <v>34</v>
      </c>
      <c r="D208" t="str">
        <f>_xlfn.XLOOKUP(C208,BC:BC,BD:BD)</f>
        <v>AndreaG</v>
      </c>
      <c r="E208">
        <v>0</v>
      </c>
      <c r="F208" t="s">
        <v>1077</v>
      </c>
      <c r="G208" s="63">
        <v>46038</v>
      </c>
      <c r="H208" s="63">
        <v>46049</v>
      </c>
      <c r="I208" t="s">
        <v>372</v>
      </c>
      <c r="J208" t="str">
        <f>_xlfn.XLOOKUP(I208,AS:AS,AU:AU)</f>
        <v>Honorarios</v>
      </c>
      <c r="K208" t="s">
        <v>27</v>
      </c>
      <c r="L208">
        <v>130</v>
      </c>
      <c r="M208">
        <f>L208*_xlfn.XLOOKUP(K208,AM:AM,AN:AN)</f>
        <v>130</v>
      </c>
      <c r="N208">
        <f>L208*_xlfn.XLOOKUP(K208,AM:AM,AO:AO)</f>
        <v>150.79999999999998</v>
      </c>
      <c r="O208">
        <v>130</v>
      </c>
      <c r="P208">
        <f>O208*_xlfn.XLOOKUP(K208,AM:AM,AN:AN)</f>
        <v>130</v>
      </c>
      <c r="Q208">
        <f>O208*_xlfn.XLOOKUP(K208,AM:AM,AO:AO)</f>
        <v>150.79999999999998</v>
      </c>
      <c r="R208" t="str">
        <f>_xlfn.XLOOKUP(E208,Y:Y,Z:Z)</f>
        <v>FEES</v>
      </c>
      <c r="S208">
        <f>_xlfn.XLOOKUP(E208,Y:Y,AB:AB)</f>
        <v>0</v>
      </c>
      <c r="T208">
        <f>WEEKNUM(G208)</f>
        <v>3</v>
      </c>
      <c r="U208">
        <f>YEAR(G208)</f>
        <v>2026</v>
      </c>
      <c r="V208" s="117">
        <f>IFERROR(Q208/N208,"0")</f>
        <v>1</v>
      </c>
      <c r="Y208">
        <v>32873</v>
      </c>
      <c r="Z208" t="s">
        <v>1078</v>
      </c>
      <c r="AA208" t="s">
        <v>376</v>
      </c>
      <c r="AB208" t="s">
        <v>1079</v>
      </c>
      <c r="AF208">
        <v>26065</v>
      </c>
      <c r="AG208" t="s">
        <v>1080</v>
      </c>
      <c r="BH208">
        <v>214</v>
      </c>
      <c r="BI208" t="s">
        <v>34</v>
      </c>
    </row>
    <row r="209" spans="1:61">
      <c r="A209" t="str">
        <f>_xlfn.XLOOKUP(D209,BN:BN,BO:BO)</f>
        <v>Madrid</v>
      </c>
      <c r="B209" t="s">
        <v>49</v>
      </c>
      <c r="C209">
        <v>34</v>
      </c>
      <c r="D209" t="str">
        <f>_xlfn.XLOOKUP(C209,BC:BC,BD:BD)</f>
        <v>AndreaG</v>
      </c>
      <c r="E209">
        <v>29060</v>
      </c>
      <c r="F209" t="s">
        <v>1081</v>
      </c>
      <c r="G209" s="63">
        <v>46038</v>
      </c>
      <c r="H209" s="63">
        <v>46049</v>
      </c>
      <c r="I209" t="s">
        <v>456</v>
      </c>
      <c r="J209" t="str">
        <f>_xlfn.XLOOKUP(I209,AS:AS,AU:AU)</f>
        <v>Visados</v>
      </c>
      <c r="K209" t="s">
        <v>27</v>
      </c>
      <c r="L209">
        <v>175.1</v>
      </c>
      <c r="M209">
        <f>L209*_xlfn.XLOOKUP(K209,AM:AM,AN:AN)</f>
        <v>175.1</v>
      </c>
      <c r="N209">
        <f>L209*_xlfn.XLOOKUP(K209,AM:AM,AO:AO)</f>
        <v>203.11599999999999</v>
      </c>
      <c r="O209">
        <v>0</v>
      </c>
      <c r="P209">
        <f>O209*_xlfn.XLOOKUP(K209,AM:AM,AN:AN)</f>
        <v>0</v>
      </c>
      <c r="Q209">
        <f>O209*_xlfn.XLOOKUP(K209,AM:AM,AO:AO)</f>
        <v>0</v>
      </c>
      <c r="R209" t="str">
        <f>_xlfn.XLOOKUP(E209,Y:Y,Z:Z)</f>
        <v>Visas web</v>
      </c>
      <c r="S209" t="str">
        <f>_xlfn.XLOOKUP(E209,Y:Y,AB:AB)</f>
        <v>Canada</v>
      </c>
      <c r="T209">
        <f>WEEKNUM(G209)</f>
        <v>3</v>
      </c>
      <c r="U209">
        <f>YEAR(G209)</f>
        <v>2026</v>
      </c>
      <c r="V209" s="117">
        <f>IFERROR(Q209/N209,"0")</f>
        <v>0</v>
      </c>
      <c r="Y209">
        <v>32939</v>
      </c>
      <c r="Z209" t="s">
        <v>542</v>
      </c>
      <c r="AA209" t="s">
        <v>376</v>
      </c>
      <c r="AB209" t="s">
        <v>374</v>
      </c>
      <c r="AF209">
        <v>26070</v>
      </c>
      <c r="AG209" t="s">
        <v>1082</v>
      </c>
      <c r="AH209" t="s">
        <v>376</v>
      </c>
      <c r="AI209" t="s">
        <v>498</v>
      </c>
      <c r="BH209">
        <v>215</v>
      </c>
      <c r="BI209" t="s">
        <v>85</v>
      </c>
    </row>
    <row r="210" spans="1:61">
      <c r="A210" t="str">
        <f>_xlfn.XLOOKUP(D210,BN:BN,BO:BO)</f>
        <v>Madrid</v>
      </c>
      <c r="B210" t="s">
        <v>49</v>
      </c>
      <c r="C210">
        <v>34</v>
      </c>
      <c r="D210" t="str">
        <f>_xlfn.XLOOKUP(C210,BC:BC,BD:BD)</f>
        <v>AndreaG</v>
      </c>
      <c r="E210">
        <v>29060</v>
      </c>
      <c r="F210" t="s">
        <v>1083</v>
      </c>
      <c r="G210" s="63">
        <v>46038</v>
      </c>
      <c r="H210" s="63">
        <v>46049</v>
      </c>
      <c r="I210" t="s">
        <v>456</v>
      </c>
      <c r="J210" t="str">
        <f>_xlfn.XLOOKUP(I210,AS:AS,AU:AU)</f>
        <v>Visados</v>
      </c>
      <c r="K210" t="s">
        <v>27</v>
      </c>
      <c r="L210">
        <v>51</v>
      </c>
      <c r="M210">
        <f>L210*_xlfn.XLOOKUP(K210,AM:AM,AN:AN)</f>
        <v>51</v>
      </c>
      <c r="N210">
        <f>L210*_xlfn.XLOOKUP(K210,AM:AM,AO:AO)</f>
        <v>59.16</v>
      </c>
      <c r="O210">
        <v>0</v>
      </c>
      <c r="P210">
        <f>O210*_xlfn.XLOOKUP(K210,AM:AM,AN:AN)</f>
        <v>0</v>
      </c>
      <c r="Q210">
        <f>O210*_xlfn.XLOOKUP(K210,AM:AM,AO:AO)</f>
        <v>0</v>
      </c>
      <c r="R210" t="str">
        <f>_xlfn.XLOOKUP(E210,Y:Y,Z:Z)</f>
        <v>Visas web</v>
      </c>
      <c r="S210" t="str">
        <f>_xlfn.XLOOKUP(E210,Y:Y,AB:AB)</f>
        <v>Canada</v>
      </c>
      <c r="T210">
        <f>WEEKNUM(G210)</f>
        <v>3</v>
      </c>
      <c r="U210">
        <f>YEAR(G210)</f>
        <v>2026</v>
      </c>
      <c r="V210" s="117">
        <f>IFERROR(Q210/N210,"0")</f>
        <v>0</v>
      </c>
      <c r="Y210">
        <v>32940</v>
      </c>
      <c r="Z210" t="s">
        <v>837</v>
      </c>
      <c r="AA210" t="s">
        <v>364</v>
      </c>
      <c r="AB210" t="s">
        <v>676</v>
      </c>
      <c r="AF210">
        <v>26085</v>
      </c>
      <c r="AG210" t="s">
        <v>1084</v>
      </c>
      <c r="AH210" t="s">
        <v>366</v>
      </c>
      <c r="AI210" t="s">
        <v>730</v>
      </c>
      <c r="BH210">
        <v>216</v>
      </c>
      <c r="BI210" t="s">
        <v>42</v>
      </c>
    </row>
    <row r="211" spans="1:61">
      <c r="A211" t="str">
        <f>_xlfn.XLOOKUP(D211,BN:BN,BO:BO)</f>
        <v>Madrid</v>
      </c>
      <c r="B211" t="s">
        <v>49</v>
      </c>
      <c r="C211">
        <v>34</v>
      </c>
      <c r="D211" t="str">
        <f>_xlfn.XLOOKUP(C211,BC:BC,BD:BD)</f>
        <v>AndreaG</v>
      </c>
      <c r="E211">
        <v>0</v>
      </c>
      <c r="F211" t="s">
        <v>1085</v>
      </c>
      <c r="G211" s="63">
        <v>46037</v>
      </c>
      <c r="H211" s="63">
        <v>46049</v>
      </c>
      <c r="I211" t="s">
        <v>511</v>
      </c>
      <c r="J211" t="str">
        <f>_xlfn.XLOOKUP(I211,AS:AS,AU:AU)</f>
        <v>Honorarios</v>
      </c>
      <c r="K211" t="s">
        <v>27</v>
      </c>
      <c r="L211">
        <v>149.04</v>
      </c>
      <c r="M211">
        <f>L211*_xlfn.XLOOKUP(K211,AM:AM,AN:AN)</f>
        <v>149.04</v>
      </c>
      <c r="N211">
        <f>L211*_xlfn.XLOOKUP(K211,AM:AM,AO:AO)</f>
        <v>172.88639999999998</v>
      </c>
      <c r="O211">
        <v>149.04</v>
      </c>
      <c r="P211">
        <f>O211*_xlfn.XLOOKUP(K211,AM:AM,AN:AN)</f>
        <v>149.04</v>
      </c>
      <c r="Q211">
        <f>O211*_xlfn.XLOOKUP(K211,AM:AM,AO:AO)</f>
        <v>172.88639999999998</v>
      </c>
      <c r="R211" t="str">
        <f>_xlfn.XLOOKUP(E211,Y:Y,Z:Z)</f>
        <v>FEES</v>
      </c>
      <c r="S211">
        <f>_xlfn.XLOOKUP(E211,Y:Y,AB:AB)</f>
        <v>0</v>
      </c>
      <c r="T211">
        <f>WEEKNUM(G211)</f>
        <v>3</v>
      </c>
      <c r="U211">
        <f>YEAR(G211)</f>
        <v>2026</v>
      </c>
      <c r="V211" s="117">
        <f>IFERROR(Q211/N211,"0")</f>
        <v>1</v>
      </c>
      <c r="Y211">
        <v>33013</v>
      </c>
      <c r="Z211" t="s">
        <v>1086</v>
      </c>
      <c r="AA211" t="s">
        <v>376</v>
      </c>
      <c r="AB211" t="s">
        <v>438</v>
      </c>
      <c r="AF211">
        <v>26152</v>
      </c>
      <c r="AG211" t="s">
        <v>1087</v>
      </c>
      <c r="AH211" t="s">
        <v>376</v>
      </c>
      <c r="AI211" t="s">
        <v>417</v>
      </c>
      <c r="BH211">
        <v>217</v>
      </c>
      <c r="BI211" t="s">
        <v>85</v>
      </c>
    </row>
    <row r="212" spans="1:61">
      <c r="A212" t="str">
        <f>_xlfn.XLOOKUP(D212,BN:BN,BO:BO)</f>
        <v>Madrid</v>
      </c>
      <c r="B212" t="s">
        <v>49</v>
      </c>
      <c r="C212">
        <v>34</v>
      </c>
      <c r="D212" t="str">
        <f>_xlfn.XLOOKUP(C212,BC:BC,BD:BD)</f>
        <v>AndreaG</v>
      </c>
      <c r="E212">
        <v>28092</v>
      </c>
      <c r="F212" t="s">
        <v>1088</v>
      </c>
      <c r="G212" s="63">
        <v>46037</v>
      </c>
      <c r="H212" s="63">
        <v>46049</v>
      </c>
      <c r="I212" t="s">
        <v>364</v>
      </c>
      <c r="J212" t="str">
        <f>_xlfn.XLOOKUP(I212,AS:AS,AU:AU)</f>
        <v>DMC</v>
      </c>
      <c r="K212" t="s">
        <v>27</v>
      </c>
      <c r="L212">
        <v>599</v>
      </c>
      <c r="M212">
        <f>L212*_xlfn.XLOOKUP(K212,AM:AM,AN:AN)</f>
        <v>599</v>
      </c>
      <c r="N212">
        <f>L212*_xlfn.XLOOKUP(K212,AM:AM,AO:AO)</f>
        <v>694.83999999999992</v>
      </c>
      <c r="O212">
        <v>0</v>
      </c>
      <c r="P212">
        <f>O212*_xlfn.XLOOKUP(K212,AM:AM,AN:AN)</f>
        <v>0</v>
      </c>
      <c r="Q212">
        <f>O212*_xlfn.XLOOKUP(K212,AM:AM,AO:AO)</f>
        <v>0</v>
      </c>
      <c r="R212" t="str">
        <f>_xlfn.XLOOKUP(E212,Y:Y,Z:Z)</f>
        <v>Trails of Indochina</v>
      </c>
      <c r="S212" t="str">
        <f>_xlfn.XLOOKUP(E212,Y:Y,AB:AB)</f>
        <v>Vietnam</v>
      </c>
      <c r="T212">
        <f>WEEKNUM(G212)</f>
        <v>3</v>
      </c>
      <c r="U212">
        <f>YEAR(G212)</f>
        <v>2026</v>
      </c>
      <c r="V212" s="117">
        <f>IFERROR(Q212/N212,"0")</f>
        <v>0</v>
      </c>
      <c r="Y212">
        <v>33026</v>
      </c>
      <c r="Z212" t="s">
        <v>1089</v>
      </c>
      <c r="AA212" t="s">
        <v>376</v>
      </c>
      <c r="AB212" t="s">
        <v>548</v>
      </c>
      <c r="AF212">
        <v>26216</v>
      </c>
      <c r="AG212" t="s">
        <v>1090</v>
      </c>
      <c r="AI212" t="s">
        <v>1091</v>
      </c>
      <c r="BH212">
        <v>218</v>
      </c>
      <c r="BI212" t="s">
        <v>42</v>
      </c>
    </row>
    <row r="213" spans="1:61">
      <c r="A213" t="str">
        <f>_xlfn.XLOOKUP(D213,BN:BN,BO:BO)</f>
        <v>Madrid</v>
      </c>
      <c r="B213" t="s">
        <v>49</v>
      </c>
      <c r="C213">
        <v>35</v>
      </c>
      <c r="D213" t="str">
        <f>_xlfn.XLOOKUP(C213,BC:BC,BD:BD)</f>
        <v>FernandaS</v>
      </c>
      <c r="E213">
        <v>0</v>
      </c>
      <c r="F213" t="s">
        <v>1092</v>
      </c>
      <c r="G213" s="63">
        <v>45901</v>
      </c>
      <c r="H213" s="63">
        <v>45904</v>
      </c>
      <c r="I213" t="s">
        <v>511</v>
      </c>
      <c r="J213" t="str">
        <f>_xlfn.XLOOKUP(I213,AS:AS,AU:AU)</f>
        <v>Honorarios</v>
      </c>
      <c r="K213" t="s">
        <v>27</v>
      </c>
      <c r="L213">
        <v>1</v>
      </c>
      <c r="M213">
        <f>L213*_xlfn.XLOOKUP(K213,AM:AM,AN:AN)</f>
        <v>1</v>
      </c>
      <c r="N213">
        <f>L213*_xlfn.XLOOKUP(K213,AM:AM,AO:AO)</f>
        <v>1.1599999999999999</v>
      </c>
      <c r="O213">
        <v>1</v>
      </c>
      <c r="P213">
        <f>O213*_xlfn.XLOOKUP(K213,AM:AM,AN:AN)</f>
        <v>1</v>
      </c>
      <c r="Q213">
        <f>O213*_xlfn.XLOOKUP(K213,AM:AM,AO:AO)</f>
        <v>1.1599999999999999</v>
      </c>
      <c r="R213" t="str">
        <f>_xlfn.XLOOKUP(E213,Y:Y,Z:Z)</f>
        <v>FEES</v>
      </c>
      <c r="S213">
        <f>_xlfn.XLOOKUP(E213,Y:Y,AB:AB)</f>
        <v>0</v>
      </c>
      <c r="T213">
        <f>WEEKNUM(G213)</f>
        <v>36</v>
      </c>
      <c r="U213">
        <f>YEAR(G213)</f>
        <v>2025</v>
      </c>
      <c r="V213" s="117">
        <f>IFERROR(Q213/N213,"0")</f>
        <v>1</v>
      </c>
      <c r="Y213">
        <v>33028</v>
      </c>
      <c r="Z213" t="s">
        <v>1093</v>
      </c>
      <c r="AA213" t="s">
        <v>376</v>
      </c>
      <c r="AB213" t="s">
        <v>548</v>
      </c>
      <c r="AF213">
        <v>26232</v>
      </c>
      <c r="AG213" t="s">
        <v>1094</v>
      </c>
      <c r="AH213" t="s">
        <v>364</v>
      </c>
      <c r="AI213" t="s">
        <v>399</v>
      </c>
      <c r="BH213">
        <v>219</v>
      </c>
      <c r="BI213" t="s">
        <v>43</v>
      </c>
    </row>
    <row r="214" spans="1:61">
      <c r="A214" t="str">
        <f>_xlfn.XLOOKUP(D214,BN:BN,BO:BO)</f>
        <v>Madrid</v>
      </c>
      <c r="B214" t="s">
        <v>49</v>
      </c>
      <c r="C214">
        <v>36</v>
      </c>
      <c r="D214" t="str">
        <f>_xlfn.XLOOKUP(C214,BC:BC,BD:BD)</f>
        <v>AnaTeresa</v>
      </c>
      <c r="E214">
        <v>30786</v>
      </c>
      <c r="F214" t="s">
        <v>1095</v>
      </c>
      <c r="G214" s="63">
        <v>45977</v>
      </c>
      <c r="H214" s="63">
        <v>45986</v>
      </c>
      <c r="I214" t="s">
        <v>364</v>
      </c>
      <c r="J214" t="str">
        <f>_xlfn.XLOOKUP(I214,AS:AS,AU:AU)</f>
        <v>DMC</v>
      </c>
      <c r="K214" t="s">
        <v>27</v>
      </c>
      <c r="L214">
        <v>6160</v>
      </c>
      <c r="M214">
        <f>L214*_xlfn.XLOOKUP(K214,AM:AM,AN:AN)</f>
        <v>6160</v>
      </c>
      <c r="N214">
        <f>L214*_xlfn.XLOOKUP(K214,AM:AM,AO:AO)</f>
        <v>7145.5999999999995</v>
      </c>
      <c r="O214">
        <v>805</v>
      </c>
      <c r="P214">
        <f>O214*_xlfn.XLOOKUP(K214,AM:AM,AN:AN)</f>
        <v>805</v>
      </c>
      <c r="Q214">
        <f>O214*_xlfn.XLOOKUP(K214,AM:AM,AO:AO)</f>
        <v>933.8</v>
      </c>
      <c r="R214" t="str">
        <f>_xlfn.XLOOKUP(E214,Y:Y,Z:Z)</f>
        <v>Aurora Travel &amp; DMC</v>
      </c>
      <c r="S214" t="str">
        <f>_xlfn.XLOOKUP(E214,Y:Y,AB:AB)</f>
        <v>Vietnam</v>
      </c>
      <c r="T214">
        <f>WEEKNUM(G214)</f>
        <v>47</v>
      </c>
      <c r="U214">
        <f>YEAR(G214)</f>
        <v>2025</v>
      </c>
      <c r="V214" s="117">
        <f>IFERROR(Q214/N214,"0")</f>
        <v>0.13068181818181818</v>
      </c>
      <c r="Y214">
        <v>33031</v>
      </c>
      <c r="Z214" t="s">
        <v>1096</v>
      </c>
      <c r="AA214" t="s">
        <v>376</v>
      </c>
      <c r="AB214" t="s">
        <v>454</v>
      </c>
      <c r="AF214">
        <v>26277</v>
      </c>
      <c r="AG214" t="s">
        <v>1097</v>
      </c>
      <c r="AH214" t="s">
        <v>376</v>
      </c>
      <c r="AI214" t="s">
        <v>438</v>
      </c>
      <c r="BH214">
        <v>220</v>
      </c>
      <c r="BI214" t="s">
        <v>43</v>
      </c>
    </row>
    <row r="215" spans="1:61">
      <c r="A215" t="str">
        <f>_xlfn.XLOOKUP(D215,BN:BN,BO:BO)</f>
        <v>Madrid</v>
      </c>
      <c r="B215" t="s">
        <v>49</v>
      </c>
      <c r="C215">
        <v>36</v>
      </c>
      <c r="D215" t="str">
        <f>_xlfn.XLOOKUP(C215,BC:BC,BD:BD)</f>
        <v>AnaTeresa</v>
      </c>
      <c r="E215">
        <v>27688</v>
      </c>
      <c r="F215" t="s">
        <v>1098</v>
      </c>
      <c r="G215" s="63">
        <v>45977</v>
      </c>
      <c r="H215" s="63">
        <v>45977</v>
      </c>
      <c r="I215" t="s">
        <v>484</v>
      </c>
      <c r="J215" t="str">
        <f>_xlfn.XLOOKUP(I215,AS:AS,AU:AU)</f>
        <v>Vuelos</v>
      </c>
      <c r="K215" t="s">
        <v>27</v>
      </c>
      <c r="L215">
        <v>325.7</v>
      </c>
      <c r="M215">
        <f>L215*_xlfn.XLOOKUP(K215,AM:AM,AN:AN)</f>
        <v>325.7</v>
      </c>
      <c r="N215">
        <f>L215*_xlfn.XLOOKUP(K215,AM:AM,AO:AO)</f>
        <v>377.81199999999995</v>
      </c>
      <c r="O215">
        <v>0</v>
      </c>
      <c r="P215">
        <f>O215*_xlfn.XLOOKUP(K215,AM:AM,AN:AN)</f>
        <v>0</v>
      </c>
      <c r="Q215">
        <f>O215*_xlfn.XLOOKUP(K215,AM:AM,AO:AO)</f>
        <v>0</v>
      </c>
      <c r="R215" t="str">
        <f>_xlfn.XLOOKUP(E215,Y:Y,Z:Z)</f>
        <v>Servivuelo</v>
      </c>
      <c r="S215" t="str">
        <f>_xlfn.XLOOKUP(E215,Y:Y,AB:AB)</f>
        <v>Spain</v>
      </c>
      <c r="T215">
        <f>WEEKNUM(G215)</f>
        <v>47</v>
      </c>
      <c r="U215">
        <f>YEAR(G215)</f>
        <v>2025</v>
      </c>
      <c r="V215" s="117">
        <f>IFERROR(Q215/N215,"0")</f>
        <v>0</v>
      </c>
      <c r="Y215">
        <v>33075</v>
      </c>
      <c r="Z215" t="s">
        <v>1099</v>
      </c>
      <c r="AA215" t="s">
        <v>484</v>
      </c>
      <c r="AB215" t="s">
        <v>377</v>
      </c>
      <c r="AF215">
        <v>26285</v>
      </c>
      <c r="AG215" t="s">
        <v>1100</v>
      </c>
      <c r="AH215" t="s">
        <v>376</v>
      </c>
      <c r="AI215" t="s">
        <v>405</v>
      </c>
      <c r="BH215">
        <v>221</v>
      </c>
      <c r="BI215" t="s">
        <v>85</v>
      </c>
    </row>
    <row r="216" spans="1:61">
      <c r="A216" t="str">
        <f>_xlfn.XLOOKUP(D216,BN:BN,BO:BO)</f>
        <v>Madrid</v>
      </c>
      <c r="B216" t="s">
        <v>49</v>
      </c>
      <c r="C216">
        <v>36</v>
      </c>
      <c r="D216" t="str">
        <f>_xlfn.XLOOKUP(C216,BC:BC,BD:BD)</f>
        <v>AnaTeresa</v>
      </c>
      <c r="E216">
        <v>0</v>
      </c>
      <c r="F216" t="s">
        <v>1077</v>
      </c>
      <c r="G216" s="63">
        <v>45977</v>
      </c>
      <c r="H216" s="63">
        <v>45977</v>
      </c>
      <c r="I216" t="s">
        <v>372</v>
      </c>
      <c r="J216" t="str">
        <f>_xlfn.XLOOKUP(I216,AS:AS,AU:AU)</f>
        <v>Honorarios</v>
      </c>
      <c r="K216" t="s">
        <v>27</v>
      </c>
      <c r="L216">
        <v>60</v>
      </c>
      <c r="M216">
        <f>L216*_xlfn.XLOOKUP(K216,AM:AM,AN:AN)</f>
        <v>60</v>
      </c>
      <c r="N216">
        <f>L216*_xlfn.XLOOKUP(K216,AM:AM,AO:AO)</f>
        <v>69.599999999999994</v>
      </c>
      <c r="O216">
        <v>60</v>
      </c>
      <c r="P216">
        <f>O216*_xlfn.XLOOKUP(K216,AM:AM,AN:AN)</f>
        <v>60</v>
      </c>
      <c r="Q216">
        <f>O216*_xlfn.XLOOKUP(K216,AM:AM,AO:AO)</f>
        <v>69.599999999999994</v>
      </c>
      <c r="R216" t="str">
        <f>_xlfn.XLOOKUP(E216,Y:Y,Z:Z)</f>
        <v>FEES</v>
      </c>
      <c r="S216">
        <f>_xlfn.XLOOKUP(E216,Y:Y,AB:AB)</f>
        <v>0</v>
      </c>
      <c r="T216">
        <f>WEEKNUM(G216)</f>
        <v>47</v>
      </c>
      <c r="U216">
        <f>YEAR(G216)</f>
        <v>2025</v>
      </c>
      <c r="V216" s="117">
        <f>IFERROR(Q216/N216,"0")</f>
        <v>1</v>
      </c>
      <c r="Y216">
        <v>33078</v>
      </c>
      <c r="Z216" t="s">
        <v>1101</v>
      </c>
      <c r="AA216" t="s">
        <v>364</v>
      </c>
      <c r="AB216" t="s">
        <v>401</v>
      </c>
      <c r="AF216">
        <v>26287</v>
      </c>
      <c r="AG216" t="s">
        <v>1102</v>
      </c>
      <c r="AH216" t="s">
        <v>376</v>
      </c>
      <c r="AI216" t="s">
        <v>440</v>
      </c>
      <c r="BH216">
        <v>222</v>
      </c>
      <c r="BI216" t="s">
        <v>43</v>
      </c>
    </row>
    <row r="217" spans="1:61">
      <c r="A217" t="str">
        <f>_xlfn.XLOOKUP(D217,BN:BN,BO:BO)</f>
        <v>Madrid</v>
      </c>
      <c r="B217" t="s">
        <v>49</v>
      </c>
      <c r="C217">
        <v>37</v>
      </c>
      <c r="D217" t="str">
        <f>_xlfn.XLOOKUP(C217,BC:BC,BD:BD)</f>
        <v>ConchaD</v>
      </c>
      <c r="E217">
        <v>29710</v>
      </c>
      <c r="F217" t="s">
        <v>1103</v>
      </c>
      <c r="G217" s="63">
        <v>46009</v>
      </c>
      <c r="H217" s="63">
        <v>46023</v>
      </c>
      <c r="I217" t="s">
        <v>364</v>
      </c>
      <c r="J217" t="str">
        <f>_xlfn.XLOOKUP(I217,AS:AS,AU:AU)</f>
        <v>DMC</v>
      </c>
      <c r="K217" t="s">
        <v>33</v>
      </c>
      <c r="L217">
        <v>41518.550000000003</v>
      </c>
      <c r="M217">
        <f>L217*_xlfn.XLOOKUP(K217,AM:AM,AN:AN)</f>
        <v>35705.953000000001</v>
      </c>
      <c r="N217">
        <f>L217*_xlfn.XLOOKUP(K217,AM:AM,AO:AO)</f>
        <v>41518.550000000003</v>
      </c>
      <c r="O217">
        <v>6067.55</v>
      </c>
      <c r="P217">
        <f>O217*_xlfn.XLOOKUP(K217,AM:AM,AN:AN)</f>
        <v>5218.0929999999998</v>
      </c>
      <c r="Q217">
        <f>O217*_xlfn.XLOOKUP(K217,AM:AM,AO:AO)</f>
        <v>6067.55</v>
      </c>
      <c r="R217" t="str">
        <f>_xlfn.XLOOKUP(E217,Y:Y,Z:Z)</f>
        <v>Amber Tours</v>
      </c>
      <c r="S217" t="str">
        <f>_xlfn.XLOOKUP(E217,Y:Y,AB:AB)</f>
        <v>India</v>
      </c>
      <c r="T217">
        <f>WEEKNUM(G217)</f>
        <v>51</v>
      </c>
      <c r="U217">
        <f>YEAR(G217)</f>
        <v>2025</v>
      </c>
      <c r="V217" s="117">
        <f>IFERROR(Q217/N217,"0")</f>
        <v>0.14614070096378606</v>
      </c>
      <c r="Y217">
        <v>33081</v>
      </c>
      <c r="Z217" t="s">
        <v>1104</v>
      </c>
      <c r="AA217" t="s">
        <v>364</v>
      </c>
      <c r="AB217" t="s">
        <v>1051</v>
      </c>
      <c r="AF217">
        <v>26288</v>
      </c>
      <c r="AG217" t="s">
        <v>1105</v>
      </c>
      <c r="AH217" t="s">
        <v>376</v>
      </c>
      <c r="AI217" t="s">
        <v>538</v>
      </c>
      <c r="BH217">
        <v>223</v>
      </c>
      <c r="BI217" t="s">
        <v>42</v>
      </c>
    </row>
    <row r="218" spans="1:61">
      <c r="A218" t="str">
        <f>_xlfn.XLOOKUP(D218,BN:BN,BO:BO)</f>
        <v>Madrid</v>
      </c>
      <c r="B218" t="s">
        <v>49</v>
      </c>
      <c r="C218">
        <v>37</v>
      </c>
      <c r="D218" t="str">
        <f>_xlfn.XLOOKUP(C218,BC:BC,BD:BD)</f>
        <v>ConchaD</v>
      </c>
      <c r="E218">
        <v>27610</v>
      </c>
      <c r="F218" t="s">
        <v>1106</v>
      </c>
      <c r="G218" s="63">
        <v>46009</v>
      </c>
      <c r="H218" s="63">
        <v>46023</v>
      </c>
      <c r="I218" t="s">
        <v>409</v>
      </c>
      <c r="J218" t="str">
        <f>_xlfn.XLOOKUP(I218,AS:AS,AU:AU)</f>
        <v>Otros</v>
      </c>
      <c r="K218" t="s">
        <v>33</v>
      </c>
      <c r="L218">
        <v>442.45</v>
      </c>
      <c r="M218">
        <f>L218*_xlfn.XLOOKUP(K218,AM:AM,AN:AN)</f>
        <v>380.50700000000001</v>
      </c>
      <c r="N218">
        <f>L218*_xlfn.XLOOKUP(K218,AM:AM,AO:AO)</f>
        <v>442.45</v>
      </c>
      <c r="O218">
        <v>0</v>
      </c>
      <c r="P218">
        <f>O218*_xlfn.XLOOKUP(K218,AM:AM,AN:AN)</f>
        <v>0</v>
      </c>
      <c r="Q218">
        <f>O218*_xlfn.XLOOKUP(K218,AM:AM,AO:AO)</f>
        <v>0</v>
      </c>
      <c r="R218" t="str">
        <f>_xlfn.XLOOKUP(E218,Y:Y,Z:Z)</f>
        <v>AON</v>
      </c>
      <c r="S218" t="str">
        <f>_xlfn.XLOOKUP(E218,Y:Y,AB:AB)</f>
        <v>United Kingdom</v>
      </c>
      <c r="T218">
        <f>WEEKNUM(G218)</f>
        <v>51</v>
      </c>
      <c r="U218">
        <f>YEAR(G218)</f>
        <v>2025</v>
      </c>
      <c r="V218" s="117">
        <f>IFERROR(Q218/N218,"0")</f>
        <v>0</v>
      </c>
      <c r="Y218">
        <v>33097</v>
      </c>
      <c r="Z218" t="s">
        <v>1107</v>
      </c>
      <c r="AA218" t="s">
        <v>376</v>
      </c>
      <c r="AB218" t="s">
        <v>438</v>
      </c>
      <c r="AF218">
        <v>26346</v>
      </c>
      <c r="AG218" t="s">
        <v>1108</v>
      </c>
      <c r="AH218" t="s">
        <v>376</v>
      </c>
      <c r="AI218" t="s">
        <v>1109</v>
      </c>
      <c r="BH218">
        <v>225</v>
      </c>
      <c r="BI218" t="s">
        <v>92</v>
      </c>
    </row>
    <row r="219" spans="1:61">
      <c r="A219" t="str">
        <f>_xlfn.XLOOKUP(D219,BN:BN,BO:BO)</f>
        <v>Madrid</v>
      </c>
      <c r="B219" t="s">
        <v>49</v>
      </c>
      <c r="C219">
        <v>38</v>
      </c>
      <c r="D219" t="str">
        <f>_xlfn.XLOOKUP(C219,BC:BC,BD:BD)</f>
        <v>FernandaS</v>
      </c>
      <c r="E219">
        <v>31030</v>
      </c>
      <c r="F219" t="s">
        <v>1110</v>
      </c>
      <c r="G219" s="63">
        <v>45947</v>
      </c>
      <c r="H219" s="63">
        <v>45957</v>
      </c>
      <c r="I219" t="s">
        <v>376</v>
      </c>
      <c r="J219" t="str">
        <f>_xlfn.XLOOKUP(I219,AS:AS,AU:AU)</f>
        <v>Hotel</v>
      </c>
      <c r="K219" t="s">
        <v>27</v>
      </c>
      <c r="L219">
        <v>4032.9</v>
      </c>
      <c r="M219">
        <f>L219*_xlfn.XLOOKUP(K219,AM:AM,AN:AN)</f>
        <v>4032.9</v>
      </c>
      <c r="N219">
        <f>L219*_xlfn.XLOOKUP(K219,AM:AM,AO:AO)</f>
        <v>4678.1639999999998</v>
      </c>
      <c r="O219">
        <v>403.29</v>
      </c>
      <c r="P219">
        <f>O219*_xlfn.XLOOKUP(K219,AM:AM,AN:AN)</f>
        <v>403.29</v>
      </c>
      <c r="Q219">
        <f>O219*_xlfn.XLOOKUP(K219,AM:AM,AO:AO)</f>
        <v>467.81639999999999</v>
      </c>
      <c r="R219" t="str">
        <f>_xlfn.XLOOKUP(E219,Y:Y,Z:Z)</f>
        <v>Priora Suisse AG</v>
      </c>
      <c r="S219" t="str">
        <f>_xlfn.XLOOKUP(E219,Y:Y,AB:AB)</f>
        <v>Switzerland</v>
      </c>
      <c r="T219">
        <f>WEEKNUM(G219)</f>
        <v>42</v>
      </c>
      <c r="U219">
        <f>YEAR(G219)</f>
        <v>2025</v>
      </c>
      <c r="V219" s="117">
        <f>IFERROR(Q219/N219,"0")</f>
        <v>0.1</v>
      </c>
      <c r="Y219">
        <v>33115</v>
      </c>
      <c r="Z219" t="s">
        <v>1111</v>
      </c>
      <c r="AA219" t="s">
        <v>376</v>
      </c>
      <c r="AB219" t="s">
        <v>399</v>
      </c>
      <c r="AF219">
        <v>26348</v>
      </c>
      <c r="AG219" t="s">
        <v>1112</v>
      </c>
      <c r="AH219" t="s">
        <v>376</v>
      </c>
      <c r="AI219" t="s">
        <v>377</v>
      </c>
      <c r="BH219">
        <v>226</v>
      </c>
      <c r="BI219" t="s">
        <v>42</v>
      </c>
    </row>
    <row r="220" spans="1:61">
      <c r="A220" t="str">
        <f>_xlfn.XLOOKUP(D220,BN:BN,BO:BO)</f>
        <v>Madrid</v>
      </c>
      <c r="B220" t="s">
        <v>49</v>
      </c>
      <c r="C220">
        <v>38</v>
      </c>
      <c r="D220" t="str">
        <f>_xlfn.XLOOKUP(C220,BC:BC,BD:BD)</f>
        <v>FernandaS</v>
      </c>
      <c r="E220">
        <v>27688</v>
      </c>
      <c r="F220" t="s">
        <v>1113</v>
      </c>
      <c r="G220" s="63">
        <v>45947</v>
      </c>
      <c r="H220" s="63">
        <v>45957</v>
      </c>
      <c r="I220" t="s">
        <v>484</v>
      </c>
      <c r="J220" t="str">
        <f>_xlfn.XLOOKUP(I220,AS:AS,AU:AU)</f>
        <v>Vuelos</v>
      </c>
      <c r="K220" t="s">
        <v>27</v>
      </c>
      <c r="L220">
        <v>971.26</v>
      </c>
      <c r="M220">
        <f>L220*_xlfn.XLOOKUP(K220,AM:AM,AN:AN)</f>
        <v>971.26</v>
      </c>
      <c r="N220">
        <f>L220*_xlfn.XLOOKUP(K220,AM:AM,AO:AO)</f>
        <v>1126.6615999999999</v>
      </c>
      <c r="O220">
        <v>0</v>
      </c>
      <c r="P220">
        <f>O220*_xlfn.XLOOKUP(K220,AM:AM,AN:AN)</f>
        <v>0</v>
      </c>
      <c r="Q220">
        <f>O220*_xlfn.XLOOKUP(K220,AM:AM,AO:AO)</f>
        <v>0</v>
      </c>
      <c r="R220" t="str">
        <f>_xlfn.XLOOKUP(E220,Y:Y,Z:Z)</f>
        <v>Servivuelo</v>
      </c>
      <c r="S220" t="str">
        <f>_xlfn.XLOOKUP(E220,Y:Y,AB:AB)</f>
        <v>Spain</v>
      </c>
      <c r="T220">
        <f>WEEKNUM(G220)</f>
        <v>42</v>
      </c>
      <c r="U220">
        <f>YEAR(G220)</f>
        <v>2025</v>
      </c>
      <c r="V220" s="117">
        <f>IFERROR(Q220/N220,"0")</f>
        <v>0</v>
      </c>
      <c r="Y220">
        <v>33193</v>
      </c>
      <c r="Z220" t="s">
        <v>950</v>
      </c>
      <c r="AA220" t="s">
        <v>376</v>
      </c>
      <c r="AB220" t="s">
        <v>538</v>
      </c>
      <c r="AF220">
        <v>26368</v>
      </c>
      <c r="AG220" t="s">
        <v>1114</v>
      </c>
      <c r="AH220" t="s">
        <v>376</v>
      </c>
      <c r="AI220" t="s">
        <v>401</v>
      </c>
      <c r="BH220">
        <v>227</v>
      </c>
      <c r="BI220" t="s">
        <v>85</v>
      </c>
    </row>
    <row r="221" spans="1:61">
      <c r="A221" t="str">
        <f>_xlfn.XLOOKUP(D221,BN:BN,BO:BO)</f>
        <v>Madrid</v>
      </c>
      <c r="B221" t="s">
        <v>49</v>
      </c>
      <c r="C221">
        <v>38</v>
      </c>
      <c r="D221" t="str">
        <f>_xlfn.XLOOKUP(C221,BC:BC,BD:BD)</f>
        <v>FernandaS</v>
      </c>
      <c r="E221">
        <v>0</v>
      </c>
      <c r="F221" t="s">
        <v>1115</v>
      </c>
      <c r="G221" s="63">
        <v>45947</v>
      </c>
      <c r="H221" s="63">
        <v>45957</v>
      </c>
      <c r="I221" t="s">
        <v>372</v>
      </c>
      <c r="J221" t="str">
        <f>_xlfn.XLOOKUP(I221,AS:AS,AU:AU)</f>
        <v>Honorarios</v>
      </c>
      <c r="K221" t="s">
        <v>27</v>
      </c>
      <c r="L221">
        <v>70</v>
      </c>
      <c r="M221">
        <f>L221*_xlfn.XLOOKUP(K221,AM:AM,AN:AN)</f>
        <v>70</v>
      </c>
      <c r="N221">
        <f>L221*_xlfn.XLOOKUP(K221,AM:AM,AO:AO)</f>
        <v>81.199999999999989</v>
      </c>
      <c r="O221">
        <v>70</v>
      </c>
      <c r="P221">
        <f>O221*_xlfn.XLOOKUP(K221,AM:AM,AN:AN)</f>
        <v>70</v>
      </c>
      <c r="Q221">
        <f>O221*_xlfn.XLOOKUP(K221,AM:AM,AO:AO)</f>
        <v>81.199999999999989</v>
      </c>
      <c r="R221" t="str">
        <f>_xlfn.XLOOKUP(E221,Y:Y,Z:Z)</f>
        <v>FEES</v>
      </c>
      <c r="S221">
        <f>_xlfn.XLOOKUP(E221,Y:Y,AB:AB)</f>
        <v>0</v>
      </c>
      <c r="T221">
        <f>WEEKNUM(G221)</f>
        <v>42</v>
      </c>
      <c r="U221">
        <f>YEAR(G221)</f>
        <v>2025</v>
      </c>
      <c r="V221" s="117">
        <f>IFERROR(Q221/N221,"0")</f>
        <v>1</v>
      </c>
      <c r="Y221">
        <v>33350</v>
      </c>
      <c r="Z221" t="s">
        <v>1116</v>
      </c>
      <c r="AA221" t="s">
        <v>376</v>
      </c>
      <c r="AB221" t="s">
        <v>369</v>
      </c>
      <c r="AF221">
        <v>26427</v>
      </c>
      <c r="AG221" t="s">
        <v>1117</v>
      </c>
      <c r="AH221" t="s">
        <v>376</v>
      </c>
      <c r="AI221" t="s">
        <v>401</v>
      </c>
      <c r="BH221">
        <v>228</v>
      </c>
      <c r="BI221" t="s">
        <v>34</v>
      </c>
    </row>
    <row r="222" spans="1:61">
      <c r="A222" t="str">
        <f>_xlfn.XLOOKUP(D222,BN:BN,BO:BO)</f>
        <v>Madrid</v>
      </c>
      <c r="B222" t="s">
        <v>49</v>
      </c>
      <c r="C222">
        <v>38</v>
      </c>
      <c r="D222" t="str">
        <f>_xlfn.XLOOKUP(C222,BC:BC,BD:BD)</f>
        <v>FernandaS</v>
      </c>
      <c r="E222">
        <v>30989</v>
      </c>
      <c r="F222" t="s">
        <v>1118</v>
      </c>
      <c r="G222" s="63">
        <v>45947</v>
      </c>
      <c r="H222" s="63">
        <v>45957</v>
      </c>
      <c r="I222" t="s">
        <v>444</v>
      </c>
      <c r="J222" t="str">
        <f>_xlfn.XLOOKUP(I222,AS:AS,AU:AU)</f>
        <v>DMC</v>
      </c>
      <c r="K222" t="s">
        <v>27</v>
      </c>
      <c r="L222">
        <v>49</v>
      </c>
      <c r="M222">
        <f>L222*_xlfn.XLOOKUP(K222,AM:AM,AN:AN)</f>
        <v>49</v>
      </c>
      <c r="N222">
        <f>L222*_xlfn.XLOOKUP(K222,AM:AM,AO:AO)</f>
        <v>56.839999999999996</v>
      </c>
      <c r="O222">
        <v>0</v>
      </c>
      <c r="P222">
        <f>O222*_xlfn.XLOOKUP(K222,AM:AM,AN:AN)</f>
        <v>0</v>
      </c>
      <c r="Q222">
        <f>O222*_xlfn.XLOOKUP(K222,AM:AM,AO:AO)</f>
        <v>0</v>
      </c>
      <c r="R222" t="str">
        <f>_xlfn.XLOOKUP(E222,Y:Y,Z:Z)</f>
        <v>Lindt Chocolate Competence Foundation</v>
      </c>
      <c r="S222" t="str">
        <f>_xlfn.XLOOKUP(E222,Y:Y,AB:AB)</f>
        <v>Switzerland</v>
      </c>
      <c r="T222">
        <f>WEEKNUM(G222)</f>
        <v>42</v>
      </c>
      <c r="U222">
        <f>YEAR(G222)</f>
        <v>2025</v>
      </c>
      <c r="V222" s="117">
        <f>IFERROR(Q222/N222,"0")</f>
        <v>0</v>
      </c>
      <c r="Y222">
        <v>33410</v>
      </c>
      <c r="Z222" t="s">
        <v>1119</v>
      </c>
      <c r="AA222" t="s">
        <v>376</v>
      </c>
      <c r="AB222" t="s">
        <v>438</v>
      </c>
      <c r="AF222">
        <v>26428</v>
      </c>
      <c r="AG222" t="s">
        <v>1120</v>
      </c>
      <c r="AH222" t="s">
        <v>419</v>
      </c>
      <c r="AI222" t="s">
        <v>440</v>
      </c>
      <c r="BH222">
        <v>229</v>
      </c>
      <c r="BI222" t="s">
        <v>34</v>
      </c>
    </row>
    <row r="223" spans="1:61">
      <c r="A223" t="str">
        <f>_xlfn.XLOOKUP(D223,BN:BN,BO:BO)</f>
        <v>Madrid</v>
      </c>
      <c r="B223" t="s">
        <v>49</v>
      </c>
      <c r="C223">
        <v>38</v>
      </c>
      <c r="D223" t="str">
        <f>_xlfn.XLOOKUP(C223,BC:BC,BD:BD)</f>
        <v>FernandaS</v>
      </c>
      <c r="E223">
        <v>31028</v>
      </c>
      <c r="F223" t="s">
        <v>1121</v>
      </c>
      <c r="G223" s="63">
        <v>45947</v>
      </c>
      <c r="H223" s="63">
        <v>45948</v>
      </c>
      <c r="I223" t="s">
        <v>376</v>
      </c>
      <c r="J223" t="str">
        <f>_xlfn.XLOOKUP(I223,AS:AS,AU:AU)</f>
        <v>Hotel</v>
      </c>
      <c r="K223" t="s">
        <v>27</v>
      </c>
      <c r="L223">
        <v>812.29</v>
      </c>
      <c r="M223">
        <f>L223*_xlfn.XLOOKUP(K223,AM:AM,AN:AN)</f>
        <v>812.29</v>
      </c>
      <c r="N223">
        <f>L223*_xlfn.XLOOKUP(K223,AM:AM,AO:AO)</f>
        <v>942.25639999999987</v>
      </c>
      <c r="O223">
        <v>111.55</v>
      </c>
      <c r="P223">
        <f>O223*_xlfn.XLOOKUP(K223,AM:AM,AN:AN)</f>
        <v>111.55</v>
      </c>
      <c r="Q223">
        <f>O223*_xlfn.XLOOKUP(K223,AM:AM,AO:AO)</f>
        <v>129.398</v>
      </c>
      <c r="R223" t="str">
        <f>_xlfn.XLOOKUP(E223,Y:Y,Z:Z)</f>
        <v>Villars Palace Hotels and Academy SA</v>
      </c>
      <c r="S223" t="str">
        <f>_xlfn.XLOOKUP(E223,Y:Y,AB:AB)</f>
        <v>Switzerland</v>
      </c>
      <c r="T223">
        <f>WEEKNUM(G223)</f>
        <v>42</v>
      </c>
      <c r="U223">
        <f>YEAR(G223)</f>
        <v>2025</v>
      </c>
      <c r="V223" s="117">
        <f>IFERROR(Q223/N223,"0")</f>
        <v>0.13732780164719499</v>
      </c>
      <c r="Y223">
        <v>33423</v>
      </c>
      <c r="Z223" t="s">
        <v>1122</v>
      </c>
      <c r="AA223" t="s">
        <v>364</v>
      </c>
      <c r="AB223" t="s">
        <v>1123</v>
      </c>
      <c r="AF223">
        <v>26429</v>
      </c>
      <c r="AG223" t="s">
        <v>1124</v>
      </c>
      <c r="AH223" t="s">
        <v>376</v>
      </c>
      <c r="AI223" t="s">
        <v>405</v>
      </c>
      <c r="BH223">
        <v>230</v>
      </c>
      <c r="BI223" t="s">
        <v>42</v>
      </c>
    </row>
    <row r="224" spans="1:61">
      <c r="A224" t="str">
        <f>_xlfn.XLOOKUP(D224,BN:BN,BO:BO)</f>
        <v>Madrid</v>
      </c>
      <c r="B224" t="s">
        <v>49</v>
      </c>
      <c r="C224">
        <v>38</v>
      </c>
      <c r="D224" t="str">
        <f>_xlfn.XLOOKUP(C224,BC:BC,BD:BD)</f>
        <v>FernandaS</v>
      </c>
      <c r="E224">
        <v>31173</v>
      </c>
      <c r="F224" t="s">
        <v>1125</v>
      </c>
      <c r="G224" s="63">
        <v>45950</v>
      </c>
      <c r="H224" s="63">
        <v>45953</v>
      </c>
      <c r="I224" t="s">
        <v>376</v>
      </c>
      <c r="J224" t="str">
        <f>_xlfn.XLOOKUP(I224,AS:AS,AU:AU)</f>
        <v>Hotel</v>
      </c>
      <c r="K224" t="s">
        <v>27</v>
      </c>
      <c r="L224">
        <v>3278.55</v>
      </c>
      <c r="M224">
        <f>L224*_xlfn.XLOOKUP(K224,AM:AM,AN:AN)</f>
        <v>3278.55</v>
      </c>
      <c r="N224">
        <f>L224*_xlfn.XLOOKUP(K224,AM:AM,AO:AO)</f>
        <v>3803.1179999999999</v>
      </c>
      <c r="O224">
        <v>427.64</v>
      </c>
      <c r="P224">
        <f>O224*_xlfn.XLOOKUP(K224,AM:AM,AN:AN)</f>
        <v>427.64</v>
      </c>
      <c r="Q224">
        <f>O224*_xlfn.XLOOKUP(K224,AM:AM,AO:AO)</f>
        <v>496.06239999999997</v>
      </c>
      <c r="R224" t="str">
        <f>_xlfn.XLOOKUP(E224,Y:Y,Z:Z)</f>
        <v>Bellevue Hotel &amp; Appartement Management AG</v>
      </c>
      <c r="S224" t="str">
        <f>_xlfn.XLOOKUP(E224,Y:Y,AB:AB)</f>
        <v>Switzerland</v>
      </c>
      <c r="T224">
        <f>WEEKNUM(G224)</f>
        <v>43</v>
      </c>
      <c r="U224">
        <f>YEAR(G224)</f>
        <v>2025</v>
      </c>
      <c r="V224" s="117">
        <f>IFERROR(Q224/N224,"0")</f>
        <v>0.13043571090878589</v>
      </c>
      <c r="Y224">
        <v>33489</v>
      </c>
      <c r="Z224" t="s">
        <v>1126</v>
      </c>
      <c r="AA224" t="s">
        <v>376</v>
      </c>
      <c r="AB224" t="s">
        <v>440</v>
      </c>
      <c r="AF224">
        <v>26452</v>
      </c>
      <c r="AG224" t="s">
        <v>1127</v>
      </c>
      <c r="AH224" t="s">
        <v>376</v>
      </c>
      <c r="AI224" t="s">
        <v>579</v>
      </c>
      <c r="BH224">
        <v>232</v>
      </c>
      <c r="BI224" t="s">
        <v>196</v>
      </c>
    </row>
    <row r="225" spans="1:61">
      <c r="A225" t="str">
        <f>_xlfn.XLOOKUP(D225,BN:BN,BO:BO)</f>
        <v>Madrid</v>
      </c>
      <c r="B225" t="s">
        <v>49</v>
      </c>
      <c r="C225">
        <v>38</v>
      </c>
      <c r="D225" t="str">
        <f>_xlfn.XLOOKUP(C225,BC:BC,BD:BD)</f>
        <v>FernandaS</v>
      </c>
      <c r="E225">
        <v>31029</v>
      </c>
      <c r="F225" t="s">
        <v>1128</v>
      </c>
      <c r="G225" s="63">
        <v>45950</v>
      </c>
      <c r="H225" s="63">
        <v>45952</v>
      </c>
      <c r="I225" t="s">
        <v>376</v>
      </c>
      <c r="J225" t="str">
        <f>_xlfn.XLOOKUP(I225,AS:AS,AU:AU)</f>
        <v>Hotel</v>
      </c>
      <c r="K225" t="s">
        <v>27</v>
      </c>
      <c r="L225">
        <v>4413.3</v>
      </c>
      <c r="M225">
        <f>L225*_xlfn.XLOOKUP(K225,AM:AM,AN:AN)</f>
        <v>4413.3</v>
      </c>
      <c r="N225">
        <f>L225*_xlfn.XLOOKUP(K225,AM:AM,AO:AO)</f>
        <v>5119.4279999999999</v>
      </c>
      <c r="O225">
        <v>575.65</v>
      </c>
      <c r="P225">
        <f>O225*_xlfn.XLOOKUP(K225,AM:AM,AN:AN)</f>
        <v>575.65</v>
      </c>
      <c r="Q225">
        <f>O225*_xlfn.XLOOKUP(K225,AM:AM,AO:AO)</f>
        <v>667.75399999999991</v>
      </c>
      <c r="R225" t="str">
        <f>_xlfn.XLOOKUP(E225,Y:Y,Z:Z)</f>
        <v>H.Kracht's Erben AG</v>
      </c>
      <c r="S225" t="str">
        <f>_xlfn.XLOOKUP(E225,Y:Y,AB:AB)</f>
        <v>Switzerland</v>
      </c>
      <c r="T225">
        <f>WEEKNUM(G225)</f>
        <v>43</v>
      </c>
      <c r="U225">
        <f>YEAR(G225)</f>
        <v>2025</v>
      </c>
      <c r="V225" s="117">
        <f>IFERROR(Q225/N225,"0")</f>
        <v>0.13043527519090023</v>
      </c>
      <c r="Y225">
        <v>33493</v>
      </c>
      <c r="Z225" t="s">
        <v>1129</v>
      </c>
      <c r="AA225" t="s">
        <v>376</v>
      </c>
      <c r="AB225" t="s">
        <v>394</v>
      </c>
      <c r="AF225">
        <v>26512</v>
      </c>
      <c r="AG225" t="s">
        <v>1130</v>
      </c>
      <c r="AI225" t="s">
        <v>401</v>
      </c>
      <c r="BH225">
        <v>235</v>
      </c>
      <c r="BI225" t="s">
        <v>42</v>
      </c>
    </row>
    <row r="226" spans="1:61">
      <c r="A226" t="str">
        <f>_xlfn.XLOOKUP(D226,BN:BN,BO:BO)</f>
        <v>Madrid</v>
      </c>
      <c r="B226" t="s">
        <v>49</v>
      </c>
      <c r="C226">
        <v>38</v>
      </c>
      <c r="D226" t="str">
        <f>_xlfn.XLOOKUP(C226,BC:BC,BD:BD)</f>
        <v>FernandaS</v>
      </c>
      <c r="E226">
        <v>31049</v>
      </c>
      <c r="F226" t="s">
        <v>1131</v>
      </c>
      <c r="G226" s="63">
        <v>45955</v>
      </c>
      <c r="H226" s="63">
        <v>45957</v>
      </c>
      <c r="I226" t="s">
        <v>376</v>
      </c>
      <c r="J226" t="str">
        <f>_xlfn.XLOOKUP(I226,AS:AS,AU:AU)</f>
        <v>Hotel</v>
      </c>
      <c r="K226" t="s">
        <v>27</v>
      </c>
      <c r="L226">
        <v>2207.2199999999998</v>
      </c>
      <c r="M226">
        <f>L226*_xlfn.XLOOKUP(K226,AM:AM,AN:AN)</f>
        <v>2207.2199999999998</v>
      </c>
      <c r="N226">
        <f>L226*_xlfn.XLOOKUP(K226,AM:AM,AO:AO)</f>
        <v>2560.3751999999995</v>
      </c>
      <c r="O226">
        <v>284.60000000000002</v>
      </c>
      <c r="P226">
        <f>O226*_xlfn.XLOOKUP(K226,AM:AM,AN:AN)</f>
        <v>284.60000000000002</v>
      </c>
      <c r="Q226">
        <f>O226*_xlfn.XLOOKUP(K226,AM:AM,AO:AO)</f>
        <v>330.13600000000002</v>
      </c>
      <c r="R226" t="str">
        <f>_xlfn.XLOOKUP(E226,Y:Y,Z:Z)</f>
        <v>HOTEL MONTREUX PALACE SA</v>
      </c>
      <c r="S226" t="str">
        <f>_xlfn.XLOOKUP(E226,Y:Y,AB:AB)</f>
        <v>Switzerland</v>
      </c>
      <c r="T226">
        <f>WEEKNUM(G226)</f>
        <v>43</v>
      </c>
      <c r="U226">
        <f>YEAR(G226)</f>
        <v>2025</v>
      </c>
      <c r="V226" s="117">
        <f>IFERROR(Q226/N226,"0")</f>
        <v>0.12894047716131607</v>
      </c>
      <c r="Y226">
        <v>33508</v>
      </c>
      <c r="Z226" t="s">
        <v>1132</v>
      </c>
      <c r="AA226" t="s">
        <v>364</v>
      </c>
      <c r="AB226" t="s">
        <v>367</v>
      </c>
      <c r="AF226">
        <v>26535</v>
      </c>
      <c r="AG226" t="s">
        <v>1133</v>
      </c>
      <c r="AH226" t="s">
        <v>376</v>
      </c>
      <c r="AI226" t="s">
        <v>401</v>
      </c>
      <c r="BH226">
        <v>236</v>
      </c>
      <c r="BI226" t="s">
        <v>42</v>
      </c>
    </row>
    <row r="227" spans="1:61">
      <c r="A227" t="str">
        <f>_xlfn.XLOOKUP(D227,BN:BN,BO:BO)</f>
        <v>Madrid</v>
      </c>
      <c r="B227" t="s">
        <v>49</v>
      </c>
      <c r="C227">
        <v>38</v>
      </c>
      <c r="D227" t="str">
        <f>_xlfn.XLOOKUP(C227,BC:BC,BD:BD)</f>
        <v>FernandaS</v>
      </c>
      <c r="E227">
        <v>0</v>
      </c>
      <c r="F227" t="s">
        <v>1134</v>
      </c>
      <c r="G227" s="63">
        <v>45947</v>
      </c>
      <c r="H227" s="63">
        <v>45957</v>
      </c>
      <c r="I227" t="s">
        <v>479</v>
      </c>
      <c r="J227" t="str">
        <f>_xlfn.XLOOKUP(I227,AS:AS,AU:AU)</f>
        <v>Honorarios</v>
      </c>
      <c r="K227" t="s">
        <v>27</v>
      </c>
      <c r="L227">
        <v>202.5</v>
      </c>
      <c r="M227">
        <f>L227*_xlfn.XLOOKUP(K227,AM:AM,AN:AN)</f>
        <v>202.5</v>
      </c>
      <c r="N227">
        <f>L227*_xlfn.XLOOKUP(K227,AM:AM,AO:AO)</f>
        <v>234.89999999999998</v>
      </c>
      <c r="O227">
        <v>202.5</v>
      </c>
      <c r="P227">
        <f>O227*_xlfn.XLOOKUP(K227,AM:AM,AN:AN)</f>
        <v>202.5</v>
      </c>
      <c r="Q227">
        <f>O227*_xlfn.XLOOKUP(K227,AM:AM,AO:AO)</f>
        <v>234.89999999999998</v>
      </c>
      <c r="R227" t="str">
        <f>_xlfn.XLOOKUP(E227,Y:Y,Z:Z)</f>
        <v>FEES</v>
      </c>
      <c r="S227">
        <f>_xlfn.XLOOKUP(E227,Y:Y,AB:AB)</f>
        <v>0</v>
      </c>
      <c r="T227">
        <f>WEEKNUM(G227)</f>
        <v>42</v>
      </c>
      <c r="U227">
        <f>YEAR(G227)</f>
        <v>2025</v>
      </c>
      <c r="V227" s="117">
        <f>IFERROR(Q227/N227,"0")</f>
        <v>1</v>
      </c>
      <c r="Y227">
        <v>33512</v>
      </c>
      <c r="Z227" t="s">
        <v>1135</v>
      </c>
      <c r="AA227" t="s">
        <v>376</v>
      </c>
      <c r="AB227" t="s">
        <v>401</v>
      </c>
      <c r="AF227">
        <v>26554</v>
      </c>
      <c r="AG227" t="s">
        <v>1136</v>
      </c>
      <c r="AH227" t="s">
        <v>376</v>
      </c>
      <c r="AI227" t="s">
        <v>401</v>
      </c>
      <c r="BH227">
        <v>237</v>
      </c>
      <c r="BI227" t="s">
        <v>42</v>
      </c>
    </row>
    <row r="228" spans="1:61">
      <c r="A228" t="str">
        <f>_xlfn.XLOOKUP(D228,BN:BN,BO:BO)</f>
        <v>Madrid</v>
      </c>
      <c r="B228" t="s">
        <v>49</v>
      </c>
      <c r="C228">
        <v>38</v>
      </c>
      <c r="D228" t="str">
        <f>_xlfn.XLOOKUP(C228,BC:BC,BD:BD)</f>
        <v>FernandaS</v>
      </c>
      <c r="E228">
        <v>31029</v>
      </c>
      <c r="F228" t="s">
        <v>1137</v>
      </c>
      <c r="G228" s="63">
        <v>45952</v>
      </c>
      <c r="H228" s="63">
        <v>45953</v>
      </c>
      <c r="I228" t="s">
        <v>376</v>
      </c>
      <c r="J228" t="str">
        <f>_xlfn.XLOOKUP(I228,AS:AS,AU:AU)</f>
        <v>Hotel</v>
      </c>
      <c r="K228" t="s">
        <v>27</v>
      </c>
      <c r="L228">
        <v>4755.25</v>
      </c>
      <c r="M228">
        <f>L228*_xlfn.XLOOKUP(K228,AM:AM,AN:AN)</f>
        <v>4755.25</v>
      </c>
      <c r="N228">
        <f>L228*_xlfn.XLOOKUP(K228,AM:AM,AO:AO)</f>
        <v>5516.0899999999992</v>
      </c>
      <c r="O228">
        <v>620.25</v>
      </c>
      <c r="P228">
        <f>O228*_xlfn.XLOOKUP(K228,AM:AM,AN:AN)</f>
        <v>620.25</v>
      </c>
      <c r="Q228">
        <f>O228*_xlfn.XLOOKUP(K228,AM:AM,AO:AO)</f>
        <v>719.4899999999999</v>
      </c>
      <c r="R228" t="str">
        <f>_xlfn.XLOOKUP(E228,Y:Y,Z:Z)</f>
        <v>H.Kracht's Erben AG</v>
      </c>
      <c r="S228" t="str">
        <f>_xlfn.XLOOKUP(E228,Y:Y,AB:AB)</f>
        <v>Switzerland</v>
      </c>
      <c r="T228">
        <f>WEEKNUM(G228)</f>
        <v>43</v>
      </c>
      <c r="U228">
        <f>YEAR(G228)</f>
        <v>2025</v>
      </c>
      <c r="V228" s="117">
        <f>IFERROR(Q228/N228,"0")</f>
        <v>0.13043478260869565</v>
      </c>
      <c r="Y228">
        <v>33514</v>
      </c>
      <c r="Z228" t="s">
        <v>1138</v>
      </c>
      <c r="AA228" t="s">
        <v>376</v>
      </c>
      <c r="AB228" t="s">
        <v>440</v>
      </c>
      <c r="AF228">
        <v>26574</v>
      </c>
      <c r="AG228" t="s">
        <v>1139</v>
      </c>
      <c r="AH228" t="s">
        <v>376</v>
      </c>
      <c r="AI228" t="s">
        <v>440</v>
      </c>
      <c r="BH228">
        <v>238</v>
      </c>
      <c r="BI228" t="s">
        <v>42</v>
      </c>
    </row>
    <row r="229" spans="1:61">
      <c r="A229" t="str">
        <f>_xlfn.XLOOKUP(D229,BN:BN,BO:BO)</f>
        <v>Madrid</v>
      </c>
      <c r="B229" t="s">
        <v>49</v>
      </c>
      <c r="C229">
        <v>38</v>
      </c>
      <c r="D229" t="str">
        <f>_xlfn.XLOOKUP(C229,BC:BC,BD:BD)</f>
        <v>FernandaS</v>
      </c>
      <c r="E229">
        <v>30999</v>
      </c>
      <c r="F229" t="s">
        <v>1140</v>
      </c>
      <c r="G229" s="63">
        <v>45952</v>
      </c>
      <c r="H229" s="63">
        <v>45953</v>
      </c>
      <c r="I229" t="s">
        <v>444</v>
      </c>
      <c r="J229" t="str">
        <f>_xlfn.XLOOKUP(I229,AS:AS,AU:AU)</f>
        <v>DMC</v>
      </c>
      <c r="K229" t="s">
        <v>27</v>
      </c>
      <c r="L229">
        <v>18.18</v>
      </c>
      <c r="M229">
        <f>L229*_xlfn.XLOOKUP(K229,AM:AM,AN:AN)</f>
        <v>18.18</v>
      </c>
      <c r="N229">
        <f>L229*_xlfn.XLOOKUP(K229,AM:AM,AO:AO)</f>
        <v>21.088799999999999</v>
      </c>
      <c r="O229">
        <v>0</v>
      </c>
      <c r="P229">
        <f>O229*_xlfn.XLOOKUP(K229,AM:AM,AN:AN)</f>
        <v>0</v>
      </c>
      <c r="Q229">
        <f>O229*_xlfn.XLOOKUP(K229,AM:AM,AO:AO)</f>
        <v>0</v>
      </c>
      <c r="R229" t="str">
        <f>_xlfn.XLOOKUP(E229,Y:Y,Z:Z)</f>
        <v>LINDT HOME OF CHOCOLATE</v>
      </c>
      <c r="S229" t="str">
        <f>_xlfn.XLOOKUP(E229,Y:Y,AB:AB)</f>
        <v>Switzerland</v>
      </c>
      <c r="T229">
        <f>WEEKNUM(G229)</f>
        <v>43</v>
      </c>
      <c r="U229">
        <f>YEAR(G229)</f>
        <v>2025</v>
      </c>
      <c r="V229" s="117">
        <f>IFERROR(Q229/N229,"0")</f>
        <v>0</v>
      </c>
      <c r="Y229">
        <v>33516</v>
      </c>
      <c r="Z229" t="s">
        <v>1141</v>
      </c>
      <c r="AA229" t="s">
        <v>376</v>
      </c>
      <c r="AB229" t="s">
        <v>438</v>
      </c>
      <c r="AF229">
        <v>26591</v>
      </c>
      <c r="AG229" t="s">
        <v>1142</v>
      </c>
      <c r="AH229" t="s">
        <v>366</v>
      </c>
      <c r="AI229" t="s">
        <v>1143</v>
      </c>
      <c r="BH229">
        <v>239</v>
      </c>
      <c r="BI229" t="s">
        <v>46</v>
      </c>
    </row>
    <row r="230" spans="1:61">
      <c r="A230" t="str">
        <f>_xlfn.XLOOKUP(D230,BN:BN,BO:BO)</f>
        <v>Madrid</v>
      </c>
      <c r="B230" t="s">
        <v>49</v>
      </c>
      <c r="C230">
        <v>38</v>
      </c>
      <c r="D230" t="str">
        <f>_xlfn.XLOOKUP(C230,BC:BC,BD:BD)</f>
        <v>FernandaS</v>
      </c>
      <c r="E230">
        <v>27688</v>
      </c>
      <c r="F230" t="s">
        <v>1144</v>
      </c>
      <c r="G230" s="63">
        <v>45946</v>
      </c>
      <c r="H230" s="63">
        <v>45957</v>
      </c>
      <c r="I230" t="s">
        <v>484</v>
      </c>
      <c r="J230" t="str">
        <f>_xlfn.XLOOKUP(I230,AS:AS,AU:AU)</f>
        <v>Vuelos</v>
      </c>
      <c r="K230" t="s">
        <v>27</v>
      </c>
      <c r="L230">
        <v>480.28</v>
      </c>
      <c r="M230">
        <f>L230*_xlfn.XLOOKUP(K230,AM:AM,AN:AN)</f>
        <v>480.28</v>
      </c>
      <c r="N230">
        <f>L230*_xlfn.XLOOKUP(K230,AM:AM,AO:AO)</f>
        <v>557.12479999999994</v>
      </c>
      <c r="O230">
        <v>0</v>
      </c>
      <c r="P230">
        <f>O230*_xlfn.XLOOKUP(K230,AM:AM,AN:AN)</f>
        <v>0</v>
      </c>
      <c r="Q230">
        <f>O230*_xlfn.XLOOKUP(K230,AM:AM,AO:AO)</f>
        <v>0</v>
      </c>
      <c r="R230" t="str">
        <f>_xlfn.XLOOKUP(E230,Y:Y,Z:Z)</f>
        <v>Servivuelo</v>
      </c>
      <c r="S230" t="str">
        <f>_xlfn.XLOOKUP(E230,Y:Y,AB:AB)</f>
        <v>Spain</v>
      </c>
      <c r="T230">
        <f>WEEKNUM(G230)</f>
        <v>42</v>
      </c>
      <c r="U230">
        <f>YEAR(G230)</f>
        <v>2025</v>
      </c>
      <c r="V230" s="117">
        <f>IFERROR(Q230/N230,"0")</f>
        <v>0</v>
      </c>
      <c r="Y230">
        <v>33520</v>
      </c>
      <c r="Z230" t="s">
        <v>1145</v>
      </c>
      <c r="AA230" t="s">
        <v>376</v>
      </c>
      <c r="AB230" t="s">
        <v>401</v>
      </c>
      <c r="AF230">
        <v>26592</v>
      </c>
      <c r="AG230" t="s">
        <v>1096</v>
      </c>
      <c r="AH230" t="s">
        <v>376</v>
      </c>
      <c r="AI230" t="s">
        <v>454</v>
      </c>
      <c r="BH230">
        <v>241</v>
      </c>
      <c r="BI230" t="s">
        <v>42</v>
      </c>
    </row>
    <row r="231" spans="1:61">
      <c r="A231" t="str">
        <f>_xlfn.XLOOKUP(D231,BN:BN,BO:BO)</f>
        <v>Madrid</v>
      </c>
      <c r="B231" t="s">
        <v>49</v>
      </c>
      <c r="C231">
        <v>38</v>
      </c>
      <c r="D231" t="str">
        <f>_xlfn.XLOOKUP(C231,BC:BC,BD:BD)</f>
        <v>FernandaS</v>
      </c>
      <c r="E231">
        <v>0</v>
      </c>
      <c r="F231" t="s">
        <v>1146</v>
      </c>
      <c r="G231" s="63">
        <v>45946</v>
      </c>
      <c r="H231" s="63">
        <v>45957</v>
      </c>
      <c r="I231" t="s">
        <v>372</v>
      </c>
      <c r="J231" t="str">
        <f>_xlfn.XLOOKUP(I231,AS:AS,AU:AU)</f>
        <v>Honorarios</v>
      </c>
      <c r="K231" t="s">
        <v>27</v>
      </c>
      <c r="L231">
        <v>40</v>
      </c>
      <c r="M231">
        <f>L231*_xlfn.XLOOKUP(K231,AM:AM,AN:AN)</f>
        <v>40</v>
      </c>
      <c r="N231">
        <f>L231*_xlfn.XLOOKUP(K231,AM:AM,AO:AO)</f>
        <v>46.4</v>
      </c>
      <c r="O231">
        <v>40</v>
      </c>
      <c r="P231">
        <f>O231*_xlfn.XLOOKUP(K231,AM:AM,AN:AN)</f>
        <v>40</v>
      </c>
      <c r="Q231">
        <f>O231*_xlfn.XLOOKUP(K231,AM:AM,AO:AO)</f>
        <v>46.4</v>
      </c>
      <c r="R231" t="str">
        <f>_xlfn.XLOOKUP(E231,Y:Y,Z:Z)</f>
        <v>FEES</v>
      </c>
      <c r="S231">
        <f>_xlfn.XLOOKUP(E231,Y:Y,AB:AB)</f>
        <v>0</v>
      </c>
      <c r="T231">
        <f>WEEKNUM(G231)</f>
        <v>42</v>
      </c>
      <c r="U231">
        <f>YEAR(G231)</f>
        <v>2025</v>
      </c>
      <c r="V231" s="117">
        <f>IFERROR(Q231/N231,"0")</f>
        <v>1</v>
      </c>
      <c r="Y231">
        <v>33566</v>
      </c>
      <c r="Z231" t="s">
        <v>1147</v>
      </c>
      <c r="AA231" t="s">
        <v>376</v>
      </c>
      <c r="AB231" t="s">
        <v>438</v>
      </c>
      <c r="AF231">
        <v>26593</v>
      </c>
      <c r="AG231" t="s">
        <v>560</v>
      </c>
      <c r="AH231" t="s">
        <v>376</v>
      </c>
      <c r="AI231" t="s">
        <v>369</v>
      </c>
      <c r="BH231">
        <v>243</v>
      </c>
      <c r="BI231" t="s">
        <v>63</v>
      </c>
    </row>
    <row r="232" spans="1:61">
      <c r="A232" t="str">
        <f>_xlfn.XLOOKUP(D232,BN:BN,BO:BO)</f>
        <v>Madrid</v>
      </c>
      <c r="B232" t="s">
        <v>49</v>
      </c>
      <c r="C232">
        <v>38</v>
      </c>
      <c r="D232" t="str">
        <f>_xlfn.XLOOKUP(C232,BC:BC,BD:BD)</f>
        <v>FernandaS</v>
      </c>
      <c r="E232">
        <v>31028</v>
      </c>
      <c r="F232" t="s">
        <v>1148</v>
      </c>
      <c r="G232" s="63">
        <v>45946</v>
      </c>
      <c r="H232" s="63">
        <v>45957</v>
      </c>
      <c r="I232" t="s">
        <v>376</v>
      </c>
      <c r="J232" t="str">
        <f>_xlfn.XLOOKUP(I232,AS:AS,AU:AU)</f>
        <v>Hotel</v>
      </c>
      <c r="K232" t="s">
        <v>27</v>
      </c>
      <c r="L232">
        <v>779.19</v>
      </c>
      <c r="M232">
        <f>L232*_xlfn.XLOOKUP(K232,AM:AM,AN:AN)</f>
        <v>779.19</v>
      </c>
      <c r="N232">
        <f>L232*_xlfn.XLOOKUP(K232,AM:AM,AO:AO)</f>
        <v>903.86040000000003</v>
      </c>
      <c r="O232">
        <v>78.52</v>
      </c>
      <c r="P232">
        <f>O232*_xlfn.XLOOKUP(K232,AM:AM,AN:AN)</f>
        <v>78.52</v>
      </c>
      <c r="Q232">
        <f>O232*_xlfn.XLOOKUP(K232,AM:AM,AO:AO)</f>
        <v>91.083199999999991</v>
      </c>
      <c r="R232" t="str">
        <f>_xlfn.XLOOKUP(E232,Y:Y,Z:Z)</f>
        <v>Villars Palace Hotels and Academy SA</v>
      </c>
      <c r="S232" t="str">
        <f>_xlfn.XLOOKUP(E232,Y:Y,AB:AB)</f>
        <v>Switzerland</v>
      </c>
      <c r="T232">
        <f>WEEKNUM(G232)</f>
        <v>42</v>
      </c>
      <c r="U232">
        <f>YEAR(G232)</f>
        <v>2025</v>
      </c>
      <c r="V232" s="117">
        <f>IFERROR(Q232/N232,"0")</f>
        <v>0.10077131380022843</v>
      </c>
      <c r="Y232">
        <v>33613</v>
      </c>
      <c r="Z232" t="s">
        <v>1149</v>
      </c>
      <c r="AA232" t="s">
        <v>376</v>
      </c>
      <c r="AB232" t="s">
        <v>401</v>
      </c>
      <c r="AF232">
        <v>26612</v>
      </c>
      <c r="AG232" t="s">
        <v>1150</v>
      </c>
      <c r="AH232" t="s">
        <v>364</v>
      </c>
      <c r="AI232" t="s">
        <v>405</v>
      </c>
      <c r="BH232">
        <v>244</v>
      </c>
      <c r="BI232" t="s">
        <v>63</v>
      </c>
    </row>
    <row r="233" spans="1:61">
      <c r="A233" t="str">
        <f>_xlfn.XLOOKUP(D233,BN:BN,BO:BO)</f>
        <v>Madrid</v>
      </c>
      <c r="B233" t="s">
        <v>49</v>
      </c>
      <c r="C233">
        <v>38</v>
      </c>
      <c r="D233" t="str">
        <f>_xlfn.XLOOKUP(C233,BC:BC,BD:BD)</f>
        <v>FernandaS</v>
      </c>
      <c r="E233">
        <v>31173</v>
      </c>
      <c r="F233" t="s">
        <v>1151</v>
      </c>
      <c r="G233" s="63">
        <v>45953</v>
      </c>
      <c r="H233" s="63">
        <v>45955</v>
      </c>
      <c r="I233" t="s">
        <v>376</v>
      </c>
      <c r="J233" t="str">
        <f>_xlfn.XLOOKUP(I233,AS:AS,AU:AU)</f>
        <v>Hotel</v>
      </c>
      <c r="K233" t="s">
        <v>27</v>
      </c>
      <c r="L233">
        <v>1861.4</v>
      </c>
      <c r="M233">
        <f>L233*_xlfn.XLOOKUP(K233,AM:AM,AN:AN)</f>
        <v>1861.4</v>
      </c>
      <c r="N233">
        <f>L233*_xlfn.XLOOKUP(K233,AM:AM,AO:AO)</f>
        <v>2159.2240000000002</v>
      </c>
      <c r="O233">
        <v>169</v>
      </c>
      <c r="P233">
        <f>O233*_xlfn.XLOOKUP(K233,AM:AM,AN:AN)</f>
        <v>169</v>
      </c>
      <c r="Q233">
        <f>O233*_xlfn.XLOOKUP(K233,AM:AM,AO:AO)</f>
        <v>196.04</v>
      </c>
      <c r="R233" t="str">
        <f>_xlfn.XLOOKUP(E233,Y:Y,Z:Z)</f>
        <v>Bellevue Hotel &amp; Appartement Management AG</v>
      </c>
      <c r="S233" t="str">
        <f>_xlfn.XLOOKUP(E233,Y:Y,AB:AB)</f>
        <v>Switzerland</v>
      </c>
      <c r="T233">
        <f>WEEKNUM(G233)</f>
        <v>43</v>
      </c>
      <c r="U233">
        <f>YEAR(G233)</f>
        <v>2025</v>
      </c>
      <c r="V233" s="117">
        <f>IFERROR(Q233/N233,"0")</f>
        <v>9.0791877081766406E-2</v>
      </c>
      <c r="Y233">
        <v>33616</v>
      </c>
      <c r="Z233" t="s">
        <v>1152</v>
      </c>
      <c r="AA233" t="s">
        <v>376</v>
      </c>
      <c r="AB233" t="s">
        <v>440</v>
      </c>
      <c r="AF233">
        <v>26615</v>
      </c>
      <c r="AG233" t="s">
        <v>1153</v>
      </c>
      <c r="AH233" t="s">
        <v>376</v>
      </c>
      <c r="AI233" t="s">
        <v>1154</v>
      </c>
      <c r="BH233">
        <v>245</v>
      </c>
      <c r="BI233" t="s">
        <v>42</v>
      </c>
    </row>
    <row r="234" spans="1:61">
      <c r="A234" t="str">
        <f>_xlfn.XLOOKUP(D234,BN:BN,BO:BO)</f>
        <v>Madrid</v>
      </c>
      <c r="B234" t="s">
        <v>49</v>
      </c>
      <c r="C234">
        <v>38</v>
      </c>
      <c r="D234" t="str">
        <f>_xlfn.XLOOKUP(C234,BC:BC,BD:BD)</f>
        <v>FernandaS</v>
      </c>
      <c r="E234">
        <v>31049</v>
      </c>
      <c r="F234" t="s">
        <v>1155</v>
      </c>
      <c r="G234" s="63">
        <v>45946</v>
      </c>
      <c r="H234" s="63">
        <v>45957</v>
      </c>
      <c r="I234" t="s">
        <v>376</v>
      </c>
      <c r="J234" t="str">
        <f>_xlfn.XLOOKUP(I234,AS:AS,AU:AU)</f>
        <v>Hotel</v>
      </c>
      <c r="K234" t="s">
        <v>27</v>
      </c>
      <c r="L234">
        <v>1661</v>
      </c>
      <c r="M234">
        <f>L234*_xlfn.XLOOKUP(K234,AM:AM,AN:AN)</f>
        <v>1661</v>
      </c>
      <c r="N234">
        <f>L234*_xlfn.XLOOKUP(K234,AM:AM,AO:AO)</f>
        <v>1926.7599999999998</v>
      </c>
      <c r="O234">
        <v>376.13</v>
      </c>
      <c r="P234">
        <f>O234*_xlfn.XLOOKUP(K234,AM:AM,AN:AN)</f>
        <v>376.13</v>
      </c>
      <c r="Q234">
        <f>O234*_xlfn.XLOOKUP(K234,AM:AM,AO:AO)</f>
        <v>436.31079999999997</v>
      </c>
      <c r="R234" t="str">
        <f>_xlfn.XLOOKUP(E234,Y:Y,Z:Z)</f>
        <v>HOTEL MONTREUX PALACE SA</v>
      </c>
      <c r="S234" t="str">
        <f>_xlfn.XLOOKUP(E234,Y:Y,AB:AB)</f>
        <v>Switzerland</v>
      </c>
      <c r="T234">
        <f>WEEKNUM(G234)</f>
        <v>42</v>
      </c>
      <c r="U234">
        <f>YEAR(G234)</f>
        <v>2025</v>
      </c>
      <c r="V234" s="117">
        <f>IFERROR(Q234/N234,"0")</f>
        <v>0.22644792293798918</v>
      </c>
      <c r="Y234">
        <v>33619</v>
      </c>
      <c r="Z234" t="s">
        <v>1156</v>
      </c>
      <c r="AA234" t="s">
        <v>376</v>
      </c>
      <c r="AB234" t="s">
        <v>438</v>
      </c>
      <c r="AF234">
        <v>26616</v>
      </c>
      <c r="AG234" t="s">
        <v>1157</v>
      </c>
      <c r="AH234" t="s">
        <v>425</v>
      </c>
      <c r="AI234" t="s">
        <v>440</v>
      </c>
      <c r="BH234">
        <v>246</v>
      </c>
      <c r="BI234" t="s">
        <v>46</v>
      </c>
    </row>
    <row r="235" spans="1:61">
      <c r="A235" t="str">
        <f>_xlfn.XLOOKUP(D235,BN:BN,BO:BO)</f>
        <v>Madrid</v>
      </c>
      <c r="B235" t="s">
        <v>49</v>
      </c>
      <c r="C235">
        <v>38</v>
      </c>
      <c r="D235" t="str">
        <f>_xlfn.XLOOKUP(C235,BC:BC,BD:BD)</f>
        <v>FernandaS</v>
      </c>
      <c r="E235">
        <v>0</v>
      </c>
      <c r="F235" t="s">
        <v>1158</v>
      </c>
      <c r="G235" s="63">
        <v>45946</v>
      </c>
      <c r="H235" s="63">
        <v>45957</v>
      </c>
      <c r="I235" t="s">
        <v>511</v>
      </c>
      <c r="J235" t="str">
        <f>_xlfn.XLOOKUP(I235,AS:AS,AU:AU)</f>
        <v>Honorarios</v>
      </c>
      <c r="K235" t="s">
        <v>27</v>
      </c>
      <c r="L235">
        <v>856.6</v>
      </c>
      <c r="M235">
        <f>L235*_xlfn.XLOOKUP(K235,AM:AM,AN:AN)</f>
        <v>856.6</v>
      </c>
      <c r="N235">
        <f>L235*_xlfn.XLOOKUP(K235,AM:AM,AO:AO)</f>
        <v>993.65599999999995</v>
      </c>
      <c r="O235">
        <v>856.6</v>
      </c>
      <c r="P235">
        <f>O235*_xlfn.XLOOKUP(K235,AM:AM,AN:AN)</f>
        <v>856.6</v>
      </c>
      <c r="Q235">
        <f>O235*_xlfn.XLOOKUP(K235,AM:AM,AO:AO)</f>
        <v>993.65599999999995</v>
      </c>
      <c r="R235" t="str">
        <f>_xlfn.XLOOKUP(E235,Y:Y,Z:Z)</f>
        <v>FEES</v>
      </c>
      <c r="S235">
        <f>_xlfn.XLOOKUP(E235,Y:Y,AB:AB)</f>
        <v>0</v>
      </c>
      <c r="T235">
        <f>WEEKNUM(G235)</f>
        <v>42</v>
      </c>
      <c r="U235">
        <f>YEAR(G235)</f>
        <v>2025</v>
      </c>
      <c r="V235" s="117">
        <f>IFERROR(Q235/N235,"0")</f>
        <v>1</v>
      </c>
      <c r="Y235">
        <v>33666</v>
      </c>
      <c r="Z235" t="s">
        <v>1159</v>
      </c>
      <c r="AA235" t="s">
        <v>376</v>
      </c>
      <c r="AB235" t="s">
        <v>676</v>
      </c>
      <c r="AF235">
        <v>26624</v>
      </c>
      <c r="AG235" t="s">
        <v>1160</v>
      </c>
      <c r="AH235" t="s">
        <v>366</v>
      </c>
      <c r="AI235" t="s">
        <v>1161</v>
      </c>
      <c r="BH235">
        <v>248</v>
      </c>
      <c r="BI235" t="s">
        <v>209</v>
      </c>
    </row>
    <row r="236" spans="1:61">
      <c r="A236" t="str">
        <f>_xlfn.XLOOKUP(D236,BN:BN,BO:BO)</f>
        <v>Madrid</v>
      </c>
      <c r="B236" t="s">
        <v>49</v>
      </c>
      <c r="C236">
        <v>39</v>
      </c>
      <c r="D236" t="str">
        <f>_xlfn.XLOOKUP(C236,BC:BC,BD:BD)</f>
        <v>MartinB</v>
      </c>
      <c r="E236">
        <v>27688</v>
      </c>
      <c r="F236" t="s">
        <v>1162</v>
      </c>
      <c r="G236" s="63">
        <v>45957</v>
      </c>
      <c r="H236" s="63">
        <v>45958</v>
      </c>
      <c r="I236" t="s">
        <v>484</v>
      </c>
      <c r="J236" t="str">
        <f>_xlfn.XLOOKUP(I236,AS:AS,AU:AU)</f>
        <v>Vuelos</v>
      </c>
      <c r="K236" t="s">
        <v>27</v>
      </c>
      <c r="L236">
        <v>1347.28</v>
      </c>
      <c r="M236">
        <f>L236*_xlfn.XLOOKUP(K236,AM:AM,AN:AN)</f>
        <v>1347.28</v>
      </c>
      <c r="N236">
        <f>L236*_xlfn.XLOOKUP(K236,AM:AM,AO:AO)</f>
        <v>1562.8447999999999</v>
      </c>
      <c r="O236">
        <v>0</v>
      </c>
      <c r="P236">
        <f>O236*_xlfn.XLOOKUP(K236,AM:AM,AN:AN)</f>
        <v>0</v>
      </c>
      <c r="Q236">
        <f>O236*_xlfn.XLOOKUP(K236,AM:AM,AO:AO)</f>
        <v>0</v>
      </c>
      <c r="R236" t="str">
        <f>_xlfn.XLOOKUP(E236,Y:Y,Z:Z)</f>
        <v>Servivuelo</v>
      </c>
      <c r="S236" t="str">
        <f>_xlfn.XLOOKUP(E236,Y:Y,AB:AB)</f>
        <v>Spain</v>
      </c>
      <c r="T236">
        <f>WEEKNUM(G236)</f>
        <v>44</v>
      </c>
      <c r="U236">
        <f>YEAR(G236)</f>
        <v>2025</v>
      </c>
      <c r="V236" s="117">
        <f>IFERROR(Q236/N236,"0")</f>
        <v>0</v>
      </c>
      <c r="Y236">
        <v>33668</v>
      </c>
      <c r="Z236" t="s">
        <v>1163</v>
      </c>
      <c r="AA236" t="s">
        <v>484</v>
      </c>
      <c r="AB236" t="s">
        <v>502</v>
      </c>
      <c r="AF236">
        <v>26638</v>
      </c>
      <c r="AG236" t="s">
        <v>1164</v>
      </c>
      <c r="AH236" t="s">
        <v>366</v>
      </c>
      <c r="AI236" t="s">
        <v>394</v>
      </c>
      <c r="BH236">
        <v>249</v>
      </c>
      <c r="BI236" t="s">
        <v>209</v>
      </c>
    </row>
    <row r="237" spans="1:61">
      <c r="A237" t="str">
        <f>_xlfn.XLOOKUP(D237,BN:BN,BO:BO)</f>
        <v>Madrid</v>
      </c>
      <c r="B237" t="s">
        <v>49</v>
      </c>
      <c r="C237">
        <v>40</v>
      </c>
      <c r="D237" t="str">
        <f>_xlfn.XLOOKUP(C237,BC:BC,BD:BD)</f>
        <v>MartinB</v>
      </c>
      <c r="E237">
        <v>31172</v>
      </c>
      <c r="F237" t="s">
        <v>1165</v>
      </c>
      <c r="G237" s="63">
        <v>45992</v>
      </c>
      <c r="H237" s="63">
        <v>45995</v>
      </c>
      <c r="I237" t="s">
        <v>484</v>
      </c>
      <c r="J237" t="str">
        <f>_xlfn.XLOOKUP(I237,AS:AS,AU:AU)</f>
        <v>Vuelos</v>
      </c>
      <c r="K237" t="s">
        <v>27</v>
      </c>
      <c r="L237">
        <v>847.5</v>
      </c>
      <c r="M237">
        <f>L237*_xlfn.XLOOKUP(K237,AM:AM,AN:AN)</f>
        <v>847.5</v>
      </c>
      <c r="N237">
        <f>L237*_xlfn.XLOOKUP(K237,AM:AM,AO:AO)</f>
        <v>983.09999999999991</v>
      </c>
      <c r="O237">
        <v>0</v>
      </c>
      <c r="P237">
        <f>O237*_xlfn.XLOOKUP(K237,AM:AM,AN:AN)</f>
        <v>0</v>
      </c>
      <c r="Q237">
        <f>O237*_xlfn.XLOOKUP(K237,AM:AM,AO:AO)</f>
        <v>0</v>
      </c>
      <c r="R237" t="str">
        <f>_xlfn.XLOOKUP(E237,Y:Y,Z:Z)</f>
        <v>IBERIA</v>
      </c>
      <c r="S237" t="str">
        <f>_xlfn.XLOOKUP(E237,Y:Y,AB:AB)</f>
        <v>Spain</v>
      </c>
      <c r="T237">
        <f>WEEKNUM(G237)</f>
        <v>49</v>
      </c>
      <c r="U237">
        <f>YEAR(G237)</f>
        <v>2025</v>
      </c>
      <c r="V237" s="117">
        <f>IFERROR(Q237/N237,"0")</f>
        <v>0</v>
      </c>
      <c r="Y237">
        <v>33669</v>
      </c>
      <c r="Z237" t="s">
        <v>1166</v>
      </c>
      <c r="AA237" t="s">
        <v>484</v>
      </c>
      <c r="AB237" t="s">
        <v>619</v>
      </c>
      <c r="AF237">
        <v>26648</v>
      </c>
      <c r="AG237" t="s">
        <v>1167</v>
      </c>
      <c r="AH237" t="s">
        <v>376</v>
      </c>
      <c r="AI237" t="s">
        <v>401</v>
      </c>
      <c r="BH237">
        <v>250</v>
      </c>
      <c r="BI237" t="s">
        <v>42</v>
      </c>
    </row>
    <row r="238" spans="1:61">
      <c r="A238" t="str">
        <f>_xlfn.XLOOKUP(D238,BN:BN,BO:BO)</f>
        <v>Madrid</v>
      </c>
      <c r="B238" t="s">
        <v>49</v>
      </c>
      <c r="C238">
        <v>41</v>
      </c>
      <c r="D238" t="str">
        <f>_xlfn.XLOOKUP(C238,BC:BC,BD:BD)</f>
        <v>ConchaD</v>
      </c>
      <c r="E238">
        <v>31584</v>
      </c>
      <c r="F238" t="s">
        <v>1168</v>
      </c>
      <c r="G238" s="63">
        <v>46020</v>
      </c>
      <c r="H238" s="63">
        <v>46030</v>
      </c>
      <c r="I238" t="s">
        <v>364</v>
      </c>
      <c r="J238" t="str">
        <f>_xlfn.XLOOKUP(I238,AS:AS,AU:AU)</f>
        <v>DMC</v>
      </c>
      <c r="K238" t="s">
        <v>27</v>
      </c>
      <c r="L238">
        <v>37124.839999999997</v>
      </c>
      <c r="M238">
        <f>L238*_xlfn.XLOOKUP(K238,AM:AM,AN:AN)</f>
        <v>37124.839999999997</v>
      </c>
      <c r="N238">
        <f>L238*_xlfn.XLOOKUP(K238,AM:AM,AO:AO)</f>
        <v>43064.814399999996</v>
      </c>
      <c r="O238">
        <v>6102.84</v>
      </c>
      <c r="P238">
        <f>O238*_xlfn.XLOOKUP(K238,AM:AM,AN:AN)</f>
        <v>6102.84</v>
      </c>
      <c r="Q238">
        <f>O238*_xlfn.XLOOKUP(K238,AM:AM,AO:AO)</f>
        <v>7079.2943999999998</v>
      </c>
      <c r="R238" t="str">
        <f>_xlfn.XLOOKUP(E238,Y:Y,Z:Z)</f>
        <v>ABERCROMBIE AND KENT EGYPT</v>
      </c>
      <c r="S238" t="str">
        <f>_xlfn.XLOOKUP(E238,Y:Y,AB:AB)</f>
        <v>Egypt</v>
      </c>
      <c r="T238">
        <f>WEEKNUM(G238)</f>
        <v>53</v>
      </c>
      <c r="U238">
        <f>YEAR(G238)</f>
        <v>2025</v>
      </c>
      <c r="V238" s="117">
        <f>IFERROR(Q238/N238,"0")</f>
        <v>0.16438697109536365</v>
      </c>
      <c r="Y238">
        <v>33670</v>
      </c>
      <c r="Z238" t="s">
        <v>1169</v>
      </c>
      <c r="AA238" t="s">
        <v>484</v>
      </c>
      <c r="AB238" t="s">
        <v>440</v>
      </c>
      <c r="AF238">
        <v>26650</v>
      </c>
      <c r="AG238" t="s">
        <v>1170</v>
      </c>
      <c r="AH238" t="s">
        <v>376</v>
      </c>
      <c r="AI238" t="s">
        <v>377</v>
      </c>
      <c r="BH238">
        <v>251</v>
      </c>
      <c r="BI238" t="s">
        <v>63</v>
      </c>
    </row>
    <row r="239" spans="1:61">
      <c r="A239" t="str">
        <f>_xlfn.XLOOKUP(D239,BN:BN,BO:BO)</f>
        <v>Madrid</v>
      </c>
      <c r="B239" t="s">
        <v>49</v>
      </c>
      <c r="C239">
        <v>41</v>
      </c>
      <c r="D239" t="str">
        <f>_xlfn.XLOOKUP(C239,BC:BC,BD:BD)</f>
        <v>ConchaD</v>
      </c>
      <c r="E239">
        <v>31172</v>
      </c>
      <c r="F239" t="s">
        <v>1171</v>
      </c>
      <c r="G239" s="63">
        <v>46020</v>
      </c>
      <c r="H239" s="63">
        <v>46030</v>
      </c>
      <c r="I239" t="s">
        <v>484</v>
      </c>
      <c r="J239" t="str">
        <f>_xlfn.XLOOKUP(I239,AS:AS,AU:AU)</f>
        <v>Vuelos</v>
      </c>
      <c r="K239" t="s">
        <v>27</v>
      </c>
      <c r="L239">
        <v>5513.6</v>
      </c>
      <c r="M239">
        <f>L239*_xlfn.XLOOKUP(K239,AM:AM,AN:AN)</f>
        <v>5513.6</v>
      </c>
      <c r="N239">
        <f>L239*_xlfn.XLOOKUP(K239,AM:AM,AO:AO)</f>
        <v>6395.7759999999998</v>
      </c>
      <c r="O239">
        <v>0</v>
      </c>
      <c r="P239">
        <f>O239*_xlfn.XLOOKUP(K239,AM:AM,AN:AN)</f>
        <v>0</v>
      </c>
      <c r="Q239">
        <f>O239*_xlfn.XLOOKUP(K239,AM:AM,AO:AO)</f>
        <v>0</v>
      </c>
      <c r="R239" t="str">
        <f>_xlfn.XLOOKUP(E239,Y:Y,Z:Z)</f>
        <v>IBERIA</v>
      </c>
      <c r="S239" t="str">
        <f>_xlfn.XLOOKUP(E239,Y:Y,AB:AB)</f>
        <v>Spain</v>
      </c>
      <c r="T239">
        <f>WEEKNUM(G239)</f>
        <v>53</v>
      </c>
      <c r="U239">
        <f>YEAR(G239)</f>
        <v>2025</v>
      </c>
      <c r="V239" s="117">
        <f>IFERROR(Q239/N239,"0")</f>
        <v>0</v>
      </c>
      <c r="Y239">
        <v>33674</v>
      </c>
      <c r="Z239" t="s">
        <v>1172</v>
      </c>
      <c r="AA239" t="s">
        <v>376</v>
      </c>
      <c r="AB239" t="s">
        <v>399</v>
      </c>
      <c r="AF239">
        <v>26659</v>
      </c>
      <c r="AG239" t="s">
        <v>1173</v>
      </c>
      <c r="AH239" t="s">
        <v>376</v>
      </c>
      <c r="AI239" t="s">
        <v>676</v>
      </c>
      <c r="BH239">
        <v>252</v>
      </c>
      <c r="BI239" t="s">
        <v>34</v>
      </c>
    </row>
    <row r="240" spans="1:61">
      <c r="A240" t="str">
        <f>_xlfn.XLOOKUP(D240,BN:BN,BO:BO)</f>
        <v>Madrid</v>
      </c>
      <c r="B240" t="s">
        <v>49</v>
      </c>
      <c r="C240">
        <v>41</v>
      </c>
      <c r="D240" t="str">
        <f>_xlfn.XLOOKUP(C240,BC:BC,BD:BD)</f>
        <v>ConchaD</v>
      </c>
      <c r="E240">
        <v>0</v>
      </c>
      <c r="F240" t="s">
        <v>1077</v>
      </c>
      <c r="G240" s="63">
        <v>46020</v>
      </c>
      <c r="H240" s="63">
        <v>46030</v>
      </c>
      <c r="I240" t="s">
        <v>372</v>
      </c>
      <c r="J240" t="str">
        <f>_xlfn.XLOOKUP(I240,AS:AS,AU:AU)</f>
        <v>Honorarios</v>
      </c>
      <c r="K240" t="s">
        <v>27</v>
      </c>
      <c r="L240">
        <v>260</v>
      </c>
      <c r="M240">
        <f>L240*_xlfn.XLOOKUP(K240,AM:AM,AN:AN)</f>
        <v>260</v>
      </c>
      <c r="N240">
        <f>L240*_xlfn.XLOOKUP(K240,AM:AM,AO:AO)</f>
        <v>301.59999999999997</v>
      </c>
      <c r="O240">
        <v>260</v>
      </c>
      <c r="P240">
        <f>O240*_xlfn.XLOOKUP(K240,AM:AM,AN:AN)</f>
        <v>260</v>
      </c>
      <c r="Q240">
        <f>O240*_xlfn.XLOOKUP(K240,AM:AM,AO:AO)</f>
        <v>301.59999999999997</v>
      </c>
      <c r="R240" t="str">
        <f>_xlfn.XLOOKUP(E240,Y:Y,Z:Z)</f>
        <v>FEES</v>
      </c>
      <c r="S240">
        <f>_xlfn.XLOOKUP(E240,Y:Y,AB:AB)</f>
        <v>0</v>
      </c>
      <c r="T240">
        <f>WEEKNUM(G240)</f>
        <v>53</v>
      </c>
      <c r="U240">
        <f>YEAR(G240)</f>
        <v>2025</v>
      </c>
      <c r="V240" s="117">
        <f>IFERROR(Q240/N240,"0")</f>
        <v>1</v>
      </c>
      <c r="Y240">
        <v>33687</v>
      </c>
      <c r="Z240" t="s">
        <v>1174</v>
      </c>
      <c r="AA240" t="s">
        <v>364</v>
      </c>
      <c r="AB240" t="s">
        <v>1175</v>
      </c>
      <c r="AF240">
        <v>26673</v>
      </c>
      <c r="AG240" t="s">
        <v>1176</v>
      </c>
      <c r="AH240" t="s">
        <v>376</v>
      </c>
      <c r="AI240" t="s">
        <v>399</v>
      </c>
      <c r="BH240">
        <v>253</v>
      </c>
      <c r="BI240" t="s">
        <v>43</v>
      </c>
    </row>
    <row r="241" spans="1:61">
      <c r="A241" t="str">
        <f>_xlfn.XLOOKUP(D241,BN:BN,BO:BO)</f>
        <v>Madrid</v>
      </c>
      <c r="B241" t="s">
        <v>49</v>
      </c>
      <c r="C241">
        <v>41</v>
      </c>
      <c r="D241" t="str">
        <f>_xlfn.XLOOKUP(C241,BC:BC,BD:BD)</f>
        <v>ConchaD</v>
      </c>
      <c r="E241">
        <v>27688</v>
      </c>
      <c r="F241" t="s">
        <v>1177</v>
      </c>
      <c r="G241" s="63">
        <v>46022</v>
      </c>
      <c r="H241" s="63">
        <v>46028</v>
      </c>
      <c r="I241" t="s">
        <v>484</v>
      </c>
      <c r="J241" t="str">
        <f>_xlfn.XLOOKUP(I241,AS:AS,AU:AU)</f>
        <v>Vuelos</v>
      </c>
      <c r="K241" t="s">
        <v>27</v>
      </c>
      <c r="L241">
        <v>1066.56</v>
      </c>
      <c r="M241">
        <f>L241*_xlfn.XLOOKUP(K241,AM:AM,AN:AN)</f>
        <v>1066.56</v>
      </c>
      <c r="N241">
        <f>L241*_xlfn.XLOOKUP(K241,AM:AM,AO:AO)</f>
        <v>1237.2095999999999</v>
      </c>
      <c r="O241">
        <v>0</v>
      </c>
      <c r="P241">
        <f>O241*_xlfn.XLOOKUP(K241,AM:AM,AN:AN)</f>
        <v>0</v>
      </c>
      <c r="Q241">
        <f>O241*_xlfn.XLOOKUP(K241,AM:AM,AO:AO)</f>
        <v>0</v>
      </c>
      <c r="R241" t="str">
        <f>_xlfn.XLOOKUP(E241,Y:Y,Z:Z)</f>
        <v>Servivuelo</v>
      </c>
      <c r="S241" t="str">
        <f>_xlfn.XLOOKUP(E241,Y:Y,AB:AB)</f>
        <v>Spain</v>
      </c>
      <c r="T241">
        <f>WEEKNUM(G241)</f>
        <v>53</v>
      </c>
      <c r="U241">
        <f>YEAR(G241)</f>
        <v>2025</v>
      </c>
      <c r="V241" s="117">
        <f>IFERROR(Q241/N241,"0")</f>
        <v>0</v>
      </c>
      <c r="Y241">
        <v>33691</v>
      </c>
      <c r="Z241" t="s">
        <v>1178</v>
      </c>
      <c r="AA241" t="s">
        <v>376</v>
      </c>
      <c r="AB241" t="s">
        <v>438</v>
      </c>
      <c r="AF241">
        <v>26682</v>
      </c>
      <c r="AG241" t="s">
        <v>1179</v>
      </c>
      <c r="AH241" t="s">
        <v>366</v>
      </c>
      <c r="AI241" t="s">
        <v>676</v>
      </c>
      <c r="BH241">
        <v>254</v>
      </c>
      <c r="BI241" t="s">
        <v>42</v>
      </c>
    </row>
    <row r="242" spans="1:61">
      <c r="A242" t="str">
        <f>_xlfn.XLOOKUP(D242,BN:BN,BO:BO)</f>
        <v>Madrid</v>
      </c>
      <c r="B242" t="s">
        <v>49</v>
      </c>
      <c r="C242">
        <v>41</v>
      </c>
      <c r="D242" t="str">
        <f>_xlfn.XLOOKUP(C242,BC:BC,BD:BD)</f>
        <v>ConchaD</v>
      </c>
      <c r="E242">
        <v>0</v>
      </c>
      <c r="F242" t="s">
        <v>1180</v>
      </c>
      <c r="G242" s="63">
        <v>46022</v>
      </c>
      <c r="H242" s="63">
        <v>46028</v>
      </c>
      <c r="I242" t="s">
        <v>372</v>
      </c>
      <c r="J242" t="str">
        <f>_xlfn.XLOOKUP(I242,AS:AS,AU:AU)</f>
        <v>Honorarios</v>
      </c>
      <c r="K242" t="s">
        <v>27</v>
      </c>
      <c r="L242">
        <v>120</v>
      </c>
      <c r="M242">
        <f>L242*_xlfn.XLOOKUP(K242,AM:AM,AN:AN)</f>
        <v>120</v>
      </c>
      <c r="N242">
        <f>L242*_xlfn.XLOOKUP(K242,AM:AM,AO:AO)</f>
        <v>139.19999999999999</v>
      </c>
      <c r="O242">
        <v>120</v>
      </c>
      <c r="P242">
        <f>O242*_xlfn.XLOOKUP(K242,AM:AM,AN:AN)</f>
        <v>120</v>
      </c>
      <c r="Q242">
        <f>O242*_xlfn.XLOOKUP(K242,AM:AM,AO:AO)</f>
        <v>139.19999999999999</v>
      </c>
      <c r="R242" t="str">
        <f>_xlfn.XLOOKUP(E242,Y:Y,Z:Z)</f>
        <v>FEES</v>
      </c>
      <c r="S242">
        <f>_xlfn.XLOOKUP(E242,Y:Y,AB:AB)</f>
        <v>0</v>
      </c>
      <c r="T242">
        <f>WEEKNUM(G242)</f>
        <v>53</v>
      </c>
      <c r="U242">
        <f>YEAR(G242)</f>
        <v>2025</v>
      </c>
      <c r="V242" s="117">
        <f>IFERROR(Q242/N242,"0")</f>
        <v>1</v>
      </c>
      <c r="Y242">
        <v>33696</v>
      </c>
      <c r="Z242" t="s">
        <v>1181</v>
      </c>
      <c r="AA242" t="s">
        <v>376</v>
      </c>
      <c r="AB242" t="s">
        <v>438</v>
      </c>
      <c r="AF242">
        <v>26750</v>
      </c>
      <c r="AG242" t="s">
        <v>1182</v>
      </c>
      <c r="AH242" t="s">
        <v>376</v>
      </c>
      <c r="AI242" t="s">
        <v>1161</v>
      </c>
      <c r="BH242">
        <v>255</v>
      </c>
      <c r="BI242" t="s">
        <v>43</v>
      </c>
    </row>
    <row r="243" spans="1:61">
      <c r="A243" t="str">
        <f>_xlfn.XLOOKUP(D243,BN:BN,BO:BO)</f>
        <v>Madrid</v>
      </c>
      <c r="B243" t="s">
        <v>49</v>
      </c>
      <c r="C243">
        <v>41</v>
      </c>
      <c r="D243" t="str">
        <f>_xlfn.XLOOKUP(C243,BC:BC,BD:BD)</f>
        <v>ConchaD</v>
      </c>
      <c r="E243">
        <v>31584</v>
      </c>
      <c r="F243" t="s">
        <v>1183</v>
      </c>
      <c r="G243" s="63">
        <v>46020</v>
      </c>
      <c r="H243" s="63">
        <v>46030</v>
      </c>
      <c r="I243" t="s">
        <v>364</v>
      </c>
      <c r="J243" t="str">
        <f>_xlfn.XLOOKUP(I243,AS:AS,AU:AU)</f>
        <v>DMC</v>
      </c>
      <c r="K243" t="s">
        <v>27</v>
      </c>
      <c r="L243">
        <v>1380</v>
      </c>
      <c r="M243">
        <f>L243*_xlfn.XLOOKUP(K243,AM:AM,AN:AN)</f>
        <v>1380</v>
      </c>
      <c r="N243">
        <f>L243*_xlfn.XLOOKUP(K243,AM:AM,AO:AO)</f>
        <v>1600.8</v>
      </c>
      <c r="O243">
        <v>60</v>
      </c>
      <c r="P243">
        <f>O243*_xlfn.XLOOKUP(K243,AM:AM,AN:AN)</f>
        <v>60</v>
      </c>
      <c r="Q243">
        <f>O243*_xlfn.XLOOKUP(K243,AM:AM,AO:AO)</f>
        <v>69.599999999999994</v>
      </c>
      <c r="R243" t="str">
        <f>_xlfn.XLOOKUP(E243,Y:Y,Z:Z)</f>
        <v>ABERCROMBIE AND KENT EGYPT</v>
      </c>
      <c r="S243" t="str">
        <f>_xlfn.XLOOKUP(E243,Y:Y,AB:AB)</f>
        <v>Egypt</v>
      </c>
      <c r="T243">
        <f>WEEKNUM(G243)</f>
        <v>53</v>
      </c>
      <c r="U243">
        <f>YEAR(G243)</f>
        <v>2025</v>
      </c>
      <c r="V243" s="117">
        <f>IFERROR(Q243/N243,"0")</f>
        <v>4.3478260869565216E-2</v>
      </c>
      <c r="Y243">
        <v>33699</v>
      </c>
      <c r="Z243" t="s">
        <v>1184</v>
      </c>
      <c r="AA243" t="s">
        <v>364</v>
      </c>
      <c r="AB243" t="s">
        <v>440</v>
      </c>
      <c r="AF243">
        <v>26751</v>
      </c>
      <c r="AG243" t="s">
        <v>1185</v>
      </c>
      <c r="AH243" t="s">
        <v>376</v>
      </c>
      <c r="AI243" t="s">
        <v>1161</v>
      </c>
      <c r="BH243">
        <v>256</v>
      </c>
      <c r="BI243" t="s">
        <v>42</v>
      </c>
    </row>
    <row r="244" spans="1:61">
      <c r="A244" t="str">
        <f>_xlfn.XLOOKUP(D244,BN:BN,BO:BO)</f>
        <v>Madrid</v>
      </c>
      <c r="B244" t="s">
        <v>49</v>
      </c>
      <c r="C244">
        <v>41</v>
      </c>
      <c r="D244" t="str">
        <f>_xlfn.XLOOKUP(C244,BC:BC,BD:BD)</f>
        <v>ConchaD</v>
      </c>
      <c r="E244">
        <v>27610</v>
      </c>
      <c r="F244" t="s">
        <v>1186</v>
      </c>
      <c r="G244" s="63">
        <v>46020</v>
      </c>
      <c r="H244" s="63">
        <v>46030</v>
      </c>
      <c r="I244" t="s">
        <v>409</v>
      </c>
      <c r="J244" t="str">
        <f>_xlfn.XLOOKUP(I244,AS:AS,AU:AU)</f>
        <v>Otros</v>
      </c>
      <c r="K244" t="s">
        <v>27</v>
      </c>
      <c r="L244">
        <v>552</v>
      </c>
      <c r="M244">
        <f>L244*_xlfn.XLOOKUP(K244,AM:AM,AN:AN)</f>
        <v>552</v>
      </c>
      <c r="N244">
        <f>L244*_xlfn.XLOOKUP(K244,AM:AM,AO:AO)</f>
        <v>640.31999999999994</v>
      </c>
      <c r="O244">
        <v>55.8</v>
      </c>
      <c r="P244">
        <f>O244*_xlfn.XLOOKUP(K244,AM:AM,AN:AN)</f>
        <v>55.8</v>
      </c>
      <c r="Q244">
        <f>O244*_xlfn.XLOOKUP(K244,AM:AM,AO:AO)</f>
        <v>64.727999999999994</v>
      </c>
      <c r="R244" t="str">
        <f>_xlfn.XLOOKUP(E244,Y:Y,Z:Z)</f>
        <v>AON</v>
      </c>
      <c r="S244" t="str">
        <f>_xlfn.XLOOKUP(E244,Y:Y,AB:AB)</f>
        <v>United Kingdom</v>
      </c>
      <c r="T244">
        <f>WEEKNUM(G244)</f>
        <v>53</v>
      </c>
      <c r="U244">
        <f>YEAR(G244)</f>
        <v>2025</v>
      </c>
      <c r="V244" s="117">
        <f>IFERROR(Q244/N244,"0")</f>
        <v>0.10108695652173913</v>
      </c>
      <c r="Y244">
        <v>33712</v>
      </c>
      <c r="Z244" t="s">
        <v>1187</v>
      </c>
      <c r="AA244" t="s">
        <v>376</v>
      </c>
      <c r="AB244" t="s">
        <v>440</v>
      </c>
      <c r="AF244">
        <v>26753</v>
      </c>
      <c r="AG244" t="s">
        <v>1188</v>
      </c>
      <c r="AH244" t="s">
        <v>376</v>
      </c>
      <c r="AI244" t="s">
        <v>369</v>
      </c>
      <c r="BH244">
        <v>257</v>
      </c>
      <c r="BI244" t="s">
        <v>46</v>
      </c>
    </row>
    <row r="245" spans="1:61">
      <c r="A245" t="str">
        <f>_xlfn.XLOOKUP(D245,BN:BN,BO:BO)</f>
        <v>Madrid</v>
      </c>
      <c r="B245" t="s">
        <v>49</v>
      </c>
      <c r="C245">
        <v>41</v>
      </c>
      <c r="D245" t="str">
        <f>_xlfn.XLOOKUP(C245,BC:BC,BD:BD)</f>
        <v>ConchaD</v>
      </c>
      <c r="E245">
        <v>27350</v>
      </c>
      <c r="F245" t="s">
        <v>1189</v>
      </c>
      <c r="G245" s="63">
        <v>46020</v>
      </c>
      <c r="H245" s="63">
        <v>46030</v>
      </c>
      <c r="I245" t="s">
        <v>425</v>
      </c>
      <c r="J245" t="str">
        <f>_xlfn.XLOOKUP(I245,AS:AS,AU:AU)</f>
        <v>Traslados</v>
      </c>
      <c r="K245" t="s">
        <v>27</v>
      </c>
      <c r="L245">
        <v>240</v>
      </c>
      <c r="M245">
        <f>L245*_xlfn.XLOOKUP(K245,AM:AM,AN:AN)</f>
        <v>240</v>
      </c>
      <c r="N245">
        <f>L245*_xlfn.XLOOKUP(K245,AM:AM,AO:AO)</f>
        <v>278.39999999999998</v>
      </c>
      <c r="O245">
        <v>-3.1</v>
      </c>
      <c r="P245">
        <f>O245*_xlfn.XLOOKUP(K245,AM:AM,AN:AN)</f>
        <v>-3.1</v>
      </c>
      <c r="Q245">
        <f>O245*_xlfn.XLOOKUP(K245,AM:AM,AO:AO)</f>
        <v>-3.5959999999999996</v>
      </c>
      <c r="R245" t="str">
        <f>_xlfn.XLOOKUP(E245,Y:Y,Z:Z)</f>
        <v>Limouxine</v>
      </c>
      <c r="S245" t="str">
        <f>_xlfn.XLOOKUP(E245,Y:Y,AB:AB)</f>
        <v>Spain</v>
      </c>
      <c r="T245">
        <f>WEEKNUM(G245)</f>
        <v>53</v>
      </c>
      <c r="U245">
        <f>YEAR(G245)</f>
        <v>2025</v>
      </c>
      <c r="V245" s="117">
        <f>IFERROR(Q245/N245,"0")</f>
        <v>-1.2916666666666667E-2</v>
      </c>
      <c r="Y245">
        <v>33753</v>
      </c>
      <c r="Z245" t="s">
        <v>1190</v>
      </c>
      <c r="AA245" t="s">
        <v>376</v>
      </c>
      <c r="AB245" t="s">
        <v>377</v>
      </c>
      <c r="AF245">
        <v>26756</v>
      </c>
      <c r="AG245" t="s">
        <v>1191</v>
      </c>
      <c r="AH245" t="s">
        <v>364</v>
      </c>
      <c r="AI245" t="s">
        <v>401</v>
      </c>
      <c r="BH245">
        <v>258</v>
      </c>
      <c r="BI245" t="s">
        <v>42</v>
      </c>
    </row>
    <row r="246" spans="1:61">
      <c r="A246" t="str">
        <f>_xlfn.XLOOKUP(D246,BN:BN,BO:BO)</f>
        <v>Madrid</v>
      </c>
      <c r="B246" t="s">
        <v>49</v>
      </c>
      <c r="C246">
        <v>41</v>
      </c>
      <c r="D246" t="str">
        <f>_xlfn.XLOOKUP(C246,BC:BC,BD:BD)</f>
        <v>ConchaD</v>
      </c>
      <c r="E246">
        <v>27688</v>
      </c>
      <c r="F246" t="s">
        <v>1192</v>
      </c>
      <c r="G246" s="63">
        <v>46022</v>
      </c>
      <c r="H246" s="63">
        <v>46022</v>
      </c>
      <c r="I246" t="s">
        <v>484</v>
      </c>
      <c r="J246" t="str">
        <f>_xlfn.XLOOKUP(I246,AS:AS,AU:AU)</f>
        <v>Vuelos</v>
      </c>
      <c r="K246" t="s">
        <v>27</v>
      </c>
      <c r="L246">
        <v>378.33</v>
      </c>
      <c r="M246">
        <f>L246*_xlfn.XLOOKUP(K246,AM:AM,AN:AN)</f>
        <v>378.33</v>
      </c>
      <c r="N246">
        <f>L246*_xlfn.XLOOKUP(K246,AM:AM,AO:AO)</f>
        <v>438.86279999999994</v>
      </c>
      <c r="O246">
        <v>0</v>
      </c>
      <c r="P246">
        <f>O246*_xlfn.XLOOKUP(K246,AM:AM,AN:AN)</f>
        <v>0</v>
      </c>
      <c r="Q246">
        <f>O246*_xlfn.XLOOKUP(K246,AM:AM,AO:AO)</f>
        <v>0</v>
      </c>
      <c r="R246" t="str">
        <f>_xlfn.XLOOKUP(E246,Y:Y,Z:Z)</f>
        <v>Servivuelo</v>
      </c>
      <c r="S246" t="str">
        <f>_xlfn.XLOOKUP(E246,Y:Y,AB:AB)</f>
        <v>Spain</v>
      </c>
      <c r="T246">
        <f>WEEKNUM(G246)</f>
        <v>53</v>
      </c>
      <c r="U246">
        <f>YEAR(G246)</f>
        <v>2025</v>
      </c>
      <c r="V246" s="117">
        <f>IFERROR(Q246/N246,"0")</f>
        <v>0</v>
      </c>
      <c r="Y246">
        <v>33770</v>
      </c>
      <c r="Z246" t="s">
        <v>1193</v>
      </c>
      <c r="AA246" t="s">
        <v>376</v>
      </c>
      <c r="AB246" t="s">
        <v>399</v>
      </c>
      <c r="AF246">
        <v>26813</v>
      </c>
      <c r="AG246" t="s">
        <v>1194</v>
      </c>
      <c r="AH246" t="s">
        <v>376</v>
      </c>
      <c r="AI246" t="s">
        <v>514</v>
      </c>
      <c r="BH246">
        <v>259</v>
      </c>
      <c r="BI246" t="s">
        <v>64</v>
      </c>
    </row>
    <row r="247" spans="1:61">
      <c r="A247" t="str">
        <f>_xlfn.XLOOKUP(D247,BN:BN,BO:BO)</f>
        <v>Madrid</v>
      </c>
      <c r="B247" t="s">
        <v>49</v>
      </c>
      <c r="C247">
        <v>41</v>
      </c>
      <c r="D247" t="str">
        <f>_xlfn.XLOOKUP(C247,BC:BC,BD:BD)</f>
        <v>ConchaD</v>
      </c>
      <c r="E247">
        <v>0</v>
      </c>
      <c r="F247" t="s">
        <v>1180</v>
      </c>
      <c r="G247" s="63">
        <v>46022</v>
      </c>
      <c r="H247" s="63">
        <v>46022</v>
      </c>
      <c r="I247" t="s">
        <v>372</v>
      </c>
      <c r="J247" t="str">
        <f>_xlfn.XLOOKUP(I247,AS:AS,AU:AU)</f>
        <v>Honorarios</v>
      </c>
      <c r="K247" t="s">
        <v>27</v>
      </c>
      <c r="L247">
        <v>30</v>
      </c>
      <c r="M247">
        <f>L247*_xlfn.XLOOKUP(K247,AM:AM,AN:AN)</f>
        <v>30</v>
      </c>
      <c r="N247">
        <f>L247*_xlfn.XLOOKUP(K247,AM:AM,AO:AO)</f>
        <v>34.799999999999997</v>
      </c>
      <c r="O247">
        <v>30</v>
      </c>
      <c r="P247">
        <f>O247*_xlfn.XLOOKUP(K247,AM:AM,AN:AN)</f>
        <v>30</v>
      </c>
      <c r="Q247">
        <f>O247*_xlfn.XLOOKUP(K247,AM:AM,AO:AO)</f>
        <v>34.799999999999997</v>
      </c>
      <c r="R247" t="str">
        <f>_xlfn.XLOOKUP(E247,Y:Y,Z:Z)</f>
        <v>FEES</v>
      </c>
      <c r="S247">
        <f>_xlfn.XLOOKUP(E247,Y:Y,AB:AB)</f>
        <v>0</v>
      </c>
      <c r="T247">
        <f>WEEKNUM(G247)</f>
        <v>53</v>
      </c>
      <c r="U247">
        <f>YEAR(G247)</f>
        <v>2025</v>
      </c>
      <c r="V247" s="117">
        <f>IFERROR(Q247/N247,"0")</f>
        <v>1</v>
      </c>
      <c r="Y247">
        <v>33780</v>
      </c>
      <c r="Z247" t="s">
        <v>1195</v>
      </c>
      <c r="AA247" t="s">
        <v>364</v>
      </c>
      <c r="AB247" t="s">
        <v>790</v>
      </c>
      <c r="AF247">
        <v>27033</v>
      </c>
      <c r="AG247" t="s">
        <v>1196</v>
      </c>
      <c r="AH247" t="s">
        <v>376</v>
      </c>
      <c r="AI247" t="s">
        <v>401</v>
      </c>
      <c r="BH247">
        <v>260</v>
      </c>
      <c r="BI247" t="s">
        <v>43</v>
      </c>
    </row>
    <row r="248" spans="1:61">
      <c r="A248" t="str">
        <f>_xlfn.XLOOKUP(D248,BN:BN,BO:BO)</f>
        <v>Madrid</v>
      </c>
      <c r="B248" t="s">
        <v>49</v>
      </c>
      <c r="C248">
        <v>41</v>
      </c>
      <c r="D248" t="str">
        <f>_xlfn.XLOOKUP(C248,BC:BC,BD:BD)</f>
        <v>ConchaD</v>
      </c>
      <c r="E248">
        <v>31584</v>
      </c>
      <c r="F248" t="s">
        <v>1197</v>
      </c>
      <c r="G248" s="63">
        <v>46020</v>
      </c>
      <c r="H248" s="63">
        <v>46030</v>
      </c>
      <c r="I248" t="s">
        <v>364</v>
      </c>
      <c r="J248" t="str">
        <f>_xlfn.XLOOKUP(I248,AS:AS,AU:AU)</f>
        <v>DMC</v>
      </c>
      <c r="K248" t="s">
        <v>27</v>
      </c>
      <c r="L248">
        <v>440.94</v>
      </c>
      <c r="M248">
        <f>L248*_xlfn.XLOOKUP(K248,AM:AM,AN:AN)</f>
        <v>440.94</v>
      </c>
      <c r="N248">
        <f>L248*_xlfn.XLOOKUP(K248,AM:AM,AO:AO)</f>
        <v>511.49039999999997</v>
      </c>
      <c r="O248">
        <v>0</v>
      </c>
      <c r="P248">
        <f>O248*_xlfn.XLOOKUP(K248,AM:AM,AN:AN)</f>
        <v>0</v>
      </c>
      <c r="Q248">
        <f>O248*_xlfn.XLOOKUP(K248,AM:AM,AO:AO)</f>
        <v>0</v>
      </c>
      <c r="R248" t="str">
        <f>_xlfn.XLOOKUP(E248,Y:Y,Z:Z)</f>
        <v>ABERCROMBIE AND KENT EGYPT</v>
      </c>
      <c r="S248" t="str">
        <f>_xlfn.XLOOKUP(E248,Y:Y,AB:AB)</f>
        <v>Egypt</v>
      </c>
      <c r="T248">
        <f>WEEKNUM(G248)</f>
        <v>53</v>
      </c>
      <c r="U248">
        <f>YEAR(G248)</f>
        <v>2025</v>
      </c>
      <c r="V248" s="117">
        <f>IFERROR(Q248/N248,"0")</f>
        <v>0</v>
      </c>
      <c r="Y248">
        <v>33844</v>
      </c>
      <c r="Z248" t="s">
        <v>1198</v>
      </c>
      <c r="AA248" t="s">
        <v>364</v>
      </c>
      <c r="AB248" t="s">
        <v>440</v>
      </c>
      <c r="AF248">
        <v>27040</v>
      </c>
      <c r="AG248" t="s">
        <v>1199</v>
      </c>
      <c r="AH248" t="s">
        <v>366</v>
      </c>
      <c r="AI248" t="s">
        <v>792</v>
      </c>
      <c r="BH248">
        <v>261</v>
      </c>
      <c r="BI248" t="s">
        <v>42</v>
      </c>
    </row>
    <row r="249" spans="1:61">
      <c r="A249" t="str">
        <f>_xlfn.XLOOKUP(D249,BN:BN,BO:BO)</f>
        <v>Madrid</v>
      </c>
      <c r="B249" t="s">
        <v>49</v>
      </c>
      <c r="C249">
        <v>42</v>
      </c>
      <c r="D249" t="str">
        <f>_xlfn.XLOOKUP(C249,BC:BC,BD:BD)</f>
        <v>BlancaO</v>
      </c>
      <c r="E249">
        <v>31486</v>
      </c>
      <c r="F249" t="s">
        <v>1200</v>
      </c>
      <c r="G249" s="63">
        <v>45985</v>
      </c>
      <c r="H249" s="63">
        <v>46001</v>
      </c>
      <c r="I249" t="s">
        <v>364</v>
      </c>
      <c r="J249" t="str">
        <f>_xlfn.XLOOKUP(I249,AS:AS,AU:AU)</f>
        <v>DMC</v>
      </c>
      <c r="K249" t="s">
        <v>27</v>
      </c>
      <c r="L249">
        <v>21309.86</v>
      </c>
      <c r="M249">
        <f>L249*_xlfn.XLOOKUP(K249,AM:AM,AN:AN)</f>
        <v>21309.86</v>
      </c>
      <c r="N249">
        <f>L249*_xlfn.XLOOKUP(K249,AM:AM,AO:AO)</f>
        <v>24719.437599999997</v>
      </c>
      <c r="O249">
        <v>5261.5</v>
      </c>
      <c r="P249">
        <f>O249*_xlfn.XLOOKUP(K249,AM:AM,AN:AN)</f>
        <v>5261.5</v>
      </c>
      <c r="Q249">
        <f>O249*_xlfn.XLOOKUP(K249,AM:AM,AO:AO)</f>
        <v>6103.3399999999992</v>
      </c>
      <c r="R249" t="str">
        <f>_xlfn.XLOOKUP(E249,Y:Y,Z:Z)</f>
        <v>Journey Mexico</v>
      </c>
      <c r="S249" t="str">
        <f>_xlfn.XLOOKUP(E249,Y:Y,AB:AB)</f>
        <v>United States</v>
      </c>
      <c r="T249">
        <f>WEEKNUM(G249)</f>
        <v>48</v>
      </c>
      <c r="U249">
        <f>YEAR(G249)</f>
        <v>2025</v>
      </c>
      <c r="V249" s="117">
        <f>IFERROR(Q249/N249,"0")</f>
        <v>0.24690448459070119</v>
      </c>
      <c r="Y249">
        <v>33871</v>
      </c>
      <c r="Z249" t="s">
        <v>1201</v>
      </c>
      <c r="AA249" t="s">
        <v>376</v>
      </c>
      <c r="AB249" t="s">
        <v>405</v>
      </c>
      <c r="AF249">
        <v>27047</v>
      </c>
      <c r="AG249" t="s">
        <v>1202</v>
      </c>
      <c r="AH249" t="s">
        <v>419</v>
      </c>
      <c r="AI249" t="s">
        <v>498</v>
      </c>
      <c r="BH249">
        <v>262</v>
      </c>
      <c r="BI249" t="s">
        <v>86</v>
      </c>
    </row>
    <row r="250" spans="1:61">
      <c r="A250" t="str">
        <f>_xlfn.XLOOKUP(D250,BN:BN,BO:BO)</f>
        <v>Madrid</v>
      </c>
      <c r="B250" t="s">
        <v>49</v>
      </c>
      <c r="C250">
        <v>42</v>
      </c>
      <c r="D250" t="str">
        <f>_xlfn.XLOOKUP(C250,BC:BC,BD:BD)</f>
        <v>BlancaO</v>
      </c>
      <c r="E250">
        <v>27610</v>
      </c>
      <c r="F250" t="s">
        <v>1203</v>
      </c>
      <c r="G250" s="63">
        <v>45985</v>
      </c>
      <c r="H250" s="63">
        <v>46001</v>
      </c>
      <c r="I250" t="s">
        <v>409</v>
      </c>
      <c r="J250" t="str">
        <f>_xlfn.XLOOKUP(I250,AS:AS,AU:AU)</f>
        <v>Otros</v>
      </c>
      <c r="K250" t="s">
        <v>27</v>
      </c>
      <c r="L250">
        <v>290.14</v>
      </c>
      <c r="M250">
        <f>L250*_xlfn.XLOOKUP(K250,AM:AM,AN:AN)</f>
        <v>290.14</v>
      </c>
      <c r="N250">
        <f>L250*_xlfn.XLOOKUP(K250,AM:AM,AO:AO)</f>
        <v>336.56239999999997</v>
      </c>
      <c r="O250">
        <v>0</v>
      </c>
      <c r="P250">
        <f>O250*_xlfn.XLOOKUP(K250,AM:AM,AN:AN)</f>
        <v>0</v>
      </c>
      <c r="Q250">
        <f>O250*_xlfn.XLOOKUP(K250,AM:AM,AO:AO)</f>
        <v>0</v>
      </c>
      <c r="R250" t="str">
        <f>_xlfn.XLOOKUP(E250,Y:Y,Z:Z)</f>
        <v>AON</v>
      </c>
      <c r="S250" t="str">
        <f>_xlfn.XLOOKUP(E250,Y:Y,AB:AB)</f>
        <v>United Kingdom</v>
      </c>
      <c r="T250">
        <f>WEEKNUM(G250)</f>
        <v>48</v>
      </c>
      <c r="U250">
        <f>YEAR(G250)</f>
        <v>2025</v>
      </c>
      <c r="V250" s="117">
        <f>IFERROR(Q250/N250,"0")</f>
        <v>0</v>
      </c>
      <c r="Y250">
        <v>33872</v>
      </c>
      <c r="Z250" t="s">
        <v>1204</v>
      </c>
      <c r="AA250" t="s">
        <v>376</v>
      </c>
      <c r="AB250" t="s">
        <v>399</v>
      </c>
      <c r="AF250">
        <v>27048</v>
      </c>
      <c r="AG250" t="s">
        <v>1205</v>
      </c>
      <c r="AH250" t="s">
        <v>376</v>
      </c>
      <c r="AI250" t="s">
        <v>399</v>
      </c>
      <c r="BH250">
        <v>263</v>
      </c>
      <c r="BI250" t="s">
        <v>43</v>
      </c>
    </row>
    <row r="251" spans="1:61">
      <c r="A251" t="str">
        <f>_xlfn.XLOOKUP(D251,BN:BN,BO:BO)</f>
        <v>Madrid</v>
      </c>
      <c r="B251" t="s">
        <v>49</v>
      </c>
      <c r="C251">
        <v>42</v>
      </c>
      <c r="D251" t="str">
        <f>_xlfn.XLOOKUP(C251,BC:BC,BD:BD)</f>
        <v>BlancaO</v>
      </c>
      <c r="E251">
        <v>27350</v>
      </c>
      <c r="F251" t="s">
        <v>966</v>
      </c>
      <c r="G251" s="63">
        <v>45985</v>
      </c>
      <c r="H251" s="63">
        <v>46001</v>
      </c>
      <c r="I251" t="s">
        <v>425</v>
      </c>
      <c r="J251" t="str">
        <f>_xlfn.XLOOKUP(I251,AS:AS,AU:AU)</f>
        <v>Traslados</v>
      </c>
      <c r="K251" t="s">
        <v>27</v>
      </c>
      <c r="L251">
        <v>176</v>
      </c>
      <c r="M251">
        <f>L251*_xlfn.XLOOKUP(K251,AM:AM,AN:AN)</f>
        <v>176</v>
      </c>
      <c r="N251">
        <f>L251*_xlfn.XLOOKUP(K251,AM:AM,AO:AO)</f>
        <v>204.16</v>
      </c>
      <c r="O251">
        <v>0</v>
      </c>
      <c r="P251">
        <f>O251*_xlfn.XLOOKUP(K251,AM:AM,AN:AN)</f>
        <v>0</v>
      </c>
      <c r="Q251">
        <f>O251*_xlfn.XLOOKUP(K251,AM:AM,AO:AO)</f>
        <v>0</v>
      </c>
      <c r="R251" t="str">
        <f>_xlfn.XLOOKUP(E251,Y:Y,Z:Z)</f>
        <v>Limouxine</v>
      </c>
      <c r="S251" t="str">
        <f>_xlfn.XLOOKUP(E251,Y:Y,AB:AB)</f>
        <v>Spain</v>
      </c>
      <c r="T251">
        <f>WEEKNUM(G251)</f>
        <v>48</v>
      </c>
      <c r="U251">
        <f>YEAR(G251)</f>
        <v>2025</v>
      </c>
      <c r="V251" s="117">
        <f>IFERROR(Q251/N251,"0")</f>
        <v>0</v>
      </c>
      <c r="Y251">
        <v>33874</v>
      </c>
      <c r="Z251" t="s">
        <v>1206</v>
      </c>
      <c r="AA251" t="s">
        <v>376</v>
      </c>
      <c r="AB251" t="s">
        <v>377</v>
      </c>
      <c r="AF251">
        <v>27049</v>
      </c>
      <c r="AG251" t="s">
        <v>1207</v>
      </c>
      <c r="AH251" t="s">
        <v>376</v>
      </c>
      <c r="AI251" t="s">
        <v>399</v>
      </c>
      <c r="BH251">
        <v>264</v>
      </c>
      <c r="BI251" t="s">
        <v>43</v>
      </c>
    </row>
    <row r="252" spans="1:61">
      <c r="A252" t="str">
        <f>_xlfn.XLOOKUP(D252,BN:BN,BO:BO)</f>
        <v>Madrid</v>
      </c>
      <c r="B252" t="s">
        <v>49</v>
      </c>
      <c r="C252">
        <v>42</v>
      </c>
      <c r="D252" t="str">
        <f>_xlfn.XLOOKUP(C252,BC:BC,BD:BD)</f>
        <v>BlancaO</v>
      </c>
      <c r="E252">
        <v>29901</v>
      </c>
      <c r="F252" t="s">
        <v>1208</v>
      </c>
      <c r="G252" s="63">
        <v>45985</v>
      </c>
      <c r="H252" s="63">
        <v>46001</v>
      </c>
      <c r="I252" t="s">
        <v>419</v>
      </c>
      <c r="J252" t="str">
        <f>_xlfn.XLOOKUP(I252,AS:AS,AU:AU)</f>
        <v>Otros</v>
      </c>
      <c r="K252" t="s">
        <v>27</v>
      </c>
      <c r="L252">
        <v>105</v>
      </c>
      <c r="M252">
        <f>L252*_xlfn.XLOOKUP(K252,AM:AM,AN:AN)</f>
        <v>105</v>
      </c>
      <c r="N252">
        <f>L252*_xlfn.XLOOKUP(K252,AM:AM,AO:AO)</f>
        <v>121.8</v>
      </c>
      <c r="O252">
        <v>0</v>
      </c>
      <c r="P252">
        <f>O252*_xlfn.XLOOKUP(K252,AM:AM,AN:AN)</f>
        <v>0</v>
      </c>
      <c r="Q252">
        <f>O252*_xlfn.XLOOKUP(K252,AM:AM,AO:AO)</f>
        <v>0</v>
      </c>
      <c r="R252" t="str">
        <f>_xlfn.XLOOKUP(E252,Y:Y,Z:Z)</f>
        <v>Gannet Spain, SL</v>
      </c>
      <c r="S252" t="str">
        <f>_xlfn.XLOOKUP(E252,Y:Y,AB:AB)</f>
        <v>Spain</v>
      </c>
      <c r="T252">
        <f>WEEKNUM(G252)</f>
        <v>48</v>
      </c>
      <c r="U252">
        <f>YEAR(G252)</f>
        <v>2025</v>
      </c>
      <c r="V252" s="117">
        <f>IFERROR(Q252/N252,"0")</f>
        <v>0</v>
      </c>
      <c r="Y252">
        <v>33966</v>
      </c>
      <c r="Z252" t="s">
        <v>1209</v>
      </c>
      <c r="AA252" t="s">
        <v>376</v>
      </c>
      <c r="AB252" t="s">
        <v>369</v>
      </c>
      <c r="AF252">
        <v>27050</v>
      </c>
      <c r="AG252" t="s">
        <v>1210</v>
      </c>
      <c r="AH252" t="s">
        <v>376</v>
      </c>
      <c r="AI252" t="s">
        <v>399</v>
      </c>
      <c r="BH252">
        <v>265</v>
      </c>
      <c r="BI252" t="s">
        <v>43</v>
      </c>
    </row>
    <row r="253" spans="1:61">
      <c r="A253" t="str">
        <f>_xlfn.XLOOKUP(D253,BN:BN,BO:BO)</f>
        <v>Madrid</v>
      </c>
      <c r="B253" t="s">
        <v>49</v>
      </c>
      <c r="C253">
        <v>42</v>
      </c>
      <c r="D253" t="str">
        <f>_xlfn.XLOOKUP(C253,BC:BC,BD:BD)</f>
        <v>BlancaO</v>
      </c>
      <c r="E253">
        <v>33597</v>
      </c>
      <c r="F253" t="s">
        <v>1211</v>
      </c>
      <c r="G253" s="63">
        <v>45985</v>
      </c>
      <c r="H253" s="63">
        <v>46001</v>
      </c>
      <c r="I253" t="s">
        <v>461</v>
      </c>
      <c r="J253" t="str">
        <f>_xlfn.XLOOKUP(I253,AS:AS,AU:AU)</f>
        <v>DMC</v>
      </c>
      <c r="K253" t="s">
        <v>27</v>
      </c>
      <c r="L253">
        <v>729</v>
      </c>
      <c r="M253">
        <f>L253*_xlfn.XLOOKUP(K253,AM:AM,AN:AN)</f>
        <v>729</v>
      </c>
      <c r="N253">
        <f>L253*_xlfn.XLOOKUP(K253,AM:AM,AO:AO)</f>
        <v>845.64</v>
      </c>
      <c r="O253">
        <v>0</v>
      </c>
      <c r="P253">
        <f>O253*_xlfn.XLOOKUP(K253,AM:AM,AN:AN)</f>
        <v>0</v>
      </c>
      <c r="Q253">
        <f>O253*_xlfn.XLOOKUP(K253,AM:AM,AO:AO)</f>
        <v>0</v>
      </c>
      <c r="R253" t="str">
        <f>_xlfn.XLOOKUP(E253,Y:Y,Z:Z)</f>
        <v>Carlota Pérez - Jofre</v>
      </c>
      <c r="S253" t="str">
        <f>_xlfn.XLOOKUP(E253,Y:Y,AB:AB)</f>
        <v>Mexico</v>
      </c>
      <c r="T253">
        <f>WEEKNUM(G253)</f>
        <v>48</v>
      </c>
      <c r="U253">
        <f>YEAR(G253)</f>
        <v>2025</v>
      </c>
      <c r="V253" s="117">
        <f>IFERROR(Q253/N253,"0")</f>
        <v>0</v>
      </c>
      <c r="Y253">
        <v>33967</v>
      </c>
      <c r="Z253" t="s">
        <v>1212</v>
      </c>
      <c r="AA253" t="s">
        <v>376</v>
      </c>
      <c r="AB253" t="s">
        <v>667</v>
      </c>
      <c r="AF253">
        <v>27051</v>
      </c>
      <c r="AG253" t="s">
        <v>1213</v>
      </c>
      <c r="AH253" t="s">
        <v>376</v>
      </c>
      <c r="AI253" t="s">
        <v>440</v>
      </c>
      <c r="BH253">
        <v>266</v>
      </c>
      <c r="BI253" t="s">
        <v>43</v>
      </c>
    </row>
    <row r="254" spans="1:61">
      <c r="A254" t="str">
        <f>_xlfn.XLOOKUP(D254,BN:BN,BO:BO)</f>
        <v>Madrid</v>
      </c>
      <c r="B254" t="s">
        <v>49</v>
      </c>
      <c r="C254">
        <v>43</v>
      </c>
      <c r="D254" t="str">
        <f>_xlfn.XLOOKUP(C254,BC:BC,BD:BD)</f>
        <v>MartinB</v>
      </c>
      <c r="E254">
        <v>27688</v>
      </c>
      <c r="F254" t="s">
        <v>1214</v>
      </c>
      <c r="G254" s="63">
        <v>45971</v>
      </c>
      <c r="H254" s="63">
        <v>45975</v>
      </c>
      <c r="I254" t="s">
        <v>484</v>
      </c>
      <c r="J254" t="str">
        <f>_xlfn.XLOOKUP(I254,AS:AS,AU:AU)</f>
        <v>Vuelos</v>
      </c>
      <c r="K254" t="s">
        <v>27</v>
      </c>
      <c r="L254">
        <v>410.33</v>
      </c>
      <c r="M254">
        <f>L254*_xlfn.XLOOKUP(K254,AM:AM,AN:AN)</f>
        <v>410.33</v>
      </c>
      <c r="N254">
        <f>L254*_xlfn.XLOOKUP(K254,AM:AM,AO:AO)</f>
        <v>475.98279999999994</v>
      </c>
      <c r="O254">
        <v>0</v>
      </c>
      <c r="P254">
        <f>O254*_xlfn.XLOOKUP(K254,AM:AM,AN:AN)</f>
        <v>0</v>
      </c>
      <c r="Q254">
        <f>O254*_xlfn.XLOOKUP(K254,AM:AM,AO:AO)</f>
        <v>0</v>
      </c>
      <c r="R254" t="str">
        <f>_xlfn.XLOOKUP(E254,Y:Y,Z:Z)</f>
        <v>Servivuelo</v>
      </c>
      <c r="S254" t="str">
        <f>_xlfn.XLOOKUP(E254,Y:Y,AB:AB)</f>
        <v>Spain</v>
      </c>
      <c r="T254">
        <f>WEEKNUM(G254)</f>
        <v>46</v>
      </c>
      <c r="U254">
        <f>YEAR(G254)</f>
        <v>2025</v>
      </c>
      <c r="V254" s="117">
        <f>IFERROR(Q254/N254,"0")</f>
        <v>0</v>
      </c>
      <c r="Y254">
        <v>33970</v>
      </c>
      <c r="Z254" t="s">
        <v>1215</v>
      </c>
      <c r="AA254" t="s">
        <v>376</v>
      </c>
      <c r="AB254" t="s">
        <v>401</v>
      </c>
      <c r="AF254">
        <v>27052</v>
      </c>
      <c r="AG254" t="s">
        <v>1216</v>
      </c>
      <c r="AH254" t="s">
        <v>376</v>
      </c>
      <c r="AI254" t="s">
        <v>438</v>
      </c>
      <c r="BH254">
        <v>267</v>
      </c>
      <c r="BI254" t="s">
        <v>43</v>
      </c>
    </row>
    <row r="255" spans="1:61">
      <c r="A255" t="str">
        <f>_xlfn.XLOOKUP(D255,BN:BN,BO:BO)</f>
        <v>Madrid</v>
      </c>
      <c r="B255" t="s">
        <v>49</v>
      </c>
      <c r="C255">
        <v>44</v>
      </c>
      <c r="D255" t="str">
        <f>_xlfn.XLOOKUP(C255,BC:BC,BD:BD)</f>
        <v>AlmudenaG</v>
      </c>
      <c r="E255">
        <v>0</v>
      </c>
      <c r="F255" t="s">
        <v>1217</v>
      </c>
      <c r="G255" s="63">
        <v>46187</v>
      </c>
      <c r="H255" s="63">
        <v>46203</v>
      </c>
      <c r="I255" t="s">
        <v>372</v>
      </c>
      <c r="J255" t="str">
        <f>_xlfn.XLOOKUP(I255,AS:AS,AU:AU)</f>
        <v>Honorarios</v>
      </c>
      <c r="K255" t="s">
        <v>27</v>
      </c>
      <c r="L255">
        <v>220</v>
      </c>
      <c r="M255">
        <f>L255*_xlfn.XLOOKUP(K255,AM:AM,AN:AN)</f>
        <v>220</v>
      </c>
      <c r="N255">
        <f>L255*_xlfn.XLOOKUP(K255,AM:AM,AO:AO)</f>
        <v>255.2</v>
      </c>
      <c r="O255">
        <v>220</v>
      </c>
      <c r="P255">
        <f>O255*_xlfn.XLOOKUP(K255,AM:AM,AN:AN)</f>
        <v>220</v>
      </c>
      <c r="Q255">
        <f>O255*_xlfn.XLOOKUP(K255,AM:AM,AO:AO)</f>
        <v>255.2</v>
      </c>
      <c r="R255" t="str">
        <f>_xlfn.XLOOKUP(E255,Y:Y,Z:Z)</f>
        <v>FEES</v>
      </c>
      <c r="S255">
        <f>_xlfn.XLOOKUP(E255,Y:Y,AB:AB)</f>
        <v>0</v>
      </c>
      <c r="T255">
        <f>WEEKNUM(G255)</f>
        <v>25</v>
      </c>
      <c r="U255">
        <f>YEAR(G255)</f>
        <v>2026</v>
      </c>
      <c r="V255" s="117">
        <f>IFERROR(Q255/N255,"0")</f>
        <v>1</v>
      </c>
      <c r="Y255">
        <v>34017</v>
      </c>
      <c r="Z255" t="s">
        <v>1218</v>
      </c>
      <c r="AA255" t="s">
        <v>376</v>
      </c>
      <c r="AB255" t="s">
        <v>569</v>
      </c>
      <c r="AF255">
        <v>27053</v>
      </c>
      <c r="AG255" t="s">
        <v>1219</v>
      </c>
      <c r="AH255" t="s">
        <v>376</v>
      </c>
      <c r="AI255" t="s">
        <v>438</v>
      </c>
      <c r="BH255">
        <v>268</v>
      </c>
      <c r="BI255" t="s">
        <v>43</v>
      </c>
    </row>
    <row r="256" spans="1:61">
      <c r="A256" t="str">
        <f>_xlfn.XLOOKUP(D256,BN:BN,BO:BO)</f>
        <v>Madrid</v>
      </c>
      <c r="B256" t="s">
        <v>49</v>
      </c>
      <c r="C256">
        <v>44</v>
      </c>
      <c r="D256" t="str">
        <f>_xlfn.XLOOKUP(C256,BC:BC,BD:BD)</f>
        <v>AlmudenaG</v>
      </c>
      <c r="E256">
        <v>27688</v>
      </c>
      <c r="F256" t="s">
        <v>1220</v>
      </c>
      <c r="G256" s="63">
        <v>46187</v>
      </c>
      <c r="H256" s="63">
        <v>46202</v>
      </c>
      <c r="I256" t="s">
        <v>484</v>
      </c>
      <c r="J256" t="str">
        <f>_xlfn.XLOOKUP(I256,AS:AS,AU:AU)</f>
        <v>Vuelos</v>
      </c>
      <c r="K256" t="s">
        <v>27</v>
      </c>
      <c r="L256">
        <v>2694</v>
      </c>
      <c r="M256">
        <f>L256*_xlfn.XLOOKUP(K256,AM:AM,AN:AN)</f>
        <v>2694</v>
      </c>
      <c r="N256">
        <f>L256*_xlfn.XLOOKUP(K256,AM:AM,AO:AO)</f>
        <v>3125.04</v>
      </c>
      <c r="O256">
        <v>3.98</v>
      </c>
      <c r="P256">
        <f>O256*_xlfn.XLOOKUP(K256,AM:AM,AN:AN)</f>
        <v>3.98</v>
      </c>
      <c r="Q256">
        <f>O256*_xlfn.XLOOKUP(K256,AM:AM,AO:AO)</f>
        <v>4.6167999999999996</v>
      </c>
      <c r="R256" t="str">
        <f>_xlfn.XLOOKUP(E256,Y:Y,Z:Z)</f>
        <v>Servivuelo</v>
      </c>
      <c r="S256" t="str">
        <f>_xlfn.XLOOKUP(E256,Y:Y,AB:AB)</f>
        <v>Spain</v>
      </c>
      <c r="T256">
        <f>WEEKNUM(G256)</f>
        <v>25</v>
      </c>
      <c r="U256">
        <f>YEAR(G256)</f>
        <v>2026</v>
      </c>
      <c r="V256" s="117">
        <f>IFERROR(Q256/N256,"0")</f>
        <v>1.47735708982925E-3</v>
      </c>
      <c r="Y256">
        <v>34190</v>
      </c>
      <c r="Z256" t="s">
        <v>1221</v>
      </c>
      <c r="AA256" t="s">
        <v>376</v>
      </c>
      <c r="AB256" t="s">
        <v>401</v>
      </c>
      <c r="AF256">
        <v>27060</v>
      </c>
      <c r="AG256" t="s">
        <v>1222</v>
      </c>
      <c r="AH256" t="s">
        <v>376</v>
      </c>
      <c r="AI256" t="s">
        <v>1061</v>
      </c>
      <c r="BH256">
        <v>269</v>
      </c>
      <c r="BI256" t="s">
        <v>43</v>
      </c>
    </row>
    <row r="257" spans="1:61">
      <c r="A257" t="str">
        <f>_xlfn.XLOOKUP(D257,BN:BN,BO:BO)</f>
        <v>Madrid</v>
      </c>
      <c r="B257" t="s">
        <v>49</v>
      </c>
      <c r="C257">
        <v>44</v>
      </c>
      <c r="D257" t="str">
        <f>_xlfn.XLOOKUP(C257,BC:BC,BD:BD)</f>
        <v>AlmudenaG</v>
      </c>
      <c r="E257">
        <v>27688</v>
      </c>
      <c r="F257" t="s">
        <v>1223</v>
      </c>
      <c r="G257" s="63">
        <v>46190</v>
      </c>
      <c r="H257" s="63">
        <v>46197</v>
      </c>
      <c r="I257" t="s">
        <v>484</v>
      </c>
      <c r="J257" t="str">
        <f>_xlfn.XLOOKUP(I257,AS:AS,AU:AU)</f>
        <v>Vuelos</v>
      </c>
      <c r="K257" t="s">
        <v>27</v>
      </c>
      <c r="L257">
        <v>1168</v>
      </c>
      <c r="M257">
        <f>L257*_xlfn.XLOOKUP(K257,AM:AM,AN:AN)</f>
        <v>1168</v>
      </c>
      <c r="N257">
        <f>L257*_xlfn.XLOOKUP(K257,AM:AM,AO:AO)</f>
        <v>1354.8799999999999</v>
      </c>
      <c r="O257">
        <v>5.14</v>
      </c>
      <c r="P257">
        <f>O257*_xlfn.XLOOKUP(K257,AM:AM,AN:AN)</f>
        <v>5.14</v>
      </c>
      <c r="Q257">
        <f>O257*_xlfn.XLOOKUP(K257,AM:AM,AO:AO)</f>
        <v>5.9623999999999988</v>
      </c>
      <c r="R257" t="str">
        <f>_xlfn.XLOOKUP(E257,Y:Y,Z:Z)</f>
        <v>Servivuelo</v>
      </c>
      <c r="S257" t="str">
        <f>_xlfn.XLOOKUP(E257,Y:Y,AB:AB)</f>
        <v>Spain</v>
      </c>
      <c r="T257">
        <f>WEEKNUM(G257)</f>
        <v>25</v>
      </c>
      <c r="U257">
        <f>YEAR(G257)</f>
        <v>2026</v>
      </c>
      <c r="V257" s="117">
        <f>IFERROR(Q257/N257,"0")</f>
        <v>4.4006849315068484E-3</v>
      </c>
      <c r="Y257">
        <v>34192</v>
      </c>
      <c r="Z257" t="s">
        <v>1224</v>
      </c>
      <c r="AA257" t="s">
        <v>376</v>
      </c>
      <c r="AB257" t="s">
        <v>438</v>
      </c>
      <c r="AF257">
        <v>27079</v>
      </c>
      <c r="AG257" t="s">
        <v>1225</v>
      </c>
      <c r="AH257" t="s">
        <v>376</v>
      </c>
      <c r="AI257" t="s">
        <v>369</v>
      </c>
      <c r="BH257">
        <v>270</v>
      </c>
      <c r="BI257" t="s">
        <v>43</v>
      </c>
    </row>
    <row r="258" spans="1:61">
      <c r="A258" t="str">
        <f>_xlfn.XLOOKUP(D258,BN:BN,BO:BO)</f>
        <v>Madrid</v>
      </c>
      <c r="B258" t="s">
        <v>49</v>
      </c>
      <c r="C258">
        <v>44</v>
      </c>
      <c r="D258" t="str">
        <f>_xlfn.XLOOKUP(C258,BC:BC,BD:BD)</f>
        <v>AlmudenaG</v>
      </c>
      <c r="E258">
        <v>27688</v>
      </c>
      <c r="F258" t="s">
        <v>1226</v>
      </c>
      <c r="G258" s="63">
        <v>46196</v>
      </c>
      <c r="H258" s="63">
        <v>46196</v>
      </c>
      <c r="I258" t="s">
        <v>484</v>
      </c>
      <c r="J258" t="str">
        <f>_xlfn.XLOOKUP(I258,AS:AS,AU:AU)</f>
        <v>Vuelos</v>
      </c>
      <c r="K258" t="s">
        <v>27</v>
      </c>
      <c r="L258">
        <v>352</v>
      </c>
      <c r="M258">
        <f>L258*_xlfn.XLOOKUP(K258,AM:AM,AN:AN)</f>
        <v>352</v>
      </c>
      <c r="N258">
        <f>L258*_xlfn.XLOOKUP(K258,AM:AM,AO:AO)</f>
        <v>408.32</v>
      </c>
      <c r="O258">
        <v>1.2</v>
      </c>
      <c r="P258">
        <f>O258*_xlfn.XLOOKUP(K258,AM:AM,AN:AN)</f>
        <v>1.2</v>
      </c>
      <c r="Q258">
        <f>O258*_xlfn.XLOOKUP(K258,AM:AM,AO:AO)</f>
        <v>1.3919999999999999</v>
      </c>
      <c r="R258" t="str">
        <f>_xlfn.XLOOKUP(E258,Y:Y,Z:Z)</f>
        <v>Servivuelo</v>
      </c>
      <c r="S258" t="str">
        <f>_xlfn.XLOOKUP(E258,Y:Y,AB:AB)</f>
        <v>Spain</v>
      </c>
      <c r="T258">
        <f>WEEKNUM(G258)</f>
        <v>26</v>
      </c>
      <c r="U258">
        <f>YEAR(G258)</f>
        <v>2026</v>
      </c>
      <c r="V258" s="117">
        <f>IFERROR(Q258/N258,"0")</f>
        <v>3.4090909090909089E-3</v>
      </c>
      <c r="Y258">
        <v>34198</v>
      </c>
      <c r="Z258" t="s">
        <v>1227</v>
      </c>
      <c r="AA258" t="s">
        <v>364</v>
      </c>
      <c r="AB258" t="s">
        <v>440</v>
      </c>
      <c r="AF258">
        <v>27083</v>
      </c>
      <c r="AG258" t="s">
        <v>1228</v>
      </c>
      <c r="AH258" t="s">
        <v>376</v>
      </c>
      <c r="AI258" t="s">
        <v>401</v>
      </c>
      <c r="BH258">
        <v>271</v>
      </c>
      <c r="BI258" t="s">
        <v>43</v>
      </c>
    </row>
    <row r="259" spans="1:61">
      <c r="A259" t="str">
        <f>_xlfn.XLOOKUP(D259,BN:BN,BO:BO)</f>
        <v>Madrid</v>
      </c>
      <c r="B259" t="s">
        <v>49</v>
      </c>
      <c r="C259">
        <v>44</v>
      </c>
      <c r="D259" t="str">
        <f>_xlfn.XLOOKUP(C259,BC:BC,BD:BD)</f>
        <v>AlmudenaG</v>
      </c>
      <c r="E259">
        <v>31490</v>
      </c>
      <c r="F259" t="s">
        <v>1229</v>
      </c>
      <c r="G259" s="63">
        <v>46190</v>
      </c>
      <c r="H259" s="63">
        <v>46196</v>
      </c>
      <c r="I259" t="s">
        <v>364</v>
      </c>
      <c r="J259" t="str">
        <f>_xlfn.XLOOKUP(I259,AS:AS,AU:AU)</f>
        <v>DMC</v>
      </c>
      <c r="K259" t="s">
        <v>27</v>
      </c>
      <c r="L259">
        <v>7240.37</v>
      </c>
      <c r="M259">
        <f>L259*_xlfn.XLOOKUP(K259,AM:AM,AN:AN)</f>
        <v>7240.37</v>
      </c>
      <c r="N259">
        <f>L259*_xlfn.XLOOKUP(K259,AM:AM,AO:AO)</f>
        <v>8398.8292000000001</v>
      </c>
      <c r="O259">
        <v>889.17</v>
      </c>
      <c r="P259">
        <f>O259*_xlfn.XLOOKUP(K259,AM:AM,AN:AN)</f>
        <v>889.17</v>
      </c>
      <c r="Q259">
        <f>O259*_xlfn.XLOOKUP(K259,AM:AM,AO:AO)</f>
        <v>1031.4371999999998</v>
      </c>
      <c r="R259" t="str">
        <f>_xlfn.XLOOKUP(E259,Y:Y,Z:Z)</f>
        <v>African Bush Camps Limited</v>
      </c>
      <c r="S259" t="str">
        <f>_xlfn.XLOOKUP(E259,Y:Y,AB:AB)</f>
        <v>United Kingdom</v>
      </c>
      <c r="T259">
        <f>WEEKNUM(G259)</f>
        <v>25</v>
      </c>
      <c r="U259">
        <f>YEAR(G259)</f>
        <v>2026</v>
      </c>
      <c r="V259" s="117">
        <f>IFERROR(Q259/N259,"0")</f>
        <v>0.12280725984998002</v>
      </c>
      <c r="Y259">
        <v>34219</v>
      </c>
      <c r="Z259" t="s">
        <v>1230</v>
      </c>
      <c r="AA259" t="s">
        <v>376</v>
      </c>
      <c r="AB259" t="s">
        <v>405</v>
      </c>
      <c r="AF259">
        <v>27084</v>
      </c>
      <c r="AG259" t="s">
        <v>1231</v>
      </c>
      <c r="AH259" t="s">
        <v>376</v>
      </c>
      <c r="AI259" t="s">
        <v>401</v>
      </c>
      <c r="BH259">
        <v>273</v>
      </c>
      <c r="BI259" t="s">
        <v>43</v>
      </c>
    </row>
    <row r="260" spans="1:61">
      <c r="A260" t="str">
        <f>_xlfn.XLOOKUP(D260,BN:BN,BO:BO)</f>
        <v>Madrid</v>
      </c>
      <c r="B260" t="s">
        <v>49</v>
      </c>
      <c r="C260">
        <v>44</v>
      </c>
      <c r="D260" t="str">
        <f>_xlfn.XLOOKUP(C260,BC:BC,BD:BD)</f>
        <v>AlmudenaG</v>
      </c>
      <c r="E260">
        <v>31487</v>
      </c>
      <c r="F260" t="s">
        <v>1232</v>
      </c>
      <c r="G260" s="63">
        <v>46192</v>
      </c>
      <c r="H260" s="63">
        <v>46194</v>
      </c>
      <c r="I260" t="s">
        <v>376</v>
      </c>
      <c r="J260" t="str">
        <f>_xlfn.XLOOKUP(I260,AS:AS,AU:AU)</f>
        <v>Hotel</v>
      </c>
      <c r="K260" t="s">
        <v>27</v>
      </c>
      <c r="L260">
        <v>6160.9</v>
      </c>
      <c r="M260">
        <f>L260*_xlfn.XLOOKUP(K260,AM:AM,AN:AN)</f>
        <v>6160.9</v>
      </c>
      <c r="N260">
        <f>L260*_xlfn.XLOOKUP(K260,AM:AM,AO:AO)</f>
        <v>7146.6439999999993</v>
      </c>
      <c r="O260">
        <v>756.6</v>
      </c>
      <c r="P260">
        <f>O260*_xlfn.XLOOKUP(K260,AM:AM,AN:AN)</f>
        <v>756.6</v>
      </c>
      <c r="Q260">
        <f>O260*_xlfn.XLOOKUP(K260,AM:AM,AO:AO)</f>
        <v>877.65599999999995</v>
      </c>
      <c r="R260" t="str">
        <f>_xlfn.XLOOKUP(E260,Y:Y,Z:Z)</f>
        <v>Desert &amp; Delta Safaris Proprietary Limited</v>
      </c>
      <c r="S260" t="str">
        <f>_xlfn.XLOOKUP(E260,Y:Y,AB:AB)</f>
        <v>Botswana</v>
      </c>
      <c r="T260">
        <f>WEEKNUM(G260)</f>
        <v>25</v>
      </c>
      <c r="U260">
        <f>YEAR(G260)</f>
        <v>2026</v>
      </c>
      <c r="V260" s="117">
        <f>IFERROR(Q260/N260,"0")</f>
        <v>0.12280673278254801</v>
      </c>
      <c r="Y260">
        <v>34223</v>
      </c>
      <c r="Z260" t="s">
        <v>1233</v>
      </c>
      <c r="AA260" t="s">
        <v>495</v>
      </c>
      <c r="AB260" t="s">
        <v>417</v>
      </c>
      <c r="AF260">
        <v>27085</v>
      </c>
      <c r="AG260" t="s">
        <v>1234</v>
      </c>
      <c r="AH260" t="s">
        <v>376</v>
      </c>
      <c r="AI260" t="s">
        <v>405</v>
      </c>
      <c r="BH260">
        <v>274</v>
      </c>
      <c r="BI260" t="s">
        <v>43</v>
      </c>
    </row>
    <row r="261" spans="1:61">
      <c r="A261" t="str">
        <f>_xlfn.XLOOKUP(D261,BN:BN,BO:BO)</f>
        <v>Madrid</v>
      </c>
      <c r="B261" t="s">
        <v>49</v>
      </c>
      <c r="C261">
        <v>44</v>
      </c>
      <c r="D261" t="str">
        <f>_xlfn.XLOOKUP(C261,BC:BC,BD:BD)</f>
        <v>AlmudenaG</v>
      </c>
      <c r="E261">
        <v>31644</v>
      </c>
      <c r="F261" t="s">
        <v>1235</v>
      </c>
      <c r="G261" s="63">
        <v>46197</v>
      </c>
      <c r="H261" s="63">
        <v>46202</v>
      </c>
      <c r="I261" t="s">
        <v>376</v>
      </c>
      <c r="J261" t="str">
        <f>_xlfn.XLOOKUP(I261,AS:AS,AU:AU)</f>
        <v>Hotel</v>
      </c>
      <c r="K261" t="s">
        <v>27</v>
      </c>
      <c r="L261">
        <v>7915.76</v>
      </c>
      <c r="M261">
        <f>L261*_xlfn.XLOOKUP(K261,AM:AM,AN:AN)</f>
        <v>7915.76</v>
      </c>
      <c r="N261">
        <f>L261*_xlfn.XLOOKUP(K261,AM:AM,AO:AO)</f>
        <v>9182.2816000000003</v>
      </c>
      <c r="O261">
        <v>972.11</v>
      </c>
      <c r="P261">
        <f>O261*_xlfn.XLOOKUP(K261,AM:AM,AN:AN)</f>
        <v>972.11</v>
      </c>
      <c r="Q261">
        <f>O261*_xlfn.XLOOKUP(K261,AM:AM,AO:AO)</f>
        <v>1127.6476</v>
      </c>
      <c r="R261" t="str">
        <f>_xlfn.XLOOKUP(E261,Y:Y,Z:Z)</f>
        <v>AndBeyond South Africa</v>
      </c>
      <c r="S261" t="str">
        <f>_xlfn.XLOOKUP(E261,Y:Y,AB:AB)</f>
        <v>South Africa</v>
      </c>
      <c r="T261">
        <f>WEEKNUM(G261)</f>
        <v>26</v>
      </c>
      <c r="U261">
        <f>YEAR(G261)</f>
        <v>2026</v>
      </c>
      <c r="V261" s="117">
        <f>IFERROR(Q261/N261,"0")</f>
        <v>0.1228069067278442</v>
      </c>
      <c r="Y261">
        <v>34229</v>
      </c>
      <c r="Z261" t="s">
        <v>1236</v>
      </c>
      <c r="AA261" t="s">
        <v>376</v>
      </c>
      <c r="AB261" t="s">
        <v>401</v>
      </c>
      <c r="AF261">
        <v>27086</v>
      </c>
      <c r="AG261" t="s">
        <v>1237</v>
      </c>
      <c r="AH261" t="s">
        <v>389</v>
      </c>
      <c r="AI261" t="s">
        <v>401</v>
      </c>
      <c r="BH261">
        <v>275</v>
      </c>
      <c r="BI261" t="s">
        <v>43</v>
      </c>
    </row>
    <row r="262" spans="1:61">
      <c r="A262" t="str">
        <f>_xlfn.XLOOKUP(D262,BN:BN,BO:BO)</f>
        <v>Madrid</v>
      </c>
      <c r="B262" t="s">
        <v>49</v>
      </c>
      <c r="C262">
        <v>44</v>
      </c>
      <c r="D262" t="str">
        <f>_xlfn.XLOOKUP(C262,BC:BC,BD:BD)</f>
        <v>AlmudenaG</v>
      </c>
      <c r="E262">
        <v>32793</v>
      </c>
      <c r="F262" t="s">
        <v>1238</v>
      </c>
      <c r="G262" s="63">
        <v>46188</v>
      </c>
      <c r="H262" s="63">
        <v>46190</v>
      </c>
      <c r="I262" t="s">
        <v>376</v>
      </c>
      <c r="J262" t="str">
        <f>_xlfn.XLOOKUP(I262,AS:AS,AU:AU)</f>
        <v>Hotel</v>
      </c>
      <c r="K262" t="s">
        <v>27</v>
      </c>
      <c r="L262">
        <v>327.60000000000002</v>
      </c>
      <c r="M262">
        <f>L262*_xlfn.XLOOKUP(K262,AM:AM,AN:AN)</f>
        <v>327.60000000000002</v>
      </c>
      <c r="N262">
        <f>L262*_xlfn.XLOOKUP(K262,AM:AM,AO:AO)</f>
        <v>380.01600000000002</v>
      </c>
      <c r="O262">
        <v>12.6</v>
      </c>
      <c r="P262">
        <f>O262*_xlfn.XLOOKUP(K262,AM:AM,AN:AN)</f>
        <v>12.6</v>
      </c>
      <c r="Q262">
        <f>O262*_xlfn.XLOOKUP(K262,AM:AM,AO:AO)</f>
        <v>14.615999999999998</v>
      </c>
      <c r="R262" t="str">
        <f>_xlfn.XLOOKUP(E262,Y:Y,Z:Z)</f>
        <v>NOAH Hotels</v>
      </c>
      <c r="S262" t="str">
        <f>_xlfn.XLOOKUP(E262,Y:Y,AB:AB)</f>
        <v>South Africa</v>
      </c>
      <c r="T262">
        <f>WEEKNUM(G262)</f>
        <v>25</v>
      </c>
      <c r="U262">
        <f>YEAR(G262)</f>
        <v>2026</v>
      </c>
      <c r="V262" s="117">
        <f>IFERROR(Q262/N262,"0")</f>
        <v>3.8461538461538457E-2</v>
      </c>
      <c r="Y262">
        <v>34231</v>
      </c>
      <c r="Z262" t="s">
        <v>780</v>
      </c>
      <c r="AA262" t="s">
        <v>376</v>
      </c>
      <c r="AB262" t="s">
        <v>399</v>
      </c>
      <c r="AF262">
        <v>27087</v>
      </c>
      <c r="AG262" t="s">
        <v>1239</v>
      </c>
      <c r="AH262" t="s">
        <v>425</v>
      </c>
      <c r="AI262" t="s">
        <v>369</v>
      </c>
      <c r="BH262">
        <v>276</v>
      </c>
      <c r="BI262" t="s">
        <v>210</v>
      </c>
    </row>
    <row r="263" spans="1:61">
      <c r="A263" t="str">
        <f>_xlfn.XLOOKUP(D263,BN:BN,BO:BO)</f>
        <v>Madrid</v>
      </c>
      <c r="B263" t="s">
        <v>49</v>
      </c>
      <c r="C263">
        <v>44</v>
      </c>
      <c r="D263" t="str">
        <f>_xlfn.XLOOKUP(C263,BC:BC,BD:BD)</f>
        <v>AlmudenaG</v>
      </c>
      <c r="E263">
        <v>27610</v>
      </c>
      <c r="F263" t="s">
        <v>1240</v>
      </c>
      <c r="G263" s="63">
        <v>46187</v>
      </c>
      <c r="H263" s="63">
        <v>46203</v>
      </c>
      <c r="I263" t="s">
        <v>409</v>
      </c>
      <c r="J263" t="str">
        <f>_xlfn.XLOOKUP(I263,AS:AS,AU:AU)</f>
        <v>Otros</v>
      </c>
      <c r="K263" t="s">
        <v>27</v>
      </c>
      <c r="L263">
        <v>290.14</v>
      </c>
      <c r="M263">
        <f>L263*_xlfn.XLOOKUP(K263,AM:AM,AN:AN)</f>
        <v>290.14</v>
      </c>
      <c r="N263">
        <f>L263*_xlfn.XLOOKUP(K263,AM:AM,AO:AO)</f>
        <v>336.56239999999997</v>
      </c>
      <c r="O263">
        <v>0</v>
      </c>
      <c r="P263">
        <f>O263*_xlfn.XLOOKUP(K263,AM:AM,AN:AN)</f>
        <v>0</v>
      </c>
      <c r="Q263">
        <f>O263*_xlfn.XLOOKUP(K263,AM:AM,AO:AO)</f>
        <v>0</v>
      </c>
      <c r="R263" t="str">
        <f>_xlfn.XLOOKUP(E263,Y:Y,Z:Z)</f>
        <v>AON</v>
      </c>
      <c r="S263" t="str">
        <f>_xlfn.XLOOKUP(E263,Y:Y,AB:AB)</f>
        <v>United Kingdom</v>
      </c>
      <c r="T263">
        <f>WEEKNUM(G263)</f>
        <v>25</v>
      </c>
      <c r="U263">
        <f>YEAR(G263)</f>
        <v>2026</v>
      </c>
      <c r="V263" s="117">
        <f>IFERROR(Q263/N263,"0")</f>
        <v>0</v>
      </c>
      <c r="Y263">
        <v>34236</v>
      </c>
      <c r="Z263" t="s">
        <v>1241</v>
      </c>
      <c r="AA263" t="s">
        <v>376</v>
      </c>
      <c r="AB263" t="s">
        <v>502</v>
      </c>
      <c r="AF263">
        <v>27092</v>
      </c>
      <c r="AG263" t="s">
        <v>1242</v>
      </c>
      <c r="AH263" t="s">
        <v>419</v>
      </c>
      <c r="AI263" t="s">
        <v>440</v>
      </c>
      <c r="BH263">
        <v>278</v>
      </c>
      <c r="BI263" t="s">
        <v>34</v>
      </c>
    </row>
    <row r="264" spans="1:61">
      <c r="A264" t="str">
        <f>_xlfn.XLOOKUP(D264,BN:BN,BO:BO)</f>
        <v>Madrid</v>
      </c>
      <c r="B264" t="s">
        <v>49</v>
      </c>
      <c r="C264">
        <v>45</v>
      </c>
      <c r="D264" t="str">
        <f>_xlfn.XLOOKUP(C264,BC:BC,BD:BD)</f>
        <v>AlmudenaG</v>
      </c>
      <c r="E264">
        <v>0</v>
      </c>
      <c r="F264" t="s">
        <v>1243</v>
      </c>
      <c r="G264" s="63">
        <v>46174</v>
      </c>
      <c r="H264" s="63">
        <v>46189</v>
      </c>
      <c r="I264" t="s">
        <v>372</v>
      </c>
      <c r="J264" t="str">
        <f>_xlfn.XLOOKUP(I264,AS:AS,AU:AU)</f>
        <v>Honorarios</v>
      </c>
      <c r="K264" t="s">
        <v>27</v>
      </c>
      <c r="L264">
        <v>220</v>
      </c>
      <c r="M264">
        <f>L264*_xlfn.XLOOKUP(K264,AM:AM,AN:AN)</f>
        <v>220</v>
      </c>
      <c r="N264">
        <f>L264*_xlfn.XLOOKUP(K264,AM:AM,AO:AO)</f>
        <v>255.2</v>
      </c>
      <c r="O264">
        <v>220</v>
      </c>
      <c r="P264">
        <f>O264*_xlfn.XLOOKUP(K264,AM:AM,AN:AN)</f>
        <v>220</v>
      </c>
      <c r="Q264">
        <f>O264*_xlfn.XLOOKUP(K264,AM:AM,AO:AO)</f>
        <v>255.2</v>
      </c>
      <c r="R264" t="str">
        <f>_xlfn.XLOOKUP(E264,Y:Y,Z:Z)</f>
        <v>FEES</v>
      </c>
      <c r="S264">
        <f>_xlfn.XLOOKUP(E264,Y:Y,AB:AB)</f>
        <v>0</v>
      </c>
      <c r="T264">
        <f>WEEKNUM(G264)</f>
        <v>23</v>
      </c>
      <c r="U264">
        <f>YEAR(G264)</f>
        <v>2026</v>
      </c>
      <c r="V264" s="117">
        <f>IFERROR(Q264/N264,"0")</f>
        <v>1</v>
      </c>
      <c r="Y264">
        <v>34255</v>
      </c>
      <c r="Z264" t="s">
        <v>1244</v>
      </c>
      <c r="AA264" t="s">
        <v>376</v>
      </c>
      <c r="AB264" t="s">
        <v>405</v>
      </c>
      <c r="AF264">
        <v>27105</v>
      </c>
      <c r="AG264" t="s">
        <v>1245</v>
      </c>
      <c r="AH264" t="s">
        <v>376</v>
      </c>
      <c r="AI264" t="s">
        <v>401</v>
      </c>
      <c r="BH264">
        <v>279</v>
      </c>
      <c r="BI264" t="s">
        <v>34</v>
      </c>
    </row>
    <row r="265" spans="1:61">
      <c r="A265" t="str">
        <f>_xlfn.XLOOKUP(D265,BN:BN,BO:BO)</f>
        <v>Madrid</v>
      </c>
      <c r="B265" t="s">
        <v>49</v>
      </c>
      <c r="C265">
        <v>45</v>
      </c>
      <c r="D265" t="str">
        <f>_xlfn.XLOOKUP(C265,BC:BC,BD:BD)</f>
        <v>AlmudenaG</v>
      </c>
      <c r="E265">
        <v>27688</v>
      </c>
      <c r="F265" t="s">
        <v>1246</v>
      </c>
      <c r="G265" s="63">
        <v>46174</v>
      </c>
      <c r="H265" s="63">
        <v>46174</v>
      </c>
      <c r="I265" t="s">
        <v>484</v>
      </c>
      <c r="J265" t="str">
        <f>_xlfn.XLOOKUP(I265,AS:AS,AU:AU)</f>
        <v>Vuelos</v>
      </c>
      <c r="K265" t="s">
        <v>27</v>
      </c>
      <c r="L265">
        <v>1196</v>
      </c>
      <c r="M265">
        <f>L265*_xlfn.XLOOKUP(K265,AM:AM,AN:AN)</f>
        <v>1196</v>
      </c>
      <c r="N265">
        <f>L265*_xlfn.XLOOKUP(K265,AM:AM,AO:AO)</f>
        <v>1387.36</v>
      </c>
      <c r="O265">
        <v>3.14</v>
      </c>
      <c r="P265">
        <f>O265*_xlfn.XLOOKUP(K265,AM:AM,AN:AN)</f>
        <v>3.14</v>
      </c>
      <c r="Q265">
        <f>O265*_xlfn.XLOOKUP(K265,AM:AM,AO:AO)</f>
        <v>3.6423999999999999</v>
      </c>
      <c r="R265" t="str">
        <f>_xlfn.XLOOKUP(E265,Y:Y,Z:Z)</f>
        <v>Servivuelo</v>
      </c>
      <c r="S265" t="str">
        <f>_xlfn.XLOOKUP(E265,Y:Y,AB:AB)</f>
        <v>Spain</v>
      </c>
      <c r="T265">
        <f>WEEKNUM(G265)</f>
        <v>23</v>
      </c>
      <c r="U265">
        <f>YEAR(G265)</f>
        <v>2026</v>
      </c>
      <c r="V265" s="117">
        <f>IFERROR(Q265/N265,"0")</f>
        <v>2.6254180602006691E-3</v>
      </c>
      <c r="Y265">
        <v>34276</v>
      </c>
      <c r="Z265" t="s">
        <v>684</v>
      </c>
      <c r="AA265" t="s">
        <v>376</v>
      </c>
      <c r="AB265" t="s">
        <v>438</v>
      </c>
      <c r="AF265">
        <v>27108</v>
      </c>
      <c r="AG265" t="s">
        <v>1247</v>
      </c>
      <c r="AH265" t="s">
        <v>366</v>
      </c>
      <c r="AI265" t="s">
        <v>417</v>
      </c>
      <c r="BH265">
        <v>280</v>
      </c>
      <c r="BI265" t="s">
        <v>42</v>
      </c>
    </row>
    <row r="266" spans="1:61">
      <c r="A266" t="str">
        <f>_xlfn.XLOOKUP(D266,BN:BN,BO:BO)</f>
        <v>Madrid</v>
      </c>
      <c r="B266" t="s">
        <v>49</v>
      </c>
      <c r="C266">
        <v>45</v>
      </c>
      <c r="D266" t="str">
        <f>_xlfn.XLOOKUP(C266,BC:BC,BD:BD)</f>
        <v>AlmudenaG</v>
      </c>
      <c r="E266">
        <v>27688</v>
      </c>
      <c r="F266" t="s">
        <v>1248</v>
      </c>
      <c r="G266" s="63">
        <v>46180</v>
      </c>
      <c r="H266" s="63">
        <v>46184</v>
      </c>
      <c r="I266" t="s">
        <v>484</v>
      </c>
      <c r="J266" t="str">
        <f>_xlfn.XLOOKUP(I266,AS:AS,AU:AU)</f>
        <v>Vuelos</v>
      </c>
      <c r="K266" t="s">
        <v>27</v>
      </c>
      <c r="L266">
        <v>1130</v>
      </c>
      <c r="M266">
        <f>L266*_xlfn.XLOOKUP(K266,AM:AM,AN:AN)</f>
        <v>1130</v>
      </c>
      <c r="N266">
        <f>L266*_xlfn.XLOOKUP(K266,AM:AM,AO:AO)</f>
        <v>1310.8</v>
      </c>
      <c r="O266">
        <v>8.7200000000000006</v>
      </c>
      <c r="P266">
        <f>O266*_xlfn.XLOOKUP(K266,AM:AM,AN:AN)</f>
        <v>8.7200000000000006</v>
      </c>
      <c r="Q266">
        <f>O266*_xlfn.XLOOKUP(K266,AM:AM,AO:AO)</f>
        <v>10.1152</v>
      </c>
      <c r="R266" t="str">
        <f>_xlfn.XLOOKUP(E266,Y:Y,Z:Z)</f>
        <v>Servivuelo</v>
      </c>
      <c r="S266" t="str">
        <f>_xlfn.XLOOKUP(E266,Y:Y,AB:AB)</f>
        <v>Spain</v>
      </c>
      <c r="T266">
        <f>WEEKNUM(G266)</f>
        <v>24</v>
      </c>
      <c r="U266">
        <f>YEAR(G266)</f>
        <v>2026</v>
      </c>
      <c r="V266" s="117">
        <f>IFERROR(Q266/N266,"0")</f>
        <v>7.7168141592920351E-3</v>
      </c>
      <c r="Y266">
        <v>34277</v>
      </c>
      <c r="Z266" t="s">
        <v>1249</v>
      </c>
      <c r="AA266" t="s">
        <v>364</v>
      </c>
      <c r="AB266" t="s">
        <v>405</v>
      </c>
      <c r="AF266">
        <v>27109</v>
      </c>
      <c r="AG266" t="s">
        <v>1250</v>
      </c>
      <c r="AH266" t="s">
        <v>376</v>
      </c>
      <c r="AI266" t="s">
        <v>1251</v>
      </c>
      <c r="BH266">
        <v>281</v>
      </c>
      <c r="BI266" t="s">
        <v>42</v>
      </c>
    </row>
    <row r="267" spans="1:61">
      <c r="A267" t="str">
        <f>_xlfn.XLOOKUP(D267,BN:BN,BO:BO)</f>
        <v>Madrid</v>
      </c>
      <c r="B267" t="s">
        <v>49</v>
      </c>
      <c r="C267">
        <v>45</v>
      </c>
      <c r="D267" t="str">
        <f>_xlfn.XLOOKUP(C267,BC:BC,BD:BD)</f>
        <v>AlmudenaG</v>
      </c>
      <c r="E267">
        <v>27688</v>
      </c>
      <c r="F267" t="s">
        <v>1252</v>
      </c>
      <c r="G267" s="63">
        <v>46188</v>
      </c>
      <c r="H267" s="63">
        <v>46189</v>
      </c>
      <c r="I267" t="s">
        <v>484</v>
      </c>
      <c r="J267" t="str">
        <f>_xlfn.XLOOKUP(I267,AS:AS,AU:AU)</f>
        <v>Vuelos</v>
      </c>
      <c r="K267" t="s">
        <v>27</v>
      </c>
      <c r="L267">
        <v>1930</v>
      </c>
      <c r="M267">
        <f>L267*_xlfn.XLOOKUP(K267,AM:AM,AN:AN)</f>
        <v>1930</v>
      </c>
      <c r="N267">
        <f>L267*_xlfn.XLOOKUP(K267,AM:AM,AO:AO)</f>
        <v>2238.7999999999997</v>
      </c>
      <c r="O267">
        <v>5.16</v>
      </c>
      <c r="P267">
        <f>O267*_xlfn.XLOOKUP(K267,AM:AM,AN:AN)</f>
        <v>5.16</v>
      </c>
      <c r="Q267">
        <f>O267*_xlfn.XLOOKUP(K267,AM:AM,AO:AO)</f>
        <v>5.9855999999999998</v>
      </c>
      <c r="R267" t="str">
        <f>_xlfn.XLOOKUP(E267,Y:Y,Z:Z)</f>
        <v>Servivuelo</v>
      </c>
      <c r="S267" t="str">
        <f>_xlfn.XLOOKUP(E267,Y:Y,AB:AB)</f>
        <v>Spain</v>
      </c>
      <c r="T267">
        <f>WEEKNUM(G267)</f>
        <v>25</v>
      </c>
      <c r="U267">
        <f>YEAR(G267)</f>
        <v>2026</v>
      </c>
      <c r="V267" s="117">
        <f>IFERROR(Q267/N267,"0")</f>
        <v>2.673575129533679E-3</v>
      </c>
      <c r="Y267">
        <v>34279</v>
      </c>
      <c r="Z267" t="s">
        <v>1253</v>
      </c>
      <c r="AA267" t="s">
        <v>376</v>
      </c>
      <c r="AB267" t="s">
        <v>401</v>
      </c>
      <c r="AF267">
        <v>27114</v>
      </c>
      <c r="AG267" t="s">
        <v>1254</v>
      </c>
      <c r="AH267" t="s">
        <v>376</v>
      </c>
      <c r="AI267" t="s">
        <v>377</v>
      </c>
      <c r="BH267">
        <v>282</v>
      </c>
      <c r="BI267" t="s">
        <v>42</v>
      </c>
    </row>
    <row r="268" spans="1:61">
      <c r="A268" t="str">
        <f>_xlfn.XLOOKUP(D268,BN:BN,BO:BO)</f>
        <v>Madrid</v>
      </c>
      <c r="B268" t="s">
        <v>49</v>
      </c>
      <c r="C268">
        <v>45</v>
      </c>
      <c r="D268" t="str">
        <f>_xlfn.XLOOKUP(C268,BC:BC,BD:BD)</f>
        <v>AlmudenaG</v>
      </c>
      <c r="E268">
        <v>29091</v>
      </c>
      <c r="F268" t="s">
        <v>1255</v>
      </c>
      <c r="G268" s="63">
        <v>46175</v>
      </c>
      <c r="H268" s="63">
        <v>46184</v>
      </c>
      <c r="I268" t="s">
        <v>364</v>
      </c>
      <c r="J268" t="str">
        <f>_xlfn.XLOOKUP(I268,AS:AS,AU:AU)</f>
        <v>DMC</v>
      </c>
      <c r="K268" t="s">
        <v>27</v>
      </c>
      <c r="L268">
        <v>4321.6000000000004</v>
      </c>
      <c r="M268">
        <f>L268*_xlfn.XLOOKUP(K268,AM:AM,AN:AN)</f>
        <v>4321.6000000000004</v>
      </c>
      <c r="N268">
        <f>L268*_xlfn.XLOOKUP(K268,AM:AM,AO:AO)</f>
        <v>5013.0560000000005</v>
      </c>
      <c r="O268">
        <v>530.72</v>
      </c>
      <c r="P268">
        <f>O268*_xlfn.XLOOKUP(K268,AM:AM,AN:AN)</f>
        <v>530.72</v>
      </c>
      <c r="Q268">
        <f>O268*_xlfn.XLOOKUP(K268,AM:AM,AO:AO)</f>
        <v>615.63519999999994</v>
      </c>
      <c r="R268" t="str">
        <f>_xlfn.XLOOKUP(E268,Y:Y,Z:Z)</f>
        <v>Triumph Travel</v>
      </c>
      <c r="S268" t="str">
        <f>_xlfn.XLOOKUP(E268,Y:Y,AB:AB)</f>
        <v>South Africa</v>
      </c>
      <c r="T268">
        <f>WEEKNUM(G268)</f>
        <v>23</v>
      </c>
      <c r="U268">
        <f>YEAR(G268)</f>
        <v>2026</v>
      </c>
      <c r="V268" s="117">
        <f>IFERROR(Q268/N268,"0")</f>
        <v>0.12280636801184744</v>
      </c>
      <c r="Y268">
        <v>34280</v>
      </c>
      <c r="Z268" t="s">
        <v>1256</v>
      </c>
      <c r="AA268" t="s">
        <v>376</v>
      </c>
      <c r="AB268" t="s">
        <v>401</v>
      </c>
      <c r="AF268">
        <v>27115</v>
      </c>
      <c r="AG268" t="s">
        <v>1257</v>
      </c>
      <c r="AH268" t="s">
        <v>376</v>
      </c>
      <c r="AI268" t="s">
        <v>377</v>
      </c>
      <c r="BH268">
        <v>283</v>
      </c>
      <c r="BI268" t="s">
        <v>42</v>
      </c>
    </row>
    <row r="269" spans="1:61">
      <c r="A269" t="str">
        <f>_xlfn.XLOOKUP(D269,BN:BN,BO:BO)</f>
        <v>Madrid</v>
      </c>
      <c r="B269" t="s">
        <v>49</v>
      </c>
      <c r="C269">
        <v>45</v>
      </c>
      <c r="D269" t="str">
        <f>_xlfn.XLOOKUP(C269,BC:BC,BD:BD)</f>
        <v>AlmudenaG</v>
      </c>
      <c r="E269">
        <v>31572</v>
      </c>
      <c r="F269" t="s">
        <v>1258</v>
      </c>
      <c r="G269" s="63">
        <v>46184</v>
      </c>
      <c r="H269" s="63">
        <v>46188</v>
      </c>
      <c r="I269" t="s">
        <v>376</v>
      </c>
      <c r="J269" t="str">
        <f>_xlfn.XLOOKUP(I269,AS:AS,AU:AU)</f>
        <v>Hotel</v>
      </c>
      <c r="K269" t="s">
        <v>27</v>
      </c>
      <c r="L269">
        <v>5343.18</v>
      </c>
      <c r="M269">
        <f>L269*_xlfn.XLOOKUP(K269,AM:AM,AN:AN)</f>
        <v>5343.18</v>
      </c>
      <c r="N269">
        <f>L269*_xlfn.XLOOKUP(K269,AM:AM,AO:AO)</f>
        <v>6198.0887999999995</v>
      </c>
      <c r="O269">
        <v>656.18</v>
      </c>
      <c r="P269">
        <f>O269*_xlfn.XLOOKUP(K269,AM:AM,AN:AN)</f>
        <v>656.18</v>
      </c>
      <c r="Q269">
        <f>O269*_xlfn.XLOOKUP(K269,AM:AM,AO:AO)</f>
        <v>761.16879999999992</v>
      </c>
      <c r="R269" t="str">
        <f>_xlfn.XLOOKUP(E269,Y:Y,Z:Z)</f>
        <v>Ampersand Africa Limited</v>
      </c>
      <c r="S269" t="str">
        <f>_xlfn.XLOOKUP(E269,Y:Y,AB:AB)</f>
        <v>Mauritius</v>
      </c>
      <c r="T269">
        <f>WEEKNUM(G269)</f>
        <v>24</v>
      </c>
      <c r="U269">
        <f>YEAR(G269)</f>
        <v>2026</v>
      </c>
      <c r="V269" s="117">
        <f>IFERROR(Q269/N269,"0")</f>
        <v>0.12280701754385964</v>
      </c>
      <c r="Y269">
        <v>34284</v>
      </c>
      <c r="Z269" t="s">
        <v>1259</v>
      </c>
      <c r="AA269" t="s">
        <v>376</v>
      </c>
      <c r="AB269" t="s">
        <v>369</v>
      </c>
      <c r="AF269">
        <v>27142</v>
      </c>
      <c r="AG269" t="s">
        <v>1260</v>
      </c>
      <c r="AH269" t="s">
        <v>364</v>
      </c>
      <c r="AI269" t="s">
        <v>655</v>
      </c>
      <c r="BH269">
        <v>284</v>
      </c>
      <c r="BI269" t="s">
        <v>42</v>
      </c>
    </row>
    <row r="270" spans="1:61">
      <c r="A270" t="str">
        <f>_xlfn.XLOOKUP(D270,BN:BN,BO:BO)</f>
        <v>Madrid</v>
      </c>
      <c r="B270" t="s">
        <v>49</v>
      </c>
      <c r="C270">
        <v>45</v>
      </c>
      <c r="D270" t="str">
        <f>_xlfn.XLOOKUP(C270,BC:BC,BD:BD)</f>
        <v>AlmudenaG</v>
      </c>
      <c r="E270">
        <v>31573</v>
      </c>
      <c r="F270" t="s">
        <v>1261</v>
      </c>
      <c r="G270" s="63">
        <v>46177</v>
      </c>
      <c r="H270" s="63">
        <v>46180</v>
      </c>
      <c r="I270" t="s">
        <v>364</v>
      </c>
      <c r="J270" t="str">
        <f>_xlfn.XLOOKUP(I270,AS:AS,AU:AU)</f>
        <v>DMC</v>
      </c>
      <c r="K270" t="s">
        <v>27</v>
      </c>
      <c r="L270">
        <v>8209.8700000000008</v>
      </c>
      <c r="M270">
        <f>L270*_xlfn.XLOOKUP(K270,AM:AM,AN:AN)</f>
        <v>8209.8700000000008</v>
      </c>
      <c r="N270">
        <f>L270*_xlfn.XLOOKUP(K270,AM:AM,AO:AO)</f>
        <v>9523.4492000000009</v>
      </c>
      <c r="O270">
        <v>1008.23</v>
      </c>
      <c r="P270">
        <f>O270*_xlfn.XLOOKUP(K270,AM:AM,AN:AN)</f>
        <v>1008.23</v>
      </c>
      <c r="Q270">
        <f>O270*_xlfn.XLOOKUP(K270,AM:AM,AO:AO)</f>
        <v>1169.5467999999998</v>
      </c>
      <c r="R270" t="str">
        <f>_xlfn.XLOOKUP(E270,Y:Y,Z:Z)</f>
        <v>Natural Selection Safaris</v>
      </c>
      <c r="S270" t="str">
        <f>_xlfn.XLOOKUP(E270,Y:Y,AB:AB)</f>
        <v>South Africa</v>
      </c>
      <c r="T270">
        <f>WEEKNUM(G270)</f>
        <v>23</v>
      </c>
      <c r="U270">
        <f>YEAR(G270)</f>
        <v>2026</v>
      </c>
      <c r="V270" s="117">
        <f>IFERROR(Q270/N270,"0")</f>
        <v>0.12280706028231869</v>
      </c>
      <c r="Y270">
        <v>34292</v>
      </c>
      <c r="Z270" t="s">
        <v>1262</v>
      </c>
      <c r="AA270" t="s">
        <v>376</v>
      </c>
      <c r="AB270" t="s">
        <v>514</v>
      </c>
      <c r="AF270">
        <v>27175</v>
      </c>
      <c r="AG270" t="s">
        <v>1263</v>
      </c>
      <c r="AH270" t="s">
        <v>376</v>
      </c>
      <c r="AI270" t="s">
        <v>399</v>
      </c>
      <c r="BH270">
        <v>285</v>
      </c>
      <c r="BI270" t="s">
        <v>42</v>
      </c>
    </row>
    <row r="271" spans="1:61">
      <c r="A271" t="str">
        <f>_xlfn.XLOOKUP(D271,BN:BN,BO:BO)</f>
        <v>Madrid</v>
      </c>
      <c r="B271" t="s">
        <v>49</v>
      </c>
      <c r="C271">
        <v>45</v>
      </c>
      <c r="D271" t="str">
        <f>_xlfn.XLOOKUP(C271,BC:BC,BD:BD)</f>
        <v>AlmudenaG</v>
      </c>
      <c r="E271">
        <v>27610</v>
      </c>
      <c r="F271" t="s">
        <v>1264</v>
      </c>
      <c r="G271" s="63">
        <v>46174</v>
      </c>
      <c r="H271" s="63">
        <v>46189</v>
      </c>
      <c r="I271" t="s">
        <v>409</v>
      </c>
      <c r="J271" t="str">
        <f>_xlfn.XLOOKUP(I271,AS:AS,AU:AU)</f>
        <v>Otros</v>
      </c>
      <c r="K271" t="s">
        <v>27</v>
      </c>
      <c r="L271">
        <v>250.68</v>
      </c>
      <c r="M271">
        <f>L271*_xlfn.XLOOKUP(K271,AM:AM,AN:AN)</f>
        <v>250.68</v>
      </c>
      <c r="N271">
        <f>L271*_xlfn.XLOOKUP(K271,AM:AM,AO:AO)</f>
        <v>290.78879999999998</v>
      </c>
      <c r="O271">
        <v>0</v>
      </c>
      <c r="P271">
        <f>O271*_xlfn.XLOOKUP(K271,AM:AM,AN:AN)</f>
        <v>0</v>
      </c>
      <c r="Q271">
        <f>O271*_xlfn.XLOOKUP(K271,AM:AM,AO:AO)</f>
        <v>0</v>
      </c>
      <c r="R271" t="str">
        <f>_xlfn.XLOOKUP(E271,Y:Y,Z:Z)</f>
        <v>AON</v>
      </c>
      <c r="S271" t="str">
        <f>_xlfn.XLOOKUP(E271,Y:Y,AB:AB)</f>
        <v>United Kingdom</v>
      </c>
      <c r="T271">
        <f>WEEKNUM(G271)</f>
        <v>23</v>
      </c>
      <c r="U271">
        <f>YEAR(G271)</f>
        <v>2026</v>
      </c>
      <c r="V271" s="117">
        <f>IFERROR(Q271/N271,"0")</f>
        <v>0</v>
      </c>
      <c r="Y271">
        <v>34293</v>
      </c>
      <c r="Z271" t="s">
        <v>1265</v>
      </c>
      <c r="AA271" t="s">
        <v>364</v>
      </c>
      <c r="AB271" t="s">
        <v>438</v>
      </c>
      <c r="AF271">
        <v>27193</v>
      </c>
      <c r="AG271" t="s">
        <v>1266</v>
      </c>
      <c r="AH271" t="s">
        <v>376</v>
      </c>
      <c r="AI271" t="s">
        <v>369</v>
      </c>
      <c r="BH271">
        <v>286</v>
      </c>
      <c r="BI271" t="s">
        <v>42</v>
      </c>
    </row>
    <row r="272" spans="1:61">
      <c r="A272" t="str">
        <f>_xlfn.XLOOKUP(D272,BN:BN,BO:BO)</f>
        <v>Madrid</v>
      </c>
      <c r="B272" t="s">
        <v>49</v>
      </c>
      <c r="C272">
        <v>46</v>
      </c>
      <c r="D272" t="str">
        <f>_xlfn.XLOOKUP(C272,BC:BC,BD:BD)</f>
        <v>MartinB</v>
      </c>
      <c r="E272">
        <v>31172</v>
      </c>
      <c r="F272" t="s">
        <v>1267</v>
      </c>
      <c r="G272" s="63">
        <v>45940</v>
      </c>
      <c r="H272" s="63">
        <v>45955</v>
      </c>
      <c r="I272" t="s">
        <v>484</v>
      </c>
      <c r="J272" t="str">
        <f>_xlfn.XLOOKUP(I272,AS:AS,AU:AU)</f>
        <v>Vuelos</v>
      </c>
      <c r="K272" t="s">
        <v>27</v>
      </c>
      <c r="L272">
        <v>1508.38</v>
      </c>
      <c r="M272">
        <f>L272*_xlfn.XLOOKUP(K272,AM:AM,AN:AN)</f>
        <v>1508.38</v>
      </c>
      <c r="N272">
        <f>L272*_xlfn.XLOOKUP(K272,AM:AM,AO:AO)</f>
        <v>1749.7208000000001</v>
      </c>
      <c r="O272">
        <v>0</v>
      </c>
      <c r="P272">
        <f>O272*_xlfn.XLOOKUP(K272,AM:AM,AN:AN)</f>
        <v>0</v>
      </c>
      <c r="Q272">
        <f>O272*_xlfn.XLOOKUP(K272,AM:AM,AO:AO)</f>
        <v>0</v>
      </c>
      <c r="R272" t="str">
        <f>_xlfn.XLOOKUP(E272,Y:Y,Z:Z)</f>
        <v>IBERIA</v>
      </c>
      <c r="S272" t="str">
        <f>_xlfn.XLOOKUP(E272,Y:Y,AB:AB)</f>
        <v>Spain</v>
      </c>
      <c r="T272">
        <f>WEEKNUM(G272)</f>
        <v>41</v>
      </c>
      <c r="U272">
        <f>YEAR(G272)</f>
        <v>2025</v>
      </c>
      <c r="V272" s="117">
        <f>IFERROR(Q272/N272,"0")</f>
        <v>0</v>
      </c>
      <c r="Y272">
        <v>34295</v>
      </c>
      <c r="Z272" t="s">
        <v>1268</v>
      </c>
      <c r="AA272" t="s">
        <v>364</v>
      </c>
      <c r="AB272" t="s">
        <v>498</v>
      </c>
      <c r="AF272">
        <v>27194</v>
      </c>
      <c r="AG272" t="s">
        <v>1269</v>
      </c>
      <c r="AH272" t="s">
        <v>376</v>
      </c>
      <c r="AI272" t="s">
        <v>377</v>
      </c>
      <c r="BH272">
        <v>287</v>
      </c>
      <c r="BI272" t="s">
        <v>63</v>
      </c>
    </row>
    <row r="273" spans="1:61">
      <c r="A273" t="str">
        <f>_xlfn.XLOOKUP(D273,BN:BN,BO:BO)</f>
        <v>Madrid</v>
      </c>
      <c r="B273" t="s">
        <v>49</v>
      </c>
      <c r="C273">
        <v>47</v>
      </c>
      <c r="D273" t="str">
        <f>_xlfn.XLOOKUP(C273,BC:BC,BD:BD)</f>
        <v>MartinB</v>
      </c>
      <c r="E273">
        <v>27688</v>
      </c>
      <c r="F273" t="s">
        <v>1270</v>
      </c>
      <c r="G273" s="63">
        <v>45968</v>
      </c>
      <c r="H273" s="63">
        <v>45971</v>
      </c>
      <c r="I273" t="s">
        <v>484</v>
      </c>
      <c r="J273" t="str">
        <f>_xlfn.XLOOKUP(I273,AS:AS,AU:AU)</f>
        <v>Vuelos</v>
      </c>
      <c r="K273" t="s">
        <v>27</v>
      </c>
      <c r="L273">
        <v>2275.54</v>
      </c>
      <c r="M273">
        <f>L273*_xlfn.XLOOKUP(K273,AM:AM,AN:AN)</f>
        <v>2275.54</v>
      </c>
      <c r="N273">
        <f>L273*_xlfn.XLOOKUP(K273,AM:AM,AO:AO)</f>
        <v>2639.6263999999996</v>
      </c>
      <c r="O273">
        <v>0</v>
      </c>
      <c r="P273">
        <f>O273*_xlfn.XLOOKUP(K273,AM:AM,AN:AN)</f>
        <v>0</v>
      </c>
      <c r="Q273">
        <f>O273*_xlfn.XLOOKUP(K273,AM:AM,AO:AO)</f>
        <v>0</v>
      </c>
      <c r="R273" t="str">
        <f>_xlfn.XLOOKUP(E273,Y:Y,Z:Z)</f>
        <v>Servivuelo</v>
      </c>
      <c r="S273" t="str">
        <f>_xlfn.XLOOKUP(E273,Y:Y,AB:AB)</f>
        <v>Spain</v>
      </c>
      <c r="T273">
        <f>WEEKNUM(G273)</f>
        <v>45</v>
      </c>
      <c r="U273">
        <f>YEAR(G273)</f>
        <v>2025</v>
      </c>
      <c r="V273" s="117">
        <f>IFERROR(Q273/N273,"0")</f>
        <v>0</v>
      </c>
      <c r="Y273">
        <v>0</v>
      </c>
      <c r="Z273" t="s">
        <v>577</v>
      </c>
      <c r="AA273" t="s">
        <v>396</v>
      </c>
      <c r="AF273">
        <v>27195</v>
      </c>
      <c r="AG273" t="s">
        <v>1271</v>
      </c>
      <c r="AH273" t="s">
        <v>376</v>
      </c>
      <c r="AI273" t="s">
        <v>377</v>
      </c>
      <c r="BH273">
        <v>288</v>
      </c>
      <c r="BI273" t="s">
        <v>42</v>
      </c>
    </row>
    <row r="274" spans="1:61">
      <c r="A274" t="str">
        <f>_xlfn.XLOOKUP(D274,BN:BN,BO:BO)</f>
        <v>Madrid</v>
      </c>
      <c r="B274" t="s">
        <v>49</v>
      </c>
      <c r="C274">
        <v>47</v>
      </c>
      <c r="D274" t="str">
        <f>_xlfn.XLOOKUP(C274,BC:BC,BD:BD)</f>
        <v>MartinB</v>
      </c>
      <c r="E274">
        <v>31172</v>
      </c>
      <c r="F274" t="s">
        <v>1272</v>
      </c>
      <c r="G274" s="63">
        <v>45968</v>
      </c>
      <c r="H274" s="63">
        <v>45968</v>
      </c>
      <c r="I274" t="s">
        <v>484</v>
      </c>
      <c r="J274" t="str">
        <f>_xlfn.XLOOKUP(I274,AS:AS,AU:AU)</f>
        <v>Vuelos</v>
      </c>
      <c r="K274" t="s">
        <v>27</v>
      </c>
      <c r="L274">
        <v>25</v>
      </c>
      <c r="M274">
        <f>L274*_xlfn.XLOOKUP(K274,AM:AM,AN:AN)</f>
        <v>25</v>
      </c>
      <c r="N274">
        <f>L274*_xlfn.XLOOKUP(K274,AM:AM,AO:AO)</f>
        <v>28.999999999999996</v>
      </c>
      <c r="O274">
        <v>0</v>
      </c>
      <c r="P274">
        <f>O274*_xlfn.XLOOKUP(K274,AM:AM,AN:AN)</f>
        <v>0</v>
      </c>
      <c r="Q274">
        <f>O274*_xlfn.XLOOKUP(K274,AM:AM,AO:AO)</f>
        <v>0</v>
      </c>
      <c r="R274" t="str">
        <f>_xlfn.XLOOKUP(E274,Y:Y,Z:Z)</f>
        <v>IBERIA</v>
      </c>
      <c r="S274" t="str">
        <f>_xlfn.XLOOKUP(E274,Y:Y,AB:AB)</f>
        <v>Spain</v>
      </c>
      <c r="T274">
        <f>WEEKNUM(G274)</f>
        <v>45</v>
      </c>
      <c r="U274">
        <f>YEAR(G274)</f>
        <v>2025</v>
      </c>
      <c r="V274" s="117">
        <f>IFERROR(Q274/N274,"0")</f>
        <v>0</v>
      </c>
      <c r="Y274" s="126">
        <v>33597</v>
      </c>
      <c r="Z274" t="s">
        <v>1273</v>
      </c>
      <c r="AA274" t="s">
        <v>461</v>
      </c>
      <c r="AB274" t="s">
        <v>440</v>
      </c>
      <c r="AF274">
        <v>27210</v>
      </c>
      <c r="AG274" t="s">
        <v>365</v>
      </c>
      <c r="AH274" t="s">
        <v>366</v>
      </c>
      <c r="AI274" t="s">
        <v>367</v>
      </c>
      <c r="BH274">
        <v>289</v>
      </c>
      <c r="BI274" t="s">
        <v>42</v>
      </c>
    </row>
    <row r="275" spans="1:61">
      <c r="A275" t="str">
        <f>_xlfn.XLOOKUP(D275,BN:BN,BO:BO)</f>
        <v>Madrid</v>
      </c>
      <c r="B275" t="s">
        <v>49</v>
      </c>
      <c r="C275">
        <v>47</v>
      </c>
      <c r="D275" t="str">
        <f>_xlfn.XLOOKUP(C275,BC:BC,BD:BD)</f>
        <v>MartinB</v>
      </c>
      <c r="E275">
        <v>32798</v>
      </c>
      <c r="F275" t="s">
        <v>1274</v>
      </c>
      <c r="G275" s="63">
        <v>45968</v>
      </c>
      <c r="H275" s="63">
        <v>45971</v>
      </c>
      <c r="I275" t="s">
        <v>376</v>
      </c>
      <c r="J275" t="str">
        <f>_xlfn.XLOOKUP(I275,AS:AS,AU:AU)</f>
        <v>Hotel</v>
      </c>
      <c r="K275" t="s">
        <v>27</v>
      </c>
      <c r="L275">
        <v>2812</v>
      </c>
      <c r="M275">
        <f>L275*_xlfn.XLOOKUP(K275,AM:AM,AN:AN)</f>
        <v>2812</v>
      </c>
      <c r="N275">
        <f>L275*_xlfn.XLOOKUP(K275,AM:AM,AO:AO)</f>
        <v>3261.9199999999996</v>
      </c>
      <c r="O275">
        <v>0</v>
      </c>
      <c r="P275">
        <f>O275*_xlfn.XLOOKUP(K275,AM:AM,AN:AN)</f>
        <v>0</v>
      </c>
      <c r="Q275">
        <f>O275*_xlfn.XLOOKUP(K275,AM:AM,AO:AO)</f>
        <v>0</v>
      </c>
      <c r="R275" t="str">
        <f>_xlfn.XLOOKUP(E275,Y:Y,Z:Z)</f>
        <v>Royal Mansour Marrakech</v>
      </c>
      <c r="S275" t="str">
        <f>_xlfn.XLOOKUP(E275,Y:Y,AB:AB)</f>
        <v>Morocco</v>
      </c>
      <c r="T275">
        <f>WEEKNUM(G275)</f>
        <v>45</v>
      </c>
      <c r="U275">
        <f>YEAR(G275)</f>
        <v>2025</v>
      </c>
      <c r="V275" s="117">
        <f>IFERROR(Q275/N275,"0")</f>
        <v>0</v>
      </c>
      <c r="Y275">
        <v>33993</v>
      </c>
      <c r="Z275" t="s">
        <v>582</v>
      </c>
      <c r="AA275" t="s">
        <v>434</v>
      </c>
      <c r="AF275">
        <v>27230</v>
      </c>
      <c r="AG275" t="s">
        <v>1275</v>
      </c>
      <c r="AH275" t="s">
        <v>364</v>
      </c>
      <c r="AI275" t="s">
        <v>538</v>
      </c>
      <c r="BH275">
        <v>290</v>
      </c>
      <c r="BI275" t="s">
        <v>42</v>
      </c>
    </row>
    <row r="276" spans="1:61">
      <c r="A276" t="str">
        <f>_xlfn.XLOOKUP(D276,BN:BN,BO:BO)</f>
        <v>Madrid</v>
      </c>
      <c r="B276" t="s">
        <v>49</v>
      </c>
      <c r="C276">
        <v>47</v>
      </c>
      <c r="D276" t="str">
        <f>_xlfn.XLOOKUP(C276,BC:BC,BD:BD)</f>
        <v>MartinB</v>
      </c>
      <c r="E276">
        <v>27610</v>
      </c>
      <c r="F276" t="s">
        <v>1276</v>
      </c>
      <c r="G276" s="63">
        <v>45968</v>
      </c>
      <c r="H276" s="63">
        <v>45971</v>
      </c>
      <c r="I276" t="s">
        <v>409</v>
      </c>
      <c r="J276" t="str">
        <f>_xlfn.XLOOKUP(I276,AS:AS,AU:AU)</f>
        <v>Otros</v>
      </c>
      <c r="K276" t="s">
        <v>27</v>
      </c>
      <c r="L276">
        <v>115.2</v>
      </c>
      <c r="M276">
        <f>L276*_xlfn.XLOOKUP(K276,AM:AM,AN:AN)</f>
        <v>115.2</v>
      </c>
      <c r="N276">
        <f>L276*_xlfn.XLOOKUP(K276,AM:AM,AO:AO)</f>
        <v>133.63200000000001</v>
      </c>
      <c r="O276">
        <v>0</v>
      </c>
      <c r="P276">
        <f>O276*_xlfn.XLOOKUP(K276,AM:AM,AN:AN)</f>
        <v>0</v>
      </c>
      <c r="Q276">
        <f>O276*_xlfn.XLOOKUP(K276,AM:AM,AO:AO)</f>
        <v>0</v>
      </c>
      <c r="R276" t="str">
        <f>_xlfn.XLOOKUP(E276,Y:Y,Z:Z)</f>
        <v>AON</v>
      </c>
      <c r="S276" t="str">
        <f>_xlfn.XLOOKUP(E276,Y:Y,AB:AB)</f>
        <v>United Kingdom</v>
      </c>
      <c r="T276">
        <f>WEEKNUM(G276)</f>
        <v>45</v>
      </c>
      <c r="U276">
        <f>YEAR(G276)</f>
        <v>2025</v>
      </c>
      <c r="V276" s="117">
        <f>IFERROR(Q276/N276,"0")</f>
        <v>0</v>
      </c>
      <c r="Y276">
        <v>34316</v>
      </c>
      <c r="Z276" t="s">
        <v>1265</v>
      </c>
      <c r="AA276" t="s">
        <v>364</v>
      </c>
      <c r="AB276" t="s">
        <v>438</v>
      </c>
      <c r="AF276">
        <v>27231</v>
      </c>
      <c r="AG276" t="s">
        <v>1277</v>
      </c>
      <c r="AH276" t="s">
        <v>376</v>
      </c>
      <c r="AI276" t="s">
        <v>405</v>
      </c>
      <c r="BH276">
        <v>291</v>
      </c>
      <c r="BI276" t="s">
        <v>43</v>
      </c>
    </row>
    <row r="277" spans="1:61">
      <c r="A277" t="str">
        <f>_xlfn.XLOOKUP(D277,BN:BN,BO:BO)</f>
        <v>Madrid</v>
      </c>
      <c r="B277" t="s">
        <v>49</v>
      </c>
      <c r="C277">
        <v>48</v>
      </c>
      <c r="D277" t="str">
        <f>_xlfn.XLOOKUP(C277,BC:BC,BD:BD)</f>
        <v>ConchaD</v>
      </c>
      <c r="E277">
        <v>31584</v>
      </c>
      <c r="F277" t="s">
        <v>1278</v>
      </c>
      <c r="G277" s="63">
        <v>46020</v>
      </c>
      <c r="H277" s="63">
        <v>46031</v>
      </c>
      <c r="I277" t="s">
        <v>364</v>
      </c>
      <c r="J277" t="str">
        <f>_xlfn.XLOOKUP(I277,AS:AS,AU:AU)</f>
        <v>DMC</v>
      </c>
      <c r="K277" t="s">
        <v>27</v>
      </c>
      <c r="L277">
        <v>22089.599999999999</v>
      </c>
      <c r="M277">
        <f>L277*_xlfn.XLOOKUP(K277,AM:AM,AN:AN)</f>
        <v>22089.599999999999</v>
      </c>
      <c r="N277">
        <f>L277*_xlfn.XLOOKUP(K277,AM:AM,AO:AO)</f>
        <v>25623.935999999998</v>
      </c>
      <c r="O277">
        <v>4069.6</v>
      </c>
      <c r="P277">
        <f>O277*_xlfn.XLOOKUP(K277,AM:AM,AN:AN)</f>
        <v>4069.6</v>
      </c>
      <c r="Q277">
        <f>O277*_xlfn.XLOOKUP(K277,AM:AM,AO:AO)</f>
        <v>4720.7359999999999</v>
      </c>
      <c r="R277" t="str">
        <f>_xlfn.XLOOKUP(E277,Y:Y,Z:Z)</f>
        <v>ABERCROMBIE AND KENT EGYPT</v>
      </c>
      <c r="S277" t="str">
        <f>_xlfn.XLOOKUP(E277,Y:Y,AB:AB)</f>
        <v>Egypt</v>
      </c>
      <c r="T277">
        <f>WEEKNUM(G277)</f>
        <v>53</v>
      </c>
      <c r="U277">
        <f>YEAR(G277)</f>
        <v>2025</v>
      </c>
      <c r="V277" s="117">
        <f>IFERROR(Q277/N277,"0")</f>
        <v>0.18423149355352747</v>
      </c>
      <c r="Y277">
        <v>34416</v>
      </c>
      <c r="Z277" t="s">
        <v>1279</v>
      </c>
      <c r="AA277" t="s">
        <v>376</v>
      </c>
      <c r="AB277" t="s">
        <v>401</v>
      </c>
      <c r="AF277">
        <v>27236</v>
      </c>
      <c r="AG277" t="s">
        <v>1280</v>
      </c>
      <c r="AH277" t="s">
        <v>376</v>
      </c>
      <c r="AI277" t="s">
        <v>377</v>
      </c>
      <c r="BH277">
        <v>292</v>
      </c>
      <c r="BI277" t="s">
        <v>42</v>
      </c>
    </row>
    <row r="278" spans="1:61">
      <c r="A278" t="str">
        <f>_xlfn.XLOOKUP(D278,BN:BN,BO:BO)</f>
        <v>Madrid</v>
      </c>
      <c r="B278" t="s">
        <v>49</v>
      </c>
      <c r="C278">
        <v>48</v>
      </c>
      <c r="D278" t="str">
        <f>_xlfn.XLOOKUP(C278,BC:BC,BD:BD)</f>
        <v>ConchaD</v>
      </c>
      <c r="E278">
        <v>31640</v>
      </c>
      <c r="F278" t="s">
        <v>1281</v>
      </c>
      <c r="G278" s="63">
        <v>46031</v>
      </c>
      <c r="H278" s="63">
        <v>46036</v>
      </c>
      <c r="I278" t="s">
        <v>364</v>
      </c>
      <c r="J278" t="str">
        <f>_xlfn.XLOOKUP(I278,AS:AS,AU:AU)</f>
        <v>DMC</v>
      </c>
      <c r="K278" t="s">
        <v>27</v>
      </c>
      <c r="L278">
        <v>4794.84</v>
      </c>
      <c r="M278">
        <f>L278*_xlfn.XLOOKUP(K278,AM:AM,AN:AN)</f>
        <v>4794.84</v>
      </c>
      <c r="N278">
        <f>L278*_xlfn.XLOOKUP(K278,AM:AM,AO:AO)</f>
        <v>5562.0144</v>
      </c>
      <c r="O278">
        <v>864.64</v>
      </c>
      <c r="P278">
        <f>O278*_xlfn.XLOOKUP(K278,AM:AM,AN:AN)</f>
        <v>864.64</v>
      </c>
      <c r="Q278">
        <f>O278*_xlfn.XLOOKUP(K278,AM:AM,AO:AO)</f>
        <v>1002.9823999999999</v>
      </c>
      <c r="R278" t="str">
        <f>_xlfn.XLOOKUP(E278,Y:Y,Z:Z)</f>
        <v>ABERCROMBIE AND KENT JORDAN</v>
      </c>
      <c r="S278" t="str">
        <f>_xlfn.XLOOKUP(E278,Y:Y,AB:AB)</f>
        <v>Jordan</v>
      </c>
      <c r="T278">
        <f>WEEKNUM(G278)</f>
        <v>2</v>
      </c>
      <c r="U278">
        <f>YEAR(G278)</f>
        <v>2026</v>
      </c>
      <c r="V278" s="117">
        <f>IFERROR(Q278/N278,"0")</f>
        <v>0.18032718505726988</v>
      </c>
      <c r="AF278">
        <v>27237</v>
      </c>
      <c r="AG278" t="s">
        <v>1282</v>
      </c>
      <c r="AH278" t="s">
        <v>376</v>
      </c>
      <c r="AI278" t="s">
        <v>401</v>
      </c>
      <c r="BH278">
        <v>293</v>
      </c>
      <c r="BI278" t="s">
        <v>42</v>
      </c>
    </row>
    <row r="279" spans="1:61">
      <c r="A279" t="str">
        <f>_xlfn.XLOOKUP(D279,BN:BN,BO:BO)</f>
        <v>Madrid</v>
      </c>
      <c r="B279" t="s">
        <v>49</v>
      </c>
      <c r="C279">
        <v>48</v>
      </c>
      <c r="D279" t="str">
        <f>_xlfn.XLOOKUP(C279,BC:BC,BD:BD)</f>
        <v>ConchaD</v>
      </c>
      <c r="E279">
        <v>27688</v>
      </c>
      <c r="F279" t="s">
        <v>1283</v>
      </c>
      <c r="G279" s="63">
        <v>46020</v>
      </c>
      <c r="H279" s="63">
        <v>46036</v>
      </c>
      <c r="I279" t="s">
        <v>484</v>
      </c>
      <c r="J279" t="str">
        <f>_xlfn.XLOOKUP(I279,AS:AS,AU:AU)</f>
        <v>Vuelos</v>
      </c>
      <c r="K279" t="s">
        <v>27</v>
      </c>
      <c r="L279">
        <v>5649.6</v>
      </c>
      <c r="M279">
        <f>L279*_xlfn.XLOOKUP(K279,AM:AM,AN:AN)</f>
        <v>5649.6</v>
      </c>
      <c r="N279">
        <f>L279*_xlfn.XLOOKUP(K279,AM:AM,AO:AO)</f>
        <v>6553.5360000000001</v>
      </c>
      <c r="O279">
        <v>0</v>
      </c>
      <c r="P279">
        <f>O279*_xlfn.XLOOKUP(K279,AM:AM,AN:AN)</f>
        <v>0</v>
      </c>
      <c r="Q279">
        <f>O279*_xlfn.XLOOKUP(K279,AM:AM,AO:AO)</f>
        <v>0</v>
      </c>
      <c r="R279" t="str">
        <f>_xlfn.XLOOKUP(E279,Y:Y,Z:Z)</f>
        <v>Servivuelo</v>
      </c>
      <c r="S279" t="str">
        <f>_xlfn.XLOOKUP(E279,Y:Y,AB:AB)</f>
        <v>Spain</v>
      </c>
      <c r="T279">
        <f>WEEKNUM(G279)</f>
        <v>53</v>
      </c>
      <c r="U279">
        <f>YEAR(G279)</f>
        <v>2025</v>
      </c>
      <c r="V279" s="117">
        <f>IFERROR(Q279/N279,"0")</f>
        <v>0</v>
      </c>
      <c r="AF279">
        <v>27238</v>
      </c>
      <c r="AG279" t="s">
        <v>1284</v>
      </c>
      <c r="AH279" t="s">
        <v>376</v>
      </c>
      <c r="AI279" t="s">
        <v>1285</v>
      </c>
      <c r="BH279">
        <v>294</v>
      </c>
      <c r="BI279" t="s">
        <v>43</v>
      </c>
    </row>
    <row r="280" spans="1:61">
      <c r="A280" t="str">
        <f>_xlfn.XLOOKUP(D280,BN:BN,BO:BO)</f>
        <v>Madrid</v>
      </c>
      <c r="B280" t="s">
        <v>49</v>
      </c>
      <c r="C280">
        <v>48</v>
      </c>
      <c r="D280" t="str">
        <f>_xlfn.XLOOKUP(C280,BC:BC,BD:BD)</f>
        <v>ConchaD</v>
      </c>
      <c r="E280">
        <v>27688</v>
      </c>
      <c r="F280" t="s">
        <v>1286</v>
      </c>
      <c r="G280" s="63">
        <v>46022</v>
      </c>
      <c r="H280" s="63">
        <v>46028</v>
      </c>
      <c r="I280" t="s">
        <v>484</v>
      </c>
      <c r="J280" t="str">
        <f>_xlfn.XLOOKUP(I280,AS:AS,AU:AU)</f>
        <v>Vuelos</v>
      </c>
      <c r="K280" t="s">
        <v>27</v>
      </c>
      <c r="L280">
        <v>588.67999999999995</v>
      </c>
      <c r="M280">
        <f>L280*_xlfn.XLOOKUP(K280,AM:AM,AN:AN)</f>
        <v>588.67999999999995</v>
      </c>
      <c r="N280">
        <f>L280*_xlfn.XLOOKUP(K280,AM:AM,AO:AO)</f>
        <v>682.86879999999985</v>
      </c>
      <c r="O280">
        <v>0</v>
      </c>
      <c r="P280">
        <f>O280*_xlfn.XLOOKUP(K280,AM:AM,AN:AN)</f>
        <v>0</v>
      </c>
      <c r="Q280">
        <f>O280*_xlfn.XLOOKUP(K280,AM:AM,AO:AO)</f>
        <v>0</v>
      </c>
      <c r="R280" t="str">
        <f>_xlfn.XLOOKUP(E280,Y:Y,Z:Z)</f>
        <v>Servivuelo</v>
      </c>
      <c r="S280" t="str">
        <f>_xlfn.XLOOKUP(E280,Y:Y,AB:AB)</f>
        <v>Spain</v>
      </c>
      <c r="T280">
        <f>WEEKNUM(G280)</f>
        <v>53</v>
      </c>
      <c r="U280">
        <f>YEAR(G280)</f>
        <v>2025</v>
      </c>
      <c r="V280" s="117">
        <f>IFERROR(Q280/N280,"0")</f>
        <v>0</v>
      </c>
      <c r="AF280">
        <v>27243</v>
      </c>
      <c r="AG280" t="s">
        <v>1287</v>
      </c>
      <c r="AH280" t="s">
        <v>376</v>
      </c>
      <c r="AI280" t="s">
        <v>377</v>
      </c>
      <c r="BH280">
        <v>295</v>
      </c>
      <c r="BI280" t="s">
        <v>210</v>
      </c>
    </row>
    <row r="281" spans="1:61">
      <c r="A281" t="str">
        <f>_xlfn.XLOOKUP(D281,BN:BN,BO:BO)</f>
        <v>Madrid</v>
      </c>
      <c r="B281" t="s">
        <v>49</v>
      </c>
      <c r="C281">
        <v>48</v>
      </c>
      <c r="D281" t="str">
        <f>_xlfn.XLOOKUP(C281,BC:BC,BD:BD)</f>
        <v>ConchaD</v>
      </c>
      <c r="E281">
        <v>27688</v>
      </c>
      <c r="F281" t="s">
        <v>1288</v>
      </c>
      <c r="G281" s="63">
        <v>46031</v>
      </c>
      <c r="H281" s="63">
        <v>46031</v>
      </c>
      <c r="I281" t="s">
        <v>484</v>
      </c>
      <c r="J281" t="str">
        <f>_xlfn.XLOOKUP(I281,AS:AS,AU:AU)</f>
        <v>Vuelos</v>
      </c>
      <c r="K281" t="s">
        <v>27</v>
      </c>
      <c r="L281">
        <v>708.38</v>
      </c>
      <c r="M281">
        <f>L281*_xlfn.XLOOKUP(K281,AM:AM,AN:AN)</f>
        <v>708.38</v>
      </c>
      <c r="N281">
        <f>L281*_xlfn.XLOOKUP(K281,AM:AM,AO:AO)</f>
        <v>821.72079999999994</v>
      </c>
      <c r="O281">
        <v>0</v>
      </c>
      <c r="P281">
        <f>O281*_xlfn.XLOOKUP(K281,AM:AM,AN:AN)</f>
        <v>0</v>
      </c>
      <c r="Q281">
        <f>O281*_xlfn.XLOOKUP(K281,AM:AM,AO:AO)</f>
        <v>0</v>
      </c>
      <c r="R281" t="str">
        <f>_xlfn.XLOOKUP(E281,Y:Y,Z:Z)</f>
        <v>Servivuelo</v>
      </c>
      <c r="S281" t="str">
        <f>_xlfn.XLOOKUP(E281,Y:Y,AB:AB)</f>
        <v>Spain</v>
      </c>
      <c r="T281">
        <f>WEEKNUM(G281)</f>
        <v>2</v>
      </c>
      <c r="U281">
        <f>YEAR(G281)</f>
        <v>2026</v>
      </c>
      <c r="V281" s="117">
        <f>IFERROR(Q281/N281,"0")</f>
        <v>0</v>
      </c>
      <c r="AF281">
        <v>27247</v>
      </c>
      <c r="AG281" t="s">
        <v>1289</v>
      </c>
      <c r="AH281" t="s">
        <v>376</v>
      </c>
      <c r="AI281" t="s">
        <v>399</v>
      </c>
      <c r="BH281">
        <v>296</v>
      </c>
      <c r="BI281" t="s">
        <v>210</v>
      </c>
    </row>
    <row r="282" spans="1:61">
      <c r="A282" t="str">
        <f>_xlfn.XLOOKUP(D282,BN:BN,BO:BO)</f>
        <v>Madrid</v>
      </c>
      <c r="B282" t="s">
        <v>49</v>
      </c>
      <c r="C282">
        <v>48</v>
      </c>
      <c r="D282" t="str">
        <f>_xlfn.XLOOKUP(C282,BC:BC,BD:BD)</f>
        <v>ConchaD</v>
      </c>
      <c r="E282">
        <v>0</v>
      </c>
      <c r="F282" t="s">
        <v>1290</v>
      </c>
      <c r="G282" s="63">
        <v>46031</v>
      </c>
      <c r="H282" s="63">
        <v>46031</v>
      </c>
      <c r="I282" t="s">
        <v>372</v>
      </c>
      <c r="J282" t="str">
        <f>_xlfn.XLOOKUP(I282,AS:AS,AU:AU)</f>
        <v>Honorarios</v>
      </c>
      <c r="K282" t="s">
        <v>27</v>
      </c>
      <c r="L282">
        <v>250</v>
      </c>
      <c r="M282">
        <f>L282*_xlfn.XLOOKUP(K282,AM:AM,AN:AN)</f>
        <v>250</v>
      </c>
      <c r="N282">
        <f>L282*_xlfn.XLOOKUP(K282,AM:AM,AO:AO)</f>
        <v>290</v>
      </c>
      <c r="O282">
        <v>250</v>
      </c>
      <c r="P282">
        <f>O282*_xlfn.XLOOKUP(K282,AM:AM,AN:AN)</f>
        <v>250</v>
      </c>
      <c r="Q282">
        <f>O282*_xlfn.XLOOKUP(K282,AM:AM,AO:AO)</f>
        <v>290</v>
      </c>
      <c r="R282" t="str">
        <f>_xlfn.XLOOKUP(E282,Y:Y,Z:Z)</f>
        <v>FEES</v>
      </c>
      <c r="S282">
        <f>_xlfn.XLOOKUP(E282,Y:Y,AB:AB)</f>
        <v>0</v>
      </c>
      <c r="T282">
        <f>WEEKNUM(G282)</f>
        <v>2</v>
      </c>
      <c r="U282">
        <f>YEAR(G282)</f>
        <v>2026</v>
      </c>
      <c r="V282" s="117">
        <f>IFERROR(Q282/N282,"0")</f>
        <v>1</v>
      </c>
      <c r="AF282">
        <v>27248</v>
      </c>
      <c r="AG282" t="s">
        <v>1291</v>
      </c>
      <c r="AH282" t="s">
        <v>376</v>
      </c>
      <c r="AI282" t="s">
        <v>399</v>
      </c>
      <c r="BH282">
        <v>297</v>
      </c>
      <c r="BI282" t="s">
        <v>34</v>
      </c>
    </row>
    <row r="283" spans="1:61">
      <c r="A283" t="str">
        <f>_xlfn.XLOOKUP(D283,BN:BN,BO:BO)</f>
        <v>Madrid</v>
      </c>
      <c r="B283" t="s">
        <v>49</v>
      </c>
      <c r="C283">
        <v>49</v>
      </c>
      <c r="D283" t="str">
        <f>_xlfn.XLOOKUP(C283,BC:BC,BD:BD)</f>
        <v>MartinB</v>
      </c>
      <c r="E283">
        <v>27688</v>
      </c>
      <c r="F283" t="s">
        <v>1292</v>
      </c>
      <c r="G283" s="63">
        <v>45968</v>
      </c>
      <c r="H283" s="63">
        <v>45977</v>
      </c>
      <c r="I283" t="s">
        <v>484</v>
      </c>
      <c r="J283" t="str">
        <f>_xlfn.XLOOKUP(I283,AS:AS,AU:AU)</f>
        <v>Vuelos</v>
      </c>
      <c r="K283" t="s">
        <v>27</v>
      </c>
      <c r="L283">
        <v>3515.8</v>
      </c>
      <c r="M283">
        <f>L283*_xlfn.XLOOKUP(K283,AM:AM,AN:AN)</f>
        <v>3515.8</v>
      </c>
      <c r="N283">
        <f>L283*_xlfn.XLOOKUP(K283,AM:AM,AO:AO)</f>
        <v>4078.328</v>
      </c>
      <c r="O283">
        <v>0</v>
      </c>
      <c r="P283">
        <f>O283*_xlfn.XLOOKUP(K283,AM:AM,AN:AN)</f>
        <v>0</v>
      </c>
      <c r="Q283">
        <f>O283*_xlfn.XLOOKUP(K283,AM:AM,AO:AO)</f>
        <v>0</v>
      </c>
      <c r="R283" t="str">
        <f>_xlfn.XLOOKUP(E283,Y:Y,Z:Z)</f>
        <v>Servivuelo</v>
      </c>
      <c r="S283" t="str">
        <f>_xlfn.XLOOKUP(E283,Y:Y,AB:AB)</f>
        <v>Spain</v>
      </c>
      <c r="T283">
        <f>WEEKNUM(G283)</f>
        <v>45</v>
      </c>
      <c r="U283">
        <f>YEAR(G283)</f>
        <v>2025</v>
      </c>
      <c r="V283" s="117">
        <f>IFERROR(Q283/N283,"0")</f>
        <v>0</v>
      </c>
      <c r="AF283">
        <v>27253</v>
      </c>
      <c r="AG283" t="s">
        <v>1293</v>
      </c>
      <c r="AH283" t="s">
        <v>376</v>
      </c>
      <c r="AI283" t="s">
        <v>377</v>
      </c>
      <c r="BH283">
        <v>298</v>
      </c>
      <c r="BI283" t="s">
        <v>209</v>
      </c>
    </row>
    <row r="284" spans="1:61">
      <c r="A284" t="str">
        <f>_xlfn.XLOOKUP(D284,BN:BN,BO:BO)</f>
        <v>Madrid</v>
      </c>
      <c r="B284" t="s">
        <v>49</v>
      </c>
      <c r="C284">
        <v>50</v>
      </c>
      <c r="D284" t="str">
        <f>_xlfn.XLOOKUP(C284,BC:BC,BD:BD)</f>
        <v>AliciaLT</v>
      </c>
      <c r="E284">
        <v>28972</v>
      </c>
      <c r="F284" t="s">
        <v>1294</v>
      </c>
      <c r="G284" s="63">
        <v>45940</v>
      </c>
      <c r="H284" s="63">
        <v>45942</v>
      </c>
      <c r="I284" t="s">
        <v>376</v>
      </c>
      <c r="J284" t="str">
        <f>_xlfn.XLOOKUP(I284,AS:AS,AU:AU)</f>
        <v>Hotel</v>
      </c>
      <c r="K284" t="s">
        <v>33</v>
      </c>
      <c r="L284">
        <v>1200</v>
      </c>
      <c r="M284">
        <f>L284*_xlfn.XLOOKUP(K284,AM:AM,AN:AN)</f>
        <v>1032</v>
      </c>
      <c r="N284">
        <f>L284*_xlfn.XLOOKUP(K284,AM:AM,AO:AO)</f>
        <v>1200</v>
      </c>
      <c r="O284">
        <v>110</v>
      </c>
      <c r="P284">
        <f>O284*_xlfn.XLOOKUP(K284,AM:AM,AN:AN)</f>
        <v>94.6</v>
      </c>
      <c r="Q284">
        <f>O284*_xlfn.XLOOKUP(K284,AM:AM,AO:AO)</f>
        <v>110</v>
      </c>
      <c r="R284" t="str">
        <f>_xlfn.XLOOKUP(E284,Y:Y,Z:Z)</f>
        <v>Hotel Amigo</v>
      </c>
      <c r="S284" t="str">
        <f>_xlfn.XLOOKUP(E284,Y:Y,AB:AB)</f>
        <v>Belgium</v>
      </c>
      <c r="T284">
        <f>WEEKNUM(G284)</f>
        <v>41</v>
      </c>
      <c r="U284">
        <f>YEAR(G284)</f>
        <v>2025</v>
      </c>
      <c r="V284" s="117">
        <f>IFERROR(Q284/N284,"0")</f>
        <v>9.166666666666666E-2</v>
      </c>
      <c r="AF284">
        <v>27254</v>
      </c>
      <c r="AG284" t="s">
        <v>1295</v>
      </c>
      <c r="AH284" t="s">
        <v>376</v>
      </c>
      <c r="AI284" t="s">
        <v>405</v>
      </c>
      <c r="BH284">
        <v>299</v>
      </c>
      <c r="BI284" t="s">
        <v>85</v>
      </c>
    </row>
    <row r="285" spans="1:61">
      <c r="A285" t="str">
        <f>_xlfn.XLOOKUP(D285,BN:BN,BO:BO)</f>
        <v>Madrid</v>
      </c>
      <c r="B285" t="s">
        <v>49</v>
      </c>
      <c r="C285">
        <v>50</v>
      </c>
      <c r="D285" t="str">
        <f>_xlfn.XLOOKUP(C285,BC:BC,BD:BD)</f>
        <v>AliciaLT</v>
      </c>
      <c r="E285">
        <v>28972</v>
      </c>
      <c r="F285" t="s">
        <v>1294</v>
      </c>
      <c r="G285" s="63">
        <v>45945</v>
      </c>
      <c r="H285" s="63">
        <v>45947</v>
      </c>
      <c r="I285" t="s">
        <v>376</v>
      </c>
      <c r="J285" t="str">
        <f>_xlfn.XLOOKUP(I285,AS:AS,AU:AU)</f>
        <v>Hotel</v>
      </c>
      <c r="K285" t="s">
        <v>33</v>
      </c>
      <c r="L285">
        <v>1452</v>
      </c>
      <c r="M285">
        <f>L285*_xlfn.XLOOKUP(K285,AM:AM,AN:AN)</f>
        <v>1248.72</v>
      </c>
      <c r="N285">
        <f>L285*_xlfn.XLOOKUP(K285,AM:AM,AO:AO)</f>
        <v>1452</v>
      </c>
      <c r="O285">
        <v>120</v>
      </c>
      <c r="P285">
        <f>O285*_xlfn.XLOOKUP(K285,AM:AM,AN:AN)</f>
        <v>103.2</v>
      </c>
      <c r="Q285">
        <f>O285*_xlfn.XLOOKUP(K285,AM:AM,AO:AO)</f>
        <v>120</v>
      </c>
      <c r="R285" t="str">
        <f>_xlfn.XLOOKUP(E285,Y:Y,Z:Z)</f>
        <v>Hotel Amigo</v>
      </c>
      <c r="S285" t="str">
        <f>_xlfn.XLOOKUP(E285,Y:Y,AB:AB)</f>
        <v>Belgium</v>
      </c>
      <c r="T285">
        <f>WEEKNUM(G285)</f>
        <v>42</v>
      </c>
      <c r="U285">
        <f>YEAR(G285)</f>
        <v>2025</v>
      </c>
      <c r="V285" s="117">
        <f>IFERROR(Q285/N285,"0")</f>
        <v>8.2644628099173556E-2</v>
      </c>
      <c r="AF285">
        <v>27255</v>
      </c>
      <c r="AG285" t="s">
        <v>1296</v>
      </c>
      <c r="AH285" t="s">
        <v>376</v>
      </c>
      <c r="AI285" t="s">
        <v>377</v>
      </c>
      <c r="BH285">
        <v>300</v>
      </c>
      <c r="BI285" t="s">
        <v>42</v>
      </c>
    </row>
    <row r="286" spans="1:61">
      <c r="A286" t="str">
        <f>_xlfn.XLOOKUP(D286,BN:BN,BO:BO)</f>
        <v>Madrid</v>
      </c>
      <c r="B286" t="s">
        <v>49</v>
      </c>
      <c r="C286">
        <v>51</v>
      </c>
      <c r="D286" t="str">
        <f>_xlfn.XLOOKUP(C286,BC:BC,BD:BD)</f>
        <v>MartinB</v>
      </c>
      <c r="E286">
        <v>27688</v>
      </c>
      <c r="F286" t="s">
        <v>1297</v>
      </c>
      <c r="G286" s="63">
        <v>45941</v>
      </c>
      <c r="H286" s="63">
        <v>45943</v>
      </c>
      <c r="I286" t="s">
        <v>484</v>
      </c>
      <c r="J286" t="str">
        <f>_xlfn.XLOOKUP(I286,AS:AS,AU:AU)</f>
        <v>Vuelos</v>
      </c>
      <c r="K286" t="s">
        <v>27</v>
      </c>
      <c r="L286">
        <v>330.35</v>
      </c>
      <c r="M286">
        <f>L286*_xlfn.XLOOKUP(K286,AM:AM,AN:AN)</f>
        <v>330.35</v>
      </c>
      <c r="N286">
        <f>L286*_xlfn.XLOOKUP(K286,AM:AM,AO:AO)</f>
        <v>383.20600000000002</v>
      </c>
      <c r="O286">
        <v>0</v>
      </c>
      <c r="P286">
        <f>O286*_xlfn.XLOOKUP(K286,AM:AM,AN:AN)</f>
        <v>0</v>
      </c>
      <c r="Q286">
        <f>O286*_xlfn.XLOOKUP(K286,AM:AM,AO:AO)</f>
        <v>0</v>
      </c>
      <c r="R286" t="str">
        <f>_xlfn.XLOOKUP(E286,Y:Y,Z:Z)</f>
        <v>Servivuelo</v>
      </c>
      <c r="S286" t="str">
        <f>_xlfn.XLOOKUP(E286,Y:Y,AB:AB)</f>
        <v>Spain</v>
      </c>
      <c r="T286">
        <f>WEEKNUM(G286)</f>
        <v>41</v>
      </c>
      <c r="U286">
        <f>YEAR(G286)</f>
        <v>2025</v>
      </c>
      <c r="V286" s="117">
        <f>IFERROR(Q286/N286,"0")</f>
        <v>0</v>
      </c>
      <c r="AF286">
        <v>27256</v>
      </c>
      <c r="AG286" t="s">
        <v>1298</v>
      </c>
      <c r="AH286" t="s">
        <v>376</v>
      </c>
      <c r="AI286" t="s">
        <v>377</v>
      </c>
      <c r="BH286">
        <v>301</v>
      </c>
      <c r="BI286" t="s">
        <v>42</v>
      </c>
    </row>
    <row r="287" spans="1:61">
      <c r="A287" t="str">
        <f>_xlfn.XLOOKUP(D287,BN:BN,BO:BO)</f>
        <v>Madrid</v>
      </c>
      <c r="B287" t="s">
        <v>49</v>
      </c>
      <c r="C287">
        <v>52</v>
      </c>
      <c r="D287" t="str">
        <f>_xlfn.XLOOKUP(C287,BC:BC,BD:BD)</f>
        <v>HelenM</v>
      </c>
      <c r="E287">
        <v>0</v>
      </c>
      <c r="F287" t="s">
        <v>1299</v>
      </c>
      <c r="G287" s="63">
        <v>46009</v>
      </c>
      <c r="H287" s="63">
        <v>46030</v>
      </c>
      <c r="I287" t="s">
        <v>372</v>
      </c>
      <c r="J287" t="str">
        <f>_xlfn.XLOOKUP(I287,AS:AS,AU:AU)</f>
        <v>Honorarios</v>
      </c>
      <c r="K287" t="s">
        <v>27</v>
      </c>
      <c r="L287">
        <v>436.72</v>
      </c>
      <c r="M287">
        <f>L287*_xlfn.XLOOKUP(K287,AM:AM,AN:AN)</f>
        <v>436.72</v>
      </c>
      <c r="N287">
        <f>L287*_xlfn.XLOOKUP(K287,AM:AM,AO:AO)</f>
        <v>506.59519999999998</v>
      </c>
      <c r="O287">
        <v>436.72</v>
      </c>
      <c r="P287">
        <f>O287*_xlfn.XLOOKUP(K287,AM:AM,AN:AN)</f>
        <v>436.72</v>
      </c>
      <c r="Q287">
        <f>O287*_xlfn.XLOOKUP(K287,AM:AM,AO:AO)</f>
        <v>506.59519999999998</v>
      </c>
      <c r="R287" t="str">
        <f>_xlfn.XLOOKUP(E287,Y:Y,Z:Z)</f>
        <v>FEES</v>
      </c>
      <c r="S287">
        <f>_xlfn.XLOOKUP(E287,Y:Y,AB:AB)</f>
        <v>0</v>
      </c>
      <c r="T287">
        <f>WEEKNUM(G287)</f>
        <v>51</v>
      </c>
      <c r="U287">
        <f>YEAR(G287)</f>
        <v>2025</v>
      </c>
      <c r="V287" s="117">
        <f>IFERROR(Q287/N287,"0")</f>
        <v>1</v>
      </c>
      <c r="AF287">
        <v>27261</v>
      </c>
      <c r="AG287" t="s">
        <v>936</v>
      </c>
      <c r="AH287" t="s">
        <v>376</v>
      </c>
      <c r="AI287" t="s">
        <v>438</v>
      </c>
      <c r="BH287">
        <v>302</v>
      </c>
      <c r="BI287" t="s">
        <v>46</v>
      </c>
    </row>
    <row r="288" spans="1:61">
      <c r="A288" t="str">
        <f>_xlfn.XLOOKUP(D288,BN:BN,BO:BO)</f>
        <v>Madrid</v>
      </c>
      <c r="B288" t="s">
        <v>49</v>
      </c>
      <c r="C288">
        <v>52</v>
      </c>
      <c r="D288" t="str">
        <f>_xlfn.XLOOKUP(C288,BC:BC,BD:BD)</f>
        <v>HelenM</v>
      </c>
      <c r="E288">
        <v>28093</v>
      </c>
      <c r="F288" t="s">
        <v>1300</v>
      </c>
      <c r="G288" s="63">
        <v>46011</v>
      </c>
      <c r="H288" s="63">
        <v>46030</v>
      </c>
      <c r="I288" t="s">
        <v>366</v>
      </c>
      <c r="J288" t="str">
        <f>_xlfn.XLOOKUP(I288,AS:AS,AU:AU)</f>
        <v>Vuelos</v>
      </c>
      <c r="K288" t="s">
        <v>27</v>
      </c>
      <c r="L288">
        <v>7461.04</v>
      </c>
      <c r="M288">
        <f>L288*_xlfn.XLOOKUP(K288,AM:AM,AN:AN)</f>
        <v>7461.04</v>
      </c>
      <c r="N288">
        <f>L288*_xlfn.XLOOKUP(K288,AM:AM,AO:AO)</f>
        <v>8654.8063999999995</v>
      </c>
      <c r="O288">
        <v>798.76</v>
      </c>
      <c r="P288">
        <f>O288*_xlfn.XLOOKUP(K288,AM:AM,AN:AN)</f>
        <v>798.76</v>
      </c>
      <c r="Q288">
        <f>O288*_xlfn.XLOOKUP(K288,AM:AM,AO:AO)</f>
        <v>926.56159999999988</v>
      </c>
      <c r="R288" t="str">
        <f>_xlfn.XLOOKUP(E288,Y:Y,Z:Z)</f>
        <v>F1S USA</v>
      </c>
      <c r="S288" t="str">
        <f>_xlfn.XLOOKUP(E288,Y:Y,AB:AB)</f>
        <v>United States</v>
      </c>
      <c r="T288">
        <f>WEEKNUM(G288)</f>
        <v>51</v>
      </c>
      <c r="U288">
        <f>YEAR(G288)</f>
        <v>2025</v>
      </c>
      <c r="V288" s="117">
        <f>IFERROR(Q288/N288,"0")</f>
        <v>0.10705746115822995</v>
      </c>
      <c r="AF288">
        <v>27264</v>
      </c>
      <c r="AG288" t="s">
        <v>1301</v>
      </c>
      <c r="AH288" t="s">
        <v>376</v>
      </c>
      <c r="AI288" t="s">
        <v>1059</v>
      </c>
      <c r="BH288">
        <v>303</v>
      </c>
      <c r="BI288" t="s">
        <v>46</v>
      </c>
    </row>
    <row r="289" spans="1:61">
      <c r="A289" t="str">
        <f>_xlfn.XLOOKUP(D289,BN:BN,BO:BO)</f>
        <v>Madrid</v>
      </c>
      <c r="B289" t="s">
        <v>49</v>
      </c>
      <c r="C289">
        <v>52</v>
      </c>
      <c r="D289" t="str">
        <f>_xlfn.XLOOKUP(C289,BC:BC,BD:BD)</f>
        <v>HelenM</v>
      </c>
      <c r="E289">
        <v>27688</v>
      </c>
      <c r="F289" t="s">
        <v>1302</v>
      </c>
      <c r="G289" s="63">
        <v>46011</v>
      </c>
      <c r="H289" s="63">
        <v>46030</v>
      </c>
      <c r="I289" t="s">
        <v>484</v>
      </c>
      <c r="J289" t="str">
        <f>_xlfn.XLOOKUP(I289,AS:AS,AU:AU)</f>
        <v>Vuelos</v>
      </c>
      <c r="K289" t="s">
        <v>27</v>
      </c>
      <c r="L289">
        <v>4223.95</v>
      </c>
      <c r="M289">
        <f>L289*_xlfn.XLOOKUP(K289,AM:AM,AN:AN)</f>
        <v>4223.95</v>
      </c>
      <c r="N289">
        <f>L289*_xlfn.XLOOKUP(K289,AM:AM,AO:AO)</f>
        <v>4899.7819999999992</v>
      </c>
      <c r="O289">
        <v>0</v>
      </c>
      <c r="P289">
        <f>O289*_xlfn.XLOOKUP(K289,AM:AM,AN:AN)</f>
        <v>0</v>
      </c>
      <c r="Q289">
        <f>O289*_xlfn.XLOOKUP(K289,AM:AM,AO:AO)</f>
        <v>0</v>
      </c>
      <c r="R289" t="str">
        <f>_xlfn.XLOOKUP(E289,Y:Y,Z:Z)</f>
        <v>Servivuelo</v>
      </c>
      <c r="S289" t="str">
        <f>_xlfn.XLOOKUP(E289,Y:Y,AB:AB)</f>
        <v>Spain</v>
      </c>
      <c r="T289">
        <f>WEEKNUM(G289)</f>
        <v>51</v>
      </c>
      <c r="U289">
        <f>YEAR(G289)</f>
        <v>2025</v>
      </c>
      <c r="V289" s="117">
        <f>IFERROR(Q289/N289,"0")</f>
        <v>0</v>
      </c>
      <c r="AF289">
        <v>27265</v>
      </c>
      <c r="AG289" t="s">
        <v>1303</v>
      </c>
      <c r="AH289" t="s">
        <v>376</v>
      </c>
      <c r="AI289" t="s">
        <v>438</v>
      </c>
      <c r="BH289">
        <v>304</v>
      </c>
      <c r="BI289" t="s">
        <v>197</v>
      </c>
    </row>
    <row r="290" spans="1:61">
      <c r="A290" t="str">
        <f>_xlfn.XLOOKUP(D290,BN:BN,BO:BO)</f>
        <v>Madrid</v>
      </c>
      <c r="B290" t="s">
        <v>49</v>
      </c>
      <c r="C290">
        <v>52</v>
      </c>
      <c r="D290" t="str">
        <f>_xlfn.XLOOKUP(C290,BC:BC,BD:BD)</f>
        <v>HelenM</v>
      </c>
      <c r="E290">
        <v>27688</v>
      </c>
      <c r="F290" t="s">
        <v>1304</v>
      </c>
      <c r="G290" s="63">
        <v>46009</v>
      </c>
      <c r="H290" s="63">
        <v>46030</v>
      </c>
      <c r="I290" t="s">
        <v>484</v>
      </c>
      <c r="J290" t="str">
        <f>_xlfn.XLOOKUP(I290,AS:AS,AU:AU)</f>
        <v>Vuelos</v>
      </c>
      <c r="K290" t="s">
        <v>27</v>
      </c>
      <c r="L290">
        <v>13693.92</v>
      </c>
      <c r="M290">
        <f>L290*_xlfn.XLOOKUP(K290,AM:AM,AN:AN)</f>
        <v>13693.92</v>
      </c>
      <c r="N290">
        <f>L290*_xlfn.XLOOKUP(K290,AM:AM,AO:AO)</f>
        <v>15884.947199999999</v>
      </c>
      <c r="O290">
        <v>0</v>
      </c>
      <c r="P290">
        <f>O290*_xlfn.XLOOKUP(K290,AM:AM,AN:AN)</f>
        <v>0</v>
      </c>
      <c r="Q290">
        <f>O290*_xlfn.XLOOKUP(K290,AM:AM,AO:AO)</f>
        <v>0</v>
      </c>
      <c r="R290" t="str">
        <f>_xlfn.XLOOKUP(E290,Y:Y,Z:Z)</f>
        <v>Servivuelo</v>
      </c>
      <c r="S290" t="str">
        <f>_xlfn.XLOOKUP(E290,Y:Y,AB:AB)</f>
        <v>Spain</v>
      </c>
      <c r="T290">
        <f>WEEKNUM(G290)</f>
        <v>51</v>
      </c>
      <c r="U290">
        <f>YEAR(G290)</f>
        <v>2025</v>
      </c>
      <c r="V290" s="117">
        <f>IFERROR(Q290/N290,"0")</f>
        <v>0</v>
      </c>
      <c r="AF290">
        <v>27301</v>
      </c>
      <c r="AG290" t="s">
        <v>1305</v>
      </c>
      <c r="AH290" t="s">
        <v>366</v>
      </c>
      <c r="AI290" t="s">
        <v>440</v>
      </c>
      <c r="BH290">
        <v>305</v>
      </c>
      <c r="BI290" t="s">
        <v>42</v>
      </c>
    </row>
    <row r="291" spans="1:61">
      <c r="A291" t="str">
        <f>_xlfn.XLOOKUP(D291,BN:BN,BO:BO)</f>
        <v>Madrid</v>
      </c>
      <c r="B291" t="s">
        <v>49</v>
      </c>
      <c r="C291">
        <v>52</v>
      </c>
      <c r="D291" t="str">
        <f>_xlfn.XLOOKUP(C291,BC:BC,BD:BD)</f>
        <v>HelenM</v>
      </c>
      <c r="E291">
        <v>0</v>
      </c>
      <c r="F291" t="s">
        <v>1306</v>
      </c>
      <c r="G291" s="63">
        <v>46009</v>
      </c>
      <c r="H291" s="63">
        <v>46030</v>
      </c>
      <c r="I291" t="s">
        <v>511</v>
      </c>
      <c r="J291" t="str">
        <f>_xlfn.XLOOKUP(I291,AS:AS,AU:AU)</f>
        <v>Honorarios</v>
      </c>
      <c r="K291" t="s">
        <v>27</v>
      </c>
      <c r="L291">
        <v>448.37</v>
      </c>
      <c r="M291">
        <f>L291*_xlfn.XLOOKUP(K291,AM:AM,AN:AN)</f>
        <v>448.37</v>
      </c>
      <c r="N291">
        <f>L291*_xlfn.XLOOKUP(K291,AM:AM,AO:AO)</f>
        <v>520.10919999999999</v>
      </c>
      <c r="O291">
        <v>448.37</v>
      </c>
      <c r="P291">
        <f>O291*_xlfn.XLOOKUP(K291,AM:AM,AN:AN)</f>
        <v>448.37</v>
      </c>
      <c r="Q291">
        <f>O291*_xlfn.XLOOKUP(K291,AM:AM,AO:AO)</f>
        <v>520.10919999999999</v>
      </c>
      <c r="R291" t="str">
        <f>_xlfn.XLOOKUP(E291,Y:Y,Z:Z)</f>
        <v>FEES</v>
      </c>
      <c r="S291">
        <f>_xlfn.XLOOKUP(E291,Y:Y,AB:AB)</f>
        <v>0</v>
      </c>
      <c r="T291">
        <f>WEEKNUM(G291)</f>
        <v>51</v>
      </c>
      <c r="U291">
        <f>YEAR(G291)</f>
        <v>2025</v>
      </c>
      <c r="V291" s="117">
        <f>IFERROR(Q291/N291,"0")</f>
        <v>1</v>
      </c>
      <c r="AF291">
        <v>27306</v>
      </c>
      <c r="AG291" t="s">
        <v>1307</v>
      </c>
      <c r="AH291" t="s">
        <v>366</v>
      </c>
      <c r="AI291" t="s">
        <v>458</v>
      </c>
      <c r="BH291">
        <v>306</v>
      </c>
      <c r="BI291" t="s">
        <v>42</v>
      </c>
    </row>
    <row r="292" spans="1:61">
      <c r="A292" t="str">
        <f>_xlfn.XLOOKUP(D292,BN:BN,BO:BO)</f>
        <v>Madrid</v>
      </c>
      <c r="B292" t="s">
        <v>49</v>
      </c>
      <c r="C292">
        <v>52</v>
      </c>
      <c r="D292" t="str">
        <f>_xlfn.XLOOKUP(C292,BC:BC,BD:BD)</f>
        <v>HelenM</v>
      </c>
      <c r="E292">
        <v>27604</v>
      </c>
      <c r="F292" t="s">
        <v>1308</v>
      </c>
      <c r="G292" s="63">
        <v>46009</v>
      </c>
      <c r="H292" s="63">
        <v>46030</v>
      </c>
      <c r="I292" t="s">
        <v>364</v>
      </c>
      <c r="J292" t="str">
        <f>_xlfn.XLOOKUP(I292,AS:AS,AU:AU)</f>
        <v>DMC</v>
      </c>
      <c r="K292" t="s">
        <v>27</v>
      </c>
      <c r="L292">
        <v>72078</v>
      </c>
      <c r="M292">
        <f>L292*_xlfn.XLOOKUP(K292,AM:AM,AN:AN)</f>
        <v>72078</v>
      </c>
      <c r="N292">
        <f>L292*_xlfn.XLOOKUP(K292,AM:AM,AO:AO)</f>
        <v>83610.48</v>
      </c>
      <c r="O292">
        <v>17225</v>
      </c>
      <c r="P292">
        <f>O292*_xlfn.XLOOKUP(K292,AM:AM,AN:AN)</f>
        <v>17225</v>
      </c>
      <c r="Q292">
        <f>O292*_xlfn.XLOOKUP(K292,AM:AM,AO:AO)</f>
        <v>19981</v>
      </c>
      <c r="R292" t="str">
        <f>_xlfn.XLOOKUP(E292,Y:Y,Z:Z)</f>
        <v>Luxury Japan</v>
      </c>
      <c r="S292" t="str">
        <f>_xlfn.XLOOKUP(E292,Y:Y,AB:AB)</f>
        <v>Japan</v>
      </c>
      <c r="T292">
        <f>WEEKNUM(G292)</f>
        <v>51</v>
      </c>
      <c r="U292">
        <f>YEAR(G292)</f>
        <v>2025</v>
      </c>
      <c r="V292" s="117">
        <f>IFERROR(Q292/N292,"0")</f>
        <v>0.23897721912372707</v>
      </c>
      <c r="AF292">
        <v>27316</v>
      </c>
      <c r="AG292" t="s">
        <v>1309</v>
      </c>
      <c r="AI292" t="s">
        <v>405</v>
      </c>
      <c r="BH292">
        <v>307</v>
      </c>
      <c r="BI292" t="s">
        <v>42</v>
      </c>
    </row>
    <row r="293" spans="1:61">
      <c r="A293" t="str">
        <f>_xlfn.XLOOKUP(D293,BN:BN,BO:BO)</f>
        <v>Madrid</v>
      </c>
      <c r="B293" t="s">
        <v>49</v>
      </c>
      <c r="C293">
        <v>52</v>
      </c>
      <c r="D293" t="str">
        <f>_xlfn.XLOOKUP(C293,BC:BC,BD:BD)</f>
        <v>HelenM</v>
      </c>
      <c r="E293">
        <v>27610</v>
      </c>
      <c r="F293" t="s">
        <v>1310</v>
      </c>
      <c r="G293" s="63">
        <v>46009</v>
      </c>
      <c r="H293" s="63">
        <v>46030</v>
      </c>
      <c r="I293" t="s">
        <v>409</v>
      </c>
      <c r="J293" t="str">
        <f>_xlfn.XLOOKUP(I293,AS:AS,AU:AU)</f>
        <v>Otros</v>
      </c>
      <c r="K293" t="s">
        <v>27</v>
      </c>
      <c r="L293">
        <v>589</v>
      </c>
      <c r="M293">
        <f>L293*_xlfn.XLOOKUP(K293,AM:AM,AN:AN)</f>
        <v>589</v>
      </c>
      <c r="N293">
        <f>L293*_xlfn.XLOOKUP(K293,AM:AM,AO:AO)</f>
        <v>683.24</v>
      </c>
      <c r="O293">
        <v>8.7200000000000006</v>
      </c>
      <c r="P293">
        <f>O293*_xlfn.XLOOKUP(K293,AM:AM,AN:AN)</f>
        <v>8.7200000000000006</v>
      </c>
      <c r="Q293">
        <f>O293*_xlfn.XLOOKUP(K293,AM:AM,AO:AO)</f>
        <v>10.1152</v>
      </c>
      <c r="R293" t="str">
        <f>_xlfn.XLOOKUP(E293,Y:Y,Z:Z)</f>
        <v>AON</v>
      </c>
      <c r="S293" t="str">
        <f>_xlfn.XLOOKUP(E293,Y:Y,AB:AB)</f>
        <v>United Kingdom</v>
      </c>
      <c r="T293">
        <f>WEEKNUM(G293)</f>
        <v>51</v>
      </c>
      <c r="U293">
        <f>YEAR(G293)</f>
        <v>2025</v>
      </c>
      <c r="V293" s="117">
        <f>IFERROR(Q293/N293,"0")</f>
        <v>1.4804753820033956E-2</v>
      </c>
      <c r="AF293">
        <v>27336</v>
      </c>
      <c r="AG293" t="s">
        <v>1311</v>
      </c>
      <c r="AH293" t="s">
        <v>376</v>
      </c>
      <c r="AI293" t="s">
        <v>399</v>
      </c>
      <c r="BH293">
        <v>308</v>
      </c>
      <c r="BI293" t="s">
        <v>42</v>
      </c>
    </row>
    <row r="294" spans="1:61">
      <c r="A294" t="str">
        <f>_xlfn.XLOOKUP(D294,BN:BN,BO:BO)</f>
        <v>Madrid</v>
      </c>
      <c r="B294" t="s">
        <v>49</v>
      </c>
      <c r="C294">
        <v>52</v>
      </c>
      <c r="D294" t="str">
        <f>_xlfn.XLOOKUP(C294,BC:BC,BD:BD)</f>
        <v>HelenM</v>
      </c>
      <c r="E294">
        <v>28093</v>
      </c>
      <c r="F294" t="s">
        <v>1312</v>
      </c>
      <c r="G294" s="63">
        <v>46030</v>
      </c>
      <c r="H294" s="63">
        <v>46034</v>
      </c>
      <c r="I294" t="s">
        <v>366</v>
      </c>
      <c r="J294" t="str">
        <f>_xlfn.XLOOKUP(I294,AS:AS,AU:AU)</f>
        <v>Vuelos</v>
      </c>
      <c r="K294" t="s">
        <v>27</v>
      </c>
      <c r="L294">
        <v>575.51</v>
      </c>
      <c r="M294">
        <f>L294*_xlfn.XLOOKUP(K294,AM:AM,AN:AN)</f>
        <v>575.51</v>
      </c>
      <c r="N294">
        <f>L294*_xlfn.XLOOKUP(K294,AM:AM,AO:AO)</f>
        <v>667.59159999999997</v>
      </c>
      <c r="O294">
        <v>0</v>
      </c>
      <c r="P294">
        <f>O294*_xlfn.XLOOKUP(K294,AM:AM,AN:AN)</f>
        <v>0</v>
      </c>
      <c r="Q294">
        <f>O294*_xlfn.XLOOKUP(K294,AM:AM,AO:AO)</f>
        <v>0</v>
      </c>
      <c r="R294" t="str">
        <f>_xlfn.XLOOKUP(E294,Y:Y,Z:Z)</f>
        <v>F1S USA</v>
      </c>
      <c r="S294" t="str">
        <f>_xlfn.XLOOKUP(E294,Y:Y,AB:AB)</f>
        <v>United States</v>
      </c>
      <c r="T294">
        <f>WEEKNUM(G294)</f>
        <v>2</v>
      </c>
      <c r="U294">
        <f>YEAR(G294)</f>
        <v>2026</v>
      </c>
      <c r="V294" s="117">
        <f>IFERROR(Q294/N294,"0")</f>
        <v>0</v>
      </c>
      <c r="AF294">
        <v>27345</v>
      </c>
      <c r="AG294" t="s">
        <v>1313</v>
      </c>
      <c r="AH294" t="s">
        <v>364</v>
      </c>
      <c r="AI294" t="s">
        <v>634</v>
      </c>
      <c r="BH294">
        <v>309</v>
      </c>
      <c r="BI294" t="s">
        <v>42</v>
      </c>
    </row>
    <row r="295" spans="1:61">
      <c r="A295" t="str">
        <f>_xlfn.XLOOKUP(D295,BN:BN,BO:BO)</f>
        <v>Madrid</v>
      </c>
      <c r="B295" t="s">
        <v>49</v>
      </c>
      <c r="C295">
        <v>52</v>
      </c>
      <c r="D295" t="str">
        <f>_xlfn.XLOOKUP(C295,BC:BC,BD:BD)</f>
        <v>HelenM</v>
      </c>
      <c r="E295">
        <v>0</v>
      </c>
      <c r="F295" t="s">
        <v>1314</v>
      </c>
      <c r="G295" s="63">
        <v>46030</v>
      </c>
      <c r="H295" s="63">
        <v>46034</v>
      </c>
      <c r="I295" t="s">
        <v>372</v>
      </c>
      <c r="J295" t="str">
        <f>_xlfn.XLOOKUP(I295,AS:AS,AU:AU)</f>
        <v>Honorarios</v>
      </c>
      <c r="K295" t="s">
        <v>27</v>
      </c>
      <c r="L295">
        <v>30</v>
      </c>
      <c r="M295">
        <f>L295*_xlfn.XLOOKUP(K295,AM:AM,AN:AN)</f>
        <v>30</v>
      </c>
      <c r="N295">
        <f>L295*_xlfn.XLOOKUP(K295,AM:AM,AO:AO)</f>
        <v>34.799999999999997</v>
      </c>
      <c r="O295">
        <v>30</v>
      </c>
      <c r="P295">
        <f>O295*_xlfn.XLOOKUP(K295,AM:AM,AN:AN)</f>
        <v>30</v>
      </c>
      <c r="Q295">
        <f>O295*_xlfn.XLOOKUP(K295,AM:AM,AO:AO)</f>
        <v>34.799999999999997</v>
      </c>
      <c r="R295" t="str">
        <f>_xlfn.XLOOKUP(E295,Y:Y,Z:Z)</f>
        <v>FEES</v>
      </c>
      <c r="S295">
        <f>_xlfn.XLOOKUP(E295,Y:Y,AB:AB)</f>
        <v>0</v>
      </c>
      <c r="T295">
        <f>WEEKNUM(G295)</f>
        <v>2</v>
      </c>
      <c r="U295">
        <f>YEAR(G295)</f>
        <v>2026</v>
      </c>
      <c r="V295" s="117">
        <f>IFERROR(Q295/N295,"0")</f>
        <v>1</v>
      </c>
      <c r="AF295">
        <v>27356</v>
      </c>
      <c r="AG295" t="s">
        <v>1315</v>
      </c>
      <c r="AI295" t="s">
        <v>514</v>
      </c>
      <c r="BH295">
        <v>310</v>
      </c>
      <c r="BI295" t="s">
        <v>92</v>
      </c>
    </row>
    <row r="296" spans="1:61">
      <c r="A296" t="str">
        <f>_xlfn.XLOOKUP(D296,BN:BN,BO:BO)</f>
        <v>Madrid</v>
      </c>
      <c r="B296" t="s">
        <v>49</v>
      </c>
      <c r="C296">
        <v>52</v>
      </c>
      <c r="D296" t="str">
        <f>_xlfn.XLOOKUP(C296,BC:BC,BD:BD)</f>
        <v>HelenM</v>
      </c>
      <c r="E296">
        <v>0</v>
      </c>
      <c r="F296" t="s">
        <v>1316</v>
      </c>
      <c r="G296" s="63">
        <v>46009</v>
      </c>
      <c r="H296" s="63">
        <v>46034</v>
      </c>
      <c r="I296" t="s">
        <v>504</v>
      </c>
      <c r="J296" t="str">
        <f>_xlfn.XLOOKUP(I296,AS:AS,AU:AU)</f>
        <v>Honorarios</v>
      </c>
      <c r="K296" t="s">
        <v>27</v>
      </c>
      <c r="L296">
        <v>56.06</v>
      </c>
      <c r="M296">
        <f>L296*_xlfn.XLOOKUP(K296,AM:AM,AN:AN)</f>
        <v>56.06</v>
      </c>
      <c r="N296">
        <f>L296*_xlfn.XLOOKUP(K296,AM:AM,AO:AO)</f>
        <v>65.029600000000002</v>
      </c>
      <c r="O296">
        <v>56.06</v>
      </c>
      <c r="P296">
        <f>O296*_xlfn.XLOOKUP(K296,AM:AM,AN:AN)</f>
        <v>56.06</v>
      </c>
      <c r="Q296">
        <f>O296*_xlfn.XLOOKUP(K296,AM:AM,AO:AO)</f>
        <v>65.029600000000002</v>
      </c>
      <c r="R296" t="str">
        <f>_xlfn.XLOOKUP(E296,Y:Y,Z:Z)</f>
        <v>FEES</v>
      </c>
      <c r="S296">
        <f>_xlfn.XLOOKUP(E296,Y:Y,AB:AB)</f>
        <v>0</v>
      </c>
      <c r="T296">
        <f>WEEKNUM(G296)</f>
        <v>51</v>
      </c>
      <c r="U296">
        <f>YEAR(G296)</f>
        <v>2025</v>
      </c>
      <c r="V296" s="117">
        <f>IFERROR(Q296/N296,"0")</f>
        <v>1</v>
      </c>
      <c r="AF296">
        <v>27364</v>
      </c>
      <c r="AG296" t="s">
        <v>1317</v>
      </c>
      <c r="AI296" t="s">
        <v>498</v>
      </c>
      <c r="BH296">
        <v>311</v>
      </c>
      <c r="BI296" t="s">
        <v>46</v>
      </c>
    </row>
    <row r="297" spans="1:61">
      <c r="A297" t="str">
        <f>_xlfn.XLOOKUP(D297,BN:BN,BO:BO)</f>
        <v>Madrid</v>
      </c>
      <c r="B297" t="s">
        <v>49</v>
      </c>
      <c r="C297">
        <v>53</v>
      </c>
      <c r="D297" t="str">
        <f>_xlfn.XLOOKUP(C297,BC:BC,BD:BD)</f>
        <v>AlejandraL</v>
      </c>
      <c r="E297">
        <v>32066</v>
      </c>
      <c r="F297" t="s">
        <v>1318</v>
      </c>
      <c r="G297" s="63">
        <v>46019</v>
      </c>
      <c r="H297" s="63">
        <v>46026</v>
      </c>
      <c r="I297" t="s">
        <v>376</v>
      </c>
      <c r="J297" t="str">
        <f>_xlfn.XLOOKUP(I297,AS:AS,AU:AU)</f>
        <v>Hotel</v>
      </c>
      <c r="K297" t="s">
        <v>27</v>
      </c>
      <c r="L297">
        <v>23250</v>
      </c>
      <c r="M297">
        <f>L297*_xlfn.XLOOKUP(K297,AM:AM,AN:AN)</f>
        <v>23250</v>
      </c>
      <c r="N297">
        <f>L297*_xlfn.XLOOKUP(K297,AM:AM,AO:AO)</f>
        <v>26969.999999999996</v>
      </c>
      <c r="O297">
        <v>1809</v>
      </c>
      <c r="P297">
        <f>O297*_xlfn.XLOOKUP(K297,AM:AM,AN:AN)</f>
        <v>1809</v>
      </c>
      <c r="Q297">
        <f>O297*_xlfn.XLOOKUP(K297,AM:AM,AO:AO)</f>
        <v>2098.44</v>
      </c>
      <c r="R297" t="str">
        <f>_xlfn.XLOOKUP(E297,Y:Y,Z:Z)</f>
        <v>Hotel Park Hyatt Niseko</v>
      </c>
      <c r="S297" t="str">
        <f>_xlfn.XLOOKUP(E297,Y:Y,AB:AB)</f>
        <v>Japan</v>
      </c>
      <c r="T297">
        <f>WEEKNUM(G297)</f>
        <v>53</v>
      </c>
      <c r="U297">
        <f>YEAR(G297)</f>
        <v>2025</v>
      </c>
      <c r="V297" s="117">
        <f>IFERROR(Q297/N297,"0")</f>
        <v>7.7806451612903241E-2</v>
      </c>
      <c r="AF297">
        <v>27365</v>
      </c>
      <c r="AG297" t="s">
        <v>1319</v>
      </c>
      <c r="AH297" t="s">
        <v>743</v>
      </c>
      <c r="AI297" t="s">
        <v>502</v>
      </c>
      <c r="BH297">
        <v>312</v>
      </c>
      <c r="BI297" t="s">
        <v>43</v>
      </c>
    </row>
    <row r="298" spans="1:61">
      <c r="A298" t="str">
        <f>_xlfn.XLOOKUP(D298,BN:BN,BO:BO)</f>
        <v>Madrid</v>
      </c>
      <c r="B298" t="s">
        <v>49</v>
      </c>
      <c r="C298">
        <v>53</v>
      </c>
      <c r="D298" t="str">
        <f>_xlfn.XLOOKUP(C298,BC:BC,BD:BD)</f>
        <v>AlejandraL</v>
      </c>
      <c r="E298">
        <v>27688</v>
      </c>
      <c r="F298" t="s">
        <v>1320</v>
      </c>
      <c r="G298" s="63">
        <v>46016</v>
      </c>
      <c r="H298" s="63">
        <v>46027</v>
      </c>
      <c r="I298" t="s">
        <v>484</v>
      </c>
      <c r="J298" t="str">
        <f>_xlfn.XLOOKUP(I298,AS:AS,AU:AU)</f>
        <v>Vuelos</v>
      </c>
      <c r="K298" t="s">
        <v>27</v>
      </c>
      <c r="L298">
        <v>17879.099999999999</v>
      </c>
      <c r="M298">
        <f>L298*_xlfn.XLOOKUP(K298,AM:AM,AN:AN)</f>
        <v>17879.099999999999</v>
      </c>
      <c r="N298">
        <f>L298*_xlfn.XLOOKUP(K298,AM:AM,AO:AO)</f>
        <v>20739.755999999998</v>
      </c>
      <c r="O298">
        <v>0</v>
      </c>
      <c r="P298">
        <f>O298*_xlfn.XLOOKUP(K298,AM:AM,AN:AN)</f>
        <v>0</v>
      </c>
      <c r="Q298">
        <f>O298*_xlfn.XLOOKUP(K298,AM:AM,AO:AO)</f>
        <v>0</v>
      </c>
      <c r="R298" t="str">
        <f>_xlfn.XLOOKUP(E298,Y:Y,Z:Z)</f>
        <v>Servivuelo</v>
      </c>
      <c r="S298" t="str">
        <f>_xlfn.XLOOKUP(E298,Y:Y,AB:AB)</f>
        <v>Spain</v>
      </c>
      <c r="T298">
        <f>WEEKNUM(G298)</f>
        <v>52</v>
      </c>
      <c r="U298">
        <f>YEAR(G298)</f>
        <v>2025</v>
      </c>
      <c r="V298" s="117">
        <f>IFERROR(Q298/N298,"0")</f>
        <v>0</v>
      </c>
      <c r="AF298">
        <v>27368</v>
      </c>
      <c r="AG298" t="s">
        <v>1321</v>
      </c>
      <c r="AH298" t="s">
        <v>419</v>
      </c>
      <c r="AI298" t="s">
        <v>440</v>
      </c>
      <c r="BH298">
        <v>313</v>
      </c>
      <c r="BI298" t="s">
        <v>43</v>
      </c>
    </row>
    <row r="299" spans="1:61">
      <c r="A299" t="str">
        <f>_xlfn.XLOOKUP(D299,BN:BN,BO:BO)</f>
        <v>Madrid</v>
      </c>
      <c r="B299" t="s">
        <v>49</v>
      </c>
      <c r="C299">
        <v>53</v>
      </c>
      <c r="D299" t="str">
        <f>_xlfn.XLOOKUP(C299,BC:BC,BD:BD)</f>
        <v>AlejandraL</v>
      </c>
      <c r="E299">
        <v>27688</v>
      </c>
      <c r="F299" t="s">
        <v>1322</v>
      </c>
      <c r="G299" s="63">
        <v>46019</v>
      </c>
      <c r="H299" s="63">
        <v>46026</v>
      </c>
      <c r="I299" t="s">
        <v>484</v>
      </c>
      <c r="J299" t="str">
        <f>_xlfn.XLOOKUP(I299,AS:AS,AU:AU)</f>
        <v>Vuelos</v>
      </c>
      <c r="K299" t="s">
        <v>27</v>
      </c>
      <c r="L299">
        <v>1889.82</v>
      </c>
      <c r="M299">
        <f>L299*_xlfn.XLOOKUP(K299,AM:AM,AN:AN)</f>
        <v>1889.82</v>
      </c>
      <c r="N299">
        <f>L299*_xlfn.XLOOKUP(K299,AM:AM,AO:AO)</f>
        <v>2192.1911999999998</v>
      </c>
      <c r="O299">
        <v>0</v>
      </c>
      <c r="P299">
        <f>O299*_xlfn.XLOOKUP(K299,AM:AM,AN:AN)</f>
        <v>0</v>
      </c>
      <c r="Q299">
        <f>O299*_xlfn.XLOOKUP(K299,AM:AM,AO:AO)</f>
        <v>0</v>
      </c>
      <c r="R299" t="str">
        <f>_xlfn.XLOOKUP(E299,Y:Y,Z:Z)</f>
        <v>Servivuelo</v>
      </c>
      <c r="S299" t="str">
        <f>_xlfn.XLOOKUP(E299,Y:Y,AB:AB)</f>
        <v>Spain</v>
      </c>
      <c r="T299">
        <f>WEEKNUM(G299)</f>
        <v>53</v>
      </c>
      <c r="U299">
        <f>YEAR(G299)</f>
        <v>2025</v>
      </c>
      <c r="V299" s="117">
        <f>IFERROR(Q299/N299,"0")</f>
        <v>0</v>
      </c>
      <c r="AF299">
        <v>27371</v>
      </c>
      <c r="AG299" t="s">
        <v>1323</v>
      </c>
      <c r="AH299" t="s">
        <v>364</v>
      </c>
      <c r="AI299" t="s">
        <v>466</v>
      </c>
      <c r="BH299">
        <v>314</v>
      </c>
      <c r="BI299" t="s">
        <v>43</v>
      </c>
    </row>
    <row r="300" spans="1:61">
      <c r="A300" t="str">
        <f>_xlfn.XLOOKUP(D300,BN:BN,BO:BO)</f>
        <v>Madrid</v>
      </c>
      <c r="B300" t="s">
        <v>49</v>
      </c>
      <c r="C300">
        <v>53</v>
      </c>
      <c r="D300" t="str">
        <f>_xlfn.XLOOKUP(C300,BC:BC,BD:BD)</f>
        <v>AlejandraL</v>
      </c>
      <c r="E300">
        <v>0</v>
      </c>
      <c r="F300" t="s">
        <v>1324</v>
      </c>
      <c r="G300" s="63">
        <v>46019</v>
      </c>
      <c r="H300" s="63">
        <v>46026</v>
      </c>
      <c r="I300" t="s">
        <v>372</v>
      </c>
      <c r="J300" t="str">
        <f>_xlfn.XLOOKUP(I300,AS:AS,AU:AU)</f>
        <v>Honorarios</v>
      </c>
      <c r="K300" t="s">
        <v>27</v>
      </c>
      <c r="L300">
        <v>285</v>
      </c>
      <c r="M300">
        <f>L300*_xlfn.XLOOKUP(K300,AM:AM,AN:AN)</f>
        <v>285</v>
      </c>
      <c r="N300">
        <f>L300*_xlfn.XLOOKUP(K300,AM:AM,AO:AO)</f>
        <v>330.59999999999997</v>
      </c>
      <c r="O300">
        <v>285</v>
      </c>
      <c r="P300">
        <f>O300*_xlfn.XLOOKUP(K300,AM:AM,AN:AN)</f>
        <v>285</v>
      </c>
      <c r="Q300">
        <f>O300*_xlfn.XLOOKUP(K300,AM:AM,AO:AO)</f>
        <v>330.59999999999997</v>
      </c>
      <c r="R300" t="str">
        <f>_xlfn.XLOOKUP(E300,Y:Y,Z:Z)</f>
        <v>FEES</v>
      </c>
      <c r="S300">
        <f>_xlfn.XLOOKUP(E300,Y:Y,AB:AB)</f>
        <v>0</v>
      </c>
      <c r="T300">
        <f>WEEKNUM(G300)</f>
        <v>53</v>
      </c>
      <c r="U300">
        <f>YEAR(G300)</f>
        <v>2025</v>
      </c>
      <c r="V300" s="117">
        <f>IFERROR(Q300/N300,"0")</f>
        <v>1</v>
      </c>
      <c r="AF300">
        <v>27387</v>
      </c>
      <c r="AG300" t="s">
        <v>1325</v>
      </c>
      <c r="AH300" t="s">
        <v>364</v>
      </c>
      <c r="AI300" t="s">
        <v>548</v>
      </c>
      <c r="BH300">
        <v>315</v>
      </c>
      <c r="BI300" t="s">
        <v>43</v>
      </c>
    </row>
    <row r="301" spans="1:61">
      <c r="A301" t="str">
        <f>_xlfn.XLOOKUP(D301,BN:BN,BO:BO)</f>
        <v>Madrid</v>
      </c>
      <c r="B301" t="s">
        <v>49</v>
      </c>
      <c r="C301">
        <v>53</v>
      </c>
      <c r="D301" t="str">
        <f>_xlfn.XLOOKUP(C301,BC:BC,BD:BD)</f>
        <v>AlejandraL</v>
      </c>
      <c r="E301">
        <v>32364</v>
      </c>
      <c r="F301" t="s">
        <v>1326</v>
      </c>
      <c r="G301" s="63">
        <v>46017</v>
      </c>
      <c r="H301" s="63">
        <v>46019</v>
      </c>
      <c r="I301" t="s">
        <v>376</v>
      </c>
      <c r="J301" t="str">
        <f>_xlfn.XLOOKUP(I301,AS:AS,AU:AU)</f>
        <v>Hotel</v>
      </c>
      <c r="K301" t="s">
        <v>27</v>
      </c>
      <c r="L301">
        <v>8561</v>
      </c>
      <c r="M301">
        <f>L301*_xlfn.XLOOKUP(K301,AM:AM,AN:AN)</f>
        <v>8561</v>
      </c>
      <c r="N301">
        <f>L301*_xlfn.XLOOKUP(K301,AM:AM,AO:AO)</f>
        <v>9930.76</v>
      </c>
      <c r="O301">
        <v>852</v>
      </c>
      <c r="P301">
        <f>O301*_xlfn.XLOOKUP(K301,AM:AM,AN:AN)</f>
        <v>852</v>
      </c>
      <c r="Q301">
        <f>O301*_xlfn.XLOOKUP(K301,AM:AM,AO:AO)</f>
        <v>988.31999999999994</v>
      </c>
      <c r="R301" t="str">
        <f>_xlfn.XLOOKUP(E301,Y:Y,Z:Z)</f>
        <v>The Tokyo EDITION, Ginza</v>
      </c>
      <c r="S301" t="str">
        <f>_xlfn.XLOOKUP(E301,Y:Y,AB:AB)</f>
        <v>Japan</v>
      </c>
      <c r="T301">
        <f>WEEKNUM(G301)</f>
        <v>52</v>
      </c>
      <c r="U301">
        <f>YEAR(G301)</f>
        <v>2025</v>
      </c>
      <c r="V301" s="117">
        <f>IFERROR(Q301/N301,"0")</f>
        <v>9.9521083985515707E-2</v>
      </c>
      <c r="AF301">
        <v>27434</v>
      </c>
      <c r="AG301" t="s">
        <v>1327</v>
      </c>
      <c r="AH301" t="s">
        <v>376</v>
      </c>
      <c r="AI301" t="s">
        <v>588</v>
      </c>
      <c r="BH301">
        <v>316</v>
      </c>
      <c r="BI301" t="s">
        <v>43</v>
      </c>
    </row>
    <row r="302" spans="1:61">
      <c r="A302" t="str">
        <f>_xlfn.XLOOKUP(D302,BN:BN,BO:BO)</f>
        <v>Madrid</v>
      </c>
      <c r="B302" t="s">
        <v>49</v>
      </c>
      <c r="C302">
        <v>53</v>
      </c>
      <c r="D302" t="str">
        <f>_xlfn.XLOOKUP(C302,BC:BC,BD:BD)</f>
        <v>AlejandraL</v>
      </c>
      <c r="E302">
        <v>34276</v>
      </c>
      <c r="F302" t="s">
        <v>1328</v>
      </c>
      <c r="G302" s="63">
        <v>46026</v>
      </c>
      <c r="H302" s="63">
        <v>46027</v>
      </c>
      <c r="I302" t="s">
        <v>376</v>
      </c>
      <c r="J302" t="str">
        <f>_xlfn.XLOOKUP(I302,AS:AS,AU:AU)</f>
        <v>Hotel</v>
      </c>
      <c r="K302" t="s">
        <v>27</v>
      </c>
      <c r="L302">
        <v>1752.69</v>
      </c>
      <c r="M302">
        <f>L302*_xlfn.XLOOKUP(K302,AM:AM,AN:AN)</f>
        <v>1752.69</v>
      </c>
      <c r="N302">
        <f>L302*_xlfn.XLOOKUP(K302,AM:AM,AO:AO)</f>
        <v>2033.1204</v>
      </c>
      <c r="O302">
        <v>211</v>
      </c>
      <c r="P302">
        <f>O302*_xlfn.XLOOKUP(K302,AM:AM,AN:AN)</f>
        <v>211</v>
      </c>
      <c r="Q302">
        <f>O302*_xlfn.XLOOKUP(K302,AM:AM,AO:AO)</f>
        <v>244.76</v>
      </c>
      <c r="R302" t="str">
        <f>_xlfn.XLOOKUP(E302,Y:Y,Z:Z)</f>
        <v>JANU TOKYO</v>
      </c>
      <c r="S302" t="str">
        <f>_xlfn.XLOOKUP(E302,Y:Y,AB:AB)</f>
        <v>Japan</v>
      </c>
      <c r="T302">
        <f>WEEKNUM(G302)</f>
        <v>2</v>
      </c>
      <c r="U302">
        <f>YEAR(G302)</f>
        <v>2026</v>
      </c>
      <c r="V302" s="117">
        <f>IFERROR(Q302/N302,"0")</f>
        <v>0.12038637751114001</v>
      </c>
      <c r="AF302">
        <v>27436</v>
      </c>
      <c r="AG302" t="s">
        <v>1329</v>
      </c>
      <c r="AH302" t="s">
        <v>366</v>
      </c>
      <c r="AI302" t="s">
        <v>399</v>
      </c>
      <c r="BH302">
        <v>317</v>
      </c>
      <c r="BI302" t="s">
        <v>43</v>
      </c>
    </row>
    <row r="303" spans="1:61">
      <c r="A303" t="str">
        <f>_xlfn.XLOOKUP(D303,BN:BN,BO:BO)</f>
        <v>Madrid</v>
      </c>
      <c r="B303" t="s">
        <v>49</v>
      </c>
      <c r="C303">
        <v>53</v>
      </c>
      <c r="D303" t="str">
        <f>_xlfn.XLOOKUP(C303,BC:BC,BD:BD)</f>
        <v>AlejandraL</v>
      </c>
      <c r="E303">
        <v>0</v>
      </c>
      <c r="F303" t="s">
        <v>1330</v>
      </c>
      <c r="G303" s="63">
        <v>46016</v>
      </c>
      <c r="H303" s="63">
        <v>46027</v>
      </c>
      <c r="I303" t="s">
        <v>511</v>
      </c>
      <c r="J303" t="str">
        <f>_xlfn.XLOOKUP(I303,AS:AS,AU:AU)</f>
        <v>Honorarios</v>
      </c>
      <c r="K303" t="s">
        <v>27</v>
      </c>
      <c r="L303">
        <v>364.72</v>
      </c>
      <c r="M303">
        <f>L303*_xlfn.XLOOKUP(K303,AM:AM,AN:AN)</f>
        <v>364.72</v>
      </c>
      <c r="N303">
        <f>L303*_xlfn.XLOOKUP(K303,AM:AM,AO:AO)</f>
        <v>423.0752</v>
      </c>
      <c r="O303">
        <v>364.72</v>
      </c>
      <c r="P303">
        <f>O303*_xlfn.XLOOKUP(K303,AM:AM,AN:AN)</f>
        <v>364.72</v>
      </c>
      <c r="Q303">
        <f>O303*_xlfn.XLOOKUP(K303,AM:AM,AO:AO)</f>
        <v>423.0752</v>
      </c>
      <c r="R303" t="str">
        <f>_xlfn.XLOOKUP(E303,Y:Y,Z:Z)</f>
        <v>FEES</v>
      </c>
      <c r="S303">
        <f>_xlfn.XLOOKUP(E303,Y:Y,AB:AB)</f>
        <v>0</v>
      </c>
      <c r="T303">
        <f>WEEKNUM(G303)</f>
        <v>52</v>
      </c>
      <c r="U303">
        <f>YEAR(G303)</f>
        <v>2025</v>
      </c>
      <c r="V303" s="117">
        <f>IFERROR(Q303/N303,"0")</f>
        <v>1</v>
      </c>
      <c r="AF303">
        <v>27437</v>
      </c>
      <c r="AG303" t="s">
        <v>1331</v>
      </c>
      <c r="AI303" t="s">
        <v>1251</v>
      </c>
      <c r="BH303">
        <v>318</v>
      </c>
      <c r="BI303" t="s">
        <v>43</v>
      </c>
    </row>
    <row r="304" spans="1:61">
      <c r="A304" t="str">
        <f>_xlfn.XLOOKUP(D304,BN:BN,BO:BO)</f>
        <v>Madrid</v>
      </c>
      <c r="B304" t="s">
        <v>49</v>
      </c>
      <c r="C304">
        <v>54</v>
      </c>
      <c r="D304" t="str">
        <f>_xlfn.XLOOKUP(C304,BC:BC,BD:BD)</f>
        <v>FernandaS</v>
      </c>
      <c r="E304">
        <v>29073</v>
      </c>
      <c r="F304" t="s">
        <v>1332</v>
      </c>
      <c r="G304" s="63">
        <v>46017</v>
      </c>
      <c r="H304" s="63">
        <v>46025</v>
      </c>
      <c r="I304" t="s">
        <v>376</v>
      </c>
      <c r="J304" t="str">
        <f>_xlfn.XLOOKUP(I304,AS:AS,AU:AU)</f>
        <v>Hotel</v>
      </c>
      <c r="K304" t="s">
        <v>27</v>
      </c>
      <c r="L304">
        <v>18909.669999999998</v>
      </c>
      <c r="M304">
        <f>L304*_xlfn.XLOOKUP(K304,AM:AM,AN:AN)</f>
        <v>18909.669999999998</v>
      </c>
      <c r="N304">
        <f>L304*_xlfn.XLOOKUP(K304,AM:AM,AO:AO)</f>
        <v>21935.217199999996</v>
      </c>
      <c r="O304">
        <v>423.82</v>
      </c>
      <c r="P304">
        <f>O304*_xlfn.XLOOKUP(K304,AM:AM,AN:AN)</f>
        <v>423.82</v>
      </c>
      <c r="Q304">
        <f>O304*_xlfn.XLOOKUP(K304,AM:AM,AO:AO)</f>
        <v>491.63119999999998</v>
      </c>
      <c r="R304" t="str">
        <f>_xlfn.XLOOKUP(E304,Y:Y,Z:Z)</f>
        <v>Backstage Hotel Vernissage</v>
      </c>
      <c r="S304" t="str">
        <f>_xlfn.XLOOKUP(E304,Y:Y,AB:AB)</f>
        <v>Switzerland</v>
      </c>
      <c r="T304">
        <f>WEEKNUM(G304)</f>
        <v>52</v>
      </c>
      <c r="U304">
        <f>YEAR(G304)</f>
        <v>2025</v>
      </c>
      <c r="V304" s="117">
        <f>IFERROR(Q304/N304,"0")</f>
        <v>2.2412871298124189E-2</v>
      </c>
      <c r="AF304">
        <v>27439</v>
      </c>
      <c r="AG304" t="s">
        <v>1333</v>
      </c>
      <c r="AH304" t="s">
        <v>419</v>
      </c>
      <c r="AI304" t="s">
        <v>634</v>
      </c>
      <c r="BH304">
        <v>319</v>
      </c>
      <c r="BI304" t="s">
        <v>43</v>
      </c>
    </row>
    <row r="305" spans="1:61">
      <c r="A305" t="str">
        <f>_xlfn.XLOOKUP(D305,BN:BN,BO:BO)</f>
        <v>Madrid</v>
      </c>
      <c r="B305" t="s">
        <v>49</v>
      </c>
      <c r="C305">
        <v>54</v>
      </c>
      <c r="D305" t="str">
        <f>_xlfn.XLOOKUP(C305,BC:BC,BD:BD)</f>
        <v>FernandaS</v>
      </c>
      <c r="E305">
        <v>27610</v>
      </c>
      <c r="F305" t="s">
        <v>1334</v>
      </c>
      <c r="G305" s="63">
        <v>46017</v>
      </c>
      <c r="H305" s="63">
        <v>46025</v>
      </c>
      <c r="I305" t="s">
        <v>409</v>
      </c>
      <c r="J305" t="str">
        <f>_xlfn.XLOOKUP(I305,AS:AS,AU:AU)</f>
        <v>Otros</v>
      </c>
      <c r="K305" t="s">
        <v>27</v>
      </c>
      <c r="L305">
        <v>549.12</v>
      </c>
      <c r="M305">
        <f>L305*_xlfn.XLOOKUP(K305,AM:AM,AN:AN)</f>
        <v>549.12</v>
      </c>
      <c r="N305">
        <f>L305*_xlfn.XLOOKUP(K305,AM:AM,AO:AO)</f>
        <v>636.97919999999999</v>
      </c>
      <c r="O305">
        <v>0</v>
      </c>
      <c r="P305">
        <f>O305*_xlfn.XLOOKUP(K305,AM:AM,AN:AN)</f>
        <v>0</v>
      </c>
      <c r="Q305">
        <f>O305*_xlfn.XLOOKUP(K305,AM:AM,AO:AO)</f>
        <v>0</v>
      </c>
      <c r="R305" t="str">
        <f>_xlfn.XLOOKUP(E305,Y:Y,Z:Z)</f>
        <v>AON</v>
      </c>
      <c r="S305" t="str">
        <f>_xlfn.XLOOKUP(E305,Y:Y,AB:AB)</f>
        <v>United Kingdom</v>
      </c>
      <c r="T305">
        <f>WEEKNUM(G305)</f>
        <v>52</v>
      </c>
      <c r="U305">
        <f>YEAR(G305)</f>
        <v>2025</v>
      </c>
      <c r="V305" s="117">
        <f>IFERROR(Q305/N305,"0")</f>
        <v>0</v>
      </c>
      <c r="AF305">
        <v>27447</v>
      </c>
      <c r="AG305" t="s">
        <v>1335</v>
      </c>
      <c r="AH305" t="s">
        <v>366</v>
      </c>
      <c r="AI305" t="s">
        <v>1030</v>
      </c>
      <c r="BH305">
        <v>320</v>
      </c>
      <c r="BI305" t="s">
        <v>43</v>
      </c>
    </row>
    <row r="306" spans="1:61">
      <c r="A306" t="str">
        <f>_xlfn.XLOOKUP(D306,BN:BN,BO:BO)</f>
        <v>Madrid</v>
      </c>
      <c r="B306" t="s">
        <v>49</v>
      </c>
      <c r="C306">
        <v>55</v>
      </c>
      <c r="D306" t="str">
        <f>_xlfn.XLOOKUP(C306,BC:BC,BD:BD)</f>
        <v>AlejandraL</v>
      </c>
      <c r="E306">
        <v>32256</v>
      </c>
      <c r="F306" t="s">
        <v>1336</v>
      </c>
      <c r="G306" s="63">
        <v>45959</v>
      </c>
      <c r="H306" s="63">
        <v>45960</v>
      </c>
      <c r="I306" t="s">
        <v>376</v>
      </c>
      <c r="J306" t="str">
        <f>_xlfn.XLOOKUP(I306,AS:AS,AU:AU)</f>
        <v>Hotel</v>
      </c>
      <c r="K306" t="s">
        <v>27</v>
      </c>
      <c r="L306">
        <v>528</v>
      </c>
      <c r="M306">
        <f>L306*_xlfn.XLOOKUP(K306,AM:AM,AN:AN)</f>
        <v>528</v>
      </c>
      <c r="N306">
        <f>L306*_xlfn.XLOOKUP(K306,AM:AM,AO:AO)</f>
        <v>612.4799999999999</v>
      </c>
      <c r="O306">
        <v>0</v>
      </c>
      <c r="P306">
        <f>O306*_xlfn.XLOOKUP(K306,AM:AM,AN:AN)</f>
        <v>0</v>
      </c>
      <c r="Q306">
        <f>O306*_xlfn.XLOOKUP(K306,AM:AM,AO:AO)</f>
        <v>0</v>
      </c>
      <c r="R306" t="str">
        <f>_xlfn.XLOOKUP(E306,Y:Y,Z:Z)</f>
        <v>HOTEL ARTS BARCELONA</v>
      </c>
      <c r="S306" t="str">
        <f>_xlfn.XLOOKUP(E306,Y:Y,AB:AB)</f>
        <v>Spain</v>
      </c>
      <c r="T306">
        <f>WEEKNUM(G306)</f>
        <v>44</v>
      </c>
      <c r="U306">
        <f>YEAR(G306)</f>
        <v>2025</v>
      </c>
      <c r="V306" s="117">
        <f>IFERROR(Q306/N306,"0")</f>
        <v>0</v>
      </c>
      <c r="AF306">
        <v>27448</v>
      </c>
      <c r="AG306" t="s">
        <v>1337</v>
      </c>
      <c r="AH306" t="s">
        <v>376</v>
      </c>
      <c r="AI306" t="s">
        <v>401</v>
      </c>
      <c r="BH306">
        <v>321</v>
      </c>
      <c r="BI306" t="s">
        <v>43</v>
      </c>
    </row>
    <row r="307" spans="1:61">
      <c r="A307" t="str">
        <f>_xlfn.XLOOKUP(D307,BN:BN,BO:BO)</f>
        <v>Madrid</v>
      </c>
      <c r="B307" t="s">
        <v>49</v>
      </c>
      <c r="C307">
        <v>56</v>
      </c>
      <c r="D307" t="str">
        <f>_xlfn.XLOOKUP(C307,BC:BC,BD:BD)</f>
        <v>AndreaG</v>
      </c>
      <c r="E307">
        <v>27604</v>
      </c>
      <c r="F307" t="s">
        <v>1338</v>
      </c>
      <c r="G307" s="63">
        <v>45975</v>
      </c>
      <c r="H307" s="63">
        <v>45984</v>
      </c>
      <c r="I307" t="s">
        <v>364</v>
      </c>
      <c r="J307" t="str">
        <f>_xlfn.XLOOKUP(I307,AS:AS,AU:AU)</f>
        <v>DMC</v>
      </c>
      <c r="K307" t="s">
        <v>27</v>
      </c>
      <c r="L307">
        <v>24058</v>
      </c>
      <c r="M307">
        <f>L307*_xlfn.XLOOKUP(K307,AM:AM,AN:AN)</f>
        <v>24058</v>
      </c>
      <c r="N307">
        <f>L307*_xlfn.XLOOKUP(K307,AM:AM,AO:AO)</f>
        <v>27907.279999999999</v>
      </c>
      <c r="O307">
        <v>4539</v>
      </c>
      <c r="P307">
        <f>O307*_xlfn.XLOOKUP(K307,AM:AM,AN:AN)</f>
        <v>4539</v>
      </c>
      <c r="Q307">
        <f>O307*_xlfn.XLOOKUP(K307,AM:AM,AO:AO)</f>
        <v>5265.24</v>
      </c>
      <c r="R307" t="str">
        <f>_xlfn.XLOOKUP(E307,Y:Y,Z:Z)</f>
        <v>Luxury Japan</v>
      </c>
      <c r="S307" t="str">
        <f>_xlfn.XLOOKUP(E307,Y:Y,AB:AB)</f>
        <v>Japan</v>
      </c>
      <c r="T307">
        <f>WEEKNUM(G307)</f>
        <v>46</v>
      </c>
      <c r="U307">
        <f>YEAR(G307)</f>
        <v>2025</v>
      </c>
      <c r="V307" s="117">
        <f>IFERROR(Q307/N307,"0")</f>
        <v>0.18866904979632554</v>
      </c>
      <c r="AF307">
        <v>27453</v>
      </c>
      <c r="AG307" t="s">
        <v>1339</v>
      </c>
      <c r="AH307" t="s">
        <v>366</v>
      </c>
      <c r="AI307" t="s">
        <v>792</v>
      </c>
      <c r="BH307">
        <v>322</v>
      </c>
      <c r="BI307" t="s">
        <v>43</v>
      </c>
    </row>
    <row r="308" spans="1:61">
      <c r="A308" t="str">
        <f>_xlfn.XLOOKUP(D308,BN:BN,BO:BO)</f>
        <v>Madrid</v>
      </c>
      <c r="B308" t="s">
        <v>49</v>
      </c>
      <c r="C308">
        <v>56</v>
      </c>
      <c r="D308" t="str">
        <f>_xlfn.XLOOKUP(C308,BC:BC,BD:BD)</f>
        <v>AndreaG</v>
      </c>
      <c r="E308">
        <v>27610</v>
      </c>
      <c r="F308" t="s">
        <v>1340</v>
      </c>
      <c r="G308" s="63">
        <v>45975</v>
      </c>
      <c r="H308" s="63">
        <v>45984</v>
      </c>
      <c r="I308" t="s">
        <v>409</v>
      </c>
      <c r="J308" t="str">
        <f>_xlfn.XLOOKUP(I308,AS:AS,AU:AU)</f>
        <v>Otros</v>
      </c>
      <c r="K308" t="s">
        <v>27</v>
      </c>
      <c r="L308">
        <v>360</v>
      </c>
      <c r="M308">
        <f>L308*_xlfn.XLOOKUP(K308,AM:AM,AN:AN)</f>
        <v>360</v>
      </c>
      <c r="N308">
        <f>L308*_xlfn.XLOOKUP(K308,AM:AM,AO:AO)</f>
        <v>417.59999999999997</v>
      </c>
      <c r="O308">
        <v>44.44</v>
      </c>
      <c r="P308">
        <f>O308*_xlfn.XLOOKUP(K308,AM:AM,AN:AN)</f>
        <v>44.44</v>
      </c>
      <c r="Q308">
        <f>O308*_xlfn.XLOOKUP(K308,AM:AM,AO:AO)</f>
        <v>51.550399999999996</v>
      </c>
      <c r="R308" t="str">
        <f>_xlfn.XLOOKUP(E308,Y:Y,Z:Z)</f>
        <v>AON</v>
      </c>
      <c r="S308" t="str">
        <f>_xlfn.XLOOKUP(E308,Y:Y,AB:AB)</f>
        <v>United Kingdom</v>
      </c>
      <c r="T308">
        <f>WEEKNUM(G308)</f>
        <v>46</v>
      </c>
      <c r="U308">
        <f>YEAR(G308)</f>
        <v>2025</v>
      </c>
      <c r="V308" s="117">
        <f>IFERROR(Q308/N308,"0")</f>
        <v>0.12344444444444444</v>
      </c>
      <c r="AF308">
        <v>27474</v>
      </c>
      <c r="AG308" t="s">
        <v>1341</v>
      </c>
      <c r="AH308" t="s">
        <v>419</v>
      </c>
      <c r="AI308" t="s">
        <v>798</v>
      </c>
      <c r="BH308">
        <v>323</v>
      </c>
      <c r="BI308" t="s">
        <v>43</v>
      </c>
    </row>
    <row r="309" spans="1:61">
      <c r="A309" t="str">
        <f>_xlfn.XLOOKUP(D309,BN:BN,BO:BO)</f>
        <v>Madrid</v>
      </c>
      <c r="B309" t="s">
        <v>49</v>
      </c>
      <c r="C309">
        <v>56</v>
      </c>
      <c r="D309" t="str">
        <f>_xlfn.XLOOKUP(C309,BC:BC,BD:BD)</f>
        <v>AndreaG</v>
      </c>
      <c r="E309">
        <v>27604</v>
      </c>
      <c r="F309" t="s">
        <v>1342</v>
      </c>
      <c r="G309" s="63">
        <v>45975</v>
      </c>
      <c r="H309" s="63">
        <v>45984</v>
      </c>
      <c r="I309" t="s">
        <v>364</v>
      </c>
      <c r="J309" t="str">
        <f>_xlfn.XLOOKUP(I309,AS:AS,AU:AU)</f>
        <v>DMC</v>
      </c>
      <c r="K309" t="s">
        <v>27</v>
      </c>
      <c r="L309">
        <v>1835</v>
      </c>
      <c r="M309">
        <f>L309*_xlfn.XLOOKUP(K309,AM:AM,AN:AN)</f>
        <v>1835</v>
      </c>
      <c r="N309">
        <f>L309*_xlfn.XLOOKUP(K309,AM:AM,AO:AO)</f>
        <v>2128.6</v>
      </c>
      <c r="O309">
        <v>659.09</v>
      </c>
      <c r="P309">
        <f>O309*_xlfn.XLOOKUP(K309,AM:AM,AN:AN)</f>
        <v>659.09</v>
      </c>
      <c r="Q309">
        <f>O309*_xlfn.XLOOKUP(K309,AM:AM,AO:AO)</f>
        <v>764.5444</v>
      </c>
      <c r="R309" t="str">
        <f>_xlfn.XLOOKUP(E309,Y:Y,Z:Z)</f>
        <v>Luxury Japan</v>
      </c>
      <c r="S309" t="str">
        <f>_xlfn.XLOOKUP(E309,Y:Y,AB:AB)</f>
        <v>Japan</v>
      </c>
      <c r="T309">
        <f>WEEKNUM(G309)</f>
        <v>46</v>
      </c>
      <c r="U309">
        <f>YEAR(G309)</f>
        <v>2025</v>
      </c>
      <c r="V309" s="117">
        <f>IFERROR(Q309/N309,"0")</f>
        <v>0.35917711171662126</v>
      </c>
      <c r="AF309">
        <v>27486</v>
      </c>
      <c r="AG309" t="s">
        <v>1343</v>
      </c>
      <c r="AH309" t="s">
        <v>376</v>
      </c>
      <c r="AI309" t="s">
        <v>405</v>
      </c>
      <c r="BH309">
        <v>324</v>
      </c>
      <c r="BI309" t="s">
        <v>43</v>
      </c>
    </row>
    <row r="310" spans="1:61">
      <c r="A310" t="str">
        <f>_xlfn.XLOOKUP(D310,BN:BN,BO:BO)</f>
        <v>Madrid</v>
      </c>
      <c r="B310" t="s">
        <v>49</v>
      </c>
      <c r="C310">
        <v>57</v>
      </c>
      <c r="D310" t="str">
        <f>_xlfn.XLOOKUP(C310,BC:BC,BD:BD)</f>
        <v>AlmudenaG</v>
      </c>
      <c r="E310">
        <v>28092</v>
      </c>
      <c r="F310" t="s">
        <v>1344</v>
      </c>
      <c r="G310" s="63">
        <v>46316</v>
      </c>
      <c r="H310" s="63">
        <v>46325</v>
      </c>
      <c r="I310" t="s">
        <v>364</v>
      </c>
      <c r="J310" t="str">
        <f>_xlfn.XLOOKUP(I310,AS:AS,AU:AU)</f>
        <v>DMC</v>
      </c>
      <c r="K310" t="s">
        <v>27</v>
      </c>
      <c r="L310">
        <v>4389</v>
      </c>
      <c r="M310">
        <f>L310*_xlfn.XLOOKUP(K310,AM:AM,AN:AN)</f>
        <v>4389</v>
      </c>
      <c r="N310">
        <f>L310*_xlfn.XLOOKUP(K310,AM:AM,AO:AO)</f>
        <v>5091.24</v>
      </c>
      <c r="O310">
        <v>614.52</v>
      </c>
      <c r="P310">
        <f>O310*_xlfn.XLOOKUP(K310,AM:AM,AN:AN)</f>
        <v>614.52</v>
      </c>
      <c r="Q310">
        <f>O310*_xlfn.XLOOKUP(K310,AM:AM,AO:AO)</f>
        <v>712.84319999999991</v>
      </c>
      <c r="R310" t="str">
        <f>_xlfn.XLOOKUP(E310,Y:Y,Z:Z)</f>
        <v>Trails of Indochina</v>
      </c>
      <c r="S310" t="str">
        <f>_xlfn.XLOOKUP(E310,Y:Y,AB:AB)</f>
        <v>Vietnam</v>
      </c>
      <c r="T310">
        <f>WEEKNUM(G310)</f>
        <v>43</v>
      </c>
      <c r="U310">
        <f>YEAR(G310)</f>
        <v>2026</v>
      </c>
      <c r="V310" s="117">
        <f>IFERROR(Q310/N310,"0")</f>
        <v>0.14001367053998631</v>
      </c>
      <c r="AF310">
        <v>27487</v>
      </c>
      <c r="AG310" t="s">
        <v>1345</v>
      </c>
      <c r="AH310" t="s">
        <v>376</v>
      </c>
      <c r="AI310" t="s">
        <v>440</v>
      </c>
      <c r="BH310">
        <v>325</v>
      </c>
      <c r="BI310" t="s">
        <v>43</v>
      </c>
    </row>
    <row r="311" spans="1:61">
      <c r="A311" t="str">
        <f>_xlfn.XLOOKUP(D311,BN:BN,BO:BO)</f>
        <v>Madrid</v>
      </c>
      <c r="B311" t="s">
        <v>49</v>
      </c>
      <c r="C311">
        <v>57</v>
      </c>
      <c r="D311" t="str">
        <f>_xlfn.XLOOKUP(C311,BC:BC,BD:BD)</f>
        <v>AlmudenaG</v>
      </c>
      <c r="E311">
        <v>28093</v>
      </c>
      <c r="F311" t="s">
        <v>1346</v>
      </c>
      <c r="G311" s="63">
        <v>46285</v>
      </c>
      <c r="H311" s="63">
        <v>46299</v>
      </c>
      <c r="I311" t="s">
        <v>366</v>
      </c>
      <c r="J311" t="str">
        <f>_xlfn.XLOOKUP(I311,AS:AS,AU:AU)</f>
        <v>Vuelos</v>
      </c>
      <c r="K311" t="s">
        <v>27</v>
      </c>
      <c r="L311">
        <v>801.17</v>
      </c>
      <c r="M311">
        <f>L311*_xlfn.XLOOKUP(K311,AM:AM,AN:AN)</f>
        <v>801.17</v>
      </c>
      <c r="N311">
        <f>L311*_xlfn.XLOOKUP(K311,AM:AM,AO:AO)</f>
        <v>929.35719999999992</v>
      </c>
      <c r="O311">
        <v>0</v>
      </c>
      <c r="P311">
        <f>O311*_xlfn.XLOOKUP(K311,AM:AM,AN:AN)</f>
        <v>0</v>
      </c>
      <c r="Q311">
        <f>O311*_xlfn.XLOOKUP(K311,AM:AM,AO:AO)</f>
        <v>0</v>
      </c>
      <c r="R311" t="str">
        <f>_xlfn.XLOOKUP(E311,Y:Y,Z:Z)</f>
        <v>F1S USA</v>
      </c>
      <c r="S311" t="str">
        <f>_xlfn.XLOOKUP(E311,Y:Y,AB:AB)</f>
        <v>United States</v>
      </c>
      <c r="T311">
        <f>WEEKNUM(G311)</f>
        <v>39</v>
      </c>
      <c r="U311">
        <f>YEAR(G311)</f>
        <v>2026</v>
      </c>
      <c r="V311" s="117">
        <f>IFERROR(Q311/N311,"0")</f>
        <v>0</v>
      </c>
      <c r="AF311">
        <v>27490</v>
      </c>
      <c r="AG311" t="s">
        <v>1347</v>
      </c>
      <c r="AH311" t="s">
        <v>376</v>
      </c>
      <c r="AI311" t="s">
        <v>438</v>
      </c>
      <c r="BH311">
        <v>326</v>
      </c>
      <c r="BI311" t="s">
        <v>43</v>
      </c>
    </row>
    <row r="312" spans="1:61">
      <c r="A312" t="str">
        <f>_xlfn.XLOOKUP(D312,BN:BN,BO:BO)</f>
        <v>Madrid</v>
      </c>
      <c r="B312" t="s">
        <v>49</v>
      </c>
      <c r="C312">
        <v>57</v>
      </c>
      <c r="D312" t="str">
        <f>_xlfn.XLOOKUP(C312,BC:BC,BD:BD)</f>
        <v>AlmudenaG</v>
      </c>
      <c r="E312">
        <v>28093</v>
      </c>
      <c r="F312" t="s">
        <v>1346</v>
      </c>
      <c r="G312" s="63">
        <v>46285</v>
      </c>
      <c r="H312" s="63">
        <v>46299</v>
      </c>
      <c r="I312" t="s">
        <v>366</v>
      </c>
      <c r="J312" t="str">
        <f>_xlfn.XLOOKUP(I312,AS:AS,AU:AU)</f>
        <v>Vuelos</v>
      </c>
      <c r="K312" t="s">
        <v>27</v>
      </c>
      <c r="L312">
        <v>801.17</v>
      </c>
      <c r="M312">
        <f>L312*_xlfn.XLOOKUP(K312,AM:AM,AN:AN)</f>
        <v>801.17</v>
      </c>
      <c r="N312">
        <f>L312*_xlfn.XLOOKUP(K312,AM:AM,AO:AO)</f>
        <v>929.35719999999992</v>
      </c>
      <c r="O312">
        <v>0</v>
      </c>
      <c r="P312">
        <f>O312*_xlfn.XLOOKUP(K312,AM:AM,AN:AN)</f>
        <v>0</v>
      </c>
      <c r="Q312">
        <f>O312*_xlfn.XLOOKUP(K312,AM:AM,AO:AO)</f>
        <v>0</v>
      </c>
      <c r="R312" t="str">
        <f>_xlfn.XLOOKUP(E312,Y:Y,Z:Z)</f>
        <v>F1S USA</v>
      </c>
      <c r="S312" t="str">
        <f>_xlfn.XLOOKUP(E312,Y:Y,AB:AB)</f>
        <v>United States</v>
      </c>
      <c r="T312">
        <f>WEEKNUM(G312)</f>
        <v>39</v>
      </c>
      <c r="U312">
        <f>YEAR(G312)</f>
        <v>2026</v>
      </c>
      <c r="V312" s="117">
        <f>IFERROR(Q312/N312,"0")</f>
        <v>0</v>
      </c>
      <c r="AF312">
        <v>27539</v>
      </c>
      <c r="AG312" t="s">
        <v>1348</v>
      </c>
      <c r="AH312" t="s">
        <v>425</v>
      </c>
      <c r="AI312" t="s">
        <v>401</v>
      </c>
      <c r="BH312">
        <v>327</v>
      </c>
      <c r="BI312" t="s">
        <v>42</v>
      </c>
    </row>
    <row r="313" spans="1:61">
      <c r="A313" t="str">
        <f>_xlfn.XLOOKUP(D313,BN:BN,BO:BO)</f>
        <v>Madrid</v>
      </c>
      <c r="B313" t="s">
        <v>49</v>
      </c>
      <c r="C313">
        <v>57</v>
      </c>
      <c r="D313" t="str">
        <f>_xlfn.XLOOKUP(C313,BC:BC,BD:BD)</f>
        <v>AlmudenaG</v>
      </c>
      <c r="E313">
        <v>28093</v>
      </c>
      <c r="F313" t="s">
        <v>1349</v>
      </c>
      <c r="G313" s="63">
        <v>46288</v>
      </c>
      <c r="H313" s="63">
        <v>46318</v>
      </c>
      <c r="I313" t="s">
        <v>366</v>
      </c>
      <c r="J313" t="str">
        <f>_xlfn.XLOOKUP(I313,AS:AS,AU:AU)</f>
        <v>Vuelos</v>
      </c>
      <c r="K313" t="s">
        <v>27</v>
      </c>
      <c r="L313">
        <v>251.42</v>
      </c>
      <c r="M313">
        <f>L313*_xlfn.XLOOKUP(K313,AM:AM,AN:AN)</f>
        <v>251.42</v>
      </c>
      <c r="N313">
        <f>L313*_xlfn.XLOOKUP(K313,AM:AM,AO:AO)</f>
        <v>291.64719999999994</v>
      </c>
      <c r="O313">
        <v>0</v>
      </c>
      <c r="P313">
        <f>O313*_xlfn.XLOOKUP(K313,AM:AM,AN:AN)</f>
        <v>0</v>
      </c>
      <c r="Q313">
        <f>O313*_xlfn.XLOOKUP(K313,AM:AM,AO:AO)</f>
        <v>0</v>
      </c>
      <c r="R313" t="str">
        <f>_xlfn.XLOOKUP(E313,Y:Y,Z:Z)</f>
        <v>F1S USA</v>
      </c>
      <c r="S313" t="str">
        <f>_xlfn.XLOOKUP(E313,Y:Y,AB:AB)</f>
        <v>United States</v>
      </c>
      <c r="T313">
        <f>WEEKNUM(G313)</f>
        <v>39</v>
      </c>
      <c r="U313">
        <f>YEAR(G313)</f>
        <v>2026</v>
      </c>
      <c r="V313" s="117">
        <f>IFERROR(Q313/N313,"0")</f>
        <v>0</v>
      </c>
      <c r="AF313">
        <v>27540</v>
      </c>
      <c r="AG313" t="s">
        <v>1350</v>
      </c>
      <c r="AH313" t="s">
        <v>376</v>
      </c>
      <c r="AI313" t="s">
        <v>401</v>
      </c>
      <c r="BH313">
        <v>328</v>
      </c>
      <c r="BI313" t="s">
        <v>85</v>
      </c>
    </row>
    <row r="314" spans="1:61">
      <c r="A314" t="str">
        <f>_xlfn.XLOOKUP(D314,BN:BN,BO:BO)</f>
        <v>Madrid</v>
      </c>
      <c r="B314" t="s">
        <v>49</v>
      </c>
      <c r="C314">
        <v>57</v>
      </c>
      <c r="D314" t="str">
        <f>_xlfn.XLOOKUP(C314,BC:BC,BD:BD)</f>
        <v>AlmudenaG</v>
      </c>
      <c r="E314">
        <v>28093</v>
      </c>
      <c r="F314" t="s">
        <v>1349</v>
      </c>
      <c r="G314" s="63">
        <v>46288</v>
      </c>
      <c r="H314" s="63">
        <v>46318</v>
      </c>
      <c r="I314" t="s">
        <v>366</v>
      </c>
      <c r="J314" t="str">
        <f>_xlfn.XLOOKUP(I314,AS:AS,AU:AU)</f>
        <v>Vuelos</v>
      </c>
      <c r="K314" t="s">
        <v>27</v>
      </c>
      <c r="L314">
        <v>251.42</v>
      </c>
      <c r="M314">
        <f>L314*_xlfn.XLOOKUP(K314,AM:AM,AN:AN)</f>
        <v>251.42</v>
      </c>
      <c r="N314">
        <f>L314*_xlfn.XLOOKUP(K314,AM:AM,AO:AO)</f>
        <v>291.64719999999994</v>
      </c>
      <c r="O314">
        <v>0</v>
      </c>
      <c r="P314">
        <f>O314*_xlfn.XLOOKUP(K314,AM:AM,AN:AN)</f>
        <v>0</v>
      </c>
      <c r="Q314">
        <f>O314*_xlfn.XLOOKUP(K314,AM:AM,AO:AO)</f>
        <v>0</v>
      </c>
      <c r="R314" t="str">
        <f>_xlfn.XLOOKUP(E314,Y:Y,Z:Z)</f>
        <v>F1S USA</v>
      </c>
      <c r="S314" t="str">
        <f>_xlfn.XLOOKUP(E314,Y:Y,AB:AB)</f>
        <v>United States</v>
      </c>
      <c r="T314">
        <f>WEEKNUM(G314)</f>
        <v>39</v>
      </c>
      <c r="U314">
        <f>YEAR(G314)</f>
        <v>2026</v>
      </c>
      <c r="V314" s="117">
        <f>IFERROR(Q314/N314,"0")</f>
        <v>0</v>
      </c>
      <c r="AF314">
        <v>27541</v>
      </c>
      <c r="AG314" t="s">
        <v>1351</v>
      </c>
      <c r="AH314" t="s">
        <v>376</v>
      </c>
      <c r="AI314" t="s">
        <v>401</v>
      </c>
      <c r="BH314">
        <v>329</v>
      </c>
      <c r="BI314" t="s">
        <v>85</v>
      </c>
    </row>
    <row r="315" spans="1:61">
      <c r="A315" t="str">
        <f>_xlfn.XLOOKUP(D315,BN:BN,BO:BO)</f>
        <v>Madrid</v>
      </c>
      <c r="B315" t="s">
        <v>49</v>
      </c>
      <c r="C315">
        <v>57</v>
      </c>
      <c r="D315" t="str">
        <f>_xlfn.XLOOKUP(C315,BC:BC,BD:BD)</f>
        <v>AlmudenaG</v>
      </c>
      <c r="E315">
        <v>0</v>
      </c>
      <c r="F315" t="s">
        <v>1324</v>
      </c>
      <c r="G315" s="63">
        <v>46288</v>
      </c>
      <c r="H315" s="63">
        <v>46318</v>
      </c>
      <c r="I315" t="s">
        <v>372</v>
      </c>
      <c r="J315" t="str">
        <f>_xlfn.XLOOKUP(I315,AS:AS,AU:AU)</f>
        <v>Honorarios</v>
      </c>
      <c r="K315" t="s">
        <v>27</v>
      </c>
      <c r="L315">
        <v>160</v>
      </c>
      <c r="M315">
        <f>L315*_xlfn.XLOOKUP(K315,AM:AM,AN:AN)</f>
        <v>160</v>
      </c>
      <c r="N315">
        <f>L315*_xlfn.XLOOKUP(K315,AM:AM,AO:AO)</f>
        <v>185.6</v>
      </c>
      <c r="O315">
        <v>160</v>
      </c>
      <c r="P315">
        <f>O315*_xlfn.XLOOKUP(K315,AM:AM,AN:AN)</f>
        <v>160</v>
      </c>
      <c r="Q315">
        <f>O315*_xlfn.XLOOKUP(K315,AM:AM,AO:AO)</f>
        <v>185.6</v>
      </c>
      <c r="R315" t="str">
        <f>_xlfn.XLOOKUP(E315,Y:Y,Z:Z)</f>
        <v>FEES</v>
      </c>
      <c r="S315">
        <f>_xlfn.XLOOKUP(E315,Y:Y,AB:AB)</f>
        <v>0</v>
      </c>
      <c r="T315">
        <f>WEEKNUM(G315)</f>
        <v>39</v>
      </c>
      <c r="U315">
        <f>YEAR(G315)</f>
        <v>2026</v>
      </c>
      <c r="V315" s="117">
        <f>IFERROR(Q315/N315,"0")</f>
        <v>1</v>
      </c>
      <c r="AF315">
        <v>27542</v>
      </c>
      <c r="AG315" t="s">
        <v>1352</v>
      </c>
      <c r="AH315" t="s">
        <v>376</v>
      </c>
      <c r="AI315" t="s">
        <v>369</v>
      </c>
      <c r="BH315">
        <v>330</v>
      </c>
      <c r="BI315" t="s">
        <v>42</v>
      </c>
    </row>
    <row r="316" spans="1:61">
      <c r="A316" t="str">
        <f>_xlfn.XLOOKUP(D316,BN:BN,BO:BO)</f>
        <v>Madrid</v>
      </c>
      <c r="B316" t="s">
        <v>49</v>
      </c>
      <c r="C316">
        <v>57</v>
      </c>
      <c r="D316" t="str">
        <f>_xlfn.XLOOKUP(C316,BC:BC,BD:BD)</f>
        <v>AlmudenaG</v>
      </c>
      <c r="E316">
        <v>34292</v>
      </c>
      <c r="F316" t="s">
        <v>1353</v>
      </c>
      <c r="G316" s="63">
        <v>46295</v>
      </c>
      <c r="H316" s="63">
        <v>46299</v>
      </c>
      <c r="I316" t="s">
        <v>376</v>
      </c>
      <c r="J316" t="str">
        <f>_xlfn.XLOOKUP(I316,AS:AS,AU:AU)</f>
        <v>Hotel</v>
      </c>
      <c r="K316" t="s">
        <v>27</v>
      </c>
      <c r="L316">
        <v>4044.17</v>
      </c>
      <c r="M316">
        <f>L316*_xlfn.XLOOKUP(K316,AM:AM,AN:AN)</f>
        <v>4044.17</v>
      </c>
      <c r="N316">
        <f>L316*_xlfn.XLOOKUP(K316,AM:AM,AO:AO)</f>
        <v>4691.2371999999996</v>
      </c>
      <c r="O316">
        <v>496.65</v>
      </c>
      <c r="P316">
        <f>O316*_xlfn.XLOOKUP(K316,AM:AM,AN:AN)</f>
        <v>496.65</v>
      </c>
      <c r="Q316">
        <f>O316*_xlfn.XLOOKUP(K316,AM:AM,AO:AO)</f>
        <v>576.11399999999992</v>
      </c>
      <c r="R316" t="str">
        <f>_xlfn.XLOOKUP(E316,Y:Y,Z:Z)</f>
        <v>Kap Caroso</v>
      </c>
      <c r="S316" t="str">
        <f>_xlfn.XLOOKUP(E316,Y:Y,AB:AB)</f>
        <v>Indonesia</v>
      </c>
      <c r="T316">
        <f>WEEKNUM(G316)</f>
        <v>40</v>
      </c>
      <c r="U316">
        <f>YEAR(G316)</f>
        <v>2026</v>
      </c>
      <c r="V316" s="117">
        <f>IFERROR(Q316/N316,"0")</f>
        <v>0.12280641021519867</v>
      </c>
      <c r="AF316">
        <v>27543</v>
      </c>
      <c r="AG316" t="s">
        <v>1354</v>
      </c>
      <c r="AH316" t="s">
        <v>376</v>
      </c>
      <c r="AI316" t="s">
        <v>579</v>
      </c>
      <c r="BH316">
        <v>331</v>
      </c>
      <c r="BI316" t="s">
        <v>43</v>
      </c>
    </row>
    <row r="317" spans="1:61">
      <c r="A317" t="str">
        <f>_xlfn.XLOOKUP(D317,BN:BN,BO:BO)</f>
        <v>Madrid</v>
      </c>
      <c r="B317" t="s">
        <v>49</v>
      </c>
      <c r="C317">
        <v>58</v>
      </c>
      <c r="D317" t="str">
        <f>_xlfn.XLOOKUP(C317,BC:BC,BD:BD)</f>
        <v>PaulinaA</v>
      </c>
      <c r="E317">
        <v>30800</v>
      </c>
      <c r="F317" t="s">
        <v>1355</v>
      </c>
      <c r="G317" s="63">
        <v>45968</v>
      </c>
      <c r="H317" s="63">
        <v>45969</v>
      </c>
      <c r="I317" t="s">
        <v>364</v>
      </c>
      <c r="J317" t="str">
        <f>_xlfn.XLOOKUP(I317,AS:AS,AU:AU)</f>
        <v>DMC</v>
      </c>
      <c r="K317" t="s">
        <v>27</v>
      </c>
      <c r="L317">
        <v>533.6</v>
      </c>
      <c r="M317">
        <f>L317*_xlfn.XLOOKUP(K317,AM:AM,AN:AN)</f>
        <v>533.6</v>
      </c>
      <c r="N317">
        <f>L317*_xlfn.XLOOKUP(K317,AM:AM,AO:AO)</f>
        <v>618.976</v>
      </c>
      <c r="O317">
        <v>159</v>
      </c>
      <c r="P317">
        <f>O317*_xlfn.XLOOKUP(K317,AM:AM,AN:AN)</f>
        <v>159</v>
      </c>
      <c r="Q317">
        <f>O317*_xlfn.XLOOKUP(K317,AM:AM,AO:AO)</f>
        <v>184.44</v>
      </c>
      <c r="R317" t="str">
        <f>_xlfn.XLOOKUP(E317,Y:Y,Z:Z)</f>
        <v>LEVEL UP TRAVEL</v>
      </c>
      <c r="S317" t="str">
        <f>_xlfn.XLOOKUP(E317,Y:Y,AB:AB)</f>
        <v>United Arab Emirates</v>
      </c>
      <c r="T317">
        <f>WEEKNUM(G317)</f>
        <v>45</v>
      </c>
      <c r="U317">
        <f>YEAR(G317)</f>
        <v>2025</v>
      </c>
      <c r="V317" s="117">
        <f>IFERROR(Q317/N317,"0")</f>
        <v>0.29797601199400298</v>
      </c>
      <c r="AF317">
        <v>27544</v>
      </c>
      <c r="AG317" t="s">
        <v>1356</v>
      </c>
      <c r="AH317" t="s">
        <v>376</v>
      </c>
      <c r="AI317" t="s">
        <v>750</v>
      </c>
      <c r="BH317">
        <v>332</v>
      </c>
      <c r="BI317" t="s">
        <v>46</v>
      </c>
    </row>
    <row r="318" spans="1:61">
      <c r="A318" t="str">
        <f>_xlfn.XLOOKUP(D318,BN:BN,BO:BO)</f>
        <v>Madrid</v>
      </c>
      <c r="B318" t="s">
        <v>49</v>
      </c>
      <c r="C318">
        <v>59</v>
      </c>
      <c r="D318" t="str">
        <f>_xlfn.XLOOKUP(C318,BC:BC,BD:BD)</f>
        <v>FernandaS</v>
      </c>
      <c r="E318">
        <v>32940</v>
      </c>
      <c r="F318" t="s">
        <v>1357</v>
      </c>
      <c r="G318" s="63">
        <v>46106</v>
      </c>
      <c r="H318" s="63">
        <v>46118</v>
      </c>
      <c r="I318" t="s">
        <v>376</v>
      </c>
      <c r="J318" t="str">
        <f>_xlfn.XLOOKUP(I318,AS:AS,AU:AU)</f>
        <v>Hotel</v>
      </c>
      <c r="K318" t="s">
        <v>27</v>
      </c>
      <c r="L318">
        <v>7140.36</v>
      </c>
      <c r="M318">
        <f>L318*_xlfn.XLOOKUP(K318,AM:AM,AN:AN)</f>
        <v>7140.36</v>
      </c>
      <c r="N318">
        <f>L318*_xlfn.XLOOKUP(K318,AM:AM,AO:AO)</f>
        <v>8282.8175999999985</v>
      </c>
      <c r="O318">
        <v>661.13</v>
      </c>
      <c r="P318">
        <f>O318*_xlfn.XLOOKUP(K318,AM:AM,AN:AN)</f>
        <v>661.13</v>
      </c>
      <c r="Q318">
        <f>O318*_xlfn.XLOOKUP(K318,AM:AM,AO:AO)</f>
        <v>766.91079999999999</v>
      </c>
      <c r="R318" t="str">
        <f>_xlfn.XLOOKUP(E318,Y:Y,Z:Z)</f>
        <v>Nubia Tours</v>
      </c>
      <c r="S318" t="str">
        <f>_xlfn.XLOOKUP(E318,Y:Y,AB:AB)</f>
        <v>Egypt</v>
      </c>
      <c r="T318">
        <f>WEEKNUM(G318)</f>
        <v>13</v>
      </c>
      <c r="U318">
        <f>YEAR(G318)</f>
        <v>2026</v>
      </c>
      <c r="V318" s="117">
        <f>IFERROR(Q318/N318,"0")</f>
        <v>9.2590569663154251E-2</v>
      </c>
      <c r="AF318">
        <v>27546</v>
      </c>
      <c r="AG318" t="s">
        <v>1358</v>
      </c>
      <c r="AH318" t="s">
        <v>376</v>
      </c>
      <c r="AI318" t="s">
        <v>405</v>
      </c>
      <c r="BH318">
        <v>333</v>
      </c>
      <c r="BI318" t="s">
        <v>43</v>
      </c>
    </row>
    <row r="319" spans="1:61">
      <c r="A319" t="str">
        <f>_xlfn.XLOOKUP(D319,BN:BN,BO:BO)</f>
        <v>Madrid</v>
      </c>
      <c r="B319" t="s">
        <v>49</v>
      </c>
      <c r="C319">
        <v>59</v>
      </c>
      <c r="D319" t="str">
        <f>_xlfn.XLOOKUP(C319,BC:BC,BD:BD)</f>
        <v>FernandaS</v>
      </c>
      <c r="E319">
        <v>28093</v>
      </c>
      <c r="F319" t="s">
        <v>1359</v>
      </c>
      <c r="G319" s="63">
        <v>46106</v>
      </c>
      <c r="H319" s="63">
        <v>46116</v>
      </c>
      <c r="I319" t="s">
        <v>366</v>
      </c>
      <c r="J319" t="str">
        <f>_xlfn.XLOOKUP(I319,AS:AS,AU:AU)</f>
        <v>Vuelos</v>
      </c>
      <c r="K319" t="s">
        <v>27</v>
      </c>
      <c r="L319">
        <v>809.61</v>
      </c>
      <c r="M319">
        <f>L319*_xlfn.XLOOKUP(K319,AM:AM,AN:AN)</f>
        <v>809.61</v>
      </c>
      <c r="N319">
        <f>L319*_xlfn.XLOOKUP(K319,AM:AM,AO:AO)</f>
        <v>939.1475999999999</v>
      </c>
      <c r="O319">
        <v>28.45</v>
      </c>
      <c r="P319">
        <f>O319*_xlfn.XLOOKUP(K319,AM:AM,AN:AN)</f>
        <v>28.45</v>
      </c>
      <c r="Q319">
        <f>O319*_xlfn.XLOOKUP(K319,AM:AM,AO:AO)</f>
        <v>33.001999999999995</v>
      </c>
      <c r="R319" t="str">
        <f>_xlfn.XLOOKUP(E319,Y:Y,Z:Z)</f>
        <v>F1S USA</v>
      </c>
      <c r="S319" t="str">
        <f>_xlfn.XLOOKUP(E319,Y:Y,AB:AB)</f>
        <v>United States</v>
      </c>
      <c r="T319">
        <f>WEEKNUM(G319)</f>
        <v>13</v>
      </c>
      <c r="U319">
        <f>YEAR(G319)</f>
        <v>2026</v>
      </c>
      <c r="V319" s="117">
        <f>IFERROR(Q319/N319,"0")</f>
        <v>3.5140376230530748E-2</v>
      </c>
      <c r="AF319">
        <v>27547</v>
      </c>
      <c r="AG319" t="s">
        <v>1360</v>
      </c>
      <c r="AH319" t="s">
        <v>376</v>
      </c>
      <c r="AI319" t="s">
        <v>405</v>
      </c>
      <c r="BH319">
        <v>334</v>
      </c>
      <c r="BI319" t="s">
        <v>43</v>
      </c>
    </row>
    <row r="320" spans="1:61">
      <c r="A320" t="str">
        <f>_xlfn.XLOOKUP(D320,BN:BN,BO:BO)</f>
        <v>Madrid</v>
      </c>
      <c r="B320" t="s">
        <v>49</v>
      </c>
      <c r="C320">
        <v>59</v>
      </c>
      <c r="D320" t="str">
        <f>_xlfn.XLOOKUP(C320,BC:BC,BD:BD)</f>
        <v>FernandaS</v>
      </c>
      <c r="E320">
        <v>28093</v>
      </c>
      <c r="F320" t="s">
        <v>1359</v>
      </c>
      <c r="G320" s="63">
        <v>46106</v>
      </c>
      <c r="H320" s="63">
        <v>46116</v>
      </c>
      <c r="I320" t="s">
        <v>366</v>
      </c>
      <c r="J320" t="str">
        <f>_xlfn.XLOOKUP(I320,AS:AS,AU:AU)</f>
        <v>Vuelos</v>
      </c>
      <c r="K320" t="s">
        <v>27</v>
      </c>
      <c r="L320">
        <v>1184</v>
      </c>
      <c r="M320">
        <f>L320*_xlfn.XLOOKUP(K320,AM:AM,AN:AN)</f>
        <v>1184</v>
      </c>
      <c r="N320">
        <f>L320*_xlfn.XLOOKUP(K320,AM:AM,AO:AO)</f>
        <v>1373.4399999999998</v>
      </c>
      <c r="O320">
        <v>0</v>
      </c>
      <c r="P320">
        <f>O320*_xlfn.XLOOKUP(K320,AM:AM,AN:AN)</f>
        <v>0</v>
      </c>
      <c r="Q320">
        <f>O320*_xlfn.XLOOKUP(K320,AM:AM,AO:AO)</f>
        <v>0</v>
      </c>
      <c r="R320" t="str">
        <f>_xlfn.XLOOKUP(E320,Y:Y,Z:Z)</f>
        <v>F1S USA</v>
      </c>
      <c r="S320" t="str">
        <f>_xlfn.XLOOKUP(E320,Y:Y,AB:AB)</f>
        <v>United States</v>
      </c>
      <c r="T320">
        <f>WEEKNUM(G320)</f>
        <v>13</v>
      </c>
      <c r="U320">
        <f>YEAR(G320)</f>
        <v>2026</v>
      </c>
      <c r="V320" s="117">
        <f>IFERROR(Q320/N320,"0")</f>
        <v>0</v>
      </c>
      <c r="AF320">
        <v>27551</v>
      </c>
      <c r="AG320" t="s">
        <v>1361</v>
      </c>
      <c r="AH320" t="s">
        <v>376</v>
      </c>
      <c r="AI320" t="s">
        <v>405</v>
      </c>
      <c r="BH320">
        <v>335</v>
      </c>
      <c r="BI320" t="s">
        <v>43</v>
      </c>
    </row>
    <row r="321" spans="1:61">
      <c r="A321" t="str">
        <f>_xlfn.XLOOKUP(D321,BN:BN,BO:BO)</f>
        <v>Madrid</v>
      </c>
      <c r="B321" t="s">
        <v>49</v>
      </c>
      <c r="C321">
        <v>59</v>
      </c>
      <c r="D321" t="str">
        <f>_xlfn.XLOOKUP(C321,BC:BC,BD:BD)</f>
        <v>FernandaS</v>
      </c>
      <c r="E321">
        <v>28093</v>
      </c>
      <c r="F321" t="s">
        <v>1359</v>
      </c>
      <c r="G321" s="63">
        <v>46106</v>
      </c>
      <c r="H321" s="63">
        <v>46116</v>
      </c>
      <c r="I321" t="s">
        <v>366</v>
      </c>
      <c r="J321" t="str">
        <f>_xlfn.XLOOKUP(I321,AS:AS,AU:AU)</f>
        <v>Vuelos</v>
      </c>
      <c r="K321" t="s">
        <v>27</v>
      </c>
      <c r="L321">
        <v>1184</v>
      </c>
      <c r="M321">
        <f>L321*_xlfn.XLOOKUP(K321,AM:AM,AN:AN)</f>
        <v>1184</v>
      </c>
      <c r="N321">
        <f>L321*_xlfn.XLOOKUP(K321,AM:AM,AO:AO)</f>
        <v>1373.4399999999998</v>
      </c>
      <c r="O321">
        <v>0</v>
      </c>
      <c r="P321">
        <f>O321*_xlfn.XLOOKUP(K321,AM:AM,AN:AN)</f>
        <v>0</v>
      </c>
      <c r="Q321">
        <f>O321*_xlfn.XLOOKUP(K321,AM:AM,AO:AO)</f>
        <v>0</v>
      </c>
      <c r="R321" t="str">
        <f>_xlfn.XLOOKUP(E321,Y:Y,Z:Z)</f>
        <v>F1S USA</v>
      </c>
      <c r="S321" t="str">
        <f>_xlfn.XLOOKUP(E321,Y:Y,AB:AB)</f>
        <v>United States</v>
      </c>
      <c r="T321">
        <f>WEEKNUM(G321)</f>
        <v>13</v>
      </c>
      <c r="U321">
        <f>YEAR(G321)</f>
        <v>2026</v>
      </c>
      <c r="V321" s="117">
        <f>IFERROR(Q321/N321,"0")</f>
        <v>0</v>
      </c>
      <c r="AF321">
        <v>27554</v>
      </c>
      <c r="AG321" t="s">
        <v>1362</v>
      </c>
      <c r="AH321" t="s">
        <v>376</v>
      </c>
      <c r="AI321" t="s">
        <v>405</v>
      </c>
      <c r="BH321">
        <v>336</v>
      </c>
      <c r="BI321" t="s">
        <v>43</v>
      </c>
    </row>
    <row r="322" spans="1:61">
      <c r="A322" t="str">
        <f>_xlfn.XLOOKUP(D322,BN:BN,BO:BO)</f>
        <v>Madrid</v>
      </c>
      <c r="B322" t="s">
        <v>49</v>
      </c>
      <c r="C322">
        <v>59</v>
      </c>
      <c r="D322" t="str">
        <f>_xlfn.XLOOKUP(C322,BC:BC,BD:BD)</f>
        <v>FernandaS</v>
      </c>
      <c r="E322">
        <v>28093</v>
      </c>
      <c r="F322" t="s">
        <v>1359</v>
      </c>
      <c r="G322" s="63">
        <v>46106</v>
      </c>
      <c r="H322" s="63">
        <v>46116</v>
      </c>
      <c r="I322" t="s">
        <v>366</v>
      </c>
      <c r="J322" t="str">
        <f>_xlfn.XLOOKUP(I322,AS:AS,AU:AU)</f>
        <v>Vuelos</v>
      </c>
      <c r="K322" t="s">
        <v>27</v>
      </c>
      <c r="L322">
        <v>1184</v>
      </c>
      <c r="M322">
        <f>L322*_xlfn.XLOOKUP(K322,AM:AM,AN:AN)</f>
        <v>1184</v>
      </c>
      <c r="N322">
        <f>L322*_xlfn.XLOOKUP(K322,AM:AM,AO:AO)</f>
        <v>1373.4399999999998</v>
      </c>
      <c r="O322">
        <v>0</v>
      </c>
      <c r="P322">
        <f>O322*_xlfn.XLOOKUP(K322,AM:AM,AN:AN)</f>
        <v>0</v>
      </c>
      <c r="Q322">
        <f>O322*_xlfn.XLOOKUP(K322,AM:AM,AO:AO)</f>
        <v>0</v>
      </c>
      <c r="R322" t="str">
        <f>_xlfn.XLOOKUP(E322,Y:Y,Z:Z)</f>
        <v>F1S USA</v>
      </c>
      <c r="S322" t="str">
        <f>_xlfn.XLOOKUP(E322,Y:Y,AB:AB)</f>
        <v>United States</v>
      </c>
      <c r="T322">
        <f>WEEKNUM(G322)</f>
        <v>13</v>
      </c>
      <c r="U322">
        <f>YEAR(G322)</f>
        <v>2026</v>
      </c>
      <c r="V322" s="117">
        <f>IFERROR(Q322/N322,"0")</f>
        <v>0</v>
      </c>
      <c r="AF322">
        <v>27559</v>
      </c>
      <c r="AG322" t="s">
        <v>1363</v>
      </c>
      <c r="AH322" t="s">
        <v>376</v>
      </c>
      <c r="AI322" t="s">
        <v>1364</v>
      </c>
      <c r="BH322">
        <v>337</v>
      </c>
      <c r="BI322" t="s">
        <v>43</v>
      </c>
    </row>
    <row r="323" spans="1:61">
      <c r="A323" t="str">
        <f>_xlfn.XLOOKUP(D323,BN:BN,BO:BO)</f>
        <v>Madrid</v>
      </c>
      <c r="B323" t="s">
        <v>49</v>
      </c>
      <c r="C323">
        <v>59</v>
      </c>
      <c r="D323" t="str">
        <f>_xlfn.XLOOKUP(C323,BC:BC,BD:BD)</f>
        <v>FernandaS</v>
      </c>
      <c r="E323">
        <v>28093</v>
      </c>
      <c r="F323" t="s">
        <v>1359</v>
      </c>
      <c r="G323" s="63">
        <v>46106</v>
      </c>
      <c r="H323" s="63">
        <v>46116</v>
      </c>
      <c r="I323" t="s">
        <v>366</v>
      </c>
      <c r="J323" t="str">
        <f>_xlfn.XLOOKUP(I323,AS:AS,AU:AU)</f>
        <v>Vuelos</v>
      </c>
      <c r="K323" t="s">
        <v>27</v>
      </c>
      <c r="L323">
        <v>962</v>
      </c>
      <c r="M323">
        <f>L323*_xlfn.XLOOKUP(K323,AM:AM,AN:AN)</f>
        <v>962</v>
      </c>
      <c r="N323">
        <f>L323*_xlfn.XLOOKUP(K323,AM:AM,AO:AO)</f>
        <v>1115.9199999999998</v>
      </c>
      <c r="O323">
        <v>0</v>
      </c>
      <c r="P323">
        <f>O323*_xlfn.XLOOKUP(K323,AM:AM,AN:AN)</f>
        <v>0</v>
      </c>
      <c r="Q323">
        <f>O323*_xlfn.XLOOKUP(K323,AM:AM,AO:AO)</f>
        <v>0</v>
      </c>
      <c r="R323" t="str">
        <f>_xlfn.XLOOKUP(E323,Y:Y,Z:Z)</f>
        <v>F1S USA</v>
      </c>
      <c r="S323" t="str">
        <f>_xlfn.XLOOKUP(E323,Y:Y,AB:AB)</f>
        <v>United States</v>
      </c>
      <c r="T323">
        <f>WEEKNUM(G323)</f>
        <v>13</v>
      </c>
      <c r="U323">
        <f>YEAR(G323)</f>
        <v>2026</v>
      </c>
      <c r="V323" s="117">
        <f>IFERROR(Q323/N323,"0")</f>
        <v>0</v>
      </c>
      <c r="AF323">
        <v>27573</v>
      </c>
      <c r="AG323" t="s">
        <v>1365</v>
      </c>
      <c r="AH323" t="s">
        <v>366</v>
      </c>
      <c r="AI323" t="s">
        <v>369</v>
      </c>
      <c r="BH323">
        <v>338</v>
      </c>
      <c r="BI323" t="s">
        <v>43</v>
      </c>
    </row>
    <row r="324" spans="1:61">
      <c r="A324" t="str">
        <f>_xlfn.XLOOKUP(D324,BN:BN,BO:BO)</f>
        <v>Madrid</v>
      </c>
      <c r="B324" t="s">
        <v>49</v>
      </c>
      <c r="C324">
        <v>59</v>
      </c>
      <c r="D324" t="str">
        <f>_xlfn.XLOOKUP(C324,BC:BC,BD:BD)</f>
        <v>FernandaS</v>
      </c>
      <c r="E324">
        <v>28093</v>
      </c>
      <c r="F324" t="s">
        <v>1359</v>
      </c>
      <c r="G324" s="63">
        <v>46106</v>
      </c>
      <c r="H324" s="63">
        <v>46116</v>
      </c>
      <c r="I324" t="s">
        <v>366</v>
      </c>
      <c r="J324" t="str">
        <f>_xlfn.XLOOKUP(I324,AS:AS,AU:AU)</f>
        <v>Vuelos</v>
      </c>
      <c r="K324" t="s">
        <v>27</v>
      </c>
      <c r="L324">
        <v>962</v>
      </c>
      <c r="M324">
        <f>L324*_xlfn.XLOOKUP(K324,AM:AM,AN:AN)</f>
        <v>962</v>
      </c>
      <c r="N324">
        <f>L324*_xlfn.XLOOKUP(K324,AM:AM,AO:AO)</f>
        <v>1115.9199999999998</v>
      </c>
      <c r="O324">
        <v>0</v>
      </c>
      <c r="P324">
        <f>O324*_xlfn.XLOOKUP(K324,AM:AM,AN:AN)</f>
        <v>0</v>
      </c>
      <c r="Q324">
        <f>O324*_xlfn.XLOOKUP(K324,AM:AM,AO:AO)</f>
        <v>0</v>
      </c>
      <c r="R324" t="str">
        <f>_xlfn.XLOOKUP(E324,Y:Y,Z:Z)</f>
        <v>F1S USA</v>
      </c>
      <c r="S324" t="str">
        <f>_xlfn.XLOOKUP(E324,Y:Y,AB:AB)</f>
        <v>United States</v>
      </c>
      <c r="T324">
        <f>WEEKNUM(G324)</f>
        <v>13</v>
      </c>
      <c r="U324">
        <f>YEAR(G324)</f>
        <v>2026</v>
      </c>
      <c r="V324" s="117">
        <f>IFERROR(Q324/N324,"0")</f>
        <v>0</v>
      </c>
      <c r="AF324">
        <v>27585</v>
      </c>
      <c r="AG324" t="s">
        <v>1366</v>
      </c>
      <c r="AH324" t="s">
        <v>376</v>
      </c>
      <c r="AI324" t="s">
        <v>438</v>
      </c>
      <c r="BH324">
        <v>339</v>
      </c>
      <c r="BI324" t="s">
        <v>43</v>
      </c>
    </row>
    <row r="325" spans="1:61">
      <c r="A325" t="str">
        <f>_xlfn.XLOOKUP(D325,BN:BN,BO:BO)</f>
        <v>Madrid</v>
      </c>
      <c r="B325" t="s">
        <v>49</v>
      </c>
      <c r="C325">
        <v>59</v>
      </c>
      <c r="D325" t="str">
        <f>_xlfn.XLOOKUP(C325,BC:BC,BD:BD)</f>
        <v>FernandaS</v>
      </c>
      <c r="E325">
        <v>0</v>
      </c>
      <c r="F325" t="s">
        <v>1367</v>
      </c>
      <c r="G325" s="63">
        <v>46106</v>
      </c>
      <c r="H325" s="63">
        <v>46118</v>
      </c>
      <c r="I325" t="s">
        <v>372</v>
      </c>
      <c r="J325" t="str">
        <f>_xlfn.XLOOKUP(I325,AS:AS,AU:AU)</f>
        <v>Honorarios</v>
      </c>
      <c r="K325" t="s">
        <v>27</v>
      </c>
      <c r="L325">
        <v>375</v>
      </c>
      <c r="M325">
        <f>L325*_xlfn.XLOOKUP(K325,AM:AM,AN:AN)</f>
        <v>375</v>
      </c>
      <c r="N325">
        <f>L325*_xlfn.XLOOKUP(K325,AM:AM,AO:AO)</f>
        <v>434.99999999999994</v>
      </c>
      <c r="O325">
        <v>375</v>
      </c>
      <c r="P325">
        <f>O325*_xlfn.XLOOKUP(K325,AM:AM,AN:AN)</f>
        <v>375</v>
      </c>
      <c r="Q325">
        <f>O325*_xlfn.XLOOKUP(K325,AM:AM,AO:AO)</f>
        <v>434.99999999999994</v>
      </c>
      <c r="R325" t="str">
        <f>_xlfn.XLOOKUP(E325,Y:Y,Z:Z)</f>
        <v>FEES</v>
      </c>
      <c r="S325">
        <f>_xlfn.XLOOKUP(E325,Y:Y,AB:AB)</f>
        <v>0</v>
      </c>
      <c r="T325">
        <f>WEEKNUM(G325)</f>
        <v>13</v>
      </c>
      <c r="U325">
        <f>YEAR(G325)</f>
        <v>2026</v>
      </c>
      <c r="V325" s="117">
        <f>IFERROR(Q325/N325,"0")</f>
        <v>1</v>
      </c>
      <c r="AF325">
        <v>27586</v>
      </c>
      <c r="AG325" t="s">
        <v>1368</v>
      </c>
      <c r="AH325" t="s">
        <v>376</v>
      </c>
      <c r="AI325" t="s">
        <v>369</v>
      </c>
      <c r="BH325">
        <v>340</v>
      </c>
      <c r="BI325" t="s">
        <v>42</v>
      </c>
    </row>
    <row r="326" spans="1:61">
      <c r="A326" t="str">
        <f>_xlfn.XLOOKUP(D326,BN:BN,BO:BO)</f>
        <v>Madrid</v>
      </c>
      <c r="B326" t="s">
        <v>49</v>
      </c>
      <c r="C326">
        <v>59</v>
      </c>
      <c r="D326" t="str">
        <f>_xlfn.XLOOKUP(C326,BC:BC,BD:BD)</f>
        <v>FernandaS</v>
      </c>
      <c r="E326">
        <v>28093</v>
      </c>
      <c r="F326" t="s">
        <v>1369</v>
      </c>
      <c r="G326" s="63">
        <v>46108</v>
      </c>
      <c r="H326" s="63">
        <v>46118</v>
      </c>
      <c r="I326" t="s">
        <v>366</v>
      </c>
      <c r="J326" t="str">
        <f>_xlfn.XLOOKUP(I326,AS:AS,AU:AU)</f>
        <v>Vuelos</v>
      </c>
      <c r="K326" t="s">
        <v>27</v>
      </c>
      <c r="L326">
        <v>1871</v>
      </c>
      <c r="M326">
        <f>L326*_xlfn.XLOOKUP(K326,AM:AM,AN:AN)</f>
        <v>1871</v>
      </c>
      <c r="N326">
        <f>L326*_xlfn.XLOOKUP(K326,AM:AM,AO:AO)</f>
        <v>2170.3599999999997</v>
      </c>
      <c r="O326">
        <v>0</v>
      </c>
      <c r="P326">
        <f>O326*_xlfn.XLOOKUP(K326,AM:AM,AN:AN)</f>
        <v>0</v>
      </c>
      <c r="Q326">
        <f>O326*_xlfn.XLOOKUP(K326,AM:AM,AO:AO)</f>
        <v>0</v>
      </c>
      <c r="R326" t="str">
        <f>_xlfn.XLOOKUP(E326,Y:Y,Z:Z)</f>
        <v>F1S USA</v>
      </c>
      <c r="S326" t="str">
        <f>_xlfn.XLOOKUP(E326,Y:Y,AB:AB)</f>
        <v>United States</v>
      </c>
      <c r="T326">
        <f>WEEKNUM(G326)</f>
        <v>13</v>
      </c>
      <c r="U326">
        <f>YEAR(G326)</f>
        <v>2026</v>
      </c>
      <c r="V326" s="117">
        <f>IFERROR(Q326/N326,"0")</f>
        <v>0</v>
      </c>
      <c r="AF326">
        <v>27589</v>
      </c>
      <c r="AG326" t="s">
        <v>1370</v>
      </c>
      <c r="AH326" t="s">
        <v>376</v>
      </c>
      <c r="AI326" t="s">
        <v>377</v>
      </c>
      <c r="BH326">
        <v>341</v>
      </c>
      <c r="BI326" t="s">
        <v>92</v>
      </c>
    </row>
    <row r="327" spans="1:61">
      <c r="A327" t="str">
        <f>_xlfn.XLOOKUP(D327,BN:BN,BO:BO)</f>
        <v>Madrid</v>
      </c>
      <c r="B327" t="s">
        <v>49</v>
      </c>
      <c r="C327">
        <v>59</v>
      </c>
      <c r="D327" t="str">
        <f>_xlfn.XLOOKUP(C327,BC:BC,BD:BD)</f>
        <v>FernandaS</v>
      </c>
      <c r="E327">
        <v>28093</v>
      </c>
      <c r="F327" t="s">
        <v>1369</v>
      </c>
      <c r="G327" s="63">
        <v>46108</v>
      </c>
      <c r="H327" s="63">
        <v>46118</v>
      </c>
      <c r="I327" t="s">
        <v>366</v>
      </c>
      <c r="J327" t="str">
        <f>_xlfn.XLOOKUP(I327,AS:AS,AU:AU)</f>
        <v>Vuelos</v>
      </c>
      <c r="K327" t="s">
        <v>27</v>
      </c>
      <c r="L327">
        <v>1871</v>
      </c>
      <c r="M327">
        <f>L327*_xlfn.XLOOKUP(K327,AM:AM,AN:AN)</f>
        <v>1871</v>
      </c>
      <c r="N327">
        <f>L327*_xlfn.XLOOKUP(K327,AM:AM,AO:AO)</f>
        <v>2170.3599999999997</v>
      </c>
      <c r="O327">
        <v>0</v>
      </c>
      <c r="P327">
        <f>O327*_xlfn.XLOOKUP(K327,AM:AM,AN:AN)</f>
        <v>0</v>
      </c>
      <c r="Q327">
        <f>O327*_xlfn.XLOOKUP(K327,AM:AM,AO:AO)</f>
        <v>0</v>
      </c>
      <c r="R327" t="str">
        <f>_xlfn.XLOOKUP(E327,Y:Y,Z:Z)</f>
        <v>F1S USA</v>
      </c>
      <c r="S327" t="str">
        <f>_xlfn.XLOOKUP(E327,Y:Y,AB:AB)</f>
        <v>United States</v>
      </c>
      <c r="T327">
        <f>WEEKNUM(G327)</f>
        <v>13</v>
      </c>
      <c r="U327">
        <f>YEAR(G327)</f>
        <v>2026</v>
      </c>
      <c r="V327" s="117">
        <f>IFERROR(Q327/N327,"0")</f>
        <v>0</v>
      </c>
      <c r="AF327">
        <v>27591</v>
      </c>
      <c r="AG327" t="s">
        <v>1371</v>
      </c>
      <c r="AI327" t="s">
        <v>394</v>
      </c>
      <c r="BH327">
        <v>342</v>
      </c>
      <c r="BI327" t="s">
        <v>45</v>
      </c>
    </row>
    <row r="328" spans="1:61">
      <c r="A328" t="str">
        <f>_xlfn.XLOOKUP(D328,BN:BN,BO:BO)</f>
        <v>Madrid</v>
      </c>
      <c r="B328" t="s">
        <v>49</v>
      </c>
      <c r="C328">
        <v>59</v>
      </c>
      <c r="D328" t="str">
        <f>_xlfn.XLOOKUP(C328,BC:BC,BD:BD)</f>
        <v>FernandaS</v>
      </c>
      <c r="E328">
        <v>28093</v>
      </c>
      <c r="F328" t="s">
        <v>1369</v>
      </c>
      <c r="G328" s="63">
        <v>46108</v>
      </c>
      <c r="H328" s="63">
        <v>46118</v>
      </c>
      <c r="I328" t="s">
        <v>366</v>
      </c>
      <c r="J328" t="str">
        <f>_xlfn.XLOOKUP(I328,AS:AS,AU:AU)</f>
        <v>Vuelos</v>
      </c>
      <c r="K328" t="s">
        <v>27</v>
      </c>
      <c r="L328">
        <v>1871</v>
      </c>
      <c r="M328">
        <f>L328*_xlfn.XLOOKUP(K328,AM:AM,AN:AN)</f>
        <v>1871</v>
      </c>
      <c r="N328">
        <f>L328*_xlfn.XLOOKUP(K328,AM:AM,AO:AO)</f>
        <v>2170.3599999999997</v>
      </c>
      <c r="O328">
        <v>0</v>
      </c>
      <c r="P328">
        <f>O328*_xlfn.XLOOKUP(K328,AM:AM,AN:AN)</f>
        <v>0</v>
      </c>
      <c r="Q328">
        <f>O328*_xlfn.XLOOKUP(K328,AM:AM,AO:AO)</f>
        <v>0</v>
      </c>
      <c r="R328" t="str">
        <f>_xlfn.XLOOKUP(E328,Y:Y,Z:Z)</f>
        <v>F1S USA</v>
      </c>
      <c r="S328" t="str">
        <f>_xlfn.XLOOKUP(E328,Y:Y,AB:AB)</f>
        <v>United States</v>
      </c>
      <c r="T328">
        <f>WEEKNUM(G328)</f>
        <v>13</v>
      </c>
      <c r="U328">
        <f>YEAR(G328)</f>
        <v>2026</v>
      </c>
      <c r="V328" s="117">
        <f>IFERROR(Q328/N328,"0")</f>
        <v>0</v>
      </c>
      <c r="AF328">
        <v>27606</v>
      </c>
      <c r="AG328" t="s">
        <v>1372</v>
      </c>
      <c r="AH328" t="s">
        <v>376</v>
      </c>
      <c r="AI328" t="s">
        <v>405</v>
      </c>
      <c r="BH328">
        <v>343</v>
      </c>
      <c r="BI328" t="s">
        <v>43</v>
      </c>
    </row>
    <row r="329" spans="1:61">
      <c r="A329" t="str">
        <f>_xlfn.XLOOKUP(D329,BN:BN,BO:BO)</f>
        <v>Madrid</v>
      </c>
      <c r="B329" t="s">
        <v>49</v>
      </c>
      <c r="C329">
        <v>59</v>
      </c>
      <c r="D329" t="str">
        <f>_xlfn.XLOOKUP(C329,BC:BC,BD:BD)</f>
        <v>FernandaS</v>
      </c>
      <c r="E329">
        <v>28093</v>
      </c>
      <c r="F329" t="s">
        <v>1369</v>
      </c>
      <c r="G329" s="63">
        <v>46108</v>
      </c>
      <c r="H329" s="63">
        <v>46118</v>
      </c>
      <c r="I329" t="s">
        <v>366</v>
      </c>
      <c r="J329" t="str">
        <f>_xlfn.XLOOKUP(I329,AS:AS,AU:AU)</f>
        <v>Vuelos</v>
      </c>
      <c r="K329" t="s">
        <v>27</v>
      </c>
      <c r="L329">
        <v>1871</v>
      </c>
      <c r="M329">
        <f>L329*_xlfn.XLOOKUP(K329,AM:AM,AN:AN)</f>
        <v>1871</v>
      </c>
      <c r="N329">
        <f>L329*_xlfn.XLOOKUP(K329,AM:AM,AO:AO)</f>
        <v>2170.3599999999997</v>
      </c>
      <c r="O329">
        <v>0</v>
      </c>
      <c r="P329">
        <f>O329*_xlfn.XLOOKUP(K329,AM:AM,AN:AN)</f>
        <v>0</v>
      </c>
      <c r="Q329">
        <f>O329*_xlfn.XLOOKUP(K329,AM:AM,AO:AO)</f>
        <v>0</v>
      </c>
      <c r="R329" t="str">
        <f>_xlfn.XLOOKUP(E329,Y:Y,Z:Z)</f>
        <v>F1S USA</v>
      </c>
      <c r="S329" t="str">
        <f>_xlfn.XLOOKUP(E329,Y:Y,AB:AB)</f>
        <v>United States</v>
      </c>
      <c r="T329">
        <f>WEEKNUM(G329)</f>
        <v>13</v>
      </c>
      <c r="U329">
        <f>YEAR(G329)</f>
        <v>2026</v>
      </c>
      <c r="V329" s="117">
        <f>IFERROR(Q329/N329,"0")</f>
        <v>0</v>
      </c>
      <c r="AF329">
        <v>27613</v>
      </c>
      <c r="AG329" t="s">
        <v>1373</v>
      </c>
      <c r="AH329" t="s">
        <v>376</v>
      </c>
      <c r="AI329" t="s">
        <v>1374</v>
      </c>
      <c r="BH329">
        <v>345</v>
      </c>
      <c r="BI329" t="s">
        <v>43</v>
      </c>
    </row>
    <row r="330" spans="1:61">
      <c r="A330" t="str">
        <f>_xlfn.XLOOKUP(D330,BN:BN,BO:BO)</f>
        <v>Madrid</v>
      </c>
      <c r="B330" t="s">
        <v>49</v>
      </c>
      <c r="C330">
        <v>59</v>
      </c>
      <c r="D330" t="str">
        <f>_xlfn.XLOOKUP(C330,BC:BC,BD:BD)</f>
        <v>FernandaS</v>
      </c>
      <c r="E330">
        <v>28093</v>
      </c>
      <c r="F330" t="s">
        <v>1369</v>
      </c>
      <c r="G330" s="63">
        <v>46108</v>
      </c>
      <c r="H330" s="63">
        <v>46118</v>
      </c>
      <c r="I330" t="s">
        <v>366</v>
      </c>
      <c r="J330" t="str">
        <f>_xlfn.XLOOKUP(I330,AS:AS,AU:AU)</f>
        <v>Vuelos</v>
      </c>
      <c r="K330" t="s">
        <v>27</v>
      </c>
      <c r="L330">
        <v>1871</v>
      </c>
      <c r="M330">
        <f>L330*_xlfn.XLOOKUP(K330,AM:AM,AN:AN)</f>
        <v>1871</v>
      </c>
      <c r="N330">
        <f>L330*_xlfn.XLOOKUP(K330,AM:AM,AO:AO)</f>
        <v>2170.3599999999997</v>
      </c>
      <c r="O330">
        <v>0</v>
      </c>
      <c r="P330">
        <f>O330*_xlfn.XLOOKUP(K330,AM:AM,AN:AN)</f>
        <v>0</v>
      </c>
      <c r="Q330">
        <f>O330*_xlfn.XLOOKUP(K330,AM:AM,AO:AO)</f>
        <v>0</v>
      </c>
      <c r="R330" t="str">
        <f>_xlfn.XLOOKUP(E330,Y:Y,Z:Z)</f>
        <v>F1S USA</v>
      </c>
      <c r="S330" t="str">
        <f>_xlfn.XLOOKUP(E330,Y:Y,AB:AB)</f>
        <v>United States</v>
      </c>
      <c r="T330">
        <f>WEEKNUM(G330)</f>
        <v>13</v>
      </c>
      <c r="U330">
        <f>YEAR(G330)</f>
        <v>2026</v>
      </c>
      <c r="V330" s="117">
        <f>IFERROR(Q330/N330,"0")</f>
        <v>0</v>
      </c>
      <c r="AF330">
        <v>27633</v>
      </c>
      <c r="AG330" t="s">
        <v>1375</v>
      </c>
      <c r="AH330" t="s">
        <v>376</v>
      </c>
      <c r="AI330" t="s">
        <v>440</v>
      </c>
      <c r="BH330">
        <v>346</v>
      </c>
      <c r="BI330" t="s">
        <v>42</v>
      </c>
    </row>
    <row r="331" spans="1:61">
      <c r="A331" t="str">
        <f>_xlfn.XLOOKUP(D331,BN:BN,BO:BO)</f>
        <v>Madrid</v>
      </c>
      <c r="B331" t="s">
        <v>49</v>
      </c>
      <c r="C331">
        <v>59</v>
      </c>
      <c r="D331" t="str">
        <f>_xlfn.XLOOKUP(C331,BC:BC,BD:BD)</f>
        <v>FernandaS</v>
      </c>
      <c r="E331">
        <v>28093</v>
      </c>
      <c r="F331" t="s">
        <v>1369</v>
      </c>
      <c r="G331" s="63">
        <v>46108</v>
      </c>
      <c r="H331" s="63">
        <v>46118</v>
      </c>
      <c r="I331" t="s">
        <v>366</v>
      </c>
      <c r="J331" t="str">
        <f>_xlfn.XLOOKUP(I331,AS:AS,AU:AU)</f>
        <v>Vuelos</v>
      </c>
      <c r="K331" t="s">
        <v>27</v>
      </c>
      <c r="L331">
        <v>1871</v>
      </c>
      <c r="M331">
        <f>L331*_xlfn.XLOOKUP(K331,AM:AM,AN:AN)</f>
        <v>1871</v>
      </c>
      <c r="N331">
        <f>L331*_xlfn.XLOOKUP(K331,AM:AM,AO:AO)</f>
        <v>2170.3599999999997</v>
      </c>
      <c r="O331">
        <v>0</v>
      </c>
      <c r="P331">
        <f>O331*_xlfn.XLOOKUP(K331,AM:AM,AN:AN)</f>
        <v>0</v>
      </c>
      <c r="Q331">
        <f>O331*_xlfn.XLOOKUP(K331,AM:AM,AO:AO)</f>
        <v>0</v>
      </c>
      <c r="R331" t="str">
        <f>_xlfn.XLOOKUP(E331,Y:Y,Z:Z)</f>
        <v>F1S USA</v>
      </c>
      <c r="S331" t="str">
        <f>_xlfn.XLOOKUP(E331,Y:Y,AB:AB)</f>
        <v>United States</v>
      </c>
      <c r="T331">
        <f>WEEKNUM(G331)</f>
        <v>13</v>
      </c>
      <c r="U331">
        <f>YEAR(G331)</f>
        <v>2026</v>
      </c>
      <c r="V331" s="117">
        <f>IFERROR(Q331/N331,"0")</f>
        <v>0</v>
      </c>
      <c r="AF331">
        <v>27647</v>
      </c>
      <c r="AG331" t="s">
        <v>1376</v>
      </c>
      <c r="AH331" t="s">
        <v>376</v>
      </c>
      <c r="AI331" t="s">
        <v>377</v>
      </c>
      <c r="BH331">
        <v>347</v>
      </c>
      <c r="BI331" t="s">
        <v>42</v>
      </c>
    </row>
    <row r="332" spans="1:61">
      <c r="A332" t="str">
        <f>_xlfn.XLOOKUP(D332,BN:BN,BO:BO)</f>
        <v>Madrid</v>
      </c>
      <c r="B332" t="s">
        <v>49</v>
      </c>
      <c r="C332">
        <v>59</v>
      </c>
      <c r="D332" t="str">
        <f>_xlfn.XLOOKUP(C332,BC:BC,BD:BD)</f>
        <v>FernandaS</v>
      </c>
      <c r="E332">
        <v>0</v>
      </c>
      <c r="F332" t="s">
        <v>1377</v>
      </c>
      <c r="G332" s="63">
        <v>46108</v>
      </c>
      <c r="H332" s="63">
        <v>46118</v>
      </c>
      <c r="I332" t="s">
        <v>372</v>
      </c>
      <c r="J332" t="str">
        <f>_xlfn.XLOOKUP(I332,AS:AS,AU:AU)</f>
        <v>Honorarios</v>
      </c>
      <c r="K332" t="s">
        <v>27</v>
      </c>
      <c r="L332">
        <v>390</v>
      </c>
      <c r="M332">
        <f>L332*_xlfn.XLOOKUP(K332,AM:AM,AN:AN)</f>
        <v>390</v>
      </c>
      <c r="N332">
        <f>L332*_xlfn.XLOOKUP(K332,AM:AM,AO:AO)</f>
        <v>452.4</v>
      </c>
      <c r="O332">
        <v>390</v>
      </c>
      <c r="P332">
        <f>O332*_xlfn.XLOOKUP(K332,AM:AM,AN:AN)</f>
        <v>390</v>
      </c>
      <c r="Q332">
        <f>O332*_xlfn.XLOOKUP(K332,AM:AM,AO:AO)</f>
        <v>452.4</v>
      </c>
      <c r="R332" t="str">
        <f>_xlfn.XLOOKUP(E332,Y:Y,Z:Z)</f>
        <v>FEES</v>
      </c>
      <c r="S332">
        <f>_xlfn.XLOOKUP(E332,Y:Y,AB:AB)</f>
        <v>0</v>
      </c>
      <c r="T332">
        <f>WEEKNUM(G332)</f>
        <v>13</v>
      </c>
      <c r="U332">
        <f>YEAR(G332)</f>
        <v>2026</v>
      </c>
      <c r="V332" s="117">
        <f>IFERROR(Q332/N332,"0")</f>
        <v>1</v>
      </c>
      <c r="AF332">
        <v>27648</v>
      </c>
      <c r="AG332" t="s">
        <v>1378</v>
      </c>
      <c r="AH332" t="s">
        <v>376</v>
      </c>
      <c r="AI332" t="s">
        <v>401</v>
      </c>
      <c r="BH332">
        <v>348</v>
      </c>
      <c r="BI332" t="s">
        <v>209</v>
      </c>
    </row>
    <row r="333" spans="1:61">
      <c r="A333" t="str">
        <f>_xlfn.XLOOKUP(D333,BN:BN,BO:BO)</f>
        <v>Madrid</v>
      </c>
      <c r="B333" t="s">
        <v>49</v>
      </c>
      <c r="C333">
        <v>59</v>
      </c>
      <c r="D333" t="str">
        <f>_xlfn.XLOOKUP(C333,BC:BC,BD:BD)</f>
        <v>FernandaS</v>
      </c>
      <c r="E333">
        <v>27688</v>
      </c>
      <c r="F333" t="s">
        <v>1379</v>
      </c>
      <c r="G333" s="63">
        <v>46106</v>
      </c>
      <c r="H333" s="63">
        <v>46118</v>
      </c>
      <c r="I333" t="s">
        <v>484</v>
      </c>
      <c r="J333" t="str">
        <f>_xlfn.XLOOKUP(I333,AS:AS,AU:AU)</f>
        <v>Vuelos</v>
      </c>
      <c r="K333" t="s">
        <v>27</v>
      </c>
      <c r="L333">
        <v>496</v>
      </c>
      <c r="M333">
        <f>L333*_xlfn.XLOOKUP(K333,AM:AM,AN:AN)</f>
        <v>496</v>
      </c>
      <c r="N333">
        <f>L333*_xlfn.XLOOKUP(K333,AM:AM,AO:AO)</f>
        <v>575.36</v>
      </c>
      <c r="O333">
        <v>184.12</v>
      </c>
      <c r="P333">
        <f>O333*_xlfn.XLOOKUP(K333,AM:AM,AN:AN)</f>
        <v>184.12</v>
      </c>
      <c r="Q333">
        <f>O333*_xlfn.XLOOKUP(K333,AM:AM,AO:AO)</f>
        <v>213.57919999999999</v>
      </c>
      <c r="R333" t="str">
        <f>_xlfn.XLOOKUP(E333,Y:Y,Z:Z)</f>
        <v>Servivuelo</v>
      </c>
      <c r="S333" t="str">
        <f>_xlfn.XLOOKUP(E333,Y:Y,AB:AB)</f>
        <v>Spain</v>
      </c>
      <c r="T333">
        <f>WEEKNUM(G333)</f>
        <v>13</v>
      </c>
      <c r="U333">
        <f>YEAR(G333)</f>
        <v>2026</v>
      </c>
      <c r="V333" s="117">
        <f>IFERROR(Q333/N333,"0")</f>
        <v>0.37120967741935479</v>
      </c>
      <c r="AF333">
        <v>27650</v>
      </c>
      <c r="AG333" t="s">
        <v>1380</v>
      </c>
      <c r="AH333" t="s">
        <v>364</v>
      </c>
      <c r="AI333" t="s">
        <v>1059</v>
      </c>
      <c r="BH333">
        <v>349</v>
      </c>
      <c r="BI333" t="s">
        <v>46</v>
      </c>
    </row>
    <row r="334" spans="1:61">
      <c r="A334" t="str">
        <f>_xlfn.XLOOKUP(D334,BN:BN,BO:BO)</f>
        <v>Madrid</v>
      </c>
      <c r="B334" t="s">
        <v>49</v>
      </c>
      <c r="C334">
        <v>59</v>
      </c>
      <c r="D334" t="str">
        <f>_xlfn.XLOOKUP(C334,BC:BC,BD:BD)</f>
        <v>FernandaS</v>
      </c>
      <c r="E334">
        <v>0</v>
      </c>
      <c r="F334" t="s">
        <v>177</v>
      </c>
      <c r="G334" s="63">
        <v>46106</v>
      </c>
      <c r="H334" s="63">
        <v>46118</v>
      </c>
      <c r="I334" t="s">
        <v>511</v>
      </c>
      <c r="J334" t="str">
        <f>_xlfn.XLOOKUP(I334,AS:AS,AU:AU)</f>
        <v>Honorarios</v>
      </c>
      <c r="K334" t="s">
        <v>27</v>
      </c>
      <c r="L334">
        <v>930.54</v>
      </c>
      <c r="M334">
        <f>L334*_xlfn.XLOOKUP(K334,AM:AM,AN:AN)</f>
        <v>930.54</v>
      </c>
      <c r="N334">
        <f>L334*_xlfn.XLOOKUP(K334,AM:AM,AO:AO)</f>
        <v>1079.4263999999998</v>
      </c>
      <c r="O334">
        <v>930.54</v>
      </c>
      <c r="P334">
        <f>O334*_xlfn.XLOOKUP(K334,AM:AM,AN:AN)</f>
        <v>930.54</v>
      </c>
      <c r="Q334">
        <f>O334*_xlfn.XLOOKUP(K334,AM:AM,AO:AO)</f>
        <v>1079.4263999999998</v>
      </c>
      <c r="R334" t="str">
        <f>_xlfn.XLOOKUP(E334,Y:Y,Z:Z)</f>
        <v>FEES</v>
      </c>
      <c r="S334">
        <f>_xlfn.XLOOKUP(E334,Y:Y,AB:AB)</f>
        <v>0</v>
      </c>
      <c r="T334">
        <f>WEEKNUM(G334)</f>
        <v>13</v>
      </c>
      <c r="U334">
        <f>YEAR(G334)</f>
        <v>2026</v>
      </c>
      <c r="V334" s="117">
        <f>IFERROR(Q334/N334,"0")</f>
        <v>1</v>
      </c>
      <c r="AF334">
        <v>27670</v>
      </c>
      <c r="AG334" t="s">
        <v>1381</v>
      </c>
      <c r="AH334" t="s">
        <v>376</v>
      </c>
      <c r="AI334" t="s">
        <v>401</v>
      </c>
      <c r="BH334">
        <v>350</v>
      </c>
      <c r="BI334" t="s">
        <v>69</v>
      </c>
    </row>
    <row r="335" spans="1:61">
      <c r="A335" t="str">
        <f>_xlfn.XLOOKUP(D335,BN:BN,BO:BO)</f>
        <v>Madrid</v>
      </c>
      <c r="B335" t="s">
        <v>49</v>
      </c>
      <c r="C335">
        <v>59</v>
      </c>
      <c r="D335" t="str">
        <f>_xlfn.XLOOKUP(C335,BC:BC,BD:BD)</f>
        <v>FernandaS</v>
      </c>
      <c r="E335">
        <v>28093</v>
      </c>
      <c r="F335" t="s">
        <v>1382</v>
      </c>
      <c r="G335" s="63">
        <v>46106</v>
      </c>
      <c r="H335" s="63">
        <v>46116</v>
      </c>
      <c r="I335" t="s">
        <v>366</v>
      </c>
      <c r="J335" t="str">
        <f>_xlfn.XLOOKUP(I335,AS:AS,AU:AU)</f>
        <v>Vuelos</v>
      </c>
      <c r="K335" t="s">
        <v>27</v>
      </c>
      <c r="L335">
        <v>290</v>
      </c>
      <c r="M335">
        <f>L335*_xlfn.XLOOKUP(K335,AM:AM,AN:AN)</f>
        <v>290</v>
      </c>
      <c r="N335">
        <f>L335*_xlfn.XLOOKUP(K335,AM:AM,AO:AO)</f>
        <v>336.4</v>
      </c>
      <c r="O335">
        <v>0</v>
      </c>
      <c r="P335">
        <f>O335*_xlfn.XLOOKUP(K335,AM:AM,AN:AN)</f>
        <v>0</v>
      </c>
      <c r="Q335">
        <f>O335*_xlfn.XLOOKUP(K335,AM:AM,AO:AO)</f>
        <v>0</v>
      </c>
      <c r="R335" t="str">
        <f>_xlfn.XLOOKUP(E335,Y:Y,Z:Z)</f>
        <v>F1S USA</v>
      </c>
      <c r="S335" t="str">
        <f>_xlfn.XLOOKUP(E335,Y:Y,AB:AB)</f>
        <v>United States</v>
      </c>
      <c r="T335">
        <f>WEEKNUM(G335)</f>
        <v>13</v>
      </c>
      <c r="U335">
        <f>YEAR(G335)</f>
        <v>2026</v>
      </c>
      <c r="V335" s="117">
        <f>IFERROR(Q335/N335,"0")</f>
        <v>0</v>
      </c>
      <c r="AF335">
        <v>27672</v>
      </c>
      <c r="AG335" t="s">
        <v>1383</v>
      </c>
      <c r="AH335" t="s">
        <v>364</v>
      </c>
      <c r="AI335" t="s">
        <v>440</v>
      </c>
      <c r="BH335">
        <v>351</v>
      </c>
      <c r="BI335" t="s">
        <v>42</v>
      </c>
    </row>
    <row r="336" spans="1:61">
      <c r="A336" t="str">
        <f>_xlfn.XLOOKUP(D336,BN:BN,BO:BO)</f>
        <v>Madrid</v>
      </c>
      <c r="B336" t="s">
        <v>49</v>
      </c>
      <c r="C336">
        <v>59</v>
      </c>
      <c r="D336" t="str">
        <f>_xlfn.XLOOKUP(C336,BC:BC,BD:BD)</f>
        <v>FernandaS</v>
      </c>
      <c r="E336">
        <v>28093</v>
      </c>
      <c r="F336" t="s">
        <v>1384</v>
      </c>
      <c r="G336" s="63">
        <v>46106</v>
      </c>
      <c r="H336" s="63">
        <v>46116</v>
      </c>
      <c r="I336" t="s">
        <v>366</v>
      </c>
      <c r="J336" t="str">
        <f>_xlfn.XLOOKUP(I336,AS:AS,AU:AU)</f>
        <v>Vuelos</v>
      </c>
      <c r="K336" t="s">
        <v>27</v>
      </c>
      <c r="L336">
        <v>290</v>
      </c>
      <c r="M336">
        <f>L336*_xlfn.XLOOKUP(K336,AM:AM,AN:AN)</f>
        <v>290</v>
      </c>
      <c r="N336">
        <f>L336*_xlfn.XLOOKUP(K336,AM:AM,AO:AO)</f>
        <v>336.4</v>
      </c>
      <c r="O336">
        <v>0</v>
      </c>
      <c r="P336">
        <f>O336*_xlfn.XLOOKUP(K336,AM:AM,AN:AN)</f>
        <v>0</v>
      </c>
      <c r="Q336">
        <f>O336*_xlfn.XLOOKUP(K336,AM:AM,AO:AO)</f>
        <v>0</v>
      </c>
      <c r="R336" t="str">
        <f>_xlfn.XLOOKUP(E336,Y:Y,Z:Z)</f>
        <v>F1S USA</v>
      </c>
      <c r="S336" t="str">
        <f>_xlfn.XLOOKUP(E336,Y:Y,AB:AB)</f>
        <v>United States</v>
      </c>
      <c r="T336">
        <f>WEEKNUM(G336)</f>
        <v>13</v>
      </c>
      <c r="U336">
        <f>YEAR(G336)</f>
        <v>2026</v>
      </c>
      <c r="V336" s="117">
        <f>IFERROR(Q336/N336,"0")</f>
        <v>0</v>
      </c>
      <c r="AF336">
        <v>27693</v>
      </c>
      <c r="AG336" t="s">
        <v>1385</v>
      </c>
      <c r="AH336" t="s">
        <v>419</v>
      </c>
      <c r="AI336" t="s">
        <v>405</v>
      </c>
      <c r="BH336">
        <v>352</v>
      </c>
      <c r="BI336" t="s">
        <v>42</v>
      </c>
    </row>
    <row r="337" spans="1:61">
      <c r="A337" t="str">
        <f>_xlfn.XLOOKUP(D337,BN:BN,BO:BO)</f>
        <v>Madrid</v>
      </c>
      <c r="B337" t="s">
        <v>49</v>
      </c>
      <c r="C337">
        <v>59</v>
      </c>
      <c r="D337" t="str">
        <f>_xlfn.XLOOKUP(C337,BC:BC,BD:BD)</f>
        <v>FernandaS</v>
      </c>
      <c r="E337">
        <v>0</v>
      </c>
      <c r="F337" t="s">
        <v>1386</v>
      </c>
      <c r="G337" s="63">
        <v>46106</v>
      </c>
      <c r="H337" s="63">
        <v>46116</v>
      </c>
      <c r="I337" t="s">
        <v>372</v>
      </c>
      <c r="J337" t="str">
        <f>_xlfn.XLOOKUP(I337,AS:AS,AU:AU)</f>
        <v>Honorarios</v>
      </c>
      <c r="K337" t="s">
        <v>27</v>
      </c>
      <c r="L337">
        <v>40</v>
      </c>
      <c r="M337">
        <f>L337*_xlfn.XLOOKUP(K337,AM:AM,AN:AN)</f>
        <v>40</v>
      </c>
      <c r="N337">
        <f>L337*_xlfn.XLOOKUP(K337,AM:AM,AO:AO)</f>
        <v>46.4</v>
      </c>
      <c r="O337">
        <v>40</v>
      </c>
      <c r="P337">
        <f>O337*_xlfn.XLOOKUP(K337,AM:AM,AN:AN)</f>
        <v>40</v>
      </c>
      <c r="Q337">
        <f>O337*_xlfn.XLOOKUP(K337,AM:AM,AO:AO)</f>
        <v>46.4</v>
      </c>
      <c r="R337" t="str">
        <f>_xlfn.XLOOKUP(E337,Y:Y,Z:Z)</f>
        <v>FEES</v>
      </c>
      <c r="S337">
        <f>_xlfn.XLOOKUP(E337,Y:Y,AB:AB)</f>
        <v>0</v>
      </c>
      <c r="T337">
        <f>WEEKNUM(G337)</f>
        <v>13</v>
      </c>
      <c r="U337">
        <f>YEAR(G337)</f>
        <v>2026</v>
      </c>
      <c r="V337" s="117">
        <f>IFERROR(Q337/N337,"0")</f>
        <v>1</v>
      </c>
      <c r="AF337">
        <v>27697</v>
      </c>
      <c r="AG337" t="s">
        <v>1387</v>
      </c>
      <c r="AH337" t="s">
        <v>376</v>
      </c>
      <c r="AI337" t="s">
        <v>438</v>
      </c>
      <c r="BH337">
        <v>353</v>
      </c>
      <c r="BI337" t="s">
        <v>42</v>
      </c>
    </row>
    <row r="338" spans="1:61">
      <c r="A338" t="str">
        <f>_xlfn.XLOOKUP(D338,BN:BN,BO:BO)</f>
        <v>Madrid</v>
      </c>
      <c r="B338" t="s">
        <v>49</v>
      </c>
      <c r="C338">
        <v>59</v>
      </c>
      <c r="D338" t="str">
        <f>_xlfn.XLOOKUP(C338,BC:BC,BD:BD)</f>
        <v>FernandaS</v>
      </c>
      <c r="E338">
        <v>0</v>
      </c>
      <c r="F338" t="s">
        <v>1158</v>
      </c>
      <c r="G338" s="63">
        <v>46106</v>
      </c>
      <c r="H338" s="63">
        <v>46118</v>
      </c>
      <c r="I338" t="s">
        <v>511</v>
      </c>
      <c r="J338" t="str">
        <f>_xlfn.XLOOKUP(I338,AS:AS,AU:AU)</f>
        <v>Honorarios</v>
      </c>
      <c r="K338" t="s">
        <v>27</v>
      </c>
      <c r="L338">
        <v>150</v>
      </c>
      <c r="M338">
        <f>L338*_xlfn.XLOOKUP(K338,AM:AM,AN:AN)</f>
        <v>150</v>
      </c>
      <c r="N338">
        <f>L338*_xlfn.XLOOKUP(K338,AM:AM,AO:AO)</f>
        <v>174</v>
      </c>
      <c r="O338">
        <v>150</v>
      </c>
      <c r="P338">
        <f>O338*_xlfn.XLOOKUP(K338,AM:AM,AN:AN)</f>
        <v>150</v>
      </c>
      <c r="Q338">
        <f>O338*_xlfn.XLOOKUP(K338,AM:AM,AO:AO)</f>
        <v>174</v>
      </c>
      <c r="R338" t="str">
        <f>_xlfn.XLOOKUP(E338,Y:Y,Z:Z)</f>
        <v>FEES</v>
      </c>
      <c r="S338">
        <f>_xlfn.XLOOKUP(E338,Y:Y,AB:AB)</f>
        <v>0</v>
      </c>
      <c r="T338">
        <f>WEEKNUM(G338)</f>
        <v>13</v>
      </c>
      <c r="U338">
        <f>YEAR(G338)</f>
        <v>2026</v>
      </c>
      <c r="V338" s="117">
        <f>IFERROR(Q338/N338,"0")</f>
        <v>1</v>
      </c>
      <c r="AF338">
        <v>27703</v>
      </c>
      <c r="AG338" t="s">
        <v>1388</v>
      </c>
      <c r="AH338" t="s">
        <v>376</v>
      </c>
      <c r="AI338" t="s">
        <v>401</v>
      </c>
      <c r="BH338">
        <v>354</v>
      </c>
      <c r="BI338" t="s">
        <v>42</v>
      </c>
    </row>
    <row r="339" spans="1:61">
      <c r="A339" t="str">
        <f>_xlfn.XLOOKUP(D339,BN:BN,BO:BO)</f>
        <v>Madrid</v>
      </c>
      <c r="B339" t="s">
        <v>49</v>
      </c>
      <c r="C339">
        <v>59</v>
      </c>
      <c r="D339" t="str">
        <f>_xlfn.XLOOKUP(C339,BC:BC,BD:BD)</f>
        <v>FernandaS</v>
      </c>
      <c r="E339">
        <v>0</v>
      </c>
      <c r="F339" t="s">
        <v>1158</v>
      </c>
      <c r="G339" s="63">
        <v>46106</v>
      </c>
      <c r="H339" s="63">
        <v>46118</v>
      </c>
      <c r="I339" t="s">
        <v>511</v>
      </c>
      <c r="J339" t="str">
        <f>_xlfn.XLOOKUP(I339,AS:AS,AU:AU)</f>
        <v>Honorarios</v>
      </c>
      <c r="K339" t="s">
        <v>27</v>
      </c>
      <c r="L339">
        <v>1164.42</v>
      </c>
      <c r="M339">
        <f>L339*_xlfn.XLOOKUP(K339,AM:AM,AN:AN)</f>
        <v>1164.42</v>
      </c>
      <c r="N339">
        <f>L339*_xlfn.XLOOKUP(K339,AM:AM,AO:AO)</f>
        <v>1350.7272</v>
      </c>
      <c r="O339">
        <v>1164.42</v>
      </c>
      <c r="P339">
        <f>O339*_xlfn.XLOOKUP(K339,AM:AM,AN:AN)</f>
        <v>1164.42</v>
      </c>
      <c r="Q339">
        <f>O339*_xlfn.XLOOKUP(K339,AM:AM,AO:AO)</f>
        <v>1350.7272</v>
      </c>
      <c r="R339" t="str">
        <f>_xlfn.XLOOKUP(E339,Y:Y,Z:Z)</f>
        <v>FEES</v>
      </c>
      <c r="S339">
        <f>_xlfn.XLOOKUP(E339,Y:Y,AB:AB)</f>
        <v>0</v>
      </c>
      <c r="T339">
        <f>WEEKNUM(G339)</f>
        <v>13</v>
      </c>
      <c r="U339">
        <f>YEAR(G339)</f>
        <v>2026</v>
      </c>
      <c r="V339" s="117">
        <f>IFERROR(Q339/N339,"0")</f>
        <v>1</v>
      </c>
      <c r="AF339">
        <v>27704</v>
      </c>
      <c r="AG339" t="s">
        <v>1389</v>
      </c>
      <c r="AH339" t="s">
        <v>425</v>
      </c>
      <c r="AI339" t="s">
        <v>367</v>
      </c>
      <c r="BH339">
        <v>355</v>
      </c>
      <c r="BI339" t="s">
        <v>46</v>
      </c>
    </row>
    <row r="340" spans="1:61">
      <c r="A340" t="str">
        <f>_xlfn.XLOOKUP(D340,BN:BN,BO:BO)</f>
        <v>Madrid</v>
      </c>
      <c r="B340" t="s">
        <v>49</v>
      </c>
      <c r="C340">
        <v>59</v>
      </c>
      <c r="D340" t="str">
        <f>_xlfn.XLOOKUP(C340,BC:BC,BD:BD)</f>
        <v>FernandaS</v>
      </c>
      <c r="E340">
        <v>27688</v>
      </c>
      <c r="F340" t="s">
        <v>1390</v>
      </c>
      <c r="G340" s="63">
        <v>46107</v>
      </c>
      <c r="H340" s="63">
        <v>46107</v>
      </c>
      <c r="I340" t="s">
        <v>484</v>
      </c>
      <c r="J340" t="str">
        <f>_xlfn.XLOOKUP(I340,AS:AS,AU:AU)</f>
        <v>Vuelos</v>
      </c>
      <c r="K340" t="s">
        <v>27</v>
      </c>
      <c r="L340">
        <v>962.48</v>
      </c>
      <c r="M340">
        <f>L340*_xlfn.XLOOKUP(K340,AM:AM,AN:AN)</f>
        <v>962.48</v>
      </c>
      <c r="N340">
        <f>L340*_xlfn.XLOOKUP(K340,AM:AM,AO:AO)</f>
        <v>1116.4767999999999</v>
      </c>
      <c r="O340">
        <v>0</v>
      </c>
      <c r="P340">
        <f>O340*_xlfn.XLOOKUP(K340,AM:AM,AN:AN)</f>
        <v>0</v>
      </c>
      <c r="Q340">
        <f>O340*_xlfn.XLOOKUP(K340,AM:AM,AO:AO)</f>
        <v>0</v>
      </c>
      <c r="R340" t="str">
        <f>_xlfn.XLOOKUP(E340,Y:Y,Z:Z)</f>
        <v>Servivuelo</v>
      </c>
      <c r="S340" t="str">
        <f>_xlfn.XLOOKUP(E340,Y:Y,AB:AB)</f>
        <v>Spain</v>
      </c>
      <c r="T340">
        <f>WEEKNUM(G340)</f>
        <v>13</v>
      </c>
      <c r="U340">
        <f>YEAR(G340)</f>
        <v>2026</v>
      </c>
      <c r="V340" s="117">
        <f>IFERROR(Q340/N340,"0")</f>
        <v>0</v>
      </c>
      <c r="AF340">
        <v>27716</v>
      </c>
      <c r="AG340" t="s">
        <v>1391</v>
      </c>
      <c r="AH340" t="s">
        <v>376</v>
      </c>
      <c r="AI340" t="s">
        <v>399</v>
      </c>
      <c r="BH340">
        <v>356</v>
      </c>
      <c r="BI340" t="s">
        <v>42</v>
      </c>
    </row>
    <row r="341" spans="1:61">
      <c r="A341" t="str">
        <f>_xlfn.XLOOKUP(D341,BN:BN,BO:BO)</f>
        <v>Madrid</v>
      </c>
      <c r="B341" t="s">
        <v>49</v>
      </c>
      <c r="C341">
        <v>59</v>
      </c>
      <c r="D341" t="str">
        <f>_xlfn.XLOOKUP(C341,BC:BC,BD:BD)</f>
        <v>FernandaS</v>
      </c>
      <c r="E341">
        <v>27688</v>
      </c>
      <c r="F341" t="s">
        <v>1392</v>
      </c>
      <c r="G341" s="63">
        <v>46107</v>
      </c>
      <c r="H341" s="63">
        <v>46107</v>
      </c>
      <c r="I341" t="s">
        <v>484</v>
      </c>
      <c r="J341" t="str">
        <f>_xlfn.XLOOKUP(I341,AS:AS,AU:AU)</f>
        <v>Vuelos</v>
      </c>
      <c r="K341" t="s">
        <v>27</v>
      </c>
      <c r="L341">
        <v>1958.38</v>
      </c>
      <c r="M341">
        <f>L341*_xlfn.XLOOKUP(K341,AM:AM,AN:AN)</f>
        <v>1958.38</v>
      </c>
      <c r="N341">
        <f>L341*_xlfn.XLOOKUP(K341,AM:AM,AO:AO)</f>
        <v>2271.7208000000001</v>
      </c>
      <c r="O341">
        <v>0</v>
      </c>
      <c r="P341">
        <f>O341*_xlfn.XLOOKUP(K341,AM:AM,AN:AN)</f>
        <v>0</v>
      </c>
      <c r="Q341">
        <f>O341*_xlfn.XLOOKUP(K341,AM:AM,AO:AO)</f>
        <v>0</v>
      </c>
      <c r="R341" t="str">
        <f>_xlfn.XLOOKUP(E341,Y:Y,Z:Z)</f>
        <v>Servivuelo</v>
      </c>
      <c r="S341" t="str">
        <f>_xlfn.XLOOKUP(E341,Y:Y,AB:AB)</f>
        <v>Spain</v>
      </c>
      <c r="T341">
        <f>WEEKNUM(G341)</f>
        <v>13</v>
      </c>
      <c r="U341">
        <f>YEAR(G341)</f>
        <v>2026</v>
      </c>
      <c r="V341" s="117">
        <f>IFERROR(Q341/N341,"0")</f>
        <v>0</v>
      </c>
      <c r="AF341">
        <v>27719</v>
      </c>
      <c r="AG341" t="s">
        <v>1393</v>
      </c>
      <c r="AH341" t="s">
        <v>376</v>
      </c>
      <c r="AI341" t="s">
        <v>1285</v>
      </c>
      <c r="BH341">
        <v>357</v>
      </c>
      <c r="BI341" t="s">
        <v>42</v>
      </c>
    </row>
    <row r="342" spans="1:61">
      <c r="A342" t="str">
        <f>_xlfn.XLOOKUP(D342,BN:BN,BO:BO)</f>
        <v>Madrid</v>
      </c>
      <c r="B342" t="s">
        <v>49</v>
      </c>
      <c r="C342">
        <v>59</v>
      </c>
      <c r="D342" t="str">
        <f>_xlfn.XLOOKUP(C342,BC:BC,BD:BD)</f>
        <v>FernandaS</v>
      </c>
      <c r="E342">
        <v>27688</v>
      </c>
      <c r="F342" t="s">
        <v>1394</v>
      </c>
      <c r="G342" s="63">
        <v>46108</v>
      </c>
      <c r="H342" s="63">
        <v>46108</v>
      </c>
      <c r="I342" t="s">
        <v>484</v>
      </c>
      <c r="J342" t="str">
        <f>_xlfn.XLOOKUP(I342,AS:AS,AU:AU)</f>
        <v>Vuelos</v>
      </c>
      <c r="K342" t="s">
        <v>27</v>
      </c>
      <c r="L342">
        <v>233.74</v>
      </c>
      <c r="M342">
        <f>L342*_xlfn.XLOOKUP(K342,AM:AM,AN:AN)</f>
        <v>233.74</v>
      </c>
      <c r="N342">
        <f>L342*_xlfn.XLOOKUP(K342,AM:AM,AO:AO)</f>
        <v>271.13839999999999</v>
      </c>
      <c r="O342">
        <v>35.06</v>
      </c>
      <c r="P342">
        <f>O342*_xlfn.XLOOKUP(K342,AM:AM,AN:AN)</f>
        <v>35.06</v>
      </c>
      <c r="Q342">
        <f>O342*_xlfn.XLOOKUP(K342,AM:AM,AO:AO)</f>
        <v>40.669600000000003</v>
      </c>
      <c r="R342" t="str">
        <f>_xlfn.XLOOKUP(E342,Y:Y,Z:Z)</f>
        <v>Servivuelo</v>
      </c>
      <c r="S342" t="str">
        <f>_xlfn.XLOOKUP(E342,Y:Y,AB:AB)</f>
        <v>Spain</v>
      </c>
      <c r="T342">
        <f>WEEKNUM(G342)</f>
        <v>13</v>
      </c>
      <c r="U342">
        <f>YEAR(G342)</f>
        <v>2026</v>
      </c>
      <c r="V342" s="117">
        <f>IFERROR(Q342/N342,"0")</f>
        <v>0.14999572174210662</v>
      </c>
      <c r="AF342">
        <v>27721</v>
      </c>
      <c r="AG342" t="s">
        <v>1395</v>
      </c>
      <c r="AH342" t="s">
        <v>364</v>
      </c>
      <c r="AI342" t="s">
        <v>440</v>
      </c>
      <c r="BH342">
        <v>358</v>
      </c>
      <c r="BI342" t="s">
        <v>42</v>
      </c>
    </row>
    <row r="343" spans="1:61">
      <c r="A343" t="str">
        <f>_xlfn.XLOOKUP(D343,BN:BN,BO:BO)</f>
        <v>Madrid</v>
      </c>
      <c r="B343" t="s">
        <v>49</v>
      </c>
      <c r="C343">
        <v>59</v>
      </c>
      <c r="D343" t="str">
        <f>_xlfn.XLOOKUP(C343,BC:BC,BD:BD)</f>
        <v>FernandaS</v>
      </c>
      <c r="E343">
        <v>27688</v>
      </c>
      <c r="F343" t="s">
        <v>1396</v>
      </c>
      <c r="G343" s="63">
        <v>46115</v>
      </c>
      <c r="H343" s="63">
        <v>46115</v>
      </c>
      <c r="I343" t="s">
        <v>484</v>
      </c>
      <c r="J343" t="str">
        <f>_xlfn.XLOOKUP(I343,AS:AS,AU:AU)</f>
        <v>Vuelos</v>
      </c>
      <c r="K343" t="s">
        <v>27</v>
      </c>
      <c r="L343">
        <v>729.6</v>
      </c>
      <c r="M343">
        <f>L343*_xlfn.XLOOKUP(K343,AM:AM,AN:AN)</f>
        <v>729.6</v>
      </c>
      <c r="N343">
        <f>L343*_xlfn.XLOOKUP(K343,AM:AM,AO:AO)</f>
        <v>846.33600000000001</v>
      </c>
      <c r="O343">
        <v>114.32</v>
      </c>
      <c r="P343">
        <f>O343*_xlfn.XLOOKUP(K343,AM:AM,AN:AN)</f>
        <v>114.32</v>
      </c>
      <c r="Q343">
        <f>O343*_xlfn.XLOOKUP(K343,AM:AM,AO:AO)</f>
        <v>132.6112</v>
      </c>
      <c r="R343" t="str">
        <f>_xlfn.XLOOKUP(E343,Y:Y,Z:Z)</f>
        <v>Servivuelo</v>
      </c>
      <c r="S343" t="str">
        <f>_xlfn.XLOOKUP(E343,Y:Y,AB:AB)</f>
        <v>Spain</v>
      </c>
      <c r="T343">
        <f>WEEKNUM(G343)</f>
        <v>14</v>
      </c>
      <c r="U343">
        <f>YEAR(G343)</f>
        <v>2026</v>
      </c>
      <c r="V343" s="117">
        <f>IFERROR(Q343/N343,"0")</f>
        <v>0.15668859649122807</v>
      </c>
      <c r="AF343">
        <v>27723</v>
      </c>
      <c r="AG343" t="s">
        <v>1397</v>
      </c>
      <c r="AH343" t="s">
        <v>376</v>
      </c>
      <c r="AI343" t="s">
        <v>377</v>
      </c>
      <c r="BH343">
        <v>359</v>
      </c>
      <c r="BI343" t="s">
        <v>64</v>
      </c>
    </row>
    <row r="344" spans="1:61">
      <c r="A344" t="str">
        <f>_xlfn.XLOOKUP(D344,BN:BN,BO:BO)</f>
        <v>Madrid</v>
      </c>
      <c r="B344" t="s">
        <v>49</v>
      </c>
      <c r="C344">
        <v>59</v>
      </c>
      <c r="D344" t="str">
        <f>_xlfn.XLOOKUP(C344,BC:BC,BD:BD)</f>
        <v>FernandaS</v>
      </c>
      <c r="E344">
        <v>27688</v>
      </c>
      <c r="F344" t="s">
        <v>1398</v>
      </c>
      <c r="G344" s="63">
        <v>46118</v>
      </c>
      <c r="H344" s="63">
        <v>46118</v>
      </c>
      <c r="I344" t="s">
        <v>484</v>
      </c>
      <c r="J344" t="str">
        <f>_xlfn.XLOOKUP(I344,AS:AS,AU:AU)</f>
        <v>Vuelos</v>
      </c>
      <c r="K344" t="s">
        <v>27</v>
      </c>
      <c r="L344">
        <v>3391.36</v>
      </c>
      <c r="M344">
        <f>L344*_xlfn.XLOOKUP(K344,AM:AM,AN:AN)</f>
        <v>3391.36</v>
      </c>
      <c r="N344">
        <f>L344*_xlfn.XLOOKUP(K344,AM:AM,AO:AO)</f>
        <v>3933.9775999999997</v>
      </c>
      <c r="O344">
        <v>0</v>
      </c>
      <c r="P344">
        <f>O344*_xlfn.XLOOKUP(K344,AM:AM,AN:AN)</f>
        <v>0</v>
      </c>
      <c r="Q344">
        <f>O344*_xlfn.XLOOKUP(K344,AM:AM,AO:AO)</f>
        <v>0</v>
      </c>
      <c r="R344" t="str">
        <f>_xlfn.XLOOKUP(E344,Y:Y,Z:Z)</f>
        <v>Servivuelo</v>
      </c>
      <c r="S344" t="str">
        <f>_xlfn.XLOOKUP(E344,Y:Y,AB:AB)</f>
        <v>Spain</v>
      </c>
      <c r="T344">
        <f>WEEKNUM(G344)</f>
        <v>15</v>
      </c>
      <c r="U344">
        <f>YEAR(G344)</f>
        <v>2026</v>
      </c>
      <c r="V344" s="117">
        <f>IFERROR(Q344/N344,"0")</f>
        <v>0</v>
      </c>
      <c r="AF344">
        <v>27724</v>
      </c>
      <c r="AG344" t="s">
        <v>1399</v>
      </c>
      <c r="AH344" t="s">
        <v>376</v>
      </c>
      <c r="AI344" t="s">
        <v>369</v>
      </c>
      <c r="BH344">
        <v>360</v>
      </c>
      <c r="BI344" t="s">
        <v>42</v>
      </c>
    </row>
    <row r="345" spans="1:61">
      <c r="A345" t="str">
        <f>_xlfn.XLOOKUP(D345,BN:BN,BO:BO)</f>
        <v>Madrid</v>
      </c>
      <c r="B345" t="s">
        <v>49</v>
      </c>
      <c r="C345">
        <v>59</v>
      </c>
      <c r="D345" t="str">
        <f>_xlfn.XLOOKUP(C345,BC:BC,BD:BD)</f>
        <v>FernandaS</v>
      </c>
      <c r="E345">
        <v>0</v>
      </c>
      <c r="F345" t="s">
        <v>1400</v>
      </c>
      <c r="G345" s="63">
        <v>46115</v>
      </c>
      <c r="H345" s="63">
        <v>46115</v>
      </c>
      <c r="I345" t="s">
        <v>372</v>
      </c>
      <c r="J345" t="str">
        <f>_xlfn.XLOOKUP(I345,AS:AS,AU:AU)</f>
        <v>Honorarios</v>
      </c>
      <c r="K345" t="s">
        <v>27</v>
      </c>
      <c r="L345">
        <v>716.44</v>
      </c>
      <c r="M345">
        <f>L345*_xlfn.XLOOKUP(K345,AM:AM,AN:AN)</f>
        <v>716.44</v>
      </c>
      <c r="N345">
        <f>L345*_xlfn.XLOOKUP(K345,AM:AM,AO:AO)</f>
        <v>831.07039999999995</v>
      </c>
      <c r="O345">
        <v>716.44</v>
      </c>
      <c r="P345">
        <f>O345*_xlfn.XLOOKUP(K345,AM:AM,AN:AN)</f>
        <v>716.44</v>
      </c>
      <c r="Q345">
        <f>O345*_xlfn.XLOOKUP(K345,AM:AM,AO:AO)</f>
        <v>831.07039999999995</v>
      </c>
      <c r="R345" t="str">
        <f>_xlfn.XLOOKUP(E345,Y:Y,Z:Z)</f>
        <v>FEES</v>
      </c>
      <c r="S345">
        <f>_xlfn.XLOOKUP(E345,Y:Y,AB:AB)</f>
        <v>0</v>
      </c>
      <c r="T345">
        <f>WEEKNUM(G345)</f>
        <v>14</v>
      </c>
      <c r="U345">
        <f>YEAR(G345)</f>
        <v>2026</v>
      </c>
      <c r="V345" s="117">
        <f>IFERROR(Q345/N345,"0")</f>
        <v>1</v>
      </c>
      <c r="AF345">
        <v>27725</v>
      </c>
      <c r="AG345" t="s">
        <v>1401</v>
      </c>
      <c r="AH345" t="s">
        <v>376</v>
      </c>
      <c r="AI345" t="s">
        <v>369</v>
      </c>
      <c r="BH345">
        <v>361</v>
      </c>
      <c r="BI345" t="s">
        <v>42</v>
      </c>
    </row>
    <row r="346" spans="1:61">
      <c r="A346" t="str">
        <f>_xlfn.XLOOKUP(D346,BN:BN,BO:BO)</f>
        <v>Madrid</v>
      </c>
      <c r="B346" t="s">
        <v>49</v>
      </c>
      <c r="C346">
        <v>59</v>
      </c>
      <c r="D346" t="str">
        <f>_xlfn.XLOOKUP(C346,BC:BC,BD:BD)</f>
        <v>FernandaS</v>
      </c>
      <c r="E346">
        <v>32940</v>
      </c>
      <c r="F346" t="s">
        <v>1402</v>
      </c>
      <c r="G346" s="63">
        <v>46106</v>
      </c>
      <c r="H346" s="63">
        <v>46118</v>
      </c>
      <c r="I346" t="s">
        <v>376</v>
      </c>
      <c r="J346" t="str">
        <f>_xlfn.XLOOKUP(I346,AS:AS,AU:AU)</f>
        <v>Hotel</v>
      </c>
      <c r="K346" t="s">
        <v>27</v>
      </c>
      <c r="L346">
        <v>23282.47</v>
      </c>
      <c r="M346">
        <f>L346*_xlfn.XLOOKUP(K346,AM:AM,AN:AN)</f>
        <v>23282.47</v>
      </c>
      <c r="N346">
        <f>L346*_xlfn.XLOOKUP(K346,AM:AM,AO:AO)</f>
        <v>27007.665199999999</v>
      </c>
      <c r="O346">
        <v>3492.3</v>
      </c>
      <c r="P346">
        <f>O346*_xlfn.XLOOKUP(K346,AM:AM,AN:AN)</f>
        <v>3492.3</v>
      </c>
      <c r="Q346">
        <f>O346*_xlfn.XLOOKUP(K346,AM:AM,AO:AO)</f>
        <v>4051.0679999999998</v>
      </c>
      <c r="R346" t="str">
        <f>_xlfn.XLOOKUP(E346,Y:Y,Z:Z)</f>
        <v>Nubia Tours</v>
      </c>
      <c r="S346" t="str">
        <f>_xlfn.XLOOKUP(E346,Y:Y,AB:AB)</f>
        <v>Egypt</v>
      </c>
      <c r="T346">
        <f>WEEKNUM(G346)</f>
        <v>13</v>
      </c>
      <c r="U346">
        <f>YEAR(G346)</f>
        <v>2026</v>
      </c>
      <c r="V346" s="117">
        <f>IFERROR(Q346/N346,"0")</f>
        <v>0.1499969719707574</v>
      </c>
      <c r="AF346">
        <v>27739</v>
      </c>
      <c r="AG346" t="s">
        <v>1403</v>
      </c>
      <c r="AH346" t="s">
        <v>376</v>
      </c>
      <c r="AI346" t="s">
        <v>377</v>
      </c>
      <c r="BH346">
        <v>362</v>
      </c>
      <c r="BI346" t="s">
        <v>43</v>
      </c>
    </row>
    <row r="347" spans="1:61">
      <c r="A347" t="str">
        <f>_xlfn.XLOOKUP(D347,BN:BN,BO:BO)</f>
        <v>Madrid</v>
      </c>
      <c r="B347" t="s">
        <v>49</v>
      </c>
      <c r="C347">
        <v>60</v>
      </c>
      <c r="D347" t="str">
        <f>_xlfn.XLOOKUP(C347,BC:BC,BD:BD)</f>
        <v>FernandaS</v>
      </c>
      <c r="E347">
        <v>27688</v>
      </c>
      <c r="F347" t="s">
        <v>1404</v>
      </c>
      <c r="G347" s="63">
        <v>45992</v>
      </c>
      <c r="H347" s="63">
        <v>46013</v>
      </c>
      <c r="I347" t="s">
        <v>376</v>
      </c>
      <c r="J347" t="str">
        <f>_xlfn.XLOOKUP(I347,AS:AS,AU:AU)</f>
        <v>Hotel</v>
      </c>
      <c r="K347" t="s">
        <v>27</v>
      </c>
      <c r="L347">
        <v>3364.52</v>
      </c>
      <c r="M347">
        <f>L347*_xlfn.XLOOKUP(K347,AM:AM,AN:AN)</f>
        <v>3364.52</v>
      </c>
      <c r="N347">
        <f>L347*_xlfn.XLOOKUP(K347,AM:AM,AO:AO)</f>
        <v>3902.8431999999998</v>
      </c>
      <c r="O347">
        <v>0</v>
      </c>
      <c r="P347">
        <f>O347*_xlfn.XLOOKUP(K347,AM:AM,AN:AN)</f>
        <v>0</v>
      </c>
      <c r="Q347">
        <f>O347*_xlfn.XLOOKUP(K347,AM:AM,AO:AO)</f>
        <v>0</v>
      </c>
      <c r="R347" t="str">
        <f>_xlfn.XLOOKUP(E347,Y:Y,Z:Z)</f>
        <v>Servivuelo</v>
      </c>
      <c r="S347" t="str">
        <f>_xlfn.XLOOKUP(E347,Y:Y,AB:AB)</f>
        <v>Spain</v>
      </c>
      <c r="T347">
        <f>WEEKNUM(G347)</f>
        <v>49</v>
      </c>
      <c r="U347">
        <f>YEAR(G347)</f>
        <v>2025</v>
      </c>
      <c r="V347" s="117">
        <f>IFERROR(Q347/N347,"0")</f>
        <v>0</v>
      </c>
      <c r="AF347">
        <v>27746</v>
      </c>
      <c r="AG347" t="s">
        <v>1405</v>
      </c>
      <c r="AH347" t="s">
        <v>366</v>
      </c>
      <c r="AI347" t="s">
        <v>601</v>
      </c>
      <c r="BH347">
        <v>363</v>
      </c>
      <c r="BI347" t="s">
        <v>43</v>
      </c>
    </row>
    <row r="348" spans="1:61">
      <c r="A348" t="str">
        <f>_xlfn.XLOOKUP(D348,BN:BN,BO:BO)</f>
        <v>Madrid</v>
      </c>
      <c r="B348" t="s">
        <v>49</v>
      </c>
      <c r="C348">
        <v>60</v>
      </c>
      <c r="D348" t="str">
        <f>_xlfn.XLOOKUP(C348,BC:BC,BD:BD)</f>
        <v>FernandaS</v>
      </c>
      <c r="E348">
        <v>27688</v>
      </c>
      <c r="F348" t="s">
        <v>1406</v>
      </c>
      <c r="G348" s="63">
        <v>45992</v>
      </c>
      <c r="H348" s="63">
        <v>46013</v>
      </c>
      <c r="I348" t="s">
        <v>484</v>
      </c>
      <c r="J348" t="str">
        <f>_xlfn.XLOOKUP(I348,AS:AS,AU:AU)</f>
        <v>Vuelos</v>
      </c>
      <c r="K348" t="s">
        <v>27</v>
      </c>
      <c r="L348">
        <v>654.91</v>
      </c>
      <c r="M348">
        <f>L348*_xlfn.XLOOKUP(K348,AM:AM,AN:AN)</f>
        <v>654.91</v>
      </c>
      <c r="N348">
        <f>L348*_xlfn.XLOOKUP(K348,AM:AM,AO:AO)</f>
        <v>759.6955999999999</v>
      </c>
      <c r="O348">
        <v>0</v>
      </c>
      <c r="P348">
        <f>O348*_xlfn.XLOOKUP(K348,AM:AM,AN:AN)</f>
        <v>0</v>
      </c>
      <c r="Q348">
        <f>O348*_xlfn.XLOOKUP(K348,AM:AM,AO:AO)</f>
        <v>0</v>
      </c>
      <c r="R348" t="str">
        <f>_xlfn.XLOOKUP(E348,Y:Y,Z:Z)</f>
        <v>Servivuelo</v>
      </c>
      <c r="S348" t="str">
        <f>_xlfn.XLOOKUP(E348,Y:Y,AB:AB)</f>
        <v>Spain</v>
      </c>
      <c r="T348">
        <f>WEEKNUM(G348)</f>
        <v>49</v>
      </c>
      <c r="U348">
        <f>YEAR(G348)</f>
        <v>2025</v>
      </c>
      <c r="V348" s="117">
        <f>IFERROR(Q348/N348,"0")</f>
        <v>0</v>
      </c>
      <c r="AF348">
        <v>27766</v>
      </c>
      <c r="AG348" t="s">
        <v>1407</v>
      </c>
      <c r="AH348" t="s">
        <v>376</v>
      </c>
      <c r="AI348" t="s">
        <v>401</v>
      </c>
      <c r="BH348">
        <v>364</v>
      </c>
      <c r="BI348" t="s">
        <v>34</v>
      </c>
    </row>
    <row r="349" spans="1:61">
      <c r="A349" t="str">
        <f>_xlfn.XLOOKUP(D349,BN:BN,BO:BO)</f>
        <v>Madrid</v>
      </c>
      <c r="B349" t="s">
        <v>49</v>
      </c>
      <c r="C349">
        <v>60</v>
      </c>
      <c r="D349" t="str">
        <f>_xlfn.XLOOKUP(C349,BC:BC,BD:BD)</f>
        <v>FernandaS</v>
      </c>
      <c r="E349">
        <v>27688</v>
      </c>
      <c r="F349" t="s">
        <v>1404</v>
      </c>
      <c r="G349" s="63">
        <v>45992</v>
      </c>
      <c r="H349" s="63">
        <v>46013</v>
      </c>
      <c r="I349" t="s">
        <v>484</v>
      </c>
      <c r="J349" t="str">
        <f>_xlfn.XLOOKUP(I349,AS:AS,AU:AU)</f>
        <v>Vuelos</v>
      </c>
      <c r="K349" t="s">
        <v>27</v>
      </c>
      <c r="L349">
        <v>619.57000000000005</v>
      </c>
      <c r="M349">
        <f>L349*_xlfn.XLOOKUP(K349,AM:AM,AN:AN)</f>
        <v>619.57000000000005</v>
      </c>
      <c r="N349">
        <f>L349*_xlfn.XLOOKUP(K349,AM:AM,AO:AO)</f>
        <v>718.70119999999997</v>
      </c>
      <c r="O349">
        <v>0</v>
      </c>
      <c r="P349">
        <f>O349*_xlfn.XLOOKUP(K349,AM:AM,AN:AN)</f>
        <v>0</v>
      </c>
      <c r="Q349">
        <f>O349*_xlfn.XLOOKUP(K349,AM:AM,AO:AO)</f>
        <v>0</v>
      </c>
      <c r="R349" t="str">
        <f>_xlfn.XLOOKUP(E349,Y:Y,Z:Z)</f>
        <v>Servivuelo</v>
      </c>
      <c r="S349" t="str">
        <f>_xlfn.XLOOKUP(E349,Y:Y,AB:AB)</f>
        <v>Spain</v>
      </c>
      <c r="T349">
        <f>WEEKNUM(G349)</f>
        <v>49</v>
      </c>
      <c r="U349">
        <f>YEAR(G349)</f>
        <v>2025</v>
      </c>
      <c r="V349" s="117">
        <f>IFERROR(Q349/N349,"0")</f>
        <v>0</v>
      </c>
      <c r="AF349">
        <v>27768</v>
      </c>
      <c r="AG349" t="s">
        <v>1408</v>
      </c>
      <c r="AH349" t="s">
        <v>366</v>
      </c>
      <c r="AI349" t="s">
        <v>836</v>
      </c>
      <c r="BH349">
        <v>366</v>
      </c>
      <c r="BI349" t="s">
        <v>196</v>
      </c>
    </row>
    <row r="350" spans="1:61">
      <c r="A350" t="str">
        <f>_xlfn.XLOOKUP(D350,BN:BN,BO:BO)</f>
        <v>Madrid</v>
      </c>
      <c r="B350" t="s">
        <v>49</v>
      </c>
      <c r="C350">
        <v>60</v>
      </c>
      <c r="D350" t="str">
        <f>_xlfn.XLOOKUP(C350,BC:BC,BD:BD)</f>
        <v>FernandaS</v>
      </c>
      <c r="E350">
        <v>0</v>
      </c>
      <c r="F350" t="s">
        <v>1409</v>
      </c>
      <c r="G350" s="63">
        <v>45992</v>
      </c>
      <c r="H350" s="63">
        <v>46013</v>
      </c>
      <c r="I350" t="s">
        <v>504</v>
      </c>
      <c r="J350" t="str">
        <f>_xlfn.XLOOKUP(I350,AS:AS,AU:AU)</f>
        <v>Honorarios</v>
      </c>
      <c r="K350" t="s">
        <v>27</v>
      </c>
      <c r="L350">
        <v>128.68</v>
      </c>
      <c r="M350">
        <f>L350*_xlfn.XLOOKUP(K350,AM:AM,AN:AN)</f>
        <v>128.68</v>
      </c>
      <c r="N350">
        <f>L350*_xlfn.XLOOKUP(K350,AM:AM,AO:AO)</f>
        <v>149.2688</v>
      </c>
      <c r="O350">
        <v>128.68</v>
      </c>
      <c r="P350">
        <f>O350*_xlfn.XLOOKUP(K350,AM:AM,AN:AN)</f>
        <v>128.68</v>
      </c>
      <c r="Q350">
        <f>O350*_xlfn.XLOOKUP(K350,AM:AM,AO:AO)</f>
        <v>149.2688</v>
      </c>
      <c r="R350" t="str">
        <f>_xlfn.XLOOKUP(E350,Y:Y,Z:Z)</f>
        <v>FEES</v>
      </c>
      <c r="S350">
        <f>_xlfn.XLOOKUP(E350,Y:Y,AB:AB)</f>
        <v>0</v>
      </c>
      <c r="T350">
        <f>WEEKNUM(G350)</f>
        <v>49</v>
      </c>
      <c r="U350">
        <f>YEAR(G350)</f>
        <v>2025</v>
      </c>
      <c r="V350" s="117">
        <f>IFERROR(Q350/N350,"0")</f>
        <v>1</v>
      </c>
      <c r="AF350">
        <v>27778</v>
      </c>
      <c r="AG350" t="s">
        <v>1410</v>
      </c>
      <c r="AI350" t="s">
        <v>399</v>
      </c>
      <c r="BH350">
        <v>368</v>
      </c>
      <c r="BI350" t="s">
        <v>42</v>
      </c>
    </row>
    <row r="351" spans="1:61">
      <c r="A351" t="str">
        <f>_xlfn.XLOOKUP(D351,BN:BN,BO:BO)</f>
        <v>Madrid</v>
      </c>
      <c r="B351" t="s">
        <v>49</v>
      </c>
      <c r="C351">
        <v>60</v>
      </c>
      <c r="D351" t="str">
        <f>_xlfn.XLOOKUP(C351,BC:BC,BD:BD)</f>
        <v>FernandaS</v>
      </c>
      <c r="E351">
        <v>33382</v>
      </c>
      <c r="F351" t="s">
        <v>1411</v>
      </c>
      <c r="G351" s="63">
        <v>45992</v>
      </c>
      <c r="H351" s="63">
        <v>46013</v>
      </c>
      <c r="I351" t="s">
        <v>434</v>
      </c>
      <c r="J351" t="str">
        <f>_xlfn.XLOOKUP(I351,AS:AS,AU:AU)</f>
        <v>Reembolso</v>
      </c>
      <c r="K351" t="s">
        <v>27</v>
      </c>
      <c r="L351">
        <v>1666.15</v>
      </c>
      <c r="M351">
        <f>L351*_xlfn.XLOOKUP(K351,AM:AM,AN:AN)</f>
        <v>1666.15</v>
      </c>
      <c r="N351">
        <f>L351*_xlfn.XLOOKUP(K351,AM:AM,AO:AO)</f>
        <v>1932.7339999999999</v>
      </c>
      <c r="O351">
        <v>0</v>
      </c>
      <c r="P351">
        <f>O351*_xlfn.XLOOKUP(K351,AM:AM,AN:AN)</f>
        <v>0</v>
      </c>
      <c r="Q351">
        <f>O351*_xlfn.XLOOKUP(K351,AM:AM,AO:AO)</f>
        <v>0</v>
      </c>
      <c r="R351" t="s">
        <v>582</v>
      </c>
      <c r="S351" t="s">
        <v>1412</v>
      </c>
      <c r="T351">
        <f>WEEKNUM(G351)</f>
        <v>49</v>
      </c>
      <c r="U351">
        <f>YEAR(G351)</f>
        <v>2025</v>
      </c>
      <c r="V351" s="117">
        <f>IFERROR(Q351/N351,"0")</f>
        <v>0</v>
      </c>
      <c r="AF351">
        <v>27779</v>
      </c>
      <c r="AG351" t="s">
        <v>1413</v>
      </c>
      <c r="AH351" t="s">
        <v>376</v>
      </c>
      <c r="AI351" t="s">
        <v>369</v>
      </c>
      <c r="BH351">
        <v>369</v>
      </c>
      <c r="BI351" t="s">
        <v>43</v>
      </c>
    </row>
    <row r="352" spans="1:61">
      <c r="A352" t="str">
        <f>_xlfn.XLOOKUP(D352,BN:BN,BO:BO)</f>
        <v>Madrid</v>
      </c>
      <c r="B352" t="s">
        <v>49</v>
      </c>
      <c r="C352">
        <v>61</v>
      </c>
      <c r="D352" t="str">
        <f>_xlfn.XLOOKUP(C352,BC:BC,BD:BD)</f>
        <v>AlejandraL</v>
      </c>
      <c r="E352">
        <v>31466</v>
      </c>
      <c r="F352" t="s">
        <v>1414</v>
      </c>
      <c r="G352" s="63">
        <v>45980</v>
      </c>
      <c r="H352" s="63">
        <v>45981</v>
      </c>
      <c r="I352" t="s">
        <v>376</v>
      </c>
      <c r="J352" t="str">
        <f>_xlfn.XLOOKUP(I352,AS:AS,AU:AU)</f>
        <v>Hotel</v>
      </c>
      <c r="K352" t="s">
        <v>27</v>
      </c>
      <c r="L352">
        <v>2900</v>
      </c>
      <c r="M352">
        <f>L352*_xlfn.XLOOKUP(K352,AM:AM,AN:AN)</f>
        <v>2900</v>
      </c>
      <c r="N352">
        <f>L352*_xlfn.XLOOKUP(K352,AM:AM,AO:AO)</f>
        <v>3363.9999999999995</v>
      </c>
      <c r="O352">
        <v>269.69</v>
      </c>
      <c r="P352">
        <f>O352*_xlfn.XLOOKUP(K352,AM:AM,AN:AN)</f>
        <v>269.69</v>
      </c>
      <c r="Q352">
        <f>O352*_xlfn.XLOOKUP(K352,AM:AM,AO:AO)</f>
        <v>312.84039999999999</v>
      </c>
      <c r="R352" t="str">
        <f>_xlfn.XLOOKUP(E352,Y:Y,Z:Z)</f>
        <v>Hotel de Russie</v>
      </c>
      <c r="S352" t="str">
        <f>_xlfn.XLOOKUP(E352,Y:Y,AB:AB)</f>
        <v>Italy</v>
      </c>
      <c r="T352">
        <f>WEEKNUM(G352)</f>
        <v>47</v>
      </c>
      <c r="U352">
        <f>YEAR(G352)</f>
        <v>2025</v>
      </c>
      <c r="V352" s="117">
        <f>IFERROR(Q352/N352,"0")</f>
        <v>9.2996551724137941E-2</v>
      </c>
      <c r="AF352">
        <v>27781</v>
      </c>
      <c r="AG352" t="s">
        <v>1415</v>
      </c>
      <c r="AH352" t="s">
        <v>376</v>
      </c>
      <c r="AI352" t="s">
        <v>401</v>
      </c>
      <c r="BH352">
        <v>370</v>
      </c>
      <c r="BI352" t="s">
        <v>42</v>
      </c>
    </row>
    <row r="353" spans="1:61">
      <c r="A353" t="str">
        <f>_xlfn.XLOOKUP(D353,BN:BN,BO:BO)</f>
        <v>Madrid</v>
      </c>
      <c r="B353" t="s">
        <v>49</v>
      </c>
      <c r="C353">
        <v>61</v>
      </c>
      <c r="D353" t="str">
        <f>_xlfn.XLOOKUP(C353,BC:BC,BD:BD)</f>
        <v>AlejandraL</v>
      </c>
      <c r="E353">
        <v>27688</v>
      </c>
      <c r="F353" t="s">
        <v>1416</v>
      </c>
      <c r="G353" s="63">
        <v>45980</v>
      </c>
      <c r="H353" s="63">
        <v>45981</v>
      </c>
      <c r="I353" t="s">
        <v>484</v>
      </c>
      <c r="J353" t="str">
        <f>_xlfn.XLOOKUP(I353,AS:AS,AU:AU)</f>
        <v>Vuelos</v>
      </c>
      <c r="K353" t="s">
        <v>27</v>
      </c>
      <c r="L353">
        <v>867.19</v>
      </c>
      <c r="M353">
        <f>L353*_xlfn.XLOOKUP(K353,AM:AM,AN:AN)</f>
        <v>867.19</v>
      </c>
      <c r="N353">
        <f>L353*_xlfn.XLOOKUP(K353,AM:AM,AO:AO)</f>
        <v>1005.9404</v>
      </c>
      <c r="O353">
        <v>0</v>
      </c>
      <c r="P353">
        <f>O353*_xlfn.XLOOKUP(K353,AM:AM,AN:AN)</f>
        <v>0</v>
      </c>
      <c r="Q353">
        <f>O353*_xlfn.XLOOKUP(K353,AM:AM,AO:AO)</f>
        <v>0</v>
      </c>
      <c r="R353" t="str">
        <f>_xlfn.XLOOKUP(E353,Y:Y,Z:Z)</f>
        <v>Servivuelo</v>
      </c>
      <c r="S353" t="str">
        <f>_xlfn.XLOOKUP(E353,Y:Y,AB:AB)</f>
        <v>Spain</v>
      </c>
      <c r="T353">
        <f>WEEKNUM(G353)</f>
        <v>47</v>
      </c>
      <c r="U353">
        <f>YEAR(G353)</f>
        <v>2025</v>
      </c>
      <c r="V353" s="117">
        <f>IFERROR(Q353/N353,"0")</f>
        <v>0</v>
      </c>
      <c r="AF353">
        <v>27796</v>
      </c>
      <c r="AG353" t="s">
        <v>1417</v>
      </c>
      <c r="AH353" t="s">
        <v>364</v>
      </c>
      <c r="AI353" t="s">
        <v>440</v>
      </c>
      <c r="BH353">
        <v>371</v>
      </c>
      <c r="BI353" t="s">
        <v>42</v>
      </c>
    </row>
    <row r="354" spans="1:61">
      <c r="A354" t="str">
        <f>_xlfn.XLOOKUP(D354,BN:BN,BO:BO)</f>
        <v>Madrid</v>
      </c>
      <c r="B354" t="s">
        <v>49</v>
      </c>
      <c r="C354">
        <v>61</v>
      </c>
      <c r="D354" t="str">
        <f>_xlfn.XLOOKUP(C354,BC:BC,BD:BD)</f>
        <v>AlejandraL</v>
      </c>
      <c r="E354">
        <v>0</v>
      </c>
      <c r="F354" t="s">
        <v>1418</v>
      </c>
      <c r="G354" s="63">
        <v>45980</v>
      </c>
      <c r="H354" s="63">
        <v>45981</v>
      </c>
      <c r="I354" t="s">
        <v>372</v>
      </c>
      <c r="J354" t="str">
        <f>_xlfn.XLOOKUP(I354,AS:AS,AU:AU)</f>
        <v>Honorarios</v>
      </c>
      <c r="K354" t="s">
        <v>27</v>
      </c>
      <c r="L354">
        <v>35</v>
      </c>
      <c r="M354">
        <f>L354*_xlfn.XLOOKUP(K354,AM:AM,AN:AN)</f>
        <v>35</v>
      </c>
      <c r="N354">
        <f>L354*_xlfn.XLOOKUP(K354,AM:AM,AO:AO)</f>
        <v>40.599999999999994</v>
      </c>
      <c r="O354">
        <v>35</v>
      </c>
      <c r="P354">
        <f>O354*_xlfn.XLOOKUP(K354,AM:AM,AN:AN)</f>
        <v>35</v>
      </c>
      <c r="Q354">
        <f>O354*_xlfn.XLOOKUP(K354,AM:AM,AO:AO)</f>
        <v>40.599999999999994</v>
      </c>
      <c r="R354" t="str">
        <f>_xlfn.XLOOKUP(E354,Y:Y,Z:Z)</f>
        <v>FEES</v>
      </c>
      <c r="S354">
        <f>_xlfn.XLOOKUP(E354,Y:Y,AB:AB)</f>
        <v>0</v>
      </c>
      <c r="T354">
        <f>WEEKNUM(G354)</f>
        <v>47</v>
      </c>
      <c r="U354">
        <f>YEAR(G354)</f>
        <v>2025</v>
      </c>
      <c r="V354" s="117">
        <f>IFERROR(Q354/N354,"0")</f>
        <v>1</v>
      </c>
      <c r="AF354">
        <v>27797</v>
      </c>
      <c r="AG354" t="s">
        <v>485</v>
      </c>
      <c r="AH354" t="s">
        <v>419</v>
      </c>
      <c r="AI354" t="s">
        <v>377</v>
      </c>
      <c r="BH354">
        <v>372</v>
      </c>
      <c r="BI354" t="s">
        <v>46</v>
      </c>
    </row>
    <row r="355" spans="1:61">
      <c r="A355" t="str">
        <f>_xlfn.XLOOKUP(D355,BN:BN,BO:BO)</f>
        <v>Madrid</v>
      </c>
      <c r="B355" t="s">
        <v>49</v>
      </c>
      <c r="C355">
        <v>61</v>
      </c>
      <c r="D355" t="str">
        <f>_xlfn.XLOOKUP(C355,BC:BC,BD:BD)</f>
        <v>AlejandraL</v>
      </c>
      <c r="E355">
        <v>0</v>
      </c>
      <c r="F355" t="s">
        <v>1419</v>
      </c>
      <c r="G355" s="63">
        <v>45980</v>
      </c>
      <c r="H355" s="63">
        <v>45981</v>
      </c>
      <c r="I355" t="s">
        <v>504</v>
      </c>
      <c r="J355" t="str">
        <f>_xlfn.XLOOKUP(I355,AS:AS,AU:AU)</f>
        <v>Honorarios</v>
      </c>
      <c r="K355" t="s">
        <v>27</v>
      </c>
      <c r="L355">
        <v>17.91</v>
      </c>
      <c r="M355">
        <f>L355*_xlfn.XLOOKUP(K355,AM:AM,AN:AN)</f>
        <v>17.91</v>
      </c>
      <c r="N355">
        <f>L355*_xlfn.XLOOKUP(K355,AM:AM,AO:AO)</f>
        <v>20.775599999999997</v>
      </c>
      <c r="O355">
        <v>17.91</v>
      </c>
      <c r="P355">
        <f>O355*_xlfn.XLOOKUP(K355,AM:AM,AN:AN)</f>
        <v>17.91</v>
      </c>
      <c r="Q355">
        <f>O355*_xlfn.XLOOKUP(K355,AM:AM,AO:AO)</f>
        <v>20.775599999999997</v>
      </c>
      <c r="R355" t="str">
        <f>_xlfn.XLOOKUP(E355,Y:Y,Z:Z)</f>
        <v>FEES</v>
      </c>
      <c r="S355">
        <f>_xlfn.XLOOKUP(E355,Y:Y,AB:AB)</f>
        <v>0</v>
      </c>
      <c r="T355">
        <f>WEEKNUM(G355)</f>
        <v>47</v>
      </c>
      <c r="U355">
        <f>YEAR(G355)</f>
        <v>2025</v>
      </c>
      <c r="V355" s="117">
        <f>IFERROR(Q355/N355,"0")</f>
        <v>1</v>
      </c>
      <c r="AF355">
        <v>27801</v>
      </c>
      <c r="AG355" t="s">
        <v>1420</v>
      </c>
      <c r="AH355" t="s">
        <v>376</v>
      </c>
      <c r="AI355" t="s">
        <v>405</v>
      </c>
      <c r="BH355">
        <v>373</v>
      </c>
      <c r="BI355" t="s">
        <v>46</v>
      </c>
    </row>
    <row r="356" spans="1:61">
      <c r="A356" t="str">
        <f>_xlfn.XLOOKUP(D356,BN:BN,BO:BO)</f>
        <v>Madrid</v>
      </c>
      <c r="B356" t="s">
        <v>49</v>
      </c>
      <c r="C356">
        <v>62</v>
      </c>
      <c r="D356" t="str">
        <f>_xlfn.XLOOKUP(C356,BC:BC,BD:BD)</f>
        <v>AlmudenaG</v>
      </c>
      <c r="E356">
        <v>28111</v>
      </c>
      <c r="F356" t="s">
        <v>1421</v>
      </c>
      <c r="G356" s="63">
        <v>46225</v>
      </c>
      <c r="H356" s="63">
        <v>46230</v>
      </c>
      <c r="I356" t="s">
        <v>376</v>
      </c>
      <c r="J356" t="str">
        <f>_xlfn.XLOOKUP(I356,AS:AS,AU:AU)</f>
        <v>Hotel</v>
      </c>
      <c r="K356" t="s">
        <v>27</v>
      </c>
      <c r="L356">
        <v>9130.4500000000007</v>
      </c>
      <c r="M356">
        <f>L356*_xlfn.XLOOKUP(K356,AM:AM,AN:AN)</f>
        <v>9130.4500000000007</v>
      </c>
      <c r="N356">
        <f>L356*_xlfn.XLOOKUP(K356,AM:AM,AO:AO)</f>
        <v>10591.322</v>
      </c>
      <c r="O356">
        <v>1190.93</v>
      </c>
      <c r="P356">
        <f>O356*_xlfn.XLOOKUP(K356,AM:AM,AN:AN)</f>
        <v>1190.93</v>
      </c>
      <c r="Q356">
        <f>O356*_xlfn.XLOOKUP(K356,AM:AM,AO:AO)</f>
        <v>1381.4788000000001</v>
      </c>
      <c r="R356" t="str">
        <f>_xlfn.XLOOKUP(E356,Y:Y,Z:Z)</f>
        <v>Bawah Reserve</v>
      </c>
      <c r="S356" t="str">
        <f>_xlfn.XLOOKUP(E356,Y:Y,AB:AB)</f>
        <v>Indonesia</v>
      </c>
      <c r="T356">
        <f>WEEKNUM(G356)</f>
        <v>30</v>
      </c>
      <c r="U356">
        <f>YEAR(G356)</f>
        <v>2026</v>
      </c>
      <c r="V356" s="117">
        <f>IFERROR(Q356/N356,"0")</f>
        <v>0.13043497308456867</v>
      </c>
      <c r="AF356">
        <v>27858</v>
      </c>
      <c r="AG356" t="s">
        <v>1422</v>
      </c>
      <c r="AH356" t="s">
        <v>376</v>
      </c>
      <c r="AI356" t="s">
        <v>377</v>
      </c>
      <c r="BH356">
        <v>374</v>
      </c>
      <c r="BI356" t="s">
        <v>46</v>
      </c>
    </row>
    <row r="357" spans="1:61">
      <c r="A357" t="str">
        <f>_xlfn.XLOOKUP(D357,BN:BN,BO:BO)</f>
        <v>Madrid</v>
      </c>
      <c r="B357" t="s">
        <v>49</v>
      </c>
      <c r="C357">
        <v>62</v>
      </c>
      <c r="D357" t="str">
        <f>_xlfn.XLOOKUP(C357,BC:BC,BD:BD)</f>
        <v>AlmudenaG</v>
      </c>
      <c r="E357">
        <v>27688</v>
      </c>
      <c r="F357" t="s">
        <v>1423</v>
      </c>
      <c r="G357" s="63">
        <v>46216</v>
      </c>
      <c r="H357" s="63">
        <v>46230</v>
      </c>
      <c r="I357" t="s">
        <v>484</v>
      </c>
      <c r="J357" t="str">
        <f>_xlfn.XLOOKUP(I357,AS:AS,AU:AU)</f>
        <v>Vuelos</v>
      </c>
      <c r="K357" t="s">
        <v>27</v>
      </c>
      <c r="L357">
        <v>5747.88</v>
      </c>
      <c r="M357">
        <f>L357*_xlfn.XLOOKUP(K357,AM:AM,AN:AN)</f>
        <v>5747.88</v>
      </c>
      <c r="N357">
        <f>L357*_xlfn.XLOOKUP(K357,AM:AM,AO:AO)</f>
        <v>6667.5407999999998</v>
      </c>
      <c r="O357">
        <v>0</v>
      </c>
      <c r="P357">
        <f>O357*_xlfn.XLOOKUP(K357,AM:AM,AN:AN)</f>
        <v>0</v>
      </c>
      <c r="Q357">
        <f>O357*_xlfn.XLOOKUP(K357,AM:AM,AO:AO)</f>
        <v>0</v>
      </c>
      <c r="R357" t="str">
        <f>_xlfn.XLOOKUP(E357,Y:Y,Z:Z)</f>
        <v>Servivuelo</v>
      </c>
      <c r="S357" t="str">
        <f>_xlfn.XLOOKUP(E357,Y:Y,AB:AB)</f>
        <v>Spain</v>
      </c>
      <c r="T357">
        <f>WEEKNUM(G357)</f>
        <v>29</v>
      </c>
      <c r="U357">
        <f>YEAR(G357)</f>
        <v>2026</v>
      </c>
      <c r="V357" s="117">
        <f>IFERROR(Q357/N357,"0")</f>
        <v>0</v>
      </c>
      <c r="AF357">
        <v>27860</v>
      </c>
      <c r="AG357" t="s">
        <v>480</v>
      </c>
      <c r="AH357" t="s">
        <v>425</v>
      </c>
      <c r="AI357" t="s">
        <v>399</v>
      </c>
      <c r="BH357">
        <v>375</v>
      </c>
      <c r="BI357" t="s">
        <v>46</v>
      </c>
    </row>
    <row r="358" spans="1:61">
      <c r="A358" t="str">
        <f>_xlfn.XLOOKUP(D358,BN:BN,BO:BO)</f>
        <v>Madrid</v>
      </c>
      <c r="B358" t="s">
        <v>49</v>
      </c>
      <c r="C358">
        <v>62</v>
      </c>
      <c r="D358" t="str">
        <f>_xlfn.XLOOKUP(C358,BC:BC,BD:BD)</f>
        <v>AlmudenaG</v>
      </c>
      <c r="E358">
        <v>27688</v>
      </c>
      <c r="F358" t="s">
        <v>1424</v>
      </c>
      <c r="G358" s="63">
        <v>46224</v>
      </c>
      <c r="H358" s="63">
        <v>46225</v>
      </c>
      <c r="I358" t="s">
        <v>484</v>
      </c>
      <c r="J358" t="str">
        <f>_xlfn.XLOOKUP(I358,AS:AS,AU:AU)</f>
        <v>Vuelos</v>
      </c>
      <c r="K358" t="s">
        <v>27</v>
      </c>
      <c r="L358">
        <v>548.5</v>
      </c>
      <c r="M358">
        <f>L358*_xlfn.XLOOKUP(K358,AM:AM,AN:AN)</f>
        <v>548.5</v>
      </c>
      <c r="N358">
        <f>L358*_xlfn.XLOOKUP(K358,AM:AM,AO:AO)</f>
        <v>636.26</v>
      </c>
      <c r="O358">
        <v>0</v>
      </c>
      <c r="P358">
        <f>O358*_xlfn.XLOOKUP(K358,AM:AM,AN:AN)</f>
        <v>0</v>
      </c>
      <c r="Q358">
        <f>O358*_xlfn.XLOOKUP(K358,AM:AM,AO:AO)</f>
        <v>0</v>
      </c>
      <c r="R358" t="str">
        <f>_xlfn.XLOOKUP(E358,Y:Y,Z:Z)</f>
        <v>Servivuelo</v>
      </c>
      <c r="S358" t="str">
        <f>_xlfn.XLOOKUP(E358,Y:Y,AB:AB)</f>
        <v>Spain</v>
      </c>
      <c r="T358">
        <f>WEEKNUM(G358)</f>
        <v>30</v>
      </c>
      <c r="U358">
        <f>YEAR(G358)</f>
        <v>2026</v>
      </c>
      <c r="V358" s="117">
        <f>IFERROR(Q358/N358,"0")</f>
        <v>0</v>
      </c>
      <c r="AF358">
        <v>27870</v>
      </c>
      <c r="AG358" t="s">
        <v>1425</v>
      </c>
      <c r="AH358" t="s">
        <v>366</v>
      </c>
      <c r="AI358" t="s">
        <v>377</v>
      </c>
      <c r="BH358">
        <v>376</v>
      </c>
      <c r="BI358" t="s">
        <v>26</v>
      </c>
    </row>
    <row r="359" spans="1:61">
      <c r="A359" t="str">
        <f>_xlfn.XLOOKUP(D359,BN:BN,BO:BO)</f>
        <v>Madrid</v>
      </c>
      <c r="B359" t="s">
        <v>49</v>
      </c>
      <c r="C359">
        <v>62</v>
      </c>
      <c r="D359" t="str">
        <f>_xlfn.XLOOKUP(C359,BC:BC,BD:BD)</f>
        <v>AlmudenaG</v>
      </c>
      <c r="E359">
        <v>0</v>
      </c>
      <c r="F359" t="s">
        <v>661</v>
      </c>
      <c r="G359" s="63">
        <v>46224</v>
      </c>
      <c r="H359" s="63">
        <v>46225</v>
      </c>
      <c r="I359" t="s">
        <v>372</v>
      </c>
      <c r="J359" t="str">
        <f>_xlfn.XLOOKUP(I359,AS:AS,AU:AU)</f>
        <v>Honorarios</v>
      </c>
      <c r="K359" t="s">
        <v>27</v>
      </c>
      <c r="L359">
        <v>190</v>
      </c>
      <c r="M359">
        <f>L359*_xlfn.XLOOKUP(K359,AM:AM,AN:AN)</f>
        <v>190</v>
      </c>
      <c r="N359">
        <f>L359*_xlfn.XLOOKUP(K359,AM:AM,AO:AO)</f>
        <v>220.39999999999998</v>
      </c>
      <c r="O359">
        <v>190</v>
      </c>
      <c r="P359">
        <f>O359*_xlfn.XLOOKUP(K359,AM:AM,AN:AN)</f>
        <v>190</v>
      </c>
      <c r="Q359">
        <f>O359*_xlfn.XLOOKUP(K359,AM:AM,AO:AO)</f>
        <v>220.39999999999998</v>
      </c>
      <c r="R359" t="str">
        <f>_xlfn.XLOOKUP(E359,Y:Y,Z:Z)</f>
        <v>FEES</v>
      </c>
      <c r="S359">
        <f>_xlfn.XLOOKUP(E359,Y:Y,AB:AB)</f>
        <v>0</v>
      </c>
      <c r="T359">
        <f>WEEKNUM(G359)</f>
        <v>30</v>
      </c>
      <c r="U359">
        <f>YEAR(G359)</f>
        <v>2026</v>
      </c>
      <c r="V359" s="117">
        <f>IFERROR(Q359/N359,"0")</f>
        <v>1</v>
      </c>
      <c r="AF359">
        <v>27884</v>
      </c>
      <c r="AG359" t="s">
        <v>1426</v>
      </c>
      <c r="AH359" t="s">
        <v>484</v>
      </c>
      <c r="AI359" t="s">
        <v>454</v>
      </c>
      <c r="BH359">
        <v>377</v>
      </c>
      <c r="BI359" t="s">
        <v>42</v>
      </c>
    </row>
    <row r="360" spans="1:61">
      <c r="A360" t="str">
        <f>_xlfn.XLOOKUP(D360,BN:BN,BO:BO)</f>
        <v>Madrid</v>
      </c>
      <c r="B360" t="s">
        <v>49</v>
      </c>
      <c r="C360">
        <v>62</v>
      </c>
      <c r="D360" t="str">
        <f>_xlfn.XLOOKUP(C360,BC:BC,BD:BD)</f>
        <v>AlmudenaG</v>
      </c>
      <c r="E360">
        <v>33097</v>
      </c>
      <c r="F360" t="s">
        <v>1427</v>
      </c>
      <c r="G360" s="63">
        <v>46219</v>
      </c>
      <c r="H360" s="63">
        <v>46221</v>
      </c>
      <c r="I360" t="s">
        <v>376</v>
      </c>
      <c r="J360" t="str">
        <f>_xlfn.XLOOKUP(I360,AS:AS,AU:AU)</f>
        <v>Hotel</v>
      </c>
      <c r="K360" t="s">
        <v>27</v>
      </c>
      <c r="L360">
        <v>2545</v>
      </c>
      <c r="M360">
        <f>L360*_xlfn.XLOOKUP(K360,AM:AM,AN:AN)</f>
        <v>2545</v>
      </c>
      <c r="N360">
        <f>L360*_xlfn.XLOOKUP(K360,AM:AM,AO:AO)</f>
        <v>2952.2</v>
      </c>
      <c r="O360">
        <v>254.52</v>
      </c>
      <c r="P360">
        <f>O360*_xlfn.XLOOKUP(K360,AM:AM,AN:AN)</f>
        <v>254.52</v>
      </c>
      <c r="Q360">
        <f>O360*_xlfn.XLOOKUP(K360,AM:AM,AO:AO)</f>
        <v>295.2432</v>
      </c>
      <c r="R360" t="str">
        <f>_xlfn.XLOOKUP(E360,Y:Y,Z:Z)</f>
        <v>Shima Resort Management K.K.</v>
      </c>
      <c r="S360" t="str">
        <f>_xlfn.XLOOKUP(E360,Y:Y,AB:AB)</f>
        <v>Japan</v>
      </c>
      <c r="T360">
        <f>WEEKNUM(G360)</f>
        <v>29</v>
      </c>
      <c r="U360">
        <f>YEAR(G360)</f>
        <v>2026</v>
      </c>
      <c r="V360" s="117">
        <f>IFERROR(Q360/N360,"0")</f>
        <v>0.10000785854616896</v>
      </c>
      <c r="AF360">
        <v>27885</v>
      </c>
      <c r="AG360" t="s">
        <v>1428</v>
      </c>
      <c r="AH360" t="s">
        <v>366</v>
      </c>
      <c r="AI360" t="s">
        <v>399</v>
      </c>
      <c r="BH360">
        <v>378</v>
      </c>
      <c r="BI360" t="s">
        <v>42</v>
      </c>
    </row>
    <row r="361" spans="1:61">
      <c r="A361" t="str">
        <f>_xlfn.XLOOKUP(D361,BN:BN,BO:BO)</f>
        <v>Madrid</v>
      </c>
      <c r="B361" t="s">
        <v>49</v>
      </c>
      <c r="C361">
        <v>63</v>
      </c>
      <c r="D361" t="str">
        <f>_xlfn.XLOOKUP(C361,BC:BC,BD:BD)</f>
        <v>AnaTeresa</v>
      </c>
      <c r="E361">
        <v>27688</v>
      </c>
      <c r="F361" t="s">
        <v>1429</v>
      </c>
      <c r="G361" s="63">
        <v>46000</v>
      </c>
      <c r="H361" s="63">
        <v>46009</v>
      </c>
      <c r="I361" t="s">
        <v>484</v>
      </c>
      <c r="J361" t="str">
        <f>_xlfn.XLOOKUP(I361,AS:AS,AU:AU)</f>
        <v>Vuelos</v>
      </c>
      <c r="K361" t="s">
        <v>27</v>
      </c>
      <c r="L361">
        <v>1159.07</v>
      </c>
      <c r="M361">
        <f>L361*_xlfn.XLOOKUP(K361,AM:AM,AN:AN)</f>
        <v>1159.07</v>
      </c>
      <c r="N361">
        <f>L361*_xlfn.XLOOKUP(K361,AM:AM,AO:AO)</f>
        <v>1344.5211999999999</v>
      </c>
      <c r="O361">
        <v>0</v>
      </c>
      <c r="P361">
        <f>O361*_xlfn.XLOOKUP(K361,AM:AM,AN:AN)</f>
        <v>0</v>
      </c>
      <c r="Q361">
        <f>O361*_xlfn.XLOOKUP(K361,AM:AM,AO:AO)</f>
        <v>0</v>
      </c>
      <c r="R361" t="str">
        <f>_xlfn.XLOOKUP(E361,Y:Y,Z:Z)</f>
        <v>Servivuelo</v>
      </c>
      <c r="S361" t="str">
        <f>_xlfn.XLOOKUP(E361,Y:Y,AB:AB)</f>
        <v>Spain</v>
      </c>
      <c r="T361">
        <f>WEEKNUM(G361)</f>
        <v>50</v>
      </c>
      <c r="U361">
        <f>YEAR(G361)</f>
        <v>2025</v>
      </c>
      <c r="V361" s="117">
        <f>IFERROR(Q361/N361,"0")</f>
        <v>0</v>
      </c>
      <c r="AF361">
        <v>27888</v>
      </c>
      <c r="AG361" t="s">
        <v>1430</v>
      </c>
      <c r="AH361" t="s">
        <v>366</v>
      </c>
      <c r="AI361" t="s">
        <v>634</v>
      </c>
      <c r="BH361">
        <v>379</v>
      </c>
      <c r="BI361" t="s">
        <v>42</v>
      </c>
    </row>
    <row r="362" spans="1:61">
      <c r="A362" t="str">
        <f>_xlfn.XLOOKUP(D362,BN:BN,BO:BO)</f>
        <v>Madrid</v>
      </c>
      <c r="B362" t="s">
        <v>49</v>
      </c>
      <c r="C362">
        <v>64</v>
      </c>
      <c r="D362" t="str">
        <f>_xlfn.XLOOKUP(C362,BC:BC,BD:BD)</f>
        <v>MartinB</v>
      </c>
      <c r="E362">
        <v>27688</v>
      </c>
      <c r="F362" t="s">
        <v>1431</v>
      </c>
      <c r="G362" s="63">
        <v>45979</v>
      </c>
      <c r="H362" s="63">
        <v>45984</v>
      </c>
      <c r="I362" t="s">
        <v>484</v>
      </c>
      <c r="J362" t="str">
        <f>_xlfn.XLOOKUP(I362,AS:AS,AU:AU)</f>
        <v>Vuelos</v>
      </c>
      <c r="K362" t="s">
        <v>27</v>
      </c>
      <c r="L362">
        <v>1218.8499999999999</v>
      </c>
      <c r="M362">
        <f>L362*_xlfn.XLOOKUP(K362,AM:AM,AN:AN)</f>
        <v>1218.8499999999999</v>
      </c>
      <c r="N362">
        <f>L362*_xlfn.XLOOKUP(K362,AM:AM,AO:AO)</f>
        <v>1413.8659999999998</v>
      </c>
      <c r="O362">
        <v>0</v>
      </c>
      <c r="P362">
        <f>O362*_xlfn.XLOOKUP(K362,AM:AM,AN:AN)</f>
        <v>0</v>
      </c>
      <c r="Q362">
        <f>O362*_xlfn.XLOOKUP(K362,AM:AM,AO:AO)</f>
        <v>0</v>
      </c>
      <c r="R362" t="str">
        <f>_xlfn.XLOOKUP(E362,Y:Y,Z:Z)</f>
        <v>Servivuelo</v>
      </c>
      <c r="S362" t="str">
        <f>_xlfn.XLOOKUP(E362,Y:Y,AB:AB)</f>
        <v>Spain</v>
      </c>
      <c r="T362">
        <f>WEEKNUM(G362)</f>
        <v>47</v>
      </c>
      <c r="U362">
        <f>YEAR(G362)</f>
        <v>2025</v>
      </c>
      <c r="V362" s="117">
        <f>IFERROR(Q362/N362,"0")</f>
        <v>0</v>
      </c>
      <c r="AF362">
        <v>27889</v>
      </c>
      <c r="AG362" t="s">
        <v>1432</v>
      </c>
      <c r="AH362" t="s">
        <v>376</v>
      </c>
      <c r="AI362" t="s">
        <v>438</v>
      </c>
      <c r="BH362">
        <v>380</v>
      </c>
      <c r="BI362" t="s">
        <v>42</v>
      </c>
    </row>
    <row r="363" spans="1:61">
      <c r="A363" t="str">
        <f>_xlfn.XLOOKUP(D363,BN:BN,BO:BO)</f>
        <v>Madrid</v>
      </c>
      <c r="B363" t="s">
        <v>49</v>
      </c>
      <c r="C363">
        <v>65</v>
      </c>
      <c r="D363" t="str">
        <f>_xlfn.XLOOKUP(C363,BC:BC,BD:BD)</f>
        <v>AlejandraL</v>
      </c>
      <c r="E363">
        <v>27688</v>
      </c>
      <c r="F363" t="s">
        <v>1433</v>
      </c>
      <c r="G363" s="63">
        <v>46010</v>
      </c>
      <c r="H363" s="63">
        <v>46018</v>
      </c>
      <c r="I363" t="s">
        <v>484</v>
      </c>
      <c r="J363" t="str">
        <f>_xlfn.XLOOKUP(I363,AS:AS,AU:AU)</f>
        <v>Vuelos</v>
      </c>
      <c r="K363" t="s">
        <v>27</v>
      </c>
      <c r="L363">
        <v>1814.49</v>
      </c>
      <c r="M363">
        <f>L363*_xlfn.XLOOKUP(K363,AM:AM,AN:AN)</f>
        <v>1814.49</v>
      </c>
      <c r="N363">
        <f>L363*_xlfn.XLOOKUP(K363,AM:AM,AO:AO)</f>
        <v>2104.8083999999999</v>
      </c>
      <c r="O363">
        <v>0</v>
      </c>
      <c r="P363">
        <f>O363*_xlfn.XLOOKUP(K363,AM:AM,AN:AN)</f>
        <v>0</v>
      </c>
      <c r="Q363">
        <f>O363*_xlfn.XLOOKUP(K363,AM:AM,AO:AO)</f>
        <v>0</v>
      </c>
      <c r="R363" t="str">
        <f>_xlfn.XLOOKUP(E363,Y:Y,Z:Z)</f>
        <v>Servivuelo</v>
      </c>
      <c r="S363" t="str">
        <f>_xlfn.XLOOKUP(E363,Y:Y,AB:AB)</f>
        <v>Spain</v>
      </c>
      <c r="T363">
        <f>WEEKNUM(G363)</f>
        <v>51</v>
      </c>
      <c r="U363">
        <f>YEAR(G363)</f>
        <v>2025</v>
      </c>
      <c r="V363" s="117">
        <f>IFERROR(Q363/N363,"0")</f>
        <v>0</v>
      </c>
      <c r="AF363">
        <v>27891</v>
      </c>
      <c r="AG363" t="s">
        <v>1434</v>
      </c>
      <c r="AH363" t="s">
        <v>366</v>
      </c>
      <c r="AI363" t="s">
        <v>1435</v>
      </c>
      <c r="BH363">
        <v>381</v>
      </c>
      <c r="BI363" t="s">
        <v>210</v>
      </c>
    </row>
    <row r="364" spans="1:61">
      <c r="A364" t="str">
        <f>_xlfn.XLOOKUP(D364,BN:BN,BO:BO)</f>
        <v>Madrid</v>
      </c>
      <c r="B364" t="s">
        <v>49</v>
      </c>
      <c r="C364">
        <v>65</v>
      </c>
      <c r="D364" t="str">
        <f>_xlfn.XLOOKUP(C364,BC:BC,BD:BD)</f>
        <v>AlejandraL</v>
      </c>
      <c r="E364">
        <v>0</v>
      </c>
      <c r="F364" t="s">
        <v>1436</v>
      </c>
      <c r="G364" s="63">
        <v>46010</v>
      </c>
      <c r="H364" s="63">
        <v>46016</v>
      </c>
      <c r="I364" t="s">
        <v>372</v>
      </c>
      <c r="J364" t="str">
        <f>_xlfn.XLOOKUP(I364,AS:AS,AU:AU)</f>
        <v>Honorarios</v>
      </c>
      <c r="K364" t="s">
        <v>27</v>
      </c>
      <c r="L364">
        <v>55.51</v>
      </c>
      <c r="M364">
        <f>L364*_xlfn.XLOOKUP(K364,AM:AM,AN:AN)</f>
        <v>55.51</v>
      </c>
      <c r="N364">
        <f>L364*_xlfn.XLOOKUP(K364,AM:AM,AO:AO)</f>
        <v>64.391599999999997</v>
      </c>
      <c r="O364">
        <v>55.51</v>
      </c>
      <c r="P364">
        <f>O364*_xlfn.XLOOKUP(K364,AM:AM,AN:AN)</f>
        <v>55.51</v>
      </c>
      <c r="Q364">
        <f>O364*_xlfn.XLOOKUP(K364,AM:AM,AO:AO)</f>
        <v>64.391599999999997</v>
      </c>
      <c r="R364" t="str">
        <f>_xlfn.XLOOKUP(E364,Y:Y,Z:Z)</f>
        <v>FEES</v>
      </c>
      <c r="S364">
        <f>_xlfn.XLOOKUP(E364,Y:Y,AB:AB)</f>
        <v>0</v>
      </c>
      <c r="T364">
        <f>WEEKNUM(G364)</f>
        <v>51</v>
      </c>
      <c r="U364">
        <f>YEAR(G364)</f>
        <v>2025</v>
      </c>
      <c r="V364" s="117">
        <f>IFERROR(Q364/N364,"0")</f>
        <v>1</v>
      </c>
      <c r="AF364">
        <v>27908</v>
      </c>
      <c r="AG364" t="s">
        <v>1437</v>
      </c>
      <c r="AH364" t="s">
        <v>364</v>
      </c>
      <c r="AI364" t="s">
        <v>401</v>
      </c>
      <c r="BH364">
        <v>382</v>
      </c>
      <c r="BI364" t="s">
        <v>34</v>
      </c>
    </row>
    <row r="365" spans="1:61">
      <c r="A365" t="str">
        <f>_xlfn.XLOOKUP(D365,BN:BN,BO:BO)</f>
        <v>Madrid</v>
      </c>
      <c r="B365" t="s">
        <v>49</v>
      </c>
      <c r="C365">
        <v>65</v>
      </c>
      <c r="D365" t="str">
        <f>_xlfn.XLOOKUP(C365,BC:BC,BD:BD)</f>
        <v>AlejandraL</v>
      </c>
      <c r="E365">
        <v>0</v>
      </c>
      <c r="F365" t="s">
        <v>1438</v>
      </c>
      <c r="G365" s="63">
        <v>46010</v>
      </c>
      <c r="H365" s="63">
        <v>46018</v>
      </c>
      <c r="I365" t="s">
        <v>504</v>
      </c>
      <c r="J365" t="str">
        <f>_xlfn.XLOOKUP(I365,AS:AS,AU:AU)</f>
        <v>Honorarios</v>
      </c>
      <c r="K365" t="s">
        <v>27</v>
      </c>
      <c r="L365">
        <v>37.5</v>
      </c>
      <c r="M365">
        <f>L365*_xlfn.XLOOKUP(K365,AM:AM,AN:AN)</f>
        <v>37.5</v>
      </c>
      <c r="N365">
        <f>L365*_xlfn.XLOOKUP(K365,AM:AM,AO:AO)</f>
        <v>43.5</v>
      </c>
      <c r="O365">
        <v>37.5</v>
      </c>
      <c r="P365">
        <f>O365*_xlfn.XLOOKUP(K365,AM:AM,AN:AN)</f>
        <v>37.5</v>
      </c>
      <c r="Q365">
        <f>O365*_xlfn.XLOOKUP(K365,AM:AM,AO:AO)</f>
        <v>43.5</v>
      </c>
      <c r="R365" t="str">
        <f>_xlfn.XLOOKUP(E365,Y:Y,Z:Z)</f>
        <v>FEES</v>
      </c>
      <c r="S365">
        <f>_xlfn.XLOOKUP(E365,Y:Y,AB:AB)</f>
        <v>0</v>
      </c>
      <c r="T365">
        <f>WEEKNUM(G365)</f>
        <v>51</v>
      </c>
      <c r="U365">
        <f>YEAR(G365)</f>
        <v>2025</v>
      </c>
      <c r="V365" s="117">
        <f>IFERROR(Q365/N365,"0")</f>
        <v>1</v>
      </c>
      <c r="AF365">
        <v>27914</v>
      </c>
      <c r="AG365" t="s">
        <v>469</v>
      </c>
      <c r="AH365" t="s">
        <v>366</v>
      </c>
      <c r="AI365" t="s">
        <v>399</v>
      </c>
      <c r="BH365">
        <v>383</v>
      </c>
      <c r="BI365" t="s">
        <v>42</v>
      </c>
    </row>
    <row r="366" spans="1:61">
      <c r="A366" t="str">
        <f>_xlfn.XLOOKUP(D366,BN:BN,BO:BO)</f>
        <v>Madrid</v>
      </c>
      <c r="B366" t="s">
        <v>49</v>
      </c>
      <c r="C366">
        <v>66</v>
      </c>
      <c r="D366" t="str">
        <f>_xlfn.XLOOKUP(C366,BC:BC,BD:BD)</f>
        <v>BlancaO</v>
      </c>
      <c r="E366">
        <v>27688</v>
      </c>
      <c r="F366" t="s">
        <v>1439</v>
      </c>
      <c r="G366" s="63">
        <v>46017</v>
      </c>
      <c r="H366" s="63">
        <v>46017</v>
      </c>
      <c r="I366" t="s">
        <v>484</v>
      </c>
      <c r="J366" t="str">
        <f>_xlfn.XLOOKUP(I366,AS:AS,AU:AU)</f>
        <v>Vuelos</v>
      </c>
      <c r="K366" t="s">
        <v>27</v>
      </c>
      <c r="L366">
        <v>1387.08</v>
      </c>
      <c r="M366">
        <f>L366*_xlfn.XLOOKUP(K366,AM:AM,AN:AN)</f>
        <v>1387.08</v>
      </c>
      <c r="N366">
        <f>L366*_xlfn.XLOOKUP(K366,AM:AM,AO:AO)</f>
        <v>1609.0127999999997</v>
      </c>
      <c r="O366">
        <v>0</v>
      </c>
      <c r="P366">
        <f>O366*_xlfn.XLOOKUP(K366,AM:AM,AN:AN)</f>
        <v>0</v>
      </c>
      <c r="Q366">
        <f>O366*_xlfn.XLOOKUP(K366,AM:AM,AO:AO)</f>
        <v>0</v>
      </c>
      <c r="R366" t="str">
        <f>_xlfn.XLOOKUP(E366,Y:Y,Z:Z)</f>
        <v>Servivuelo</v>
      </c>
      <c r="S366" t="str">
        <f>_xlfn.XLOOKUP(E366,Y:Y,AB:AB)</f>
        <v>Spain</v>
      </c>
      <c r="T366">
        <f>WEEKNUM(G366)</f>
        <v>52</v>
      </c>
      <c r="U366">
        <f>YEAR(G366)</f>
        <v>2025</v>
      </c>
      <c r="V366" s="117">
        <f>IFERROR(Q366/N366,"0")</f>
        <v>0</v>
      </c>
      <c r="AF366">
        <v>27920</v>
      </c>
      <c r="AG366" t="s">
        <v>1440</v>
      </c>
      <c r="AH366" t="s">
        <v>366</v>
      </c>
      <c r="AI366" t="s">
        <v>401</v>
      </c>
      <c r="BH366">
        <v>384</v>
      </c>
      <c r="BI366" t="s">
        <v>42</v>
      </c>
    </row>
    <row r="367" spans="1:61">
      <c r="A367" t="str">
        <f>_xlfn.XLOOKUP(D367,BN:BN,BO:BO)</f>
        <v>Madrid</v>
      </c>
      <c r="B367" t="s">
        <v>49</v>
      </c>
      <c r="C367">
        <v>66</v>
      </c>
      <c r="D367" t="str">
        <f>_xlfn.XLOOKUP(C367,BC:BC,BD:BD)</f>
        <v>BlancaO</v>
      </c>
      <c r="E367">
        <v>33075</v>
      </c>
      <c r="F367" t="s">
        <v>1441</v>
      </c>
      <c r="G367" s="63">
        <v>46017</v>
      </c>
      <c r="H367" s="63">
        <v>46017</v>
      </c>
      <c r="I367" t="s">
        <v>484</v>
      </c>
      <c r="J367" t="str">
        <f>_xlfn.XLOOKUP(I367,AS:AS,AU:AU)</f>
        <v>Vuelos</v>
      </c>
      <c r="K367" t="s">
        <v>27</v>
      </c>
      <c r="L367">
        <v>72</v>
      </c>
      <c r="M367">
        <f>L367*_xlfn.XLOOKUP(K367,AM:AM,AN:AN)</f>
        <v>72</v>
      </c>
      <c r="N367">
        <f>L367*_xlfn.XLOOKUP(K367,AM:AM,AO:AO)</f>
        <v>83.52</v>
      </c>
      <c r="O367">
        <v>0</v>
      </c>
      <c r="P367">
        <f>O367*_xlfn.XLOOKUP(K367,AM:AM,AN:AN)</f>
        <v>0</v>
      </c>
      <c r="Q367">
        <f>O367*_xlfn.XLOOKUP(K367,AM:AM,AO:AO)</f>
        <v>0</v>
      </c>
      <c r="R367" t="str">
        <f>_xlfn.XLOOKUP(E367,Y:Y,Z:Z)</f>
        <v>Ita Airways</v>
      </c>
      <c r="S367" t="str">
        <f>_xlfn.XLOOKUP(E367,Y:Y,AB:AB)</f>
        <v>Italy</v>
      </c>
      <c r="T367">
        <f>WEEKNUM(G367)</f>
        <v>52</v>
      </c>
      <c r="U367">
        <f>YEAR(G367)</f>
        <v>2025</v>
      </c>
      <c r="V367" s="117">
        <f>IFERROR(Q367/N367,"0")</f>
        <v>0</v>
      </c>
      <c r="AF367">
        <v>27924</v>
      </c>
      <c r="AG367" t="s">
        <v>1442</v>
      </c>
      <c r="AH367" t="s">
        <v>366</v>
      </c>
      <c r="AI367" t="s">
        <v>1443</v>
      </c>
      <c r="BH367">
        <v>385</v>
      </c>
      <c r="BI367" t="s">
        <v>42</v>
      </c>
    </row>
    <row r="368" spans="1:61">
      <c r="A368" t="str">
        <f>_xlfn.XLOOKUP(D368,BN:BN,BO:BO)</f>
        <v>Madrid</v>
      </c>
      <c r="B368" t="s">
        <v>49</v>
      </c>
      <c r="C368">
        <v>66</v>
      </c>
      <c r="D368" t="str">
        <f>_xlfn.XLOOKUP(C368,BC:BC,BD:BD)</f>
        <v>BlancaO</v>
      </c>
      <c r="E368">
        <v>28657</v>
      </c>
      <c r="F368" t="s">
        <v>1444</v>
      </c>
      <c r="G368" s="63">
        <v>46017</v>
      </c>
      <c r="H368" s="63">
        <v>46026</v>
      </c>
      <c r="I368" t="s">
        <v>364</v>
      </c>
      <c r="J368" t="str">
        <f>_xlfn.XLOOKUP(I368,AS:AS,AU:AU)</f>
        <v>DMC</v>
      </c>
      <c r="K368" t="s">
        <v>27</v>
      </c>
      <c r="L368">
        <v>20360</v>
      </c>
      <c r="M368">
        <f>L368*_xlfn.XLOOKUP(K368,AM:AM,AN:AN)</f>
        <v>20360</v>
      </c>
      <c r="N368">
        <f>L368*_xlfn.XLOOKUP(K368,AM:AM,AO:AO)</f>
        <v>23617.599999999999</v>
      </c>
      <c r="O368">
        <v>0</v>
      </c>
      <c r="P368">
        <f>O368*_xlfn.XLOOKUP(K368,AM:AM,AN:AN)</f>
        <v>0</v>
      </c>
      <c r="Q368">
        <f>O368*_xlfn.XLOOKUP(K368,AM:AM,AO:AO)</f>
        <v>0</v>
      </c>
      <c r="R368" t="str">
        <f>_xlfn.XLOOKUP(E368,Y:Y,Z:Z)</f>
        <v>Tour Plus Sicilia S.R.L</v>
      </c>
      <c r="S368" t="str">
        <f>_xlfn.XLOOKUP(E368,Y:Y,AB:AB)</f>
        <v>Italy</v>
      </c>
      <c r="T368">
        <f>WEEKNUM(G368)</f>
        <v>52</v>
      </c>
      <c r="U368">
        <f>YEAR(G368)</f>
        <v>2025</v>
      </c>
      <c r="V368" s="117">
        <f>IFERROR(Q368/N368,"0")</f>
        <v>0</v>
      </c>
      <c r="AF368">
        <v>27931</v>
      </c>
      <c r="AG368" t="s">
        <v>1445</v>
      </c>
      <c r="AH368" t="s">
        <v>376</v>
      </c>
      <c r="AI368" t="s">
        <v>399</v>
      </c>
      <c r="BH368">
        <v>386</v>
      </c>
      <c r="BI368" t="s">
        <v>26</v>
      </c>
    </row>
    <row r="369" spans="1:61">
      <c r="A369" t="str">
        <f>_xlfn.XLOOKUP(D369,BN:BN,BO:BO)</f>
        <v>Madrid</v>
      </c>
      <c r="B369" t="s">
        <v>49</v>
      </c>
      <c r="C369">
        <v>67</v>
      </c>
      <c r="D369" t="str">
        <f>_xlfn.XLOOKUP(C369,BC:BC,BD:BD)</f>
        <v>AlejandraL</v>
      </c>
      <c r="E369">
        <v>27688</v>
      </c>
      <c r="F369" t="s">
        <v>1446</v>
      </c>
      <c r="G369" s="63">
        <v>46075</v>
      </c>
      <c r="H369" s="63">
        <v>46078</v>
      </c>
      <c r="I369" t="s">
        <v>484</v>
      </c>
      <c r="J369" t="str">
        <f>_xlfn.XLOOKUP(I369,AS:AS,AU:AU)</f>
        <v>Vuelos</v>
      </c>
      <c r="K369" t="s">
        <v>27</v>
      </c>
      <c r="L369">
        <v>5728</v>
      </c>
      <c r="M369">
        <f>L369*_xlfn.XLOOKUP(K369,AM:AM,AN:AN)</f>
        <v>5728</v>
      </c>
      <c r="N369">
        <f>L369*_xlfn.XLOOKUP(K369,AM:AM,AO:AO)</f>
        <v>6644.48</v>
      </c>
      <c r="O369">
        <v>0</v>
      </c>
      <c r="P369">
        <f>O369*_xlfn.XLOOKUP(K369,AM:AM,AN:AN)</f>
        <v>0</v>
      </c>
      <c r="Q369">
        <f>O369*_xlfn.XLOOKUP(K369,AM:AM,AO:AO)</f>
        <v>0</v>
      </c>
      <c r="R369" t="str">
        <f>_xlfn.XLOOKUP(E369,Y:Y,Z:Z)</f>
        <v>Servivuelo</v>
      </c>
      <c r="S369" t="str">
        <f>_xlfn.XLOOKUP(E369,Y:Y,AB:AB)</f>
        <v>Spain</v>
      </c>
      <c r="T369">
        <f>WEEKNUM(G369)</f>
        <v>9</v>
      </c>
      <c r="U369">
        <f>YEAR(G369)</f>
        <v>2026</v>
      </c>
      <c r="V369" s="117">
        <f>IFERROR(Q369/N369,"0")</f>
        <v>0</v>
      </c>
      <c r="AF369">
        <v>27934</v>
      </c>
      <c r="AG369" t="s">
        <v>1447</v>
      </c>
      <c r="AH369" t="s">
        <v>376</v>
      </c>
      <c r="AI369" t="s">
        <v>377</v>
      </c>
      <c r="BH369">
        <v>387</v>
      </c>
      <c r="BI369" t="s">
        <v>42</v>
      </c>
    </row>
    <row r="370" spans="1:61">
      <c r="A370" t="str">
        <f>_xlfn.XLOOKUP(D370,BN:BN,BO:BO)</f>
        <v>Madrid</v>
      </c>
      <c r="B370" t="s">
        <v>49</v>
      </c>
      <c r="C370">
        <v>67</v>
      </c>
      <c r="D370" t="str">
        <f>_xlfn.XLOOKUP(C370,BC:BC,BD:BD)</f>
        <v>AlejandraL</v>
      </c>
      <c r="E370">
        <v>0</v>
      </c>
      <c r="F370" t="s">
        <v>1448</v>
      </c>
      <c r="G370" s="63">
        <v>46075</v>
      </c>
      <c r="H370" s="63">
        <v>46078</v>
      </c>
      <c r="I370" t="s">
        <v>372</v>
      </c>
      <c r="J370" t="str">
        <f>_xlfn.XLOOKUP(I370,AS:AS,AU:AU)</f>
        <v>Honorarios</v>
      </c>
      <c r="K370" t="s">
        <v>27</v>
      </c>
      <c r="L370">
        <v>65</v>
      </c>
      <c r="M370">
        <f>L370*_xlfn.XLOOKUP(K370,AM:AM,AN:AN)</f>
        <v>65</v>
      </c>
      <c r="N370">
        <f>L370*_xlfn.XLOOKUP(K370,AM:AM,AO:AO)</f>
        <v>75.399999999999991</v>
      </c>
      <c r="O370">
        <v>65</v>
      </c>
      <c r="P370">
        <f>O370*_xlfn.XLOOKUP(K370,AM:AM,AN:AN)</f>
        <v>65</v>
      </c>
      <c r="Q370">
        <f>O370*_xlfn.XLOOKUP(K370,AM:AM,AO:AO)</f>
        <v>75.399999999999991</v>
      </c>
      <c r="R370" t="str">
        <f>_xlfn.XLOOKUP(E370,Y:Y,Z:Z)</f>
        <v>FEES</v>
      </c>
      <c r="S370">
        <f>_xlfn.XLOOKUP(E370,Y:Y,AB:AB)</f>
        <v>0</v>
      </c>
      <c r="T370">
        <f>WEEKNUM(G370)</f>
        <v>9</v>
      </c>
      <c r="U370">
        <f>YEAR(G370)</f>
        <v>2026</v>
      </c>
      <c r="V370" s="117">
        <f>IFERROR(Q370/N370,"0")</f>
        <v>1</v>
      </c>
      <c r="AF370">
        <v>27936</v>
      </c>
      <c r="AG370" t="s">
        <v>1449</v>
      </c>
      <c r="AH370" t="s">
        <v>376</v>
      </c>
      <c r="AI370" t="s">
        <v>377</v>
      </c>
      <c r="BH370">
        <v>388</v>
      </c>
      <c r="BI370" t="s">
        <v>34</v>
      </c>
    </row>
    <row r="371" spans="1:61">
      <c r="A371" t="str">
        <f>_xlfn.XLOOKUP(D371,BN:BN,BO:BO)</f>
        <v>Madrid</v>
      </c>
      <c r="B371" t="s">
        <v>49</v>
      </c>
      <c r="C371">
        <v>67</v>
      </c>
      <c r="D371" t="str">
        <f>_xlfn.XLOOKUP(C371,BC:BC,BD:BD)</f>
        <v>AlejandraL</v>
      </c>
      <c r="E371">
        <v>0</v>
      </c>
      <c r="F371" t="s">
        <v>1450</v>
      </c>
      <c r="G371" s="63">
        <v>46075</v>
      </c>
      <c r="H371" s="63">
        <v>46078</v>
      </c>
      <c r="I371" t="s">
        <v>504</v>
      </c>
      <c r="J371" t="str">
        <f>_xlfn.XLOOKUP(I371,AS:AS,AU:AU)</f>
        <v>Honorarios</v>
      </c>
      <c r="K371" t="s">
        <v>27</v>
      </c>
      <c r="L371">
        <v>115.9</v>
      </c>
      <c r="M371">
        <f>L371*_xlfn.XLOOKUP(K371,AM:AM,AN:AN)</f>
        <v>115.9</v>
      </c>
      <c r="N371">
        <f>L371*_xlfn.XLOOKUP(K371,AM:AM,AO:AO)</f>
        <v>134.44399999999999</v>
      </c>
      <c r="O371">
        <v>115.9</v>
      </c>
      <c r="P371">
        <f>O371*_xlfn.XLOOKUP(K371,AM:AM,AN:AN)</f>
        <v>115.9</v>
      </c>
      <c r="Q371">
        <f>O371*_xlfn.XLOOKUP(K371,AM:AM,AO:AO)</f>
        <v>134.44399999999999</v>
      </c>
      <c r="R371" t="str">
        <f>_xlfn.XLOOKUP(E371,Y:Y,Z:Z)</f>
        <v>FEES</v>
      </c>
      <c r="S371">
        <f>_xlfn.XLOOKUP(E371,Y:Y,AB:AB)</f>
        <v>0</v>
      </c>
      <c r="T371">
        <f>WEEKNUM(G371)</f>
        <v>9</v>
      </c>
      <c r="U371">
        <f>YEAR(G371)</f>
        <v>2026</v>
      </c>
      <c r="V371" s="117">
        <f>IFERROR(Q371/N371,"0")</f>
        <v>1</v>
      </c>
      <c r="AF371">
        <v>27937</v>
      </c>
      <c r="AG371" t="s">
        <v>1451</v>
      </c>
      <c r="AH371" t="s">
        <v>376</v>
      </c>
      <c r="AI371" t="s">
        <v>377</v>
      </c>
      <c r="BH371">
        <v>389</v>
      </c>
      <c r="BI371" t="s">
        <v>34</v>
      </c>
    </row>
    <row r="372" spans="1:61">
      <c r="A372" t="str">
        <f>_xlfn.XLOOKUP(D372,BN:BN,BO:BO)</f>
        <v>Madrid</v>
      </c>
      <c r="B372" t="s">
        <v>49</v>
      </c>
      <c r="C372">
        <v>67</v>
      </c>
      <c r="D372" t="str">
        <f>_xlfn.XLOOKUP(C372,BC:BC,BD:BD)</f>
        <v>AlejandraL</v>
      </c>
      <c r="E372">
        <v>27688</v>
      </c>
      <c r="F372" t="s">
        <v>1452</v>
      </c>
      <c r="G372" s="63">
        <v>46075</v>
      </c>
      <c r="H372" s="63">
        <v>46079</v>
      </c>
      <c r="I372" t="s">
        <v>484</v>
      </c>
      <c r="J372" t="str">
        <f>_xlfn.XLOOKUP(I372,AS:AS,AU:AU)</f>
        <v>Vuelos</v>
      </c>
      <c r="K372" t="s">
        <v>27</v>
      </c>
      <c r="L372">
        <v>75</v>
      </c>
      <c r="M372">
        <f>L372*_xlfn.XLOOKUP(K372,AM:AM,AN:AN)</f>
        <v>75</v>
      </c>
      <c r="N372">
        <f>L372*_xlfn.XLOOKUP(K372,AM:AM,AO:AO)</f>
        <v>87</v>
      </c>
      <c r="O372">
        <v>0</v>
      </c>
      <c r="P372">
        <f>O372*_xlfn.XLOOKUP(K372,AM:AM,AN:AN)</f>
        <v>0</v>
      </c>
      <c r="Q372">
        <f>O372*_xlfn.XLOOKUP(K372,AM:AM,AO:AO)</f>
        <v>0</v>
      </c>
      <c r="R372" t="str">
        <f>_xlfn.XLOOKUP(E372,Y:Y,Z:Z)</f>
        <v>Servivuelo</v>
      </c>
      <c r="S372" t="str">
        <f>_xlfn.XLOOKUP(E372,Y:Y,AB:AB)</f>
        <v>Spain</v>
      </c>
      <c r="T372">
        <f>WEEKNUM(G372)</f>
        <v>9</v>
      </c>
      <c r="U372">
        <f>YEAR(G372)</f>
        <v>2026</v>
      </c>
      <c r="V372" s="117">
        <f>IFERROR(Q372/N372,"0")</f>
        <v>0</v>
      </c>
      <c r="AF372">
        <v>27945</v>
      </c>
      <c r="AG372" t="s">
        <v>1453</v>
      </c>
      <c r="AH372" t="s">
        <v>425</v>
      </c>
      <c r="AI372" t="s">
        <v>369</v>
      </c>
      <c r="BH372">
        <v>390</v>
      </c>
      <c r="BI372" t="s">
        <v>43</v>
      </c>
    </row>
    <row r="373" spans="1:61">
      <c r="A373" t="str">
        <f>_xlfn.XLOOKUP(D373,BN:BN,BO:BO)</f>
        <v>Madrid</v>
      </c>
      <c r="B373" t="s">
        <v>49</v>
      </c>
      <c r="C373">
        <v>67</v>
      </c>
      <c r="D373" t="str">
        <f>_xlfn.XLOOKUP(C373,BC:BC,BD:BD)</f>
        <v>AlejandraL</v>
      </c>
      <c r="E373">
        <v>27688</v>
      </c>
      <c r="F373" t="s">
        <v>1454</v>
      </c>
      <c r="G373" s="63">
        <v>46075</v>
      </c>
      <c r="H373" s="63">
        <v>46079</v>
      </c>
      <c r="I373" t="s">
        <v>484</v>
      </c>
      <c r="J373" t="str">
        <f>_xlfn.XLOOKUP(I373,AS:AS,AU:AU)</f>
        <v>Vuelos</v>
      </c>
      <c r="K373" t="s">
        <v>27</v>
      </c>
      <c r="L373">
        <v>215</v>
      </c>
      <c r="M373">
        <f>L373*_xlfn.XLOOKUP(K373,AM:AM,AN:AN)</f>
        <v>215</v>
      </c>
      <c r="N373">
        <f>L373*_xlfn.XLOOKUP(K373,AM:AM,AO:AO)</f>
        <v>249.39999999999998</v>
      </c>
      <c r="O373">
        <v>0</v>
      </c>
      <c r="P373">
        <f>O373*_xlfn.XLOOKUP(K373,AM:AM,AN:AN)</f>
        <v>0</v>
      </c>
      <c r="Q373">
        <f>O373*_xlfn.XLOOKUP(K373,AM:AM,AO:AO)</f>
        <v>0</v>
      </c>
      <c r="R373" t="str">
        <f>_xlfn.XLOOKUP(E373,Y:Y,Z:Z)</f>
        <v>Servivuelo</v>
      </c>
      <c r="S373" t="str">
        <f>_xlfn.XLOOKUP(E373,Y:Y,AB:AB)</f>
        <v>Spain</v>
      </c>
      <c r="T373">
        <f>WEEKNUM(G373)</f>
        <v>9</v>
      </c>
      <c r="U373">
        <f>YEAR(G373)</f>
        <v>2026</v>
      </c>
      <c r="V373" s="117">
        <f>IFERROR(Q373/N373,"0")</f>
        <v>0</v>
      </c>
      <c r="AF373">
        <v>27947</v>
      </c>
      <c r="AG373" t="s">
        <v>1455</v>
      </c>
      <c r="AI373" t="s">
        <v>405</v>
      </c>
      <c r="BH373">
        <v>391</v>
      </c>
      <c r="BI373" t="s">
        <v>34</v>
      </c>
    </row>
    <row r="374" spans="1:61">
      <c r="A374" t="str">
        <f>_xlfn.XLOOKUP(D374,BN:BN,BO:BO)</f>
        <v>Madrid</v>
      </c>
      <c r="B374" t="s">
        <v>49</v>
      </c>
      <c r="C374">
        <v>68</v>
      </c>
      <c r="D374" t="str">
        <f>_xlfn.XLOOKUP(C374,BC:BC,BD:BD)</f>
        <v>MartinB</v>
      </c>
      <c r="E374">
        <v>0</v>
      </c>
      <c r="F374" t="s">
        <v>1456</v>
      </c>
      <c r="G374" s="63">
        <v>45982</v>
      </c>
      <c r="H374" s="63">
        <v>45982</v>
      </c>
      <c r="I374" t="s">
        <v>372</v>
      </c>
      <c r="J374" t="str">
        <f>_xlfn.XLOOKUP(I374,AS:AS,AU:AU)</f>
        <v>Honorarios</v>
      </c>
      <c r="K374" t="s">
        <v>27</v>
      </c>
      <c r="L374">
        <v>100</v>
      </c>
      <c r="M374">
        <f>L374*_xlfn.XLOOKUP(K374,AM:AM,AN:AN)</f>
        <v>100</v>
      </c>
      <c r="N374">
        <f>L374*_xlfn.XLOOKUP(K374,AM:AM,AO:AO)</f>
        <v>115.99999999999999</v>
      </c>
      <c r="O374">
        <v>100</v>
      </c>
      <c r="P374">
        <f>O374*_xlfn.XLOOKUP(K374,AM:AM,AN:AN)</f>
        <v>100</v>
      </c>
      <c r="Q374">
        <f>O374*_xlfn.XLOOKUP(K374,AM:AM,AO:AO)</f>
        <v>115.99999999999999</v>
      </c>
      <c r="R374" t="str">
        <f>_xlfn.XLOOKUP(E374,Y:Y,Z:Z)</f>
        <v>FEES</v>
      </c>
      <c r="S374">
        <f>_xlfn.XLOOKUP(E374,Y:Y,AB:AB)</f>
        <v>0</v>
      </c>
      <c r="T374">
        <f>WEEKNUM(G374)</f>
        <v>47</v>
      </c>
      <c r="U374">
        <f>YEAR(G374)</f>
        <v>2025</v>
      </c>
      <c r="V374" s="117">
        <f>IFERROR(Q374/N374,"0")</f>
        <v>1</v>
      </c>
      <c r="AF374">
        <v>27957</v>
      </c>
      <c r="AG374" t="s">
        <v>1457</v>
      </c>
      <c r="AH374" t="s">
        <v>376</v>
      </c>
      <c r="AI374" t="s">
        <v>529</v>
      </c>
      <c r="BH374">
        <v>392</v>
      </c>
      <c r="BI374" t="s">
        <v>34</v>
      </c>
    </row>
    <row r="375" spans="1:61">
      <c r="A375" t="str">
        <f>_xlfn.XLOOKUP(D375,BN:BN,BO:BO)</f>
        <v>Madrid</v>
      </c>
      <c r="B375" t="s">
        <v>49</v>
      </c>
      <c r="C375">
        <v>68</v>
      </c>
      <c r="D375" t="str">
        <f>_xlfn.XLOOKUP(C375,BC:BC,BD:BD)</f>
        <v>MartinB</v>
      </c>
      <c r="E375">
        <v>0</v>
      </c>
      <c r="F375" t="s">
        <v>1458</v>
      </c>
      <c r="G375" s="63">
        <v>45982</v>
      </c>
      <c r="H375" s="63">
        <v>45982</v>
      </c>
      <c r="I375" t="s">
        <v>372</v>
      </c>
      <c r="J375" t="str">
        <f>_xlfn.XLOOKUP(I375,AS:AS,AU:AU)</f>
        <v>Honorarios</v>
      </c>
      <c r="K375" t="s">
        <v>27</v>
      </c>
      <c r="L375">
        <v>183.94</v>
      </c>
      <c r="M375">
        <f>L375*_xlfn.XLOOKUP(K375,AM:AM,AN:AN)</f>
        <v>183.94</v>
      </c>
      <c r="N375">
        <f>L375*_xlfn.XLOOKUP(K375,AM:AM,AO:AO)</f>
        <v>213.37039999999999</v>
      </c>
      <c r="O375">
        <v>183.94</v>
      </c>
      <c r="P375">
        <f>O375*_xlfn.XLOOKUP(K375,AM:AM,AN:AN)</f>
        <v>183.94</v>
      </c>
      <c r="Q375">
        <f>O375*_xlfn.XLOOKUP(K375,AM:AM,AO:AO)</f>
        <v>213.37039999999999</v>
      </c>
      <c r="R375" t="str">
        <f>_xlfn.XLOOKUP(E375,Y:Y,Z:Z)</f>
        <v>FEES</v>
      </c>
      <c r="S375">
        <f>_xlfn.XLOOKUP(E375,Y:Y,AB:AB)</f>
        <v>0</v>
      </c>
      <c r="T375">
        <f>WEEKNUM(G375)</f>
        <v>47</v>
      </c>
      <c r="U375">
        <f>YEAR(G375)</f>
        <v>2025</v>
      </c>
      <c r="V375" s="117">
        <f>IFERROR(Q375/N375,"0")</f>
        <v>1</v>
      </c>
      <c r="AF375">
        <v>27965</v>
      </c>
      <c r="AG375" t="s">
        <v>1459</v>
      </c>
      <c r="AH375" t="s">
        <v>376</v>
      </c>
      <c r="AI375" t="s">
        <v>377</v>
      </c>
      <c r="BH375">
        <v>393</v>
      </c>
      <c r="BI375" t="s">
        <v>46</v>
      </c>
    </row>
    <row r="376" spans="1:61">
      <c r="A376" t="str">
        <f>_xlfn.XLOOKUP(D376,BN:BN,BO:BO)</f>
        <v>Madrid</v>
      </c>
      <c r="B376" t="s">
        <v>49</v>
      </c>
      <c r="C376">
        <v>68</v>
      </c>
      <c r="D376" t="str">
        <f>_xlfn.XLOOKUP(C376,BC:BC,BD:BD)</f>
        <v>MartinB</v>
      </c>
      <c r="E376">
        <v>0</v>
      </c>
      <c r="F376" t="s">
        <v>1460</v>
      </c>
      <c r="G376" s="63">
        <v>45982</v>
      </c>
      <c r="H376" s="63">
        <v>45982</v>
      </c>
      <c r="I376" t="s">
        <v>372</v>
      </c>
      <c r="J376" t="str">
        <f>_xlfn.XLOOKUP(I376,AS:AS,AU:AU)</f>
        <v>Honorarios</v>
      </c>
      <c r="K376" t="s">
        <v>27</v>
      </c>
      <c r="L376">
        <v>641.20000000000005</v>
      </c>
      <c r="M376">
        <f>L376*_xlfn.XLOOKUP(K376,AM:AM,AN:AN)</f>
        <v>641.20000000000005</v>
      </c>
      <c r="N376">
        <f>L376*_xlfn.XLOOKUP(K376,AM:AM,AO:AO)</f>
        <v>743.79200000000003</v>
      </c>
      <c r="O376">
        <v>641.20000000000005</v>
      </c>
      <c r="P376">
        <f>O376*_xlfn.XLOOKUP(K376,AM:AM,AN:AN)</f>
        <v>641.20000000000005</v>
      </c>
      <c r="Q376">
        <f>O376*_xlfn.XLOOKUP(K376,AM:AM,AO:AO)</f>
        <v>743.79200000000003</v>
      </c>
      <c r="R376" t="str">
        <f>_xlfn.XLOOKUP(E376,Y:Y,Z:Z)</f>
        <v>FEES</v>
      </c>
      <c r="S376">
        <f>_xlfn.XLOOKUP(E376,Y:Y,AB:AB)</f>
        <v>0</v>
      </c>
      <c r="T376">
        <f>WEEKNUM(G376)</f>
        <v>47</v>
      </c>
      <c r="U376">
        <f>YEAR(G376)</f>
        <v>2025</v>
      </c>
      <c r="V376" s="117">
        <f>IFERROR(Q376/N376,"0")</f>
        <v>1</v>
      </c>
      <c r="AF376">
        <v>27966</v>
      </c>
      <c r="AG376" t="s">
        <v>1461</v>
      </c>
      <c r="AH376" t="s">
        <v>376</v>
      </c>
      <c r="AI376" t="s">
        <v>440</v>
      </c>
      <c r="BH376">
        <v>394</v>
      </c>
      <c r="BI376" t="s">
        <v>42</v>
      </c>
    </row>
    <row r="377" spans="1:61">
      <c r="A377" t="str">
        <f>_xlfn.XLOOKUP(D377,BN:BN,BO:BO)</f>
        <v>Madrid</v>
      </c>
      <c r="B377" t="s">
        <v>49</v>
      </c>
      <c r="C377">
        <v>68</v>
      </c>
      <c r="D377" t="str">
        <f>_xlfn.XLOOKUP(C377,BC:BC,BD:BD)</f>
        <v>MartinB</v>
      </c>
      <c r="E377">
        <v>0</v>
      </c>
      <c r="F377" t="s">
        <v>1462</v>
      </c>
      <c r="G377" s="63">
        <v>45982</v>
      </c>
      <c r="H377" s="63">
        <v>45982</v>
      </c>
      <c r="I377" t="s">
        <v>372</v>
      </c>
      <c r="J377" t="str">
        <f>_xlfn.XLOOKUP(I377,AS:AS,AU:AU)</f>
        <v>Honorarios</v>
      </c>
      <c r="K377" t="s">
        <v>27</v>
      </c>
      <c r="L377">
        <v>49.88</v>
      </c>
      <c r="M377">
        <f>L377*_xlfn.XLOOKUP(K377,AM:AM,AN:AN)</f>
        <v>49.88</v>
      </c>
      <c r="N377">
        <f>L377*_xlfn.XLOOKUP(K377,AM:AM,AO:AO)</f>
        <v>57.860799999999998</v>
      </c>
      <c r="O377">
        <v>49.88</v>
      </c>
      <c r="P377">
        <f>O377*_xlfn.XLOOKUP(K377,AM:AM,AN:AN)</f>
        <v>49.88</v>
      </c>
      <c r="Q377">
        <f>O377*_xlfn.XLOOKUP(K377,AM:AM,AO:AO)</f>
        <v>57.860799999999998</v>
      </c>
      <c r="R377" t="str">
        <f>_xlfn.XLOOKUP(E377,Y:Y,Z:Z)</f>
        <v>FEES</v>
      </c>
      <c r="S377">
        <f>_xlfn.XLOOKUP(E377,Y:Y,AB:AB)</f>
        <v>0</v>
      </c>
      <c r="T377">
        <f>WEEKNUM(G377)</f>
        <v>47</v>
      </c>
      <c r="U377">
        <f>YEAR(G377)</f>
        <v>2025</v>
      </c>
      <c r="V377" s="117">
        <f>IFERROR(Q377/N377,"0")</f>
        <v>1</v>
      </c>
      <c r="AF377">
        <v>27967</v>
      </c>
      <c r="AG377" t="s">
        <v>1463</v>
      </c>
      <c r="AH377" t="s">
        <v>366</v>
      </c>
      <c r="AI377" t="s">
        <v>1464</v>
      </c>
      <c r="BH377">
        <v>395</v>
      </c>
      <c r="BI377" t="s">
        <v>42</v>
      </c>
    </row>
    <row r="378" spans="1:61">
      <c r="A378" t="str">
        <f>_xlfn.XLOOKUP(D378,BN:BN,BO:BO)</f>
        <v>Madrid</v>
      </c>
      <c r="B378" t="s">
        <v>49</v>
      </c>
      <c r="C378">
        <v>68</v>
      </c>
      <c r="D378" t="str">
        <f>_xlfn.XLOOKUP(C378,BC:BC,BD:BD)</f>
        <v>MartinB</v>
      </c>
      <c r="E378">
        <v>0</v>
      </c>
      <c r="F378" t="s">
        <v>1465</v>
      </c>
      <c r="G378" s="63">
        <v>45982</v>
      </c>
      <c r="H378" s="63">
        <v>45982</v>
      </c>
      <c r="I378" t="s">
        <v>372</v>
      </c>
      <c r="J378" t="str">
        <f>_xlfn.XLOOKUP(I378,AS:AS,AU:AU)</f>
        <v>Honorarios</v>
      </c>
      <c r="K378" t="s">
        <v>27</v>
      </c>
      <c r="L378">
        <v>100.9</v>
      </c>
      <c r="M378">
        <f>L378*_xlfn.XLOOKUP(K378,AM:AM,AN:AN)</f>
        <v>100.9</v>
      </c>
      <c r="N378">
        <f>L378*_xlfn.XLOOKUP(K378,AM:AM,AO:AO)</f>
        <v>117.044</v>
      </c>
      <c r="O378">
        <v>100.9</v>
      </c>
      <c r="P378">
        <f>O378*_xlfn.XLOOKUP(K378,AM:AM,AN:AN)</f>
        <v>100.9</v>
      </c>
      <c r="Q378">
        <f>O378*_xlfn.XLOOKUP(K378,AM:AM,AO:AO)</f>
        <v>117.044</v>
      </c>
      <c r="R378" t="str">
        <f>_xlfn.XLOOKUP(E378,Y:Y,Z:Z)</f>
        <v>FEES</v>
      </c>
      <c r="S378">
        <f>_xlfn.XLOOKUP(E378,Y:Y,AB:AB)</f>
        <v>0</v>
      </c>
      <c r="T378">
        <f>WEEKNUM(G378)</f>
        <v>47</v>
      </c>
      <c r="U378">
        <f>YEAR(G378)</f>
        <v>2025</v>
      </c>
      <c r="V378" s="117">
        <f>IFERROR(Q378/N378,"0")</f>
        <v>1</v>
      </c>
      <c r="AF378">
        <v>27975</v>
      </c>
      <c r="AG378" t="s">
        <v>1466</v>
      </c>
      <c r="AH378" t="s">
        <v>376</v>
      </c>
      <c r="AI378" t="s">
        <v>792</v>
      </c>
      <c r="BH378">
        <v>396</v>
      </c>
      <c r="BI378" t="s">
        <v>42</v>
      </c>
    </row>
    <row r="379" spans="1:61">
      <c r="A379" t="str">
        <f>_xlfn.XLOOKUP(D379,BN:BN,BO:BO)</f>
        <v>Madrid</v>
      </c>
      <c r="B379" t="s">
        <v>49</v>
      </c>
      <c r="C379">
        <v>69</v>
      </c>
      <c r="D379" t="str">
        <f>_xlfn.XLOOKUP(C379,BC:BC,BD:BD)</f>
        <v>FernandaS</v>
      </c>
      <c r="E379">
        <v>28092</v>
      </c>
      <c r="F379" t="s">
        <v>1467</v>
      </c>
      <c r="G379" s="63">
        <v>46023</v>
      </c>
      <c r="H379" s="63">
        <v>46036</v>
      </c>
      <c r="I379" t="s">
        <v>376</v>
      </c>
      <c r="J379" t="str">
        <f>_xlfn.XLOOKUP(I379,AS:AS,AU:AU)</f>
        <v>Hotel</v>
      </c>
      <c r="K379" t="s">
        <v>27</v>
      </c>
      <c r="L379">
        <v>6558</v>
      </c>
      <c r="M379">
        <f>L379*_xlfn.XLOOKUP(K379,AM:AM,AN:AN)</f>
        <v>6558</v>
      </c>
      <c r="N379">
        <f>L379*_xlfn.XLOOKUP(K379,AM:AM,AO:AO)</f>
        <v>7607.28</v>
      </c>
      <c r="O379">
        <v>1143.0999999999999</v>
      </c>
      <c r="P379">
        <f>O379*_xlfn.XLOOKUP(K379,AM:AM,AN:AN)</f>
        <v>1143.0999999999999</v>
      </c>
      <c r="Q379">
        <f>O379*_xlfn.XLOOKUP(K379,AM:AM,AO:AO)</f>
        <v>1325.9959999999999</v>
      </c>
      <c r="R379" t="str">
        <f>_xlfn.XLOOKUP(E379,Y:Y,Z:Z)</f>
        <v>Trails of Indochina</v>
      </c>
      <c r="S379" t="str">
        <f>_xlfn.XLOOKUP(E379,Y:Y,AB:AB)</f>
        <v>Vietnam</v>
      </c>
      <c r="T379">
        <f>WEEKNUM(G379)</f>
        <v>1</v>
      </c>
      <c r="U379">
        <f>YEAR(G379)</f>
        <v>2026</v>
      </c>
      <c r="V379" s="117">
        <f>IFERROR(Q379/N379,"0")</f>
        <v>0.17430619091186336</v>
      </c>
      <c r="AF379">
        <v>27983</v>
      </c>
      <c r="AG379" t="s">
        <v>1468</v>
      </c>
      <c r="AH379" t="s">
        <v>444</v>
      </c>
      <c r="AI379" t="s">
        <v>369</v>
      </c>
      <c r="BH379">
        <v>397</v>
      </c>
      <c r="BI379" t="s">
        <v>34</v>
      </c>
    </row>
    <row r="380" spans="1:61">
      <c r="A380" t="str">
        <f>_xlfn.XLOOKUP(D380,BN:BN,BO:BO)</f>
        <v>Madrid</v>
      </c>
      <c r="B380" t="s">
        <v>49</v>
      </c>
      <c r="C380">
        <v>69</v>
      </c>
      <c r="D380" t="str">
        <f>_xlfn.XLOOKUP(C380,BC:BC,BD:BD)</f>
        <v>FernandaS</v>
      </c>
      <c r="E380">
        <v>0</v>
      </c>
      <c r="F380" t="s">
        <v>1158</v>
      </c>
      <c r="G380" s="63">
        <v>46023</v>
      </c>
      <c r="H380" s="63">
        <v>46036</v>
      </c>
      <c r="I380" t="s">
        <v>511</v>
      </c>
      <c r="J380" t="str">
        <f>_xlfn.XLOOKUP(I380,AS:AS,AU:AU)</f>
        <v>Honorarios</v>
      </c>
      <c r="K380" t="s">
        <v>27</v>
      </c>
      <c r="L380">
        <v>297</v>
      </c>
      <c r="M380">
        <f>L380*_xlfn.XLOOKUP(K380,AM:AM,AN:AN)</f>
        <v>297</v>
      </c>
      <c r="N380">
        <f>L380*_xlfn.XLOOKUP(K380,AM:AM,AO:AO)</f>
        <v>344.52</v>
      </c>
      <c r="O380">
        <v>297</v>
      </c>
      <c r="P380">
        <f>O380*_xlfn.XLOOKUP(K380,AM:AM,AN:AN)</f>
        <v>297</v>
      </c>
      <c r="Q380">
        <f>O380*_xlfn.XLOOKUP(K380,AM:AM,AO:AO)</f>
        <v>344.52</v>
      </c>
      <c r="R380" t="str">
        <f>_xlfn.XLOOKUP(E380,Y:Y,Z:Z)</f>
        <v>FEES</v>
      </c>
      <c r="S380">
        <f>_xlfn.XLOOKUP(E380,Y:Y,AB:AB)</f>
        <v>0</v>
      </c>
      <c r="T380">
        <f>WEEKNUM(G380)</f>
        <v>1</v>
      </c>
      <c r="U380">
        <f>YEAR(G380)</f>
        <v>2026</v>
      </c>
      <c r="V380" s="117">
        <f>IFERROR(Q380/N380,"0")</f>
        <v>1</v>
      </c>
      <c r="AF380">
        <v>27992</v>
      </c>
      <c r="AG380" t="s">
        <v>1469</v>
      </c>
      <c r="AH380" t="s">
        <v>376</v>
      </c>
      <c r="AI380" t="s">
        <v>405</v>
      </c>
      <c r="BH380">
        <v>398</v>
      </c>
      <c r="BI380" t="s">
        <v>63</v>
      </c>
    </row>
    <row r="381" spans="1:61">
      <c r="A381" t="str">
        <f>_xlfn.XLOOKUP(D381,BN:BN,BO:BO)</f>
        <v>Madrid</v>
      </c>
      <c r="B381" t="s">
        <v>49</v>
      </c>
      <c r="C381">
        <v>70</v>
      </c>
      <c r="D381" t="str">
        <f>_xlfn.XLOOKUP(C381,BC:BC,BD:BD)</f>
        <v>AlmudenaG</v>
      </c>
      <c r="E381">
        <v>0</v>
      </c>
      <c r="F381" t="s">
        <v>1470</v>
      </c>
      <c r="G381" s="63">
        <v>46194</v>
      </c>
      <c r="H381" s="63">
        <v>46211</v>
      </c>
      <c r="I381" t="s">
        <v>372</v>
      </c>
      <c r="J381" t="str">
        <f>_xlfn.XLOOKUP(I381,AS:AS,AU:AU)</f>
        <v>Honorarios</v>
      </c>
      <c r="K381" t="s">
        <v>27</v>
      </c>
      <c r="L381">
        <v>280</v>
      </c>
      <c r="M381">
        <f>L381*_xlfn.XLOOKUP(K381,AM:AM,AN:AN)</f>
        <v>280</v>
      </c>
      <c r="N381">
        <f>L381*_xlfn.XLOOKUP(K381,AM:AM,AO:AO)</f>
        <v>324.79999999999995</v>
      </c>
      <c r="O381">
        <v>280</v>
      </c>
      <c r="P381">
        <f>O381*_xlfn.XLOOKUP(K381,AM:AM,AN:AN)</f>
        <v>280</v>
      </c>
      <c r="Q381">
        <f>O381*_xlfn.XLOOKUP(K381,AM:AM,AO:AO)</f>
        <v>324.79999999999995</v>
      </c>
      <c r="R381" t="str">
        <f>_xlfn.XLOOKUP(E381,Y:Y,Z:Z)</f>
        <v>FEES</v>
      </c>
      <c r="S381">
        <f>_xlfn.XLOOKUP(E381,Y:Y,AB:AB)</f>
        <v>0</v>
      </c>
      <c r="T381">
        <f>WEEKNUM(G381)</f>
        <v>26</v>
      </c>
      <c r="U381">
        <f>YEAR(G381)</f>
        <v>2026</v>
      </c>
      <c r="V381" s="117">
        <f>IFERROR(Q381/N381,"0")</f>
        <v>1</v>
      </c>
      <c r="AF381">
        <v>27998</v>
      </c>
      <c r="AG381" t="s">
        <v>1471</v>
      </c>
      <c r="AH381" t="s">
        <v>743</v>
      </c>
      <c r="AI381" t="s">
        <v>579</v>
      </c>
      <c r="BH381">
        <v>399</v>
      </c>
      <c r="BI381" t="s">
        <v>26</v>
      </c>
    </row>
    <row r="382" spans="1:61">
      <c r="A382" t="str">
        <f>_xlfn.XLOOKUP(D382,BN:BN,BO:BO)</f>
        <v>Madrid</v>
      </c>
      <c r="B382" t="s">
        <v>49</v>
      </c>
      <c r="C382">
        <v>70</v>
      </c>
      <c r="D382" t="str">
        <f>_xlfn.XLOOKUP(C382,BC:BC,BD:BD)</f>
        <v>AlmudenaG</v>
      </c>
      <c r="E382">
        <v>28093</v>
      </c>
      <c r="F382" t="s">
        <v>1472</v>
      </c>
      <c r="G382" s="63">
        <v>46194</v>
      </c>
      <c r="H382" s="63">
        <v>46194</v>
      </c>
      <c r="I382" t="s">
        <v>366</v>
      </c>
      <c r="J382" t="str">
        <f>_xlfn.XLOOKUP(I382,AS:AS,AU:AU)</f>
        <v>Vuelos</v>
      </c>
      <c r="K382" t="s">
        <v>27</v>
      </c>
      <c r="L382">
        <v>151.52000000000001</v>
      </c>
      <c r="M382">
        <f>L382*_xlfn.XLOOKUP(K382,AM:AM,AN:AN)</f>
        <v>151.52000000000001</v>
      </c>
      <c r="N382">
        <f>L382*_xlfn.XLOOKUP(K382,AM:AM,AO:AO)</f>
        <v>175.76320000000001</v>
      </c>
      <c r="O382">
        <v>0</v>
      </c>
      <c r="P382">
        <f>O382*_xlfn.XLOOKUP(K382,AM:AM,AN:AN)</f>
        <v>0</v>
      </c>
      <c r="Q382">
        <f>O382*_xlfn.XLOOKUP(K382,AM:AM,AO:AO)</f>
        <v>0</v>
      </c>
      <c r="R382" t="str">
        <f>_xlfn.XLOOKUP(E382,Y:Y,Z:Z)</f>
        <v>F1S USA</v>
      </c>
      <c r="S382" t="str">
        <f>_xlfn.XLOOKUP(E382,Y:Y,AB:AB)</f>
        <v>United States</v>
      </c>
      <c r="T382">
        <f>WEEKNUM(G382)</f>
        <v>26</v>
      </c>
      <c r="U382">
        <f>YEAR(G382)</f>
        <v>2026</v>
      </c>
      <c r="V382" s="117">
        <f>IFERROR(Q382/N382,"0")</f>
        <v>0</v>
      </c>
      <c r="AF382">
        <v>28006</v>
      </c>
      <c r="AG382" t="s">
        <v>1473</v>
      </c>
      <c r="AH382" t="s">
        <v>376</v>
      </c>
      <c r="AI382" t="s">
        <v>377</v>
      </c>
      <c r="BH382">
        <v>400</v>
      </c>
      <c r="BI382" t="s">
        <v>26</v>
      </c>
    </row>
    <row r="383" spans="1:61">
      <c r="A383" t="str">
        <f>_xlfn.XLOOKUP(D383,BN:BN,BO:BO)</f>
        <v>Madrid</v>
      </c>
      <c r="B383" t="s">
        <v>49</v>
      </c>
      <c r="C383">
        <v>70</v>
      </c>
      <c r="D383" t="str">
        <f>_xlfn.XLOOKUP(C383,BC:BC,BD:BD)</f>
        <v>AlmudenaG</v>
      </c>
      <c r="E383">
        <v>28093</v>
      </c>
      <c r="F383" t="s">
        <v>1472</v>
      </c>
      <c r="G383" s="63">
        <v>46194</v>
      </c>
      <c r="H383" s="63">
        <v>46194</v>
      </c>
      <c r="I383" t="s">
        <v>366</v>
      </c>
      <c r="J383" t="str">
        <f>_xlfn.XLOOKUP(I383,AS:AS,AU:AU)</f>
        <v>Vuelos</v>
      </c>
      <c r="K383" t="s">
        <v>27</v>
      </c>
      <c r="L383">
        <v>151.52000000000001</v>
      </c>
      <c r="M383">
        <f>L383*_xlfn.XLOOKUP(K383,AM:AM,AN:AN)</f>
        <v>151.52000000000001</v>
      </c>
      <c r="N383">
        <f>L383*_xlfn.XLOOKUP(K383,AM:AM,AO:AO)</f>
        <v>175.76320000000001</v>
      </c>
      <c r="O383">
        <v>0</v>
      </c>
      <c r="P383">
        <f>O383*_xlfn.XLOOKUP(K383,AM:AM,AN:AN)</f>
        <v>0</v>
      </c>
      <c r="Q383">
        <f>O383*_xlfn.XLOOKUP(K383,AM:AM,AO:AO)</f>
        <v>0</v>
      </c>
      <c r="R383" t="str">
        <f>_xlfn.XLOOKUP(E383,Y:Y,Z:Z)</f>
        <v>F1S USA</v>
      </c>
      <c r="S383" t="str">
        <f>_xlfn.XLOOKUP(E383,Y:Y,AB:AB)</f>
        <v>United States</v>
      </c>
      <c r="T383">
        <f>WEEKNUM(G383)</f>
        <v>26</v>
      </c>
      <c r="U383">
        <f>YEAR(G383)</f>
        <v>2026</v>
      </c>
      <c r="V383" s="117">
        <f>IFERROR(Q383/N383,"0")</f>
        <v>0</v>
      </c>
      <c r="AF383">
        <v>28020</v>
      </c>
      <c r="AG383" t="s">
        <v>1474</v>
      </c>
      <c r="AH383" t="s">
        <v>743</v>
      </c>
      <c r="AI383" t="s">
        <v>1285</v>
      </c>
      <c r="BH383">
        <v>401</v>
      </c>
      <c r="BI383" t="s">
        <v>26</v>
      </c>
    </row>
    <row r="384" spans="1:61">
      <c r="A384" t="str">
        <f>_xlfn.XLOOKUP(D384,BN:BN,BO:BO)</f>
        <v>Madrid</v>
      </c>
      <c r="B384" t="s">
        <v>49</v>
      </c>
      <c r="C384">
        <v>70</v>
      </c>
      <c r="D384" t="str">
        <f>_xlfn.XLOOKUP(C384,BC:BC,BD:BD)</f>
        <v>AlmudenaG</v>
      </c>
      <c r="E384">
        <v>28093</v>
      </c>
      <c r="F384" t="s">
        <v>1475</v>
      </c>
      <c r="G384" s="63">
        <v>46196</v>
      </c>
      <c r="H384" s="63">
        <v>46197</v>
      </c>
      <c r="I384" t="s">
        <v>366</v>
      </c>
      <c r="J384" t="str">
        <f>_xlfn.XLOOKUP(I384,AS:AS,AU:AU)</f>
        <v>Vuelos</v>
      </c>
      <c r="K384" t="s">
        <v>27</v>
      </c>
      <c r="L384">
        <v>917.73</v>
      </c>
      <c r="M384">
        <f>L384*_xlfn.XLOOKUP(K384,AM:AM,AN:AN)</f>
        <v>917.73</v>
      </c>
      <c r="N384">
        <f>L384*_xlfn.XLOOKUP(K384,AM:AM,AO:AO)</f>
        <v>1064.5668000000001</v>
      </c>
      <c r="O384">
        <v>0</v>
      </c>
      <c r="P384">
        <f>O384*_xlfn.XLOOKUP(K384,AM:AM,AN:AN)</f>
        <v>0</v>
      </c>
      <c r="Q384">
        <f>O384*_xlfn.XLOOKUP(K384,AM:AM,AO:AO)</f>
        <v>0</v>
      </c>
      <c r="R384" t="str">
        <f>_xlfn.XLOOKUP(E384,Y:Y,Z:Z)</f>
        <v>F1S USA</v>
      </c>
      <c r="S384" t="str">
        <f>_xlfn.XLOOKUP(E384,Y:Y,AB:AB)</f>
        <v>United States</v>
      </c>
      <c r="T384">
        <f>WEEKNUM(G384)</f>
        <v>26</v>
      </c>
      <c r="U384">
        <f>YEAR(G384)</f>
        <v>2026</v>
      </c>
      <c r="V384" s="117">
        <f>IFERROR(Q384/N384,"0")</f>
        <v>0</v>
      </c>
      <c r="AF384">
        <v>28021</v>
      </c>
      <c r="AG384" t="s">
        <v>1476</v>
      </c>
      <c r="AH384" t="s">
        <v>743</v>
      </c>
      <c r="AI384" t="s">
        <v>634</v>
      </c>
      <c r="BH384">
        <v>402</v>
      </c>
      <c r="BI384" t="s">
        <v>46</v>
      </c>
    </row>
    <row r="385" spans="1:61">
      <c r="A385" t="str">
        <f>_xlfn.XLOOKUP(D385,BN:BN,BO:BO)</f>
        <v>Madrid</v>
      </c>
      <c r="B385" t="s">
        <v>49</v>
      </c>
      <c r="C385">
        <v>70</v>
      </c>
      <c r="D385" t="str">
        <f>_xlfn.XLOOKUP(C385,BC:BC,BD:BD)</f>
        <v>AlmudenaG</v>
      </c>
      <c r="E385">
        <v>28093</v>
      </c>
      <c r="F385" t="s">
        <v>1475</v>
      </c>
      <c r="G385" s="63">
        <v>46196</v>
      </c>
      <c r="H385" s="63">
        <v>46197</v>
      </c>
      <c r="I385" t="s">
        <v>366</v>
      </c>
      <c r="J385" t="str">
        <f>_xlfn.XLOOKUP(I385,AS:AS,AU:AU)</f>
        <v>Vuelos</v>
      </c>
      <c r="K385" t="s">
        <v>27</v>
      </c>
      <c r="L385">
        <v>917.73</v>
      </c>
      <c r="M385">
        <f>L385*_xlfn.XLOOKUP(K385,AM:AM,AN:AN)</f>
        <v>917.73</v>
      </c>
      <c r="N385">
        <f>L385*_xlfn.XLOOKUP(K385,AM:AM,AO:AO)</f>
        <v>1064.5668000000001</v>
      </c>
      <c r="O385">
        <v>0</v>
      </c>
      <c r="P385">
        <f>O385*_xlfn.XLOOKUP(K385,AM:AM,AN:AN)</f>
        <v>0</v>
      </c>
      <c r="Q385">
        <f>O385*_xlfn.XLOOKUP(K385,AM:AM,AO:AO)</f>
        <v>0</v>
      </c>
      <c r="R385" t="str">
        <f>_xlfn.XLOOKUP(E385,Y:Y,Z:Z)</f>
        <v>F1S USA</v>
      </c>
      <c r="S385" t="str">
        <f>_xlfn.XLOOKUP(E385,Y:Y,AB:AB)</f>
        <v>United States</v>
      </c>
      <c r="T385">
        <f>WEEKNUM(G385)</f>
        <v>26</v>
      </c>
      <c r="U385">
        <f>YEAR(G385)</f>
        <v>2026</v>
      </c>
      <c r="V385" s="117">
        <f>IFERROR(Q385/N385,"0")</f>
        <v>0</v>
      </c>
      <c r="AF385">
        <v>28033</v>
      </c>
      <c r="AG385" t="s">
        <v>432</v>
      </c>
      <c r="AI385" t="s">
        <v>399</v>
      </c>
      <c r="BH385">
        <v>403</v>
      </c>
      <c r="BI385" t="s">
        <v>42</v>
      </c>
    </row>
    <row r="386" spans="1:61">
      <c r="A386" t="str">
        <f>_xlfn.XLOOKUP(D386,BN:BN,BO:BO)</f>
        <v>Madrid</v>
      </c>
      <c r="B386" t="s">
        <v>49</v>
      </c>
      <c r="C386">
        <v>70</v>
      </c>
      <c r="D386" t="str">
        <f>_xlfn.XLOOKUP(C386,BC:BC,BD:BD)</f>
        <v>AlmudenaG</v>
      </c>
      <c r="E386">
        <v>28093</v>
      </c>
      <c r="F386" t="s">
        <v>1477</v>
      </c>
      <c r="G386" s="63">
        <v>46202</v>
      </c>
      <c r="H386" s="63">
        <v>46206</v>
      </c>
      <c r="I386" t="s">
        <v>366</v>
      </c>
      <c r="J386" t="str">
        <f>_xlfn.XLOOKUP(I386,AS:AS,AU:AU)</f>
        <v>Vuelos</v>
      </c>
      <c r="K386" t="s">
        <v>27</v>
      </c>
      <c r="L386">
        <v>594.82000000000005</v>
      </c>
      <c r="M386">
        <f>L386*_xlfn.XLOOKUP(K386,AM:AM,AN:AN)</f>
        <v>594.82000000000005</v>
      </c>
      <c r="N386">
        <f>L386*_xlfn.XLOOKUP(K386,AM:AM,AO:AO)</f>
        <v>689.99120000000005</v>
      </c>
      <c r="O386">
        <v>0</v>
      </c>
      <c r="P386">
        <f>O386*_xlfn.XLOOKUP(K386,AM:AM,AN:AN)</f>
        <v>0</v>
      </c>
      <c r="Q386">
        <f>O386*_xlfn.XLOOKUP(K386,AM:AM,AO:AO)</f>
        <v>0</v>
      </c>
      <c r="R386" t="str">
        <f>_xlfn.XLOOKUP(E386,Y:Y,Z:Z)</f>
        <v>F1S USA</v>
      </c>
      <c r="S386" t="str">
        <f>_xlfn.XLOOKUP(E386,Y:Y,AB:AB)</f>
        <v>United States</v>
      </c>
      <c r="T386">
        <f>WEEKNUM(G386)</f>
        <v>27</v>
      </c>
      <c r="U386">
        <f>YEAR(G386)</f>
        <v>2026</v>
      </c>
      <c r="V386" s="117">
        <f>IFERROR(Q386/N386,"0")</f>
        <v>0</v>
      </c>
      <c r="AF386">
        <v>28058</v>
      </c>
      <c r="AG386" t="s">
        <v>1478</v>
      </c>
      <c r="AH386" t="s">
        <v>376</v>
      </c>
      <c r="AI386" t="s">
        <v>440</v>
      </c>
      <c r="BH386">
        <v>404</v>
      </c>
      <c r="BI386" t="s">
        <v>43</v>
      </c>
    </row>
    <row r="387" spans="1:61">
      <c r="A387" t="str">
        <f>_xlfn.XLOOKUP(D387,BN:BN,BO:BO)</f>
        <v>Madrid</v>
      </c>
      <c r="B387" t="s">
        <v>49</v>
      </c>
      <c r="C387">
        <v>70</v>
      </c>
      <c r="D387" t="str">
        <f>_xlfn.XLOOKUP(C387,BC:BC,BD:BD)</f>
        <v>AlmudenaG</v>
      </c>
      <c r="E387">
        <v>28093</v>
      </c>
      <c r="F387" t="s">
        <v>1477</v>
      </c>
      <c r="G387" s="63">
        <v>46202</v>
      </c>
      <c r="H387" s="63">
        <v>46206</v>
      </c>
      <c r="I387" t="s">
        <v>366</v>
      </c>
      <c r="J387" t="str">
        <f>_xlfn.XLOOKUP(I387,AS:AS,AU:AU)</f>
        <v>Vuelos</v>
      </c>
      <c r="K387" t="s">
        <v>27</v>
      </c>
      <c r="L387">
        <v>594.82000000000005</v>
      </c>
      <c r="M387">
        <f>L387*_xlfn.XLOOKUP(K387,AM:AM,AN:AN)</f>
        <v>594.82000000000005</v>
      </c>
      <c r="N387">
        <f>L387*_xlfn.XLOOKUP(K387,AM:AM,AO:AO)</f>
        <v>689.99120000000005</v>
      </c>
      <c r="O387">
        <v>0</v>
      </c>
      <c r="P387">
        <f>O387*_xlfn.XLOOKUP(K387,AM:AM,AN:AN)</f>
        <v>0</v>
      </c>
      <c r="Q387">
        <f>O387*_xlfn.XLOOKUP(K387,AM:AM,AO:AO)</f>
        <v>0</v>
      </c>
      <c r="R387" t="str">
        <f>_xlfn.XLOOKUP(E387,Y:Y,Z:Z)</f>
        <v>F1S USA</v>
      </c>
      <c r="S387" t="str">
        <f>_xlfn.XLOOKUP(E387,Y:Y,AB:AB)</f>
        <v>United States</v>
      </c>
      <c r="T387">
        <f>WEEKNUM(G387)</f>
        <v>27</v>
      </c>
      <c r="U387">
        <f>YEAR(G387)</f>
        <v>2026</v>
      </c>
      <c r="V387" s="117">
        <f>IFERROR(Q387/N387,"0")</f>
        <v>0</v>
      </c>
      <c r="AF387">
        <v>28064</v>
      </c>
      <c r="AG387" t="s">
        <v>1479</v>
      </c>
      <c r="AH387" t="s">
        <v>376</v>
      </c>
      <c r="AI387" t="s">
        <v>440</v>
      </c>
      <c r="BH387">
        <v>405</v>
      </c>
      <c r="BI387" t="s">
        <v>46</v>
      </c>
    </row>
    <row r="388" spans="1:61">
      <c r="A388" t="str">
        <f>_xlfn.XLOOKUP(D388,BN:BN,BO:BO)</f>
        <v>Madrid</v>
      </c>
      <c r="B388" t="s">
        <v>49</v>
      </c>
      <c r="C388">
        <v>70</v>
      </c>
      <c r="D388" t="str">
        <f>_xlfn.XLOOKUP(C388,BC:BC,BD:BD)</f>
        <v>AlmudenaG</v>
      </c>
      <c r="E388">
        <v>28093</v>
      </c>
      <c r="F388" t="s">
        <v>1480</v>
      </c>
      <c r="G388" s="63">
        <v>46210</v>
      </c>
      <c r="H388" s="63">
        <v>46210</v>
      </c>
      <c r="I388" t="s">
        <v>366</v>
      </c>
      <c r="J388" t="str">
        <f>_xlfn.XLOOKUP(I388,AS:AS,AU:AU)</f>
        <v>Vuelos</v>
      </c>
      <c r="K388" t="s">
        <v>27</v>
      </c>
      <c r="L388">
        <v>732.98</v>
      </c>
      <c r="M388">
        <f>L388*_xlfn.XLOOKUP(K388,AM:AM,AN:AN)</f>
        <v>732.98</v>
      </c>
      <c r="N388">
        <f>L388*_xlfn.XLOOKUP(K388,AM:AM,AO:AO)</f>
        <v>850.2568</v>
      </c>
      <c r="O388">
        <v>0</v>
      </c>
      <c r="P388">
        <f>O388*_xlfn.XLOOKUP(K388,AM:AM,AN:AN)</f>
        <v>0</v>
      </c>
      <c r="Q388">
        <f>O388*_xlfn.XLOOKUP(K388,AM:AM,AO:AO)</f>
        <v>0</v>
      </c>
      <c r="R388" t="str">
        <f>_xlfn.XLOOKUP(E388,Y:Y,Z:Z)</f>
        <v>F1S USA</v>
      </c>
      <c r="S388" t="str">
        <f>_xlfn.XLOOKUP(E388,Y:Y,AB:AB)</f>
        <v>United States</v>
      </c>
      <c r="T388">
        <f>WEEKNUM(G388)</f>
        <v>28</v>
      </c>
      <c r="U388">
        <f>YEAR(G388)</f>
        <v>2026</v>
      </c>
      <c r="V388" s="117">
        <f>IFERROR(Q388/N388,"0")</f>
        <v>0</v>
      </c>
      <c r="AF388">
        <v>28066</v>
      </c>
      <c r="AG388" t="s">
        <v>1481</v>
      </c>
      <c r="AH388" t="s">
        <v>376</v>
      </c>
      <c r="AI388" t="s">
        <v>377</v>
      </c>
      <c r="BH388">
        <v>406</v>
      </c>
      <c r="BI388" t="s">
        <v>46</v>
      </c>
    </row>
    <row r="389" spans="1:61">
      <c r="A389" t="str">
        <f>_xlfn.XLOOKUP(D389,BN:BN,BO:BO)</f>
        <v>Madrid</v>
      </c>
      <c r="B389" t="s">
        <v>49</v>
      </c>
      <c r="C389">
        <v>70</v>
      </c>
      <c r="D389" t="str">
        <f>_xlfn.XLOOKUP(C389,BC:BC,BD:BD)</f>
        <v>AlmudenaG</v>
      </c>
      <c r="E389">
        <v>28093</v>
      </c>
      <c r="F389" t="s">
        <v>1480</v>
      </c>
      <c r="G389" s="63">
        <v>46210</v>
      </c>
      <c r="H389" s="63">
        <v>46210</v>
      </c>
      <c r="I389" t="s">
        <v>366</v>
      </c>
      <c r="J389" t="str">
        <f>_xlfn.XLOOKUP(I389,AS:AS,AU:AU)</f>
        <v>Vuelos</v>
      </c>
      <c r="K389" t="s">
        <v>27</v>
      </c>
      <c r="L389">
        <v>732.98</v>
      </c>
      <c r="M389">
        <f>L389*_xlfn.XLOOKUP(K389,AM:AM,AN:AN)</f>
        <v>732.98</v>
      </c>
      <c r="N389">
        <f>L389*_xlfn.XLOOKUP(K389,AM:AM,AO:AO)</f>
        <v>850.2568</v>
      </c>
      <c r="O389">
        <v>0</v>
      </c>
      <c r="P389">
        <f>O389*_xlfn.XLOOKUP(K389,AM:AM,AN:AN)</f>
        <v>0</v>
      </c>
      <c r="Q389">
        <f>O389*_xlfn.XLOOKUP(K389,AM:AM,AO:AO)</f>
        <v>0</v>
      </c>
      <c r="R389" t="str">
        <f>_xlfn.XLOOKUP(E389,Y:Y,Z:Z)</f>
        <v>F1S USA</v>
      </c>
      <c r="S389" t="str">
        <f>_xlfn.XLOOKUP(E389,Y:Y,AB:AB)</f>
        <v>United States</v>
      </c>
      <c r="T389">
        <f>WEEKNUM(G389)</f>
        <v>28</v>
      </c>
      <c r="U389">
        <f>YEAR(G389)</f>
        <v>2026</v>
      </c>
      <c r="V389" s="117">
        <f>IFERROR(Q389/N389,"0")</f>
        <v>0</v>
      </c>
      <c r="AF389">
        <v>28067</v>
      </c>
      <c r="AG389" t="s">
        <v>1482</v>
      </c>
      <c r="AH389" t="s">
        <v>376</v>
      </c>
      <c r="AI389" t="s">
        <v>377</v>
      </c>
      <c r="BH389">
        <v>407</v>
      </c>
      <c r="BI389" t="s">
        <v>46</v>
      </c>
    </row>
    <row r="390" spans="1:61">
      <c r="A390" t="str">
        <f>_xlfn.XLOOKUP(D390,BN:BN,BO:BO)</f>
        <v>Madrid</v>
      </c>
      <c r="B390" t="s">
        <v>49</v>
      </c>
      <c r="C390">
        <v>70</v>
      </c>
      <c r="D390" t="str">
        <f>_xlfn.XLOOKUP(C390,BC:BC,BD:BD)</f>
        <v>AlmudenaG</v>
      </c>
      <c r="E390">
        <v>31572</v>
      </c>
      <c r="F390" t="s">
        <v>1258</v>
      </c>
      <c r="G390" s="63">
        <v>46206</v>
      </c>
      <c r="H390" s="63">
        <v>46210</v>
      </c>
      <c r="I390" t="s">
        <v>376</v>
      </c>
      <c r="J390" t="str">
        <f>_xlfn.XLOOKUP(I390,AS:AS,AU:AU)</f>
        <v>Hotel</v>
      </c>
      <c r="K390" t="s">
        <v>27</v>
      </c>
      <c r="L390">
        <v>5484.06</v>
      </c>
      <c r="M390">
        <f>L390*_xlfn.XLOOKUP(K390,AM:AM,AN:AN)</f>
        <v>5484.06</v>
      </c>
      <c r="N390">
        <f>L390*_xlfn.XLOOKUP(K390,AM:AM,AO:AO)</f>
        <v>6361.5096000000003</v>
      </c>
      <c r="O390">
        <v>715.31</v>
      </c>
      <c r="P390">
        <f>O390*_xlfn.XLOOKUP(K390,AM:AM,AN:AN)</f>
        <v>715.31</v>
      </c>
      <c r="Q390">
        <f>O390*_xlfn.XLOOKUP(K390,AM:AM,AO:AO)</f>
        <v>829.75959999999986</v>
      </c>
      <c r="R390" t="str">
        <f>_xlfn.XLOOKUP(E390,Y:Y,Z:Z)</f>
        <v>Ampersand Africa Limited</v>
      </c>
      <c r="S390" t="str">
        <f>_xlfn.XLOOKUP(E390,Y:Y,AB:AB)</f>
        <v>Mauritius</v>
      </c>
      <c r="T390">
        <f>WEEKNUM(G390)</f>
        <v>27</v>
      </c>
      <c r="U390">
        <f>YEAR(G390)</f>
        <v>2026</v>
      </c>
      <c r="V390" s="117">
        <f>IFERROR(Q390/N390,"0")</f>
        <v>0.13043438620292264</v>
      </c>
      <c r="AF390">
        <v>28068</v>
      </c>
      <c r="AG390" t="s">
        <v>485</v>
      </c>
      <c r="AH390" t="s">
        <v>444</v>
      </c>
      <c r="AI390" t="s">
        <v>377</v>
      </c>
      <c r="BH390">
        <v>408</v>
      </c>
      <c r="BI390" t="s">
        <v>46</v>
      </c>
    </row>
    <row r="391" spans="1:61">
      <c r="A391" t="str">
        <f>_xlfn.XLOOKUP(D391,BN:BN,BO:BO)</f>
        <v>Madrid</v>
      </c>
      <c r="B391" t="s">
        <v>49</v>
      </c>
      <c r="C391">
        <v>70</v>
      </c>
      <c r="D391" t="str">
        <f>_xlfn.XLOOKUP(C391,BC:BC,BD:BD)</f>
        <v>AlmudenaG</v>
      </c>
      <c r="E391">
        <v>30065</v>
      </c>
      <c r="F391" t="s">
        <v>1483</v>
      </c>
      <c r="G391" s="63">
        <v>46199</v>
      </c>
      <c r="H391" s="63">
        <v>46202</v>
      </c>
      <c r="I391" t="s">
        <v>364</v>
      </c>
      <c r="J391" t="str">
        <f>_xlfn.XLOOKUP(I391,AS:AS,AU:AU)</f>
        <v>DMC</v>
      </c>
      <c r="K391" t="s">
        <v>27</v>
      </c>
      <c r="L391">
        <v>8029.88</v>
      </c>
      <c r="M391">
        <f>L391*_xlfn.XLOOKUP(K391,AM:AM,AN:AN)</f>
        <v>8029.88</v>
      </c>
      <c r="N391">
        <f>L391*_xlfn.XLOOKUP(K391,AM:AM,AO:AO)</f>
        <v>9314.6607999999997</v>
      </c>
      <c r="O391">
        <v>1047.3800000000001</v>
      </c>
      <c r="P391">
        <f>O391*_xlfn.XLOOKUP(K391,AM:AM,AN:AN)</f>
        <v>1047.3800000000001</v>
      </c>
      <c r="Q391">
        <f>O391*_xlfn.XLOOKUP(K391,AM:AM,AO:AO)</f>
        <v>1214.9608000000001</v>
      </c>
      <c r="R391" t="str">
        <f>_xlfn.XLOOKUP(E391,Y:Y,Z:Z)</f>
        <v>Great Plains Conservation International Sales Lt</v>
      </c>
      <c r="S391" t="str">
        <f>_xlfn.XLOOKUP(E391,Y:Y,AB:AB)</f>
        <v>South Africa</v>
      </c>
      <c r="T391">
        <f>WEEKNUM(G391)</f>
        <v>26</v>
      </c>
      <c r="U391">
        <f>YEAR(G391)</f>
        <v>2026</v>
      </c>
      <c r="V391" s="117">
        <f>IFERROR(Q391/N391,"0")</f>
        <v>0.13043532406461866</v>
      </c>
      <c r="AF391">
        <v>28072</v>
      </c>
      <c r="AG391" t="s">
        <v>1484</v>
      </c>
      <c r="AH391" t="s">
        <v>444</v>
      </c>
      <c r="AI391" t="s">
        <v>369</v>
      </c>
      <c r="BH391">
        <v>409</v>
      </c>
      <c r="BI391" t="s">
        <v>43</v>
      </c>
    </row>
    <row r="392" spans="1:61">
      <c r="A392" t="str">
        <f>_xlfn.XLOOKUP(D392,BN:BN,BO:BO)</f>
        <v>Madrid</v>
      </c>
      <c r="B392" t="s">
        <v>49</v>
      </c>
      <c r="C392">
        <v>70</v>
      </c>
      <c r="D392" t="str">
        <f>_xlfn.XLOOKUP(C392,BC:BC,BD:BD)</f>
        <v>AlmudenaG</v>
      </c>
      <c r="E392">
        <v>29091</v>
      </c>
      <c r="F392" t="s">
        <v>1485</v>
      </c>
      <c r="G392" s="63">
        <v>46197</v>
      </c>
      <c r="H392" s="63">
        <v>46206</v>
      </c>
      <c r="I392" t="s">
        <v>364</v>
      </c>
      <c r="J392" t="str">
        <f>_xlfn.XLOOKUP(I392,AS:AS,AU:AU)</f>
        <v>DMC</v>
      </c>
      <c r="K392" t="s">
        <v>27</v>
      </c>
      <c r="L392">
        <v>3133.46</v>
      </c>
      <c r="M392">
        <f>L392*_xlfn.XLOOKUP(K392,AM:AM,AN:AN)</f>
        <v>3133.46</v>
      </c>
      <c r="N392">
        <f>L392*_xlfn.XLOOKUP(K392,AM:AM,AO:AO)</f>
        <v>3634.8136</v>
      </c>
      <c r="O392">
        <v>408.71</v>
      </c>
      <c r="P392">
        <f>O392*_xlfn.XLOOKUP(K392,AM:AM,AN:AN)</f>
        <v>408.71</v>
      </c>
      <c r="Q392">
        <f>O392*_xlfn.XLOOKUP(K392,AM:AM,AO:AO)</f>
        <v>474.10359999999997</v>
      </c>
      <c r="R392" t="str">
        <f>_xlfn.XLOOKUP(E392,Y:Y,Z:Z)</f>
        <v>Triumph Travel</v>
      </c>
      <c r="S392" t="str">
        <f>_xlfn.XLOOKUP(E392,Y:Y,AB:AB)</f>
        <v>South Africa</v>
      </c>
      <c r="T392">
        <f>WEEKNUM(G392)</f>
        <v>26</v>
      </c>
      <c r="U392">
        <f>YEAR(G392)</f>
        <v>2026</v>
      </c>
      <c r="V392" s="117">
        <f>IFERROR(Q392/N392,"0")</f>
        <v>0.13043408883470667</v>
      </c>
      <c r="AF392">
        <v>28079</v>
      </c>
      <c r="AG392" t="s">
        <v>1486</v>
      </c>
      <c r="AH392" t="s">
        <v>376</v>
      </c>
      <c r="AI392" t="s">
        <v>440</v>
      </c>
      <c r="BH392">
        <v>410</v>
      </c>
      <c r="BI392" t="s">
        <v>46</v>
      </c>
    </row>
    <row r="393" spans="1:61">
      <c r="A393" t="str">
        <f>_xlfn.XLOOKUP(D393,BN:BN,BO:BO)</f>
        <v>Madrid</v>
      </c>
      <c r="B393" t="s">
        <v>49</v>
      </c>
      <c r="C393">
        <v>70</v>
      </c>
      <c r="D393" t="str">
        <f>_xlfn.XLOOKUP(C393,BC:BC,BD:BD)</f>
        <v>AlmudenaG</v>
      </c>
      <c r="E393">
        <v>27610</v>
      </c>
      <c r="F393" t="s">
        <v>1240</v>
      </c>
      <c r="G393" s="63">
        <v>46194</v>
      </c>
      <c r="H393" s="63">
        <v>46211</v>
      </c>
      <c r="I393" t="s">
        <v>409</v>
      </c>
      <c r="J393" t="str">
        <f>_xlfn.XLOOKUP(I393,AS:AS,AU:AU)</f>
        <v>Otros</v>
      </c>
      <c r="K393" t="s">
        <v>27</v>
      </c>
      <c r="L393">
        <v>340</v>
      </c>
      <c r="M393">
        <f>L393*_xlfn.XLOOKUP(K393,AM:AM,AN:AN)</f>
        <v>340</v>
      </c>
      <c r="N393">
        <f>L393*_xlfn.XLOOKUP(K393,AM:AM,AO:AO)</f>
        <v>394.4</v>
      </c>
      <c r="O393">
        <v>49.86</v>
      </c>
      <c r="P393">
        <f>O393*_xlfn.XLOOKUP(K393,AM:AM,AN:AN)</f>
        <v>49.86</v>
      </c>
      <c r="Q393">
        <f>O393*_xlfn.XLOOKUP(K393,AM:AM,AO:AO)</f>
        <v>57.837599999999995</v>
      </c>
      <c r="R393" t="str">
        <f>_xlfn.XLOOKUP(E393,Y:Y,Z:Z)</f>
        <v>AON</v>
      </c>
      <c r="S393" t="str">
        <f>_xlfn.XLOOKUP(E393,Y:Y,AB:AB)</f>
        <v>United Kingdom</v>
      </c>
      <c r="T393">
        <f>WEEKNUM(G393)</f>
        <v>26</v>
      </c>
      <c r="U393">
        <f>YEAR(G393)</f>
        <v>2026</v>
      </c>
      <c r="V393" s="117">
        <f>IFERROR(Q393/N393,"0")</f>
        <v>0.14664705882352941</v>
      </c>
      <c r="AF393">
        <v>28115</v>
      </c>
      <c r="AG393" t="s">
        <v>1487</v>
      </c>
      <c r="AH393" t="s">
        <v>743</v>
      </c>
      <c r="AI393" t="s">
        <v>790</v>
      </c>
      <c r="BH393">
        <v>411</v>
      </c>
      <c r="BI393" t="s">
        <v>196</v>
      </c>
    </row>
    <row r="394" spans="1:61">
      <c r="A394" t="str">
        <f>_xlfn.XLOOKUP(D394,BN:BN,BO:BO)</f>
        <v>Madrid</v>
      </c>
      <c r="B394" t="s">
        <v>49</v>
      </c>
      <c r="C394">
        <v>71</v>
      </c>
      <c r="D394" t="str">
        <f>_xlfn.XLOOKUP(C394,BC:BC,BD:BD)</f>
        <v>MartinB</v>
      </c>
      <c r="E394">
        <v>27688</v>
      </c>
      <c r="F394" t="s">
        <v>1488</v>
      </c>
      <c r="G394" s="63">
        <v>46030</v>
      </c>
      <c r="H394" s="63">
        <v>46105</v>
      </c>
      <c r="I394" t="s">
        <v>484</v>
      </c>
      <c r="J394" t="str">
        <f>_xlfn.XLOOKUP(I394,AS:AS,AU:AU)</f>
        <v>Vuelos</v>
      </c>
      <c r="K394" t="s">
        <v>27</v>
      </c>
      <c r="L394">
        <v>3717.21</v>
      </c>
      <c r="M394">
        <f>L394*_xlfn.XLOOKUP(K394,AM:AM,AN:AN)</f>
        <v>3717.21</v>
      </c>
      <c r="N394">
        <f>L394*_xlfn.XLOOKUP(K394,AM:AM,AO:AO)</f>
        <v>4311.9636</v>
      </c>
      <c r="O394">
        <v>0</v>
      </c>
      <c r="P394">
        <f>O394*_xlfn.XLOOKUP(K394,AM:AM,AN:AN)</f>
        <v>0</v>
      </c>
      <c r="Q394">
        <f>O394*_xlfn.XLOOKUP(K394,AM:AM,AO:AO)</f>
        <v>0</v>
      </c>
      <c r="R394" t="str">
        <f>_xlfn.XLOOKUP(E394,Y:Y,Z:Z)</f>
        <v>Servivuelo</v>
      </c>
      <c r="S394" t="str">
        <f>_xlfn.XLOOKUP(E394,Y:Y,AB:AB)</f>
        <v>Spain</v>
      </c>
      <c r="T394">
        <f>WEEKNUM(G394)</f>
        <v>2</v>
      </c>
      <c r="U394">
        <f>YEAR(G394)</f>
        <v>2026</v>
      </c>
      <c r="V394" s="117">
        <f>IFERROR(Q394/N394,"0")</f>
        <v>0</v>
      </c>
      <c r="AF394">
        <v>28127</v>
      </c>
      <c r="AG394" t="s">
        <v>1489</v>
      </c>
      <c r="AH394" t="s">
        <v>743</v>
      </c>
      <c r="AI394" t="s">
        <v>438</v>
      </c>
      <c r="BH394">
        <v>412</v>
      </c>
      <c r="BI394" t="s">
        <v>42</v>
      </c>
    </row>
    <row r="395" spans="1:61">
      <c r="A395" t="str">
        <f>_xlfn.XLOOKUP(D395,BN:BN,BO:BO)</f>
        <v>Madrid</v>
      </c>
      <c r="B395" t="s">
        <v>49</v>
      </c>
      <c r="C395">
        <v>71</v>
      </c>
      <c r="D395" t="str">
        <f>_xlfn.XLOOKUP(C395,BC:BC,BD:BD)</f>
        <v>MartinB</v>
      </c>
      <c r="E395">
        <v>0</v>
      </c>
      <c r="F395" t="s">
        <v>1324</v>
      </c>
      <c r="G395" s="63">
        <v>46030</v>
      </c>
      <c r="H395" s="63">
        <v>46105</v>
      </c>
      <c r="I395" t="s">
        <v>372</v>
      </c>
      <c r="J395" t="str">
        <f>_xlfn.XLOOKUP(I395,AS:AS,AU:AU)</f>
        <v>Honorarios</v>
      </c>
      <c r="K395" t="s">
        <v>27</v>
      </c>
      <c r="L395">
        <v>183.22</v>
      </c>
      <c r="M395">
        <f>L395*_xlfn.XLOOKUP(K395,AM:AM,AN:AN)</f>
        <v>183.22</v>
      </c>
      <c r="N395">
        <f>L395*_xlfn.XLOOKUP(K395,AM:AM,AO:AO)</f>
        <v>212.53519999999997</v>
      </c>
      <c r="O395">
        <v>183.22</v>
      </c>
      <c r="P395">
        <f>O395*_xlfn.XLOOKUP(K395,AM:AM,AN:AN)</f>
        <v>183.22</v>
      </c>
      <c r="Q395">
        <f>O395*_xlfn.XLOOKUP(K395,AM:AM,AO:AO)</f>
        <v>212.53519999999997</v>
      </c>
      <c r="R395" t="str">
        <f>_xlfn.XLOOKUP(E395,Y:Y,Z:Z)</f>
        <v>FEES</v>
      </c>
      <c r="S395">
        <f>_xlfn.XLOOKUP(E395,Y:Y,AB:AB)</f>
        <v>0</v>
      </c>
      <c r="T395">
        <f>WEEKNUM(G395)</f>
        <v>2</v>
      </c>
      <c r="U395">
        <f>YEAR(G395)</f>
        <v>2026</v>
      </c>
      <c r="V395" s="117">
        <f>IFERROR(Q395/N395,"0")</f>
        <v>1</v>
      </c>
      <c r="AF395">
        <v>28167</v>
      </c>
      <c r="AG395" t="s">
        <v>1490</v>
      </c>
      <c r="AH395" t="s">
        <v>376</v>
      </c>
      <c r="AI395" t="s">
        <v>514</v>
      </c>
      <c r="BH395">
        <v>413</v>
      </c>
      <c r="BI395" t="s">
        <v>197</v>
      </c>
    </row>
    <row r="396" spans="1:61">
      <c r="A396" t="str">
        <f>_xlfn.XLOOKUP(D396,BN:BN,BO:BO)</f>
        <v>Madrid</v>
      </c>
      <c r="B396" t="s">
        <v>49</v>
      </c>
      <c r="C396">
        <v>71</v>
      </c>
      <c r="D396" t="str">
        <f>_xlfn.XLOOKUP(C396,BC:BC,BD:BD)</f>
        <v>MartinB</v>
      </c>
      <c r="E396">
        <v>0</v>
      </c>
      <c r="F396" t="s">
        <v>1419</v>
      </c>
      <c r="G396" s="63">
        <v>46030</v>
      </c>
      <c r="H396" s="63">
        <v>46105</v>
      </c>
      <c r="I396" t="s">
        <v>504</v>
      </c>
      <c r="J396" t="str">
        <f>_xlfn.XLOOKUP(I396,AS:AS,AU:AU)</f>
        <v>Honorarios</v>
      </c>
      <c r="K396" t="s">
        <v>27</v>
      </c>
      <c r="L396">
        <v>77.569999999999993</v>
      </c>
      <c r="M396">
        <f>L396*_xlfn.XLOOKUP(K396,AM:AM,AN:AN)</f>
        <v>77.569999999999993</v>
      </c>
      <c r="N396">
        <f>L396*_xlfn.XLOOKUP(K396,AM:AM,AO:AO)</f>
        <v>89.981199999999987</v>
      </c>
      <c r="O396">
        <v>77.569999999999993</v>
      </c>
      <c r="P396">
        <f>O396*_xlfn.XLOOKUP(K396,AM:AM,AN:AN)</f>
        <v>77.569999999999993</v>
      </c>
      <c r="Q396">
        <f>O396*_xlfn.XLOOKUP(K396,AM:AM,AO:AO)</f>
        <v>89.981199999999987</v>
      </c>
      <c r="R396" t="str">
        <f>_xlfn.XLOOKUP(E396,Y:Y,Z:Z)</f>
        <v>FEES</v>
      </c>
      <c r="S396">
        <f>_xlfn.XLOOKUP(E396,Y:Y,AB:AB)</f>
        <v>0</v>
      </c>
      <c r="T396">
        <f>WEEKNUM(G396)</f>
        <v>2</v>
      </c>
      <c r="U396">
        <f>YEAR(G396)</f>
        <v>2026</v>
      </c>
      <c r="V396" s="117">
        <f>IFERROR(Q396/N396,"0")</f>
        <v>1</v>
      </c>
      <c r="AF396">
        <v>28197</v>
      </c>
      <c r="AG396" t="s">
        <v>410</v>
      </c>
      <c r="AH396" t="s">
        <v>366</v>
      </c>
      <c r="AI396" t="s">
        <v>399</v>
      </c>
      <c r="BH396">
        <v>414</v>
      </c>
      <c r="BI396" t="s">
        <v>46</v>
      </c>
    </row>
    <row r="397" spans="1:61">
      <c r="A397" t="str">
        <f>_xlfn.XLOOKUP(D397,BN:BN,BO:BO)</f>
        <v>Madrid</v>
      </c>
      <c r="B397" t="s">
        <v>49</v>
      </c>
      <c r="C397">
        <v>72</v>
      </c>
      <c r="D397" t="str">
        <f>_xlfn.XLOOKUP(C397,BC:BC,BD:BD)</f>
        <v>AndreaG</v>
      </c>
      <c r="E397">
        <v>27538</v>
      </c>
      <c r="F397" t="s">
        <v>1491</v>
      </c>
      <c r="G397" s="63">
        <v>46186</v>
      </c>
      <c r="H397" s="63">
        <v>46196</v>
      </c>
      <c r="I397" t="s">
        <v>364</v>
      </c>
      <c r="J397" t="str">
        <f>_xlfn.XLOOKUP(I397,AS:AS,AU:AU)</f>
        <v>DMC</v>
      </c>
      <c r="K397" t="s">
        <v>27</v>
      </c>
      <c r="L397">
        <v>4506</v>
      </c>
      <c r="M397">
        <f>L397*_xlfn.XLOOKUP(K397,AM:AM,AN:AN)</f>
        <v>4506</v>
      </c>
      <c r="N397">
        <f>L397*_xlfn.XLOOKUP(K397,AM:AM,AO:AO)</f>
        <v>5226.96</v>
      </c>
      <c r="O397">
        <v>521.47</v>
      </c>
      <c r="P397">
        <f>O397*_xlfn.XLOOKUP(K397,AM:AM,AN:AN)</f>
        <v>521.47</v>
      </c>
      <c r="Q397">
        <f>O397*_xlfn.XLOOKUP(K397,AM:AM,AO:AO)</f>
        <v>604.90520000000004</v>
      </c>
      <c r="R397" t="str">
        <f>_xlfn.XLOOKUP(E397,Y:Y,Z:Z)</f>
        <v>Catai</v>
      </c>
      <c r="S397" t="str">
        <f>_xlfn.XLOOKUP(E397,Y:Y,AB:AB)</f>
        <v>Spain</v>
      </c>
      <c r="T397">
        <f>WEEKNUM(G397)</f>
        <v>24</v>
      </c>
      <c r="U397">
        <f>YEAR(G397)</f>
        <v>2026</v>
      </c>
      <c r="V397" s="117">
        <f>IFERROR(Q397/N397,"0")</f>
        <v>0.11572791833111408</v>
      </c>
      <c r="AF397">
        <v>28203</v>
      </c>
      <c r="AG397" t="s">
        <v>1492</v>
      </c>
      <c r="AH397" t="s">
        <v>376</v>
      </c>
      <c r="AI397" t="s">
        <v>401</v>
      </c>
      <c r="BH397">
        <v>416</v>
      </c>
      <c r="BI397" t="s">
        <v>34</v>
      </c>
    </row>
    <row r="398" spans="1:61">
      <c r="A398" t="str">
        <f>_xlfn.XLOOKUP(D398,BN:BN,BO:BO)</f>
        <v>Madrid</v>
      </c>
      <c r="B398" t="s">
        <v>49</v>
      </c>
      <c r="C398">
        <v>73</v>
      </c>
      <c r="D398" t="str">
        <f>_xlfn.XLOOKUP(C398,BC:BC,BD:BD)</f>
        <v>AlmudenaG</v>
      </c>
      <c r="E398">
        <v>28693</v>
      </c>
      <c r="F398" t="s">
        <v>1493</v>
      </c>
      <c r="G398" s="63">
        <v>46230</v>
      </c>
      <c r="H398" s="63">
        <v>46242</v>
      </c>
      <c r="I398" t="s">
        <v>364</v>
      </c>
      <c r="J398" t="str">
        <f>_xlfn.XLOOKUP(I398,AS:AS,AU:AU)</f>
        <v>DMC</v>
      </c>
      <c r="K398" t="s">
        <v>27</v>
      </c>
      <c r="L398">
        <v>15228.12</v>
      </c>
      <c r="M398">
        <f>L398*_xlfn.XLOOKUP(K398,AM:AM,AN:AN)</f>
        <v>15228.12</v>
      </c>
      <c r="N398">
        <f>L398*_xlfn.XLOOKUP(K398,AM:AM,AO:AO)</f>
        <v>17664.619200000001</v>
      </c>
      <c r="O398">
        <v>1870.12</v>
      </c>
      <c r="P398">
        <f>O398*_xlfn.XLOOKUP(K398,AM:AM,AN:AN)</f>
        <v>1870.12</v>
      </c>
      <c r="Q398">
        <f>O398*_xlfn.XLOOKUP(K398,AM:AM,AO:AO)</f>
        <v>2169.3391999999999</v>
      </c>
      <c r="R398" t="str">
        <f>_xlfn.XLOOKUP(E398,Y:Y,Z:Z)</f>
        <v>Aniyami Turismo LTDA</v>
      </c>
      <c r="S398" t="str">
        <f>_xlfn.XLOOKUP(E398,Y:Y,AB:AB)</f>
        <v>Brazil</v>
      </c>
      <c r="T398">
        <f>WEEKNUM(G398)</f>
        <v>31</v>
      </c>
      <c r="U398">
        <f>YEAR(G398)</f>
        <v>2026</v>
      </c>
      <c r="V398" s="117">
        <f>IFERROR(Q398/N398,"0")</f>
        <v>0.12280701754385964</v>
      </c>
      <c r="AF398">
        <v>28220</v>
      </c>
      <c r="AG398" t="s">
        <v>1494</v>
      </c>
      <c r="AH398" t="s">
        <v>376</v>
      </c>
      <c r="AI398" t="s">
        <v>440</v>
      </c>
      <c r="BH398">
        <v>417</v>
      </c>
      <c r="BI398" t="s">
        <v>46</v>
      </c>
    </row>
    <row r="399" spans="1:61">
      <c r="A399" t="str">
        <f>_xlfn.XLOOKUP(D399,BN:BN,BO:BO)</f>
        <v>Madrid</v>
      </c>
      <c r="B399" t="s">
        <v>49</v>
      </c>
      <c r="C399">
        <v>73</v>
      </c>
      <c r="D399" t="str">
        <f>_xlfn.XLOOKUP(C399,BC:BC,BD:BD)</f>
        <v>AlmudenaG</v>
      </c>
      <c r="E399">
        <v>28093</v>
      </c>
      <c r="F399" t="s">
        <v>1495</v>
      </c>
      <c r="G399" s="63">
        <v>46232</v>
      </c>
      <c r="H399" s="63">
        <v>46232</v>
      </c>
      <c r="I399" t="s">
        <v>366</v>
      </c>
      <c r="J399" t="str">
        <f>_xlfn.XLOOKUP(I399,AS:AS,AU:AU)</f>
        <v>Vuelos</v>
      </c>
      <c r="K399" t="s">
        <v>27</v>
      </c>
      <c r="L399">
        <v>165.8</v>
      </c>
      <c r="M399">
        <f>L399*_xlfn.XLOOKUP(K399,AM:AM,AN:AN)</f>
        <v>165.8</v>
      </c>
      <c r="N399">
        <f>L399*_xlfn.XLOOKUP(K399,AM:AM,AO:AO)</f>
        <v>192.328</v>
      </c>
      <c r="O399">
        <v>0</v>
      </c>
      <c r="P399">
        <f>O399*_xlfn.XLOOKUP(K399,AM:AM,AN:AN)</f>
        <v>0</v>
      </c>
      <c r="Q399">
        <f>O399*_xlfn.XLOOKUP(K399,AM:AM,AO:AO)</f>
        <v>0</v>
      </c>
      <c r="R399" t="str">
        <f>_xlfn.XLOOKUP(E399,Y:Y,Z:Z)</f>
        <v>F1S USA</v>
      </c>
      <c r="S399" t="str">
        <f>_xlfn.XLOOKUP(E399,Y:Y,AB:AB)</f>
        <v>United States</v>
      </c>
      <c r="T399">
        <f>WEEKNUM(G399)</f>
        <v>31</v>
      </c>
      <c r="U399">
        <f>YEAR(G399)</f>
        <v>2026</v>
      </c>
      <c r="V399" s="117">
        <f>IFERROR(Q399/N399,"0")</f>
        <v>0</v>
      </c>
      <c r="AF399">
        <v>28225</v>
      </c>
      <c r="AG399" t="s">
        <v>1496</v>
      </c>
      <c r="AH399" t="s">
        <v>364</v>
      </c>
      <c r="AI399" t="s">
        <v>367</v>
      </c>
      <c r="BH399">
        <v>418</v>
      </c>
      <c r="BI399" t="s">
        <v>46</v>
      </c>
    </row>
    <row r="400" spans="1:61">
      <c r="A400" t="str">
        <f>_xlfn.XLOOKUP(D400,BN:BN,BO:BO)</f>
        <v>Madrid</v>
      </c>
      <c r="B400" t="s">
        <v>49</v>
      </c>
      <c r="C400">
        <v>73</v>
      </c>
      <c r="D400" t="str">
        <f>_xlfn.XLOOKUP(C400,BC:BC,BD:BD)</f>
        <v>AlmudenaG</v>
      </c>
      <c r="E400">
        <v>28093</v>
      </c>
      <c r="F400" t="s">
        <v>1495</v>
      </c>
      <c r="G400" s="63">
        <v>46232</v>
      </c>
      <c r="H400" s="63">
        <v>46232</v>
      </c>
      <c r="I400" t="s">
        <v>366</v>
      </c>
      <c r="J400" t="str">
        <f>_xlfn.XLOOKUP(I400,AS:AS,AU:AU)</f>
        <v>Vuelos</v>
      </c>
      <c r="K400" t="s">
        <v>27</v>
      </c>
      <c r="L400">
        <v>165.8</v>
      </c>
      <c r="M400">
        <f>L400*_xlfn.XLOOKUP(K400,AM:AM,AN:AN)</f>
        <v>165.8</v>
      </c>
      <c r="N400">
        <f>L400*_xlfn.XLOOKUP(K400,AM:AM,AO:AO)</f>
        <v>192.328</v>
      </c>
      <c r="O400">
        <v>0</v>
      </c>
      <c r="P400">
        <f>O400*_xlfn.XLOOKUP(K400,AM:AM,AN:AN)</f>
        <v>0</v>
      </c>
      <c r="Q400">
        <f>O400*_xlfn.XLOOKUP(K400,AM:AM,AO:AO)</f>
        <v>0</v>
      </c>
      <c r="R400" t="str">
        <f>_xlfn.XLOOKUP(E400,Y:Y,Z:Z)</f>
        <v>F1S USA</v>
      </c>
      <c r="S400" t="str">
        <f>_xlfn.XLOOKUP(E400,Y:Y,AB:AB)</f>
        <v>United States</v>
      </c>
      <c r="T400">
        <f>WEEKNUM(G400)</f>
        <v>31</v>
      </c>
      <c r="U400">
        <f>YEAR(G400)</f>
        <v>2026</v>
      </c>
      <c r="V400" s="117">
        <f>IFERROR(Q400/N400,"0")</f>
        <v>0</v>
      </c>
      <c r="AF400">
        <v>28228</v>
      </c>
      <c r="AG400" t="s">
        <v>1497</v>
      </c>
      <c r="AH400" t="s">
        <v>376</v>
      </c>
      <c r="AI400" t="s">
        <v>440</v>
      </c>
      <c r="BH400">
        <v>419</v>
      </c>
      <c r="BI400" t="s">
        <v>46</v>
      </c>
    </row>
    <row r="401" spans="1:61">
      <c r="A401" t="str">
        <f>_xlfn.XLOOKUP(D401,BN:BN,BO:BO)</f>
        <v>Madrid</v>
      </c>
      <c r="B401" t="s">
        <v>49</v>
      </c>
      <c r="C401">
        <v>73</v>
      </c>
      <c r="D401" t="str">
        <f>_xlfn.XLOOKUP(C401,BC:BC,BD:BD)</f>
        <v>AlmudenaG</v>
      </c>
      <c r="E401">
        <v>28093</v>
      </c>
      <c r="F401" t="s">
        <v>1498</v>
      </c>
      <c r="G401" s="63">
        <v>46235</v>
      </c>
      <c r="H401" s="63">
        <v>46238</v>
      </c>
      <c r="I401" t="s">
        <v>366</v>
      </c>
      <c r="J401" t="str">
        <f>_xlfn.XLOOKUP(I401,AS:AS,AU:AU)</f>
        <v>Vuelos</v>
      </c>
      <c r="K401" t="s">
        <v>27</v>
      </c>
      <c r="L401">
        <v>363.53</v>
      </c>
      <c r="M401">
        <f>L401*_xlfn.XLOOKUP(K401,AM:AM,AN:AN)</f>
        <v>363.53</v>
      </c>
      <c r="N401">
        <f>L401*_xlfn.XLOOKUP(K401,AM:AM,AO:AO)</f>
        <v>421.69479999999993</v>
      </c>
      <c r="O401">
        <v>0</v>
      </c>
      <c r="P401">
        <f>O401*_xlfn.XLOOKUP(K401,AM:AM,AN:AN)</f>
        <v>0</v>
      </c>
      <c r="Q401">
        <f>O401*_xlfn.XLOOKUP(K401,AM:AM,AO:AO)</f>
        <v>0</v>
      </c>
      <c r="R401" t="str">
        <f>_xlfn.XLOOKUP(E401,Y:Y,Z:Z)</f>
        <v>F1S USA</v>
      </c>
      <c r="S401" t="str">
        <f>_xlfn.XLOOKUP(E401,Y:Y,AB:AB)</f>
        <v>United States</v>
      </c>
      <c r="T401">
        <f>WEEKNUM(G401)</f>
        <v>31</v>
      </c>
      <c r="U401">
        <f>YEAR(G401)</f>
        <v>2026</v>
      </c>
      <c r="V401" s="117">
        <f>IFERROR(Q401/N401,"0")</f>
        <v>0</v>
      </c>
      <c r="AF401">
        <v>28231</v>
      </c>
      <c r="AG401" t="s">
        <v>1499</v>
      </c>
      <c r="AH401" t="s">
        <v>376</v>
      </c>
      <c r="AI401" t="s">
        <v>401</v>
      </c>
      <c r="BH401">
        <v>420</v>
      </c>
      <c r="BI401" t="s">
        <v>209</v>
      </c>
    </row>
    <row r="402" spans="1:61">
      <c r="A402" t="str">
        <f>_xlfn.XLOOKUP(D402,BN:BN,BO:BO)</f>
        <v>Madrid</v>
      </c>
      <c r="B402" t="s">
        <v>49</v>
      </c>
      <c r="C402">
        <v>73</v>
      </c>
      <c r="D402" t="str">
        <f>_xlfn.XLOOKUP(C402,BC:BC,BD:BD)</f>
        <v>AlmudenaG</v>
      </c>
      <c r="E402">
        <v>28093</v>
      </c>
      <c r="F402" t="s">
        <v>1498</v>
      </c>
      <c r="G402" s="63">
        <v>46235</v>
      </c>
      <c r="H402" s="63">
        <v>46238</v>
      </c>
      <c r="I402" t="s">
        <v>366</v>
      </c>
      <c r="J402" t="str">
        <f>_xlfn.XLOOKUP(I402,AS:AS,AU:AU)</f>
        <v>Vuelos</v>
      </c>
      <c r="K402" t="s">
        <v>27</v>
      </c>
      <c r="L402">
        <v>363.53</v>
      </c>
      <c r="M402">
        <f>L402*_xlfn.XLOOKUP(K402,AM:AM,AN:AN)</f>
        <v>363.53</v>
      </c>
      <c r="N402">
        <f>L402*_xlfn.XLOOKUP(K402,AM:AM,AO:AO)</f>
        <v>421.69479999999993</v>
      </c>
      <c r="O402">
        <v>0</v>
      </c>
      <c r="P402">
        <f>O402*_xlfn.XLOOKUP(K402,AM:AM,AN:AN)</f>
        <v>0</v>
      </c>
      <c r="Q402">
        <f>O402*_xlfn.XLOOKUP(K402,AM:AM,AO:AO)</f>
        <v>0</v>
      </c>
      <c r="R402" t="str">
        <f>_xlfn.XLOOKUP(E402,Y:Y,Z:Z)</f>
        <v>F1S USA</v>
      </c>
      <c r="S402" t="str">
        <f>_xlfn.XLOOKUP(E402,Y:Y,AB:AB)</f>
        <v>United States</v>
      </c>
      <c r="T402">
        <f>WEEKNUM(G402)</f>
        <v>31</v>
      </c>
      <c r="U402">
        <f>YEAR(G402)</f>
        <v>2026</v>
      </c>
      <c r="V402" s="117">
        <f>IFERROR(Q402/N402,"0")</f>
        <v>0</v>
      </c>
      <c r="AF402">
        <v>28232</v>
      </c>
      <c r="AG402" t="s">
        <v>1500</v>
      </c>
      <c r="AH402" t="s">
        <v>376</v>
      </c>
      <c r="AI402" t="s">
        <v>405</v>
      </c>
      <c r="BH402">
        <v>421</v>
      </c>
      <c r="BI402" t="s">
        <v>42</v>
      </c>
    </row>
    <row r="403" spans="1:61">
      <c r="A403" t="str">
        <f>_xlfn.XLOOKUP(D403,BN:BN,BO:BO)</f>
        <v>Madrid</v>
      </c>
      <c r="B403" t="s">
        <v>49</v>
      </c>
      <c r="C403">
        <v>73</v>
      </c>
      <c r="D403" t="str">
        <f>_xlfn.XLOOKUP(C403,BC:BC,BD:BD)</f>
        <v>AlmudenaG</v>
      </c>
      <c r="E403">
        <v>0</v>
      </c>
      <c r="F403" t="s">
        <v>1324</v>
      </c>
      <c r="G403" s="63">
        <v>46230</v>
      </c>
      <c r="H403" s="63">
        <v>46242</v>
      </c>
      <c r="I403" t="s">
        <v>372</v>
      </c>
      <c r="J403" t="str">
        <f>_xlfn.XLOOKUP(I403,AS:AS,AU:AU)</f>
        <v>Honorarios</v>
      </c>
      <c r="K403" t="s">
        <v>27</v>
      </c>
      <c r="L403">
        <v>120</v>
      </c>
      <c r="M403">
        <f>L403*_xlfn.XLOOKUP(K403,AM:AM,AN:AN)</f>
        <v>120</v>
      </c>
      <c r="N403">
        <f>L403*_xlfn.XLOOKUP(K403,AM:AM,AO:AO)</f>
        <v>139.19999999999999</v>
      </c>
      <c r="O403">
        <v>120</v>
      </c>
      <c r="P403">
        <f>O403*_xlfn.XLOOKUP(K403,AM:AM,AN:AN)</f>
        <v>120</v>
      </c>
      <c r="Q403">
        <f>O403*_xlfn.XLOOKUP(K403,AM:AM,AO:AO)</f>
        <v>139.19999999999999</v>
      </c>
      <c r="R403" t="str">
        <f>_xlfn.XLOOKUP(E403,Y:Y,Z:Z)</f>
        <v>FEES</v>
      </c>
      <c r="S403">
        <f>_xlfn.XLOOKUP(E403,Y:Y,AB:AB)</f>
        <v>0</v>
      </c>
      <c r="T403">
        <f>WEEKNUM(G403)</f>
        <v>31</v>
      </c>
      <c r="U403">
        <f>YEAR(G403)</f>
        <v>2026</v>
      </c>
      <c r="V403" s="117">
        <f>IFERROR(Q403/N403,"0")</f>
        <v>1</v>
      </c>
      <c r="AF403">
        <v>28236</v>
      </c>
      <c r="AG403" t="s">
        <v>1501</v>
      </c>
      <c r="AH403" t="s">
        <v>376</v>
      </c>
      <c r="AI403" t="s">
        <v>401</v>
      </c>
      <c r="BH403">
        <v>422</v>
      </c>
      <c r="BI403" t="s">
        <v>42</v>
      </c>
    </row>
    <row r="404" spans="1:61">
      <c r="A404" t="str">
        <f>_xlfn.XLOOKUP(D404,BN:BN,BO:BO)</f>
        <v>Madrid</v>
      </c>
      <c r="B404" t="s">
        <v>49</v>
      </c>
      <c r="C404">
        <v>73</v>
      </c>
      <c r="D404" t="str">
        <f>_xlfn.XLOOKUP(C404,BC:BC,BD:BD)</f>
        <v>AlmudenaG</v>
      </c>
      <c r="E404">
        <v>28093</v>
      </c>
      <c r="F404" t="s">
        <v>1502</v>
      </c>
      <c r="G404" s="63">
        <v>46232</v>
      </c>
      <c r="H404" s="63">
        <v>46232</v>
      </c>
      <c r="I404" t="s">
        <v>366</v>
      </c>
      <c r="J404" t="str">
        <f>_xlfn.XLOOKUP(I404,AS:AS,AU:AU)</f>
        <v>Vuelos</v>
      </c>
      <c r="K404" t="s">
        <v>27</v>
      </c>
      <c r="L404">
        <v>23</v>
      </c>
      <c r="M404">
        <f>L404*_xlfn.XLOOKUP(K404,AM:AM,AN:AN)</f>
        <v>23</v>
      </c>
      <c r="N404">
        <f>L404*_xlfn.XLOOKUP(K404,AM:AM,AO:AO)</f>
        <v>26.68</v>
      </c>
      <c r="O404">
        <v>0</v>
      </c>
      <c r="P404">
        <f>O404*_xlfn.XLOOKUP(K404,AM:AM,AN:AN)</f>
        <v>0</v>
      </c>
      <c r="Q404">
        <f>O404*_xlfn.XLOOKUP(K404,AM:AM,AO:AO)</f>
        <v>0</v>
      </c>
      <c r="R404" t="str">
        <f>_xlfn.XLOOKUP(E404,Y:Y,Z:Z)</f>
        <v>F1S USA</v>
      </c>
      <c r="S404" t="str">
        <f>_xlfn.XLOOKUP(E404,Y:Y,AB:AB)</f>
        <v>United States</v>
      </c>
      <c r="T404">
        <f>WEEKNUM(G404)</f>
        <v>31</v>
      </c>
      <c r="U404">
        <f>YEAR(G404)</f>
        <v>2026</v>
      </c>
      <c r="V404" s="117">
        <f>IFERROR(Q404/N404,"0")</f>
        <v>0</v>
      </c>
      <c r="AF404">
        <v>28243</v>
      </c>
      <c r="AG404" t="s">
        <v>1503</v>
      </c>
      <c r="AH404" t="s">
        <v>376</v>
      </c>
      <c r="AI404" t="s">
        <v>579</v>
      </c>
      <c r="BH404">
        <v>423</v>
      </c>
      <c r="BI404" t="s">
        <v>46</v>
      </c>
    </row>
    <row r="405" spans="1:61">
      <c r="A405" t="str">
        <f>_xlfn.XLOOKUP(D405,BN:BN,BO:BO)</f>
        <v>Madrid</v>
      </c>
      <c r="B405" t="s">
        <v>49</v>
      </c>
      <c r="C405">
        <v>73</v>
      </c>
      <c r="D405" t="str">
        <f>_xlfn.XLOOKUP(C405,BC:BC,BD:BD)</f>
        <v>AlmudenaG</v>
      </c>
      <c r="E405">
        <v>28093</v>
      </c>
      <c r="F405" t="s">
        <v>1502</v>
      </c>
      <c r="G405" s="63">
        <v>46232</v>
      </c>
      <c r="H405" s="63">
        <v>46232</v>
      </c>
      <c r="I405" t="s">
        <v>366</v>
      </c>
      <c r="J405" t="str">
        <f>_xlfn.XLOOKUP(I405,AS:AS,AU:AU)</f>
        <v>Vuelos</v>
      </c>
      <c r="K405" t="s">
        <v>27</v>
      </c>
      <c r="L405">
        <v>23</v>
      </c>
      <c r="M405">
        <f>L405*_xlfn.XLOOKUP(K405,AM:AM,AN:AN)</f>
        <v>23</v>
      </c>
      <c r="N405">
        <f>L405*_xlfn.XLOOKUP(K405,AM:AM,AO:AO)</f>
        <v>26.68</v>
      </c>
      <c r="O405">
        <v>0</v>
      </c>
      <c r="P405">
        <f>O405*_xlfn.XLOOKUP(K405,AM:AM,AN:AN)</f>
        <v>0</v>
      </c>
      <c r="Q405">
        <f>O405*_xlfn.XLOOKUP(K405,AM:AM,AO:AO)</f>
        <v>0</v>
      </c>
      <c r="R405" t="str">
        <f>_xlfn.XLOOKUP(E405,Y:Y,Z:Z)</f>
        <v>F1S USA</v>
      </c>
      <c r="S405" t="str">
        <f>_xlfn.XLOOKUP(E405,Y:Y,AB:AB)</f>
        <v>United States</v>
      </c>
      <c r="T405">
        <f>WEEKNUM(G405)</f>
        <v>31</v>
      </c>
      <c r="U405">
        <f>YEAR(G405)</f>
        <v>2026</v>
      </c>
      <c r="V405" s="117">
        <f>IFERROR(Q405/N405,"0")</f>
        <v>0</v>
      </c>
      <c r="AF405">
        <v>28259</v>
      </c>
      <c r="AG405" t="s">
        <v>1504</v>
      </c>
      <c r="AH405" t="s">
        <v>376</v>
      </c>
      <c r="AI405" t="s">
        <v>405</v>
      </c>
      <c r="BH405">
        <v>424</v>
      </c>
      <c r="BI405" t="s">
        <v>85</v>
      </c>
    </row>
    <row r="406" spans="1:61">
      <c r="A406" t="str">
        <f>_xlfn.XLOOKUP(D406,BN:BN,BO:BO)</f>
        <v>Madrid</v>
      </c>
      <c r="B406" t="s">
        <v>49</v>
      </c>
      <c r="C406">
        <v>73</v>
      </c>
      <c r="D406" t="str">
        <f>_xlfn.XLOOKUP(C406,BC:BC,BD:BD)</f>
        <v>AlmudenaG</v>
      </c>
      <c r="E406">
        <v>28093</v>
      </c>
      <c r="F406" t="s">
        <v>1505</v>
      </c>
      <c r="G406" s="63">
        <v>46235</v>
      </c>
      <c r="H406" s="63">
        <v>46235</v>
      </c>
      <c r="I406" t="s">
        <v>366</v>
      </c>
      <c r="J406" t="str">
        <f>_xlfn.XLOOKUP(I406,AS:AS,AU:AU)</f>
        <v>Vuelos</v>
      </c>
      <c r="K406" t="s">
        <v>27</v>
      </c>
      <c r="L406">
        <v>22</v>
      </c>
      <c r="M406">
        <f>L406*_xlfn.XLOOKUP(K406,AM:AM,AN:AN)</f>
        <v>22</v>
      </c>
      <c r="N406">
        <f>L406*_xlfn.XLOOKUP(K406,AM:AM,AO:AO)</f>
        <v>25.52</v>
      </c>
      <c r="O406">
        <v>0</v>
      </c>
      <c r="P406">
        <f>O406*_xlfn.XLOOKUP(K406,AM:AM,AN:AN)</f>
        <v>0</v>
      </c>
      <c r="Q406">
        <f>O406*_xlfn.XLOOKUP(K406,AM:AM,AO:AO)</f>
        <v>0</v>
      </c>
      <c r="R406" t="str">
        <f>_xlfn.XLOOKUP(E406,Y:Y,Z:Z)</f>
        <v>F1S USA</v>
      </c>
      <c r="S406" t="str">
        <f>_xlfn.XLOOKUP(E406,Y:Y,AB:AB)</f>
        <v>United States</v>
      </c>
      <c r="T406">
        <f>WEEKNUM(G406)</f>
        <v>31</v>
      </c>
      <c r="U406">
        <f>YEAR(G406)</f>
        <v>2026</v>
      </c>
      <c r="V406" s="117">
        <f>IFERROR(Q406/N406,"0")</f>
        <v>0</v>
      </c>
      <c r="AF406">
        <v>28273</v>
      </c>
      <c r="AG406" t="s">
        <v>1506</v>
      </c>
      <c r="AH406" t="s">
        <v>376</v>
      </c>
      <c r="AI406" t="s">
        <v>377</v>
      </c>
      <c r="BH406">
        <v>425</v>
      </c>
      <c r="BI406" t="s">
        <v>92</v>
      </c>
    </row>
    <row r="407" spans="1:61">
      <c r="A407" t="str">
        <f>_xlfn.XLOOKUP(D407,BN:BN,BO:BO)</f>
        <v>Madrid</v>
      </c>
      <c r="B407" t="s">
        <v>49</v>
      </c>
      <c r="C407">
        <v>73</v>
      </c>
      <c r="D407" t="str">
        <f>_xlfn.XLOOKUP(C407,BC:BC,BD:BD)</f>
        <v>AlmudenaG</v>
      </c>
      <c r="E407">
        <v>28093</v>
      </c>
      <c r="F407" t="s">
        <v>1505</v>
      </c>
      <c r="G407" s="63">
        <v>46235</v>
      </c>
      <c r="H407" s="63">
        <v>46235</v>
      </c>
      <c r="I407" t="s">
        <v>366</v>
      </c>
      <c r="J407" t="str">
        <f>_xlfn.XLOOKUP(I407,AS:AS,AU:AU)</f>
        <v>Vuelos</v>
      </c>
      <c r="K407" t="s">
        <v>27</v>
      </c>
      <c r="L407">
        <v>22</v>
      </c>
      <c r="M407">
        <f>L407*_xlfn.XLOOKUP(K407,AM:AM,AN:AN)</f>
        <v>22</v>
      </c>
      <c r="N407">
        <f>L407*_xlfn.XLOOKUP(K407,AM:AM,AO:AO)</f>
        <v>25.52</v>
      </c>
      <c r="O407">
        <v>0</v>
      </c>
      <c r="P407">
        <f>O407*_xlfn.XLOOKUP(K407,AM:AM,AN:AN)</f>
        <v>0</v>
      </c>
      <c r="Q407">
        <f>O407*_xlfn.XLOOKUP(K407,AM:AM,AO:AO)</f>
        <v>0</v>
      </c>
      <c r="R407" t="str">
        <f>_xlfn.XLOOKUP(E407,Y:Y,Z:Z)</f>
        <v>F1S USA</v>
      </c>
      <c r="S407" t="str">
        <f>_xlfn.XLOOKUP(E407,Y:Y,AB:AB)</f>
        <v>United States</v>
      </c>
      <c r="T407">
        <f>WEEKNUM(G407)</f>
        <v>31</v>
      </c>
      <c r="U407">
        <f>YEAR(G407)</f>
        <v>2026</v>
      </c>
      <c r="V407" s="117">
        <f>IFERROR(Q407/N407,"0")</f>
        <v>0</v>
      </c>
      <c r="AF407">
        <v>28282</v>
      </c>
      <c r="AG407" t="s">
        <v>1507</v>
      </c>
      <c r="AH407" t="s">
        <v>376</v>
      </c>
      <c r="AI407" t="s">
        <v>498</v>
      </c>
      <c r="BH407">
        <v>426</v>
      </c>
      <c r="BI407" t="s">
        <v>42</v>
      </c>
    </row>
    <row r="408" spans="1:61">
      <c r="A408" t="str">
        <f>_xlfn.XLOOKUP(D408,BN:BN,BO:BO)</f>
        <v>Madrid</v>
      </c>
      <c r="B408" t="s">
        <v>49</v>
      </c>
      <c r="C408">
        <v>73</v>
      </c>
      <c r="D408" t="str">
        <f>_xlfn.XLOOKUP(C408,BC:BC,BD:BD)</f>
        <v>AlmudenaG</v>
      </c>
      <c r="E408">
        <v>28093</v>
      </c>
      <c r="F408" t="s">
        <v>1508</v>
      </c>
      <c r="G408" s="63">
        <v>46235</v>
      </c>
      <c r="H408" s="63">
        <v>46235</v>
      </c>
      <c r="I408" t="s">
        <v>366</v>
      </c>
      <c r="J408" t="str">
        <f>_xlfn.XLOOKUP(I408,AS:AS,AU:AU)</f>
        <v>Vuelos</v>
      </c>
      <c r="K408" t="s">
        <v>27</v>
      </c>
      <c r="L408">
        <v>22</v>
      </c>
      <c r="M408">
        <f>L408*_xlfn.XLOOKUP(K408,AM:AM,AN:AN)</f>
        <v>22</v>
      </c>
      <c r="N408">
        <f>L408*_xlfn.XLOOKUP(K408,AM:AM,AO:AO)</f>
        <v>25.52</v>
      </c>
      <c r="O408">
        <v>0</v>
      </c>
      <c r="P408">
        <f>O408*_xlfn.XLOOKUP(K408,AM:AM,AN:AN)</f>
        <v>0</v>
      </c>
      <c r="Q408">
        <f>O408*_xlfn.XLOOKUP(K408,AM:AM,AO:AO)</f>
        <v>0</v>
      </c>
      <c r="R408" t="str">
        <f>_xlfn.XLOOKUP(E408,Y:Y,Z:Z)</f>
        <v>F1S USA</v>
      </c>
      <c r="S408" t="str">
        <f>_xlfn.XLOOKUP(E408,Y:Y,AB:AB)</f>
        <v>United States</v>
      </c>
      <c r="T408">
        <f>WEEKNUM(G408)</f>
        <v>31</v>
      </c>
      <c r="U408">
        <f>YEAR(G408)</f>
        <v>2026</v>
      </c>
      <c r="V408" s="117">
        <f>IFERROR(Q408/N408,"0")</f>
        <v>0</v>
      </c>
      <c r="AF408">
        <v>28293</v>
      </c>
      <c r="AG408" t="s">
        <v>1509</v>
      </c>
      <c r="AH408" t="s">
        <v>376</v>
      </c>
      <c r="AI408" t="s">
        <v>438</v>
      </c>
      <c r="BH408">
        <v>427</v>
      </c>
      <c r="BI408" t="s">
        <v>43</v>
      </c>
    </row>
    <row r="409" spans="1:61">
      <c r="A409" t="str">
        <f>_xlfn.XLOOKUP(D409,BN:BN,BO:BO)</f>
        <v>Madrid</v>
      </c>
      <c r="B409" t="s">
        <v>49</v>
      </c>
      <c r="C409">
        <v>73</v>
      </c>
      <c r="D409" t="str">
        <f>_xlfn.XLOOKUP(C409,BC:BC,BD:BD)</f>
        <v>AlmudenaG</v>
      </c>
      <c r="E409">
        <v>28093</v>
      </c>
      <c r="F409" t="s">
        <v>1508</v>
      </c>
      <c r="G409" s="63">
        <v>46235</v>
      </c>
      <c r="H409" s="63">
        <v>46235</v>
      </c>
      <c r="I409" t="s">
        <v>366</v>
      </c>
      <c r="J409" t="str">
        <f>_xlfn.XLOOKUP(I409,AS:AS,AU:AU)</f>
        <v>Vuelos</v>
      </c>
      <c r="K409" t="s">
        <v>27</v>
      </c>
      <c r="L409">
        <v>22</v>
      </c>
      <c r="M409">
        <f>L409*_xlfn.XLOOKUP(K409,AM:AM,AN:AN)</f>
        <v>22</v>
      </c>
      <c r="N409">
        <f>L409*_xlfn.XLOOKUP(K409,AM:AM,AO:AO)</f>
        <v>25.52</v>
      </c>
      <c r="O409">
        <v>0</v>
      </c>
      <c r="P409">
        <f>O409*_xlfn.XLOOKUP(K409,AM:AM,AN:AN)</f>
        <v>0</v>
      </c>
      <c r="Q409">
        <f>O409*_xlfn.XLOOKUP(K409,AM:AM,AO:AO)</f>
        <v>0</v>
      </c>
      <c r="R409" t="str">
        <f>_xlfn.XLOOKUP(E409,Y:Y,Z:Z)</f>
        <v>F1S USA</v>
      </c>
      <c r="S409" t="str">
        <f>_xlfn.XLOOKUP(E409,Y:Y,AB:AB)</f>
        <v>United States</v>
      </c>
      <c r="T409">
        <f>WEEKNUM(G409)</f>
        <v>31</v>
      </c>
      <c r="U409">
        <f>YEAR(G409)</f>
        <v>2026</v>
      </c>
      <c r="V409" s="117">
        <f>IFERROR(Q409/N409,"0")</f>
        <v>0</v>
      </c>
      <c r="AF409">
        <v>28294</v>
      </c>
      <c r="AG409" t="s">
        <v>1510</v>
      </c>
      <c r="AH409" t="s">
        <v>376</v>
      </c>
      <c r="AI409" t="s">
        <v>440</v>
      </c>
      <c r="BH409">
        <v>428</v>
      </c>
      <c r="BI409" t="s">
        <v>64</v>
      </c>
    </row>
    <row r="410" spans="1:61">
      <c r="A410" t="str">
        <f>_xlfn.XLOOKUP(D410,BN:BN,BO:BO)</f>
        <v>Madrid</v>
      </c>
      <c r="B410" t="s">
        <v>49</v>
      </c>
      <c r="C410">
        <v>73</v>
      </c>
      <c r="D410" t="str">
        <f>_xlfn.XLOOKUP(C410,BC:BC,BD:BD)</f>
        <v>AlmudenaG</v>
      </c>
      <c r="E410">
        <v>27610</v>
      </c>
      <c r="F410" t="s">
        <v>1240</v>
      </c>
      <c r="G410" s="63">
        <v>46230</v>
      </c>
      <c r="H410" s="63">
        <v>46242</v>
      </c>
      <c r="I410" t="s">
        <v>409</v>
      </c>
      <c r="J410" t="str">
        <f>_xlfn.XLOOKUP(I410,AS:AS,AU:AU)</f>
        <v>Otros</v>
      </c>
      <c r="K410" t="s">
        <v>27</v>
      </c>
      <c r="L410">
        <v>340</v>
      </c>
      <c r="M410">
        <f>L410*_xlfn.XLOOKUP(K410,AM:AM,AN:AN)</f>
        <v>340</v>
      </c>
      <c r="N410">
        <f>L410*_xlfn.XLOOKUP(K410,AM:AM,AO:AO)</f>
        <v>394.4</v>
      </c>
      <c r="O410">
        <v>89.32</v>
      </c>
      <c r="P410">
        <f>O410*_xlfn.XLOOKUP(K410,AM:AM,AN:AN)</f>
        <v>89.32</v>
      </c>
      <c r="Q410">
        <f>O410*_xlfn.XLOOKUP(K410,AM:AM,AO:AO)</f>
        <v>103.61119999999998</v>
      </c>
      <c r="R410" t="str">
        <f>_xlfn.XLOOKUP(E410,Y:Y,Z:Z)</f>
        <v>AON</v>
      </c>
      <c r="S410" t="str">
        <f>_xlfn.XLOOKUP(E410,Y:Y,AB:AB)</f>
        <v>United Kingdom</v>
      </c>
      <c r="T410">
        <f>WEEKNUM(G410)</f>
        <v>31</v>
      </c>
      <c r="U410">
        <f>YEAR(G410)</f>
        <v>2026</v>
      </c>
      <c r="V410" s="117">
        <f>IFERROR(Q410/N410,"0")</f>
        <v>0.26270588235294112</v>
      </c>
      <c r="AF410">
        <v>28300</v>
      </c>
      <c r="AG410" t="s">
        <v>1511</v>
      </c>
      <c r="AH410" t="s">
        <v>376</v>
      </c>
      <c r="AI410" t="s">
        <v>405</v>
      </c>
      <c r="BH410">
        <v>429</v>
      </c>
      <c r="BI410" t="s">
        <v>63</v>
      </c>
    </row>
    <row r="411" spans="1:61">
      <c r="A411" t="str">
        <f>_xlfn.XLOOKUP(D411,BN:BN,BO:BO)</f>
        <v>Madrid</v>
      </c>
      <c r="B411" t="s">
        <v>49</v>
      </c>
      <c r="C411">
        <v>74</v>
      </c>
      <c r="D411" t="str">
        <f>_xlfn.XLOOKUP(C411,BC:BC,BD:BD)</f>
        <v>ConchaD</v>
      </c>
      <c r="E411">
        <v>0</v>
      </c>
      <c r="F411" t="s">
        <v>1512</v>
      </c>
      <c r="G411" s="63">
        <v>46011</v>
      </c>
      <c r="H411" s="63">
        <v>46018</v>
      </c>
      <c r="I411" t="s">
        <v>511</v>
      </c>
      <c r="J411" t="str">
        <f>_xlfn.XLOOKUP(I411,AS:AS,AU:AU)</f>
        <v>Honorarios</v>
      </c>
      <c r="K411" t="s">
        <v>33</v>
      </c>
      <c r="L411">
        <v>1</v>
      </c>
      <c r="M411">
        <f>L411*_xlfn.XLOOKUP(K411,AM:AM,AN:AN)</f>
        <v>0.86</v>
      </c>
      <c r="N411">
        <f>L411*_xlfn.XLOOKUP(K411,AM:AM,AO:AO)</f>
        <v>1</v>
      </c>
      <c r="O411">
        <v>1</v>
      </c>
      <c r="P411">
        <f>O411*_xlfn.XLOOKUP(K411,AM:AM,AN:AN)</f>
        <v>0.86</v>
      </c>
      <c r="Q411">
        <f>O411*_xlfn.XLOOKUP(K411,AM:AM,AO:AO)</f>
        <v>1</v>
      </c>
      <c r="R411" t="str">
        <f>_xlfn.XLOOKUP(E411,Y:Y,Z:Z)</f>
        <v>FEES</v>
      </c>
      <c r="S411">
        <f>_xlfn.XLOOKUP(E411,Y:Y,AB:AB)</f>
        <v>0</v>
      </c>
      <c r="T411">
        <f>WEEKNUM(G411)</f>
        <v>51</v>
      </c>
      <c r="U411">
        <f>YEAR(G411)</f>
        <v>2025</v>
      </c>
      <c r="V411" s="117">
        <f>IFERROR(Q411/N411,"0")</f>
        <v>1</v>
      </c>
      <c r="AF411">
        <v>28301</v>
      </c>
      <c r="AG411" t="s">
        <v>1513</v>
      </c>
      <c r="AH411" t="s">
        <v>364</v>
      </c>
      <c r="AI411" t="s">
        <v>871</v>
      </c>
      <c r="BH411">
        <v>430</v>
      </c>
      <c r="BI411" t="s">
        <v>46</v>
      </c>
    </row>
    <row r="412" spans="1:61">
      <c r="A412" t="str">
        <f>_xlfn.XLOOKUP(D412,BN:BN,BO:BO)</f>
        <v>Madrid</v>
      </c>
      <c r="B412" t="s">
        <v>49</v>
      </c>
      <c r="C412">
        <v>75</v>
      </c>
      <c r="D412" t="str">
        <f>_xlfn.XLOOKUP(C412,BC:BC,BD:BD)</f>
        <v>HelenM</v>
      </c>
      <c r="E412">
        <v>31081</v>
      </c>
      <c r="F412" t="s">
        <v>1514</v>
      </c>
      <c r="G412" s="63">
        <v>46121</v>
      </c>
      <c r="H412" s="63">
        <v>46124</v>
      </c>
      <c r="I412" t="s">
        <v>376</v>
      </c>
      <c r="J412" t="str">
        <f>_xlfn.XLOOKUP(I412,AS:AS,AU:AU)</f>
        <v>Hotel</v>
      </c>
      <c r="K412" t="s">
        <v>27</v>
      </c>
      <c r="L412">
        <v>3546</v>
      </c>
      <c r="M412">
        <f>L412*_xlfn.XLOOKUP(K412,AM:AM,AN:AN)</f>
        <v>3546</v>
      </c>
      <c r="N412">
        <f>L412*_xlfn.XLOOKUP(K412,AM:AM,AO:AO)</f>
        <v>4113.3599999999997</v>
      </c>
      <c r="O412">
        <v>446.8</v>
      </c>
      <c r="P412">
        <f>O412*_xlfn.XLOOKUP(K412,AM:AM,AN:AN)</f>
        <v>446.8</v>
      </c>
      <c r="Q412">
        <f>O412*_xlfn.XLOOKUP(K412,AM:AM,AO:AO)</f>
        <v>518.28800000000001</v>
      </c>
      <c r="R412" t="str">
        <f>_xlfn.XLOOKUP(E412,Y:Y,Z:Z)</f>
        <v>Hotel Finca Cortesin SL</v>
      </c>
      <c r="S412" t="str">
        <f>_xlfn.XLOOKUP(E412,Y:Y,AB:AB)</f>
        <v>Spain</v>
      </c>
      <c r="T412">
        <f>WEEKNUM(G412)</f>
        <v>15</v>
      </c>
      <c r="U412">
        <f>YEAR(G412)</f>
        <v>2026</v>
      </c>
      <c r="V412" s="117">
        <f>IFERROR(Q412/N412,"0")</f>
        <v>0.12600112803158489</v>
      </c>
      <c r="AF412">
        <v>28307</v>
      </c>
      <c r="AG412" t="s">
        <v>1515</v>
      </c>
      <c r="AH412" t="s">
        <v>376</v>
      </c>
      <c r="AI412" t="s">
        <v>579</v>
      </c>
      <c r="BH412">
        <v>431</v>
      </c>
      <c r="BI412" t="s">
        <v>42</v>
      </c>
    </row>
    <row r="413" spans="1:61">
      <c r="A413" t="str">
        <f>_xlfn.XLOOKUP(D413,BN:BN,BO:BO)</f>
        <v>Madrid</v>
      </c>
      <c r="B413" t="s">
        <v>49</v>
      </c>
      <c r="C413">
        <v>76</v>
      </c>
      <c r="D413" t="str">
        <f>_xlfn.XLOOKUP(C413,BC:BC,BD:BD)</f>
        <v>BlancaO</v>
      </c>
      <c r="E413">
        <v>27688</v>
      </c>
      <c r="F413" t="s">
        <v>1516</v>
      </c>
      <c r="G413" s="63">
        <v>46036</v>
      </c>
      <c r="H413" s="63">
        <v>46040</v>
      </c>
      <c r="I413" t="s">
        <v>484</v>
      </c>
      <c r="J413" t="str">
        <f>_xlfn.XLOOKUP(I413,AS:AS,AU:AU)</f>
        <v>Vuelos</v>
      </c>
      <c r="K413" t="s">
        <v>27</v>
      </c>
      <c r="L413">
        <v>867.18</v>
      </c>
      <c r="M413">
        <f>L413*_xlfn.XLOOKUP(K413,AM:AM,AN:AN)</f>
        <v>867.18</v>
      </c>
      <c r="N413">
        <f>L413*_xlfn.XLOOKUP(K413,AM:AM,AO:AO)</f>
        <v>1005.9287999999999</v>
      </c>
      <c r="O413">
        <v>0</v>
      </c>
      <c r="P413">
        <f>O413*_xlfn.XLOOKUP(K413,AM:AM,AN:AN)</f>
        <v>0</v>
      </c>
      <c r="Q413">
        <f>O413*_xlfn.XLOOKUP(K413,AM:AM,AO:AO)</f>
        <v>0</v>
      </c>
      <c r="R413" t="str">
        <f>_xlfn.XLOOKUP(E413,Y:Y,Z:Z)</f>
        <v>Servivuelo</v>
      </c>
      <c r="S413" t="str">
        <f>_xlfn.XLOOKUP(E413,Y:Y,AB:AB)</f>
        <v>Spain</v>
      </c>
      <c r="T413">
        <f>WEEKNUM(G413)</f>
        <v>3</v>
      </c>
      <c r="U413">
        <f>YEAR(G413)</f>
        <v>2026</v>
      </c>
      <c r="V413" s="117">
        <f>IFERROR(Q413/N413,"0")</f>
        <v>0</v>
      </c>
      <c r="AF413">
        <v>28332</v>
      </c>
      <c r="AG413" t="s">
        <v>1517</v>
      </c>
      <c r="AH413" t="s">
        <v>376</v>
      </c>
      <c r="AI413" t="s">
        <v>399</v>
      </c>
      <c r="BH413">
        <v>432</v>
      </c>
      <c r="BI413" t="s">
        <v>42</v>
      </c>
    </row>
    <row r="414" spans="1:61">
      <c r="A414" t="str">
        <f>_xlfn.XLOOKUP(D414,BN:BN,BO:BO)</f>
        <v>Madrid</v>
      </c>
      <c r="B414" t="s">
        <v>49</v>
      </c>
      <c r="C414">
        <v>76</v>
      </c>
      <c r="D414" t="str">
        <f>_xlfn.XLOOKUP(C414,BC:BC,BD:BD)</f>
        <v>BlancaO</v>
      </c>
      <c r="E414">
        <v>0</v>
      </c>
      <c r="F414" t="s">
        <v>1324</v>
      </c>
      <c r="G414" s="63">
        <v>46036</v>
      </c>
      <c r="H414" s="63">
        <v>46040</v>
      </c>
      <c r="I414" t="s">
        <v>372</v>
      </c>
      <c r="J414" t="str">
        <f>_xlfn.XLOOKUP(I414,AS:AS,AU:AU)</f>
        <v>Honorarios</v>
      </c>
      <c r="K414" t="s">
        <v>27</v>
      </c>
      <c r="L414">
        <v>92.82</v>
      </c>
      <c r="M414">
        <f>L414*_xlfn.XLOOKUP(K414,AM:AM,AN:AN)</f>
        <v>92.82</v>
      </c>
      <c r="N414">
        <f>L414*_xlfn.XLOOKUP(K414,AM:AM,AO:AO)</f>
        <v>107.67119999999998</v>
      </c>
      <c r="O414">
        <v>92.82</v>
      </c>
      <c r="P414">
        <f>O414*_xlfn.XLOOKUP(K414,AM:AM,AN:AN)</f>
        <v>92.82</v>
      </c>
      <c r="Q414">
        <f>O414*_xlfn.XLOOKUP(K414,AM:AM,AO:AO)</f>
        <v>107.67119999999998</v>
      </c>
      <c r="R414" t="str">
        <f>_xlfn.XLOOKUP(E414,Y:Y,Z:Z)</f>
        <v>FEES</v>
      </c>
      <c r="S414">
        <f>_xlfn.XLOOKUP(E414,Y:Y,AB:AB)</f>
        <v>0</v>
      </c>
      <c r="T414">
        <f>WEEKNUM(G414)</f>
        <v>3</v>
      </c>
      <c r="U414">
        <f>YEAR(G414)</f>
        <v>2026</v>
      </c>
      <c r="V414" s="117">
        <f>IFERROR(Q414/N414,"0")</f>
        <v>1</v>
      </c>
      <c r="AF414">
        <v>28335</v>
      </c>
      <c r="AG414" t="s">
        <v>1518</v>
      </c>
      <c r="AH414" t="s">
        <v>364</v>
      </c>
      <c r="AI414" t="s">
        <v>548</v>
      </c>
      <c r="BH414">
        <v>433</v>
      </c>
      <c r="BI414" t="s">
        <v>92</v>
      </c>
    </row>
    <row r="415" spans="1:61">
      <c r="A415" t="str">
        <f>_xlfn.XLOOKUP(D415,BN:BN,BO:BO)</f>
        <v>Madrid</v>
      </c>
      <c r="B415" t="s">
        <v>49</v>
      </c>
      <c r="C415">
        <v>76</v>
      </c>
      <c r="D415" t="str">
        <f>_xlfn.XLOOKUP(C415,BC:BC,BD:BD)</f>
        <v>BlancaO</v>
      </c>
      <c r="E415">
        <v>0</v>
      </c>
      <c r="F415" t="s">
        <v>1519</v>
      </c>
      <c r="G415" s="63">
        <v>46036</v>
      </c>
      <c r="H415" s="63">
        <v>46040</v>
      </c>
      <c r="I415" t="s">
        <v>372</v>
      </c>
      <c r="J415" t="str">
        <f>_xlfn.XLOOKUP(I415,AS:AS,AU:AU)</f>
        <v>Honorarios</v>
      </c>
      <c r="K415" t="s">
        <v>27</v>
      </c>
      <c r="L415">
        <v>96</v>
      </c>
      <c r="M415">
        <f>L415*_xlfn.XLOOKUP(K415,AM:AM,AN:AN)</f>
        <v>96</v>
      </c>
      <c r="N415">
        <f>L415*_xlfn.XLOOKUP(K415,AM:AM,AO:AO)</f>
        <v>111.35999999999999</v>
      </c>
      <c r="O415">
        <v>96</v>
      </c>
      <c r="P415">
        <f>O415*_xlfn.XLOOKUP(K415,AM:AM,AN:AN)</f>
        <v>96</v>
      </c>
      <c r="Q415">
        <f>O415*_xlfn.XLOOKUP(K415,AM:AM,AO:AO)</f>
        <v>111.35999999999999</v>
      </c>
      <c r="R415" t="str">
        <f>_xlfn.XLOOKUP(E415,Y:Y,Z:Z)</f>
        <v>FEES</v>
      </c>
      <c r="S415">
        <f>_xlfn.XLOOKUP(E415,Y:Y,AB:AB)</f>
        <v>0</v>
      </c>
      <c r="T415">
        <f>WEEKNUM(G415)</f>
        <v>3</v>
      </c>
      <c r="U415">
        <f>YEAR(G415)</f>
        <v>2026</v>
      </c>
      <c r="V415" s="117">
        <f>IFERROR(Q415/N415,"0")</f>
        <v>1</v>
      </c>
      <c r="AF415">
        <v>28350</v>
      </c>
      <c r="AG415" t="s">
        <v>1520</v>
      </c>
      <c r="AH415" t="s">
        <v>376</v>
      </c>
      <c r="AI415" t="s">
        <v>438</v>
      </c>
      <c r="BH415">
        <v>434</v>
      </c>
      <c r="BI415" t="s">
        <v>253</v>
      </c>
    </row>
    <row r="416" spans="1:61">
      <c r="A416" t="str">
        <f>_xlfn.XLOOKUP(D416,BN:BN,BO:BO)</f>
        <v>Madrid</v>
      </c>
      <c r="B416" t="s">
        <v>49</v>
      </c>
      <c r="C416">
        <v>76</v>
      </c>
      <c r="D416" t="str">
        <f>_xlfn.XLOOKUP(C416,BC:BC,BD:BD)</f>
        <v>BlancaO</v>
      </c>
      <c r="E416">
        <v>34219</v>
      </c>
      <c r="F416" t="s">
        <v>1521</v>
      </c>
      <c r="G416" s="63">
        <v>46036</v>
      </c>
      <c r="H416" s="63">
        <v>46040</v>
      </c>
      <c r="I416" t="s">
        <v>376</v>
      </c>
      <c r="J416" t="str">
        <f>_xlfn.XLOOKUP(I416,AS:AS,AU:AU)</f>
        <v>Hotel</v>
      </c>
      <c r="K416" t="s">
        <v>27</v>
      </c>
      <c r="L416">
        <v>6345.4</v>
      </c>
      <c r="M416">
        <f>L416*_xlfn.XLOOKUP(K416,AM:AM,AN:AN)</f>
        <v>6345.4</v>
      </c>
      <c r="N416">
        <f>L416*_xlfn.XLOOKUP(K416,AM:AM,AO:AO)</f>
        <v>7360.6639999999989</v>
      </c>
      <c r="O416">
        <v>634.54</v>
      </c>
      <c r="P416">
        <f>O416*_xlfn.XLOOKUP(K416,AM:AM,AN:AN)</f>
        <v>634.54</v>
      </c>
      <c r="Q416">
        <f>O416*_xlfn.XLOOKUP(K416,AM:AM,AO:AO)</f>
        <v>736.06639999999993</v>
      </c>
      <c r="R416" t="str">
        <f>_xlfn.XLOOKUP(E416,Y:Y,Z:Z)</f>
        <v>Le Grand HÙtel CayrÈ</v>
      </c>
      <c r="S416" t="str">
        <f>_xlfn.XLOOKUP(E416,Y:Y,AB:AB)</f>
        <v>France</v>
      </c>
      <c r="T416">
        <f>WEEKNUM(G416)</f>
        <v>3</v>
      </c>
      <c r="U416">
        <f>YEAR(G416)</f>
        <v>2026</v>
      </c>
      <c r="V416" s="117">
        <f>IFERROR(Q416/N416,"0")</f>
        <v>0.1</v>
      </c>
      <c r="AF416">
        <v>28361</v>
      </c>
      <c r="AG416" t="s">
        <v>1522</v>
      </c>
      <c r="AH416" t="s">
        <v>366</v>
      </c>
      <c r="AI416" t="s">
        <v>401</v>
      </c>
      <c r="BH416">
        <v>435</v>
      </c>
      <c r="BI416" t="s">
        <v>58</v>
      </c>
    </row>
    <row r="417" spans="1:61">
      <c r="A417" t="str">
        <f>_xlfn.XLOOKUP(D417,BN:BN,BO:BO)</f>
        <v>México</v>
      </c>
      <c r="B417" t="s">
        <v>49</v>
      </c>
      <c r="C417">
        <v>77</v>
      </c>
      <c r="D417" t="str">
        <f>_xlfn.XLOOKUP(C417,BC:BC,BD:BD)</f>
        <v>JorgeP</v>
      </c>
      <c r="E417">
        <v>33350</v>
      </c>
      <c r="F417" t="s">
        <v>1523</v>
      </c>
      <c r="G417" s="63">
        <v>46056</v>
      </c>
      <c r="H417" s="63">
        <v>46078</v>
      </c>
      <c r="I417" t="s">
        <v>376</v>
      </c>
      <c r="J417" t="str">
        <f>_xlfn.XLOOKUP(I417,AS:AS,AU:AU)</f>
        <v>Hotel</v>
      </c>
      <c r="K417" t="s">
        <v>27</v>
      </c>
      <c r="L417">
        <v>0</v>
      </c>
      <c r="M417">
        <f>L417*_xlfn.XLOOKUP(K417,AM:AM,AN:AN)</f>
        <v>0</v>
      </c>
      <c r="N417">
        <f>L417*_xlfn.XLOOKUP(K417,AM:AM,AO:AO)</f>
        <v>0</v>
      </c>
      <c r="O417">
        <v>0</v>
      </c>
      <c r="P417">
        <f>O417*_xlfn.XLOOKUP(K417,AM:AM,AN:AN)</f>
        <v>0</v>
      </c>
      <c r="Q417">
        <f>O417*_xlfn.XLOOKUP(K417,AM:AM,AO:AO)</f>
        <v>0</v>
      </c>
      <c r="R417" t="str">
        <f>_xlfn.XLOOKUP(E417,Y:Y,Z:Z)</f>
        <v>1 HOTEL MAYFAIR</v>
      </c>
      <c r="S417" t="str">
        <f>_xlfn.XLOOKUP(E417,Y:Y,AB:AB)</f>
        <v>United Kingdom</v>
      </c>
      <c r="T417">
        <f>WEEKNUM(G417)</f>
        <v>6</v>
      </c>
      <c r="U417">
        <f>YEAR(G417)</f>
        <v>2026</v>
      </c>
      <c r="V417" s="117" t="str">
        <f>IFERROR(Q417/N417,"0")</f>
        <v>0</v>
      </c>
      <c r="AF417">
        <v>28389</v>
      </c>
      <c r="AG417" t="s">
        <v>1524</v>
      </c>
      <c r="AH417" t="s">
        <v>376</v>
      </c>
      <c r="AI417" t="s">
        <v>655</v>
      </c>
      <c r="BH417">
        <v>436</v>
      </c>
      <c r="BI417" t="s">
        <v>46</v>
      </c>
    </row>
    <row r="418" spans="1:61">
      <c r="A418" t="str">
        <f>_xlfn.XLOOKUP(D418,BN:BN,BO:BO)</f>
        <v>Madrid</v>
      </c>
      <c r="B418" t="s">
        <v>49</v>
      </c>
      <c r="C418">
        <v>78</v>
      </c>
      <c r="D418" t="str">
        <f>_xlfn.XLOOKUP(C418,BC:BC,BD:BD)</f>
        <v>AndreaG</v>
      </c>
      <c r="E418">
        <v>27610</v>
      </c>
      <c r="F418" t="s">
        <v>1525</v>
      </c>
      <c r="G418" s="63">
        <v>46170</v>
      </c>
      <c r="H418" s="63">
        <v>46180</v>
      </c>
      <c r="I418" t="s">
        <v>409</v>
      </c>
      <c r="J418" t="str">
        <f>_xlfn.XLOOKUP(I418,AS:AS,AU:AU)</f>
        <v>Otros</v>
      </c>
      <c r="K418" t="s">
        <v>27</v>
      </c>
      <c r="L418">
        <v>1028.79</v>
      </c>
      <c r="M418">
        <f>L418*_xlfn.XLOOKUP(K418,AM:AM,AN:AN)</f>
        <v>1028.79</v>
      </c>
      <c r="N418">
        <f>L418*_xlfn.XLOOKUP(K418,AM:AM,AO:AO)</f>
        <v>1193.3963999999999</v>
      </c>
      <c r="O418">
        <v>0</v>
      </c>
      <c r="P418">
        <f>O418*_xlfn.XLOOKUP(K418,AM:AM,AN:AN)</f>
        <v>0</v>
      </c>
      <c r="Q418">
        <f>O418*_xlfn.XLOOKUP(K418,AM:AM,AO:AO)</f>
        <v>0</v>
      </c>
      <c r="R418" t="str">
        <f>_xlfn.XLOOKUP(E418,Y:Y,Z:Z)</f>
        <v>AON</v>
      </c>
      <c r="S418" t="str">
        <f>_xlfn.XLOOKUP(E418,Y:Y,AB:AB)</f>
        <v>United Kingdom</v>
      </c>
      <c r="T418">
        <f>WEEKNUM(G418)</f>
        <v>22</v>
      </c>
      <c r="U418">
        <f>YEAR(G418)</f>
        <v>2026</v>
      </c>
      <c r="V418" s="117">
        <f>IFERROR(Q418/N418,"0")</f>
        <v>0</v>
      </c>
      <c r="AF418">
        <v>28391</v>
      </c>
      <c r="AG418" t="s">
        <v>1526</v>
      </c>
      <c r="AH418" t="s">
        <v>425</v>
      </c>
      <c r="AI418" t="s">
        <v>440</v>
      </c>
      <c r="BH418">
        <v>437</v>
      </c>
      <c r="BI418" t="s">
        <v>64</v>
      </c>
    </row>
    <row r="419" spans="1:61">
      <c r="A419" t="str">
        <f>_xlfn.XLOOKUP(D419,BN:BN,BO:BO)</f>
        <v>Madrid</v>
      </c>
      <c r="B419" t="s">
        <v>49</v>
      </c>
      <c r="C419">
        <v>78</v>
      </c>
      <c r="D419" t="str">
        <f>_xlfn.XLOOKUP(C419,BC:BC,BD:BD)</f>
        <v>AndreaG</v>
      </c>
      <c r="E419">
        <v>27688</v>
      </c>
      <c r="F419" t="s">
        <v>1527</v>
      </c>
      <c r="G419" s="63">
        <v>46170</v>
      </c>
      <c r="H419" s="63">
        <v>46180</v>
      </c>
      <c r="I419" t="s">
        <v>484</v>
      </c>
      <c r="J419" t="str">
        <f>_xlfn.XLOOKUP(I419,AS:AS,AU:AU)</f>
        <v>Vuelos</v>
      </c>
      <c r="K419" t="s">
        <v>27</v>
      </c>
      <c r="L419">
        <v>15155</v>
      </c>
      <c r="M419">
        <f>L419*_xlfn.XLOOKUP(K419,AM:AM,AN:AN)</f>
        <v>15155</v>
      </c>
      <c r="N419">
        <f>L419*_xlfn.XLOOKUP(K419,AM:AM,AO:AO)</f>
        <v>17579.8</v>
      </c>
      <c r="O419">
        <v>0</v>
      </c>
      <c r="P419">
        <f>O419*_xlfn.XLOOKUP(K419,AM:AM,AN:AN)</f>
        <v>0</v>
      </c>
      <c r="Q419">
        <f>O419*_xlfn.XLOOKUP(K419,AM:AM,AO:AO)</f>
        <v>0</v>
      </c>
      <c r="R419" t="str">
        <f>_xlfn.XLOOKUP(E419,Y:Y,Z:Z)</f>
        <v>Servivuelo</v>
      </c>
      <c r="S419" t="str">
        <f>_xlfn.XLOOKUP(E419,Y:Y,AB:AB)</f>
        <v>Spain</v>
      </c>
      <c r="T419">
        <f>WEEKNUM(G419)</f>
        <v>22</v>
      </c>
      <c r="U419">
        <f>YEAR(G419)</f>
        <v>2026</v>
      </c>
      <c r="V419" s="117">
        <f>IFERROR(Q419/N419,"0")</f>
        <v>0</v>
      </c>
      <c r="AF419">
        <v>28394</v>
      </c>
      <c r="AG419" t="s">
        <v>1528</v>
      </c>
      <c r="AH419" t="s">
        <v>419</v>
      </c>
      <c r="AI419" t="s">
        <v>1412</v>
      </c>
      <c r="BH419">
        <v>438</v>
      </c>
      <c r="BI419" t="s">
        <v>92</v>
      </c>
    </row>
    <row r="420" spans="1:61">
      <c r="A420" t="str">
        <f>_xlfn.XLOOKUP(D420,BN:BN,BO:BO)</f>
        <v>Madrid</v>
      </c>
      <c r="B420" t="s">
        <v>49</v>
      </c>
      <c r="C420">
        <v>78</v>
      </c>
      <c r="D420" t="str">
        <f>_xlfn.XLOOKUP(C420,BC:BC,BD:BD)</f>
        <v>AndreaG</v>
      </c>
      <c r="E420">
        <v>27688</v>
      </c>
      <c r="F420" t="s">
        <v>1527</v>
      </c>
      <c r="G420" s="63">
        <v>46170</v>
      </c>
      <c r="H420" s="63">
        <v>46180</v>
      </c>
      <c r="I420" t="s">
        <v>484</v>
      </c>
      <c r="J420" t="str">
        <f>_xlfn.XLOOKUP(I420,AS:AS,AU:AU)</f>
        <v>Vuelos</v>
      </c>
      <c r="K420" t="s">
        <v>27</v>
      </c>
      <c r="L420">
        <v>3451.64</v>
      </c>
      <c r="M420">
        <f>L420*_xlfn.XLOOKUP(K420,AM:AM,AN:AN)</f>
        <v>3451.64</v>
      </c>
      <c r="N420">
        <f>L420*_xlfn.XLOOKUP(K420,AM:AM,AO:AO)</f>
        <v>4003.9023999999995</v>
      </c>
      <c r="O420">
        <v>0</v>
      </c>
      <c r="P420">
        <f>O420*_xlfn.XLOOKUP(K420,AM:AM,AN:AN)</f>
        <v>0</v>
      </c>
      <c r="Q420">
        <f>O420*_xlfn.XLOOKUP(K420,AM:AM,AO:AO)</f>
        <v>0</v>
      </c>
      <c r="R420" t="str">
        <f>_xlfn.XLOOKUP(E420,Y:Y,Z:Z)</f>
        <v>Servivuelo</v>
      </c>
      <c r="S420" t="str">
        <f>_xlfn.XLOOKUP(E420,Y:Y,AB:AB)</f>
        <v>Spain</v>
      </c>
      <c r="T420">
        <f>WEEKNUM(G420)</f>
        <v>22</v>
      </c>
      <c r="U420">
        <f>YEAR(G420)</f>
        <v>2026</v>
      </c>
      <c r="V420" s="117">
        <f>IFERROR(Q420/N420,"0")</f>
        <v>0</v>
      </c>
      <c r="AF420">
        <v>28420</v>
      </c>
      <c r="AG420" t="s">
        <v>1529</v>
      </c>
      <c r="AH420" t="s">
        <v>425</v>
      </c>
      <c r="AI420" t="s">
        <v>440</v>
      </c>
      <c r="BH420">
        <v>439</v>
      </c>
      <c r="BI420" t="s">
        <v>42</v>
      </c>
    </row>
    <row r="421" spans="1:61">
      <c r="A421" t="str">
        <f>_xlfn.XLOOKUP(D421,BN:BN,BO:BO)</f>
        <v>Madrid</v>
      </c>
      <c r="B421" t="s">
        <v>49</v>
      </c>
      <c r="C421">
        <v>78</v>
      </c>
      <c r="D421" t="str">
        <f>_xlfn.XLOOKUP(C421,BC:BC,BD:BD)</f>
        <v>AndreaG</v>
      </c>
      <c r="E421">
        <v>27688</v>
      </c>
      <c r="F421" t="s">
        <v>1530</v>
      </c>
      <c r="G421" s="63">
        <v>46171</v>
      </c>
      <c r="H421" s="63">
        <v>46180</v>
      </c>
      <c r="I421" t="s">
        <v>484</v>
      </c>
      <c r="J421" t="str">
        <f>_xlfn.XLOOKUP(I421,AS:AS,AU:AU)</f>
        <v>Vuelos</v>
      </c>
      <c r="K421" t="s">
        <v>27</v>
      </c>
      <c r="L421">
        <v>5715</v>
      </c>
      <c r="M421">
        <f>L421*_xlfn.XLOOKUP(K421,AM:AM,AN:AN)</f>
        <v>5715</v>
      </c>
      <c r="N421">
        <f>L421*_xlfn.XLOOKUP(K421,AM:AM,AO:AO)</f>
        <v>6629.4</v>
      </c>
      <c r="O421">
        <v>0</v>
      </c>
      <c r="P421">
        <f>O421*_xlfn.XLOOKUP(K421,AM:AM,AN:AN)</f>
        <v>0</v>
      </c>
      <c r="Q421">
        <f>O421*_xlfn.XLOOKUP(K421,AM:AM,AO:AO)</f>
        <v>0</v>
      </c>
      <c r="R421" t="str">
        <f>_xlfn.XLOOKUP(E421,Y:Y,Z:Z)</f>
        <v>Servivuelo</v>
      </c>
      <c r="S421" t="str">
        <f>_xlfn.XLOOKUP(E421,Y:Y,AB:AB)</f>
        <v>Spain</v>
      </c>
      <c r="T421">
        <f>WEEKNUM(G421)</f>
        <v>22</v>
      </c>
      <c r="U421">
        <f>YEAR(G421)</f>
        <v>2026</v>
      </c>
      <c r="V421" s="117">
        <f>IFERROR(Q421/N421,"0")</f>
        <v>0</v>
      </c>
      <c r="AF421">
        <v>28454</v>
      </c>
      <c r="AG421" t="s">
        <v>1531</v>
      </c>
      <c r="AH421" t="s">
        <v>376</v>
      </c>
      <c r="AI421" t="s">
        <v>792</v>
      </c>
      <c r="BH421">
        <v>440</v>
      </c>
      <c r="BI421" t="s">
        <v>42</v>
      </c>
    </row>
    <row r="422" spans="1:61">
      <c r="A422" t="str">
        <f>_xlfn.XLOOKUP(D422,BN:BN,BO:BO)</f>
        <v>Madrid</v>
      </c>
      <c r="B422" t="s">
        <v>49</v>
      </c>
      <c r="C422">
        <v>78</v>
      </c>
      <c r="D422" t="str">
        <f>_xlfn.XLOOKUP(C422,BC:BC,BD:BD)</f>
        <v>AndreaG</v>
      </c>
      <c r="E422">
        <v>0</v>
      </c>
      <c r="F422" t="s">
        <v>1532</v>
      </c>
      <c r="G422" s="63">
        <v>46170</v>
      </c>
      <c r="H422" s="63">
        <v>46180</v>
      </c>
      <c r="I422" t="s">
        <v>372</v>
      </c>
      <c r="J422" t="str">
        <f>_xlfn.XLOOKUP(I422,AS:AS,AU:AU)</f>
        <v>Honorarios</v>
      </c>
      <c r="K422" t="s">
        <v>27</v>
      </c>
      <c r="L422">
        <v>455</v>
      </c>
      <c r="M422">
        <f>L422*_xlfn.XLOOKUP(K422,AM:AM,AN:AN)</f>
        <v>455</v>
      </c>
      <c r="N422">
        <f>L422*_xlfn.XLOOKUP(K422,AM:AM,AO:AO)</f>
        <v>527.79999999999995</v>
      </c>
      <c r="O422">
        <v>455</v>
      </c>
      <c r="P422">
        <f>O422*_xlfn.XLOOKUP(K422,AM:AM,AN:AN)</f>
        <v>455</v>
      </c>
      <c r="Q422">
        <f>O422*_xlfn.XLOOKUP(K422,AM:AM,AO:AO)</f>
        <v>527.79999999999995</v>
      </c>
      <c r="R422" t="str">
        <f>_xlfn.XLOOKUP(E422,Y:Y,Z:Z)</f>
        <v>FEES</v>
      </c>
      <c r="S422">
        <f>_xlfn.XLOOKUP(E422,Y:Y,AB:AB)</f>
        <v>0</v>
      </c>
      <c r="T422">
        <f>WEEKNUM(G422)</f>
        <v>22</v>
      </c>
      <c r="U422">
        <f>YEAR(G422)</f>
        <v>2026</v>
      </c>
      <c r="V422" s="117">
        <f>IFERROR(Q422/N422,"0")</f>
        <v>1</v>
      </c>
      <c r="AF422">
        <v>28490</v>
      </c>
      <c r="AG422" t="s">
        <v>1533</v>
      </c>
      <c r="AH422" t="s">
        <v>419</v>
      </c>
      <c r="AI422" t="s">
        <v>369</v>
      </c>
      <c r="BH422">
        <v>441</v>
      </c>
      <c r="BI422" t="s">
        <v>42</v>
      </c>
    </row>
    <row r="423" spans="1:61">
      <c r="A423" t="str">
        <f>_xlfn.XLOOKUP(D423,BN:BN,BO:BO)</f>
        <v>Madrid</v>
      </c>
      <c r="B423" t="s">
        <v>49</v>
      </c>
      <c r="C423">
        <v>78</v>
      </c>
      <c r="D423" t="str">
        <f>_xlfn.XLOOKUP(C423,BC:BC,BD:BD)</f>
        <v>AndreaG</v>
      </c>
      <c r="E423">
        <v>31172</v>
      </c>
      <c r="F423" t="s">
        <v>1534</v>
      </c>
      <c r="G423" s="63">
        <v>46171</v>
      </c>
      <c r="H423" s="63">
        <v>46180</v>
      </c>
      <c r="I423" t="s">
        <v>484</v>
      </c>
      <c r="J423" t="str">
        <f>_xlfn.XLOOKUP(I423,AS:AS,AU:AU)</f>
        <v>Vuelos</v>
      </c>
      <c r="K423" t="s">
        <v>27</v>
      </c>
      <c r="L423">
        <v>872</v>
      </c>
      <c r="M423">
        <f>L423*_xlfn.XLOOKUP(K423,AM:AM,AN:AN)</f>
        <v>872</v>
      </c>
      <c r="N423">
        <f>L423*_xlfn.XLOOKUP(K423,AM:AM,AO:AO)</f>
        <v>1011.52</v>
      </c>
      <c r="O423">
        <v>0</v>
      </c>
      <c r="P423">
        <f>O423*_xlfn.XLOOKUP(K423,AM:AM,AN:AN)</f>
        <v>0</v>
      </c>
      <c r="Q423">
        <f>O423*_xlfn.XLOOKUP(K423,AM:AM,AO:AO)</f>
        <v>0</v>
      </c>
      <c r="R423" t="str">
        <f>_xlfn.XLOOKUP(E423,Y:Y,Z:Z)</f>
        <v>IBERIA</v>
      </c>
      <c r="S423" t="str">
        <f>_xlfn.XLOOKUP(E423,Y:Y,AB:AB)</f>
        <v>Spain</v>
      </c>
      <c r="T423">
        <f>WEEKNUM(G423)</f>
        <v>22</v>
      </c>
      <c r="U423">
        <f>YEAR(G423)</f>
        <v>2026</v>
      </c>
      <c r="V423" s="117">
        <f>IFERROR(Q423/N423,"0")</f>
        <v>0</v>
      </c>
      <c r="AF423">
        <v>28491</v>
      </c>
      <c r="AG423" t="s">
        <v>462</v>
      </c>
      <c r="AH423" t="s">
        <v>419</v>
      </c>
      <c r="AI423" t="s">
        <v>369</v>
      </c>
      <c r="BH423">
        <v>442</v>
      </c>
      <c r="BI423" t="s">
        <v>46</v>
      </c>
    </row>
    <row r="424" spans="1:61">
      <c r="A424" t="str">
        <f>_xlfn.XLOOKUP(D424,BN:BN,BO:BO)</f>
        <v>Madrid</v>
      </c>
      <c r="B424" t="s">
        <v>49</v>
      </c>
      <c r="C424">
        <v>78</v>
      </c>
      <c r="D424" t="str">
        <f>_xlfn.XLOOKUP(C424,BC:BC,BD:BD)</f>
        <v>AndreaG</v>
      </c>
      <c r="E424">
        <v>27604</v>
      </c>
      <c r="F424" t="s">
        <v>1535</v>
      </c>
      <c r="G424" s="63">
        <v>46171</v>
      </c>
      <c r="H424" s="63">
        <v>46180</v>
      </c>
      <c r="I424" t="s">
        <v>364</v>
      </c>
      <c r="J424" t="str">
        <f>_xlfn.XLOOKUP(I424,AS:AS,AU:AU)</f>
        <v>DMC</v>
      </c>
      <c r="K424" t="s">
        <v>27</v>
      </c>
      <c r="L424">
        <v>68420</v>
      </c>
      <c r="M424">
        <f>L424*_xlfn.XLOOKUP(K424,AM:AM,AN:AN)</f>
        <v>68420</v>
      </c>
      <c r="N424">
        <f>L424*_xlfn.XLOOKUP(K424,AM:AM,AO:AO)</f>
        <v>79367.199999999997</v>
      </c>
      <c r="O424">
        <v>9622</v>
      </c>
      <c r="P424">
        <f>O424*_xlfn.XLOOKUP(K424,AM:AM,AN:AN)</f>
        <v>9622</v>
      </c>
      <c r="Q424">
        <f>O424*_xlfn.XLOOKUP(K424,AM:AM,AO:AO)</f>
        <v>11161.519999999999</v>
      </c>
      <c r="R424" t="str">
        <f>_xlfn.XLOOKUP(E424,Y:Y,Z:Z)</f>
        <v>Luxury Japan</v>
      </c>
      <c r="S424" t="str">
        <f>_xlfn.XLOOKUP(E424,Y:Y,AB:AB)</f>
        <v>Japan</v>
      </c>
      <c r="T424">
        <f>WEEKNUM(G424)</f>
        <v>22</v>
      </c>
      <c r="U424">
        <f>YEAR(G424)</f>
        <v>2026</v>
      </c>
      <c r="V424" s="117">
        <f>IFERROR(Q424/N424,"0")</f>
        <v>0.14063139432914351</v>
      </c>
      <c r="AF424">
        <v>28494</v>
      </c>
      <c r="AG424" t="s">
        <v>1536</v>
      </c>
      <c r="AH424" t="s">
        <v>376</v>
      </c>
      <c r="AI424" t="s">
        <v>405</v>
      </c>
      <c r="BH424">
        <v>443</v>
      </c>
      <c r="BI424" t="s">
        <v>42</v>
      </c>
    </row>
    <row r="425" spans="1:61">
      <c r="A425" t="str">
        <f>_xlfn.XLOOKUP(D425,BN:BN,BO:BO)</f>
        <v>Madrid</v>
      </c>
      <c r="B425" t="s">
        <v>49</v>
      </c>
      <c r="C425">
        <v>79</v>
      </c>
      <c r="D425" t="str">
        <f>_xlfn.XLOOKUP(C425,BC:BC,BD:BD)</f>
        <v>FernandaS</v>
      </c>
      <c r="E425">
        <v>34017</v>
      </c>
      <c r="F425" t="s">
        <v>1537</v>
      </c>
      <c r="G425" s="63">
        <v>46022</v>
      </c>
      <c r="H425" s="63">
        <v>46025</v>
      </c>
      <c r="I425" t="s">
        <v>376</v>
      </c>
      <c r="J425" t="str">
        <f>_xlfn.XLOOKUP(I425,AS:AS,AU:AU)</f>
        <v>Hotel</v>
      </c>
      <c r="K425" t="s">
        <v>27</v>
      </c>
      <c r="L425">
        <v>19020</v>
      </c>
      <c r="M425">
        <f>L425*_xlfn.XLOOKUP(K425,AM:AM,AN:AN)</f>
        <v>19020</v>
      </c>
      <c r="N425">
        <f>L425*_xlfn.XLOOKUP(K425,AM:AM,AO:AO)</f>
        <v>22063.199999999997</v>
      </c>
      <c r="O425">
        <v>1890</v>
      </c>
      <c r="P425">
        <f>O425*_xlfn.XLOOKUP(K425,AM:AM,AN:AN)</f>
        <v>1890</v>
      </c>
      <c r="Q425">
        <f>O425*_xlfn.XLOOKUP(K425,AM:AM,AO:AO)</f>
        <v>2192.3999999999996</v>
      </c>
      <c r="R425" t="str">
        <f>_xlfn.XLOOKUP(E425,Y:Y,Z:Z)</f>
        <v>Amanjena</v>
      </c>
      <c r="S425" t="str">
        <f>_xlfn.XLOOKUP(E425,Y:Y,AB:AB)</f>
        <v>Morocco</v>
      </c>
      <c r="T425">
        <f>WEEKNUM(G425)</f>
        <v>53</v>
      </c>
      <c r="U425">
        <f>YEAR(G425)</f>
        <v>2025</v>
      </c>
      <c r="V425" s="117">
        <f>IFERROR(Q425/N425,"0")</f>
        <v>9.936908517350157E-2</v>
      </c>
      <c r="AF425">
        <v>28495</v>
      </c>
      <c r="AG425" t="s">
        <v>1538</v>
      </c>
      <c r="AH425" t="s">
        <v>376</v>
      </c>
      <c r="AI425" t="s">
        <v>440</v>
      </c>
      <c r="BH425">
        <v>444</v>
      </c>
      <c r="BI425" t="s">
        <v>43</v>
      </c>
    </row>
    <row r="426" spans="1:61">
      <c r="A426" t="str">
        <f>_xlfn.XLOOKUP(D426,BN:BN,BO:BO)</f>
        <v>Madrid</v>
      </c>
      <c r="B426" t="s">
        <v>49</v>
      </c>
      <c r="C426">
        <v>79</v>
      </c>
      <c r="D426" t="str">
        <f>_xlfn.XLOOKUP(C426,BC:BC,BD:BD)</f>
        <v>FernandaS</v>
      </c>
      <c r="E426">
        <v>27688</v>
      </c>
      <c r="F426" t="s">
        <v>1539</v>
      </c>
      <c r="G426" s="63">
        <v>46022</v>
      </c>
      <c r="H426" s="63">
        <v>46025</v>
      </c>
      <c r="I426" t="s">
        <v>484</v>
      </c>
      <c r="J426" t="str">
        <f>_xlfn.XLOOKUP(I426,AS:AS,AU:AU)</f>
        <v>Vuelos</v>
      </c>
      <c r="K426" t="s">
        <v>27</v>
      </c>
      <c r="L426">
        <v>1702</v>
      </c>
      <c r="M426">
        <f>L426*_xlfn.XLOOKUP(K426,AM:AM,AN:AN)</f>
        <v>1702</v>
      </c>
      <c r="N426">
        <f>L426*_xlfn.XLOOKUP(K426,AM:AM,AO:AO)</f>
        <v>1974.32</v>
      </c>
      <c r="O426">
        <v>0</v>
      </c>
      <c r="P426">
        <f>O426*_xlfn.XLOOKUP(K426,AM:AM,AN:AN)</f>
        <v>0</v>
      </c>
      <c r="Q426">
        <f>O426*_xlfn.XLOOKUP(K426,AM:AM,AO:AO)</f>
        <v>0</v>
      </c>
      <c r="R426" t="str">
        <f>_xlfn.XLOOKUP(E426,Y:Y,Z:Z)</f>
        <v>Servivuelo</v>
      </c>
      <c r="S426" t="str">
        <f>_xlfn.XLOOKUP(E426,Y:Y,AB:AB)</f>
        <v>Spain</v>
      </c>
      <c r="T426">
        <f>WEEKNUM(G426)</f>
        <v>53</v>
      </c>
      <c r="U426">
        <f>YEAR(G426)</f>
        <v>2025</v>
      </c>
      <c r="V426" s="117">
        <f>IFERROR(Q426/N426,"0")</f>
        <v>0</v>
      </c>
      <c r="AF426">
        <v>28496</v>
      </c>
      <c r="AG426" t="s">
        <v>1540</v>
      </c>
      <c r="AH426" t="s">
        <v>376</v>
      </c>
      <c r="AI426" t="s">
        <v>1059</v>
      </c>
      <c r="BH426">
        <v>445</v>
      </c>
      <c r="BI426" t="s">
        <v>45</v>
      </c>
    </row>
    <row r="427" spans="1:61">
      <c r="A427" t="str">
        <f>_xlfn.XLOOKUP(D427,BN:BN,BO:BO)</f>
        <v>Madrid</v>
      </c>
      <c r="B427" t="s">
        <v>49</v>
      </c>
      <c r="C427">
        <v>79</v>
      </c>
      <c r="D427" t="str">
        <f>_xlfn.XLOOKUP(C427,BC:BC,BD:BD)</f>
        <v>FernandaS</v>
      </c>
      <c r="E427">
        <v>27688</v>
      </c>
      <c r="F427" t="s">
        <v>1541</v>
      </c>
      <c r="G427" s="63">
        <v>46022</v>
      </c>
      <c r="H427" s="63">
        <v>46025</v>
      </c>
      <c r="I427" t="s">
        <v>484</v>
      </c>
      <c r="J427" t="str">
        <f>_xlfn.XLOOKUP(I427,AS:AS,AU:AU)</f>
        <v>Vuelos</v>
      </c>
      <c r="K427" t="s">
        <v>27</v>
      </c>
      <c r="L427">
        <v>1642</v>
      </c>
      <c r="M427">
        <f>L427*_xlfn.XLOOKUP(K427,AM:AM,AN:AN)</f>
        <v>1642</v>
      </c>
      <c r="N427">
        <f>L427*_xlfn.XLOOKUP(K427,AM:AM,AO:AO)</f>
        <v>1904.7199999999998</v>
      </c>
      <c r="O427">
        <v>0</v>
      </c>
      <c r="P427">
        <f>O427*_xlfn.XLOOKUP(K427,AM:AM,AN:AN)</f>
        <v>0</v>
      </c>
      <c r="Q427">
        <f>O427*_xlfn.XLOOKUP(K427,AM:AM,AO:AO)</f>
        <v>0</v>
      </c>
      <c r="R427" t="str">
        <f>_xlfn.XLOOKUP(E427,Y:Y,Z:Z)</f>
        <v>Servivuelo</v>
      </c>
      <c r="S427" t="str">
        <f>_xlfn.XLOOKUP(E427,Y:Y,AB:AB)</f>
        <v>Spain</v>
      </c>
      <c r="T427">
        <f>WEEKNUM(G427)</f>
        <v>53</v>
      </c>
      <c r="U427">
        <f>YEAR(G427)</f>
        <v>2025</v>
      </c>
      <c r="V427" s="117">
        <f>IFERROR(Q427/N427,"0")</f>
        <v>0</v>
      </c>
      <c r="AF427">
        <v>28497</v>
      </c>
      <c r="AG427" t="s">
        <v>1542</v>
      </c>
      <c r="AH427" t="s">
        <v>376</v>
      </c>
      <c r="AI427" t="s">
        <v>588</v>
      </c>
      <c r="BH427">
        <v>446</v>
      </c>
      <c r="BI427" t="s">
        <v>42</v>
      </c>
    </row>
    <row r="428" spans="1:61">
      <c r="A428" t="str">
        <f>_xlfn.XLOOKUP(D428,BN:BN,BO:BO)</f>
        <v>Madrid</v>
      </c>
      <c r="B428" t="s">
        <v>49</v>
      </c>
      <c r="C428">
        <v>79</v>
      </c>
      <c r="D428" t="str">
        <f>_xlfn.XLOOKUP(C428,BC:BC,BD:BD)</f>
        <v>FernandaS</v>
      </c>
      <c r="E428">
        <v>0</v>
      </c>
      <c r="F428" t="s">
        <v>1115</v>
      </c>
      <c r="G428" s="63">
        <v>46022</v>
      </c>
      <c r="H428" s="63">
        <v>46025</v>
      </c>
      <c r="I428" t="s">
        <v>372</v>
      </c>
      <c r="J428" t="str">
        <f>_xlfn.XLOOKUP(I428,AS:AS,AU:AU)</f>
        <v>Honorarios</v>
      </c>
      <c r="K428" t="s">
        <v>27</v>
      </c>
      <c r="L428">
        <v>259</v>
      </c>
      <c r="M428">
        <f>L428*_xlfn.XLOOKUP(K428,AM:AM,AN:AN)</f>
        <v>259</v>
      </c>
      <c r="N428">
        <f>L428*_xlfn.XLOOKUP(K428,AM:AM,AO:AO)</f>
        <v>300.44</v>
      </c>
      <c r="O428">
        <v>259</v>
      </c>
      <c r="P428">
        <f>O428*_xlfn.XLOOKUP(K428,AM:AM,AN:AN)</f>
        <v>259</v>
      </c>
      <c r="Q428">
        <f>O428*_xlfn.XLOOKUP(K428,AM:AM,AO:AO)</f>
        <v>300.44</v>
      </c>
      <c r="R428" t="str">
        <f>_xlfn.XLOOKUP(E428,Y:Y,Z:Z)</f>
        <v>FEES</v>
      </c>
      <c r="S428">
        <f>_xlfn.XLOOKUP(E428,Y:Y,AB:AB)</f>
        <v>0</v>
      </c>
      <c r="T428">
        <f>WEEKNUM(G428)</f>
        <v>53</v>
      </c>
      <c r="U428">
        <f>YEAR(G428)</f>
        <v>2025</v>
      </c>
      <c r="V428" s="117">
        <f>IFERROR(Q428/N428,"0")</f>
        <v>1</v>
      </c>
      <c r="AF428">
        <v>28512</v>
      </c>
      <c r="AG428" t="s">
        <v>1543</v>
      </c>
      <c r="AH428" t="s">
        <v>376</v>
      </c>
      <c r="AI428" t="s">
        <v>399</v>
      </c>
      <c r="BH428">
        <v>447</v>
      </c>
      <c r="BI428" t="s">
        <v>32</v>
      </c>
    </row>
    <row r="429" spans="1:61">
      <c r="A429" t="str">
        <f>_xlfn.XLOOKUP(D429,BN:BN,BO:BO)</f>
        <v>Madrid</v>
      </c>
      <c r="B429" t="s">
        <v>49</v>
      </c>
      <c r="C429">
        <v>79</v>
      </c>
      <c r="D429" t="str">
        <f>_xlfn.XLOOKUP(C429,BC:BC,BD:BD)</f>
        <v>FernandaS</v>
      </c>
      <c r="E429">
        <v>32499</v>
      </c>
      <c r="F429" t="s">
        <v>1544</v>
      </c>
      <c r="G429" s="63">
        <v>46022</v>
      </c>
      <c r="H429" s="63">
        <v>46025</v>
      </c>
      <c r="I429" t="s">
        <v>461</v>
      </c>
      <c r="J429" t="str">
        <f>_xlfn.XLOOKUP(I429,AS:AS,AU:AU)</f>
        <v>DMC</v>
      </c>
      <c r="K429" t="s">
        <v>27</v>
      </c>
      <c r="L429">
        <v>2944.42</v>
      </c>
      <c r="M429">
        <f>L429*_xlfn.XLOOKUP(K429,AM:AM,AN:AN)</f>
        <v>2944.42</v>
      </c>
      <c r="N429">
        <f>L429*_xlfn.XLOOKUP(K429,AM:AM,AO:AO)</f>
        <v>3415.5272</v>
      </c>
      <c r="O429">
        <v>0</v>
      </c>
      <c r="P429">
        <f>O429*_xlfn.XLOOKUP(K429,AM:AM,AN:AN)</f>
        <v>0</v>
      </c>
      <c r="Q429">
        <f>O429*_xlfn.XLOOKUP(K429,AM:AM,AO:AO)</f>
        <v>0</v>
      </c>
      <c r="R429" t="str">
        <f>_xlfn.XLOOKUP(E429,Y:Y,Z:Z)</f>
        <v>EXO TRAVEL MOROCCO</v>
      </c>
      <c r="S429" t="str">
        <f>_xlfn.XLOOKUP(E429,Y:Y,AB:AB)</f>
        <v>Morocco</v>
      </c>
      <c r="T429">
        <f>WEEKNUM(G429)</f>
        <v>53</v>
      </c>
      <c r="U429">
        <f>YEAR(G429)</f>
        <v>2025</v>
      </c>
      <c r="V429" s="117">
        <f>IFERROR(Q429/N429,"0")</f>
        <v>0</v>
      </c>
      <c r="AF429">
        <v>28514</v>
      </c>
      <c r="AG429" t="s">
        <v>1545</v>
      </c>
      <c r="AH429" t="s">
        <v>376</v>
      </c>
      <c r="AI429" t="s">
        <v>405</v>
      </c>
      <c r="BH429">
        <v>448</v>
      </c>
      <c r="BI429" t="s">
        <v>42</v>
      </c>
    </row>
    <row r="430" spans="1:61">
      <c r="A430" t="str">
        <f>_xlfn.XLOOKUP(D430,BN:BN,BO:BO)</f>
        <v>Madrid</v>
      </c>
      <c r="B430" t="s">
        <v>49</v>
      </c>
      <c r="C430">
        <v>79</v>
      </c>
      <c r="D430" t="str">
        <f>_xlfn.XLOOKUP(C430,BC:BC,BD:BD)</f>
        <v>FernandaS</v>
      </c>
      <c r="E430">
        <v>29901</v>
      </c>
      <c r="F430" t="s">
        <v>1546</v>
      </c>
      <c r="G430" s="63">
        <v>46022</v>
      </c>
      <c r="H430" s="63">
        <v>46025</v>
      </c>
      <c r="I430" t="s">
        <v>419</v>
      </c>
      <c r="J430" t="str">
        <f>_xlfn.XLOOKUP(I430,AS:AS,AU:AU)</f>
        <v>Otros</v>
      </c>
      <c r="K430" t="s">
        <v>27</v>
      </c>
      <c r="L430">
        <v>307.7</v>
      </c>
      <c r="M430">
        <f>L430*_xlfn.XLOOKUP(K430,AM:AM,AN:AN)</f>
        <v>307.7</v>
      </c>
      <c r="N430">
        <f>L430*_xlfn.XLOOKUP(K430,AM:AM,AO:AO)</f>
        <v>356.93199999999996</v>
      </c>
      <c r="O430">
        <v>0</v>
      </c>
      <c r="P430">
        <f>O430*_xlfn.XLOOKUP(K430,AM:AM,AN:AN)</f>
        <v>0</v>
      </c>
      <c r="Q430">
        <f>O430*_xlfn.XLOOKUP(K430,AM:AM,AO:AO)</f>
        <v>0</v>
      </c>
      <c r="R430" t="str">
        <f>_xlfn.XLOOKUP(E430,Y:Y,Z:Z)</f>
        <v>Gannet Spain, SL</v>
      </c>
      <c r="S430" t="str">
        <f>_xlfn.XLOOKUP(E430,Y:Y,AB:AB)</f>
        <v>Spain</v>
      </c>
      <c r="T430">
        <f>WEEKNUM(G430)</f>
        <v>53</v>
      </c>
      <c r="U430">
        <f>YEAR(G430)</f>
        <v>2025</v>
      </c>
      <c r="V430" s="117">
        <f>IFERROR(Q430/N430,"0")</f>
        <v>0</v>
      </c>
      <c r="AF430">
        <v>28527</v>
      </c>
      <c r="AG430" t="s">
        <v>1547</v>
      </c>
      <c r="AH430" t="s">
        <v>743</v>
      </c>
      <c r="AI430" t="s">
        <v>655</v>
      </c>
      <c r="BH430">
        <v>449</v>
      </c>
      <c r="BI430" t="s">
        <v>46</v>
      </c>
    </row>
    <row r="431" spans="1:61">
      <c r="A431" t="str">
        <f>_xlfn.XLOOKUP(D431,BN:BN,BO:BO)</f>
        <v>Madrid</v>
      </c>
      <c r="B431" t="s">
        <v>49</v>
      </c>
      <c r="C431">
        <v>79</v>
      </c>
      <c r="D431" t="str">
        <f>_xlfn.XLOOKUP(C431,BC:BC,BD:BD)</f>
        <v>FernandaS</v>
      </c>
      <c r="E431">
        <v>0</v>
      </c>
      <c r="F431" t="s">
        <v>1548</v>
      </c>
      <c r="G431" s="63">
        <v>46022</v>
      </c>
      <c r="H431" s="63">
        <v>46025</v>
      </c>
      <c r="I431" t="s">
        <v>479</v>
      </c>
      <c r="J431" t="str">
        <f>_xlfn.XLOOKUP(I431,AS:AS,AU:AU)</f>
        <v>Honorarios</v>
      </c>
      <c r="K431" t="s">
        <v>27</v>
      </c>
      <c r="L431">
        <v>984.91</v>
      </c>
      <c r="M431">
        <f>L431*_xlfn.XLOOKUP(K431,AM:AM,AN:AN)</f>
        <v>984.91</v>
      </c>
      <c r="N431">
        <f>L431*_xlfn.XLOOKUP(K431,AM:AM,AO:AO)</f>
        <v>1142.4956</v>
      </c>
      <c r="O431">
        <v>984.91</v>
      </c>
      <c r="P431">
        <f>O431*_xlfn.XLOOKUP(K431,AM:AM,AN:AN)</f>
        <v>984.91</v>
      </c>
      <c r="Q431">
        <f>O431*_xlfn.XLOOKUP(K431,AM:AM,AO:AO)</f>
        <v>1142.4956</v>
      </c>
      <c r="R431" t="str">
        <f>_xlfn.XLOOKUP(E431,Y:Y,Z:Z)</f>
        <v>FEES</v>
      </c>
      <c r="S431">
        <f>_xlfn.XLOOKUP(E431,Y:Y,AB:AB)</f>
        <v>0</v>
      </c>
      <c r="T431">
        <f>WEEKNUM(G431)</f>
        <v>53</v>
      </c>
      <c r="U431">
        <f>YEAR(G431)</f>
        <v>2025</v>
      </c>
      <c r="V431" s="117">
        <f>IFERROR(Q431/N431,"0")</f>
        <v>1</v>
      </c>
      <c r="AF431">
        <v>28529</v>
      </c>
      <c r="AG431" t="s">
        <v>1549</v>
      </c>
      <c r="AH431" t="s">
        <v>364</v>
      </c>
      <c r="AI431" t="s">
        <v>440</v>
      </c>
      <c r="BH431">
        <v>451</v>
      </c>
      <c r="BI431" t="s">
        <v>32</v>
      </c>
    </row>
    <row r="432" spans="1:61">
      <c r="A432" t="str">
        <f>_xlfn.XLOOKUP(D432,BN:BN,BO:BO)</f>
        <v>Madrid</v>
      </c>
      <c r="B432" t="s">
        <v>49</v>
      </c>
      <c r="C432">
        <v>79</v>
      </c>
      <c r="D432" t="str">
        <f>_xlfn.XLOOKUP(C432,BC:BC,BD:BD)</f>
        <v>FernandaS</v>
      </c>
      <c r="E432">
        <v>0</v>
      </c>
      <c r="F432" t="s">
        <v>1550</v>
      </c>
      <c r="G432" s="63">
        <v>46022</v>
      </c>
      <c r="H432" s="63">
        <v>46025</v>
      </c>
      <c r="I432" t="s">
        <v>413</v>
      </c>
      <c r="J432" t="str">
        <f>_xlfn.XLOOKUP(I432,AS:AS,AU:AU)</f>
        <v>Honorarios</v>
      </c>
      <c r="K432" t="s">
        <v>27</v>
      </c>
      <c r="L432">
        <v>350.97</v>
      </c>
      <c r="M432">
        <f>L432*_xlfn.XLOOKUP(K432,AM:AM,AN:AN)</f>
        <v>350.97</v>
      </c>
      <c r="N432">
        <f>L432*_xlfn.XLOOKUP(K432,AM:AM,AO:AO)</f>
        <v>407.12520000000001</v>
      </c>
      <c r="O432">
        <v>350.97</v>
      </c>
      <c r="P432">
        <f>O432*_xlfn.XLOOKUP(K432,AM:AM,AN:AN)</f>
        <v>350.97</v>
      </c>
      <c r="Q432">
        <f>O432*_xlfn.XLOOKUP(K432,AM:AM,AO:AO)</f>
        <v>407.12520000000001</v>
      </c>
      <c r="R432" t="str">
        <f>_xlfn.XLOOKUP(E432,Y:Y,Z:Z)</f>
        <v>FEES</v>
      </c>
      <c r="S432">
        <f>_xlfn.XLOOKUP(E432,Y:Y,AB:AB)</f>
        <v>0</v>
      </c>
      <c r="T432">
        <f>WEEKNUM(G432)</f>
        <v>53</v>
      </c>
      <c r="U432">
        <f>YEAR(G432)</f>
        <v>2025</v>
      </c>
      <c r="V432" s="117">
        <f>IFERROR(Q432/N432,"0")</f>
        <v>1</v>
      </c>
      <c r="AF432">
        <v>28531</v>
      </c>
      <c r="AG432" t="s">
        <v>1551</v>
      </c>
      <c r="AH432" t="s">
        <v>389</v>
      </c>
      <c r="AI432" t="s">
        <v>440</v>
      </c>
      <c r="BH432">
        <v>452</v>
      </c>
      <c r="BI432" t="s">
        <v>32</v>
      </c>
    </row>
    <row r="433" spans="1:67">
      <c r="A433" t="str">
        <f>_xlfn.XLOOKUP(D433,BN:BN,BO:BO)</f>
        <v>Madrid</v>
      </c>
      <c r="B433" t="s">
        <v>49</v>
      </c>
      <c r="C433">
        <v>80</v>
      </c>
      <c r="D433" t="str">
        <f>_xlfn.XLOOKUP(C433,BC:BC,BD:BD)</f>
        <v>AlejandraL</v>
      </c>
      <c r="E433">
        <v>27688</v>
      </c>
      <c r="F433" t="s">
        <v>1552</v>
      </c>
      <c r="G433" s="63">
        <v>46048</v>
      </c>
      <c r="H433" s="63">
        <v>46052</v>
      </c>
      <c r="I433" t="s">
        <v>484</v>
      </c>
      <c r="J433" t="str">
        <f>_xlfn.XLOOKUP(I433,AS:AS,AU:AU)</f>
        <v>Vuelos</v>
      </c>
      <c r="K433" t="s">
        <v>27</v>
      </c>
      <c r="L433">
        <v>5176.1000000000004</v>
      </c>
      <c r="M433">
        <f>L433*_xlfn.XLOOKUP(K433,AM:AM,AN:AN)</f>
        <v>5176.1000000000004</v>
      </c>
      <c r="N433">
        <f>L433*_xlfn.XLOOKUP(K433,AM:AM,AO:AO)</f>
        <v>6004.2759999999998</v>
      </c>
      <c r="O433">
        <v>0</v>
      </c>
      <c r="P433">
        <f>O433*_xlfn.XLOOKUP(K433,AM:AM,AN:AN)</f>
        <v>0</v>
      </c>
      <c r="Q433">
        <f>O433*_xlfn.XLOOKUP(K433,AM:AM,AO:AO)</f>
        <v>0</v>
      </c>
      <c r="R433" t="str">
        <f>_xlfn.XLOOKUP(E433,Y:Y,Z:Z)</f>
        <v>Servivuelo</v>
      </c>
      <c r="S433" t="str">
        <f>_xlfn.XLOOKUP(E433,Y:Y,AB:AB)</f>
        <v>Spain</v>
      </c>
      <c r="T433">
        <f>WEEKNUM(G433)</f>
        <v>5</v>
      </c>
      <c r="U433">
        <f>YEAR(G433)</f>
        <v>2026</v>
      </c>
      <c r="V433" s="117">
        <f>IFERROR(Q433/N433,"0")</f>
        <v>0</v>
      </c>
      <c r="AF433">
        <v>28539</v>
      </c>
      <c r="AG433" t="s">
        <v>1553</v>
      </c>
      <c r="AI433" t="s">
        <v>1059</v>
      </c>
      <c r="BH433">
        <v>453</v>
      </c>
      <c r="BI433" t="s">
        <v>53</v>
      </c>
    </row>
    <row r="434" spans="1:67">
      <c r="A434" t="str">
        <f>_xlfn.XLOOKUP(D434,BN:BN,BO:BO)</f>
        <v>Madrid</v>
      </c>
      <c r="B434" t="s">
        <v>49</v>
      </c>
      <c r="C434">
        <v>80</v>
      </c>
      <c r="D434" t="str">
        <f>_xlfn.XLOOKUP(C434,BC:BC,BD:BD)</f>
        <v>AlejandraL</v>
      </c>
      <c r="E434">
        <v>27688</v>
      </c>
      <c r="F434" t="s">
        <v>1554</v>
      </c>
      <c r="G434" s="63">
        <v>46048</v>
      </c>
      <c r="H434" s="63">
        <v>46052</v>
      </c>
      <c r="I434" t="s">
        <v>484</v>
      </c>
      <c r="J434" t="str">
        <f>_xlfn.XLOOKUP(I434,AS:AS,AU:AU)</f>
        <v>Vuelos</v>
      </c>
      <c r="K434" t="s">
        <v>27</v>
      </c>
      <c r="L434">
        <v>416.02</v>
      </c>
      <c r="M434">
        <f>L434*_xlfn.XLOOKUP(K434,AM:AM,AN:AN)</f>
        <v>416.02</v>
      </c>
      <c r="N434">
        <f>L434*_xlfn.XLOOKUP(K434,AM:AM,AO:AO)</f>
        <v>482.58319999999992</v>
      </c>
      <c r="O434">
        <v>0</v>
      </c>
      <c r="P434">
        <f>O434*_xlfn.XLOOKUP(K434,AM:AM,AN:AN)</f>
        <v>0</v>
      </c>
      <c r="Q434">
        <f>O434*_xlfn.XLOOKUP(K434,AM:AM,AO:AO)</f>
        <v>0</v>
      </c>
      <c r="R434" t="str">
        <f>_xlfn.XLOOKUP(E434,Y:Y,Z:Z)</f>
        <v>Servivuelo</v>
      </c>
      <c r="S434" t="str">
        <f>_xlfn.XLOOKUP(E434,Y:Y,AB:AB)</f>
        <v>Spain</v>
      </c>
      <c r="T434">
        <f>WEEKNUM(G434)</f>
        <v>5</v>
      </c>
      <c r="U434">
        <f>YEAR(G434)</f>
        <v>2026</v>
      </c>
      <c r="V434" s="117">
        <f>IFERROR(Q434/N434,"0")</f>
        <v>0</v>
      </c>
      <c r="AF434">
        <v>28546</v>
      </c>
      <c r="AG434" t="s">
        <v>1555</v>
      </c>
      <c r="AH434" t="s">
        <v>1556</v>
      </c>
      <c r="AI434" t="s">
        <v>438</v>
      </c>
      <c r="BH434">
        <v>454</v>
      </c>
      <c r="BI434" t="s">
        <v>42</v>
      </c>
    </row>
    <row r="435" spans="1:67">
      <c r="A435" t="str">
        <f>_xlfn.XLOOKUP(D435,BN:BN,BO:BO)</f>
        <v>Madrid</v>
      </c>
      <c r="B435" t="s">
        <v>49</v>
      </c>
      <c r="C435">
        <v>80</v>
      </c>
      <c r="D435" t="str">
        <f>_xlfn.XLOOKUP(C435,BC:BC,BD:BD)</f>
        <v>AlejandraL</v>
      </c>
      <c r="E435">
        <v>0</v>
      </c>
      <c r="F435" t="s">
        <v>1419</v>
      </c>
      <c r="G435" s="63">
        <v>46033</v>
      </c>
      <c r="H435" s="63">
        <v>46052</v>
      </c>
      <c r="I435" t="s">
        <v>504</v>
      </c>
      <c r="J435" t="str">
        <f>_xlfn.XLOOKUP(I435,AS:AS,AU:AU)</f>
        <v>Honorarios</v>
      </c>
      <c r="K435" t="s">
        <v>27</v>
      </c>
      <c r="L435">
        <v>112.88</v>
      </c>
      <c r="M435">
        <f>L435*_xlfn.XLOOKUP(K435,AM:AM,AN:AN)</f>
        <v>112.88</v>
      </c>
      <c r="N435">
        <f>L435*_xlfn.XLOOKUP(K435,AM:AM,AO:AO)</f>
        <v>130.9408</v>
      </c>
      <c r="O435">
        <v>112.88</v>
      </c>
      <c r="P435">
        <f>O435*_xlfn.XLOOKUP(K435,AM:AM,AN:AN)</f>
        <v>112.88</v>
      </c>
      <c r="Q435">
        <f>O435*_xlfn.XLOOKUP(K435,AM:AM,AO:AO)</f>
        <v>130.9408</v>
      </c>
      <c r="R435" t="str">
        <f>_xlfn.XLOOKUP(E435,Y:Y,Z:Z)</f>
        <v>FEES</v>
      </c>
      <c r="S435">
        <f>_xlfn.XLOOKUP(E435,Y:Y,AB:AB)</f>
        <v>0</v>
      </c>
      <c r="T435">
        <f>WEEKNUM(G435)</f>
        <v>3</v>
      </c>
      <c r="U435">
        <f>YEAR(G435)</f>
        <v>2026</v>
      </c>
      <c r="V435" s="117">
        <f>IFERROR(Q435/N435,"0")</f>
        <v>1</v>
      </c>
      <c r="AF435">
        <v>28570</v>
      </c>
      <c r="AG435" t="s">
        <v>1557</v>
      </c>
      <c r="AH435" t="s">
        <v>376</v>
      </c>
      <c r="AI435" t="s">
        <v>792</v>
      </c>
      <c r="BH435">
        <v>455</v>
      </c>
      <c r="BI435" t="s">
        <v>45</v>
      </c>
    </row>
    <row r="436" spans="1:67">
      <c r="A436" t="str">
        <f>_xlfn.XLOOKUP(D436,BN:BN,BO:BO)</f>
        <v>Madrid</v>
      </c>
      <c r="B436" t="s">
        <v>49</v>
      </c>
      <c r="C436">
        <v>81</v>
      </c>
      <c r="D436" t="str">
        <f>_xlfn.XLOOKUP(C436,BC:BC,BD:BD)</f>
        <v>IreneC</v>
      </c>
      <c r="E436">
        <v>27688</v>
      </c>
      <c r="F436" t="s">
        <v>1558</v>
      </c>
      <c r="G436" s="63">
        <v>46131</v>
      </c>
      <c r="H436" s="63">
        <v>46149</v>
      </c>
      <c r="I436" t="s">
        <v>484</v>
      </c>
      <c r="J436" t="str">
        <f>_xlfn.XLOOKUP(I436,AS:AS,AU:AU)</f>
        <v>Vuelos</v>
      </c>
      <c r="K436" t="s">
        <v>27</v>
      </c>
      <c r="L436">
        <v>2358</v>
      </c>
      <c r="M436">
        <f>L436*_xlfn.XLOOKUP(K436,AM:AM,AN:AN)</f>
        <v>2358</v>
      </c>
      <c r="N436">
        <f>L436*_xlfn.XLOOKUP(K436,AM:AM,AO:AO)</f>
        <v>2735.2799999999997</v>
      </c>
      <c r="O436">
        <v>0</v>
      </c>
      <c r="P436">
        <f>O436*_xlfn.XLOOKUP(K436,AM:AM,AN:AN)</f>
        <v>0</v>
      </c>
      <c r="Q436">
        <f>O436*_xlfn.XLOOKUP(K436,AM:AM,AO:AO)</f>
        <v>0</v>
      </c>
      <c r="R436" t="str">
        <f>_xlfn.XLOOKUP(E436,Y:Y,Z:Z)</f>
        <v>Servivuelo</v>
      </c>
      <c r="S436" t="str">
        <f>_xlfn.XLOOKUP(E436,Y:Y,AB:AB)</f>
        <v>Spain</v>
      </c>
      <c r="T436">
        <f>WEEKNUM(G436)</f>
        <v>17</v>
      </c>
      <c r="U436">
        <f>YEAR(G436)</f>
        <v>2026</v>
      </c>
      <c r="V436" s="117">
        <f>IFERROR(Q436/N436,"0")</f>
        <v>0</v>
      </c>
      <c r="AF436">
        <v>28604</v>
      </c>
      <c r="AG436" t="s">
        <v>1559</v>
      </c>
      <c r="AH436" t="s">
        <v>364</v>
      </c>
      <c r="AI436" t="s">
        <v>401</v>
      </c>
      <c r="BH436">
        <v>456</v>
      </c>
      <c r="BI436" t="s">
        <v>32</v>
      </c>
    </row>
    <row r="437" spans="1:67">
      <c r="A437" t="str">
        <f>_xlfn.XLOOKUP(D437,BN:BN,BO:BO)</f>
        <v>Madrid</v>
      </c>
      <c r="B437" t="s">
        <v>49</v>
      </c>
      <c r="C437">
        <v>81</v>
      </c>
      <c r="D437" t="str">
        <f>_xlfn.XLOOKUP(C437,BC:BC,BD:BD)</f>
        <v>IreneC</v>
      </c>
      <c r="E437">
        <v>27688</v>
      </c>
      <c r="F437" t="s">
        <v>1560</v>
      </c>
      <c r="G437" s="63">
        <v>46143</v>
      </c>
      <c r="H437" s="63">
        <v>46143</v>
      </c>
      <c r="I437" t="s">
        <v>484</v>
      </c>
      <c r="J437" t="str">
        <f>_xlfn.XLOOKUP(I437,AS:AS,AU:AU)</f>
        <v>Vuelos</v>
      </c>
      <c r="K437" t="s">
        <v>27</v>
      </c>
      <c r="L437">
        <v>580</v>
      </c>
      <c r="M437">
        <f>L437*_xlfn.XLOOKUP(K437,AM:AM,AN:AN)</f>
        <v>580</v>
      </c>
      <c r="N437">
        <f>L437*_xlfn.XLOOKUP(K437,AM:AM,AO:AO)</f>
        <v>672.8</v>
      </c>
      <c r="O437">
        <v>0</v>
      </c>
      <c r="P437">
        <f>O437*_xlfn.XLOOKUP(K437,AM:AM,AN:AN)</f>
        <v>0</v>
      </c>
      <c r="Q437">
        <f>O437*_xlfn.XLOOKUP(K437,AM:AM,AO:AO)</f>
        <v>0</v>
      </c>
      <c r="R437" t="str">
        <f>_xlfn.XLOOKUP(E437,Y:Y,Z:Z)</f>
        <v>Servivuelo</v>
      </c>
      <c r="S437" t="str">
        <f>_xlfn.XLOOKUP(E437,Y:Y,AB:AB)</f>
        <v>Spain</v>
      </c>
      <c r="T437">
        <f>WEEKNUM(G437)</f>
        <v>18</v>
      </c>
      <c r="U437">
        <f>YEAR(G437)</f>
        <v>2026</v>
      </c>
      <c r="V437" s="117">
        <f>IFERROR(Q437/N437,"0")</f>
        <v>0</v>
      </c>
      <c r="AF437" s="86">
        <v>28656</v>
      </c>
      <c r="AG437" s="86" t="s">
        <v>533</v>
      </c>
      <c r="AH437" s="86" t="s">
        <v>444</v>
      </c>
      <c r="AI437" s="86" t="s">
        <v>377</v>
      </c>
      <c r="BH437">
        <v>457</v>
      </c>
      <c r="BI437" t="s">
        <v>46</v>
      </c>
    </row>
    <row r="438" spans="1:67">
      <c r="A438" t="str">
        <f>_xlfn.XLOOKUP(D438,BN:BN,BO:BO)</f>
        <v>Madrid</v>
      </c>
      <c r="B438" t="s">
        <v>49</v>
      </c>
      <c r="C438">
        <v>81</v>
      </c>
      <c r="D438" t="str">
        <f>_xlfn.XLOOKUP(C438,BC:BC,BD:BD)</f>
        <v>IreneC</v>
      </c>
      <c r="E438">
        <v>0</v>
      </c>
      <c r="F438" t="s">
        <v>1561</v>
      </c>
      <c r="G438" s="63">
        <v>46131</v>
      </c>
      <c r="H438" s="63">
        <v>46150</v>
      </c>
      <c r="I438" t="s">
        <v>372</v>
      </c>
      <c r="J438" t="str">
        <f>_xlfn.XLOOKUP(I438,AS:AS,AU:AU)</f>
        <v>Honorarios</v>
      </c>
      <c r="K438" t="s">
        <v>27</v>
      </c>
      <c r="L438">
        <v>160</v>
      </c>
      <c r="M438">
        <f>L438*_xlfn.XLOOKUP(K438,AM:AM,AN:AN)</f>
        <v>160</v>
      </c>
      <c r="N438">
        <f>L438*_xlfn.XLOOKUP(K438,AM:AM,AO:AO)</f>
        <v>185.6</v>
      </c>
      <c r="O438">
        <v>160</v>
      </c>
      <c r="P438">
        <f>O438*_xlfn.XLOOKUP(K438,AM:AM,AN:AN)</f>
        <v>160</v>
      </c>
      <c r="Q438">
        <f>O438*_xlfn.XLOOKUP(K438,AM:AM,AO:AO)</f>
        <v>185.6</v>
      </c>
      <c r="R438" t="str">
        <f>_xlfn.XLOOKUP(E438,Y:Y,Z:Z)</f>
        <v>FEES</v>
      </c>
      <c r="S438">
        <f>_xlfn.XLOOKUP(E438,Y:Y,AB:AB)</f>
        <v>0</v>
      </c>
      <c r="T438">
        <f>WEEKNUM(G438)</f>
        <v>17</v>
      </c>
      <c r="U438">
        <f>YEAR(G438)</f>
        <v>2026</v>
      </c>
      <c r="V438" s="117">
        <f>IFERROR(Q438/N438,"0")</f>
        <v>1</v>
      </c>
      <c r="AF438">
        <v>28661</v>
      </c>
      <c r="AG438" t="s">
        <v>1562</v>
      </c>
      <c r="AH438" t="s">
        <v>376</v>
      </c>
      <c r="AI438" t="s">
        <v>377</v>
      </c>
      <c r="BH438">
        <v>458</v>
      </c>
      <c r="BI438" t="s">
        <v>46</v>
      </c>
    </row>
    <row r="439" spans="1:67">
      <c r="A439" t="str">
        <f>_xlfn.XLOOKUP(D439,BN:BN,BO:BO)</f>
        <v>Madrid</v>
      </c>
      <c r="B439" t="s">
        <v>49</v>
      </c>
      <c r="C439">
        <v>81</v>
      </c>
      <c r="D439" t="str">
        <f>_xlfn.XLOOKUP(C439,BC:BC,BD:BD)</f>
        <v>IreneC</v>
      </c>
      <c r="E439">
        <v>34293</v>
      </c>
      <c r="F439" t="s">
        <v>1563</v>
      </c>
      <c r="G439" s="63">
        <v>46132</v>
      </c>
      <c r="H439" s="63">
        <v>46143</v>
      </c>
      <c r="I439" t="s">
        <v>364</v>
      </c>
      <c r="J439" t="str">
        <f>_xlfn.XLOOKUP(I439,AS:AS,AU:AU)</f>
        <v>DMC</v>
      </c>
      <c r="K439" t="s">
        <v>27</v>
      </c>
      <c r="L439">
        <v>6568.7</v>
      </c>
      <c r="M439">
        <f>L439*_xlfn.XLOOKUP(K439,AM:AM,AN:AN)</f>
        <v>6568.7</v>
      </c>
      <c r="N439">
        <f>L439*_xlfn.XLOOKUP(K439,AM:AM,AO:AO)</f>
        <v>7619.6919999999991</v>
      </c>
      <c r="O439">
        <v>1324.7</v>
      </c>
      <c r="P439">
        <f>O439*_xlfn.XLOOKUP(K439,AM:AM,AN:AN)</f>
        <v>1324.7</v>
      </c>
      <c r="Q439">
        <f>O439*_xlfn.XLOOKUP(K439,AM:AM,AO:AO)</f>
        <v>1536.652</v>
      </c>
      <c r="R439" t="str">
        <f>_xlfn.XLOOKUP(E439,Y:Y,Z:Z)</f>
        <v>Boeki Up</v>
      </c>
      <c r="S439" t="str">
        <f>_xlfn.XLOOKUP(E439,Y:Y,AB:AB)</f>
        <v>Japan</v>
      </c>
      <c r="T439">
        <f>WEEKNUM(G439)</f>
        <v>17</v>
      </c>
      <c r="U439">
        <f>YEAR(G439)</f>
        <v>2026</v>
      </c>
      <c r="V439" s="117">
        <f>IFERROR(Q439/N439,"0")</f>
        <v>0.20166851888501533</v>
      </c>
      <c r="AF439">
        <v>28695</v>
      </c>
      <c r="AG439" t="s">
        <v>1564</v>
      </c>
      <c r="AH439" t="s">
        <v>364</v>
      </c>
      <c r="AI439" t="s">
        <v>538</v>
      </c>
      <c r="BH439">
        <v>459</v>
      </c>
      <c r="BI439" t="s">
        <v>46</v>
      </c>
    </row>
    <row r="440" spans="1:67">
      <c r="A440" t="str">
        <f>_xlfn.XLOOKUP(D440,BN:BN,BO:BO)</f>
        <v>Madrid</v>
      </c>
      <c r="B440" t="s">
        <v>49</v>
      </c>
      <c r="C440">
        <v>81</v>
      </c>
      <c r="D440" t="str">
        <f>_xlfn.XLOOKUP(C440,BC:BC,BD:BD)</f>
        <v>IreneC</v>
      </c>
      <c r="E440">
        <v>34316</v>
      </c>
      <c r="F440" t="s">
        <v>1565</v>
      </c>
      <c r="G440" s="63">
        <v>46143</v>
      </c>
      <c r="H440" s="63">
        <v>46150</v>
      </c>
      <c r="I440" t="s">
        <v>364</v>
      </c>
      <c r="J440" t="str">
        <f>_xlfn.XLOOKUP(I440,AS:AS,AU:AU)</f>
        <v>DMC</v>
      </c>
      <c r="K440" t="s">
        <v>27</v>
      </c>
      <c r="L440">
        <v>4296.7</v>
      </c>
      <c r="M440">
        <f>L440*_xlfn.XLOOKUP(K440,AM:AM,AN:AN)</f>
        <v>4296.7</v>
      </c>
      <c r="N440">
        <f>L440*_xlfn.XLOOKUP(K440,AM:AM,AO:AO)</f>
        <v>4984.1719999999996</v>
      </c>
      <c r="O440">
        <v>1324.7</v>
      </c>
      <c r="P440">
        <f>O440*_xlfn.XLOOKUP(K440,AM:AM,AN:AN)</f>
        <v>1324.7</v>
      </c>
      <c r="Q440">
        <f>O440*_xlfn.XLOOKUP(K440,AM:AM,AO:AO)</f>
        <v>1536.652</v>
      </c>
      <c r="R440" t="str">
        <f>_xlfn.XLOOKUP(E440,Y:Y,Z:Z)</f>
        <v>Boeki Up</v>
      </c>
      <c r="S440" t="str">
        <f>_xlfn.XLOOKUP(E440,Y:Y,AB:AB)</f>
        <v>Japan</v>
      </c>
      <c r="T440">
        <f>WEEKNUM(G440)</f>
        <v>18</v>
      </c>
      <c r="U440">
        <f>YEAR(G440)</f>
        <v>2026</v>
      </c>
      <c r="V440" s="117">
        <f>IFERROR(Q440/N440,"0")</f>
        <v>0.30830637465962252</v>
      </c>
      <c r="Y440" s="86"/>
      <c r="Z440" s="86"/>
      <c r="AA440" s="86"/>
      <c r="AB440" s="86"/>
      <c r="AC440" s="86"/>
      <c r="AD440" s="86"/>
      <c r="AE440" s="86"/>
      <c r="AF440">
        <v>28705</v>
      </c>
      <c r="AG440" t="s">
        <v>1566</v>
      </c>
      <c r="AH440" t="s">
        <v>376</v>
      </c>
      <c r="AI440" t="s">
        <v>369</v>
      </c>
      <c r="AJ440" s="86"/>
      <c r="AK440" s="86"/>
      <c r="AL440" s="86"/>
      <c r="AM440" s="86"/>
      <c r="AN440" s="86"/>
      <c r="AO440" s="86"/>
      <c r="AP440" s="86"/>
      <c r="AQ440" s="86"/>
      <c r="AR440" s="86"/>
      <c r="AS440" s="86"/>
      <c r="AT440" s="86"/>
      <c r="AU440" s="86"/>
      <c r="AV440" s="86"/>
      <c r="AW440" s="86"/>
      <c r="AX440" s="86"/>
      <c r="AY440" s="86"/>
      <c r="AZ440" s="86"/>
      <c r="BA440" s="86"/>
      <c r="BB440" s="86"/>
      <c r="BC440" s="86"/>
      <c r="BD440" s="86"/>
      <c r="BE440" s="86"/>
      <c r="BF440" s="86"/>
      <c r="BG440" s="86"/>
      <c r="BH440" s="86">
        <v>460</v>
      </c>
      <c r="BI440" s="86" t="s">
        <v>45</v>
      </c>
      <c r="BJ440" s="86"/>
      <c r="BK440" s="86"/>
      <c r="BL440" s="86"/>
      <c r="BM440" s="86"/>
      <c r="BN440" s="86"/>
      <c r="BO440" s="86"/>
    </row>
    <row r="441" spans="1:67">
      <c r="A441" t="str">
        <f>_xlfn.XLOOKUP(D441,BN:BN,BO:BO)</f>
        <v>Madrid</v>
      </c>
      <c r="B441" t="s">
        <v>49</v>
      </c>
      <c r="C441">
        <v>81</v>
      </c>
      <c r="D441" t="str">
        <f>_xlfn.XLOOKUP(C441,BC:BC,BD:BD)</f>
        <v>IreneC</v>
      </c>
      <c r="E441">
        <v>27610</v>
      </c>
      <c r="F441" t="s">
        <v>1567</v>
      </c>
      <c r="G441" s="63">
        <v>46131</v>
      </c>
      <c r="H441" s="63">
        <v>46150</v>
      </c>
      <c r="I441" t="s">
        <v>409</v>
      </c>
      <c r="J441" t="str">
        <f>_xlfn.XLOOKUP(I441,AS:AS,AU:AU)</f>
        <v>Otros</v>
      </c>
      <c r="K441" t="s">
        <v>27</v>
      </c>
      <c r="L441">
        <v>246.6</v>
      </c>
      <c r="M441">
        <f>L441*_xlfn.XLOOKUP(K441,AM:AM,AN:AN)</f>
        <v>246.6</v>
      </c>
      <c r="N441">
        <f>L441*_xlfn.XLOOKUP(K441,AM:AM,AO:AO)</f>
        <v>286.05599999999998</v>
      </c>
      <c r="O441">
        <v>0</v>
      </c>
      <c r="P441">
        <f>O441*_xlfn.XLOOKUP(K441,AM:AM,AN:AN)</f>
        <v>0</v>
      </c>
      <c r="Q441">
        <f>O441*_xlfn.XLOOKUP(K441,AM:AM,AO:AO)</f>
        <v>0</v>
      </c>
      <c r="R441" t="str">
        <f>_xlfn.XLOOKUP(E441,Y:Y,Z:Z)</f>
        <v>AON</v>
      </c>
      <c r="S441" t="str">
        <f>_xlfn.XLOOKUP(E441,Y:Y,AB:AB)</f>
        <v>United Kingdom</v>
      </c>
      <c r="T441">
        <f>WEEKNUM(G441)</f>
        <v>17</v>
      </c>
      <c r="U441">
        <f>YEAR(G441)</f>
        <v>2026</v>
      </c>
      <c r="V441" s="117">
        <f>IFERROR(Q441/N441,"0")</f>
        <v>0</v>
      </c>
      <c r="AF441">
        <v>28730</v>
      </c>
      <c r="AG441" t="s">
        <v>1568</v>
      </c>
      <c r="AH441" t="s">
        <v>376</v>
      </c>
      <c r="AI441" t="s">
        <v>377</v>
      </c>
      <c r="BH441">
        <v>461</v>
      </c>
      <c r="BI441" t="s">
        <v>43</v>
      </c>
    </row>
    <row r="442" spans="1:67">
      <c r="A442" t="str">
        <f>_xlfn.XLOOKUP(D442,BN:BN,BO:BO)</f>
        <v>Madrid</v>
      </c>
      <c r="B442" t="s">
        <v>49</v>
      </c>
      <c r="C442">
        <v>81</v>
      </c>
      <c r="D442" t="str">
        <f>_xlfn.XLOOKUP(C442,BC:BC,BD:BD)</f>
        <v>IreneC</v>
      </c>
      <c r="E442">
        <v>0</v>
      </c>
      <c r="F442" t="s">
        <v>1569</v>
      </c>
      <c r="G442" s="63">
        <v>46131</v>
      </c>
      <c r="H442" s="63">
        <v>46150</v>
      </c>
      <c r="I442" t="s">
        <v>511</v>
      </c>
      <c r="J442" t="str">
        <f>_xlfn.XLOOKUP(I442,AS:AS,AU:AU)</f>
        <v>Honorarios</v>
      </c>
      <c r="K442" t="s">
        <v>27</v>
      </c>
      <c r="L442">
        <v>160</v>
      </c>
      <c r="M442">
        <f>L442*_xlfn.XLOOKUP(K442,AM:AM,AN:AN)</f>
        <v>160</v>
      </c>
      <c r="N442">
        <f>L442*_xlfn.XLOOKUP(K442,AM:AM,AO:AO)</f>
        <v>185.6</v>
      </c>
      <c r="O442">
        <v>160</v>
      </c>
      <c r="P442">
        <f>O442*_xlfn.XLOOKUP(K442,AM:AM,AN:AN)</f>
        <v>160</v>
      </c>
      <c r="Q442">
        <f>O442*_xlfn.XLOOKUP(K442,AM:AM,AO:AO)</f>
        <v>185.6</v>
      </c>
      <c r="R442" t="str">
        <f>_xlfn.XLOOKUP(E442,Y:Y,Z:Z)</f>
        <v>FEES</v>
      </c>
      <c r="S442">
        <f>_xlfn.XLOOKUP(E442,Y:Y,AB:AB)</f>
        <v>0</v>
      </c>
      <c r="T442">
        <f>WEEKNUM(G442)</f>
        <v>17</v>
      </c>
      <c r="U442">
        <f>YEAR(G442)</f>
        <v>2026</v>
      </c>
      <c r="V442" s="117">
        <f>IFERROR(Q442/N442,"0")</f>
        <v>1</v>
      </c>
      <c r="AF442">
        <v>28731</v>
      </c>
      <c r="AG442" t="s">
        <v>1570</v>
      </c>
      <c r="AH442" t="s">
        <v>364</v>
      </c>
      <c r="AI442" t="s">
        <v>792</v>
      </c>
      <c r="BH442">
        <v>462</v>
      </c>
      <c r="BI442" t="s">
        <v>46</v>
      </c>
    </row>
    <row r="443" spans="1:67">
      <c r="A443" t="str">
        <f>_xlfn.XLOOKUP(D443,BN:BN,BO:BO)</f>
        <v>Madrid</v>
      </c>
      <c r="B443" t="s">
        <v>49</v>
      </c>
      <c r="C443">
        <v>82</v>
      </c>
      <c r="D443" t="str">
        <f>_xlfn.XLOOKUP(C443,BC:BC,BD:BD)</f>
        <v>MartinB</v>
      </c>
      <c r="E443">
        <v>27688</v>
      </c>
      <c r="F443" t="s">
        <v>1571</v>
      </c>
      <c r="G443" s="63">
        <v>45971</v>
      </c>
      <c r="H443" s="63">
        <v>45975</v>
      </c>
      <c r="I443" t="s">
        <v>484</v>
      </c>
      <c r="J443" t="str">
        <f>_xlfn.XLOOKUP(I443,AS:AS,AU:AU)</f>
        <v>Vuelos</v>
      </c>
      <c r="K443" t="s">
        <v>27</v>
      </c>
      <c r="L443">
        <v>494.56</v>
      </c>
      <c r="M443">
        <f>L443*_xlfn.XLOOKUP(K443,AM:AM,AN:AN)</f>
        <v>494.56</v>
      </c>
      <c r="N443">
        <f>L443*_xlfn.XLOOKUP(K443,AM:AM,AO:AO)</f>
        <v>573.68959999999993</v>
      </c>
      <c r="O443">
        <v>0</v>
      </c>
      <c r="P443">
        <f>O443*_xlfn.XLOOKUP(K443,AM:AM,AN:AN)</f>
        <v>0</v>
      </c>
      <c r="Q443">
        <f>O443*_xlfn.XLOOKUP(K443,AM:AM,AO:AO)</f>
        <v>0</v>
      </c>
      <c r="R443" t="str">
        <f>_xlfn.XLOOKUP(E443,Y:Y,Z:Z)</f>
        <v>Servivuelo</v>
      </c>
      <c r="S443" t="str">
        <f>_xlfn.XLOOKUP(E443,Y:Y,AB:AB)</f>
        <v>Spain</v>
      </c>
      <c r="T443">
        <f>WEEKNUM(G443)</f>
        <v>46</v>
      </c>
      <c r="U443">
        <f>YEAR(G443)</f>
        <v>2025</v>
      </c>
      <c r="V443" s="117">
        <f>IFERROR(Q443/N443,"0")</f>
        <v>0</v>
      </c>
      <c r="AF443">
        <v>28733</v>
      </c>
      <c r="AG443" t="s">
        <v>1572</v>
      </c>
      <c r="AI443" t="s">
        <v>405</v>
      </c>
      <c r="BH443">
        <v>463</v>
      </c>
      <c r="BI443" t="s">
        <v>186</v>
      </c>
    </row>
    <row r="444" spans="1:67">
      <c r="A444" t="str">
        <f>_xlfn.XLOOKUP(D444,BN:BN,BO:BO)</f>
        <v>Madrid</v>
      </c>
      <c r="B444" t="s">
        <v>49</v>
      </c>
      <c r="C444">
        <v>83</v>
      </c>
      <c r="D444" t="str">
        <f>_xlfn.XLOOKUP(C444,BC:BC,BD:BD)</f>
        <v>MartinB</v>
      </c>
      <c r="E444">
        <v>27688</v>
      </c>
      <c r="F444" t="s">
        <v>1433</v>
      </c>
      <c r="G444" s="63">
        <v>46052</v>
      </c>
      <c r="H444" s="63">
        <v>46060</v>
      </c>
      <c r="I444" t="s">
        <v>484</v>
      </c>
      <c r="J444" t="str">
        <f>_xlfn.XLOOKUP(I444,AS:AS,AU:AU)</f>
        <v>Vuelos</v>
      </c>
      <c r="K444" t="s">
        <v>27</v>
      </c>
      <c r="L444">
        <v>2234.64</v>
      </c>
      <c r="M444">
        <f>L444*_xlfn.XLOOKUP(K444,AM:AM,AN:AN)</f>
        <v>2234.64</v>
      </c>
      <c r="N444">
        <f>L444*_xlfn.XLOOKUP(K444,AM:AM,AO:AO)</f>
        <v>2592.1823999999997</v>
      </c>
      <c r="O444">
        <v>0</v>
      </c>
      <c r="P444">
        <f>O444*_xlfn.XLOOKUP(K444,AM:AM,AN:AN)</f>
        <v>0</v>
      </c>
      <c r="Q444">
        <f>O444*_xlfn.XLOOKUP(K444,AM:AM,AO:AO)</f>
        <v>0</v>
      </c>
      <c r="R444" t="str">
        <f>_xlfn.XLOOKUP(E444,Y:Y,Z:Z)</f>
        <v>Servivuelo</v>
      </c>
      <c r="S444" t="str">
        <f>_xlfn.XLOOKUP(E444,Y:Y,AB:AB)</f>
        <v>Spain</v>
      </c>
      <c r="T444">
        <f>WEEKNUM(G444)</f>
        <v>5</v>
      </c>
      <c r="U444">
        <f>YEAR(G444)</f>
        <v>2026</v>
      </c>
      <c r="V444" s="117">
        <f>IFERROR(Q444/N444,"0")</f>
        <v>0</v>
      </c>
      <c r="AF444">
        <v>28734</v>
      </c>
      <c r="AG444" t="s">
        <v>1573</v>
      </c>
      <c r="AH444" t="s">
        <v>425</v>
      </c>
      <c r="AI444" t="s">
        <v>377</v>
      </c>
      <c r="BH444">
        <v>464</v>
      </c>
      <c r="BI444" t="s">
        <v>64</v>
      </c>
    </row>
    <row r="445" spans="1:67">
      <c r="A445" t="str">
        <f>_xlfn.XLOOKUP(D445,BN:BN,BO:BO)</f>
        <v>Madrid</v>
      </c>
      <c r="B445" t="s">
        <v>49</v>
      </c>
      <c r="C445">
        <v>83</v>
      </c>
      <c r="D445" t="str">
        <f>_xlfn.XLOOKUP(C445,BC:BC,BD:BD)</f>
        <v>MartinB</v>
      </c>
      <c r="E445">
        <v>27688</v>
      </c>
      <c r="F445" t="s">
        <v>1574</v>
      </c>
      <c r="G445" s="63">
        <v>46059</v>
      </c>
      <c r="H445" s="63">
        <v>46067</v>
      </c>
      <c r="I445" t="s">
        <v>484</v>
      </c>
      <c r="J445" t="str">
        <f>_xlfn.XLOOKUP(I445,AS:AS,AU:AU)</f>
        <v>Vuelos</v>
      </c>
      <c r="K445" t="s">
        <v>27</v>
      </c>
      <c r="L445">
        <v>166.79</v>
      </c>
      <c r="M445">
        <f>L445*_xlfn.XLOOKUP(K445,AM:AM,AN:AN)</f>
        <v>166.79</v>
      </c>
      <c r="N445">
        <f>L445*_xlfn.XLOOKUP(K445,AM:AM,AO:AO)</f>
        <v>193.47639999999998</v>
      </c>
      <c r="O445">
        <v>0</v>
      </c>
      <c r="P445">
        <f>O445*_xlfn.XLOOKUP(K445,AM:AM,AN:AN)</f>
        <v>0</v>
      </c>
      <c r="Q445">
        <f>O445*_xlfn.XLOOKUP(K445,AM:AM,AO:AO)</f>
        <v>0</v>
      </c>
      <c r="R445" t="str">
        <f>_xlfn.XLOOKUP(E445,Y:Y,Z:Z)</f>
        <v>Servivuelo</v>
      </c>
      <c r="S445" t="str">
        <f>_xlfn.XLOOKUP(E445,Y:Y,AB:AB)</f>
        <v>Spain</v>
      </c>
      <c r="T445">
        <f>WEEKNUM(G445)</f>
        <v>6</v>
      </c>
      <c r="U445">
        <f>YEAR(G445)</f>
        <v>2026</v>
      </c>
      <c r="V445" s="117">
        <f>IFERROR(Q445/N445,"0")</f>
        <v>0</v>
      </c>
      <c r="AF445">
        <v>28747</v>
      </c>
      <c r="AG445" t="s">
        <v>1575</v>
      </c>
      <c r="AH445" t="s">
        <v>364</v>
      </c>
      <c r="AI445" t="s">
        <v>377</v>
      </c>
      <c r="BH445">
        <v>465</v>
      </c>
      <c r="BI445" t="s">
        <v>63</v>
      </c>
    </row>
    <row r="446" spans="1:67">
      <c r="A446" t="str">
        <f>_xlfn.XLOOKUP(D446,BN:BN,BO:BO)</f>
        <v>Madrid</v>
      </c>
      <c r="B446" t="s">
        <v>49</v>
      </c>
      <c r="C446">
        <v>84</v>
      </c>
      <c r="D446" t="str">
        <f>_xlfn.XLOOKUP(C446,BC:BC,BD:BD)</f>
        <v>MartinB</v>
      </c>
      <c r="E446">
        <v>0</v>
      </c>
      <c r="F446" t="s">
        <v>1576</v>
      </c>
      <c r="G446" s="63">
        <v>45982</v>
      </c>
      <c r="H446" s="63">
        <v>45982</v>
      </c>
      <c r="I446" t="s">
        <v>372</v>
      </c>
      <c r="J446" t="str">
        <f>_xlfn.XLOOKUP(I446,AS:AS,AU:AU)</f>
        <v>Honorarios</v>
      </c>
      <c r="K446" t="s">
        <v>27</v>
      </c>
      <c r="L446">
        <v>68.260000000000005</v>
      </c>
      <c r="M446">
        <f>L446*_xlfn.XLOOKUP(K446,AM:AM,AN:AN)</f>
        <v>68.260000000000005</v>
      </c>
      <c r="N446">
        <f>L446*_xlfn.XLOOKUP(K446,AM:AM,AO:AO)</f>
        <v>79.181600000000003</v>
      </c>
      <c r="O446">
        <v>68.260000000000005</v>
      </c>
      <c r="P446">
        <f>O446*_xlfn.XLOOKUP(K446,AM:AM,AN:AN)</f>
        <v>68.260000000000005</v>
      </c>
      <c r="Q446">
        <f>O446*_xlfn.XLOOKUP(K446,AM:AM,AO:AO)</f>
        <v>79.181600000000003</v>
      </c>
      <c r="R446" t="str">
        <f>_xlfn.XLOOKUP(E446,Y:Y,Z:Z)</f>
        <v>FEES</v>
      </c>
      <c r="S446">
        <f>_xlfn.XLOOKUP(E446,Y:Y,AB:AB)</f>
        <v>0</v>
      </c>
      <c r="T446">
        <f>WEEKNUM(G446)</f>
        <v>47</v>
      </c>
      <c r="U446">
        <f>YEAR(G446)</f>
        <v>2025</v>
      </c>
      <c r="V446" s="117">
        <f>IFERROR(Q446/N446,"0")</f>
        <v>1</v>
      </c>
      <c r="AF446">
        <v>28748</v>
      </c>
      <c r="AG446" t="s">
        <v>541</v>
      </c>
      <c r="AH446" t="s">
        <v>419</v>
      </c>
      <c r="AI446" t="s">
        <v>377</v>
      </c>
      <c r="BH446">
        <v>466</v>
      </c>
      <c r="BI446" t="s">
        <v>34</v>
      </c>
    </row>
    <row r="447" spans="1:67">
      <c r="A447" t="str">
        <f>_xlfn.XLOOKUP(D447,BN:BN,BO:BO)</f>
        <v>Madrid</v>
      </c>
      <c r="B447" t="s">
        <v>49</v>
      </c>
      <c r="C447">
        <v>84</v>
      </c>
      <c r="D447" t="str">
        <f>_xlfn.XLOOKUP(C447,BC:BC,BD:BD)</f>
        <v>MartinB</v>
      </c>
      <c r="E447">
        <v>0</v>
      </c>
      <c r="F447" t="s">
        <v>1577</v>
      </c>
      <c r="G447" s="63">
        <v>45982</v>
      </c>
      <c r="H447" s="63">
        <v>45982</v>
      </c>
      <c r="I447" t="s">
        <v>372</v>
      </c>
      <c r="J447" t="str">
        <f>_xlfn.XLOOKUP(I447,AS:AS,AU:AU)</f>
        <v>Honorarios</v>
      </c>
      <c r="K447" t="s">
        <v>27</v>
      </c>
      <c r="L447">
        <v>50.49</v>
      </c>
      <c r="M447">
        <f>L447*_xlfn.XLOOKUP(K447,AM:AM,AN:AN)</f>
        <v>50.49</v>
      </c>
      <c r="N447">
        <f>L447*_xlfn.XLOOKUP(K447,AM:AM,AO:AO)</f>
        <v>58.568399999999997</v>
      </c>
      <c r="O447">
        <v>50.49</v>
      </c>
      <c r="P447">
        <f>O447*_xlfn.XLOOKUP(K447,AM:AM,AN:AN)</f>
        <v>50.49</v>
      </c>
      <c r="Q447">
        <f>O447*_xlfn.XLOOKUP(K447,AM:AM,AO:AO)</f>
        <v>58.568399999999997</v>
      </c>
      <c r="R447" t="str">
        <f>_xlfn.XLOOKUP(E447,Y:Y,Z:Z)</f>
        <v>FEES</v>
      </c>
      <c r="S447">
        <f>_xlfn.XLOOKUP(E447,Y:Y,AB:AB)</f>
        <v>0</v>
      </c>
      <c r="T447">
        <f>WEEKNUM(G447)</f>
        <v>47</v>
      </c>
      <c r="U447">
        <f>YEAR(G447)</f>
        <v>2025</v>
      </c>
      <c r="V447" s="117">
        <f>IFERROR(Q447/N447,"0")</f>
        <v>1</v>
      </c>
      <c r="AF447">
        <v>28749</v>
      </c>
      <c r="AG447" t="s">
        <v>967</v>
      </c>
      <c r="AH447" t="s">
        <v>376</v>
      </c>
      <c r="AI447" t="s">
        <v>548</v>
      </c>
      <c r="BH447">
        <v>467</v>
      </c>
      <c r="BI447" t="s">
        <v>210</v>
      </c>
    </row>
    <row r="448" spans="1:67">
      <c r="A448" t="str">
        <f>_xlfn.XLOOKUP(D448,BN:BN,BO:BO)</f>
        <v>Madrid</v>
      </c>
      <c r="B448" t="s">
        <v>49</v>
      </c>
      <c r="C448">
        <v>85</v>
      </c>
      <c r="D448" t="str">
        <f>_xlfn.XLOOKUP(C448,BC:BC,BD:BD)</f>
        <v>MartinB</v>
      </c>
      <c r="E448">
        <v>27688</v>
      </c>
      <c r="F448" t="s">
        <v>1578</v>
      </c>
      <c r="G448" s="63">
        <v>46047</v>
      </c>
      <c r="H448" s="63">
        <v>46052</v>
      </c>
      <c r="I448" t="s">
        <v>484</v>
      </c>
      <c r="J448" t="str">
        <f>_xlfn.XLOOKUP(I448,AS:AS,AU:AU)</f>
        <v>Vuelos</v>
      </c>
      <c r="K448" t="s">
        <v>27</v>
      </c>
      <c r="L448">
        <v>653.41999999999996</v>
      </c>
      <c r="M448">
        <f>L448*_xlfn.XLOOKUP(K448,AM:AM,AN:AN)</f>
        <v>653.41999999999996</v>
      </c>
      <c r="N448">
        <f>L448*_xlfn.XLOOKUP(K448,AM:AM,AO:AO)</f>
        <v>757.96719999999993</v>
      </c>
      <c r="O448">
        <v>0</v>
      </c>
      <c r="P448">
        <f>O448*_xlfn.XLOOKUP(K448,AM:AM,AN:AN)</f>
        <v>0</v>
      </c>
      <c r="Q448">
        <f>O448*_xlfn.XLOOKUP(K448,AM:AM,AO:AO)</f>
        <v>0</v>
      </c>
      <c r="R448" t="str">
        <f>_xlfn.XLOOKUP(E448,Y:Y,Z:Z)</f>
        <v>Servivuelo</v>
      </c>
      <c r="S448" t="str">
        <f>_xlfn.XLOOKUP(E448,Y:Y,AB:AB)</f>
        <v>Spain</v>
      </c>
      <c r="T448">
        <f>WEEKNUM(G448)</f>
        <v>5</v>
      </c>
      <c r="U448">
        <f>YEAR(G448)</f>
        <v>2026</v>
      </c>
      <c r="V448" s="117">
        <f>IFERROR(Q448/N448,"0")</f>
        <v>0</v>
      </c>
      <c r="AF448">
        <v>28751</v>
      </c>
      <c r="AG448" t="s">
        <v>1579</v>
      </c>
      <c r="AH448" t="s">
        <v>376</v>
      </c>
      <c r="AI448" t="s">
        <v>569</v>
      </c>
      <c r="BH448">
        <v>468</v>
      </c>
      <c r="BI448" t="s">
        <v>42</v>
      </c>
    </row>
    <row r="449" spans="1:61">
      <c r="A449" t="str">
        <f>_xlfn.XLOOKUP(D449,BN:BN,BO:BO)</f>
        <v>Madrid</v>
      </c>
      <c r="B449" t="s">
        <v>49</v>
      </c>
      <c r="C449">
        <v>86</v>
      </c>
      <c r="D449" t="str">
        <f>_xlfn.XLOOKUP(C449,BC:BC,BD:BD)</f>
        <v>JimenaM</v>
      </c>
      <c r="E449">
        <v>29901</v>
      </c>
      <c r="F449" t="s">
        <v>1580</v>
      </c>
      <c r="G449" s="63">
        <v>46061</v>
      </c>
      <c r="H449" s="63">
        <v>46070</v>
      </c>
      <c r="I449" t="s">
        <v>376</v>
      </c>
      <c r="J449" t="str">
        <f>_xlfn.XLOOKUP(I449,AS:AS,AU:AU)</f>
        <v>Hotel</v>
      </c>
      <c r="K449" t="s">
        <v>27</v>
      </c>
      <c r="L449">
        <v>2446</v>
      </c>
      <c r="M449">
        <f>L449*_xlfn.XLOOKUP(K449,AM:AM,AN:AN)</f>
        <v>2446</v>
      </c>
      <c r="N449">
        <f>L449*_xlfn.XLOOKUP(K449,AM:AM,AO:AO)</f>
        <v>2837.3599999999997</v>
      </c>
      <c r="O449">
        <v>193.5</v>
      </c>
      <c r="P449">
        <f>O449*_xlfn.XLOOKUP(K449,AM:AM,AN:AN)</f>
        <v>193.5</v>
      </c>
      <c r="Q449">
        <f>O449*_xlfn.XLOOKUP(K449,AM:AM,AO:AO)</f>
        <v>224.45999999999998</v>
      </c>
      <c r="R449" t="str">
        <f>_xlfn.XLOOKUP(E449,Y:Y,Z:Z)</f>
        <v>Gannet Spain, SL</v>
      </c>
      <c r="S449" t="str">
        <f>_xlfn.XLOOKUP(E449,Y:Y,AB:AB)</f>
        <v>Spain</v>
      </c>
      <c r="T449">
        <f>WEEKNUM(G449)</f>
        <v>7</v>
      </c>
      <c r="U449">
        <f>YEAR(G449)</f>
        <v>2026</v>
      </c>
      <c r="V449" s="117">
        <f>IFERROR(Q449/N449,"0")</f>
        <v>7.9108748977923138E-2</v>
      </c>
      <c r="AF449">
        <v>28752</v>
      </c>
      <c r="AG449" t="s">
        <v>1581</v>
      </c>
      <c r="AH449" t="s">
        <v>376</v>
      </c>
      <c r="AI449" t="s">
        <v>369</v>
      </c>
      <c r="BH449">
        <v>469</v>
      </c>
      <c r="BI449" t="s">
        <v>46</v>
      </c>
    </row>
    <row r="450" spans="1:61">
      <c r="A450" t="str">
        <f>_xlfn.XLOOKUP(D450,BN:BN,BO:BO)</f>
        <v>Madrid</v>
      </c>
      <c r="B450" t="s">
        <v>49</v>
      </c>
      <c r="C450">
        <v>86</v>
      </c>
      <c r="D450" t="str">
        <f>_xlfn.XLOOKUP(C450,BC:BC,BD:BD)</f>
        <v>JimenaM</v>
      </c>
      <c r="E450">
        <v>27688</v>
      </c>
      <c r="F450" t="s">
        <v>1582</v>
      </c>
      <c r="G450" s="63">
        <v>46061</v>
      </c>
      <c r="H450" s="63">
        <v>46070</v>
      </c>
      <c r="I450" t="s">
        <v>484</v>
      </c>
      <c r="J450" t="str">
        <f>_xlfn.XLOOKUP(I450,AS:AS,AU:AU)</f>
        <v>Vuelos</v>
      </c>
      <c r="K450" t="s">
        <v>27</v>
      </c>
      <c r="L450">
        <v>872.96</v>
      </c>
      <c r="M450">
        <f>L450*_xlfn.XLOOKUP(K450,AM:AM,AN:AN)</f>
        <v>872.96</v>
      </c>
      <c r="N450">
        <f>L450*_xlfn.XLOOKUP(K450,AM:AM,AO:AO)</f>
        <v>1012.6336</v>
      </c>
      <c r="O450">
        <v>0</v>
      </c>
      <c r="P450">
        <f>O450*_xlfn.XLOOKUP(K450,AM:AM,AN:AN)</f>
        <v>0</v>
      </c>
      <c r="Q450">
        <f>O450*_xlfn.XLOOKUP(K450,AM:AM,AO:AO)</f>
        <v>0</v>
      </c>
      <c r="R450" t="str">
        <f>_xlfn.XLOOKUP(E450,Y:Y,Z:Z)</f>
        <v>Servivuelo</v>
      </c>
      <c r="S450" t="str">
        <f>_xlfn.XLOOKUP(E450,Y:Y,AB:AB)</f>
        <v>Spain</v>
      </c>
      <c r="T450">
        <f>WEEKNUM(G450)</f>
        <v>7</v>
      </c>
      <c r="U450">
        <f>YEAR(G450)</f>
        <v>2026</v>
      </c>
      <c r="V450" s="117">
        <f>IFERROR(Q450/N450,"0")</f>
        <v>0</v>
      </c>
      <c r="AF450">
        <v>28761</v>
      </c>
      <c r="AG450" t="s">
        <v>1583</v>
      </c>
      <c r="AH450" t="s">
        <v>376</v>
      </c>
      <c r="AI450" t="s">
        <v>401</v>
      </c>
      <c r="BH450">
        <v>470</v>
      </c>
      <c r="BI450" t="s">
        <v>34</v>
      </c>
    </row>
    <row r="451" spans="1:61">
      <c r="A451" t="str">
        <f>_xlfn.XLOOKUP(D451,BN:BN,BO:BO)</f>
        <v>Madrid</v>
      </c>
      <c r="B451" t="s">
        <v>49</v>
      </c>
      <c r="C451">
        <v>86</v>
      </c>
      <c r="D451" t="str">
        <f>_xlfn.XLOOKUP(C451,BC:BC,BD:BD)</f>
        <v>JimenaM</v>
      </c>
      <c r="E451">
        <v>0</v>
      </c>
      <c r="F451" t="s">
        <v>1324</v>
      </c>
      <c r="G451" s="63">
        <v>46061</v>
      </c>
      <c r="H451" s="63">
        <v>46070</v>
      </c>
      <c r="I451" t="s">
        <v>372</v>
      </c>
      <c r="J451" t="str">
        <f>_xlfn.XLOOKUP(I451,AS:AS,AU:AU)</f>
        <v>Honorarios</v>
      </c>
      <c r="K451" t="s">
        <v>27</v>
      </c>
      <c r="L451">
        <v>0</v>
      </c>
      <c r="M451">
        <f>L451*_xlfn.XLOOKUP(K451,AM:AM,AN:AN)</f>
        <v>0</v>
      </c>
      <c r="N451">
        <f>L451*_xlfn.XLOOKUP(K451,AM:AM,AO:AO)</f>
        <v>0</v>
      </c>
      <c r="O451">
        <v>0</v>
      </c>
      <c r="P451">
        <f>O451*_xlfn.XLOOKUP(K451,AM:AM,AN:AN)</f>
        <v>0</v>
      </c>
      <c r="Q451">
        <f>O451*_xlfn.XLOOKUP(K451,AM:AM,AO:AO)</f>
        <v>0</v>
      </c>
      <c r="R451" t="str">
        <f>_xlfn.XLOOKUP(E451,Y:Y,Z:Z)</f>
        <v>FEES</v>
      </c>
      <c r="S451">
        <f>_xlfn.XLOOKUP(E451,Y:Y,AB:AB)</f>
        <v>0</v>
      </c>
      <c r="T451">
        <f>WEEKNUM(G451)</f>
        <v>7</v>
      </c>
      <c r="U451">
        <f>YEAR(G451)</f>
        <v>2026</v>
      </c>
      <c r="V451" s="117" t="str">
        <f>IFERROR(Q451/N451,"0")</f>
        <v>0</v>
      </c>
      <c r="AF451">
        <v>28776</v>
      </c>
      <c r="AG451" t="s">
        <v>1584</v>
      </c>
      <c r="AH451" t="s">
        <v>376</v>
      </c>
      <c r="AI451" t="s">
        <v>377</v>
      </c>
      <c r="BH451">
        <v>471</v>
      </c>
      <c r="BI451" t="s">
        <v>46</v>
      </c>
    </row>
    <row r="452" spans="1:61">
      <c r="A452" t="str">
        <f>_xlfn.XLOOKUP(D452,BN:BN,BO:BO)</f>
        <v>Madrid</v>
      </c>
      <c r="B452" t="s">
        <v>49</v>
      </c>
      <c r="C452">
        <v>86</v>
      </c>
      <c r="D452" t="str">
        <f>_xlfn.XLOOKUP(C452,BC:BC,BD:BD)</f>
        <v>JimenaM</v>
      </c>
      <c r="E452">
        <v>34231</v>
      </c>
      <c r="F452" t="s">
        <v>1585</v>
      </c>
      <c r="G452" s="63">
        <v>46066</v>
      </c>
      <c r="H452" s="63">
        <v>46068</v>
      </c>
      <c r="I452" t="s">
        <v>376</v>
      </c>
      <c r="J452" t="str">
        <f>_xlfn.XLOOKUP(I452,AS:AS,AU:AU)</f>
        <v>Hotel</v>
      </c>
      <c r="K452" t="s">
        <v>27</v>
      </c>
      <c r="L452">
        <v>2200</v>
      </c>
      <c r="M452">
        <f>L452*_xlfn.XLOOKUP(K452,AM:AM,AN:AN)</f>
        <v>2200</v>
      </c>
      <c r="N452">
        <f>L452*_xlfn.XLOOKUP(K452,AM:AM,AO:AO)</f>
        <v>2552</v>
      </c>
      <c r="O452">
        <v>200</v>
      </c>
      <c r="P452">
        <f>O452*_xlfn.XLOOKUP(K452,AM:AM,AN:AN)</f>
        <v>200</v>
      </c>
      <c r="Q452">
        <f>O452*_xlfn.XLOOKUP(K452,AM:AM,AO:AO)</f>
        <v>231.99999999999997</v>
      </c>
      <c r="R452" t="str">
        <f>_xlfn.XLOOKUP(E452,Y:Y,Z:Z)</f>
        <v>HOTEL ALFONSO XIII</v>
      </c>
      <c r="S452" t="str">
        <f>_xlfn.XLOOKUP(E452,Y:Y,AB:AB)</f>
        <v>Spain</v>
      </c>
      <c r="T452">
        <f>WEEKNUM(G452)</f>
        <v>7</v>
      </c>
      <c r="U452">
        <f>YEAR(G452)</f>
        <v>2026</v>
      </c>
      <c r="V452" s="117">
        <f>IFERROR(Q452/N452,"0")</f>
        <v>9.0909090909090898E-2</v>
      </c>
      <c r="AF452">
        <v>28779</v>
      </c>
      <c r="AG452" t="s">
        <v>1586</v>
      </c>
      <c r="AH452" t="s">
        <v>376</v>
      </c>
      <c r="AI452" t="s">
        <v>548</v>
      </c>
      <c r="BH452">
        <v>472</v>
      </c>
      <c r="BI452" t="s">
        <v>32</v>
      </c>
    </row>
    <row r="453" spans="1:61">
      <c r="A453" t="str">
        <f>_xlfn.XLOOKUP(D453,BN:BN,BO:BO)</f>
        <v>Madrid</v>
      </c>
      <c r="B453" t="s">
        <v>49</v>
      </c>
      <c r="C453">
        <v>86</v>
      </c>
      <c r="D453" t="str">
        <f>_xlfn.XLOOKUP(C453,BC:BC,BD:BD)</f>
        <v>JimenaM</v>
      </c>
      <c r="E453">
        <v>27610</v>
      </c>
      <c r="F453" t="s">
        <v>1587</v>
      </c>
      <c r="G453" s="63">
        <v>46061</v>
      </c>
      <c r="H453" s="63">
        <v>46070</v>
      </c>
      <c r="I453" t="s">
        <v>409</v>
      </c>
      <c r="J453" t="str">
        <f>_xlfn.XLOOKUP(I453,AS:AS,AU:AU)</f>
        <v>Otros</v>
      </c>
      <c r="K453" t="s">
        <v>27</v>
      </c>
      <c r="L453">
        <v>76.62</v>
      </c>
      <c r="M453">
        <f>L453*_xlfn.XLOOKUP(K453,AM:AM,AN:AN)</f>
        <v>76.62</v>
      </c>
      <c r="N453">
        <f>L453*_xlfn.XLOOKUP(K453,AM:AM,AO:AO)</f>
        <v>88.879199999999997</v>
      </c>
      <c r="O453">
        <v>0</v>
      </c>
      <c r="P453">
        <f>O453*_xlfn.XLOOKUP(K453,AM:AM,AN:AN)</f>
        <v>0</v>
      </c>
      <c r="Q453">
        <f>O453*_xlfn.XLOOKUP(K453,AM:AM,AO:AO)</f>
        <v>0</v>
      </c>
      <c r="R453" t="str">
        <f>_xlfn.XLOOKUP(E453,Y:Y,Z:Z)</f>
        <v>AON</v>
      </c>
      <c r="S453" t="str">
        <f>_xlfn.XLOOKUP(E453,Y:Y,AB:AB)</f>
        <v>United Kingdom</v>
      </c>
      <c r="T453">
        <f>WEEKNUM(G453)</f>
        <v>7</v>
      </c>
      <c r="U453">
        <f>YEAR(G453)</f>
        <v>2026</v>
      </c>
      <c r="V453" s="117">
        <f>IFERROR(Q453/N453,"0")</f>
        <v>0</v>
      </c>
      <c r="AF453">
        <v>28781</v>
      </c>
      <c r="AG453" t="s">
        <v>551</v>
      </c>
      <c r="AH453" t="s">
        <v>376</v>
      </c>
      <c r="AI453" t="s">
        <v>399</v>
      </c>
      <c r="BH453">
        <v>473</v>
      </c>
      <c r="BI453" t="s">
        <v>253</v>
      </c>
    </row>
    <row r="454" spans="1:61">
      <c r="A454" t="str">
        <f>_xlfn.XLOOKUP(D454,BN:BN,BO:BO)</f>
        <v>Madrid</v>
      </c>
      <c r="B454" t="s">
        <v>49</v>
      </c>
      <c r="C454">
        <v>87</v>
      </c>
      <c r="D454" t="str">
        <f>_xlfn.XLOOKUP(C454,BC:BC,BD:BD)</f>
        <v>AlejandraL</v>
      </c>
      <c r="E454">
        <v>33613</v>
      </c>
      <c r="F454" t="s">
        <v>1588</v>
      </c>
      <c r="G454" s="63">
        <v>46033</v>
      </c>
      <c r="H454" s="63">
        <v>46036</v>
      </c>
      <c r="I454" t="s">
        <v>376</v>
      </c>
      <c r="J454" t="str">
        <f>_xlfn.XLOOKUP(I454,AS:AS,AU:AU)</f>
        <v>Hotel</v>
      </c>
      <c r="K454" t="s">
        <v>27</v>
      </c>
      <c r="L454">
        <v>2858.3</v>
      </c>
      <c r="M454">
        <f>L454*_xlfn.XLOOKUP(K454,AM:AM,AN:AN)</f>
        <v>2858.3</v>
      </c>
      <c r="N454">
        <f>L454*_xlfn.XLOOKUP(K454,AM:AM,AO:AO)</f>
        <v>3315.6280000000002</v>
      </c>
      <c r="O454">
        <v>285.83</v>
      </c>
      <c r="P454">
        <f>O454*_xlfn.XLOOKUP(K454,AM:AM,AN:AN)</f>
        <v>285.83</v>
      </c>
      <c r="Q454">
        <f>O454*_xlfn.XLOOKUP(K454,AM:AM,AO:AO)</f>
        <v>331.56279999999998</v>
      </c>
      <c r="R454" t="str">
        <f>_xlfn.XLOOKUP(E454,Y:Y,Z:Z)</f>
        <v>THE PENINSULA NEW YORK</v>
      </c>
      <c r="S454" t="str">
        <f>_xlfn.XLOOKUP(E454,Y:Y,AB:AB)</f>
        <v>United States</v>
      </c>
      <c r="T454">
        <f>WEEKNUM(G454)</f>
        <v>3</v>
      </c>
      <c r="U454">
        <f>YEAR(G454)</f>
        <v>2026</v>
      </c>
      <c r="V454" s="117">
        <f>IFERROR(Q454/N454,"0")</f>
        <v>9.9999999999999992E-2</v>
      </c>
      <c r="AF454">
        <v>28783</v>
      </c>
      <c r="AG454" t="s">
        <v>1589</v>
      </c>
      <c r="AH454" t="s">
        <v>376</v>
      </c>
      <c r="AI454" t="s">
        <v>405</v>
      </c>
      <c r="BH454">
        <v>474</v>
      </c>
      <c r="BI454" t="s">
        <v>63</v>
      </c>
    </row>
    <row r="455" spans="1:61">
      <c r="A455" t="str">
        <f>_xlfn.XLOOKUP(D455,BN:BN,BO:BO)</f>
        <v>Madrid</v>
      </c>
      <c r="B455" t="s">
        <v>49</v>
      </c>
      <c r="C455">
        <v>87</v>
      </c>
      <c r="D455" t="str">
        <f>_xlfn.XLOOKUP(C455,BC:BC,BD:BD)</f>
        <v>AlejandraL</v>
      </c>
      <c r="E455">
        <v>27688</v>
      </c>
      <c r="F455" t="s">
        <v>1590</v>
      </c>
      <c r="G455" s="63">
        <v>46033</v>
      </c>
      <c r="H455" s="63">
        <v>46038</v>
      </c>
      <c r="I455" t="s">
        <v>484</v>
      </c>
      <c r="J455" t="str">
        <f>_xlfn.XLOOKUP(I455,AS:AS,AU:AU)</f>
        <v>Vuelos</v>
      </c>
      <c r="K455" t="s">
        <v>27</v>
      </c>
      <c r="L455">
        <v>6927</v>
      </c>
      <c r="M455">
        <f>L455*_xlfn.XLOOKUP(K455,AM:AM,AN:AN)</f>
        <v>6927</v>
      </c>
      <c r="N455">
        <f>L455*_xlfn.XLOOKUP(K455,AM:AM,AO:AO)</f>
        <v>8035.32</v>
      </c>
      <c r="O455">
        <v>0</v>
      </c>
      <c r="P455">
        <f>O455*_xlfn.XLOOKUP(K455,AM:AM,AN:AN)</f>
        <v>0</v>
      </c>
      <c r="Q455">
        <f>O455*_xlfn.XLOOKUP(K455,AM:AM,AO:AO)</f>
        <v>0</v>
      </c>
      <c r="R455" t="str">
        <f>_xlfn.XLOOKUP(E455,Y:Y,Z:Z)</f>
        <v>Servivuelo</v>
      </c>
      <c r="S455" t="str">
        <f>_xlfn.XLOOKUP(E455,Y:Y,AB:AB)</f>
        <v>Spain</v>
      </c>
      <c r="T455">
        <f>WEEKNUM(G455)</f>
        <v>3</v>
      </c>
      <c r="U455">
        <f>YEAR(G455)</f>
        <v>2026</v>
      </c>
      <c r="V455" s="117">
        <f>IFERROR(Q455/N455,"0")</f>
        <v>0</v>
      </c>
      <c r="AF455">
        <v>28799</v>
      </c>
      <c r="AG455" t="s">
        <v>1591</v>
      </c>
      <c r="AH455" t="s">
        <v>376</v>
      </c>
      <c r="AI455" t="s">
        <v>548</v>
      </c>
      <c r="BH455">
        <v>477</v>
      </c>
      <c r="BI455" t="s">
        <v>64</v>
      </c>
    </row>
    <row r="456" spans="1:61">
      <c r="A456" t="str">
        <f>_xlfn.XLOOKUP(D456,BN:BN,BO:BO)</f>
        <v>Madrid</v>
      </c>
      <c r="B456" t="s">
        <v>49</v>
      </c>
      <c r="C456">
        <v>87</v>
      </c>
      <c r="D456" t="str">
        <f>_xlfn.XLOOKUP(C456,BC:BC,BD:BD)</f>
        <v>AlejandraL</v>
      </c>
      <c r="E456">
        <v>27688</v>
      </c>
      <c r="F456" t="s">
        <v>1592</v>
      </c>
      <c r="G456" s="63">
        <v>46037</v>
      </c>
      <c r="H456" s="63">
        <v>46038</v>
      </c>
      <c r="I456" t="s">
        <v>484</v>
      </c>
      <c r="J456" t="str">
        <f>_xlfn.XLOOKUP(I456,AS:AS,AU:AU)</f>
        <v>Vuelos</v>
      </c>
      <c r="K456" t="s">
        <v>27</v>
      </c>
      <c r="L456">
        <v>15</v>
      </c>
      <c r="M456">
        <f>L456*_xlfn.XLOOKUP(K456,AM:AM,AN:AN)</f>
        <v>15</v>
      </c>
      <c r="N456">
        <f>L456*_xlfn.XLOOKUP(K456,AM:AM,AO:AO)</f>
        <v>17.399999999999999</v>
      </c>
      <c r="O456">
        <v>0</v>
      </c>
      <c r="P456">
        <f>O456*_xlfn.XLOOKUP(K456,AM:AM,AN:AN)</f>
        <v>0</v>
      </c>
      <c r="Q456">
        <f>O456*_xlfn.XLOOKUP(K456,AM:AM,AO:AO)</f>
        <v>0</v>
      </c>
      <c r="R456" t="str">
        <f>_xlfn.XLOOKUP(E456,Y:Y,Z:Z)</f>
        <v>Servivuelo</v>
      </c>
      <c r="S456" t="str">
        <f>_xlfn.XLOOKUP(E456,Y:Y,AB:AB)</f>
        <v>Spain</v>
      </c>
      <c r="T456">
        <f>WEEKNUM(G456)</f>
        <v>3</v>
      </c>
      <c r="U456">
        <f>YEAR(G456)</f>
        <v>2026</v>
      </c>
      <c r="V456" s="117">
        <f>IFERROR(Q456/N456,"0")</f>
        <v>0</v>
      </c>
      <c r="AF456">
        <v>28838</v>
      </c>
      <c r="AG456" t="s">
        <v>1593</v>
      </c>
      <c r="AH456" t="s">
        <v>376</v>
      </c>
      <c r="AI456" t="s">
        <v>405</v>
      </c>
      <c r="BH456">
        <v>478</v>
      </c>
      <c r="BI456" t="s">
        <v>209</v>
      </c>
    </row>
    <row r="457" spans="1:61">
      <c r="A457" t="str">
        <f>_xlfn.XLOOKUP(D457,BN:BN,BO:BO)</f>
        <v>Madrid</v>
      </c>
      <c r="B457" t="s">
        <v>49</v>
      </c>
      <c r="C457">
        <v>87</v>
      </c>
      <c r="D457" t="str">
        <f>_xlfn.XLOOKUP(C457,BC:BC,BD:BD)</f>
        <v>AlejandraL</v>
      </c>
      <c r="E457">
        <v>27688</v>
      </c>
      <c r="F457" t="s">
        <v>1594</v>
      </c>
      <c r="G457" s="63">
        <v>46036</v>
      </c>
      <c r="H457" s="63">
        <v>46037</v>
      </c>
      <c r="I457" t="s">
        <v>484</v>
      </c>
      <c r="J457" t="str">
        <f>_xlfn.XLOOKUP(I457,AS:AS,AU:AU)</f>
        <v>Vuelos</v>
      </c>
      <c r="K457" t="s">
        <v>27</v>
      </c>
      <c r="L457">
        <v>215</v>
      </c>
      <c r="M457">
        <f>L457*_xlfn.XLOOKUP(K457,AM:AM,AN:AN)</f>
        <v>215</v>
      </c>
      <c r="N457">
        <f>L457*_xlfn.XLOOKUP(K457,AM:AM,AO:AO)</f>
        <v>249.39999999999998</v>
      </c>
      <c r="O457">
        <v>0</v>
      </c>
      <c r="P457">
        <f>O457*_xlfn.XLOOKUP(K457,AM:AM,AN:AN)</f>
        <v>0</v>
      </c>
      <c r="Q457">
        <f>O457*_xlfn.XLOOKUP(K457,AM:AM,AO:AO)</f>
        <v>0</v>
      </c>
      <c r="R457" t="str">
        <f>_xlfn.XLOOKUP(E457,Y:Y,Z:Z)</f>
        <v>Servivuelo</v>
      </c>
      <c r="S457" t="str">
        <f>_xlfn.XLOOKUP(E457,Y:Y,AB:AB)</f>
        <v>Spain</v>
      </c>
      <c r="T457">
        <f>WEEKNUM(G457)</f>
        <v>3</v>
      </c>
      <c r="U457">
        <f>YEAR(G457)</f>
        <v>2026</v>
      </c>
      <c r="V457" s="117">
        <f>IFERROR(Q457/N457,"0")</f>
        <v>0</v>
      </c>
      <c r="AF457">
        <v>28839</v>
      </c>
      <c r="AG457" t="s">
        <v>1595</v>
      </c>
      <c r="AH457" t="s">
        <v>376</v>
      </c>
      <c r="AI457" t="s">
        <v>399</v>
      </c>
      <c r="BH457">
        <v>479</v>
      </c>
      <c r="BI457" t="s">
        <v>209</v>
      </c>
    </row>
    <row r="458" spans="1:61">
      <c r="A458" t="str">
        <f>_xlfn.XLOOKUP(D458,BN:BN,BO:BO)</f>
        <v>Madrid</v>
      </c>
      <c r="B458" t="s">
        <v>49</v>
      </c>
      <c r="C458">
        <v>87</v>
      </c>
      <c r="D458" t="str">
        <f>_xlfn.XLOOKUP(C458,BC:BC,BD:BD)</f>
        <v>AlejandraL</v>
      </c>
      <c r="E458">
        <v>0</v>
      </c>
      <c r="F458" t="s">
        <v>1596</v>
      </c>
      <c r="G458" s="63">
        <v>46036</v>
      </c>
      <c r="H458" s="63">
        <v>46037</v>
      </c>
      <c r="I458" t="s">
        <v>372</v>
      </c>
      <c r="J458" t="str">
        <f>_xlfn.XLOOKUP(I458,AS:AS,AU:AU)</f>
        <v>Honorarios</v>
      </c>
      <c r="K458" t="s">
        <v>27</v>
      </c>
      <c r="L458">
        <v>60</v>
      </c>
      <c r="M458">
        <f>L458*_xlfn.XLOOKUP(K458,AM:AM,AN:AN)</f>
        <v>60</v>
      </c>
      <c r="N458">
        <f>L458*_xlfn.XLOOKUP(K458,AM:AM,AO:AO)</f>
        <v>69.599999999999994</v>
      </c>
      <c r="O458">
        <v>60</v>
      </c>
      <c r="P458">
        <f>O458*_xlfn.XLOOKUP(K458,AM:AM,AN:AN)</f>
        <v>60</v>
      </c>
      <c r="Q458">
        <f>O458*_xlfn.XLOOKUP(K458,AM:AM,AO:AO)</f>
        <v>69.599999999999994</v>
      </c>
      <c r="R458" t="str">
        <f>_xlfn.XLOOKUP(E458,Y:Y,Z:Z)</f>
        <v>FEES</v>
      </c>
      <c r="S458">
        <f>_xlfn.XLOOKUP(E458,Y:Y,AB:AB)</f>
        <v>0</v>
      </c>
      <c r="T458">
        <f>WEEKNUM(G458)</f>
        <v>3</v>
      </c>
      <c r="U458">
        <f>YEAR(G458)</f>
        <v>2026</v>
      </c>
      <c r="V458" s="117">
        <f>IFERROR(Q458/N458,"0")</f>
        <v>1</v>
      </c>
      <c r="AF458">
        <v>28849</v>
      </c>
      <c r="AG458" t="s">
        <v>1597</v>
      </c>
      <c r="AH458" t="s">
        <v>376</v>
      </c>
      <c r="AI458" t="s">
        <v>377</v>
      </c>
      <c r="BH458">
        <v>480</v>
      </c>
      <c r="BI458" t="s">
        <v>209</v>
      </c>
    </row>
    <row r="459" spans="1:61">
      <c r="A459" t="str">
        <f>_xlfn.XLOOKUP(D459,BN:BN,BO:BO)</f>
        <v>Madrid</v>
      </c>
      <c r="B459" t="s">
        <v>49</v>
      </c>
      <c r="C459">
        <v>87</v>
      </c>
      <c r="D459" t="str">
        <f>_xlfn.XLOOKUP(C459,BC:BC,BD:BD)</f>
        <v>AlejandraL</v>
      </c>
      <c r="E459">
        <v>0</v>
      </c>
      <c r="F459" t="s">
        <v>1598</v>
      </c>
      <c r="G459" s="63">
        <v>46033</v>
      </c>
      <c r="H459" s="63">
        <v>46038</v>
      </c>
      <c r="I459" t="s">
        <v>372</v>
      </c>
      <c r="J459" t="str">
        <f>_xlfn.XLOOKUP(I459,AS:AS,AU:AU)</f>
        <v>Honorarios</v>
      </c>
      <c r="K459" t="s">
        <v>27</v>
      </c>
      <c r="L459">
        <v>65.88</v>
      </c>
      <c r="M459">
        <f>L459*_xlfn.XLOOKUP(K459,AM:AM,AN:AN)</f>
        <v>65.88</v>
      </c>
      <c r="N459">
        <f>L459*_xlfn.XLOOKUP(K459,AM:AM,AO:AO)</f>
        <v>76.420799999999986</v>
      </c>
      <c r="O459">
        <v>65.88</v>
      </c>
      <c r="P459">
        <f>O459*_xlfn.XLOOKUP(K459,AM:AM,AN:AN)</f>
        <v>65.88</v>
      </c>
      <c r="Q459">
        <f>O459*_xlfn.XLOOKUP(K459,AM:AM,AO:AO)</f>
        <v>76.420799999999986</v>
      </c>
      <c r="R459" t="str">
        <f>_xlfn.XLOOKUP(E459,Y:Y,Z:Z)</f>
        <v>FEES</v>
      </c>
      <c r="S459">
        <f>_xlfn.XLOOKUP(E459,Y:Y,AB:AB)</f>
        <v>0</v>
      </c>
      <c r="T459">
        <f>WEEKNUM(G459)</f>
        <v>3</v>
      </c>
      <c r="U459">
        <f>YEAR(G459)</f>
        <v>2026</v>
      </c>
      <c r="V459" s="117">
        <f>IFERROR(Q459/N459,"0")</f>
        <v>1</v>
      </c>
      <c r="AF459">
        <v>28854</v>
      </c>
      <c r="AG459" t="s">
        <v>1599</v>
      </c>
      <c r="AH459" t="s">
        <v>376</v>
      </c>
      <c r="AI459" t="s">
        <v>440</v>
      </c>
      <c r="BH459">
        <v>481</v>
      </c>
      <c r="BI459" t="s">
        <v>34</v>
      </c>
    </row>
    <row r="460" spans="1:61">
      <c r="A460" t="str">
        <f>_xlfn.XLOOKUP(D460,BN:BN,BO:BO)</f>
        <v>Madrid</v>
      </c>
      <c r="B460" t="s">
        <v>49</v>
      </c>
      <c r="C460">
        <v>87</v>
      </c>
      <c r="D460" t="str">
        <f>_xlfn.XLOOKUP(C460,BC:BC,BD:BD)</f>
        <v>AlejandraL</v>
      </c>
      <c r="E460">
        <v>0</v>
      </c>
      <c r="F460" t="s">
        <v>1600</v>
      </c>
      <c r="G460" s="63">
        <v>46033</v>
      </c>
      <c r="H460" s="63">
        <v>46038</v>
      </c>
      <c r="I460" t="s">
        <v>504</v>
      </c>
      <c r="J460" t="str">
        <f>_xlfn.XLOOKUP(I460,AS:AS,AU:AU)</f>
        <v>Honorarios</v>
      </c>
      <c r="K460" t="s">
        <v>27</v>
      </c>
      <c r="L460">
        <v>139.07</v>
      </c>
      <c r="M460">
        <f>L460*_xlfn.XLOOKUP(K460,AM:AM,AN:AN)</f>
        <v>139.07</v>
      </c>
      <c r="N460">
        <f>L460*_xlfn.XLOOKUP(K460,AM:AM,AO:AO)</f>
        <v>161.32119999999998</v>
      </c>
      <c r="O460">
        <v>139.07</v>
      </c>
      <c r="P460">
        <f>O460*_xlfn.XLOOKUP(K460,AM:AM,AN:AN)</f>
        <v>139.07</v>
      </c>
      <c r="Q460">
        <f>O460*_xlfn.XLOOKUP(K460,AM:AM,AO:AO)</f>
        <v>161.32119999999998</v>
      </c>
      <c r="R460" t="str">
        <f>_xlfn.XLOOKUP(E460,Y:Y,Z:Z)</f>
        <v>FEES</v>
      </c>
      <c r="S460">
        <f>_xlfn.XLOOKUP(E460,Y:Y,AB:AB)</f>
        <v>0</v>
      </c>
      <c r="T460">
        <f>WEEKNUM(G460)</f>
        <v>3</v>
      </c>
      <c r="U460">
        <f>YEAR(G460)</f>
        <v>2026</v>
      </c>
      <c r="V460" s="117">
        <f>IFERROR(Q460/N460,"0")</f>
        <v>1</v>
      </c>
      <c r="AF460">
        <v>28890</v>
      </c>
      <c r="AG460" t="s">
        <v>1078</v>
      </c>
      <c r="AH460" t="s">
        <v>376</v>
      </c>
      <c r="AI460" t="s">
        <v>1079</v>
      </c>
      <c r="BH460">
        <v>482</v>
      </c>
      <c r="BI460" t="s">
        <v>43</v>
      </c>
    </row>
    <row r="461" spans="1:61">
      <c r="A461" t="str">
        <f>_xlfn.XLOOKUP(D461,BN:BN,BO:BO)</f>
        <v>Madrid</v>
      </c>
      <c r="B461" t="s">
        <v>49</v>
      </c>
      <c r="C461">
        <v>87</v>
      </c>
      <c r="D461" t="str">
        <f>_xlfn.XLOOKUP(C461,BC:BC,BD:BD)</f>
        <v>AlejandraL</v>
      </c>
      <c r="E461">
        <v>27688</v>
      </c>
      <c r="F461" t="s">
        <v>1601</v>
      </c>
      <c r="G461" s="63">
        <v>46033</v>
      </c>
      <c r="H461" s="63">
        <v>46038</v>
      </c>
      <c r="I461" t="s">
        <v>484</v>
      </c>
      <c r="J461" t="str">
        <f>_xlfn.XLOOKUP(I461,AS:AS,AU:AU)</f>
        <v>Vuelos</v>
      </c>
      <c r="K461" t="s">
        <v>27</v>
      </c>
      <c r="L461">
        <v>215</v>
      </c>
      <c r="M461">
        <f>L461*_xlfn.XLOOKUP(K461,AM:AM,AN:AN)</f>
        <v>215</v>
      </c>
      <c r="N461">
        <f>L461*_xlfn.XLOOKUP(K461,AM:AM,AO:AO)</f>
        <v>249.39999999999998</v>
      </c>
      <c r="O461">
        <v>0</v>
      </c>
      <c r="P461">
        <f>O461*_xlfn.XLOOKUP(K461,AM:AM,AN:AN)</f>
        <v>0</v>
      </c>
      <c r="Q461">
        <f>O461*_xlfn.XLOOKUP(K461,AM:AM,AO:AO)</f>
        <v>0</v>
      </c>
      <c r="R461" t="str">
        <f>_xlfn.XLOOKUP(E461,Y:Y,Z:Z)</f>
        <v>Servivuelo</v>
      </c>
      <c r="S461" t="str">
        <f>_xlfn.XLOOKUP(E461,Y:Y,AB:AB)</f>
        <v>Spain</v>
      </c>
      <c r="T461">
        <f>WEEKNUM(G461)</f>
        <v>3</v>
      </c>
      <c r="U461">
        <f>YEAR(G461)</f>
        <v>2026</v>
      </c>
      <c r="V461" s="117">
        <f>IFERROR(Q461/N461,"0")</f>
        <v>0</v>
      </c>
      <c r="AF461">
        <v>28893</v>
      </c>
      <c r="AG461" t="s">
        <v>1602</v>
      </c>
      <c r="AH461" t="s">
        <v>376</v>
      </c>
      <c r="AI461" t="s">
        <v>405</v>
      </c>
      <c r="BH461">
        <v>483</v>
      </c>
      <c r="BI461" t="s">
        <v>43</v>
      </c>
    </row>
    <row r="462" spans="1:61">
      <c r="A462" t="str">
        <f>_xlfn.XLOOKUP(D462,BN:BN,BO:BO)</f>
        <v>Madrid</v>
      </c>
      <c r="B462" t="s">
        <v>49</v>
      </c>
      <c r="C462">
        <v>88</v>
      </c>
      <c r="D462" t="str">
        <f>_xlfn.XLOOKUP(C462,BC:BC,BD:BD)</f>
        <v>AlmudenaG</v>
      </c>
      <c r="E462">
        <v>27688</v>
      </c>
      <c r="F462" t="s">
        <v>1603</v>
      </c>
      <c r="G462" s="63">
        <v>46285</v>
      </c>
      <c r="H462" s="63">
        <v>46301</v>
      </c>
      <c r="I462" t="s">
        <v>484</v>
      </c>
      <c r="J462" t="str">
        <f>_xlfn.XLOOKUP(I462,AS:AS,AU:AU)</f>
        <v>Vuelos</v>
      </c>
      <c r="K462" t="s">
        <v>27</v>
      </c>
      <c r="L462">
        <v>3563.28</v>
      </c>
      <c r="M462">
        <f>L462*_xlfn.XLOOKUP(K462,AM:AM,AN:AN)</f>
        <v>3563.28</v>
      </c>
      <c r="N462">
        <f>L462*_xlfn.XLOOKUP(K462,AM:AM,AO:AO)</f>
        <v>4133.4048000000003</v>
      </c>
      <c r="O462">
        <v>0</v>
      </c>
      <c r="P462">
        <f>O462*_xlfn.XLOOKUP(K462,AM:AM,AN:AN)</f>
        <v>0</v>
      </c>
      <c r="Q462">
        <f>O462*_xlfn.XLOOKUP(K462,AM:AM,AO:AO)</f>
        <v>0</v>
      </c>
      <c r="R462" t="str">
        <f>_xlfn.XLOOKUP(E462,Y:Y,Z:Z)</f>
        <v>Servivuelo</v>
      </c>
      <c r="S462" t="str">
        <f>_xlfn.XLOOKUP(E462,Y:Y,AB:AB)</f>
        <v>Spain</v>
      </c>
      <c r="T462">
        <f>WEEKNUM(G462)</f>
        <v>39</v>
      </c>
      <c r="U462">
        <f>YEAR(G462)</f>
        <v>2026</v>
      </c>
      <c r="V462" s="117">
        <f>IFERROR(Q462/N462,"0")</f>
        <v>0</v>
      </c>
      <c r="AF462">
        <v>28894</v>
      </c>
      <c r="AG462" t="s">
        <v>1604</v>
      </c>
      <c r="AI462" t="s">
        <v>588</v>
      </c>
      <c r="BH462">
        <v>484</v>
      </c>
      <c r="BI462" t="s">
        <v>42</v>
      </c>
    </row>
    <row r="463" spans="1:61">
      <c r="A463" t="str">
        <f>_xlfn.XLOOKUP(D463,BN:BN,BO:BO)</f>
        <v>Madrid</v>
      </c>
      <c r="B463" t="s">
        <v>49</v>
      </c>
      <c r="C463">
        <v>88</v>
      </c>
      <c r="D463" t="str">
        <f>_xlfn.XLOOKUP(C463,BC:BC,BD:BD)</f>
        <v>AlmudenaG</v>
      </c>
      <c r="E463">
        <v>0</v>
      </c>
      <c r="F463" t="s">
        <v>1077</v>
      </c>
      <c r="G463" s="63">
        <v>46285</v>
      </c>
      <c r="H463" s="63">
        <v>46303</v>
      </c>
      <c r="I463" t="s">
        <v>372</v>
      </c>
      <c r="J463" t="str">
        <f>_xlfn.XLOOKUP(I463,AS:AS,AU:AU)</f>
        <v>Honorarios</v>
      </c>
      <c r="K463" t="s">
        <v>27</v>
      </c>
      <c r="L463">
        <v>100</v>
      </c>
      <c r="M463">
        <f>L463*_xlfn.XLOOKUP(K463,AM:AM,AN:AN)</f>
        <v>100</v>
      </c>
      <c r="N463">
        <f>L463*_xlfn.XLOOKUP(K463,AM:AM,AO:AO)</f>
        <v>115.99999999999999</v>
      </c>
      <c r="O463">
        <v>100</v>
      </c>
      <c r="P463">
        <f>O463*_xlfn.XLOOKUP(K463,AM:AM,AN:AN)</f>
        <v>100</v>
      </c>
      <c r="Q463">
        <f>O463*_xlfn.XLOOKUP(K463,AM:AM,AO:AO)</f>
        <v>115.99999999999999</v>
      </c>
      <c r="R463" t="str">
        <f>_xlfn.XLOOKUP(E463,Y:Y,Z:Z)</f>
        <v>FEES</v>
      </c>
      <c r="S463">
        <f>_xlfn.XLOOKUP(E463,Y:Y,AB:AB)</f>
        <v>0</v>
      </c>
      <c r="T463">
        <f>WEEKNUM(G463)</f>
        <v>39</v>
      </c>
      <c r="U463">
        <f>YEAR(G463)</f>
        <v>2026</v>
      </c>
      <c r="V463" s="117">
        <f>IFERROR(Q463/N463,"0")</f>
        <v>1</v>
      </c>
      <c r="AF463">
        <v>28910</v>
      </c>
      <c r="AG463" t="s">
        <v>1605</v>
      </c>
      <c r="AH463" t="s">
        <v>364</v>
      </c>
      <c r="AI463" t="s">
        <v>514</v>
      </c>
      <c r="BH463">
        <v>485</v>
      </c>
      <c r="BI463" t="s">
        <v>42</v>
      </c>
    </row>
    <row r="464" spans="1:61">
      <c r="A464" t="str">
        <f>_xlfn.XLOOKUP(D464,BN:BN,BO:BO)</f>
        <v>Madrid</v>
      </c>
      <c r="B464" t="s">
        <v>49</v>
      </c>
      <c r="C464">
        <v>89</v>
      </c>
      <c r="D464" t="str">
        <f>_xlfn.XLOOKUP(C464,BC:BC,BD:BD)</f>
        <v>ConchaD</v>
      </c>
      <c r="E464">
        <v>0</v>
      </c>
      <c r="F464" t="s">
        <v>1606</v>
      </c>
      <c r="G464" s="63">
        <v>46288</v>
      </c>
      <c r="H464" s="63">
        <v>46303</v>
      </c>
      <c r="I464" t="s">
        <v>511</v>
      </c>
      <c r="J464" t="str">
        <f>_xlfn.XLOOKUP(I464,AS:AS,AU:AU)</f>
        <v>Honorarios</v>
      </c>
      <c r="K464" t="s">
        <v>27</v>
      </c>
      <c r="L464">
        <v>17.440000000000001</v>
      </c>
      <c r="M464">
        <f>L464*_xlfn.XLOOKUP(K464,AM:AM,AN:AN)</f>
        <v>17.440000000000001</v>
      </c>
      <c r="N464">
        <f>L464*_xlfn.XLOOKUP(K464,AM:AM,AO:AO)</f>
        <v>20.230399999999999</v>
      </c>
      <c r="O464">
        <v>17.440000000000001</v>
      </c>
      <c r="P464">
        <f>O464*_xlfn.XLOOKUP(K464,AM:AM,AN:AN)</f>
        <v>17.440000000000001</v>
      </c>
      <c r="Q464">
        <f>O464*_xlfn.XLOOKUP(K464,AM:AM,AO:AO)</f>
        <v>20.230399999999999</v>
      </c>
      <c r="R464" t="str">
        <f>_xlfn.XLOOKUP(E464,Y:Y,Z:Z)</f>
        <v>FEES</v>
      </c>
      <c r="S464">
        <f>_xlfn.XLOOKUP(E464,Y:Y,AB:AB)</f>
        <v>0</v>
      </c>
      <c r="T464">
        <f>WEEKNUM(G464)</f>
        <v>39</v>
      </c>
      <c r="U464">
        <f>YEAR(G464)</f>
        <v>2026</v>
      </c>
      <c r="V464" s="117">
        <f>IFERROR(Q464/N464,"0")</f>
        <v>1</v>
      </c>
      <c r="AF464">
        <v>28913</v>
      </c>
      <c r="AG464" t="s">
        <v>1607</v>
      </c>
      <c r="AH464" t="s">
        <v>376</v>
      </c>
      <c r="AI464" t="s">
        <v>619</v>
      </c>
      <c r="BH464">
        <v>486</v>
      </c>
      <c r="BI464" t="s">
        <v>69</v>
      </c>
    </row>
    <row r="465" spans="1:61">
      <c r="A465" t="str">
        <f>_xlfn.XLOOKUP(D465,BN:BN,BO:BO)</f>
        <v>Madrid</v>
      </c>
      <c r="B465" t="s">
        <v>49</v>
      </c>
      <c r="C465">
        <v>89</v>
      </c>
      <c r="D465" t="str">
        <f>_xlfn.XLOOKUP(C465,BC:BC,BD:BD)</f>
        <v>ConchaD</v>
      </c>
      <c r="E465">
        <v>27688</v>
      </c>
      <c r="F465" t="s">
        <v>1608</v>
      </c>
      <c r="G465" s="63">
        <v>46288</v>
      </c>
      <c r="H465" s="63">
        <v>46302</v>
      </c>
      <c r="I465" t="s">
        <v>484</v>
      </c>
      <c r="J465" t="str">
        <f>_xlfn.XLOOKUP(I465,AS:AS,AU:AU)</f>
        <v>Vuelos</v>
      </c>
      <c r="K465" t="s">
        <v>27</v>
      </c>
      <c r="L465">
        <v>1098.56</v>
      </c>
      <c r="M465">
        <f>L465*_xlfn.XLOOKUP(K465,AM:AM,AN:AN)</f>
        <v>1098.56</v>
      </c>
      <c r="N465">
        <f>L465*_xlfn.XLOOKUP(K465,AM:AM,AO:AO)</f>
        <v>1274.3295999999998</v>
      </c>
      <c r="O465">
        <v>0</v>
      </c>
      <c r="P465">
        <f>O465*_xlfn.XLOOKUP(K465,AM:AM,AN:AN)</f>
        <v>0</v>
      </c>
      <c r="Q465">
        <f>O465*_xlfn.XLOOKUP(K465,AM:AM,AO:AO)</f>
        <v>0</v>
      </c>
      <c r="R465" t="str">
        <f>_xlfn.XLOOKUP(E465,Y:Y,Z:Z)</f>
        <v>Servivuelo</v>
      </c>
      <c r="S465" t="str">
        <f>_xlfn.XLOOKUP(E465,Y:Y,AB:AB)</f>
        <v>Spain</v>
      </c>
      <c r="T465">
        <f>WEEKNUM(G465)</f>
        <v>39</v>
      </c>
      <c r="U465">
        <f>YEAR(G465)</f>
        <v>2026</v>
      </c>
      <c r="V465" s="117">
        <f>IFERROR(Q465/N465,"0")</f>
        <v>0</v>
      </c>
      <c r="AF465">
        <v>28934</v>
      </c>
      <c r="AG465" t="s">
        <v>505</v>
      </c>
      <c r="AI465" t="s">
        <v>401</v>
      </c>
      <c r="BH465">
        <v>487</v>
      </c>
      <c r="BI465" t="s">
        <v>46</v>
      </c>
    </row>
    <row r="466" spans="1:61">
      <c r="A466" t="str">
        <f>_xlfn.XLOOKUP(D466,BN:BN,BO:BO)</f>
        <v>Madrid</v>
      </c>
      <c r="B466" t="s">
        <v>49</v>
      </c>
      <c r="C466">
        <v>90</v>
      </c>
      <c r="D466" t="str">
        <f>_xlfn.XLOOKUP(C466,BC:BC,BD:BD)</f>
        <v>MartinB</v>
      </c>
      <c r="E466">
        <v>31172</v>
      </c>
      <c r="F466" t="s">
        <v>1609</v>
      </c>
      <c r="G466" s="63">
        <v>46074</v>
      </c>
      <c r="H466" s="63">
        <v>46081</v>
      </c>
      <c r="I466" t="s">
        <v>484</v>
      </c>
      <c r="J466" t="str">
        <f>_xlfn.XLOOKUP(I466,AS:AS,AU:AU)</f>
        <v>Vuelos</v>
      </c>
      <c r="K466" t="s">
        <v>27</v>
      </c>
      <c r="L466">
        <v>0</v>
      </c>
      <c r="M466">
        <f>L466*_xlfn.XLOOKUP(K466,AM:AM,AN:AN)</f>
        <v>0</v>
      </c>
      <c r="N466">
        <f>L466*_xlfn.XLOOKUP(K466,AM:AM,AO:AO)</f>
        <v>0</v>
      </c>
      <c r="O466">
        <v>0</v>
      </c>
      <c r="P466">
        <f>O466*_xlfn.XLOOKUP(K466,AM:AM,AN:AN)</f>
        <v>0</v>
      </c>
      <c r="Q466">
        <f>O466*_xlfn.XLOOKUP(K466,AM:AM,AO:AO)</f>
        <v>0</v>
      </c>
      <c r="R466" t="str">
        <f>_xlfn.XLOOKUP(E466,Y:Y,Z:Z)</f>
        <v>IBERIA</v>
      </c>
      <c r="S466" t="str">
        <f>_xlfn.XLOOKUP(E466,Y:Y,AB:AB)</f>
        <v>Spain</v>
      </c>
      <c r="T466">
        <f>WEEKNUM(G466)</f>
        <v>8</v>
      </c>
      <c r="U466">
        <f>YEAR(G466)</f>
        <v>2026</v>
      </c>
      <c r="V466" s="117" t="str">
        <f>IFERROR(Q466/N466,"0")</f>
        <v>0</v>
      </c>
      <c r="AF466">
        <v>28936</v>
      </c>
      <c r="AG466" t="s">
        <v>567</v>
      </c>
      <c r="AH466" t="s">
        <v>376</v>
      </c>
      <c r="AI466" t="s">
        <v>405</v>
      </c>
      <c r="BH466">
        <v>488</v>
      </c>
      <c r="BI466" t="s">
        <v>69</v>
      </c>
    </row>
    <row r="467" spans="1:61">
      <c r="A467" t="str">
        <f>_xlfn.XLOOKUP(D467,BN:BN,BO:BO)</f>
        <v>Madrid</v>
      </c>
      <c r="B467" t="s">
        <v>49</v>
      </c>
      <c r="C467">
        <v>91</v>
      </c>
      <c r="D467" t="str">
        <f>_xlfn.XLOOKUP(C467,BC:BC,BD:BD)</f>
        <v>MartinB</v>
      </c>
      <c r="E467">
        <v>27688</v>
      </c>
      <c r="F467" t="s">
        <v>1610</v>
      </c>
      <c r="G467" s="63">
        <v>46072</v>
      </c>
      <c r="H467" s="63">
        <v>46085</v>
      </c>
      <c r="I467" t="s">
        <v>484</v>
      </c>
      <c r="J467" t="str">
        <f>_xlfn.XLOOKUP(I467,AS:AS,AU:AU)</f>
        <v>Vuelos</v>
      </c>
      <c r="K467" t="s">
        <v>27</v>
      </c>
      <c r="L467">
        <v>2967.08</v>
      </c>
      <c r="M467">
        <f>L467*_xlfn.XLOOKUP(K467,AM:AM,AN:AN)</f>
        <v>2967.08</v>
      </c>
      <c r="N467">
        <f>L467*_xlfn.XLOOKUP(K467,AM:AM,AO:AO)</f>
        <v>3441.8127999999997</v>
      </c>
      <c r="O467">
        <v>0</v>
      </c>
      <c r="P467">
        <f>O467*_xlfn.XLOOKUP(K467,AM:AM,AN:AN)</f>
        <v>0</v>
      </c>
      <c r="Q467">
        <f>O467*_xlfn.XLOOKUP(K467,AM:AM,AO:AO)</f>
        <v>0</v>
      </c>
      <c r="R467" t="str">
        <f>_xlfn.XLOOKUP(E467,Y:Y,Z:Z)</f>
        <v>Servivuelo</v>
      </c>
      <c r="S467" t="str">
        <f>_xlfn.XLOOKUP(E467,Y:Y,AB:AB)</f>
        <v>Spain</v>
      </c>
      <c r="T467">
        <f>WEEKNUM(G467)</f>
        <v>8</v>
      </c>
      <c r="U467">
        <f>YEAR(G467)</f>
        <v>2026</v>
      </c>
      <c r="V467" s="117">
        <f>IFERROR(Q467/N467,"0")</f>
        <v>0</v>
      </c>
      <c r="AF467">
        <v>28937</v>
      </c>
      <c r="AG467" t="s">
        <v>1611</v>
      </c>
      <c r="AH467" t="s">
        <v>376</v>
      </c>
      <c r="AI467" t="s">
        <v>548</v>
      </c>
      <c r="BH467">
        <v>489</v>
      </c>
      <c r="BI467" t="s">
        <v>42</v>
      </c>
    </row>
    <row r="468" spans="1:61">
      <c r="A468" t="str">
        <f>_xlfn.XLOOKUP(D468,BN:BN,BO:BO)</f>
        <v>Madrid</v>
      </c>
      <c r="B468" t="s">
        <v>49</v>
      </c>
      <c r="C468">
        <v>91</v>
      </c>
      <c r="D468" t="str">
        <f>_xlfn.XLOOKUP(C468,BC:BC,BD:BD)</f>
        <v>MartinB</v>
      </c>
      <c r="E468">
        <v>27688</v>
      </c>
      <c r="F468" t="s">
        <v>1612</v>
      </c>
      <c r="G468" s="63">
        <v>46075</v>
      </c>
      <c r="H468" s="63">
        <v>46103</v>
      </c>
      <c r="I468" t="s">
        <v>484</v>
      </c>
      <c r="J468" t="str">
        <f>_xlfn.XLOOKUP(I468,AS:AS,AU:AU)</f>
        <v>Vuelos</v>
      </c>
      <c r="K468" t="s">
        <v>27</v>
      </c>
      <c r="L468">
        <v>242.52</v>
      </c>
      <c r="M468">
        <f>L468*_xlfn.XLOOKUP(K468,AM:AM,AN:AN)</f>
        <v>242.52</v>
      </c>
      <c r="N468">
        <f>L468*_xlfn.XLOOKUP(K468,AM:AM,AO:AO)</f>
        <v>281.32319999999999</v>
      </c>
      <c r="O468">
        <v>0</v>
      </c>
      <c r="P468">
        <f>O468*_xlfn.XLOOKUP(K468,AM:AM,AN:AN)</f>
        <v>0</v>
      </c>
      <c r="Q468">
        <f>O468*_xlfn.XLOOKUP(K468,AM:AM,AO:AO)</f>
        <v>0</v>
      </c>
      <c r="R468" t="str">
        <f>_xlfn.XLOOKUP(E468,Y:Y,Z:Z)</f>
        <v>Servivuelo</v>
      </c>
      <c r="S468" t="str">
        <f>_xlfn.XLOOKUP(E468,Y:Y,AB:AB)</f>
        <v>Spain</v>
      </c>
      <c r="T468">
        <f>WEEKNUM(G468)</f>
        <v>9</v>
      </c>
      <c r="U468">
        <f>YEAR(G468)</f>
        <v>2026</v>
      </c>
      <c r="V468" s="117">
        <f>IFERROR(Q468/N468,"0")</f>
        <v>0</v>
      </c>
      <c r="AF468">
        <v>28939</v>
      </c>
      <c r="AG468" t="s">
        <v>1613</v>
      </c>
      <c r="AI468" t="s">
        <v>1059</v>
      </c>
      <c r="BH468">
        <v>490</v>
      </c>
      <c r="BI468" t="s">
        <v>209</v>
      </c>
    </row>
    <row r="469" spans="1:61">
      <c r="A469" t="str">
        <f>_xlfn.XLOOKUP(D469,BN:BN,BO:BO)</f>
        <v>Madrid</v>
      </c>
      <c r="B469" t="s">
        <v>49</v>
      </c>
      <c r="C469">
        <v>92</v>
      </c>
      <c r="D469" t="str">
        <f>_xlfn.XLOOKUP(C469,BC:BC,BD:BD)</f>
        <v>MartinB</v>
      </c>
      <c r="E469">
        <v>27688</v>
      </c>
      <c r="F469" t="s">
        <v>1614</v>
      </c>
      <c r="G469" s="63">
        <v>46059</v>
      </c>
      <c r="H469" s="63">
        <v>46068</v>
      </c>
      <c r="I469" t="s">
        <v>484</v>
      </c>
      <c r="J469" t="str">
        <f>_xlfn.XLOOKUP(I469,AS:AS,AU:AU)</f>
        <v>Vuelos</v>
      </c>
      <c r="K469" t="s">
        <v>27</v>
      </c>
      <c r="L469">
        <v>835.53</v>
      </c>
      <c r="M469">
        <f>L469*_xlfn.XLOOKUP(K469,AM:AM,AN:AN)</f>
        <v>835.53</v>
      </c>
      <c r="N469">
        <f>L469*_xlfn.XLOOKUP(K469,AM:AM,AO:AO)</f>
        <v>969.21479999999985</v>
      </c>
      <c r="O469">
        <v>0</v>
      </c>
      <c r="P469">
        <f>O469*_xlfn.XLOOKUP(K469,AM:AM,AN:AN)</f>
        <v>0</v>
      </c>
      <c r="Q469">
        <f>O469*_xlfn.XLOOKUP(K469,AM:AM,AO:AO)</f>
        <v>0</v>
      </c>
      <c r="R469" t="str">
        <f>_xlfn.XLOOKUP(E469,Y:Y,Z:Z)</f>
        <v>Servivuelo</v>
      </c>
      <c r="S469" t="str">
        <f>_xlfn.XLOOKUP(E469,Y:Y,AB:AB)</f>
        <v>Spain</v>
      </c>
      <c r="T469">
        <f>WEEKNUM(G469)</f>
        <v>6</v>
      </c>
      <c r="U469">
        <f>YEAR(G469)</f>
        <v>2026</v>
      </c>
      <c r="V469" s="117">
        <f>IFERROR(Q469/N469,"0")</f>
        <v>0</v>
      </c>
      <c r="AF469">
        <v>28940</v>
      </c>
      <c r="AG469" t="s">
        <v>1615</v>
      </c>
      <c r="AH469" t="s">
        <v>376</v>
      </c>
      <c r="AI469" t="s">
        <v>401</v>
      </c>
      <c r="BH469">
        <v>491</v>
      </c>
      <c r="BI469" t="s">
        <v>209</v>
      </c>
    </row>
    <row r="470" spans="1:61">
      <c r="A470" t="str">
        <f>_xlfn.XLOOKUP(D470,BN:BN,BO:BO)</f>
        <v>Madrid</v>
      </c>
      <c r="B470" t="s">
        <v>49</v>
      </c>
      <c r="C470">
        <v>92</v>
      </c>
      <c r="D470" t="str">
        <f>_xlfn.XLOOKUP(C470,BC:BC,BD:BD)</f>
        <v>MartinB</v>
      </c>
      <c r="E470">
        <v>0</v>
      </c>
      <c r="F470" t="s">
        <v>1616</v>
      </c>
      <c r="G470" s="63">
        <v>46059</v>
      </c>
      <c r="H470" s="63">
        <v>46068</v>
      </c>
      <c r="I470" t="s">
        <v>511</v>
      </c>
      <c r="J470" t="str">
        <f>_xlfn.XLOOKUP(I470,AS:AS,AU:AU)</f>
        <v>Honorarios</v>
      </c>
      <c r="K470" t="s">
        <v>27</v>
      </c>
      <c r="L470">
        <v>82.47</v>
      </c>
      <c r="M470">
        <f>L470*_xlfn.XLOOKUP(K470,AM:AM,AN:AN)</f>
        <v>82.47</v>
      </c>
      <c r="N470">
        <f>L470*_xlfn.XLOOKUP(K470,AM:AM,AO:AO)</f>
        <v>95.665199999999999</v>
      </c>
      <c r="O470">
        <v>82.47</v>
      </c>
      <c r="P470">
        <f>O470*_xlfn.XLOOKUP(K470,AM:AM,AN:AN)</f>
        <v>82.47</v>
      </c>
      <c r="Q470">
        <f>O470*_xlfn.XLOOKUP(K470,AM:AM,AO:AO)</f>
        <v>95.665199999999999</v>
      </c>
      <c r="R470" t="str">
        <f>_xlfn.XLOOKUP(E470,Y:Y,Z:Z)</f>
        <v>FEES</v>
      </c>
      <c r="S470">
        <f>_xlfn.XLOOKUP(E470,Y:Y,AB:AB)</f>
        <v>0</v>
      </c>
      <c r="T470">
        <f>WEEKNUM(G470)</f>
        <v>6</v>
      </c>
      <c r="U470">
        <f>YEAR(G470)</f>
        <v>2026</v>
      </c>
      <c r="V470" s="117">
        <f>IFERROR(Q470/N470,"0")</f>
        <v>1</v>
      </c>
      <c r="AF470">
        <v>28942</v>
      </c>
      <c r="AG470" t="s">
        <v>1617</v>
      </c>
      <c r="AH470" t="s">
        <v>376</v>
      </c>
      <c r="AI470" t="s">
        <v>548</v>
      </c>
      <c r="BH470">
        <v>492</v>
      </c>
      <c r="BI470" t="s">
        <v>43</v>
      </c>
    </row>
    <row r="471" spans="1:61">
      <c r="A471" t="str">
        <f>_xlfn.XLOOKUP(D471,BN:BN,BO:BO)</f>
        <v>Madrid</v>
      </c>
      <c r="B471" t="s">
        <v>49</v>
      </c>
      <c r="C471">
        <v>93</v>
      </c>
      <c r="D471" t="str">
        <f>_xlfn.XLOOKUP(C471,BC:BC,BD:BD)</f>
        <v>AlmudenaG</v>
      </c>
      <c r="E471">
        <v>31572</v>
      </c>
      <c r="F471" t="s">
        <v>1258</v>
      </c>
      <c r="G471" s="63">
        <v>46226</v>
      </c>
      <c r="H471" s="63">
        <v>46230</v>
      </c>
      <c r="I471" t="s">
        <v>376</v>
      </c>
      <c r="J471" t="str">
        <f>_xlfn.XLOOKUP(I471,AS:AS,AU:AU)</f>
        <v>Hotel</v>
      </c>
      <c r="K471" t="s">
        <v>27</v>
      </c>
      <c r="L471">
        <v>5405.31</v>
      </c>
      <c r="M471">
        <f>L471*_xlfn.XLOOKUP(K471,AM:AM,AN:AN)</f>
        <v>5405.31</v>
      </c>
      <c r="N471">
        <f>L471*_xlfn.XLOOKUP(K471,AM:AM,AO:AO)</f>
        <v>6270.1596</v>
      </c>
      <c r="O471">
        <v>663.81</v>
      </c>
      <c r="P471">
        <f>O471*_xlfn.XLOOKUP(K471,AM:AM,AN:AN)</f>
        <v>663.81</v>
      </c>
      <c r="Q471">
        <f>O471*_xlfn.XLOOKUP(K471,AM:AM,AO:AO)</f>
        <v>770.01959999999985</v>
      </c>
      <c r="R471" t="str">
        <f>_xlfn.XLOOKUP(E471,Y:Y,Z:Z)</f>
        <v>Ampersand Africa Limited</v>
      </c>
      <c r="S471" t="str">
        <f>_xlfn.XLOOKUP(E471,Y:Y,AB:AB)</f>
        <v>Mauritius</v>
      </c>
      <c r="T471">
        <f>WEEKNUM(G471)</f>
        <v>30</v>
      </c>
      <c r="U471">
        <f>YEAR(G471)</f>
        <v>2026</v>
      </c>
      <c r="V471" s="117">
        <f>IFERROR(Q471/N471,"0")</f>
        <v>0.12280701754385963</v>
      </c>
      <c r="AF471">
        <v>28943</v>
      </c>
      <c r="AG471" t="s">
        <v>1618</v>
      </c>
      <c r="AH471" t="s">
        <v>376</v>
      </c>
      <c r="AI471" t="s">
        <v>405</v>
      </c>
      <c r="BH471">
        <v>493</v>
      </c>
      <c r="BI471" t="s">
        <v>42</v>
      </c>
    </row>
    <row r="472" spans="1:61">
      <c r="A472" t="str">
        <f>_xlfn.XLOOKUP(D472,BN:BN,BO:BO)</f>
        <v>Madrid</v>
      </c>
      <c r="B472" t="s">
        <v>49</v>
      </c>
      <c r="C472">
        <v>93</v>
      </c>
      <c r="D472" t="str">
        <f>_xlfn.XLOOKUP(C472,BC:BC,BD:BD)</f>
        <v>AlmudenaG</v>
      </c>
      <c r="E472">
        <v>27688</v>
      </c>
      <c r="F472" t="s">
        <v>1619</v>
      </c>
      <c r="G472" s="63">
        <v>46216</v>
      </c>
      <c r="H472" s="63">
        <v>46217</v>
      </c>
      <c r="I472" t="s">
        <v>484</v>
      </c>
      <c r="J472" t="str">
        <f>_xlfn.XLOOKUP(I472,AS:AS,AU:AU)</f>
        <v>Vuelos</v>
      </c>
      <c r="K472" t="s">
        <v>27</v>
      </c>
      <c r="L472">
        <v>1614.62</v>
      </c>
      <c r="M472">
        <f>L472*_xlfn.XLOOKUP(K472,AM:AM,AN:AN)</f>
        <v>1614.62</v>
      </c>
      <c r="N472">
        <f>L472*_xlfn.XLOOKUP(K472,AM:AM,AO:AO)</f>
        <v>1872.9591999999998</v>
      </c>
      <c r="O472">
        <v>0</v>
      </c>
      <c r="P472">
        <f>O472*_xlfn.XLOOKUP(K472,AM:AM,AN:AN)</f>
        <v>0</v>
      </c>
      <c r="Q472">
        <f>O472*_xlfn.XLOOKUP(K472,AM:AM,AO:AO)</f>
        <v>0</v>
      </c>
      <c r="R472" t="str">
        <f>_xlfn.XLOOKUP(E472,Y:Y,Z:Z)</f>
        <v>Servivuelo</v>
      </c>
      <c r="S472" t="str">
        <f>_xlfn.XLOOKUP(E472,Y:Y,AB:AB)</f>
        <v>Spain</v>
      </c>
      <c r="T472">
        <f>WEEKNUM(G472)</f>
        <v>29</v>
      </c>
      <c r="U472">
        <f>YEAR(G472)</f>
        <v>2026</v>
      </c>
      <c r="V472" s="117">
        <f>IFERROR(Q472/N472,"0")</f>
        <v>0</v>
      </c>
      <c r="AF472">
        <v>28973</v>
      </c>
      <c r="AG472" t="s">
        <v>1620</v>
      </c>
      <c r="AH472" t="s">
        <v>376</v>
      </c>
      <c r="AI472" t="s">
        <v>634</v>
      </c>
      <c r="BH472">
        <v>494</v>
      </c>
      <c r="BI472" t="s">
        <v>53</v>
      </c>
    </row>
    <row r="473" spans="1:61">
      <c r="A473" t="str">
        <f>_xlfn.XLOOKUP(D473,BN:BN,BO:BO)</f>
        <v>Madrid</v>
      </c>
      <c r="B473" t="s">
        <v>49</v>
      </c>
      <c r="C473">
        <v>93</v>
      </c>
      <c r="D473" t="str">
        <f>_xlfn.XLOOKUP(C473,BC:BC,BD:BD)</f>
        <v>AlmudenaG</v>
      </c>
      <c r="E473">
        <v>27688</v>
      </c>
      <c r="F473" t="s">
        <v>1621</v>
      </c>
      <c r="G473" s="63">
        <v>46222</v>
      </c>
      <c r="H473" s="63">
        <v>46226</v>
      </c>
      <c r="I473" t="s">
        <v>484</v>
      </c>
      <c r="J473" t="str">
        <f>_xlfn.XLOOKUP(I473,AS:AS,AU:AU)</f>
        <v>Vuelos</v>
      </c>
      <c r="K473" t="s">
        <v>27</v>
      </c>
      <c r="L473">
        <v>1806.42</v>
      </c>
      <c r="M473">
        <f>L473*_xlfn.XLOOKUP(K473,AM:AM,AN:AN)</f>
        <v>1806.42</v>
      </c>
      <c r="N473">
        <f>L473*_xlfn.XLOOKUP(K473,AM:AM,AO:AO)</f>
        <v>2095.4472000000001</v>
      </c>
      <c r="O473">
        <v>0</v>
      </c>
      <c r="P473">
        <f>O473*_xlfn.XLOOKUP(K473,AM:AM,AN:AN)</f>
        <v>0</v>
      </c>
      <c r="Q473">
        <f>O473*_xlfn.XLOOKUP(K473,AM:AM,AO:AO)</f>
        <v>0</v>
      </c>
      <c r="R473" t="str">
        <f>_xlfn.XLOOKUP(E473,Y:Y,Z:Z)</f>
        <v>Servivuelo</v>
      </c>
      <c r="S473" t="str">
        <f>_xlfn.XLOOKUP(E473,Y:Y,AB:AB)</f>
        <v>Spain</v>
      </c>
      <c r="T473">
        <f>WEEKNUM(G473)</f>
        <v>30</v>
      </c>
      <c r="U473">
        <f>YEAR(G473)</f>
        <v>2026</v>
      </c>
      <c r="V473" s="117">
        <f>IFERROR(Q473/N473,"0")</f>
        <v>0</v>
      </c>
      <c r="AF473">
        <v>28991</v>
      </c>
      <c r="AG473" t="s">
        <v>1622</v>
      </c>
      <c r="AH473" t="s">
        <v>376</v>
      </c>
      <c r="AI473" t="s">
        <v>634</v>
      </c>
      <c r="BH473">
        <v>495</v>
      </c>
      <c r="BI473" t="s">
        <v>43</v>
      </c>
    </row>
    <row r="474" spans="1:61">
      <c r="A474" t="str">
        <f>_xlfn.XLOOKUP(D474,BN:BN,BO:BO)</f>
        <v>Madrid</v>
      </c>
      <c r="B474" t="s">
        <v>49</v>
      </c>
      <c r="C474">
        <v>93</v>
      </c>
      <c r="D474" t="str">
        <f>_xlfn.XLOOKUP(C474,BC:BC,BD:BD)</f>
        <v>AlmudenaG</v>
      </c>
      <c r="E474">
        <v>27688</v>
      </c>
      <c r="F474" t="s">
        <v>1623</v>
      </c>
      <c r="G474" s="63">
        <v>46230</v>
      </c>
      <c r="H474" s="63">
        <v>46231</v>
      </c>
      <c r="I474" t="s">
        <v>484</v>
      </c>
      <c r="J474" t="str">
        <f>_xlfn.XLOOKUP(I474,AS:AS,AU:AU)</f>
        <v>Vuelos</v>
      </c>
      <c r="K474" t="s">
        <v>27</v>
      </c>
      <c r="L474">
        <v>1483.72</v>
      </c>
      <c r="M474">
        <f>L474*_xlfn.XLOOKUP(K474,AM:AM,AN:AN)</f>
        <v>1483.72</v>
      </c>
      <c r="N474">
        <f>L474*_xlfn.XLOOKUP(K474,AM:AM,AO:AO)</f>
        <v>1721.1152</v>
      </c>
      <c r="O474">
        <v>0</v>
      </c>
      <c r="P474">
        <f>O474*_xlfn.XLOOKUP(K474,AM:AM,AN:AN)</f>
        <v>0</v>
      </c>
      <c r="Q474">
        <f>O474*_xlfn.XLOOKUP(K474,AM:AM,AO:AO)</f>
        <v>0</v>
      </c>
      <c r="R474" t="str">
        <f>_xlfn.XLOOKUP(E474,Y:Y,Z:Z)</f>
        <v>Servivuelo</v>
      </c>
      <c r="S474" t="str">
        <f>_xlfn.XLOOKUP(E474,Y:Y,AB:AB)</f>
        <v>Spain</v>
      </c>
      <c r="T474">
        <f>WEEKNUM(G474)</f>
        <v>31</v>
      </c>
      <c r="U474">
        <f>YEAR(G474)</f>
        <v>2026</v>
      </c>
      <c r="V474" s="117">
        <f>IFERROR(Q474/N474,"0")</f>
        <v>0</v>
      </c>
      <c r="AF474">
        <v>28996</v>
      </c>
      <c r="AG474" t="s">
        <v>1624</v>
      </c>
      <c r="AH474" t="s">
        <v>376</v>
      </c>
      <c r="AI474" t="s">
        <v>514</v>
      </c>
      <c r="BH474">
        <v>496</v>
      </c>
      <c r="BI474" t="s">
        <v>42</v>
      </c>
    </row>
    <row r="475" spans="1:61">
      <c r="A475" t="str">
        <f>_xlfn.XLOOKUP(D475,BN:BN,BO:BO)</f>
        <v>Madrid</v>
      </c>
      <c r="B475" t="s">
        <v>49</v>
      </c>
      <c r="C475">
        <v>93</v>
      </c>
      <c r="D475" t="str">
        <f>_xlfn.XLOOKUP(C475,BC:BC,BD:BD)</f>
        <v>AlmudenaG</v>
      </c>
      <c r="E475">
        <v>0</v>
      </c>
      <c r="F475" t="s">
        <v>661</v>
      </c>
      <c r="G475" s="63">
        <v>46230</v>
      </c>
      <c r="H475" s="63">
        <v>46231</v>
      </c>
      <c r="I475" t="s">
        <v>372</v>
      </c>
      <c r="J475" t="str">
        <f>_xlfn.XLOOKUP(I475,AS:AS,AU:AU)</f>
        <v>Honorarios</v>
      </c>
      <c r="K475" t="s">
        <v>27</v>
      </c>
      <c r="L475">
        <v>220</v>
      </c>
      <c r="M475">
        <f>L475*_xlfn.XLOOKUP(K475,AM:AM,AN:AN)</f>
        <v>220</v>
      </c>
      <c r="N475">
        <f>L475*_xlfn.XLOOKUP(K475,AM:AM,AO:AO)</f>
        <v>255.2</v>
      </c>
      <c r="O475">
        <v>220</v>
      </c>
      <c r="P475">
        <f>O475*_xlfn.XLOOKUP(K475,AM:AM,AN:AN)</f>
        <v>220</v>
      </c>
      <c r="Q475">
        <f>O475*_xlfn.XLOOKUP(K475,AM:AM,AO:AO)</f>
        <v>255.2</v>
      </c>
      <c r="R475" t="str">
        <f>_xlfn.XLOOKUP(E475,Y:Y,Z:Z)</f>
        <v>FEES</v>
      </c>
      <c r="S475">
        <f>_xlfn.XLOOKUP(E475,Y:Y,AB:AB)</f>
        <v>0</v>
      </c>
      <c r="T475">
        <f>WEEKNUM(G475)</f>
        <v>31</v>
      </c>
      <c r="U475">
        <f>YEAR(G475)</f>
        <v>2026</v>
      </c>
      <c r="V475" s="117">
        <f>IFERROR(Q475/N475,"0")</f>
        <v>1</v>
      </c>
      <c r="AF475">
        <v>29006</v>
      </c>
      <c r="AG475" t="s">
        <v>1625</v>
      </c>
      <c r="AH475" t="s">
        <v>376</v>
      </c>
      <c r="AI475" t="s">
        <v>369</v>
      </c>
      <c r="BH475">
        <v>497</v>
      </c>
      <c r="BI475" t="s">
        <v>34</v>
      </c>
    </row>
    <row r="476" spans="1:61">
      <c r="A476" t="str">
        <f>_xlfn.XLOOKUP(D476,BN:BN,BO:BO)</f>
        <v>Madrid</v>
      </c>
      <c r="B476" t="s">
        <v>49</v>
      </c>
      <c r="C476">
        <v>93</v>
      </c>
      <c r="D476" t="str">
        <f>_xlfn.XLOOKUP(C476,BC:BC,BD:BD)</f>
        <v>AlmudenaG</v>
      </c>
      <c r="E476">
        <v>31573</v>
      </c>
      <c r="F476" t="s">
        <v>1626</v>
      </c>
      <c r="G476" s="63">
        <v>46222</v>
      </c>
      <c r="H476" s="63">
        <v>46225</v>
      </c>
      <c r="I476" t="s">
        <v>376</v>
      </c>
      <c r="J476" t="str">
        <f>_xlfn.XLOOKUP(I476,AS:AS,AU:AU)</f>
        <v>Hotel</v>
      </c>
      <c r="K476" t="s">
        <v>27</v>
      </c>
      <c r="L476">
        <v>8567.17</v>
      </c>
      <c r="M476">
        <f>L476*_xlfn.XLOOKUP(K476,AM:AM,AN:AN)</f>
        <v>8567.17</v>
      </c>
      <c r="N476">
        <f>L476*_xlfn.XLOOKUP(K476,AM:AM,AO:AO)</f>
        <v>9937.9171999999999</v>
      </c>
      <c r="O476">
        <v>1052.1099999999999</v>
      </c>
      <c r="P476">
        <f>O476*_xlfn.XLOOKUP(K476,AM:AM,AN:AN)</f>
        <v>1052.1099999999999</v>
      </c>
      <c r="Q476">
        <f>O476*_xlfn.XLOOKUP(K476,AM:AM,AO:AO)</f>
        <v>1220.4475999999997</v>
      </c>
      <c r="R476" t="str">
        <f>_xlfn.XLOOKUP(E476,Y:Y,Z:Z)</f>
        <v>Natural Selection Safaris</v>
      </c>
      <c r="S476" t="str">
        <f>_xlfn.XLOOKUP(E476,Y:Y,AB:AB)</f>
        <v>South Africa</v>
      </c>
      <c r="T476">
        <f>WEEKNUM(G476)</f>
        <v>30</v>
      </c>
      <c r="U476">
        <f>YEAR(G476)</f>
        <v>2026</v>
      </c>
      <c r="V476" s="117">
        <f>IFERROR(Q476/N476,"0")</f>
        <v>0.12280718136794296</v>
      </c>
      <c r="AF476">
        <v>29023</v>
      </c>
      <c r="AG476" t="s">
        <v>1627</v>
      </c>
      <c r="AH476" t="s">
        <v>376</v>
      </c>
      <c r="AI476" t="s">
        <v>460</v>
      </c>
      <c r="BH476">
        <v>498</v>
      </c>
      <c r="BI476" t="s">
        <v>46</v>
      </c>
    </row>
    <row r="477" spans="1:61">
      <c r="A477" t="str">
        <f>_xlfn.XLOOKUP(D477,BN:BN,BO:BO)</f>
        <v>Madrid</v>
      </c>
      <c r="B477" t="s">
        <v>49</v>
      </c>
      <c r="C477">
        <v>94</v>
      </c>
      <c r="D477" t="str">
        <f>_xlfn.XLOOKUP(C477,BC:BC,BD:BD)</f>
        <v>AlejandraL</v>
      </c>
      <c r="E477">
        <v>34416</v>
      </c>
      <c r="F477" t="s">
        <v>1628</v>
      </c>
      <c r="G477" s="63">
        <v>46075</v>
      </c>
      <c r="H477" s="63">
        <v>46078</v>
      </c>
      <c r="I477" t="s">
        <v>376</v>
      </c>
      <c r="J477" t="str">
        <f>_xlfn.XLOOKUP(I477,AS:AS,AU:AU)</f>
        <v>Hotel</v>
      </c>
      <c r="K477" t="s">
        <v>33</v>
      </c>
      <c r="L477">
        <v>5557.77</v>
      </c>
      <c r="M477">
        <f>L477*_xlfn.XLOOKUP(K477,AM:AM,AN:AN)</f>
        <v>4779.6822000000002</v>
      </c>
      <c r="N477">
        <f>L477*_xlfn.XLOOKUP(K477,AM:AM,AO:AO)</f>
        <v>5557.77</v>
      </c>
      <c r="O477">
        <v>555.78</v>
      </c>
      <c r="P477">
        <f>O477*_xlfn.XLOOKUP(K477,AM:AM,AN:AN)</f>
        <v>477.9708</v>
      </c>
      <c r="Q477">
        <f>O477*_xlfn.XLOOKUP(K477,AM:AM,AO:AO)</f>
        <v>555.78</v>
      </c>
      <c r="R477" t="str">
        <f>_xlfn.XLOOKUP(E477,Y:Y,Z:Z)</f>
        <v>The St Regis Bal Harbour Resort</v>
      </c>
      <c r="S477" t="str">
        <f>_xlfn.XLOOKUP(E477,Y:Y,AB:AB)</f>
        <v>United States</v>
      </c>
      <c r="T477">
        <f>WEEKNUM(G477)</f>
        <v>9</v>
      </c>
      <c r="U477">
        <f>YEAR(G477)</f>
        <v>2026</v>
      </c>
      <c r="V477" s="117">
        <f>IFERROR(Q477/N477,"0")</f>
        <v>0.10000053978484175</v>
      </c>
      <c r="AF477">
        <v>29024</v>
      </c>
      <c r="AG477" t="s">
        <v>1629</v>
      </c>
      <c r="AH477" t="s">
        <v>376</v>
      </c>
      <c r="AI477" t="s">
        <v>377</v>
      </c>
      <c r="BH477">
        <v>499</v>
      </c>
      <c r="BI477" t="s">
        <v>46</v>
      </c>
    </row>
    <row r="478" spans="1:61">
      <c r="A478" t="str">
        <f>_xlfn.XLOOKUP(D478,BN:BN,BO:BO)</f>
        <v>Madrid</v>
      </c>
      <c r="B478" t="s">
        <v>49</v>
      </c>
      <c r="C478">
        <v>95</v>
      </c>
      <c r="D478" t="str">
        <f>_xlfn.XLOOKUP(C478,BC:BC,BD:BD)</f>
        <v>MartinB</v>
      </c>
      <c r="E478">
        <v>27688</v>
      </c>
      <c r="F478" t="s">
        <v>1630</v>
      </c>
      <c r="G478" s="63">
        <v>46064</v>
      </c>
      <c r="H478" s="63">
        <v>46069</v>
      </c>
      <c r="I478" t="s">
        <v>484</v>
      </c>
      <c r="J478" t="str">
        <f>_xlfn.XLOOKUP(I478,AS:AS,AU:AU)</f>
        <v>Vuelos</v>
      </c>
      <c r="K478" t="s">
        <v>27</v>
      </c>
      <c r="L478">
        <v>985.79</v>
      </c>
      <c r="M478">
        <f>L478*_xlfn.XLOOKUP(K478,AM:AM,AN:AN)</f>
        <v>985.79</v>
      </c>
      <c r="N478">
        <f>L478*_xlfn.XLOOKUP(K478,AM:AM,AO:AO)</f>
        <v>1143.5164</v>
      </c>
      <c r="O478">
        <v>0</v>
      </c>
      <c r="P478">
        <f>O478*_xlfn.XLOOKUP(K478,AM:AM,AN:AN)</f>
        <v>0</v>
      </c>
      <c r="Q478">
        <f>O478*_xlfn.XLOOKUP(K478,AM:AM,AO:AO)</f>
        <v>0</v>
      </c>
      <c r="R478" t="str">
        <f>_xlfn.XLOOKUP(E478,Y:Y,Z:Z)</f>
        <v>Servivuelo</v>
      </c>
      <c r="S478" t="str">
        <f>_xlfn.XLOOKUP(E478,Y:Y,AB:AB)</f>
        <v>Spain</v>
      </c>
      <c r="T478">
        <f>WEEKNUM(G478)</f>
        <v>7</v>
      </c>
      <c r="U478">
        <f>YEAR(G478)</f>
        <v>2026</v>
      </c>
      <c r="V478" s="117">
        <f>IFERROR(Q478/N478,"0")</f>
        <v>0</v>
      </c>
      <c r="AF478">
        <v>29025</v>
      </c>
      <c r="AG478" t="s">
        <v>1631</v>
      </c>
      <c r="AH478" t="s">
        <v>376</v>
      </c>
      <c r="AI478" t="s">
        <v>377</v>
      </c>
      <c r="BH478">
        <v>500</v>
      </c>
      <c r="BI478" t="s">
        <v>63</v>
      </c>
    </row>
    <row r="479" spans="1:61">
      <c r="A479" t="str">
        <f>_xlfn.XLOOKUP(D479,BN:BN,BO:BO)</f>
        <v>Madrid</v>
      </c>
      <c r="B479" t="s">
        <v>49</v>
      </c>
      <c r="C479">
        <v>96</v>
      </c>
      <c r="D479" t="str">
        <f>_xlfn.XLOOKUP(C479,BC:BC,BD:BD)</f>
        <v>AndreaG</v>
      </c>
      <c r="E479">
        <v>0</v>
      </c>
      <c r="F479" t="s">
        <v>177</v>
      </c>
      <c r="G479" s="63">
        <v>46053</v>
      </c>
      <c r="H479" s="63">
        <v>46057</v>
      </c>
      <c r="I479" t="s">
        <v>511</v>
      </c>
      <c r="J479" t="str">
        <f>_xlfn.XLOOKUP(I479,AS:AS,AU:AU)</f>
        <v>Honorarios</v>
      </c>
      <c r="K479" t="s">
        <v>27</v>
      </c>
      <c r="L479">
        <v>60</v>
      </c>
      <c r="M479">
        <f>L479*_xlfn.XLOOKUP(K479,AM:AM,AN:AN)</f>
        <v>60</v>
      </c>
      <c r="N479">
        <f>L479*_xlfn.XLOOKUP(K479,AM:AM,AO:AO)</f>
        <v>69.599999999999994</v>
      </c>
      <c r="O479">
        <v>60</v>
      </c>
      <c r="P479">
        <f>O479*_xlfn.XLOOKUP(K479,AM:AM,AN:AN)</f>
        <v>60</v>
      </c>
      <c r="Q479">
        <f>O479*_xlfn.XLOOKUP(K479,AM:AM,AO:AO)</f>
        <v>69.599999999999994</v>
      </c>
      <c r="R479" t="str">
        <f>_xlfn.XLOOKUP(E479,Y:Y,Z:Z)</f>
        <v>FEES</v>
      </c>
      <c r="S479">
        <f>_xlfn.XLOOKUP(E479,Y:Y,AB:AB)</f>
        <v>0</v>
      </c>
      <c r="T479">
        <f>WEEKNUM(G479)</f>
        <v>5</v>
      </c>
      <c r="U479">
        <f>YEAR(G479)</f>
        <v>2026</v>
      </c>
      <c r="V479" s="117">
        <f>IFERROR(Q479/N479,"0")</f>
        <v>1</v>
      </c>
      <c r="AF479">
        <v>29026</v>
      </c>
      <c r="AG479" t="s">
        <v>1632</v>
      </c>
      <c r="AH479" t="s">
        <v>376</v>
      </c>
      <c r="AI479" t="s">
        <v>438</v>
      </c>
      <c r="BH479">
        <v>501</v>
      </c>
      <c r="BI479" t="s">
        <v>209</v>
      </c>
    </row>
    <row r="480" spans="1:61">
      <c r="A480" t="str">
        <f>_xlfn.XLOOKUP(D480,BN:BN,BO:BO)</f>
        <v>Madrid</v>
      </c>
      <c r="B480" t="s">
        <v>49</v>
      </c>
      <c r="C480">
        <v>96</v>
      </c>
      <c r="D480" t="str">
        <f>_xlfn.XLOOKUP(C480,BC:BC,BD:BD)</f>
        <v>AndreaG</v>
      </c>
      <c r="E480">
        <v>27608</v>
      </c>
      <c r="F480" t="s">
        <v>1633</v>
      </c>
      <c r="G480" s="63">
        <v>46053</v>
      </c>
      <c r="H480" s="63">
        <v>46057</v>
      </c>
      <c r="I480" t="s">
        <v>364</v>
      </c>
      <c r="J480" t="str">
        <f>_xlfn.XLOOKUP(I480,AS:AS,AU:AU)</f>
        <v>DMC</v>
      </c>
      <c r="K480" t="s">
        <v>27</v>
      </c>
      <c r="L480">
        <v>6666.28</v>
      </c>
      <c r="M480">
        <f>L480*_xlfn.XLOOKUP(K480,AM:AM,AN:AN)</f>
        <v>6666.28</v>
      </c>
      <c r="N480">
        <f>L480*_xlfn.XLOOKUP(K480,AM:AM,AO:AO)</f>
        <v>7732.8847999999989</v>
      </c>
      <c r="O480">
        <v>1199.28</v>
      </c>
      <c r="P480">
        <f>O480*_xlfn.XLOOKUP(K480,AM:AM,AN:AN)</f>
        <v>1199.28</v>
      </c>
      <c r="Q480">
        <f>O480*_xlfn.XLOOKUP(K480,AM:AM,AO:AO)</f>
        <v>1391.1647999999998</v>
      </c>
      <c r="R480" t="str">
        <f>_xlfn.XLOOKUP(E480,Y:Y,Z:Z)</f>
        <v>Borealis</v>
      </c>
      <c r="S480" t="str">
        <f>_xlfn.XLOOKUP(E480,Y:Y,AB:AB)</f>
        <v>Iceland</v>
      </c>
      <c r="T480">
        <f>WEEKNUM(G480)</f>
        <v>5</v>
      </c>
      <c r="U480">
        <f>YEAR(G480)</f>
        <v>2026</v>
      </c>
      <c r="V480" s="117">
        <f>IFERROR(Q480/N480,"0")</f>
        <v>0.1799024343411918</v>
      </c>
      <c r="AF480">
        <v>29027</v>
      </c>
      <c r="AG480" t="s">
        <v>1634</v>
      </c>
      <c r="AH480" t="s">
        <v>376</v>
      </c>
      <c r="AI480" t="s">
        <v>438</v>
      </c>
      <c r="BH480">
        <v>502</v>
      </c>
      <c r="BI480" t="s">
        <v>46</v>
      </c>
    </row>
    <row r="481" spans="1:61">
      <c r="A481" t="str">
        <f>_xlfn.XLOOKUP(D481,BN:BN,BO:BO)</f>
        <v>Madrid</v>
      </c>
      <c r="B481" t="s">
        <v>49</v>
      </c>
      <c r="C481">
        <v>96</v>
      </c>
      <c r="D481" t="str">
        <f>_xlfn.XLOOKUP(C481,BC:BC,BD:BD)</f>
        <v>AndreaG</v>
      </c>
      <c r="E481">
        <v>27610</v>
      </c>
      <c r="F481" t="s">
        <v>1525</v>
      </c>
      <c r="G481" s="63">
        <v>46053</v>
      </c>
      <c r="H481" s="63">
        <v>46057</v>
      </c>
      <c r="I481" t="s">
        <v>409</v>
      </c>
      <c r="J481" t="str">
        <f>_xlfn.XLOOKUP(I481,AS:AS,AU:AU)</f>
        <v>Otros</v>
      </c>
      <c r="K481" t="s">
        <v>27</v>
      </c>
      <c r="L481">
        <v>65.72</v>
      </c>
      <c r="M481">
        <f>L481*_xlfn.XLOOKUP(K481,AM:AM,AN:AN)</f>
        <v>65.72</v>
      </c>
      <c r="N481">
        <f>L481*_xlfn.XLOOKUP(K481,AM:AM,AO:AO)</f>
        <v>76.235199999999992</v>
      </c>
      <c r="O481">
        <v>0</v>
      </c>
      <c r="P481">
        <f>O481*_xlfn.XLOOKUP(K481,AM:AM,AN:AN)</f>
        <v>0</v>
      </c>
      <c r="Q481">
        <f>O481*_xlfn.XLOOKUP(K481,AM:AM,AO:AO)</f>
        <v>0</v>
      </c>
      <c r="R481" t="str">
        <f>_xlfn.XLOOKUP(E481,Y:Y,Z:Z)</f>
        <v>AON</v>
      </c>
      <c r="S481" t="str">
        <f>_xlfn.XLOOKUP(E481,Y:Y,AB:AB)</f>
        <v>United Kingdom</v>
      </c>
      <c r="T481">
        <f>WEEKNUM(G481)</f>
        <v>5</v>
      </c>
      <c r="U481">
        <f>YEAR(G481)</f>
        <v>2026</v>
      </c>
      <c r="V481" s="117">
        <f>IFERROR(Q481/N481,"0")</f>
        <v>0</v>
      </c>
      <c r="AF481">
        <v>29059</v>
      </c>
      <c r="AG481" t="s">
        <v>578</v>
      </c>
      <c r="AH481" t="s">
        <v>419</v>
      </c>
      <c r="AI481" t="s">
        <v>579</v>
      </c>
      <c r="BH481">
        <v>503</v>
      </c>
      <c r="BI481" t="s">
        <v>46</v>
      </c>
    </row>
    <row r="482" spans="1:61">
      <c r="A482" t="str">
        <f>_xlfn.XLOOKUP(D482,BN:BN,BO:BO)</f>
        <v>Madrid</v>
      </c>
      <c r="B482" t="s">
        <v>49</v>
      </c>
      <c r="C482">
        <v>96</v>
      </c>
      <c r="D482" t="str">
        <f>_xlfn.XLOOKUP(C482,BC:BC,BD:BD)</f>
        <v>AndreaG</v>
      </c>
      <c r="E482">
        <v>27688</v>
      </c>
      <c r="F482" t="s">
        <v>1635</v>
      </c>
      <c r="G482" s="63">
        <v>46053</v>
      </c>
      <c r="H482" s="63">
        <v>46057</v>
      </c>
      <c r="I482" t="s">
        <v>484</v>
      </c>
      <c r="J482" t="str">
        <f>_xlfn.XLOOKUP(I482,AS:AS,AU:AU)</f>
        <v>Vuelos</v>
      </c>
      <c r="K482" t="s">
        <v>27</v>
      </c>
      <c r="L482">
        <v>1030.68</v>
      </c>
      <c r="M482">
        <f>L482*_xlfn.XLOOKUP(K482,AM:AM,AN:AN)</f>
        <v>1030.68</v>
      </c>
      <c r="N482">
        <f>L482*_xlfn.XLOOKUP(K482,AM:AM,AO:AO)</f>
        <v>1195.5888</v>
      </c>
      <c r="O482">
        <v>0</v>
      </c>
      <c r="P482">
        <f>O482*_xlfn.XLOOKUP(K482,AM:AM,AN:AN)</f>
        <v>0</v>
      </c>
      <c r="Q482">
        <f>O482*_xlfn.XLOOKUP(K482,AM:AM,AO:AO)</f>
        <v>0</v>
      </c>
      <c r="R482" t="str">
        <f>_xlfn.XLOOKUP(E482,Y:Y,Z:Z)</f>
        <v>Servivuelo</v>
      </c>
      <c r="S482" t="str">
        <f>_xlfn.XLOOKUP(E482,Y:Y,AB:AB)</f>
        <v>Spain</v>
      </c>
      <c r="T482">
        <f>WEEKNUM(G482)</f>
        <v>5</v>
      </c>
      <c r="U482">
        <f>YEAR(G482)</f>
        <v>2026</v>
      </c>
      <c r="V482" s="117">
        <f>IFERROR(Q482/N482,"0")</f>
        <v>0</v>
      </c>
      <c r="AF482">
        <v>29070</v>
      </c>
      <c r="AG482" t="s">
        <v>1636</v>
      </c>
      <c r="AH482" t="s">
        <v>376</v>
      </c>
      <c r="AI482" t="s">
        <v>377</v>
      </c>
      <c r="BH482">
        <v>504</v>
      </c>
      <c r="BI482" t="s">
        <v>53</v>
      </c>
    </row>
    <row r="483" spans="1:61">
      <c r="A483" t="str">
        <f t="shared" ref="A483:A526" si="0">_xlfn.XLOOKUP(D483,BN:BN,BO:BO)</f>
        <v>Madrid</v>
      </c>
      <c r="B483" t="s">
        <v>49</v>
      </c>
      <c r="C483">
        <v>97</v>
      </c>
      <c r="D483" t="str">
        <f t="shared" ref="D483:D526" si="1">_xlfn.XLOOKUP(C483,BC:BC,BD:BD)</f>
        <v>AlmudenaG</v>
      </c>
      <c r="E483">
        <v>27688</v>
      </c>
      <c r="F483" t="s">
        <v>1637</v>
      </c>
      <c r="G483" s="63">
        <v>46325</v>
      </c>
      <c r="H483" s="63">
        <v>46335</v>
      </c>
      <c r="I483" t="s">
        <v>484</v>
      </c>
      <c r="J483" t="str">
        <f t="shared" ref="J483:J526" si="2">_xlfn.XLOOKUP(I483,AS:AS,AU:AU)</f>
        <v>Vuelos</v>
      </c>
      <c r="K483" t="s">
        <v>27</v>
      </c>
      <c r="L483">
        <v>6632</v>
      </c>
      <c r="M483">
        <f t="shared" ref="M483:M526" si="3">L483*_xlfn.XLOOKUP(K483,AM:AM,AN:AN)</f>
        <v>6632</v>
      </c>
      <c r="N483">
        <f t="shared" ref="N483:N526" si="4">L483*_xlfn.XLOOKUP(K483,AM:AM,AO:AO)</f>
        <v>7693.12</v>
      </c>
      <c r="O483">
        <v>0</v>
      </c>
      <c r="P483">
        <f t="shared" ref="P483:P526" si="5">O483*_xlfn.XLOOKUP(K483,AM:AM,AN:AN)</f>
        <v>0</v>
      </c>
      <c r="Q483">
        <f t="shared" ref="Q483:Q526" si="6">O483*_xlfn.XLOOKUP(K483,AM:AM,AO:AO)</f>
        <v>0</v>
      </c>
      <c r="R483" t="str">
        <f t="shared" ref="R483:R526" si="7">_xlfn.XLOOKUP(E483,Y:Y,Z:Z)</f>
        <v>Servivuelo</v>
      </c>
      <c r="S483" t="str">
        <f t="shared" ref="S483:S526" si="8">_xlfn.XLOOKUP(E483,Y:Y,AB:AB)</f>
        <v>Spain</v>
      </c>
      <c r="T483">
        <f t="shared" ref="T483:T526" si="9">WEEKNUM(G483)</f>
        <v>44</v>
      </c>
      <c r="U483">
        <f t="shared" ref="U483:U526" si="10">YEAR(G483)</f>
        <v>2026</v>
      </c>
      <c r="V483" s="117">
        <f t="shared" ref="V483:V526" si="11">IFERROR(Q483/N483,"0")</f>
        <v>0</v>
      </c>
      <c r="AF483">
        <v>29071</v>
      </c>
      <c r="AG483" t="s">
        <v>1638</v>
      </c>
      <c r="AH483" t="s">
        <v>376</v>
      </c>
      <c r="AI483" t="s">
        <v>588</v>
      </c>
      <c r="BH483">
        <v>505</v>
      </c>
      <c r="BI483" t="s">
        <v>43</v>
      </c>
    </row>
    <row r="484" spans="1:61">
      <c r="A484" t="str">
        <f t="shared" si="0"/>
        <v>Madrid</v>
      </c>
      <c r="B484" t="s">
        <v>49</v>
      </c>
      <c r="C484">
        <v>97</v>
      </c>
      <c r="D484" t="str">
        <f t="shared" si="1"/>
        <v>AlmudenaG</v>
      </c>
      <c r="E484">
        <v>27688</v>
      </c>
      <c r="F484" t="s">
        <v>1639</v>
      </c>
      <c r="G484" s="63">
        <v>46325</v>
      </c>
      <c r="H484" s="63">
        <v>46335</v>
      </c>
      <c r="I484" t="s">
        <v>484</v>
      </c>
      <c r="J484" t="str">
        <f t="shared" si="2"/>
        <v>Vuelos</v>
      </c>
      <c r="K484" t="s">
        <v>27</v>
      </c>
      <c r="L484">
        <v>4525</v>
      </c>
      <c r="M484">
        <f t="shared" si="3"/>
        <v>4525</v>
      </c>
      <c r="N484">
        <f t="shared" si="4"/>
        <v>5249</v>
      </c>
      <c r="O484">
        <v>0</v>
      </c>
      <c r="P484">
        <f t="shared" si="5"/>
        <v>0</v>
      </c>
      <c r="Q484">
        <f t="shared" si="6"/>
        <v>0</v>
      </c>
      <c r="R484" t="str">
        <f t="shared" si="7"/>
        <v>Servivuelo</v>
      </c>
      <c r="S484" t="str">
        <f t="shared" si="8"/>
        <v>Spain</v>
      </c>
      <c r="T484">
        <f t="shared" si="9"/>
        <v>44</v>
      </c>
      <c r="U484">
        <f t="shared" si="10"/>
        <v>2026</v>
      </c>
      <c r="V484" s="117">
        <f t="shared" si="11"/>
        <v>0</v>
      </c>
      <c r="AF484">
        <v>29072</v>
      </c>
      <c r="AG484" t="s">
        <v>1640</v>
      </c>
      <c r="AH484" t="s">
        <v>376</v>
      </c>
      <c r="AI484" t="s">
        <v>1641</v>
      </c>
      <c r="BH484">
        <v>506</v>
      </c>
      <c r="BI484" t="s">
        <v>64</v>
      </c>
    </row>
    <row r="485" spans="1:61">
      <c r="A485" t="str">
        <f t="shared" si="0"/>
        <v>Madrid</v>
      </c>
      <c r="B485" t="s">
        <v>49</v>
      </c>
      <c r="C485">
        <v>97</v>
      </c>
      <c r="D485" t="str">
        <f t="shared" si="1"/>
        <v>AlmudenaG</v>
      </c>
      <c r="E485">
        <v>27688</v>
      </c>
      <c r="F485" t="s">
        <v>1639</v>
      </c>
      <c r="G485" s="63">
        <v>46325</v>
      </c>
      <c r="H485" s="63">
        <v>46335</v>
      </c>
      <c r="I485" t="s">
        <v>484</v>
      </c>
      <c r="J485" t="str">
        <f t="shared" si="2"/>
        <v>Vuelos</v>
      </c>
      <c r="K485" t="s">
        <v>27</v>
      </c>
      <c r="L485">
        <v>1810</v>
      </c>
      <c r="M485">
        <f t="shared" si="3"/>
        <v>1810</v>
      </c>
      <c r="N485">
        <f t="shared" si="4"/>
        <v>2099.6</v>
      </c>
      <c r="O485">
        <v>0</v>
      </c>
      <c r="P485">
        <f t="shared" si="5"/>
        <v>0</v>
      </c>
      <c r="Q485">
        <f t="shared" si="6"/>
        <v>0</v>
      </c>
      <c r="R485" t="str">
        <f t="shared" si="7"/>
        <v>Servivuelo</v>
      </c>
      <c r="S485" t="str">
        <f t="shared" si="8"/>
        <v>Spain</v>
      </c>
      <c r="T485">
        <f t="shared" si="9"/>
        <v>44</v>
      </c>
      <c r="U485">
        <f t="shared" si="10"/>
        <v>2026</v>
      </c>
      <c r="V485" s="117">
        <f t="shared" si="11"/>
        <v>0</v>
      </c>
      <c r="AF485">
        <v>29074</v>
      </c>
      <c r="AG485" t="s">
        <v>1642</v>
      </c>
      <c r="AH485" t="s">
        <v>376</v>
      </c>
      <c r="AI485" t="s">
        <v>405</v>
      </c>
      <c r="BH485">
        <v>507</v>
      </c>
      <c r="BI485" t="s">
        <v>42</v>
      </c>
    </row>
    <row r="486" spans="1:61">
      <c r="A486" t="str">
        <f t="shared" si="0"/>
        <v>Madrid</v>
      </c>
      <c r="B486" t="s">
        <v>49</v>
      </c>
      <c r="C486">
        <v>97</v>
      </c>
      <c r="D486" t="str">
        <f t="shared" si="1"/>
        <v>AlmudenaG</v>
      </c>
      <c r="E486">
        <v>0</v>
      </c>
      <c r="F486" t="s">
        <v>1643</v>
      </c>
      <c r="G486" s="63">
        <v>46325</v>
      </c>
      <c r="H486" s="63">
        <v>46335</v>
      </c>
      <c r="I486" t="s">
        <v>396</v>
      </c>
      <c r="J486" t="str">
        <f t="shared" si="2"/>
        <v>Honorarios</v>
      </c>
      <c r="K486" t="s">
        <v>27</v>
      </c>
      <c r="L486">
        <v>660</v>
      </c>
      <c r="M486">
        <f t="shared" si="3"/>
        <v>660</v>
      </c>
      <c r="N486">
        <f t="shared" si="4"/>
        <v>765.59999999999991</v>
      </c>
      <c r="O486">
        <v>660</v>
      </c>
      <c r="P486">
        <f t="shared" si="5"/>
        <v>660</v>
      </c>
      <c r="Q486">
        <f t="shared" si="6"/>
        <v>765.59999999999991</v>
      </c>
      <c r="R486" t="str">
        <f t="shared" si="7"/>
        <v>FEES</v>
      </c>
      <c r="S486">
        <f t="shared" si="8"/>
        <v>0</v>
      </c>
      <c r="T486">
        <f t="shared" si="9"/>
        <v>44</v>
      </c>
      <c r="U486">
        <f t="shared" si="10"/>
        <v>2026</v>
      </c>
      <c r="V486" s="117">
        <f t="shared" si="11"/>
        <v>1</v>
      </c>
      <c r="AF486">
        <v>29075</v>
      </c>
      <c r="AG486" t="s">
        <v>1644</v>
      </c>
      <c r="AH486" t="s">
        <v>477</v>
      </c>
      <c r="AI486" t="s">
        <v>377</v>
      </c>
      <c r="BH486">
        <v>508</v>
      </c>
      <c r="BI486" t="s">
        <v>53</v>
      </c>
    </row>
    <row r="487" spans="1:61">
      <c r="A487" t="str">
        <f t="shared" si="0"/>
        <v>Madrid</v>
      </c>
      <c r="B487" t="s">
        <v>49</v>
      </c>
      <c r="C487">
        <v>97</v>
      </c>
      <c r="D487" t="str">
        <f t="shared" si="1"/>
        <v>AlmudenaG</v>
      </c>
      <c r="E487">
        <v>34729</v>
      </c>
      <c r="F487" t="s">
        <v>1645</v>
      </c>
      <c r="G487" s="63">
        <v>46332</v>
      </c>
      <c r="H487" s="63">
        <v>46332</v>
      </c>
      <c r="I487" t="s">
        <v>484</v>
      </c>
      <c r="J487" t="str">
        <f t="shared" si="2"/>
        <v>Vuelos</v>
      </c>
      <c r="K487" t="s">
        <v>27</v>
      </c>
      <c r="L487">
        <v>718.47</v>
      </c>
      <c r="M487">
        <f t="shared" si="3"/>
        <v>718.47</v>
      </c>
      <c r="N487">
        <f t="shared" si="4"/>
        <v>833.42520000000002</v>
      </c>
      <c r="O487">
        <v>0</v>
      </c>
      <c r="P487">
        <f t="shared" si="5"/>
        <v>0</v>
      </c>
      <c r="Q487">
        <f t="shared" si="6"/>
        <v>0</v>
      </c>
      <c r="R487" t="e">
        <f t="shared" si="7"/>
        <v>#N/A</v>
      </c>
      <c r="S487" t="e">
        <f t="shared" si="8"/>
        <v>#N/A</v>
      </c>
      <c r="T487">
        <f t="shared" si="9"/>
        <v>45</v>
      </c>
      <c r="U487">
        <f t="shared" si="10"/>
        <v>2026</v>
      </c>
      <c r="V487" s="117">
        <f t="shared" si="11"/>
        <v>0</v>
      </c>
      <c r="AF487">
        <v>29081</v>
      </c>
      <c r="AG487" t="s">
        <v>1646</v>
      </c>
      <c r="AH487" t="s">
        <v>376</v>
      </c>
      <c r="AI487" t="s">
        <v>401</v>
      </c>
      <c r="BH487">
        <v>509</v>
      </c>
      <c r="BI487" t="s">
        <v>42</v>
      </c>
    </row>
    <row r="488" spans="1:61">
      <c r="A488" t="str">
        <f t="shared" si="0"/>
        <v>Madrid</v>
      </c>
      <c r="B488" t="s">
        <v>49</v>
      </c>
      <c r="C488">
        <v>98</v>
      </c>
      <c r="D488" t="str">
        <f t="shared" si="1"/>
        <v>AnaTeresa</v>
      </c>
      <c r="E488">
        <v>29091</v>
      </c>
      <c r="F488" t="s">
        <v>1647</v>
      </c>
      <c r="G488" s="63">
        <v>46167</v>
      </c>
      <c r="H488" s="63">
        <v>46179</v>
      </c>
      <c r="I488" t="s">
        <v>364</v>
      </c>
      <c r="J488" t="str">
        <f t="shared" si="2"/>
        <v>DMC</v>
      </c>
      <c r="K488" t="s">
        <v>33</v>
      </c>
      <c r="L488">
        <v>8701</v>
      </c>
      <c r="M488">
        <f t="shared" si="3"/>
        <v>7482.86</v>
      </c>
      <c r="N488">
        <f t="shared" si="4"/>
        <v>8701</v>
      </c>
      <c r="O488">
        <v>931</v>
      </c>
      <c r="P488">
        <f t="shared" si="5"/>
        <v>800.66</v>
      </c>
      <c r="Q488">
        <f t="shared" si="6"/>
        <v>931</v>
      </c>
      <c r="R488" t="str">
        <f t="shared" si="7"/>
        <v>Triumph Travel</v>
      </c>
      <c r="S488" t="str">
        <f t="shared" si="8"/>
        <v>South Africa</v>
      </c>
      <c r="T488">
        <f t="shared" si="9"/>
        <v>22</v>
      </c>
      <c r="U488">
        <f t="shared" si="10"/>
        <v>2026</v>
      </c>
      <c r="V488" s="117">
        <f t="shared" si="11"/>
        <v>0.10699919549477072</v>
      </c>
      <c r="AF488">
        <v>29097</v>
      </c>
      <c r="AG488" t="s">
        <v>1648</v>
      </c>
      <c r="AH488" t="s">
        <v>376</v>
      </c>
      <c r="AI488" t="s">
        <v>438</v>
      </c>
      <c r="BH488">
        <v>510</v>
      </c>
      <c r="BI488" t="s">
        <v>197</v>
      </c>
    </row>
    <row r="489" spans="1:61">
      <c r="A489" t="str">
        <f t="shared" si="0"/>
        <v>Madrid</v>
      </c>
      <c r="B489" t="s">
        <v>49</v>
      </c>
      <c r="C489">
        <v>99</v>
      </c>
      <c r="D489" t="str">
        <f t="shared" si="1"/>
        <v>FernandaS</v>
      </c>
      <c r="E489">
        <v>33423</v>
      </c>
      <c r="F489" t="s">
        <v>1649</v>
      </c>
      <c r="G489" s="63">
        <v>46125</v>
      </c>
      <c r="H489" s="63">
        <v>46135</v>
      </c>
      <c r="I489" t="s">
        <v>376</v>
      </c>
      <c r="J489" t="str">
        <f t="shared" si="2"/>
        <v>Hotel</v>
      </c>
      <c r="K489" t="s">
        <v>27</v>
      </c>
      <c r="L489">
        <v>23338.25</v>
      </c>
      <c r="M489">
        <f t="shared" si="3"/>
        <v>23338.25</v>
      </c>
      <c r="N489">
        <f t="shared" si="4"/>
        <v>27072.37</v>
      </c>
      <c r="O489">
        <v>2776.26</v>
      </c>
      <c r="P489">
        <f t="shared" si="5"/>
        <v>2776.26</v>
      </c>
      <c r="Q489">
        <f t="shared" si="6"/>
        <v>3220.4616000000001</v>
      </c>
      <c r="R489" t="str">
        <f t="shared" si="7"/>
        <v>BHUTAN RESORT PRIVATE LIMITED AMANKORA</v>
      </c>
      <c r="S489" t="str">
        <f t="shared" si="8"/>
        <v>Kingdom of Bhutan</v>
      </c>
      <c r="T489">
        <f t="shared" si="9"/>
        <v>16</v>
      </c>
      <c r="U489">
        <f t="shared" si="10"/>
        <v>2026</v>
      </c>
      <c r="V489" s="117">
        <f t="shared" si="11"/>
        <v>0.11895750538279434</v>
      </c>
      <c r="AF489">
        <v>29142</v>
      </c>
      <c r="AG489" t="s">
        <v>1650</v>
      </c>
      <c r="AH489" t="s">
        <v>376</v>
      </c>
      <c r="AI489" t="s">
        <v>417</v>
      </c>
      <c r="BH489">
        <v>511</v>
      </c>
      <c r="BI489" t="s">
        <v>43</v>
      </c>
    </row>
    <row r="490" spans="1:61">
      <c r="A490" t="str">
        <f t="shared" si="0"/>
        <v>Madrid</v>
      </c>
      <c r="B490" t="s">
        <v>49</v>
      </c>
      <c r="C490">
        <v>99</v>
      </c>
      <c r="D490" t="str">
        <f t="shared" si="1"/>
        <v>FernandaS</v>
      </c>
      <c r="E490">
        <v>0</v>
      </c>
      <c r="F490" t="s">
        <v>1651</v>
      </c>
      <c r="G490" s="63">
        <v>46125</v>
      </c>
      <c r="H490" s="63">
        <v>46135</v>
      </c>
      <c r="I490" t="s">
        <v>396</v>
      </c>
      <c r="J490" t="str">
        <f t="shared" si="2"/>
        <v>Honorarios</v>
      </c>
      <c r="K490" t="s">
        <v>27</v>
      </c>
      <c r="L490">
        <v>300.60000000000002</v>
      </c>
      <c r="M490">
        <f t="shared" si="3"/>
        <v>300.60000000000002</v>
      </c>
      <c r="N490">
        <f t="shared" si="4"/>
        <v>348.69600000000003</v>
      </c>
      <c r="O490">
        <v>300.60000000000002</v>
      </c>
      <c r="P490">
        <f t="shared" si="5"/>
        <v>300.60000000000002</v>
      </c>
      <c r="Q490">
        <f t="shared" si="6"/>
        <v>348.69600000000003</v>
      </c>
      <c r="R490" t="str">
        <f t="shared" si="7"/>
        <v>FEES</v>
      </c>
      <c r="S490">
        <f t="shared" si="8"/>
        <v>0</v>
      </c>
      <c r="T490">
        <f t="shared" si="9"/>
        <v>16</v>
      </c>
      <c r="U490">
        <f t="shared" si="10"/>
        <v>2026</v>
      </c>
      <c r="V490" s="117">
        <f t="shared" si="11"/>
        <v>1</v>
      </c>
      <c r="AF490">
        <v>29146</v>
      </c>
      <c r="AG490" t="s">
        <v>1652</v>
      </c>
      <c r="AH490" t="s">
        <v>376</v>
      </c>
      <c r="AI490" t="s">
        <v>588</v>
      </c>
      <c r="BH490">
        <v>512</v>
      </c>
      <c r="BI490" t="s">
        <v>85</v>
      </c>
    </row>
    <row r="491" spans="1:61">
      <c r="A491" t="str">
        <f t="shared" si="0"/>
        <v>Madrid</v>
      </c>
      <c r="B491" t="s">
        <v>49</v>
      </c>
      <c r="C491">
        <v>99</v>
      </c>
      <c r="D491" t="str">
        <f t="shared" si="1"/>
        <v>FernandaS</v>
      </c>
      <c r="E491">
        <v>0</v>
      </c>
      <c r="F491" t="s">
        <v>1653</v>
      </c>
      <c r="G491" s="63">
        <v>46125</v>
      </c>
      <c r="H491" s="63">
        <v>46135</v>
      </c>
      <c r="I491" t="s">
        <v>396</v>
      </c>
      <c r="J491" t="str">
        <f t="shared" si="2"/>
        <v>Honorarios</v>
      </c>
      <c r="K491" t="s">
        <v>27</v>
      </c>
      <c r="L491">
        <v>997.82</v>
      </c>
      <c r="M491">
        <f t="shared" si="3"/>
        <v>997.82</v>
      </c>
      <c r="N491">
        <f t="shared" si="4"/>
        <v>1157.4712</v>
      </c>
      <c r="O491">
        <v>997.82</v>
      </c>
      <c r="P491">
        <f t="shared" si="5"/>
        <v>997.82</v>
      </c>
      <c r="Q491">
        <f t="shared" si="6"/>
        <v>1157.4712</v>
      </c>
      <c r="R491" t="str">
        <f t="shared" si="7"/>
        <v>FEES</v>
      </c>
      <c r="S491">
        <f t="shared" si="8"/>
        <v>0</v>
      </c>
      <c r="T491">
        <f t="shared" si="9"/>
        <v>16</v>
      </c>
      <c r="U491">
        <f t="shared" si="10"/>
        <v>2026</v>
      </c>
      <c r="V491" s="117">
        <f t="shared" si="11"/>
        <v>1</v>
      </c>
      <c r="AF491">
        <v>29147</v>
      </c>
      <c r="AG491" t="s">
        <v>1654</v>
      </c>
      <c r="AH491" t="s">
        <v>376</v>
      </c>
      <c r="AI491" t="s">
        <v>377</v>
      </c>
      <c r="BH491">
        <v>513</v>
      </c>
      <c r="BI491" t="s">
        <v>91</v>
      </c>
    </row>
    <row r="492" spans="1:61">
      <c r="A492" t="str">
        <f t="shared" si="0"/>
        <v>Madrid</v>
      </c>
      <c r="B492" t="s">
        <v>49</v>
      </c>
      <c r="C492">
        <v>99</v>
      </c>
      <c r="D492" t="str">
        <f t="shared" si="1"/>
        <v>FernandaS</v>
      </c>
      <c r="E492">
        <v>28798</v>
      </c>
      <c r="F492" t="s">
        <v>1655</v>
      </c>
      <c r="G492" s="63">
        <v>46125</v>
      </c>
      <c r="H492" s="63">
        <v>46135</v>
      </c>
      <c r="I492" t="s">
        <v>376</v>
      </c>
      <c r="J492" t="str">
        <f t="shared" si="2"/>
        <v>Hotel</v>
      </c>
      <c r="K492" t="s">
        <v>27</v>
      </c>
      <c r="L492">
        <v>1238.1600000000001</v>
      </c>
      <c r="M492">
        <f t="shared" si="3"/>
        <v>1238.1600000000001</v>
      </c>
      <c r="N492">
        <f t="shared" si="4"/>
        <v>1436.2655999999999</v>
      </c>
      <c r="O492">
        <v>118.62</v>
      </c>
      <c r="P492">
        <f t="shared" si="5"/>
        <v>118.62</v>
      </c>
      <c r="Q492">
        <f t="shared" si="6"/>
        <v>137.5992</v>
      </c>
      <c r="R492" t="str">
        <f t="shared" si="7"/>
        <v>The Largo</v>
      </c>
      <c r="S492" t="str">
        <f t="shared" si="8"/>
        <v>Portugal</v>
      </c>
      <c r="T492">
        <f t="shared" si="9"/>
        <v>16</v>
      </c>
      <c r="U492">
        <f t="shared" si="10"/>
        <v>2026</v>
      </c>
      <c r="V492" s="117">
        <f t="shared" si="11"/>
        <v>9.5803450281062227E-2</v>
      </c>
      <c r="AF492">
        <v>29154</v>
      </c>
      <c r="AG492" t="s">
        <v>1656</v>
      </c>
      <c r="AH492" t="s">
        <v>376</v>
      </c>
      <c r="AI492" t="s">
        <v>405</v>
      </c>
      <c r="BH492">
        <v>514</v>
      </c>
      <c r="BI492" t="s">
        <v>53</v>
      </c>
    </row>
    <row r="493" spans="1:61">
      <c r="A493" t="str">
        <f t="shared" si="0"/>
        <v>Madrid</v>
      </c>
      <c r="B493" t="s">
        <v>49</v>
      </c>
      <c r="C493">
        <v>100</v>
      </c>
      <c r="D493" t="str">
        <f t="shared" si="1"/>
        <v>JimenaM</v>
      </c>
      <c r="E493">
        <v>29901</v>
      </c>
      <c r="F493" t="s">
        <v>1657</v>
      </c>
      <c r="G493" s="63">
        <v>46183</v>
      </c>
      <c r="H493" s="63">
        <v>46191</v>
      </c>
      <c r="I493" t="s">
        <v>389</v>
      </c>
      <c r="J493" t="str">
        <f t="shared" si="2"/>
        <v>Crucero</v>
      </c>
      <c r="K493" t="s">
        <v>27</v>
      </c>
      <c r="L493">
        <v>50</v>
      </c>
      <c r="M493">
        <f t="shared" si="3"/>
        <v>50</v>
      </c>
      <c r="N493">
        <f t="shared" si="4"/>
        <v>57.999999999999993</v>
      </c>
      <c r="O493">
        <v>0</v>
      </c>
      <c r="P493">
        <f t="shared" si="5"/>
        <v>0</v>
      </c>
      <c r="Q493">
        <f t="shared" si="6"/>
        <v>0</v>
      </c>
      <c r="R493" t="str">
        <f t="shared" si="7"/>
        <v>Gannet Spain, SL</v>
      </c>
      <c r="S493" t="str">
        <f t="shared" si="8"/>
        <v>Spain</v>
      </c>
      <c r="T493">
        <f t="shared" si="9"/>
        <v>24</v>
      </c>
      <c r="U493">
        <f t="shared" si="10"/>
        <v>2026</v>
      </c>
      <c r="V493" s="117">
        <f t="shared" si="11"/>
        <v>0</v>
      </c>
      <c r="AF493">
        <v>29156</v>
      </c>
      <c r="AG493" t="s">
        <v>616</v>
      </c>
      <c r="AI493" t="s">
        <v>617</v>
      </c>
      <c r="BH493">
        <v>515</v>
      </c>
      <c r="BI493" t="s">
        <v>26</v>
      </c>
    </row>
    <row r="494" spans="1:61">
      <c r="A494" t="str">
        <f t="shared" si="0"/>
        <v>Madrid</v>
      </c>
      <c r="B494" t="s">
        <v>49</v>
      </c>
      <c r="C494">
        <v>101</v>
      </c>
      <c r="D494" t="str">
        <f t="shared" si="1"/>
        <v>MartinB</v>
      </c>
      <c r="E494">
        <v>0</v>
      </c>
      <c r="F494" t="s">
        <v>1077</v>
      </c>
      <c r="G494" s="63">
        <v>46073</v>
      </c>
      <c r="H494" s="63">
        <v>46076</v>
      </c>
      <c r="I494" t="s">
        <v>396</v>
      </c>
      <c r="J494" t="str">
        <f t="shared" si="2"/>
        <v>Honorarios</v>
      </c>
      <c r="K494" t="s">
        <v>27</v>
      </c>
      <c r="L494">
        <v>91.19</v>
      </c>
      <c r="M494">
        <f t="shared" si="3"/>
        <v>91.19</v>
      </c>
      <c r="N494">
        <f t="shared" si="4"/>
        <v>105.78039999999999</v>
      </c>
      <c r="O494">
        <v>91.19</v>
      </c>
      <c r="P494">
        <f t="shared" si="5"/>
        <v>91.19</v>
      </c>
      <c r="Q494">
        <f t="shared" si="6"/>
        <v>105.78039999999999</v>
      </c>
      <c r="R494" t="str">
        <f t="shared" si="7"/>
        <v>FEES</v>
      </c>
      <c r="S494">
        <f t="shared" si="8"/>
        <v>0</v>
      </c>
      <c r="T494">
        <f t="shared" si="9"/>
        <v>8</v>
      </c>
      <c r="U494">
        <f t="shared" si="10"/>
        <v>2026</v>
      </c>
      <c r="V494" s="117">
        <f t="shared" si="11"/>
        <v>1</v>
      </c>
      <c r="AF494">
        <v>29194</v>
      </c>
      <c r="AG494" t="s">
        <v>1658</v>
      </c>
      <c r="AH494" t="s">
        <v>376</v>
      </c>
      <c r="AI494" t="s">
        <v>401</v>
      </c>
      <c r="BH494">
        <v>516</v>
      </c>
      <c r="BI494" t="s">
        <v>26</v>
      </c>
    </row>
    <row r="495" spans="1:61">
      <c r="A495" t="str">
        <f t="shared" si="0"/>
        <v>Madrid</v>
      </c>
      <c r="B495" t="s">
        <v>49</v>
      </c>
      <c r="C495">
        <v>101</v>
      </c>
      <c r="D495" t="str">
        <f t="shared" si="1"/>
        <v>MartinB</v>
      </c>
      <c r="E495">
        <v>32499</v>
      </c>
      <c r="F495" t="s">
        <v>1659</v>
      </c>
      <c r="G495" s="63">
        <v>46073</v>
      </c>
      <c r="H495" s="63">
        <v>46076</v>
      </c>
      <c r="I495" t="s">
        <v>364</v>
      </c>
      <c r="J495" t="str">
        <f t="shared" si="2"/>
        <v>DMC</v>
      </c>
      <c r="K495" t="s">
        <v>27</v>
      </c>
      <c r="L495">
        <v>5110</v>
      </c>
      <c r="M495">
        <f t="shared" si="3"/>
        <v>5110</v>
      </c>
      <c r="N495">
        <f t="shared" si="4"/>
        <v>5927.5999999999995</v>
      </c>
      <c r="O495">
        <v>975</v>
      </c>
      <c r="P495">
        <f t="shared" si="5"/>
        <v>975</v>
      </c>
      <c r="Q495">
        <f t="shared" si="6"/>
        <v>1131</v>
      </c>
      <c r="R495" t="str">
        <f t="shared" si="7"/>
        <v>EXO TRAVEL MOROCCO</v>
      </c>
      <c r="S495" t="str">
        <f t="shared" si="8"/>
        <v>Morocco</v>
      </c>
      <c r="T495">
        <f t="shared" si="9"/>
        <v>8</v>
      </c>
      <c r="U495">
        <f t="shared" si="10"/>
        <v>2026</v>
      </c>
      <c r="V495" s="117">
        <f t="shared" si="11"/>
        <v>0.19080234833659493</v>
      </c>
      <c r="AF495">
        <v>29196</v>
      </c>
      <c r="AG495" t="s">
        <v>1660</v>
      </c>
      <c r="AI495" t="s">
        <v>377</v>
      </c>
      <c r="BH495">
        <v>518</v>
      </c>
      <c r="BI495" t="s">
        <v>63</v>
      </c>
    </row>
    <row r="496" spans="1:61">
      <c r="A496" t="str">
        <f t="shared" si="0"/>
        <v>Madrid</v>
      </c>
      <c r="B496" t="s">
        <v>49</v>
      </c>
      <c r="C496">
        <v>101</v>
      </c>
      <c r="D496" t="str">
        <f t="shared" si="1"/>
        <v>MartinB</v>
      </c>
      <c r="E496">
        <v>27688</v>
      </c>
      <c r="F496" t="s">
        <v>1661</v>
      </c>
      <c r="G496" s="63">
        <v>46076</v>
      </c>
      <c r="H496" s="63">
        <v>46076</v>
      </c>
      <c r="I496" t="s">
        <v>484</v>
      </c>
      <c r="J496" t="str">
        <f t="shared" si="2"/>
        <v>Vuelos</v>
      </c>
      <c r="K496" t="s">
        <v>27</v>
      </c>
      <c r="L496">
        <v>337.81</v>
      </c>
      <c r="M496">
        <f t="shared" si="3"/>
        <v>337.81</v>
      </c>
      <c r="N496">
        <f t="shared" si="4"/>
        <v>391.8596</v>
      </c>
      <c r="O496">
        <v>0</v>
      </c>
      <c r="P496">
        <f t="shared" si="5"/>
        <v>0</v>
      </c>
      <c r="Q496">
        <f t="shared" si="6"/>
        <v>0</v>
      </c>
      <c r="R496" t="str">
        <f t="shared" si="7"/>
        <v>Servivuelo</v>
      </c>
      <c r="S496" t="str">
        <f t="shared" si="8"/>
        <v>Spain</v>
      </c>
      <c r="T496">
        <f t="shared" si="9"/>
        <v>9</v>
      </c>
      <c r="U496">
        <f t="shared" si="10"/>
        <v>2026</v>
      </c>
      <c r="V496" s="117">
        <f t="shared" si="11"/>
        <v>0</v>
      </c>
      <c r="AF496">
        <v>29215</v>
      </c>
      <c r="AG496" t="s">
        <v>1662</v>
      </c>
      <c r="AH496" t="s">
        <v>376</v>
      </c>
      <c r="AI496" t="s">
        <v>394</v>
      </c>
      <c r="BH496">
        <v>519</v>
      </c>
      <c r="BI496" t="s">
        <v>46</v>
      </c>
    </row>
    <row r="497" spans="1:61">
      <c r="A497" t="str">
        <f t="shared" si="0"/>
        <v>Madrid</v>
      </c>
      <c r="B497" t="s">
        <v>49</v>
      </c>
      <c r="C497">
        <v>102</v>
      </c>
      <c r="D497" t="str">
        <f t="shared" si="1"/>
        <v>ConchaD</v>
      </c>
      <c r="E497">
        <v>28093</v>
      </c>
      <c r="F497" t="s">
        <v>1663</v>
      </c>
      <c r="G497" s="63">
        <v>46068</v>
      </c>
      <c r="H497" s="63">
        <v>46076</v>
      </c>
      <c r="I497" t="s">
        <v>366</v>
      </c>
      <c r="J497" t="str">
        <f t="shared" si="2"/>
        <v>Vuelos</v>
      </c>
      <c r="K497" t="s">
        <v>27</v>
      </c>
      <c r="L497">
        <v>561.82000000000005</v>
      </c>
      <c r="M497">
        <f t="shared" si="3"/>
        <v>561.82000000000005</v>
      </c>
      <c r="N497">
        <f t="shared" si="4"/>
        <v>651.71119999999996</v>
      </c>
      <c r="O497">
        <v>69.599999999999994</v>
      </c>
      <c r="P497">
        <f t="shared" si="5"/>
        <v>69.599999999999994</v>
      </c>
      <c r="Q497">
        <f t="shared" si="6"/>
        <v>80.73599999999999</v>
      </c>
      <c r="R497" t="str">
        <f t="shared" si="7"/>
        <v>F1S USA</v>
      </c>
      <c r="S497" t="str">
        <f t="shared" si="8"/>
        <v>United States</v>
      </c>
      <c r="T497">
        <f t="shared" si="9"/>
        <v>8</v>
      </c>
      <c r="U497">
        <f t="shared" si="10"/>
        <v>2026</v>
      </c>
      <c r="V497" s="117">
        <f t="shared" si="11"/>
        <v>0.1238830942294685</v>
      </c>
      <c r="AF497">
        <v>29220</v>
      </c>
      <c r="AG497" t="s">
        <v>1664</v>
      </c>
      <c r="AH497" t="s">
        <v>376</v>
      </c>
      <c r="AI497" t="s">
        <v>667</v>
      </c>
      <c r="BH497">
        <v>520</v>
      </c>
      <c r="BI497" t="s">
        <v>70</v>
      </c>
    </row>
    <row r="498" spans="1:61">
      <c r="A498" t="str">
        <f t="shared" si="0"/>
        <v>Madrid</v>
      </c>
      <c r="B498" t="s">
        <v>49</v>
      </c>
      <c r="C498">
        <v>102</v>
      </c>
      <c r="D498" t="str">
        <f t="shared" si="1"/>
        <v>ConchaD</v>
      </c>
      <c r="E498">
        <v>28093</v>
      </c>
      <c r="F498" t="s">
        <v>1663</v>
      </c>
      <c r="G498" s="63">
        <v>46068</v>
      </c>
      <c r="H498" s="63">
        <v>46076</v>
      </c>
      <c r="I498" t="s">
        <v>366</v>
      </c>
      <c r="J498" t="str">
        <f t="shared" si="2"/>
        <v>Vuelos</v>
      </c>
      <c r="K498" t="s">
        <v>27</v>
      </c>
      <c r="L498">
        <v>561.82000000000005</v>
      </c>
      <c r="M498">
        <f t="shared" si="3"/>
        <v>561.82000000000005</v>
      </c>
      <c r="N498">
        <f t="shared" si="4"/>
        <v>651.71119999999996</v>
      </c>
      <c r="O498">
        <v>69.599999999999994</v>
      </c>
      <c r="P498">
        <f t="shared" si="5"/>
        <v>69.599999999999994</v>
      </c>
      <c r="Q498">
        <f t="shared" si="6"/>
        <v>80.73599999999999</v>
      </c>
      <c r="R498" t="str">
        <f t="shared" si="7"/>
        <v>F1S USA</v>
      </c>
      <c r="S498" t="str">
        <f t="shared" si="8"/>
        <v>United States</v>
      </c>
      <c r="T498">
        <f t="shared" si="9"/>
        <v>8</v>
      </c>
      <c r="U498">
        <f t="shared" si="10"/>
        <v>2026</v>
      </c>
      <c r="V498" s="117">
        <f t="shared" si="11"/>
        <v>0.1238830942294685</v>
      </c>
      <c r="AF498">
        <v>29251</v>
      </c>
      <c r="AG498" t="s">
        <v>1665</v>
      </c>
      <c r="AH498" t="s">
        <v>376</v>
      </c>
      <c r="AI498" t="s">
        <v>438</v>
      </c>
      <c r="BH498">
        <v>521</v>
      </c>
      <c r="BI498" t="s">
        <v>46</v>
      </c>
    </row>
    <row r="499" spans="1:61">
      <c r="A499" t="str">
        <f t="shared" si="0"/>
        <v>Madrid</v>
      </c>
      <c r="B499" t="s">
        <v>49</v>
      </c>
      <c r="C499">
        <v>102</v>
      </c>
      <c r="D499" t="str">
        <f t="shared" si="1"/>
        <v>ConchaD</v>
      </c>
      <c r="E499">
        <v>28093</v>
      </c>
      <c r="F499" t="s">
        <v>1663</v>
      </c>
      <c r="G499" s="63">
        <v>46068</v>
      </c>
      <c r="H499" s="63">
        <v>46076</v>
      </c>
      <c r="I499" t="s">
        <v>366</v>
      </c>
      <c r="J499" t="str">
        <f t="shared" si="2"/>
        <v>Vuelos</v>
      </c>
      <c r="K499" t="s">
        <v>27</v>
      </c>
      <c r="L499">
        <v>561.82000000000005</v>
      </c>
      <c r="M499">
        <f t="shared" si="3"/>
        <v>561.82000000000005</v>
      </c>
      <c r="N499">
        <f t="shared" si="4"/>
        <v>651.71119999999996</v>
      </c>
      <c r="O499">
        <v>69.599999999999994</v>
      </c>
      <c r="P499">
        <f t="shared" si="5"/>
        <v>69.599999999999994</v>
      </c>
      <c r="Q499">
        <f t="shared" si="6"/>
        <v>80.73599999999999</v>
      </c>
      <c r="R499" t="str">
        <f t="shared" si="7"/>
        <v>F1S USA</v>
      </c>
      <c r="S499" t="str">
        <f t="shared" si="8"/>
        <v>United States</v>
      </c>
      <c r="T499">
        <f t="shared" si="9"/>
        <v>8</v>
      </c>
      <c r="U499">
        <f t="shared" si="10"/>
        <v>2026</v>
      </c>
      <c r="V499" s="117">
        <f t="shared" si="11"/>
        <v>0.1238830942294685</v>
      </c>
      <c r="AF499">
        <v>29253</v>
      </c>
      <c r="AG499" t="s">
        <v>1666</v>
      </c>
      <c r="AH499" t="s">
        <v>376</v>
      </c>
      <c r="AI499" t="s">
        <v>377</v>
      </c>
      <c r="BH499">
        <v>522</v>
      </c>
      <c r="BI499" t="s">
        <v>85</v>
      </c>
    </row>
    <row r="500" spans="1:61">
      <c r="A500" t="str">
        <f t="shared" si="0"/>
        <v>Madrid</v>
      </c>
      <c r="B500" t="s">
        <v>49</v>
      </c>
      <c r="C500">
        <v>102</v>
      </c>
      <c r="D500" t="str">
        <f t="shared" si="1"/>
        <v>ConchaD</v>
      </c>
      <c r="E500">
        <v>28093</v>
      </c>
      <c r="F500" t="s">
        <v>1663</v>
      </c>
      <c r="G500" s="63">
        <v>46068</v>
      </c>
      <c r="H500" s="63">
        <v>46076</v>
      </c>
      <c r="I500" t="s">
        <v>366</v>
      </c>
      <c r="J500" t="str">
        <f t="shared" si="2"/>
        <v>Vuelos</v>
      </c>
      <c r="K500" t="s">
        <v>27</v>
      </c>
      <c r="L500">
        <v>561.82000000000005</v>
      </c>
      <c r="M500">
        <f t="shared" si="3"/>
        <v>561.82000000000005</v>
      </c>
      <c r="N500">
        <f t="shared" si="4"/>
        <v>651.71119999999996</v>
      </c>
      <c r="O500">
        <v>69.599999999999994</v>
      </c>
      <c r="P500">
        <f t="shared" si="5"/>
        <v>69.599999999999994</v>
      </c>
      <c r="Q500">
        <f t="shared" si="6"/>
        <v>80.73599999999999</v>
      </c>
      <c r="R500" t="str">
        <f t="shared" si="7"/>
        <v>F1S USA</v>
      </c>
      <c r="S500" t="str">
        <f t="shared" si="8"/>
        <v>United States</v>
      </c>
      <c r="T500">
        <f t="shared" si="9"/>
        <v>8</v>
      </c>
      <c r="U500">
        <f t="shared" si="10"/>
        <v>2026</v>
      </c>
      <c r="V500" s="117">
        <f t="shared" si="11"/>
        <v>0.1238830942294685</v>
      </c>
      <c r="AF500">
        <v>29255</v>
      </c>
      <c r="AG500" t="s">
        <v>1667</v>
      </c>
      <c r="AH500" t="s">
        <v>376</v>
      </c>
      <c r="AI500" t="s">
        <v>1668</v>
      </c>
      <c r="BH500">
        <v>523</v>
      </c>
      <c r="BI500" t="s">
        <v>85</v>
      </c>
    </row>
    <row r="501" spans="1:61">
      <c r="A501" t="str">
        <f t="shared" si="0"/>
        <v>Madrid</v>
      </c>
      <c r="B501" t="s">
        <v>49</v>
      </c>
      <c r="C501">
        <v>102</v>
      </c>
      <c r="D501" t="str">
        <f t="shared" si="1"/>
        <v>ConchaD</v>
      </c>
      <c r="E501">
        <v>0</v>
      </c>
      <c r="F501" t="s">
        <v>661</v>
      </c>
      <c r="G501" s="63">
        <v>46068</v>
      </c>
      <c r="H501" s="63">
        <v>46076</v>
      </c>
      <c r="I501" t="s">
        <v>396</v>
      </c>
      <c r="J501" t="str">
        <f t="shared" si="2"/>
        <v>Honorarios</v>
      </c>
      <c r="K501" t="s">
        <v>27</v>
      </c>
      <c r="L501">
        <v>200</v>
      </c>
      <c r="M501">
        <f t="shared" si="3"/>
        <v>200</v>
      </c>
      <c r="N501">
        <f t="shared" si="4"/>
        <v>231.99999999999997</v>
      </c>
      <c r="O501">
        <v>200</v>
      </c>
      <c r="P501">
        <f t="shared" si="5"/>
        <v>200</v>
      </c>
      <c r="Q501">
        <f t="shared" si="6"/>
        <v>231.99999999999997</v>
      </c>
      <c r="R501" t="str">
        <f t="shared" si="7"/>
        <v>FEES</v>
      </c>
      <c r="S501">
        <f t="shared" si="8"/>
        <v>0</v>
      </c>
      <c r="T501">
        <f t="shared" si="9"/>
        <v>8</v>
      </c>
      <c r="U501">
        <f t="shared" si="10"/>
        <v>2026</v>
      </c>
      <c r="V501" s="117">
        <f t="shared" si="11"/>
        <v>1</v>
      </c>
      <c r="AF501">
        <v>29257</v>
      </c>
      <c r="AG501" t="s">
        <v>1669</v>
      </c>
      <c r="AH501" t="s">
        <v>376</v>
      </c>
      <c r="AI501" t="s">
        <v>401</v>
      </c>
      <c r="BH501">
        <v>524</v>
      </c>
      <c r="BI501" t="s">
        <v>86</v>
      </c>
    </row>
    <row r="502" spans="1:61">
      <c r="A502" t="str">
        <f t="shared" si="0"/>
        <v>Madrid</v>
      </c>
      <c r="B502" t="s">
        <v>49</v>
      </c>
      <c r="C502">
        <v>102</v>
      </c>
      <c r="D502" t="str">
        <f t="shared" si="1"/>
        <v>ConchaD</v>
      </c>
      <c r="E502">
        <v>28093</v>
      </c>
      <c r="F502" t="s">
        <v>1670</v>
      </c>
      <c r="G502" s="63">
        <v>46068</v>
      </c>
      <c r="H502" s="63">
        <v>46068</v>
      </c>
      <c r="I502" t="s">
        <v>366</v>
      </c>
      <c r="J502" t="str">
        <f t="shared" si="2"/>
        <v>Vuelos</v>
      </c>
      <c r="K502" t="s">
        <v>27</v>
      </c>
      <c r="L502">
        <v>29.23</v>
      </c>
      <c r="M502">
        <f t="shared" si="3"/>
        <v>29.23</v>
      </c>
      <c r="N502">
        <f t="shared" si="4"/>
        <v>33.906799999999997</v>
      </c>
      <c r="O502">
        <v>0</v>
      </c>
      <c r="P502">
        <f t="shared" si="5"/>
        <v>0</v>
      </c>
      <c r="Q502">
        <f t="shared" si="6"/>
        <v>0</v>
      </c>
      <c r="R502" t="str">
        <f t="shared" si="7"/>
        <v>F1S USA</v>
      </c>
      <c r="S502" t="str">
        <f t="shared" si="8"/>
        <v>United States</v>
      </c>
      <c r="T502">
        <f t="shared" si="9"/>
        <v>8</v>
      </c>
      <c r="U502">
        <f t="shared" si="10"/>
        <v>2026</v>
      </c>
      <c r="V502" s="117">
        <f t="shared" si="11"/>
        <v>0</v>
      </c>
      <c r="AF502">
        <v>29292</v>
      </c>
      <c r="AG502" t="s">
        <v>625</v>
      </c>
      <c r="AH502" t="s">
        <v>376</v>
      </c>
      <c r="AI502" t="s">
        <v>460</v>
      </c>
      <c r="BH502">
        <v>525</v>
      </c>
      <c r="BI502" t="s">
        <v>34</v>
      </c>
    </row>
    <row r="503" spans="1:61">
      <c r="A503" t="str">
        <f t="shared" si="0"/>
        <v>Madrid</v>
      </c>
      <c r="B503" t="s">
        <v>49</v>
      </c>
      <c r="C503">
        <v>102</v>
      </c>
      <c r="D503" t="str">
        <f t="shared" si="1"/>
        <v>ConchaD</v>
      </c>
      <c r="E503">
        <v>28093</v>
      </c>
      <c r="F503" t="s">
        <v>1670</v>
      </c>
      <c r="G503" s="63">
        <v>46068</v>
      </c>
      <c r="H503" s="63">
        <v>46068</v>
      </c>
      <c r="I503" t="s">
        <v>366</v>
      </c>
      <c r="J503" t="str">
        <f t="shared" si="2"/>
        <v>Vuelos</v>
      </c>
      <c r="K503" t="s">
        <v>27</v>
      </c>
      <c r="L503">
        <v>29.23</v>
      </c>
      <c r="M503">
        <f t="shared" si="3"/>
        <v>29.23</v>
      </c>
      <c r="N503">
        <f t="shared" si="4"/>
        <v>33.906799999999997</v>
      </c>
      <c r="O503">
        <v>0</v>
      </c>
      <c r="P503">
        <f t="shared" si="5"/>
        <v>0</v>
      </c>
      <c r="Q503">
        <f t="shared" si="6"/>
        <v>0</v>
      </c>
      <c r="R503" t="str">
        <f t="shared" si="7"/>
        <v>F1S USA</v>
      </c>
      <c r="S503" t="str">
        <f t="shared" si="8"/>
        <v>United States</v>
      </c>
      <c r="T503">
        <f t="shared" si="9"/>
        <v>8</v>
      </c>
      <c r="U503">
        <f t="shared" si="10"/>
        <v>2026</v>
      </c>
      <c r="V503" s="117">
        <f t="shared" si="11"/>
        <v>0</v>
      </c>
      <c r="AF503">
        <v>29293</v>
      </c>
      <c r="AG503" t="s">
        <v>1671</v>
      </c>
      <c r="AH503" t="s">
        <v>376</v>
      </c>
      <c r="AI503" t="s">
        <v>399</v>
      </c>
      <c r="BH503">
        <v>526</v>
      </c>
      <c r="BI503" t="s">
        <v>42</v>
      </c>
    </row>
    <row r="504" spans="1:61">
      <c r="A504" t="str">
        <f t="shared" si="0"/>
        <v>Madrid</v>
      </c>
      <c r="B504" t="s">
        <v>49</v>
      </c>
      <c r="C504">
        <v>102</v>
      </c>
      <c r="D504" t="str">
        <f t="shared" si="1"/>
        <v>ConchaD</v>
      </c>
      <c r="E504">
        <v>28093</v>
      </c>
      <c r="F504" t="s">
        <v>1670</v>
      </c>
      <c r="G504" s="63">
        <v>46068</v>
      </c>
      <c r="H504" s="63">
        <v>46068</v>
      </c>
      <c r="I504" t="s">
        <v>366</v>
      </c>
      <c r="J504" t="str">
        <f t="shared" si="2"/>
        <v>Vuelos</v>
      </c>
      <c r="K504" t="s">
        <v>27</v>
      </c>
      <c r="L504">
        <v>29.23</v>
      </c>
      <c r="M504">
        <f t="shared" si="3"/>
        <v>29.23</v>
      </c>
      <c r="N504">
        <f t="shared" si="4"/>
        <v>33.906799999999997</v>
      </c>
      <c r="O504">
        <v>0</v>
      </c>
      <c r="P504">
        <f t="shared" si="5"/>
        <v>0</v>
      </c>
      <c r="Q504">
        <f t="shared" si="6"/>
        <v>0</v>
      </c>
      <c r="R504" t="str">
        <f t="shared" si="7"/>
        <v>F1S USA</v>
      </c>
      <c r="S504" t="str">
        <f t="shared" si="8"/>
        <v>United States</v>
      </c>
      <c r="T504">
        <f t="shared" si="9"/>
        <v>8</v>
      </c>
      <c r="U504">
        <f t="shared" si="10"/>
        <v>2026</v>
      </c>
      <c r="V504" s="117">
        <f t="shared" si="11"/>
        <v>0</v>
      </c>
      <c r="AF504">
        <v>29298</v>
      </c>
      <c r="AG504" t="s">
        <v>1672</v>
      </c>
      <c r="AH504" t="s">
        <v>376</v>
      </c>
      <c r="AI504" t="s">
        <v>399</v>
      </c>
      <c r="BH504">
        <v>527</v>
      </c>
      <c r="BI504" t="s">
        <v>42</v>
      </c>
    </row>
    <row r="505" spans="1:61">
      <c r="A505" t="str">
        <f t="shared" si="0"/>
        <v>Madrid</v>
      </c>
      <c r="B505" t="s">
        <v>49</v>
      </c>
      <c r="C505">
        <v>102</v>
      </c>
      <c r="D505" t="str">
        <f t="shared" si="1"/>
        <v>ConchaD</v>
      </c>
      <c r="E505">
        <v>28093</v>
      </c>
      <c r="F505" t="s">
        <v>1670</v>
      </c>
      <c r="G505" s="63">
        <v>46068</v>
      </c>
      <c r="H505" s="63">
        <v>46068</v>
      </c>
      <c r="I505" t="s">
        <v>366</v>
      </c>
      <c r="J505" t="str">
        <f t="shared" si="2"/>
        <v>Vuelos</v>
      </c>
      <c r="K505" t="s">
        <v>27</v>
      </c>
      <c r="L505">
        <v>29.23</v>
      </c>
      <c r="M505">
        <f t="shared" si="3"/>
        <v>29.23</v>
      </c>
      <c r="N505">
        <f t="shared" si="4"/>
        <v>33.906799999999997</v>
      </c>
      <c r="O505">
        <v>0</v>
      </c>
      <c r="P505">
        <f t="shared" si="5"/>
        <v>0</v>
      </c>
      <c r="Q505">
        <f t="shared" si="6"/>
        <v>0</v>
      </c>
      <c r="R505" t="str">
        <f t="shared" si="7"/>
        <v>F1S USA</v>
      </c>
      <c r="S505" t="str">
        <f t="shared" si="8"/>
        <v>United States</v>
      </c>
      <c r="T505">
        <f t="shared" si="9"/>
        <v>8</v>
      </c>
      <c r="U505">
        <f t="shared" si="10"/>
        <v>2026</v>
      </c>
      <c r="V505" s="117">
        <f t="shared" si="11"/>
        <v>0</v>
      </c>
      <c r="AF505">
        <v>29299</v>
      </c>
      <c r="AG505" t="s">
        <v>1673</v>
      </c>
      <c r="AH505" t="s">
        <v>376</v>
      </c>
      <c r="AI505" t="s">
        <v>634</v>
      </c>
      <c r="BH505">
        <v>528</v>
      </c>
      <c r="BI505" t="s">
        <v>34</v>
      </c>
    </row>
    <row r="506" spans="1:61">
      <c r="A506" t="str">
        <f t="shared" si="0"/>
        <v>Madrid</v>
      </c>
      <c r="B506" t="s">
        <v>49</v>
      </c>
      <c r="C506">
        <v>102</v>
      </c>
      <c r="D506" t="str">
        <f t="shared" si="1"/>
        <v>ConchaD</v>
      </c>
      <c r="E506">
        <v>28093</v>
      </c>
      <c r="F506" t="s">
        <v>1674</v>
      </c>
      <c r="G506" s="63">
        <v>46068</v>
      </c>
      <c r="H506" s="63">
        <v>46068</v>
      </c>
      <c r="I506" t="s">
        <v>366</v>
      </c>
      <c r="J506" t="str">
        <f t="shared" si="2"/>
        <v>Vuelos</v>
      </c>
      <c r="K506" t="s">
        <v>27</v>
      </c>
      <c r="L506">
        <v>29.23</v>
      </c>
      <c r="M506">
        <f t="shared" si="3"/>
        <v>29.23</v>
      </c>
      <c r="N506">
        <f t="shared" si="4"/>
        <v>33.906799999999997</v>
      </c>
      <c r="O506">
        <v>0</v>
      </c>
      <c r="P506">
        <f t="shared" si="5"/>
        <v>0</v>
      </c>
      <c r="Q506">
        <f t="shared" si="6"/>
        <v>0</v>
      </c>
      <c r="R506" t="str">
        <f t="shared" si="7"/>
        <v>F1S USA</v>
      </c>
      <c r="S506" t="str">
        <f t="shared" si="8"/>
        <v>United States</v>
      </c>
      <c r="T506">
        <f t="shared" si="9"/>
        <v>8</v>
      </c>
      <c r="U506">
        <f t="shared" si="10"/>
        <v>2026</v>
      </c>
      <c r="V506" s="117">
        <f t="shared" si="11"/>
        <v>0</v>
      </c>
      <c r="AF506">
        <v>29300</v>
      </c>
      <c r="AG506" t="s">
        <v>638</v>
      </c>
      <c r="AH506" t="s">
        <v>389</v>
      </c>
      <c r="AI506" t="s">
        <v>634</v>
      </c>
      <c r="BH506">
        <v>529</v>
      </c>
      <c r="BI506" t="s">
        <v>64</v>
      </c>
    </row>
    <row r="507" spans="1:61">
      <c r="A507" t="str">
        <f t="shared" si="0"/>
        <v>Madrid</v>
      </c>
      <c r="B507" t="s">
        <v>49</v>
      </c>
      <c r="C507">
        <v>102</v>
      </c>
      <c r="D507" t="str">
        <f t="shared" si="1"/>
        <v>ConchaD</v>
      </c>
      <c r="E507">
        <v>28093</v>
      </c>
      <c r="F507" t="s">
        <v>1674</v>
      </c>
      <c r="G507" s="63">
        <v>46068</v>
      </c>
      <c r="H507" s="63">
        <v>46068</v>
      </c>
      <c r="I507" t="s">
        <v>366</v>
      </c>
      <c r="J507" t="str">
        <f t="shared" si="2"/>
        <v>Vuelos</v>
      </c>
      <c r="K507" t="s">
        <v>27</v>
      </c>
      <c r="L507">
        <v>29.23</v>
      </c>
      <c r="M507">
        <f t="shared" si="3"/>
        <v>29.23</v>
      </c>
      <c r="N507">
        <f t="shared" si="4"/>
        <v>33.906799999999997</v>
      </c>
      <c r="O507">
        <v>0</v>
      </c>
      <c r="P507">
        <f t="shared" si="5"/>
        <v>0</v>
      </c>
      <c r="Q507">
        <f t="shared" si="6"/>
        <v>0</v>
      </c>
      <c r="R507" t="str">
        <f t="shared" si="7"/>
        <v>F1S USA</v>
      </c>
      <c r="S507" t="str">
        <f t="shared" si="8"/>
        <v>United States</v>
      </c>
      <c r="T507">
        <f t="shared" si="9"/>
        <v>8</v>
      </c>
      <c r="U507">
        <f t="shared" si="10"/>
        <v>2026</v>
      </c>
      <c r="V507" s="117">
        <f t="shared" si="11"/>
        <v>0</v>
      </c>
      <c r="AF507">
        <v>29351</v>
      </c>
      <c r="AG507" t="s">
        <v>1675</v>
      </c>
      <c r="AH507" t="s">
        <v>376</v>
      </c>
      <c r="AI507" t="s">
        <v>377</v>
      </c>
      <c r="BH507">
        <v>530</v>
      </c>
      <c r="BI507" t="s">
        <v>34</v>
      </c>
    </row>
    <row r="508" spans="1:61">
      <c r="A508" t="str">
        <f t="shared" si="0"/>
        <v>Madrid</v>
      </c>
      <c r="B508" t="s">
        <v>49</v>
      </c>
      <c r="C508">
        <v>102</v>
      </c>
      <c r="D508" t="str">
        <f t="shared" si="1"/>
        <v>ConchaD</v>
      </c>
      <c r="E508">
        <v>28093</v>
      </c>
      <c r="F508" t="s">
        <v>1674</v>
      </c>
      <c r="G508" s="63">
        <v>46068</v>
      </c>
      <c r="H508" s="63">
        <v>46068</v>
      </c>
      <c r="I508" t="s">
        <v>366</v>
      </c>
      <c r="J508" t="str">
        <f t="shared" si="2"/>
        <v>Vuelos</v>
      </c>
      <c r="K508" t="s">
        <v>27</v>
      </c>
      <c r="L508">
        <v>8.43</v>
      </c>
      <c r="M508">
        <f t="shared" si="3"/>
        <v>8.43</v>
      </c>
      <c r="N508">
        <f t="shared" si="4"/>
        <v>9.7787999999999986</v>
      </c>
      <c r="O508">
        <v>0</v>
      </c>
      <c r="P508">
        <f t="shared" si="5"/>
        <v>0</v>
      </c>
      <c r="Q508">
        <f t="shared" si="6"/>
        <v>0</v>
      </c>
      <c r="R508" t="str">
        <f t="shared" si="7"/>
        <v>F1S USA</v>
      </c>
      <c r="S508" t="str">
        <f t="shared" si="8"/>
        <v>United States</v>
      </c>
      <c r="T508">
        <f t="shared" si="9"/>
        <v>8</v>
      </c>
      <c r="U508">
        <f t="shared" si="10"/>
        <v>2026</v>
      </c>
      <c r="V508" s="117">
        <f t="shared" si="11"/>
        <v>0</v>
      </c>
      <c r="AF508">
        <v>29394</v>
      </c>
      <c r="AG508" t="s">
        <v>1676</v>
      </c>
      <c r="AI508" t="s">
        <v>798</v>
      </c>
      <c r="BH508">
        <v>531</v>
      </c>
      <c r="BI508" t="s">
        <v>42</v>
      </c>
    </row>
    <row r="509" spans="1:61">
      <c r="A509" t="str">
        <f t="shared" si="0"/>
        <v>Madrid</v>
      </c>
      <c r="B509" t="s">
        <v>49</v>
      </c>
      <c r="C509">
        <v>102</v>
      </c>
      <c r="D509" t="str">
        <f t="shared" si="1"/>
        <v>ConchaD</v>
      </c>
      <c r="E509">
        <v>28093</v>
      </c>
      <c r="F509" t="s">
        <v>1674</v>
      </c>
      <c r="G509" s="63">
        <v>46068</v>
      </c>
      <c r="H509" s="63">
        <v>46068</v>
      </c>
      <c r="I509" t="s">
        <v>366</v>
      </c>
      <c r="J509" t="str">
        <f t="shared" si="2"/>
        <v>Vuelos</v>
      </c>
      <c r="K509" t="s">
        <v>27</v>
      </c>
      <c r="L509">
        <v>17.72</v>
      </c>
      <c r="M509">
        <f t="shared" si="3"/>
        <v>17.72</v>
      </c>
      <c r="N509">
        <f t="shared" si="4"/>
        <v>20.555199999999996</v>
      </c>
      <c r="O509">
        <v>0</v>
      </c>
      <c r="P509">
        <f t="shared" si="5"/>
        <v>0</v>
      </c>
      <c r="Q509">
        <f t="shared" si="6"/>
        <v>0</v>
      </c>
      <c r="R509" t="str">
        <f t="shared" si="7"/>
        <v>F1S USA</v>
      </c>
      <c r="S509" t="str">
        <f t="shared" si="8"/>
        <v>United States</v>
      </c>
      <c r="T509">
        <f t="shared" si="9"/>
        <v>8</v>
      </c>
      <c r="U509">
        <f t="shared" si="10"/>
        <v>2026</v>
      </c>
      <c r="V509" s="117">
        <f t="shared" si="11"/>
        <v>0</v>
      </c>
      <c r="AF509">
        <v>29399</v>
      </c>
      <c r="AG509" t="s">
        <v>1677</v>
      </c>
      <c r="AH509" t="s">
        <v>376</v>
      </c>
      <c r="AI509" t="s">
        <v>401</v>
      </c>
      <c r="BH509">
        <v>532</v>
      </c>
      <c r="BI509" t="s">
        <v>86</v>
      </c>
    </row>
    <row r="510" spans="1:61">
      <c r="A510" t="str">
        <f t="shared" si="0"/>
        <v>Madrid</v>
      </c>
      <c r="B510" t="s">
        <v>49</v>
      </c>
      <c r="C510">
        <v>102</v>
      </c>
      <c r="D510" t="str">
        <f t="shared" si="1"/>
        <v>ConchaD</v>
      </c>
      <c r="E510">
        <v>31584</v>
      </c>
      <c r="F510" t="s">
        <v>1678</v>
      </c>
      <c r="G510" s="63">
        <v>46068</v>
      </c>
      <c r="H510" s="63">
        <v>46076</v>
      </c>
      <c r="I510" t="s">
        <v>364</v>
      </c>
      <c r="J510" t="str">
        <f t="shared" si="2"/>
        <v>DMC</v>
      </c>
      <c r="K510" t="s">
        <v>27</v>
      </c>
      <c r="L510">
        <v>24360</v>
      </c>
      <c r="M510">
        <f t="shared" si="3"/>
        <v>24360</v>
      </c>
      <c r="N510">
        <f t="shared" si="4"/>
        <v>28257.599999999999</v>
      </c>
      <c r="O510">
        <v>4080</v>
      </c>
      <c r="P510">
        <f t="shared" si="5"/>
        <v>4080</v>
      </c>
      <c r="Q510">
        <f t="shared" si="6"/>
        <v>4732.7999999999993</v>
      </c>
      <c r="R510" t="str">
        <f t="shared" si="7"/>
        <v>ABERCROMBIE AND KENT EGYPT</v>
      </c>
      <c r="S510" t="str">
        <f t="shared" si="8"/>
        <v>Egypt</v>
      </c>
      <c r="T510">
        <f t="shared" si="9"/>
        <v>8</v>
      </c>
      <c r="U510">
        <f t="shared" si="10"/>
        <v>2026</v>
      </c>
      <c r="V510" s="117">
        <f t="shared" si="11"/>
        <v>0.16748768472906403</v>
      </c>
      <c r="AF510">
        <v>29433</v>
      </c>
      <c r="AG510" t="s">
        <v>1679</v>
      </c>
      <c r="AH510" t="s">
        <v>376</v>
      </c>
      <c r="AI510" t="s">
        <v>440</v>
      </c>
      <c r="BH510">
        <v>533</v>
      </c>
      <c r="BI510" t="s">
        <v>253</v>
      </c>
    </row>
    <row r="511" spans="1:61">
      <c r="A511" t="str">
        <f t="shared" si="0"/>
        <v>Madrid</v>
      </c>
      <c r="B511" t="s">
        <v>49</v>
      </c>
      <c r="C511">
        <v>102</v>
      </c>
      <c r="D511" t="str">
        <f t="shared" si="1"/>
        <v>ConchaD</v>
      </c>
      <c r="E511">
        <v>27610</v>
      </c>
      <c r="F511" t="s">
        <v>1680</v>
      </c>
      <c r="G511" s="63">
        <v>46068</v>
      </c>
      <c r="H511" s="63">
        <v>46076</v>
      </c>
      <c r="I511" t="s">
        <v>409</v>
      </c>
      <c r="J511" t="str">
        <f t="shared" si="2"/>
        <v>Otros</v>
      </c>
      <c r="K511" t="s">
        <v>27</v>
      </c>
      <c r="L511">
        <v>303.44</v>
      </c>
      <c r="M511">
        <f t="shared" si="3"/>
        <v>303.44</v>
      </c>
      <c r="N511">
        <f t="shared" si="4"/>
        <v>351.99039999999997</v>
      </c>
      <c r="O511">
        <v>100</v>
      </c>
      <c r="P511">
        <f t="shared" si="5"/>
        <v>100</v>
      </c>
      <c r="Q511">
        <f t="shared" si="6"/>
        <v>115.99999999999999</v>
      </c>
      <c r="R511" t="str">
        <f t="shared" si="7"/>
        <v>AON</v>
      </c>
      <c r="S511" t="str">
        <f t="shared" si="8"/>
        <v>United Kingdom</v>
      </c>
      <c r="T511">
        <f t="shared" si="9"/>
        <v>8</v>
      </c>
      <c r="U511">
        <f t="shared" si="10"/>
        <v>2026</v>
      </c>
      <c r="V511" s="117">
        <f t="shared" si="11"/>
        <v>0.32955444239388348</v>
      </c>
      <c r="AF511">
        <v>29434</v>
      </c>
      <c r="AG511" t="s">
        <v>1681</v>
      </c>
      <c r="AH511" t="s">
        <v>376</v>
      </c>
      <c r="AI511" t="s">
        <v>401</v>
      </c>
      <c r="BH511">
        <v>534</v>
      </c>
      <c r="BI511" t="s">
        <v>42</v>
      </c>
    </row>
    <row r="512" spans="1:61">
      <c r="A512" t="str">
        <f t="shared" si="0"/>
        <v>Madrid</v>
      </c>
      <c r="B512" t="s">
        <v>49</v>
      </c>
      <c r="C512">
        <v>102</v>
      </c>
      <c r="D512" t="str">
        <f t="shared" si="1"/>
        <v>ConchaD</v>
      </c>
      <c r="E512">
        <v>28093</v>
      </c>
      <c r="F512" t="s">
        <v>1682</v>
      </c>
      <c r="G512" s="63">
        <v>46069</v>
      </c>
      <c r="H512" s="63">
        <v>46074</v>
      </c>
      <c r="I512" t="s">
        <v>366</v>
      </c>
      <c r="J512" t="str">
        <f t="shared" si="2"/>
        <v>Vuelos</v>
      </c>
      <c r="K512" t="s">
        <v>27</v>
      </c>
      <c r="L512">
        <v>374.22</v>
      </c>
      <c r="M512">
        <f t="shared" si="3"/>
        <v>374.22</v>
      </c>
      <c r="N512">
        <f t="shared" si="4"/>
        <v>434.09519999999998</v>
      </c>
      <c r="O512">
        <v>0</v>
      </c>
      <c r="P512">
        <f t="shared" si="5"/>
        <v>0</v>
      </c>
      <c r="Q512">
        <f t="shared" si="6"/>
        <v>0</v>
      </c>
      <c r="R512" t="str">
        <f t="shared" si="7"/>
        <v>F1S USA</v>
      </c>
      <c r="S512" t="str">
        <f t="shared" si="8"/>
        <v>United States</v>
      </c>
      <c r="T512">
        <f t="shared" si="9"/>
        <v>8</v>
      </c>
      <c r="U512">
        <f t="shared" si="10"/>
        <v>2026</v>
      </c>
      <c r="V512" s="117">
        <f t="shared" si="11"/>
        <v>0</v>
      </c>
      <c r="AF512">
        <v>29435</v>
      </c>
      <c r="AG512" t="s">
        <v>1683</v>
      </c>
      <c r="AH512" t="s">
        <v>376</v>
      </c>
      <c r="AI512" t="s">
        <v>405</v>
      </c>
      <c r="BH512">
        <v>535</v>
      </c>
      <c r="BI512" t="s">
        <v>46</v>
      </c>
    </row>
    <row r="513" spans="1:61">
      <c r="A513" t="str">
        <f t="shared" si="0"/>
        <v>Madrid</v>
      </c>
      <c r="B513" t="s">
        <v>49</v>
      </c>
      <c r="C513">
        <v>102</v>
      </c>
      <c r="D513" t="str">
        <f t="shared" si="1"/>
        <v>ConchaD</v>
      </c>
      <c r="E513">
        <v>28093</v>
      </c>
      <c r="F513" t="s">
        <v>1682</v>
      </c>
      <c r="G513" s="63">
        <v>46069</v>
      </c>
      <c r="H513" s="63">
        <v>46074</v>
      </c>
      <c r="I513" t="s">
        <v>366</v>
      </c>
      <c r="J513" t="str">
        <f t="shared" si="2"/>
        <v>Vuelos</v>
      </c>
      <c r="K513" t="s">
        <v>27</v>
      </c>
      <c r="L513">
        <v>374.22</v>
      </c>
      <c r="M513">
        <f t="shared" si="3"/>
        <v>374.22</v>
      </c>
      <c r="N513">
        <f t="shared" si="4"/>
        <v>434.09519999999998</v>
      </c>
      <c r="O513">
        <v>0</v>
      </c>
      <c r="P513">
        <f t="shared" si="5"/>
        <v>0</v>
      </c>
      <c r="Q513">
        <f t="shared" si="6"/>
        <v>0</v>
      </c>
      <c r="R513" t="str">
        <f t="shared" si="7"/>
        <v>F1S USA</v>
      </c>
      <c r="S513" t="str">
        <f t="shared" si="8"/>
        <v>United States</v>
      </c>
      <c r="T513">
        <f t="shared" si="9"/>
        <v>8</v>
      </c>
      <c r="U513">
        <f t="shared" si="10"/>
        <v>2026</v>
      </c>
      <c r="V513" s="117">
        <f t="shared" si="11"/>
        <v>0</v>
      </c>
      <c r="AF513">
        <v>29436</v>
      </c>
      <c r="AG513" t="s">
        <v>1684</v>
      </c>
      <c r="AH513" t="s">
        <v>376</v>
      </c>
      <c r="AI513" t="s">
        <v>401</v>
      </c>
      <c r="BH513">
        <v>536</v>
      </c>
      <c r="BI513" t="s">
        <v>42</v>
      </c>
    </row>
    <row r="514" spans="1:61">
      <c r="A514" t="str">
        <f t="shared" si="0"/>
        <v>Madrid</v>
      </c>
      <c r="B514" t="s">
        <v>49</v>
      </c>
      <c r="C514">
        <v>102</v>
      </c>
      <c r="D514" t="str">
        <f t="shared" si="1"/>
        <v>ConchaD</v>
      </c>
      <c r="E514">
        <v>28093</v>
      </c>
      <c r="F514" t="s">
        <v>1682</v>
      </c>
      <c r="G514" s="63">
        <v>46069</v>
      </c>
      <c r="H514" s="63">
        <v>46074</v>
      </c>
      <c r="I514" t="s">
        <v>366</v>
      </c>
      <c r="J514" t="str">
        <f t="shared" si="2"/>
        <v>Vuelos</v>
      </c>
      <c r="K514" t="s">
        <v>27</v>
      </c>
      <c r="L514">
        <v>374.22</v>
      </c>
      <c r="M514">
        <f t="shared" si="3"/>
        <v>374.22</v>
      </c>
      <c r="N514">
        <f t="shared" si="4"/>
        <v>434.09519999999998</v>
      </c>
      <c r="O514">
        <v>0</v>
      </c>
      <c r="P514">
        <f t="shared" si="5"/>
        <v>0</v>
      </c>
      <c r="Q514">
        <f t="shared" si="6"/>
        <v>0</v>
      </c>
      <c r="R514" t="str">
        <f t="shared" si="7"/>
        <v>F1S USA</v>
      </c>
      <c r="S514" t="str">
        <f t="shared" si="8"/>
        <v>United States</v>
      </c>
      <c r="T514">
        <f t="shared" si="9"/>
        <v>8</v>
      </c>
      <c r="U514">
        <f t="shared" si="10"/>
        <v>2026</v>
      </c>
      <c r="V514" s="117">
        <f t="shared" si="11"/>
        <v>0</v>
      </c>
      <c r="AF514">
        <v>29437</v>
      </c>
      <c r="AG514" t="s">
        <v>1685</v>
      </c>
      <c r="BH514">
        <v>537</v>
      </c>
      <c r="BI514" t="s">
        <v>43</v>
      </c>
    </row>
    <row r="515" spans="1:61">
      <c r="A515" t="str">
        <f t="shared" si="0"/>
        <v>Madrid</v>
      </c>
      <c r="B515" t="s">
        <v>49</v>
      </c>
      <c r="C515">
        <v>102</v>
      </c>
      <c r="D515" t="str">
        <f t="shared" si="1"/>
        <v>ConchaD</v>
      </c>
      <c r="E515">
        <v>28093</v>
      </c>
      <c r="F515" t="s">
        <v>1682</v>
      </c>
      <c r="G515" s="63">
        <v>46069</v>
      </c>
      <c r="H515" s="63">
        <v>46074</v>
      </c>
      <c r="I515" t="s">
        <v>366</v>
      </c>
      <c r="J515" t="str">
        <f t="shared" si="2"/>
        <v>Vuelos</v>
      </c>
      <c r="K515" t="s">
        <v>27</v>
      </c>
      <c r="L515">
        <v>374.22</v>
      </c>
      <c r="M515">
        <f t="shared" si="3"/>
        <v>374.22</v>
      </c>
      <c r="N515">
        <f t="shared" si="4"/>
        <v>434.09519999999998</v>
      </c>
      <c r="O515">
        <v>0</v>
      </c>
      <c r="P515">
        <f t="shared" si="5"/>
        <v>0</v>
      </c>
      <c r="Q515">
        <f t="shared" si="6"/>
        <v>0</v>
      </c>
      <c r="R515" t="str">
        <f t="shared" si="7"/>
        <v>F1S USA</v>
      </c>
      <c r="S515" t="str">
        <f t="shared" si="8"/>
        <v>United States</v>
      </c>
      <c r="T515">
        <f t="shared" si="9"/>
        <v>8</v>
      </c>
      <c r="U515">
        <f t="shared" si="10"/>
        <v>2026</v>
      </c>
      <c r="V515" s="117">
        <f t="shared" si="11"/>
        <v>0</v>
      </c>
      <c r="AF515">
        <v>29467</v>
      </c>
      <c r="AG515" t="s">
        <v>1686</v>
      </c>
      <c r="AH515" t="s">
        <v>376</v>
      </c>
      <c r="AI515" t="s">
        <v>405</v>
      </c>
      <c r="BH515">
        <v>538</v>
      </c>
      <c r="BI515" t="s">
        <v>42</v>
      </c>
    </row>
    <row r="516" spans="1:61">
      <c r="A516" t="str">
        <f t="shared" si="0"/>
        <v>Madrid</v>
      </c>
      <c r="B516" t="s">
        <v>49</v>
      </c>
      <c r="C516">
        <v>102</v>
      </c>
      <c r="D516" t="str">
        <f t="shared" si="1"/>
        <v>ConchaD</v>
      </c>
      <c r="E516">
        <v>0</v>
      </c>
      <c r="F516" t="s">
        <v>1687</v>
      </c>
      <c r="G516" s="63">
        <v>46069</v>
      </c>
      <c r="H516" s="63">
        <v>46074</v>
      </c>
      <c r="I516" t="s">
        <v>396</v>
      </c>
      <c r="J516" t="str">
        <f t="shared" si="2"/>
        <v>Honorarios</v>
      </c>
      <c r="K516" t="s">
        <v>27</v>
      </c>
      <c r="L516">
        <v>160</v>
      </c>
      <c r="M516">
        <f t="shared" si="3"/>
        <v>160</v>
      </c>
      <c r="N516">
        <f t="shared" si="4"/>
        <v>185.6</v>
      </c>
      <c r="O516">
        <v>160</v>
      </c>
      <c r="P516">
        <f t="shared" si="5"/>
        <v>160</v>
      </c>
      <c r="Q516">
        <f t="shared" si="6"/>
        <v>185.6</v>
      </c>
      <c r="R516" t="str">
        <f t="shared" si="7"/>
        <v>FEES</v>
      </c>
      <c r="S516">
        <f t="shared" si="8"/>
        <v>0</v>
      </c>
      <c r="T516">
        <f t="shared" si="9"/>
        <v>8</v>
      </c>
      <c r="U516">
        <f t="shared" si="10"/>
        <v>2026</v>
      </c>
      <c r="V516" s="117">
        <f t="shared" si="11"/>
        <v>1</v>
      </c>
      <c r="AF516">
        <v>29468</v>
      </c>
      <c r="AG516" t="s">
        <v>1688</v>
      </c>
      <c r="AH516" t="s">
        <v>376</v>
      </c>
      <c r="AI516" t="s">
        <v>405</v>
      </c>
      <c r="BH516">
        <v>539</v>
      </c>
      <c r="BI516" t="s">
        <v>46</v>
      </c>
    </row>
    <row r="517" spans="1:61">
      <c r="A517" t="str">
        <f t="shared" si="0"/>
        <v>Madrid</v>
      </c>
      <c r="B517" t="s">
        <v>49</v>
      </c>
      <c r="C517">
        <v>103</v>
      </c>
      <c r="D517" t="str">
        <f t="shared" si="1"/>
        <v>AlmudenaG</v>
      </c>
      <c r="E517">
        <v>0</v>
      </c>
      <c r="F517" t="s">
        <v>1689</v>
      </c>
      <c r="G517" s="63">
        <v>46223</v>
      </c>
      <c r="H517" s="63">
        <v>46244</v>
      </c>
      <c r="I517" t="s">
        <v>396</v>
      </c>
      <c r="J517" t="str">
        <f t="shared" si="2"/>
        <v>Honorarios</v>
      </c>
      <c r="K517" t="s">
        <v>27</v>
      </c>
      <c r="L517">
        <v>250</v>
      </c>
      <c r="M517">
        <f t="shared" si="3"/>
        <v>250</v>
      </c>
      <c r="N517">
        <f t="shared" si="4"/>
        <v>290</v>
      </c>
      <c r="O517">
        <v>250</v>
      </c>
      <c r="P517">
        <f t="shared" si="5"/>
        <v>250</v>
      </c>
      <c r="Q517">
        <f t="shared" si="6"/>
        <v>290</v>
      </c>
      <c r="R517" t="str">
        <f t="shared" si="7"/>
        <v>FEES</v>
      </c>
      <c r="S517">
        <f t="shared" si="8"/>
        <v>0</v>
      </c>
      <c r="T517">
        <f t="shared" si="9"/>
        <v>30</v>
      </c>
      <c r="U517">
        <f t="shared" si="10"/>
        <v>2026</v>
      </c>
      <c r="V517" s="117">
        <f t="shared" si="11"/>
        <v>1</v>
      </c>
      <c r="AF517">
        <v>29469</v>
      </c>
      <c r="AG517" t="s">
        <v>1690</v>
      </c>
      <c r="AH517" t="s">
        <v>376</v>
      </c>
      <c r="AI517" t="s">
        <v>405</v>
      </c>
      <c r="BH517">
        <v>540</v>
      </c>
      <c r="BI517" t="s">
        <v>42</v>
      </c>
    </row>
    <row r="518" spans="1:61">
      <c r="A518" t="str">
        <f t="shared" si="0"/>
        <v>Madrid</v>
      </c>
      <c r="B518" t="s">
        <v>49</v>
      </c>
      <c r="C518">
        <v>103</v>
      </c>
      <c r="D518" t="str">
        <f t="shared" si="1"/>
        <v>AlmudenaG</v>
      </c>
      <c r="E518">
        <v>27688</v>
      </c>
      <c r="F518" t="s">
        <v>1691</v>
      </c>
      <c r="G518" s="63">
        <v>46232</v>
      </c>
      <c r="H518" s="63">
        <v>46233</v>
      </c>
      <c r="I518" t="s">
        <v>484</v>
      </c>
      <c r="J518" t="str">
        <f t="shared" si="2"/>
        <v>Vuelos</v>
      </c>
      <c r="K518" t="s">
        <v>27</v>
      </c>
      <c r="L518">
        <v>1745.2</v>
      </c>
      <c r="M518">
        <f t="shared" si="3"/>
        <v>1745.2</v>
      </c>
      <c r="N518">
        <f t="shared" si="4"/>
        <v>2024.432</v>
      </c>
      <c r="O518">
        <v>0</v>
      </c>
      <c r="P518">
        <f t="shared" si="5"/>
        <v>0</v>
      </c>
      <c r="Q518">
        <f t="shared" si="6"/>
        <v>0</v>
      </c>
      <c r="R518" t="str">
        <f t="shared" si="7"/>
        <v>Servivuelo</v>
      </c>
      <c r="S518" t="str">
        <f t="shared" si="8"/>
        <v>Spain</v>
      </c>
      <c r="T518">
        <f t="shared" si="9"/>
        <v>31</v>
      </c>
      <c r="U518">
        <f t="shared" si="10"/>
        <v>2026</v>
      </c>
      <c r="V518" s="117">
        <f t="shared" si="11"/>
        <v>0</v>
      </c>
      <c r="AF518">
        <v>29470</v>
      </c>
      <c r="AG518" t="s">
        <v>1692</v>
      </c>
      <c r="AH518" t="s">
        <v>376</v>
      </c>
      <c r="AI518" t="s">
        <v>377</v>
      </c>
      <c r="BH518">
        <v>541</v>
      </c>
      <c r="BI518" t="s">
        <v>46</v>
      </c>
    </row>
    <row r="519" spans="1:61">
      <c r="A519" t="str">
        <f t="shared" si="0"/>
        <v>Madrid</v>
      </c>
      <c r="B519" t="s">
        <v>49</v>
      </c>
      <c r="C519">
        <v>103</v>
      </c>
      <c r="D519" t="str">
        <f t="shared" si="1"/>
        <v>AlmudenaG</v>
      </c>
      <c r="E519">
        <v>27688</v>
      </c>
      <c r="F519" t="s">
        <v>1693</v>
      </c>
      <c r="G519" s="63">
        <v>46238</v>
      </c>
      <c r="H519" s="63">
        <v>46238</v>
      </c>
      <c r="I519" t="s">
        <v>484</v>
      </c>
      <c r="J519" t="str">
        <f t="shared" si="2"/>
        <v>Vuelos</v>
      </c>
      <c r="K519" t="s">
        <v>27</v>
      </c>
      <c r="L519">
        <v>405.56</v>
      </c>
      <c r="M519">
        <f t="shared" si="3"/>
        <v>405.56</v>
      </c>
      <c r="N519">
        <f t="shared" si="4"/>
        <v>470.44959999999998</v>
      </c>
      <c r="O519">
        <v>0</v>
      </c>
      <c r="P519">
        <f t="shared" si="5"/>
        <v>0</v>
      </c>
      <c r="Q519">
        <f t="shared" si="6"/>
        <v>0</v>
      </c>
      <c r="R519" t="str">
        <f t="shared" si="7"/>
        <v>Servivuelo</v>
      </c>
      <c r="S519" t="str">
        <f t="shared" si="8"/>
        <v>Spain</v>
      </c>
      <c r="T519">
        <f t="shared" si="9"/>
        <v>32</v>
      </c>
      <c r="U519">
        <f t="shared" si="10"/>
        <v>2026</v>
      </c>
      <c r="V519" s="117">
        <f t="shared" si="11"/>
        <v>0</v>
      </c>
      <c r="AF519">
        <v>29471</v>
      </c>
      <c r="AG519" t="s">
        <v>1694</v>
      </c>
      <c r="AH519" t="s">
        <v>376</v>
      </c>
      <c r="AI519" t="s">
        <v>405</v>
      </c>
      <c r="BH519">
        <v>542</v>
      </c>
      <c r="BI519" t="s">
        <v>46</v>
      </c>
    </row>
    <row r="520" spans="1:61">
      <c r="A520" t="str">
        <f t="shared" si="0"/>
        <v>Madrid</v>
      </c>
      <c r="B520" t="s">
        <v>49</v>
      </c>
      <c r="C520">
        <v>103</v>
      </c>
      <c r="D520" t="str">
        <f t="shared" si="1"/>
        <v>AlmudenaG</v>
      </c>
      <c r="E520">
        <v>28093</v>
      </c>
      <c r="F520" t="s">
        <v>1695</v>
      </c>
      <c r="G520" s="63">
        <v>46225</v>
      </c>
      <c r="H520" s="63">
        <v>46228</v>
      </c>
      <c r="I520" t="s">
        <v>366</v>
      </c>
      <c r="J520" t="str">
        <f t="shared" si="2"/>
        <v>Vuelos</v>
      </c>
      <c r="K520" t="s">
        <v>27</v>
      </c>
      <c r="L520">
        <v>655.42</v>
      </c>
      <c r="M520">
        <f t="shared" si="3"/>
        <v>655.42</v>
      </c>
      <c r="N520">
        <f t="shared" si="4"/>
        <v>760.28719999999987</v>
      </c>
      <c r="O520">
        <v>0</v>
      </c>
      <c r="P520">
        <f t="shared" si="5"/>
        <v>0</v>
      </c>
      <c r="Q520">
        <f t="shared" si="6"/>
        <v>0</v>
      </c>
      <c r="R520" t="str">
        <f t="shared" si="7"/>
        <v>F1S USA</v>
      </c>
      <c r="S520" t="str">
        <f t="shared" si="8"/>
        <v>United States</v>
      </c>
      <c r="T520">
        <f t="shared" si="9"/>
        <v>30</v>
      </c>
      <c r="U520">
        <f t="shared" si="10"/>
        <v>2026</v>
      </c>
      <c r="V520" s="117">
        <f t="shared" si="11"/>
        <v>0</v>
      </c>
      <c r="AF520">
        <v>29472</v>
      </c>
      <c r="AG520" t="s">
        <v>1696</v>
      </c>
      <c r="AH520" t="s">
        <v>376</v>
      </c>
      <c r="AI520" t="s">
        <v>460</v>
      </c>
      <c r="BH520">
        <v>544</v>
      </c>
      <c r="BI520" t="s">
        <v>58</v>
      </c>
    </row>
    <row r="521" spans="1:61">
      <c r="A521" t="str">
        <f t="shared" si="0"/>
        <v>Madrid</v>
      </c>
      <c r="B521" t="s">
        <v>49</v>
      </c>
      <c r="C521">
        <v>103</v>
      </c>
      <c r="D521" t="str">
        <f t="shared" si="1"/>
        <v>AlmudenaG</v>
      </c>
      <c r="E521">
        <v>28093</v>
      </c>
      <c r="F521" t="s">
        <v>1695</v>
      </c>
      <c r="G521" s="63">
        <v>46225</v>
      </c>
      <c r="H521" s="63">
        <v>46228</v>
      </c>
      <c r="I521" t="s">
        <v>366</v>
      </c>
      <c r="J521" t="str">
        <f t="shared" si="2"/>
        <v>Vuelos</v>
      </c>
      <c r="K521" t="s">
        <v>27</v>
      </c>
      <c r="L521">
        <v>655.42</v>
      </c>
      <c r="M521">
        <f t="shared" si="3"/>
        <v>655.42</v>
      </c>
      <c r="N521">
        <f t="shared" si="4"/>
        <v>760.28719999999987</v>
      </c>
      <c r="O521">
        <v>0</v>
      </c>
      <c r="P521">
        <f t="shared" si="5"/>
        <v>0</v>
      </c>
      <c r="Q521">
        <f t="shared" si="6"/>
        <v>0</v>
      </c>
      <c r="R521" t="str">
        <f t="shared" si="7"/>
        <v>F1S USA</v>
      </c>
      <c r="S521" t="str">
        <f t="shared" si="8"/>
        <v>United States</v>
      </c>
      <c r="T521">
        <f t="shared" si="9"/>
        <v>30</v>
      </c>
      <c r="U521">
        <f t="shared" si="10"/>
        <v>2026</v>
      </c>
      <c r="V521" s="117">
        <f t="shared" si="11"/>
        <v>0</v>
      </c>
      <c r="AF521">
        <v>29473</v>
      </c>
      <c r="AG521" t="s">
        <v>1104</v>
      </c>
      <c r="AH521" t="s">
        <v>364</v>
      </c>
      <c r="AI521" t="s">
        <v>1051</v>
      </c>
      <c r="BH521">
        <v>545</v>
      </c>
      <c r="BI521" t="s">
        <v>46</v>
      </c>
    </row>
    <row r="522" spans="1:61">
      <c r="A522" t="str">
        <f t="shared" si="0"/>
        <v>Madrid</v>
      </c>
      <c r="B522" t="s">
        <v>49</v>
      </c>
      <c r="C522">
        <v>103</v>
      </c>
      <c r="D522" t="str">
        <f t="shared" si="1"/>
        <v>AlmudenaG</v>
      </c>
      <c r="E522">
        <v>27688</v>
      </c>
      <c r="F522" t="s">
        <v>1697</v>
      </c>
      <c r="G522" s="63">
        <v>46223</v>
      </c>
      <c r="H522" s="63">
        <v>46243</v>
      </c>
      <c r="I522" t="s">
        <v>484</v>
      </c>
      <c r="J522" t="str">
        <f t="shared" si="2"/>
        <v>Vuelos</v>
      </c>
      <c r="K522" t="s">
        <v>27</v>
      </c>
      <c r="L522">
        <v>5270</v>
      </c>
      <c r="M522">
        <f t="shared" si="3"/>
        <v>5270</v>
      </c>
      <c r="N522">
        <f t="shared" si="4"/>
        <v>6113.2</v>
      </c>
      <c r="O522">
        <v>0</v>
      </c>
      <c r="P522">
        <f t="shared" si="5"/>
        <v>0</v>
      </c>
      <c r="Q522">
        <f t="shared" si="6"/>
        <v>0</v>
      </c>
      <c r="R522" t="str">
        <f t="shared" si="7"/>
        <v>Servivuelo</v>
      </c>
      <c r="S522" t="str">
        <f t="shared" si="8"/>
        <v>Spain</v>
      </c>
      <c r="T522">
        <f t="shared" si="9"/>
        <v>30</v>
      </c>
      <c r="U522">
        <f t="shared" si="10"/>
        <v>2026</v>
      </c>
      <c r="V522" s="117">
        <f t="shared" si="11"/>
        <v>0</v>
      </c>
      <c r="AF522">
        <v>29474</v>
      </c>
      <c r="AG522" t="s">
        <v>1698</v>
      </c>
      <c r="AH522" t="s">
        <v>376</v>
      </c>
      <c r="AI522" t="s">
        <v>588</v>
      </c>
      <c r="BH522">
        <v>546</v>
      </c>
      <c r="BI522" t="s">
        <v>46</v>
      </c>
    </row>
    <row r="523" spans="1:61">
      <c r="A523" t="str">
        <f t="shared" si="0"/>
        <v>Madrid</v>
      </c>
      <c r="B523" t="s">
        <v>49</v>
      </c>
      <c r="C523">
        <v>104</v>
      </c>
      <c r="D523" t="str">
        <f t="shared" si="1"/>
        <v>IreneC</v>
      </c>
      <c r="E523">
        <v>33350</v>
      </c>
      <c r="F523" t="s">
        <v>1699</v>
      </c>
      <c r="G523" s="63">
        <v>46136</v>
      </c>
      <c r="H523" s="63">
        <v>46138</v>
      </c>
      <c r="I523" t="s">
        <v>376</v>
      </c>
      <c r="J523" t="str">
        <f t="shared" si="2"/>
        <v>Hotel</v>
      </c>
      <c r="K523" t="s">
        <v>27</v>
      </c>
      <c r="L523">
        <v>4280</v>
      </c>
      <c r="M523">
        <f t="shared" si="3"/>
        <v>4280</v>
      </c>
      <c r="N523">
        <f t="shared" si="4"/>
        <v>4964.7999999999993</v>
      </c>
      <c r="O523">
        <v>428</v>
      </c>
      <c r="P523">
        <f t="shared" si="5"/>
        <v>428</v>
      </c>
      <c r="Q523">
        <f t="shared" si="6"/>
        <v>496.47999999999996</v>
      </c>
      <c r="R523" t="str">
        <f t="shared" si="7"/>
        <v>1 HOTEL MAYFAIR</v>
      </c>
      <c r="S523" t="str">
        <f t="shared" si="8"/>
        <v>United Kingdom</v>
      </c>
      <c r="T523">
        <f t="shared" si="9"/>
        <v>17</v>
      </c>
      <c r="U523">
        <f t="shared" si="10"/>
        <v>2026</v>
      </c>
      <c r="V523" s="117">
        <f t="shared" si="11"/>
        <v>0.1</v>
      </c>
      <c r="AF523">
        <v>29478</v>
      </c>
      <c r="AG523" t="s">
        <v>1700</v>
      </c>
      <c r="AH523" t="s">
        <v>376</v>
      </c>
      <c r="AI523" t="s">
        <v>438</v>
      </c>
      <c r="BH523">
        <v>547</v>
      </c>
      <c r="BI523" t="s">
        <v>46</v>
      </c>
    </row>
    <row r="524" spans="1:61">
      <c r="A524" t="str">
        <f t="shared" si="0"/>
        <v>Madrid</v>
      </c>
      <c r="B524" t="s">
        <v>49</v>
      </c>
      <c r="C524">
        <v>105</v>
      </c>
      <c r="D524" t="str">
        <f t="shared" si="1"/>
        <v>AndreaG</v>
      </c>
      <c r="E524">
        <v>34854</v>
      </c>
      <c r="F524" t="s">
        <v>1701</v>
      </c>
      <c r="G524" s="63">
        <v>46101</v>
      </c>
      <c r="H524" s="63">
        <v>46103</v>
      </c>
      <c r="I524" t="s">
        <v>376</v>
      </c>
      <c r="J524" t="str">
        <f t="shared" si="2"/>
        <v>Hotel</v>
      </c>
      <c r="K524" t="s">
        <v>27</v>
      </c>
      <c r="L524">
        <v>1584</v>
      </c>
      <c r="M524">
        <f t="shared" si="3"/>
        <v>1584</v>
      </c>
      <c r="N524">
        <f t="shared" si="4"/>
        <v>1837.4399999999998</v>
      </c>
      <c r="O524">
        <v>0</v>
      </c>
      <c r="P524">
        <f t="shared" si="5"/>
        <v>0</v>
      </c>
      <c r="Q524">
        <f t="shared" si="6"/>
        <v>0</v>
      </c>
      <c r="R524" t="e">
        <f t="shared" si="7"/>
        <v>#N/A</v>
      </c>
      <c r="S524" t="e">
        <f t="shared" si="8"/>
        <v>#N/A</v>
      </c>
      <c r="T524">
        <f t="shared" si="9"/>
        <v>12</v>
      </c>
      <c r="U524">
        <f t="shared" si="10"/>
        <v>2026</v>
      </c>
      <c r="V524" s="117">
        <f t="shared" si="11"/>
        <v>0</v>
      </c>
      <c r="AF524">
        <v>29496</v>
      </c>
      <c r="AG524" t="s">
        <v>1702</v>
      </c>
      <c r="AH524" t="s">
        <v>376</v>
      </c>
      <c r="AI524" t="s">
        <v>405</v>
      </c>
      <c r="BH524">
        <v>548</v>
      </c>
      <c r="BI524" t="s">
        <v>46</v>
      </c>
    </row>
    <row r="525" spans="1:61">
      <c r="A525" t="str">
        <f t="shared" si="0"/>
        <v>Madrid</v>
      </c>
      <c r="B525" t="s">
        <v>49</v>
      </c>
      <c r="C525">
        <v>106</v>
      </c>
      <c r="D525" t="str">
        <f t="shared" si="1"/>
        <v>MartinB</v>
      </c>
      <c r="E525">
        <v>27688</v>
      </c>
      <c r="F525" t="s">
        <v>1703</v>
      </c>
      <c r="G525" s="63">
        <v>46072</v>
      </c>
      <c r="H525" s="63">
        <v>46080</v>
      </c>
      <c r="I525" t="s">
        <v>484</v>
      </c>
      <c r="J525" t="str">
        <f t="shared" si="2"/>
        <v>Vuelos</v>
      </c>
      <c r="K525" t="s">
        <v>27</v>
      </c>
      <c r="L525">
        <v>2564.6</v>
      </c>
      <c r="M525">
        <f t="shared" si="3"/>
        <v>2564.6</v>
      </c>
      <c r="N525">
        <f t="shared" si="4"/>
        <v>2974.9359999999997</v>
      </c>
      <c r="O525">
        <v>0</v>
      </c>
      <c r="P525">
        <f t="shared" si="5"/>
        <v>0</v>
      </c>
      <c r="Q525">
        <f t="shared" si="6"/>
        <v>0</v>
      </c>
      <c r="R525" t="str">
        <f t="shared" si="7"/>
        <v>Servivuelo</v>
      </c>
      <c r="S525" t="str">
        <f t="shared" si="8"/>
        <v>Spain</v>
      </c>
      <c r="T525">
        <f t="shared" si="9"/>
        <v>8</v>
      </c>
      <c r="U525">
        <f t="shared" si="10"/>
        <v>2026</v>
      </c>
      <c r="V525" s="117">
        <f t="shared" si="11"/>
        <v>0</v>
      </c>
      <c r="AF525">
        <v>29499</v>
      </c>
      <c r="AG525" t="s">
        <v>1704</v>
      </c>
      <c r="AI525" t="s">
        <v>405</v>
      </c>
      <c r="BH525">
        <v>549</v>
      </c>
      <c r="BI525" t="s">
        <v>46</v>
      </c>
    </row>
    <row r="526" spans="1:61">
      <c r="A526" t="str">
        <f t="shared" si="0"/>
        <v>Madrid</v>
      </c>
      <c r="B526" t="s">
        <v>49</v>
      </c>
      <c r="C526">
        <v>106</v>
      </c>
      <c r="D526" t="str">
        <f t="shared" si="1"/>
        <v>MartinB</v>
      </c>
      <c r="E526">
        <v>0</v>
      </c>
      <c r="F526" t="s">
        <v>661</v>
      </c>
      <c r="G526" s="63">
        <v>46072</v>
      </c>
      <c r="H526" s="63">
        <v>46080</v>
      </c>
      <c r="I526" t="s">
        <v>396</v>
      </c>
      <c r="J526" t="str">
        <f t="shared" si="2"/>
        <v>Honorarios</v>
      </c>
      <c r="K526" t="s">
        <v>27</v>
      </c>
      <c r="L526">
        <v>85.4</v>
      </c>
      <c r="M526">
        <f t="shared" si="3"/>
        <v>85.4</v>
      </c>
      <c r="N526">
        <f t="shared" si="4"/>
        <v>99.063999999999993</v>
      </c>
      <c r="O526">
        <v>85.4</v>
      </c>
      <c r="P526">
        <f t="shared" si="5"/>
        <v>85.4</v>
      </c>
      <c r="Q526">
        <f t="shared" si="6"/>
        <v>99.063999999999993</v>
      </c>
      <c r="R526" t="str">
        <f t="shared" si="7"/>
        <v>FEES</v>
      </c>
      <c r="S526">
        <f t="shared" si="8"/>
        <v>0</v>
      </c>
      <c r="T526">
        <f t="shared" si="9"/>
        <v>8</v>
      </c>
      <c r="U526">
        <f t="shared" si="10"/>
        <v>2026</v>
      </c>
      <c r="V526" s="117">
        <f t="shared" si="11"/>
        <v>1</v>
      </c>
      <c r="AF526">
        <v>29511</v>
      </c>
      <c r="AG526" t="s">
        <v>1705</v>
      </c>
      <c r="AH526" t="s">
        <v>376</v>
      </c>
      <c r="AI526" t="s">
        <v>634</v>
      </c>
      <c r="BH526">
        <v>550</v>
      </c>
      <c r="BI526" t="s">
        <v>46</v>
      </c>
    </row>
    <row r="527" spans="1:61">
      <c r="A527" t="str">
        <f>_xlfn.XLOOKUP(D527,BN:BN,BO:BO)</f>
        <v>México</v>
      </c>
      <c r="B527" t="s">
        <v>25</v>
      </c>
      <c r="C527">
        <v>1</v>
      </c>
      <c r="D527" t="str">
        <f>_xlfn.XLOOKUP(C527,BH:BH,BI:BI)</f>
        <v>marc1989</v>
      </c>
      <c r="E527">
        <v>23331</v>
      </c>
      <c r="F527" t="s">
        <v>1706</v>
      </c>
      <c r="G527" s="63">
        <v>45568</v>
      </c>
      <c r="H527" s="63">
        <v>45572</v>
      </c>
      <c r="I527" t="s">
        <v>364</v>
      </c>
      <c r="J527" t="str">
        <f>_xlfn.XLOOKUP(I527,AS:AS,AU:AU)</f>
        <v>DMC</v>
      </c>
      <c r="K527" t="s">
        <v>27</v>
      </c>
      <c r="L527" s="130">
        <v>250</v>
      </c>
      <c r="M527">
        <f>L527*_xlfn.XLOOKUP(K527,AM:AM,AN:AN)</f>
        <v>250</v>
      </c>
      <c r="N527">
        <f>L527*_xlfn.XLOOKUP(K527,AM:AM,AO:AO)</f>
        <v>290</v>
      </c>
      <c r="O527">
        <v>0</v>
      </c>
      <c r="P527">
        <f>O527*_xlfn.XLOOKUP(K527,AM:AM,AN:AN)</f>
        <v>0</v>
      </c>
      <c r="Q527">
        <f>O527*_xlfn.XLOOKUP(K527,AM:AM,AO:AO)</f>
        <v>0</v>
      </c>
      <c r="R527" t="str">
        <f>_xlfn.XLOOKUP(E527,AF:AF,AG:AG)</f>
        <v>Icons &amp; Styles</v>
      </c>
      <c r="S527" t="str">
        <f>_xlfn.XLOOKUP(E527,AF:AF,AI:AI)</f>
        <v>Turkey</v>
      </c>
      <c r="T527">
        <f>WEEKNUM(G527)</f>
        <v>40</v>
      </c>
      <c r="U527">
        <f>YEAR(G527)</f>
        <v>2024</v>
      </c>
      <c r="V527" s="117">
        <f>IFERROR(Q527/N527,"0")</f>
        <v>0</v>
      </c>
      <c r="AF527">
        <v>29512</v>
      </c>
      <c r="AG527" t="s">
        <v>1707</v>
      </c>
      <c r="AH527" t="s">
        <v>376</v>
      </c>
      <c r="AI527" t="s">
        <v>1051</v>
      </c>
      <c r="BH527">
        <v>551</v>
      </c>
      <c r="BI527" t="s">
        <v>43</v>
      </c>
    </row>
    <row r="528" spans="1:61">
      <c r="A528" t="str">
        <f>_xlfn.XLOOKUP(D528,BN:BN,BO:BO)</f>
        <v>México</v>
      </c>
      <c r="B528" t="s">
        <v>25</v>
      </c>
      <c r="C528">
        <v>2</v>
      </c>
      <c r="D528" t="str">
        <f>_xlfn.XLOOKUP(C528,BH:BH,BI:BI)</f>
        <v>DianaM</v>
      </c>
      <c r="E528">
        <v>23362</v>
      </c>
      <c r="F528" t="s">
        <v>1708</v>
      </c>
      <c r="G528" s="63">
        <v>45646</v>
      </c>
      <c r="H528" s="63">
        <v>45652</v>
      </c>
      <c r="I528" t="s">
        <v>376</v>
      </c>
      <c r="J528" t="str">
        <f>_xlfn.XLOOKUP(I528,AS:AS,AU:AU)</f>
        <v>Hotel</v>
      </c>
      <c r="K528" t="s">
        <v>33</v>
      </c>
      <c r="L528">
        <v>11478.81</v>
      </c>
      <c r="M528">
        <f>L528*_xlfn.XLOOKUP(K528,AM:AM,AN:AN)</f>
        <v>9871.7765999999992</v>
      </c>
      <c r="N528">
        <f>L528*_xlfn.XLOOKUP(K528,AM:AM,AO:AO)</f>
        <v>11478.81</v>
      </c>
      <c r="O528">
        <v>948.79</v>
      </c>
      <c r="P528">
        <f>O528*_xlfn.XLOOKUP(K528,AM:AM,AN:AN)</f>
        <v>815.95939999999996</v>
      </c>
      <c r="Q528">
        <f>O528*_xlfn.XLOOKUP(K528,AM:AM,AO:AO)</f>
        <v>948.79</v>
      </c>
      <c r="R528" t="str">
        <f>_xlfn.XLOOKUP(E528,AF:AF,AG:AG)</f>
        <v>SKIUSA VACATIONS LLC</v>
      </c>
      <c r="S528" t="str">
        <f>_xlfn.XLOOKUP(E528,AF:AF,AI:AI)</f>
        <v>United States</v>
      </c>
      <c r="T528">
        <f>WEEKNUM(G528)</f>
        <v>51</v>
      </c>
      <c r="U528">
        <f>YEAR(G528)</f>
        <v>2024</v>
      </c>
      <c r="V528" s="117">
        <f>IFERROR(Q528/N528,"0")</f>
        <v>8.2655780520803121E-2</v>
      </c>
      <c r="AF528">
        <v>29513</v>
      </c>
      <c r="AG528" t="s">
        <v>1662</v>
      </c>
      <c r="AH528" t="s">
        <v>376</v>
      </c>
      <c r="AI528" t="s">
        <v>394</v>
      </c>
      <c r="BH528">
        <v>552</v>
      </c>
      <c r="BI528" t="s">
        <v>91</v>
      </c>
    </row>
    <row r="529" spans="1:61">
      <c r="A529" t="str">
        <f>_xlfn.XLOOKUP(D529,BN:BN,BO:BO)</f>
        <v>México</v>
      </c>
      <c r="B529" t="s">
        <v>25</v>
      </c>
      <c r="C529">
        <v>2</v>
      </c>
      <c r="D529" t="str">
        <f>_xlfn.XLOOKUP(C529,BH:BH,BI:BI)</f>
        <v>DianaM</v>
      </c>
      <c r="E529">
        <v>0</v>
      </c>
      <c r="F529" t="s">
        <v>1709</v>
      </c>
      <c r="G529" s="63">
        <v>45646</v>
      </c>
      <c r="H529" s="63">
        <v>45652</v>
      </c>
      <c r="I529" t="s">
        <v>396</v>
      </c>
      <c r="J529" t="str">
        <f>_xlfn.XLOOKUP(I529,AS:AS,AU:AU)</f>
        <v>Honorarios</v>
      </c>
      <c r="K529" t="s">
        <v>33</v>
      </c>
      <c r="L529">
        <v>321.19</v>
      </c>
      <c r="M529">
        <f>L529*_xlfn.XLOOKUP(K529,AM:AM,AN:AN)</f>
        <v>276.22339999999997</v>
      </c>
      <c r="N529">
        <f>L529*_xlfn.XLOOKUP(K529,AM:AM,AO:AO)</f>
        <v>321.19</v>
      </c>
      <c r="O529">
        <v>321.19</v>
      </c>
      <c r="P529">
        <f>O529*_xlfn.XLOOKUP(K529,AM:AM,AN:AN)</f>
        <v>276.22339999999997</v>
      </c>
      <c r="Q529">
        <f>O529*_xlfn.XLOOKUP(K529,AM:AM,AO:AO)</f>
        <v>321.19</v>
      </c>
      <c r="R529" t="str">
        <f>_xlfn.XLOOKUP(E529,AF:AF,AG:AG)</f>
        <v>FEES</v>
      </c>
      <c r="S529">
        <f>_xlfn.XLOOKUP(E529,AF:AF,AI:AI)</f>
        <v>0</v>
      </c>
      <c r="T529">
        <f>WEEKNUM(G529)</f>
        <v>51</v>
      </c>
      <c r="U529">
        <f>YEAR(G529)</f>
        <v>2024</v>
      </c>
      <c r="V529" s="117">
        <f>IFERROR(Q529/N529,"0")</f>
        <v>1</v>
      </c>
      <c r="AF529">
        <v>29522</v>
      </c>
      <c r="AG529" t="s">
        <v>1710</v>
      </c>
      <c r="AI529" t="s">
        <v>377</v>
      </c>
      <c r="BH529">
        <v>553</v>
      </c>
      <c r="BI529" t="s">
        <v>69</v>
      </c>
    </row>
    <row r="530" spans="1:61">
      <c r="A530" t="str">
        <f>_xlfn.XLOOKUP(D530,BN:BN,BO:BO)</f>
        <v>México</v>
      </c>
      <c r="B530" t="s">
        <v>25</v>
      </c>
      <c r="C530">
        <v>3</v>
      </c>
      <c r="D530" t="str">
        <f>_xlfn.XLOOKUP(C530,BH:BH,BI:BI)</f>
        <v>DianaM</v>
      </c>
      <c r="E530">
        <v>24825</v>
      </c>
      <c r="F530" t="s">
        <v>1711</v>
      </c>
      <c r="G530" s="63">
        <v>45568</v>
      </c>
      <c r="H530" s="63">
        <v>45572</v>
      </c>
      <c r="I530" t="s">
        <v>376</v>
      </c>
      <c r="J530" t="str">
        <f>_xlfn.XLOOKUP(I530,AS:AS,AU:AU)</f>
        <v>Hotel</v>
      </c>
      <c r="K530" t="s">
        <v>27</v>
      </c>
      <c r="L530">
        <v>3400</v>
      </c>
      <c r="M530">
        <f>L530*_xlfn.XLOOKUP(K530,AM:AM,AN:AN)</f>
        <v>3400</v>
      </c>
      <c r="N530">
        <f>L530*_xlfn.XLOOKUP(K530,AM:AM,AO:AO)</f>
        <v>3943.9999999999995</v>
      </c>
      <c r="O530">
        <v>340</v>
      </c>
      <c r="P530">
        <f>O530*_xlfn.XLOOKUP(K530,AM:AM,AN:AN)</f>
        <v>340</v>
      </c>
      <c r="Q530">
        <f>O530*_xlfn.XLOOKUP(K530,AM:AM,AO:AO)</f>
        <v>394.4</v>
      </c>
      <c r="R530" t="str">
        <f>_xlfn.XLOOKUP(E530,AF:AF,AG:AG)</f>
        <v>THE PENINSULA ISTANBUL</v>
      </c>
      <c r="S530" t="str">
        <f>_xlfn.XLOOKUP(E530,AF:AF,AI:AI)</f>
        <v>Turkey</v>
      </c>
      <c r="T530">
        <f>WEEKNUM(G530)</f>
        <v>40</v>
      </c>
      <c r="U530">
        <f>YEAR(G530)</f>
        <v>2024</v>
      </c>
      <c r="V530" s="117">
        <f>IFERROR(Q530/N530,"0")</f>
        <v>0.1</v>
      </c>
      <c r="AF530">
        <v>29551</v>
      </c>
      <c r="AG530" t="s">
        <v>1712</v>
      </c>
      <c r="AH530" t="s">
        <v>376</v>
      </c>
      <c r="AI530" t="s">
        <v>377</v>
      </c>
      <c r="BH530">
        <v>554</v>
      </c>
      <c r="BI530" t="s">
        <v>63</v>
      </c>
    </row>
    <row r="531" spans="1:61">
      <c r="A531" t="str">
        <f>_xlfn.XLOOKUP(D531,BN:BN,BO:BO)</f>
        <v>México</v>
      </c>
      <c r="B531" t="s">
        <v>25</v>
      </c>
      <c r="C531">
        <v>4</v>
      </c>
      <c r="D531" t="str">
        <f>_xlfn.XLOOKUP(C531,BH:BH,BI:BI)</f>
        <v>DianaM</v>
      </c>
      <c r="E531">
        <v>23376</v>
      </c>
      <c r="F531" t="s">
        <v>1713</v>
      </c>
      <c r="G531" s="63">
        <v>45641</v>
      </c>
      <c r="H531" s="63">
        <v>45659</v>
      </c>
      <c r="I531" t="s">
        <v>376</v>
      </c>
      <c r="J531" t="str">
        <f>_xlfn.XLOOKUP(I531,AS:AS,AU:AU)</f>
        <v>Hotel</v>
      </c>
      <c r="K531" t="s">
        <v>30</v>
      </c>
      <c r="L531">
        <v>345092.77</v>
      </c>
      <c r="M531">
        <f>L531*_xlfn.XLOOKUP(K531,AM:AM,AN:AN)</f>
        <v>16564.452960000002</v>
      </c>
      <c r="N531">
        <f>L531*_xlfn.XLOOKUP(K531,AM:AM,AO:AO)</f>
        <v>19325.19512</v>
      </c>
      <c r="O531">
        <v>65011.41</v>
      </c>
      <c r="P531">
        <f>O531*_xlfn.XLOOKUP(K531,AM:AM,AN:AN)</f>
        <v>3120.5476800000001</v>
      </c>
      <c r="Q531">
        <f>O531*_xlfn.XLOOKUP(K531,AM:AM,AO:AO)</f>
        <v>3640.6389600000002</v>
      </c>
      <c r="R531" t="str">
        <f>_xlfn.XLOOKUP(E531,AF:AF,AG:AG)</f>
        <v>One Fine Stay</v>
      </c>
      <c r="S531" t="str">
        <f>_xlfn.XLOOKUP(E531,AF:AF,AI:AI)</f>
        <v>United Kingdom</v>
      </c>
      <c r="T531">
        <f>WEEKNUM(G531)</f>
        <v>51</v>
      </c>
      <c r="U531">
        <f>YEAR(G531)</f>
        <v>2024</v>
      </c>
      <c r="V531" s="117">
        <f>IFERROR(Q531/N531,"0")</f>
        <v>0.18838821224797031</v>
      </c>
      <c r="AF531">
        <v>29580</v>
      </c>
      <c r="AG531" t="s">
        <v>1714</v>
      </c>
      <c r="AI531" t="s">
        <v>634</v>
      </c>
      <c r="BH531">
        <v>555</v>
      </c>
      <c r="BI531" t="s">
        <v>42</v>
      </c>
    </row>
    <row r="532" spans="1:61">
      <c r="A532" t="str">
        <f>_xlfn.XLOOKUP(D532,BN:BN,BO:BO)</f>
        <v>México</v>
      </c>
      <c r="B532" t="s">
        <v>25</v>
      </c>
      <c r="C532">
        <v>4</v>
      </c>
      <c r="D532" t="str">
        <f>_xlfn.XLOOKUP(C532,BH:BH,BI:BI)</f>
        <v>DianaM</v>
      </c>
      <c r="E532">
        <v>25643</v>
      </c>
      <c r="F532" t="s">
        <v>1715</v>
      </c>
      <c r="G532" s="63">
        <v>45641</v>
      </c>
      <c r="H532" s="63">
        <v>45659</v>
      </c>
      <c r="I532" t="s">
        <v>376</v>
      </c>
      <c r="J532" t="str">
        <f>_xlfn.XLOOKUP(I532,AS:AS,AU:AU)</f>
        <v>Hotel</v>
      </c>
      <c r="K532" t="s">
        <v>30</v>
      </c>
      <c r="L532">
        <v>9452.49</v>
      </c>
      <c r="M532">
        <f>L532*_xlfn.XLOOKUP(K532,AM:AM,AN:AN)</f>
        <v>453.71951999999999</v>
      </c>
      <c r="N532">
        <f>L532*_xlfn.XLOOKUP(K532,AM:AM,AO:AO)</f>
        <v>529.33943999999997</v>
      </c>
      <c r="O532">
        <v>9452.49</v>
      </c>
      <c r="P532">
        <f>O532*_xlfn.XLOOKUP(K532,AM:AM,AN:AN)</f>
        <v>453.71951999999999</v>
      </c>
      <c r="Q532">
        <f>O532*_xlfn.XLOOKUP(K532,AM:AM,AO:AO)</f>
        <v>529.33943999999997</v>
      </c>
      <c r="R532" t="str">
        <f>_xlfn.XLOOKUP(E532,AF:AF,AG:AG)</f>
        <v>THE PENINSULA LONDON</v>
      </c>
      <c r="S532" t="str">
        <f>_xlfn.XLOOKUP(E532,AF:AF,AI:AI)</f>
        <v>United Kingdom</v>
      </c>
      <c r="T532">
        <f>WEEKNUM(G532)</f>
        <v>51</v>
      </c>
      <c r="U532">
        <f>YEAR(G532)</f>
        <v>2024</v>
      </c>
      <c r="V532" s="117">
        <f>IFERROR(Q532/N532,"0")</f>
        <v>1</v>
      </c>
      <c r="AF532">
        <v>29607</v>
      </c>
      <c r="AG532" t="s">
        <v>1716</v>
      </c>
      <c r="AI532" t="s">
        <v>401</v>
      </c>
      <c r="BH532">
        <v>556</v>
      </c>
      <c r="BI532" t="s">
        <v>42</v>
      </c>
    </row>
    <row r="533" spans="1:61">
      <c r="A533" t="e">
        <f>_xlfn.XLOOKUP(D533,BN:BN,BO:BO)</f>
        <v>#N/A</v>
      </c>
      <c r="B533" t="s">
        <v>25</v>
      </c>
      <c r="C533">
        <v>5</v>
      </c>
      <c r="D533" t="e">
        <f>_xlfn.XLOOKUP(C533,BH:BH,BI:BI)</f>
        <v>#N/A</v>
      </c>
      <c r="E533">
        <v>23401</v>
      </c>
      <c r="F533" t="s">
        <v>1717</v>
      </c>
      <c r="G533" s="63">
        <v>45580</v>
      </c>
      <c r="H533" s="63">
        <v>45605</v>
      </c>
      <c r="I533" t="s">
        <v>419</v>
      </c>
      <c r="J533" t="str">
        <f>_xlfn.XLOOKUP(I533,AS:AS,AU:AU)</f>
        <v>Otros</v>
      </c>
      <c r="K533" t="s">
        <v>33</v>
      </c>
      <c r="L533">
        <v>8652</v>
      </c>
      <c r="M533">
        <f>L533*_xlfn.XLOOKUP(K533,AM:AM,AN:AN)</f>
        <v>7440.72</v>
      </c>
      <c r="N533">
        <f>L533*_xlfn.XLOOKUP(K533,AM:AM,AO:AO)</f>
        <v>8652</v>
      </c>
      <c r="O533">
        <v>0</v>
      </c>
      <c r="P533">
        <f>O533*_xlfn.XLOOKUP(K533,AM:AM,AN:AN)</f>
        <v>0</v>
      </c>
      <c r="Q533">
        <f>O533*_xlfn.XLOOKUP(K533,AM:AM,AO:AO)</f>
        <v>0</v>
      </c>
      <c r="R533" t="str">
        <f>_xlfn.XLOOKUP(E533,AF:AF,AG:AG)</f>
        <v>Privilege Italia</v>
      </c>
      <c r="S533" t="str">
        <f>_xlfn.XLOOKUP(E533,AF:AF,AI:AI)</f>
        <v>Italy</v>
      </c>
      <c r="T533">
        <f>WEEKNUM(G533)</f>
        <v>42</v>
      </c>
      <c r="U533">
        <f>YEAR(G533)</f>
        <v>2024</v>
      </c>
      <c r="V533" s="117">
        <f>IFERROR(Q533/N533,"0")</f>
        <v>0</v>
      </c>
      <c r="AF533">
        <v>29633</v>
      </c>
      <c r="AG533" t="s">
        <v>1718</v>
      </c>
      <c r="AH533" t="s">
        <v>376</v>
      </c>
      <c r="AI533" t="s">
        <v>401</v>
      </c>
      <c r="BH533">
        <v>557</v>
      </c>
      <c r="BI533" t="s">
        <v>46</v>
      </c>
    </row>
    <row r="534" spans="1:61">
      <c r="A534" t="str">
        <f>_xlfn.XLOOKUP(D534,BN:BN,BO:BO)</f>
        <v>México</v>
      </c>
      <c r="B534" t="s">
        <v>25</v>
      </c>
      <c r="C534">
        <v>6</v>
      </c>
      <c r="D534" t="str">
        <f>_xlfn.XLOOKUP(C534,BH:BH,BI:BI)</f>
        <v>DianaM</v>
      </c>
      <c r="E534">
        <v>23401</v>
      </c>
      <c r="F534" t="s">
        <v>1719</v>
      </c>
      <c r="G534" s="63">
        <v>45567</v>
      </c>
      <c r="H534" s="63">
        <v>45578</v>
      </c>
      <c r="I534" t="s">
        <v>425</v>
      </c>
      <c r="J534" t="str">
        <f>_xlfn.XLOOKUP(I534,AS:AS,AU:AU)</f>
        <v>Traslados</v>
      </c>
      <c r="K534" t="s">
        <v>27</v>
      </c>
      <c r="L534">
        <v>7340.81</v>
      </c>
      <c r="M534">
        <f>L534*_xlfn.XLOOKUP(K534,AM:AM,AN:AN)</f>
        <v>7340.81</v>
      </c>
      <c r="N534">
        <f>L534*_xlfn.XLOOKUP(K534,AM:AM,AO:AO)</f>
        <v>8515.3395999999993</v>
      </c>
      <c r="O534">
        <v>1800.81</v>
      </c>
      <c r="P534">
        <f>O534*_xlfn.XLOOKUP(K534,AM:AM,AN:AN)</f>
        <v>1800.81</v>
      </c>
      <c r="Q534">
        <f>O534*_xlfn.XLOOKUP(K534,AM:AM,AO:AO)</f>
        <v>2088.9395999999997</v>
      </c>
      <c r="R534" t="str">
        <f>_xlfn.XLOOKUP(E534,AF:AF,AG:AG)</f>
        <v>Privilege Italia</v>
      </c>
      <c r="S534" t="str">
        <f>_xlfn.XLOOKUP(E534,AF:AF,AI:AI)</f>
        <v>Italy</v>
      </c>
      <c r="T534">
        <f>WEEKNUM(G534)</f>
        <v>40</v>
      </c>
      <c r="U534">
        <f>YEAR(G534)</f>
        <v>2024</v>
      </c>
      <c r="V534" s="117">
        <f>IFERROR(Q534/N534,"0")</f>
        <v>0.24531489031864329</v>
      </c>
      <c r="AF534">
        <v>29635</v>
      </c>
      <c r="AG534" t="s">
        <v>1720</v>
      </c>
      <c r="AH534" t="s">
        <v>444</v>
      </c>
      <c r="AI534" t="s">
        <v>399</v>
      </c>
      <c r="BH534">
        <v>558</v>
      </c>
      <c r="BI534" t="s">
        <v>42</v>
      </c>
    </row>
    <row r="535" spans="1:61">
      <c r="A535" t="str">
        <f>_xlfn.XLOOKUP(D535,BN:BN,BO:BO)</f>
        <v>México</v>
      </c>
      <c r="B535" t="s">
        <v>25</v>
      </c>
      <c r="C535">
        <v>6</v>
      </c>
      <c r="D535" t="str">
        <f>_xlfn.XLOOKUP(C535,BH:BH,BI:BI)</f>
        <v>DianaM</v>
      </c>
      <c r="E535">
        <v>23934</v>
      </c>
      <c r="F535" t="s">
        <v>1721</v>
      </c>
      <c r="G535" s="63">
        <v>45572</v>
      </c>
      <c r="H535" s="63">
        <v>45575</v>
      </c>
      <c r="I535" t="s">
        <v>376</v>
      </c>
      <c r="J535" t="str">
        <f>_xlfn.XLOOKUP(I535,AS:AS,AU:AU)</f>
        <v>Hotel</v>
      </c>
      <c r="K535" t="s">
        <v>27</v>
      </c>
      <c r="L535">
        <v>10800</v>
      </c>
      <c r="M535">
        <f>L535*_xlfn.XLOOKUP(K535,AM:AM,AN:AN)</f>
        <v>10800</v>
      </c>
      <c r="N535">
        <f>L535*_xlfn.XLOOKUP(K535,AM:AM,AO:AO)</f>
        <v>12528</v>
      </c>
      <c r="O535">
        <v>864</v>
      </c>
      <c r="P535">
        <f>O535*_xlfn.XLOOKUP(K535,AM:AM,AN:AN)</f>
        <v>864</v>
      </c>
      <c r="Q535">
        <f>O535*_xlfn.XLOOKUP(K535,AM:AM,AO:AO)</f>
        <v>1002.2399999999999</v>
      </c>
      <c r="R535" t="str">
        <f>_xlfn.XLOOKUP(E535,AF:AF,AG:AG)</f>
        <v>FELTRINELLI</v>
      </c>
      <c r="S535" t="str">
        <f>_xlfn.XLOOKUP(E535,AF:AF,AI:AI)</f>
        <v>Italy</v>
      </c>
      <c r="T535">
        <f>WEEKNUM(G535)</f>
        <v>41</v>
      </c>
      <c r="U535">
        <f>YEAR(G535)</f>
        <v>2024</v>
      </c>
      <c r="V535" s="117">
        <f>IFERROR(Q535/N535,"0")</f>
        <v>7.9999999999999988E-2</v>
      </c>
      <c r="AF535">
        <v>29637</v>
      </c>
      <c r="AG535" t="s">
        <v>1722</v>
      </c>
      <c r="AI535" t="s">
        <v>399</v>
      </c>
      <c r="BH535">
        <v>559</v>
      </c>
      <c r="BI535" t="s">
        <v>274</v>
      </c>
    </row>
    <row r="536" spans="1:61">
      <c r="A536" t="str">
        <f>_xlfn.XLOOKUP(D536,BN:BN,BO:BO)</f>
        <v>México</v>
      </c>
      <c r="B536" t="s">
        <v>25</v>
      </c>
      <c r="C536">
        <v>6</v>
      </c>
      <c r="D536" t="str">
        <f>_xlfn.XLOOKUP(C536,BH:BH,BI:BI)</f>
        <v>DianaM</v>
      </c>
      <c r="E536">
        <v>0</v>
      </c>
      <c r="F536" t="s">
        <v>1723</v>
      </c>
      <c r="G536" s="63">
        <v>45567</v>
      </c>
      <c r="H536" s="63">
        <v>45578</v>
      </c>
      <c r="I536" t="s">
        <v>395</v>
      </c>
      <c r="J536" t="str">
        <f>_xlfn.XLOOKUP(I536,AS:AS,AU:AU)</f>
        <v>Honorarios</v>
      </c>
      <c r="K536" t="s">
        <v>27</v>
      </c>
      <c r="L536">
        <v>248.66</v>
      </c>
      <c r="M536">
        <f>L536*_xlfn.XLOOKUP(K536,AM:AM,AN:AN)</f>
        <v>248.66</v>
      </c>
      <c r="N536">
        <f>L536*_xlfn.XLOOKUP(K536,AM:AM,AO:AO)</f>
        <v>288.44559999999996</v>
      </c>
      <c r="O536">
        <v>248.66</v>
      </c>
      <c r="P536">
        <f>O536*_xlfn.XLOOKUP(K536,AM:AM,AN:AN)</f>
        <v>248.66</v>
      </c>
      <c r="Q536">
        <f>O536*_xlfn.XLOOKUP(K536,AM:AM,AO:AO)</f>
        <v>288.44559999999996</v>
      </c>
      <c r="R536" t="str">
        <f>_xlfn.XLOOKUP(E536,AF:AF,AG:AG)</f>
        <v>FEES</v>
      </c>
      <c r="S536">
        <f>_xlfn.XLOOKUP(E536,AF:AF,AI:AI)</f>
        <v>0</v>
      </c>
      <c r="T536">
        <f>WEEKNUM(G536)</f>
        <v>40</v>
      </c>
      <c r="U536">
        <f>YEAR(G536)</f>
        <v>2024</v>
      </c>
      <c r="V536" s="117">
        <f>IFERROR(Q536/N536,"0")</f>
        <v>1</v>
      </c>
      <c r="AF536">
        <v>29644</v>
      </c>
      <c r="AG536" t="s">
        <v>1724</v>
      </c>
      <c r="AH536" t="s">
        <v>376</v>
      </c>
      <c r="AI536" t="s">
        <v>377</v>
      </c>
      <c r="BH536">
        <v>560</v>
      </c>
      <c r="BI536" t="s">
        <v>274</v>
      </c>
    </row>
    <row r="537" spans="1:61">
      <c r="A537" t="str">
        <f>_xlfn.XLOOKUP(D537,BN:BN,BO:BO)</f>
        <v>México</v>
      </c>
      <c r="B537" t="s">
        <v>25</v>
      </c>
      <c r="C537">
        <v>7</v>
      </c>
      <c r="D537" t="str">
        <f>_xlfn.XLOOKUP(C537,BH:BH,BI:BI)</f>
        <v>DianaM</v>
      </c>
      <c r="E537">
        <v>23461</v>
      </c>
      <c r="F537" t="s">
        <v>1725</v>
      </c>
      <c r="G537" s="63">
        <v>45601</v>
      </c>
      <c r="H537" s="63">
        <v>45614</v>
      </c>
      <c r="I537" t="s">
        <v>444</v>
      </c>
      <c r="J537" t="str">
        <f>_xlfn.XLOOKUP(I537,AS:AS,AU:AU)</f>
        <v>DMC</v>
      </c>
      <c r="K537" t="s">
        <v>27</v>
      </c>
      <c r="L537">
        <v>6030</v>
      </c>
      <c r="M537">
        <f>L537*_xlfn.XLOOKUP(K537,AM:AM,AN:AN)</f>
        <v>6030</v>
      </c>
      <c r="N537">
        <f>L537*_xlfn.XLOOKUP(K537,AM:AM,AO:AO)</f>
        <v>6994.7999999999993</v>
      </c>
      <c r="O537">
        <v>0</v>
      </c>
      <c r="P537">
        <f>O537*_xlfn.XLOOKUP(K537,AM:AM,AN:AN)</f>
        <v>0</v>
      </c>
      <c r="Q537">
        <f>O537*_xlfn.XLOOKUP(K537,AM:AM,AO:AO)</f>
        <v>0</v>
      </c>
      <c r="R537" t="str">
        <f>_xlfn.XLOOKUP(E537,AF:AF,AG:AG)</f>
        <v>ANA KODER</v>
      </c>
      <c r="S537" t="str">
        <f>_xlfn.XLOOKUP(E537,AF:AF,AI:AI)</f>
        <v>Austria</v>
      </c>
      <c r="T537">
        <f>WEEKNUM(G537)</f>
        <v>45</v>
      </c>
      <c r="U537">
        <f>YEAR(G537)</f>
        <v>2024</v>
      </c>
      <c r="V537" s="117">
        <f>IFERROR(Q537/N537,"0")</f>
        <v>0</v>
      </c>
      <c r="AF537">
        <v>29648</v>
      </c>
      <c r="AG537" t="s">
        <v>1726</v>
      </c>
      <c r="AI537" t="s">
        <v>498</v>
      </c>
      <c r="BH537">
        <v>561</v>
      </c>
      <c r="BI537" t="s">
        <v>43</v>
      </c>
    </row>
    <row r="538" spans="1:61">
      <c r="A538" t="str">
        <f>_xlfn.XLOOKUP(D538,BN:BN,BO:BO)</f>
        <v>México</v>
      </c>
      <c r="B538" t="s">
        <v>25</v>
      </c>
      <c r="C538">
        <v>7</v>
      </c>
      <c r="D538" t="str">
        <f>_xlfn.XLOOKUP(C538,BH:BH,BI:BI)</f>
        <v>DianaM</v>
      </c>
      <c r="E538">
        <v>23921</v>
      </c>
      <c r="F538" t="s">
        <v>1727</v>
      </c>
      <c r="G538" s="63">
        <v>45601</v>
      </c>
      <c r="H538" s="63">
        <v>45614</v>
      </c>
      <c r="I538" t="s">
        <v>366</v>
      </c>
      <c r="J538" t="str">
        <f>_xlfn.XLOOKUP(I538,AS:AS,AU:AU)</f>
        <v>Vuelos</v>
      </c>
      <c r="K538" t="s">
        <v>27</v>
      </c>
      <c r="L538">
        <v>8128</v>
      </c>
      <c r="M538">
        <f>L538*_xlfn.XLOOKUP(K538,AM:AM,AN:AN)</f>
        <v>8128</v>
      </c>
      <c r="N538">
        <f>L538*_xlfn.XLOOKUP(K538,AM:AM,AO:AO)</f>
        <v>9428.48</v>
      </c>
      <c r="O538">
        <v>1251</v>
      </c>
      <c r="P538">
        <f>O538*_xlfn.XLOOKUP(K538,AM:AM,AN:AN)</f>
        <v>1251</v>
      </c>
      <c r="Q538">
        <f>O538*_xlfn.XLOOKUP(K538,AM:AM,AO:AO)</f>
        <v>1451.1599999999999</v>
      </c>
      <c r="R538" t="str">
        <f>_xlfn.XLOOKUP(E538,AF:AF,AG:AG)</f>
        <v>Air France</v>
      </c>
      <c r="S538" t="str">
        <f>_xlfn.XLOOKUP(E538,AF:AF,AI:AI)</f>
        <v>France</v>
      </c>
      <c r="T538">
        <f>WEEKNUM(G538)</f>
        <v>45</v>
      </c>
      <c r="U538">
        <f>YEAR(G538)</f>
        <v>2024</v>
      </c>
      <c r="V538" s="117">
        <f>IFERROR(Q538/N538,"0")</f>
        <v>0.15391240157480315</v>
      </c>
      <c r="AF538">
        <v>29649</v>
      </c>
      <c r="AG538" t="s">
        <v>1728</v>
      </c>
      <c r="AI538" t="s">
        <v>1729</v>
      </c>
      <c r="BH538">
        <v>562</v>
      </c>
      <c r="BI538" t="s">
        <v>274</v>
      </c>
    </row>
    <row r="539" spans="1:61">
      <c r="A539" t="str">
        <f>_xlfn.XLOOKUP(D539,BN:BN,BO:BO)</f>
        <v>México</v>
      </c>
      <c r="B539" t="s">
        <v>25</v>
      </c>
      <c r="C539">
        <v>7</v>
      </c>
      <c r="D539" t="str">
        <f>_xlfn.XLOOKUP(C539,BH:BH,BI:BI)</f>
        <v>DianaM</v>
      </c>
      <c r="E539">
        <v>23931</v>
      </c>
      <c r="F539" t="s">
        <v>1730</v>
      </c>
      <c r="G539" s="63">
        <v>45605</v>
      </c>
      <c r="H539" s="63">
        <v>45605</v>
      </c>
      <c r="I539" t="s">
        <v>444</v>
      </c>
      <c r="J539" t="str">
        <f>_xlfn.XLOOKUP(I539,AS:AS,AU:AU)</f>
        <v>DMC</v>
      </c>
      <c r="K539" t="s">
        <v>27</v>
      </c>
      <c r="L539">
        <v>8126</v>
      </c>
      <c r="M539">
        <f>L539*_xlfn.XLOOKUP(K539,AM:AM,AN:AN)</f>
        <v>8126</v>
      </c>
      <c r="N539">
        <f>L539*_xlfn.XLOOKUP(K539,AM:AM,AO:AO)</f>
        <v>9426.16</v>
      </c>
      <c r="O539">
        <v>0</v>
      </c>
      <c r="P539">
        <f>O539*_xlfn.XLOOKUP(K539,AM:AM,AN:AN)</f>
        <v>0</v>
      </c>
      <c r="Q539">
        <f>O539*_xlfn.XLOOKUP(K539,AM:AM,AO:AO)</f>
        <v>0</v>
      </c>
      <c r="R539" t="str">
        <f>_xlfn.XLOOKUP(E539,AF:AF,AG:AG)</f>
        <v>ABERCROMBIE AND KENT EUROPE</v>
      </c>
      <c r="S539" t="str">
        <f>_xlfn.XLOOKUP(E539,AF:AF,AI:AI)</f>
        <v>United Kingdom</v>
      </c>
      <c r="T539">
        <f>WEEKNUM(G539)</f>
        <v>45</v>
      </c>
      <c r="U539">
        <f>YEAR(G539)</f>
        <v>2024</v>
      </c>
      <c r="V539" s="117">
        <f>IFERROR(Q539/N539,"0")</f>
        <v>0</v>
      </c>
      <c r="AF539">
        <v>29668</v>
      </c>
      <c r="AG539" t="s">
        <v>1731</v>
      </c>
      <c r="AH539" t="s">
        <v>364</v>
      </c>
      <c r="AI539" t="s">
        <v>369</v>
      </c>
      <c r="BH539">
        <v>563</v>
      </c>
      <c r="BI539" t="s">
        <v>274</v>
      </c>
    </row>
    <row r="540" spans="1:61">
      <c r="A540" t="str">
        <f>_xlfn.XLOOKUP(D540,BN:BN,BO:BO)</f>
        <v>México</v>
      </c>
      <c r="B540" t="s">
        <v>25</v>
      </c>
      <c r="C540">
        <v>7</v>
      </c>
      <c r="D540" t="str">
        <f>_xlfn.XLOOKUP(C540,BH:BH,BI:BI)</f>
        <v>DianaM</v>
      </c>
      <c r="E540">
        <v>23965</v>
      </c>
      <c r="F540" t="s">
        <v>1732</v>
      </c>
      <c r="G540" s="63">
        <v>45605</v>
      </c>
      <c r="H540" s="63">
        <v>45606</v>
      </c>
      <c r="I540" t="s">
        <v>376</v>
      </c>
      <c r="J540" t="str">
        <f>_xlfn.XLOOKUP(I540,AS:AS,AU:AU)</f>
        <v>Hotel</v>
      </c>
      <c r="K540" t="s">
        <v>27</v>
      </c>
      <c r="L540">
        <v>678.53</v>
      </c>
      <c r="M540">
        <f>L540*_xlfn.XLOOKUP(K540,AM:AM,AN:AN)</f>
        <v>678.53</v>
      </c>
      <c r="N540">
        <f>L540*_xlfn.XLOOKUP(K540,AM:AM,AO:AO)</f>
        <v>787.09479999999996</v>
      </c>
      <c r="O540">
        <v>62</v>
      </c>
      <c r="P540">
        <f>O540*_xlfn.XLOOKUP(K540,AM:AM,AN:AN)</f>
        <v>62</v>
      </c>
      <c r="Q540">
        <f>O540*_xlfn.XLOOKUP(K540,AM:AM,AO:AO)</f>
        <v>71.92</v>
      </c>
      <c r="R540" t="str">
        <f>_xlfn.XLOOKUP(E540,AF:AF,AG:AG)</f>
        <v>FOUR SEASONS HOTEL GRESHAM PALACE BUDAPEST</v>
      </c>
      <c r="S540" t="str">
        <f>_xlfn.XLOOKUP(E540,AF:AF,AI:AI)</f>
        <v>Hungary</v>
      </c>
      <c r="T540">
        <f>WEEKNUM(G540)</f>
        <v>45</v>
      </c>
      <c r="U540">
        <f>YEAR(G540)</f>
        <v>2024</v>
      </c>
      <c r="V540" s="117">
        <f>IFERROR(Q540/N540,"0")</f>
        <v>9.1373999675769688E-2</v>
      </c>
      <c r="AF540">
        <v>29670</v>
      </c>
      <c r="AG540" t="s">
        <v>1733</v>
      </c>
      <c r="AH540" t="s">
        <v>364</v>
      </c>
      <c r="AI540" t="s">
        <v>514</v>
      </c>
      <c r="BH540">
        <v>564</v>
      </c>
      <c r="BI540" t="s">
        <v>46</v>
      </c>
    </row>
    <row r="541" spans="1:61">
      <c r="A541" t="str">
        <f>_xlfn.XLOOKUP(D541,BN:BN,BO:BO)</f>
        <v>México</v>
      </c>
      <c r="B541" t="s">
        <v>25</v>
      </c>
      <c r="C541">
        <v>7</v>
      </c>
      <c r="D541" t="str">
        <f>_xlfn.XLOOKUP(C541,BH:BH,BI:BI)</f>
        <v>DianaM</v>
      </c>
      <c r="E541">
        <v>23935</v>
      </c>
      <c r="F541" t="s">
        <v>1730</v>
      </c>
      <c r="G541" s="63">
        <v>45604</v>
      </c>
      <c r="H541" s="63">
        <v>45604</v>
      </c>
      <c r="I541" t="s">
        <v>444</v>
      </c>
      <c r="J541" t="str">
        <f>_xlfn.XLOOKUP(I541,AS:AS,AU:AU)</f>
        <v>DMC</v>
      </c>
      <c r="K541" t="s">
        <v>27</v>
      </c>
      <c r="L541">
        <v>1770</v>
      </c>
      <c r="M541">
        <f>L541*_xlfn.XLOOKUP(K541,AM:AM,AN:AN)</f>
        <v>1770</v>
      </c>
      <c r="N541">
        <f>L541*_xlfn.XLOOKUP(K541,AM:AM,AO:AO)</f>
        <v>2053.1999999999998</v>
      </c>
      <c r="O541">
        <v>0</v>
      </c>
      <c r="P541">
        <f>O541*_xlfn.XLOOKUP(K541,AM:AM,AN:AN)</f>
        <v>0</v>
      </c>
      <c r="Q541">
        <f>O541*_xlfn.XLOOKUP(K541,AM:AM,AO:AO)</f>
        <v>0</v>
      </c>
      <c r="R541" t="str">
        <f>_xlfn.XLOOKUP(E541,AF:AF,AG:AG)</f>
        <v>Queen of Clubs France</v>
      </c>
      <c r="S541" t="str">
        <f>_xlfn.XLOOKUP(E541,AF:AF,AI:AI)</f>
        <v>France</v>
      </c>
      <c r="T541">
        <f>WEEKNUM(G541)</f>
        <v>45</v>
      </c>
      <c r="U541">
        <f>YEAR(G541)</f>
        <v>2024</v>
      </c>
      <c r="V541" s="117">
        <f>IFERROR(Q541/N541,"0")</f>
        <v>0</v>
      </c>
      <c r="AF541">
        <v>29682</v>
      </c>
      <c r="AG541" t="s">
        <v>1734</v>
      </c>
      <c r="AH541" t="s">
        <v>376</v>
      </c>
      <c r="AI541" t="s">
        <v>369</v>
      </c>
      <c r="BH541">
        <v>565</v>
      </c>
      <c r="BI541" t="s">
        <v>42</v>
      </c>
    </row>
    <row r="542" spans="1:61">
      <c r="A542" t="str">
        <f>_xlfn.XLOOKUP(D542,BN:BN,BO:BO)</f>
        <v>México</v>
      </c>
      <c r="B542" t="s">
        <v>25</v>
      </c>
      <c r="C542">
        <v>7</v>
      </c>
      <c r="D542" t="str">
        <f>_xlfn.XLOOKUP(C542,BH:BH,BI:BI)</f>
        <v>DianaM</v>
      </c>
      <c r="E542">
        <v>24017</v>
      </c>
      <c r="F542" t="s">
        <v>1735</v>
      </c>
      <c r="G542" s="63">
        <v>45606</v>
      </c>
      <c r="H542" s="63">
        <v>45606</v>
      </c>
      <c r="I542" t="s">
        <v>477</v>
      </c>
      <c r="J542" t="str">
        <f>_xlfn.XLOOKUP(I542,AS:AS,AU:AU)</f>
        <v>Traslados</v>
      </c>
      <c r="K542" t="s">
        <v>27</v>
      </c>
      <c r="L542">
        <v>398</v>
      </c>
      <c r="M542">
        <f>L542*_xlfn.XLOOKUP(K542,AM:AM,AN:AN)</f>
        <v>398</v>
      </c>
      <c r="N542">
        <f>L542*_xlfn.XLOOKUP(K542,AM:AM,AO:AO)</f>
        <v>461.67999999999995</v>
      </c>
      <c r="O542">
        <v>0</v>
      </c>
      <c r="P542">
        <f>O542*_xlfn.XLOOKUP(K542,AM:AM,AN:AN)</f>
        <v>0</v>
      </c>
      <c r="Q542">
        <f>O542*_xlfn.XLOOKUP(K542,AM:AM,AO:AO)</f>
        <v>0</v>
      </c>
      <c r="R542" t="str">
        <f>_xlfn.XLOOKUP(E542,AF:AF,AG:AG)</f>
        <v>Eurostar</v>
      </c>
      <c r="S542" t="str">
        <f>_xlfn.XLOOKUP(E542,AF:AF,AI:AI)</f>
        <v>United Kingdom</v>
      </c>
      <c r="T542">
        <f>WEEKNUM(G542)</f>
        <v>46</v>
      </c>
      <c r="U542">
        <f>YEAR(G542)</f>
        <v>2024</v>
      </c>
      <c r="V542" s="117">
        <f>IFERROR(Q542/N542,"0")</f>
        <v>0</v>
      </c>
      <c r="AF542">
        <v>29686</v>
      </c>
      <c r="AG542" t="s">
        <v>1736</v>
      </c>
      <c r="AH542" t="s">
        <v>376</v>
      </c>
      <c r="AI542" t="s">
        <v>377</v>
      </c>
      <c r="BH542">
        <v>566</v>
      </c>
      <c r="BI542" t="s">
        <v>210</v>
      </c>
    </row>
    <row r="543" spans="1:61">
      <c r="A543" t="str">
        <f>_xlfn.XLOOKUP(D543,BN:BN,BO:BO)</f>
        <v>México</v>
      </c>
      <c r="B543" t="s">
        <v>25</v>
      </c>
      <c r="C543">
        <v>7</v>
      </c>
      <c r="D543" t="str">
        <f>_xlfn.XLOOKUP(C543,BH:BH,BI:BI)</f>
        <v>DianaM</v>
      </c>
      <c r="E543">
        <v>24166</v>
      </c>
      <c r="F543" t="s">
        <v>1737</v>
      </c>
      <c r="G543" s="63">
        <v>45601</v>
      </c>
      <c r="H543" s="63">
        <v>45614</v>
      </c>
      <c r="I543" t="s">
        <v>376</v>
      </c>
      <c r="J543" t="str">
        <f>_xlfn.XLOOKUP(I543,AS:AS,AU:AU)</f>
        <v>Hotel</v>
      </c>
      <c r="K543" t="s">
        <v>27</v>
      </c>
      <c r="L543">
        <v>24140.27</v>
      </c>
      <c r="M543">
        <f>L543*_xlfn.XLOOKUP(K543,AM:AM,AN:AN)</f>
        <v>24140.27</v>
      </c>
      <c r="N543">
        <f>L543*_xlfn.XLOOKUP(K543,AM:AM,AO:AO)</f>
        <v>28002.713199999998</v>
      </c>
      <c r="O543">
        <v>9462.09</v>
      </c>
      <c r="P543">
        <f>O543*_xlfn.XLOOKUP(K543,AM:AM,AN:AN)</f>
        <v>9462.09</v>
      </c>
      <c r="Q543">
        <f>O543*_xlfn.XLOOKUP(K543,AM:AM,AO:AO)</f>
        <v>10976.0244</v>
      </c>
      <c r="R543" t="str">
        <f>_xlfn.XLOOKUP(E543,AF:AF,AG:AG)</f>
        <v>LE BRISTOL PARIS</v>
      </c>
      <c r="S543" t="str">
        <f>_xlfn.XLOOKUP(E543,AF:AF,AI:AI)</f>
        <v>France</v>
      </c>
      <c r="T543">
        <f>WEEKNUM(G543)</f>
        <v>45</v>
      </c>
      <c r="U543">
        <f>YEAR(G543)</f>
        <v>2024</v>
      </c>
      <c r="V543" s="117">
        <f>IFERROR(Q543/N543,"0")</f>
        <v>0.3919628902245087</v>
      </c>
      <c r="AF543">
        <v>29687</v>
      </c>
      <c r="AG543" t="s">
        <v>1738</v>
      </c>
      <c r="AH543" t="s">
        <v>376</v>
      </c>
      <c r="AI543" t="s">
        <v>377</v>
      </c>
      <c r="BH543">
        <v>567</v>
      </c>
      <c r="BI543" t="s">
        <v>36</v>
      </c>
    </row>
    <row r="544" spans="1:61">
      <c r="A544" t="str">
        <f>_xlfn.XLOOKUP(D544,BN:BN,BO:BO)</f>
        <v>México</v>
      </c>
      <c r="B544" t="s">
        <v>25</v>
      </c>
      <c r="C544">
        <v>7</v>
      </c>
      <c r="D544" t="str">
        <f>_xlfn.XLOOKUP(C544,BH:BH,BI:BI)</f>
        <v>DianaM</v>
      </c>
      <c r="E544">
        <v>25318</v>
      </c>
      <c r="F544" t="s">
        <v>1739</v>
      </c>
      <c r="G544" s="63">
        <v>45601</v>
      </c>
      <c r="H544" s="63">
        <v>45614</v>
      </c>
      <c r="I544" t="s">
        <v>389</v>
      </c>
      <c r="J544" t="str">
        <f>_xlfn.XLOOKUP(I544,AS:AS,AU:AU)</f>
        <v>Crucero</v>
      </c>
      <c r="K544" t="s">
        <v>27</v>
      </c>
      <c r="L544">
        <v>131022</v>
      </c>
      <c r="M544">
        <f>L544*_xlfn.XLOOKUP(K544,AM:AM,AN:AN)</f>
        <v>131022</v>
      </c>
      <c r="N544">
        <f>L544*_xlfn.XLOOKUP(K544,AM:AM,AO:AO)</f>
        <v>151985.51999999999</v>
      </c>
      <c r="O544">
        <v>13359.8</v>
      </c>
      <c r="P544">
        <f>O544*_xlfn.XLOOKUP(K544,AM:AM,AN:AN)</f>
        <v>13359.8</v>
      </c>
      <c r="Q544">
        <f>O544*_xlfn.XLOOKUP(K544,AM:AM,AO:AO)</f>
        <v>15497.367999999999</v>
      </c>
      <c r="R544" t="str">
        <f>_xlfn.XLOOKUP(E544,AF:AF,AG:AG)</f>
        <v>RIVERSIDE LUXURY CRUISES</v>
      </c>
      <c r="S544" t="str">
        <f>_xlfn.XLOOKUP(E544,AF:AF,AI:AI)</f>
        <v>Germany</v>
      </c>
      <c r="T544">
        <f>WEEKNUM(G544)</f>
        <v>45</v>
      </c>
      <c r="U544">
        <f>YEAR(G544)</f>
        <v>2024</v>
      </c>
      <c r="V544" s="117">
        <f>IFERROR(Q544/N544,"0")</f>
        <v>0.10196608203202516</v>
      </c>
      <c r="AF544">
        <v>29688</v>
      </c>
      <c r="AG544" t="s">
        <v>1740</v>
      </c>
      <c r="AH544" t="s">
        <v>376</v>
      </c>
      <c r="AI544" t="s">
        <v>401</v>
      </c>
      <c r="BH544">
        <v>568</v>
      </c>
      <c r="BI544" t="s">
        <v>53</v>
      </c>
    </row>
    <row r="545" spans="1:61">
      <c r="A545" t="str">
        <f>_xlfn.XLOOKUP(D545,BN:BN,BO:BO)</f>
        <v>México</v>
      </c>
      <c r="B545" t="s">
        <v>25</v>
      </c>
      <c r="C545">
        <v>7</v>
      </c>
      <c r="D545" t="str">
        <f>_xlfn.XLOOKUP(C545,BH:BH,BI:BI)</f>
        <v>DianaM</v>
      </c>
      <c r="E545">
        <v>25386</v>
      </c>
      <c r="F545" t="s">
        <v>1741</v>
      </c>
      <c r="G545" s="63">
        <v>45609</v>
      </c>
      <c r="H545" s="63">
        <v>45614</v>
      </c>
      <c r="I545" t="s">
        <v>376</v>
      </c>
      <c r="J545" t="str">
        <f>_xlfn.XLOOKUP(I545,AS:AS,AU:AU)</f>
        <v>Hotel</v>
      </c>
      <c r="K545" t="s">
        <v>27</v>
      </c>
      <c r="L545">
        <v>930</v>
      </c>
      <c r="M545">
        <f>L545*_xlfn.XLOOKUP(K545,AM:AM,AN:AN)</f>
        <v>930</v>
      </c>
      <c r="N545">
        <f>L545*_xlfn.XLOOKUP(K545,AM:AM,AO:AO)</f>
        <v>1078.8</v>
      </c>
      <c r="O545">
        <v>376.6</v>
      </c>
      <c r="P545">
        <f>O545*_xlfn.XLOOKUP(K545,AM:AM,AN:AN)</f>
        <v>376.6</v>
      </c>
      <c r="Q545">
        <f>O545*_xlfn.XLOOKUP(K545,AM:AM,AO:AO)</f>
        <v>436.85599999999999</v>
      </c>
      <c r="R545" t="str">
        <f>_xlfn.XLOOKUP(E545,AF:AF,AG:AG)</f>
        <v>THE CONNAUGHT</v>
      </c>
      <c r="S545" t="str">
        <f>_xlfn.XLOOKUP(E545,AF:AF,AI:AI)</f>
        <v>United Kingdom</v>
      </c>
      <c r="T545">
        <f>WEEKNUM(G545)</f>
        <v>46</v>
      </c>
      <c r="U545">
        <f>YEAR(G545)</f>
        <v>2024</v>
      </c>
      <c r="V545" s="117">
        <f>IFERROR(Q545/N545,"0")</f>
        <v>0.4049462365591398</v>
      </c>
      <c r="AF545">
        <v>29689</v>
      </c>
      <c r="AG545" t="s">
        <v>1742</v>
      </c>
      <c r="AH545" t="s">
        <v>376</v>
      </c>
      <c r="AI545" t="s">
        <v>377</v>
      </c>
      <c r="BH545">
        <v>569</v>
      </c>
      <c r="BI545" t="s">
        <v>58</v>
      </c>
    </row>
    <row r="546" spans="1:61">
      <c r="A546" t="str">
        <f>_xlfn.XLOOKUP(D546,BN:BN,BO:BO)</f>
        <v>México</v>
      </c>
      <c r="B546" t="s">
        <v>25</v>
      </c>
      <c r="C546">
        <v>7</v>
      </c>
      <c r="D546" t="str">
        <f>_xlfn.XLOOKUP(C546,BH:BH,BI:BI)</f>
        <v>DianaM</v>
      </c>
      <c r="E546">
        <v>0</v>
      </c>
      <c r="F546" t="s">
        <v>1743</v>
      </c>
      <c r="G546" s="63">
        <v>45601</v>
      </c>
      <c r="H546" s="63">
        <v>45614</v>
      </c>
      <c r="I546" t="s">
        <v>396</v>
      </c>
      <c r="J546" t="str">
        <f>_xlfn.XLOOKUP(I546,AS:AS,AU:AU)</f>
        <v>Honorarios</v>
      </c>
      <c r="K546" t="s">
        <v>27</v>
      </c>
      <c r="L546">
        <v>35</v>
      </c>
      <c r="M546">
        <f>L546*_xlfn.XLOOKUP(K546,AM:AM,AN:AN)</f>
        <v>35</v>
      </c>
      <c r="N546">
        <f>L546*_xlfn.XLOOKUP(K546,AM:AM,AO:AO)</f>
        <v>40.599999999999994</v>
      </c>
      <c r="O546">
        <v>35</v>
      </c>
      <c r="P546">
        <f>O546*_xlfn.XLOOKUP(K546,AM:AM,AN:AN)</f>
        <v>35</v>
      </c>
      <c r="Q546">
        <f>O546*_xlfn.XLOOKUP(K546,AM:AM,AO:AO)</f>
        <v>40.599999999999994</v>
      </c>
      <c r="R546" t="str">
        <f>_xlfn.XLOOKUP(E546,AF:AF,AG:AG)</f>
        <v>FEES</v>
      </c>
      <c r="S546">
        <f>_xlfn.XLOOKUP(E546,AF:AF,AI:AI)</f>
        <v>0</v>
      </c>
      <c r="T546">
        <f>WEEKNUM(G546)</f>
        <v>45</v>
      </c>
      <c r="U546">
        <f>YEAR(G546)</f>
        <v>2024</v>
      </c>
      <c r="V546" s="117">
        <f>IFERROR(Q546/N546,"0")</f>
        <v>1</v>
      </c>
      <c r="AF546">
        <v>29693</v>
      </c>
      <c r="AG546" t="s">
        <v>1744</v>
      </c>
      <c r="AH546" t="s">
        <v>419</v>
      </c>
      <c r="AI546" t="s">
        <v>399</v>
      </c>
      <c r="BH546">
        <v>570</v>
      </c>
      <c r="BI546" t="s">
        <v>53</v>
      </c>
    </row>
    <row r="547" spans="1:61">
      <c r="A547" t="str">
        <f>_xlfn.XLOOKUP(D547,BN:BN,BO:BO)</f>
        <v>México</v>
      </c>
      <c r="B547" t="s">
        <v>25</v>
      </c>
      <c r="C547">
        <v>7</v>
      </c>
      <c r="D547" t="str">
        <f>_xlfn.XLOOKUP(C547,BH:BH,BI:BI)</f>
        <v>DianaM</v>
      </c>
      <c r="E547">
        <v>0</v>
      </c>
      <c r="F547" t="s">
        <v>1709</v>
      </c>
      <c r="G547" s="63">
        <v>45601</v>
      </c>
      <c r="H547" s="63">
        <v>45614</v>
      </c>
      <c r="I547" t="s">
        <v>396</v>
      </c>
      <c r="J547" t="str">
        <f>_xlfn.XLOOKUP(I547,AS:AS,AU:AU)</f>
        <v>Honorarios</v>
      </c>
      <c r="K547" t="s">
        <v>27</v>
      </c>
      <c r="L547">
        <v>932.68</v>
      </c>
      <c r="M547">
        <f>L547*_xlfn.XLOOKUP(K547,AM:AM,AN:AN)</f>
        <v>932.68</v>
      </c>
      <c r="N547">
        <f>L547*_xlfn.XLOOKUP(K547,AM:AM,AO:AO)</f>
        <v>1081.9087999999999</v>
      </c>
      <c r="O547">
        <v>932.68</v>
      </c>
      <c r="P547">
        <f>O547*_xlfn.XLOOKUP(K547,AM:AM,AN:AN)</f>
        <v>932.68</v>
      </c>
      <c r="Q547">
        <f>O547*_xlfn.XLOOKUP(K547,AM:AM,AO:AO)</f>
        <v>1081.9087999999999</v>
      </c>
      <c r="R547" t="str">
        <f>_xlfn.XLOOKUP(E547,AF:AF,AG:AG)</f>
        <v>FEES</v>
      </c>
      <c r="S547">
        <f>_xlfn.XLOOKUP(E547,AF:AF,AI:AI)</f>
        <v>0</v>
      </c>
      <c r="T547">
        <f>WEEKNUM(G547)</f>
        <v>45</v>
      </c>
      <c r="U547">
        <f>YEAR(G547)</f>
        <v>2024</v>
      </c>
      <c r="V547" s="117">
        <f>IFERROR(Q547/N547,"0")</f>
        <v>1</v>
      </c>
      <c r="AF547">
        <v>29707</v>
      </c>
      <c r="AG547" t="s">
        <v>1745</v>
      </c>
      <c r="AH547" t="s">
        <v>376</v>
      </c>
      <c r="AI547" t="s">
        <v>440</v>
      </c>
      <c r="BH547">
        <v>571</v>
      </c>
      <c r="BI547" t="s">
        <v>58</v>
      </c>
    </row>
    <row r="548" spans="1:61">
      <c r="A548" t="str">
        <f>_xlfn.XLOOKUP(D548,BN:BN,BO:BO)</f>
        <v>México</v>
      </c>
      <c r="B548" t="s">
        <v>25</v>
      </c>
      <c r="C548">
        <v>8</v>
      </c>
      <c r="D548" t="str">
        <f>_xlfn.XLOOKUP(C548,BH:BH,BI:BI)</f>
        <v>DianaM</v>
      </c>
      <c r="E548">
        <v>23525</v>
      </c>
      <c r="F548" t="s">
        <v>1746</v>
      </c>
      <c r="G548" s="63">
        <v>45579</v>
      </c>
      <c r="H548" s="63">
        <v>45583</v>
      </c>
      <c r="I548" t="s">
        <v>376</v>
      </c>
      <c r="J548" t="str">
        <f>_xlfn.XLOOKUP(I548,AS:AS,AU:AU)</f>
        <v>Hotel</v>
      </c>
      <c r="K548" t="s">
        <v>27</v>
      </c>
      <c r="L548">
        <v>5390</v>
      </c>
      <c r="M548">
        <f>L548*_xlfn.XLOOKUP(K548,AM:AM,AN:AN)</f>
        <v>5390</v>
      </c>
      <c r="N548">
        <f>L548*_xlfn.XLOOKUP(K548,AM:AM,AO:AO)</f>
        <v>6252.4</v>
      </c>
      <c r="O548">
        <v>490</v>
      </c>
      <c r="P548">
        <f>O548*_xlfn.XLOOKUP(K548,AM:AM,AN:AN)</f>
        <v>490</v>
      </c>
      <c r="Q548">
        <f>O548*_xlfn.XLOOKUP(K548,AM:AM,AO:AO)</f>
        <v>568.4</v>
      </c>
      <c r="R548" t="str">
        <f>_xlfn.XLOOKUP(E548,AF:AF,AG:AG)</f>
        <v>CHATEAU VOLTAIRE PARIS</v>
      </c>
      <c r="S548" t="str">
        <f>_xlfn.XLOOKUP(E548,AF:AF,AI:AI)</f>
        <v>France</v>
      </c>
      <c r="T548">
        <f>WEEKNUM(G548)</f>
        <v>42</v>
      </c>
      <c r="U548">
        <f>YEAR(G548)</f>
        <v>2024</v>
      </c>
      <c r="V548" s="117">
        <f>IFERROR(Q548/N548,"0")</f>
        <v>9.0909090909090912E-2</v>
      </c>
      <c r="AF548">
        <v>29709</v>
      </c>
      <c r="AG548" t="s">
        <v>1747</v>
      </c>
      <c r="AH548" t="s">
        <v>1036</v>
      </c>
      <c r="AI548" t="s">
        <v>466</v>
      </c>
      <c r="BH548">
        <v>572</v>
      </c>
      <c r="BI548" t="s">
        <v>46</v>
      </c>
    </row>
    <row r="549" spans="1:61">
      <c r="A549" t="str">
        <f>_xlfn.XLOOKUP(D549,BN:BN,BO:BO)</f>
        <v>México</v>
      </c>
      <c r="B549" t="s">
        <v>25</v>
      </c>
      <c r="C549">
        <v>8</v>
      </c>
      <c r="D549" t="str">
        <f>_xlfn.XLOOKUP(C549,BH:BH,BI:BI)</f>
        <v>DianaM</v>
      </c>
      <c r="E549">
        <v>23526</v>
      </c>
      <c r="F549" t="s">
        <v>1746</v>
      </c>
      <c r="G549" s="63">
        <v>45583</v>
      </c>
      <c r="H549" s="63">
        <v>45586</v>
      </c>
      <c r="I549" t="s">
        <v>376</v>
      </c>
      <c r="J549" t="str">
        <f>_xlfn.XLOOKUP(I549,AS:AS,AU:AU)</f>
        <v>Hotel</v>
      </c>
      <c r="K549" t="s">
        <v>27</v>
      </c>
      <c r="L549">
        <v>2419.1999999999998</v>
      </c>
      <c r="M549">
        <f>L549*_xlfn.XLOOKUP(K549,AM:AM,AN:AN)</f>
        <v>2419.1999999999998</v>
      </c>
      <c r="N549">
        <f>L549*_xlfn.XLOOKUP(K549,AM:AM,AO:AO)</f>
        <v>2806.2719999999995</v>
      </c>
      <c r="O549">
        <v>0</v>
      </c>
      <c r="P549">
        <f>O549*_xlfn.XLOOKUP(K549,AM:AM,AN:AN)</f>
        <v>0</v>
      </c>
      <c r="Q549">
        <f>O549*_xlfn.XLOOKUP(K549,AM:AM,AO:AO)</f>
        <v>0</v>
      </c>
      <c r="R549" t="str">
        <f>_xlfn.XLOOKUP(E549,AF:AF,AG:AG)</f>
        <v>Venecia nolinski</v>
      </c>
      <c r="S549" t="str">
        <f>_xlfn.XLOOKUP(E549,AF:AF,AI:AI)</f>
        <v>Italy</v>
      </c>
      <c r="T549">
        <f>WEEKNUM(G549)</f>
        <v>42</v>
      </c>
      <c r="U549">
        <f>YEAR(G549)</f>
        <v>2024</v>
      </c>
      <c r="V549" s="117">
        <f>IFERROR(Q549/N549,"0")</f>
        <v>0</v>
      </c>
      <c r="AF549">
        <v>29759</v>
      </c>
      <c r="AG549" t="s">
        <v>1748</v>
      </c>
      <c r="AH549" t="s">
        <v>471</v>
      </c>
      <c r="AI549" t="s">
        <v>377</v>
      </c>
      <c r="BH549">
        <v>573</v>
      </c>
      <c r="BI549" t="s">
        <v>46</v>
      </c>
    </row>
    <row r="550" spans="1:61">
      <c r="A550" t="str">
        <f>_xlfn.XLOOKUP(D550,BN:BN,BO:BO)</f>
        <v>México</v>
      </c>
      <c r="B550" t="s">
        <v>25</v>
      </c>
      <c r="C550">
        <v>8</v>
      </c>
      <c r="D550" t="str">
        <f>_xlfn.XLOOKUP(C550,BH:BH,BI:BI)</f>
        <v>DianaM</v>
      </c>
      <c r="E550">
        <v>23527</v>
      </c>
      <c r="F550" t="s">
        <v>1746</v>
      </c>
      <c r="G550" s="63">
        <v>45586</v>
      </c>
      <c r="H550" s="63">
        <v>45589</v>
      </c>
      <c r="I550" t="s">
        <v>376</v>
      </c>
      <c r="J550" t="str">
        <f>_xlfn.XLOOKUP(I550,AS:AS,AU:AU)</f>
        <v>Hotel</v>
      </c>
      <c r="K550" t="s">
        <v>27</v>
      </c>
      <c r="L550">
        <v>5140</v>
      </c>
      <c r="M550">
        <f>L550*_xlfn.XLOOKUP(K550,AM:AM,AN:AN)</f>
        <v>5140</v>
      </c>
      <c r="N550">
        <f>L550*_xlfn.XLOOKUP(K550,AM:AM,AO:AO)</f>
        <v>5962.4</v>
      </c>
      <c r="O550">
        <v>0</v>
      </c>
      <c r="P550">
        <f>O550*_xlfn.XLOOKUP(K550,AM:AM,AN:AN)</f>
        <v>0</v>
      </c>
      <c r="Q550">
        <f>O550*_xlfn.XLOOKUP(K550,AM:AM,AO:AO)</f>
        <v>0</v>
      </c>
      <c r="R550" t="str">
        <f>_xlfn.XLOOKUP(E550,AF:AF,AG:AG)</f>
        <v>PORTRAIT MILANO HOTEL LUNGARNO COLLECTION</v>
      </c>
      <c r="S550" t="str">
        <f>_xlfn.XLOOKUP(E550,AF:AF,AI:AI)</f>
        <v>Italy</v>
      </c>
      <c r="T550">
        <f>WEEKNUM(G550)</f>
        <v>43</v>
      </c>
      <c r="U550">
        <f>YEAR(G550)</f>
        <v>2024</v>
      </c>
      <c r="V550" s="117">
        <f>IFERROR(Q550/N550,"0")</f>
        <v>0</v>
      </c>
      <c r="AF550">
        <v>29760</v>
      </c>
      <c r="AG550" t="s">
        <v>1749</v>
      </c>
      <c r="AH550" t="s">
        <v>376</v>
      </c>
      <c r="AI550" t="s">
        <v>1750</v>
      </c>
      <c r="BH550">
        <v>574</v>
      </c>
      <c r="BI550" t="s">
        <v>42</v>
      </c>
    </row>
    <row r="551" spans="1:61">
      <c r="A551" t="str">
        <f>_xlfn.XLOOKUP(D551,BN:BN,BO:BO)</f>
        <v>México</v>
      </c>
      <c r="B551" t="s">
        <v>25</v>
      </c>
      <c r="C551">
        <v>8</v>
      </c>
      <c r="D551" t="str">
        <f>_xlfn.XLOOKUP(C551,BH:BH,BI:BI)</f>
        <v>DianaM</v>
      </c>
      <c r="E551">
        <v>23526</v>
      </c>
      <c r="F551" t="s">
        <v>1751</v>
      </c>
      <c r="G551" s="63">
        <v>45583</v>
      </c>
      <c r="H551" s="63">
        <v>45586</v>
      </c>
      <c r="I551" t="s">
        <v>376</v>
      </c>
      <c r="J551" t="str">
        <f>_xlfn.XLOOKUP(I551,AS:AS,AU:AU)</f>
        <v>Hotel</v>
      </c>
      <c r="K551" t="s">
        <v>27</v>
      </c>
      <c r="L551">
        <v>-2419.1999999999998</v>
      </c>
      <c r="M551">
        <f>L551*_xlfn.XLOOKUP(K551,AM:AM,AN:AN)</f>
        <v>-2419.1999999999998</v>
      </c>
      <c r="N551">
        <f>L551*_xlfn.XLOOKUP(K551,AM:AM,AO:AO)</f>
        <v>-2806.2719999999995</v>
      </c>
      <c r="O551">
        <v>0</v>
      </c>
      <c r="P551">
        <f>O551*_xlfn.XLOOKUP(K551,AM:AM,AN:AN)</f>
        <v>0</v>
      </c>
      <c r="Q551">
        <f>O551*_xlfn.XLOOKUP(K551,AM:AM,AO:AO)</f>
        <v>0</v>
      </c>
      <c r="R551" t="s">
        <v>582</v>
      </c>
      <c r="S551" t="str">
        <f>_xlfn.XLOOKUP(E551,AF:AF,AI:AI)</f>
        <v>Italy</v>
      </c>
      <c r="T551">
        <f>WEEKNUM(G551)</f>
        <v>42</v>
      </c>
      <c r="U551">
        <f>YEAR(G551)</f>
        <v>2024</v>
      </c>
      <c r="V551" s="117">
        <f>IFERROR(Q551/N551,"0")</f>
        <v>0</v>
      </c>
      <c r="AF551">
        <v>29762</v>
      </c>
      <c r="AG551" t="s">
        <v>1752</v>
      </c>
      <c r="AH551" t="s">
        <v>419</v>
      </c>
      <c r="AI551" t="s">
        <v>1412</v>
      </c>
      <c r="BH551">
        <v>575</v>
      </c>
      <c r="BI551" t="s">
        <v>42</v>
      </c>
    </row>
    <row r="552" spans="1:61">
      <c r="A552" t="str">
        <f>_xlfn.XLOOKUP(D552,BN:BN,BO:BO)</f>
        <v>México</v>
      </c>
      <c r="B552" t="s">
        <v>25</v>
      </c>
      <c r="C552">
        <v>8</v>
      </c>
      <c r="D552" t="str">
        <f>_xlfn.XLOOKUP(C552,BH:BH,BI:BI)</f>
        <v>DianaM</v>
      </c>
      <c r="E552">
        <v>23527</v>
      </c>
      <c r="F552" t="s">
        <v>1753</v>
      </c>
      <c r="G552" s="63">
        <v>45579</v>
      </c>
      <c r="H552" s="63">
        <v>45589</v>
      </c>
      <c r="I552" t="s">
        <v>376</v>
      </c>
      <c r="J552" t="str">
        <f>_xlfn.XLOOKUP(I552,AS:AS,AU:AU)</f>
        <v>Hotel</v>
      </c>
      <c r="K552" t="s">
        <v>27</v>
      </c>
      <c r="L552">
        <v>-5140</v>
      </c>
      <c r="M552">
        <f>L552*_xlfn.XLOOKUP(K552,AM:AM,AN:AN)</f>
        <v>-5140</v>
      </c>
      <c r="N552">
        <f>L552*_xlfn.XLOOKUP(K552,AM:AM,AO:AO)</f>
        <v>-5962.4</v>
      </c>
      <c r="O552">
        <v>0</v>
      </c>
      <c r="P552">
        <f>O552*_xlfn.XLOOKUP(K552,AM:AM,AN:AN)</f>
        <v>0</v>
      </c>
      <c r="Q552">
        <f>O552*_xlfn.XLOOKUP(K552,AM:AM,AO:AO)</f>
        <v>0</v>
      </c>
      <c r="R552" t="s">
        <v>582</v>
      </c>
      <c r="S552" t="str">
        <f>_xlfn.XLOOKUP(E552,AF:AF,AI:AI)</f>
        <v>Italy</v>
      </c>
      <c r="T552">
        <f>WEEKNUM(G552)</f>
        <v>42</v>
      </c>
      <c r="U552">
        <f>YEAR(G552)</f>
        <v>2024</v>
      </c>
      <c r="V552" s="117">
        <f>IFERROR(Q552/N552,"0")</f>
        <v>0</v>
      </c>
      <c r="AF552">
        <v>29839</v>
      </c>
      <c r="AG552" t="s">
        <v>1754</v>
      </c>
      <c r="AH552" t="s">
        <v>376</v>
      </c>
      <c r="AI552" t="s">
        <v>588</v>
      </c>
      <c r="BH552">
        <v>576</v>
      </c>
      <c r="BI552" t="s">
        <v>42</v>
      </c>
    </row>
    <row r="553" spans="1:61">
      <c r="A553" t="str">
        <f>_xlfn.XLOOKUP(D553,BN:BN,BO:BO)</f>
        <v>México</v>
      </c>
      <c r="B553" t="s">
        <v>25</v>
      </c>
      <c r="C553">
        <v>8</v>
      </c>
      <c r="D553" t="str">
        <f>_xlfn.XLOOKUP(C553,BH:BH,BI:BI)</f>
        <v>DianaM</v>
      </c>
      <c r="E553">
        <v>0</v>
      </c>
      <c r="F553" t="s">
        <v>1709</v>
      </c>
      <c r="G553" s="63">
        <v>45579</v>
      </c>
      <c r="H553" s="63">
        <v>45589</v>
      </c>
      <c r="I553" t="s">
        <v>396</v>
      </c>
      <c r="J553" t="str">
        <f>_xlfn.XLOOKUP(I553,AS:AS,AU:AU)</f>
        <v>Honorarios</v>
      </c>
      <c r="K553" t="s">
        <v>27</v>
      </c>
      <c r="L553">
        <v>1083.42</v>
      </c>
      <c r="M553">
        <f>L553*_xlfn.XLOOKUP(K553,AM:AM,AN:AN)</f>
        <v>1083.42</v>
      </c>
      <c r="N553">
        <f>L553*_xlfn.XLOOKUP(K553,AM:AM,AO:AO)</f>
        <v>1256.7672</v>
      </c>
      <c r="O553">
        <v>1083.42</v>
      </c>
      <c r="P553">
        <f>O553*_xlfn.XLOOKUP(K553,AM:AM,AN:AN)</f>
        <v>1083.42</v>
      </c>
      <c r="Q553">
        <f>O553*_xlfn.XLOOKUP(K553,AM:AM,AO:AO)</f>
        <v>1256.7672</v>
      </c>
      <c r="R553" t="str">
        <f>_xlfn.XLOOKUP(E553,AF:AF,AG:AG)</f>
        <v>FEES</v>
      </c>
      <c r="S553">
        <f>_xlfn.XLOOKUP(E553,AF:AF,AI:AI)</f>
        <v>0</v>
      </c>
      <c r="T553">
        <f>WEEKNUM(G553)</f>
        <v>42</v>
      </c>
      <c r="U553">
        <f>YEAR(G553)</f>
        <v>2024</v>
      </c>
      <c r="V553" s="117">
        <f>IFERROR(Q553/N553,"0")</f>
        <v>1</v>
      </c>
      <c r="AF553">
        <v>29841</v>
      </c>
      <c r="AG553" t="s">
        <v>1755</v>
      </c>
      <c r="AH553" t="s">
        <v>376</v>
      </c>
      <c r="AI553" t="s">
        <v>438</v>
      </c>
      <c r="BH553">
        <v>577</v>
      </c>
      <c r="BI553" t="s">
        <v>40</v>
      </c>
    </row>
    <row r="554" spans="1:61">
      <c r="A554" t="str">
        <f>_xlfn.XLOOKUP(D554,BN:BN,BO:BO)</f>
        <v>México</v>
      </c>
      <c r="B554" t="s">
        <v>25</v>
      </c>
      <c r="C554">
        <v>9</v>
      </c>
      <c r="D554" t="str">
        <f>_xlfn.XLOOKUP(C554,BH:BH,BI:BI)</f>
        <v>DianaM</v>
      </c>
      <c r="E554">
        <v>23362</v>
      </c>
      <c r="F554" t="s">
        <v>1756</v>
      </c>
      <c r="G554" s="63">
        <v>45653</v>
      </c>
      <c r="H554" s="63">
        <v>45661</v>
      </c>
      <c r="I554" t="s">
        <v>376</v>
      </c>
      <c r="J554" t="str">
        <f>_xlfn.XLOOKUP(I554,AS:AS,AU:AU)</f>
        <v>Hotel</v>
      </c>
      <c r="K554" t="s">
        <v>33</v>
      </c>
      <c r="L554">
        <v>38649.61</v>
      </c>
      <c r="M554">
        <f>L554*_xlfn.XLOOKUP(K554,AM:AM,AN:AN)</f>
        <v>33238.664599999996</v>
      </c>
      <c r="N554">
        <f>L554*_xlfn.XLOOKUP(K554,AM:AM,AO:AO)</f>
        <v>38649.61</v>
      </c>
      <c r="O554">
        <v>3188.81</v>
      </c>
      <c r="P554">
        <f>O554*_xlfn.XLOOKUP(K554,AM:AM,AN:AN)</f>
        <v>2742.3766000000001</v>
      </c>
      <c r="Q554">
        <f>O554*_xlfn.XLOOKUP(K554,AM:AM,AO:AO)</f>
        <v>3188.81</v>
      </c>
      <c r="R554" t="str">
        <f>_xlfn.XLOOKUP(E554,AF:AF,AG:AG)</f>
        <v>SKIUSA VACATIONS LLC</v>
      </c>
      <c r="S554" t="str">
        <f>_xlfn.XLOOKUP(E554,AF:AF,AI:AI)</f>
        <v>United States</v>
      </c>
      <c r="T554">
        <f>WEEKNUM(G554)</f>
        <v>52</v>
      </c>
      <c r="U554">
        <f>YEAR(G554)</f>
        <v>2024</v>
      </c>
      <c r="V554" s="117">
        <f>IFERROR(Q554/N554,"0")</f>
        <v>8.2505619073517167E-2</v>
      </c>
      <c r="AF554">
        <v>29851</v>
      </c>
      <c r="AG554" t="s">
        <v>1757</v>
      </c>
      <c r="AH554" t="s">
        <v>376</v>
      </c>
      <c r="AI554" t="s">
        <v>405</v>
      </c>
      <c r="BH554">
        <v>578</v>
      </c>
      <c r="BI554" t="s">
        <v>42</v>
      </c>
    </row>
    <row r="555" spans="1:61">
      <c r="A555" t="str">
        <f>_xlfn.XLOOKUP(D555,BN:BN,BO:BO)</f>
        <v>México</v>
      </c>
      <c r="B555" t="s">
        <v>25</v>
      </c>
      <c r="C555">
        <v>10</v>
      </c>
      <c r="D555" t="str">
        <f>_xlfn.XLOOKUP(C555,BH:BH,BI:BI)</f>
        <v>DianaM</v>
      </c>
      <c r="E555">
        <v>23590</v>
      </c>
      <c r="F555" t="s">
        <v>1758</v>
      </c>
      <c r="G555" s="63">
        <v>45653</v>
      </c>
      <c r="H555" s="63">
        <v>45653</v>
      </c>
      <c r="I555" t="s">
        <v>366</v>
      </c>
      <c r="J555" t="str">
        <f>_xlfn.XLOOKUP(I555,AS:AS,AU:AU)</f>
        <v>Vuelos</v>
      </c>
      <c r="K555" t="s">
        <v>33</v>
      </c>
      <c r="L555">
        <v>692.81</v>
      </c>
      <c r="M555">
        <f>L555*_xlfn.XLOOKUP(K555,AM:AM,AN:AN)</f>
        <v>595.81659999999999</v>
      </c>
      <c r="N555">
        <f>L555*_xlfn.XLOOKUP(K555,AM:AM,AO:AO)</f>
        <v>692.81</v>
      </c>
      <c r="O555">
        <v>112.32</v>
      </c>
      <c r="P555">
        <f>O555*_xlfn.XLOOKUP(K555,AM:AM,AN:AN)</f>
        <v>96.595199999999991</v>
      </c>
      <c r="Q555">
        <f>O555*_xlfn.XLOOKUP(K555,AM:AM,AO:AO)</f>
        <v>112.32</v>
      </c>
      <c r="R555" t="str">
        <f>_xlfn.XLOOKUP(E555,AF:AF,AG:AG)</f>
        <v>AEROMÉXICO</v>
      </c>
      <c r="S555" t="str">
        <f>_xlfn.XLOOKUP(E555,AF:AF,AI:AI)</f>
        <v>Mexico</v>
      </c>
      <c r="T555">
        <f>WEEKNUM(G555)</f>
        <v>52</v>
      </c>
      <c r="U555">
        <f>YEAR(G555)</f>
        <v>2024</v>
      </c>
      <c r="V555" s="117">
        <f>IFERROR(Q555/N555,"0")</f>
        <v>0.16212237121288664</v>
      </c>
      <c r="AF555">
        <v>29880</v>
      </c>
      <c r="AG555" t="s">
        <v>1759</v>
      </c>
      <c r="AH555" t="s">
        <v>376</v>
      </c>
      <c r="AI555" t="s">
        <v>405</v>
      </c>
      <c r="BH555">
        <v>579</v>
      </c>
      <c r="BI555" t="s">
        <v>42</v>
      </c>
    </row>
    <row r="556" spans="1:61">
      <c r="A556" t="str">
        <f>_xlfn.XLOOKUP(D556,BN:BN,BO:BO)</f>
        <v>México</v>
      </c>
      <c r="B556" t="s">
        <v>25</v>
      </c>
      <c r="C556">
        <v>10</v>
      </c>
      <c r="D556" t="str">
        <f>_xlfn.XLOOKUP(C556,BH:BH,BI:BI)</f>
        <v>DianaM</v>
      </c>
      <c r="E556">
        <v>23590</v>
      </c>
      <c r="F556" t="s">
        <v>1760</v>
      </c>
      <c r="G556" s="63">
        <v>45653</v>
      </c>
      <c r="H556" s="63">
        <v>45653</v>
      </c>
      <c r="I556" t="s">
        <v>366</v>
      </c>
      <c r="J556" t="str">
        <f>_xlfn.XLOOKUP(I556,AS:AS,AU:AU)</f>
        <v>Vuelos</v>
      </c>
      <c r="K556" t="s">
        <v>33</v>
      </c>
      <c r="L556">
        <v>692.81</v>
      </c>
      <c r="M556">
        <f>L556*_xlfn.XLOOKUP(K556,AM:AM,AN:AN)</f>
        <v>595.81659999999999</v>
      </c>
      <c r="N556">
        <f>L556*_xlfn.XLOOKUP(K556,AM:AM,AO:AO)</f>
        <v>692.81</v>
      </c>
      <c r="O556">
        <v>112.32</v>
      </c>
      <c r="P556">
        <f>O556*_xlfn.XLOOKUP(K556,AM:AM,AN:AN)</f>
        <v>96.595199999999991</v>
      </c>
      <c r="Q556">
        <f>O556*_xlfn.XLOOKUP(K556,AM:AM,AO:AO)</f>
        <v>112.32</v>
      </c>
      <c r="R556" t="str">
        <f>_xlfn.XLOOKUP(E556,AF:AF,AG:AG)</f>
        <v>AEROMÉXICO</v>
      </c>
      <c r="S556" t="str">
        <f>_xlfn.XLOOKUP(E556,AF:AF,AI:AI)</f>
        <v>Mexico</v>
      </c>
      <c r="T556">
        <f>WEEKNUM(G556)</f>
        <v>52</v>
      </c>
      <c r="U556">
        <f>YEAR(G556)</f>
        <v>2024</v>
      </c>
      <c r="V556" s="117">
        <f>IFERROR(Q556/N556,"0")</f>
        <v>0.16212237121288664</v>
      </c>
      <c r="AF556">
        <v>29905</v>
      </c>
      <c r="AG556" t="s">
        <v>608</v>
      </c>
      <c r="AH556" t="s">
        <v>364</v>
      </c>
      <c r="AI556" t="s">
        <v>374</v>
      </c>
      <c r="BH556">
        <v>580</v>
      </c>
      <c r="BI556" t="s">
        <v>42</v>
      </c>
    </row>
    <row r="557" spans="1:61">
      <c r="A557" t="str">
        <f>_xlfn.XLOOKUP(D557,BN:BN,BO:BO)</f>
        <v>México</v>
      </c>
      <c r="B557" t="s">
        <v>25</v>
      </c>
      <c r="C557">
        <v>10</v>
      </c>
      <c r="D557" t="str">
        <f>_xlfn.XLOOKUP(C557,BH:BH,BI:BI)</f>
        <v>DianaM</v>
      </c>
      <c r="E557">
        <v>0</v>
      </c>
      <c r="F557" t="s">
        <v>1761</v>
      </c>
      <c r="G557" s="63">
        <v>45653</v>
      </c>
      <c r="H557" s="63">
        <v>45653</v>
      </c>
      <c r="I557" t="s">
        <v>396</v>
      </c>
      <c r="J557" t="str">
        <f>_xlfn.XLOOKUP(I557,AS:AS,AU:AU)</f>
        <v>Honorarios</v>
      </c>
      <c r="K557" t="s">
        <v>33</v>
      </c>
      <c r="L557">
        <v>70</v>
      </c>
      <c r="M557">
        <f>L557*_xlfn.XLOOKUP(K557,AM:AM,AN:AN)</f>
        <v>60.199999999999996</v>
      </c>
      <c r="N557">
        <f>L557*_xlfn.XLOOKUP(K557,AM:AM,AO:AO)</f>
        <v>70</v>
      </c>
      <c r="O557">
        <v>70</v>
      </c>
      <c r="P557">
        <f>O557*_xlfn.XLOOKUP(K557,AM:AM,AN:AN)</f>
        <v>60.199999999999996</v>
      </c>
      <c r="Q557">
        <f>O557*_xlfn.XLOOKUP(K557,AM:AM,AO:AO)</f>
        <v>70</v>
      </c>
      <c r="R557" t="str">
        <f>_xlfn.XLOOKUP(E557,AF:AF,AG:AG)</f>
        <v>FEES</v>
      </c>
      <c r="S557">
        <f>_xlfn.XLOOKUP(E557,AF:AF,AI:AI)</f>
        <v>0</v>
      </c>
      <c r="T557">
        <f>WEEKNUM(G557)</f>
        <v>52</v>
      </c>
      <c r="U557">
        <f>YEAR(G557)</f>
        <v>2024</v>
      </c>
      <c r="V557" s="117">
        <f>IFERROR(Q557/N557,"0")</f>
        <v>1</v>
      </c>
      <c r="AF557">
        <v>29915</v>
      </c>
      <c r="AG557" t="s">
        <v>685</v>
      </c>
      <c r="AH557" t="s">
        <v>376</v>
      </c>
      <c r="AI557" t="s">
        <v>401</v>
      </c>
      <c r="BH557">
        <v>581</v>
      </c>
      <c r="BI557" t="s">
        <v>274</v>
      </c>
    </row>
    <row r="558" spans="1:61">
      <c r="A558" t="str">
        <f>_xlfn.XLOOKUP(D558,BN:BN,BO:BO)</f>
        <v>México</v>
      </c>
      <c r="B558" t="s">
        <v>25</v>
      </c>
      <c r="C558">
        <v>11</v>
      </c>
      <c r="D558" t="str">
        <f>_xlfn.XLOOKUP(C558,BH:BH,BI:BI)</f>
        <v>DianaM</v>
      </c>
      <c r="E558">
        <v>23590</v>
      </c>
      <c r="F558" t="s">
        <v>1762</v>
      </c>
      <c r="G558" s="63">
        <v>45655</v>
      </c>
      <c r="H558" s="63">
        <v>45661</v>
      </c>
      <c r="I558" t="s">
        <v>366</v>
      </c>
      <c r="J558" t="str">
        <f>_xlfn.XLOOKUP(I558,AS:AS,AU:AU)</f>
        <v>Vuelos</v>
      </c>
      <c r="K558" t="s">
        <v>33</v>
      </c>
      <c r="L558">
        <v>804.83</v>
      </c>
      <c r="M558">
        <f>L558*_xlfn.XLOOKUP(K558,AM:AM,AN:AN)</f>
        <v>692.15380000000005</v>
      </c>
      <c r="N558">
        <f>L558*_xlfn.XLOOKUP(K558,AM:AM,AO:AO)</f>
        <v>804.83</v>
      </c>
      <c r="O558">
        <v>0</v>
      </c>
      <c r="P558">
        <f>O558*_xlfn.XLOOKUP(K558,AM:AM,AN:AN)</f>
        <v>0</v>
      </c>
      <c r="Q558">
        <f>O558*_xlfn.XLOOKUP(K558,AM:AM,AO:AO)</f>
        <v>0</v>
      </c>
      <c r="R558" t="str">
        <f>_xlfn.XLOOKUP(E558,AF:AF,AG:AG)</f>
        <v>AEROMÉXICO</v>
      </c>
      <c r="S558" t="str">
        <f>_xlfn.XLOOKUP(E558,AF:AF,AI:AI)</f>
        <v>Mexico</v>
      </c>
      <c r="T558">
        <f>WEEKNUM(G558)</f>
        <v>53</v>
      </c>
      <c r="U558">
        <f>YEAR(G558)</f>
        <v>2024</v>
      </c>
      <c r="V558" s="117">
        <f>IFERROR(Q558/N558,"0")</f>
        <v>0</v>
      </c>
      <c r="AF558">
        <v>29943</v>
      </c>
      <c r="AG558" t="s">
        <v>1763</v>
      </c>
      <c r="AH558" t="s">
        <v>376</v>
      </c>
      <c r="AI558" t="s">
        <v>460</v>
      </c>
      <c r="BH558">
        <v>582</v>
      </c>
      <c r="BI558" t="s">
        <v>34</v>
      </c>
    </row>
    <row r="559" spans="1:61">
      <c r="A559" t="str">
        <f>_xlfn.XLOOKUP(D559,BN:BN,BO:BO)</f>
        <v>México</v>
      </c>
      <c r="B559" t="s">
        <v>25</v>
      </c>
      <c r="C559">
        <v>11</v>
      </c>
      <c r="D559" t="str">
        <f>_xlfn.XLOOKUP(C559,BH:BH,BI:BI)</f>
        <v>DianaM</v>
      </c>
      <c r="E559">
        <v>23590</v>
      </c>
      <c r="F559" t="s">
        <v>1764</v>
      </c>
      <c r="G559" s="63">
        <v>45655</v>
      </c>
      <c r="H559" s="63">
        <v>45661</v>
      </c>
      <c r="I559" t="s">
        <v>366</v>
      </c>
      <c r="J559" t="str">
        <f>_xlfn.XLOOKUP(I559,AS:AS,AU:AU)</f>
        <v>Vuelos</v>
      </c>
      <c r="K559" t="s">
        <v>33</v>
      </c>
      <c r="L559">
        <v>804.83</v>
      </c>
      <c r="M559">
        <f>L559*_xlfn.XLOOKUP(K559,AM:AM,AN:AN)</f>
        <v>692.15380000000005</v>
      </c>
      <c r="N559">
        <f>L559*_xlfn.XLOOKUP(K559,AM:AM,AO:AO)</f>
        <v>804.83</v>
      </c>
      <c r="O559">
        <v>0</v>
      </c>
      <c r="P559">
        <f>O559*_xlfn.XLOOKUP(K559,AM:AM,AN:AN)</f>
        <v>0</v>
      </c>
      <c r="Q559">
        <f>O559*_xlfn.XLOOKUP(K559,AM:AM,AO:AO)</f>
        <v>0</v>
      </c>
      <c r="R559" t="str">
        <f>_xlfn.XLOOKUP(E559,AF:AF,AG:AG)</f>
        <v>AEROMÉXICO</v>
      </c>
      <c r="S559" t="str">
        <f>_xlfn.XLOOKUP(E559,AF:AF,AI:AI)</f>
        <v>Mexico</v>
      </c>
      <c r="T559">
        <f>WEEKNUM(G559)</f>
        <v>53</v>
      </c>
      <c r="U559">
        <f>YEAR(G559)</f>
        <v>2024</v>
      </c>
      <c r="V559" s="117">
        <f>IFERROR(Q559/N559,"0")</f>
        <v>0</v>
      </c>
      <c r="AF559">
        <v>29949</v>
      </c>
      <c r="AG559" t="s">
        <v>1765</v>
      </c>
      <c r="AH559" t="s">
        <v>364</v>
      </c>
      <c r="AI559" t="s">
        <v>1766</v>
      </c>
      <c r="BH559">
        <v>583</v>
      </c>
      <c r="BI559" t="s">
        <v>86</v>
      </c>
    </row>
    <row r="560" spans="1:61">
      <c r="A560" t="str">
        <f>_xlfn.XLOOKUP(D560,BN:BN,BO:BO)</f>
        <v>México</v>
      </c>
      <c r="B560" t="s">
        <v>25</v>
      </c>
      <c r="C560">
        <v>11</v>
      </c>
      <c r="D560" t="str">
        <f>_xlfn.XLOOKUP(C560,BH:BH,BI:BI)</f>
        <v>DianaM</v>
      </c>
      <c r="E560">
        <v>0</v>
      </c>
      <c r="F560" t="s">
        <v>1767</v>
      </c>
      <c r="G560" s="63">
        <v>45655</v>
      </c>
      <c r="H560" s="63">
        <v>45661</v>
      </c>
      <c r="I560" t="s">
        <v>396</v>
      </c>
      <c r="J560" t="str">
        <f>_xlfn.XLOOKUP(I560,AS:AS,AU:AU)</f>
        <v>Honorarios</v>
      </c>
      <c r="K560" t="s">
        <v>33</v>
      </c>
      <c r="L560">
        <v>35</v>
      </c>
      <c r="M560">
        <f>L560*_xlfn.XLOOKUP(K560,AM:AM,AN:AN)</f>
        <v>30.099999999999998</v>
      </c>
      <c r="N560">
        <f>L560*_xlfn.XLOOKUP(K560,AM:AM,AO:AO)</f>
        <v>35</v>
      </c>
      <c r="O560">
        <v>35</v>
      </c>
      <c r="P560">
        <f>O560*_xlfn.XLOOKUP(K560,AM:AM,AN:AN)</f>
        <v>30.099999999999998</v>
      </c>
      <c r="Q560">
        <f>O560*_xlfn.XLOOKUP(K560,AM:AM,AO:AO)</f>
        <v>35</v>
      </c>
      <c r="R560" t="str">
        <f>_xlfn.XLOOKUP(E560,AF:AF,AG:AG)</f>
        <v>FEES</v>
      </c>
      <c r="S560">
        <f>_xlfn.XLOOKUP(E560,AF:AF,AI:AI)</f>
        <v>0</v>
      </c>
      <c r="T560">
        <f>WEEKNUM(G560)</f>
        <v>53</v>
      </c>
      <c r="U560">
        <f>YEAR(G560)</f>
        <v>2024</v>
      </c>
      <c r="V560" s="117">
        <f>IFERROR(Q560/N560,"0")</f>
        <v>1</v>
      </c>
      <c r="AF560">
        <v>29951</v>
      </c>
      <c r="AG560" t="s">
        <v>1768</v>
      </c>
      <c r="AH560" t="s">
        <v>376</v>
      </c>
      <c r="AI560" t="s">
        <v>401</v>
      </c>
      <c r="BH560">
        <v>585</v>
      </c>
      <c r="BI560" t="s">
        <v>45</v>
      </c>
    </row>
    <row r="561" spans="1:61">
      <c r="A561" t="str">
        <f>_xlfn.XLOOKUP(D561,BN:BN,BO:BO)</f>
        <v>México</v>
      </c>
      <c r="B561" t="s">
        <v>25</v>
      </c>
      <c r="C561">
        <v>11</v>
      </c>
      <c r="D561" t="str">
        <f>_xlfn.XLOOKUP(C561,BH:BH,BI:BI)</f>
        <v>DianaM</v>
      </c>
      <c r="E561">
        <v>0</v>
      </c>
      <c r="F561" t="s">
        <v>1709</v>
      </c>
      <c r="G561" s="63">
        <v>45655</v>
      </c>
      <c r="H561" s="63">
        <v>45661</v>
      </c>
      <c r="I561" t="s">
        <v>396</v>
      </c>
      <c r="J561" t="str">
        <f>_xlfn.XLOOKUP(I561,AS:AS,AU:AU)</f>
        <v>Honorarios</v>
      </c>
      <c r="K561" t="s">
        <v>33</v>
      </c>
      <c r="L561">
        <v>7.61</v>
      </c>
      <c r="M561">
        <f>L561*_xlfn.XLOOKUP(K561,AM:AM,AN:AN)</f>
        <v>6.5446</v>
      </c>
      <c r="N561">
        <f>L561*_xlfn.XLOOKUP(K561,AM:AM,AO:AO)</f>
        <v>7.61</v>
      </c>
      <c r="O561">
        <v>7.61</v>
      </c>
      <c r="P561">
        <f>O561*_xlfn.XLOOKUP(K561,AM:AM,AN:AN)</f>
        <v>6.5446</v>
      </c>
      <c r="Q561">
        <f>O561*_xlfn.XLOOKUP(K561,AM:AM,AO:AO)</f>
        <v>7.61</v>
      </c>
      <c r="R561" t="str">
        <f>_xlfn.XLOOKUP(E561,AF:AF,AG:AG)</f>
        <v>FEES</v>
      </c>
      <c r="S561">
        <f>_xlfn.XLOOKUP(E561,AF:AF,AI:AI)</f>
        <v>0</v>
      </c>
      <c r="T561">
        <f>WEEKNUM(G561)</f>
        <v>53</v>
      </c>
      <c r="U561">
        <f>YEAR(G561)</f>
        <v>2024</v>
      </c>
      <c r="V561" s="117">
        <f>IFERROR(Q561/N561,"0")</f>
        <v>1</v>
      </c>
      <c r="AF561">
        <v>29952</v>
      </c>
      <c r="AG561" t="s">
        <v>1769</v>
      </c>
      <c r="AH561" t="s">
        <v>376</v>
      </c>
      <c r="AI561" t="s">
        <v>401</v>
      </c>
      <c r="BH561">
        <v>586</v>
      </c>
      <c r="BI561" t="s">
        <v>46</v>
      </c>
    </row>
    <row r="562" spans="1:61">
      <c r="A562" t="str">
        <f>_xlfn.XLOOKUP(D562,BN:BN,BO:BO)</f>
        <v>México</v>
      </c>
      <c r="B562" t="s">
        <v>25</v>
      </c>
      <c r="C562">
        <v>12</v>
      </c>
      <c r="D562" t="str">
        <f>_xlfn.XLOOKUP(C562,BH:BH,BI:BI)</f>
        <v>DianaM</v>
      </c>
      <c r="E562">
        <v>23619</v>
      </c>
      <c r="F562" t="s">
        <v>1770</v>
      </c>
      <c r="G562" s="63">
        <v>45644</v>
      </c>
      <c r="H562" s="63">
        <v>45647</v>
      </c>
      <c r="I562" t="s">
        <v>425</v>
      </c>
      <c r="J562" t="str">
        <f>_xlfn.XLOOKUP(I562,AS:AS,AU:AU)</f>
        <v>Traslados</v>
      </c>
      <c r="K562" t="s">
        <v>27</v>
      </c>
      <c r="L562">
        <v>897</v>
      </c>
      <c r="M562">
        <f>L562*_xlfn.XLOOKUP(K562,AM:AM,AN:AN)</f>
        <v>897</v>
      </c>
      <c r="N562">
        <f>L562*_xlfn.XLOOKUP(K562,AM:AM,AO:AO)</f>
        <v>1040.52</v>
      </c>
      <c r="O562">
        <v>0</v>
      </c>
      <c r="P562">
        <f>O562*_xlfn.XLOOKUP(K562,AM:AM,AN:AN)</f>
        <v>0</v>
      </c>
      <c r="Q562">
        <f>O562*_xlfn.XLOOKUP(K562,AM:AM,AO:AO)</f>
        <v>0</v>
      </c>
      <c r="R562" t="str">
        <f>_xlfn.XLOOKUP(E562,AF:AF,AG:AG)</f>
        <v>MONDIAL</v>
      </c>
      <c r="S562" t="str">
        <f>_xlfn.XLOOKUP(E562,AF:AF,AI:AI)</f>
        <v>Austria</v>
      </c>
      <c r="T562">
        <f>WEEKNUM(G562)</f>
        <v>51</v>
      </c>
      <c r="U562">
        <f>YEAR(G562)</f>
        <v>2024</v>
      </c>
      <c r="V562" s="117">
        <f>IFERROR(Q562/N562,"0")</f>
        <v>0</v>
      </c>
      <c r="AF562">
        <v>29954</v>
      </c>
      <c r="AG562" t="s">
        <v>1771</v>
      </c>
      <c r="AH562" t="s">
        <v>364</v>
      </c>
      <c r="AI562" t="s">
        <v>377</v>
      </c>
      <c r="BH562">
        <v>587</v>
      </c>
      <c r="BI562" t="s">
        <v>86</v>
      </c>
    </row>
    <row r="563" spans="1:61">
      <c r="A563" t="str">
        <f>_xlfn.XLOOKUP(D563,BN:BN,BO:BO)</f>
        <v>México</v>
      </c>
      <c r="B563" t="s">
        <v>25</v>
      </c>
      <c r="C563">
        <v>12</v>
      </c>
      <c r="D563" t="str">
        <f>_xlfn.XLOOKUP(C563,BH:BH,BI:BI)</f>
        <v>DianaM</v>
      </c>
      <c r="E563">
        <v>23619</v>
      </c>
      <c r="F563" t="s">
        <v>1772</v>
      </c>
      <c r="G563" s="63">
        <v>45644</v>
      </c>
      <c r="H563" s="63">
        <v>45647</v>
      </c>
      <c r="I563" t="s">
        <v>425</v>
      </c>
      <c r="J563" t="str">
        <f>_xlfn.XLOOKUP(I563,AS:AS,AU:AU)</f>
        <v>Traslados</v>
      </c>
      <c r="K563" t="s">
        <v>27</v>
      </c>
      <c r="L563">
        <v>2093</v>
      </c>
      <c r="M563">
        <f>L563*_xlfn.XLOOKUP(K563,AM:AM,AN:AN)</f>
        <v>2093</v>
      </c>
      <c r="N563">
        <f>L563*_xlfn.XLOOKUP(K563,AM:AM,AO:AO)</f>
        <v>2427.8799999999997</v>
      </c>
      <c r="O563">
        <v>0</v>
      </c>
      <c r="P563">
        <f>O563*_xlfn.XLOOKUP(K563,AM:AM,AN:AN)</f>
        <v>0</v>
      </c>
      <c r="Q563">
        <f>O563*_xlfn.XLOOKUP(K563,AM:AM,AO:AO)</f>
        <v>0</v>
      </c>
      <c r="R563" t="str">
        <f>_xlfn.XLOOKUP(E563,AF:AF,AG:AG)</f>
        <v>MONDIAL</v>
      </c>
      <c r="S563" t="str">
        <f>_xlfn.XLOOKUP(E563,AF:AF,AI:AI)</f>
        <v>Austria</v>
      </c>
      <c r="T563">
        <f>WEEKNUM(G563)</f>
        <v>51</v>
      </c>
      <c r="U563">
        <f>YEAR(G563)</f>
        <v>2024</v>
      </c>
      <c r="V563" s="117">
        <f>IFERROR(Q563/N563,"0")</f>
        <v>0</v>
      </c>
      <c r="AF563">
        <v>29955</v>
      </c>
      <c r="AG563" t="s">
        <v>683</v>
      </c>
      <c r="AI563" t="s">
        <v>399</v>
      </c>
      <c r="BH563">
        <v>588</v>
      </c>
      <c r="BI563" t="s">
        <v>274</v>
      </c>
    </row>
    <row r="564" spans="1:61">
      <c r="A564" t="str">
        <f>_xlfn.XLOOKUP(D564,BN:BN,BO:BO)</f>
        <v>México</v>
      </c>
      <c r="B564" t="s">
        <v>25</v>
      </c>
      <c r="C564">
        <v>12</v>
      </c>
      <c r="D564" t="str">
        <f>_xlfn.XLOOKUP(C564,BH:BH,BI:BI)</f>
        <v>DianaM</v>
      </c>
      <c r="E564">
        <v>23619</v>
      </c>
      <c r="F564" t="s">
        <v>1773</v>
      </c>
      <c r="G564" s="63">
        <v>45644</v>
      </c>
      <c r="H564" s="63">
        <v>45647</v>
      </c>
      <c r="I564" t="s">
        <v>425</v>
      </c>
      <c r="J564" t="str">
        <f>_xlfn.XLOOKUP(I564,AS:AS,AU:AU)</f>
        <v>Traslados</v>
      </c>
      <c r="K564" t="s">
        <v>27</v>
      </c>
      <c r="L564">
        <v>765</v>
      </c>
      <c r="M564">
        <f>L564*_xlfn.XLOOKUP(K564,AM:AM,AN:AN)</f>
        <v>765</v>
      </c>
      <c r="N564">
        <f>L564*_xlfn.XLOOKUP(K564,AM:AM,AO:AO)</f>
        <v>887.4</v>
      </c>
      <c r="O564">
        <v>0</v>
      </c>
      <c r="P564">
        <f>O564*_xlfn.XLOOKUP(K564,AM:AM,AN:AN)</f>
        <v>0</v>
      </c>
      <c r="Q564">
        <f>O564*_xlfn.XLOOKUP(K564,AM:AM,AO:AO)</f>
        <v>0</v>
      </c>
      <c r="R564" t="str">
        <f>_xlfn.XLOOKUP(E564,AF:AF,AG:AG)</f>
        <v>MONDIAL</v>
      </c>
      <c r="S564" t="str">
        <f>_xlfn.XLOOKUP(E564,AF:AF,AI:AI)</f>
        <v>Austria</v>
      </c>
      <c r="T564">
        <f>WEEKNUM(G564)</f>
        <v>51</v>
      </c>
      <c r="U564">
        <f>YEAR(G564)</f>
        <v>2024</v>
      </c>
      <c r="V564" s="117">
        <f>IFERROR(Q564/N564,"0")</f>
        <v>0</v>
      </c>
      <c r="AF564">
        <v>29962</v>
      </c>
      <c r="AG564" t="s">
        <v>1774</v>
      </c>
      <c r="AH564" t="s">
        <v>376</v>
      </c>
      <c r="AI564" t="s">
        <v>1109</v>
      </c>
      <c r="BH564">
        <v>589</v>
      </c>
      <c r="BI564" t="s">
        <v>274</v>
      </c>
    </row>
    <row r="565" spans="1:61">
      <c r="A565" t="str">
        <f>_xlfn.XLOOKUP(D565,BN:BN,BO:BO)</f>
        <v>México</v>
      </c>
      <c r="B565" t="s">
        <v>25</v>
      </c>
      <c r="C565">
        <v>12</v>
      </c>
      <c r="D565" t="str">
        <f>_xlfn.XLOOKUP(C565,BH:BH,BI:BI)</f>
        <v>DianaM</v>
      </c>
      <c r="E565">
        <v>24401</v>
      </c>
      <c r="F565" t="s">
        <v>1775</v>
      </c>
      <c r="G565" s="63">
        <v>45644</v>
      </c>
      <c r="H565" s="63">
        <v>45647</v>
      </c>
      <c r="I565" t="s">
        <v>444</v>
      </c>
      <c r="J565" t="str">
        <f>_xlfn.XLOOKUP(I565,AS:AS,AU:AU)</f>
        <v>DMC</v>
      </c>
      <c r="K565" t="s">
        <v>27</v>
      </c>
      <c r="L565">
        <v>1538.03</v>
      </c>
      <c r="M565">
        <f>L565*_xlfn.XLOOKUP(K565,AM:AM,AN:AN)</f>
        <v>1538.03</v>
      </c>
      <c r="N565">
        <f>L565*_xlfn.XLOOKUP(K565,AM:AM,AO:AO)</f>
        <v>1784.1147999999998</v>
      </c>
      <c r="O565">
        <v>0</v>
      </c>
      <c r="P565">
        <f>O565*_xlfn.XLOOKUP(K565,AM:AM,AN:AN)</f>
        <v>0</v>
      </c>
      <c r="Q565">
        <f>O565*_xlfn.XLOOKUP(K565,AM:AM,AO:AO)</f>
        <v>0</v>
      </c>
      <c r="R565" t="str">
        <f>_xlfn.XLOOKUP(E565,AF:AF,AG:AG)</f>
        <v>WE PLAN</v>
      </c>
      <c r="S565" t="str">
        <f>_xlfn.XLOOKUP(E565,AF:AF,AI:AI)</f>
        <v>Morocco</v>
      </c>
      <c r="T565">
        <f>WEEKNUM(G565)</f>
        <v>51</v>
      </c>
      <c r="U565">
        <f>YEAR(G565)</f>
        <v>2024</v>
      </c>
      <c r="V565" s="117">
        <f>IFERROR(Q565/N565,"0")</f>
        <v>0</v>
      </c>
      <c r="AF565">
        <v>29970</v>
      </c>
      <c r="AG565" t="s">
        <v>1776</v>
      </c>
      <c r="AH565" t="s">
        <v>376</v>
      </c>
      <c r="AI565" t="s">
        <v>401</v>
      </c>
      <c r="BH565">
        <v>590</v>
      </c>
      <c r="BI565" t="s">
        <v>196</v>
      </c>
    </row>
    <row r="566" spans="1:61">
      <c r="A566" t="str">
        <f>_xlfn.XLOOKUP(D566,BN:BN,BO:BO)</f>
        <v>México</v>
      </c>
      <c r="B566" t="s">
        <v>25</v>
      </c>
      <c r="C566">
        <v>12</v>
      </c>
      <c r="D566" t="str">
        <f>_xlfn.XLOOKUP(C566,BH:BH,BI:BI)</f>
        <v>DianaM</v>
      </c>
      <c r="E566">
        <v>25704</v>
      </c>
      <c r="F566" t="s">
        <v>1739</v>
      </c>
      <c r="G566" s="63">
        <v>45651</v>
      </c>
      <c r="H566" s="63">
        <v>45654</v>
      </c>
      <c r="I566" t="s">
        <v>376</v>
      </c>
      <c r="J566" t="str">
        <f>_xlfn.XLOOKUP(I566,AS:AS,AU:AU)</f>
        <v>Hotel</v>
      </c>
      <c r="K566" t="s">
        <v>27</v>
      </c>
      <c r="L566">
        <v>1185.9000000000001</v>
      </c>
      <c r="M566">
        <f>L566*_xlfn.XLOOKUP(K566,AM:AM,AN:AN)</f>
        <v>1185.9000000000001</v>
      </c>
      <c r="N566">
        <f>L566*_xlfn.XLOOKUP(K566,AM:AM,AO:AO)</f>
        <v>1375.644</v>
      </c>
      <c r="O566">
        <v>1185.9000000000001</v>
      </c>
      <c r="P566">
        <f>O566*_xlfn.XLOOKUP(K566,AM:AM,AN:AN)</f>
        <v>1185.9000000000001</v>
      </c>
      <c r="Q566">
        <f>O566*_xlfn.XLOOKUP(K566,AM:AM,AO:AO)</f>
        <v>1375.644</v>
      </c>
      <c r="R566" t="str">
        <f>_xlfn.XLOOKUP(E566,AF:AF,AG:AG)</f>
        <v>ROSEWOOD VIENNA</v>
      </c>
      <c r="S566" t="str">
        <f>_xlfn.XLOOKUP(E566,AF:AF,AI:AI)</f>
        <v>Austria</v>
      </c>
      <c r="T566">
        <f>WEEKNUM(G566)</f>
        <v>52</v>
      </c>
      <c r="U566">
        <f>YEAR(G566)</f>
        <v>2024</v>
      </c>
      <c r="V566" s="117">
        <f>IFERROR(Q566/N566,"0")</f>
        <v>1</v>
      </c>
      <c r="AF566">
        <v>29982</v>
      </c>
      <c r="AG566" t="s">
        <v>1777</v>
      </c>
      <c r="AH566" t="s">
        <v>376</v>
      </c>
      <c r="AI566" t="s">
        <v>1109</v>
      </c>
      <c r="BH566">
        <v>591</v>
      </c>
      <c r="BI566" t="s">
        <v>196</v>
      </c>
    </row>
    <row r="567" spans="1:61">
      <c r="A567" t="str">
        <f>_xlfn.XLOOKUP(D567,BN:BN,BO:BO)</f>
        <v>México</v>
      </c>
      <c r="B567" t="s">
        <v>25</v>
      </c>
      <c r="C567">
        <v>12</v>
      </c>
      <c r="D567" t="str">
        <f>_xlfn.XLOOKUP(C567,BH:BH,BI:BI)</f>
        <v>DianaM</v>
      </c>
      <c r="E567">
        <v>25926</v>
      </c>
      <c r="F567" t="s">
        <v>1739</v>
      </c>
      <c r="G567" s="63">
        <v>45644</v>
      </c>
      <c r="H567" s="63">
        <v>45654</v>
      </c>
      <c r="I567" t="s">
        <v>376</v>
      </c>
      <c r="J567" t="str">
        <f>_xlfn.XLOOKUP(I567,AS:AS,AU:AU)</f>
        <v>Hotel</v>
      </c>
      <c r="K567" t="s">
        <v>27</v>
      </c>
      <c r="L567">
        <v>4580.32</v>
      </c>
      <c r="M567">
        <f>L567*_xlfn.XLOOKUP(K567,AM:AM,AN:AN)</f>
        <v>4580.32</v>
      </c>
      <c r="N567">
        <f>L567*_xlfn.XLOOKUP(K567,AM:AM,AO:AO)</f>
        <v>5313.1711999999989</v>
      </c>
      <c r="O567">
        <v>4580.32</v>
      </c>
      <c r="P567">
        <f>O567*_xlfn.XLOOKUP(K567,AM:AM,AN:AN)</f>
        <v>4580.32</v>
      </c>
      <c r="Q567">
        <f>O567*_xlfn.XLOOKUP(K567,AM:AM,AO:AO)</f>
        <v>5313.1711999999989</v>
      </c>
      <c r="R567" t="str">
        <f>_xlfn.XLOOKUP(E567,AF:AF,AG:AG)</f>
        <v>BADRUTT'S PALACE HOTEL ST. MORITZ</v>
      </c>
      <c r="S567" t="str">
        <f>_xlfn.XLOOKUP(E567,AF:AF,AI:AI)</f>
        <v>Switzerland</v>
      </c>
      <c r="T567">
        <f>WEEKNUM(G567)</f>
        <v>51</v>
      </c>
      <c r="U567">
        <f>YEAR(G567)</f>
        <v>2024</v>
      </c>
      <c r="V567" s="117">
        <f>IFERROR(Q567/N567,"0")</f>
        <v>1</v>
      </c>
      <c r="AF567">
        <v>29983</v>
      </c>
      <c r="AG567" t="s">
        <v>1778</v>
      </c>
      <c r="AH567" t="s">
        <v>376</v>
      </c>
      <c r="AI567" t="s">
        <v>1374</v>
      </c>
      <c r="BH567">
        <v>592</v>
      </c>
      <c r="BI567" t="s">
        <v>196</v>
      </c>
    </row>
    <row r="568" spans="1:61">
      <c r="A568" t="str">
        <f>_xlfn.XLOOKUP(D568,BN:BN,BO:BO)</f>
        <v>México</v>
      </c>
      <c r="B568" t="s">
        <v>25</v>
      </c>
      <c r="C568">
        <v>12</v>
      </c>
      <c r="D568" t="str">
        <f>_xlfn.XLOOKUP(C568,BH:BH,BI:BI)</f>
        <v>DianaM</v>
      </c>
      <c r="E568">
        <v>25927</v>
      </c>
      <c r="F568" t="s">
        <v>1739</v>
      </c>
      <c r="G568" s="63">
        <v>45644</v>
      </c>
      <c r="H568" s="63">
        <v>45654</v>
      </c>
      <c r="I568" t="s">
        <v>376</v>
      </c>
      <c r="J568" t="str">
        <f>_xlfn.XLOOKUP(I568,AS:AS,AU:AU)</f>
        <v>Hotel</v>
      </c>
      <c r="K568" t="s">
        <v>27</v>
      </c>
      <c r="L568">
        <v>1462.25</v>
      </c>
      <c r="M568">
        <f>L568*_xlfn.XLOOKUP(K568,AM:AM,AN:AN)</f>
        <v>1462.25</v>
      </c>
      <c r="N568">
        <f>L568*_xlfn.XLOOKUP(K568,AM:AM,AO:AO)</f>
        <v>1696.2099999999998</v>
      </c>
      <c r="O568">
        <v>1462.25</v>
      </c>
      <c r="P568">
        <f>O568*_xlfn.XLOOKUP(K568,AM:AM,AN:AN)</f>
        <v>1462.25</v>
      </c>
      <c r="Q568">
        <f>O568*_xlfn.XLOOKUP(K568,AM:AM,AO:AO)</f>
        <v>1696.2099999999998</v>
      </c>
      <c r="R568" t="str">
        <f>_xlfn.XLOOKUP(E568,AF:AF,AG:AG)</f>
        <v>HOTEL SACHER SALZBURGO</v>
      </c>
      <c r="S568" t="str">
        <f>_xlfn.XLOOKUP(E568,AF:AF,AI:AI)</f>
        <v>Austria</v>
      </c>
      <c r="T568">
        <f>WEEKNUM(G568)</f>
        <v>51</v>
      </c>
      <c r="U568">
        <f>YEAR(G568)</f>
        <v>2024</v>
      </c>
      <c r="V568" s="117">
        <f>IFERROR(Q568/N568,"0")</f>
        <v>1</v>
      </c>
      <c r="AF568">
        <v>29987</v>
      </c>
      <c r="AG568" t="s">
        <v>1779</v>
      </c>
      <c r="AH568" t="s">
        <v>376</v>
      </c>
      <c r="AI568" t="s">
        <v>440</v>
      </c>
      <c r="BH568">
        <v>593</v>
      </c>
      <c r="BI568" t="s">
        <v>46</v>
      </c>
    </row>
    <row r="569" spans="1:61">
      <c r="A569" t="str">
        <f>_xlfn.XLOOKUP(D569,BN:BN,BO:BO)</f>
        <v>México</v>
      </c>
      <c r="B569" t="s">
        <v>25</v>
      </c>
      <c r="C569">
        <v>12</v>
      </c>
      <c r="D569" t="str">
        <f>_xlfn.XLOOKUP(C569,BH:BH,BI:BI)</f>
        <v>DianaM</v>
      </c>
      <c r="E569">
        <v>25374</v>
      </c>
      <c r="F569" t="s">
        <v>1780</v>
      </c>
      <c r="G569" s="63">
        <v>45644</v>
      </c>
      <c r="H569" s="63">
        <v>45654</v>
      </c>
      <c r="I569" t="s">
        <v>376</v>
      </c>
      <c r="J569" t="str">
        <f>_xlfn.XLOOKUP(I569,AS:AS,AU:AU)</f>
        <v>Hotel</v>
      </c>
      <c r="K569" t="s">
        <v>27</v>
      </c>
      <c r="L569">
        <v>214.41</v>
      </c>
      <c r="M569">
        <f>L569*_xlfn.XLOOKUP(K569,AM:AM,AN:AN)</f>
        <v>214.41</v>
      </c>
      <c r="N569">
        <f>L569*_xlfn.XLOOKUP(K569,AM:AM,AO:AO)</f>
        <v>248.71559999999997</v>
      </c>
      <c r="O569">
        <v>188.63</v>
      </c>
      <c r="P569">
        <f>O569*_xlfn.XLOOKUP(K569,AM:AM,AN:AN)</f>
        <v>188.63</v>
      </c>
      <c r="Q569">
        <f>O569*_xlfn.XLOOKUP(K569,AM:AM,AO:AO)</f>
        <v>218.81079999999997</v>
      </c>
      <c r="R569" t="str">
        <f>_xlfn.XLOOKUP(E569,AF:AF,AG:AG)</f>
        <v>HECKFIELD PLACE</v>
      </c>
      <c r="S569" t="str">
        <f>_xlfn.XLOOKUP(E569,AF:AF,AI:AI)</f>
        <v>United Kingdom</v>
      </c>
      <c r="T569">
        <f>WEEKNUM(G569)</f>
        <v>51</v>
      </c>
      <c r="U569">
        <f>YEAR(G569)</f>
        <v>2024</v>
      </c>
      <c r="V569" s="117">
        <f>IFERROR(Q569/N569,"0")</f>
        <v>0.87976307075229698</v>
      </c>
      <c r="AF569">
        <v>29989</v>
      </c>
      <c r="AG569" t="s">
        <v>1781</v>
      </c>
      <c r="AI569" t="s">
        <v>1782</v>
      </c>
      <c r="BH569">
        <v>594</v>
      </c>
      <c r="BI569" t="s">
        <v>197</v>
      </c>
    </row>
    <row r="570" spans="1:61">
      <c r="A570" t="str">
        <f>_xlfn.XLOOKUP(D570,BN:BN,BO:BO)</f>
        <v>México</v>
      </c>
      <c r="B570" t="s">
        <v>25</v>
      </c>
      <c r="C570">
        <v>12</v>
      </c>
      <c r="D570" t="str">
        <f>_xlfn.XLOOKUP(C570,BH:BH,BI:BI)</f>
        <v>DianaM</v>
      </c>
      <c r="E570">
        <v>25374</v>
      </c>
      <c r="F570" t="s">
        <v>1780</v>
      </c>
      <c r="G570" s="63">
        <v>45644</v>
      </c>
      <c r="H570" s="63">
        <v>45654</v>
      </c>
      <c r="I570" t="s">
        <v>376</v>
      </c>
      <c r="J570" t="str">
        <f>_xlfn.XLOOKUP(I570,AS:AS,AU:AU)</f>
        <v>Hotel</v>
      </c>
      <c r="K570" t="s">
        <v>27</v>
      </c>
      <c r="L570">
        <v>146.83000000000001</v>
      </c>
      <c r="M570">
        <f>L570*_xlfn.XLOOKUP(K570,AM:AM,AN:AN)</f>
        <v>146.83000000000001</v>
      </c>
      <c r="N570">
        <f>L570*_xlfn.XLOOKUP(K570,AM:AM,AO:AO)</f>
        <v>170.3228</v>
      </c>
      <c r="O570">
        <v>129.18</v>
      </c>
      <c r="P570">
        <f>O570*_xlfn.XLOOKUP(K570,AM:AM,AN:AN)</f>
        <v>129.18</v>
      </c>
      <c r="Q570">
        <f>O570*_xlfn.XLOOKUP(K570,AM:AM,AO:AO)</f>
        <v>149.84880000000001</v>
      </c>
      <c r="R570" t="str">
        <f>_xlfn.XLOOKUP(E570,AF:AF,AG:AG)</f>
        <v>HECKFIELD PLACE</v>
      </c>
      <c r="S570" t="str">
        <f>_xlfn.XLOOKUP(E570,AF:AF,AI:AI)</f>
        <v>United Kingdom</v>
      </c>
      <c r="T570">
        <f>WEEKNUM(G570)</f>
        <v>51</v>
      </c>
      <c r="U570">
        <f>YEAR(G570)</f>
        <v>2024</v>
      </c>
      <c r="V570" s="117">
        <f>IFERROR(Q570/N570,"0")</f>
        <v>0.87979295784240286</v>
      </c>
      <c r="AF570">
        <v>29993</v>
      </c>
      <c r="AG570" t="s">
        <v>1783</v>
      </c>
      <c r="AH570" t="s">
        <v>376</v>
      </c>
      <c r="AI570" t="s">
        <v>1109</v>
      </c>
      <c r="BH570">
        <v>595</v>
      </c>
      <c r="BI570" t="s">
        <v>46</v>
      </c>
    </row>
    <row r="571" spans="1:61">
      <c r="A571" t="str">
        <f>_xlfn.XLOOKUP(D571,BN:BN,BO:BO)</f>
        <v>México</v>
      </c>
      <c r="B571" t="s">
        <v>25</v>
      </c>
      <c r="C571">
        <v>12</v>
      </c>
      <c r="D571" t="str">
        <f>_xlfn.XLOOKUP(C571,BH:BH,BI:BI)</f>
        <v>DianaM</v>
      </c>
      <c r="E571">
        <v>27542</v>
      </c>
      <c r="F571" t="s">
        <v>1780</v>
      </c>
      <c r="G571" s="63">
        <v>45644</v>
      </c>
      <c r="H571" s="63">
        <v>45654</v>
      </c>
      <c r="I571" t="s">
        <v>376</v>
      </c>
      <c r="J571" t="str">
        <f>_xlfn.XLOOKUP(I571,AS:AS,AU:AU)</f>
        <v>Hotel</v>
      </c>
      <c r="K571" t="s">
        <v>27</v>
      </c>
      <c r="L571">
        <v>331.27</v>
      </c>
      <c r="M571">
        <f>L571*_xlfn.XLOOKUP(K571,AM:AM,AN:AN)</f>
        <v>331.27</v>
      </c>
      <c r="N571">
        <f>L571*_xlfn.XLOOKUP(K571,AM:AM,AO:AO)</f>
        <v>384.27319999999997</v>
      </c>
      <c r="O571">
        <v>291.44</v>
      </c>
      <c r="P571">
        <f>O571*_xlfn.XLOOKUP(K571,AM:AM,AN:AN)</f>
        <v>291.44</v>
      </c>
      <c r="Q571">
        <f>O571*_xlfn.XLOOKUP(K571,AM:AM,AO:AO)</f>
        <v>338.07039999999995</v>
      </c>
      <c r="R571" t="str">
        <f>_xlfn.XLOOKUP(E571,AF:AF,AG:AG)</f>
        <v>THE BEAUMONT MAYFAIR</v>
      </c>
      <c r="S571" t="str">
        <f>_xlfn.XLOOKUP(E571,AF:AF,AI:AI)</f>
        <v>United Kingdom</v>
      </c>
      <c r="T571">
        <f>WEEKNUM(G571)</f>
        <v>51</v>
      </c>
      <c r="U571">
        <f>YEAR(G571)</f>
        <v>2024</v>
      </c>
      <c r="V571" s="117">
        <f>IFERROR(Q571/N571,"0")</f>
        <v>0.87976574999245316</v>
      </c>
      <c r="AF571">
        <v>29994</v>
      </c>
      <c r="AG571" t="s">
        <v>1784</v>
      </c>
      <c r="AH571" t="s">
        <v>376</v>
      </c>
      <c r="AI571" t="s">
        <v>401</v>
      </c>
      <c r="BH571">
        <v>596</v>
      </c>
      <c r="BI571" t="s">
        <v>92</v>
      </c>
    </row>
    <row r="572" spans="1:61">
      <c r="A572" t="str">
        <f>_xlfn.XLOOKUP(D572,BN:BN,BO:BO)</f>
        <v>México</v>
      </c>
      <c r="B572" t="s">
        <v>25</v>
      </c>
      <c r="C572">
        <v>12</v>
      </c>
      <c r="D572" t="str">
        <f>_xlfn.XLOOKUP(C572,BH:BH,BI:BI)</f>
        <v>DianaM</v>
      </c>
      <c r="E572">
        <v>27542</v>
      </c>
      <c r="F572" t="s">
        <v>1780</v>
      </c>
      <c r="G572" s="63">
        <v>45644</v>
      </c>
      <c r="H572" s="63">
        <v>45654</v>
      </c>
      <c r="I572" t="s">
        <v>376</v>
      </c>
      <c r="J572" t="str">
        <f>_xlfn.XLOOKUP(I572,AS:AS,AU:AU)</f>
        <v>Hotel</v>
      </c>
      <c r="K572" t="s">
        <v>27</v>
      </c>
      <c r="L572">
        <v>297.91000000000003</v>
      </c>
      <c r="M572">
        <f>L572*_xlfn.XLOOKUP(K572,AM:AM,AN:AN)</f>
        <v>297.91000000000003</v>
      </c>
      <c r="N572">
        <f>L572*_xlfn.XLOOKUP(K572,AM:AM,AO:AO)</f>
        <v>345.57560000000001</v>
      </c>
      <c r="O572">
        <v>262.08999999999997</v>
      </c>
      <c r="P572">
        <f>O572*_xlfn.XLOOKUP(K572,AM:AM,AN:AN)</f>
        <v>262.08999999999997</v>
      </c>
      <c r="Q572">
        <f>O572*_xlfn.XLOOKUP(K572,AM:AM,AO:AO)</f>
        <v>304.02439999999996</v>
      </c>
      <c r="R572" t="str">
        <f>_xlfn.XLOOKUP(E572,AF:AF,AG:AG)</f>
        <v>THE BEAUMONT MAYFAIR</v>
      </c>
      <c r="S572" t="str">
        <f>_xlfn.XLOOKUP(E572,AF:AF,AI:AI)</f>
        <v>United Kingdom</v>
      </c>
      <c r="T572">
        <f>WEEKNUM(G572)</f>
        <v>51</v>
      </c>
      <c r="U572">
        <f>YEAR(G572)</f>
        <v>2024</v>
      </c>
      <c r="V572" s="117">
        <f>IFERROR(Q572/N572,"0")</f>
        <v>0.8797623443321807</v>
      </c>
      <c r="AF572">
        <v>30018</v>
      </c>
      <c r="AG572" t="s">
        <v>1785</v>
      </c>
      <c r="AI572" t="s">
        <v>369</v>
      </c>
      <c r="BH572">
        <v>597</v>
      </c>
      <c r="BI572" t="s">
        <v>46</v>
      </c>
    </row>
    <row r="573" spans="1:61">
      <c r="A573" t="str">
        <f>_xlfn.XLOOKUP(D573,BN:BN,BO:BO)</f>
        <v>México</v>
      </c>
      <c r="B573" t="s">
        <v>25</v>
      </c>
      <c r="C573">
        <v>12</v>
      </c>
      <c r="D573" t="str">
        <f>_xlfn.XLOOKUP(C573,BH:BH,BI:BI)</f>
        <v>DianaM</v>
      </c>
      <c r="E573">
        <v>25822</v>
      </c>
      <c r="F573" t="s">
        <v>1786</v>
      </c>
      <c r="G573" s="63">
        <v>45644</v>
      </c>
      <c r="H573" s="63">
        <v>45654</v>
      </c>
      <c r="I573" t="s">
        <v>376</v>
      </c>
      <c r="J573" t="str">
        <f>_xlfn.XLOOKUP(I573,AS:AS,AU:AU)</f>
        <v>Hotel</v>
      </c>
      <c r="K573" t="s">
        <v>27</v>
      </c>
      <c r="L573">
        <v>18278</v>
      </c>
      <c r="M573">
        <f>L573*_xlfn.XLOOKUP(K573,AM:AM,AN:AN)</f>
        <v>18278</v>
      </c>
      <c r="N573">
        <f>L573*_xlfn.XLOOKUP(K573,AM:AM,AO:AO)</f>
        <v>21202.48</v>
      </c>
      <c r="O573">
        <v>1702.54</v>
      </c>
      <c r="P573">
        <f>O573*_xlfn.XLOOKUP(K573,AM:AM,AN:AN)</f>
        <v>1702.54</v>
      </c>
      <c r="Q573">
        <f>O573*_xlfn.XLOOKUP(K573,AM:AM,AO:AO)</f>
        <v>1974.9463999999998</v>
      </c>
      <c r="R573" t="str">
        <f>_xlfn.XLOOKUP(E573,AF:AF,AG:AG)</f>
        <v>ROSEWOOD MUNICH</v>
      </c>
      <c r="S573" t="str">
        <f>_xlfn.XLOOKUP(E573,AF:AF,AI:AI)</f>
        <v>Germany</v>
      </c>
      <c r="T573">
        <f>WEEKNUM(G573)</f>
        <v>51</v>
      </c>
      <c r="U573">
        <f>YEAR(G573)</f>
        <v>2024</v>
      </c>
      <c r="V573" s="117">
        <f>IFERROR(Q573/N573,"0")</f>
        <v>9.3146952620636825E-2</v>
      </c>
      <c r="AF573">
        <v>30026</v>
      </c>
      <c r="AG573" t="s">
        <v>1787</v>
      </c>
      <c r="AH573" t="s">
        <v>364</v>
      </c>
      <c r="AI573" t="s">
        <v>440</v>
      </c>
      <c r="BH573">
        <v>598</v>
      </c>
      <c r="BI573" t="s">
        <v>91</v>
      </c>
    </row>
    <row r="574" spans="1:61">
      <c r="A574" t="str">
        <f>_xlfn.XLOOKUP(D574,BN:BN,BO:BO)</f>
        <v>México</v>
      </c>
      <c r="B574" t="s">
        <v>25</v>
      </c>
      <c r="C574">
        <v>12</v>
      </c>
      <c r="D574" t="str">
        <f>_xlfn.XLOOKUP(C574,BH:BH,BI:BI)</f>
        <v>DianaM</v>
      </c>
      <c r="E574">
        <v>0</v>
      </c>
      <c r="F574" t="s">
        <v>1709</v>
      </c>
      <c r="G574" s="63">
        <v>45644</v>
      </c>
      <c r="H574" s="63">
        <v>45654</v>
      </c>
      <c r="I574" t="s">
        <v>396</v>
      </c>
      <c r="J574" t="str">
        <f>_xlfn.XLOOKUP(I574,AS:AS,AU:AU)</f>
        <v>Honorarios</v>
      </c>
      <c r="K574" t="s">
        <v>27</v>
      </c>
      <c r="L574">
        <v>115.93</v>
      </c>
      <c r="M574">
        <f>L574*_xlfn.XLOOKUP(K574,AM:AM,AN:AN)</f>
        <v>115.93</v>
      </c>
      <c r="N574">
        <f>L574*_xlfn.XLOOKUP(K574,AM:AM,AO:AO)</f>
        <v>134.47880000000001</v>
      </c>
      <c r="O574">
        <v>115.93</v>
      </c>
      <c r="P574">
        <f>O574*_xlfn.XLOOKUP(K574,AM:AM,AN:AN)</f>
        <v>115.93</v>
      </c>
      <c r="Q574">
        <f>O574*_xlfn.XLOOKUP(K574,AM:AM,AO:AO)</f>
        <v>134.47880000000001</v>
      </c>
      <c r="R574" t="str">
        <f>_xlfn.XLOOKUP(E574,AF:AF,AG:AG)</f>
        <v>FEES</v>
      </c>
      <c r="S574">
        <f>_xlfn.XLOOKUP(E574,AF:AF,AI:AI)</f>
        <v>0</v>
      </c>
      <c r="T574">
        <f>WEEKNUM(G574)</f>
        <v>51</v>
      </c>
      <c r="U574">
        <f>YEAR(G574)</f>
        <v>2024</v>
      </c>
      <c r="V574" s="117">
        <f>IFERROR(Q574/N574,"0")</f>
        <v>1</v>
      </c>
      <c r="AF574">
        <v>30053</v>
      </c>
      <c r="AG574" t="s">
        <v>1788</v>
      </c>
      <c r="AH574" t="s">
        <v>376</v>
      </c>
      <c r="AI574" t="s">
        <v>634</v>
      </c>
      <c r="BH574">
        <v>600</v>
      </c>
      <c r="BI574" t="s">
        <v>43</v>
      </c>
    </row>
    <row r="575" spans="1:61">
      <c r="A575" t="str">
        <f>_xlfn.XLOOKUP(D575,BN:BN,BO:BO)</f>
        <v>México</v>
      </c>
      <c r="B575" t="s">
        <v>25</v>
      </c>
      <c r="C575">
        <v>13</v>
      </c>
      <c r="D575" t="str">
        <f>_xlfn.XLOOKUP(C575,BH:BH,BI:BI)</f>
        <v>DianaM</v>
      </c>
      <c r="E575">
        <v>23666</v>
      </c>
      <c r="F575" t="s">
        <v>1721</v>
      </c>
      <c r="G575" s="63">
        <v>45618</v>
      </c>
      <c r="H575" s="63">
        <v>45623</v>
      </c>
      <c r="I575" t="s">
        <v>376</v>
      </c>
      <c r="J575" t="str">
        <f>_xlfn.XLOOKUP(I575,AS:AS,AU:AU)</f>
        <v>Hotel</v>
      </c>
      <c r="K575" t="s">
        <v>33</v>
      </c>
      <c r="L575">
        <v>6490.08</v>
      </c>
      <c r="M575">
        <f>L575*_xlfn.XLOOKUP(K575,AM:AM,AN:AN)</f>
        <v>5581.4687999999996</v>
      </c>
      <c r="N575">
        <f>L575*_xlfn.XLOOKUP(K575,AM:AM,AO:AO)</f>
        <v>6490.08</v>
      </c>
      <c r="O575">
        <v>1244.92</v>
      </c>
      <c r="P575">
        <f>O575*_xlfn.XLOOKUP(K575,AM:AM,AN:AN)</f>
        <v>1070.6312</v>
      </c>
      <c r="Q575">
        <f>O575*_xlfn.XLOOKUP(K575,AM:AM,AO:AO)</f>
        <v>1244.92</v>
      </c>
      <c r="R575" t="str">
        <f>_xlfn.XLOOKUP(E575,AF:AF,AG:AG)</f>
        <v>MATACHICA RESORT &amp; SPA, AN SLH HOTEL</v>
      </c>
      <c r="S575" t="str">
        <f>_xlfn.XLOOKUP(E575,AF:AF,AI:AI)</f>
        <v>Belice</v>
      </c>
      <c r="T575">
        <f>WEEKNUM(G575)</f>
        <v>47</v>
      </c>
      <c r="U575">
        <f>YEAR(G575)</f>
        <v>2024</v>
      </c>
      <c r="V575" s="117">
        <f>IFERROR(Q575/N575,"0")</f>
        <v>0.19181889899662255</v>
      </c>
      <c r="AF575">
        <v>30064</v>
      </c>
      <c r="AG575" t="s">
        <v>1789</v>
      </c>
      <c r="AH575" t="s">
        <v>364</v>
      </c>
      <c r="BH575">
        <v>601</v>
      </c>
      <c r="BI575" t="s">
        <v>274</v>
      </c>
    </row>
    <row r="576" spans="1:61">
      <c r="A576" t="str">
        <f>_xlfn.XLOOKUP(D576,BN:BN,BO:BO)</f>
        <v>México</v>
      </c>
      <c r="B576" t="s">
        <v>25</v>
      </c>
      <c r="C576">
        <v>14</v>
      </c>
      <c r="D576" t="str">
        <f>_xlfn.XLOOKUP(C576,BH:BH,BI:BI)</f>
        <v>DianaM</v>
      </c>
      <c r="E576">
        <v>23789</v>
      </c>
      <c r="F576" t="s">
        <v>1790</v>
      </c>
      <c r="G576" s="63">
        <v>45974</v>
      </c>
      <c r="H576" s="63">
        <v>45990</v>
      </c>
      <c r="I576" t="s">
        <v>444</v>
      </c>
      <c r="J576" t="str">
        <f>_xlfn.XLOOKUP(I576,AS:AS,AU:AU)</f>
        <v>DMC</v>
      </c>
      <c r="K576" t="s">
        <v>33</v>
      </c>
      <c r="L576">
        <v>39966</v>
      </c>
      <c r="M576">
        <f>L576*_xlfn.XLOOKUP(K576,AM:AM,AN:AN)</f>
        <v>34370.76</v>
      </c>
      <c r="N576">
        <f>L576*_xlfn.XLOOKUP(K576,AM:AM,AO:AO)</f>
        <v>39966</v>
      </c>
      <c r="O576">
        <v>6320</v>
      </c>
      <c r="P576">
        <f>O576*_xlfn.XLOOKUP(K576,AM:AM,AN:AN)</f>
        <v>5435.2</v>
      </c>
      <c r="Q576">
        <f>O576*_xlfn.XLOOKUP(K576,AM:AM,AO:AO)</f>
        <v>6320</v>
      </c>
      <c r="R576" t="str">
        <f>_xlfn.XLOOKUP(E576,AF:AF,AG:AG)</f>
        <v>TRIUMPH TRAVEL</v>
      </c>
      <c r="S576" t="str">
        <f>_xlfn.XLOOKUP(E576,AF:AF,AI:AI)</f>
        <v>South Africa</v>
      </c>
      <c r="T576">
        <f>WEEKNUM(G576)</f>
        <v>46</v>
      </c>
      <c r="U576">
        <f>YEAR(G576)</f>
        <v>2025</v>
      </c>
      <c r="V576" s="117">
        <f>IFERROR(Q576/N576,"0")</f>
        <v>0.1581344142521143</v>
      </c>
      <c r="AF576">
        <v>30067</v>
      </c>
      <c r="AG576" t="s">
        <v>1791</v>
      </c>
      <c r="AH576" t="s">
        <v>376</v>
      </c>
      <c r="AI576" t="s">
        <v>401</v>
      </c>
      <c r="BH576">
        <v>602</v>
      </c>
      <c r="BI576" t="s">
        <v>66</v>
      </c>
    </row>
    <row r="577" spans="1:61">
      <c r="A577" t="str">
        <f>_xlfn.XLOOKUP(D577,BN:BN,BO:BO)</f>
        <v>México</v>
      </c>
      <c r="B577" t="s">
        <v>25</v>
      </c>
      <c r="C577">
        <v>14</v>
      </c>
      <c r="D577" t="str">
        <f>_xlfn.XLOOKUP(C577,BH:BH,BI:BI)</f>
        <v>DianaM</v>
      </c>
      <c r="E577">
        <v>23921</v>
      </c>
      <c r="F577" t="s">
        <v>1792</v>
      </c>
      <c r="G577" s="63">
        <v>45974</v>
      </c>
      <c r="H577" s="63">
        <v>45974</v>
      </c>
      <c r="I577" t="s">
        <v>366</v>
      </c>
      <c r="J577" t="str">
        <f>_xlfn.XLOOKUP(I577,AS:AS,AU:AU)</f>
        <v>Vuelos</v>
      </c>
      <c r="K577" t="s">
        <v>33</v>
      </c>
      <c r="L577">
        <v>1046.5999999999999</v>
      </c>
      <c r="M577">
        <f>L577*_xlfn.XLOOKUP(K577,AM:AM,AN:AN)</f>
        <v>900.07599999999991</v>
      </c>
      <c r="N577">
        <f>L577*_xlfn.XLOOKUP(K577,AM:AM,AO:AO)</f>
        <v>1046.5999999999999</v>
      </c>
      <c r="O577">
        <v>0</v>
      </c>
      <c r="P577">
        <f>O577*_xlfn.XLOOKUP(K577,AM:AM,AN:AN)</f>
        <v>0</v>
      </c>
      <c r="Q577">
        <f>O577*_xlfn.XLOOKUP(K577,AM:AM,AO:AO)</f>
        <v>0</v>
      </c>
      <c r="R577" t="str">
        <f>_xlfn.XLOOKUP(E577,AF:AF,AG:AG)</f>
        <v>Air France</v>
      </c>
      <c r="S577" t="str">
        <f>_xlfn.XLOOKUP(E577,AF:AF,AI:AI)</f>
        <v>France</v>
      </c>
      <c r="T577">
        <f>WEEKNUM(G577)</f>
        <v>46</v>
      </c>
      <c r="U577">
        <f>YEAR(G577)</f>
        <v>2025</v>
      </c>
      <c r="V577" s="117">
        <f>IFERROR(Q577/N577,"0")</f>
        <v>0</v>
      </c>
      <c r="AF577">
        <v>30070</v>
      </c>
      <c r="AG577" t="s">
        <v>1793</v>
      </c>
      <c r="AH577" t="s">
        <v>376</v>
      </c>
      <c r="AI577" t="s">
        <v>399</v>
      </c>
      <c r="BH577">
        <v>603</v>
      </c>
      <c r="BI577" t="s">
        <v>66</v>
      </c>
    </row>
    <row r="578" spans="1:61">
      <c r="A578" t="str">
        <f>_xlfn.XLOOKUP(D578,BN:BN,BO:BO)</f>
        <v>México</v>
      </c>
      <c r="B578" t="s">
        <v>25</v>
      </c>
      <c r="C578">
        <v>14</v>
      </c>
      <c r="D578" t="str">
        <f>_xlfn.XLOOKUP(C578,BH:BH,BI:BI)</f>
        <v>DianaM</v>
      </c>
      <c r="E578">
        <v>23921</v>
      </c>
      <c r="F578" t="s">
        <v>1794</v>
      </c>
      <c r="G578" s="63">
        <v>45974</v>
      </c>
      <c r="H578" s="63">
        <v>45990</v>
      </c>
      <c r="I578" t="s">
        <v>366</v>
      </c>
      <c r="J578" t="str">
        <f>_xlfn.XLOOKUP(I578,AS:AS,AU:AU)</f>
        <v>Vuelos</v>
      </c>
      <c r="K578" t="s">
        <v>33</v>
      </c>
      <c r="L578">
        <v>1046.5999999999999</v>
      </c>
      <c r="M578">
        <f>L578*_xlfn.XLOOKUP(K578,AM:AM,AN:AN)</f>
        <v>900.07599999999991</v>
      </c>
      <c r="N578">
        <f>L578*_xlfn.XLOOKUP(K578,AM:AM,AO:AO)</f>
        <v>1046.5999999999999</v>
      </c>
      <c r="O578">
        <v>0</v>
      </c>
      <c r="P578">
        <f>O578*_xlfn.XLOOKUP(K578,AM:AM,AN:AN)</f>
        <v>0</v>
      </c>
      <c r="Q578">
        <f>O578*_xlfn.XLOOKUP(K578,AM:AM,AO:AO)</f>
        <v>0</v>
      </c>
      <c r="R578" t="str">
        <f>_xlfn.XLOOKUP(E578,AF:AF,AG:AG)</f>
        <v>Air France</v>
      </c>
      <c r="S578" t="str">
        <f>_xlfn.XLOOKUP(E578,AF:AF,AI:AI)</f>
        <v>France</v>
      </c>
      <c r="T578">
        <f>WEEKNUM(G578)</f>
        <v>46</v>
      </c>
      <c r="U578">
        <f>YEAR(G578)</f>
        <v>2025</v>
      </c>
      <c r="V578" s="117">
        <f>IFERROR(Q578/N578,"0")</f>
        <v>0</v>
      </c>
      <c r="AF578">
        <v>30073</v>
      </c>
      <c r="AG578" t="s">
        <v>1795</v>
      </c>
      <c r="AH578" t="s">
        <v>376</v>
      </c>
      <c r="AI578" t="s">
        <v>377</v>
      </c>
      <c r="BH578">
        <v>604</v>
      </c>
      <c r="BI578" t="s">
        <v>66</v>
      </c>
    </row>
    <row r="579" spans="1:61">
      <c r="A579" t="str">
        <f>_xlfn.XLOOKUP(D579,BN:BN,BO:BO)</f>
        <v>México</v>
      </c>
      <c r="B579" t="s">
        <v>25</v>
      </c>
      <c r="C579">
        <v>14</v>
      </c>
      <c r="D579" t="str">
        <f>_xlfn.XLOOKUP(C579,BH:BH,BI:BI)</f>
        <v>DianaM</v>
      </c>
      <c r="E579">
        <v>25684</v>
      </c>
      <c r="F579" t="s">
        <v>1796</v>
      </c>
      <c r="G579" s="63">
        <v>45974</v>
      </c>
      <c r="H579" s="63">
        <v>45990</v>
      </c>
      <c r="I579" t="s">
        <v>366</v>
      </c>
      <c r="J579" t="str">
        <f>_xlfn.XLOOKUP(I579,AS:AS,AU:AU)</f>
        <v>Vuelos</v>
      </c>
      <c r="K579" t="s">
        <v>33</v>
      </c>
      <c r="L579">
        <v>1715.9</v>
      </c>
      <c r="M579">
        <f>L579*_xlfn.XLOOKUP(K579,AM:AM,AN:AN)</f>
        <v>1475.674</v>
      </c>
      <c r="N579">
        <f>L579*_xlfn.XLOOKUP(K579,AM:AM,AO:AO)</f>
        <v>1715.9</v>
      </c>
      <c r="O579">
        <v>0</v>
      </c>
      <c r="P579">
        <f>O579*_xlfn.XLOOKUP(K579,AM:AM,AN:AN)</f>
        <v>0</v>
      </c>
      <c r="Q579">
        <f>O579*_xlfn.XLOOKUP(K579,AM:AM,AO:AO)</f>
        <v>0</v>
      </c>
      <c r="R579" t="str">
        <f>_xlfn.XLOOKUP(E579,AF:AF,AG:AG)</f>
        <v>Rwandair Airlines</v>
      </c>
      <c r="S579" t="str">
        <f>_xlfn.XLOOKUP(E579,AF:AF,AI:AI)</f>
        <v>Rwanda</v>
      </c>
      <c r="T579">
        <f>WEEKNUM(G579)</f>
        <v>46</v>
      </c>
      <c r="U579">
        <f>YEAR(G579)</f>
        <v>2025</v>
      </c>
      <c r="V579" s="117">
        <f>IFERROR(Q579/N579,"0")</f>
        <v>0</v>
      </c>
      <c r="AF579">
        <v>30100</v>
      </c>
      <c r="AG579" t="s">
        <v>1797</v>
      </c>
      <c r="AH579" t="s">
        <v>376</v>
      </c>
      <c r="AI579" t="s">
        <v>634</v>
      </c>
      <c r="BH579">
        <v>605</v>
      </c>
      <c r="BI579" t="s">
        <v>66</v>
      </c>
    </row>
    <row r="580" spans="1:61">
      <c r="A580" t="str">
        <f>_xlfn.XLOOKUP(D580,BN:BN,BO:BO)</f>
        <v>México</v>
      </c>
      <c r="B580" t="s">
        <v>25</v>
      </c>
      <c r="C580">
        <v>14</v>
      </c>
      <c r="D580" t="str">
        <f>_xlfn.XLOOKUP(C580,BH:BH,BI:BI)</f>
        <v>DianaM</v>
      </c>
      <c r="E580">
        <v>25684</v>
      </c>
      <c r="F580" t="s">
        <v>1798</v>
      </c>
      <c r="G580" s="63">
        <v>45974</v>
      </c>
      <c r="H580" s="63">
        <v>45990</v>
      </c>
      <c r="I580" t="s">
        <v>366</v>
      </c>
      <c r="J580" t="str">
        <f>_xlfn.XLOOKUP(I580,AS:AS,AU:AU)</f>
        <v>Vuelos</v>
      </c>
      <c r="K580" t="s">
        <v>33</v>
      </c>
      <c r="L580">
        <v>1715.9</v>
      </c>
      <c r="M580">
        <f>L580*_xlfn.XLOOKUP(K580,AM:AM,AN:AN)</f>
        <v>1475.674</v>
      </c>
      <c r="N580">
        <f>L580*_xlfn.XLOOKUP(K580,AM:AM,AO:AO)</f>
        <v>1715.9</v>
      </c>
      <c r="O580">
        <v>0</v>
      </c>
      <c r="P580">
        <f>O580*_xlfn.XLOOKUP(K580,AM:AM,AN:AN)</f>
        <v>0</v>
      </c>
      <c r="Q580">
        <f>O580*_xlfn.XLOOKUP(K580,AM:AM,AO:AO)</f>
        <v>0</v>
      </c>
      <c r="R580" t="str">
        <f>_xlfn.XLOOKUP(E580,AF:AF,AG:AG)</f>
        <v>Rwandair Airlines</v>
      </c>
      <c r="S580" t="str">
        <f>_xlfn.XLOOKUP(E580,AF:AF,AI:AI)</f>
        <v>Rwanda</v>
      </c>
      <c r="T580">
        <f>WEEKNUM(G580)</f>
        <v>46</v>
      </c>
      <c r="U580">
        <f>YEAR(G580)</f>
        <v>2025</v>
      </c>
      <c r="V580" s="117">
        <f>IFERROR(Q580/N580,"0")</f>
        <v>0</v>
      </c>
      <c r="AF580">
        <v>30101</v>
      </c>
      <c r="AG580" t="s">
        <v>1799</v>
      </c>
      <c r="AH580" t="s">
        <v>376</v>
      </c>
      <c r="AI580" t="s">
        <v>634</v>
      </c>
      <c r="BH580">
        <v>607</v>
      </c>
      <c r="BI580" t="s">
        <v>66</v>
      </c>
    </row>
    <row r="581" spans="1:61">
      <c r="A581" t="str">
        <f>_xlfn.XLOOKUP(D581,BN:BN,BO:BO)</f>
        <v>México</v>
      </c>
      <c r="B581" t="s">
        <v>25</v>
      </c>
      <c r="C581">
        <v>14</v>
      </c>
      <c r="D581" t="str">
        <f>_xlfn.XLOOKUP(C581,BH:BH,BI:BI)</f>
        <v>DianaM</v>
      </c>
      <c r="E581">
        <v>23921</v>
      </c>
      <c r="F581" t="s">
        <v>1800</v>
      </c>
      <c r="G581" s="63">
        <v>45974</v>
      </c>
      <c r="H581" s="63">
        <v>45990</v>
      </c>
      <c r="I581" t="s">
        <v>366</v>
      </c>
      <c r="J581" t="str">
        <f>_xlfn.XLOOKUP(I581,AS:AS,AU:AU)</f>
        <v>Vuelos</v>
      </c>
      <c r="K581" t="s">
        <v>33</v>
      </c>
      <c r="L581">
        <v>74.8</v>
      </c>
      <c r="M581">
        <f>L581*_xlfn.XLOOKUP(K581,AM:AM,AN:AN)</f>
        <v>64.328000000000003</v>
      </c>
      <c r="N581">
        <f>L581*_xlfn.XLOOKUP(K581,AM:AM,AO:AO)</f>
        <v>74.8</v>
      </c>
      <c r="O581">
        <v>0</v>
      </c>
      <c r="P581">
        <f>O581*_xlfn.XLOOKUP(K581,AM:AM,AN:AN)</f>
        <v>0</v>
      </c>
      <c r="Q581">
        <f>O581*_xlfn.XLOOKUP(K581,AM:AM,AO:AO)</f>
        <v>0</v>
      </c>
      <c r="R581" t="str">
        <f>_xlfn.XLOOKUP(E581,AF:AF,AG:AG)</f>
        <v>Air France</v>
      </c>
      <c r="S581" t="str">
        <f>_xlfn.XLOOKUP(E581,AF:AF,AI:AI)</f>
        <v>France</v>
      </c>
      <c r="T581">
        <f>WEEKNUM(G581)</f>
        <v>46</v>
      </c>
      <c r="U581">
        <f>YEAR(G581)</f>
        <v>2025</v>
      </c>
      <c r="V581" s="117">
        <f>IFERROR(Q581/N581,"0")</f>
        <v>0</v>
      </c>
      <c r="AF581">
        <v>30102</v>
      </c>
      <c r="AG581" t="s">
        <v>1801</v>
      </c>
      <c r="AH581" t="s">
        <v>376</v>
      </c>
      <c r="AI581" t="s">
        <v>634</v>
      </c>
      <c r="BH581">
        <v>608</v>
      </c>
      <c r="BI581" t="s">
        <v>66</v>
      </c>
    </row>
    <row r="582" spans="1:61">
      <c r="A582" t="str">
        <f>_xlfn.XLOOKUP(D582,BN:BN,BO:BO)</f>
        <v>México</v>
      </c>
      <c r="B582" t="s">
        <v>25</v>
      </c>
      <c r="C582">
        <v>14</v>
      </c>
      <c r="D582" t="str">
        <f>_xlfn.XLOOKUP(C582,BH:BH,BI:BI)</f>
        <v>DianaM</v>
      </c>
      <c r="E582">
        <v>23921</v>
      </c>
      <c r="F582" t="s">
        <v>1802</v>
      </c>
      <c r="G582" s="63">
        <v>45974</v>
      </c>
      <c r="H582" s="63">
        <v>45990</v>
      </c>
      <c r="I582" t="s">
        <v>366</v>
      </c>
      <c r="J582" t="str">
        <f>_xlfn.XLOOKUP(I582,AS:AS,AU:AU)</f>
        <v>Vuelos</v>
      </c>
      <c r="K582" t="s">
        <v>33</v>
      </c>
      <c r="L582">
        <v>74.8</v>
      </c>
      <c r="M582">
        <f>L582*_xlfn.XLOOKUP(K582,AM:AM,AN:AN)</f>
        <v>64.328000000000003</v>
      </c>
      <c r="N582">
        <f>L582*_xlfn.XLOOKUP(K582,AM:AM,AO:AO)</f>
        <v>74.8</v>
      </c>
      <c r="O582">
        <v>0</v>
      </c>
      <c r="P582">
        <f>O582*_xlfn.XLOOKUP(K582,AM:AM,AN:AN)</f>
        <v>0</v>
      </c>
      <c r="Q582">
        <f>O582*_xlfn.XLOOKUP(K582,AM:AM,AO:AO)</f>
        <v>0</v>
      </c>
      <c r="R582" t="str">
        <f>_xlfn.XLOOKUP(E582,AF:AF,AG:AG)</f>
        <v>Air France</v>
      </c>
      <c r="S582" t="str">
        <f>_xlfn.XLOOKUP(E582,AF:AF,AI:AI)</f>
        <v>France</v>
      </c>
      <c r="T582">
        <f>WEEKNUM(G582)</f>
        <v>46</v>
      </c>
      <c r="U582">
        <f>YEAR(G582)</f>
        <v>2025</v>
      </c>
      <c r="V582" s="117">
        <f>IFERROR(Q582/N582,"0")</f>
        <v>0</v>
      </c>
      <c r="AF582">
        <v>30103</v>
      </c>
      <c r="AG582" t="s">
        <v>1803</v>
      </c>
      <c r="AH582" t="s">
        <v>376</v>
      </c>
      <c r="AI582" t="s">
        <v>377</v>
      </c>
      <c r="BH582">
        <v>609</v>
      </c>
      <c r="BI582" t="s">
        <v>280</v>
      </c>
    </row>
    <row r="583" spans="1:61">
      <c r="A583" t="str">
        <f>_xlfn.XLOOKUP(D583,BN:BN,BO:BO)</f>
        <v>México</v>
      </c>
      <c r="B583" t="s">
        <v>25</v>
      </c>
      <c r="C583">
        <v>14</v>
      </c>
      <c r="D583" t="str">
        <f>_xlfn.XLOOKUP(C583,BH:BH,BI:BI)</f>
        <v>DianaM</v>
      </c>
      <c r="E583">
        <v>25656</v>
      </c>
      <c r="F583" t="s">
        <v>1804</v>
      </c>
      <c r="G583" s="63">
        <v>45985</v>
      </c>
      <c r="H583" s="63">
        <v>45985</v>
      </c>
      <c r="I583" t="s">
        <v>366</v>
      </c>
      <c r="J583" t="str">
        <f>_xlfn.XLOOKUP(I583,AS:AS,AU:AU)</f>
        <v>Vuelos</v>
      </c>
      <c r="K583" t="s">
        <v>33</v>
      </c>
      <c r="L583">
        <v>324</v>
      </c>
      <c r="M583">
        <f>L583*_xlfn.XLOOKUP(K583,AM:AM,AN:AN)</f>
        <v>278.64</v>
      </c>
      <c r="N583">
        <f>L583*_xlfn.XLOOKUP(K583,AM:AM,AO:AO)</f>
        <v>324</v>
      </c>
      <c r="O583">
        <v>0</v>
      </c>
      <c r="P583">
        <f>O583*_xlfn.XLOOKUP(K583,AM:AM,AN:AN)</f>
        <v>0</v>
      </c>
      <c r="Q583">
        <f>O583*_xlfn.XLOOKUP(K583,AM:AM,AO:AO)</f>
        <v>0</v>
      </c>
      <c r="R583" t="str">
        <f>_xlfn.XLOOKUP(E583,AF:AF,AG:AG)</f>
        <v>Kenya Airways</v>
      </c>
      <c r="S583" t="str">
        <f>_xlfn.XLOOKUP(E583,AF:AF,AI:AI)</f>
        <v>Kenya</v>
      </c>
      <c r="T583">
        <f>WEEKNUM(G583)</f>
        <v>48</v>
      </c>
      <c r="U583">
        <f>YEAR(G583)</f>
        <v>2025</v>
      </c>
      <c r="V583" s="117">
        <f>IFERROR(Q583/N583,"0")</f>
        <v>0</v>
      </c>
      <c r="AF583">
        <v>30104</v>
      </c>
      <c r="AG583" t="s">
        <v>1805</v>
      </c>
      <c r="AH583" t="s">
        <v>376</v>
      </c>
      <c r="AI583" t="s">
        <v>399</v>
      </c>
      <c r="BH583">
        <v>610</v>
      </c>
      <c r="BI583" t="s">
        <v>66</v>
      </c>
    </row>
    <row r="584" spans="1:61">
      <c r="A584" t="str">
        <f>_xlfn.XLOOKUP(D584,BN:BN,BO:BO)</f>
        <v>México</v>
      </c>
      <c r="B584" t="s">
        <v>25</v>
      </c>
      <c r="C584">
        <v>14</v>
      </c>
      <c r="D584" t="str">
        <f>_xlfn.XLOOKUP(C584,BH:BH,BI:BI)</f>
        <v>DianaM</v>
      </c>
      <c r="E584">
        <v>25656</v>
      </c>
      <c r="F584" t="s">
        <v>1806</v>
      </c>
      <c r="G584" s="63">
        <v>45985</v>
      </c>
      <c r="H584" s="63">
        <v>45985</v>
      </c>
      <c r="I584" t="s">
        <v>366</v>
      </c>
      <c r="J584" t="str">
        <f>_xlfn.XLOOKUP(I584,AS:AS,AU:AU)</f>
        <v>Vuelos</v>
      </c>
      <c r="K584" t="s">
        <v>33</v>
      </c>
      <c r="L584">
        <v>324</v>
      </c>
      <c r="M584">
        <f>L584*_xlfn.XLOOKUP(K584,AM:AM,AN:AN)</f>
        <v>278.64</v>
      </c>
      <c r="N584">
        <f>L584*_xlfn.XLOOKUP(K584,AM:AM,AO:AO)</f>
        <v>324</v>
      </c>
      <c r="O584">
        <v>0</v>
      </c>
      <c r="P584">
        <f>O584*_xlfn.XLOOKUP(K584,AM:AM,AN:AN)</f>
        <v>0</v>
      </c>
      <c r="Q584">
        <f>O584*_xlfn.XLOOKUP(K584,AM:AM,AO:AO)</f>
        <v>0</v>
      </c>
      <c r="R584" t="str">
        <f>_xlfn.XLOOKUP(E584,AF:AF,AG:AG)</f>
        <v>Kenya Airways</v>
      </c>
      <c r="S584" t="str">
        <f>_xlfn.XLOOKUP(E584,AF:AF,AI:AI)</f>
        <v>Kenya</v>
      </c>
      <c r="T584">
        <f>WEEKNUM(G584)</f>
        <v>48</v>
      </c>
      <c r="U584">
        <f>YEAR(G584)</f>
        <v>2025</v>
      </c>
      <c r="V584" s="117">
        <f>IFERROR(Q584/N584,"0")</f>
        <v>0</v>
      </c>
      <c r="AF584">
        <v>30110</v>
      </c>
      <c r="AG584" t="s">
        <v>1807</v>
      </c>
      <c r="AH584" t="s">
        <v>376</v>
      </c>
      <c r="AI584" t="s">
        <v>369</v>
      </c>
      <c r="BH584">
        <v>613</v>
      </c>
      <c r="BI584" t="s">
        <v>280</v>
      </c>
    </row>
    <row r="585" spans="1:61">
      <c r="A585" t="str">
        <f>_xlfn.XLOOKUP(D585,BN:BN,BO:BO)</f>
        <v>México</v>
      </c>
      <c r="B585" t="s">
        <v>25</v>
      </c>
      <c r="C585">
        <v>14</v>
      </c>
      <c r="D585" t="str">
        <f>_xlfn.XLOOKUP(C585,BH:BH,BI:BI)</f>
        <v>DianaM</v>
      </c>
      <c r="E585">
        <v>0</v>
      </c>
      <c r="F585" t="s">
        <v>1808</v>
      </c>
      <c r="G585" s="63">
        <v>45974</v>
      </c>
      <c r="H585" s="63">
        <v>45990</v>
      </c>
      <c r="I585" t="s">
        <v>396</v>
      </c>
      <c r="J585" t="str">
        <f>_xlfn.XLOOKUP(I585,AS:AS,AU:AU)</f>
        <v>Honorarios</v>
      </c>
      <c r="K585" t="s">
        <v>33</v>
      </c>
      <c r="L585">
        <v>184.99</v>
      </c>
      <c r="M585">
        <f>L585*_xlfn.XLOOKUP(K585,AM:AM,AN:AN)</f>
        <v>159.09139999999999</v>
      </c>
      <c r="N585">
        <f>L585*_xlfn.XLOOKUP(K585,AM:AM,AO:AO)</f>
        <v>184.99</v>
      </c>
      <c r="O585">
        <v>184.99</v>
      </c>
      <c r="P585">
        <f>O585*_xlfn.XLOOKUP(K585,AM:AM,AN:AN)</f>
        <v>159.09139999999999</v>
      </c>
      <c r="Q585">
        <f>O585*_xlfn.XLOOKUP(K585,AM:AM,AO:AO)</f>
        <v>184.99</v>
      </c>
      <c r="R585" t="str">
        <f>_xlfn.XLOOKUP(E585,AF:AF,AG:AG)</f>
        <v>FEES</v>
      </c>
      <c r="S585">
        <f>_xlfn.XLOOKUP(E585,AF:AF,AI:AI)</f>
        <v>0</v>
      </c>
      <c r="T585">
        <f>WEEKNUM(G585)</f>
        <v>46</v>
      </c>
      <c r="U585">
        <f>YEAR(G585)</f>
        <v>2025</v>
      </c>
      <c r="V585" s="117">
        <f>IFERROR(Q585/N585,"0")</f>
        <v>1</v>
      </c>
      <c r="AF585">
        <v>30111</v>
      </c>
      <c r="AG585" t="s">
        <v>1809</v>
      </c>
      <c r="AI585" t="s">
        <v>569</v>
      </c>
      <c r="BH585">
        <v>614</v>
      </c>
      <c r="BI585" t="s">
        <v>91</v>
      </c>
    </row>
    <row r="586" spans="1:61">
      <c r="A586" t="str">
        <f>_xlfn.XLOOKUP(D586,BN:BN,BO:BO)</f>
        <v>México</v>
      </c>
      <c r="B586" t="s">
        <v>25</v>
      </c>
      <c r="C586">
        <v>14</v>
      </c>
      <c r="D586" t="str">
        <f>_xlfn.XLOOKUP(C586,BH:BH,BI:BI)</f>
        <v>DianaM</v>
      </c>
      <c r="E586">
        <v>24262</v>
      </c>
      <c r="F586" t="s">
        <v>1810</v>
      </c>
      <c r="G586" s="63">
        <v>45964</v>
      </c>
      <c r="H586" s="63">
        <v>45991</v>
      </c>
      <c r="I586" t="s">
        <v>366</v>
      </c>
      <c r="J586" t="str">
        <f>_xlfn.XLOOKUP(I586,AS:AS,AU:AU)</f>
        <v>Vuelos</v>
      </c>
      <c r="K586" t="s">
        <v>33</v>
      </c>
      <c r="L586">
        <v>4294.75</v>
      </c>
      <c r="M586">
        <f>L586*_xlfn.XLOOKUP(K586,AM:AM,AN:AN)</f>
        <v>3693.4850000000001</v>
      </c>
      <c r="N586">
        <f>L586*_xlfn.XLOOKUP(K586,AM:AM,AO:AO)</f>
        <v>4294.75</v>
      </c>
      <c r="O586">
        <v>0</v>
      </c>
      <c r="P586">
        <f>O586*_xlfn.XLOOKUP(K586,AM:AM,AN:AN)</f>
        <v>0</v>
      </c>
      <c r="Q586">
        <f>O586*_xlfn.XLOOKUP(K586,AM:AM,AO:AO)</f>
        <v>0</v>
      </c>
      <c r="R586" t="str">
        <f>_xlfn.XLOOKUP(E586,AF:AF,AG:AG)</f>
        <v>VIALLO, S.A.</v>
      </c>
      <c r="S586" t="str">
        <f>_xlfn.XLOOKUP(E586,AF:AF,AI:AI)</f>
        <v>Mexico</v>
      </c>
      <c r="T586">
        <f>WEEKNUM(G586)</f>
        <v>45</v>
      </c>
      <c r="U586">
        <f>YEAR(G586)</f>
        <v>2025</v>
      </c>
      <c r="V586" s="117">
        <f>IFERROR(Q586/N586,"0")</f>
        <v>0</v>
      </c>
      <c r="AF586">
        <v>30133</v>
      </c>
      <c r="AG586" t="s">
        <v>1811</v>
      </c>
      <c r="AH586" t="s">
        <v>376</v>
      </c>
      <c r="AI586" t="s">
        <v>377</v>
      </c>
      <c r="BH586">
        <v>615</v>
      </c>
      <c r="BI586" t="s">
        <v>63</v>
      </c>
    </row>
    <row r="587" spans="1:61">
      <c r="A587" t="str">
        <f>_xlfn.XLOOKUP(D587,BN:BN,BO:BO)</f>
        <v>México</v>
      </c>
      <c r="B587" t="s">
        <v>25</v>
      </c>
      <c r="C587">
        <v>14</v>
      </c>
      <c r="D587" t="str">
        <f>_xlfn.XLOOKUP(C587,BH:BH,BI:BI)</f>
        <v>DianaM</v>
      </c>
      <c r="E587">
        <v>24262</v>
      </c>
      <c r="F587" t="s">
        <v>1812</v>
      </c>
      <c r="G587" s="63">
        <v>45964</v>
      </c>
      <c r="H587" s="63">
        <v>45991</v>
      </c>
      <c r="I587" t="s">
        <v>366</v>
      </c>
      <c r="J587" t="str">
        <f>_xlfn.XLOOKUP(I587,AS:AS,AU:AU)</f>
        <v>Vuelos</v>
      </c>
      <c r="K587" t="s">
        <v>33</v>
      </c>
      <c r="L587">
        <v>1120.1300000000001</v>
      </c>
      <c r="M587">
        <f>L587*_xlfn.XLOOKUP(K587,AM:AM,AN:AN)</f>
        <v>963.31180000000006</v>
      </c>
      <c r="N587">
        <f>L587*_xlfn.XLOOKUP(K587,AM:AM,AO:AO)</f>
        <v>1120.1300000000001</v>
      </c>
      <c r="O587">
        <v>0</v>
      </c>
      <c r="P587">
        <f>O587*_xlfn.XLOOKUP(K587,AM:AM,AN:AN)</f>
        <v>0</v>
      </c>
      <c r="Q587">
        <f>O587*_xlfn.XLOOKUP(K587,AM:AM,AO:AO)</f>
        <v>0</v>
      </c>
      <c r="R587" t="str">
        <f>_xlfn.XLOOKUP(E587,AF:AF,AG:AG)</f>
        <v>VIALLO, S.A.</v>
      </c>
      <c r="S587" t="str">
        <f>_xlfn.XLOOKUP(E587,AF:AF,AI:AI)</f>
        <v>Mexico</v>
      </c>
      <c r="T587">
        <f>WEEKNUM(G587)</f>
        <v>45</v>
      </c>
      <c r="U587">
        <f>YEAR(G587)</f>
        <v>2025</v>
      </c>
      <c r="V587" s="117">
        <f>IFERROR(Q587/N587,"0")</f>
        <v>0</v>
      </c>
      <c r="AF587">
        <v>30137</v>
      </c>
      <c r="AG587" t="s">
        <v>1813</v>
      </c>
      <c r="AH587" t="s">
        <v>376</v>
      </c>
      <c r="AI587" t="s">
        <v>401</v>
      </c>
      <c r="BH587">
        <v>616</v>
      </c>
      <c r="BI587" t="s">
        <v>66</v>
      </c>
    </row>
    <row r="588" spans="1:61">
      <c r="A588" t="str">
        <f>_xlfn.XLOOKUP(D588,BN:BN,BO:BO)</f>
        <v>México</v>
      </c>
      <c r="B588" t="s">
        <v>25</v>
      </c>
      <c r="C588">
        <v>14</v>
      </c>
      <c r="D588" t="str">
        <f>_xlfn.XLOOKUP(C588,BH:BH,BI:BI)</f>
        <v>DianaM</v>
      </c>
      <c r="E588">
        <v>0</v>
      </c>
      <c r="F588" t="s">
        <v>1814</v>
      </c>
      <c r="G588" s="63">
        <v>45964</v>
      </c>
      <c r="H588" s="63">
        <v>45991</v>
      </c>
      <c r="I588" t="s">
        <v>396</v>
      </c>
      <c r="J588" t="str">
        <f>_xlfn.XLOOKUP(I588,AS:AS,AU:AU)</f>
        <v>Honorarios</v>
      </c>
      <c r="K588" t="s">
        <v>33</v>
      </c>
      <c r="L588">
        <v>191</v>
      </c>
      <c r="M588">
        <f>L588*_xlfn.XLOOKUP(K588,AM:AM,AN:AN)</f>
        <v>164.26</v>
      </c>
      <c r="N588">
        <f>L588*_xlfn.XLOOKUP(K588,AM:AM,AO:AO)</f>
        <v>191</v>
      </c>
      <c r="O588">
        <v>191</v>
      </c>
      <c r="P588">
        <f>O588*_xlfn.XLOOKUP(K588,AM:AM,AN:AN)</f>
        <v>164.26</v>
      </c>
      <c r="Q588">
        <f>O588*_xlfn.XLOOKUP(K588,AM:AM,AO:AO)</f>
        <v>191</v>
      </c>
      <c r="R588" t="str">
        <f>_xlfn.XLOOKUP(E588,AF:AF,AG:AG)</f>
        <v>FEES</v>
      </c>
      <c r="S588">
        <f>_xlfn.XLOOKUP(E588,AF:AF,AI:AI)</f>
        <v>0</v>
      </c>
      <c r="T588">
        <f>WEEKNUM(G588)</f>
        <v>45</v>
      </c>
      <c r="U588">
        <f>YEAR(G588)</f>
        <v>2025</v>
      </c>
      <c r="V588" s="117">
        <f>IFERROR(Q588/N588,"0")</f>
        <v>1</v>
      </c>
      <c r="AF588">
        <v>30138</v>
      </c>
      <c r="AG588" t="s">
        <v>1815</v>
      </c>
      <c r="AH588" t="s">
        <v>376</v>
      </c>
      <c r="AI588" t="s">
        <v>401</v>
      </c>
      <c r="BH588">
        <v>617</v>
      </c>
      <c r="BI588" t="s">
        <v>34</v>
      </c>
    </row>
    <row r="589" spans="1:61">
      <c r="A589" t="str">
        <f>_xlfn.XLOOKUP(D589,BN:BN,BO:BO)</f>
        <v>México</v>
      </c>
      <c r="B589" t="s">
        <v>25</v>
      </c>
      <c r="C589">
        <v>14</v>
      </c>
      <c r="D589" t="str">
        <f>_xlfn.XLOOKUP(C589,BH:BH,BI:BI)</f>
        <v>DianaM</v>
      </c>
      <c r="E589">
        <v>23789</v>
      </c>
      <c r="F589" t="s">
        <v>1816</v>
      </c>
      <c r="G589" s="63">
        <v>45977</v>
      </c>
      <c r="H589" s="63">
        <v>45977</v>
      </c>
      <c r="I589" t="s">
        <v>364</v>
      </c>
      <c r="J589" t="str">
        <f>_xlfn.XLOOKUP(I589,AS:AS,AU:AU)</f>
        <v>DMC</v>
      </c>
      <c r="K589" t="s">
        <v>33</v>
      </c>
      <c r="L589">
        <v>1150</v>
      </c>
      <c r="M589">
        <f>L589*_xlfn.XLOOKUP(K589,AM:AM,AN:AN)</f>
        <v>989</v>
      </c>
      <c r="N589">
        <f>L589*_xlfn.XLOOKUP(K589,AM:AM,AO:AO)</f>
        <v>1150</v>
      </c>
      <c r="O589">
        <v>185</v>
      </c>
      <c r="P589">
        <f>O589*_xlfn.XLOOKUP(K589,AM:AM,AN:AN)</f>
        <v>159.1</v>
      </c>
      <c r="Q589">
        <f>O589*_xlfn.XLOOKUP(K589,AM:AM,AO:AO)</f>
        <v>185</v>
      </c>
      <c r="R589" t="str">
        <f>_xlfn.XLOOKUP(E589,AF:AF,AG:AG)</f>
        <v>TRIUMPH TRAVEL</v>
      </c>
      <c r="S589" t="str">
        <f>_xlfn.XLOOKUP(E589,AF:AF,AI:AI)</f>
        <v>South Africa</v>
      </c>
      <c r="T589">
        <f>WEEKNUM(G589)</f>
        <v>47</v>
      </c>
      <c r="U589">
        <f>YEAR(G589)</f>
        <v>2025</v>
      </c>
      <c r="V589" s="117">
        <f>IFERROR(Q589/N589,"0")</f>
        <v>0.16086956521739129</v>
      </c>
      <c r="AF589">
        <v>30140</v>
      </c>
      <c r="AG589" t="s">
        <v>1817</v>
      </c>
      <c r="AH589" t="s">
        <v>376</v>
      </c>
      <c r="AI589" t="s">
        <v>401</v>
      </c>
      <c r="BH589">
        <v>618</v>
      </c>
      <c r="BI589" t="s">
        <v>43</v>
      </c>
    </row>
    <row r="590" spans="1:61">
      <c r="A590" t="str">
        <f>_xlfn.XLOOKUP(D590,BN:BN,BO:BO)</f>
        <v>México</v>
      </c>
      <c r="B590" t="s">
        <v>25</v>
      </c>
      <c r="C590">
        <v>14</v>
      </c>
      <c r="D590" t="str">
        <f>_xlfn.XLOOKUP(C590,BH:BH,BI:BI)</f>
        <v>DianaM</v>
      </c>
      <c r="E590">
        <v>23789</v>
      </c>
      <c r="F590" t="s">
        <v>1818</v>
      </c>
      <c r="G590" s="63">
        <v>45964</v>
      </c>
      <c r="H590" s="63">
        <v>45991</v>
      </c>
      <c r="I590" t="s">
        <v>449</v>
      </c>
      <c r="J590" t="str">
        <f>_xlfn.XLOOKUP(I590,AS:AS,AU:AU)</f>
        <v>Otros</v>
      </c>
      <c r="K590" t="s">
        <v>33</v>
      </c>
      <c r="L590">
        <v>45</v>
      </c>
      <c r="M590">
        <f>L590*_xlfn.XLOOKUP(K590,AM:AM,AN:AN)</f>
        <v>38.700000000000003</v>
      </c>
      <c r="N590">
        <f>L590*_xlfn.XLOOKUP(K590,AM:AM,AO:AO)</f>
        <v>45</v>
      </c>
      <c r="O590">
        <v>0</v>
      </c>
      <c r="P590">
        <f>O590*_xlfn.XLOOKUP(K590,AM:AM,AN:AN)</f>
        <v>0</v>
      </c>
      <c r="Q590">
        <f>O590*_xlfn.XLOOKUP(K590,AM:AM,AO:AO)</f>
        <v>0</v>
      </c>
      <c r="R590" t="str">
        <f>_xlfn.XLOOKUP(E590,AF:AF,AG:AG)</f>
        <v>TRIUMPH TRAVEL</v>
      </c>
      <c r="S590" t="str">
        <f>_xlfn.XLOOKUP(E590,AF:AF,AI:AI)</f>
        <v>South Africa</v>
      </c>
      <c r="T590">
        <f>WEEKNUM(G590)</f>
        <v>45</v>
      </c>
      <c r="U590">
        <f>YEAR(G590)</f>
        <v>2025</v>
      </c>
      <c r="V590" s="117">
        <f>IFERROR(Q590/N590,"0")</f>
        <v>0</v>
      </c>
      <c r="AF590">
        <v>30141</v>
      </c>
      <c r="AG590" t="s">
        <v>1819</v>
      </c>
      <c r="AH590" t="s">
        <v>376</v>
      </c>
      <c r="AI590" t="s">
        <v>401</v>
      </c>
      <c r="BH590">
        <v>621</v>
      </c>
      <c r="BI590" t="s">
        <v>92</v>
      </c>
    </row>
    <row r="591" spans="1:61">
      <c r="A591" t="str">
        <f>_xlfn.XLOOKUP(D591,BN:BN,BO:BO)</f>
        <v>México</v>
      </c>
      <c r="B591" t="s">
        <v>25</v>
      </c>
      <c r="C591">
        <v>15</v>
      </c>
      <c r="D591" t="str">
        <f>_xlfn.XLOOKUP(C591,BH:BH,BI:BI)</f>
        <v>DianaM</v>
      </c>
      <c r="E591">
        <v>23898</v>
      </c>
      <c r="F591" t="s">
        <v>1820</v>
      </c>
      <c r="G591" s="63">
        <v>45589</v>
      </c>
      <c r="H591" s="63">
        <v>45599</v>
      </c>
      <c r="I591" t="s">
        <v>366</v>
      </c>
      <c r="J591" t="str">
        <f>_xlfn.XLOOKUP(I591,AS:AS,AU:AU)</f>
        <v>Vuelos</v>
      </c>
      <c r="K591" t="s">
        <v>33</v>
      </c>
      <c r="L591">
        <v>2327</v>
      </c>
      <c r="M591">
        <f>L591*_xlfn.XLOOKUP(K591,AM:AM,AN:AN)</f>
        <v>2001.22</v>
      </c>
      <c r="N591">
        <f>L591*_xlfn.XLOOKUP(K591,AM:AM,AO:AO)</f>
        <v>2327</v>
      </c>
      <c r="O591">
        <v>0</v>
      </c>
      <c r="P591">
        <f>O591*_xlfn.XLOOKUP(K591,AM:AM,AN:AN)</f>
        <v>0</v>
      </c>
      <c r="Q591">
        <f>O591*_xlfn.XLOOKUP(K591,AM:AM,AO:AO)</f>
        <v>0</v>
      </c>
      <c r="R591" t="str">
        <f>_xlfn.XLOOKUP(E591,AF:AF,AG:AG)</f>
        <v>KLM Royal Dutch Airlines</v>
      </c>
      <c r="S591" t="str">
        <f>_xlfn.XLOOKUP(E591,AF:AF,AI:AI)</f>
        <v>Netherlands</v>
      </c>
      <c r="T591">
        <f>WEEKNUM(G591)</f>
        <v>43</v>
      </c>
      <c r="U591">
        <f>YEAR(G591)</f>
        <v>2024</v>
      </c>
      <c r="V591" s="117">
        <f>IFERROR(Q591/N591,"0")</f>
        <v>0</v>
      </c>
      <c r="AF591">
        <v>30164</v>
      </c>
      <c r="AG591" t="s">
        <v>1821</v>
      </c>
      <c r="AH591" t="s">
        <v>376</v>
      </c>
      <c r="AI591" t="s">
        <v>401</v>
      </c>
      <c r="BH591">
        <v>622</v>
      </c>
      <c r="BI591" t="s">
        <v>66</v>
      </c>
    </row>
    <row r="592" spans="1:61">
      <c r="A592" t="str">
        <f>_xlfn.XLOOKUP(D592,BN:BN,BO:BO)</f>
        <v>México</v>
      </c>
      <c r="B592" t="s">
        <v>25</v>
      </c>
      <c r="C592">
        <v>16</v>
      </c>
      <c r="D592" t="str">
        <f>_xlfn.XLOOKUP(C592,BH:BH,BI:BI)</f>
        <v>DianaM</v>
      </c>
      <c r="E592">
        <v>27648</v>
      </c>
      <c r="F592" t="s">
        <v>1822</v>
      </c>
      <c r="G592" s="63">
        <v>45622</v>
      </c>
      <c r="H592" s="63">
        <v>45625</v>
      </c>
      <c r="I592" t="s">
        <v>376</v>
      </c>
      <c r="J592" t="str">
        <f>_xlfn.XLOOKUP(I592,AS:AS,AU:AU)</f>
        <v>Hotel</v>
      </c>
      <c r="K592" t="s">
        <v>33</v>
      </c>
      <c r="L592">
        <v>3735</v>
      </c>
      <c r="M592">
        <f>L592*_xlfn.XLOOKUP(K592,AM:AM,AN:AN)</f>
        <v>3212.1</v>
      </c>
      <c r="N592">
        <f>L592*_xlfn.XLOOKUP(K592,AM:AM,AO:AO)</f>
        <v>3735</v>
      </c>
      <c r="O592">
        <v>560.25</v>
      </c>
      <c r="P592">
        <f>O592*_xlfn.XLOOKUP(K592,AM:AM,AN:AN)</f>
        <v>481.815</v>
      </c>
      <c r="Q592">
        <f>O592*_xlfn.XLOOKUP(K592,AM:AM,AO:AO)</f>
        <v>560.25</v>
      </c>
      <c r="R592" t="str">
        <f>_xlfn.XLOOKUP(E592,AF:AF,AG:AG)</f>
        <v>THE BEVERLY HILLS HOTEL</v>
      </c>
      <c r="S592" t="str">
        <f>_xlfn.XLOOKUP(E592,AF:AF,AI:AI)</f>
        <v>United States</v>
      </c>
      <c r="T592">
        <f>WEEKNUM(G592)</f>
        <v>48</v>
      </c>
      <c r="U592">
        <f>YEAR(G592)</f>
        <v>2024</v>
      </c>
      <c r="V592" s="117">
        <f>IFERROR(Q592/N592,"0")</f>
        <v>0.15</v>
      </c>
      <c r="AF592">
        <v>30165</v>
      </c>
      <c r="AG592" t="s">
        <v>1823</v>
      </c>
      <c r="AH592" t="s">
        <v>376</v>
      </c>
      <c r="AI592" t="s">
        <v>401</v>
      </c>
      <c r="BH592">
        <v>624</v>
      </c>
      <c r="BI592" t="s">
        <v>86</v>
      </c>
    </row>
    <row r="593" spans="1:61">
      <c r="A593" t="str">
        <f>_xlfn.XLOOKUP(D593,BN:BN,BO:BO)</f>
        <v>México</v>
      </c>
      <c r="B593" t="s">
        <v>25</v>
      </c>
      <c r="C593">
        <v>16</v>
      </c>
      <c r="D593" t="str">
        <f>_xlfn.XLOOKUP(C593,BH:BH,BI:BI)</f>
        <v>DianaM</v>
      </c>
      <c r="E593">
        <v>23590</v>
      </c>
      <c r="F593" t="s">
        <v>1824</v>
      </c>
      <c r="G593" s="63">
        <v>45622</v>
      </c>
      <c r="H593" s="63">
        <v>45625</v>
      </c>
      <c r="I593" t="s">
        <v>366</v>
      </c>
      <c r="J593" t="str">
        <f>_xlfn.XLOOKUP(I593,AS:AS,AU:AU)</f>
        <v>Vuelos</v>
      </c>
      <c r="K593" t="s">
        <v>33</v>
      </c>
      <c r="L593">
        <v>732.13</v>
      </c>
      <c r="M593">
        <f>L593*_xlfn.XLOOKUP(K593,AM:AM,AN:AN)</f>
        <v>629.6318</v>
      </c>
      <c r="N593">
        <f>L593*_xlfn.XLOOKUP(K593,AM:AM,AO:AO)</f>
        <v>732.13</v>
      </c>
      <c r="O593">
        <v>11.9</v>
      </c>
      <c r="P593">
        <f>O593*_xlfn.XLOOKUP(K593,AM:AM,AN:AN)</f>
        <v>10.234</v>
      </c>
      <c r="Q593">
        <f>O593*_xlfn.XLOOKUP(K593,AM:AM,AO:AO)</f>
        <v>11.9</v>
      </c>
      <c r="R593" t="str">
        <f>_xlfn.XLOOKUP(E593,AF:AF,AG:AG)</f>
        <v>AEROMÉXICO</v>
      </c>
      <c r="S593" t="str">
        <f>_xlfn.XLOOKUP(E593,AF:AF,AI:AI)</f>
        <v>Mexico</v>
      </c>
      <c r="T593">
        <f>WEEKNUM(G593)</f>
        <v>48</v>
      </c>
      <c r="U593">
        <f>YEAR(G593)</f>
        <v>2024</v>
      </c>
      <c r="V593" s="117">
        <f>IFERROR(Q593/N593,"0")</f>
        <v>1.6253943971699016E-2</v>
      </c>
      <c r="AF593">
        <v>30166</v>
      </c>
      <c r="AG593" t="s">
        <v>1825</v>
      </c>
      <c r="AH593" t="s">
        <v>376</v>
      </c>
      <c r="AI593" t="s">
        <v>440</v>
      </c>
      <c r="BH593">
        <v>625</v>
      </c>
      <c r="BI593" t="s">
        <v>66</v>
      </c>
    </row>
    <row r="594" spans="1:61">
      <c r="A594" t="str">
        <f>_xlfn.XLOOKUP(D594,BN:BN,BO:BO)</f>
        <v>México</v>
      </c>
      <c r="B594" t="s">
        <v>25</v>
      </c>
      <c r="C594">
        <v>16</v>
      </c>
      <c r="D594" t="str">
        <f>_xlfn.XLOOKUP(C594,BH:BH,BI:BI)</f>
        <v>DianaM</v>
      </c>
      <c r="E594">
        <v>23590</v>
      </c>
      <c r="F594" t="s">
        <v>1826</v>
      </c>
      <c r="G594" s="63">
        <v>45622</v>
      </c>
      <c r="H594" s="63">
        <v>45625</v>
      </c>
      <c r="I594" t="s">
        <v>366</v>
      </c>
      <c r="J594" t="str">
        <f>_xlfn.XLOOKUP(I594,AS:AS,AU:AU)</f>
        <v>Vuelos</v>
      </c>
      <c r="K594" t="s">
        <v>33</v>
      </c>
      <c r="L594">
        <v>732.13</v>
      </c>
      <c r="M594">
        <f>L594*_xlfn.XLOOKUP(K594,AM:AM,AN:AN)</f>
        <v>629.6318</v>
      </c>
      <c r="N594">
        <f>L594*_xlfn.XLOOKUP(K594,AM:AM,AO:AO)</f>
        <v>732.13</v>
      </c>
      <c r="O594">
        <v>11.9</v>
      </c>
      <c r="P594">
        <f>O594*_xlfn.XLOOKUP(K594,AM:AM,AN:AN)</f>
        <v>10.234</v>
      </c>
      <c r="Q594">
        <f>O594*_xlfn.XLOOKUP(K594,AM:AM,AO:AO)</f>
        <v>11.9</v>
      </c>
      <c r="R594" t="str">
        <f>_xlfn.XLOOKUP(E594,AF:AF,AG:AG)</f>
        <v>AEROMÉXICO</v>
      </c>
      <c r="S594" t="str">
        <f>_xlfn.XLOOKUP(E594,AF:AF,AI:AI)</f>
        <v>Mexico</v>
      </c>
      <c r="T594">
        <f>WEEKNUM(G594)</f>
        <v>48</v>
      </c>
      <c r="U594">
        <f>YEAR(G594)</f>
        <v>2024</v>
      </c>
      <c r="V594" s="117">
        <f>IFERROR(Q594/N594,"0")</f>
        <v>1.6253943971699016E-2</v>
      </c>
      <c r="AF594">
        <v>30211</v>
      </c>
      <c r="AG594" t="s">
        <v>1827</v>
      </c>
      <c r="AH594" t="s">
        <v>376</v>
      </c>
      <c r="AI594" t="s">
        <v>458</v>
      </c>
      <c r="BH594">
        <v>626</v>
      </c>
      <c r="BI594" t="s">
        <v>66</v>
      </c>
    </row>
    <row r="595" spans="1:61">
      <c r="A595" t="str">
        <f>_xlfn.XLOOKUP(D595,BN:BN,BO:BO)</f>
        <v>México</v>
      </c>
      <c r="B595" t="s">
        <v>25</v>
      </c>
      <c r="C595">
        <v>16</v>
      </c>
      <c r="D595" t="str">
        <f>_xlfn.XLOOKUP(C595,BH:BH,BI:BI)</f>
        <v>DianaM</v>
      </c>
      <c r="E595">
        <v>23899</v>
      </c>
      <c r="F595" t="s">
        <v>1828</v>
      </c>
      <c r="G595" s="63">
        <v>45622</v>
      </c>
      <c r="H595" s="63">
        <v>45625</v>
      </c>
      <c r="I595" t="s">
        <v>366</v>
      </c>
      <c r="J595" t="str">
        <f>_xlfn.XLOOKUP(I595,AS:AS,AU:AU)</f>
        <v>Vuelos</v>
      </c>
      <c r="K595" t="s">
        <v>33</v>
      </c>
      <c r="L595">
        <v>463.81</v>
      </c>
      <c r="M595">
        <f>L595*_xlfn.XLOOKUP(K595,AM:AM,AN:AN)</f>
        <v>398.8766</v>
      </c>
      <c r="N595">
        <f>L595*_xlfn.XLOOKUP(K595,AM:AM,AO:AO)</f>
        <v>463.81</v>
      </c>
      <c r="O595">
        <v>11.85</v>
      </c>
      <c r="P595">
        <f>O595*_xlfn.XLOOKUP(K595,AM:AM,AN:AN)</f>
        <v>10.190999999999999</v>
      </c>
      <c r="Q595">
        <f>O595*_xlfn.XLOOKUP(K595,AM:AM,AO:AO)</f>
        <v>11.85</v>
      </c>
      <c r="R595" t="str">
        <f>_xlfn.XLOOKUP(E595,AF:AF,AG:AG)</f>
        <v>Alaska Airlines</v>
      </c>
      <c r="S595" t="str">
        <f>_xlfn.XLOOKUP(E595,AF:AF,AI:AI)</f>
        <v>United States</v>
      </c>
      <c r="T595">
        <f>WEEKNUM(G595)</f>
        <v>48</v>
      </c>
      <c r="U595">
        <f>YEAR(G595)</f>
        <v>2024</v>
      </c>
      <c r="V595" s="117">
        <f>IFERROR(Q595/N595,"0")</f>
        <v>2.5549255082900325E-2</v>
      </c>
      <c r="AF595">
        <v>30212</v>
      </c>
      <c r="AG595" t="s">
        <v>1829</v>
      </c>
      <c r="AH595" t="s">
        <v>376</v>
      </c>
      <c r="AI595" t="s">
        <v>1161</v>
      </c>
      <c r="BH595">
        <v>627</v>
      </c>
      <c r="BI595" t="s">
        <v>66</v>
      </c>
    </row>
    <row r="596" spans="1:61">
      <c r="A596" t="str">
        <f>_xlfn.XLOOKUP(D596,BN:BN,BO:BO)</f>
        <v>México</v>
      </c>
      <c r="B596" t="s">
        <v>25</v>
      </c>
      <c r="C596">
        <v>16</v>
      </c>
      <c r="D596" t="str">
        <f>_xlfn.XLOOKUP(C596,BH:BH,BI:BI)</f>
        <v>DianaM</v>
      </c>
      <c r="E596">
        <v>23899</v>
      </c>
      <c r="F596" t="s">
        <v>1830</v>
      </c>
      <c r="G596" s="63">
        <v>45622</v>
      </c>
      <c r="H596" s="63">
        <v>45625</v>
      </c>
      <c r="I596" t="s">
        <v>366</v>
      </c>
      <c r="J596" t="str">
        <f>_xlfn.XLOOKUP(I596,AS:AS,AU:AU)</f>
        <v>Vuelos</v>
      </c>
      <c r="K596" t="s">
        <v>33</v>
      </c>
      <c r="L596">
        <v>463.81</v>
      </c>
      <c r="M596">
        <f>L596*_xlfn.XLOOKUP(K596,AM:AM,AN:AN)</f>
        <v>398.8766</v>
      </c>
      <c r="N596">
        <f>L596*_xlfn.XLOOKUP(K596,AM:AM,AO:AO)</f>
        <v>463.81</v>
      </c>
      <c r="O596">
        <v>11.85</v>
      </c>
      <c r="P596">
        <f>O596*_xlfn.XLOOKUP(K596,AM:AM,AN:AN)</f>
        <v>10.190999999999999</v>
      </c>
      <c r="Q596">
        <f>O596*_xlfn.XLOOKUP(K596,AM:AM,AO:AO)</f>
        <v>11.85</v>
      </c>
      <c r="R596" t="str">
        <f>_xlfn.XLOOKUP(E596,AF:AF,AG:AG)</f>
        <v>Alaska Airlines</v>
      </c>
      <c r="S596" t="str">
        <f>_xlfn.XLOOKUP(E596,AF:AF,AI:AI)</f>
        <v>United States</v>
      </c>
      <c r="T596">
        <f>WEEKNUM(G596)</f>
        <v>48</v>
      </c>
      <c r="U596">
        <f>YEAR(G596)</f>
        <v>2024</v>
      </c>
      <c r="V596" s="117">
        <f>IFERROR(Q596/N596,"0")</f>
        <v>2.5549255082900325E-2</v>
      </c>
      <c r="AF596">
        <v>30215</v>
      </c>
      <c r="AG596" t="s">
        <v>1831</v>
      </c>
      <c r="AH596" t="s">
        <v>364</v>
      </c>
      <c r="AI596" t="s">
        <v>440</v>
      </c>
      <c r="BH596">
        <v>628</v>
      </c>
      <c r="BI596" t="s">
        <v>86</v>
      </c>
    </row>
    <row r="597" spans="1:61">
      <c r="A597" t="str">
        <f>_xlfn.XLOOKUP(D597,BN:BN,BO:BO)</f>
        <v>México</v>
      </c>
      <c r="B597" t="s">
        <v>25</v>
      </c>
      <c r="C597">
        <v>16</v>
      </c>
      <c r="D597" t="str">
        <f>_xlfn.XLOOKUP(C597,BH:BH,BI:BI)</f>
        <v>DianaM</v>
      </c>
      <c r="E597">
        <v>0</v>
      </c>
      <c r="F597" t="s">
        <v>1832</v>
      </c>
      <c r="G597" s="63">
        <v>45622</v>
      </c>
      <c r="H597" s="63">
        <v>45625</v>
      </c>
      <c r="I597" t="s">
        <v>396</v>
      </c>
      <c r="J597" t="str">
        <f>_xlfn.XLOOKUP(I597,AS:AS,AU:AU)</f>
        <v>Honorarios</v>
      </c>
      <c r="K597" t="s">
        <v>33</v>
      </c>
      <c r="L597">
        <v>140</v>
      </c>
      <c r="M597">
        <f>L597*_xlfn.XLOOKUP(K597,AM:AM,AN:AN)</f>
        <v>120.39999999999999</v>
      </c>
      <c r="N597">
        <f>L597*_xlfn.XLOOKUP(K597,AM:AM,AO:AO)</f>
        <v>140</v>
      </c>
      <c r="O597">
        <v>140</v>
      </c>
      <c r="P597">
        <f>O597*_xlfn.XLOOKUP(K597,AM:AM,AN:AN)</f>
        <v>120.39999999999999</v>
      </c>
      <c r="Q597">
        <f>O597*_xlfn.XLOOKUP(K597,AM:AM,AO:AO)</f>
        <v>140</v>
      </c>
      <c r="R597" t="str">
        <f>_xlfn.XLOOKUP(E597,AF:AF,AG:AG)</f>
        <v>FEES</v>
      </c>
      <c r="S597">
        <f>_xlfn.XLOOKUP(E597,AF:AF,AI:AI)</f>
        <v>0</v>
      </c>
      <c r="T597">
        <f>WEEKNUM(G597)</f>
        <v>48</v>
      </c>
      <c r="U597">
        <f>YEAR(G597)</f>
        <v>2024</v>
      </c>
      <c r="V597" s="117">
        <f>IFERROR(Q597/N597,"0")</f>
        <v>1</v>
      </c>
      <c r="AF597">
        <v>30216</v>
      </c>
      <c r="AG597" t="s">
        <v>1833</v>
      </c>
      <c r="AH597" t="s">
        <v>376</v>
      </c>
      <c r="AI597" t="s">
        <v>377</v>
      </c>
      <c r="BH597">
        <v>629</v>
      </c>
      <c r="BI597" t="s">
        <v>42</v>
      </c>
    </row>
    <row r="598" spans="1:61">
      <c r="A598" t="str">
        <f>_xlfn.XLOOKUP(D598,BN:BN,BO:BO)</f>
        <v>México</v>
      </c>
      <c r="B598" t="s">
        <v>25</v>
      </c>
      <c r="C598">
        <v>16</v>
      </c>
      <c r="D598" t="str">
        <f>_xlfn.XLOOKUP(C598,BH:BH,BI:BI)</f>
        <v>DianaM</v>
      </c>
      <c r="E598">
        <v>0</v>
      </c>
      <c r="F598" t="s">
        <v>1709</v>
      </c>
      <c r="G598" s="63">
        <v>45622</v>
      </c>
      <c r="H598" s="63">
        <v>45625</v>
      </c>
      <c r="I598" t="s">
        <v>396</v>
      </c>
      <c r="J598" t="str">
        <f>_xlfn.XLOOKUP(I598,AS:AS,AU:AU)</f>
        <v>Honorarios</v>
      </c>
      <c r="K598" t="s">
        <v>33</v>
      </c>
      <c r="L598">
        <v>118.29</v>
      </c>
      <c r="M598">
        <f>L598*_xlfn.XLOOKUP(K598,AM:AM,AN:AN)</f>
        <v>101.7294</v>
      </c>
      <c r="N598">
        <f>L598*_xlfn.XLOOKUP(K598,AM:AM,AO:AO)</f>
        <v>118.29</v>
      </c>
      <c r="O598">
        <v>118.29</v>
      </c>
      <c r="P598">
        <f>O598*_xlfn.XLOOKUP(K598,AM:AM,AN:AN)</f>
        <v>101.7294</v>
      </c>
      <c r="Q598">
        <f>O598*_xlfn.XLOOKUP(K598,AM:AM,AO:AO)</f>
        <v>118.29</v>
      </c>
      <c r="R598" t="str">
        <f>_xlfn.XLOOKUP(E598,AF:AF,AG:AG)</f>
        <v>FEES</v>
      </c>
      <c r="S598">
        <f>_xlfn.XLOOKUP(E598,AF:AF,AI:AI)</f>
        <v>0</v>
      </c>
      <c r="T598">
        <f>WEEKNUM(G598)</f>
        <v>48</v>
      </c>
      <c r="U598">
        <f>YEAR(G598)</f>
        <v>2024</v>
      </c>
      <c r="V598" s="117">
        <f>IFERROR(Q598/N598,"0")</f>
        <v>1</v>
      </c>
      <c r="AF598">
        <v>30217</v>
      </c>
      <c r="AG598" t="s">
        <v>1834</v>
      </c>
      <c r="AH598" t="s">
        <v>376</v>
      </c>
      <c r="AI598" t="s">
        <v>401</v>
      </c>
      <c r="BH598">
        <v>630</v>
      </c>
      <c r="BI598" t="s">
        <v>86</v>
      </c>
    </row>
    <row r="599" spans="1:61">
      <c r="A599" t="str">
        <f>_xlfn.XLOOKUP(D599,BN:BN,BO:BO)</f>
        <v>México</v>
      </c>
      <c r="B599" t="s">
        <v>25</v>
      </c>
      <c r="C599">
        <v>17</v>
      </c>
      <c r="D599" t="str">
        <f>_xlfn.XLOOKUP(C599,BH:BH,BI:BI)</f>
        <v>DianaM</v>
      </c>
      <c r="E599">
        <v>23900</v>
      </c>
      <c r="F599" t="s">
        <v>1835</v>
      </c>
      <c r="G599" s="63">
        <v>45589</v>
      </c>
      <c r="H599" s="63">
        <v>45589</v>
      </c>
      <c r="I599" t="s">
        <v>444</v>
      </c>
      <c r="J599" t="str">
        <f>_xlfn.XLOOKUP(I599,AS:AS,AU:AU)</f>
        <v>DMC</v>
      </c>
      <c r="K599" t="s">
        <v>27</v>
      </c>
      <c r="L599">
        <v>1590</v>
      </c>
      <c r="M599">
        <f>L599*_xlfn.XLOOKUP(K599,AM:AM,AN:AN)</f>
        <v>1590</v>
      </c>
      <c r="N599">
        <f>L599*_xlfn.XLOOKUP(K599,AM:AM,AO:AO)</f>
        <v>1844.3999999999999</v>
      </c>
      <c r="O599">
        <v>280</v>
      </c>
      <c r="P599">
        <f>O599*_xlfn.XLOOKUP(K599,AM:AM,AN:AN)</f>
        <v>280</v>
      </c>
      <c r="Q599">
        <f>O599*_xlfn.XLOOKUP(K599,AM:AM,AO:AO)</f>
        <v>324.79999999999995</v>
      </c>
      <c r="R599" t="str">
        <f>_xlfn.XLOOKUP(E599,AF:AF,AG:AG)</f>
        <v>My Concierge</v>
      </c>
      <c r="S599" t="str">
        <f>_xlfn.XLOOKUP(E599,AF:AF,AI:AI)</f>
        <v>Spain</v>
      </c>
      <c r="T599">
        <f>WEEKNUM(G599)</f>
        <v>43</v>
      </c>
      <c r="U599">
        <f>YEAR(G599)</f>
        <v>2024</v>
      </c>
      <c r="V599" s="117">
        <f>IFERROR(Q599/N599,"0")</f>
        <v>0.1761006289308176</v>
      </c>
      <c r="AF599">
        <v>30220</v>
      </c>
      <c r="AG599" t="s">
        <v>1836</v>
      </c>
      <c r="AH599" t="s">
        <v>376</v>
      </c>
      <c r="AI599" t="s">
        <v>377</v>
      </c>
      <c r="BH599">
        <v>631</v>
      </c>
      <c r="BI599" t="s">
        <v>42</v>
      </c>
    </row>
    <row r="600" spans="1:61">
      <c r="A600" t="str">
        <f>_xlfn.XLOOKUP(D600,BN:BN,BO:BO)</f>
        <v>México</v>
      </c>
      <c r="B600" t="s">
        <v>25</v>
      </c>
      <c r="C600">
        <v>18</v>
      </c>
      <c r="D600" t="str">
        <f>_xlfn.XLOOKUP(C600,BH:BH,BI:BI)</f>
        <v>DianaM</v>
      </c>
      <c r="E600">
        <v>23966</v>
      </c>
      <c r="F600" t="s">
        <v>1837</v>
      </c>
      <c r="G600" s="63">
        <v>45591</v>
      </c>
      <c r="H600" s="63">
        <v>45605</v>
      </c>
      <c r="I600" t="s">
        <v>366</v>
      </c>
      <c r="J600" t="str">
        <f>_xlfn.XLOOKUP(I600,AS:AS,AU:AU)</f>
        <v>Vuelos</v>
      </c>
      <c r="K600" t="s">
        <v>33</v>
      </c>
      <c r="L600">
        <v>14351.81</v>
      </c>
      <c r="M600">
        <f>L600*_xlfn.XLOOKUP(K600,AM:AM,AN:AN)</f>
        <v>12342.5566</v>
      </c>
      <c r="N600">
        <f>L600*_xlfn.XLOOKUP(K600,AM:AM,AO:AO)</f>
        <v>14351.81</v>
      </c>
      <c r="O600">
        <v>0</v>
      </c>
      <c r="P600">
        <f>O600*_xlfn.XLOOKUP(K600,AM:AM,AN:AN)</f>
        <v>0</v>
      </c>
      <c r="Q600">
        <f>O600*_xlfn.XLOOKUP(K600,AM:AM,AO:AO)</f>
        <v>0</v>
      </c>
      <c r="R600" t="str">
        <f>_xlfn.XLOOKUP(E600,AF:AF,AG:AG)</f>
        <v>British Airways</v>
      </c>
      <c r="S600" t="str">
        <f>_xlfn.XLOOKUP(E600,AF:AF,AI:AI)</f>
        <v>United Kingdom</v>
      </c>
      <c r="T600">
        <f>WEEKNUM(G600)</f>
        <v>43</v>
      </c>
      <c r="U600">
        <f>YEAR(G600)</f>
        <v>2024</v>
      </c>
      <c r="V600" s="117">
        <f>IFERROR(Q600/N600,"0")</f>
        <v>0</v>
      </c>
      <c r="AF600">
        <v>30222</v>
      </c>
      <c r="AG600" t="s">
        <v>1838</v>
      </c>
      <c r="AH600" t="s">
        <v>376</v>
      </c>
      <c r="AI600" t="s">
        <v>401</v>
      </c>
      <c r="BH600">
        <v>633</v>
      </c>
      <c r="BI600" t="s">
        <v>63</v>
      </c>
    </row>
    <row r="601" spans="1:61">
      <c r="A601" t="str">
        <f>_xlfn.XLOOKUP(D601,BN:BN,BO:BO)</f>
        <v>México</v>
      </c>
      <c r="B601" t="s">
        <v>25</v>
      </c>
      <c r="C601">
        <v>18</v>
      </c>
      <c r="D601" t="str">
        <f>_xlfn.XLOOKUP(C601,BH:BH,BI:BI)</f>
        <v>DianaM</v>
      </c>
      <c r="E601">
        <v>24232</v>
      </c>
      <c r="F601" t="s">
        <v>1839</v>
      </c>
      <c r="G601" s="63">
        <v>45591</v>
      </c>
      <c r="H601" s="63">
        <v>45605</v>
      </c>
      <c r="I601" t="s">
        <v>419</v>
      </c>
      <c r="J601" t="str">
        <f>_xlfn.XLOOKUP(I601,AS:AS,AU:AU)</f>
        <v>Otros</v>
      </c>
      <c r="K601" t="s">
        <v>33</v>
      </c>
      <c r="L601">
        <v>12287</v>
      </c>
      <c r="M601">
        <f>L601*_xlfn.XLOOKUP(K601,AM:AM,AN:AN)</f>
        <v>10566.82</v>
      </c>
      <c r="N601">
        <f>L601*_xlfn.XLOOKUP(K601,AM:AM,AO:AO)</f>
        <v>12287</v>
      </c>
      <c r="O601">
        <v>0</v>
      </c>
      <c r="P601">
        <f>O601*_xlfn.XLOOKUP(K601,AM:AM,AN:AN)</f>
        <v>0</v>
      </c>
      <c r="Q601">
        <f>O601*_xlfn.XLOOKUP(K601,AM:AM,AO:AO)</f>
        <v>0</v>
      </c>
      <c r="R601" t="s">
        <v>582</v>
      </c>
      <c r="S601" t="e">
        <f>_xlfn.XLOOKUP(E601,AF:AF,AI:AI)</f>
        <v>#N/A</v>
      </c>
      <c r="T601">
        <f>WEEKNUM(G601)</f>
        <v>43</v>
      </c>
      <c r="U601">
        <f>YEAR(G601)</f>
        <v>2024</v>
      </c>
      <c r="V601" s="117">
        <f>IFERROR(Q601/N601,"0")</f>
        <v>0</v>
      </c>
      <c r="AF601">
        <v>30237</v>
      </c>
      <c r="AG601" t="s">
        <v>1840</v>
      </c>
      <c r="AH601" t="s">
        <v>376</v>
      </c>
      <c r="AI601" t="s">
        <v>458</v>
      </c>
      <c r="BH601">
        <v>634</v>
      </c>
      <c r="BI601" t="s">
        <v>63</v>
      </c>
    </row>
    <row r="602" spans="1:61">
      <c r="A602" t="str">
        <f>_xlfn.XLOOKUP(D602,BN:BN,BO:BO)</f>
        <v>México</v>
      </c>
      <c r="B602" t="s">
        <v>25</v>
      </c>
      <c r="C602">
        <v>18</v>
      </c>
      <c r="D602" t="str">
        <f>_xlfn.XLOOKUP(C602,BH:BH,BI:BI)</f>
        <v>DianaM</v>
      </c>
      <c r="E602">
        <v>23966</v>
      </c>
      <c r="F602" t="s">
        <v>1841</v>
      </c>
      <c r="G602" s="63">
        <v>45591</v>
      </c>
      <c r="H602" s="63">
        <v>45605</v>
      </c>
      <c r="I602" t="s">
        <v>366</v>
      </c>
      <c r="J602" t="str">
        <f>_xlfn.XLOOKUP(I602,AS:AS,AU:AU)</f>
        <v>Vuelos</v>
      </c>
      <c r="K602" t="s">
        <v>33</v>
      </c>
      <c r="L602">
        <v>-14201.81</v>
      </c>
      <c r="M602">
        <f>L602*_xlfn.XLOOKUP(K602,AM:AM,AN:AN)</f>
        <v>-12213.5566</v>
      </c>
      <c r="N602">
        <f>L602*_xlfn.XLOOKUP(K602,AM:AM,AO:AO)</f>
        <v>-14201.81</v>
      </c>
      <c r="O602">
        <v>0</v>
      </c>
      <c r="P602">
        <f>O602*_xlfn.XLOOKUP(K602,AM:AM,AN:AN)</f>
        <v>0</v>
      </c>
      <c r="Q602">
        <f>O602*_xlfn.XLOOKUP(K602,AM:AM,AO:AO)</f>
        <v>0</v>
      </c>
      <c r="R602" t="s">
        <v>582</v>
      </c>
      <c r="S602" t="str">
        <f>_xlfn.XLOOKUP(E602,AF:AF,AI:AI)</f>
        <v>United Kingdom</v>
      </c>
      <c r="T602">
        <f>WEEKNUM(G602)</f>
        <v>43</v>
      </c>
      <c r="U602">
        <f>YEAR(G602)</f>
        <v>2024</v>
      </c>
      <c r="V602" s="117">
        <f>IFERROR(Q602/N602,"0")</f>
        <v>0</v>
      </c>
      <c r="AF602">
        <v>30263</v>
      </c>
      <c r="AG602" t="s">
        <v>1842</v>
      </c>
      <c r="AH602" t="s">
        <v>376</v>
      </c>
      <c r="AI602" t="s">
        <v>401</v>
      </c>
      <c r="BH602">
        <v>635</v>
      </c>
      <c r="BI602" t="s">
        <v>66</v>
      </c>
    </row>
    <row r="603" spans="1:61">
      <c r="A603" t="str">
        <f>_xlfn.XLOOKUP(D603,BN:BN,BO:BO)</f>
        <v>México</v>
      </c>
      <c r="B603" t="s">
        <v>25</v>
      </c>
      <c r="C603">
        <v>18</v>
      </c>
      <c r="D603" t="str">
        <f>_xlfn.XLOOKUP(C603,BH:BH,BI:BI)</f>
        <v>DianaM</v>
      </c>
      <c r="E603">
        <v>0</v>
      </c>
      <c r="F603" t="s">
        <v>1709</v>
      </c>
      <c r="G603" s="63">
        <v>45591</v>
      </c>
      <c r="H603" s="63">
        <v>45605</v>
      </c>
      <c r="I603" t="s">
        <v>396</v>
      </c>
      <c r="J603" t="str">
        <f>_xlfn.XLOOKUP(I603,AS:AS,AU:AU)</f>
        <v>Honorarios</v>
      </c>
      <c r="K603" t="s">
        <v>33</v>
      </c>
      <c r="L603">
        <v>2056.36</v>
      </c>
      <c r="M603">
        <f>L603*_xlfn.XLOOKUP(K603,AM:AM,AN:AN)</f>
        <v>1768.4696000000001</v>
      </c>
      <c r="N603">
        <f>L603*_xlfn.XLOOKUP(K603,AM:AM,AO:AO)</f>
        <v>2056.36</v>
      </c>
      <c r="O603">
        <v>2056.36</v>
      </c>
      <c r="P603">
        <f>O603*_xlfn.XLOOKUP(K603,AM:AM,AN:AN)</f>
        <v>1768.4696000000001</v>
      </c>
      <c r="Q603">
        <f>O603*_xlfn.XLOOKUP(K603,AM:AM,AO:AO)</f>
        <v>2056.36</v>
      </c>
      <c r="R603" t="str">
        <f>_xlfn.XLOOKUP(E603,AF:AF,AG:AG)</f>
        <v>FEES</v>
      </c>
      <c r="S603">
        <f>_xlfn.XLOOKUP(E603,AF:AF,AI:AI)</f>
        <v>0</v>
      </c>
      <c r="T603">
        <f>WEEKNUM(G603)</f>
        <v>43</v>
      </c>
      <c r="U603">
        <f>YEAR(G603)</f>
        <v>2024</v>
      </c>
      <c r="V603" s="117">
        <f>IFERROR(Q603/N603,"0")</f>
        <v>1</v>
      </c>
      <c r="AF603">
        <v>30264</v>
      </c>
      <c r="AG603" t="s">
        <v>1843</v>
      </c>
      <c r="AH603" t="s">
        <v>376</v>
      </c>
      <c r="AI603" t="s">
        <v>367</v>
      </c>
      <c r="BH603">
        <v>636</v>
      </c>
      <c r="BI603" t="s">
        <v>66</v>
      </c>
    </row>
    <row r="604" spans="1:61">
      <c r="A604" t="str">
        <f>_xlfn.XLOOKUP(D604,BN:BN,BO:BO)</f>
        <v>México</v>
      </c>
      <c r="B604" t="s">
        <v>25</v>
      </c>
      <c r="C604">
        <v>19</v>
      </c>
      <c r="D604" t="str">
        <f>_xlfn.XLOOKUP(C604,BH:BH,BI:BI)</f>
        <v>DianaM</v>
      </c>
      <c r="E604">
        <v>23590</v>
      </c>
      <c r="F604" t="s">
        <v>1844</v>
      </c>
      <c r="G604" s="63">
        <v>45598</v>
      </c>
      <c r="H604" s="63">
        <v>45601</v>
      </c>
      <c r="I604" t="s">
        <v>366</v>
      </c>
      <c r="J604" t="str">
        <f>_xlfn.XLOOKUP(I604,AS:AS,AU:AU)</f>
        <v>Vuelos</v>
      </c>
      <c r="K604" t="s">
        <v>33</v>
      </c>
      <c r="L604">
        <v>1560</v>
      </c>
      <c r="M604">
        <f>L604*_xlfn.XLOOKUP(K604,AM:AM,AN:AN)</f>
        <v>1341.6</v>
      </c>
      <c r="N604">
        <f>L604*_xlfn.XLOOKUP(K604,AM:AM,AO:AO)</f>
        <v>1560</v>
      </c>
      <c r="O604">
        <v>0</v>
      </c>
      <c r="P604">
        <f>O604*_xlfn.XLOOKUP(K604,AM:AM,AN:AN)</f>
        <v>0</v>
      </c>
      <c r="Q604">
        <f>O604*_xlfn.XLOOKUP(K604,AM:AM,AO:AO)</f>
        <v>0</v>
      </c>
      <c r="R604" t="str">
        <f>_xlfn.XLOOKUP(E604,AF:AF,AG:AG)</f>
        <v>AEROMÉXICO</v>
      </c>
      <c r="S604" t="str">
        <f>_xlfn.XLOOKUP(E604,AF:AF,AI:AI)</f>
        <v>Mexico</v>
      </c>
      <c r="T604">
        <f>WEEKNUM(G604)</f>
        <v>44</v>
      </c>
      <c r="U604">
        <f>YEAR(G604)</f>
        <v>2024</v>
      </c>
      <c r="V604" s="117">
        <f>IFERROR(Q604/N604,"0")</f>
        <v>0</v>
      </c>
      <c r="AF604">
        <v>30265</v>
      </c>
      <c r="AG604" t="s">
        <v>1845</v>
      </c>
      <c r="AH604" t="s">
        <v>376</v>
      </c>
      <c r="AI604" t="s">
        <v>401</v>
      </c>
      <c r="BH604">
        <v>637</v>
      </c>
      <c r="BI604" t="s">
        <v>66</v>
      </c>
    </row>
    <row r="605" spans="1:61">
      <c r="A605" t="str">
        <f>_xlfn.XLOOKUP(D605,BN:BN,BO:BO)</f>
        <v>México</v>
      </c>
      <c r="B605" t="s">
        <v>25</v>
      </c>
      <c r="C605">
        <v>20</v>
      </c>
      <c r="D605" t="str">
        <f>_xlfn.XLOOKUP(C605,BH:BH,BI:BI)</f>
        <v>DianaM</v>
      </c>
      <c r="E605">
        <v>23996</v>
      </c>
      <c r="F605" t="s">
        <v>1846</v>
      </c>
      <c r="G605" s="63">
        <v>45597</v>
      </c>
      <c r="H605" s="63">
        <v>45598</v>
      </c>
      <c r="I605" t="s">
        <v>366</v>
      </c>
      <c r="J605" t="str">
        <f>_xlfn.XLOOKUP(I605,AS:AS,AU:AU)</f>
        <v>Vuelos</v>
      </c>
      <c r="K605" t="s">
        <v>33</v>
      </c>
      <c r="L605">
        <v>803</v>
      </c>
      <c r="M605">
        <f>L605*_xlfn.XLOOKUP(K605,AM:AM,AN:AN)</f>
        <v>690.58</v>
      </c>
      <c r="N605">
        <f>L605*_xlfn.XLOOKUP(K605,AM:AM,AO:AO)</f>
        <v>803</v>
      </c>
      <c r="O605">
        <v>0</v>
      </c>
      <c r="P605">
        <f>O605*_xlfn.XLOOKUP(K605,AM:AM,AN:AN)</f>
        <v>0</v>
      </c>
      <c r="Q605">
        <f>O605*_xlfn.XLOOKUP(K605,AM:AM,AO:AO)</f>
        <v>0</v>
      </c>
      <c r="R605" t="str">
        <f>_xlfn.XLOOKUP(E605,AF:AF,AG:AG)</f>
        <v>South African Airways</v>
      </c>
      <c r="S605" t="str">
        <f>_xlfn.XLOOKUP(E605,AF:AF,AI:AI)</f>
        <v>South Africa</v>
      </c>
      <c r="T605">
        <f>WEEKNUM(G605)</f>
        <v>44</v>
      </c>
      <c r="U605">
        <f>YEAR(G605)</f>
        <v>2024</v>
      </c>
      <c r="V605" s="117">
        <f>IFERROR(Q605/N605,"0")</f>
        <v>0</v>
      </c>
      <c r="AF605">
        <v>30266</v>
      </c>
      <c r="AG605" t="s">
        <v>1847</v>
      </c>
      <c r="AH605" t="s">
        <v>376</v>
      </c>
      <c r="AI605" t="s">
        <v>548</v>
      </c>
      <c r="BH605">
        <v>638</v>
      </c>
      <c r="BI605" t="s">
        <v>66</v>
      </c>
    </row>
    <row r="606" spans="1:61">
      <c r="A606" t="str">
        <f>_xlfn.XLOOKUP(D606,BN:BN,BO:BO)</f>
        <v>México</v>
      </c>
      <c r="B606" t="s">
        <v>25</v>
      </c>
      <c r="C606">
        <v>21</v>
      </c>
      <c r="D606" t="str">
        <f>_xlfn.XLOOKUP(C606,BH:BH,BI:BI)</f>
        <v>DianaM</v>
      </c>
      <c r="E606">
        <v>23590</v>
      </c>
      <c r="F606" t="s">
        <v>1848</v>
      </c>
      <c r="G606" s="63">
        <v>45596</v>
      </c>
      <c r="H606" s="63">
        <v>45603</v>
      </c>
      <c r="I606" t="s">
        <v>366</v>
      </c>
      <c r="J606" t="str">
        <f>_xlfn.XLOOKUP(I606,AS:AS,AU:AU)</f>
        <v>Vuelos</v>
      </c>
      <c r="K606" t="s">
        <v>33</v>
      </c>
      <c r="L606">
        <v>874.63</v>
      </c>
      <c r="M606">
        <f>L606*_xlfn.XLOOKUP(K606,AM:AM,AN:AN)</f>
        <v>752.18179999999995</v>
      </c>
      <c r="N606">
        <f>L606*_xlfn.XLOOKUP(K606,AM:AM,AO:AO)</f>
        <v>874.63</v>
      </c>
      <c r="O606">
        <v>14.64</v>
      </c>
      <c r="P606">
        <f>O606*_xlfn.XLOOKUP(K606,AM:AM,AN:AN)</f>
        <v>12.590400000000001</v>
      </c>
      <c r="Q606">
        <f>O606*_xlfn.XLOOKUP(K606,AM:AM,AO:AO)</f>
        <v>14.64</v>
      </c>
      <c r="R606" t="str">
        <f>_xlfn.XLOOKUP(E606,AF:AF,AG:AG)</f>
        <v>AEROMÉXICO</v>
      </c>
      <c r="S606" t="str">
        <f>_xlfn.XLOOKUP(E606,AF:AF,AI:AI)</f>
        <v>Mexico</v>
      </c>
      <c r="T606">
        <f>WEEKNUM(G606)</f>
        <v>44</v>
      </c>
      <c r="U606">
        <f>YEAR(G606)</f>
        <v>2024</v>
      </c>
      <c r="V606" s="117">
        <f>IFERROR(Q606/N606,"0")</f>
        <v>1.673850656849182E-2</v>
      </c>
      <c r="AF606">
        <v>30268</v>
      </c>
      <c r="AG606" t="s">
        <v>1849</v>
      </c>
      <c r="AH606" t="s">
        <v>376</v>
      </c>
      <c r="AI606" t="s">
        <v>438</v>
      </c>
      <c r="BH606">
        <v>640</v>
      </c>
      <c r="BI606" t="s">
        <v>43</v>
      </c>
    </row>
    <row r="607" spans="1:61">
      <c r="A607" t="str">
        <f>_xlfn.XLOOKUP(D607,BN:BN,BO:BO)</f>
        <v>México</v>
      </c>
      <c r="B607" t="s">
        <v>25</v>
      </c>
      <c r="C607">
        <v>21</v>
      </c>
      <c r="D607" t="str">
        <f>_xlfn.XLOOKUP(C607,BH:BH,BI:BI)</f>
        <v>DianaM</v>
      </c>
      <c r="E607">
        <v>24009</v>
      </c>
      <c r="F607" t="s">
        <v>1850</v>
      </c>
      <c r="G607" s="63">
        <v>45600</v>
      </c>
      <c r="H607" s="63">
        <v>45603</v>
      </c>
      <c r="I607" t="s">
        <v>376</v>
      </c>
      <c r="J607" t="str">
        <f>_xlfn.XLOOKUP(I607,AS:AS,AU:AU)</f>
        <v>Hotel</v>
      </c>
      <c r="K607" t="s">
        <v>33</v>
      </c>
      <c r="L607">
        <v>7643.95</v>
      </c>
      <c r="M607">
        <f>L607*_xlfn.XLOOKUP(K607,AM:AM,AN:AN)</f>
        <v>6573.7969999999996</v>
      </c>
      <c r="N607">
        <f>L607*_xlfn.XLOOKUP(K607,AM:AM,AO:AO)</f>
        <v>7643.95</v>
      </c>
      <c r="O607">
        <v>764.4</v>
      </c>
      <c r="P607">
        <f>O607*_xlfn.XLOOKUP(K607,AM:AM,AN:AN)</f>
        <v>657.38400000000001</v>
      </c>
      <c r="Q607">
        <f>O607*_xlfn.XLOOKUP(K607,AM:AM,AO:AO)</f>
        <v>764.4</v>
      </c>
      <c r="R607" t="str">
        <f>_xlfn.XLOOKUP(E607,AF:AF,AG:AG)</f>
        <v>THE SURREY A CORINTHIA HOTEL</v>
      </c>
      <c r="S607" t="str">
        <f>_xlfn.XLOOKUP(E607,AF:AF,AI:AI)</f>
        <v>United States</v>
      </c>
      <c r="T607">
        <f>WEEKNUM(G607)</f>
        <v>45</v>
      </c>
      <c r="U607">
        <f>YEAR(G607)</f>
        <v>2024</v>
      </c>
      <c r="V607" s="117">
        <f>IFERROR(Q607/N607,"0")</f>
        <v>0.10000065411207557</v>
      </c>
      <c r="AF607">
        <v>30296</v>
      </c>
      <c r="AG607" t="s">
        <v>1851</v>
      </c>
      <c r="AI607" t="s">
        <v>440</v>
      </c>
      <c r="BH607">
        <v>641</v>
      </c>
      <c r="BI607" t="s">
        <v>86</v>
      </c>
    </row>
    <row r="608" spans="1:61">
      <c r="A608" t="str">
        <f>_xlfn.XLOOKUP(D608,BN:BN,BO:BO)</f>
        <v>México</v>
      </c>
      <c r="B608" t="s">
        <v>25</v>
      </c>
      <c r="C608">
        <v>21</v>
      </c>
      <c r="D608" t="str">
        <f>_xlfn.XLOOKUP(C608,BH:BH,BI:BI)</f>
        <v>DianaM</v>
      </c>
      <c r="E608">
        <v>23590</v>
      </c>
      <c r="F608" t="s">
        <v>1852</v>
      </c>
      <c r="G608" s="63">
        <v>45596</v>
      </c>
      <c r="H608" s="63">
        <v>45603</v>
      </c>
      <c r="I608" t="s">
        <v>366</v>
      </c>
      <c r="J608" t="str">
        <f>_xlfn.XLOOKUP(I608,AS:AS,AU:AU)</f>
        <v>Vuelos</v>
      </c>
      <c r="K608" t="s">
        <v>33</v>
      </c>
      <c r="L608">
        <v>643.75</v>
      </c>
      <c r="M608">
        <f>L608*_xlfn.XLOOKUP(K608,AM:AM,AN:AN)</f>
        <v>553.625</v>
      </c>
      <c r="N608">
        <f>L608*_xlfn.XLOOKUP(K608,AM:AM,AO:AO)</f>
        <v>643.75</v>
      </c>
      <c r="O608">
        <v>92</v>
      </c>
      <c r="P608">
        <f>O608*_xlfn.XLOOKUP(K608,AM:AM,AN:AN)</f>
        <v>79.12</v>
      </c>
      <c r="Q608">
        <f>O608*_xlfn.XLOOKUP(K608,AM:AM,AO:AO)</f>
        <v>92</v>
      </c>
      <c r="R608" t="str">
        <f>_xlfn.XLOOKUP(E608,AF:AF,AG:AG)</f>
        <v>AEROMÉXICO</v>
      </c>
      <c r="S608" t="str">
        <f>_xlfn.XLOOKUP(E608,AF:AF,AI:AI)</f>
        <v>Mexico</v>
      </c>
      <c r="T608">
        <f>WEEKNUM(G608)</f>
        <v>44</v>
      </c>
      <c r="U608">
        <f>YEAR(G608)</f>
        <v>2024</v>
      </c>
      <c r="V608" s="117">
        <f>IFERROR(Q608/N608,"0")</f>
        <v>0.14291262135922331</v>
      </c>
      <c r="AF608">
        <v>30301</v>
      </c>
      <c r="AG608" t="s">
        <v>1853</v>
      </c>
      <c r="AH608" t="s">
        <v>376</v>
      </c>
      <c r="AI608" t="s">
        <v>377</v>
      </c>
      <c r="BH608">
        <v>642</v>
      </c>
      <c r="BI608" t="s">
        <v>66</v>
      </c>
    </row>
    <row r="609" spans="1:61">
      <c r="A609" t="str">
        <f>_xlfn.XLOOKUP(D609,BN:BN,BO:BO)</f>
        <v>México</v>
      </c>
      <c r="B609" t="s">
        <v>25</v>
      </c>
      <c r="C609">
        <v>21</v>
      </c>
      <c r="D609" t="str">
        <f>_xlfn.XLOOKUP(C609,BH:BH,BI:BI)</f>
        <v>DianaM</v>
      </c>
      <c r="E609">
        <v>0</v>
      </c>
      <c r="F609" t="s">
        <v>1854</v>
      </c>
      <c r="G609" s="63">
        <v>45596</v>
      </c>
      <c r="H609" s="63">
        <v>45603</v>
      </c>
      <c r="I609" t="s">
        <v>396</v>
      </c>
      <c r="J609" t="str">
        <f>_xlfn.XLOOKUP(I609,AS:AS,AU:AU)</f>
        <v>Honorarios</v>
      </c>
      <c r="K609" t="s">
        <v>33</v>
      </c>
      <c r="L609">
        <v>35</v>
      </c>
      <c r="M609">
        <f>L609*_xlfn.XLOOKUP(K609,AM:AM,AN:AN)</f>
        <v>30.099999999999998</v>
      </c>
      <c r="N609">
        <f>L609*_xlfn.XLOOKUP(K609,AM:AM,AO:AO)</f>
        <v>35</v>
      </c>
      <c r="O609">
        <v>35</v>
      </c>
      <c r="P609">
        <f>O609*_xlfn.XLOOKUP(K609,AM:AM,AN:AN)</f>
        <v>30.099999999999998</v>
      </c>
      <c r="Q609">
        <f>O609*_xlfn.XLOOKUP(K609,AM:AM,AO:AO)</f>
        <v>35</v>
      </c>
      <c r="R609" t="str">
        <f>_xlfn.XLOOKUP(E609,AF:AF,AG:AG)</f>
        <v>FEES</v>
      </c>
      <c r="S609">
        <f>_xlfn.XLOOKUP(E609,AF:AF,AI:AI)</f>
        <v>0</v>
      </c>
      <c r="T609">
        <f>WEEKNUM(G609)</f>
        <v>44</v>
      </c>
      <c r="U609">
        <f>YEAR(G609)</f>
        <v>2024</v>
      </c>
      <c r="V609" s="117">
        <f>IFERROR(Q609/N609,"0")</f>
        <v>1</v>
      </c>
      <c r="AF609">
        <v>30302</v>
      </c>
      <c r="AG609" t="s">
        <v>1855</v>
      </c>
      <c r="AH609" t="s">
        <v>376</v>
      </c>
      <c r="AI609" t="s">
        <v>377</v>
      </c>
      <c r="BH609">
        <v>643</v>
      </c>
      <c r="BI609" t="s">
        <v>66</v>
      </c>
    </row>
    <row r="610" spans="1:61">
      <c r="A610" t="str">
        <f>_xlfn.XLOOKUP(D610,BN:BN,BO:BO)</f>
        <v>México</v>
      </c>
      <c r="B610" t="s">
        <v>25</v>
      </c>
      <c r="C610">
        <v>21</v>
      </c>
      <c r="D610" t="str">
        <f>_xlfn.XLOOKUP(C610,BH:BH,BI:BI)</f>
        <v>DianaM</v>
      </c>
      <c r="E610">
        <v>0</v>
      </c>
      <c r="F610" t="s">
        <v>1856</v>
      </c>
      <c r="G610" s="63">
        <v>45596</v>
      </c>
      <c r="H610" s="63">
        <v>45603</v>
      </c>
      <c r="I610" t="s">
        <v>396</v>
      </c>
      <c r="J610" t="str">
        <f>_xlfn.XLOOKUP(I610,AS:AS,AU:AU)</f>
        <v>Honorarios</v>
      </c>
      <c r="K610" t="s">
        <v>33</v>
      </c>
      <c r="L610">
        <v>35</v>
      </c>
      <c r="M610">
        <f>L610*_xlfn.XLOOKUP(K610,AM:AM,AN:AN)</f>
        <v>30.099999999999998</v>
      </c>
      <c r="N610">
        <f>L610*_xlfn.XLOOKUP(K610,AM:AM,AO:AO)</f>
        <v>35</v>
      </c>
      <c r="O610">
        <v>35</v>
      </c>
      <c r="P610">
        <f>O610*_xlfn.XLOOKUP(K610,AM:AM,AN:AN)</f>
        <v>30.099999999999998</v>
      </c>
      <c r="Q610">
        <f>O610*_xlfn.XLOOKUP(K610,AM:AM,AO:AO)</f>
        <v>35</v>
      </c>
      <c r="R610" t="str">
        <f>_xlfn.XLOOKUP(E610,AF:AF,AG:AG)</f>
        <v>FEES</v>
      </c>
      <c r="S610">
        <f>_xlfn.XLOOKUP(E610,AF:AF,AI:AI)</f>
        <v>0</v>
      </c>
      <c r="T610">
        <f>WEEKNUM(G610)</f>
        <v>44</v>
      </c>
      <c r="U610">
        <f>YEAR(G610)</f>
        <v>2024</v>
      </c>
      <c r="V610" s="117">
        <f>IFERROR(Q610/N610,"0")</f>
        <v>1</v>
      </c>
      <c r="AF610">
        <v>30303</v>
      </c>
      <c r="AG610" t="s">
        <v>1857</v>
      </c>
      <c r="AH610" t="s">
        <v>376</v>
      </c>
      <c r="AI610" t="s">
        <v>377</v>
      </c>
      <c r="BH610">
        <v>644</v>
      </c>
      <c r="BI610" t="s">
        <v>66</v>
      </c>
    </row>
    <row r="611" spans="1:61">
      <c r="A611" t="str">
        <f>_xlfn.XLOOKUP(D611,BN:BN,BO:BO)</f>
        <v>México</v>
      </c>
      <c r="B611" t="s">
        <v>25</v>
      </c>
      <c r="C611">
        <v>21</v>
      </c>
      <c r="D611" t="str">
        <f>_xlfn.XLOOKUP(C611,BH:BH,BI:BI)</f>
        <v>DianaM</v>
      </c>
      <c r="E611">
        <v>0</v>
      </c>
      <c r="F611" t="s">
        <v>1709</v>
      </c>
      <c r="G611" s="63">
        <v>45596</v>
      </c>
      <c r="H611" s="63">
        <v>45603</v>
      </c>
      <c r="I611" t="s">
        <v>396</v>
      </c>
      <c r="J611" t="str">
        <f>_xlfn.XLOOKUP(I611,AS:AS,AU:AU)</f>
        <v>Honorarios</v>
      </c>
      <c r="K611" t="s">
        <v>33</v>
      </c>
      <c r="L611">
        <v>619.89</v>
      </c>
      <c r="M611">
        <f>L611*_xlfn.XLOOKUP(K611,AM:AM,AN:AN)</f>
        <v>533.10540000000003</v>
      </c>
      <c r="N611">
        <f>L611*_xlfn.XLOOKUP(K611,AM:AM,AO:AO)</f>
        <v>619.89</v>
      </c>
      <c r="O611">
        <v>619.89</v>
      </c>
      <c r="P611">
        <f>O611*_xlfn.XLOOKUP(K611,AM:AM,AN:AN)</f>
        <v>533.10540000000003</v>
      </c>
      <c r="Q611">
        <f>O611*_xlfn.XLOOKUP(K611,AM:AM,AO:AO)</f>
        <v>619.89</v>
      </c>
      <c r="R611" t="str">
        <f>_xlfn.XLOOKUP(E611,AF:AF,AG:AG)</f>
        <v>FEES</v>
      </c>
      <c r="S611">
        <f>_xlfn.XLOOKUP(E611,AF:AF,AI:AI)</f>
        <v>0</v>
      </c>
      <c r="T611">
        <f>WEEKNUM(G611)</f>
        <v>44</v>
      </c>
      <c r="U611">
        <f>YEAR(G611)</f>
        <v>2024</v>
      </c>
      <c r="V611" s="117">
        <f>IFERROR(Q611/N611,"0")</f>
        <v>1</v>
      </c>
      <c r="AF611">
        <v>30306</v>
      </c>
      <c r="AG611" t="s">
        <v>1858</v>
      </c>
      <c r="AI611" t="s">
        <v>440</v>
      </c>
      <c r="BH611">
        <v>645</v>
      </c>
      <c r="BI611" t="s">
        <v>66</v>
      </c>
    </row>
    <row r="612" spans="1:61">
      <c r="A612" t="str">
        <f>_xlfn.XLOOKUP(D612,BN:BN,BO:BO)</f>
        <v>México</v>
      </c>
      <c r="B612" t="s">
        <v>25</v>
      </c>
      <c r="C612">
        <v>22</v>
      </c>
      <c r="D612" t="str">
        <f>_xlfn.XLOOKUP(C612,BH:BH,BI:BI)</f>
        <v>DianaM</v>
      </c>
      <c r="E612">
        <v>24006</v>
      </c>
      <c r="F612" t="s">
        <v>1721</v>
      </c>
      <c r="G612" s="63">
        <v>45475</v>
      </c>
      <c r="H612" s="63">
        <v>45478</v>
      </c>
      <c r="I612" t="s">
        <v>376</v>
      </c>
      <c r="J612" t="str">
        <f>_xlfn.XLOOKUP(I612,AS:AS,AU:AU)</f>
        <v>Hotel</v>
      </c>
      <c r="K612" t="s">
        <v>27</v>
      </c>
      <c r="L612">
        <v>15077.2</v>
      </c>
      <c r="M612">
        <f>L612*_xlfn.XLOOKUP(K612,AM:AM,AN:AN)</f>
        <v>15077.2</v>
      </c>
      <c r="N612">
        <f>L612*_xlfn.XLOOKUP(K612,AM:AM,AO:AO)</f>
        <v>17489.552</v>
      </c>
      <c r="O612">
        <v>1507.72</v>
      </c>
      <c r="P612">
        <f>O612*_xlfn.XLOOKUP(K612,AM:AM,AN:AN)</f>
        <v>1507.72</v>
      </c>
      <c r="Q612">
        <f>O612*_xlfn.XLOOKUP(K612,AM:AM,AO:AO)</f>
        <v>1748.9551999999999</v>
      </c>
      <c r="R612" t="str">
        <f>_xlfn.XLOOKUP(E612,AF:AF,AG:AG)</f>
        <v>ESTELLE MANOR</v>
      </c>
      <c r="S612" t="str">
        <f>_xlfn.XLOOKUP(E612,AF:AF,AI:AI)</f>
        <v>United Kingdom</v>
      </c>
      <c r="T612">
        <f>WEEKNUM(G612)</f>
        <v>27</v>
      </c>
      <c r="U612">
        <f>YEAR(G612)</f>
        <v>2024</v>
      </c>
      <c r="V612" s="117">
        <f>IFERROR(Q612/N612,"0")</f>
        <v>9.9999999999999992E-2</v>
      </c>
      <c r="AF612">
        <v>30308</v>
      </c>
      <c r="AG612" t="s">
        <v>1859</v>
      </c>
      <c r="AH612" t="s">
        <v>376</v>
      </c>
      <c r="AI612" t="s">
        <v>399</v>
      </c>
      <c r="BH612">
        <v>646</v>
      </c>
      <c r="BI612" t="s">
        <v>66</v>
      </c>
    </row>
    <row r="613" spans="1:61">
      <c r="A613" t="str">
        <f>_xlfn.XLOOKUP(D613,BN:BN,BO:BO)</f>
        <v>México</v>
      </c>
      <c r="B613" t="s">
        <v>25</v>
      </c>
      <c r="C613">
        <v>23</v>
      </c>
      <c r="D613" t="str">
        <f>_xlfn.XLOOKUP(C613,BH:BH,BI:BI)</f>
        <v>DianaM</v>
      </c>
      <c r="E613">
        <v>23317</v>
      </c>
      <c r="F613" t="s">
        <v>1721</v>
      </c>
      <c r="G613" s="63">
        <v>45652</v>
      </c>
      <c r="H613" s="63">
        <v>45659</v>
      </c>
      <c r="I613" t="s">
        <v>376</v>
      </c>
      <c r="J613" t="str">
        <f>_xlfn.XLOOKUP(I613,AS:AS,AU:AU)</f>
        <v>Hotel</v>
      </c>
      <c r="K613" t="s">
        <v>27</v>
      </c>
      <c r="L613">
        <v>5910</v>
      </c>
      <c r="M613">
        <f>L613*_xlfn.XLOOKUP(K613,AM:AM,AN:AN)</f>
        <v>5910</v>
      </c>
      <c r="N613">
        <f>L613*_xlfn.XLOOKUP(K613,AM:AM,AO:AO)</f>
        <v>6855.5999999999995</v>
      </c>
      <c r="O613">
        <v>510.55</v>
      </c>
      <c r="P613">
        <f>O613*_xlfn.XLOOKUP(K613,AM:AM,AN:AN)</f>
        <v>510.55</v>
      </c>
      <c r="Q613">
        <f>O613*_xlfn.XLOOKUP(K613,AM:AM,AO:AO)</f>
        <v>592.23799999999994</v>
      </c>
      <c r="R613" t="str">
        <f>_xlfn.XLOOKUP(E613,AF:AF,AG:AG)</f>
        <v>THE LUXURY TRAVEL BOOK</v>
      </c>
      <c r="S613" t="str">
        <f>_xlfn.XLOOKUP(E613,AF:AF,AI:AI)</f>
        <v>United Kingdom</v>
      </c>
      <c r="T613">
        <f>WEEKNUM(G613)</f>
        <v>52</v>
      </c>
      <c r="U613">
        <f>YEAR(G613)</f>
        <v>2024</v>
      </c>
      <c r="V613" s="117">
        <f>IFERROR(Q613/N613,"0")</f>
        <v>8.6387478849407784E-2</v>
      </c>
      <c r="AF613">
        <v>30313</v>
      </c>
      <c r="AG613" t="s">
        <v>1860</v>
      </c>
      <c r="AI613" t="s">
        <v>1285</v>
      </c>
      <c r="BH613">
        <v>647</v>
      </c>
      <c r="BI613" t="s">
        <v>66</v>
      </c>
    </row>
    <row r="614" spans="1:61">
      <c r="A614" t="str">
        <f>_xlfn.XLOOKUP(D614,BN:BN,BO:BO)</f>
        <v>México</v>
      </c>
      <c r="B614" t="s">
        <v>25</v>
      </c>
      <c r="C614">
        <v>23</v>
      </c>
      <c r="D614" t="str">
        <f>_xlfn.XLOOKUP(C614,BH:BH,BI:BI)</f>
        <v>DianaM</v>
      </c>
      <c r="E614">
        <v>0</v>
      </c>
      <c r="F614" t="s">
        <v>1709</v>
      </c>
      <c r="G614" s="63">
        <v>45652</v>
      </c>
      <c r="H614" s="63">
        <v>45659</v>
      </c>
      <c r="I614" t="s">
        <v>396</v>
      </c>
      <c r="J614" t="str">
        <f>_xlfn.XLOOKUP(I614,AS:AS,AU:AU)</f>
        <v>Honorarios</v>
      </c>
      <c r="K614" t="s">
        <v>27</v>
      </c>
      <c r="L614">
        <v>447.14</v>
      </c>
      <c r="M614">
        <f>L614*_xlfn.XLOOKUP(K614,AM:AM,AN:AN)</f>
        <v>447.14</v>
      </c>
      <c r="N614">
        <f>L614*_xlfn.XLOOKUP(K614,AM:AM,AO:AO)</f>
        <v>518.68239999999992</v>
      </c>
      <c r="O614">
        <v>447.14</v>
      </c>
      <c r="P614">
        <f>O614*_xlfn.XLOOKUP(K614,AM:AM,AN:AN)</f>
        <v>447.14</v>
      </c>
      <c r="Q614">
        <f>O614*_xlfn.XLOOKUP(K614,AM:AM,AO:AO)</f>
        <v>518.68239999999992</v>
      </c>
      <c r="R614" t="str">
        <f>_xlfn.XLOOKUP(E614,AF:AF,AG:AG)</f>
        <v>FEES</v>
      </c>
      <c r="S614">
        <f>_xlfn.XLOOKUP(E614,AF:AF,AI:AI)</f>
        <v>0</v>
      </c>
      <c r="T614">
        <f>WEEKNUM(G614)</f>
        <v>52</v>
      </c>
      <c r="U614">
        <f>YEAR(G614)</f>
        <v>2024</v>
      </c>
      <c r="V614" s="117">
        <f>IFERROR(Q614/N614,"0")</f>
        <v>1</v>
      </c>
      <c r="AF614">
        <v>30319</v>
      </c>
      <c r="AG614" t="s">
        <v>1861</v>
      </c>
      <c r="AH614" t="s">
        <v>419</v>
      </c>
      <c r="AI614" t="s">
        <v>1412</v>
      </c>
      <c r="BH614">
        <v>648</v>
      </c>
      <c r="BI614" t="s">
        <v>66</v>
      </c>
    </row>
    <row r="615" spans="1:61">
      <c r="A615" t="str">
        <f>_xlfn.XLOOKUP(D615,BN:BN,BO:BO)</f>
        <v>México</v>
      </c>
      <c r="B615" t="s">
        <v>25</v>
      </c>
      <c r="C615">
        <v>24</v>
      </c>
      <c r="D615" t="str">
        <f>_xlfn.XLOOKUP(C615,BH:BH,BI:BI)</f>
        <v>DianaM</v>
      </c>
      <c r="E615">
        <v>23590</v>
      </c>
      <c r="F615" t="s">
        <v>1862</v>
      </c>
      <c r="G615" s="63">
        <v>45630</v>
      </c>
      <c r="H615" s="63">
        <v>45634</v>
      </c>
      <c r="I615" t="s">
        <v>366</v>
      </c>
      <c r="J615" t="str">
        <f>_xlfn.XLOOKUP(I615,AS:AS,AU:AU)</f>
        <v>Vuelos</v>
      </c>
      <c r="K615" t="s">
        <v>33</v>
      </c>
      <c r="L615">
        <v>618.86</v>
      </c>
      <c r="M615">
        <f>L615*_xlfn.XLOOKUP(K615,AM:AM,AN:AN)</f>
        <v>532.21960000000001</v>
      </c>
      <c r="N615">
        <f>L615*_xlfn.XLOOKUP(K615,AM:AM,AO:AO)</f>
        <v>618.86</v>
      </c>
      <c r="O615">
        <v>0</v>
      </c>
      <c r="P615">
        <f>O615*_xlfn.XLOOKUP(K615,AM:AM,AN:AN)</f>
        <v>0</v>
      </c>
      <c r="Q615">
        <f>O615*_xlfn.XLOOKUP(K615,AM:AM,AO:AO)</f>
        <v>0</v>
      </c>
      <c r="R615" t="str">
        <f>_xlfn.XLOOKUP(E615,AF:AF,AG:AG)</f>
        <v>AEROMÉXICO</v>
      </c>
      <c r="S615" t="str">
        <f>_xlfn.XLOOKUP(E615,AF:AF,AI:AI)</f>
        <v>Mexico</v>
      </c>
      <c r="T615">
        <f>WEEKNUM(G615)</f>
        <v>49</v>
      </c>
      <c r="U615">
        <f>YEAR(G615)</f>
        <v>2024</v>
      </c>
      <c r="V615" s="117">
        <f>IFERROR(Q615/N615,"0")</f>
        <v>0</v>
      </c>
      <c r="AF615">
        <v>30320</v>
      </c>
      <c r="AG615" t="s">
        <v>1863</v>
      </c>
      <c r="AI615" t="s">
        <v>1412</v>
      </c>
      <c r="BH615">
        <v>649</v>
      </c>
      <c r="BI615" t="s">
        <v>66</v>
      </c>
    </row>
    <row r="616" spans="1:61">
      <c r="A616" t="str">
        <f>_xlfn.XLOOKUP(D616,BN:BN,BO:BO)</f>
        <v>México</v>
      </c>
      <c r="B616" t="s">
        <v>25</v>
      </c>
      <c r="C616">
        <v>24</v>
      </c>
      <c r="D616" t="str">
        <f>_xlfn.XLOOKUP(C616,BH:BH,BI:BI)</f>
        <v>DianaM</v>
      </c>
      <c r="E616">
        <v>0</v>
      </c>
      <c r="F616" t="s">
        <v>1864</v>
      </c>
      <c r="G616" s="63">
        <v>45630</v>
      </c>
      <c r="H616" s="63">
        <v>45634</v>
      </c>
      <c r="I616" t="s">
        <v>396</v>
      </c>
      <c r="J616" t="str">
        <f>_xlfn.XLOOKUP(I616,AS:AS,AU:AU)</f>
        <v>Honorarios</v>
      </c>
      <c r="K616" t="s">
        <v>33</v>
      </c>
      <c r="L616">
        <v>35</v>
      </c>
      <c r="M616">
        <f>L616*_xlfn.XLOOKUP(K616,AM:AM,AN:AN)</f>
        <v>30.099999999999998</v>
      </c>
      <c r="N616">
        <f>L616*_xlfn.XLOOKUP(K616,AM:AM,AO:AO)</f>
        <v>35</v>
      </c>
      <c r="O616">
        <v>35</v>
      </c>
      <c r="P616">
        <f>O616*_xlfn.XLOOKUP(K616,AM:AM,AN:AN)</f>
        <v>30.099999999999998</v>
      </c>
      <c r="Q616">
        <f>O616*_xlfn.XLOOKUP(K616,AM:AM,AO:AO)</f>
        <v>35</v>
      </c>
      <c r="R616" t="str">
        <f>_xlfn.XLOOKUP(E616,AF:AF,AG:AG)</f>
        <v>FEES</v>
      </c>
      <c r="S616">
        <f>_xlfn.XLOOKUP(E616,AF:AF,AI:AI)</f>
        <v>0</v>
      </c>
      <c r="T616">
        <f>WEEKNUM(G616)</f>
        <v>49</v>
      </c>
      <c r="U616">
        <f>YEAR(G616)</f>
        <v>2024</v>
      </c>
      <c r="V616" s="117">
        <f>IFERROR(Q616/N616,"0")</f>
        <v>1</v>
      </c>
      <c r="AF616">
        <v>30321</v>
      </c>
      <c r="AG616" t="s">
        <v>1865</v>
      </c>
      <c r="AH616" t="s">
        <v>376</v>
      </c>
      <c r="AI616" t="s">
        <v>1161</v>
      </c>
      <c r="BH616">
        <v>650</v>
      </c>
      <c r="BI616" t="s">
        <v>66</v>
      </c>
    </row>
    <row r="617" spans="1:61">
      <c r="A617" t="str">
        <f>_xlfn.XLOOKUP(D617,BN:BN,BO:BO)</f>
        <v>México</v>
      </c>
      <c r="B617" t="s">
        <v>25</v>
      </c>
      <c r="C617">
        <v>25</v>
      </c>
      <c r="D617" t="str">
        <f>_xlfn.XLOOKUP(C617,BH:BH,BI:BI)</f>
        <v>DianaM</v>
      </c>
      <c r="E617">
        <v>24210</v>
      </c>
      <c r="F617" t="s">
        <v>1730</v>
      </c>
      <c r="G617" s="63">
        <v>45651</v>
      </c>
      <c r="H617" s="63">
        <v>45655</v>
      </c>
      <c r="I617" t="s">
        <v>444</v>
      </c>
      <c r="J617" t="str">
        <f>_xlfn.XLOOKUP(I617,AS:AS,AU:AU)</f>
        <v>DMC</v>
      </c>
      <c r="K617" t="s">
        <v>27</v>
      </c>
      <c r="L617">
        <v>6500</v>
      </c>
      <c r="M617">
        <f>L617*_xlfn.XLOOKUP(K617,AM:AM,AN:AN)</f>
        <v>6500</v>
      </c>
      <c r="N617">
        <f>L617*_xlfn.XLOOKUP(K617,AM:AM,AO:AO)</f>
        <v>7539.9999999999991</v>
      </c>
      <c r="O617">
        <v>1130</v>
      </c>
      <c r="P617">
        <f>O617*_xlfn.XLOOKUP(K617,AM:AM,AN:AN)</f>
        <v>1130</v>
      </c>
      <c r="Q617">
        <f>O617*_xlfn.XLOOKUP(K617,AM:AM,AO:AO)</f>
        <v>1310.8</v>
      </c>
      <c r="R617" t="str">
        <f>_xlfn.XLOOKUP(E617,AF:AF,AG:AG)</f>
        <v>VIP INCOMING</v>
      </c>
      <c r="S617" t="str">
        <f>_xlfn.XLOOKUP(E617,AF:AF,AI:AI)</f>
        <v>Tunisia</v>
      </c>
      <c r="T617">
        <f>WEEKNUM(G617)</f>
        <v>52</v>
      </c>
      <c r="U617">
        <f>YEAR(G617)</f>
        <v>2024</v>
      </c>
      <c r="V617" s="117">
        <f>IFERROR(Q617/N617,"0")</f>
        <v>0.17384615384615387</v>
      </c>
      <c r="AF617">
        <v>30326</v>
      </c>
      <c r="AG617" t="s">
        <v>1866</v>
      </c>
      <c r="AH617" t="s">
        <v>376</v>
      </c>
      <c r="AI617" t="s">
        <v>369</v>
      </c>
      <c r="BH617">
        <v>651</v>
      </c>
      <c r="BI617" t="s">
        <v>66</v>
      </c>
    </row>
    <row r="618" spans="1:61">
      <c r="A618" t="str">
        <f>_xlfn.XLOOKUP(D618,BN:BN,BO:BO)</f>
        <v>México</v>
      </c>
      <c r="B618" t="s">
        <v>25</v>
      </c>
      <c r="C618">
        <v>26</v>
      </c>
      <c r="D618" t="str">
        <f>_xlfn.XLOOKUP(C618,BH:BH,BI:BI)</f>
        <v>DianaM</v>
      </c>
      <c r="E618">
        <v>24224</v>
      </c>
      <c r="F618" t="s">
        <v>1867</v>
      </c>
      <c r="G618" s="63">
        <v>45623</v>
      </c>
      <c r="H618" s="63">
        <v>45626</v>
      </c>
      <c r="I618" t="s">
        <v>484</v>
      </c>
      <c r="J618" t="str">
        <f>_xlfn.XLOOKUP(I618,AS:AS,AU:AU)</f>
        <v>Vuelos</v>
      </c>
      <c r="K618" t="s">
        <v>33</v>
      </c>
      <c r="L618">
        <v>3340.44</v>
      </c>
      <c r="M618">
        <f>L618*_xlfn.XLOOKUP(K618,AM:AM,AN:AN)</f>
        <v>2872.7784000000001</v>
      </c>
      <c r="N618">
        <f>L618*_xlfn.XLOOKUP(K618,AM:AM,AO:AO)</f>
        <v>3340.44</v>
      </c>
      <c r="O618">
        <v>0</v>
      </c>
      <c r="P618">
        <f>O618*_xlfn.XLOOKUP(K618,AM:AM,AN:AN)</f>
        <v>0</v>
      </c>
      <c r="Q618">
        <f>O618*_xlfn.XLOOKUP(K618,AM:AM,AO:AO)</f>
        <v>0</v>
      </c>
      <c r="R618" t="str">
        <f>_xlfn.XLOOKUP(E618,AF:AF,AG:AG)</f>
        <v>American Airlines</v>
      </c>
      <c r="S618" t="str">
        <f>_xlfn.XLOOKUP(E618,AF:AF,AI:AI)</f>
        <v>United States</v>
      </c>
      <c r="T618">
        <f>WEEKNUM(G618)</f>
        <v>48</v>
      </c>
      <c r="U618">
        <f>YEAR(G618)</f>
        <v>2024</v>
      </c>
      <c r="V618" s="117">
        <f>IFERROR(Q618/N618,"0")</f>
        <v>0</v>
      </c>
      <c r="AF618">
        <v>30327</v>
      </c>
      <c r="AG618" t="s">
        <v>1868</v>
      </c>
      <c r="AH618" t="s">
        <v>376</v>
      </c>
      <c r="AI618" t="s">
        <v>405</v>
      </c>
      <c r="BH618">
        <v>652</v>
      </c>
      <c r="BI618" t="s">
        <v>66</v>
      </c>
    </row>
    <row r="619" spans="1:61">
      <c r="A619" t="str">
        <f>_xlfn.XLOOKUP(D619,BN:BN,BO:BO)</f>
        <v>México</v>
      </c>
      <c r="B619" t="s">
        <v>25</v>
      </c>
      <c r="C619">
        <v>26</v>
      </c>
      <c r="D619" t="str">
        <f>_xlfn.XLOOKUP(C619,BH:BH,BI:BI)</f>
        <v>DianaM</v>
      </c>
      <c r="E619">
        <v>24224</v>
      </c>
      <c r="F619" t="s">
        <v>1869</v>
      </c>
      <c r="G619" s="63">
        <v>45623</v>
      </c>
      <c r="H619" s="63">
        <v>45626</v>
      </c>
      <c r="I619" t="s">
        <v>419</v>
      </c>
      <c r="J619" t="str">
        <f>_xlfn.XLOOKUP(I619,AS:AS,AU:AU)</f>
        <v>Otros</v>
      </c>
      <c r="K619" t="s">
        <v>33</v>
      </c>
      <c r="L619">
        <v>267.43</v>
      </c>
      <c r="M619">
        <f>L619*_xlfn.XLOOKUP(K619,AM:AM,AN:AN)</f>
        <v>229.9898</v>
      </c>
      <c r="N619">
        <f>L619*_xlfn.XLOOKUP(K619,AM:AM,AO:AO)</f>
        <v>267.43</v>
      </c>
      <c r="O619">
        <v>0</v>
      </c>
      <c r="P619">
        <f>O619*_xlfn.XLOOKUP(K619,AM:AM,AN:AN)</f>
        <v>0</v>
      </c>
      <c r="Q619">
        <f>O619*_xlfn.XLOOKUP(K619,AM:AM,AO:AO)</f>
        <v>0</v>
      </c>
      <c r="R619" t="str">
        <f>_xlfn.XLOOKUP(E619,AF:AF,AG:AG)</f>
        <v>American Airlines</v>
      </c>
      <c r="S619" t="str">
        <f>_xlfn.XLOOKUP(E619,AF:AF,AI:AI)</f>
        <v>United States</v>
      </c>
      <c r="T619">
        <f>WEEKNUM(G619)</f>
        <v>48</v>
      </c>
      <c r="U619">
        <f>YEAR(G619)</f>
        <v>2024</v>
      </c>
      <c r="V619" s="117">
        <f>IFERROR(Q619/N619,"0")</f>
        <v>0</v>
      </c>
      <c r="AF619">
        <v>30348</v>
      </c>
      <c r="AG619" t="s">
        <v>1870</v>
      </c>
      <c r="AH619" t="s">
        <v>419</v>
      </c>
      <c r="AI619" t="s">
        <v>1412</v>
      </c>
      <c r="BH619">
        <v>653</v>
      </c>
      <c r="BI619" t="s">
        <v>66</v>
      </c>
    </row>
    <row r="620" spans="1:61">
      <c r="A620" t="str">
        <f>_xlfn.XLOOKUP(D620,BN:BN,BO:BO)</f>
        <v>México</v>
      </c>
      <c r="B620" t="s">
        <v>25</v>
      </c>
      <c r="C620">
        <v>26</v>
      </c>
      <c r="D620" t="str">
        <f>_xlfn.XLOOKUP(C620,BH:BH,BI:BI)</f>
        <v>DianaM</v>
      </c>
      <c r="E620">
        <v>24262</v>
      </c>
      <c r="F620" t="s">
        <v>1871</v>
      </c>
      <c r="G620" s="63">
        <v>45623</v>
      </c>
      <c r="H620" s="63">
        <v>45626</v>
      </c>
      <c r="I620" t="s">
        <v>484</v>
      </c>
      <c r="J620" t="str">
        <f>_xlfn.XLOOKUP(I620,AS:AS,AU:AU)</f>
        <v>Vuelos</v>
      </c>
      <c r="K620" t="s">
        <v>33</v>
      </c>
      <c r="L620">
        <v>2627.48</v>
      </c>
      <c r="M620">
        <f>L620*_xlfn.XLOOKUP(K620,AM:AM,AN:AN)</f>
        <v>2259.6327999999999</v>
      </c>
      <c r="N620">
        <f>L620*_xlfn.XLOOKUP(K620,AM:AM,AO:AO)</f>
        <v>2627.48</v>
      </c>
      <c r="O620">
        <v>0</v>
      </c>
      <c r="P620">
        <f>O620*_xlfn.XLOOKUP(K620,AM:AM,AN:AN)</f>
        <v>0</v>
      </c>
      <c r="Q620">
        <f>O620*_xlfn.XLOOKUP(K620,AM:AM,AO:AO)</f>
        <v>0</v>
      </c>
      <c r="R620" t="str">
        <f>_xlfn.XLOOKUP(E620,AF:AF,AG:AG)</f>
        <v>VIALLO, S.A.</v>
      </c>
      <c r="S620" t="str">
        <f>_xlfn.XLOOKUP(E620,AF:AF,AI:AI)</f>
        <v>Mexico</v>
      </c>
      <c r="T620">
        <f>WEEKNUM(G620)</f>
        <v>48</v>
      </c>
      <c r="U620">
        <f>YEAR(G620)</f>
        <v>2024</v>
      </c>
      <c r="V620" s="117">
        <f>IFERROR(Q620/N620,"0")</f>
        <v>0</v>
      </c>
      <c r="AF620">
        <v>30349</v>
      </c>
      <c r="AG620" t="s">
        <v>1872</v>
      </c>
      <c r="AH620" t="s">
        <v>366</v>
      </c>
      <c r="AI620" t="s">
        <v>399</v>
      </c>
      <c r="BH620">
        <v>654</v>
      </c>
      <c r="BI620" t="s">
        <v>66</v>
      </c>
    </row>
    <row r="621" spans="1:61">
      <c r="A621" t="str">
        <f>_xlfn.XLOOKUP(D621,BN:BN,BO:BO)</f>
        <v>México</v>
      </c>
      <c r="B621" t="s">
        <v>25</v>
      </c>
      <c r="C621">
        <v>26</v>
      </c>
      <c r="D621" t="str">
        <f>_xlfn.XLOOKUP(C621,BH:BH,BI:BI)</f>
        <v>DianaM</v>
      </c>
      <c r="E621">
        <v>27540</v>
      </c>
      <c r="F621" t="s">
        <v>1780</v>
      </c>
      <c r="G621" s="63">
        <v>45623</v>
      </c>
      <c r="H621" s="63">
        <v>45626</v>
      </c>
      <c r="I621" t="s">
        <v>376</v>
      </c>
      <c r="J621" t="str">
        <f>_xlfn.XLOOKUP(I621,AS:AS,AU:AU)</f>
        <v>Hotel</v>
      </c>
      <c r="K621" t="s">
        <v>33</v>
      </c>
      <c r="L621">
        <v>95.69</v>
      </c>
      <c r="M621">
        <f>L621*_xlfn.XLOOKUP(K621,AM:AM,AN:AN)</f>
        <v>82.293399999999991</v>
      </c>
      <c r="N621">
        <f>L621*_xlfn.XLOOKUP(K621,AM:AM,AO:AO)</f>
        <v>95.69</v>
      </c>
      <c r="O621">
        <v>95.69</v>
      </c>
      <c r="P621">
        <f>O621*_xlfn.XLOOKUP(K621,AM:AM,AN:AN)</f>
        <v>82.293399999999991</v>
      </c>
      <c r="Q621">
        <f>O621*_xlfn.XLOOKUP(K621,AM:AM,AO:AO)</f>
        <v>95.69</v>
      </c>
      <c r="R621" t="str">
        <f>_xlfn.XLOOKUP(E621,AF:AF,AG:AG)</f>
        <v>JW MARRIOTT DALLAS ARTS DISTRICT</v>
      </c>
      <c r="S621" t="str">
        <f>_xlfn.XLOOKUP(E621,AF:AF,AI:AI)</f>
        <v>United States</v>
      </c>
      <c r="T621">
        <f>WEEKNUM(G621)</f>
        <v>48</v>
      </c>
      <c r="U621">
        <f>YEAR(G621)</f>
        <v>2024</v>
      </c>
      <c r="V621" s="117">
        <f>IFERROR(Q621/N621,"0")</f>
        <v>1</v>
      </c>
      <c r="AF621">
        <v>30351</v>
      </c>
      <c r="AG621" t="s">
        <v>1873</v>
      </c>
      <c r="AH621" t="s">
        <v>376</v>
      </c>
      <c r="AI621" t="s">
        <v>377</v>
      </c>
      <c r="BH621">
        <v>655</v>
      </c>
      <c r="BI621" t="s">
        <v>43</v>
      </c>
    </row>
    <row r="622" spans="1:61">
      <c r="A622" t="str">
        <f>_xlfn.XLOOKUP(D622,BN:BN,BO:BO)</f>
        <v>México</v>
      </c>
      <c r="B622" t="s">
        <v>25</v>
      </c>
      <c r="C622">
        <v>26</v>
      </c>
      <c r="D622" t="str">
        <f>_xlfn.XLOOKUP(C622,BH:BH,BI:BI)</f>
        <v>DianaM</v>
      </c>
      <c r="E622">
        <v>27540</v>
      </c>
      <c r="F622" t="s">
        <v>1780</v>
      </c>
      <c r="G622" s="63">
        <v>45623</v>
      </c>
      <c r="H622" s="63">
        <v>45626</v>
      </c>
      <c r="I622" t="s">
        <v>376</v>
      </c>
      <c r="J622" t="str">
        <f>_xlfn.XLOOKUP(I622,AS:AS,AU:AU)</f>
        <v>Hotel</v>
      </c>
      <c r="K622" t="s">
        <v>33</v>
      </c>
      <c r="L622">
        <v>49.73</v>
      </c>
      <c r="M622">
        <f>L622*_xlfn.XLOOKUP(K622,AM:AM,AN:AN)</f>
        <v>42.767799999999994</v>
      </c>
      <c r="N622">
        <f>L622*_xlfn.XLOOKUP(K622,AM:AM,AO:AO)</f>
        <v>49.73</v>
      </c>
      <c r="O622">
        <v>49.73</v>
      </c>
      <c r="P622">
        <f>O622*_xlfn.XLOOKUP(K622,AM:AM,AN:AN)</f>
        <v>42.767799999999994</v>
      </c>
      <c r="Q622">
        <f>O622*_xlfn.XLOOKUP(K622,AM:AM,AO:AO)</f>
        <v>49.73</v>
      </c>
      <c r="R622" t="str">
        <f>_xlfn.XLOOKUP(E622,AF:AF,AG:AG)</f>
        <v>JW MARRIOTT DALLAS ARTS DISTRICT</v>
      </c>
      <c r="S622" t="str">
        <f>_xlfn.XLOOKUP(E622,AF:AF,AI:AI)</f>
        <v>United States</v>
      </c>
      <c r="T622">
        <f>WEEKNUM(G622)</f>
        <v>48</v>
      </c>
      <c r="U622">
        <f>YEAR(G622)</f>
        <v>2024</v>
      </c>
      <c r="V622" s="117">
        <f>IFERROR(Q622/N622,"0")</f>
        <v>1</v>
      </c>
      <c r="AF622">
        <v>30352</v>
      </c>
      <c r="AG622" t="s">
        <v>1874</v>
      </c>
      <c r="AH622" t="s">
        <v>376</v>
      </c>
      <c r="AI622" t="s">
        <v>405</v>
      </c>
      <c r="BH622">
        <v>656</v>
      </c>
      <c r="BI622" t="s">
        <v>43</v>
      </c>
    </row>
    <row r="623" spans="1:61">
      <c r="A623" t="str">
        <f>_xlfn.XLOOKUP(D623,BN:BN,BO:BO)</f>
        <v>México</v>
      </c>
      <c r="B623" t="s">
        <v>25</v>
      </c>
      <c r="C623">
        <v>26</v>
      </c>
      <c r="D623" t="str">
        <f>_xlfn.XLOOKUP(C623,BH:BH,BI:BI)</f>
        <v>DianaM</v>
      </c>
      <c r="E623">
        <v>27540</v>
      </c>
      <c r="F623" t="s">
        <v>1780</v>
      </c>
      <c r="G623" s="63">
        <v>45623</v>
      </c>
      <c r="H623" s="63">
        <v>45626</v>
      </c>
      <c r="I623" t="s">
        <v>376</v>
      </c>
      <c r="J623" t="str">
        <f>_xlfn.XLOOKUP(I623,AS:AS,AU:AU)</f>
        <v>Hotel</v>
      </c>
      <c r="K623" t="s">
        <v>33</v>
      </c>
      <c r="L623">
        <v>86.29</v>
      </c>
      <c r="M623">
        <f>L623*_xlfn.XLOOKUP(K623,AM:AM,AN:AN)</f>
        <v>74.209400000000002</v>
      </c>
      <c r="N623">
        <f>L623*_xlfn.XLOOKUP(K623,AM:AM,AO:AO)</f>
        <v>86.29</v>
      </c>
      <c r="O623">
        <v>86.29</v>
      </c>
      <c r="P623">
        <f>O623*_xlfn.XLOOKUP(K623,AM:AM,AN:AN)</f>
        <v>74.209400000000002</v>
      </c>
      <c r="Q623">
        <f>O623*_xlfn.XLOOKUP(K623,AM:AM,AO:AO)</f>
        <v>86.29</v>
      </c>
      <c r="R623" t="str">
        <f>_xlfn.XLOOKUP(E623,AF:AF,AG:AG)</f>
        <v>JW MARRIOTT DALLAS ARTS DISTRICT</v>
      </c>
      <c r="S623" t="str">
        <f>_xlfn.XLOOKUP(E623,AF:AF,AI:AI)</f>
        <v>United States</v>
      </c>
      <c r="T623">
        <f>WEEKNUM(G623)</f>
        <v>48</v>
      </c>
      <c r="U623">
        <f>YEAR(G623)</f>
        <v>2024</v>
      </c>
      <c r="V623" s="117">
        <f>IFERROR(Q623/N623,"0")</f>
        <v>1</v>
      </c>
      <c r="AF623">
        <v>30353</v>
      </c>
      <c r="AG623" t="s">
        <v>1875</v>
      </c>
      <c r="AH623" t="s">
        <v>376</v>
      </c>
      <c r="AI623" t="s">
        <v>460</v>
      </c>
      <c r="BH623">
        <v>657</v>
      </c>
      <c r="BI623" t="s">
        <v>32</v>
      </c>
    </row>
    <row r="624" spans="1:61">
      <c r="A624" t="str">
        <f>_xlfn.XLOOKUP(D624,BN:BN,BO:BO)</f>
        <v>México</v>
      </c>
      <c r="B624" t="s">
        <v>25</v>
      </c>
      <c r="C624">
        <v>26</v>
      </c>
      <c r="D624" t="str">
        <f>_xlfn.XLOOKUP(C624,BH:BH,BI:BI)</f>
        <v>DianaM</v>
      </c>
      <c r="E624">
        <v>27540</v>
      </c>
      <c r="F624" t="s">
        <v>1780</v>
      </c>
      <c r="G624" s="63">
        <v>45623</v>
      </c>
      <c r="H624" s="63">
        <v>45626</v>
      </c>
      <c r="I624" t="s">
        <v>376</v>
      </c>
      <c r="J624" t="str">
        <f>_xlfn.XLOOKUP(I624,AS:AS,AU:AU)</f>
        <v>Hotel</v>
      </c>
      <c r="K624" t="s">
        <v>33</v>
      </c>
      <c r="L624">
        <v>45.03</v>
      </c>
      <c r="M624">
        <f>L624*_xlfn.XLOOKUP(K624,AM:AM,AN:AN)</f>
        <v>38.7258</v>
      </c>
      <c r="N624">
        <f>L624*_xlfn.XLOOKUP(K624,AM:AM,AO:AO)</f>
        <v>45.03</v>
      </c>
      <c r="O624">
        <v>45.03</v>
      </c>
      <c r="P624">
        <f>O624*_xlfn.XLOOKUP(K624,AM:AM,AN:AN)</f>
        <v>38.7258</v>
      </c>
      <c r="Q624">
        <f>O624*_xlfn.XLOOKUP(K624,AM:AM,AO:AO)</f>
        <v>45.03</v>
      </c>
      <c r="R624" t="str">
        <f>_xlfn.XLOOKUP(E624,AF:AF,AG:AG)</f>
        <v>JW MARRIOTT DALLAS ARTS DISTRICT</v>
      </c>
      <c r="S624" t="str">
        <f>_xlfn.XLOOKUP(E624,AF:AF,AI:AI)</f>
        <v>United States</v>
      </c>
      <c r="T624">
        <f>WEEKNUM(G624)</f>
        <v>48</v>
      </c>
      <c r="U624">
        <f>YEAR(G624)</f>
        <v>2024</v>
      </c>
      <c r="V624" s="117">
        <f>IFERROR(Q624/N624,"0")</f>
        <v>1</v>
      </c>
      <c r="AF624">
        <v>30368</v>
      </c>
      <c r="AG624" t="s">
        <v>1876</v>
      </c>
      <c r="AI624" t="s">
        <v>1877</v>
      </c>
      <c r="BH624">
        <v>658</v>
      </c>
      <c r="BI624" t="s">
        <v>42</v>
      </c>
    </row>
    <row r="625" spans="1:61">
      <c r="A625" t="str">
        <f>_xlfn.XLOOKUP(D625,BN:BN,BO:BO)</f>
        <v>México</v>
      </c>
      <c r="B625" t="s">
        <v>25</v>
      </c>
      <c r="C625">
        <v>26</v>
      </c>
      <c r="D625" t="str">
        <f>_xlfn.XLOOKUP(C625,BH:BH,BI:BI)</f>
        <v>DianaM</v>
      </c>
      <c r="E625">
        <v>0</v>
      </c>
      <c r="F625" t="s">
        <v>1878</v>
      </c>
      <c r="G625" s="63">
        <v>45623</v>
      </c>
      <c r="H625" s="63">
        <v>45626</v>
      </c>
      <c r="I625" t="s">
        <v>396</v>
      </c>
      <c r="J625" t="str">
        <f>_xlfn.XLOOKUP(I625,AS:AS,AU:AU)</f>
        <v>Honorarios</v>
      </c>
      <c r="K625" t="s">
        <v>33</v>
      </c>
      <c r="L625">
        <v>182.07</v>
      </c>
      <c r="M625">
        <f>L625*_xlfn.XLOOKUP(K625,AM:AM,AN:AN)</f>
        <v>156.58019999999999</v>
      </c>
      <c r="N625">
        <f>L625*_xlfn.XLOOKUP(K625,AM:AM,AO:AO)</f>
        <v>182.07</v>
      </c>
      <c r="O625">
        <v>182.07</v>
      </c>
      <c r="P625">
        <f>O625*_xlfn.XLOOKUP(K625,AM:AM,AN:AN)</f>
        <v>156.58019999999999</v>
      </c>
      <c r="Q625">
        <f>O625*_xlfn.XLOOKUP(K625,AM:AM,AO:AO)</f>
        <v>182.07</v>
      </c>
      <c r="R625" t="str">
        <f>_xlfn.XLOOKUP(E625,AF:AF,AG:AG)</f>
        <v>FEES</v>
      </c>
      <c r="S625">
        <f>_xlfn.XLOOKUP(E625,AF:AF,AI:AI)</f>
        <v>0</v>
      </c>
      <c r="T625">
        <f>WEEKNUM(G625)</f>
        <v>48</v>
      </c>
      <c r="U625">
        <f>YEAR(G625)</f>
        <v>2024</v>
      </c>
      <c r="V625" s="117">
        <f>IFERROR(Q625/N625,"0")</f>
        <v>1</v>
      </c>
      <c r="AF625">
        <v>30383</v>
      </c>
      <c r="AG625" t="s">
        <v>1879</v>
      </c>
      <c r="AH625" t="s">
        <v>364</v>
      </c>
      <c r="AI625" t="s">
        <v>369</v>
      </c>
      <c r="BH625">
        <v>660</v>
      </c>
      <c r="BI625" t="s">
        <v>32</v>
      </c>
    </row>
    <row r="626" spans="1:61">
      <c r="A626" t="str">
        <f>_xlfn.XLOOKUP(D626,BN:BN,BO:BO)</f>
        <v>México</v>
      </c>
      <c r="B626" t="s">
        <v>25</v>
      </c>
      <c r="C626">
        <v>26</v>
      </c>
      <c r="D626" t="str">
        <f>_xlfn.XLOOKUP(C626,BH:BH,BI:BI)</f>
        <v>DianaM</v>
      </c>
      <c r="E626">
        <v>27540</v>
      </c>
      <c r="F626" t="s">
        <v>1880</v>
      </c>
      <c r="G626" s="63">
        <v>45623</v>
      </c>
      <c r="H626" s="63">
        <v>45626</v>
      </c>
      <c r="I626" t="s">
        <v>376</v>
      </c>
      <c r="J626" t="str">
        <f>_xlfn.XLOOKUP(I626,AS:AS,AU:AU)</f>
        <v>Hotel</v>
      </c>
      <c r="K626" t="s">
        <v>33</v>
      </c>
      <c r="L626">
        <v>2767.4</v>
      </c>
      <c r="M626">
        <f>L626*_xlfn.XLOOKUP(K626,AM:AM,AN:AN)</f>
        <v>2379.9639999999999</v>
      </c>
      <c r="N626">
        <f>L626*_xlfn.XLOOKUP(K626,AM:AM,AO:AO)</f>
        <v>2767.4</v>
      </c>
      <c r="O626">
        <v>0</v>
      </c>
      <c r="P626">
        <f>O626*_xlfn.XLOOKUP(K626,AM:AM,AN:AN)</f>
        <v>0</v>
      </c>
      <c r="Q626">
        <f>O626*_xlfn.XLOOKUP(K626,AM:AM,AO:AO)</f>
        <v>0</v>
      </c>
      <c r="R626" t="str">
        <f>_xlfn.XLOOKUP(E626,AF:AF,AG:AG)</f>
        <v>JW MARRIOTT DALLAS ARTS DISTRICT</v>
      </c>
      <c r="S626" t="str">
        <f>_xlfn.XLOOKUP(E626,AF:AF,AI:AI)</f>
        <v>United States</v>
      </c>
      <c r="T626">
        <f>WEEKNUM(G626)</f>
        <v>48</v>
      </c>
      <c r="U626">
        <f>YEAR(G626)</f>
        <v>2024</v>
      </c>
      <c r="V626" s="117">
        <f>IFERROR(Q626/N626,"0")</f>
        <v>0</v>
      </c>
      <c r="AF626">
        <v>30423</v>
      </c>
      <c r="AG626" t="s">
        <v>1881</v>
      </c>
      <c r="AH626" t="s">
        <v>425</v>
      </c>
      <c r="AI626" t="s">
        <v>514</v>
      </c>
      <c r="BH626">
        <v>661</v>
      </c>
      <c r="BI626" t="s">
        <v>43</v>
      </c>
    </row>
    <row r="627" spans="1:61">
      <c r="A627" t="str">
        <f>_xlfn.XLOOKUP(D627,BN:BN,BO:BO)</f>
        <v>México</v>
      </c>
      <c r="B627" t="s">
        <v>25</v>
      </c>
      <c r="C627">
        <v>26</v>
      </c>
      <c r="D627" t="str">
        <f>_xlfn.XLOOKUP(C627,BH:BH,BI:BI)</f>
        <v>DianaM</v>
      </c>
      <c r="E627">
        <v>0</v>
      </c>
      <c r="F627" t="s">
        <v>1709</v>
      </c>
      <c r="G627" s="63">
        <v>45623</v>
      </c>
      <c r="H627" s="63">
        <v>45626</v>
      </c>
      <c r="I627" t="s">
        <v>396</v>
      </c>
      <c r="J627" t="str">
        <f>_xlfn.XLOOKUP(I627,AS:AS,AU:AU)</f>
        <v>Honorarios</v>
      </c>
      <c r="K627" t="s">
        <v>33</v>
      </c>
      <c r="L627">
        <v>263.41000000000003</v>
      </c>
      <c r="M627">
        <f>L627*_xlfn.XLOOKUP(K627,AM:AM,AN:AN)</f>
        <v>226.53260000000003</v>
      </c>
      <c r="N627">
        <f>L627*_xlfn.XLOOKUP(K627,AM:AM,AO:AO)</f>
        <v>263.41000000000003</v>
      </c>
      <c r="O627">
        <v>263.41000000000003</v>
      </c>
      <c r="P627">
        <f>O627*_xlfn.XLOOKUP(K627,AM:AM,AN:AN)</f>
        <v>226.53260000000003</v>
      </c>
      <c r="Q627">
        <f>O627*_xlfn.XLOOKUP(K627,AM:AM,AO:AO)</f>
        <v>263.41000000000003</v>
      </c>
      <c r="R627" t="str">
        <f>_xlfn.XLOOKUP(E627,AF:AF,AG:AG)</f>
        <v>FEES</v>
      </c>
      <c r="S627">
        <f>_xlfn.XLOOKUP(E627,AF:AF,AI:AI)</f>
        <v>0</v>
      </c>
      <c r="T627">
        <f>WEEKNUM(G627)</f>
        <v>48</v>
      </c>
      <c r="U627">
        <f>YEAR(G627)</f>
        <v>2024</v>
      </c>
      <c r="V627" s="117">
        <f>IFERROR(Q627/N627,"0")</f>
        <v>1</v>
      </c>
      <c r="AF627">
        <v>30434</v>
      </c>
      <c r="AG627" t="s">
        <v>1882</v>
      </c>
      <c r="AH627" t="s">
        <v>376</v>
      </c>
      <c r="AI627" t="s">
        <v>399</v>
      </c>
      <c r="BH627">
        <v>662</v>
      </c>
      <c r="BI627" t="s">
        <v>43</v>
      </c>
    </row>
    <row r="628" spans="1:61">
      <c r="A628" t="str">
        <f>_xlfn.XLOOKUP(D628,BN:BN,BO:BO)</f>
        <v>México</v>
      </c>
      <c r="B628" t="s">
        <v>25</v>
      </c>
      <c r="C628">
        <v>27</v>
      </c>
      <c r="D628" t="str">
        <f>_xlfn.XLOOKUP(C628,BH:BH,BI:BI)</f>
        <v>DianaM</v>
      </c>
      <c r="E628">
        <v>23590</v>
      </c>
      <c r="F628" t="s">
        <v>1883</v>
      </c>
      <c r="G628" s="63">
        <v>45626</v>
      </c>
      <c r="H628" s="63">
        <v>45630</v>
      </c>
      <c r="I628" t="s">
        <v>366</v>
      </c>
      <c r="J628" t="str">
        <f>_xlfn.XLOOKUP(I628,AS:AS,AU:AU)</f>
        <v>Vuelos</v>
      </c>
      <c r="K628" t="s">
        <v>33</v>
      </c>
      <c r="L628">
        <v>1153.46</v>
      </c>
      <c r="M628">
        <f>L628*_xlfn.XLOOKUP(K628,AM:AM,AN:AN)</f>
        <v>991.97559999999999</v>
      </c>
      <c r="N628">
        <f>L628*_xlfn.XLOOKUP(K628,AM:AM,AO:AO)</f>
        <v>1153.46</v>
      </c>
      <c r="O628">
        <v>0</v>
      </c>
      <c r="P628">
        <f>O628*_xlfn.XLOOKUP(K628,AM:AM,AN:AN)</f>
        <v>0</v>
      </c>
      <c r="Q628">
        <f>O628*_xlfn.XLOOKUP(K628,AM:AM,AO:AO)</f>
        <v>0</v>
      </c>
      <c r="R628" t="str">
        <f>_xlfn.XLOOKUP(E628,AF:AF,AG:AG)</f>
        <v>AEROMÉXICO</v>
      </c>
      <c r="S628" t="str">
        <f>_xlfn.XLOOKUP(E628,AF:AF,AI:AI)</f>
        <v>Mexico</v>
      </c>
      <c r="T628">
        <f>WEEKNUM(G628)</f>
        <v>48</v>
      </c>
      <c r="U628">
        <f>YEAR(G628)</f>
        <v>2024</v>
      </c>
      <c r="V628" s="117">
        <f>IFERROR(Q628/N628,"0")</f>
        <v>0</v>
      </c>
      <c r="AF628">
        <v>30495</v>
      </c>
      <c r="AG628" t="s">
        <v>1884</v>
      </c>
      <c r="AH628" t="s">
        <v>376</v>
      </c>
      <c r="AI628" t="s">
        <v>1079</v>
      </c>
      <c r="BH628">
        <v>663</v>
      </c>
      <c r="BI628" t="s">
        <v>66</v>
      </c>
    </row>
    <row r="629" spans="1:61">
      <c r="A629" t="str">
        <f>_xlfn.XLOOKUP(D629,BN:BN,BO:BO)</f>
        <v>México</v>
      </c>
      <c r="B629" t="s">
        <v>25</v>
      </c>
      <c r="C629">
        <v>27</v>
      </c>
      <c r="D629" t="str">
        <f>_xlfn.XLOOKUP(C629,BH:BH,BI:BI)</f>
        <v>DianaM</v>
      </c>
      <c r="E629">
        <v>24267</v>
      </c>
      <c r="F629" t="s">
        <v>1885</v>
      </c>
      <c r="G629" s="63">
        <v>45626</v>
      </c>
      <c r="H629" s="63">
        <v>45630</v>
      </c>
      <c r="I629" t="s">
        <v>376</v>
      </c>
      <c r="J629" t="str">
        <f>_xlfn.XLOOKUP(I629,AS:AS,AU:AU)</f>
        <v>Hotel</v>
      </c>
      <c r="K629" t="s">
        <v>33</v>
      </c>
      <c r="L629">
        <v>5843.28</v>
      </c>
      <c r="M629">
        <f>L629*_xlfn.XLOOKUP(K629,AM:AM,AN:AN)</f>
        <v>5025.2208000000001</v>
      </c>
      <c r="N629">
        <f>L629*_xlfn.XLOOKUP(K629,AM:AM,AO:AO)</f>
        <v>5843.28</v>
      </c>
      <c r="O629">
        <v>0</v>
      </c>
      <c r="P629">
        <f>O629*_xlfn.XLOOKUP(K629,AM:AM,AN:AN)</f>
        <v>0</v>
      </c>
      <c r="Q629">
        <f>O629*_xlfn.XLOOKUP(K629,AM:AM,AO:AO)</f>
        <v>0</v>
      </c>
      <c r="R629" t="str">
        <f>_xlfn.XLOOKUP(E629,AF:AF,AG:AG)</f>
        <v>THE MARK HOTEL</v>
      </c>
      <c r="S629" t="str">
        <f>_xlfn.XLOOKUP(E629,AF:AF,AI:AI)</f>
        <v>United States</v>
      </c>
      <c r="T629">
        <f>WEEKNUM(G629)</f>
        <v>48</v>
      </c>
      <c r="U629">
        <f>YEAR(G629)</f>
        <v>2024</v>
      </c>
      <c r="V629" s="117">
        <f>IFERROR(Q629/N629,"0")</f>
        <v>0</v>
      </c>
      <c r="AF629">
        <v>30499</v>
      </c>
      <c r="AG629" t="s">
        <v>1886</v>
      </c>
      <c r="AH629" t="s">
        <v>376</v>
      </c>
      <c r="AI629" t="s">
        <v>1887</v>
      </c>
      <c r="BH629">
        <v>664</v>
      </c>
      <c r="BI629" t="s">
        <v>46</v>
      </c>
    </row>
    <row r="630" spans="1:61">
      <c r="A630" t="str">
        <f>_xlfn.XLOOKUP(D630,BN:BN,BO:BO)</f>
        <v>México</v>
      </c>
      <c r="B630" t="s">
        <v>25</v>
      </c>
      <c r="C630">
        <v>27</v>
      </c>
      <c r="D630" t="str">
        <f>_xlfn.XLOOKUP(C630,BH:BH,BI:BI)</f>
        <v>DianaM</v>
      </c>
      <c r="E630">
        <v>23590</v>
      </c>
      <c r="F630" t="s">
        <v>1888</v>
      </c>
      <c r="G630" s="63">
        <v>45626</v>
      </c>
      <c r="H630" s="63">
        <v>45630</v>
      </c>
      <c r="I630" t="s">
        <v>366</v>
      </c>
      <c r="J630" t="str">
        <f>_xlfn.XLOOKUP(I630,AS:AS,AU:AU)</f>
        <v>Vuelos</v>
      </c>
      <c r="K630" t="s">
        <v>33</v>
      </c>
      <c r="L630">
        <v>1153.46</v>
      </c>
      <c r="M630">
        <f>L630*_xlfn.XLOOKUP(K630,AM:AM,AN:AN)</f>
        <v>991.97559999999999</v>
      </c>
      <c r="N630">
        <f>L630*_xlfn.XLOOKUP(K630,AM:AM,AO:AO)</f>
        <v>1153.46</v>
      </c>
      <c r="O630">
        <v>0</v>
      </c>
      <c r="P630">
        <f>O630*_xlfn.XLOOKUP(K630,AM:AM,AN:AN)</f>
        <v>0</v>
      </c>
      <c r="Q630">
        <f>O630*_xlfn.XLOOKUP(K630,AM:AM,AO:AO)</f>
        <v>0</v>
      </c>
      <c r="R630" t="str">
        <f>_xlfn.XLOOKUP(E630,AF:AF,AG:AG)</f>
        <v>AEROMÉXICO</v>
      </c>
      <c r="S630" t="str">
        <f>_xlfn.XLOOKUP(E630,AF:AF,AI:AI)</f>
        <v>Mexico</v>
      </c>
      <c r="T630">
        <f>WEEKNUM(G630)</f>
        <v>48</v>
      </c>
      <c r="U630">
        <f>YEAR(G630)</f>
        <v>2024</v>
      </c>
      <c r="V630" s="117">
        <f>IFERROR(Q630/N630,"0")</f>
        <v>0</v>
      </c>
      <c r="AF630">
        <v>30500</v>
      </c>
      <c r="AG630" t="s">
        <v>1889</v>
      </c>
      <c r="AH630" t="s">
        <v>376</v>
      </c>
      <c r="AI630" t="s">
        <v>399</v>
      </c>
      <c r="BH630">
        <v>665</v>
      </c>
      <c r="BI630" t="s">
        <v>32</v>
      </c>
    </row>
    <row r="631" spans="1:61">
      <c r="A631" t="str">
        <f>_xlfn.XLOOKUP(D631,BN:BN,BO:BO)</f>
        <v>México</v>
      </c>
      <c r="B631" t="s">
        <v>25</v>
      </c>
      <c r="C631">
        <v>27</v>
      </c>
      <c r="D631" t="str">
        <f>_xlfn.XLOOKUP(C631,BH:BH,BI:BI)</f>
        <v>DianaM</v>
      </c>
      <c r="E631">
        <v>0</v>
      </c>
      <c r="F631" t="s">
        <v>1158</v>
      </c>
      <c r="G631" s="63">
        <v>45626</v>
      </c>
      <c r="H631" s="63">
        <v>45630</v>
      </c>
      <c r="I631" t="s">
        <v>396</v>
      </c>
      <c r="J631" t="str">
        <f>_xlfn.XLOOKUP(I631,AS:AS,AU:AU)</f>
        <v>Honorarios</v>
      </c>
      <c r="K631" t="s">
        <v>33</v>
      </c>
      <c r="L631">
        <v>7.05</v>
      </c>
      <c r="M631">
        <f>L631*_xlfn.XLOOKUP(K631,AM:AM,AN:AN)</f>
        <v>6.0629999999999997</v>
      </c>
      <c r="N631">
        <f>L631*_xlfn.XLOOKUP(K631,AM:AM,AO:AO)</f>
        <v>7.05</v>
      </c>
      <c r="O631">
        <v>7.05</v>
      </c>
      <c r="P631">
        <f>O631*_xlfn.XLOOKUP(K631,AM:AM,AN:AN)</f>
        <v>6.0629999999999997</v>
      </c>
      <c r="Q631">
        <f>O631*_xlfn.XLOOKUP(K631,AM:AM,AO:AO)</f>
        <v>7.05</v>
      </c>
      <c r="R631" t="str">
        <f>_xlfn.XLOOKUP(E631,AF:AF,AG:AG)</f>
        <v>FEES</v>
      </c>
      <c r="S631">
        <f>_xlfn.XLOOKUP(E631,AF:AF,AI:AI)</f>
        <v>0</v>
      </c>
      <c r="T631">
        <f>WEEKNUM(G631)</f>
        <v>48</v>
      </c>
      <c r="U631">
        <f>YEAR(G631)</f>
        <v>2024</v>
      </c>
      <c r="V631" s="117">
        <f>IFERROR(Q631/N631,"0")</f>
        <v>1</v>
      </c>
      <c r="AF631">
        <v>30504</v>
      </c>
      <c r="AG631" t="s">
        <v>1890</v>
      </c>
      <c r="AH631" t="s">
        <v>425</v>
      </c>
      <c r="AI631" t="s">
        <v>405</v>
      </c>
      <c r="BH631">
        <v>666</v>
      </c>
      <c r="BI631" t="s">
        <v>91</v>
      </c>
    </row>
    <row r="632" spans="1:61">
      <c r="A632" t="str">
        <f>_xlfn.XLOOKUP(D632,BN:BN,BO:BO)</f>
        <v>México</v>
      </c>
      <c r="B632" t="s">
        <v>25</v>
      </c>
      <c r="C632">
        <v>28</v>
      </c>
      <c r="D632" t="str">
        <f>_xlfn.XLOOKUP(C632,BH:BH,BI:BI)</f>
        <v>DianaM</v>
      </c>
      <c r="E632">
        <v>23921</v>
      </c>
      <c r="F632" t="s">
        <v>1891</v>
      </c>
      <c r="G632" s="63">
        <v>45792</v>
      </c>
      <c r="H632" s="63">
        <v>45803</v>
      </c>
      <c r="I632" t="s">
        <v>366</v>
      </c>
      <c r="J632" t="str">
        <f>_xlfn.XLOOKUP(I632,AS:AS,AU:AU)</f>
        <v>Vuelos</v>
      </c>
      <c r="K632" t="s">
        <v>33</v>
      </c>
      <c r="L632">
        <v>1169.0999999999999</v>
      </c>
      <c r="M632">
        <f>L632*_xlfn.XLOOKUP(K632,AM:AM,AN:AN)</f>
        <v>1005.4259999999999</v>
      </c>
      <c r="N632">
        <f>L632*_xlfn.XLOOKUP(K632,AM:AM,AO:AO)</f>
        <v>1169.0999999999999</v>
      </c>
      <c r="O632">
        <v>0</v>
      </c>
      <c r="P632">
        <f>O632*_xlfn.XLOOKUP(K632,AM:AM,AN:AN)</f>
        <v>0</v>
      </c>
      <c r="Q632">
        <f>O632*_xlfn.XLOOKUP(K632,AM:AM,AO:AO)</f>
        <v>0</v>
      </c>
      <c r="R632" t="str">
        <f>_xlfn.XLOOKUP(E632,AF:AF,AG:AG)</f>
        <v>Air France</v>
      </c>
      <c r="S632" t="str">
        <f>_xlfn.XLOOKUP(E632,AF:AF,AI:AI)</f>
        <v>France</v>
      </c>
      <c r="T632">
        <f>WEEKNUM(G632)</f>
        <v>20</v>
      </c>
      <c r="U632">
        <f>YEAR(G632)</f>
        <v>2025</v>
      </c>
      <c r="V632" s="117">
        <f>IFERROR(Q632/N632,"0")</f>
        <v>0</v>
      </c>
      <c r="AF632">
        <v>30515</v>
      </c>
      <c r="AG632" t="s">
        <v>1892</v>
      </c>
      <c r="AH632" t="s">
        <v>376</v>
      </c>
      <c r="AI632" t="s">
        <v>377</v>
      </c>
      <c r="BH632">
        <v>667</v>
      </c>
      <c r="BI632" t="s">
        <v>66</v>
      </c>
    </row>
    <row r="633" spans="1:61">
      <c r="A633" t="str">
        <f>_xlfn.XLOOKUP(D633,BN:BN,BO:BO)</f>
        <v>México</v>
      </c>
      <c r="B633" t="s">
        <v>25</v>
      </c>
      <c r="C633">
        <v>28</v>
      </c>
      <c r="D633" t="str">
        <f>_xlfn.XLOOKUP(C633,BH:BH,BI:BI)</f>
        <v>DianaM</v>
      </c>
      <c r="E633">
        <v>0</v>
      </c>
      <c r="F633" t="s">
        <v>1893</v>
      </c>
      <c r="G633" s="63">
        <v>45792</v>
      </c>
      <c r="H633" s="63">
        <v>45803</v>
      </c>
      <c r="I633" t="s">
        <v>396</v>
      </c>
      <c r="J633" t="str">
        <f>_xlfn.XLOOKUP(I633,AS:AS,AU:AU)</f>
        <v>Honorarios</v>
      </c>
      <c r="K633" t="s">
        <v>33</v>
      </c>
      <c r="L633">
        <v>150</v>
      </c>
      <c r="M633">
        <f>L633*_xlfn.XLOOKUP(K633,AM:AM,AN:AN)</f>
        <v>129</v>
      </c>
      <c r="N633">
        <f>L633*_xlfn.XLOOKUP(K633,AM:AM,AO:AO)</f>
        <v>150</v>
      </c>
      <c r="O633">
        <v>150</v>
      </c>
      <c r="P633">
        <f>O633*_xlfn.XLOOKUP(K633,AM:AM,AN:AN)</f>
        <v>129</v>
      </c>
      <c r="Q633">
        <f>O633*_xlfn.XLOOKUP(K633,AM:AM,AO:AO)</f>
        <v>150</v>
      </c>
      <c r="R633" t="str">
        <f>_xlfn.XLOOKUP(E633,AF:AF,AG:AG)</f>
        <v>FEES</v>
      </c>
      <c r="S633">
        <f>_xlfn.XLOOKUP(E633,AF:AF,AI:AI)</f>
        <v>0</v>
      </c>
      <c r="T633">
        <f>WEEKNUM(G633)</f>
        <v>20</v>
      </c>
      <c r="U633">
        <f>YEAR(G633)</f>
        <v>2025</v>
      </c>
      <c r="V633" s="117">
        <f>IFERROR(Q633/N633,"0")</f>
        <v>1</v>
      </c>
      <c r="AF633">
        <v>30572</v>
      </c>
      <c r="AG633" t="s">
        <v>1894</v>
      </c>
      <c r="AH633" t="s">
        <v>477</v>
      </c>
      <c r="AI633" t="s">
        <v>405</v>
      </c>
      <c r="BH633">
        <v>668</v>
      </c>
      <c r="BI633" t="s">
        <v>26</v>
      </c>
    </row>
    <row r="634" spans="1:61">
      <c r="A634" t="str">
        <f>_xlfn.XLOOKUP(D634,BN:BN,BO:BO)</f>
        <v>México</v>
      </c>
      <c r="B634" t="s">
        <v>25</v>
      </c>
      <c r="C634">
        <v>28</v>
      </c>
      <c r="D634" t="str">
        <f>_xlfn.XLOOKUP(C634,BH:BH,BI:BI)</f>
        <v>DianaM</v>
      </c>
      <c r="E634">
        <v>27087</v>
      </c>
      <c r="F634" t="s">
        <v>1895</v>
      </c>
      <c r="G634" s="63">
        <v>45795</v>
      </c>
      <c r="H634" s="63">
        <v>45801</v>
      </c>
      <c r="I634" t="s">
        <v>471</v>
      </c>
      <c r="J634" t="str">
        <f>_xlfn.XLOOKUP(I634,AS:AS,AU:AU)</f>
        <v>Traslados</v>
      </c>
      <c r="K634" t="s">
        <v>33</v>
      </c>
      <c r="L634">
        <v>2667.49</v>
      </c>
      <c r="M634">
        <f>L634*_xlfn.XLOOKUP(K634,AM:AM,AN:AN)</f>
        <v>2294.0413999999996</v>
      </c>
      <c r="N634">
        <f>L634*_xlfn.XLOOKUP(K634,AM:AM,AO:AO)</f>
        <v>2667.49</v>
      </c>
      <c r="O634">
        <v>255.81</v>
      </c>
      <c r="P634">
        <f>O634*_xlfn.XLOOKUP(K634,AM:AM,AN:AN)</f>
        <v>219.9966</v>
      </c>
      <c r="Q634">
        <f>O634*_xlfn.XLOOKUP(K634,AM:AM,AO:AO)</f>
        <v>255.81</v>
      </c>
      <c r="R634" t="str">
        <f>_xlfn.XLOOKUP(E634,AF:AF,AG:AG)</f>
        <v>Primerent Exclusive Car Rental</v>
      </c>
      <c r="S634" t="str">
        <f>_xlfn.XLOOKUP(E634,AF:AF,AI:AI)</f>
        <v>United Kingdom</v>
      </c>
      <c r="T634">
        <f>WEEKNUM(G634)</f>
        <v>21</v>
      </c>
      <c r="U634">
        <f>YEAR(G634)</f>
        <v>2025</v>
      </c>
      <c r="V634" s="117">
        <f>IFERROR(Q634/N634,"0")</f>
        <v>9.5899141140172978E-2</v>
      </c>
      <c r="AF634">
        <v>30613</v>
      </c>
      <c r="AG634" t="s">
        <v>1896</v>
      </c>
      <c r="AH634" t="s">
        <v>376</v>
      </c>
      <c r="AI634" t="s">
        <v>374</v>
      </c>
      <c r="BH634">
        <v>669</v>
      </c>
      <c r="BI634" t="s">
        <v>26</v>
      </c>
    </row>
    <row r="635" spans="1:61">
      <c r="A635" t="str">
        <f>_xlfn.XLOOKUP(D635,BN:BN,BO:BO)</f>
        <v>México</v>
      </c>
      <c r="B635" t="s">
        <v>25</v>
      </c>
      <c r="C635">
        <v>28</v>
      </c>
      <c r="D635" t="str">
        <f>_xlfn.XLOOKUP(C635,BH:BH,BI:BI)</f>
        <v>DianaM</v>
      </c>
      <c r="E635">
        <v>27115</v>
      </c>
      <c r="F635" t="s">
        <v>1897</v>
      </c>
      <c r="G635" s="63">
        <v>45792</v>
      </c>
      <c r="H635" s="63">
        <v>45803</v>
      </c>
      <c r="I635" t="s">
        <v>376</v>
      </c>
      <c r="J635" t="str">
        <f>_xlfn.XLOOKUP(I635,AS:AS,AU:AU)</f>
        <v>Hotel</v>
      </c>
      <c r="K635" t="s">
        <v>33</v>
      </c>
      <c r="L635">
        <v>7227</v>
      </c>
      <c r="M635">
        <f>L635*_xlfn.XLOOKUP(K635,AM:AM,AN:AN)</f>
        <v>6215.22</v>
      </c>
      <c r="N635">
        <f>L635*_xlfn.XLOOKUP(K635,AM:AM,AO:AO)</f>
        <v>7227</v>
      </c>
      <c r="O635">
        <v>657</v>
      </c>
      <c r="P635">
        <f>O635*_xlfn.XLOOKUP(K635,AM:AM,AN:AN)</f>
        <v>565.02</v>
      </c>
      <c r="Q635">
        <f>O635*_xlfn.XLOOKUP(K635,AM:AM,AO:AO)</f>
        <v>657</v>
      </c>
      <c r="R635" t="str">
        <f>_xlfn.XLOOKUP(E635,AF:AF,AG:AG)</f>
        <v>RESCHIO HOTEL</v>
      </c>
      <c r="S635" t="str">
        <f>_xlfn.XLOOKUP(E635,AF:AF,AI:AI)</f>
        <v>Italy</v>
      </c>
      <c r="T635">
        <f>WEEKNUM(G635)</f>
        <v>20</v>
      </c>
      <c r="U635">
        <f>YEAR(G635)</f>
        <v>2025</v>
      </c>
      <c r="V635" s="117">
        <f>IFERROR(Q635/N635,"0")</f>
        <v>9.0909090909090912E-2</v>
      </c>
      <c r="AF635">
        <v>30614</v>
      </c>
      <c r="AG635" t="s">
        <v>1898</v>
      </c>
      <c r="AH635" t="s">
        <v>376</v>
      </c>
      <c r="AI635" t="s">
        <v>405</v>
      </c>
      <c r="BH635">
        <v>670</v>
      </c>
      <c r="BI635" t="s">
        <v>66</v>
      </c>
    </row>
    <row r="636" spans="1:61">
      <c r="A636" t="str">
        <f>_xlfn.XLOOKUP(D636,BN:BN,BO:BO)</f>
        <v>México</v>
      </c>
      <c r="B636" t="s">
        <v>25</v>
      </c>
      <c r="C636">
        <v>28</v>
      </c>
      <c r="D636" t="str">
        <f>_xlfn.XLOOKUP(C636,BH:BH,BI:BI)</f>
        <v>DianaM</v>
      </c>
      <c r="E636">
        <v>27236</v>
      </c>
      <c r="F636" t="s">
        <v>1899</v>
      </c>
      <c r="G636" s="63">
        <v>45792</v>
      </c>
      <c r="H636" s="63">
        <v>45803</v>
      </c>
      <c r="I636" t="s">
        <v>376</v>
      </c>
      <c r="J636" t="str">
        <f>_xlfn.XLOOKUP(I636,AS:AS,AU:AU)</f>
        <v>Hotel</v>
      </c>
      <c r="K636" t="s">
        <v>33</v>
      </c>
      <c r="L636">
        <v>2538.16</v>
      </c>
      <c r="M636">
        <f>L636*_xlfn.XLOOKUP(K636,AM:AM,AN:AN)</f>
        <v>2182.8175999999999</v>
      </c>
      <c r="N636">
        <f>L636*_xlfn.XLOOKUP(K636,AM:AM,AO:AO)</f>
        <v>2538.16</v>
      </c>
      <c r="O636">
        <v>201.44</v>
      </c>
      <c r="P636">
        <f>O636*_xlfn.XLOOKUP(K636,AM:AM,AN:AN)</f>
        <v>173.23839999999998</v>
      </c>
      <c r="Q636">
        <f>O636*_xlfn.XLOOKUP(K636,AM:AM,AO:AO)</f>
        <v>201.44</v>
      </c>
      <c r="R636" t="str">
        <f>_xlfn.XLOOKUP(E636,AF:AF,AG:AG)</f>
        <v>HOTEL LUNGARNO</v>
      </c>
      <c r="S636" t="str">
        <f>_xlfn.XLOOKUP(E636,AF:AF,AI:AI)</f>
        <v>Italy</v>
      </c>
      <c r="T636">
        <f>WEEKNUM(G636)</f>
        <v>20</v>
      </c>
      <c r="U636">
        <f>YEAR(G636)</f>
        <v>2025</v>
      </c>
      <c r="V636" s="117">
        <f>IFERROR(Q636/N636,"0")</f>
        <v>7.9364579065149557E-2</v>
      </c>
      <c r="AF636">
        <v>30616</v>
      </c>
      <c r="AG636" t="s">
        <v>1900</v>
      </c>
      <c r="AH636" t="s">
        <v>376</v>
      </c>
      <c r="AI636" t="s">
        <v>634</v>
      </c>
      <c r="BH636">
        <v>671</v>
      </c>
      <c r="BI636" t="s">
        <v>66</v>
      </c>
    </row>
    <row r="637" spans="1:61">
      <c r="A637" t="str">
        <f>_xlfn.XLOOKUP(D637,BN:BN,BO:BO)</f>
        <v>México</v>
      </c>
      <c r="B637" t="s">
        <v>25</v>
      </c>
      <c r="C637">
        <v>28</v>
      </c>
      <c r="D637" t="str">
        <f>_xlfn.XLOOKUP(C637,BH:BH,BI:BI)</f>
        <v>DianaM</v>
      </c>
      <c r="E637">
        <v>27195</v>
      </c>
      <c r="F637" t="s">
        <v>1901</v>
      </c>
      <c r="G637" s="63">
        <v>45801</v>
      </c>
      <c r="H637" s="63">
        <v>45803</v>
      </c>
      <c r="I637" t="s">
        <v>376</v>
      </c>
      <c r="J637" t="str">
        <f>_xlfn.XLOOKUP(I637,AS:AS,AU:AU)</f>
        <v>Hotel</v>
      </c>
      <c r="K637" t="s">
        <v>33</v>
      </c>
      <c r="L637">
        <v>1570.11</v>
      </c>
      <c r="M637">
        <f>L637*_xlfn.XLOOKUP(K637,AM:AM,AN:AN)</f>
        <v>1350.2945999999999</v>
      </c>
      <c r="N637">
        <f>L637*_xlfn.XLOOKUP(K637,AM:AM,AO:AO)</f>
        <v>1570.11</v>
      </c>
      <c r="O637">
        <v>142.72999999999999</v>
      </c>
      <c r="P637">
        <f>O637*_xlfn.XLOOKUP(K637,AM:AM,AN:AN)</f>
        <v>122.74779999999998</v>
      </c>
      <c r="Q637">
        <f>O637*_xlfn.XLOOKUP(K637,AM:AM,AO:AO)</f>
        <v>142.72999999999999</v>
      </c>
      <c r="R637" t="str">
        <f>_xlfn.XLOOKUP(E637,AF:AF,AG:AG)</f>
        <v>CROSSING MANZONI</v>
      </c>
      <c r="S637" t="str">
        <f>_xlfn.XLOOKUP(E637,AF:AF,AI:AI)</f>
        <v>Italy</v>
      </c>
      <c r="T637">
        <f>WEEKNUM(G637)</f>
        <v>21</v>
      </c>
      <c r="U637">
        <f>YEAR(G637)</f>
        <v>2025</v>
      </c>
      <c r="V637" s="117">
        <f>IFERROR(Q637/N637,"0")</f>
        <v>9.0904458923260156E-2</v>
      </c>
      <c r="AF637">
        <v>30619</v>
      </c>
      <c r="AG637" t="s">
        <v>1902</v>
      </c>
      <c r="AH637" t="s">
        <v>376</v>
      </c>
      <c r="AI637" t="s">
        <v>1729</v>
      </c>
      <c r="BH637">
        <v>672</v>
      </c>
      <c r="BI637" t="s">
        <v>34</v>
      </c>
    </row>
    <row r="638" spans="1:61">
      <c r="A638" t="str">
        <f>_xlfn.XLOOKUP(D638,BN:BN,BO:BO)</f>
        <v>México</v>
      </c>
      <c r="B638" t="s">
        <v>25</v>
      </c>
      <c r="C638">
        <v>28</v>
      </c>
      <c r="D638" t="str">
        <f>_xlfn.XLOOKUP(C638,BH:BH,BI:BI)</f>
        <v>DianaM</v>
      </c>
      <c r="E638">
        <v>25672</v>
      </c>
      <c r="F638" t="s">
        <v>1897</v>
      </c>
      <c r="G638" s="63">
        <v>45792</v>
      </c>
      <c r="H638" s="63">
        <v>45803</v>
      </c>
      <c r="I638" t="s">
        <v>376</v>
      </c>
      <c r="J638" t="str">
        <f>_xlfn.XLOOKUP(I638,AS:AS,AU:AU)</f>
        <v>Hotel</v>
      </c>
      <c r="K638" t="s">
        <v>33</v>
      </c>
      <c r="L638">
        <v>1950.03</v>
      </c>
      <c r="M638">
        <f>L638*_xlfn.XLOOKUP(K638,AM:AM,AN:AN)</f>
        <v>1677.0257999999999</v>
      </c>
      <c r="N638">
        <f>L638*_xlfn.XLOOKUP(K638,AM:AM,AO:AO)</f>
        <v>1950.03</v>
      </c>
      <c r="O638">
        <v>0</v>
      </c>
      <c r="P638">
        <f>O638*_xlfn.XLOOKUP(K638,AM:AM,AN:AN)</f>
        <v>0</v>
      </c>
      <c r="Q638">
        <f>O638*_xlfn.XLOOKUP(K638,AM:AM,AO:AO)</f>
        <v>0</v>
      </c>
      <c r="R638" t="str">
        <f>_xlfn.XLOOKUP(E638,AF:AF,AG:AG)</f>
        <v>GRAND HOTEL FASANO</v>
      </c>
      <c r="S638" t="str">
        <f>_xlfn.XLOOKUP(E638,AF:AF,AI:AI)</f>
        <v>Italy</v>
      </c>
      <c r="T638">
        <f>WEEKNUM(G638)</f>
        <v>20</v>
      </c>
      <c r="U638">
        <f>YEAR(G638)</f>
        <v>2025</v>
      </c>
      <c r="V638" s="117">
        <f>IFERROR(Q638/N638,"0")</f>
        <v>0</v>
      </c>
      <c r="AF638">
        <v>30623</v>
      </c>
      <c r="AG638" t="s">
        <v>1903</v>
      </c>
      <c r="AH638" t="s">
        <v>376</v>
      </c>
      <c r="AI638" t="s">
        <v>369</v>
      </c>
      <c r="BH638">
        <v>673</v>
      </c>
      <c r="BI638" t="s">
        <v>66</v>
      </c>
    </row>
    <row r="639" spans="1:61">
      <c r="A639" t="str">
        <f>_xlfn.XLOOKUP(D639,BN:BN,BO:BO)</f>
        <v>México</v>
      </c>
      <c r="B639" t="s">
        <v>25</v>
      </c>
      <c r="C639">
        <v>28</v>
      </c>
      <c r="D639" t="str">
        <f>_xlfn.XLOOKUP(C639,BH:BH,BI:BI)</f>
        <v>DianaM</v>
      </c>
      <c r="E639">
        <v>24236</v>
      </c>
      <c r="F639" t="s">
        <v>1904</v>
      </c>
      <c r="G639" s="63">
        <v>45792</v>
      </c>
      <c r="H639" s="63">
        <v>45803</v>
      </c>
      <c r="I639" t="s">
        <v>444</v>
      </c>
      <c r="J639" t="str">
        <f>_xlfn.XLOOKUP(I639,AS:AS,AU:AU)</f>
        <v>DMC</v>
      </c>
      <c r="K639" t="s">
        <v>33</v>
      </c>
      <c r="L639">
        <v>254.27</v>
      </c>
      <c r="M639">
        <f>L639*_xlfn.XLOOKUP(K639,AM:AM,AN:AN)</f>
        <v>218.6722</v>
      </c>
      <c r="N639">
        <f>L639*_xlfn.XLOOKUP(K639,AM:AM,AO:AO)</f>
        <v>254.27</v>
      </c>
      <c r="O639">
        <v>0</v>
      </c>
      <c r="P639">
        <f>O639*_xlfn.XLOOKUP(K639,AM:AM,AN:AN)</f>
        <v>0</v>
      </c>
      <c r="Q639">
        <f>O639*_xlfn.XLOOKUP(K639,AM:AM,AO:AO)</f>
        <v>0</v>
      </c>
      <c r="R639" t="str">
        <f>_xlfn.XLOOKUP(E639,AF:AF,AG:AG)</f>
        <v>Privilege Italia SRL</v>
      </c>
      <c r="S639" t="str">
        <f>_xlfn.XLOOKUP(E639,AF:AF,AI:AI)</f>
        <v>Italy</v>
      </c>
      <c r="T639">
        <f>WEEKNUM(G639)</f>
        <v>20</v>
      </c>
      <c r="U639">
        <f>YEAR(G639)</f>
        <v>2025</v>
      </c>
      <c r="V639" s="117">
        <f>IFERROR(Q639/N639,"0")</f>
        <v>0</v>
      </c>
      <c r="AF639">
        <v>30640</v>
      </c>
      <c r="AG639" t="s">
        <v>1905</v>
      </c>
      <c r="AH639" t="s">
        <v>376</v>
      </c>
      <c r="AI639" t="s">
        <v>401</v>
      </c>
      <c r="BH639">
        <v>674</v>
      </c>
      <c r="BI639" t="s">
        <v>66</v>
      </c>
    </row>
    <row r="640" spans="1:61">
      <c r="A640" t="str">
        <f>_xlfn.XLOOKUP(D640,BN:BN,BO:BO)</f>
        <v>México</v>
      </c>
      <c r="B640" t="s">
        <v>25</v>
      </c>
      <c r="C640">
        <v>28</v>
      </c>
      <c r="D640" t="str">
        <f>_xlfn.XLOOKUP(C640,BH:BH,BI:BI)</f>
        <v>DianaM</v>
      </c>
      <c r="E640">
        <v>0</v>
      </c>
      <c r="F640" t="s">
        <v>1878</v>
      </c>
      <c r="G640" s="63">
        <v>45792</v>
      </c>
      <c r="H640" s="63">
        <v>45803</v>
      </c>
      <c r="I640" t="s">
        <v>396</v>
      </c>
      <c r="J640" t="str">
        <f>_xlfn.XLOOKUP(I640,AS:AS,AU:AU)</f>
        <v>Honorarios</v>
      </c>
      <c r="K640" t="s">
        <v>33</v>
      </c>
      <c r="L640">
        <v>654.16999999999996</v>
      </c>
      <c r="M640">
        <f>L640*_xlfn.XLOOKUP(K640,AM:AM,AN:AN)</f>
        <v>562.58619999999996</v>
      </c>
      <c r="N640">
        <f>L640*_xlfn.XLOOKUP(K640,AM:AM,AO:AO)</f>
        <v>654.16999999999996</v>
      </c>
      <c r="O640">
        <v>654.16999999999996</v>
      </c>
      <c r="P640">
        <f>O640*_xlfn.XLOOKUP(K640,AM:AM,AN:AN)</f>
        <v>562.58619999999996</v>
      </c>
      <c r="Q640">
        <f>O640*_xlfn.XLOOKUP(K640,AM:AM,AO:AO)</f>
        <v>654.16999999999996</v>
      </c>
      <c r="R640" t="str">
        <f>_xlfn.XLOOKUP(E640,AF:AF,AG:AG)</f>
        <v>FEES</v>
      </c>
      <c r="S640">
        <f>_xlfn.XLOOKUP(E640,AF:AF,AI:AI)</f>
        <v>0</v>
      </c>
      <c r="T640">
        <f>WEEKNUM(G640)</f>
        <v>20</v>
      </c>
      <c r="U640">
        <f>YEAR(G640)</f>
        <v>2025</v>
      </c>
      <c r="V640" s="117">
        <f>IFERROR(Q640/N640,"0")</f>
        <v>1</v>
      </c>
      <c r="AF640">
        <v>30644</v>
      </c>
      <c r="AG640" t="s">
        <v>1906</v>
      </c>
      <c r="AH640" t="s">
        <v>376</v>
      </c>
      <c r="AI640" t="s">
        <v>676</v>
      </c>
      <c r="BH640">
        <v>675</v>
      </c>
      <c r="BI640" t="s">
        <v>64</v>
      </c>
    </row>
    <row r="641" spans="1:61">
      <c r="A641" t="str">
        <f>_xlfn.XLOOKUP(D641,BN:BN,BO:BO)</f>
        <v>México</v>
      </c>
      <c r="B641" t="s">
        <v>25</v>
      </c>
      <c r="C641">
        <v>28</v>
      </c>
      <c r="D641" t="str">
        <f>_xlfn.XLOOKUP(C641,BH:BH,BI:BI)</f>
        <v>DianaM</v>
      </c>
      <c r="E641">
        <v>0</v>
      </c>
      <c r="F641" t="s">
        <v>1709</v>
      </c>
      <c r="G641" s="63">
        <v>45801</v>
      </c>
      <c r="H641" s="63">
        <v>45803</v>
      </c>
      <c r="I641" t="s">
        <v>396</v>
      </c>
      <c r="J641" t="str">
        <f>_xlfn.XLOOKUP(I641,AS:AS,AU:AU)</f>
        <v>Honorarios</v>
      </c>
      <c r="K641" t="s">
        <v>33</v>
      </c>
      <c r="L641">
        <v>496.49</v>
      </c>
      <c r="M641">
        <f>L641*_xlfn.XLOOKUP(K641,AM:AM,AN:AN)</f>
        <v>426.98140000000001</v>
      </c>
      <c r="N641">
        <f>L641*_xlfn.XLOOKUP(K641,AM:AM,AO:AO)</f>
        <v>496.49</v>
      </c>
      <c r="O641">
        <v>496.49</v>
      </c>
      <c r="P641">
        <f>O641*_xlfn.XLOOKUP(K641,AM:AM,AN:AN)</f>
        <v>426.98140000000001</v>
      </c>
      <c r="Q641">
        <f>O641*_xlfn.XLOOKUP(K641,AM:AM,AO:AO)</f>
        <v>496.49</v>
      </c>
      <c r="R641" t="str">
        <f>_xlfn.XLOOKUP(E641,AF:AF,AG:AG)</f>
        <v>FEES</v>
      </c>
      <c r="S641">
        <f>_xlfn.XLOOKUP(E641,AF:AF,AI:AI)</f>
        <v>0</v>
      </c>
      <c r="T641">
        <f>WEEKNUM(G641)</f>
        <v>21</v>
      </c>
      <c r="U641">
        <f>YEAR(G641)</f>
        <v>2025</v>
      </c>
      <c r="V641" s="117">
        <f>IFERROR(Q641/N641,"0")</f>
        <v>1</v>
      </c>
      <c r="AF641">
        <v>30687</v>
      </c>
      <c r="AG641" t="s">
        <v>933</v>
      </c>
      <c r="AH641" t="s">
        <v>376</v>
      </c>
      <c r="AI641" t="s">
        <v>399</v>
      </c>
      <c r="BH641">
        <v>676</v>
      </c>
      <c r="BI641" t="s">
        <v>92</v>
      </c>
    </row>
    <row r="642" spans="1:61">
      <c r="A642" t="str">
        <f>_xlfn.XLOOKUP(D642,BN:BN,BO:BO)</f>
        <v>México</v>
      </c>
      <c r="B642" t="s">
        <v>25</v>
      </c>
      <c r="C642">
        <v>28</v>
      </c>
      <c r="D642" t="str">
        <f>_xlfn.XLOOKUP(C642,BH:BH,BI:BI)</f>
        <v>DianaM</v>
      </c>
      <c r="E642">
        <v>25780</v>
      </c>
      <c r="F642" t="s">
        <v>1907</v>
      </c>
      <c r="G642" s="63">
        <v>45792</v>
      </c>
      <c r="H642" s="63">
        <v>45803</v>
      </c>
      <c r="I642" t="s">
        <v>425</v>
      </c>
      <c r="J642" t="str">
        <f>_xlfn.XLOOKUP(I642,AS:AS,AU:AU)</f>
        <v>Traslados</v>
      </c>
      <c r="K642" t="s">
        <v>33</v>
      </c>
      <c r="L642">
        <v>115</v>
      </c>
      <c r="M642">
        <f>L642*_xlfn.XLOOKUP(K642,AM:AM,AN:AN)</f>
        <v>98.899999999999991</v>
      </c>
      <c r="N642">
        <f>L642*_xlfn.XLOOKUP(K642,AM:AM,AO:AO)</f>
        <v>115</v>
      </c>
      <c r="O642">
        <v>19.37</v>
      </c>
      <c r="P642">
        <f>O642*_xlfn.XLOOKUP(K642,AM:AM,AN:AN)</f>
        <v>16.658200000000001</v>
      </c>
      <c r="Q642">
        <f>O642*_xlfn.XLOOKUP(K642,AM:AM,AO:AO)</f>
        <v>19.37</v>
      </c>
      <c r="R642" t="str">
        <f>_xlfn.XLOOKUP(E642,AF:AF,AG:AG)</f>
        <v>ROLZO</v>
      </c>
      <c r="S642" t="str">
        <f>_xlfn.XLOOKUP(E642,AF:AF,AI:AI)</f>
        <v>United Kingdom</v>
      </c>
      <c r="T642">
        <f>WEEKNUM(G642)</f>
        <v>20</v>
      </c>
      <c r="U642">
        <f>YEAR(G642)</f>
        <v>2025</v>
      </c>
      <c r="V642" s="117">
        <f>IFERROR(Q642/N642,"0")</f>
        <v>0.16843478260869565</v>
      </c>
      <c r="AF642">
        <v>30689</v>
      </c>
      <c r="AG642" t="s">
        <v>1908</v>
      </c>
      <c r="AH642" t="s">
        <v>425</v>
      </c>
      <c r="AI642" t="s">
        <v>440</v>
      </c>
      <c r="BH642">
        <v>677</v>
      </c>
      <c r="BI642" t="s">
        <v>92</v>
      </c>
    </row>
    <row r="643" spans="1:61">
      <c r="A643" t="str">
        <f>_xlfn.XLOOKUP(D643,BN:BN,BO:BO)</f>
        <v>México</v>
      </c>
      <c r="B643" t="s">
        <v>25</v>
      </c>
      <c r="C643">
        <v>28</v>
      </c>
      <c r="D643" t="str">
        <f>_xlfn.XLOOKUP(C643,BH:BH,BI:BI)</f>
        <v>DianaM</v>
      </c>
      <c r="E643">
        <v>25780</v>
      </c>
      <c r="F643" t="s">
        <v>1909</v>
      </c>
      <c r="G643" s="63">
        <v>45792</v>
      </c>
      <c r="H643" s="63">
        <v>45803</v>
      </c>
      <c r="I643" t="s">
        <v>425</v>
      </c>
      <c r="J643" t="str">
        <f>_xlfn.XLOOKUP(I643,AS:AS,AU:AU)</f>
        <v>Traslados</v>
      </c>
      <c r="K643" t="s">
        <v>33</v>
      </c>
      <c r="L643">
        <v>47.5</v>
      </c>
      <c r="M643">
        <f>L643*_xlfn.XLOOKUP(K643,AM:AM,AN:AN)</f>
        <v>40.85</v>
      </c>
      <c r="N643">
        <f>L643*_xlfn.XLOOKUP(K643,AM:AM,AO:AO)</f>
        <v>47.5</v>
      </c>
      <c r="O643">
        <v>8.1300000000000008</v>
      </c>
      <c r="P643">
        <f>O643*_xlfn.XLOOKUP(K643,AM:AM,AN:AN)</f>
        <v>6.9918000000000005</v>
      </c>
      <c r="Q643">
        <f>O643*_xlfn.XLOOKUP(K643,AM:AM,AO:AO)</f>
        <v>8.1300000000000008</v>
      </c>
      <c r="R643" t="str">
        <f>_xlfn.XLOOKUP(E643,AF:AF,AG:AG)</f>
        <v>ROLZO</v>
      </c>
      <c r="S643" t="str">
        <f>_xlfn.XLOOKUP(E643,AF:AF,AI:AI)</f>
        <v>United Kingdom</v>
      </c>
      <c r="T643">
        <f>WEEKNUM(G643)</f>
        <v>20</v>
      </c>
      <c r="U643">
        <f>YEAR(G643)</f>
        <v>2025</v>
      </c>
      <c r="V643" s="117">
        <f>IFERROR(Q643/N643,"0")</f>
        <v>0.17115789473684212</v>
      </c>
      <c r="AF643">
        <v>30690</v>
      </c>
      <c r="AG643" t="s">
        <v>1910</v>
      </c>
      <c r="AH643" t="s">
        <v>376</v>
      </c>
      <c r="AI643" t="s">
        <v>438</v>
      </c>
      <c r="BH643">
        <v>678</v>
      </c>
      <c r="BI643" t="s">
        <v>42</v>
      </c>
    </row>
    <row r="644" spans="1:61">
      <c r="A644" t="str">
        <f>_xlfn.XLOOKUP(D644,BN:BN,BO:BO)</f>
        <v>México</v>
      </c>
      <c r="B644" t="s">
        <v>25</v>
      </c>
      <c r="C644">
        <v>28</v>
      </c>
      <c r="D644" t="str">
        <f>_xlfn.XLOOKUP(C644,BH:BH,BI:BI)</f>
        <v>DianaM</v>
      </c>
      <c r="E644">
        <v>25780</v>
      </c>
      <c r="F644" t="s">
        <v>1907</v>
      </c>
      <c r="G644" s="63">
        <v>45792</v>
      </c>
      <c r="H644" s="63">
        <v>45803</v>
      </c>
      <c r="I644" t="s">
        <v>425</v>
      </c>
      <c r="J644" t="str">
        <f>_xlfn.XLOOKUP(I644,AS:AS,AU:AU)</f>
        <v>Traslados</v>
      </c>
      <c r="K644" t="s">
        <v>33</v>
      </c>
      <c r="L644">
        <v>125</v>
      </c>
      <c r="M644">
        <f>L644*_xlfn.XLOOKUP(K644,AM:AM,AN:AN)</f>
        <v>107.5</v>
      </c>
      <c r="N644">
        <f>L644*_xlfn.XLOOKUP(K644,AM:AM,AO:AO)</f>
        <v>125</v>
      </c>
      <c r="O644">
        <v>21.06</v>
      </c>
      <c r="P644">
        <f>O644*_xlfn.XLOOKUP(K644,AM:AM,AN:AN)</f>
        <v>18.111599999999999</v>
      </c>
      <c r="Q644">
        <f>O644*_xlfn.XLOOKUP(K644,AM:AM,AO:AO)</f>
        <v>21.06</v>
      </c>
      <c r="R644" t="str">
        <f>_xlfn.XLOOKUP(E644,AF:AF,AG:AG)</f>
        <v>ROLZO</v>
      </c>
      <c r="S644" t="str">
        <f>_xlfn.XLOOKUP(E644,AF:AF,AI:AI)</f>
        <v>United Kingdom</v>
      </c>
      <c r="T644">
        <f>WEEKNUM(G644)</f>
        <v>20</v>
      </c>
      <c r="U644">
        <f>YEAR(G644)</f>
        <v>2025</v>
      </c>
      <c r="V644" s="117">
        <f>IFERROR(Q644/N644,"0")</f>
        <v>0.16847999999999999</v>
      </c>
      <c r="AF644">
        <v>30691</v>
      </c>
      <c r="AG644" t="s">
        <v>1911</v>
      </c>
      <c r="AH644" t="s">
        <v>376</v>
      </c>
      <c r="AI644" t="s">
        <v>538</v>
      </c>
      <c r="BH644">
        <v>679</v>
      </c>
      <c r="BI644" t="s">
        <v>66</v>
      </c>
    </row>
    <row r="645" spans="1:61">
      <c r="A645" t="str">
        <f>_xlfn.XLOOKUP(D645,BN:BN,BO:BO)</f>
        <v>México</v>
      </c>
      <c r="B645" t="s">
        <v>25</v>
      </c>
      <c r="C645">
        <v>29</v>
      </c>
      <c r="D645" t="str">
        <f>_xlfn.XLOOKUP(C645,BH:BH,BI:BI)</f>
        <v>DianaM</v>
      </c>
      <c r="E645">
        <v>24227</v>
      </c>
      <c r="F645" t="s">
        <v>1912</v>
      </c>
      <c r="G645" s="63">
        <v>45616</v>
      </c>
      <c r="H645" s="63">
        <v>45617</v>
      </c>
      <c r="I645" t="s">
        <v>376</v>
      </c>
      <c r="J645" t="str">
        <f>_xlfn.XLOOKUP(I645,AS:AS,AU:AU)</f>
        <v>Hotel</v>
      </c>
      <c r="K645" t="s">
        <v>33</v>
      </c>
      <c r="L645">
        <v>903.25</v>
      </c>
      <c r="M645">
        <f>L645*_xlfn.XLOOKUP(K645,AM:AM,AN:AN)</f>
        <v>776.79499999999996</v>
      </c>
      <c r="N645">
        <f>L645*_xlfn.XLOOKUP(K645,AM:AM,AO:AO)</f>
        <v>903.25</v>
      </c>
      <c r="O645">
        <v>0</v>
      </c>
      <c r="P645">
        <f>O645*_xlfn.XLOOKUP(K645,AM:AM,AN:AN)</f>
        <v>0</v>
      </c>
      <c r="Q645">
        <f>O645*_xlfn.XLOOKUP(K645,AM:AM,AO:AO)</f>
        <v>0</v>
      </c>
      <c r="R645" t="str">
        <f>_xlfn.XLOOKUP(E645,AF:AF,AG:AG)</f>
        <v>D.C.</v>
      </c>
      <c r="S645" t="str">
        <f>_xlfn.XLOOKUP(E645,AF:AF,AI:AI)</f>
        <v>United States</v>
      </c>
      <c r="T645">
        <f>WEEKNUM(G645)</f>
        <v>47</v>
      </c>
      <c r="U645">
        <f>YEAR(G645)</f>
        <v>2024</v>
      </c>
      <c r="V645" s="117">
        <f>IFERROR(Q645/N645,"0")</f>
        <v>0</v>
      </c>
      <c r="AF645">
        <v>30692</v>
      </c>
      <c r="AG645" t="s">
        <v>1913</v>
      </c>
      <c r="AH645" t="s">
        <v>376</v>
      </c>
      <c r="AI645" t="s">
        <v>502</v>
      </c>
      <c r="BH645">
        <v>680</v>
      </c>
      <c r="BI645" t="s">
        <v>45</v>
      </c>
    </row>
    <row r="646" spans="1:61">
      <c r="A646" t="str">
        <f>_xlfn.XLOOKUP(D646,BN:BN,BO:BO)</f>
        <v>México</v>
      </c>
      <c r="B646" t="s">
        <v>25</v>
      </c>
      <c r="C646">
        <v>29</v>
      </c>
      <c r="D646" t="str">
        <f>_xlfn.XLOOKUP(C646,BH:BH,BI:BI)</f>
        <v>DianaM</v>
      </c>
      <c r="E646">
        <v>27541</v>
      </c>
      <c r="F646" t="s">
        <v>1780</v>
      </c>
      <c r="G646" s="63">
        <v>45616</v>
      </c>
      <c r="H646" s="63">
        <v>45617</v>
      </c>
      <c r="I646" t="s">
        <v>376</v>
      </c>
      <c r="J646" t="str">
        <f>_xlfn.XLOOKUP(I646,AS:AS,AU:AU)</f>
        <v>Hotel</v>
      </c>
      <c r="K646" t="s">
        <v>33</v>
      </c>
      <c r="L646">
        <v>73.23</v>
      </c>
      <c r="M646">
        <f>L646*_xlfn.XLOOKUP(K646,AM:AM,AN:AN)</f>
        <v>62.977800000000002</v>
      </c>
      <c r="N646">
        <f>L646*_xlfn.XLOOKUP(K646,AM:AM,AO:AO)</f>
        <v>73.23</v>
      </c>
      <c r="O646">
        <v>73.23</v>
      </c>
      <c r="P646">
        <f>O646*_xlfn.XLOOKUP(K646,AM:AM,AN:AN)</f>
        <v>62.977800000000002</v>
      </c>
      <c r="Q646">
        <f>O646*_xlfn.XLOOKUP(K646,AM:AM,AO:AO)</f>
        <v>73.23</v>
      </c>
      <c r="R646" t="str">
        <f>_xlfn.XLOOKUP(E646,AF:AF,AG:AG)</f>
        <v>JW MARRIOTT WASHINGTON, DC</v>
      </c>
      <c r="S646" t="str">
        <f>_xlfn.XLOOKUP(E646,AF:AF,AI:AI)</f>
        <v>United States</v>
      </c>
      <c r="T646">
        <f>WEEKNUM(G646)</f>
        <v>47</v>
      </c>
      <c r="U646">
        <f>YEAR(G646)</f>
        <v>2024</v>
      </c>
      <c r="V646" s="117">
        <f>IFERROR(Q646/N646,"0")</f>
        <v>1</v>
      </c>
      <c r="AF646">
        <v>30693</v>
      </c>
      <c r="AG646" t="s">
        <v>949</v>
      </c>
      <c r="AH646" t="s">
        <v>376</v>
      </c>
      <c r="AI646" t="s">
        <v>1914</v>
      </c>
      <c r="BH646">
        <v>681</v>
      </c>
      <c r="BI646" t="s">
        <v>85</v>
      </c>
    </row>
    <row r="647" spans="1:61">
      <c r="A647" t="str">
        <f>_xlfn.XLOOKUP(D647,BN:BN,BO:BO)</f>
        <v>México</v>
      </c>
      <c r="B647" t="s">
        <v>25</v>
      </c>
      <c r="C647">
        <v>29</v>
      </c>
      <c r="D647" t="str">
        <f>_xlfn.XLOOKUP(C647,BH:BH,BI:BI)</f>
        <v>DianaM</v>
      </c>
      <c r="E647">
        <v>27541</v>
      </c>
      <c r="F647" t="s">
        <v>1780</v>
      </c>
      <c r="G647" s="63">
        <v>45616</v>
      </c>
      <c r="H647" s="63">
        <v>45617</v>
      </c>
      <c r="I647" t="s">
        <v>376</v>
      </c>
      <c r="J647" t="str">
        <f>_xlfn.XLOOKUP(I647,AS:AS,AU:AU)</f>
        <v>Hotel</v>
      </c>
      <c r="K647" t="s">
        <v>33</v>
      </c>
      <c r="L647">
        <v>55.37</v>
      </c>
      <c r="M647">
        <f>L647*_xlfn.XLOOKUP(K647,AM:AM,AN:AN)</f>
        <v>47.618199999999995</v>
      </c>
      <c r="N647">
        <f>L647*_xlfn.XLOOKUP(K647,AM:AM,AO:AO)</f>
        <v>55.37</v>
      </c>
      <c r="O647">
        <v>55.37</v>
      </c>
      <c r="P647">
        <f>O647*_xlfn.XLOOKUP(K647,AM:AM,AN:AN)</f>
        <v>47.618199999999995</v>
      </c>
      <c r="Q647">
        <f>O647*_xlfn.XLOOKUP(K647,AM:AM,AO:AO)</f>
        <v>55.37</v>
      </c>
      <c r="R647" t="str">
        <f>_xlfn.XLOOKUP(E647,AF:AF,AG:AG)</f>
        <v>JW MARRIOTT WASHINGTON, DC</v>
      </c>
      <c r="S647" t="str">
        <f>_xlfn.XLOOKUP(E647,AF:AF,AI:AI)</f>
        <v>United States</v>
      </c>
      <c r="T647">
        <f>WEEKNUM(G647)</f>
        <v>47</v>
      </c>
      <c r="U647">
        <f>YEAR(G647)</f>
        <v>2024</v>
      </c>
      <c r="V647" s="117">
        <f>IFERROR(Q647/N647,"0")</f>
        <v>1</v>
      </c>
      <c r="AF647">
        <v>30694</v>
      </c>
      <c r="AG647" t="s">
        <v>1915</v>
      </c>
      <c r="AH647" t="s">
        <v>376</v>
      </c>
      <c r="AI647" t="s">
        <v>377</v>
      </c>
      <c r="BH647">
        <v>683</v>
      </c>
      <c r="BI647" t="s">
        <v>64</v>
      </c>
    </row>
    <row r="648" spans="1:61">
      <c r="A648" t="str">
        <f>_xlfn.XLOOKUP(D648,BN:BN,BO:BO)</f>
        <v>México</v>
      </c>
      <c r="B648" t="s">
        <v>25</v>
      </c>
      <c r="C648">
        <v>29</v>
      </c>
      <c r="D648" t="str">
        <f>_xlfn.XLOOKUP(C648,BH:BH,BI:BI)</f>
        <v>DianaM</v>
      </c>
      <c r="E648">
        <v>27541</v>
      </c>
      <c r="F648" t="s">
        <v>1780</v>
      </c>
      <c r="G648" s="63">
        <v>45616</v>
      </c>
      <c r="H648" s="63">
        <v>45617</v>
      </c>
      <c r="I648" t="s">
        <v>376</v>
      </c>
      <c r="J648" t="str">
        <f>_xlfn.XLOOKUP(I648,AS:AS,AU:AU)</f>
        <v>Hotel</v>
      </c>
      <c r="K648" t="s">
        <v>33</v>
      </c>
      <c r="L648">
        <v>73.23</v>
      </c>
      <c r="M648">
        <f>L648*_xlfn.XLOOKUP(K648,AM:AM,AN:AN)</f>
        <v>62.977800000000002</v>
      </c>
      <c r="N648">
        <f>L648*_xlfn.XLOOKUP(K648,AM:AM,AO:AO)</f>
        <v>73.23</v>
      </c>
      <c r="O648">
        <v>73.23</v>
      </c>
      <c r="P648">
        <f>O648*_xlfn.XLOOKUP(K648,AM:AM,AN:AN)</f>
        <v>62.977800000000002</v>
      </c>
      <c r="Q648">
        <f>O648*_xlfn.XLOOKUP(K648,AM:AM,AO:AO)</f>
        <v>73.23</v>
      </c>
      <c r="R648" t="str">
        <f>_xlfn.XLOOKUP(E648,AF:AF,AG:AG)</f>
        <v>JW MARRIOTT WASHINGTON, DC</v>
      </c>
      <c r="S648" t="str">
        <f>_xlfn.XLOOKUP(E648,AF:AF,AI:AI)</f>
        <v>United States</v>
      </c>
      <c r="T648">
        <f>WEEKNUM(G648)</f>
        <v>47</v>
      </c>
      <c r="U648">
        <f>YEAR(G648)</f>
        <v>2024</v>
      </c>
      <c r="V648" s="117">
        <f>IFERROR(Q648/N648,"0")</f>
        <v>1</v>
      </c>
      <c r="AF648">
        <v>30695</v>
      </c>
      <c r="AG648" t="s">
        <v>1916</v>
      </c>
      <c r="AH648" t="s">
        <v>376</v>
      </c>
      <c r="AI648" t="s">
        <v>377</v>
      </c>
      <c r="BH648">
        <v>684</v>
      </c>
      <c r="BI648" t="s">
        <v>42</v>
      </c>
    </row>
    <row r="649" spans="1:61">
      <c r="A649" t="str">
        <f>_xlfn.XLOOKUP(D649,BN:BN,BO:BO)</f>
        <v>México</v>
      </c>
      <c r="B649" t="s">
        <v>25</v>
      </c>
      <c r="C649">
        <v>29</v>
      </c>
      <c r="D649" t="str">
        <f>_xlfn.XLOOKUP(C649,BH:BH,BI:BI)</f>
        <v>DianaM</v>
      </c>
      <c r="E649">
        <v>27541</v>
      </c>
      <c r="F649" t="s">
        <v>1780</v>
      </c>
      <c r="G649" s="63">
        <v>45616</v>
      </c>
      <c r="H649" s="63">
        <v>45617</v>
      </c>
      <c r="I649" t="s">
        <v>376</v>
      </c>
      <c r="J649" t="str">
        <f>_xlfn.XLOOKUP(I649,AS:AS,AU:AU)</f>
        <v>Hotel</v>
      </c>
      <c r="K649" t="s">
        <v>33</v>
      </c>
      <c r="L649">
        <v>55.37</v>
      </c>
      <c r="M649">
        <f>L649*_xlfn.XLOOKUP(K649,AM:AM,AN:AN)</f>
        <v>47.618199999999995</v>
      </c>
      <c r="N649">
        <f>L649*_xlfn.XLOOKUP(K649,AM:AM,AO:AO)</f>
        <v>55.37</v>
      </c>
      <c r="O649">
        <v>55.37</v>
      </c>
      <c r="P649">
        <f>O649*_xlfn.XLOOKUP(K649,AM:AM,AN:AN)</f>
        <v>47.618199999999995</v>
      </c>
      <c r="Q649">
        <f>O649*_xlfn.XLOOKUP(K649,AM:AM,AO:AO)</f>
        <v>55.37</v>
      </c>
      <c r="R649" t="str">
        <f>_xlfn.XLOOKUP(E649,AF:AF,AG:AG)</f>
        <v>JW MARRIOTT WASHINGTON, DC</v>
      </c>
      <c r="S649" t="str">
        <f>_xlfn.XLOOKUP(E649,AF:AF,AI:AI)</f>
        <v>United States</v>
      </c>
      <c r="T649">
        <f>WEEKNUM(G649)</f>
        <v>47</v>
      </c>
      <c r="U649">
        <f>YEAR(G649)</f>
        <v>2024</v>
      </c>
      <c r="V649" s="117">
        <f>IFERROR(Q649/N649,"0")</f>
        <v>1</v>
      </c>
      <c r="AF649">
        <v>30697</v>
      </c>
      <c r="AG649" t="s">
        <v>1917</v>
      </c>
      <c r="AH649" t="s">
        <v>376</v>
      </c>
      <c r="AI649" t="s">
        <v>538</v>
      </c>
      <c r="BH649">
        <v>686</v>
      </c>
      <c r="BI649" t="s">
        <v>34</v>
      </c>
    </row>
    <row r="650" spans="1:61">
      <c r="A650" t="str">
        <f>_xlfn.XLOOKUP(D650,BN:BN,BO:BO)</f>
        <v>México</v>
      </c>
      <c r="B650" t="s">
        <v>25</v>
      </c>
      <c r="C650">
        <v>29</v>
      </c>
      <c r="D650" t="str">
        <f>_xlfn.XLOOKUP(C650,BH:BH,BI:BI)</f>
        <v>DianaM</v>
      </c>
      <c r="E650">
        <v>27541</v>
      </c>
      <c r="F650" t="s">
        <v>1780</v>
      </c>
      <c r="G650" s="63">
        <v>45616</v>
      </c>
      <c r="H650" s="63">
        <v>45617</v>
      </c>
      <c r="I650" t="s">
        <v>376</v>
      </c>
      <c r="J650" t="str">
        <f>_xlfn.XLOOKUP(I650,AS:AS,AU:AU)</f>
        <v>Hotel</v>
      </c>
      <c r="K650" t="s">
        <v>33</v>
      </c>
      <c r="L650">
        <v>95.69</v>
      </c>
      <c r="M650">
        <f>L650*_xlfn.XLOOKUP(K650,AM:AM,AN:AN)</f>
        <v>82.293399999999991</v>
      </c>
      <c r="N650">
        <f>L650*_xlfn.XLOOKUP(K650,AM:AM,AO:AO)</f>
        <v>95.69</v>
      </c>
      <c r="O650">
        <v>95.69</v>
      </c>
      <c r="P650">
        <f>O650*_xlfn.XLOOKUP(K650,AM:AM,AN:AN)</f>
        <v>82.293399999999991</v>
      </c>
      <c r="Q650">
        <f>O650*_xlfn.XLOOKUP(K650,AM:AM,AO:AO)</f>
        <v>95.69</v>
      </c>
      <c r="R650" t="str">
        <f>_xlfn.XLOOKUP(E650,AF:AF,AG:AG)</f>
        <v>JW MARRIOTT WASHINGTON, DC</v>
      </c>
      <c r="S650" t="str">
        <f>_xlfn.XLOOKUP(E650,AF:AF,AI:AI)</f>
        <v>United States</v>
      </c>
      <c r="T650">
        <f>WEEKNUM(G650)</f>
        <v>47</v>
      </c>
      <c r="U650">
        <f>YEAR(G650)</f>
        <v>2024</v>
      </c>
      <c r="V650" s="117">
        <f>IFERROR(Q650/N650,"0")</f>
        <v>1</v>
      </c>
      <c r="AF650">
        <v>30698</v>
      </c>
      <c r="AG650" t="s">
        <v>1918</v>
      </c>
      <c r="AH650" t="s">
        <v>376</v>
      </c>
      <c r="AI650" t="s">
        <v>438</v>
      </c>
      <c r="BH650">
        <v>687</v>
      </c>
      <c r="BI650" t="s">
        <v>274</v>
      </c>
    </row>
    <row r="651" spans="1:61">
      <c r="A651" t="str">
        <f>_xlfn.XLOOKUP(D651,BN:BN,BO:BO)</f>
        <v>México</v>
      </c>
      <c r="B651" t="s">
        <v>25</v>
      </c>
      <c r="C651">
        <v>29</v>
      </c>
      <c r="D651" t="str">
        <f>_xlfn.XLOOKUP(C651,BH:BH,BI:BI)</f>
        <v>DianaM</v>
      </c>
      <c r="E651">
        <v>27541</v>
      </c>
      <c r="F651" t="s">
        <v>1880</v>
      </c>
      <c r="G651" s="63">
        <v>45616</v>
      </c>
      <c r="H651" s="63">
        <v>45617</v>
      </c>
      <c r="I651" t="s">
        <v>376</v>
      </c>
      <c r="J651" t="str">
        <f>_xlfn.XLOOKUP(I651,AS:AS,AU:AU)</f>
        <v>Hotel</v>
      </c>
      <c r="K651" t="s">
        <v>33</v>
      </c>
      <c r="L651">
        <v>3528.9</v>
      </c>
      <c r="M651">
        <f>L651*_xlfn.XLOOKUP(K651,AM:AM,AN:AN)</f>
        <v>3034.8539999999998</v>
      </c>
      <c r="N651">
        <f>L651*_xlfn.XLOOKUP(K651,AM:AM,AO:AO)</f>
        <v>3528.9</v>
      </c>
      <c r="O651">
        <v>0</v>
      </c>
      <c r="P651">
        <f>O651*_xlfn.XLOOKUP(K651,AM:AM,AN:AN)</f>
        <v>0</v>
      </c>
      <c r="Q651">
        <f>O651*_xlfn.XLOOKUP(K651,AM:AM,AO:AO)</f>
        <v>0</v>
      </c>
      <c r="R651" t="str">
        <f>_xlfn.XLOOKUP(E651,AF:AF,AG:AG)</f>
        <v>JW MARRIOTT WASHINGTON, DC</v>
      </c>
      <c r="S651" t="str">
        <f>_xlfn.XLOOKUP(E651,AF:AF,AI:AI)</f>
        <v>United States</v>
      </c>
      <c r="T651">
        <f>WEEKNUM(G651)</f>
        <v>47</v>
      </c>
      <c r="U651">
        <f>YEAR(G651)</f>
        <v>2024</v>
      </c>
      <c r="V651" s="117">
        <f>IFERROR(Q651/N651,"0")</f>
        <v>0</v>
      </c>
      <c r="AF651">
        <v>30699</v>
      </c>
      <c r="AG651" t="s">
        <v>1919</v>
      </c>
      <c r="AH651" t="s">
        <v>376</v>
      </c>
      <c r="AI651" t="s">
        <v>588</v>
      </c>
      <c r="BH651">
        <v>688</v>
      </c>
      <c r="BI651" t="s">
        <v>34</v>
      </c>
    </row>
    <row r="652" spans="1:61">
      <c r="A652" t="str">
        <f>_xlfn.XLOOKUP(D652,BN:BN,BO:BO)</f>
        <v>México</v>
      </c>
      <c r="B652" t="s">
        <v>25</v>
      </c>
      <c r="C652">
        <v>30</v>
      </c>
      <c r="D652" t="str">
        <f>_xlfn.XLOOKUP(C652,BH:BH,BI:BI)</f>
        <v>LorenzaP</v>
      </c>
      <c r="E652">
        <v>24231</v>
      </c>
      <c r="F652" t="s">
        <v>1920</v>
      </c>
      <c r="G652" s="63">
        <v>45577</v>
      </c>
      <c r="H652" s="63">
        <v>45583</v>
      </c>
      <c r="I652" t="s">
        <v>364</v>
      </c>
      <c r="J652" t="str">
        <f>_xlfn.XLOOKUP(I652,AS:AS,AU:AU)</f>
        <v>DMC</v>
      </c>
      <c r="K652" t="s">
        <v>27</v>
      </c>
      <c r="L652">
        <v>8563.26</v>
      </c>
      <c r="M652">
        <f>L652*_xlfn.XLOOKUP(K652,AM:AM,AN:AN)</f>
        <v>8563.26</v>
      </c>
      <c r="N652">
        <f>L652*_xlfn.XLOOKUP(K652,AM:AM,AO:AO)</f>
        <v>9933.3815999999988</v>
      </c>
      <c r="O652">
        <v>1030</v>
      </c>
      <c r="P652">
        <f>O652*_xlfn.XLOOKUP(K652,AM:AM,AN:AN)</f>
        <v>1030</v>
      </c>
      <c r="Q652">
        <f>O652*_xlfn.XLOOKUP(K652,AM:AM,AO:AO)</f>
        <v>1194.8</v>
      </c>
      <c r="R652" t="str">
        <f>_xlfn.XLOOKUP(E652,AF:AF,AG:AG)</f>
        <v>N2S Italia Client Service</v>
      </c>
      <c r="S652" t="str">
        <f>_xlfn.XLOOKUP(E652,AF:AF,AI:AI)</f>
        <v>Italy</v>
      </c>
      <c r="T652">
        <f>WEEKNUM(G652)</f>
        <v>41</v>
      </c>
      <c r="U652">
        <f>YEAR(G652)</f>
        <v>2024</v>
      </c>
      <c r="V652" s="117">
        <f>IFERROR(Q652/N652,"0")</f>
        <v>0.12028129474055442</v>
      </c>
      <c r="AF652">
        <v>30700</v>
      </c>
      <c r="AG652" t="s">
        <v>1921</v>
      </c>
      <c r="AH652" t="s">
        <v>376</v>
      </c>
      <c r="AI652" t="s">
        <v>792</v>
      </c>
      <c r="BH652">
        <v>689</v>
      </c>
      <c r="BI652" t="s">
        <v>46</v>
      </c>
    </row>
    <row r="653" spans="1:61">
      <c r="A653" t="str">
        <f>_xlfn.XLOOKUP(D653,BN:BN,BO:BO)</f>
        <v>México</v>
      </c>
      <c r="B653" t="s">
        <v>25</v>
      </c>
      <c r="C653">
        <v>31</v>
      </c>
      <c r="D653" t="str">
        <f>_xlfn.XLOOKUP(C653,BH:BH,BI:BI)</f>
        <v>LuciaS</v>
      </c>
      <c r="E653">
        <v>23401</v>
      </c>
      <c r="F653" t="s">
        <v>1922</v>
      </c>
      <c r="G653" s="63">
        <v>45608</v>
      </c>
      <c r="H653" s="63">
        <v>45618</v>
      </c>
      <c r="I653" t="s">
        <v>425</v>
      </c>
      <c r="J653" t="str">
        <f>_xlfn.XLOOKUP(I653,AS:AS,AU:AU)</f>
        <v>Traslados</v>
      </c>
      <c r="K653" t="s">
        <v>27</v>
      </c>
      <c r="L653">
        <v>8055.68</v>
      </c>
      <c r="M653">
        <f>L653*_xlfn.XLOOKUP(K653,AM:AM,AN:AN)</f>
        <v>8055.68</v>
      </c>
      <c r="N653">
        <f>L653*_xlfn.XLOOKUP(K653,AM:AM,AO:AO)</f>
        <v>9344.5887999999995</v>
      </c>
      <c r="O653">
        <v>1635.68</v>
      </c>
      <c r="P653">
        <f>O653*_xlfn.XLOOKUP(K653,AM:AM,AN:AN)</f>
        <v>1635.68</v>
      </c>
      <c r="Q653">
        <f>O653*_xlfn.XLOOKUP(K653,AM:AM,AO:AO)</f>
        <v>1897.3887999999999</v>
      </c>
      <c r="R653" t="str">
        <f>_xlfn.XLOOKUP(E653,AF:AF,AG:AG)</f>
        <v>Privilege Italia</v>
      </c>
      <c r="S653" t="str">
        <f>_xlfn.XLOOKUP(E653,AF:AF,AI:AI)</f>
        <v>Italy</v>
      </c>
      <c r="T653">
        <f>WEEKNUM(G653)</f>
        <v>46</v>
      </c>
      <c r="U653">
        <f>YEAR(G653)</f>
        <v>2024</v>
      </c>
      <c r="V653" s="117">
        <f>IFERROR(Q653/N653,"0")</f>
        <v>0.20304679431159134</v>
      </c>
      <c r="AF653">
        <v>30701</v>
      </c>
      <c r="AG653" t="s">
        <v>1923</v>
      </c>
      <c r="AH653" t="s">
        <v>376</v>
      </c>
      <c r="AI653" t="s">
        <v>790</v>
      </c>
      <c r="BH653">
        <v>690</v>
      </c>
      <c r="BI653" t="s">
        <v>42</v>
      </c>
    </row>
    <row r="654" spans="1:61">
      <c r="A654" t="str">
        <f>_xlfn.XLOOKUP(D654,BN:BN,BO:BO)</f>
        <v>México</v>
      </c>
      <c r="B654" t="s">
        <v>25</v>
      </c>
      <c r="C654">
        <v>31</v>
      </c>
      <c r="D654" t="str">
        <f>_xlfn.XLOOKUP(C654,BH:BH,BI:BI)</f>
        <v>LuciaS</v>
      </c>
      <c r="E654">
        <v>24237</v>
      </c>
      <c r="F654" t="s">
        <v>1924</v>
      </c>
      <c r="G654" s="63">
        <v>45608</v>
      </c>
      <c r="H654" s="63">
        <v>45611</v>
      </c>
      <c r="I654" t="s">
        <v>376</v>
      </c>
      <c r="J654" t="str">
        <f>_xlfn.XLOOKUP(I654,AS:AS,AU:AU)</f>
        <v>Hotel</v>
      </c>
      <c r="K654" t="s">
        <v>27</v>
      </c>
      <c r="L654">
        <v>4900.5</v>
      </c>
      <c r="M654">
        <f>L654*_xlfn.XLOOKUP(K654,AM:AM,AN:AN)</f>
        <v>4900.5</v>
      </c>
      <c r="N654">
        <f>L654*_xlfn.XLOOKUP(K654,AM:AM,AO:AO)</f>
        <v>5684.58</v>
      </c>
      <c r="O654">
        <v>588.05999999999995</v>
      </c>
      <c r="P654">
        <f>O654*_xlfn.XLOOKUP(K654,AM:AM,AN:AN)</f>
        <v>588.05999999999995</v>
      </c>
      <c r="Q654">
        <f>O654*_xlfn.XLOOKUP(K654,AM:AM,AO:AO)</f>
        <v>682.14959999999985</v>
      </c>
      <c r="R654" t="str">
        <f>_xlfn.XLOOKUP(E654,AF:AF,AG:AG)</f>
        <v>BULGARI HOTEL ROMA</v>
      </c>
      <c r="S654" t="str">
        <f>_xlfn.XLOOKUP(E654,AF:AF,AI:AI)</f>
        <v>Italy</v>
      </c>
      <c r="T654">
        <f>WEEKNUM(G654)</f>
        <v>46</v>
      </c>
      <c r="U654">
        <f>YEAR(G654)</f>
        <v>2024</v>
      </c>
      <c r="V654" s="117">
        <f>IFERROR(Q654/N654,"0")</f>
        <v>0.11999999999999998</v>
      </c>
      <c r="AF654">
        <v>30702</v>
      </c>
      <c r="AG654" t="s">
        <v>1925</v>
      </c>
      <c r="AH654" t="s">
        <v>376</v>
      </c>
      <c r="AI654" t="s">
        <v>730</v>
      </c>
      <c r="BH654">
        <v>691</v>
      </c>
      <c r="BI654" t="s">
        <v>64</v>
      </c>
    </row>
    <row r="655" spans="1:61">
      <c r="A655" t="str">
        <f>_xlfn.XLOOKUP(D655,BN:BN,BO:BO)</f>
        <v>México</v>
      </c>
      <c r="B655" t="s">
        <v>25</v>
      </c>
      <c r="C655">
        <v>31</v>
      </c>
      <c r="D655" t="str">
        <f>_xlfn.XLOOKUP(C655,BH:BH,BI:BI)</f>
        <v>LuciaS</v>
      </c>
      <c r="E655">
        <v>24242</v>
      </c>
      <c r="F655" t="s">
        <v>1926</v>
      </c>
      <c r="G655" s="63">
        <v>45616</v>
      </c>
      <c r="H655" s="63">
        <v>45618</v>
      </c>
      <c r="I655" t="s">
        <v>376</v>
      </c>
      <c r="J655" t="str">
        <f>_xlfn.XLOOKUP(I655,AS:AS,AU:AU)</f>
        <v>Hotel</v>
      </c>
      <c r="K655" t="s">
        <v>27</v>
      </c>
      <c r="L655">
        <v>1840</v>
      </c>
      <c r="M655">
        <f>L655*_xlfn.XLOOKUP(K655,AM:AM,AN:AN)</f>
        <v>1840</v>
      </c>
      <c r="N655">
        <f>L655*_xlfn.XLOOKUP(K655,AM:AM,AO:AO)</f>
        <v>2134.3999999999996</v>
      </c>
      <c r="O655">
        <v>220.8</v>
      </c>
      <c r="P655">
        <f>O655*_xlfn.XLOOKUP(K655,AM:AM,AN:AN)</f>
        <v>220.8</v>
      </c>
      <c r="Q655">
        <f>O655*_xlfn.XLOOKUP(K655,AM:AM,AO:AO)</f>
        <v>256.12799999999999</v>
      </c>
      <c r="R655" t="str">
        <f>_xlfn.XLOOKUP(E655,AF:AF,AG:AG)</f>
        <v>THE GRITTI PALACE</v>
      </c>
      <c r="S655" t="str">
        <f>_xlfn.XLOOKUP(E655,AF:AF,AI:AI)</f>
        <v>Italy</v>
      </c>
      <c r="T655">
        <f>WEEKNUM(G655)</f>
        <v>47</v>
      </c>
      <c r="U655">
        <f>YEAR(G655)</f>
        <v>2024</v>
      </c>
      <c r="V655" s="117">
        <f>IFERROR(Q655/N655,"0")</f>
        <v>0.12000000000000001</v>
      </c>
      <c r="AF655">
        <v>30703</v>
      </c>
      <c r="AG655" t="s">
        <v>1927</v>
      </c>
      <c r="AH655" t="s">
        <v>376</v>
      </c>
      <c r="AI655" t="s">
        <v>438</v>
      </c>
      <c r="BH655">
        <v>692</v>
      </c>
      <c r="BI655" t="s">
        <v>274</v>
      </c>
    </row>
    <row r="656" spans="1:61">
      <c r="A656" t="str">
        <f>_xlfn.XLOOKUP(D656,BN:BN,BO:BO)</f>
        <v>México</v>
      </c>
      <c r="B656" t="s">
        <v>25</v>
      </c>
      <c r="C656">
        <v>31</v>
      </c>
      <c r="D656" t="str">
        <f>_xlfn.XLOOKUP(C656,BH:BH,BI:BI)</f>
        <v>LuciaS</v>
      </c>
      <c r="E656">
        <v>23527</v>
      </c>
      <c r="F656" t="s">
        <v>1928</v>
      </c>
      <c r="G656" s="63">
        <v>45614</v>
      </c>
      <c r="H656" s="63">
        <v>45616</v>
      </c>
      <c r="I656" t="s">
        <v>376</v>
      </c>
      <c r="J656" t="str">
        <f>_xlfn.XLOOKUP(I656,AS:AS,AU:AU)</f>
        <v>Hotel</v>
      </c>
      <c r="K656" t="s">
        <v>27</v>
      </c>
      <c r="L656">
        <v>3600</v>
      </c>
      <c r="M656">
        <f>L656*_xlfn.XLOOKUP(K656,AM:AM,AN:AN)</f>
        <v>3600</v>
      </c>
      <c r="N656">
        <f>L656*_xlfn.XLOOKUP(K656,AM:AM,AO:AO)</f>
        <v>4176</v>
      </c>
      <c r="O656">
        <v>360</v>
      </c>
      <c r="P656">
        <f>O656*_xlfn.XLOOKUP(K656,AM:AM,AN:AN)</f>
        <v>360</v>
      </c>
      <c r="Q656">
        <f>O656*_xlfn.XLOOKUP(K656,AM:AM,AO:AO)</f>
        <v>417.59999999999997</v>
      </c>
      <c r="R656" t="str">
        <f>_xlfn.XLOOKUP(E656,AF:AF,AG:AG)</f>
        <v>PORTRAIT MILANO HOTEL LUNGARNO COLLECTION</v>
      </c>
      <c r="S656" t="str">
        <f>_xlfn.XLOOKUP(E656,AF:AF,AI:AI)</f>
        <v>Italy</v>
      </c>
      <c r="T656">
        <f>WEEKNUM(G656)</f>
        <v>47</v>
      </c>
      <c r="U656">
        <f>YEAR(G656)</f>
        <v>2024</v>
      </c>
      <c r="V656" s="117">
        <f>IFERROR(Q656/N656,"0")</f>
        <v>9.9999999999999992E-2</v>
      </c>
      <c r="AF656">
        <v>30704</v>
      </c>
      <c r="AG656" t="s">
        <v>1929</v>
      </c>
      <c r="AH656" t="s">
        <v>376</v>
      </c>
      <c r="AI656" t="s">
        <v>588</v>
      </c>
      <c r="BH656">
        <v>693</v>
      </c>
      <c r="BI656" t="s">
        <v>66</v>
      </c>
    </row>
    <row r="657" spans="1:61">
      <c r="A657" t="str">
        <f>_xlfn.XLOOKUP(D657,BN:BN,BO:BO)</f>
        <v>México</v>
      </c>
      <c r="B657" t="s">
        <v>25</v>
      </c>
      <c r="C657">
        <v>31</v>
      </c>
      <c r="D657" t="str">
        <f>_xlfn.XLOOKUP(C657,BH:BH,BI:BI)</f>
        <v>LuciaS</v>
      </c>
      <c r="E657">
        <v>24241</v>
      </c>
      <c r="F657" t="s">
        <v>1930</v>
      </c>
      <c r="G657" s="63">
        <v>45611</v>
      </c>
      <c r="H657" s="63">
        <v>45614</v>
      </c>
      <c r="I657" t="s">
        <v>376</v>
      </c>
      <c r="J657" t="str">
        <f>_xlfn.XLOOKUP(I657,AS:AS,AU:AU)</f>
        <v>Hotel</v>
      </c>
      <c r="K657" t="s">
        <v>27</v>
      </c>
      <c r="L657">
        <v>3567.3</v>
      </c>
      <c r="M657">
        <f>L657*_xlfn.XLOOKUP(K657,AM:AM,AN:AN)</f>
        <v>3567.3</v>
      </c>
      <c r="N657">
        <f>L657*_xlfn.XLOOKUP(K657,AM:AM,AO:AO)</f>
        <v>4138.0680000000002</v>
      </c>
      <c r="O657">
        <v>389.16</v>
      </c>
      <c r="P657">
        <f>O657*_xlfn.XLOOKUP(K657,AM:AM,AN:AN)</f>
        <v>389.16</v>
      </c>
      <c r="Q657">
        <f>O657*_xlfn.XLOOKUP(K657,AM:AM,AO:AO)</f>
        <v>451.42559999999997</v>
      </c>
      <c r="R657" t="str">
        <f>_xlfn.XLOOKUP(E657,AF:AF,AG:AG)</f>
        <v>HOTEL SAVOY</v>
      </c>
      <c r="S657" t="str">
        <f>_xlfn.XLOOKUP(E657,AF:AF,AI:AI)</f>
        <v>Italy</v>
      </c>
      <c r="T657">
        <f>WEEKNUM(G657)</f>
        <v>46</v>
      </c>
      <c r="U657">
        <f>YEAR(G657)</f>
        <v>2024</v>
      </c>
      <c r="V657" s="117">
        <f>IFERROR(Q657/N657,"0")</f>
        <v>0.10909090909090909</v>
      </c>
      <c r="AF657">
        <v>30721</v>
      </c>
      <c r="AG657" t="s">
        <v>1931</v>
      </c>
      <c r="AH657" t="s">
        <v>376</v>
      </c>
      <c r="AI657" t="s">
        <v>619</v>
      </c>
      <c r="BH657">
        <v>694</v>
      </c>
      <c r="BI657" t="s">
        <v>66</v>
      </c>
    </row>
    <row r="658" spans="1:61">
      <c r="A658" t="str">
        <f>_xlfn.XLOOKUP(D658,BN:BN,BO:BO)</f>
        <v>México</v>
      </c>
      <c r="B658" t="s">
        <v>25</v>
      </c>
      <c r="C658">
        <v>32</v>
      </c>
      <c r="D658" t="str">
        <f>_xlfn.XLOOKUP(C658,BH:BH,BI:BI)</f>
        <v>DianaM</v>
      </c>
      <c r="E658">
        <v>24009</v>
      </c>
      <c r="F658" t="s">
        <v>1932</v>
      </c>
      <c r="G658" s="63">
        <v>45652</v>
      </c>
      <c r="H658" s="63">
        <v>45659</v>
      </c>
      <c r="I658" t="s">
        <v>376</v>
      </c>
      <c r="J658" t="str">
        <f>_xlfn.XLOOKUP(I658,AS:AS,AU:AU)</f>
        <v>Hotel</v>
      </c>
      <c r="K658" t="s">
        <v>33</v>
      </c>
      <c r="L658">
        <v>14529.13</v>
      </c>
      <c r="M658">
        <f>L658*_xlfn.XLOOKUP(K658,AM:AM,AN:AN)</f>
        <v>12495.051799999999</v>
      </c>
      <c r="N658">
        <f>L658*_xlfn.XLOOKUP(K658,AM:AM,AO:AO)</f>
        <v>14529.13</v>
      </c>
      <c r="O658">
        <v>1187.03</v>
      </c>
      <c r="P658">
        <f>O658*_xlfn.XLOOKUP(K658,AM:AM,AN:AN)</f>
        <v>1020.8457999999999</v>
      </c>
      <c r="Q658">
        <f>O658*_xlfn.XLOOKUP(K658,AM:AM,AO:AO)</f>
        <v>1187.03</v>
      </c>
      <c r="R658" t="str">
        <f>_xlfn.XLOOKUP(E658,AF:AF,AG:AG)</f>
        <v>THE SURREY A CORINTHIA HOTEL</v>
      </c>
      <c r="S658" t="str">
        <f>_xlfn.XLOOKUP(E658,AF:AF,AI:AI)</f>
        <v>United States</v>
      </c>
      <c r="T658">
        <f>WEEKNUM(G658)</f>
        <v>52</v>
      </c>
      <c r="U658">
        <f>YEAR(G658)</f>
        <v>2024</v>
      </c>
      <c r="V658" s="117">
        <f>IFERROR(Q658/N658,"0")</f>
        <v>8.170000543735241E-2</v>
      </c>
      <c r="AF658">
        <v>30722</v>
      </c>
      <c r="AG658" t="s">
        <v>1933</v>
      </c>
      <c r="AH658" t="s">
        <v>376</v>
      </c>
      <c r="AI658" t="s">
        <v>405</v>
      </c>
      <c r="BH658">
        <v>695</v>
      </c>
      <c r="BI658" t="s">
        <v>45</v>
      </c>
    </row>
    <row r="659" spans="1:61">
      <c r="A659" t="str">
        <f>_xlfn.XLOOKUP(D659,BN:BN,BO:BO)</f>
        <v>México</v>
      </c>
      <c r="B659" t="s">
        <v>25</v>
      </c>
      <c r="C659">
        <v>32</v>
      </c>
      <c r="D659" t="str">
        <f>_xlfn.XLOOKUP(C659,BH:BH,BI:BI)</f>
        <v>DianaM</v>
      </c>
      <c r="E659">
        <v>0</v>
      </c>
      <c r="F659" t="s">
        <v>1878</v>
      </c>
      <c r="G659" s="63">
        <v>45652</v>
      </c>
      <c r="H659" s="63">
        <v>45659</v>
      </c>
      <c r="I659" t="s">
        <v>396</v>
      </c>
      <c r="J659" t="str">
        <f>_xlfn.XLOOKUP(I659,AS:AS,AU:AU)</f>
        <v>Honorarios</v>
      </c>
      <c r="K659" t="s">
        <v>33</v>
      </c>
      <c r="L659">
        <v>724.85</v>
      </c>
      <c r="M659">
        <f>L659*_xlfn.XLOOKUP(K659,AM:AM,AN:AN)</f>
        <v>623.37099999999998</v>
      </c>
      <c r="N659">
        <f>L659*_xlfn.XLOOKUP(K659,AM:AM,AO:AO)</f>
        <v>724.85</v>
      </c>
      <c r="O659">
        <v>724.85</v>
      </c>
      <c r="P659">
        <f>O659*_xlfn.XLOOKUP(K659,AM:AM,AN:AN)</f>
        <v>623.37099999999998</v>
      </c>
      <c r="Q659">
        <f>O659*_xlfn.XLOOKUP(K659,AM:AM,AO:AO)</f>
        <v>724.85</v>
      </c>
      <c r="R659" t="str">
        <f>_xlfn.XLOOKUP(E659,AF:AF,AG:AG)</f>
        <v>FEES</v>
      </c>
      <c r="S659">
        <f>_xlfn.XLOOKUP(E659,AF:AF,AI:AI)</f>
        <v>0</v>
      </c>
      <c r="T659">
        <f>WEEKNUM(G659)</f>
        <v>52</v>
      </c>
      <c r="U659">
        <f>YEAR(G659)</f>
        <v>2024</v>
      </c>
      <c r="V659" s="117">
        <f>IFERROR(Q659/N659,"0")</f>
        <v>1</v>
      </c>
      <c r="AF659">
        <v>30723</v>
      </c>
      <c r="AG659" t="s">
        <v>1934</v>
      </c>
      <c r="AH659" t="s">
        <v>376</v>
      </c>
      <c r="AI659" t="s">
        <v>730</v>
      </c>
      <c r="BH659">
        <v>696</v>
      </c>
      <c r="BI659" t="s">
        <v>34</v>
      </c>
    </row>
    <row r="660" spans="1:61">
      <c r="A660" t="str">
        <f>_xlfn.XLOOKUP(D660,BN:BN,BO:BO)</f>
        <v>México</v>
      </c>
      <c r="B660" t="s">
        <v>25</v>
      </c>
      <c r="C660">
        <v>33</v>
      </c>
      <c r="D660" t="str">
        <f>_xlfn.XLOOKUP(C660,BH:BH,BI:BI)</f>
        <v>DianaM</v>
      </c>
      <c r="E660">
        <v>24263</v>
      </c>
      <c r="F660" t="s">
        <v>1935</v>
      </c>
      <c r="G660" s="63">
        <v>45722</v>
      </c>
      <c r="H660" s="63">
        <v>45744</v>
      </c>
      <c r="I660" t="s">
        <v>484</v>
      </c>
      <c r="J660" t="str">
        <f>_xlfn.XLOOKUP(I660,AS:AS,AU:AU)</f>
        <v>Vuelos</v>
      </c>
      <c r="K660" t="s">
        <v>33</v>
      </c>
      <c r="L660">
        <v>4404.62</v>
      </c>
      <c r="M660">
        <f>L660*_xlfn.XLOOKUP(K660,AM:AM,AN:AN)</f>
        <v>3787.9731999999999</v>
      </c>
      <c r="N660">
        <f>L660*_xlfn.XLOOKUP(K660,AM:AM,AO:AO)</f>
        <v>4404.62</v>
      </c>
      <c r="O660">
        <v>0</v>
      </c>
      <c r="P660">
        <f>O660*_xlfn.XLOOKUP(K660,AM:AM,AN:AN)</f>
        <v>0</v>
      </c>
      <c r="Q660">
        <f>O660*_xlfn.XLOOKUP(K660,AM:AM,AO:AO)</f>
        <v>0</v>
      </c>
      <c r="R660" t="str">
        <f>_xlfn.XLOOKUP(E660,AF:AF,AG:AG)</f>
        <v>Turkish Airlines</v>
      </c>
      <c r="S660" t="str">
        <f>_xlfn.XLOOKUP(E660,AF:AF,AI:AI)</f>
        <v>Turkey</v>
      </c>
      <c r="T660">
        <f>WEEKNUM(G660)</f>
        <v>10</v>
      </c>
      <c r="U660">
        <f>YEAR(G660)</f>
        <v>2025</v>
      </c>
      <c r="V660" s="117">
        <f>IFERROR(Q660/N660,"0")</f>
        <v>0</v>
      </c>
      <c r="AF660">
        <v>30728</v>
      </c>
      <c r="AG660" t="s">
        <v>1936</v>
      </c>
      <c r="AH660" t="s">
        <v>455</v>
      </c>
      <c r="AI660" t="s">
        <v>377</v>
      </c>
      <c r="BH660">
        <v>697</v>
      </c>
      <c r="BI660" t="s">
        <v>64</v>
      </c>
    </row>
    <row r="661" spans="1:61">
      <c r="A661" t="str">
        <f>_xlfn.XLOOKUP(D661,BN:BN,BO:BO)</f>
        <v>México</v>
      </c>
      <c r="B661" t="s">
        <v>25</v>
      </c>
      <c r="C661">
        <v>33</v>
      </c>
      <c r="D661" t="str">
        <f>_xlfn.XLOOKUP(C661,BH:BH,BI:BI)</f>
        <v>DianaM</v>
      </c>
      <c r="E661">
        <v>23789</v>
      </c>
      <c r="F661" t="s">
        <v>1937</v>
      </c>
      <c r="G661" s="63">
        <v>45722</v>
      </c>
      <c r="H661" s="63">
        <v>45744</v>
      </c>
      <c r="I661" t="s">
        <v>419</v>
      </c>
      <c r="J661" t="str">
        <f>_xlfn.XLOOKUP(I661,AS:AS,AU:AU)</f>
        <v>Otros</v>
      </c>
      <c r="K661" t="s">
        <v>33</v>
      </c>
      <c r="L661">
        <v>9618</v>
      </c>
      <c r="M661">
        <f>L661*_xlfn.XLOOKUP(K661,AM:AM,AN:AN)</f>
        <v>8271.48</v>
      </c>
      <c r="N661">
        <f>L661*_xlfn.XLOOKUP(K661,AM:AM,AO:AO)</f>
        <v>9618</v>
      </c>
      <c r="O661">
        <v>0</v>
      </c>
      <c r="P661">
        <f>O661*_xlfn.XLOOKUP(K661,AM:AM,AN:AN)</f>
        <v>0</v>
      </c>
      <c r="Q661">
        <f>O661*_xlfn.XLOOKUP(K661,AM:AM,AO:AO)</f>
        <v>0</v>
      </c>
      <c r="R661" t="str">
        <f>_xlfn.XLOOKUP(E661,AF:AF,AG:AG)</f>
        <v>TRIUMPH TRAVEL</v>
      </c>
      <c r="S661" t="str">
        <f>_xlfn.XLOOKUP(E661,AF:AF,AI:AI)</f>
        <v>South Africa</v>
      </c>
      <c r="T661">
        <f>WEEKNUM(G661)</f>
        <v>10</v>
      </c>
      <c r="U661">
        <f>YEAR(G661)</f>
        <v>2025</v>
      </c>
      <c r="V661" s="117">
        <f>IFERROR(Q661/N661,"0")</f>
        <v>0</v>
      </c>
      <c r="AF661">
        <v>30730</v>
      </c>
      <c r="AG661" t="s">
        <v>1938</v>
      </c>
      <c r="AH661" t="s">
        <v>364</v>
      </c>
      <c r="AI661" t="s">
        <v>399</v>
      </c>
      <c r="BH661">
        <v>698</v>
      </c>
      <c r="BI661" t="s">
        <v>45</v>
      </c>
    </row>
    <row r="662" spans="1:61">
      <c r="A662" t="str">
        <f>_xlfn.XLOOKUP(D662,BN:BN,BO:BO)</f>
        <v>México</v>
      </c>
      <c r="B662" t="s">
        <v>25</v>
      </c>
      <c r="C662">
        <v>33</v>
      </c>
      <c r="D662" t="str">
        <f>_xlfn.XLOOKUP(C662,BH:BH,BI:BI)</f>
        <v>DianaM</v>
      </c>
      <c r="E662">
        <v>24812</v>
      </c>
      <c r="F662" t="s">
        <v>1939</v>
      </c>
      <c r="G662" s="63">
        <v>45722</v>
      </c>
      <c r="H662" s="63">
        <v>45744</v>
      </c>
      <c r="I662" t="s">
        <v>366</v>
      </c>
      <c r="J662" t="str">
        <f>_xlfn.XLOOKUP(I662,AS:AS,AU:AU)</f>
        <v>Vuelos</v>
      </c>
      <c r="K662" t="s">
        <v>33</v>
      </c>
      <c r="L662">
        <v>7803.6</v>
      </c>
      <c r="M662">
        <f>L662*_xlfn.XLOOKUP(K662,AM:AM,AN:AN)</f>
        <v>6711.0960000000005</v>
      </c>
      <c r="N662">
        <f>L662*_xlfn.XLOOKUP(K662,AM:AM,AO:AO)</f>
        <v>7803.6</v>
      </c>
      <c r="O662">
        <v>0</v>
      </c>
      <c r="P662">
        <f>O662*_xlfn.XLOOKUP(K662,AM:AM,AN:AN)</f>
        <v>0</v>
      </c>
      <c r="Q662">
        <f>O662*_xlfn.XLOOKUP(K662,AM:AM,AO:AO)</f>
        <v>0</v>
      </c>
      <c r="R662" t="str">
        <f>_xlfn.XLOOKUP(E662,AF:AF,AG:AG)</f>
        <v>Emirates Airlines</v>
      </c>
      <c r="S662" t="str">
        <f>_xlfn.XLOOKUP(E662,AF:AF,AI:AI)</f>
        <v>United Arab Emirates</v>
      </c>
      <c r="T662">
        <f>WEEKNUM(G662)</f>
        <v>10</v>
      </c>
      <c r="U662">
        <f>YEAR(G662)</f>
        <v>2025</v>
      </c>
      <c r="V662" s="117">
        <f>IFERROR(Q662/N662,"0")</f>
        <v>0</v>
      </c>
      <c r="AF662">
        <v>30769</v>
      </c>
      <c r="AG662" t="s">
        <v>1940</v>
      </c>
      <c r="AH662" t="s">
        <v>376</v>
      </c>
      <c r="AI662" t="s">
        <v>377</v>
      </c>
      <c r="BH662">
        <v>699</v>
      </c>
      <c r="BI662" t="s">
        <v>46</v>
      </c>
    </row>
    <row r="663" spans="1:61">
      <c r="A663" t="str">
        <f>_xlfn.XLOOKUP(D663,BN:BN,BO:BO)</f>
        <v>México</v>
      </c>
      <c r="B663" t="s">
        <v>25</v>
      </c>
      <c r="C663">
        <v>33</v>
      </c>
      <c r="D663" t="str">
        <f>_xlfn.XLOOKUP(C663,BH:BH,BI:BI)</f>
        <v>DianaM</v>
      </c>
      <c r="E663">
        <v>25036</v>
      </c>
      <c r="F663" t="s">
        <v>1941</v>
      </c>
      <c r="G663" s="63">
        <v>45722</v>
      </c>
      <c r="H663" s="63">
        <v>45744</v>
      </c>
      <c r="I663" t="s">
        <v>419</v>
      </c>
      <c r="J663" t="str">
        <f>_xlfn.XLOOKUP(I663,AS:AS,AU:AU)</f>
        <v>Otros</v>
      </c>
      <c r="K663" t="s">
        <v>33</v>
      </c>
      <c r="L663">
        <v>9291.26</v>
      </c>
      <c r="M663">
        <f>L663*_xlfn.XLOOKUP(K663,AM:AM,AN:AN)</f>
        <v>7990.4836000000005</v>
      </c>
      <c r="N663">
        <f>L663*_xlfn.XLOOKUP(K663,AM:AM,AO:AO)</f>
        <v>9291.26</v>
      </c>
      <c r="O663">
        <v>0</v>
      </c>
      <c r="P663">
        <f>O663*_xlfn.XLOOKUP(K663,AM:AM,AN:AN)</f>
        <v>0</v>
      </c>
      <c r="Q663">
        <f>O663*_xlfn.XLOOKUP(K663,AM:AM,AO:AO)</f>
        <v>0</v>
      </c>
      <c r="R663" t="str">
        <f>_xlfn.XLOOKUP(E663,AF:AF,AG:AG)</f>
        <v>HUMMINGBIRD TRAVEL</v>
      </c>
      <c r="S663" t="str">
        <f>_xlfn.XLOOKUP(E663,AF:AF,AI:AI)</f>
        <v>United Kingdom</v>
      </c>
      <c r="T663">
        <f>WEEKNUM(G663)</f>
        <v>10</v>
      </c>
      <c r="U663">
        <f>YEAR(G663)</f>
        <v>2025</v>
      </c>
      <c r="V663" s="117">
        <f>IFERROR(Q663/N663,"0")</f>
        <v>0</v>
      </c>
      <c r="AF663">
        <v>30787</v>
      </c>
      <c r="AG663" t="s">
        <v>1942</v>
      </c>
      <c r="AH663" t="s">
        <v>376</v>
      </c>
      <c r="AI663" t="s">
        <v>377</v>
      </c>
      <c r="BH663">
        <v>700</v>
      </c>
      <c r="BI663" t="s">
        <v>46</v>
      </c>
    </row>
    <row r="664" spans="1:61">
      <c r="A664" t="str">
        <f>_xlfn.XLOOKUP(D664,BN:BN,BO:BO)</f>
        <v>México</v>
      </c>
      <c r="B664" t="s">
        <v>25</v>
      </c>
      <c r="C664">
        <v>33</v>
      </c>
      <c r="D664" t="str">
        <f>_xlfn.XLOOKUP(C664,BH:BH,BI:BI)</f>
        <v>DianaM</v>
      </c>
      <c r="E664">
        <v>23789</v>
      </c>
      <c r="F664" t="s">
        <v>1943</v>
      </c>
      <c r="G664" s="63">
        <v>45722</v>
      </c>
      <c r="H664" s="63">
        <v>45744</v>
      </c>
      <c r="I664" t="s">
        <v>419</v>
      </c>
      <c r="J664" t="str">
        <f>_xlfn.XLOOKUP(I664,AS:AS,AU:AU)</f>
        <v>Otros</v>
      </c>
      <c r="K664" t="s">
        <v>33</v>
      </c>
      <c r="L664">
        <v>11000</v>
      </c>
      <c r="M664">
        <f>L664*_xlfn.XLOOKUP(K664,AM:AM,AN:AN)</f>
        <v>9460</v>
      </c>
      <c r="N664">
        <f>L664*_xlfn.XLOOKUP(K664,AM:AM,AO:AO)</f>
        <v>11000</v>
      </c>
      <c r="O664">
        <v>0</v>
      </c>
      <c r="P664">
        <f>O664*_xlfn.XLOOKUP(K664,AM:AM,AN:AN)</f>
        <v>0</v>
      </c>
      <c r="Q664">
        <f>O664*_xlfn.XLOOKUP(K664,AM:AM,AO:AO)</f>
        <v>0</v>
      </c>
      <c r="R664" t="str">
        <f>_xlfn.XLOOKUP(E664,AF:AF,AG:AG)</f>
        <v>TRIUMPH TRAVEL</v>
      </c>
      <c r="S664" t="str">
        <f>_xlfn.XLOOKUP(E664,AF:AF,AI:AI)</f>
        <v>South Africa</v>
      </c>
      <c r="T664">
        <f>WEEKNUM(G664)</f>
        <v>10</v>
      </c>
      <c r="U664">
        <f>YEAR(G664)</f>
        <v>2025</v>
      </c>
      <c r="V664" s="117">
        <f>IFERROR(Q664/N664,"0")</f>
        <v>0</v>
      </c>
      <c r="AF664">
        <v>30788</v>
      </c>
      <c r="AG664" t="s">
        <v>1944</v>
      </c>
      <c r="AH664" t="s">
        <v>376</v>
      </c>
      <c r="AI664" t="s">
        <v>377</v>
      </c>
      <c r="BH664">
        <v>701</v>
      </c>
      <c r="BI664" t="s">
        <v>46</v>
      </c>
    </row>
    <row r="665" spans="1:61">
      <c r="A665" t="str">
        <f>_xlfn.XLOOKUP(D665,BN:BN,BO:BO)</f>
        <v>México</v>
      </c>
      <c r="B665" t="s">
        <v>25</v>
      </c>
      <c r="C665">
        <v>33</v>
      </c>
      <c r="D665" t="str">
        <f>_xlfn.XLOOKUP(C665,BH:BH,BI:BI)</f>
        <v>DianaM</v>
      </c>
      <c r="E665">
        <v>25760</v>
      </c>
      <c r="F665" t="s">
        <v>1945</v>
      </c>
      <c r="G665" s="63">
        <v>45722</v>
      </c>
      <c r="H665" s="63">
        <v>45744</v>
      </c>
      <c r="I665" t="s">
        <v>376</v>
      </c>
      <c r="J665" t="str">
        <f>_xlfn.XLOOKUP(I665,AS:AS,AU:AU)</f>
        <v>Hotel</v>
      </c>
      <c r="K665" t="s">
        <v>33</v>
      </c>
      <c r="L665">
        <v>1165</v>
      </c>
      <c r="M665">
        <f>L665*_xlfn.XLOOKUP(K665,AM:AM,AN:AN)</f>
        <v>1001.9</v>
      </c>
      <c r="N665">
        <f>L665*_xlfn.XLOOKUP(K665,AM:AM,AO:AO)</f>
        <v>1165</v>
      </c>
      <c r="O665">
        <v>31.98</v>
      </c>
      <c r="P665">
        <f>O665*_xlfn.XLOOKUP(K665,AM:AM,AN:AN)</f>
        <v>27.502800000000001</v>
      </c>
      <c r="Q665">
        <f>O665*_xlfn.XLOOKUP(K665,AM:AM,AO:AO)</f>
        <v>31.98</v>
      </c>
      <c r="R665" t="str">
        <f>_xlfn.XLOOKUP(E665,AF:AF,AG:AG)</f>
        <v>THE RITZ CARLTON ISTANBUL</v>
      </c>
      <c r="S665" t="str">
        <f>_xlfn.XLOOKUP(E665,AF:AF,AI:AI)</f>
        <v>Turkey</v>
      </c>
      <c r="T665">
        <f>WEEKNUM(G665)</f>
        <v>10</v>
      </c>
      <c r="U665">
        <f>YEAR(G665)</f>
        <v>2025</v>
      </c>
      <c r="V665" s="117">
        <f>IFERROR(Q665/N665,"0")</f>
        <v>2.7450643776824036E-2</v>
      </c>
      <c r="AF665">
        <v>30801</v>
      </c>
      <c r="AG665" t="s">
        <v>704</v>
      </c>
      <c r="AH665" t="s">
        <v>364</v>
      </c>
      <c r="AI665" t="s">
        <v>601</v>
      </c>
      <c r="BH665">
        <v>702</v>
      </c>
      <c r="BI665" t="s">
        <v>46</v>
      </c>
    </row>
    <row r="666" spans="1:61">
      <c r="A666" t="str">
        <f>_xlfn.XLOOKUP(D666,BN:BN,BO:BO)</f>
        <v>México</v>
      </c>
      <c r="B666" t="s">
        <v>25</v>
      </c>
      <c r="C666">
        <v>33</v>
      </c>
      <c r="D666" t="str">
        <f>_xlfn.XLOOKUP(C666,BH:BH,BI:BI)</f>
        <v>DianaM</v>
      </c>
      <c r="E666">
        <v>23789</v>
      </c>
      <c r="F666" t="s">
        <v>1946</v>
      </c>
      <c r="G666" s="63">
        <v>45722</v>
      </c>
      <c r="H666" s="63">
        <v>45744</v>
      </c>
      <c r="I666" t="s">
        <v>419</v>
      </c>
      <c r="J666" t="str">
        <f>_xlfn.XLOOKUP(I666,AS:AS,AU:AU)</f>
        <v>Otros</v>
      </c>
      <c r="K666" t="s">
        <v>33</v>
      </c>
      <c r="L666">
        <v>3645</v>
      </c>
      <c r="M666">
        <f>L666*_xlfn.XLOOKUP(K666,AM:AM,AN:AN)</f>
        <v>3134.7</v>
      </c>
      <c r="N666">
        <f>L666*_xlfn.XLOOKUP(K666,AM:AM,AO:AO)</f>
        <v>3645</v>
      </c>
      <c r="O666">
        <v>0</v>
      </c>
      <c r="P666">
        <f>O666*_xlfn.XLOOKUP(K666,AM:AM,AN:AN)</f>
        <v>0</v>
      </c>
      <c r="Q666">
        <f>O666*_xlfn.XLOOKUP(K666,AM:AM,AO:AO)</f>
        <v>0</v>
      </c>
      <c r="R666" t="str">
        <f>_xlfn.XLOOKUP(E666,AF:AF,AG:AG)</f>
        <v>TRIUMPH TRAVEL</v>
      </c>
      <c r="S666" t="str">
        <f>_xlfn.XLOOKUP(E666,AF:AF,AI:AI)</f>
        <v>South Africa</v>
      </c>
      <c r="T666">
        <f>WEEKNUM(G666)</f>
        <v>10</v>
      </c>
      <c r="U666">
        <f>YEAR(G666)</f>
        <v>2025</v>
      </c>
      <c r="V666" s="117">
        <f>IFERROR(Q666/N666,"0")</f>
        <v>0</v>
      </c>
      <c r="AF666">
        <v>30808</v>
      </c>
      <c r="AG666" t="s">
        <v>946</v>
      </c>
      <c r="AH666" t="s">
        <v>376</v>
      </c>
      <c r="AI666" t="s">
        <v>405</v>
      </c>
      <c r="BH666">
        <v>703</v>
      </c>
      <c r="BI666" t="s">
        <v>70</v>
      </c>
    </row>
    <row r="667" spans="1:61">
      <c r="A667" t="str">
        <f>_xlfn.XLOOKUP(D667,BN:BN,BO:BO)</f>
        <v>México</v>
      </c>
      <c r="B667" t="s">
        <v>25</v>
      </c>
      <c r="C667">
        <v>33</v>
      </c>
      <c r="D667" t="str">
        <f>_xlfn.XLOOKUP(C667,BH:BH,BI:BI)</f>
        <v>DianaM</v>
      </c>
      <c r="E667">
        <v>25780</v>
      </c>
      <c r="F667" t="s">
        <v>1947</v>
      </c>
      <c r="G667" s="63">
        <v>45722</v>
      </c>
      <c r="H667" s="63">
        <v>45744</v>
      </c>
      <c r="I667" t="s">
        <v>425</v>
      </c>
      <c r="J667" t="str">
        <f>_xlfn.XLOOKUP(I667,AS:AS,AU:AU)</f>
        <v>Traslados</v>
      </c>
      <c r="K667" t="s">
        <v>33</v>
      </c>
      <c r="L667">
        <v>281.25</v>
      </c>
      <c r="M667">
        <f>L667*_xlfn.XLOOKUP(K667,AM:AM,AN:AN)</f>
        <v>241.875</v>
      </c>
      <c r="N667">
        <f>L667*_xlfn.XLOOKUP(K667,AM:AM,AO:AO)</f>
        <v>281.25</v>
      </c>
      <c r="O667">
        <v>41.8</v>
      </c>
      <c r="P667">
        <f>O667*_xlfn.XLOOKUP(K667,AM:AM,AN:AN)</f>
        <v>35.948</v>
      </c>
      <c r="Q667">
        <f>O667*_xlfn.XLOOKUP(K667,AM:AM,AO:AO)</f>
        <v>41.8</v>
      </c>
      <c r="R667" t="str">
        <f>_xlfn.XLOOKUP(E667,AF:AF,AG:AG)</f>
        <v>ROLZO</v>
      </c>
      <c r="S667" t="str">
        <f>_xlfn.XLOOKUP(E667,AF:AF,AI:AI)</f>
        <v>United Kingdom</v>
      </c>
      <c r="T667">
        <f>WEEKNUM(G667)</f>
        <v>10</v>
      </c>
      <c r="U667">
        <f>YEAR(G667)</f>
        <v>2025</v>
      </c>
      <c r="V667" s="117">
        <f>IFERROR(Q667/N667,"0")</f>
        <v>0.14862222222222221</v>
      </c>
      <c r="AF667">
        <v>30812</v>
      </c>
      <c r="AG667" t="s">
        <v>1948</v>
      </c>
      <c r="AH667" t="s">
        <v>376</v>
      </c>
      <c r="AI667" t="s">
        <v>401</v>
      </c>
      <c r="BH667">
        <v>704</v>
      </c>
      <c r="BI667" t="s">
        <v>66</v>
      </c>
    </row>
    <row r="668" spans="1:61">
      <c r="A668" t="str">
        <f>_xlfn.XLOOKUP(D668,BN:BN,BO:BO)</f>
        <v>México</v>
      </c>
      <c r="B668" t="s">
        <v>25</v>
      </c>
      <c r="C668">
        <v>33</v>
      </c>
      <c r="D668" t="str">
        <f>_xlfn.XLOOKUP(C668,BH:BH,BI:BI)</f>
        <v>DianaM</v>
      </c>
      <c r="E668">
        <v>25780</v>
      </c>
      <c r="F668" t="s">
        <v>1949</v>
      </c>
      <c r="G668" s="63">
        <v>45722</v>
      </c>
      <c r="H668" s="63">
        <v>45744</v>
      </c>
      <c r="I668" t="s">
        <v>425</v>
      </c>
      <c r="J668" t="str">
        <f>_xlfn.XLOOKUP(I668,AS:AS,AU:AU)</f>
        <v>Traslados</v>
      </c>
      <c r="K668" t="s">
        <v>33</v>
      </c>
      <c r="L668">
        <v>281.25</v>
      </c>
      <c r="M668">
        <f>L668*_xlfn.XLOOKUP(K668,AM:AM,AN:AN)</f>
        <v>241.875</v>
      </c>
      <c r="N668">
        <f>L668*_xlfn.XLOOKUP(K668,AM:AM,AO:AO)</f>
        <v>281.25</v>
      </c>
      <c r="O668">
        <v>36.380000000000003</v>
      </c>
      <c r="P668">
        <f>O668*_xlfn.XLOOKUP(K668,AM:AM,AN:AN)</f>
        <v>31.286800000000003</v>
      </c>
      <c r="Q668">
        <f>O668*_xlfn.XLOOKUP(K668,AM:AM,AO:AO)</f>
        <v>36.380000000000003</v>
      </c>
      <c r="R668" t="str">
        <f>_xlfn.XLOOKUP(E668,AF:AF,AG:AG)</f>
        <v>ROLZO</v>
      </c>
      <c r="S668" t="str">
        <f>_xlfn.XLOOKUP(E668,AF:AF,AI:AI)</f>
        <v>United Kingdom</v>
      </c>
      <c r="T668">
        <f>WEEKNUM(G668)</f>
        <v>10</v>
      </c>
      <c r="U668">
        <f>YEAR(G668)</f>
        <v>2025</v>
      </c>
      <c r="V668" s="117">
        <f>IFERROR(Q668/N668,"0")</f>
        <v>0.12935111111111111</v>
      </c>
      <c r="AF668">
        <v>30814</v>
      </c>
      <c r="AG668" t="s">
        <v>1950</v>
      </c>
      <c r="AH668" t="s">
        <v>376</v>
      </c>
      <c r="AI668" t="s">
        <v>401</v>
      </c>
      <c r="BH668">
        <v>706</v>
      </c>
      <c r="BI668" t="s">
        <v>42</v>
      </c>
    </row>
    <row r="669" spans="1:61">
      <c r="A669" t="str">
        <f>_xlfn.XLOOKUP(D669,BN:BN,BO:BO)</f>
        <v>México</v>
      </c>
      <c r="B669" t="s">
        <v>25</v>
      </c>
      <c r="C669">
        <v>33</v>
      </c>
      <c r="D669" t="str">
        <f>_xlfn.XLOOKUP(C669,BH:BH,BI:BI)</f>
        <v>DianaM</v>
      </c>
      <c r="E669">
        <v>25957</v>
      </c>
      <c r="F669" t="s">
        <v>1951</v>
      </c>
      <c r="G669" s="63">
        <v>45742</v>
      </c>
      <c r="H669" s="63">
        <v>45744</v>
      </c>
      <c r="I669" t="s">
        <v>376</v>
      </c>
      <c r="J669" t="str">
        <f>_xlfn.XLOOKUP(I669,AS:AS,AU:AU)</f>
        <v>Hotel</v>
      </c>
      <c r="K669" t="s">
        <v>33</v>
      </c>
      <c r="L669">
        <v>1213.57</v>
      </c>
      <c r="M669">
        <f>L669*_xlfn.XLOOKUP(K669,AM:AM,AN:AN)</f>
        <v>1043.6702</v>
      </c>
      <c r="N669">
        <f>L669*_xlfn.XLOOKUP(K669,AM:AM,AO:AO)</f>
        <v>1213.57</v>
      </c>
      <c r="O669">
        <v>86.83</v>
      </c>
      <c r="P669">
        <f>O669*_xlfn.XLOOKUP(K669,AM:AM,AN:AN)</f>
        <v>74.6738</v>
      </c>
      <c r="Q669">
        <f>O669*_xlfn.XLOOKUP(K669,AM:AM,AO:AO)</f>
        <v>86.83</v>
      </c>
      <c r="R669" t="str">
        <f>_xlfn.XLOOKUP(E669,AF:AF,AG:AG)</f>
        <v>ADDRESS SKY VIEW</v>
      </c>
      <c r="S669" t="str">
        <f>_xlfn.XLOOKUP(E669,AF:AF,AI:AI)</f>
        <v>United Arab Emirates</v>
      </c>
      <c r="T669">
        <f>WEEKNUM(G669)</f>
        <v>13</v>
      </c>
      <c r="U669">
        <f>YEAR(G669)</f>
        <v>2025</v>
      </c>
      <c r="V669" s="117">
        <f>IFERROR(Q669/N669,"0")</f>
        <v>7.1549230781907933E-2</v>
      </c>
      <c r="AF669">
        <v>30823</v>
      </c>
      <c r="AG669" t="s">
        <v>1952</v>
      </c>
      <c r="AH669" t="s">
        <v>364</v>
      </c>
      <c r="AI669" t="s">
        <v>394</v>
      </c>
      <c r="BH669">
        <v>707</v>
      </c>
      <c r="BI669" t="s">
        <v>86</v>
      </c>
    </row>
    <row r="670" spans="1:61">
      <c r="A670" t="str">
        <f>_xlfn.XLOOKUP(D670,BN:BN,BO:BO)</f>
        <v>México</v>
      </c>
      <c r="B670" t="s">
        <v>25</v>
      </c>
      <c r="C670">
        <v>33</v>
      </c>
      <c r="D670" t="str">
        <f>_xlfn.XLOOKUP(C670,BH:BH,BI:BI)</f>
        <v>DianaM</v>
      </c>
      <c r="E670">
        <v>25957</v>
      </c>
      <c r="F670" t="s">
        <v>1953</v>
      </c>
      <c r="G670" s="63">
        <v>45742</v>
      </c>
      <c r="H670" s="63">
        <v>45744</v>
      </c>
      <c r="I670" t="s">
        <v>425</v>
      </c>
      <c r="J670" t="str">
        <f>_xlfn.XLOOKUP(I670,AS:AS,AU:AU)</f>
        <v>Traslados</v>
      </c>
      <c r="K670" t="s">
        <v>33</v>
      </c>
      <c r="L670">
        <v>206.9</v>
      </c>
      <c r="M670">
        <f>L670*_xlfn.XLOOKUP(K670,AM:AM,AN:AN)</f>
        <v>177.934</v>
      </c>
      <c r="N670">
        <f>L670*_xlfn.XLOOKUP(K670,AM:AM,AO:AO)</f>
        <v>206.9</v>
      </c>
      <c r="O670">
        <v>0</v>
      </c>
      <c r="P670">
        <f>O670*_xlfn.XLOOKUP(K670,AM:AM,AN:AN)</f>
        <v>0</v>
      </c>
      <c r="Q670">
        <f>O670*_xlfn.XLOOKUP(K670,AM:AM,AO:AO)</f>
        <v>0</v>
      </c>
      <c r="R670" t="str">
        <f>_xlfn.XLOOKUP(E670,AF:AF,AG:AG)</f>
        <v>ADDRESS SKY VIEW</v>
      </c>
      <c r="S670" t="str">
        <f>_xlfn.XLOOKUP(E670,AF:AF,AI:AI)</f>
        <v>United Arab Emirates</v>
      </c>
      <c r="T670">
        <f>WEEKNUM(G670)</f>
        <v>13</v>
      </c>
      <c r="U670">
        <f>YEAR(G670)</f>
        <v>2025</v>
      </c>
      <c r="V670" s="117">
        <f>IFERROR(Q670/N670,"0")</f>
        <v>0</v>
      </c>
      <c r="AF670">
        <v>30831</v>
      </c>
      <c r="AG670" t="s">
        <v>1954</v>
      </c>
      <c r="AH670" t="s">
        <v>376</v>
      </c>
      <c r="AI670" t="s">
        <v>514</v>
      </c>
      <c r="BH670">
        <v>708</v>
      </c>
      <c r="BI670" t="s">
        <v>66</v>
      </c>
    </row>
    <row r="671" spans="1:61">
      <c r="A671" t="str">
        <f>_xlfn.XLOOKUP(D671,BN:BN,BO:BO)</f>
        <v>México</v>
      </c>
      <c r="B671" t="s">
        <v>25</v>
      </c>
      <c r="C671">
        <v>33</v>
      </c>
      <c r="D671" t="str">
        <f>_xlfn.XLOOKUP(C671,BH:BH,BI:BI)</f>
        <v>DianaM</v>
      </c>
      <c r="E671">
        <v>24263</v>
      </c>
      <c r="F671" t="s">
        <v>1955</v>
      </c>
      <c r="G671" s="63">
        <v>45722</v>
      </c>
      <c r="H671" s="63">
        <v>45744</v>
      </c>
      <c r="I671" t="s">
        <v>366</v>
      </c>
      <c r="J671" t="str">
        <f>_xlfn.XLOOKUP(I671,AS:AS,AU:AU)</f>
        <v>Vuelos</v>
      </c>
      <c r="K671" t="s">
        <v>33</v>
      </c>
      <c r="L671">
        <v>1115.1300000000001</v>
      </c>
      <c r="M671">
        <f>L671*_xlfn.XLOOKUP(K671,AM:AM,AN:AN)</f>
        <v>959.01180000000011</v>
      </c>
      <c r="N671">
        <f>L671*_xlfn.XLOOKUP(K671,AM:AM,AO:AO)</f>
        <v>1115.1300000000001</v>
      </c>
      <c r="O671">
        <v>0</v>
      </c>
      <c r="P671">
        <f>O671*_xlfn.XLOOKUP(K671,AM:AM,AN:AN)</f>
        <v>0</v>
      </c>
      <c r="Q671">
        <f>O671*_xlfn.XLOOKUP(K671,AM:AM,AO:AO)</f>
        <v>0</v>
      </c>
      <c r="R671" t="str">
        <f>_xlfn.XLOOKUP(E671,AF:AF,AG:AG)</f>
        <v>Turkish Airlines</v>
      </c>
      <c r="S671" t="str">
        <f>_xlfn.XLOOKUP(E671,AF:AF,AI:AI)</f>
        <v>Turkey</v>
      </c>
      <c r="T671">
        <f>WEEKNUM(G671)</f>
        <v>10</v>
      </c>
      <c r="U671">
        <f>YEAR(G671)</f>
        <v>2025</v>
      </c>
      <c r="V671" s="117">
        <f>IFERROR(Q671/N671,"0")</f>
        <v>0</v>
      </c>
      <c r="AF671">
        <v>30837</v>
      </c>
      <c r="AG671" t="s">
        <v>1956</v>
      </c>
      <c r="AH671" t="s">
        <v>364</v>
      </c>
      <c r="AI671" t="s">
        <v>401</v>
      </c>
      <c r="BH671">
        <v>709</v>
      </c>
      <c r="BI671" t="s">
        <v>43</v>
      </c>
    </row>
    <row r="672" spans="1:61">
      <c r="A672" t="str">
        <f>_xlfn.XLOOKUP(D672,BN:BN,BO:BO)</f>
        <v>México</v>
      </c>
      <c r="B672" t="s">
        <v>25</v>
      </c>
      <c r="C672">
        <v>33</v>
      </c>
      <c r="D672" t="str">
        <f>_xlfn.XLOOKUP(C672,BH:BH,BI:BI)</f>
        <v>DianaM</v>
      </c>
      <c r="E672">
        <v>25780</v>
      </c>
      <c r="F672" t="s">
        <v>1715</v>
      </c>
      <c r="G672" s="63">
        <v>45722</v>
      </c>
      <c r="H672" s="63">
        <v>45744</v>
      </c>
      <c r="I672" t="s">
        <v>425</v>
      </c>
      <c r="J672" t="str">
        <f>_xlfn.XLOOKUP(I672,AS:AS,AU:AU)</f>
        <v>Traslados</v>
      </c>
      <c r="K672" t="s">
        <v>33</v>
      </c>
      <c r="L672">
        <v>6.3</v>
      </c>
      <c r="M672">
        <f>L672*_xlfn.XLOOKUP(K672,AM:AM,AN:AN)</f>
        <v>5.4180000000000001</v>
      </c>
      <c r="N672">
        <f>L672*_xlfn.XLOOKUP(K672,AM:AM,AO:AO)</f>
        <v>6.3</v>
      </c>
      <c r="O672">
        <v>6.3</v>
      </c>
      <c r="P672">
        <f>O672*_xlfn.XLOOKUP(K672,AM:AM,AN:AN)</f>
        <v>5.4180000000000001</v>
      </c>
      <c r="Q672">
        <f>O672*_xlfn.XLOOKUP(K672,AM:AM,AO:AO)</f>
        <v>6.3</v>
      </c>
      <c r="R672" t="str">
        <f>_xlfn.XLOOKUP(E672,AF:AF,AG:AG)</f>
        <v>ROLZO</v>
      </c>
      <c r="S672" t="str">
        <f>_xlfn.XLOOKUP(E672,AF:AF,AI:AI)</f>
        <v>United Kingdom</v>
      </c>
      <c r="T672">
        <f>WEEKNUM(G672)</f>
        <v>10</v>
      </c>
      <c r="U672">
        <f>YEAR(G672)</f>
        <v>2025</v>
      </c>
      <c r="V672" s="117">
        <f>IFERROR(Q672/N672,"0")</f>
        <v>1</v>
      </c>
      <c r="AF672">
        <v>30859</v>
      </c>
      <c r="AG672" t="s">
        <v>1957</v>
      </c>
      <c r="AH672" t="s">
        <v>376</v>
      </c>
      <c r="AI672" t="s">
        <v>438</v>
      </c>
      <c r="BH672">
        <v>710</v>
      </c>
      <c r="BI672" t="s">
        <v>64</v>
      </c>
    </row>
    <row r="673" spans="1:61">
      <c r="A673" t="str">
        <f>_xlfn.XLOOKUP(D673,BN:BN,BO:BO)</f>
        <v>México</v>
      </c>
      <c r="B673" t="s">
        <v>25</v>
      </c>
      <c r="C673">
        <v>33</v>
      </c>
      <c r="D673" t="str">
        <f>_xlfn.XLOOKUP(C673,BH:BH,BI:BI)</f>
        <v>DianaM</v>
      </c>
      <c r="E673">
        <v>0</v>
      </c>
      <c r="F673" t="s">
        <v>1958</v>
      </c>
      <c r="G673" s="63">
        <v>45722</v>
      </c>
      <c r="H673" s="63">
        <v>45744</v>
      </c>
      <c r="I673" t="s">
        <v>396</v>
      </c>
      <c r="J673" t="str">
        <f>_xlfn.XLOOKUP(I673,AS:AS,AU:AU)</f>
        <v>Honorarios</v>
      </c>
      <c r="K673" t="s">
        <v>33</v>
      </c>
      <c r="L673">
        <v>70</v>
      </c>
      <c r="M673">
        <f>L673*_xlfn.XLOOKUP(K673,AM:AM,AN:AN)</f>
        <v>60.199999999999996</v>
      </c>
      <c r="N673">
        <f>L673*_xlfn.XLOOKUP(K673,AM:AM,AO:AO)</f>
        <v>70</v>
      </c>
      <c r="O673">
        <v>70</v>
      </c>
      <c r="P673">
        <f>O673*_xlfn.XLOOKUP(K673,AM:AM,AN:AN)</f>
        <v>60.199999999999996</v>
      </c>
      <c r="Q673">
        <f>O673*_xlfn.XLOOKUP(K673,AM:AM,AO:AO)</f>
        <v>70</v>
      </c>
      <c r="R673" t="str">
        <f>_xlfn.XLOOKUP(E673,AF:AF,AG:AG)</f>
        <v>FEES</v>
      </c>
      <c r="S673">
        <f>_xlfn.XLOOKUP(E673,AF:AF,AI:AI)</f>
        <v>0</v>
      </c>
      <c r="T673">
        <f>WEEKNUM(G673)</f>
        <v>10</v>
      </c>
      <c r="U673">
        <f>YEAR(G673)</f>
        <v>2025</v>
      </c>
      <c r="V673" s="117">
        <f>IFERROR(Q673/N673,"0")</f>
        <v>1</v>
      </c>
      <c r="AF673">
        <v>30869</v>
      </c>
      <c r="AG673" t="s">
        <v>1959</v>
      </c>
      <c r="AH673" t="s">
        <v>376</v>
      </c>
      <c r="AI673" t="s">
        <v>538</v>
      </c>
      <c r="BH673">
        <v>711</v>
      </c>
      <c r="BI673" t="s">
        <v>59</v>
      </c>
    </row>
    <row r="674" spans="1:61">
      <c r="A674" t="str">
        <f>_xlfn.XLOOKUP(D674,BN:BN,BO:BO)</f>
        <v>México</v>
      </c>
      <c r="B674" t="s">
        <v>25</v>
      </c>
      <c r="C674">
        <v>33</v>
      </c>
      <c r="D674" t="str">
        <f>_xlfn.XLOOKUP(C674,BH:BH,BI:BI)</f>
        <v>DianaM</v>
      </c>
      <c r="E674">
        <v>24263</v>
      </c>
      <c r="F674" t="s">
        <v>1960</v>
      </c>
      <c r="G674" s="63">
        <v>45722</v>
      </c>
      <c r="H674" s="63">
        <v>45744</v>
      </c>
      <c r="I674" t="s">
        <v>484</v>
      </c>
      <c r="J674" t="str">
        <f>_xlfn.XLOOKUP(I674,AS:AS,AU:AU)</f>
        <v>Vuelos</v>
      </c>
      <c r="K674" t="s">
        <v>33</v>
      </c>
      <c r="L674">
        <v>4404.62</v>
      </c>
      <c r="M674">
        <f>L674*_xlfn.XLOOKUP(K674,AM:AM,AN:AN)</f>
        <v>3787.9731999999999</v>
      </c>
      <c r="N674">
        <f>L674*_xlfn.XLOOKUP(K674,AM:AM,AO:AO)</f>
        <v>4404.62</v>
      </c>
      <c r="O674">
        <v>0</v>
      </c>
      <c r="P674">
        <f>O674*_xlfn.XLOOKUP(K674,AM:AM,AN:AN)</f>
        <v>0</v>
      </c>
      <c r="Q674">
        <f>O674*_xlfn.XLOOKUP(K674,AM:AM,AO:AO)</f>
        <v>0</v>
      </c>
      <c r="R674" t="str">
        <f>_xlfn.XLOOKUP(E674,AF:AF,AG:AG)</f>
        <v>Turkish Airlines</v>
      </c>
      <c r="S674" t="str">
        <f>_xlfn.XLOOKUP(E674,AF:AF,AI:AI)</f>
        <v>Turkey</v>
      </c>
      <c r="T674">
        <f>WEEKNUM(G674)</f>
        <v>10</v>
      </c>
      <c r="U674">
        <f>YEAR(G674)</f>
        <v>2025</v>
      </c>
      <c r="V674" s="117">
        <f>IFERROR(Q674/N674,"0")</f>
        <v>0</v>
      </c>
      <c r="AF674">
        <v>30870</v>
      </c>
      <c r="AG674" t="s">
        <v>1961</v>
      </c>
      <c r="AH674" t="s">
        <v>376</v>
      </c>
      <c r="AI674" t="s">
        <v>538</v>
      </c>
      <c r="BH674">
        <v>712</v>
      </c>
      <c r="BI674" t="s">
        <v>209</v>
      </c>
    </row>
    <row r="675" spans="1:61">
      <c r="A675" t="str">
        <f>_xlfn.XLOOKUP(D675,BN:BN,BO:BO)</f>
        <v>México</v>
      </c>
      <c r="B675" t="s">
        <v>25</v>
      </c>
      <c r="C675">
        <v>33</v>
      </c>
      <c r="D675" t="str">
        <f>_xlfn.XLOOKUP(C675,BH:BH,BI:BI)</f>
        <v>DianaM</v>
      </c>
      <c r="E675">
        <v>24263</v>
      </c>
      <c r="F675" t="s">
        <v>1962</v>
      </c>
      <c r="G675" s="63">
        <v>45722</v>
      </c>
      <c r="H675" s="63">
        <v>45744</v>
      </c>
      <c r="I675" t="s">
        <v>419</v>
      </c>
      <c r="J675" t="str">
        <f>_xlfn.XLOOKUP(I675,AS:AS,AU:AU)</f>
        <v>Otros</v>
      </c>
      <c r="K675" t="s">
        <v>33</v>
      </c>
      <c r="L675">
        <v>-4404.62</v>
      </c>
      <c r="M675">
        <f>L675*_xlfn.XLOOKUP(K675,AM:AM,AN:AN)</f>
        <v>-3787.9731999999999</v>
      </c>
      <c r="N675">
        <f>L675*_xlfn.XLOOKUP(K675,AM:AM,AO:AO)</f>
        <v>-4404.62</v>
      </c>
      <c r="O675">
        <v>0</v>
      </c>
      <c r="P675">
        <f>O675*_xlfn.XLOOKUP(K675,AM:AM,AN:AN)</f>
        <v>0</v>
      </c>
      <c r="Q675">
        <f>O675*_xlfn.XLOOKUP(K675,AM:AM,AO:AO)</f>
        <v>0</v>
      </c>
      <c r="R675" t="s">
        <v>582</v>
      </c>
      <c r="S675" t="str">
        <f>_xlfn.XLOOKUP(E675,AF:AF,AI:AI)</f>
        <v>Turkey</v>
      </c>
      <c r="T675">
        <f>WEEKNUM(G675)</f>
        <v>10</v>
      </c>
      <c r="U675">
        <f>YEAR(G675)</f>
        <v>2025</v>
      </c>
      <c r="V675" s="117">
        <f>IFERROR(Q675/N675,"0")</f>
        <v>0</v>
      </c>
      <c r="AF675">
        <v>30871</v>
      </c>
      <c r="AG675" t="s">
        <v>1963</v>
      </c>
      <c r="AH675" t="s">
        <v>364</v>
      </c>
      <c r="AI675" t="s">
        <v>401</v>
      </c>
      <c r="BH675">
        <v>713</v>
      </c>
      <c r="BI675" t="s">
        <v>32</v>
      </c>
    </row>
    <row r="676" spans="1:61">
      <c r="A676" t="str">
        <f>_xlfn.XLOOKUP(D676,BN:BN,BO:BO)</f>
        <v>México</v>
      </c>
      <c r="B676" t="s">
        <v>25</v>
      </c>
      <c r="C676">
        <v>33</v>
      </c>
      <c r="D676" t="str">
        <f>_xlfn.XLOOKUP(C676,BH:BH,BI:BI)</f>
        <v>DianaM</v>
      </c>
      <c r="E676">
        <v>24263</v>
      </c>
      <c r="F676" t="s">
        <v>1964</v>
      </c>
      <c r="G676" s="63">
        <v>45722</v>
      </c>
      <c r="H676" s="63">
        <v>45744</v>
      </c>
      <c r="I676" t="s">
        <v>484</v>
      </c>
      <c r="J676" t="str">
        <f>_xlfn.XLOOKUP(I676,AS:AS,AU:AU)</f>
        <v>Vuelos</v>
      </c>
      <c r="K676" t="s">
        <v>33</v>
      </c>
      <c r="L676">
        <v>5035.24</v>
      </c>
      <c r="M676">
        <f>L676*_xlfn.XLOOKUP(K676,AM:AM,AN:AN)</f>
        <v>4330.3063999999995</v>
      </c>
      <c r="N676">
        <f>L676*_xlfn.XLOOKUP(K676,AM:AM,AO:AO)</f>
        <v>5035.24</v>
      </c>
      <c r="O676">
        <v>0</v>
      </c>
      <c r="P676">
        <f>O676*_xlfn.XLOOKUP(K676,AM:AM,AN:AN)</f>
        <v>0</v>
      </c>
      <c r="Q676">
        <f>O676*_xlfn.XLOOKUP(K676,AM:AM,AO:AO)</f>
        <v>0</v>
      </c>
      <c r="R676" t="str">
        <f>_xlfn.XLOOKUP(E676,AF:AF,AG:AG)</f>
        <v>Turkish Airlines</v>
      </c>
      <c r="S676" t="str">
        <f>_xlfn.XLOOKUP(E676,AF:AF,AI:AI)</f>
        <v>Turkey</v>
      </c>
      <c r="T676">
        <f>WEEKNUM(G676)</f>
        <v>10</v>
      </c>
      <c r="U676">
        <f>YEAR(G676)</f>
        <v>2025</v>
      </c>
      <c r="V676" s="117">
        <f>IFERROR(Q676/N676,"0")</f>
        <v>0</v>
      </c>
      <c r="AF676">
        <v>30897</v>
      </c>
      <c r="AG676" t="s">
        <v>1965</v>
      </c>
      <c r="AH676" t="s">
        <v>376</v>
      </c>
      <c r="AI676" t="s">
        <v>401</v>
      </c>
      <c r="BH676">
        <v>714</v>
      </c>
      <c r="BI676" t="s">
        <v>53</v>
      </c>
    </row>
    <row r="677" spans="1:61">
      <c r="A677" t="str">
        <f>_xlfn.XLOOKUP(D677,BN:BN,BO:BO)</f>
        <v>México</v>
      </c>
      <c r="B677" t="s">
        <v>25</v>
      </c>
      <c r="C677">
        <v>33</v>
      </c>
      <c r="D677" t="str">
        <f>_xlfn.XLOOKUP(C677,BH:BH,BI:BI)</f>
        <v>DianaM</v>
      </c>
      <c r="E677">
        <v>25760</v>
      </c>
      <c r="F677" t="s">
        <v>1966</v>
      </c>
      <c r="G677" s="63">
        <v>45722</v>
      </c>
      <c r="H677" s="63">
        <v>45744</v>
      </c>
      <c r="I677" t="s">
        <v>419</v>
      </c>
      <c r="J677" t="str">
        <f>_xlfn.XLOOKUP(I677,AS:AS,AU:AU)</f>
        <v>Otros</v>
      </c>
      <c r="K677" t="s">
        <v>33</v>
      </c>
      <c r="L677">
        <v>-1219.67</v>
      </c>
      <c r="M677">
        <f>L677*_xlfn.XLOOKUP(K677,AM:AM,AN:AN)</f>
        <v>-1048.9162000000001</v>
      </c>
      <c r="N677">
        <f>L677*_xlfn.XLOOKUP(K677,AM:AM,AO:AO)</f>
        <v>-1219.67</v>
      </c>
      <c r="O677">
        <v>0</v>
      </c>
      <c r="P677">
        <f>O677*_xlfn.XLOOKUP(K677,AM:AM,AN:AN)</f>
        <v>0</v>
      </c>
      <c r="Q677">
        <f>O677*_xlfn.XLOOKUP(K677,AM:AM,AO:AO)</f>
        <v>0</v>
      </c>
      <c r="R677" t="s">
        <v>582</v>
      </c>
      <c r="S677" t="str">
        <f>_xlfn.XLOOKUP(E677,AF:AF,AI:AI)</f>
        <v>Turkey</v>
      </c>
      <c r="T677">
        <f>WEEKNUM(G677)</f>
        <v>10</v>
      </c>
      <c r="U677">
        <f>YEAR(G677)</f>
        <v>2025</v>
      </c>
      <c r="V677" s="117">
        <f>IFERROR(Q677/N677,"0")</f>
        <v>0</v>
      </c>
      <c r="AF677">
        <v>30923</v>
      </c>
      <c r="AG677" t="s">
        <v>1967</v>
      </c>
      <c r="AH677" t="s">
        <v>376</v>
      </c>
      <c r="AI677" t="s">
        <v>369</v>
      </c>
      <c r="BH677">
        <v>715</v>
      </c>
      <c r="BI677" t="s">
        <v>26</v>
      </c>
    </row>
    <row r="678" spans="1:61">
      <c r="A678" t="str">
        <f>_xlfn.XLOOKUP(D678,BN:BN,BO:BO)</f>
        <v>México</v>
      </c>
      <c r="B678" t="s">
        <v>25</v>
      </c>
      <c r="C678">
        <v>33</v>
      </c>
      <c r="D678" t="str">
        <f>_xlfn.XLOOKUP(C678,BH:BH,BI:BI)</f>
        <v>DianaM</v>
      </c>
      <c r="E678">
        <v>25780</v>
      </c>
      <c r="F678" t="s">
        <v>1968</v>
      </c>
      <c r="G678" s="63">
        <v>45722</v>
      </c>
      <c r="H678" s="63">
        <v>45744</v>
      </c>
      <c r="I678" t="s">
        <v>425</v>
      </c>
      <c r="J678" t="str">
        <f>_xlfn.XLOOKUP(I678,AS:AS,AU:AU)</f>
        <v>Traslados</v>
      </c>
      <c r="K678" t="s">
        <v>33</v>
      </c>
      <c r="L678">
        <v>-46.78</v>
      </c>
      <c r="M678">
        <f>L678*_xlfn.XLOOKUP(K678,AM:AM,AN:AN)</f>
        <v>-40.230800000000002</v>
      </c>
      <c r="N678">
        <f>L678*_xlfn.XLOOKUP(K678,AM:AM,AO:AO)</f>
        <v>-46.78</v>
      </c>
      <c r="O678">
        <v>0</v>
      </c>
      <c r="P678">
        <f>O678*_xlfn.XLOOKUP(K678,AM:AM,AN:AN)</f>
        <v>0</v>
      </c>
      <c r="Q678">
        <f>O678*_xlfn.XLOOKUP(K678,AM:AM,AO:AO)</f>
        <v>0</v>
      </c>
      <c r="R678" t="str">
        <f>_xlfn.XLOOKUP(E678,AF:AF,AG:AG)</f>
        <v>ROLZO</v>
      </c>
      <c r="S678" t="str">
        <f>_xlfn.XLOOKUP(E678,AF:AF,AI:AI)</f>
        <v>United Kingdom</v>
      </c>
      <c r="T678">
        <f>WEEKNUM(G678)</f>
        <v>10</v>
      </c>
      <c r="U678">
        <f>YEAR(G678)</f>
        <v>2025</v>
      </c>
      <c r="V678" s="117">
        <f>IFERROR(Q678/N678,"0")</f>
        <v>0</v>
      </c>
      <c r="AF678">
        <v>30926</v>
      </c>
      <c r="AG678" t="s">
        <v>1969</v>
      </c>
      <c r="AH678" t="s">
        <v>376</v>
      </c>
      <c r="AI678" t="s">
        <v>405</v>
      </c>
      <c r="BH678">
        <v>716</v>
      </c>
      <c r="BI678" t="s">
        <v>196</v>
      </c>
    </row>
    <row r="679" spans="1:61">
      <c r="A679" t="str">
        <f>_xlfn.XLOOKUP(D679,BN:BN,BO:BO)</f>
        <v>México</v>
      </c>
      <c r="B679" t="s">
        <v>25</v>
      </c>
      <c r="C679">
        <v>33</v>
      </c>
      <c r="D679" t="str">
        <f>_xlfn.XLOOKUP(C679,BH:BH,BI:BI)</f>
        <v>DianaM</v>
      </c>
      <c r="E679">
        <v>0</v>
      </c>
      <c r="F679" t="s">
        <v>1158</v>
      </c>
      <c r="G679" s="63">
        <v>45722</v>
      </c>
      <c r="H679" s="63">
        <v>45744</v>
      </c>
      <c r="I679" t="s">
        <v>396</v>
      </c>
      <c r="J679" t="str">
        <f>_xlfn.XLOOKUP(I679,AS:AS,AU:AU)</f>
        <v>Honorarios</v>
      </c>
      <c r="K679" t="s">
        <v>33</v>
      </c>
      <c r="L679">
        <v>4130.62</v>
      </c>
      <c r="M679">
        <f>L679*_xlfn.XLOOKUP(K679,AM:AM,AN:AN)</f>
        <v>3552.3332</v>
      </c>
      <c r="N679">
        <f>L679*_xlfn.XLOOKUP(K679,AM:AM,AO:AO)</f>
        <v>4130.62</v>
      </c>
      <c r="O679">
        <v>4130.62</v>
      </c>
      <c r="P679">
        <f>O679*_xlfn.XLOOKUP(K679,AM:AM,AN:AN)</f>
        <v>3552.3332</v>
      </c>
      <c r="Q679">
        <f>O679*_xlfn.XLOOKUP(K679,AM:AM,AO:AO)</f>
        <v>4130.62</v>
      </c>
      <c r="R679" t="str">
        <f>_xlfn.XLOOKUP(E679,AF:AF,AG:AG)</f>
        <v>FEES</v>
      </c>
      <c r="S679">
        <f>_xlfn.XLOOKUP(E679,AF:AF,AI:AI)</f>
        <v>0</v>
      </c>
      <c r="T679">
        <f>WEEKNUM(G679)</f>
        <v>10</v>
      </c>
      <c r="U679">
        <f>YEAR(G679)</f>
        <v>2025</v>
      </c>
      <c r="V679" s="117">
        <f>IFERROR(Q679/N679,"0")</f>
        <v>1</v>
      </c>
      <c r="AF679">
        <v>30927</v>
      </c>
      <c r="AG679" t="s">
        <v>1970</v>
      </c>
      <c r="AH679" t="s">
        <v>376</v>
      </c>
      <c r="AI679" t="s">
        <v>401</v>
      </c>
      <c r="BH679">
        <v>721</v>
      </c>
      <c r="BI679" t="s">
        <v>32</v>
      </c>
    </row>
    <row r="680" spans="1:61">
      <c r="A680" t="str">
        <f>_xlfn.XLOOKUP(D680,BN:BN,BO:BO)</f>
        <v>México</v>
      </c>
      <c r="B680" t="s">
        <v>25</v>
      </c>
      <c r="C680">
        <v>33</v>
      </c>
      <c r="D680" t="str">
        <f>_xlfn.XLOOKUP(C680,BH:BH,BI:BI)</f>
        <v>DianaM</v>
      </c>
      <c r="E680">
        <v>28495</v>
      </c>
      <c r="F680" t="s">
        <v>1971</v>
      </c>
      <c r="G680" s="63">
        <v>45722</v>
      </c>
      <c r="H680" s="63">
        <v>45744</v>
      </c>
      <c r="I680" t="s">
        <v>376</v>
      </c>
      <c r="J680" t="str">
        <f>_xlfn.XLOOKUP(I680,AS:AS,AU:AU)</f>
        <v>Hotel</v>
      </c>
      <c r="K680" t="s">
        <v>33</v>
      </c>
      <c r="L680">
        <v>1501.68</v>
      </c>
      <c r="M680">
        <f>L680*_xlfn.XLOOKUP(K680,AM:AM,AN:AN)</f>
        <v>1291.4448</v>
      </c>
      <c r="N680">
        <f>L680*_xlfn.XLOOKUP(K680,AM:AM,AO:AO)</f>
        <v>1501.68</v>
      </c>
      <c r="O680">
        <v>103.44</v>
      </c>
      <c r="P680">
        <f>O680*_xlfn.XLOOKUP(K680,AM:AM,AN:AN)</f>
        <v>88.958399999999997</v>
      </c>
      <c r="Q680">
        <f>O680*_xlfn.XLOOKUP(K680,AM:AM,AO:AO)</f>
        <v>103.44</v>
      </c>
      <c r="R680" t="str">
        <f>_xlfn.XLOOKUP(E680,AF:AF,AG:AG)</f>
        <v>NIZUC RESORT &amp; SPA CANCUN</v>
      </c>
      <c r="S680" t="str">
        <f>_xlfn.XLOOKUP(E680,AF:AF,AI:AI)</f>
        <v>Mexico</v>
      </c>
      <c r="T680">
        <f>WEEKNUM(G680)</f>
        <v>10</v>
      </c>
      <c r="U680">
        <f>YEAR(G680)</f>
        <v>2025</v>
      </c>
      <c r="V680" s="117">
        <f>IFERROR(Q680/N680,"0")</f>
        <v>6.8882851206648554E-2</v>
      </c>
      <c r="AF680">
        <v>30929</v>
      </c>
      <c r="AG680" t="s">
        <v>1972</v>
      </c>
      <c r="AH680" t="s">
        <v>376</v>
      </c>
      <c r="AI680" t="s">
        <v>399</v>
      </c>
      <c r="BH680">
        <v>722</v>
      </c>
      <c r="BI680" t="s">
        <v>42</v>
      </c>
    </row>
    <row r="681" spans="1:61">
      <c r="A681" t="str">
        <f>_xlfn.XLOOKUP(D681,BN:BN,BO:BO)</f>
        <v>México</v>
      </c>
      <c r="B681" t="s">
        <v>25</v>
      </c>
      <c r="C681">
        <v>34</v>
      </c>
      <c r="D681" t="str">
        <f>_xlfn.XLOOKUP(C681,BH:BH,BI:BI)</f>
        <v>DianaM</v>
      </c>
      <c r="E681">
        <v>24399</v>
      </c>
      <c r="F681" t="s">
        <v>1973</v>
      </c>
      <c r="G681" s="63">
        <v>45608</v>
      </c>
      <c r="H681" s="63">
        <v>45609</v>
      </c>
      <c r="I681" t="s">
        <v>366</v>
      </c>
      <c r="J681" t="str">
        <f>_xlfn.XLOOKUP(I681,AS:AS,AU:AU)</f>
        <v>Vuelos</v>
      </c>
      <c r="K681" t="s">
        <v>33</v>
      </c>
      <c r="L681">
        <v>1133.56</v>
      </c>
      <c r="M681">
        <f>L681*_xlfn.XLOOKUP(K681,AM:AM,AN:AN)</f>
        <v>974.86159999999995</v>
      </c>
      <c r="N681">
        <f>L681*_xlfn.XLOOKUP(K681,AM:AM,AO:AO)</f>
        <v>1133.56</v>
      </c>
      <c r="O681">
        <v>49.6</v>
      </c>
      <c r="P681">
        <f>O681*_xlfn.XLOOKUP(K681,AM:AM,AN:AN)</f>
        <v>42.655999999999999</v>
      </c>
      <c r="Q681">
        <f>O681*_xlfn.XLOOKUP(K681,AM:AM,AO:AO)</f>
        <v>49.6</v>
      </c>
      <c r="R681" t="str">
        <f>_xlfn.XLOOKUP(E681,AF:AF,AG:AG)</f>
        <v>Ethiopian Airlines</v>
      </c>
      <c r="S681" t="str">
        <f>_xlfn.XLOOKUP(E681,AF:AF,AI:AI)</f>
        <v>Ethiopia</v>
      </c>
      <c r="T681">
        <f>WEEKNUM(G681)</f>
        <v>46</v>
      </c>
      <c r="U681">
        <f>YEAR(G681)</f>
        <v>2024</v>
      </c>
      <c r="V681" s="117">
        <f>IFERROR(Q681/N681,"0")</f>
        <v>4.3755954691414661E-2</v>
      </c>
      <c r="AF681">
        <v>30930</v>
      </c>
      <c r="AG681" t="s">
        <v>1974</v>
      </c>
      <c r="AH681" t="s">
        <v>364</v>
      </c>
      <c r="AI681" t="s">
        <v>1782</v>
      </c>
      <c r="BH681">
        <v>724</v>
      </c>
      <c r="BI681" t="s">
        <v>85</v>
      </c>
    </row>
    <row r="682" spans="1:61">
      <c r="A682" t="str">
        <f>_xlfn.XLOOKUP(D682,BN:BN,BO:BO)</f>
        <v>México</v>
      </c>
      <c r="B682" t="s">
        <v>25</v>
      </c>
      <c r="C682">
        <v>34</v>
      </c>
      <c r="D682" t="str">
        <f>_xlfn.XLOOKUP(C682,BH:BH,BI:BI)</f>
        <v>DianaM</v>
      </c>
      <c r="E682">
        <v>24401</v>
      </c>
      <c r="F682" t="s">
        <v>1975</v>
      </c>
      <c r="G682" s="63">
        <v>45609</v>
      </c>
      <c r="H682" s="63">
        <v>45616</v>
      </c>
      <c r="I682" t="s">
        <v>419</v>
      </c>
      <c r="J682" t="str">
        <f>_xlfn.XLOOKUP(I682,AS:AS,AU:AU)</f>
        <v>Otros</v>
      </c>
      <c r="K682" t="s">
        <v>33</v>
      </c>
      <c r="L682">
        <v>9261.33</v>
      </c>
      <c r="M682">
        <f>L682*_xlfn.XLOOKUP(K682,AM:AM,AN:AN)</f>
        <v>7964.7438000000002</v>
      </c>
      <c r="N682">
        <f>L682*_xlfn.XLOOKUP(K682,AM:AM,AO:AO)</f>
        <v>9261.33</v>
      </c>
      <c r="O682">
        <v>0</v>
      </c>
      <c r="P682">
        <f>O682*_xlfn.XLOOKUP(K682,AM:AM,AN:AN)</f>
        <v>0</v>
      </c>
      <c r="Q682">
        <f>O682*_xlfn.XLOOKUP(K682,AM:AM,AO:AO)</f>
        <v>0</v>
      </c>
      <c r="R682" t="str">
        <f>_xlfn.XLOOKUP(E682,AF:AF,AG:AG)</f>
        <v>WE PLAN</v>
      </c>
      <c r="S682" t="str">
        <f>_xlfn.XLOOKUP(E682,AF:AF,AI:AI)</f>
        <v>Morocco</v>
      </c>
      <c r="T682">
        <f>WEEKNUM(G682)</f>
        <v>46</v>
      </c>
      <c r="U682">
        <f>YEAR(G682)</f>
        <v>2024</v>
      </c>
      <c r="V682" s="117">
        <f>IFERROR(Q682/N682,"0")</f>
        <v>0</v>
      </c>
      <c r="AF682">
        <v>30931</v>
      </c>
      <c r="AG682" t="s">
        <v>1976</v>
      </c>
      <c r="AH682" t="s">
        <v>376</v>
      </c>
      <c r="AI682" t="s">
        <v>667</v>
      </c>
      <c r="BH682">
        <v>725</v>
      </c>
      <c r="BI682" t="s">
        <v>46</v>
      </c>
    </row>
    <row r="683" spans="1:61">
      <c r="A683" t="str">
        <f>_xlfn.XLOOKUP(D683,BN:BN,BO:BO)</f>
        <v>México</v>
      </c>
      <c r="B683" t="s">
        <v>25</v>
      </c>
      <c r="C683">
        <v>34</v>
      </c>
      <c r="D683" t="str">
        <f>_xlfn.XLOOKUP(C683,BH:BH,BI:BI)</f>
        <v>DianaM</v>
      </c>
      <c r="E683">
        <v>0</v>
      </c>
      <c r="F683" t="s">
        <v>1893</v>
      </c>
      <c r="G683" s="63">
        <v>45608</v>
      </c>
      <c r="H683" s="63">
        <v>45616</v>
      </c>
      <c r="I683" t="s">
        <v>395</v>
      </c>
      <c r="J683" t="str">
        <f>_xlfn.XLOOKUP(I683,AS:AS,AU:AU)</f>
        <v>Honorarios</v>
      </c>
      <c r="K683" t="s">
        <v>33</v>
      </c>
      <c r="L683">
        <v>35</v>
      </c>
      <c r="M683">
        <f>L683*_xlfn.XLOOKUP(K683,AM:AM,AN:AN)</f>
        <v>30.099999999999998</v>
      </c>
      <c r="N683">
        <f>L683*_xlfn.XLOOKUP(K683,AM:AM,AO:AO)</f>
        <v>35</v>
      </c>
      <c r="O683">
        <v>35</v>
      </c>
      <c r="P683">
        <f>O683*_xlfn.XLOOKUP(K683,AM:AM,AN:AN)</f>
        <v>30.099999999999998</v>
      </c>
      <c r="Q683">
        <f>O683*_xlfn.XLOOKUP(K683,AM:AM,AO:AO)</f>
        <v>35</v>
      </c>
      <c r="R683" t="str">
        <f>_xlfn.XLOOKUP(E683,AF:AF,AG:AG)</f>
        <v>FEES</v>
      </c>
      <c r="S683">
        <f>_xlfn.XLOOKUP(E683,AF:AF,AI:AI)</f>
        <v>0</v>
      </c>
      <c r="T683">
        <f>WEEKNUM(G683)</f>
        <v>46</v>
      </c>
      <c r="U683">
        <f>YEAR(G683)</f>
        <v>2024</v>
      </c>
      <c r="V683" s="117">
        <f>IFERROR(Q683/N683,"0")</f>
        <v>1</v>
      </c>
      <c r="AF683">
        <v>30932</v>
      </c>
      <c r="AG683" t="s">
        <v>1977</v>
      </c>
      <c r="AH683" t="s">
        <v>376</v>
      </c>
      <c r="AI683" t="s">
        <v>1782</v>
      </c>
      <c r="BH683">
        <v>727</v>
      </c>
      <c r="BI683" t="s">
        <v>43</v>
      </c>
    </row>
    <row r="684" spans="1:61">
      <c r="A684" t="str">
        <f>_xlfn.XLOOKUP(D684,BN:BN,BO:BO)</f>
        <v>México</v>
      </c>
      <c r="B684" t="s">
        <v>25</v>
      </c>
      <c r="C684">
        <v>34</v>
      </c>
      <c r="D684" t="str">
        <f>_xlfn.XLOOKUP(C684,BH:BH,BI:BI)</f>
        <v>DianaM</v>
      </c>
      <c r="E684">
        <v>0</v>
      </c>
      <c r="F684" t="s">
        <v>1709</v>
      </c>
      <c r="G684" s="63">
        <v>45608</v>
      </c>
      <c r="H684" s="63">
        <v>45616</v>
      </c>
      <c r="I684" t="s">
        <v>396</v>
      </c>
      <c r="J684" t="str">
        <f>_xlfn.XLOOKUP(I684,AS:AS,AU:AU)</f>
        <v>Honorarios</v>
      </c>
      <c r="K684" t="s">
        <v>33</v>
      </c>
      <c r="L684">
        <v>1738.11</v>
      </c>
      <c r="M684">
        <f>L684*_xlfn.XLOOKUP(K684,AM:AM,AN:AN)</f>
        <v>1494.7746</v>
      </c>
      <c r="N684">
        <f>L684*_xlfn.XLOOKUP(K684,AM:AM,AO:AO)</f>
        <v>1738.11</v>
      </c>
      <c r="O684">
        <v>1738.11</v>
      </c>
      <c r="P684">
        <f>O684*_xlfn.XLOOKUP(K684,AM:AM,AN:AN)</f>
        <v>1494.7746</v>
      </c>
      <c r="Q684">
        <f>O684*_xlfn.XLOOKUP(K684,AM:AM,AO:AO)</f>
        <v>1738.11</v>
      </c>
      <c r="R684" t="str">
        <f>_xlfn.XLOOKUP(E684,AF:AF,AG:AG)</f>
        <v>FEES</v>
      </c>
      <c r="S684">
        <f>_xlfn.XLOOKUP(E684,AF:AF,AI:AI)</f>
        <v>0</v>
      </c>
      <c r="T684">
        <f>WEEKNUM(G684)</f>
        <v>46</v>
      </c>
      <c r="U684">
        <f>YEAR(G684)</f>
        <v>2024</v>
      </c>
      <c r="V684" s="117">
        <f>IFERROR(Q684/N684,"0")</f>
        <v>1</v>
      </c>
      <c r="AF684">
        <v>30933</v>
      </c>
      <c r="AG684" t="s">
        <v>1978</v>
      </c>
      <c r="AH684" t="s">
        <v>376</v>
      </c>
      <c r="AI684" t="s">
        <v>1374</v>
      </c>
      <c r="BH684">
        <v>728</v>
      </c>
      <c r="BI684" t="s">
        <v>46</v>
      </c>
    </row>
    <row r="685" spans="1:61">
      <c r="A685" t="str">
        <f>_xlfn.XLOOKUP(D685,BN:BN,BO:BO)</f>
        <v>México</v>
      </c>
      <c r="B685" t="s">
        <v>25</v>
      </c>
      <c r="C685">
        <v>35</v>
      </c>
      <c r="D685" t="str">
        <f>_xlfn.XLOOKUP(C685,BH:BH,BI:BI)</f>
        <v>DianaM</v>
      </c>
      <c r="E685">
        <v>24009</v>
      </c>
      <c r="F685" t="s">
        <v>1979</v>
      </c>
      <c r="G685" s="63">
        <v>45610</v>
      </c>
      <c r="H685" s="63">
        <v>45615</v>
      </c>
      <c r="I685" t="s">
        <v>376</v>
      </c>
      <c r="J685" t="str">
        <f>_xlfn.XLOOKUP(I685,AS:AS,AU:AU)</f>
        <v>Hotel</v>
      </c>
      <c r="K685" t="s">
        <v>33</v>
      </c>
      <c r="L685">
        <v>9944.0300000000007</v>
      </c>
      <c r="M685">
        <f>L685*_xlfn.XLOOKUP(K685,AM:AM,AN:AN)</f>
        <v>8551.8657999999996</v>
      </c>
      <c r="N685">
        <f>L685*_xlfn.XLOOKUP(K685,AM:AM,AO:AO)</f>
        <v>9944.0300000000007</v>
      </c>
      <c r="O685">
        <v>1270.8800000000001</v>
      </c>
      <c r="P685">
        <f>O685*_xlfn.XLOOKUP(K685,AM:AM,AN:AN)</f>
        <v>1092.9568000000002</v>
      </c>
      <c r="Q685">
        <f>O685*_xlfn.XLOOKUP(K685,AM:AM,AO:AO)</f>
        <v>1270.8800000000001</v>
      </c>
      <c r="R685" t="str">
        <f>_xlfn.XLOOKUP(E685,AF:AF,AG:AG)</f>
        <v>THE SURREY A CORINTHIA HOTEL</v>
      </c>
      <c r="S685" t="str">
        <f>_xlfn.XLOOKUP(E685,AF:AF,AI:AI)</f>
        <v>United States</v>
      </c>
      <c r="T685">
        <f>WEEKNUM(G685)</f>
        <v>46</v>
      </c>
      <c r="U685">
        <f>YEAR(G685)</f>
        <v>2024</v>
      </c>
      <c r="V685" s="117">
        <f>IFERROR(Q685/N685,"0")</f>
        <v>0.1278033151549221</v>
      </c>
      <c r="AF685">
        <v>30948</v>
      </c>
      <c r="AG685" t="s">
        <v>1980</v>
      </c>
      <c r="AH685" t="s">
        <v>376</v>
      </c>
      <c r="AI685" t="s">
        <v>1782</v>
      </c>
      <c r="BH685">
        <v>729</v>
      </c>
      <c r="BI685" t="s">
        <v>46</v>
      </c>
    </row>
    <row r="686" spans="1:61">
      <c r="A686" t="str">
        <f>_xlfn.XLOOKUP(D686,BN:BN,BO:BO)</f>
        <v>México</v>
      </c>
      <c r="B686" t="s">
        <v>25</v>
      </c>
      <c r="C686">
        <v>35</v>
      </c>
      <c r="D686" t="str">
        <f>_xlfn.XLOOKUP(C686,BH:BH,BI:BI)</f>
        <v>DianaM</v>
      </c>
      <c r="E686">
        <v>24440</v>
      </c>
      <c r="F686" t="s">
        <v>1981</v>
      </c>
      <c r="G686" s="63">
        <v>45610</v>
      </c>
      <c r="H686" s="63">
        <v>45615</v>
      </c>
      <c r="I686" t="s">
        <v>376</v>
      </c>
      <c r="J686" t="str">
        <f>_xlfn.XLOOKUP(I686,AS:AS,AU:AU)</f>
        <v>Hotel</v>
      </c>
      <c r="K686" t="s">
        <v>33</v>
      </c>
      <c r="L686">
        <v>2578.67</v>
      </c>
      <c r="M686">
        <f>L686*_xlfn.XLOOKUP(K686,AM:AM,AN:AN)</f>
        <v>2217.6561999999999</v>
      </c>
      <c r="N686">
        <f>L686*_xlfn.XLOOKUP(K686,AM:AM,AO:AO)</f>
        <v>2578.67</v>
      </c>
      <c r="O686">
        <v>0</v>
      </c>
      <c r="P686">
        <f>O686*_xlfn.XLOOKUP(K686,AM:AM,AN:AN)</f>
        <v>0</v>
      </c>
      <c r="Q686">
        <f>O686*_xlfn.XLOOKUP(K686,AM:AM,AO:AO)</f>
        <v>0</v>
      </c>
      <c r="R686" t="str">
        <f>_xlfn.XLOOKUP(E686,AF:AF,AG:AG)</f>
        <v>THE STANDARD EAST VILLAGE</v>
      </c>
      <c r="S686" t="str">
        <f>_xlfn.XLOOKUP(E686,AF:AF,AI:AI)</f>
        <v>United States</v>
      </c>
      <c r="T686">
        <f>WEEKNUM(G686)</f>
        <v>46</v>
      </c>
      <c r="U686">
        <f>YEAR(G686)</f>
        <v>2024</v>
      </c>
      <c r="V686" s="117">
        <f>IFERROR(Q686/N686,"0")</f>
        <v>0</v>
      </c>
      <c r="AF686">
        <v>30949</v>
      </c>
      <c r="AG686" t="s">
        <v>1982</v>
      </c>
      <c r="AH686" t="s">
        <v>376</v>
      </c>
      <c r="AI686" t="s">
        <v>399</v>
      </c>
      <c r="BH686">
        <v>730</v>
      </c>
      <c r="BI686" t="s">
        <v>85</v>
      </c>
    </row>
    <row r="687" spans="1:61">
      <c r="A687" t="str">
        <f>_xlfn.XLOOKUP(D687,BN:BN,BO:BO)</f>
        <v>México</v>
      </c>
      <c r="B687" t="s">
        <v>25</v>
      </c>
      <c r="C687">
        <v>35</v>
      </c>
      <c r="D687" t="str">
        <f>_xlfn.XLOOKUP(C687,BH:BH,BI:BI)</f>
        <v>DianaM</v>
      </c>
      <c r="E687">
        <v>23590</v>
      </c>
      <c r="F687" t="s">
        <v>1983</v>
      </c>
      <c r="G687" s="63">
        <v>45610</v>
      </c>
      <c r="H687" s="63">
        <v>45616</v>
      </c>
      <c r="I687" t="s">
        <v>366</v>
      </c>
      <c r="J687" t="str">
        <f>_xlfn.XLOOKUP(I687,AS:AS,AU:AU)</f>
        <v>Vuelos</v>
      </c>
      <c r="K687" t="s">
        <v>33</v>
      </c>
      <c r="L687">
        <v>1418.51</v>
      </c>
      <c r="M687">
        <f>L687*_xlfn.XLOOKUP(K687,AM:AM,AN:AN)</f>
        <v>1219.9186</v>
      </c>
      <c r="N687">
        <f>L687*_xlfn.XLOOKUP(K687,AM:AM,AO:AO)</f>
        <v>1418.51</v>
      </c>
      <c r="O687">
        <v>25.1</v>
      </c>
      <c r="P687">
        <f>O687*_xlfn.XLOOKUP(K687,AM:AM,AN:AN)</f>
        <v>21.586000000000002</v>
      </c>
      <c r="Q687">
        <f>O687*_xlfn.XLOOKUP(K687,AM:AM,AO:AO)</f>
        <v>25.1</v>
      </c>
      <c r="R687" t="str">
        <f>_xlfn.XLOOKUP(E687,AF:AF,AG:AG)</f>
        <v>AEROMÉXICO</v>
      </c>
      <c r="S687" t="str">
        <f>_xlfn.XLOOKUP(E687,AF:AF,AI:AI)</f>
        <v>Mexico</v>
      </c>
      <c r="T687">
        <f>WEEKNUM(G687)</f>
        <v>46</v>
      </c>
      <c r="U687">
        <f>YEAR(G687)</f>
        <v>2024</v>
      </c>
      <c r="V687" s="117">
        <f>IFERROR(Q687/N687,"0")</f>
        <v>1.7694623231418884E-2</v>
      </c>
      <c r="AF687">
        <v>30950</v>
      </c>
      <c r="AG687" t="s">
        <v>1984</v>
      </c>
      <c r="AH687" t="s">
        <v>376</v>
      </c>
      <c r="AI687" t="s">
        <v>399</v>
      </c>
      <c r="BH687">
        <v>731</v>
      </c>
      <c r="BI687" t="s">
        <v>95</v>
      </c>
    </row>
    <row r="688" spans="1:61">
      <c r="A688" t="str">
        <f>_xlfn.XLOOKUP(D688,BN:BN,BO:BO)</f>
        <v>México</v>
      </c>
      <c r="B688" t="s">
        <v>25</v>
      </c>
      <c r="C688">
        <v>35</v>
      </c>
      <c r="D688" t="str">
        <f>_xlfn.XLOOKUP(C688,BH:BH,BI:BI)</f>
        <v>DianaM</v>
      </c>
      <c r="E688">
        <v>24495</v>
      </c>
      <c r="F688" t="s">
        <v>1985</v>
      </c>
      <c r="G688" s="63">
        <v>45610</v>
      </c>
      <c r="H688" s="63">
        <v>45616</v>
      </c>
      <c r="I688" t="s">
        <v>366</v>
      </c>
      <c r="J688" t="str">
        <f>_xlfn.XLOOKUP(I688,AS:AS,AU:AU)</f>
        <v>Vuelos</v>
      </c>
      <c r="K688" t="s">
        <v>33</v>
      </c>
      <c r="L688">
        <v>706.75</v>
      </c>
      <c r="M688">
        <f>L688*_xlfn.XLOOKUP(K688,AM:AM,AN:AN)</f>
        <v>607.80499999999995</v>
      </c>
      <c r="N688">
        <f>L688*_xlfn.XLOOKUP(K688,AM:AM,AO:AO)</f>
        <v>706.75</v>
      </c>
      <c r="O688">
        <v>51.04</v>
      </c>
      <c r="P688">
        <f>O688*_xlfn.XLOOKUP(K688,AM:AM,AN:AN)</f>
        <v>43.894399999999997</v>
      </c>
      <c r="Q688">
        <f>O688*_xlfn.XLOOKUP(K688,AM:AM,AO:AO)</f>
        <v>51.04</v>
      </c>
      <c r="R688" t="str">
        <f>_xlfn.XLOOKUP(E688,AF:AF,AG:AG)</f>
        <v>United Airlines</v>
      </c>
      <c r="S688" t="str">
        <f>_xlfn.XLOOKUP(E688,AF:AF,AI:AI)</f>
        <v>United States</v>
      </c>
      <c r="T688">
        <f>WEEKNUM(G688)</f>
        <v>46</v>
      </c>
      <c r="U688">
        <f>YEAR(G688)</f>
        <v>2024</v>
      </c>
      <c r="V688" s="117">
        <f>IFERROR(Q688/N688,"0")</f>
        <v>7.2217898832684826E-2</v>
      </c>
      <c r="AF688">
        <v>30951</v>
      </c>
      <c r="AG688" t="s">
        <v>1986</v>
      </c>
      <c r="AH688" t="s">
        <v>376</v>
      </c>
      <c r="AI688" t="s">
        <v>1030</v>
      </c>
      <c r="BH688">
        <v>732</v>
      </c>
      <c r="BI688" t="s">
        <v>40</v>
      </c>
    </row>
    <row r="689" spans="1:61">
      <c r="A689" t="str">
        <f>_xlfn.XLOOKUP(D689,BN:BN,BO:BO)</f>
        <v>México</v>
      </c>
      <c r="B689" t="s">
        <v>25</v>
      </c>
      <c r="C689">
        <v>35</v>
      </c>
      <c r="D689" t="str">
        <f>_xlfn.XLOOKUP(C689,BH:BH,BI:BI)</f>
        <v>DianaM</v>
      </c>
      <c r="E689">
        <v>23590</v>
      </c>
      <c r="F689" t="s">
        <v>1987</v>
      </c>
      <c r="G689" s="63">
        <v>45610</v>
      </c>
      <c r="H689" s="63">
        <v>45616</v>
      </c>
      <c r="I689" t="s">
        <v>366</v>
      </c>
      <c r="J689" t="str">
        <f>_xlfn.XLOOKUP(I689,AS:AS,AU:AU)</f>
        <v>Vuelos</v>
      </c>
      <c r="K689" t="s">
        <v>33</v>
      </c>
      <c r="L689">
        <v>823.75</v>
      </c>
      <c r="M689">
        <f>L689*_xlfn.XLOOKUP(K689,AM:AM,AN:AN)</f>
        <v>708.42499999999995</v>
      </c>
      <c r="N689">
        <f>L689*_xlfn.XLOOKUP(K689,AM:AM,AO:AO)</f>
        <v>823.75</v>
      </c>
      <c r="O689">
        <v>90.6</v>
      </c>
      <c r="P689">
        <f>O689*_xlfn.XLOOKUP(K689,AM:AM,AN:AN)</f>
        <v>77.915999999999997</v>
      </c>
      <c r="Q689">
        <f>O689*_xlfn.XLOOKUP(K689,AM:AM,AO:AO)</f>
        <v>90.6</v>
      </c>
      <c r="R689" t="str">
        <f>_xlfn.XLOOKUP(E689,AF:AF,AG:AG)</f>
        <v>AEROMÉXICO</v>
      </c>
      <c r="S689" t="str">
        <f>_xlfn.XLOOKUP(E689,AF:AF,AI:AI)</f>
        <v>Mexico</v>
      </c>
      <c r="T689">
        <f>WEEKNUM(G689)</f>
        <v>46</v>
      </c>
      <c r="U689">
        <f>YEAR(G689)</f>
        <v>2024</v>
      </c>
      <c r="V689" s="117">
        <f>IFERROR(Q689/N689,"0")</f>
        <v>0.10998482549317147</v>
      </c>
      <c r="AF689">
        <v>30952</v>
      </c>
      <c r="AG689" t="s">
        <v>1988</v>
      </c>
      <c r="AH689" t="s">
        <v>376</v>
      </c>
      <c r="AI689" t="s">
        <v>1782</v>
      </c>
      <c r="BH689">
        <v>733</v>
      </c>
      <c r="BI689" t="s">
        <v>46</v>
      </c>
    </row>
    <row r="690" spans="1:61">
      <c r="A690" t="str">
        <f>_xlfn.XLOOKUP(D690,BN:BN,BO:BO)</f>
        <v>México</v>
      </c>
      <c r="B690" t="s">
        <v>25</v>
      </c>
      <c r="C690">
        <v>35</v>
      </c>
      <c r="D690" t="str">
        <f>_xlfn.XLOOKUP(C690,BH:BH,BI:BI)</f>
        <v>DianaM</v>
      </c>
      <c r="E690">
        <v>0</v>
      </c>
      <c r="F690" t="s">
        <v>1989</v>
      </c>
      <c r="G690" s="63">
        <v>45610</v>
      </c>
      <c r="H690" s="63">
        <v>45616</v>
      </c>
      <c r="I690" t="s">
        <v>396</v>
      </c>
      <c r="J690" t="str">
        <f>_xlfn.XLOOKUP(I690,AS:AS,AU:AU)</f>
        <v>Honorarios</v>
      </c>
      <c r="K690" t="s">
        <v>33</v>
      </c>
      <c r="L690">
        <v>50</v>
      </c>
      <c r="M690">
        <f>L690*_xlfn.XLOOKUP(K690,AM:AM,AN:AN)</f>
        <v>43</v>
      </c>
      <c r="N690">
        <f>L690*_xlfn.XLOOKUP(K690,AM:AM,AO:AO)</f>
        <v>50</v>
      </c>
      <c r="O690">
        <v>50</v>
      </c>
      <c r="P690">
        <f>O690*_xlfn.XLOOKUP(K690,AM:AM,AN:AN)</f>
        <v>43</v>
      </c>
      <c r="Q690">
        <f>O690*_xlfn.XLOOKUP(K690,AM:AM,AO:AO)</f>
        <v>50</v>
      </c>
      <c r="R690" t="str">
        <f>_xlfn.XLOOKUP(E690,AF:AF,AG:AG)</f>
        <v>FEES</v>
      </c>
      <c r="S690">
        <f>_xlfn.XLOOKUP(E690,AF:AF,AI:AI)</f>
        <v>0</v>
      </c>
      <c r="T690">
        <f>WEEKNUM(G690)</f>
        <v>46</v>
      </c>
      <c r="U690">
        <f>YEAR(G690)</f>
        <v>2024</v>
      </c>
      <c r="V690" s="117">
        <f>IFERROR(Q690/N690,"0")</f>
        <v>1</v>
      </c>
      <c r="AF690">
        <v>30953</v>
      </c>
      <c r="AG690" t="s">
        <v>1990</v>
      </c>
      <c r="AH690" t="s">
        <v>376</v>
      </c>
      <c r="AI690" t="s">
        <v>369</v>
      </c>
      <c r="BH690">
        <v>734</v>
      </c>
      <c r="BI690" t="s">
        <v>63</v>
      </c>
    </row>
    <row r="691" spans="1:61">
      <c r="A691" t="str">
        <f>_xlfn.XLOOKUP(D691,BN:BN,BO:BO)</f>
        <v>México</v>
      </c>
      <c r="B691" t="s">
        <v>25</v>
      </c>
      <c r="C691">
        <v>35</v>
      </c>
      <c r="D691" t="str">
        <f>_xlfn.XLOOKUP(C691,BH:BH,BI:BI)</f>
        <v>DianaM</v>
      </c>
      <c r="E691">
        <v>24224</v>
      </c>
      <c r="F691" t="s">
        <v>1991</v>
      </c>
      <c r="G691" s="63">
        <v>45610</v>
      </c>
      <c r="H691" s="63">
        <v>45616</v>
      </c>
      <c r="I691" t="s">
        <v>366</v>
      </c>
      <c r="J691" t="str">
        <f>_xlfn.XLOOKUP(I691,AS:AS,AU:AU)</f>
        <v>Vuelos</v>
      </c>
      <c r="K691" t="s">
        <v>33</v>
      </c>
      <c r="L691">
        <v>1359.36</v>
      </c>
      <c r="M691">
        <f>L691*_xlfn.XLOOKUP(K691,AM:AM,AN:AN)</f>
        <v>1169.0495999999998</v>
      </c>
      <c r="N691">
        <f>L691*_xlfn.XLOOKUP(K691,AM:AM,AO:AO)</f>
        <v>1359.36</v>
      </c>
      <c r="O691">
        <v>0</v>
      </c>
      <c r="P691">
        <f>O691*_xlfn.XLOOKUP(K691,AM:AM,AN:AN)</f>
        <v>0</v>
      </c>
      <c r="Q691">
        <f>O691*_xlfn.XLOOKUP(K691,AM:AM,AO:AO)</f>
        <v>0</v>
      </c>
      <c r="R691" t="str">
        <f>_xlfn.XLOOKUP(E691,AF:AF,AG:AG)</f>
        <v>American Airlines</v>
      </c>
      <c r="S691" t="str">
        <f>_xlfn.XLOOKUP(E691,AF:AF,AI:AI)</f>
        <v>United States</v>
      </c>
      <c r="T691">
        <f>WEEKNUM(G691)</f>
        <v>46</v>
      </c>
      <c r="U691">
        <f>YEAR(G691)</f>
        <v>2024</v>
      </c>
      <c r="V691" s="117">
        <f>IFERROR(Q691/N691,"0")</f>
        <v>0</v>
      </c>
      <c r="AF691">
        <v>30958</v>
      </c>
      <c r="AG691" t="s">
        <v>1992</v>
      </c>
      <c r="AH691" t="s">
        <v>376</v>
      </c>
      <c r="AI691" t="s">
        <v>401</v>
      </c>
      <c r="BH691">
        <v>735</v>
      </c>
      <c r="BI691" t="s">
        <v>85</v>
      </c>
    </row>
    <row r="692" spans="1:61">
      <c r="A692" t="str">
        <f>_xlfn.XLOOKUP(D692,BN:BN,BO:BO)</f>
        <v>México</v>
      </c>
      <c r="B692" t="s">
        <v>25</v>
      </c>
      <c r="C692">
        <v>35</v>
      </c>
      <c r="D692" t="str">
        <f>_xlfn.XLOOKUP(C692,BH:BH,BI:BI)</f>
        <v>DianaM</v>
      </c>
      <c r="E692">
        <v>0</v>
      </c>
      <c r="F692" t="s">
        <v>1993</v>
      </c>
      <c r="G692" s="63">
        <v>45610</v>
      </c>
      <c r="H692" s="63">
        <v>45616</v>
      </c>
      <c r="I692" t="s">
        <v>396</v>
      </c>
      <c r="J692" t="str">
        <f>_xlfn.XLOOKUP(I692,AS:AS,AU:AU)</f>
        <v>Honorarios</v>
      </c>
      <c r="K692" t="s">
        <v>33</v>
      </c>
      <c r="L692">
        <v>50</v>
      </c>
      <c r="M692">
        <f>L692*_xlfn.XLOOKUP(K692,AM:AM,AN:AN)</f>
        <v>43</v>
      </c>
      <c r="N692">
        <f>L692*_xlfn.XLOOKUP(K692,AM:AM,AO:AO)</f>
        <v>50</v>
      </c>
      <c r="O692">
        <v>50</v>
      </c>
      <c r="P692">
        <f>O692*_xlfn.XLOOKUP(K692,AM:AM,AN:AN)</f>
        <v>43</v>
      </c>
      <c r="Q692">
        <f>O692*_xlfn.XLOOKUP(K692,AM:AM,AO:AO)</f>
        <v>50</v>
      </c>
      <c r="R692" t="str">
        <f>_xlfn.XLOOKUP(E692,AF:AF,AG:AG)</f>
        <v>FEES</v>
      </c>
      <c r="S692">
        <f>_xlfn.XLOOKUP(E692,AF:AF,AI:AI)</f>
        <v>0</v>
      </c>
      <c r="T692">
        <f>WEEKNUM(G692)</f>
        <v>46</v>
      </c>
      <c r="U692">
        <f>YEAR(G692)</f>
        <v>2024</v>
      </c>
      <c r="V692" s="117">
        <f>IFERROR(Q692/N692,"0")</f>
        <v>1</v>
      </c>
      <c r="AF692">
        <v>30959</v>
      </c>
      <c r="AG692" t="s">
        <v>1994</v>
      </c>
      <c r="AH692" t="s">
        <v>376</v>
      </c>
      <c r="AI692" t="s">
        <v>401</v>
      </c>
      <c r="BH692">
        <v>736</v>
      </c>
      <c r="BI692" t="s">
        <v>32</v>
      </c>
    </row>
    <row r="693" spans="1:61">
      <c r="A693" t="str">
        <f>_xlfn.XLOOKUP(D693,BN:BN,BO:BO)</f>
        <v>México</v>
      </c>
      <c r="B693" t="s">
        <v>25</v>
      </c>
      <c r="C693">
        <v>36</v>
      </c>
      <c r="D693" t="str">
        <f>_xlfn.XLOOKUP(C693,BH:BH,BI:BI)</f>
        <v>DianaM</v>
      </c>
      <c r="E693">
        <v>23590</v>
      </c>
      <c r="F693" t="s">
        <v>1995</v>
      </c>
      <c r="G693" s="63">
        <v>45624</v>
      </c>
      <c r="H693" s="63">
        <v>45624</v>
      </c>
      <c r="I693" t="s">
        <v>366</v>
      </c>
      <c r="J693" t="str">
        <f>_xlfn.XLOOKUP(I693,AS:AS,AU:AU)</f>
        <v>Vuelos</v>
      </c>
      <c r="K693" t="s">
        <v>33</v>
      </c>
      <c r="L693">
        <v>244.46</v>
      </c>
      <c r="M693">
        <f>L693*_xlfn.XLOOKUP(K693,AM:AM,AN:AN)</f>
        <v>210.23560000000001</v>
      </c>
      <c r="N693">
        <f>L693*_xlfn.XLOOKUP(K693,AM:AM,AO:AO)</f>
        <v>244.46</v>
      </c>
      <c r="O693">
        <v>0</v>
      </c>
      <c r="P693">
        <f>O693*_xlfn.XLOOKUP(K693,AM:AM,AN:AN)</f>
        <v>0</v>
      </c>
      <c r="Q693">
        <f>O693*_xlfn.XLOOKUP(K693,AM:AM,AO:AO)</f>
        <v>0</v>
      </c>
      <c r="R693" t="str">
        <f>_xlfn.XLOOKUP(E693,AF:AF,AG:AG)</f>
        <v>AEROMÉXICO</v>
      </c>
      <c r="S693" t="str">
        <f>_xlfn.XLOOKUP(E693,AF:AF,AI:AI)</f>
        <v>Mexico</v>
      </c>
      <c r="T693">
        <f>WEEKNUM(G693)</f>
        <v>48</v>
      </c>
      <c r="U693">
        <f>YEAR(G693)</f>
        <v>2024</v>
      </c>
      <c r="V693" s="117">
        <f>IFERROR(Q693/N693,"0")</f>
        <v>0</v>
      </c>
      <c r="AF693">
        <v>30960</v>
      </c>
      <c r="AG693" t="s">
        <v>1996</v>
      </c>
      <c r="AH693" t="s">
        <v>376</v>
      </c>
      <c r="AI693" t="s">
        <v>399</v>
      </c>
      <c r="BH693">
        <v>737</v>
      </c>
      <c r="BI693" t="s">
        <v>26</v>
      </c>
    </row>
    <row r="694" spans="1:61">
      <c r="A694" t="str">
        <f>_xlfn.XLOOKUP(D694,BN:BN,BO:BO)</f>
        <v>México</v>
      </c>
      <c r="B694" t="s">
        <v>25</v>
      </c>
      <c r="C694">
        <v>36</v>
      </c>
      <c r="D694" t="str">
        <f>_xlfn.XLOOKUP(C694,BH:BH,BI:BI)</f>
        <v>DianaM</v>
      </c>
      <c r="E694">
        <v>24495</v>
      </c>
      <c r="F694" t="s">
        <v>1997</v>
      </c>
      <c r="G694" s="63">
        <v>45624</v>
      </c>
      <c r="H694" s="63">
        <v>45624</v>
      </c>
      <c r="I694" t="s">
        <v>366</v>
      </c>
      <c r="J694" t="str">
        <f>_xlfn.XLOOKUP(I694,AS:AS,AU:AU)</f>
        <v>Vuelos</v>
      </c>
      <c r="K694" t="s">
        <v>33</v>
      </c>
      <c r="L694">
        <v>6.2</v>
      </c>
      <c r="M694">
        <f>L694*_xlfn.XLOOKUP(K694,AM:AM,AN:AN)</f>
        <v>5.3319999999999999</v>
      </c>
      <c r="N694">
        <f>L694*_xlfn.XLOOKUP(K694,AM:AM,AO:AO)</f>
        <v>6.2</v>
      </c>
      <c r="O694">
        <v>0</v>
      </c>
      <c r="P694">
        <f>O694*_xlfn.XLOOKUP(K694,AM:AM,AN:AN)</f>
        <v>0</v>
      </c>
      <c r="Q694">
        <f>O694*_xlfn.XLOOKUP(K694,AM:AM,AO:AO)</f>
        <v>0</v>
      </c>
      <c r="R694" t="str">
        <f>_xlfn.XLOOKUP(E694,AF:AF,AG:AG)</f>
        <v>United Airlines</v>
      </c>
      <c r="S694" t="str">
        <f>_xlfn.XLOOKUP(E694,AF:AF,AI:AI)</f>
        <v>United States</v>
      </c>
      <c r="T694">
        <f>WEEKNUM(G694)</f>
        <v>48</v>
      </c>
      <c r="U694">
        <f>YEAR(G694)</f>
        <v>2024</v>
      </c>
      <c r="V694" s="117">
        <f>IFERROR(Q694/N694,"0")</f>
        <v>0</v>
      </c>
      <c r="AF694">
        <v>30966</v>
      </c>
      <c r="AG694" t="s">
        <v>1998</v>
      </c>
      <c r="AH694" t="s">
        <v>419</v>
      </c>
      <c r="AI694" t="s">
        <v>440</v>
      </c>
      <c r="BH694">
        <v>738</v>
      </c>
      <c r="BI694" t="s">
        <v>26</v>
      </c>
    </row>
    <row r="695" spans="1:61">
      <c r="A695" t="str">
        <f>_xlfn.XLOOKUP(D695,BN:BN,BO:BO)</f>
        <v>México</v>
      </c>
      <c r="B695" t="s">
        <v>25</v>
      </c>
      <c r="C695">
        <v>36</v>
      </c>
      <c r="D695" t="str">
        <f>_xlfn.XLOOKUP(C695,BH:BH,BI:BI)</f>
        <v>DianaM</v>
      </c>
      <c r="E695">
        <v>24495</v>
      </c>
      <c r="F695" t="s">
        <v>1999</v>
      </c>
      <c r="G695" s="63">
        <v>45624</v>
      </c>
      <c r="H695" s="63">
        <v>45624</v>
      </c>
      <c r="I695" t="s">
        <v>366</v>
      </c>
      <c r="J695" t="str">
        <f>_xlfn.XLOOKUP(I695,AS:AS,AU:AU)</f>
        <v>Vuelos</v>
      </c>
      <c r="K695" t="s">
        <v>33</v>
      </c>
      <c r="L695">
        <v>1036.96</v>
      </c>
      <c r="M695">
        <f>L695*_xlfn.XLOOKUP(K695,AM:AM,AN:AN)</f>
        <v>891.78560000000004</v>
      </c>
      <c r="N695">
        <f>L695*_xlfn.XLOOKUP(K695,AM:AM,AO:AO)</f>
        <v>1036.96</v>
      </c>
      <c r="O695">
        <v>32.880000000000003</v>
      </c>
      <c r="P695">
        <f>O695*_xlfn.XLOOKUP(K695,AM:AM,AN:AN)</f>
        <v>28.276800000000001</v>
      </c>
      <c r="Q695">
        <f>O695*_xlfn.XLOOKUP(K695,AM:AM,AO:AO)</f>
        <v>32.880000000000003</v>
      </c>
      <c r="R695" t="str">
        <f>_xlfn.XLOOKUP(E695,AF:AF,AG:AG)</f>
        <v>United Airlines</v>
      </c>
      <c r="S695" t="str">
        <f>_xlfn.XLOOKUP(E695,AF:AF,AI:AI)</f>
        <v>United States</v>
      </c>
      <c r="T695">
        <f>WEEKNUM(G695)</f>
        <v>48</v>
      </c>
      <c r="U695">
        <f>YEAR(G695)</f>
        <v>2024</v>
      </c>
      <c r="V695" s="117">
        <f>IFERROR(Q695/N695,"0")</f>
        <v>3.1708069742323715E-2</v>
      </c>
      <c r="AF695">
        <v>30984</v>
      </c>
      <c r="AG695" t="s">
        <v>424</v>
      </c>
      <c r="AH695" t="s">
        <v>425</v>
      </c>
      <c r="AI695" t="s">
        <v>399</v>
      </c>
      <c r="BH695">
        <v>739</v>
      </c>
      <c r="BI695" t="s">
        <v>66</v>
      </c>
    </row>
    <row r="696" spans="1:61">
      <c r="A696" t="str">
        <f>_xlfn.XLOOKUP(D696,BN:BN,BO:BO)</f>
        <v>México</v>
      </c>
      <c r="B696" t="s">
        <v>25</v>
      </c>
      <c r="C696">
        <v>36</v>
      </c>
      <c r="D696" t="str">
        <f>_xlfn.XLOOKUP(C696,BH:BH,BI:BI)</f>
        <v>DianaM</v>
      </c>
      <c r="E696">
        <v>24495</v>
      </c>
      <c r="F696" t="s">
        <v>2000</v>
      </c>
      <c r="G696" s="63">
        <v>45624</v>
      </c>
      <c r="H696" s="63">
        <v>45624</v>
      </c>
      <c r="I696" t="s">
        <v>366</v>
      </c>
      <c r="J696" t="str">
        <f>_xlfn.XLOOKUP(I696,AS:AS,AU:AU)</f>
        <v>Vuelos</v>
      </c>
      <c r="K696" t="s">
        <v>33</v>
      </c>
      <c r="L696">
        <v>1036.96</v>
      </c>
      <c r="M696">
        <f>L696*_xlfn.XLOOKUP(K696,AM:AM,AN:AN)</f>
        <v>891.78560000000004</v>
      </c>
      <c r="N696">
        <f>L696*_xlfn.XLOOKUP(K696,AM:AM,AO:AO)</f>
        <v>1036.96</v>
      </c>
      <c r="O696">
        <v>32.880000000000003</v>
      </c>
      <c r="P696">
        <f>O696*_xlfn.XLOOKUP(K696,AM:AM,AN:AN)</f>
        <v>28.276800000000001</v>
      </c>
      <c r="Q696">
        <f>O696*_xlfn.XLOOKUP(K696,AM:AM,AO:AO)</f>
        <v>32.880000000000003</v>
      </c>
      <c r="R696" t="str">
        <f>_xlfn.XLOOKUP(E696,AF:AF,AG:AG)</f>
        <v>United Airlines</v>
      </c>
      <c r="S696" t="str">
        <f>_xlfn.XLOOKUP(E696,AF:AF,AI:AI)</f>
        <v>United States</v>
      </c>
      <c r="T696">
        <f>WEEKNUM(G696)</f>
        <v>48</v>
      </c>
      <c r="U696">
        <f>YEAR(G696)</f>
        <v>2024</v>
      </c>
      <c r="V696" s="117">
        <f>IFERROR(Q696/N696,"0")</f>
        <v>3.1708069742323715E-2</v>
      </c>
      <c r="AF696">
        <v>30986</v>
      </c>
      <c r="AG696" t="s">
        <v>706</v>
      </c>
      <c r="AI696" t="s">
        <v>2001</v>
      </c>
      <c r="BH696">
        <v>740</v>
      </c>
      <c r="BI696" t="s">
        <v>42</v>
      </c>
    </row>
    <row r="697" spans="1:61">
      <c r="A697" t="str">
        <f>_xlfn.XLOOKUP(D697,BN:BN,BO:BO)</f>
        <v>México</v>
      </c>
      <c r="B697" t="s">
        <v>25</v>
      </c>
      <c r="C697">
        <v>36</v>
      </c>
      <c r="D697" t="str">
        <f>_xlfn.XLOOKUP(C697,BH:BH,BI:BI)</f>
        <v>DianaM</v>
      </c>
      <c r="E697">
        <v>0</v>
      </c>
      <c r="F697" t="s">
        <v>2002</v>
      </c>
      <c r="G697" s="63">
        <v>45624</v>
      </c>
      <c r="H697" s="63">
        <v>45624</v>
      </c>
      <c r="I697" t="s">
        <v>396</v>
      </c>
      <c r="J697" t="str">
        <f>_xlfn.XLOOKUP(I697,AS:AS,AU:AU)</f>
        <v>Honorarios</v>
      </c>
      <c r="K697" t="s">
        <v>33</v>
      </c>
      <c r="L697">
        <v>100</v>
      </c>
      <c r="M697">
        <f>L697*_xlfn.XLOOKUP(K697,AM:AM,AN:AN)</f>
        <v>86</v>
      </c>
      <c r="N697">
        <f>L697*_xlfn.XLOOKUP(K697,AM:AM,AO:AO)</f>
        <v>100</v>
      </c>
      <c r="O697">
        <v>100</v>
      </c>
      <c r="P697">
        <f>O697*_xlfn.XLOOKUP(K697,AM:AM,AN:AN)</f>
        <v>86</v>
      </c>
      <c r="Q697">
        <f>O697*_xlfn.XLOOKUP(K697,AM:AM,AO:AO)</f>
        <v>100</v>
      </c>
      <c r="R697" t="str">
        <f>_xlfn.XLOOKUP(E697,AF:AF,AG:AG)</f>
        <v>FEES</v>
      </c>
      <c r="S697">
        <f>_xlfn.XLOOKUP(E697,AF:AF,AI:AI)</f>
        <v>0</v>
      </c>
      <c r="T697">
        <f>WEEKNUM(G697)</f>
        <v>48</v>
      </c>
      <c r="U697">
        <f>YEAR(G697)</f>
        <v>2024</v>
      </c>
      <c r="V697" s="117">
        <f>IFERROR(Q697/N697,"0")</f>
        <v>1</v>
      </c>
      <c r="AF697">
        <v>30987</v>
      </c>
      <c r="AG697" t="s">
        <v>2003</v>
      </c>
      <c r="AH697" t="s">
        <v>376</v>
      </c>
      <c r="AI697" t="s">
        <v>401</v>
      </c>
      <c r="BH697">
        <v>741</v>
      </c>
      <c r="BI697" t="s">
        <v>274</v>
      </c>
    </row>
    <row r="698" spans="1:61">
      <c r="A698" t="str">
        <f>_xlfn.XLOOKUP(D698,BN:BN,BO:BO)</f>
        <v>México</v>
      </c>
      <c r="B698" t="s">
        <v>25</v>
      </c>
      <c r="C698">
        <v>36</v>
      </c>
      <c r="D698" t="str">
        <f>_xlfn.XLOOKUP(C698,BH:BH,BI:BI)</f>
        <v>DianaM</v>
      </c>
      <c r="E698">
        <v>0</v>
      </c>
      <c r="F698" t="s">
        <v>2004</v>
      </c>
      <c r="G698" s="63">
        <v>45624</v>
      </c>
      <c r="H698" s="63">
        <v>45624</v>
      </c>
      <c r="I698" t="s">
        <v>396</v>
      </c>
      <c r="J698" t="str">
        <f>_xlfn.XLOOKUP(I698,AS:AS,AU:AU)</f>
        <v>Honorarios</v>
      </c>
      <c r="K698" t="s">
        <v>33</v>
      </c>
      <c r="L698">
        <v>35</v>
      </c>
      <c r="M698">
        <f>L698*_xlfn.XLOOKUP(K698,AM:AM,AN:AN)</f>
        <v>30.099999999999998</v>
      </c>
      <c r="N698">
        <f>L698*_xlfn.XLOOKUP(K698,AM:AM,AO:AO)</f>
        <v>35</v>
      </c>
      <c r="O698">
        <v>35</v>
      </c>
      <c r="P698">
        <f>O698*_xlfn.XLOOKUP(K698,AM:AM,AN:AN)</f>
        <v>30.099999999999998</v>
      </c>
      <c r="Q698">
        <f>O698*_xlfn.XLOOKUP(K698,AM:AM,AO:AO)</f>
        <v>35</v>
      </c>
      <c r="R698" t="str">
        <f>_xlfn.XLOOKUP(E698,AF:AF,AG:AG)</f>
        <v>FEES</v>
      </c>
      <c r="S698">
        <f>_xlfn.XLOOKUP(E698,AF:AF,AI:AI)</f>
        <v>0</v>
      </c>
      <c r="T698">
        <f>WEEKNUM(G698)</f>
        <v>48</v>
      </c>
      <c r="U698">
        <f>YEAR(G698)</f>
        <v>2024</v>
      </c>
      <c r="V698" s="117">
        <f>IFERROR(Q698/N698,"0")</f>
        <v>1</v>
      </c>
      <c r="AF698">
        <v>30988</v>
      </c>
      <c r="AG698" t="s">
        <v>2005</v>
      </c>
      <c r="AH698" t="s">
        <v>376</v>
      </c>
      <c r="AI698" t="s">
        <v>377</v>
      </c>
      <c r="BH698">
        <v>742</v>
      </c>
      <c r="BI698" t="s">
        <v>59</v>
      </c>
    </row>
    <row r="699" spans="1:61">
      <c r="A699" t="str">
        <f>_xlfn.XLOOKUP(D699,BN:BN,BO:BO)</f>
        <v>México</v>
      </c>
      <c r="B699" t="s">
        <v>25</v>
      </c>
      <c r="C699">
        <v>36</v>
      </c>
      <c r="D699" t="str">
        <f>_xlfn.XLOOKUP(C699,BH:BH,BI:BI)</f>
        <v>DianaM</v>
      </c>
      <c r="E699">
        <v>24495</v>
      </c>
      <c r="F699" t="s">
        <v>2006</v>
      </c>
      <c r="G699" s="63">
        <v>45624</v>
      </c>
      <c r="H699" s="63">
        <v>45624</v>
      </c>
      <c r="I699" t="s">
        <v>366</v>
      </c>
      <c r="J699" t="str">
        <f>_xlfn.XLOOKUP(I699,AS:AS,AU:AU)</f>
        <v>Vuelos</v>
      </c>
      <c r="K699" t="s">
        <v>33</v>
      </c>
      <c r="L699">
        <v>595.91</v>
      </c>
      <c r="M699">
        <f>L699*_xlfn.XLOOKUP(K699,AM:AM,AN:AN)</f>
        <v>512.48259999999993</v>
      </c>
      <c r="N699">
        <f>L699*_xlfn.XLOOKUP(K699,AM:AM,AO:AO)</f>
        <v>595.91</v>
      </c>
      <c r="O699">
        <v>18.559999999999999</v>
      </c>
      <c r="P699">
        <f>O699*_xlfn.XLOOKUP(K699,AM:AM,AN:AN)</f>
        <v>15.961599999999999</v>
      </c>
      <c r="Q699">
        <f>O699*_xlfn.XLOOKUP(K699,AM:AM,AO:AO)</f>
        <v>18.559999999999999</v>
      </c>
      <c r="R699" t="str">
        <f>_xlfn.XLOOKUP(E699,AF:AF,AG:AG)</f>
        <v>United Airlines</v>
      </c>
      <c r="S699" t="str">
        <f>_xlfn.XLOOKUP(E699,AF:AF,AI:AI)</f>
        <v>United States</v>
      </c>
      <c r="T699">
        <f>WEEKNUM(G699)</f>
        <v>48</v>
      </c>
      <c r="U699">
        <f>YEAR(G699)</f>
        <v>2024</v>
      </c>
      <c r="V699" s="117">
        <f>IFERROR(Q699/N699,"0")</f>
        <v>3.1145642798409156E-2</v>
      </c>
      <c r="AF699">
        <v>30992</v>
      </c>
      <c r="AG699" t="s">
        <v>2007</v>
      </c>
      <c r="AH699" t="s">
        <v>477</v>
      </c>
      <c r="AI699" t="s">
        <v>405</v>
      </c>
      <c r="BH699">
        <v>743</v>
      </c>
      <c r="BI699" t="s">
        <v>34</v>
      </c>
    </row>
    <row r="700" spans="1:61">
      <c r="A700" t="str">
        <f>_xlfn.XLOOKUP(D700,BN:BN,BO:BO)</f>
        <v>México</v>
      </c>
      <c r="B700" t="s">
        <v>25</v>
      </c>
      <c r="C700">
        <v>36</v>
      </c>
      <c r="D700" t="str">
        <f>_xlfn.XLOOKUP(C700,BH:BH,BI:BI)</f>
        <v>DianaM</v>
      </c>
      <c r="E700">
        <v>24495</v>
      </c>
      <c r="F700" t="s">
        <v>2008</v>
      </c>
      <c r="G700" s="63">
        <v>45624</v>
      </c>
      <c r="H700" s="63">
        <v>45624</v>
      </c>
      <c r="I700" t="s">
        <v>366</v>
      </c>
      <c r="J700" t="str">
        <f>_xlfn.XLOOKUP(I700,AS:AS,AU:AU)</f>
        <v>Vuelos</v>
      </c>
      <c r="K700" t="s">
        <v>33</v>
      </c>
      <c r="L700">
        <v>595.91</v>
      </c>
      <c r="M700">
        <f>L700*_xlfn.XLOOKUP(K700,AM:AM,AN:AN)</f>
        <v>512.48259999999993</v>
      </c>
      <c r="N700">
        <f>L700*_xlfn.XLOOKUP(K700,AM:AM,AO:AO)</f>
        <v>595.91</v>
      </c>
      <c r="O700">
        <v>18.559999999999999</v>
      </c>
      <c r="P700">
        <f>O700*_xlfn.XLOOKUP(K700,AM:AM,AN:AN)</f>
        <v>15.961599999999999</v>
      </c>
      <c r="Q700">
        <f>O700*_xlfn.XLOOKUP(K700,AM:AM,AO:AO)</f>
        <v>18.559999999999999</v>
      </c>
      <c r="R700" t="str">
        <f>_xlfn.XLOOKUP(E700,AF:AF,AG:AG)</f>
        <v>United Airlines</v>
      </c>
      <c r="S700" t="str">
        <f>_xlfn.XLOOKUP(E700,AF:AF,AI:AI)</f>
        <v>United States</v>
      </c>
      <c r="T700">
        <f>WEEKNUM(G700)</f>
        <v>48</v>
      </c>
      <c r="U700">
        <f>YEAR(G700)</f>
        <v>2024</v>
      </c>
      <c r="V700" s="117">
        <f>IFERROR(Q700/N700,"0")</f>
        <v>3.1145642798409156E-2</v>
      </c>
      <c r="AF700">
        <v>31015</v>
      </c>
      <c r="AG700" t="s">
        <v>2009</v>
      </c>
      <c r="AH700" t="s">
        <v>376</v>
      </c>
      <c r="AI700" t="s">
        <v>792</v>
      </c>
      <c r="BH700">
        <v>744</v>
      </c>
      <c r="BI700" t="s">
        <v>46</v>
      </c>
    </row>
    <row r="701" spans="1:61">
      <c r="A701" t="str">
        <f>_xlfn.XLOOKUP(D701,BN:BN,BO:BO)</f>
        <v>México</v>
      </c>
      <c r="B701" t="s">
        <v>25</v>
      </c>
      <c r="C701">
        <v>36</v>
      </c>
      <c r="D701" t="str">
        <f>_xlfn.XLOOKUP(C701,BH:BH,BI:BI)</f>
        <v>DianaM</v>
      </c>
      <c r="E701">
        <v>0</v>
      </c>
      <c r="F701" t="s">
        <v>2010</v>
      </c>
      <c r="G701" s="63">
        <v>45624</v>
      </c>
      <c r="H701" s="63">
        <v>45624</v>
      </c>
      <c r="I701" t="s">
        <v>396</v>
      </c>
      <c r="J701" t="str">
        <f>_xlfn.XLOOKUP(I701,AS:AS,AU:AU)</f>
        <v>Honorarios</v>
      </c>
      <c r="K701" t="s">
        <v>33</v>
      </c>
      <c r="L701">
        <v>70</v>
      </c>
      <c r="M701">
        <f>L701*_xlfn.XLOOKUP(K701,AM:AM,AN:AN)</f>
        <v>60.199999999999996</v>
      </c>
      <c r="N701">
        <f>L701*_xlfn.XLOOKUP(K701,AM:AM,AO:AO)</f>
        <v>70</v>
      </c>
      <c r="O701">
        <v>70</v>
      </c>
      <c r="P701">
        <f>O701*_xlfn.XLOOKUP(K701,AM:AM,AN:AN)</f>
        <v>60.199999999999996</v>
      </c>
      <c r="Q701">
        <f>O701*_xlfn.XLOOKUP(K701,AM:AM,AO:AO)</f>
        <v>70</v>
      </c>
      <c r="R701" t="str">
        <f>_xlfn.XLOOKUP(E701,AF:AF,AG:AG)</f>
        <v>FEES</v>
      </c>
      <c r="S701">
        <f>_xlfn.XLOOKUP(E701,AF:AF,AI:AI)</f>
        <v>0</v>
      </c>
      <c r="T701">
        <f>WEEKNUM(G701)</f>
        <v>48</v>
      </c>
      <c r="U701">
        <f>YEAR(G701)</f>
        <v>2024</v>
      </c>
      <c r="V701" s="117">
        <f>IFERROR(Q701/N701,"0")</f>
        <v>1</v>
      </c>
      <c r="AF701">
        <v>31025</v>
      </c>
      <c r="AG701" t="s">
        <v>2011</v>
      </c>
      <c r="AH701" t="s">
        <v>376</v>
      </c>
      <c r="AI701" t="s">
        <v>440</v>
      </c>
      <c r="BH701">
        <v>745</v>
      </c>
      <c r="BI701" t="s">
        <v>86</v>
      </c>
    </row>
    <row r="702" spans="1:61">
      <c r="A702" t="str">
        <f>_xlfn.XLOOKUP(D702,BN:BN,BO:BO)</f>
        <v>México</v>
      </c>
      <c r="B702" t="s">
        <v>25</v>
      </c>
      <c r="C702">
        <v>37</v>
      </c>
      <c r="D702" t="str">
        <f>_xlfn.XLOOKUP(C702,BH:BH,BI:BI)</f>
        <v>DianaM</v>
      </c>
      <c r="E702">
        <v>23590</v>
      </c>
      <c r="F702" t="s">
        <v>2012</v>
      </c>
      <c r="G702" s="63">
        <v>45611</v>
      </c>
      <c r="H702" s="63">
        <v>45616</v>
      </c>
      <c r="I702" t="s">
        <v>366</v>
      </c>
      <c r="J702" t="str">
        <f>_xlfn.XLOOKUP(I702,AS:AS,AU:AU)</f>
        <v>Vuelos</v>
      </c>
      <c r="K702" t="s">
        <v>33</v>
      </c>
      <c r="L702">
        <v>3737.92</v>
      </c>
      <c r="M702">
        <f>L702*_xlfn.XLOOKUP(K702,AM:AM,AN:AN)</f>
        <v>3214.6111999999998</v>
      </c>
      <c r="N702">
        <f>L702*_xlfn.XLOOKUP(K702,AM:AM,AO:AO)</f>
        <v>3737.92</v>
      </c>
      <c r="O702">
        <v>54.16</v>
      </c>
      <c r="P702">
        <f>O702*_xlfn.XLOOKUP(K702,AM:AM,AN:AN)</f>
        <v>46.577599999999997</v>
      </c>
      <c r="Q702">
        <f>O702*_xlfn.XLOOKUP(K702,AM:AM,AO:AO)</f>
        <v>54.16</v>
      </c>
      <c r="R702" t="str">
        <f>_xlfn.XLOOKUP(E702,AF:AF,AG:AG)</f>
        <v>AEROMÉXICO</v>
      </c>
      <c r="S702" t="str">
        <f>_xlfn.XLOOKUP(E702,AF:AF,AI:AI)</f>
        <v>Mexico</v>
      </c>
      <c r="T702">
        <f>WEEKNUM(G702)</f>
        <v>46</v>
      </c>
      <c r="U702">
        <f>YEAR(G702)</f>
        <v>2024</v>
      </c>
      <c r="V702" s="117">
        <f>IFERROR(Q702/N702,"0")</f>
        <v>1.4489341665953255E-2</v>
      </c>
      <c r="AF702">
        <v>31026</v>
      </c>
      <c r="AG702" t="s">
        <v>2013</v>
      </c>
      <c r="AH702" t="s">
        <v>376</v>
      </c>
      <c r="AI702" t="s">
        <v>401</v>
      </c>
      <c r="BH702">
        <v>746</v>
      </c>
      <c r="BI702" t="s">
        <v>95</v>
      </c>
    </row>
    <row r="703" spans="1:61">
      <c r="A703" t="str">
        <f>_xlfn.XLOOKUP(D703,BN:BN,BO:BO)</f>
        <v>México</v>
      </c>
      <c r="B703" t="s">
        <v>25</v>
      </c>
      <c r="C703">
        <v>37</v>
      </c>
      <c r="D703" t="str">
        <f>_xlfn.XLOOKUP(C703,BH:BH,BI:BI)</f>
        <v>DianaM</v>
      </c>
      <c r="E703">
        <v>24443</v>
      </c>
      <c r="F703" t="s">
        <v>2014</v>
      </c>
      <c r="G703" s="63">
        <v>45611</v>
      </c>
      <c r="H703" s="63">
        <v>45616</v>
      </c>
      <c r="I703" t="s">
        <v>376</v>
      </c>
      <c r="J703" t="str">
        <f>_xlfn.XLOOKUP(I703,AS:AS,AU:AU)</f>
        <v>Hotel</v>
      </c>
      <c r="K703" t="s">
        <v>33</v>
      </c>
      <c r="L703">
        <v>5217</v>
      </c>
      <c r="M703">
        <f>L703*_xlfn.XLOOKUP(K703,AM:AM,AN:AN)</f>
        <v>4486.62</v>
      </c>
      <c r="N703">
        <f>L703*_xlfn.XLOOKUP(K703,AM:AM,AO:AO)</f>
        <v>5217</v>
      </c>
      <c r="O703">
        <v>0</v>
      </c>
      <c r="P703">
        <f>O703*_xlfn.XLOOKUP(K703,AM:AM,AN:AN)</f>
        <v>0</v>
      </c>
      <c r="Q703">
        <f>O703*_xlfn.XLOOKUP(K703,AM:AM,AO:AO)</f>
        <v>0</v>
      </c>
      <c r="R703" t="str">
        <f>_xlfn.XLOOKUP(E703,AF:AF,AG:AG)</f>
        <v>FOUR SEASONS HOTEL AT THE SURF CLUB, SURFSIDE, FLORIDA</v>
      </c>
      <c r="S703" t="str">
        <f>_xlfn.XLOOKUP(E703,AF:AF,AI:AI)</f>
        <v>United States</v>
      </c>
      <c r="T703">
        <f>WEEKNUM(G703)</f>
        <v>46</v>
      </c>
      <c r="U703">
        <f>YEAR(G703)</f>
        <v>2024</v>
      </c>
      <c r="V703" s="117">
        <f>IFERROR(Q703/N703,"0")</f>
        <v>0</v>
      </c>
      <c r="AF703">
        <v>31027</v>
      </c>
      <c r="AG703" t="s">
        <v>2015</v>
      </c>
      <c r="AH703" t="s">
        <v>376</v>
      </c>
      <c r="AI703" t="s">
        <v>438</v>
      </c>
      <c r="BH703">
        <v>747</v>
      </c>
      <c r="BI703" t="s">
        <v>59</v>
      </c>
    </row>
    <row r="704" spans="1:61">
      <c r="A704" t="str">
        <f>_xlfn.XLOOKUP(D704,BN:BN,BO:BO)</f>
        <v>México</v>
      </c>
      <c r="B704" t="s">
        <v>25</v>
      </c>
      <c r="C704">
        <v>37</v>
      </c>
      <c r="D704" t="str">
        <f>_xlfn.XLOOKUP(C704,BH:BH,BI:BI)</f>
        <v>DianaM</v>
      </c>
      <c r="E704">
        <v>0</v>
      </c>
      <c r="F704" t="s">
        <v>1893</v>
      </c>
      <c r="G704" s="63">
        <v>45611</v>
      </c>
      <c r="H704" s="63">
        <v>45616</v>
      </c>
      <c r="I704" t="s">
        <v>395</v>
      </c>
      <c r="J704" t="str">
        <f>_xlfn.XLOOKUP(I704,AS:AS,AU:AU)</f>
        <v>Honorarios</v>
      </c>
      <c r="K704" t="s">
        <v>33</v>
      </c>
      <c r="L704">
        <v>35</v>
      </c>
      <c r="M704">
        <f>L704*_xlfn.XLOOKUP(K704,AM:AM,AN:AN)</f>
        <v>30.099999999999998</v>
      </c>
      <c r="N704">
        <f>L704*_xlfn.XLOOKUP(K704,AM:AM,AO:AO)</f>
        <v>35</v>
      </c>
      <c r="O704">
        <v>35</v>
      </c>
      <c r="P704">
        <f>O704*_xlfn.XLOOKUP(K704,AM:AM,AN:AN)</f>
        <v>30.099999999999998</v>
      </c>
      <c r="Q704">
        <f>O704*_xlfn.XLOOKUP(K704,AM:AM,AO:AO)</f>
        <v>35</v>
      </c>
      <c r="R704" t="str">
        <f>_xlfn.XLOOKUP(E704,AF:AF,AG:AG)</f>
        <v>FEES</v>
      </c>
      <c r="S704">
        <f>_xlfn.XLOOKUP(E704,AF:AF,AI:AI)</f>
        <v>0</v>
      </c>
      <c r="T704">
        <f>WEEKNUM(G704)</f>
        <v>46</v>
      </c>
      <c r="U704">
        <f>YEAR(G704)</f>
        <v>2024</v>
      </c>
      <c r="V704" s="117">
        <f>IFERROR(Q704/N704,"0")</f>
        <v>1</v>
      </c>
      <c r="AF704">
        <v>31031</v>
      </c>
      <c r="AG704" t="s">
        <v>716</v>
      </c>
      <c r="AH704" t="s">
        <v>376</v>
      </c>
      <c r="AI704" t="s">
        <v>588</v>
      </c>
      <c r="BH704">
        <v>748</v>
      </c>
      <c r="BI704" t="s">
        <v>92</v>
      </c>
    </row>
    <row r="705" spans="1:61">
      <c r="A705" t="str">
        <f>_xlfn.XLOOKUP(D705,BN:BN,BO:BO)</f>
        <v>México</v>
      </c>
      <c r="B705" t="s">
        <v>25</v>
      </c>
      <c r="C705">
        <v>37</v>
      </c>
      <c r="D705" t="str">
        <f>_xlfn.XLOOKUP(C705,BH:BH,BI:BI)</f>
        <v>DianaM</v>
      </c>
      <c r="E705">
        <v>0</v>
      </c>
      <c r="F705" t="s">
        <v>1878</v>
      </c>
      <c r="G705" s="63">
        <v>45611</v>
      </c>
      <c r="H705" s="63">
        <v>45616</v>
      </c>
      <c r="I705" t="s">
        <v>396</v>
      </c>
      <c r="J705" t="str">
        <f>_xlfn.XLOOKUP(I705,AS:AS,AU:AU)</f>
        <v>Honorarios</v>
      </c>
      <c r="K705" t="s">
        <v>33</v>
      </c>
      <c r="L705">
        <v>491.85</v>
      </c>
      <c r="M705">
        <f>L705*_xlfn.XLOOKUP(K705,AM:AM,AN:AN)</f>
        <v>422.99099999999999</v>
      </c>
      <c r="N705">
        <f>L705*_xlfn.XLOOKUP(K705,AM:AM,AO:AO)</f>
        <v>491.85</v>
      </c>
      <c r="O705">
        <v>491.85</v>
      </c>
      <c r="P705">
        <f>O705*_xlfn.XLOOKUP(K705,AM:AM,AN:AN)</f>
        <v>422.99099999999999</v>
      </c>
      <c r="Q705">
        <f>O705*_xlfn.XLOOKUP(K705,AM:AM,AO:AO)</f>
        <v>491.85</v>
      </c>
      <c r="R705" t="str">
        <f>_xlfn.XLOOKUP(E705,AF:AF,AG:AG)</f>
        <v>FEES</v>
      </c>
      <c r="S705">
        <f>_xlfn.XLOOKUP(E705,AF:AF,AI:AI)</f>
        <v>0</v>
      </c>
      <c r="T705">
        <f>WEEKNUM(G705)</f>
        <v>46</v>
      </c>
      <c r="U705">
        <f>YEAR(G705)</f>
        <v>2024</v>
      </c>
      <c r="V705" s="117">
        <f>IFERROR(Q705/N705,"0")</f>
        <v>1</v>
      </c>
      <c r="AF705">
        <v>31032</v>
      </c>
      <c r="AG705" t="s">
        <v>713</v>
      </c>
      <c r="AH705" t="s">
        <v>376</v>
      </c>
      <c r="AI705" t="s">
        <v>588</v>
      </c>
      <c r="BH705">
        <v>749</v>
      </c>
      <c r="BI705" t="s">
        <v>86</v>
      </c>
    </row>
    <row r="706" spans="1:61">
      <c r="A706" t="str">
        <f>_xlfn.XLOOKUP(D706,BN:BN,BO:BO)</f>
        <v>México</v>
      </c>
      <c r="B706" t="s">
        <v>25</v>
      </c>
      <c r="C706">
        <v>37</v>
      </c>
      <c r="D706" t="str">
        <f>_xlfn.XLOOKUP(C706,BH:BH,BI:BI)</f>
        <v>DianaM</v>
      </c>
      <c r="E706">
        <v>0</v>
      </c>
      <c r="F706" t="s">
        <v>1709</v>
      </c>
      <c r="G706" s="63">
        <v>45611</v>
      </c>
      <c r="H706" s="63">
        <v>45616</v>
      </c>
      <c r="I706" t="s">
        <v>396</v>
      </c>
      <c r="J706" t="str">
        <f>_xlfn.XLOOKUP(I706,AS:AS,AU:AU)</f>
        <v>Honorarios</v>
      </c>
      <c r="K706" t="s">
        <v>33</v>
      </c>
      <c r="L706">
        <v>355.16</v>
      </c>
      <c r="M706">
        <f>L706*_xlfn.XLOOKUP(K706,AM:AM,AN:AN)</f>
        <v>305.43760000000003</v>
      </c>
      <c r="N706">
        <f>L706*_xlfn.XLOOKUP(K706,AM:AM,AO:AO)</f>
        <v>355.16</v>
      </c>
      <c r="O706">
        <v>355.16</v>
      </c>
      <c r="P706">
        <f>O706*_xlfn.XLOOKUP(K706,AM:AM,AN:AN)</f>
        <v>305.43760000000003</v>
      </c>
      <c r="Q706">
        <f>O706*_xlfn.XLOOKUP(K706,AM:AM,AO:AO)</f>
        <v>355.16</v>
      </c>
      <c r="R706" t="str">
        <f>_xlfn.XLOOKUP(E706,AF:AF,AG:AG)</f>
        <v>FEES</v>
      </c>
      <c r="S706">
        <f>_xlfn.XLOOKUP(E706,AF:AF,AI:AI)</f>
        <v>0</v>
      </c>
      <c r="T706">
        <f>WEEKNUM(G706)</f>
        <v>46</v>
      </c>
      <c r="U706">
        <f>YEAR(G706)</f>
        <v>2024</v>
      </c>
      <c r="V706" s="117">
        <f>IFERROR(Q706/N706,"0")</f>
        <v>1</v>
      </c>
      <c r="AF706">
        <v>31033</v>
      </c>
      <c r="AG706" t="s">
        <v>2016</v>
      </c>
      <c r="AH706" t="s">
        <v>376</v>
      </c>
      <c r="AI706" t="s">
        <v>588</v>
      </c>
      <c r="BH706">
        <v>750</v>
      </c>
      <c r="BI706" t="s">
        <v>63</v>
      </c>
    </row>
    <row r="707" spans="1:61">
      <c r="A707" t="str">
        <f>_xlfn.XLOOKUP(D707,BN:BN,BO:BO)</f>
        <v>México</v>
      </c>
      <c r="B707" t="s">
        <v>25</v>
      </c>
      <c r="C707">
        <v>38</v>
      </c>
      <c r="D707" t="str">
        <f>_xlfn.XLOOKUP(C707,BH:BH,BI:BI)</f>
        <v>MinervaH</v>
      </c>
      <c r="E707">
        <v>24224</v>
      </c>
      <c r="F707" t="s">
        <v>2017</v>
      </c>
      <c r="G707" s="63">
        <v>45648</v>
      </c>
      <c r="H707" s="63">
        <v>45653</v>
      </c>
      <c r="I707" t="s">
        <v>366</v>
      </c>
      <c r="J707" t="str">
        <f>_xlfn.XLOOKUP(I707,AS:AS,AU:AU)</f>
        <v>Vuelos</v>
      </c>
      <c r="K707" t="s">
        <v>30</v>
      </c>
      <c r="L707">
        <v>60452.52</v>
      </c>
      <c r="M707">
        <f>L707*_xlfn.XLOOKUP(K707,AM:AM,AN:AN)</f>
        <v>2901.7209600000001</v>
      </c>
      <c r="N707">
        <f>L707*_xlfn.XLOOKUP(K707,AM:AM,AO:AO)</f>
        <v>3385.34112</v>
      </c>
      <c r="O707">
        <v>0</v>
      </c>
      <c r="P707">
        <f>O707*_xlfn.XLOOKUP(K707,AM:AM,AN:AN)</f>
        <v>0</v>
      </c>
      <c r="Q707">
        <f>O707*_xlfn.XLOOKUP(K707,AM:AM,AO:AO)</f>
        <v>0</v>
      </c>
      <c r="R707" t="str">
        <f>_xlfn.XLOOKUP(E707,AF:AF,AG:AG)</f>
        <v>American Airlines</v>
      </c>
      <c r="S707" t="str">
        <f>_xlfn.XLOOKUP(E707,AF:AF,AI:AI)</f>
        <v>United States</v>
      </c>
      <c r="T707">
        <f>WEEKNUM(G707)</f>
        <v>52</v>
      </c>
      <c r="U707">
        <f>YEAR(G707)</f>
        <v>2024</v>
      </c>
      <c r="V707" s="117">
        <f>IFERROR(Q707/N707,"0")</f>
        <v>0</v>
      </c>
      <c r="AF707">
        <v>31055</v>
      </c>
      <c r="AG707" t="s">
        <v>2018</v>
      </c>
      <c r="AH707" t="s">
        <v>376</v>
      </c>
      <c r="AI707" t="s">
        <v>405</v>
      </c>
      <c r="BH707">
        <v>751</v>
      </c>
      <c r="BI707" t="s">
        <v>92</v>
      </c>
    </row>
    <row r="708" spans="1:61">
      <c r="A708" t="str">
        <f>_xlfn.XLOOKUP(D708,BN:BN,BO:BO)</f>
        <v>México</v>
      </c>
      <c r="B708" t="s">
        <v>25</v>
      </c>
      <c r="C708">
        <v>39</v>
      </c>
      <c r="D708" t="str">
        <f>_xlfn.XLOOKUP(C708,BH:BH,BI:BI)</f>
        <v>MinervaH</v>
      </c>
      <c r="E708">
        <v>23590</v>
      </c>
      <c r="F708" t="s">
        <v>2019</v>
      </c>
      <c r="G708" s="63">
        <v>45620</v>
      </c>
      <c r="H708" s="63">
        <v>45635</v>
      </c>
      <c r="I708" t="s">
        <v>366</v>
      </c>
      <c r="J708" t="str">
        <f>_xlfn.XLOOKUP(I708,AS:AS,AU:AU)</f>
        <v>Vuelos</v>
      </c>
      <c r="K708" t="s">
        <v>30</v>
      </c>
      <c r="L708">
        <v>40255.75</v>
      </c>
      <c r="M708">
        <f>L708*_xlfn.XLOOKUP(K708,AM:AM,AN:AN)</f>
        <v>1932.2760000000001</v>
      </c>
      <c r="N708">
        <f>L708*_xlfn.XLOOKUP(K708,AM:AM,AO:AO)</f>
        <v>2254.3220000000001</v>
      </c>
      <c r="O708">
        <v>0</v>
      </c>
      <c r="P708">
        <f>O708*_xlfn.XLOOKUP(K708,AM:AM,AN:AN)</f>
        <v>0</v>
      </c>
      <c r="Q708">
        <f>O708*_xlfn.XLOOKUP(K708,AM:AM,AO:AO)</f>
        <v>0</v>
      </c>
      <c r="R708" t="str">
        <f>_xlfn.XLOOKUP(E708,AF:AF,AG:AG)</f>
        <v>AEROMÉXICO</v>
      </c>
      <c r="S708" t="str">
        <f>_xlfn.XLOOKUP(E708,AF:AF,AI:AI)</f>
        <v>Mexico</v>
      </c>
      <c r="T708">
        <f>WEEKNUM(G708)</f>
        <v>48</v>
      </c>
      <c r="U708">
        <f>YEAR(G708)</f>
        <v>2024</v>
      </c>
      <c r="V708" s="117">
        <f>IFERROR(Q708/N708,"0")</f>
        <v>0</v>
      </c>
      <c r="AF708">
        <v>31058</v>
      </c>
      <c r="AG708" t="s">
        <v>2020</v>
      </c>
      <c r="AH708" t="s">
        <v>376</v>
      </c>
      <c r="AI708" t="s">
        <v>634</v>
      </c>
      <c r="BH708">
        <v>752</v>
      </c>
      <c r="BI708" t="s">
        <v>43</v>
      </c>
    </row>
    <row r="709" spans="1:61">
      <c r="A709" t="str">
        <f>_xlfn.XLOOKUP(D709,BN:BN,BO:BO)</f>
        <v>México</v>
      </c>
      <c r="B709" t="s">
        <v>25</v>
      </c>
      <c r="C709">
        <v>40</v>
      </c>
      <c r="D709" t="str">
        <f>_xlfn.XLOOKUP(C709,BH:BH,BI:BI)</f>
        <v>DianaM</v>
      </c>
      <c r="E709">
        <v>24490</v>
      </c>
      <c r="F709" t="s">
        <v>2021</v>
      </c>
      <c r="G709" s="63">
        <v>45563</v>
      </c>
      <c r="H709" s="63">
        <v>45563</v>
      </c>
      <c r="I709" t="s">
        <v>419</v>
      </c>
      <c r="J709" t="str">
        <f>_xlfn.XLOOKUP(I709,AS:AS,AU:AU)</f>
        <v>Otros</v>
      </c>
      <c r="K709" t="s">
        <v>27</v>
      </c>
      <c r="L709">
        <v>600</v>
      </c>
      <c r="M709">
        <f>L709*_xlfn.XLOOKUP(K709,AM:AM,AN:AN)</f>
        <v>600</v>
      </c>
      <c r="N709">
        <f>L709*_xlfn.XLOOKUP(K709,AM:AM,AO:AO)</f>
        <v>696</v>
      </c>
      <c r="O709">
        <v>60</v>
      </c>
      <c r="P709">
        <f>O709*_xlfn.XLOOKUP(K709,AM:AM,AN:AN)</f>
        <v>60</v>
      </c>
      <c r="Q709">
        <f>O709*_xlfn.XLOOKUP(K709,AM:AM,AO:AO)</f>
        <v>69.599999999999994</v>
      </c>
      <c r="R709" t="str">
        <f>_xlfn.XLOOKUP(E709,AF:AF,AG:AG)</f>
        <v>WELL COM AIR</v>
      </c>
      <c r="S709" t="str">
        <f>_xlfn.XLOOKUP(E709,AF:AF,AI:AI)</f>
        <v>France</v>
      </c>
      <c r="T709">
        <f>WEEKNUM(G709)</f>
        <v>39</v>
      </c>
      <c r="U709">
        <f>YEAR(G709)</f>
        <v>2024</v>
      </c>
      <c r="V709" s="117">
        <f>IFERROR(Q709/N709,"0")</f>
        <v>9.9999999999999992E-2</v>
      </c>
      <c r="AF709">
        <v>31062</v>
      </c>
      <c r="AG709" t="s">
        <v>2022</v>
      </c>
      <c r="AH709" t="s">
        <v>376</v>
      </c>
      <c r="AI709" t="s">
        <v>417</v>
      </c>
      <c r="BH709">
        <v>753</v>
      </c>
      <c r="BI709" t="s">
        <v>42</v>
      </c>
    </row>
    <row r="710" spans="1:61">
      <c r="A710" t="str">
        <f>_xlfn.XLOOKUP(D710,BN:BN,BO:BO)</f>
        <v>México</v>
      </c>
      <c r="B710" t="s">
        <v>25</v>
      </c>
      <c r="C710">
        <v>41</v>
      </c>
      <c r="D710" t="str">
        <f>_xlfn.XLOOKUP(C710,BH:BH,BI:BI)</f>
        <v>DianaM</v>
      </c>
      <c r="E710">
        <v>24493</v>
      </c>
      <c r="F710" t="s">
        <v>1897</v>
      </c>
      <c r="G710" s="63">
        <v>45574</v>
      </c>
      <c r="H710" s="63">
        <v>45577</v>
      </c>
      <c r="I710" t="s">
        <v>376</v>
      </c>
      <c r="J710" t="str">
        <f>_xlfn.XLOOKUP(I710,AS:AS,AU:AU)</f>
        <v>Hotel</v>
      </c>
      <c r="K710" t="s">
        <v>27</v>
      </c>
      <c r="L710">
        <v>2345.5</v>
      </c>
      <c r="M710">
        <f>L710*_xlfn.XLOOKUP(K710,AM:AM,AN:AN)</f>
        <v>2345.5</v>
      </c>
      <c r="N710">
        <f>L710*_xlfn.XLOOKUP(K710,AM:AM,AO:AO)</f>
        <v>2720.7799999999997</v>
      </c>
      <c r="O710">
        <v>234.55</v>
      </c>
      <c r="P710">
        <f>O710*_xlfn.XLOOKUP(K710,AM:AM,AN:AN)</f>
        <v>234.55</v>
      </c>
      <c r="Q710">
        <f>O710*_xlfn.XLOOKUP(K710,AM:AM,AO:AO)</f>
        <v>272.07799999999997</v>
      </c>
      <c r="R710" t="str">
        <f>_xlfn.XLOOKUP(E710,AF:AF,AG:AG)</f>
        <v>VISTA VERONA</v>
      </c>
      <c r="S710" t="str">
        <f>_xlfn.XLOOKUP(E710,AF:AF,AI:AI)</f>
        <v>Italy</v>
      </c>
      <c r="T710">
        <f>WEEKNUM(G710)</f>
        <v>41</v>
      </c>
      <c r="U710">
        <f>YEAR(G710)</f>
        <v>2024</v>
      </c>
      <c r="V710" s="117">
        <f>IFERROR(Q710/N710,"0")</f>
        <v>0.1</v>
      </c>
      <c r="AF710">
        <v>31063</v>
      </c>
      <c r="AG710" t="s">
        <v>2023</v>
      </c>
      <c r="AH710" t="s">
        <v>376</v>
      </c>
      <c r="AI710" t="s">
        <v>401</v>
      </c>
      <c r="BH710">
        <v>754</v>
      </c>
      <c r="BI710" t="s">
        <v>46</v>
      </c>
    </row>
    <row r="711" spans="1:61">
      <c r="A711" t="str">
        <f>_xlfn.XLOOKUP(D711,BN:BN,BO:BO)</f>
        <v>México</v>
      </c>
      <c r="B711" t="s">
        <v>25</v>
      </c>
      <c r="C711">
        <v>41</v>
      </c>
      <c r="D711" t="str">
        <f>_xlfn.XLOOKUP(C711,BH:BH,BI:BI)</f>
        <v>DianaM</v>
      </c>
      <c r="E711">
        <v>25780</v>
      </c>
      <c r="F711" t="s">
        <v>1780</v>
      </c>
      <c r="G711" s="63">
        <v>45574</v>
      </c>
      <c r="H711" s="63">
        <v>45577</v>
      </c>
      <c r="I711" t="s">
        <v>425</v>
      </c>
      <c r="J711" t="str">
        <f>_xlfn.XLOOKUP(I711,AS:AS,AU:AU)</f>
        <v>Traslados</v>
      </c>
      <c r="K711" t="s">
        <v>27</v>
      </c>
      <c r="L711">
        <v>216.37</v>
      </c>
      <c r="M711">
        <f>L711*_xlfn.XLOOKUP(K711,AM:AM,AN:AN)</f>
        <v>216.37</v>
      </c>
      <c r="N711">
        <f>L711*_xlfn.XLOOKUP(K711,AM:AM,AO:AO)</f>
        <v>250.98919999999998</v>
      </c>
      <c r="O711">
        <v>190.36</v>
      </c>
      <c r="P711">
        <f>O711*_xlfn.XLOOKUP(K711,AM:AM,AN:AN)</f>
        <v>190.36</v>
      </c>
      <c r="Q711">
        <f>O711*_xlfn.XLOOKUP(K711,AM:AM,AO:AO)</f>
        <v>220.8176</v>
      </c>
      <c r="R711" t="str">
        <f>_xlfn.XLOOKUP(E711,AF:AF,AG:AG)</f>
        <v>ROLZO</v>
      </c>
      <c r="S711" t="str">
        <f>_xlfn.XLOOKUP(E711,AF:AF,AI:AI)</f>
        <v>United Kingdom</v>
      </c>
      <c r="T711">
        <f>WEEKNUM(G711)</f>
        <v>41</v>
      </c>
      <c r="U711">
        <f>YEAR(G711)</f>
        <v>2024</v>
      </c>
      <c r="V711" s="117">
        <f>IFERROR(Q711/N711,"0")</f>
        <v>0.87978924989601148</v>
      </c>
      <c r="AF711">
        <v>31064</v>
      </c>
      <c r="AG711" t="s">
        <v>2024</v>
      </c>
      <c r="AH711" t="s">
        <v>376</v>
      </c>
      <c r="AI711" t="s">
        <v>399</v>
      </c>
      <c r="BH711">
        <v>755</v>
      </c>
      <c r="BI711" t="s">
        <v>46</v>
      </c>
    </row>
    <row r="712" spans="1:61">
      <c r="A712" t="str">
        <f>_xlfn.XLOOKUP(D712,BN:BN,BO:BO)</f>
        <v>México</v>
      </c>
      <c r="B712" t="s">
        <v>25</v>
      </c>
      <c r="C712">
        <v>41</v>
      </c>
      <c r="D712" t="str">
        <f>_xlfn.XLOOKUP(C712,BH:BH,BI:BI)</f>
        <v>DianaM</v>
      </c>
      <c r="E712">
        <v>25780</v>
      </c>
      <c r="F712" t="s">
        <v>1780</v>
      </c>
      <c r="G712" s="63">
        <v>45574</v>
      </c>
      <c r="H712" s="63">
        <v>45577</v>
      </c>
      <c r="I712" t="s">
        <v>425</v>
      </c>
      <c r="J712" t="str">
        <f>_xlfn.XLOOKUP(I712,AS:AS,AU:AU)</f>
        <v>Traslados</v>
      </c>
      <c r="K712" t="s">
        <v>27</v>
      </c>
      <c r="L712">
        <v>154.22999999999999</v>
      </c>
      <c r="M712">
        <f>L712*_xlfn.XLOOKUP(K712,AM:AM,AN:AN)</f>
        <v>154.22999999999999</v>
      </c>
      <c r="N712">
        <f>L712*_xlfn.XLOOKUP(K712,AM:AM,AO:AO)</f>
        <v>178.90679999999998</v>
      </c>
      <c r="O712">
        <v>135.69</v>
      </c>
      <c r="P712">
        <f>O712*_xlfn.XLOOKUP(K712,AM:AM,AN:AN)</f>
        <v>135.69</v>
      </c>
      <c r="Q712">
        <f>O712*_xlfn.XLOOKUP(K712,AM:AM,AO:AO)</f>
        <v>157.40039999999999</v>
      </c>
      <c r="R712" t="str">
        <f>_xlfn.XLOOKUP(E712,AF:AF,AG:AG)</f>
        <v>ROLZO</v>
      </c>
      <c r="S712" t="str">
        <f>_xlfn.XLOOKUP(E712,AF:AF,AI:AI)</f>
        <v>United Kingdom</v>
      </c>
      <c r="T712">
        <f>WEEKNUM(G712)</f>
        <v>41</v>
      </c>
      <c r="U712">
        <f>YEAR(G712)</f>
        <v>2024</v>
      </c>
      <c r="V712" s="117">
        <f>IFERROR(Q712/N712,"0")</f>
        <v>0.87978992413927259</v>
      </c>
      <c r="AF712">
        <v>31065</v>
      </c>
      <c r="AG712" t="s">
        <v>2025</v>
      </c>
      <c r="AH712" t="s">
        <v>376</v>
      </c>
      <c r="AI712" t="s">
        <v>401</v>
      </c>
      <c r="BH712">
        <v>756</v>
      </c>
      <c r="BI712" t="s">
        <v>86</v>
      </c>
    </row>
    <row r="713" spans="1:61">
      <c r="A713" t="e">
        <f>_xlfn.XLOOKUP(D713,BN:BN,BO:BO)</f>
        <v>#N/A</v>
      </c>
      <c r="B713" t="s">
        <v>25</v>
      </c>
      <c r="C713">
        <v>42</v>
      </c>
      <c r="D713" t="e">
        <f>_xlfn.XLOOKUP(C713,BH:BH,BI:BI)</f>
        <v>#N/A</v>
      </c>
      <c r="E713">
        <v>0</v>
      </c>
      <c r="F713" t="s">
        <v>1893</v>
      </c>
      <c r="G713" s="63">
        <v>45594</v>
      </c>
      <c r="H713" s="63">
        <v>45594</v>
      </c>
      <c r="I713" t="s">
        <v>396</v>
      </c>
      <c r="J713" t="str">
        <f>_xlfn.XLOOKUP(I713,AS:AS,AU:AU)</f>
        <v>Honorarios</v>
      </c>
      <c r="K713" t="s">
        <v>33</v>
      </c>
      <c r="L713">
        <v>0</v>
      </c>
      <c r="M713">
        <f>L713*_xlfn.XLOOKUP(K713,AM:AM,AN:AN)</f>
        <v>0</v>
      </c>
      <c r="N713">
        <f>L713*_xlfn.XLOOKUP(K713,AM:AM,AO:AO)</f>
        <v>0</v>
      </c>
      <c r="O713">
        <v>0</v>
      </c>
      <c r="P713">
        <f>O713*_xlfn.XLOOKUP(K713,AM:AM,AN:AN)</f>
        <v>0</v>
      </c>
      <c r="Q713">
        <f>O713*_xlfn.XLOOKUP(K713,AM:AM,AO:AO)</f>
        <v>0</v>
      </c>
      <c r="R713" t="str">
        <f>_xlfn.XLOOKUP(E713,AF:AF,AG:AG)</f>
        <v>FEES</v>
      </c>
      <c r="S713">
        <f>_xlfn.XLOOKUP(E713,AF:AF,AI:AI)</f>
        <v>0</v>
      </c>
      <c r="T713">
        <f>WEEKNUM(G713)</f>
        <v>44</v>
      </c>
      <c r="U713">
        <f>YEAR(G713)</f>
        <v>2024</v>
      </c>
      <c r="V713" s="117" t="str">
        <f>IFERROR(Q713/N713,"0")</f>
        <v>0</v>
      </c>
      <c r="AF713">
        <v>31082</v>
      </c>
      <c r="AG713" t="s">
        <v>2026</v>
      </c>
      <c r="AH713" t="s">
        <v>376</v>
      </c>
      <c r="AI713" t="s">
        <v>399</v>
      </c>
      <c r="BH713">
        <v>757</v>
      </c>
      <c r="BI713" t="s">
        <v>26</v>
      </c>
    </row>
    <row r="714" spans="1:61">
      <c r="A714" t="str">
        <f>_xlfn.XLOOKUP(D714,BN:BN,BO:BO)</f>
        <v>México</v>
      </c>
      <c r="B714" t="s">
        <v>25</v>
      </c>
      <c r="C714">
        <v>43</v>
      </c>
      <c r="D714" t="str">
        <f>_xlfn.XLOOKUP(C714,BH:BH,BI:BI)</f>
        <v>DianaM</v>
      </c>
      <c r="E714">
        <v>23362</v>
      </c>
      <c r="F714" t="s">
        <v>2027</v>
      </c>
      <c r="G714" s="63">
        <v>45663</v>
      </c>
      <c r="H714" s="63">
        <v>45668</v>
      </c>
      <c r="I714" t="s">
        <v>376</v>
      </c>
      <c r="J714" t="str">
        <f>_xlfn.XLOOKUP(I714,AS:AS,AU:AU)</f>
        <v>Hotel</v>
      </c>
      <c r="K714" t="s">
        <v>33</v>
      </c>
      <c r="L714">
        <v>27745.96</v>
      </c>
      <c r="M714">
        <f>L714*_xlfn.XLOOKUP(K714,AM:AM,AN:AN)</f>
        <v>23861.525599999997</v>
      </c>
      <c r="N714">
        <f>L714*_xlfn.XLOOKUP(K714,AM:AM,AO:AO)</f>
        <v>27745.96</v>
      </c>
      <c r="O714">
        <v>2759.08</v>
      </c>
      <c r="P714">
        <f>O714*_xlfn.XLOOKUP(K714,AM:AM,AN:AN)</f>
        <v>2372.8087999999998</v>
      </c>
      <c r="Q714">
        <f>O714*_xlfn.XLOOKUP(K714,AM:AM,AO:AO)</f>
        <v>2759.08</v>
      </c>
      <c r="R714" t="str">
        <f>_xlfn.XLOOKUP(E714,AF:AF,AG:AG)</f>
        <v>SKIUSA VACATIONS LLC</v>
      </c>
      <c r="S714" t="str">
        <f>_xlfn.XLOOKUP(E714,AF:AF,AI:AI)</f>
        <v>United States</v>
      </c>
      <c r="T714">
        <f>WEEKNUM(G714)</f>
        <v>2</v>
      </c>
      <c r="U714">
        <f>YEAR(G714)</f>
        <v>2025</v>
      </c>
      <c r="V714" s="117">
        <f>IFERROR(Q714/N714,"0")</f>
        <v>9.9440783450996106E-2</v>
      </c>
      <c r="AF714">
        <v>31083</v>
      </c>
      <c r="AG714" t="s">
        <v>2028</v>
      </c>
      <c r="AH714" t="s">
        <v>376</v>
      </c>
      <c r="AI714" t="s">
        <v>548</v>
      </c>
      <c r="BH714">
        <v>758</v>
      </c>
      <c r="BI714" t="s">
        <v>26</v>
      </c>
    </row>
    <row r="715" spans="1:61">
      <c r="A715" t="str">
        <f>_xlfn.XLOOKUP(D715,BN:BN,BO:BO)</f>
        <v>México</v>
      </c>
      <c r="B715" t="s">
        <v>25</v>
      </c>
      <c r="C715">
        <v>44</v>
      </c>
      <c r="D715" t="str">
        <f>_xlfn.XLOOKUP(C715,BH:BH,BI:BI)</f>
        <v>DianaM</v>
      </c>
      <c r="E715">
        <v>24811</v>
      </c>
      <c r="F715" t="s">
        <v>2029</v>
      </c>
      <c r="G715" s="63">
        <v>45651</v>
      </c>
      <c r="H715" s="63">
        <v>45655</v>
      </c>
      <c r="I715" t="s">
        <v>444</v>
      </c>
      <c r="J715" t="str">
        <f>_xlfn.XLOOKUP(I715,AS:AS,AU:AU)</f>
        <v>DMC</v>
      </c>
      <c r="K715" t="s">
        <v>33</v>
      </c>
      <c r="L715">
        <v>31765.39</v>
      </c>
      <c r="M715">
        <f>L715*_xlfn.XLOOKUP(K715,AM:AM,AN:AN)</f>
        <v>27318.235399999998</v>
      </c>
      <c r="N715">
        <f>L715*_xlfn.XLOOKUP(K715,AM:AM,AO:AO)</f>
        <v>31765.39</v>
      </c>
      <c r="O715">
        <v>3289.13</v>
      </c>
      <c r="P715">
        <f>O715*_xlfn.XLOOKUP(K715,AM:AM,AN:AN)</f>
        <v>2828.6518000000001</v>
      </c>
      <c r="Q715">
        <f>O715*_xlfn.XLOOKUP(K715,AM:AM,AO:AO)</f>
        <v>3289.13</v>
      </c>
      <c r="R715" t="str">
        <f>_xlfn.XLOOKUP(E715,AF:AF,AG:AG)</f>
        <v>NORDIC LUXURY</v>
      </c>
      <c r="S715" t="str">
        <f>_xlfn.XLOOKUP(E715,AF:AF,AI:AI)</f>
        <v>Iceland</v>
      </c>
      <c r="T715">
        <f>WEEKNUM(G715)</f>
        <v>52</v>
      </c>
      <c r="U715">
        <f>YEAR(G715)</f>
        <v>2024</v>
      </c>
      <c r="V715" s="117">
        <f>IFERROR(Q715/N715,"0")</f>
        <v>0.10354445514441976</v>
      </c>
      <c r="AF715">
        <v>31084</v>
      </c>
      <c r="AG715" t="s">
        <v>2030</v>
      </c>
      <c r="AH715" t="s">
        <v>376</v>
      </c>
      <c r="AI715" t="s">
        <v>401</v>
      </c>
      <c r="BH715">
        <v>759</v>
      </c>
      <c r="BI715" t="s">
        <v>196</v>
      </c>
    </row>
    <row r="716" spans="1:61">
      <c r="A716" t="str">
        <f>_xlfn.XLOOKUP(D716,BN:BN,BO:BO)</f>
        <v>México</v>
      </c>
      <c r="B716" t="s">
        <v>25</v>
      </c>
      <c r="C716">
        <v>44</v>
      </c>
      <c r="D716" t="str">
        <f>_xlfn.XLOOKUP(C716,BH:BH,BI:BI)</f>
        <v>DianaM</v>
      </c>
      <c r="E716">
        <v>24811</v>
      </c>
      <c r="F716" t="s">
        <v>2031</v>
      </c>
      <c r="G716" s="63">
        <v>45651</v>
      </c>
      <c r="H716" s="63">
        <v>45655</v>
      </c>
      <c r="I716" t="s">
        <v>419</v>
      </c>
      <c r="J716" t="str">
        <f>_xlfn.XLOOKUP(I716,AS:AS,AU:AU)</f>
        <v>Otros</v>
      </c>
      <c r="K716" t="s">
        <v>33</v>
      </c>
      <c r="L716">
        <v>-1080.8399999999999</v>
      </c>
      <c r="M716">
        <f>L716*_xlfn.XLOOKUP(K716,AM:AM,AN:AN)</f>
        <v>-929.52239999999995</v>
      </c>
      <c r="N716">
        <f>L716*_xlfn.XLOOKUP(K716,AM:AM,AO:AO)</f>
        <v>-1080.8399999999999</v>
      </c>
      <c r="O716">
        <v>0</v>
      </c>
      <c r="P716">
        <f>O716*_xlfn.XLOOKUP(K716,AM:AM,AN:AN)</f>
        <v>0</v>
      </c>
      <c r="Q716">
        <f>O716*_xlfn.XLOOKUP(K716,AM:AM,AO:AO)</f>
        <v>0</v>
      </c>
      <c r="R716" t="s">
        <v>582</v>
      </c>
      <c r="S716" t="str">
        <f>_xlfn.XLOOKUP(E716,AF:AF,AI:AI)</f>
        <v>Iceland</v>
      </c>
      <c r="T716">
        <f>WEEKNUM(G716)</f>
        <v>52</v>
      </c>
      <c r="U716">
        <f>YEAR(G716)</f>
        <v>2024</v>
      </c>
      <c r="V716" s="117">
        <f>IFERROR(Q716/N716,"0")</f>
        <v>0</v>
      </c>
      <c r="AF716">
        <v>31085</v>
      </c>
      <c r="AG716" t="s">
        <v>2032</v>
      </c>
      <c r="AH716" t="s">
        <v>376</v>
      </c>
      <c r="AI716" t="s">
        <v>548</v>
      </c>
      <c r="BH716">
        <v>760</v>
      </c>
      <c r="BI716" t="s">
        <v>196</v>
      </c>
    </row>
    <row r="717" spans="1:61">
      <c r="A717" t="str">
        <f>_xlfn.XLOOKUP(D717,BN:BN,BO:BO)</f>
        <v>México</v>
      </c>
      <c r="B717" t="s">
        <v>25</v>
      </c>
      <c r="C717">
        <v>44</v>
      </c>
      <c r="D717" t="str">
        <f>_xlfn.XLOOKUP(C717,BH:BH,BI:BI)</f>
        <v>DianaM</v>
      </c>
      <c r="E717">
        <v>25377</v>
      </c>
      <c r="F717" t="s">
        <v>2033</v>
      </c>
      <c r="G717" s="63">
        <v>45651</v>
      </c>
      <c r="H717" s="63">
        <v>45655</v>
      </c>
      <c r="I717" t="s">
        <v>419</v>
      </c>
      <c r="J717" t="str">
        <f>_xlfn.XLOOKUP(I717,AS:AS,AU:AU)</f>
        <v>Otros</v>
      </c>
      <c r="K717" t="s">
        <v>33</v>
      </c>
      <c r="L717">
        <v>1080.8399999999999</v>
      </c>
      <c r="M717">
        <f>L717*_xlfn.XLOOKUP(K717,AM:AM,AN:AN)</f>
        <v>929.52239999999995</v>
      </c>
      <c r="N717">
        <f>L717*_xlfn.XLOOKUP(K717,AM:AM,AO:AO)</f>
        <v>1080.8399999999999</v>
      </c>
      <c r="O717">
        <v>0</v>
      </c>
      <c r="P717">
        <f>O717*_xlfn.XLOOKUP(K717,AM:AM,AN:AN)</f>
        <v>0</v>
      </c>
      <c r="Q717">
        <f>O717*_xlfn.XLOOKUP(K717,AM:AM,AO:AO)</f>
        <v>0</v>
      </c>
      <c r="R717" t="s">
        <v>582</v>
      </c>
      <c r="S717" t="e">
        <f>_xlfn.XLOOKUP(E717,AF:AF,AI:AI)</f>
        <v>#N/A</v>
      </c>
      <c r="T717">
        <f>WEEKNUM(G717)</f>
        <v>52</v>
      </c>
      <c r="U717">
        <f>YEAR(G717)</f>
        <v>2024</v>
      </c>
      <c r="V717" s="117">
        <f>IFERROR(Q717/N717,"0")</f>
        <v>0</v>
      </c>
      <c r="AF717">
        <v>31087</v>
      </c>
      <c r="AG717" t="s">
        <v>2034</v>
      </c>
      <c r="AH717" t="s">
        <v>364</v>
      </c>
      <c r="AI717" t="s">
        <v>377</v>
      </c>
      <c r="BH717">
        <v>761</v>
      </c>
      <c r="BI717" t="s">
        <v>46</v>
      </c>
    </row>
    <row r="718" spans="1:61">
      <c r="A718" t="str">
        <f>_xlfn.XLOOKUP(D718,BN:BN,BO:BO)</f>
        <v>México</v>
      </c>
      <c r="B718" t="s">
        <v>25</v>
      </c>
      <c r="C718">
        <v>44</v>
      </c>
      <c r="D718" t="str">
        <f>_xlfn.XLOOKUP(C718,BH:BH,BI:BI)</f>
        <v>DianaM</v>
      </c>
      <c r="E718">
        <v>24750</v>
      </c>
      <c r="F718" t="s">
        <v>2035</v>
      </c>
      <c r="G718" s="63">
        <v>45651</v>
      </c>
      <c r="H718" s="63">
        <v>45655</v>
      </c>
      <c r="I718" t="s">
        <v>366</v>
      </c>
      <c r="J718" t="str">
        <f>_xlfn.XLOOKUP(I718,AS:AS,AU:AU)</f>
        <v>Vuelos</v>
      </c>
      <c r="K718" t="s">
        <v>33</v>
      </c>
      <c r="L718">
        <v>1476.6</v>
      </c>
      <c r="M718">
        <f>L718*_xlfn.XLOOKUP(K718,AM:AM,AN:AN)</f>
        <v>1269.876</v>
      </c>
      <c r="N718">
        <f>L718*_xlfn.XLOOKUP(K718,AM:AM,AO:AO)</f>
        <v>1476.6</v>
      </c>
      <c r="O718">
        <v>0</v>
      </c>
      <c r="P718">
        <f>O718*_xlfn.XLOOKUP(K718,AM:AM,AN:AN)</f>
        <v>0</v>
      </c>
      <c r="Q718">
        <f>O718*_xlfn.XLOOKUP(K718,AM:AM,AO:AO)</f>
        <v>0</v>
      </c>
      <c r="R718" t="str">
        <f>_xlfn.XLOOKUP(E718,AF:AF,AG:AG)</f>
        <v>Swiss International Airlines</v>
      </c>
      <c r="S718" t="str">
        <f>_xlfn.XLOOKUP(E718,AF:AF,AI:AI)</f>
        <v>Switzerland</v>
      </c>
      <c r="T718">
        <f>WEEKNUM(G718)</f>
        <v>52</v>
      </c>
      <c r="U718">
        <f>YEAR(G718)</f>
        <v>2024</v>
      </c>
      <c r="V718" s="117">
        <f>IFERROR(Q718/N718,"0")</f>
        <v>0</v>
      </c>
      <c r="AF718">
        <v>31111</v>
      </c>
      <c r="AG718" t="s">
        <v>2036</v>
      </c>
      <c r="AH718" t="s">
        <v>376</v>
      </c>
      <c r="AI718" t="s">
        <v>440</v>
      </c>
      <c r="BH718">
        <v>762</v>
      </c>
      <c r="BI718" t="s">
        <v>46</v>
      </c>
    </row>
    <row r="719" spans="1:61">
      <c r="A719" t="str">
        <f>_xlfn.XLOOKUP(D719,BN:BN,BO:BO)</f>
        <v>México</v>
      </c>
      <c r="B719" t="s">
        <v>25</v>
      </c>
      <c r="C719">
        <v>44</v>
      </c>
      <c r="D719" t="str">
        <f>_xlfn.XLOOKUP(C719,BH:BH,BI:BI)</f>
        <v>DianaM</v>
      </c>
      <c r="E719">
        <v>24750</v>
      </c>
      <c r="F719" t="s">
        <v>2037</v>
      </c>
      <c r="G719" s="63">
        <v>45651</v>
      </c>
      <c r="H719" s="63">
        <v>45655</v>
      </c>
      <c r="I719" t="s">
        <v>366</v>
      </c>
      <c r="J719" t="str">
        <f>_xlfn.XLOOKUP(I719,AS:AS,AU:AU)</f>
        <v>Vuelos</v>
      </c>
      <c r="K719" t="s">
        <v>33</v>
      </c>
      <c r="L719">
        <v>1476.6</v>
      </c>
      <c r="M719">
        <f>L719*_xlfn.XLOOKUP(K719,AM:AM,AN:AN)</f>
        <v>1269.876</v>
      </c>
      <c r="N719">
        <f>L719*_xlfn.XLOOKUP(K719,AM:AM,AO:AO)</f>
        <v>1476.6</v>
      </c>
      <c r="O719">
        <v>0</v>
      </c>
      <c r="P719">
        <f>O719*_xlfn.XLOOKUP(K719,AM:AM,AN:AN)</f>
        <v>0</v>
      </c>
      <c r="Q719">
        <f>O719*_xlfn.XLOOKUP(K719,AM:AM,AO:AO)</f>
        <v>0</v>
      </c>
      <c r="R719" t="str">
        <f>_xlfn.XLOOKUP(E719,AF:AF,AG:AG)</f>
        <v>Swiss International Airlines</v>
      </c>
      <c r="S719" t="str">
        <f>_xlfn.XLOOKUP(E719,AF:AF,AI:AI)</f>
        <v>Switzerland</v>
      </c>
      <c r="T719">
        <f>WEEKNUM(G719)</f>
        <v>52</v>
      </c>
      <c r="U719">
        <f>YEAR(G719)</f>
        <v>2024</v>
      </c>
      <c r="V719" s="117">
        <f>IFERROR(Q719/N719,"0")</f>
        <v>0</v>
      </c>
      <c r="AF719">
        <v>31170</v>
      </c>
      <c r="AG719" t="s">
        <v>735</v>
      </c>
      <c r="AH719" t="s">
        <v>376</v>
      </c>
      <c r="AI719" t="s">
        <v>588</v>
      </c>
      <c r="BH719">
        <v>763</v>
      </c>
      <c r="BI719" t="s">
        <v>59</v>
      </c>
    </row>
    <row r="720" spans="1:61">
      <c r="A720" t="str">
        <f>_xlfn.XLOOKUP(D720,BN:BN,BO:BO)</f>
        <v>México</v>
      </c>
      <c r="B720" t="s">
        <v>25</v>
      </c>
      <c r="C720">
        <v>44</v>
      </c>
      <c r="D720" t="str">
        <f>_xlfn.XLOOKUP(C720,BH:BH,BI:BI)</f>
        <v>DianaM</v>
      </c>
      <c r="E720">
        <v>23966</v>
      </c>
      <c r="F720" t="s">
        <v>2035</v>
      </c>
      <c r="G720" s="63">
        <v>45651</v>
      </c>
      <c r="H720" s="63">
        <v>45655</v>
      </c>
      <c r="I720" t="s">
        <v>366</v>
      </c>
      <c r="J720" t="str">
        <f>_xlfn.XLOOKUP(I720,AS:AS,AU:AU)</f>
        <v>Vuelos</v>
      </c>
      <c r="K720" t="s">
        <v>33</v>
      </c>
      <c r="L720">
        <v>479.8</v>
      </c>
      <c r="M720">
        <f>L720*_xlfn.XLOOKUP(K720,AM:AM,AN:AN)</f>
        <v>412.62799999999999</v>
      </c>
      <c r="N720">
        <f>L720*_xlfn.XLOOKUP(K720,AM:AM,AO:AO)</f>
        <v>479.8</v>
      </c>
      <c r="O720">
        <v>0</v>
      </c>
      <c r="P720">
        <f>O720*_xlfn.XLOOKUP(K720,AM:AM,AN:AN)</f>
        <v>0</v>
      </c>
      <c r="Q720">
        <f>O720*_xlfn.XLOOKUP(K720,AM:AM,AO:AO)</f>
        <v>0</v>
      </c>
      <c r="R720" t="str">
        <f>_xlfn.XLOOKUP(E720,AF:AF,AG:AG)</f>
        <v>British Airways</v>
      </c>
      <c r="S720" t="str">
        <f>_xlfn.XLOOKUP(E720,AF:AF,AI:AI)</f>
        <v>United Kingdom</v>
      </c>
      <c r="T720">
        <f>WEEKNUM(G720)</f>
        <v>52</v>
      </c>
      <c r="U720">
        <f>YEAR(G720)</f>
        <v>2024</v>
      </c>
      <c r="V720" s="117">
        <f>IFERROR(Q720/N720,"0")</f>
        <v>0</v>
      </c>
      <c r="AF720">
        <v>31178</v>
      </c>
      <c r="AG720" t="s">
        <v>738</v>
      </c>
      <c r="AH720" t="s">
        <v>376</v>
      </c>
      <c r="AI720" t="s">
        <v>440</v>
      </c>
      <c r="BH720">
        <v>764</v>
      </c>
      <c r="BI720" t="s">
        <v>86</v>
      </c>
    </row>
    <row r="721" spans="1:61">
      <c r="A721" t="str">
        <f>_xlfn.XLOOKUP(D721,BN:BN,BO:BO)</f>
        <v>México</v>
      </c>
      <c r="B721" t="s">
        <v>25</v>
      </c>
      <c r="C721">
        <v>44</v>
      </c>
      <c r="D721" t="str">
        <f>_xlfn.XLOOKUP(C721,BH:BH,BI:BI)</f>
        <v>DianaM</v>
      </c>
      <c r="E721">
        <v>23966</v>
      </c>
      <c r="F721" t="s">
        <v>2037</v>
      </c>
      <c r="G721" s="63">
        <v>45651</v>
      </c>
      <c r="H721" s="63">
        <v>45655</v>
      </c>
      <c r="I721" t="s">
        <v>366</v>
      </c>
      <c r="J721" t="str">
        <f>_xlfn.XLOOKUP(I721,AS:AS,AU:AU)</f>
        <v>Vuelos</v>
      </c>
      <c r="K721" t="s">
        <v>33</v>
      </c>
      <c r="L721">
        <v>479.8</v>
      </c>
      <c r="M721">
        <f>L721*_xlfn.XLOOKUP(K721,AM:AM,AN:AN)</f>
        <v>412.62799999999999</v>
      </c>
      <c r="N721">
        <f>L721*_xlfn.XLOOKUP(K721,AM:AM,AO:AO)</f>
        <v>479.8</v>
      </c>
      <c r="O721">
        <v>0</v>
      </c>
      <c r="P721">
        <f>O721*_xlfn.XLOOKUP(K721,AM:AM,AN:AN)</f>
        <v>0</v>
      </c>
      <c r="Q721">
        <f>O721*_xlfn.XLOOKUP(K721,AM:AM,AO:AO)</f>
        <v>0</v>
      </c>
      <c r="R721" t="str">
        <f>_xlfn.XLOOKUP(E721,AF:AF,AG:AG)</f>
        <v>British Airways</v>
      </c>
      <c r="S721" t="str">
        <f>_xlfn.XLOOKUP(E721,AF:AF,AI:AI)</f>
        <v>United Kingdom</v>
      </c>
      <c r="T721">
        <f>WEEKNUM(G721)</f>
        <v>52</v>
      </c>
      <c r="U721">
        <f>YEAR(G721)</f>
        <v>2024</v>
      </c>
      <c r="V721" s="117">
        <f>IFERROR(Q721/N721,"0")</f>
        <v>0</v>
      </c>
      <c r="AF721">
        <v>31181</v>
      </c>
      <c r="AG721" t="s">
        <v>2038</v>
      </c>
      <c r="AH721" t="s">
        <v>376</v>
      </c>
      <c r="AI721" t="s">
        <v>548</v>
      </c>
      <c r="BH721">
        <v>765</v>
      </c>
      <c r="BI721" t="s">
        <v>196</v>
      </c>
    </row>
    <row r="722" spans="1:61">
      <c r="A722" t="str">
        <f>_xlfn.XLOOKUP(D722,BN:BN,BO:BO)</f>
        <v>México</v>
      </c>
      <c r="B722" t="s">
        <v>25</v>
      </c>
      <c r="C722">
        <v>44</v>
      </c>
      <c r="D722" t="str">
        <f>_xlfn.XLOOKUP(C722,BH:BH,BI:BI)</f>
        <v>DianaM</v>
      </c>
      <c r="E722">
        <v>0</v>
      </c>
      <c r="F722" t="s">
        <v>2039</v>
      </c>
      <c r="G722" s="63">
        <v>45651</v>
      </c>
      <c r="H722" s="63">
        <v>45655</v>
      </c>
      <c r="I722" t="s">
        <v>396</v>
      </c>
      <c r="J722" t="str">
        <f>_xlfn.XLOOKUP(I722,AS:AS,AU:AU)</f>
        <v>Honorarios</v>
      </c>
      <c r="K722" t="s">
        <v>33</v>
      </c>
      <c r="L722">
        <v>70</v>
      </c>
      <c r="M722">
        <f>L722*_xlfn.XLOOKUP(K722,AM:AM,AN:AN)</f>
        <v>60.199999999999996</v>
      </c>
      <c r="N722">
        <f>L722*_xlfn.XLOOKUP(K722,AM:AM,AO:AO)</f>
        <v>70</v>
      </c>
      <c r="O722">
        <v>70</v>
      </c>
      <c r="P722">
        <f>O722*_xlfn.XLOOKUP(K722,AM:AM,AN:AN)</f>
        <v>60.199999999999996</v>
      </c>
      <c r="Q722">
        <f>O722*_xlfn.XLOOKUP(K722,AM:AM,AO:AO)</f>
        <v>70</v>
      </c>
      <c r="R722" t="str">
        <f>_xlfn.XLOOKUP(E722,AF:AF,AG:AG)</f>
        <v>FEES</v>
      </c>
      <c r="S722">
        <f>_xlfn.XLOOKUP(E722,AF:AF,AI:AI)</f>
        <v>0</v>
      </c>
      <c r="T722">
        <f>WEEKNUM(G722)</f>
        <v>52</v>
      </c>
      <c r="U722">
        <f>YEAR(G722)</f>
        <v>2024</v>
      </c>
      <c r="V722" s="117">
        <f>IFERROR(Q722/N722,"0")</f>
        <v>1</v>
      </c>
      <c r="AF722">
        <v>31183</v>
      </c>
      <c r="AG722" t="s">
        <v>2040</v>
      </c>
      <c r="AH722" t="s">
        <v>1036</v>
      </c>
      <c r="AI722" t="s">
        <v>458</v>
      </c>
      <c r="BH722">
        <v>766</v>
      </c>
      <c r="BI722" t="s">
        <v>274</v>
      </c>
    </row>
    <row r="723" spans="1:61">
      <c r="A723" t="str">
        <f>_xlfn.XLOOKUP(D723,BN:BN,BO:BO)</f>
        <v>México</v>
      </c>
      <c r="B723" t="s">
        <v>25</v>
      </c>
      <c r="C723">
        <v>44</v>
      </c>
      <c r="D723" t="str">
        <f>_xlfn.XLOOKUP(C723,BH:BH,BI:BI)</f>
        <v>DianaM</v>
      </c>
      <c r="E723">
        <v>0</v>
      </c>
      <c r="F723" t="s">
        <v>1878</v>
      </c>
      <c r="G723" s="63">
        <v>45651</v>
      </c>
      <c r="H723" s="63">
        <v>45655</v>
      </c>
      <c r="I723" t="s">
        <v>396</v>
      </c>
      <c r="J723" t="str">
        <f>_xlfn.XLOOKUP(I723,AS:AS,AU:AU)</f>
        <v>Honorarios</v>
      </c>
      <c r="K723" t="s">
        <v>33</v>
      </c>
      <c r="L723">
        <v>24.61</v>
      </c>
      <c r="M723">
        <f>L723*_xlfn.XLOOKUP(K723,AM:AM,AN:AN)</f>
        <v>21.1646</v>
      </c>
      <c r="N723">
        <f>L723*_xlfn.XLOOKUP(K723,AM:AM,AO:AO)</f>
        <v>24.61</v>
      </c>
      <c r="O723">
        <v>24.61</v>
      </c>
      <c r="P723">
        <f>O723*_xlfn.XLOOKUP(K723,AM:AM,AN:AN)</f>
        <v>21.1646</v>
      </c>
      <c r="Q723">
        <f>O723*_xlfn.XLOOKUP(K723,AM:AM,AO:AO)</f>
        <v>24.61</v>
      </c>
      <c r="R723" t="str">
        <f>_xlfn.XLOOKUP(E723,AF:AF,AG:AG)</f>
        <v>FEES</v>
      </c>
      <c r="S723">
        <f>_xlfn.XLOOKUP(E723,AF:AF,AI:AI)</f>
        <v>0</v>
      </c>
      <c r="T723">
        <f>WEEKNUM(G723)</f>
        <v>52</v>
      </c>
      <c r="U723">
        <f>YEAR(G723)</f>
        <v>2024</v>
      </c>
      <c r="V723" s="117">
        <f>IFERROR(Q723/N723,"0")</f>
        <v>1</v>
      </c>
      <c r="AF723">
        <v>31184</v>
      </c>
      <c r="AG723" t="s">
        <v>2041</v>
      </c>
      <c r="AH723" t="s">
        <v>364</v>
      </c>
      <c r="AI723" t="s">
        <v>438</v>
      </c>
      <c r="BH723">
        <v>767</v>
      </c>
      <c r="BI723" t="s">
        <v>274</v>
      </c>
    </row>
    <row r="724" spans="1:61">
      <c r="A724" t="str">
        <f>_xlfn.XLOOKUP(D724,BN:BN,BO:BO)</f>
        <v>México</v>
      </c>
      <c r="B724" t="s">
        <v>25</v>
      </c>
      <c r="C724">
        <v>45</v>
      </c>
      <c r="D724" t="str">
        <f>_xlfn.XLOOKUP(C724,BH:BH,BI:BI)</f>
        <v>DianaM</v>
      </c>
      <c r="E724">
        <v>24812</v>
      </c>
      <c r="F724" t="s">
        <v>2042</v>
      </c>
      <c r="G724" s="63">
        <v>45716</v>
      </c>
      <c r="H724" s="63">
        <v>45736</v>
      </c>
      <c r="I724" t="s">
        <v>366</v>
      </c>
      <c r="J724" t="str">
        <f>_xlfn.XLOOKUP(I724,AS:AS,AU:AU)</f>
        <v>Vuelos</v>
      </c>
      <c r="K724" t="s">
        <v>33</v>
      </c>
      <c r="L724">
        <v>8355.8799999999992</v>
      </c>
      <c r="M724">
        <f>L724*_xlfn.XLOOKUP(K724,AM:AM,AN:AN)</f>
        <v>7186.0567999999994</v>
      </c>
      <c r="N724">
        <f>L724*_xlfn.XLOOKUP(K724,AM:AM,AO:AO)</f>
        <v>8355.8799999999992</v>
      </c>
      <c r="O724">
        <v>0</v>
      </c>
      <c r="P724">
        <f>O724*_xlfn.XLOOKUP(K724,AM:AM,AN:AN)</f>
        <v>0</v>
      </c>
      <c r="Q724">
        <f>O724*_xlfn.XLOOKUP(K724,AM:AM,AO:AO)</f>
        <v>0</v>
      </c>
      <c r="R724" t="str">
        <f>_xlfn.XLOOKUP(E724,AF:AF,AG:AG)</f>
        <v>Emirates Airlines</v>
      </c>
      <c r="S724" t="str">
        <f>_xlfn.XLOOKUP(E724,AF:AF,AI:AI)</f>
        <v>United Arab Emirates</v>
      </c>
      <c r="T724">
        <f>WEEKNUM(G724)</f>
        <v>9</v>
      </c>
      <c r="U724">
        <f>YEAR(G724)</f>
        <v>2025</v>
      </c>
      <c r="V724" s="117">
        <f>IFERROR(Q724/N724,"0")</f>
        <v>0</v>
      </c>
      <c r="AF724">
        <v>31185</v>
      </c>
      <c r="AG724" t="s">
        <v>752</v>
      </c>
      <c r="AI724" t="s">
        <v>502</v>
      </c>
      <c r="BH724">
        <v>769</v>
      </c>
      <c r="BI724" t="s">
        <v>92</v>
      </c>
    </row>
    <row r="725" spans="1:61">
      <c r="A725" t="str">
        <f>_xlfn.XLOOKUP(D725,BN:BN,BO:BO)</f>
        <v>México</v>
      </c>
      <c r="B725" t="s">
        <v>25</v>
      </c>
      <c r="C725">
        <v>45</v>
      </c>
      <c r="D725" t="str">
        <f>_xlfn.XLOOKUP(C725,BH:BH,BI:BI)</f>
        <v>DianaM</v>
      </c>
      <c r="E725">
        <v>24812</v>
      </c>
      <c r="F725" t="s">
        <v>2043</v>
      </c>
      <c r="G725" s="63">
        <v>45716</v>
      </c>
      <c r="H725" s="63">
        <v>45736</v>
      </c>
      <c r="I725" t="s">
        <v>419</v>
      </c>
      <c r="J725" t="str">
        <f>_xlfn.XLOOKUP(I725,AS:AS,AU:AU)</f>
        <v>Otros</v>
      </c>
      <c r="K725" t="s">
        <v>33</v>
      </c>
      <c r="L725">
        <v>1296.71</v>
      </c>
      <c r="M725">
        <f>L725*_xlfn.XLOOKUP(K725,AM:AM,AN:AN)</f>
        <v>1115.1705999999999</v>
      </c>
      <c r="N725">
        <f>L725*_xlfn.XLOOKUP(K725,AM:AM,AO:AO)</f>
        <v>1296.71</v>
      </c>
      <c r="O725">
        <v>0</v>
      </c>
      <c r="P725">
        <f>O725*_xlfn.XLOOKUP(K725,AM:AM,AN:AN)</f>
        <v>0</v>
      </c>
      <c r="Q725">
        <f>O725*_xlfn.XLOOKUP(K725,AM:AM,AO:AO)</f>
        <v>0</v>
      </c>
      <c r="R725" t="str">
        <f>_xlfn.XLOOKUP(E725,AF:AF,AG:AG)</f>
        <v>Emirates Airlines</v>
      </c>
      <c r="S725" t="str">
        <f>_xlfn.XLOOKUP(E725,AF:AF,AI:AI)</f>
        <v>United Arab Emirates</v>
      </c>
      <c r="T725">
        <f>WEEKNUM(G725)</f>
        <v>9</v>
      </c>
      <c r="U725">
        <f>YEAR(G725)</f>
        <v>2025</v>
      </c>
      <c r="V725" s="117">
        <f>IFERROR(Q725/N725,"0")</f>
        <v>0</v>
      </c>
      <c r="AF725">
        <v>31188</v>
      </c>
      <c r="AG725" t="s">
        <v>755</v>
      </c>
      <c r="AH725" t="s">
        <v>364</v>
      </c>
      <c r="AI725" t="s">
        <v>601</v>
      </c>
      <c r="BH725">
        <v>770</v>
      </c>
      <c r="BI725" t="s">
        <v>274</v>
      </c>
    </row>
    <row r="726" spans="1:61">
      <c r="A726" t="str">
        <f>_xlfn.XLOOKUP(D726,BN:BN,BO:BO)</f>
        <v>México</v>
      </c>
      <c r="B726" t="s">
        <v>25</v>
      </c>
      <c r="C726">
        <v>45</v>
      </c>
      <c r="D726" t="str">
        <f>_xlfn.XLOOKUP(C726,BH:BH,BI:BI)</f>
        <v>DianaM</v>
      </c>
      <c r="E726">
        <v>25348</v>
      </c>
      <c r="F726" t="s">
        <v>2044</v>
      </c>
      <c r="G726" s="63">
        <v>45716</v>
      </c>
      <c r="H726" s="63">
        <v>45736</v>
      </c>
      <c r="I726" t="s">
        <v>376</v>
      </c>
      <c r="J726" t="str">
        <f>_xlfn.XLOOKUP(I726,AS:AS,AU:AU)</f>
        <v>Hotel</v>
      </c>
      <c r="K726" t="s">
        <v>33</v>
      </c>
      <c r="L726">
        <v>6007</v>
      </c>
      <c r="M726">
        <f>L726*_xlfn.XLOOKUP(K726,AM:AM,AN:AN)</f>
        <v>5166.0199999999995</v>
      </c>
      <c r="N726">
        <f>L726*_xlfn.XLOOKUP(K726,AM:AM,AO:AO)</f>
        <v>6007</v>
      </c>
      <c r="O726">
        <v>0</v>
      </c>
      <c r="P726">
        <f>O726*_xlfn.XLOOKUP(K726,AM:AM,AN:AN)</f>
        <v>0</v>
      </c>
      <c r="Q726">
        <f>O726*_xlfn.XLOOKUP(K726,AM:AM,AO:AO)</f>
        <v>0</v>
      </c>
      <c r="R726" t="str">
        <f>_xlfn.XLOOKUP(E726,AF:AF,AG:AG)</f>
        <v>ARABIAN LUX</v>
      </c>
      <c r="S726" t="str">
        <f>_xlfn.XLOOKUP(E726,AF:AF,AI:AI)</f>
        <v>United Arab Emirates</v>
      </c>
      <c r="T726">
        <f>WEEKNUM(G726)</f>
        <v>9</v>
      </c>
      <c r="U726">
        <f>YEAR(G726)</f>
        <v>2025</v>
      </c>
      <c r="V726" s="117">
        <f>IFERROR(Q726/N726,"0")</f>
        <v>0</v>
      </c>
      <c r="AF726">
        <v>31190</v>
      </c>
      <c r="AG726" t="s">
        <v>760</v>
      </c>
      <c r="AH726" t="s">
        <v>364</v>
      </c>
      <c r="AI726" t="s">
        <v>377</v>
      </c>
      <c r="BH726">
        <v>772</v>
      </c>
      <c r="BI726" t="s">
        <v>42</v>
      </c>
    </row>
    <row r="727" spans="1:61">
      <c r="A727" t="str">
        <f>_xlfn.XLOOKUP(D727,BN:BN,BO:BO)</f>
        <v>México</v>
      </c>
      <c r="B727" t="s">
        <v>25</v>
      </c>
      <c r="C727">
        <v>45</v>
      </c>
      <c r="D727" t="str">
        <f>_xlfn.XLOOKUP(C727,BH:BH,BI:BI)</f>
        <v>DianaM</v>
      </c>
      <c r="E727">
        <v>25693</v>
      </c>
      <c r="F727" t="s">
        <v>2045</v>
      </c>
      <c r="G727" s="63">
        <v>45716</v>
      </c>
      <c r="H727" s="63">
        <v>45736</v>
      </c>
      <c r="I727" t="s">
        <v>456</v>
      </c>
      <c r="J727" t="str">
        <f>_xlfn.XLOOKUP(I727,AS:AS,AU:AU)</f>
        <v>Visados</v>
      </c>
      <c r="K727" t="s">
        <v>33</v>
      </c>
      <c r="L727">
        <v>40</v>
      </c>
      <c r="M727">
        <f>L727*_xlfn.XLOOKUP(K727,AM:AM,AN:AN)</f>
        <v>34.4</v>
      </c>
      <c r="N727">
        <f>L727*_xlfn.XLOOKUP(K727,AM:AM,AO:AO)</f>
        <v>40</v>
      </c>
      <c r="O727">
        <v>0</v>
      </c>
      <c r="P727">
        <f>O727*_xlfn.XLOOKUP(K727,AM:AM,AN:AN)</f>
        <v>0</v>
      </c>
      <c r="Q727">
        <f>O727*_xlfn.XLOOKUP(K727,AM:AM,AO:AO)</f>
        <v>0</v>
      </c>
      <c r="R727" t="str">
        <f>_xlfn.XLOOKUP(E727,AF:AF,AG:AG)</f>
        <v>Government of India</v>
      </c>
      <c r="S727" t="str">
        <f>_xlfn.XLOOKUP(E727,AF:AF,AI:AI)</f>
        <v>India</v>
      </c>
      <c r="T727">
        <f>WEEKNUM(G727)</f>
        <v>9</v>
      </c>
      <c r="U727">
        <f>YEAR(G727)</f>
        <v>2025</v>
      </c>
      <c r="V727" s="117">
        <f>IFERROR(Q727/N727,"0")</f>
        <v>0</v>
      </c>
      <c r="AF727">
        <v>31192</v>
      </c>
      <c r="AG727" t="s">
        <v>2046</v>
      </c>
      <c r="AH727" t="s">
        <v>376</v>
      </c>
      <c r="AI727" t="s">
        <v>730</v>
      </c>
      <c r="BH727">
        <v>773</v>
      </c>
      <c r="BI727" t="s">
        <v>66</v>
      </c>
    </row>
    <row r="728" spans="1:61">
      <c r="A728" t="str">
        <f>_xlfn.XLOOKUP(D728,BN:BN,BO:BO)</f>
        <v>México</v>
      </c>
      <c r="B728" t="s">
        <v>25</v>
      </c>
      <c r="C728">
        <v>46</v>
      </c>
      <c r="D728" t="str">
        <f>_xlfn.XLOOKUP(C728,BH:BH,BI:BI)</f>
        <v>DianaM</v>
      </c>
      <c r="E728">
        <v>24825</v>
      </c>
      <c r="F728" t="s">
        <v>1715</v>
      </c>
      <c r="G728" s="63">
        <v>45568</v>
      </c>
      <c r="H728" s="63">
        <v>45572</v>
      </c>
      <c r="I728" t="s">
        <v>376</v>
      </c>
      <c r="J728" t="str">
        <f>_xlfn.XLOOKUP(I728,AS:AS,AU:AU)</f>
        <v>Hotel</v>
      </c>
      <c r="K728" t="s">
        <v>27</v>
      </c>
      <c r="L728">
        <v>3400</v>
      </c>
      <c r="M728">
        <f>L728*_xlfn.XLOOKUP(K728,AM:AM,AN:AN)</f>
        <v>3400</v>
      </c>
      <c r="N728">
        <f>L728*_xlfn.XLOOKUP(K728,AM:AM,AO:AO)</f>
        <v>3943.9999999999995</v>
      </c>
      <c r="O728">
        <v>340</v>
      </c>
      <c r="P728">
        <f>O728*_xlfn.XLOOKUP(K728,AM:AM,AN:AN)</f>
        <v>340</v>
      </c>
      <c r="Q728">
        <f>O728*_xlfn.XLOOKUP(K728,AM:AM,AO:AO)</f>
        <v>394.4</v>
      </c>
      <c r="R728" t="str">
        <f>_xlfn.XLOOKUP(E728,AF:AF,AG:AG)</f>
        <v>THE PENINSULA ISTANBUL</v>
      </c>
      <c r="S728" t="str">
        <f>_xlfn.XLOOKUP(E728,AF:AF,AI:AI)</f>
        <v>Turkey</v>
      </c>
      <c r="T728">
        <f>WEEKNUM(G728)</f>
        <v>40</v>
      </c>
      <c r="U728">
        <f>YEAR(G728)</f>
        <v>2024</v>
      </c>
      <c r="V728" s="117">
        <f>IFERROR(Q728/N728,"0")</f>
        <v>0.1</v>
      </c>
      <c r="AF728">
        <v>31194</v>
      </c>
      <c r="AG728" t="s">
        <v>766</v>
      </c>
      <c r="AH728" t="s">
        <v>364</v>
      </c>
      <c r="AI728" t="s">
        <v>767</v>
      </c>
      <c r="BH728">
        <v>774</v>
      </c>
      <c r="BI728" t="s">
        <v>66</v>
      </c>
    </row>
    <row r="729" spans="1:61">
      <c r="A729" t="str">
        <f>_xlfn.XLOOKUP(D729,BN:BN,BO:BO)</f>
        <v>México</v>
      </c>
      <c r="B729" t="s">
        <v>25</v>
      </c>
      <c r="C729">
        <v>47</v>
      </c>
      <c r="D729" t="str">
        <f>_xlfn.XLOOKUP(C729,BH:BH,BI:BI)</f>
        <v>DianaM</v>
      </c>
      <c r="E729">
        <v>24878</v>
      </c>
      <c r="F729" t="s">
        <v>2047</v>
      </c>
      <c r="G729" s="63">
        <v>45697</v>
      </c>
      <c r="H729" s="63">
        <v>45705</v>
      </c>
      <c r="I729" t="s">
        <v>376</v>
      </c>
      <c r="J729" t="str">
        <f>_xlfn.XLOOKUP(I729,AS:AS,AU:AU)</f>
        <v>Hotel</v>
      </c>
      <c r="K729" t="s">
        <v>30</v>
      </c>
      <c r="L729">
        <v>559284.52</v>
      </c>
      <c r="M729">
        <f>L729*_xlfn.XLOOKUP(K729,AM:AM,AN:AN)</f>
        <v>26845.65696</v>
      </c>
      <c r="N729">
        <f>L729*_xlfn.XLOOKUP(K729,AM:AM,AO:AO)</f>
        <v>31319.933120000002</v>
      </c>
      <c r="O729">
        <v>109348.51</v>
      </c>
      <c r="P729">
        <f>O729*_xlfn.XLOOKUP(K729,AM:AM,AN:AN)</f>
        <v>5248.7284799999998</v>
      </c>
      <c r="Q729">
        <f>O729*_xlfn.XLOOKUP(K729,AM:AM,AO:AO)</f>
        <v>6123.51656</v>
      </c>
      <c r="R729" t="str">
        <f>_xlfn.XLOOKUP(E729,AF:AF,AG:AG)</f>
        <v>THE ALPINA GSTAAD</v>
      </c>
      <c r="S729" t="str">
        <f>_xlfn.XLOOKUP(E729,AF:AF,AI:AI)</f>
        <v>Switzerland</v>
      </c>
      <c r="T729">
        <f>WEEKNUM(G729)</f>
        <v>7</v>
      </c>
      <c r="U729">
        <f>YEAR(G729)</f>
        <v>2025</v>
      </c>
      <c r="V729" s="117">
        <f>IFERROR(Q729/N729,"0")</f>
        <v>0.19551499476509737</v>
      </c>
      <c r="AF729">
        <v>31195</v>
      </c>
      <c r="AG729" t="s">
        <v>2048</v>
      </c>
      <c r="AH729" t="s">
        <v>364</v>
      </c>
      <c r="AI729" t="s">
        <v>569</v>
      </c>
      <c r="BH729">
        <v>775</v>
      </c>
      <c r="BI729" t="s">
        <v>66</v>
      </c>
    </row>
    <row r="730" spans="1:61">
      <c r="A730" t="str">
        <f>_xlfn.XLOOKUP(D730,BN:BN,BO:BO)</f>
        <v>México</v>
      </c>
      <c r="B730" t="s">
        <v>25</v>
      </c>
      <c r="C730">
        <v>47</v>
      </c>
      <c r="D730" t="str">
        <f>_xlfn.XLOOKUP(C730,BH:BH,BI:BI)</f>
        <v>DianaM</v>
      </c>
      <c r="E730">
        <v>25780</v>
      </c>
      <c r="F730" t="s">
        <v>1780</v>
      </c>
      <c r="G730" s="63">
        <v>45697</v>
      </c>
      <c r="H730" s="63">
        <v>45705</v>
      </c>
      <c r="I730" t="s">
        <v>425</v>
      </c>
      <c r="J730" t="str">
        <f>_xlfn.XLOOKUP(I730,AS:AS,AU:AU)</f>
        <v>Traslados</v>
      </c>
      <c r="K730" t="s">
        <v>30</v>
      </c>
      <c r="L730">
        <v>737.89</v>
      </c>
      <c r="M730">
        <f>L730*_xlfn.XLOOKUP(K730,AM:AM,AN:AN)</f>
        <v>35.41872</v>
      </c>
      <c r="N730">
        <f>L730*_xlfn.XLOOKUP(K730,AM:AM,AO:AO)</f>
        <v>41.321840000000002</v>
      </c>
      <c r="O730">
        <v>737.89</v>
      </c>
      <c r="P730">
        <f>O730*_xlfn.XLOOKUP(K730,AM:AM,AN:AN)</f>
        <v>35.41872</v>
      </c>
      <c r="Q730">
        <f>O730*_xlfn.XLOOKUP(K730,AM:AM,AO:AO)</f>
        <v>41.321840000000002</v>
      </c>
      <c r="R730" t="str">
        <f>_xlfn.XLOOKUP(E730,AF:AF,AG:AG)</f>
        <v>ROLZO</v>
      </c>
      <c r="S730" t="str">
        <f>_xlfn.XLOOKUP(E730,AF:AF,AI:AI)</f>
        <v>United Kingdom</v>
      </c>
      <c r="T730">
        <f>WEEKNUM(G730)</f>
        <v>7</v>
      </c>
      <c r="U730">
        <f>YEAR(G730)</f>
        <v>2025</v>
      </c>
      <c r="V730" s="117">
        <f>IFERROR(Q730/N730,"0")</f>
        <v>1</v>
      </c>
      <c r="AF730">
        <v>31196</v>
      </c>
      <c r="AG730" t="s">
        <v>2049</v>
      </c>
      <c r="AH730" t="s">
        <v>376</v>
      </c>
      <c r="AI730" t="s">
        <v>440</v>
      </c>
      <c r="BH730">
        <v>776</v>
      </c>
      <c r="BI730" t="s">
        <v>66</v>
      </c>
    </row>
    <row r="731" spans="1:61">
      <c r="A731" t="str">
        <f>_xlfn.XLOOKUP(D731,BN:BN,BO:BO)</f>
        <v>México</v>
      </c>
      <c r="B731" t="s">
        <v>25</v>
      </c>
      <c r="C731">
        <v>47</v>
      </c>
      <c r="D731" t="str">
        <f>_xlfn.XLOOKUP(C731,BH:BH,BI:BI)</f>
        <v>DianaM</v>
      </c>
      <c r="E731">
        <v>25780</v>
      </c>
      <c r="F731" t="s">
        <v>1780</v>
      </c>
      <c r="G731" s="63">
        <v>45697</v>
      </c>
      <c r="H731" s="63">
        <v>45705</v>
      </c>
      <c r="I731" t="s">
        <v>425</v>
      </c>
      <c r="J731" t="str">
        <f>_xlfn.XLOOKUP(I731,AS:AS,AU:AU)</f>
        <v>Traslados</v>
      </c>
      <c r="K731" t="s">
        <v>30</v>
      </c>
      <c r="L731">
        <v>737.89</v>
      </c>
      <c r="M731">
        <f>L731*_xlfn.XLOOKUP(K731,AM:AM,AN:AN)</f>
        <v>35.41872</v>
      </c>
      <c r="N731">
        <f>L731*_xlfn.XLOOKUP(K731,AM:AM,AO:AO)</f>
        <v>41.321840000000002</v>
      </c>
      <c r="O731">
        <v>737.89</v>
      </c>
      <c r="P731">
        <f>O731*_xlfn.XLOOKUP(K731,AM:AM,AN:AN)</f>
        <v>35.41872</v>
      </c>
      <c r="Q731">
        <f>O731*_xlfn.XLOOKUP(K731,AM:AM,AO:AO)</f>
        <v>41.321840000000002</v>
      </c>
      <c r="R731" t="str">
        <f>_xlfn.XLOOKUP(E731,AF:AF,AG:AG)</f>
        <v>ROLZO</v>
      </c>
      <c r="S731" t="str">
        <f>_xlfn.XLOOKUP(E731,AF:AF,AI:AI)</f>
        <v>United Kingdom</v>
      </c>
      <c r="T731">
        <f>WEEKNUM(G731)</f>
        <v>7</v>
      </c>
      <c r="U731">
        <f>YEAR(G731)</f>
        <v>2025</v>
      </c>
      <c r="V731" s="117">
        <f>IFERROR(Q731/N731,"0")</f>
        <v>1</v>
      </c>
      <c r="AF731">
        <v>31197</v>
      </c>
      <c r="AG731" t="s">
        <v>2050</v>
      </c>
      <c r="AH731" t="s">
        <v>376</v>
      </c>
      <c r="AI731" t="s">
        <v>730</v>
      </c>
      <c r="BH731">
        <v>777</v>
      </c>
      <c r="BI731" t="s">
        <v>92</v>
      </c>
    </row>
    <row r="732" spans="1:61">
      <c r="A732" t="str">
        <f>_xlfn.XLOOKUP(D732,BN:BN,BO:BO)</f>
        <v>México</v>
      </c>
      <c r="B732" t="s">
        <v>25</v>
      </c>
      <c r="C732">
        <v>47</v>
      </c>
      <c r="D732" t="str">
        <f>_xlfn.XLOOKUP(C732,BH:BH,BI:BI)</f>
        <v>DianaM</v>
      </c>
      <c r="E732">
        <v>0</v>
      </c>
      <c r="F732" t="s">
        <v>2051</v>
      </c>
      <c r="G732" s="63">
        <v>45697</v>
      </c>
      <c r="H732" s="63">
        <v>45705</v>
      </c>
      <c r="I732" t="s">
        <v>395</v>
      </c>
      <c r="J732" t="str">
        <f>_xlfn.XLOOKUP(I732,AS:AS,AU:AU)</f>
        <v>Honorarios</v>
      </c>
      <c r="K732" t="s">
        <v>30</v>
      </c>
      <c r="L732">
        <v>29513.7</v>
      </c>
      <c r="M732">
        <f>L732*_xlfn.XLOOKUP(K732,AM:AM,AN:AN)</f>
        <v>1416.6576</v>
      </c>
      <c r="N732">
        <f>L732*_xlfn.XLOOKUP(K732,AM:AM,AO:AO)</f>
        <v>1652.7672</v>
      </c>
      <c r="O732">
        <v>29513.7</v>
      </c>
      <c r="P732">
        <f>O732*_xlfn.XLOOKUP(K732,AM:AM,AN:AN)</f>
        <v>1416.6576</v>
      </c>
      <c r="Q732">
        <f>O732*_xlfn.XLOOKUP(K732,AM:AM,AO:AO)</f>
        <v>1652.7672</v>
      </c>
      <c r="R732" t="str">
        <f>_xlfn.XLOOKUP(E732,AF:AF,AG:AG)</f>
        <v>FEES</v>
      </c>
      <c r="S732">
        <f>_xlfn.XLOOKUP(E732,AF:AF,AI:AI)</f>
        <v>0</v>
      </c>
      <c r="T732">
        <f>WEEKNUM(G732)</f>
        <v>7</v>
      </c>
      <c r="U732">
        <f>YEAR(G732)</f>
        <v>2025</v>
      </c>
      <c r="V732" s="117">
        <f>IFERROR(Q732/N732,"0")</f>
        <v>1</v>
      </c>
      <c r="AF732">
        <v>31200</v>
      </c>
      <c r="AG732" t="s">
        <v>2052</v>
      </c>
      <c r="AH732" t="s">
        <v>364</v>
      </c>
      <c r="AI732" t="s">
        <v>399</v>
      </c>
      <c r="BH732">
        <v>778</v>
      </c>
      <c r="BI732" t="s">
        <v>45</v>
      </c>
    </row>
    <row r="733" spans="1:61">
      <c r="A733" t="str">
        <f>_xlfn.XLOOKUP(D733,BN:BN,BO:BO)</f>
        <v>México</v>
      </c>
      <c r="B733" t="s">
        <v>25</v>
      </c>
      <c r="C733">
        <v>48</v>
      </c>
      <c r="D733" t="str">
        <f>_xlfn.XLOOKUP(C733,BH:BH,BI:BI)</f>
        <v>DianaM</v>
      </c>
      <c r="E733">
        <v>24893</v>
      </c>
      <c r="F733" t="s">
        <v>2053</v>
      </c>
      <c r="G733" s="63">
        <v>45620</v>
      </c>
      <c r="H733" s="63">
        <v>45626</v>
      </c>
      <c r="I733" t="s">
        <v>425</v>
      </c>
      <c r="J733" t="str">
        <f>_xlfn.XLOOKUP(I733,AS:AS,AU:AU)</f>
        <v>Traslados</v>
      </c>
      <c r="K733" t="s">
        <v>33</v>
      </c>
      <c r="L733">
        <v>51000</v>
      </c>
      <c r="M733">
        <f>L733*_xlfn.XLOOKUP(K733,AM:AM,AN:AN)</f>
        <v>43860</v>
      </c>
      <c r="N733">
        <f>L733*_xlfn.XLOOKUP(K733,AM:AM,AO:AO)</f>
        <v>51000</v>
      </c>
      <c r="O733">
        <v>5100</v>
      </c>
      <c r="P733">
        <f>O733*_xlfn.XLOOKUP(K733,AM:AM,AN:AN)</f>
        <v>4386</v>
      </c>
      <c r="Q733">
        <f>O733*_xlfn.XLOOKUP(K733,AM:AM,AO:AO)</f>
        <v>5100</v>
      </c>
      <c r="R733" t="str">
        <f>_xlfn.XLOOKUP(E733,AF:AF,AG:AG)</f>
        <v>Quantum Jets</v>
      </c>
      <c r="S733" t="str">
        <f>_xlfn.XLOOKUP(E733,AF:AF,AI:AI)</f>
        <v>United States</v>
      </c>
      <c r="T733">
        <f>WEEKNUM(G733)</f>
        <v>48</v>
      </c>
      <c r="U733">
        <f>YEAR(G733)</f>
        <v>2024</v>
      </c>
      <c r="V733" s="117">
        <f>IFERROR(Q733/N733,"0")</f>
        <v>0.1</v>
      </c>
      <c r="AF733">
        <v>31215</v>
      </c>
      <c r="AG733" t="s">
        <v>2054</v>
      </c>
      <c r="AH733" t="s">
        <v>376</v>
      </c>
      <c r="AI733" t="s">
        <v>399</v>
      </c>
      <c r="BH733">
        <v>779</v>
      </c>
      <c r="BI733" t="s">
        <v>42</v>
      </c>
    </row>
    <row r="734" spans="1:61">
      <c r="A734" t="str">
        <f>_xlfn.XLOOKUP(D734,BN:BN,BO:BO)</f>
        <v>México</v>
      </c>
      <c r="B734" t="s">
        <v>25</v>
      </c>
      <c r="C734">
        <v>48</v>
      </c>
      <c r="D734" t="str">
        <f>_xlfn.XLOOKUP(C734,BH:BH,BI:BI)</f>
        <v>DianaM</v>
      </c>
      <c r="E734">
        <v>24894</v>
      </c>
      <c r="F734" t="s">
        <v>2055</v>
      </c>
      <c r="G734" s="63">
        <v>45620</v>
      </c>
      <c r="H734" s="63">
        <v>45626</v>
      </c>
      <c r="I734" t="s">
        <v>419</v>
      </c>
      <c r="J734" t="str">
        <f>_xlfn.XLOOKUP(I734,AS:AS,AU:AU)</f>
        <v>Otros</v>
      </c>
      <c r="K734" t="s">
        <v>33</v>
      </c>
      <c r="L734">
        <v>48000</v>
      </c>
      <c r="M734">
        <f>L734*_xlfn.XLOOKUP(K734,AM:AM,AN:AN)</f>
        <v>41280</v>
      </c>
      <c r="N734">
        <f>L734*_xlfn.XLOOKUP(K734,AM:AM,AO:AO)</f>
        <v>48000</v>
      </c>
      <c r="O734">
        <v>4800</v>
      </c>
      <c r="P734">
        <f>O734*_xlfn.XLOOKUP(K734,AM:AM,AN:AN)</f>
        <v>4128</v>
      </c>
      <c r="Q734">
        <f>O734*_xlfn.XLOOKUP(K734,AM:AM,AO:AO)</f>
        <v>4800</v>
      </c>
      <c r="R734" t="str">
        <f>_xlfn.XLOOKUP(E734,AF:AF,AG:AG)</f>
        <v>DAWE YACHTS</v>
      </c>
      <c r="S734" t="str">
        <f>_xlfn.XLOOKUP(E734,AF:AF,AI:AI)</f>
        <v>Argentina</v>
      </c>
      <c r="T734">
        <f>WEEKNUM(G734)</f>
        <v>48</v>
      </c>
      <c r="U734">
        <f>YEAR(G734)</f>
        <v>2024</v>
      </c>
      <c r="V734" s="117">
        <f>IFERROR(Q734/N734,"0")</f>
        <v>0.1</v>
      </c>
      <c r="AF734">
        <v>31234</v>
      </c>
      <c r="AG734" t="s">
        <v>2056</v>
      </c>
      <c r="AH734" t="s">
        <v>376</v>
      </c>
      <c r="AI734" t="s">
        <v>514</v>
      </c>
      <c r="BH734">
        <v>780</v>
      </c>
      <c r="BI734" t="s">
        <v>85</v>
      </c>
    </row>
    <row r="735" spans="1:61">
      <c r="A735" t="str">
        <f>_xlfn.XLOOKUP(D735,BN:BN,BO:BO)</f>
        <v>Madrid</v>
      </c>
      <c r="B735" t="s">
        <v>25</v>
      </c>
      <c r="C735">
        <v>49</v>
      </c>
      <c r="D735" t="str">
        <f>_xlfn.XLOOKUP(C735,BH:BH,BI:BI)</f>
        <v>RafaellaP</v>
      </c>
      <c r="E735">
        <v>24898</v>
      </c>
      <c r="F735" t="s">
        <v>2057</v>
      </c>
      <c r="G735" s="63">
        <v>45676</v>
      </c>
      <c r="H735" s="63">
        <v>45680</v>
      </c>
      <c r="I735" t="s">
        <v>376</v>
      </c>
      <c r="J735" t="str">
        <f>_xlfn.XLOOKUP(I735,AS:AS,AU:AU)</f>
        <v>Hotel</v>
      </c>
      <c r="K735" t="s">
        <v>33</v>
      </c>
      <c r="L735">
        <v>4997.26</v>
      </c>
      <c r="M735">
        <f>L735*_xlfn.XLOOKUP(K735,AM:AM,AN:AN)</f>
        <v>4297.6436000000003</v>
      </c>
      <c r="N735">
        <f>L735*_xlfn.XLOOKUP(K735,AM:AM,AO:AO)</f>
        <v>4997.26</v>
      </c>
      <c r="O735">
        <v>418</v>
      </c>
      <c r="P735">
        <f>O735*_xlfn.XLOOKUP(K735,AM:AM,AN:AN)</f>
        <v>359.48</v>
      </c>
      <c r="Q735">
        <f>O735*_xlfn.XLOOKUP(K735,AM:AM,AO:AO)</f>
        <v>418</v>
      </c>
      <c r="R735" t="str">
        <f>_xlfn.XLOOKUP(E735,AF:AF,AG:AG)</f>
        <v>TANZERRA RESORTS</v>
      </c>
      <c r="S735" t="str">
        <f>_xlfn.XLOOKUP(E735,AF:AF,AI:AI)</f>
        <v>United States</v>
      </c>
      <c r="T735">
        <f>WEEKNUM(G735)</f>
        <v>4</v>
      </c>
      <c r="U735">
        <f>YEAR(G735)</f>
        <v>2025</v>
      </c>
      <c r="V735" s="117">
        <f>IFERROR(Q735/N735,"0")</f>
        <v>8.3645837919179705E-2</v>
      </c>
      <c r="AF735">
        <v>31310</v>
      </c>
      <c r="AG735" t="s">
        <v>2058</v>
      </c>
      <c r="AH735" t="s">
        <v>376</v>
      </c>
      <c r="AI735" t="s">
        <v>438</v>
      </c>
      <c r="BH735">
        <v>781</v>
      </c>
      <c r="BI735" t="s">
        <v>69</v>
      </c>
    </row>
    <row r="736" spans="1:61">
      <c r="A736" t="str">
        <f>_xlfn.XLOOKUP(D736,BN:BN,BO:BO)</f>
        <v>México</v>
      </c>
      <c r="B736" t="s">
        <v>25</v>
      </c>
      <c r="C736">
        <v>50</v>
      </c>
      <c r="D736" t="str">
        <f>_xlfn.XLOOKUP(C736,BH:BH,BI:BI)</f>
        <v>DianaM</v>
      </c>
      <c r="E736">
        <v>23590</v>
      </c>
      <c r="F736" t="s">
        <v>2059</v>
      </c>
      <c r="G736" s="63">
        <v>45669</v>
      </c>
      <c r="H736" s="63">
        <v>45672</v>
      </c>
      <c r="I736" t="s">
        <v>366</v>
      </c>
      <c r="J736" t="str">
        <f>_xlfn.XLOOKUP(I736,AS:AS,AU:AU)</f>
        <v>Vuelos</v>
      </c>
      <c r="K736" t="s">
        <v>33</v>
      </c>
      <c r="L736">
        <v>1954.82</v>
      </c>
      <c r="M736">
        <f>L736*_xlfn.XLOOKUP(K736,AM:AM,AN:AN)</f>
        <v>1681.1451999999999</v>
      </c>
      <c r="N736">
        <f>L736*_xlfn.XLOOKUP(K736,AM:AM,AO:AO)</f>
        <v>1954.82</v>
      </c>
      <c r="O736">
        <v>0</v>
      </c>
      <c r="P736">
        <f>O736*_xlfn.XLOOKUP(K736,AM:AM,AN:AN)</f>
        <v>0</v>
      </c>
      <c r="Q736">
        <f>O736*_xlfn.XLOOKUP(K736,AM:AM,AO:AO)</f>
        <v>0</v>
      </c>
      <c r="R736" t="str">
        <f>_xlfn.XLOOKUP(E736,AF:AF,AG:AG)</f>
        <v>AEROMÉXICO</v>
      </c>
      <c r="S736" t="str">
        <f>_xlfn.XLOOKUP(E736,AF:AF,AI:AI)</f>
        <v>Mexico</v>
      </c>
      <c r="T736">
        <f>WEEKNUM(G736)</f>
        <v>3</v>
      </c>
      <c r="U736">
        <f>YEAR(G736)</f>
        <v>2025</v>
      </c>
      <c r="V736" s="117">
        <f>IFERROR(Q736/N736,"0")</f>
        <v>0</v>
      </c>
      <c r="AF736">
        <v>31311</v>
      </c>
      <c r="AG736" t="s">
        <v>2060</v>
      </c>
      <c r="AH736" t="s">
        <v>364</v>
      </c>
      <c r="AI736" t="s">
        <v>792</v>
      </c>
      <c r="BH736">
        <v>782</v>
      </c>
      <c r="BI736" t="s">
        <v>274</v>
      </c>
    </row>
    <row r="737" spans="1:61">
      <c r="A737" t="str">
        <f>_xlfn.XLOOKUP(D737,BN:BN,BO:BO)</f>
        <v>México</v>
      </c>
      <c r="B737" t="s">
        <v>25</v>
      </c>
      <c r="C737">
        <v>50</v>
      </c>
      <c r="D737" t="str">
        <f>_xlfn.XLOOKUP(C737,BH:BH,BI:BI)</f>
        <v>DianaM</v>
      </c>
      <c r="E737">
        <v>23590</v>
      </c>
      <c r="F737" t="s">
        <v>1888</v>
      </c>
      <c r="G737" s="63">
        <v>45669</v>
      </c>
      <c r="H737" s="63">
        <v>45672</v>
      </c>
      <c r="I737" t="s">
        <v>366</v>
      </c>
      <c r="J737" t="str">
        <f>_xlfn.XLOOKUP(I737,AS:AS,AU:AU)</f>
        <v>Vuelos</v>
      </c>
      <c r="K737" t="s">
        <v>33</v>
      </c>
      <c r="L737">
        <v>1954.81</v>
      </c>
      <c r="M737">
        <f>L737*_xlfn.XLOOKUP(K737,AM:AM,AN:AN)</f>
        <v>1681.1365999999998</v>
      </c>
      <c r="N737">
        <f>L737*_xlfn.XLOOKUP(K737,AM:AM,AO:AO)</f>
        <v>1954.81</v>
      </c>
      <c r="O737">
        <v>0</v>
      </c>
      <c r="P737">
        <f>O737*_xlfn.XLOOKUP(K737,AM:AM,AN:AN)</f>
        <v>0</v>
      </c>
      <c r="Q737">
        <f>O737*_xlfn.XLOOKUP(K737,AM:AM,AO:AO)</f>
        <v>0</v>
      </c>
      <c r="R737" t="str">
        <f>_xlfn.XLOOKUP(E737,AF:AF,AG:AG)</f>
        <v>AEROMÉXICO</v>
      </c>
      <c r="S737" t="str">
        <f>_xlfn.XLOOKUP(E737,AF:AF,AI:AI)</f>
        <v>Mexico</v>
      </c>
      <c r="T737">
        <f>WEEKNUM(G737)</f>
        <v>3</v>
      </c>
      <c r="U737">
        <f>YEAR(G737)</f>
        <v>2025</v>
      </c>
      <c r="V737" s="117">
        <f>IFERROR(Q737/N737,"0")</f>
        <v>0</v>
      </c>
      <c r="AF737">
        <v>31312</v>
      </c>
      <c r="AG737" t="s">
        <v>2061</v>
      </c>
      <c r="AH737" t="s">
        <v>376</v>
      </c>
      <c r="AI737" t="s">
        <v>514</v>
      </c>
      <c r="BH737">
        <v>783</v>
      </c>
      <c r="BI737" t="s">
        <v>64</v>
      </c>
    </row>
    <row r="738" spans="1:61">
      <c r="A738" t="str">
        <f>_xlfn.XLOOKUP(D738,BN:BN,BO:BO)</f>
        <v>México</v>
      </c>
      <c r="B738" t="s">
        <v>25</v>
      </c>
      <c r="C738">
        <v>50</v>
      </c>
      <c r="D738" t="str">
        <f>_xlfn.XLOOKUP(C738,BH:BH,BI:BI)</f>
        <v>DianaM</v>
      </c>
      <c r="E738">
        <v>0</v>
      </c>
      <c r="F738" t="s">
        <v>2062</v>
      </c>
      <c r="G738" s="63">
        <v>45669</v>
      </c>
      <c r="H738" s="63">
        <v>45672</v>
      </c>
      <c r="I738" t="s">
        <v>396</v>
      </c>
      <c r="J738" t="str">
        <f>_xlfn.XLOOKUP(I738,AS:AS,AU:AU)</f>
        <v>Honorarios</v>
      </c>
      <c r="K738" t="s">
        <v>33</v>
      </c>
      <c r="L738">
        <v>70</v>
      </c>
      <c r="M738">
        <f>L738*_xlfn.XLOOKUP(K738,AM:AM,AN:AN)</f>
        <v>60.199999999999996</v>
      </c>
      <c r="N738">
        <f>L738*_xlfn.XLOOKUP(K738,AM:AM,AO:AO)</f>
        <v>70</v>
      </c>
      <c r="O738">
        <v>70</v>
      </c>
      <c r="P738">
        <f>O738*_xlfn.XLOOKUP(K738,AM:AM,AN:AN)</f>
        <v>60.199999999999996</v>
      </c>
      <c r="Q738">
        <f>O738*_xlfn.XLOOKUP(K738,AM:AM,AO:AO)</f>
        <v>70</v>
      </c>
      <c r="R738" t="str">
        <f>_xlfn.XLOOKUP(E738,AF:AF,AG:AG)</f>
        <v>FEES</v>
      </c>
      <c r="S738">
        <f>_xlfn.XLOOKUP(E738,AF:AF,AI:AI)</f>
        <v>0</v>
      </c>
      <c r="T738">
        <f>WEEKNUM(G738)</f>
        <v>3</v>
      </c>
      <c r="U738">
        <f>YEAR(G738)</f>
        <v>2025</v>
      </c>
      <c r="V738" s="117">
        <f>IFERROR(Q738/N738,"0")</f>
        <v>1</v>
      </c>
      <c r="AF738">
        <v>31355</v>
      </c>
      <c r="AG738" t="s">
        <v>801</v>
      </c>
      <c r="AI738" t="s">
        <v>802</v>
      </c>
      <c r="BH738">
        <v>784</v>
      </c>
      <c r="BI738" t="s">
        <v>59</v>
      </c>
    </row>
    <row r="739" spans="1:61">
      <c r="A739" t="str">
        <f>_xlfn.XLOOKUP(D739,BN:BN,BO:BO)</f>
        <v>México</v>
      </c>
      <c r="B739" t="s">
        <v>25</v>
      </c>
      <c r="C739">
        <v>50</v>
      </c>
      <c r="D739" t="str">
        <f>_xlfn.XLOOKUP(C739,BH:BH,BI:BI)</f>
        <v>DianaM</v>
      </c>
      <c r="E739">
        <v>24267</v>
      </c>
      <c r="F739" t="s">
        <v>2063</v>
      </c>
      <c r="G739" s="63">
        <v>45669</v>
      </c>
      <c r="H739" s="63">
        <v>45672</v>
      </c>
      <c r="I739" t="s">
        <v>376</v>
      </c>
      <c r="J739" t="str">
        <f>_xlfn.XLOOKUP(I739,AS:AS,AU:AU)</f>
        <v>Hotel</v>
      </c>
      <c r="K739" t="s">
        <v>33</v>
      </c>
      <c r="L739">
        <v>4463.37</v>
      </c>
      <c r="M739">
        <f>L739*_xlfn.XLOOKUP(K739,AM:AM,AN:AN)</f>
        <v>3838.4982</v>
      </c>
      <c r="N739">
        <f>L739*_xlfn.XLOOKUP(K739,AM:AM,AO:AO)</f>
        <v>4463.37</v>
      </c>
      <c r="O739">
        <v>497.25</v>
      </c>
      <c r="P739">
        <f>O739*_xlfn.XLOOKUP(K739,AM:AM,AN:AN)</f>
        <v>427.63499999999999</v>
      </c>
      <c r="Q739">
        <f>O739*_xlfn.XLOOKUP(K739,AM:AM,AO:AO)</f>
        <v>497.25</v>
      </c>
      <c r="R739" t="str">
        <f>_xlfn.XLOOKUP(E739,AF:AF,AG:AG)</f>
        <v>THE MARK HOTEL</v>
      </c>
      <c r="S739" t="str">
        <f>_xlfn.XLOOKUP(E739,AF:AF,AI:AI)</f>
        <v>United States</v>
      </c>
      <c r="T739">
        <f>WEEKNUM(G739)</f>
        <v>3</v>
      </c>
      <c r="U739">
        <f>YEAR(G739)</f>
        <v>2025</v>
      </c>
      <c r="V739" s="117">
        <f>IFERROR(Q739/N739,"0")</f>
        <v>0.11140685177343577</v>
      </c>
      <c r="AF739">
        <v>31382</v>
      </c>
      <c r="AG739" t="s">
        <v>2064</v>
      </c>
      <c r="AH739" t="s">
        <v>376</v>
      </c>
      <c r="AI739" t="s">
        <v>377</v>
      </c>
      <c r="BH739">
        <v>785</v>
      </c>
      <c r="BI739" t="s">
        <v>274</v>
      </c>
    </row>
    <row r="740" spans="1:61">
      <c r="A740" t="str">
        <f>_xlfn.XLOOKUP(D740,BN:BN,BO:BO)</f>
        <v>México</v>
      </c>
      <c r="B740" t="s">
        <v>25</v>
      </c>
      <c r="C740">
        <v>50</v>
      </c>
      <c r="D740" t="str">
        <f>_xlfn.XLOOKUP(C740,BH:BH,BI:BI)</f>
        <v>DianaM</v>
      </c>
      <c r="E740">
        <v>0</v>
      </c>
      <c r="F740" t="s">
        <v>1158</v>
      </c>
      <c r="G740" s="63">
        <v>45669</v>
      </c>
      <c r="H740" s="63">
        <v>45672</v>
      </c>
      <c r="I740" t="s">
        <v>396</v>
      </c>
      <c r="J740" t="str">
        <f>_xlfn.XLOOKUP(I740,AS:AS,AU:AU)</f>
        <v>Honorarios</v>
      </c>
      <c r="K740" t="s">
        <v>33</v>
      </c>
      <c r="L740">
        <v>9.59</v>
      </c>
      <c r="M740">
        <f>L740*_xlfn.XLOOKUP(K740,AM:AM,AN:AN)</f>
        <v>8.247399999999999</v>
      </c>
      <c r="N740">
        <f>L740*_xlfn.XLOOKUP(K740,AM:AM,AO:AO)</f>
        <v>9.59</v>
      </c>
      <c r="O740">
        <v>9.59</v>
      </c>
      <c r="P740">
        <f>O740*_xlfn.XLOOKUP(K740,AM:AM,AN:AN)</f>
        <v>8.247399999999999</v>
      </c>
      <c r="Q740">
        <f>O740*_xlfn.XLOOKUP(K740,AM:AM,AO:AO)</f>
        <v>9.59</v>
      </c>
      <c r="R740" t="str">
        <f>_xlfn.XLOOKUP(E740,AF:AF,AG:AG)</f>
        <v>FEES</v>
      </c>
      <c r="S740">
        <f>_xlfn.XLOOKUP(E740,AF:AF,AI:AI)</f>
        <v>0</v>
      </c>
      <c r="T740">
        <f>WEEKNUM(G740)</f>
        <v>3</v>
      </c>
      <c r="U740">
        <f>YEAR(G740)</f>
        <v>2025</v>
      </c>
      <c r="V740" s="117">
        <f>IFERROR(Q740/N740,"0")</f>
        <v>1</v>
      </c>
      <c r="AF740">
        <v>31400</v>
      </c>
      <c r="AG740" t="s">
        <v>2065</v>
      </c>
      <c r="AH740" t="s">
        <v>376</v>
      </c>
      <c r="AI740" t="s">
        <v>438</v>
      </c>
      <c r="BH740">
        <v>786</v>
      </c>
      <c r="BI740" t="s">
        <v>92</v>
      </c>
    </row>
    <row r="741" spans="1:61">
      <c r="A741" t="str">
        <f>_xlfn.XLOOKUP(D741,BN:BN,BO:BO)</f>
        <v>México</v>
      </c>
      <c r="B741" t="s">
        <v>25</v>
      </c>
      <c r="C741">
        <v>51</v>
      </c>
      <c r="D741" t="str">
        <f>_xlfn.XLOOKUP(C741,BH:BH,BI:BI)</f>
        <v>DianaM</v>
      </c>
      <c r="E741">
        <v>24922</v>
      </c>
      <c r="F741" t="s">
        <v>2066</v>
      </c>
      <c r="G741" s="63">
        <v>45676</v>
      </c>
      <c r="H741" s="63">
        <v>45680</v>
      </c>
      <c r="I741" t="s">
        <v>444</v>
      </c>
      <c r="J741" t="str">
        <f>_xlfn.XLOOKUP(I741,AS:AS,AU:AU)</f>
        <v>DMC</v>
      </c>
      <c r="K741" t="s">
        <v>33</v>
      </c>
      <c r="L741">
        <v>35000</v>
      </c>
      <c r="M741">
        <f>L741*_xlfn.XLOOKUP(K741,AM:AM,AN:AN)</f>
        <v>30100</v>
      </c>
      <c r="N741">
        <f>L741*_xlfn.XLOOKUP(K741,AM:AM,AO:AO)</f>
        <v>35000</v>
      </c>
      <c r="O741">
        <v>6179.2</v>
      </c>
      <c r="P741">
        <f>O741*_xlfn.XLOOKUP(K741,AM:AM,AN:AN)</f>
        <v>5314.1120000000001</v>
      </c>
      <c r="Q741">
        <f>O741*_xlfn.XLOOKUP(K741,AM:AM,AO:AO)</f>
        <v>6179.2</v>
      </c>
      <c r="R741" t="str">
        <f>_xlfn.XLOOKUP(E741,AF:AF,AG:AG)</f>
        <v>GARCIA FERNANDEZ TURISMO</v>
      </c>
      <c r="S741" t="str">
        <f>_xlfn.XLOOKUP(E741,AF:AF,AI:AI)</f>
        <v>Argentina</v>
      </c>
      <c r="T741">
        <f>WEEKNUM(G741)</f>
        <v>4</v>
      </c>
      <c r="U741">
        <f>YEAR(G741)</f>
        <v>2025</v>
      </c>
      <c r="V741" s="117">
        <f>IFERROR(Q741/N741,"0")</f>
        <v>0.17654857142857142</v>
      </c>
      <c r="AF741">
        <v>31402</v>
      </c>
      <c r="AG741" t="s">
        <v>2067</v>
      </c>
      <c r="AH741" t="s">
        <v>376</v>
      </c>
      <c r="AI741" t="s">
        <v>401</v>
      </c>
      <c r="BH741">
        <v>787</v>
      </c>
      <c r="BI741" t="s">
        <v>63</v>
      </c>
    </row>
    <row r="742" spans="1:61">
      <c r="A742" t="str">
        <f>_xlfn.XLOOKUP(D742,BN:BN,BO:BO)</f>
        <v>México</v>
      </c>
      <c r="B742" t="s">
        <v>25</v>
      </c>
      <c r="C742">
        <v>52</v>
      </c>
      <c r="D742" t="str">
        <f>_xlfn.XLOOKUP(C742,BH:BH,BI:BI)</f>
        <v>DianaM</v>
      </c>
      <c r="E742">
        <v>24267</v>
      </c>
      <c r="F742" t="s">
        <v>2063</v>
      </c>
      <c r="G742" s="63">
        <v>45630</v>
      </c>
      <c r="H742" s="63">
        <v>45634</v>
      </c>
      <c r="I742" t="s">
        <v>376</v>
      </c>
      <c r="J742" t="str">
        <f>_xlfn.XLOOKUP(I742,AS:AS,AU:AU)</f>
        <v>Hotel</v>
      </c>
      <c r="K742" t="s">
        <v>33</v>
      </c>
      <c r="L742">
        <v>13500</v>
      </c>
      <c r="M742">
        <f>L742*_xlfn.XLOOKUP(K742,AM:AM,AN:AN)</f>
        <v>11610</v>
      </c>
      <c r="N742">
        <f>L742*_xlfn.XLOOKUP(K742,AM:AM,AO:AO)</f>
        <v>13500</v>
      </c>
      <c r="O742">
        <v>639.03</v>
      </c>
      <c r="P742">
        <f>O742*_xlfn.XLOOKUP(K742,AM:AM,AN:AN)</f>
        <v>549.56579999999997</v>
      </c>
      <c r="Q742">
        <f>O742*_xlfn.XLOOKUP(K742,AM:AM,AO:AO)</f>
        <v>639.03</v>
      </c>
      <c r="R742" t="str">
        <f>_xlfn.XLOOKUP(E742,AF:AF,AG:AG)</f>
        <v>THE MARK HOTEL</v>
      </c>
      <c r="S742" t="str">
        <f>_xlfn.XLOOKUP(E742,AF:AF,AI:AI)</f>
        <v>United States</v>
      </c>
      <c r="T742">
        <f>WEEKNUM(G742)</f>
        <v>49</v>
      </c>
      <c r="U742">
        <f>YEAR(G742)</f>
        <v>2024</v>
      </c>
      <c r="V742" s="117">
        <f>IFERROR(Q742/N742,"0")</f>
        <v>4.7335555555555554E-2</v>
      </c>
      <c r="AF742">
        <v>31463</v>
      </c>
      <c r="AG742" t="s">
        <v>2068</v>
      </c>
      <c r="AH742" t="s">
        <v>376</v>
      </c>
      <c r="AI742" t="s">
        <v>401</v>
      </c>
      <c r="BH742">
        <v>788</v>
      </c>
      <c r="BI742" t="s">
        <v>32</v>
      </c>
    </row>
    <row r="743" spans="1:61">
      <c r="A743" t="str">
        <f>_xlfn.XLOOKUP(D743,BN:BN,BO:BO)</f>
        <v>México</v>
      </c>
      <c r="B743" t="s">
        <v>25</v>
      </c>
      <c r="C743">
        <v>53</v>
      </c>
      <c r="D743" t="str">
        <f>_xlfn.XLOOKUP(C743,BH:BH,BI:BI)</f>
        <v>DianaM</v>
      </c>
      <c r="E743">
        <v>23590</v>
      </c>
      <c r="F743" t="s">
        <v>2069</v>
      </c>
      <c r="G743" s="63">
        <v>45628</v>
      </c>
      <c r="H743" s="63">
        <v>45628</v>
      </c>
      <c r="I743" t="s">
        <v>366</v>
      </c>
      <c r="J743" t="str">
        <f>_xlfn.XLOOKUP(I743,AS:AS,AU:AU)</f>
        <v>Vuelos</v>
      </c>
      <c r="K743" t="s">
        <v>33</v>
      </c>
      <c r="L743">
        <v>677.63</v>
      </c>
      <c r="M743">
        <f>L743*_xlfn.XLOOKUP(K743,AM:AM,AN:AN)</f>
        <v>582.76179999999999</v>
      </c>
      <c r="N743">
        <f>L743*_xlfn.XLOOKUP(K743,AM:AM,AO:AO)</f>
        <v>677.63</v>
      </c>
      <c r="O743">
        <v>0</v>
      </c>
      <c r="P743">
        <f>O743*_xlfn.XLOOKUP(K743,AM:AM,AN:AN)</f>
        <v>0</v>
      </c>
      <c r="Q743">
        <f>O743*_xlfn.XLOOKUP(K743,AM:AM,AO:AO)</f>
        <v>0</v>
      </c>
      <c r="R743" t="str">
        <f>_xlfn.XLOOKUP(E743,AF:AF,AG:AG)</f>
        <v>AEROMÉXICO</v>
      </c>
      <c r="S743" t="str">
        <f>_xlfn.XLOOKUP(E743,AF:AF,AI:AI)</f>
        <v>Mexico</v>
      </c>
      <c r="T743">
        <f>WEEKNUM(G743)</f>
        <v>49</v>
      </c>
      <c r="U743">
        <f>YEAR(G743)</f>
        <v>2024</v>
      </c>
      <c r="V743" s="117">
        <f>IFERROR(Q743/N743,"0")</f>
        <v>0</v>
      </c>
      <c r="AF743">
        <v>31465</v>
      </c>
      <c r="AG743" t="s">
        <v>2070</v>
      </c>
      <c r="AH743" t="s">
        <v>376</v>
      </c>
      <c r="AI743" t="s">
        <v>377</v>
      </c>
      <c r="BH743">
        <v>789</v>
      </c>
      <c r="BI743" t="s">
        <v>64</v>
      </c>
    </row>
    <row r="744" spans="1:61">
      <c r="A744" t="str">
        <f>_xlfn.XLOOKUP(D744,BN:BN,BO:BO)</f>
        <v>México</v>
      </c>
      <c r="B744" t="s">
        <v>25</v>
      </c>
      <c r="C744">
        <v>53</v>
      </c>
      <c r="D744" t="str">
        <f>_xlfn.XLOOKUP(C744,BH:BH,BI:BI)</f>
        <v>DianaM</v>
      </c>
      <c r="E744">
        <v>0</v>
      </c>
      <c r="F744" t="s">
        <v>1893</v>
      </c>
      <c r="G744" s="63">
        <v>45628</v>
      </c>
      <c r="H744" s="63">
        <v>45628</v>
      </c>
      <c r="I744" t="s">
        <v>396</v>
      </c>
      <c r="J744" t="str">
        <f>_xlfn.XLOOKUP(I744,AS:AS,AU:AU)</f>
        <v>Honorarios</v>
      </c>
      <c r="K744" t="s">
        <v>33</v>
      </c>
      <c r="L744">
        <v>50</v>
      </c>
      <c r="M744">
        <f>L744*_xlfn.XLOOKUP(K744,AM:AM,AN:AN)</f>
        <v>43</v>
      </c>
      <c r="N744">
        <f>L744*_xlfn.XLOOKUP(K744,AM:AM,AO:AO)</f>
        <v>50</v>
      </c>
      <c r="O744">
        <v>50</v>
      </c>
      <c r="P744">
        <f>O744*_xlfn.XLOOKUP(K744,AM:AM,AN:AN)</f>
        <v>43</v>
      </c>
      <c r="Q744">
        <f>O744*_xlfn.XLOOKUP(K744,AM:AM,AO:AO)</f>
        <v>50</v>
      </c>
      <c r="R744" t="str">
        <f>_xlfn.XLOOKUP(E744,AF:AF,AG:AG)</f>
        <v>FEES</v>
      </c>
      <c r="S744">
        <f>_xlfn.XLOOKUP(E744,AF:AF,AI:AI)</f>
        <v>0</v>
      </c>
      <c r="T744">
        <f>WEEKNUM(G744)</f>
        <v>49</v>
      </c>
      <c r="U744">
        <f>YEAR(G744)</f>
        <v>2024</v>
      </c>
      <c r="V744" s="117">
        <f>IFERROR(Q744/N744,"0")</f>
        <v>1</v>
      </c>
      <c r="AF744">
        <v>31467</v>
      </c>
      <c r="AG744" t="s">
        <v>2071</v>
      </c>
      <c r="AH744" t="s">
        <v>376</v>
      </c>
      <c r="AI744" t="s">
        <v>792</v>
      </c>
      <c r="BH744">
        <v>790</v>
      </c>
      <c r="BI744" t="s">
        <v>42</v>
      </c>
    </row>
    <row r="745" spans="1:61">
      <c r="A745" t="str">
        <f>_xlfn.XLOOKUP(D745,BN:BN,BO:BO)</f>
        <v>México</v>
      </c>
      <c r="B745" t="s">
        <v>25</v>
      </c>
      <c r="C745">
        <v>54</v>
      </c>
      <c r="D745" t="str">
        <f>_xlfn.XLOOKUP(C745,BH:BH,BI:BI)</f>
        <v>DianaM</v>
      </c>
      <c r="E745">
        <v>24961</v>
      </c>
      <c r="F745" t="s">
        <v>2072</v>
      </c>
      <c r="G745" s="63">
        <v>45651</v>
      </c>
      <c r="H745" s="63">
        <v>45661</v>
      </c>
      <c r="I745" t="s">
        <v>477</v>
      </c>
      <c r="J745" t="str">
        <f>_xlfn.XLOOKUP(I745,AS:AS,AU:AU)</f>
        <v>Traslados</v>
      </c>
      <c r="K745" t="s">
        <v>30</v>
      </c>
      <c r="L745">
        <v>3567</v>
      </c>
      <c r="M745">
        <f>L745*_xlfn.XLOOKUP(K745,AM:AM,AN:AN)</f>
        <v>171.21600000000001</v>
      </c>
      <c r="N745">
        <f>L745*_xlfn.XLOOKUP(K745,AM:AM,AO:AO)</f>
        <v>199.75200000000001</v>
      </c>
      <c r="O745">
        <v>0</v>
      </c>
      <c r="P745">
        <f>O745*_xlfn.XLOOKUP(K745,AM:AM,AN:AN)</f>
        <v>0</v>
      </c>
      <c r="Q745">
        <f>O745*_xlfn.XLOOKUP(K745,AM:AM,AO:AO)</f>
        <v>0</v>
      </c>
      <c r="R745" t="str">
        <f>_xlfn.XLOOKUP(E745,AF:AF,AG:AG)</f>
        <v>ONCF VOYAGES</v>
      </c>
      <c r="S745" t="str">
        <f>_xlfn.XLOOKUP(E745,AF:AF,AI:AI)</f>
        <v>Morocco</v>
      </c>
      <c r="T745">
        <f>WEEKNUM(G745)</f>
        <v>52</v>
      </c>
      <c r="U745">
        <f>YEAR(G745)</f>
        <v>2024</v>
      </c>
      <c r="V745" s="117">
        <f>IFERROR(Q745/N745,"0")</f>
        <v>0</v>
      </c>
      <c r="AF745">
        <v>31469</v>
      </c>
      <c r="AG745" t="s">
        <v>2073</v>
      </c>
      <c r="AH745" t="s">
        <v>376</v>
      </c>
      <c r="AI745" t="s">
        <v>792</v>
      </c>
      <c r="BH745">
        <v>791</v>
      </c>
      <c r="BI745" t="s">
        <v>34</v>
      </c>
    </row>
    <row r="746" spans="1:61">
      <c r="A746" t="str">
        <f>_xlfn.XLOOKUP(D746,BN:BN,BO:BO)</f>
        <v>México</v>
      </c>
      <c r="B746" t="s">
        <v>25</v>
      </c>
      <c r="C746">
        <v>55</v>
      </c>
      <c r="D746" t="str">
        <f>_xlfn.XLOOKUP(C746,BH:BH,BI:BI)</f>
        <v>DianaM</v>
      </c>
      <c r="E746">
        <v>24972</v>
      </c>
      <c r="F746" t="s">
        <v>2074</v>
      </c>
      <c r="G746" s="63">
        <v>45802</v>
      </c>
      <c r="H746" s="63">
        <v>45805</v>
      </c>
      <c r="I746" t="s">
        <v>376</v>
      </c>
      <c r="J746" t="str">
        <f>_xlfn.XLOOKUP(I746,AS:AS,AU:AU)</f>
        <v>Hotel</v>
      </c>
      <c r="K746" t="s">
        <v>33</v>
      </c>
      <c r="L746">
        <v>5670.15</v>
      </c>
      <c r="M746">
        <f>L746*_xlfn.XLOOKUP(K746,AM:AM,AN:AN)</f>
        <v>4876.3289999999997</v>
      </c>
      <c r="N746">
        <f>L746*_xlfn.XLOOKUP(K746,AM:AM,AO:AO)</f>
        <v>5670.15</v>
      </c>
      <c r="O746">
        <v>515.46</v>
      </c>
      <c r="P746">
        <f>O746*_xlfn.XLOOKUP(K746,AM:AM,AN:AN)</f>
        <v>443.29560000000004</v>
      </c>
      <c r="Q746">
        <f>O746*_xlfn.XLOOKUP(K746,AM:AM,AO:AO)</f>
        <v>515.46</v>
      </c>
      <c r="R746" t="str">
        <f>_xlfn.XLOOKUP(E746,AF:AF,AG:AG)</f>
        <v>GRADUATE BY HILTON PRINCETON</v>
      </c>
      <c r="S746" t="str">
        <f>_xlfn.XLOOKUP(E746,AF:AF,AI:AI)</f>
        <v>United States</v>
      </c>
      <c r="T746">
        <f>WEEKNUM(G746)</f>
        <v>22</v>
      </c>
      <c r="U746">
        <f>YEAR(G746)</f>
        <v>2025</v>
      </c>
      <c r="V746" s="117">
        <f>IFERROR(Q746/N746,"0")</f>
        <v>9.0907647945821554E-2</v>
      </c>
      <c r="AF746">
        <v>31471</v>
      </c>
      <c r="AG746" t="s">
        <v>823</v>
      </c>
      <c r="AH746" t="s">
        <v>376</v>
      </c>
      <c r="AI746" t="s">
        <v>792</v>
      </c>
      <c r="BH746">
        <v>792</v>
      </c>
      <c r="BI746" t="s">
        <v>274</v>
      </c>
    </row>
    <row r="747" spans="1:61">
      <c r="A747" t="str">
        <f>_xlfn.XLOOKUP(D747,BN:BN,BO:BO)</f>
        <v>México</v>
      </c>
      <c r="B747" t="s">
        <v>25</v>
      </c>
      <c r="C747">
        <v>56</v>
      </c>
      <c r="D747" t="str">
        <f>_xlfn.XLOOKUP(C747,BH:BH,BI:BI)</f>
        <v>DianaM</v>
      </c>
      <c r="E747">
        <v>23590</v>
      </c>
      <c r="F747" t="s">
        <v>2075</v>
      </c>
      <c r="G747" s="63">
        <v>45643</v>
      </c>
      <c r="H747" s="63">
        <v>45663</v>
      </c>
      <c r="I747" t="s">
        <v>366</v>
      </c>
      <c r="J747" t="str">
        <f>_xlfn.XLOOKUP(I747,AS:AS,AU:AU)</f>
        <v>Vuelos</v>
      </c>
      <c r="K747" t="s">
        <v>33</v>
      </c>
      <c r="L747">
        <v>8359.93</v>
      </c>
      <c r="M747">
        <f>L747*_xlfn.XLOOKUP(K747,AM:AM,AN:AN)</f>
        <v>7189.5398000000005</v>
      </c>
      <c r="N747">
        <f>L747*_xlfn.XLOOKUP(K747,AM:AM,AO:AO)</f>
        <v>8359.93</v>
      </c>
      <c r="O747">
        <v>0</v>
      </c>
      <c r="P747">
        <f>O747*_xlfn.XLOOKUP(K747,AM:AM,AN:AN)</f>
        <v>0</v>
      </c>
      <c r="Q747">
        <f>O747*_xlfn.XLOOKUP(K747,AM:AM,AO:AO)</f>
        <v>0</v>
      </c>
      <c r="R747" t="str">
        <f>_xlfn.XLOOKUP(E747,AF:AF,AG:AG)</f>
        <v>AEROMÉXICO</v>
      </c>
      <c r="S747" t="str">
        <f>_xlfn.XLOOKUP(E747,AF:AF,AI:AI)</f>
        <v>Mexico</v>
      </c>
      <c r="T747">
        <f>WEEKNUM(G747)</f>
        <v>51</v>
      </c>
      <c r="U747">
        <f>YEAR(G747)</f>
        <v>2024</v>
      </c>
      <c r="V747" s="117">
        <f>IFERROR(Q747/N747,"0")</f>
        <v>0</v>
      </c>
      <c r="AF747">
        <v>31473</v>
      </c>
      <c r="AG747" t="s">
        <v>2076</v>
      </c>
      <c r="AH747" t="s">
        <v>376</v>
      </c>
      <c r="AI747" t="s">
        <v>655</v>
      </c>
      <c r="BH747">
        <v>793</v>
      </c>
      <c r="BI747" t="s">
        <v>66</v>
      </c>
    </row>
    <row r="748" spans="1:61">
      <c r="A748" t="str">
        <f>_xlfn.XLOOKUP(D748,BN:BN,BO:BO)</f>
        <v>México</v>
      </c>
      <c r="B748" t="s">
        <v>25</v>
      </c>
      <c r="C748">
        <v>56</v>
      </c>
      <c r="D748" t="str">
        <f>_xlfn.XLOOKUP(C748,BH:BH,BI:BI)</f>
        <v>DianaM</v>
      </c>
      <c r="E748">
        <v>24495</v>
      </c>
      <c r="F748" t="s">
        <v>2077</v>
      </c>
      <c r="G748" s="63">
        <v>45643</v>
      </c>
      <c r="H748" s="63">
        <v>45663</v>
      </c>
      <c r="I748" t="s">
        <v>366</v>
      </c>
      <c r="J748" t="str">
        <f>_xlfn.XLOOKUP(I748,AS:AS,AU:AU)</f>
        <v>Vuelos</v>
      </c>
      <c r="K748" t="s">
        <v>33</v>
      </c>
      <c r="L748">
        <v>6901.81</v>
      </c>
      <c r="M748">
        <f>L748*_xlfn.XLOOKUP(K748,AM:AM,AN:AN)</f>
        <v>5935.5565999999999</v>
      </c>
      <c r="N748">
        <f>L748*_xlfn.XLOOKUP(K748,AM:AM,AO:AO)</f>
        <v>6901.81</v>
      </c>
      <c r="O748">
        <v>0</v>
      </c>
      <c r="P748">
        <f>O748*_xlfn.XLOOKUP(K748,AM:AM,AN:AN)</f>
        <v>0</v>
      </c>
      <c r="Q748">
        <f>O748*_xlfn.XLOOKUP(K748,AM:AM,AO:AO)</f>
        <v>0</v>
      </c>
      <c r="R748" t="str">
        <f>_xlfn.XLOOKUP(E748,AF:AF,AG:AG)</f>
        <v>United Airlines</v>
      </c>
      <c r="S748" t="str">
        <f>_xlfn.XLOOKUP(E748,AF:AF,AI:AI)</f>
        <v>United States</v>
      </c>
      <c r="T748">
        <f>WEEKNUM(G748)</f>
        <v>51</v>
      </c>
      <c r="U748">
        <f>YEAR(G748)</f>
        <v>2024</v>
      </c>
      <c r="V748" s="117">
        <f>IFERROR(Q748/N748,"0")</f>
        <v>0</v>
      </c>
      <c r="AF748">
        <v>31475</v>
      </c>
      <c r="AG748" t="s">
        <v>2078</v>
      </c>
      <c r="AH748" t="s">
        <v>376</v>
      </c>
      <c r="AI748" t="s">
        <v>377</v>
      </c>
      <c r="BH748">
        <v>794</v>
      </c>
      <c r="BI748" t="s">
        <v>45</v>
      </c>
    </row>
    <row r="749" spans="1:61">
      <c r="A749" t="str">
        <f>_xlfn.XLOOKUP(D749,BN:BN,BO:BO)</f>
        <v>México</v>
      </c>
      <c r="B749" t="s">
        <v>25</v>
      </c>
      <c r="C749">
        <v>56</v>
      </c>
      <c r="D749" t="str">
        <f>_xlfn.XLOOKUP(C749,BH:BH,BI:BI)</f>
        <v>DianaM</v>
      </c>
      <c r="E749">
        <v>24982</v>
      </c>
      <c r="F749" t="s">
        <v>2079</v>
      </c>
      <c r="G749" s="63">
        <v>45643</v>
      </c>
      <c r="H749" s="63">
        <v>45663</v>
      </c>
      <c r="I749" t="s">
        <v>366</v>
      </c>
      <c r="J749" t="str">
        <f>_xlfn.XLOOKUP(I749,AS:AS,AU:AU)</f>
        <v>Vuelos</v>
      </c>
      <c r="K749" t="s">
        <v>33</v>
      </c>
      <c r="L749">
        <v>13813.83</v>
      </c>
      <c r="M749">
        <f>L749*_xlfn.XLOOKUP(K749,AM:AM,AN:AN)</f>
        <v>11879.8938</v>
      </c>
      <c r="N749">
        <f>L749*_xlfn.XLOOKUP(K749,AM:AM,AO:AO)</f>
        <v>13813.83</v>
      </c>
      <c r="O749">
        <v>0</v>
      </c>
      <c r="P749">
        <f>O749*_xlfn.XLOOKUP(K749,AM:AM,AN:AN)</f>
        <v>0</v>
      </c>
      <c r="Q749">
        <f>O749*_xlfn.XLOOKUP(K749,AM:AM,AO:AO)</f>
        <v>0</v>
      </c>
      <c r="R749" t="str">
        <f>_xlfn.XLOOKUP(E749,AF:AF,AG:AG)</f>
        <v>All Nippon Airways</v>
      </c>
      <c r="S749" t="str">
        <f>_xlfn.XLOOKUP(E749,AF:AF,AI:AI)</f>
        <v>Japan</v>
      </c>
      <c r="T749">
        <f>WEEKNUM(G749)</f>
        <v>51</v>
      </c>
      <c r="U749">
        <f>YEAR(G749)</f>
        <v>2024</v>
      </c>
      <c r="V749" s="117">
        <f>IFERROR(Q749/N749,"0")</f>
        <v>0</v>
      </c>
      <c r="AF749">
        <v>31477</v>
      </c>
      <c r="AG749" t="s">
        <v>2080</v>
      </c>
      <c r="AH749" t="s">
        <v>376</v>
      </c>
      <c r="AI749" t="s">
        <v>377</v>
      </c>
      <c r="BH749">
        <v>795</v>
      </c>
      <c r="BI749" t="s">
        <v>43</v>
      </c>
    </row>
    <row r="750" spans="1:61">
      <c r="A750" t="str">
        <f>_xlfn.XLOOKUP(D750,BN:BN,BO:BO)</f>
        <v>México</v>
      </c>
      <c r="B750" t="s">
        <v>25</v>
      </c>
      <c r="C750">
        <v>56</v>
      </c>
      <c r="D750" t="str">
        <f>_xlfn.XLOOKUP(C750,BH:BH,BI:BI)</f>
        <v>DianaM</v>
      </c>
      <c r="E750">
        <v>23590</v>
      </c>
      <c r="F750" t="s">
        <v>2081</v>
      </c>
      <c r="G750" s="63">
        <v>45643</v>
      </c>
      <c r="H750" s="63">
        <v>45663</v>
      </c>
      <c r="I750" t="s">
        <v>366</v>
      </c>
      <c r="J750" t="str">
        <f>_xlfn.XLOOKUP(I750,AS:AS,AU:AU)</f>
        <v>Vuelos</v>
      </c>
      <c r="K750" t="s">
        <v>33</v>
      </c>
      <c r="L750">
        <v>4260.2299999999996</v>
      </c>
      <c r="M750">
        <f>L750*_xlfn.XLOOKUP(K750,AM:AM,AN:AN)</f>
        <v>3663.7977999999994</v>
      </c>
      <c r="N750">
        <f>L750*_xlfn.XLOOKUP(K750,AM:AM,AO:AO)</f>
        <v>4260.2299999999996</v>
      </c>
      <c r="O750">
        <v>0</v>
      </c>
      <c r="P750">
        <f>O750*_xlfn.XLOOKUP(K750,AM:AM,AN:AN)</f>
        <v>0</v>
      </c>
      <c r="Q750">
        <f>O750*_xlfn.XLOOKUP(K750,AM:AM,AO:AO)</f>
        <v>0</v>
      </c>
      <c r="R750" t="str">
        <f>_xlfn.XLOOKUP(E750,AF:AF,AG:AG)</f>
        <v>AEROMÉXICO</v>
      </c>
      <c r="S750" t="str">
        <f>_xlfn.XLOOKUP(E750,AF:AF,AI:AI)</f>
        <v>Mexico</v>
      </c>
      <c r="T750">
        <f>WEEKNUM(G750)</f>
        <v>51</v>
      </c>
      <c r="U750">
        <f>YEAR(G750)</f>
        <v>2024</v>
      </c>
      <c r="V750" s="117">
        <f>IFERROR(Q750/N750,"0")</f>
        <v>0</v>
      </c>
      <c r="AF750">
        <v>31484</v>
      </c>
      <c r="AG750" t="s">
        <v>2082</v>
      </c>
      <c r="AH750" t="s">
        <v>419</v>
      </c>
      <c r="AI750" t="s">
        <v>399</v>
      </c>
      <c r="BH750">
        <v>796</v>
      </c>
      <c r="BI750" t="s">
        <v>92</v>
      </c>
    </row>
    <row r="751" spans="1:61">
      <c r="A751" t="str">
        <f>_xlfn.XLOOKUP(D751,BN:BN,BO:BO)</f>
        <v>México</v>
      </c>
      <c r="B751" t="s">
        <v>25</v>
      </c>
      <c r="C751">
        <v>56</v>
      </c>
      <c r="D751" t="str">
        <f>_xlfn.XLOOKUP(C751,BH:BH,BI:BI)</f>
        <v>DianaM</v>
      </c>
      <c r="E751">
        <v>25014</v>
      </c>
      <c r="F751" t="s">
        <v>2083</v>
      </c>
      <c r="G751" s="63">
        <v>45643</v>
      </c>
      <c r="H751" s="63">
        <v>45663</v>
      </c>
      <c r="I751" t="s">
        <v>376</v>
      </c>
      <c r="J751" t="str">
        <f>_xlfn.XLOOKUP(I751,AS:AS,AU:AU)</f>
        <v>Hotel</v>
      </c>
      <c r="K751" t="s">
        <v>33</v>
      </c>
      <c r="L751">
        <v>24930.2</v>
      </c>
      <c r="M751">
        <f>L751*_xlfn.XLOOKUP(K751,AM:AM,AN:AN)</f>
        <v>21439.972000000002</v>
      </c>
      <c r="N751">
        <f>L751*_xlfn.XLOOKUP(K751,AM:AM,AO:AO)</f>
        <v>24930.2</v>
      </c>
      <c r="O751">
        <v>2266.38</v>
      </c>
      <c r="P751">
        <f>O751*_xlfn.XLOOKUP(K751,AM:AM,AN:AN)</f>
        <v>1949.0868</v>
      </c>
      <c r="Q751">
        <f>O751*_xlfn.XLOOKUP(K751,AM:AM,AO:AO)</f>
        <v>2266.38</v>
      </c>
      <c r="R751" t="str">
        <f>_xlfn.XLOOKUP(E751,AF:AF,AG:AG)</f>
        <v>JANU TOKYO</v>
      </c>
      <c r="S751" t="str">
        <f>_xlfn.XLOOKUP(E751,AF:AF,AI:AI)</f>
        <v>Japan</v>
      </c>
      <c r="T751">
        <f>WEEKNUM(G751)</f>
        <v>51</v>
      </c>
      <c r="U751">
        <f>YEAR(G751)</f>
        <v>2024</v>
      </c>
      <c r="V751" s="117">
        <f>IFERROR(Q751/N751,"0")</f>
        <v>9.0909017978195117E-2</v>
      </c>
      <c r="AF751">
        <v>31485</v>
      </c>
      <c r="AG751" t="s">
        <v>832</v>
      </c>
      <c r="AH751" t="s">
        <v>364</v>
      </c>
      <c r="AI751" t="s">
        <v>440</v>
      </c>
      <c r="BH751">
        <v>797</v>
      </c>
      <c r="BI751" t="s">
        <v>304</v>
      </c>
    </row>
    <row r="752" spans="1:61">
      <c r="A752" t="str">
        <f>_xlfn.XLOOKUP(D752,BN:BN,BO:BO)</f>
        <v>México</v>
      </c>
      <c r="B752" t="s">
        <v>25</v>
      </c>
      <c r="C752">
        <v>56</v>
      </c>
      <c r="D752" t="str">
        <f>_xlfn.XLOOKUP(C752,BH:BH,BI:BI)</f>
        <v>DianaM</v>
      </c>
      <c r="E752">
        <v>25017</v>
      </c>
      <c r="F752" t="s">
        <v>2084</v>
      </c>
      <c r="G752" s="63">
        <v>45654</v>
      </c>
      <c r="H752" s="63">
        <v>45687</v>
      </c>
      <c r="I752" t="s">
        <v>376</v>
      </c>
      <c r="J752" t="str">
        <f>_xlfn.XLOOKUP(I752,AS:AS,AU:AU)</f>
        <v>Hotel</v>
      </c>
      <c r="K752" t="s">
        <v>33</v>
      </c>
      <c r="L752">
        <v>9712.08</v>
      </c>
      <c r="M752">
        <f>L752*_xlfn.XLOOKUP(K752,AM:AM,AN:AN)</f>
        <v>8352.3888000000006</v>
      </c>
      <c r="N752">
        <f>L752*_xlfn.XLOOKUP(K752,AM:AM,AO:AO)</f>
        <v>9712.08</v>
      </c>
      <c r="O752">
        <v>882.91</v>
      </c>
      <c r="P752">
        <f>O752*_xlfn.XLOOKUP(K752,AM:AM,AN:AN)</f>
        <v>759.30259999999998</v>
      </c>
      <c r="Q752">
        <f>O752*_xlfn.XLOOKUP(K752,AM:AM,AO:AO)</f>
        <v>882.91</v>
      </c>
      <c r="R752" t="str">
        <f>_xlfn.XLOOKUP(E752,AF:AF,AG:AG)</f>
        <v>AMAN KYOTO</v>
      </c>
      <c r="S752" t="str">
        <f>_xlfn.XLOOKUP(E752,AF:AF,AI:AI)</f>
        <v>Japan</v>
      </c>
      <c r="T752">
        <f>WEEKNUM(G752)</f>
        <v>52</v>
      </c>
      <c r="U752">
        <f>YEAR(G752)</f>
        <v>2024</v>
      </c>
      <c r="V752" s="117">
        <f>IFERROR(Q752/N752,"0")</f>
        <v>9.0908435680101485E-2</v>
      </c>
      <c r="AF752">
        <v>31488</v>
      </c>
      <c r="AG752" t="s">
        <v>2085</v>
      </c>
      <c r="AH752" t="s">
        <v>364</v>
      </c>
      <c r="AI752" t="s">
        <v>2086</v>
      </c>
      <c r="BH752">
        <v>798</v>
      </c>
      <c r="BI752" t="s">
        <v>69</v>
      </c>
    </row>
    <row r="753" spans="1:61">
      <c r="A753" t="str">
        <f>_xlfn.XLOOKUP(D753,BN:BN,BO:BO)</f>
        <v>México</v>
      </c>
      <c r="B753" t="s">
        <v>25</v>
      </c>
      <c r="C753">
        <v>56</v>
      </c>
      <c r="D753" t="str">
        <f>_xlfn.XLOOKUP(C753,BH:BH,BI:BI)</f>
        <v>DianaM</v>
      </c>
      <c r="E753">
        <v>25035</v>
      </c>
      <c r="F753" t="s">
        <v>2087</v>
      </c>
      <c r="G753" s="63">
        <v>45643</v>
      </c>
      <c r="H753" s="63">
        <v>45687</v>
      </c>
      <c r="I753" t="s">
        <v>376</v>
      </c>
      <c r="J753" t="str">
        <f>_xlfn.XLOOKUP(I753,AS:AS,AU:AU)</f>
        <v>Hotel</v>
      </c>
      <c r="K753" t="s">
        <v>33</v>
      </c>
      <c r="L753">
        <v>1250.26</v>
      </c>
      <c r="M753">
        <f>L753*_xlfn.XLOOKUP(K753,AM:AM,AN:AN)</f>
        <v>1075.2236</v>
      </c>
      <c r="N753">
        <f>L753*_xlfn.XLOOKUP(K753,AM:AM,AO:AO)</f>
        <v>1250.26</v>
      </c>
      <c r="O753">
        <v>113.66</v>
      </c>
      <c r="P753">
        <f>O753*_xlfn.XLOOKUP(K753,AM:AM,AN:AN)</f>
        <v>97.747599999999991</v>
      </c>
      <c r="Q753">
        <f>O753*_xlfn.XLOOKUP(K753,AM:AM,AO:AO)</f>
        <v>113.66</v>
      </c>
      <c r="R753" t="str">
        <f>_xlfn.XLOOKUP(E753,AF:AF,AG:AG)</f>
        <v>BENESSE HOUSE HOTEL</v>
      </c>
      <c r="S753" t="str">
        <f>_xlfn.XLOOKUP(E753,AF:AF,AI:AI)</f>
        <v>Japan</v>
      </c>
      <c r="T753">
        <f>WEEKNUM(G753)</f>
        <v>51</v>
      </c>
      <c r="U753">
        <f>YEAR(G753)</f>
        <v>2024</v>
      </c>
      <c r="V753" s="117">
        <f>IFERROR(Q753/N753,"0")</f>
        <v>9.0909090909090912E-2</v>
      </c>
      <c r="AF753">
        <v>31489</v>
      </c>
      <c r="AG753" t="s">
        <v>2088</v>
      </c>
      <c r="AH753" t="s">
        <v>364</v>
      </c>
      <c r="AI753" t="s">
        <v>369</v>
      </c>
      <c r="BH753">
        <v>799</v>
      </c>
      <c r="BI753" t="s">
        <v>66</v>
      </c>
    </row>
    <row r="754" spans="1:61">
      <c r="A754" t="str">
        <f>_xlfn.XLOOKUP(D754,BN:BN,BO:BO)</f>
        <v>México</v>
      </c>
      <c r="B754" t="s">
        <v>25</v>
      </c>
      <c r="C754">
        <v>56</v>
      </c>
      <c r="D754" t="str">
        <f>_xlfn.XLOOKUP(C754,BH:BH,BI:BI)</f>
        <v>DianaM</v>
      </c>
      <c r="E754">
        <v>25050</v>
      </c>
      <c r="F754" t="s">
        <v>2089</v>
      </c>
      <c r="G754" s="63">
        <v>45643</v>
      </c>
      <c r="H754" s="63">
        <v>45687</v>
      </c>
      <c r="I754" t="s">
        <v>418</v>
      </c>
      <c r="J754" t="str">
        <f>_xlfn.XLOOKUP(I754,AS:AS,AU:AU)</f>
        <v>Otros</v>
      </c>
      <c r="K754" t="s">
        <v>33</v>
      </c>
      <c r="L754">
        <v>106.11</v>
      </c>
      <c r="M754">
        <f>L754*_xlfn.XLOOKUP(K754,AM:AM,AN:AN)</f>
        <v>91.254599999999996</v>
      </c>
      <c r="N754">
        <f>L754*_xlfn.XLOOKUP(K754,AM:AM,AO:AO)</f>
        <v>106.11</v>
      </c>
      <c r="O754">
        <v>9.64</v>
      </c>
      <c r="P754">
        <f>O754*_xlfn.XLOOKUP(K754,AM:AM,AN:AN)</f>
        <v>8.2904</v>
      </c>
      <c r="Q754">
        <f>O754*_xlfn.XLOOKUP(K754,AM:AM,AO:AO)</f>
        <v>9.64</v>
      </c>
      <c r="R754" t="str">
        <f>_xlfn.XLOOKUP(E754,AF:AF,AG:AG)</f>
        <v>FUKUTAKE FOUNDATION</v>
      </c>
      <c r="S754" t="str">
        <f>_xlfn.XLOOKUP(E754,AF:AF,AI:AI)</f>
        <v>Japan</v>
      </c>
      <c r="T754">
        <f>WEEKNUM(G754)</f>
        <v>51</v>
      </c>
      <c r="U754">
        <f>YEAR(G754)</f>
        <v>2024</v>
      </c>
      <c r="V754" s="117">
        <f>IFERROR(Q754/N754,"0")</f>
        <v>9.0849118838940729E-2</v>
      </c>
      <c r="AF754">
        <v>31491</v>
      </c>
      <c r="AG754" t="s">
        <v>842</v>
      </c>
      <c r="AH754" t="s">
        <v>419</v>
      </c>
      <c r="AI754" t="s">
        <v>438</v>
      </c>
      <c r="BH754">
        <v>800</v>
      </c>
      <c r="BI754" t="s">
        <v>59</v>
      </c>
    </row>
    <row r="755" spans="1:61">
      <c r="A755" t="str">
        <f>_xlfn.XLOOKUP(D755,BN:BN,BO:BO)</f>
        <v>México</v>
      </c>
      <c r="B755" t="s">
        <v>25</v>
      </c>
      <c r="C755">
        <v>56</v>
      </c>
      <c r="D755" t="str">
        <f>_xlfn.XLOOKUP(C755,BH:BH,BI:BI)</f>
        <v>DianaM</v>
      </c>
      <c r="E755">
        <v>25053</v>
      </c>
      <c r="F755" t="s">
        <v>2090</v>
      </c>
      <c r="G755" s="63">
        <v>45643</v>
      </c>
      <c r="H755" s="63">
        <v>45687</v>
      </c>
      <c r="I755" t="s">
        <v>376</v>
      </c>
      <c r="J755" t="str">
        <f>_xlfn.XLOOKUP(I755,AS:AS,AU:AU)</f>
        <v>Hotel</v>
      </c>
      <c r="K755" t="s">
        <v>33</v>
      </c>
      <c r="L755">
        <v>7501.57</v>
      </c>
      <c r="M755">
        <f>L755*_xlfn.XLOOKUP(K755,AM:AM,AN:AN)</f>
        <v>6451.3501999999999</v>
      </c>
      <c r="N755">
        <f>L755*_xlfn.XLOOKUP(K755,AM:AM,AO:AO)</f>
        <v>7501.57</v>
      </c>
      <c r="O755">
        <v>562</v>
      </c>
      <c r="P755">
        <f>O755*_xlfn.XLOOKUP(K755,AM:AM,AN:AN)</f>
        <v>483.32</v>
      </c>
      <c r="Q755">
        <f>O755*_xlfn.XLOOKUP(K755,AM:AM,AO:AO)</f>
        <v>562</v>
      </c>
      <c r="R755" t="str">
        <f>_xlfn.XLOOKUP(E755,AF:AF,AG:AG)</f>
        <v>THE RITZ CARLTON NIKKO</v>
      </c>
      <c r="S755" t="str">
        <f>_xlfn.XLOOKUP(E755,AF:AF,AI:AI)</f>
        <v>Japan</v>
      </c>
      <c r="T755">
        <f>WEEKNUM(G755)</f>
        <v>51</v>
      </c>
      <c r="U755">
        <f>YEAR(G755)</f>
        <v>2024</v>
      </c>
      <c r="V755" s="117">
        <f>IFERROR(Q755/N755,"0")</f>
        <v>7.491765057181364E-2</v>
      </c>
      <c r="AF755">
        <v>31571</v>
      </c>
      <c r="AG755" t="s">
        <v>2091</v>
      </c>
      <c r="AH755" t="s">
        <v>364</v>
      </c>
      <c r="AI755" t="s">
        <v>921</v>
      </c>
      <c r="BH755">
        <v>802</v>
      </c>
      <c r="BI755" t="s">
        <v>63</v>
      </c>
    </row>
    <row r="756" spans="1:61">
      <c r="A756" t="str">
        <f>_xlfn.XLOOKUP(D756,BN:BN,BO:BO)</f>
        <v>México</v>
      </c>
      <c r="B756" t="s">
        <v>25</v>
      </c>
      <c r="C756">
        <v>56</v>
      </c>
      <c r="D756" t="str">
        <f>_xlfn.XLOOKUP(C756,BH:BH,BI:BI)</f>
        <v>DianaM</v>
      </c>
      <c r="E756">
        <v>25056</v>
      </c>
      <c r="F756" t="s">
        <v>2092</v>
      </c>
      <c r="G756" s="63">
        <v>45643</v>
      </c>
      <c r="H756" s="63">
        <v>45687</v>
      </c>
      <c r="I756" t="s">
        <v>425</v>
      </c>
      <c r="J756" t="str">
        <f>_xlfn.XLOOKUP(I756,AS:AS,AU:AU)</f>
        <v>Traslados</v>
      </c>
      <c r="K756" t="s">
        <v>33</v>
      </c>
      <c r="L756">
        <v>1358.15</v>
      </c>
      <c r="M756">
        <f>L756*_xlfn.XLOOKUP(K756,AM:AM,AN:AN)</f>
        <v>1168.009</v>
      </c>
      <c r="N756">
        <f>L756*_xlfn.XLOOKUP(K756,AM:AM,AO:AO)</f>
        <v>1358.15</v>
      </c>
      <c r="O756">
        <v>123.46</v>
      </c>
      <c r="P756">
        <f>O756*_xlfn.XLOOKUP(K756,AM:AM,AN:AN)</f>
        <v>106.17559999999999</v>
      </c>
      <c r="Q756">
        <f>O756*_xlfn.XLOOKUP(K756,AM:AM,AO:AO)</f>
        <v>123.46</v>
      </c>
      <c r="R756" t="str">
        <f>_xlfn.XLOOKUP(E756,AF:AF,AG:AG)</f>
        <v>WABUNKA JAPAN EXPERIENCES</v>
      </c>
      <c r="S756" t="str">
        <f>_xlfn.XLOOKUP(E756,AF:AF,AI:AI)</f>
        <v>Japan</v>
      </c>
      <c r="T756">
        <f>WEEKNUM(G756)</f>
        <v>51</v>
      </c>
      <c r="U756">
        <f>YEAR(G756)</f>
        <v>2024</v>
      </c>
      <c r="V756" s="117">
        <f>IFERROR(Q756/N756,"0")</f>
        <v>9.09030666715753E-2</v>
      </c>
      <c r="AF756">
        <v>31574</v>
      </c>
      <c r="AG756" t="s">
        <v>2093</v>
      </c>
      <c r="AH756" t="s">
        <v>364</v>
      </c>
      <c r="AI756" t="s">
        <v>454</v>
      </c>
      <c r="BH756">
        <v>803</v>
      </c>
      <c r="BI756" t="s">
        <v>63</v>
      </c>
    </row>
    <row r="757" spans="1:61">
      <c r="A757" t="str">
        <f>_xlfn.XLOOKUP(D757,BN:BN,BO:BO)</f>
        <v>México</v>
      </c>
      <c r="B757" t="s">
        <v>25</v>
      </c>
      <c r="C757">
        <v>56</v>
      </c>
      <c r="D757" t="str">
        <f>_xlfn.XLOOKUP(C757,BH:BH,BI:BI)</f>
        <v>DianaM</v>
      </c>
      <c r="E757">
        <v>25057</v>
      </c>
      <c r="F757" t="s">
        <v>2094</v>
      </c>
      <c r="G757" s="63">
        <v>45643</v>
      </c>
      <c r="H757" s="63">
        <v>45687</v>
      </c>
      <c r="I757" t="s">
        <v>376</v>
      </c>
      <c r="J757" t="str">
        <f>_xlfn.XLOOKUP(I757,AS:AS,AU:AU)</f>
        <v>Hotel</v>
      </c>
      <c r="K757" t="s">
        <v>33</v>
      </c>
      <c r="L757">
        <v>22800.98</v>
      </c>
      <c r="M757">
        <f>L757*_xlfn.XLOOKUP(K757,AM:AM,AN:AN)</f>
        <v>19608.842799999999</v>
      </c>
      <c r="N757">
        <f>L757*_xlfn.XLOOKUP(K757,AM:AM,AO:AO)</f>
        <v>22800.98</v>
      </c>
      <c r="O757">
        <v>2668</v>
      </c>
      <c r="P757">
        <f>O757*_xlfn.XLOOKUP(K757,AM:AM,AN:AN)</f>
        <v>2294.48</v>
      </c>
      <c r="Q757">
        <f>O757*_xlfn.XLOOKUP(K757,AM:AM,AO:AO)</f>
        <v>2668</v>
      </c>
      <c r="R757" t="str">
        <f>_xlfn.XLOOKUP(E757,AF:AF,AG:AG)</f>
        <v>HOTEL THE MITSUI KYOTO</v>
      </c>
      <c r="S757" t="str">
        <f>_xlfn.XLOOKUP(E757,AF:AF,AI:AI)</f>
        <v>Japan</v>
      </c>
      <c r="T757">
        <f>WEEKNUM(G757)</f>
        <v>51</v>
      </c>
      <c r="U757">
        <f>YEAR(G757)</f>
        <v>2024</v>
      </c>
      <c r="V757" s="117">
        <f>IFERROR(Q757/N757,"0")</f>
        <v>0.11701251437438216</v>
      </c>
      <c r="AF757">
        <v>31575</v>
      </c>
      <c r="AG757" t="s">
        <v>2095</v>
      </c>
      <c r="AH757" t="s">
        <v>376</v>
      </c>
      <c r="AI757" t="s">
        <v>399</v>
      </c>
      <c r="BH757">
        <v>804</v>
      </c>
      <c r="BI757" t="s">
        <v>45</v>
      </c>
    </row>
    <row r="758" spans="1:61">
      <c r="A758" t="str">
        <f>_xlfn.XLOOKUP(D758,BN:BN,BO:BO)</f>
        <v>México</v>
      </c>
      <c r="B758" t="s">
        <v>25</v>
      </c>
      <c r="C758">
        <v>56</v>
      </c>
      <c r="D758" t="str">
        <f>_xlfn.XLOOKUP(C758,BH:BH,BI:BI)</f>
        <v>DianaM</v>
      </c>
      <c r="E758">
        <v>25092</v>
      </c>
      <c r="F758" t="s">
        <v>2096</v>
      </c>
      <c r="G758" s="63">
        <v>45654</v>
      </c>
      <c r="H758" s="63">
        <v>45680</v>
      </c>
      <c r="I758" t="s">
        <v>366</v>
      </c>
      <c r="J758" t="str">
        <f>_xlfn.XLOOKUP(I758,AS:AS,AU:AU)</f>
        <v>Vuelos</v>
      </c>
      <c r="K758" t="s">
        <v>33</v>
      </c>
      <c r="L758">
        <v>2765.51</v>
      </c>
      <c r="M758">
        <f>L758*_xlfn.XLOOKUP(K758,AM:AM,AN:AN)</f>
        <v>2378.3386</v>
      </c>
      <c r="N758">
        <f>L758*_xlfn.XLOOKUP(K758,AM:AM,AO:AO)</f>
        <v>2765.51</v>
      </c>
      <c r="O758">
        <v>0</v>
      </c>
      <c r="P758">
        <f>O758*_xlfn.XLOOKUP(K758,AM:AM,AN:AN)</f>
        <v>0</v>
      </c>
      <c r="Q758">
        <f>O758*_xlfn.XLOOKUP(K758,AM:AM,AO:AO)</f>
        <v>0</v>
      </c>
      <c r="R758" t="str">
        <f>_xlfn.XLOOKUP(E758,AF:AF,AG:AG)</f>
        <v>Hawaiian Airlines</v>
      </c>
      <c r="S758" t="str">
        <f>_xlfn.XLOOKUP(E758,AF:AF,AI:AI)</f>
        <v>United States</v>
      </c>
      <c r="T758">
        <f>WEEKNUM(G758)</f>
        <v>52</v>
      </c>
      <c r="U758">
        <f>YEAR(G758)</f>
        <v>2024</v>
      </c>
      <c r="V758" s="117">
        <f>IFERROR(Q758/N758,"0")</f>
        <v>0</v>
      </c>
      <c r="AF758">
        <v>31583</v>
      </c>
      <c r="AG758" t="s">
        <v>854</v>
      </c>
      <c r="AH758" t="s">
        <v>364</v>
      </c>
      <c r="AI758" t="s">
        <v>676</v>
      </c>
      <c r="BH758">
        <v>805</v>
      </c>
      <c r="BI758" t="s">
        <v>91</v>
      </c>
    </row>
    <row r="759" spans="1:61">
      <c r="A759" t="str">
        <f>_xlfn.XLOOKUP(D759,BN:BN,BO:BO)</f>
        <v>México</v>
      </c>
      <c r="B759" t="s">
        <v>25</v>
      </c>
      <c r="C759">
        <v>56</v>
      </c>
      <c r="D759" t="str">
        <f>_xlfn.XLOOKUP(C759,BH:BH,BI:BI)</f>
        <v>DianaM</v>
      </c>
      <c r="E759">
        <v>25107</v>
      </c>
      <c r="F759" t="s">
        <v>2097</v>
      </c>
      <c r="G759" s="63">
        <v>45643</v>
      </c>
      <c r="H759" s="63">
        <v>45687</v>
      </c>
      <c r="I759" t="s">
        <v>471</v>
      </c>
      <c r="J759" t="str">
        <f>_xlfn.XLOOKUP(I759,AS:AS,AU:AU)</f>
        <v>Traslados</v>
      </c>
      <c r="K759" t="s">
        <v>33</v>
      </c>
      <c r="L759">
        <v>2435.38</v>
      </c>
      <c r="M759">
        <f>L759*_xlfn.XLOOKUP(K759,AM:AM,AN:AN)</f>
        <v>2094.4268000000002</v>
      </c>
      <c r="N759">
        <f>L759*_xlfn.XLOOKUP(K759,AM:AM,AO:AO)</f>
        <v>2435.38</v>
      </c>
      <c r="O759">
        <v>0</v>
      </c>
      <c r="P759">
        <f>O759*_xlfn.XLOOKUP(K759,AM:AM,AN:AN)</f>
        <v>0</v>
      </c>
      <c r="Q759">
        <f>O759*_xlfn.XLOOKUP(K759,AM:AM,AO:AO)</f>
        <v>0</v>
      </c>
      <c r="R759" t="str">
        <f>_xlfn.XLOOKUP(E759,AF:AF,AG:AG)</f>
        <v>AI OYAMA BRIDGE INTERNATIONAL</v>
      </c>
      <c r="S759" t="str">
        <f>_xlfn.XLOOKUP(E759,AF:AF,AI:AI)</f>
        <v>Japan</v>
      </c>
      <c r="T759">
        <f>WEEKNUM(G759)</f>
        <v>51</v>
      </c>
      <c r="U759">
        <f>YEAR(G759)</f>
        <v>2024</v>
      </c>
      <c r="V759" s="117">
        <f>IFERROR(Q759/N759,"0")</f>
        <v>0</v>
      </c>
      <c r="AF759">
        <v>31586</v>
      </c>
      <c r="AG759" t="s">
        <v>2098</v>
      </c>
      <c r="AH759" t="s">
        <v>376</v>
      </c>
      <c r="AI759" t="s">
        <v>438</v>
      </c>
      <c r="BH759">
        <v>806</v>
      </c>
      <c r="BI759" t="s">
        <v>91</v>
      </c>
    </row>
    <row r="760" spans="1:61">
      <c r="A760" t="str">
        <f>_xlfn.XLOOKUP(D760,BN:BN,BO:BO)</f>
        <v>México</v>
      </c>
      <c r="B760" t="s">
        <v>25</v>
      </c>
      <c r="C760">
        <v>56</v>
      </c>
      <c r="D760" t="str">
        <f>_xlfn.XLOOKUP(C760,BH:BH,BI:BI)</f>
        <v>DianaM</v>
      </c>
      <c r="E760">
        <v>0</v>
      </c>
      <c r="F760" t="s">
        <v>2099</v>
      </c>
      <c r="G760" s="63">
        <v>45643</v>
      </c>
      <c r="H760" s="63">
        <v>45687</v>
      </c>
      <c r="I760" t="s">
        <v>396</v>
      </c>
      <c r="J760" t="str">
        <f>_xlfn.XLOOKUP(I760,AS:AS,AU:AU)</f>
        <v>Honorarios</v>
      </c>
      <c r="K760" t="s">
        <v>33</v>
      </c>
      <c r="L760">
        <v>4382.82</v>
      </c>
      <c r="M760">
        <f>L760*_xlfn.XLOOKUP(K760,AM:AM,AN:AN)</f>
        <v>3769.2251999999999</v>
      </c>
      <c r="N760">
        <f>L760*_xlfn.XLOOKUP(K760,AM:AM,AO:AO)</f>
        <v>4382.82</v>
      </c>
      <c r="O760">
        <v>4382.82</v>
      </c>
      <c r="P760">
        <f>O760*_xlfn.XLOOKUP(K760,AM:AM,AN:AN)</f>
        <v>3769.2251999999999</v>
      </c>
      <c r="Q760">
        <f>O760*_xlfn.XLOOKUP(K760,AM:AM,AO:AO)</f>
        <v>4382.82</v>
      </c>
      <c r="R760" t="str">
        <f>_xlfn.XLOOKUP(E760,AF:AF,AG:AG)</f>
        <v>FEES</v>
      </c>
      <c r="S760">
        <f>_xlfn.XLOOKUP(E760,AF:AF,AI:AI)</f>
        <v>0</v>
      </c>
      <c r="T760">
        <f>WEEKNUM(G760)</f>
        <v>51</v>
      </c>
      <c r="U760">
        <f>YEAR(G760)</f>
        <v>2024</v>
      </c>
      <c r="V760" s="117">
        <f>IFERROR(Q760/N760,"0")</f>
        <v>1</v>
      </c>
      <c r="AF760">
        <v>31587</v>
      </c>
      <c r="AG760" t="s">
        <v>2100</v>
      </c>
      <c r="AH760" t="s">
        <v>376</v>
      </c>
      <c r="AI760" t="s">
        <v>438</v>
      </c>
      <c r="BH760">
        <v>807</v>
      </c>
      <c r="BI760" t="s">
        <v>274</v>
      </c>
    </row>
    <row r="761" spans="1:61">
      <c r="A761" t="str">
        <f>_xlfn.XLOOKUP(D761,BN:BN,BO:BO)</f>
        <v>México</v>
      </c>
      <c r="B761" t="s">
        <v>25</v>
      </c>
      <c r="C761">
        <v>56</v>
      </c>
      <c r="D761" t="str">
        <f>_xlfn.XLOOKUP(C761,BH:BH,BI:BI)</f>
        <v>DianaM</v>
      </c>
      <c r="E761">
        <v>0</v>
      </c>
      <c r="F761" t="s">
        <v>1158</v>
      </c>
      <c r="G761" s="63">
        <v>45643</v>
      </c>
      <c r="H761" s="63">
        <v>45687</v>
      </c>
      <c r="I761" t="s">
        <v>396</v>
      </c>
      <c r="J761" t="str">
        <f>_xlfn.XLOOKUP(I761,AS:AS,AU:AU)</f>
        <v>Honorarios</v>
      </c>
      <c r="K761" t="s">
        <v>33</v>
      </c>
      <c r="L761">
        <v>4060.17</v>
      </c>
      <c r="M761">
        <f>L761*_xlfn.XLOOKUP(K761,AM:AM,AN:AN)</f>
        <v>3491.7462</v>
      </c>
      <c r="N761">
        <f>L761*_xlfn.XLOOKUP(K761,AM:AM,AO:AO)</f>
        <v>4060.17</v>
      </c>
      <c r="O761">
        <v>4060.17</v>
      </c>
      <c r="P761">
        <f>O761*_xlfn.XLOOKUP(K761,AM:AM,AN:AN)</f>
        <v>3491.7462</v>
      </c>
      <c r="Q761">
        <f>O761*_xlfn.XLOOKUP(K761,AM:AM,AO:AO)</f>
        <v>4060.17</v>
      </c>
      <c r="R761" t="str">
        <f>_xlfn.XLOOKUP(E761,AF:AF,AG:AG)</f>
        <v>FEES</v>
      </c>
      <c r="S761">
        <f>_xlfn.XLOOKUP(E761,AF:AF,AI:AI)</f>
        <v>0</v>
      </c>
      <c r="T761">
        <f>WEEKNUM(G761)</f>
        <v>51</v>
      </c>
      <c r="U761">
        <f>YEAR(G761)</f>
        <v>2024</v>
      </c>
      <c r="V761" s="117">
        <f>IFERROR(Q761/N761,"0")</f>
        <v>1</v>
      </c>
      <c r="AF761">
        <v>31588</v>
      </c>
      <c r="AG761" t="s">
        <v>2101</v>
      </c>
      <c r="AH761" t="s">
        <v>364</v>
      </c>
      <c r="AI761" t="s">
        <v>2102</v>
      </c>
      <c r="BH761">
        <v>808</v>
      </c>
      <c r="BI761" t="s">
        <v>59</v>
      </c>
    </row>
    <row r="762" spans="1:61">
      <c r="A762" t="str">
        <f>_xlfn.XLOOKUP(D762,BN:BN,BO:BO)</f>
        <v>México</v>
      </c>
      <c r="B762" t="s">
        <v>25</v>
      </c>
      <c r="C762">
        <v>56</v>
      </c>
      <c r="D762" t="str">
        <f>_xlfn.XLOOKUP(C762,BH:BH,BI:BI)</f>
        <v>DianaM</v>
      </c>
      <c r="E762">
        <v>0</v>
      </c>
      <c r="F762" t="s">
        <v>2103</v>
      </c>
      <c r="G762" s="63">
        <v>45643</v>
      </c>
      <c r="H762" s="63">
        <v>45687</v>
      </c>
      <c r="I762" t="s">
        <v>396</v>
      </c>
      <c r="J762" t="str">
        <f>_xlfn.XLOOKUP(I762,AS:AS,AU:AU)</f>
        <v>Honorarios</v>
      </c>
      <c r="K762" t="s">
        <v>33</v>
      </c>
      <c r="L762">
        <v>299.49</v>
      </c>
      <c r="M762">
        <f>L762*_xlfn.XLOOKUP(K762,AM:AM,AN:AN)</f>
        <v>257.56139999999999</v>
      </c>
      <c r="N762">
        <f>L762*_xlfn.XLOOKUP(K762,AM:AM,AO:AO)</f>
        <v>299.49</v>
      </c>
      <c r="O762">
        <v>299.49</v>
      </c>
      <c r="P762">
        <f>O762*_xlfn.XLOOKUP(K762,AM:AM,AN:AN)</f>
        <v>257.56139999999999</v>
      </c>
      <c r="Q762">
        <f>O762*_xlfn.XLOOKUP(K762,AM:AM,AO:AO)</f>
        <v>299.49</v>
      </c>
      <c r="R762" t="str">
        <f>_xlfn.XLOOKUP(E762,AF:AF,AG:AG)</f>
        <v>FEES</v>
      </c>
      <c r="S762">
        <f>_xlfn.XLOOKUP(E762,AF:AF,AI:AI)</f>
        <v>0</v>
      </c>
      <c r="T762">
        <f>WEEKNUM(G762)</f>
        <v>51</v>
      </c>
      <c r="U762">
        <f>YEAR(G762)</f>
        <v>2024</v>
      </c>
      <c r="V762" s="117">
        <f>IFERROR(Q762/N762,"0")</f>
        <v>1</v>
      </c>
      <c r="AF762">
        <v>31597</v>
      </c>
      <c r="AG762" t="s">
        <v>2104</v>
      </c>
      <c r="AH762" t="s">
        <v>376</v>
      </c>
      <c r="AI762" t="s">
        <v>401</v>
      </c>
      <c r="BH762">
        <v>809</v>
      </c>
      <c r="BI762" t="s">
        <v>66</v>
      </c>
    </row>
    <row r="763" spans="1:61">
      <c r="A763" t="str">
        <f>_xlfn.XLOOKUP(D763,BN:BN,BO:BO)</f>
        <v>México</v>
      </c>
      <c r="B763" t="s">
        <v>25</v>
      </c>
      <c r="C763">
        <v>57</v>
      </c>
      <c r="D763" t="str">
        <f>_xlfn.XLOOKUP(C763,BH:BH,BI:BI)</f>
        <v>VeronicaN</v>
      </c>
      <c r="E763">
        <v>24995</v>
      </c>
      <c r="F763" t="s">
        <v>2105</v>
      </c>
      <c r="G763" s="63">
        <v>46012</v>
      </c>
      <c r="H763" s="63">
        <v>46021</v>
      </c>
      <c r="I763" t="s">
        <v>364</v>
      </c>
      <c r="J763" t="str">
        <f>_xlfn.XLOOKUP(I763,AS:AS,AU:AU)</f>
        <v>DMC</v>
      </c>
      <c r="K763" t="s">
        <v>33</v>
      </c>
      <c r="L763">
        <v>129362.19</v>
      </c>
      <c r="M763">
        <f>L763*_xlfn.XLOOKUP(K763,AM:AM,AN:AN)</f>
        <v>111251.4834</v>
      </c>
      <c r="N763">
        <f>L763*_xlfn.XLOOKUP(K763,AM:AM,AO:AO)</f>
        <v>129362.19</v>
      </c>
      <c r="O763">
        <v>10095.19</v>
      </c>
      <c r="P763">
        <f>O763*_xlfn.XLOOKUP(K763,AM:AM,AN:AN)</f>
        <v>8681.8634000000002</v>
      </c>
      <c r="Q763">
        <f>O763*_xlfn.XLOOKUP(K763,AM:AM,AO:AO)</f>
        <v>10095.19</v>
      </c>
      <c r="R763" t="str">
        <f>_xlfn.XLOOKUP(E763,AF:AF,AG:AG)</f>
        <v>AFRO ASIAN TRAVEL</v>
      </c>
      <c r="S763" t="str">
        <f>_xlfn.XLOOKUP(E763,AF:AF,AI:AI)</f>
        <v>Egypt</v>
      </c>
      <c r="T763">
        <f>WEEKNUM(G763)</f>
        <v>52</v>
      </c>
      <c r="U763">
        <f>YEAR(G763)</f>
        <v>2025</v>
      </c>
      <c r="V763" s="117">
        <f>IFERROR(Q763/N763,"0")</f>
        <v>7.8038181017189026E-2</v>
      </c>
      <c r="AF763">
        <v>31622</v>
      </c>
      <c r="AG763" t="s">
        <v>2106</v>
      </c>
      <c r="AH763" t="s">
        <v>376</v>
      </c>
      <c r="AI763" t="s">
        <v>865</v>
      </c>
      <c r="BH763">
        <v>810</v>
      </c>
      <c r="BI763" t="s">
        <v>42</v>
      </c>
    </row>
    <row r="764" spans="1:61">
      <c r="A764" t="str">
        <f>_xlfn.XLOOKUP(D764,BN:BN,BO:BO)</f>
        <v>México</v>
      </c>
      <c r="B764" t="s">
        <v>25</v>
      </c>
      <c r="C764">
        <v>57</v>
      </c>
      <c r="D764" t="str">
        <f>_xlfn.XLOOKUP(C764,BH:BH,BI:BI)</f>
        <v>VeronicaN</v>
      </c>
      <c r="E764">
        <v>28301</v>
      </c>
      <c r="F764" t="s">
        <v>2107</v>
      </c>
      <c r="G764" s="63">
        <v>46020</v>
      </c>
      <c r="H764" s="63">
        <v>46024</v>
      </c>
      <c r="I764" t="s">
        <v>364</v>
      </c>
      <c r="J764" t="str">
        <f>_xlfn.XLOOKUP(I764,AS:AS,AU:AU)</f>
        <v>DMC</v>
      </c>
      <c r="K764" t="s">
        <v>33</v>
      </c>
      <c r="L764">
        <v>9690</v>
      </c>
      <c r="M764">
        <f>L764*_xlfn.XLOOKUP(K764,AM:AM,AN:AN)</f>
        <v>8333.4</v>
      </c>
      <c r="N764">
        <f>L764*_xlfn.XLOOKUP(K764,AM:AM,AO:AO)</f>
        <v>9690</v>
      </c>
      <c r="O764">
        <v>0</v>
      </c>
      <c r="P764">
        <f>O764*_xlfn.XLOOKUP(K764,AM:AM,AN:AN)</f>
        <v>0</v>
      </c>
      <c r="Q764">
        <f>O764*_xlfn.XLOOKUP(K764,AM:AM,AO:AO)</f>
        <v>0</v>
      </c>
      <c r="R764" t="str">
        <f>_xlfn.XLOOKUP(E764,AF:AF,AG:AG)</f>
        <v>BESPOKE DISCOVERY TOUR</v>
      </c>
      <c r="S764" t="str">
        <f>_xlfn.XLOOKUP(E764,AF:AF,AI:AI)</f>
        <v>Jordan</v>
      </c>
      <c r="T764">
        <f>WEEKNUM(G764)</f>
        <v>53</v>
      </c>
      <c r="U764">
        <f>YEAR(G764)</f>
        <v>2025</v>
      </c>
      <c r="V764" s="117">
        <f>IFERROR(Q764/N764,"0")</f>
        <v>0</v>
      </c>
      <c r="AF764">
        <v>31636</v>
      </c>
      <c r="AG764" t="s">
        <v>2108</v>
      </c>
      <c r="AH764" t="s">
        <v>376</v>
      </c>
      <c r="AI764" t="s">
        <v>405</v>
      </c>
      <c r="BH764">
        <v>811</v>
      </c>
      <c r="BI764" t="s">
        <v>46</v>
      </c>
    </row>
    <row r="765" spans="1:61">
      <c r="A765" t="str">
        <f>_xlfn.XLOOKUP(D765,BN:BN,BO:BO)</f>
        <v>México</v>
      </c>
      <c r="B765" t="s">
        <v>25</v>
      </c>
      <c r="C765">
        <v>57</v>
      </c>
      <c r="D765" t="str">
        <f>_xlfn.XLOOKUP(C765,BH:BH,BI:BI)</f>
        <v>VeronicaN</v>
      </c>
      <c r="E765">
        <v>30320</v>
      </c>
      <c r="F765" t="s">
        <v>2109</v>
      </c>
      <c r="G765" s="63">
        <v>46012</v>
      </c>
      <c r="H765" s="63">
        <v>46024</v>
      </c>
      <c r="I765" t="s">
        <v>364</v>
      </c>
      <c r="J765" t="str">
        <f>_xlfn.XLOOKUP(I765,AS:AS,AU:AU)</f>
        <v>DMC</v>
      </c>
      <c r="K765" t="s">
        <v>33</v>
      </c>
      <c r="L765">
        <v>5692.5</v>
      </c>
      <c r="M765">
        <f>L765*_xlfn.XLOOKUP(K765,AM:AM,AN:AN)</f>
        <v>4895.55</v>
      </c>
      <c r="N765">
        <f>L765*_xlfn.XLOOKUP(K765,AM:AM,AO:AO)</f>
        <v>5692.5</v>
      </c>
      <c r="O765">
        <v>0</v>
      </c>
      <c r="P765">
        <f>O765*_xlfn.XLOOKUP(K765,AM:AM,AN:AN)</f>
        <v>0</v>
      </c>
      <c r="Q765">
        <f>O765*_xlfn.XLOOKUP(K765,AM:AM,AO:AO)</f>
        <v>0</v>
      </c>
      <c r="R765" t="s">
        <v>582</v>
      </c>
      <c r="S765" t="str">
        <f>_xlfn.XLOOKUP(E765,AF:AF,AI:AI)</f>
        <v>NA</v>
      </c>
      <c r="T765">
        <f>WEEKNUM(G765)</f>
        <v>52</v>
      </c>
      <c r="U765">
        <f>YEAR(G765)</f>
        <v>2025</v>
      </c>
      <c r="V765" s="117">
        <f>IFERROR(Q765/N765,"0")</f>
        <v>0</v>
      </c>
      <c r="AF765">
        <v>31639</v>
      </c>
      <c r="AG765" t="s">
        <v>870</v>
      </c>
      <c r="AH765" t="s">
        <v>364</v>
      </c>
      <c r="AI765" t="s">
        <v>871</v>
      </c>
      <c r="BH765">
        <v>812</v>
      </c>
      <c r="BI765" t="s">
        <v>92</v>
      </c>
    </row>
    <row r="766" spans="1:61">
      <c r="A766" t="str">
        <f>_xlfn.XLOOKUP(D766,BN:BN,BO:BO)</f>
        <v>México</v>
      </c>
      <c r="B766" t="s">
        <v>25</v>
      </c>
      <c r="C766">
        <v>57</v>
      </c>
      <c r="D766" t="str">
        <f>_xlfn.XLOOKUP(C766,BH:BH,BI:BI)</f>
        <v>VeronicaN</v>
      </c>
      <c r="E766">
        <v>30319</v>
      </c>
      <c r="F766" t="s">
        <v>2110</v>
      </c>
      <c r="G766" s="63">
        <v>46012</v>
      </c>
      <c r="H766" s="63">
        <v>46024</v>
      </c>
      <c r="I766" t="s">
        <v>364</v>
      </c>
      <c r="J766" t="str">
        <f>_xlfn.XLOOKUP(I766,AS:AS,AU:AU)</f>
        <v>DMC</v>
      </c>
      <c r="K766" t="s">
        <v>33</v>
      </c>
      <c r="L766">
        <v>5692.5</v>
      </c>
      <c r="M766">
        <f>L766*_xlfn.XLOOKUP(K766,AM:AM,AN:AN)</f>
        <v>4895.55</v>
      </c>
      <c r="N766">
        <f>L766*_xlfn.XLOOKUP(K766,AM:AM,AO:AO)</f>
        <v>5692.5</v>
      </c>
      <c r="O766">
        <v>0</v>
      </c>
      <c r="P766">
        <f>O766*_xlfn.XLOOKUP(K766,AM:AM,AN:AN)</f>
        <v>0</v>
      </c>
      <c r="Q766">
        <f>O766*_xlfn.XLOOKUP(K766,AM:AM,AO:AO)</f>
        <v>0</v>
      </c>
      <c r="R766" t="s">
        <v>582</v>
      </c>
      <c r="S766" t="str">
        <f>_xlfn.XLOOKUP(E766,AF:AF,AI:AI)</f>
        <v>NA</v>
      </c>
      <c r="T766">
        <f>WEEKNUM(G766)</f>
        <v>52</v>
      </c>
      <c r="U766">
        <f>YEAR(G766)</f>
        <v>2025</v>
      </c>
      <c r="V766" s="117">
        <f>IFERROR(Q766/N766,"0")</f>
        <v>0</v>
      </c>
      <c r="AF766">
        <v>31641</v>
      </c>
      <c r="AG766" t="s">
        <v>2111</v>
      </c>
      <c r="AH766" t="s">
        <v>376</v>
      </c>
      <c r="AI766" t="s">
        <v>399</v>
      </c>
      <c r="BH766">
        <v>813</v>
      </c>
      <c r="BI766" t="s">
        <v>46</v>
      </c>
    </row>
    <row r="767" spans="1:61">
      <c r="A767" t="str">
        <f>_xlfn.XLOOKUP(D767,BN:BN,BO:BO)</f>
        <v>México</v>
      </c>
      <c r="B767" t="s">
        <v>25</v>
      </c>
      <c r="C767">
        <v>57</v>
      </c>
      <c r="D767" t="str">
        <f>_xlfn.XLOOKUP(C767,BH:BH,BI:BI)</f>
        <v>VeronicaN</v>
      </c>
      <c r="E767">
        <v>0</v>
      </c>
      <c r="F767" t="s">
        <v>2112</v>
      </c>
      <c r="G767" s="63">
        <v>46012</v>
      </c>
      <c r="H767" s="63">
        <v>46024</v>
      </c>
      <c r="I767" t="s">
        <v>396</v>
      </c>
      <c r="J767" t="str">
        <f>_xlfn.XLOOKUP(I767,AS:AS,AU:AU)</f>
        <v>Honorarios</v>
      </c>
      <c r="K767" t="s">
        <v>33</v>
      </c>
      <c r="L767">
        <v>3517.6</v>
      </c>
      <c r="M767">
        <f>L767*_xlfn.XLOOKUP(K767,AM:AM,AN:AN)</f>
        <v>3025.136</v>
      </c>
      <c r="N767">
        <f>L767*_xlfn.XLOOKUP(K767,AM:AM,AO:AO)</f>
        <v>3517.6</v>
      </c>
      <c r="O767">
        <v>3517.6</v>
      </c>
      <c r="P767">
        <f>O767*_xlfn.XLOOKUP(K767,AM:AM,AN:AN)</f>
        <v>3025.136</v>
      </c>
      <c r="Q767">
        <f>O767*_xlfn.XLOOKUP(K767,AM:AM,AO:AO)</f>
        <v>3517.6</v>
      </c>
      <c r="R767" t="str">
        <f>_xlfn.XLOOKUP(E767,AF:AF,AG:AG)</f>
        <v>FEES</v>
      </c>
      <c r="S767">
        <f>_xlfn.XLOOKUP(E767,AF:AF,AI:AI)</f>
        <v>0</v>
      </c>
      <c r="T767">
        <f>WEEKNUM(G767)</f>
        <v>52</v>
      </c>
      <c r="U767">
        <f>YEAR(G767)</f>
        <v>2025</v>
      </c>
      <c r="V767" s="117">
        <f>IFERROR(Q767/N767,"0")</f>
        <v>1</v>
      </c>
      <c r="AF767">
        <v>31643</v>
      </c>
      <c r="AG767" t="s">
        <v>2113</v>
      </c>
      <c r="AH767" t="s">
        <v>364</v>
      </c>
      <c r="AI767" t="s">
        <v>454</v>
      </c>
      <c r="BH767">
        <v>814</v>
      </c>
      <c r="BI767" t="s">
        <v>58</v>
      </c>
    </row>
    <row r="768" spans="1:61">
      <c r="A768" t="str">
        <f>_xlfn.XLOOKUP(D768,BN:BN,BO:BO)</f>
        <v>México</v>
      </c>
      <c r="B768" t="s">
        <v>25</v>
      </c>
      <c r="C768">
        <v>57</v>
      </c>
      <c r="D768" t="str">
        <f>_xlfn.XLOOKUP(C768,BH:BH,BI:BI)</f>
        <v>VeronicaN</v>
      </c>
      <c r="E768">
        <v>30769</v>
      </c>
      <c r="F768" t="s">
        <v>2114</v>
      </c>
      <c r="G768" s="63">
        <v>46012</v>
      </c>
      <c r="H768" s="63">
        <v>46024</v>
      </c>
      <c r="I768" t="s">
        <v>376</v>
      </c>
      <c r="J768" t="str">
        <f>_xlfn.XLOOKUP(I768,AS:AS,AU:AU)</f>
        <v>Hotel</v>
      </c>
      <c r="K768" t="s">
        <v>33</v>
      </c>
      <c r="L768">
        <v>8989.44</v>
      </c>
      <c r="M768">
        <f>L768*_xlfn.XLOOKUP(K768,AM:AM,AN:AN)</f>
        <v>7730.9184000000005</v>
      </c>
      <c r="N768">
        <f>L768*_xlfn.XLOOKUP(K768,AM:AM,AO:AO)</f>
        <v>8989.44</v>
      </c>
      <c r="O768">
        <v>754.76</v>
      </c>
      <c r="P768">
        <f>O768*_xlfn.XLOOKUP(K768,AM:AM,AN:AN)</f>
        <v>649.09360000000004</v>
      </c>
      <c r="Q768">
        <f>O768*_xlfn.XLOOKUP(K768,AM:AM,AO:AO)</f>
        <v>754.76</v>
      </c>
      <c r="R768" t="str">
        <f>_xlfn.XLOOKUP(E768,AF:AF,AG:AG)</f>
        <v>THE ST. REGIS VENICE</v>
      </c>
      <c r="S768" t="str">
        <f>_xlfn.XLOOKUP(E768,AF:AF,AI:AI)</f>
        <v>Italy</v>
      </c>
      <c r="T768">
        <f>WEEKNUM(G768)</f>
        <v>52</v>
      </c>
      <c r="U768">
        <f>YEAR(G768)</f>
        <v>2025</v>
      </c>
      <c r="V768" s="117">
        <f>IFERROR(Q768/N768,"0")</f>
        <v>8.396073615264131E-2</v>
      </c>
      <c r="AF768">
        <v>31645</v>
      </c>
      <c r="AG768" t="s">
        <v>879</v>
      </c>
      <c r="AH768" t="s">
        <v>376</v>
      </c>
      <c r="AI768" t="s">
        <v>377</v>
      </c>
      <c r="BH768">
        <v>815</v>
      </c>
      <c r="BI768" t="s">
        <v>86</v>
      </c>
    </row>
    <row r="769" spans="1:61">
      <c r="A769" t="str">
        <f>_xlfn.XLOOKUP(D769,BN:BN,BO:BO)</f>
        <v>México</v>
      </c>
      <c r="B769" t="s">
        <v>25</v>
      </c>
      <c r="C769">
        <v>57</v>
      </c>
      <c r="D769" t="str">
        <f>_xlfn.XLOOKUP(C769,BH:BH,BI:BI)</f>
        <v>VeronicaN</v>
      </c>
      <c r="E769">
        <v>32428</v>
      </c>
      <c r="F769" t="s">
        <v>2115</v>
      </c>
      <c r="G769" s="63">
        <v>46012</v>
      </c>
      <c r="H769" s="63">
        <v>46024</v>
      </c>
      <c r="I769" t="s">
        <v>419</v>
      </c>
      <c r="J769" t="str">
        <f>_xlfn.XLOOKUP(I769,AS:AS,AU:AU)</f>
        <v>Otros</v>
      </c>
      <c r="K769" t="s">
        <v>33</v>
      </c>
      <c r="L769">
        <v>946.55</v>
      </c>
      <c r="M769">
        <f>L769*_xlfn.XLOOKUP(K769,AM:AM,AN:AN)</f>
        <v>814.0329999999999</v>
      </c>
      <c r="N769">
        <f>L769*_xlfn.XLOOKUP(K769,AM:AM,AO:AO)</f>
        <v>946.55</v>
      </c>
      <c r="O769">
        <v>0</v>
      </c>
      <c r="P769">
        <f>O769*_xlfn.XLOOKUP(K769,AM:AM,AN:AN)</f>
        <v>0</v>
      </c>
      <c r="Q769">
        <f>O769*_xlfn.XLOOKUP(K769,AM:AM,AO:AO)</f>
        <v>0</v>
      </c>
      <c r="R769" t="s">
        <v>582</v>
      </c>
      <c r="S769" t="str">
        <f>_xlfn.XLOOKUP(E769,AF:AF,AI:AI)</f>
        <v xml:space="preserve">NA </v>
      </c>
      <c r="T769">
        <f>WEEKNUM(G769)</f>
        <v>52</v>
      </c>
      <c r="U769">
        <f>YEAR(G769)</f>
        <v>2025</v>
      </c>
      <c r="V769" s="117">
        <f>IFERROR(Q769/N769,"0")</f>
        <v>0</v>
      </c>
      <c r="AF769">
        <v>31717</v>
      </c>
      <c r="AG769" t="s">
        <v>882</v>
      </c>
      <c r="AH769" t="s">
        <v>419</v>
      </c>
      <c r="AI769" t="s">
        <v>399</v>
      </c>
      <c r="BH769">
        <v>817</v>
      </c>
      <c r="BI769" t="s">
        <v>45</v>
      </c>
    </row>
    <row r="770" spans="1:61">
      <c r="A770" t="str">
        <f>_xlfn.XLOOKUP(D770,BN:BN,BO:BO)</f>
        <v>México</v>
      </c>
      <c r="B770" t="s">
        <v>25</v>
      </c>
      <c r="C770">
        <v>57</v>
      </c>
      <c r="D770" t="str">
        <f>_xlfn.XLOOKUP(C770,BH:BH,BI:BI)</f>
        <v>VeronicaN</v>
      </c>
      <c r="E770">
        <v>27739</v>
      </c>
      <c r="F770" t="s">
        <v>2116</v>
      </c>
      <c r="G770" s="63">
        <v>46012</v>
      </c>
      <c r="H770" s="63">
        <v>46024</v>
      </c>
      <c r="I770" t="s">
        <v>376</v>
      </c>
      <c r="J770" t="str">
        <f>_xlfn.XLOOKUP(I770,AS:AS,AU:AU)</f>
        <v>Hotel</v>
      </c>
      <c r="K770" t="s">
        <v>33</v>
      </c>
      <c r="L770">
        <v>3088.37</v>
      </c>
      <c r="M770">
        <f>L770*_xlfn.XLOOKUP(K770,AM:AM,AN:AN)</f>
        <v>2655.9982</v>
      </c>
      <c r="N770">
        <f>L770*_xlfn.XLOOKUP(K770,AM:AM,AO:AO)</f>
        <v>3088.37</v>
      </c>
      <c r="O770">
        <v>0</v>
      </c>
      <c r="P770">
        <f>O770*_xlfn.XLOOKUP(K770,AM:AM,AN:AN)</f>
        <v>0</v>
      </c>
      <c r="Q770">
        <f>O770*_xlfn.XLOOKUP(K770,AM:AM,AO:AO)</f>
        <v>0</v>
      </c>
      <c r="R770" t="str">
        <f>_xlfn.XLOOKUP(E770,AF:AF,AG:AG)</f>
        <v>NOLINSKI VENEZIA</v>
      </c>
      <c r="S770" t="str">
        <f>_xlfn.XLOOKUP(E770,AF:AF,AI:AI)</f>
        <v>Italy</v>
      </c>
      <c r="T770">
        <f>WEEKNUM(G770)</f>
        <v>52</v>
      </c>
      <c r="U770">
        <f>YEAR(G770)</f>
        <v>2025</v>
      </c>
      <c r="V770" s="117">
        <f>IFERROR(Q770/N770,"0")</f>
        <v>0</v>
      </c>
      <c r="AF770">
        <v>31728</v>
      </c>
      <c r="AG770" t="s">
        <v>2117</v>
      </c>
      <c r="AH770" t="s">
        <v>376</v>
      </c>
      <c r="AI770" t="s">
        <v>377</v>
      </c>
      <c r="BH770">
        <v>818</v>
      </c>
      <c r="BI770" t="s">
        <v>70</v>
      </c>
    </row>
    <row r="771" spans="1:61">
      <c r="A771" t="str">
        <f>_xlfn.XLOOKUP(D771,BN:BN,BO:BO)</f>
        <v>México</v>
      </c>
      <c r="B771" t="s">
        <v>25</v>
      </c>
      <c r="C771">
        <v>57</v>
      </c>
      <c r="D771" t="str">
        <f>_xlfn.XLOOKUP(C771,BH:BH,BI:BI)</f>
        <v>VeronicaN</v>
      </c>
      <c r="E771">
        <v>28934</v>
      </c>
      <c r="F771" t="s">
        <v>2118</v>
      </c>
      <c r="G771" s="63">
        <v>45994</v>
      </c>
      <c r="H771" s="63">
        <v>46004</v>
      </c>
      <c r="I771" t="s">
        <v>366</v>
      </c>
      <c r="J771" t="str">
        <f>_xlfn.XLOOKUP(I771,AS:AS,AU:AU)</f>
        <v>Vuelos</v>
      </c>
      <c r="K771" t="s">
        <v>33</v>
      </c>
      <c r="L771">
        <v>670.16</v>
      </c>
      <c r="M771">
        <f>L771*_xlfn.XLOOKUP(K771,AM:AM,AN:AN)</f>
        <v>576.33759999999995</v>
      </c>
      <c r="N771">
        <f>L771*_xlfn.XLOOKUP(K771,AM:AM,AO:AO)</f>
        <v>670.16</v>
      </c>
      <c r="O771">
        <v>0</v>
      </c>
      <c r="P771">
        <f>O771*_xlfn.XLOOKUP(K771,AM:AM,AN:AN)</f>
        <v>0</v>
      </c>
      <c r="Q771">
        <f>O771*_xlfn.XLOOKUP(K771,AM:AM,AO:AO)</f>
        <v>0</v>
      </c>
      <c r="R771" t="str">
        <f>_xlfn.XLOOKUP(E771,AF:AF,AG:AG)</f>
        <v>F1S USA</v>
      </c>
      <c r="S771" t="str">
        <f>_xlfn.XLOOKUP(E771,AF:AF,AI:AI)</f>
        <v>United States</v>
      </c>
      <c r="T771">
        <f>WEEKNUM(G771)</f>
        <v>49</v>
      </c>
      <c r="U771">
        <f>YEAR(G771)</f>
        <v>2025</v>
      </c>
      <c r="V771" s="117">
        <f>IFERROR(Q771/N771,"0")</f>
        <v>0</v>
      </c>
      <c r="AF771">
        <v>31729</v>
      </c>
      <c r="AG771" t="s">
        <v>2119</v>
      </c>
      <c r="AH771" t="s">
        <v>376</v>
      </c>
      <c r="AI771" t="s">
        <v>399</v>
      </c>
      <c r="BH771">
        <v>819</v>
      </c>
      <c r="BI771" t="s">
        <v>45</v>
      </c>
    </row>
    <row r="772" spans="1:61">
      <c r="A772" t="str">
        <f>_xlfn.XLOOKUP(D772,BN:BN,BO:BO)</f>
        <v>México</v>
      </c>
      <c r="B772" t="s">
        <v>25</v>
      </c>
      <c r="C772">
        <v>57</v>
      </c>
      <c r="D772" t="str">
        <f>_xlfn.XLOOKUP(C772,BH:BH,BI:BI)</f>
        <v>VeronicaN</v>
      </c>
      <c r="E772">
        <v>28934</v>
      </c>
      <c r="F772" t="s">
        <v>2120</v>
      </c>
      <c r="G772" s="63">
        <v>45994</v>
      </c>
      <c r="H772" s="63">
        <v>46004</v>
      </c>
      <c r="I772" t="s">
        <v>366</v>
      </c>
      <c r="J772" t="str">
        <f>_xlfn.XLOOKUP(I772,AS:AS,AU:AU)</f>
        <v>Vuelos</v>
      </c>
      <c r="K772" t="s">
        <v>33</v>
      </c>
      <c r="L772">
        <v>670.16</v>
      </c>
      <c r="M772">
        <f>L772*_xlfn.XLOOKUP(K772,AM:AM,AN:AN)</f>
        <v>576.33759999999995</v>
      </c>
      <c r="N772">
        <f>L772*_xlfn.XLOOKUP(K772,AM:AM,AO:AO)</f>
        <v>670.16</v>
      </c>
      <c r="O772">
        <v>0</v>
      </c>
      <c r="P772">
        <f>O772*_xlfn.XLOOKUP(K772,AM:AM,AN:AN)</f>
        <v>0</v>
      </c>
      <c r="Q772">
        <f>O772*_xlfn.XLOOKUP(K772,AM:AM,AO:AO)</f>
        <v>0</v>
      </c>
      <c r="R772" t="str">
        <f>_xlfn.XLOOKUP(E772,AF:AF,AG:AG)</f>
        <v>F1S USA</v>
      </c>
      <c r="S772" t="str">
        <f>_xlfn.XLOOKUP(E772,AF:AF,AI:AI)</f>
        <v>United States</v>
      </c>
      <c r="T772">
        <f>WEEKNUM(G772)</f>
        <v>49</v>
      </c>
      <c r="U772">
        <f>YEAR(G772)</f>
        <v>2025</v>
      </c>
      <c r="V772" s="117">
        <f>IFERROR(Q772/N772,"0")</f>
        <v>0</v>
      </c>
      <c r="AF772">
        <v>31730</v>
      </c>
      <c r="AG772" t="s">
        <v>2121</v>
      </c>
      <c r="AH772" t="s">
        <v>364</v>
      </c>
      <c r="AI772" t="s">
        <v>374</v>
      </c>
      <c r="BH772">
        <v>820</v>
      </c>
      <c r="BI772" t="s">
        <v>43</v>
      </c>
    </row>
    <row r="773" spans="1:61">
      <c r="A773" t="str">
        <f>_xlfn.XLOOKUP(D773,BN:BN,BO:BO)</f>
        <v>México</v>
      </c>
      <c r="B773" t="s">
        <v>25</v>
      </c>
      <c r="C773">
        <v>57</v>
      </c>
      <c r="D773" t="str">
        <f>_xlfn.XLOOKUP(C773,BH:BH,BI:BI)</f>
        <v>VeronicaN</v>
      </c>
      <c r="E773">
        <v>28934</v>
      </c>
      <c r="F773" t="s">
        <v>2122</v>
      </c>
      <c r="G773" s="63">
        <v>45994</v>
      </c>
      <c r="H773" s="63">
        <v>46004</v>
      </c>
      <c r="I773" t="s">
        <v>366</v>
      </c>
      <c r="J773" t="str">
        <f>_xlfn.XLOOKUP(I773,AS:AS,AU:AU)</f>
        <v>Vuelos</v>
      </c>
      <c r="K773" t="s">
        <v>33</v>
      </c>
      <c r="L773">
        <v>670.16</v>
      </c>
      <c r="M773">
        <f>L773*_xlfn.XLOOKUP(K773,AM:AM,AN:AN)</f>
        <v>576.33759999999995</v>
      </c>
      <c r="N773">
        <f>L773*_xlfn.XLOOKUP(K773,AM:AM,AO:AO)</f>
        <v>670.16</v>
      </c>
      <c r="O773">
        <v>0</v>
      </c>
      <c r="P773">
        <f>O773*_xlfn.XLOOKUP(K773,AM:AM,AN:AN)</f>
        <v>0</v>
      </c>
      <c r="Q773">
        <f>O773*_xlfn.XLOOKUP(K773,AM:AM,AO:AO)</f>
        <v>0</v>
      </c>
      <c r="R773" t="str">
        <f>_xlfn.XLOOKUP(E773,AF:AF,AG:AG)</f>
        <v>F1S USA</v>
      </c>
      <c r="S773" t="str">
        <f>_xlfn.XLOOKUP(E773,AF:AF,AI:AI)</f>
        <v>United States</v>
      </c>
      <c r="T773">
        <f>WEEKNUM(G773)</f>
        <v>49</v>
      </c>
      <c r="U773">
        <f>YEAR(G773)</f>
        <v>2025</v>
      </c>
      <c r="V773" s="117">
        <f>IFERROR(Q773/N773,"0")</f>
        <v>0</v>
      </c>
      <c r="AF773">
        <v>31778</v>
      </c>
      <c r="AG773" t="s">
        <v>2123</v>
      </c>
      <c r="AH773" t="s">
        <v>364</v>
      </c>
      <c r="AI773" t="s">
        <v>619</v>
      </c>
      <c r="BH773">
        <v>821</v>
      </c>
      <c r="BI773" t="s">
        <v>92</v>
      </c>
    </row>
    <row r="774" spans="1:61">
      <c r="A774" t="str">
        <f>_xlfn.XLOOKUP(D774,BN:BN,BO:BO)</f>
        <v>México</v>
      </c>
      <c r="B774" t="s">
        <v>25</v>
      </c>
      <c r="C774">
        <v>57</v>
      </c>
      <c r="D774" t="str">
        <f>_xlfn.XLOOKUP(C774,BH:BH,BI:BI)</f>
        <v>VeronicaN</v>
      </c>
      <c r="E774">
        <v>32872</v>
      </c>
      <c r="F774" t="s">
        <v>2124</v>
      </c>
      <c r="G774" s="63">
        <v>45994</v>
      </c>
      <c r="H774" s="63">
        <v>46024</v>
      </c>
      <c r="I774" t="s">
        <v>419</v>
      </c>
      <c r="J774" t="str">
        <f>_xlfn.XLOOKUP(I774,AS:AS,AU:AU)</f>
        <v>Otros</v>
      </c>
      <c r="K774" t="s">
        <v>33</v>
      </c>
      <c r="L774">
        <v>1408.39</v>
      </c>
      <c r="M774">
        <f>L774*_xlfn.XLOOKUP(K774,AM:AM,AN:AN)</f>
        <v>1211.2154</v>
      </c>
      <c r="N774">
        <f>L774*_xlfn.XLOOKUP(K774,AM:AM,AO:AO)</f>
        <v>1408.39</v>
      </c>
      <c r="O774">
        <v>0</v>
      </c>
      <c r="P774">
        <f>O774*_xlfn.XLOOKUP(K774,AM:AM,AN:AN)</f>
        <v>0</v>
      </c>
      <c r="Q774">
        <f>O774*_xlfn.XLOOKUP(K774,AM:AM,AO:AO)</f>
        <v>0</v>
      </c>
      <c r="R774" t="s">
        <v>582</v>
      </c>
      <c r="S774" t="str">
        <f>_xlfn.XLOOKUP(E774,AF:AF,AI:AI)</f>
        <v xml:space="preserve">NA </v>
      </c>
      <c r="T774">
        <f>WEEKNUM(G774)</f>
        <v>49</v>
      </c>
      <c r="U774">
        <f>YEAR(G774)</f>
        <v>2025</v>
      </c>
      <c r="V774" s="117">
        <f>IFERROR(Q774/N774,"0")</f>
        <v>0</v>
      </c>
      <c r="AF774">
        <v>31805</v>
      </c>
      <c r="AG774" t="s">
        <v>2125</v>
      </c>
      <c r="AH774" t="s">
        <v>419</v>
      </c>
      <c r="AI774" t="s">
        <v>2126</v>
      </c>
      <c r="BH774">
        <v>822</v>
      </c>
      <c r="BI774" t="s">
        <v>196</v>
      </c>
    </row>
    <row r="775" spans="1:61">
      <c r="A775" t="str">
        <f>_xlfn.XLOOKUP(D775,BN:BN,BO:BO)</f>
        <v>México</v>
      </c>
      <c r="B775" t="s">
        <v>25</v>
      </c>
      <c r="C775">
        <v>57</v>
      </c>
      <c r="D775" t="str">
        <f>_xlfn.XLOOKUP(C775,BH:BH,BI:BI)</f>
        <v>VeronicaN</v>
      </c>
      <c r="E775">
        <v>25780</v>
      </c>
      <c r="F775" t="s">
        <v>2127</v>
      </c>
      <c r="G775" s="63">
        <v>45994</v>
      </c>
      <c r="H775" s="63">
        <v>46024</v>
      </c>
      <c r="I775" t="s">
        <v>425</v>
      </c>
      <c r="J775" t="str">
        <f>_xlfn.XLOOKUP(I775,AS:AS,AU:AU)</f>
        <v>Traslados</v>
      </c>
      <c r="K775" t="s">
        <v>33</v>
      </c>
      <c r="L775">
        <v>285</v>
      </c>
      <c r="M775">
        <f>L775*_xlfn.XLOOKUP(K775,AM:AM,AN:AN)</f>
        <v>245.1</v>
      </c>
      <c r="N775">
        <f>L775*_xlfn.XLOOKUP(K775,AM:AM,AO:AO)</f>
        <v>285</v>
      </c>
      <c r="O775">
        <v>42.75</v>
      </c>
      <c r="P775">
        <f>O775*_xlfn.XLOOKUP(K775,AM:AM,AN:AN)</f>
        <v>36.765000000000001</v>
      </c>
      <c r="Q775">
        <f>O775*_xlfn.XLOOKUP(K775,AM:AM,AO:AO)</f>
        <v>42.75</v>
      </c>
      <c r="R775" t="str">
        <f>_xlfn.XLOOKUP(E775,AF:AF,AG:AG)</f>
        <v>ROLZO</v>
      </c>
      <c r="S775" t="str">
        <f>_xlfn.XLOOKUP(E775,AF:AF,AI:AI)</f>
        <v>United Kingdom</v>
      </c>
      <c r="T775">
        <f>WEEKNUM(G775)</f>
        <v>49</v>
      </c>
      <c r="U775">
        <f>YEAR(G775)</f>
        <v>2025</v>
      </c>
      <c r="V775" s="117">
        <f>IFERROR(Q775/N775,"0")</f>
        <v>0.15</v>
      </c>
      <c r="AF775">
        <v>31806</v>
      </c>
      <c r="AG775" t="s">
        <v>2128</v>
      </c>
      <c r="AH775" t="s">
        <v>419</v>
      </c>
      <c r="AI775" t="s">
        <v>2126</v>
      </c>
      <c r="BH775">
        <v>823</v>
      </c>
      <c r="BI775" t="s">
        <v>46</v>
      </c>
    </row>
    <row r="776" spans="1:61">
      <c r="A776" t="str">
        <f>_xlfn.XLOOKUP(D776,BN:BN,BO:BO)</f>
        <v>México</v>
      </c>
      <c r="B776" t="s">
        <v>25</v>
      </c>
      <c r="C776">
        <v>57</v>
      </c>
      <c r="D776" t="str">
        <f>_xlfn.XLOOKUP(C776,BH:BH,BI:BI)</f>
        <v>VeronicaN</v>
      </c>
      <c r="E776">
        <v>25780</v>
      </c>
      <c r="F776" t="s">
        <v>2129</v>
      </c>
      <c r="G776" s="63">
        <v>45994</v>
      </c>
      <c r="H776" s="63">
        <v>46024</v>
      </c>
      <c r="I776" t="s">
        <v>425</v>
      </c>
      <c r="J776" t="str">
        <f>_xlfn.XLOOKUP(I776,AS:AS,AU:AU)</f>
        <v>Traslados</v>
      </c>
      <c r="K776" t="s">
        <v>33</v>
      </c>
      <c r="L776">
        <v>285</v>
      </c>
      <c r="M776">
        <f>L776*_xlfn.XLOOKUP(K776,AM:AM,AN:AN)</f>
        <v>245.1</v>
      </c>
      <c r="N776">
        <f>L776*_xlfn.XLOOKUP(K776,AM:AM,AO:AO)</f>
        <v>285</v>
      </c>
      <c r="O776">
        <v>42.75</v>
      </c>
      <c r="P776">
        <f>O776*_xlfn.XLOOKUP(K776,AM:AM,AN:AN)</f>
        <v>36.765000000000001</v>
      </c>
      <c r="Q776">
        <f>O776*_xlfn.XLOOKUP(K776,AM:AM,AO:AO)</f>
        <v>42.75</v>
      </c>
      <c r="R776" t="str">
        <f>_xlfn.XLOOKUP(E776,AF:AF,AG:AG)</f>
        <v>ROLZO</v>
      </c>
      <c r="S776" t="str">
        <f>_xlfn.XLOOKUP(E776,AF:AF,AI:AI)</f>
        <v>United Kingdom</v>
      </c>
      <c r="T776">
        <f>WEEKNUM(G776)</f>
        <v>49</v>
      </c>
      <c r="U776">
        <f>YEAR(G776)</f>
        <v>2025</v>
      </c>
      <c r="V776" s="117">
        <f>IFERROR(Q776/N776,"0")</f>
        <v>0.15</v>
      </c>
      <c r="AF776">
        <v>31817</v>
      </c>
      <c r="AG776" t="s">
        <v>2130</v>
      </c>
      <c r="AH776" t="s">
        <v>376</v>
      </c>
      <c r="AI776" t="s">
        <v>588</v>
      </c>
      <c r="BH776">
        <v>824</v>
      </c>
      <c r="BI776" t="s">
        <v>45</v>
      </c>
    </row>
    <row r="777" spans="1:61">
      <c r="A777" t="str">
        <f>_xlfn.XLOOKUP(D777,BN:BN,BO:BO)</f>
        <v>México</v>
      </c>
      <c r="B777" t="s">
        <v>25</v>
      </c>
      <c r="C777">
        <v>57</v>
      </c>
      <c r="D777" t="str">
        <f>_xlfn.XLOOKUP(C777,BH:BH,BI:BI)</f>
        <v>VeronicaN</v>
      </c>
      <c r="E777">
        <v>25780</v>
      </c>
      <c r="F777" t="s">
        <v>2131</v>
      </c>
      <c r="G777" s="63">
        <v>45994</v>
      </c>
      <c r="H777" s="63">
        <v>46024</v>
      </c>
      <c r="I777" t="s">
        <v>425</v>
      </c>
      <c r="J777" t="str">
        <f>_xlfn.XLOOKUP(I777,AS:AS,AU:AU)</f>
        <v>Traslados</v>
      </c>
      <c r="K777" t="s">
        <v>33</v>
      </c>
      <c r="L777">
        <v>435</v>
      </c>
      <c r="M777">
        <f>L777*_xlfn.XLOOKUP(K777,AM:AM,AN:AN)</f>
        <v>374.09999999999997</v>
      </c>
      <c r="N777">
        <f>L777*_xlfn.XLOOKUP(K777,AM:AM,AO:AO)</f>
        <v>435</v>
      </c>
      <c r="O777">
        <v>65.25</v>
      </c>
      <c r="P777">
        <f>O777*_xlfn.XLOOKUP(K777,AM:AM,AN:AN)</f>
        <v>56.115000000000002</v>
      </c>
      <c r="Q777">
        <f>O777*_xlfn.XLOOKUP(K777,AM:AM,AO:AO)</f>
        <v>65.25</v>
      </c>
      <c r="R777" t="str">
        <f>_xlfn.XLOOKUP(E777,AF:AF,AG:AG)</f>
        <v>ROLZO</v>
      </c>
      <c r="S777" t="str">
        <f>_xlfn.XLOOKUP(E777,AF:AF,AI:AI)</f>
        <v>United Kingdom</v>
      </c>
      <c r="T777">
        <f>WEEKNUM(G777)</f>
        <v>49</v>
      </c>
      <c r="U777">
        <f>YEAR(G777)</f>
        <v>2025</v>
      </c>
      <c r="V777" s="117">
        <f>IFERROR(Q777/N777,"0")</f>
        <v>0.15</v>
      </c>
      <c r="AF777">
        <v>31854</v>
      </c>
      <c r="AG777" t="s">
        <v>2132</v>
      </c>
      <c r="AH777" t="s">
        <v>376</v>
      </c>
      <c r="AI777" t="s">
        <v>887</v>
      </c>
      <c r="BH777">
        <v>825</v>
      </c>
      <c r="BI777" t="s">
        <v>86</v>
      </c>
    </row>
    <row r="778" spans="1:61">
      <c r="A778" t="str">
        <f>_xlfn.XLOOKUP(D778,BN:BN,BO:BO)</f>
        <v>México</v>
      </c>
      <c r="B778" t="s">
        <v>25</v>
      </c>
      <c r="C778">
        <v>57</v>
      </c>
      <c r="D778" t="str">
        <f>_xlfn.XLOOKUP(C778,BH:BH,BI:BI)</f>
        <v>VeronicaN</v>
      </c>
      <c r="E778">
        <v>25780</v>
      </c>
      <c r="F778" t="s">
        <v>2133</v>
      </c>
      <c r="G778" s="63">
        <v>45994</v>
      </c>
      <c r="H778" s="63">
        <v>46024</v>
      </c>
      <c r="I778" t="s">
        <v>425</v>
      </c>
      <c r="J778" t="str">
        <f>_xlfn.XLOOKUP(I778,AS:AS,AU:AU)</f>
        <v>Traslados</v>
      </c>
      <c r="K778" t="s">
        <v>33</v>
      </c>
      <c r="L778">
        <v>435</v>
      </c>
      <c r="M778">
        <f>L778*_xlfn.XLOOKUP(K778,AM:AM,AN:AN)</f>
        <v>374.09999999999997</v>
      </c>
      <c r="N778">
        <f>L778*_xlfn.XLOOKUP(K778,AM:AM,AO:AO)</f>
        <v>435</v>
      </c>
      <c r="O778">
        <v>65.25</v>
      </c>
      <c r="P778">
        <f>O778*_xlfn.XLOOKUP(K778,AM:AM,AN:AN)</f>
        <v>56.115000000000002</v>
      </c>
      <c r="Q778">
        <f>O778*_xlfn.XLOOKUP(K778,AM:AM,AO:AO)</f>
        <v>65.25</v>
      </c>
      <c r="R778" t="str">
        <f>_xlfn.XLOOKUP(E778,AF:AF,AG:AG)</f>
        <v>ROLZO</v>
      </c>
      <c r="S778" t="str">
        <f>_xlfn.XLOOKUP(E778,AF:AF,AI:AI)</f>
        <v>United Kingdom</v>
      </c>
      <c r="T778">
        <f>WEEKNUM(G778)</f>
        <v>49</v>
      </c>
      <c r="U778">
        <f>YEAR(G778)</f>
        <v>2025</v>
      </c>
      <c r="V778" s="117">
        <f>IFERROR(Q778/N778,"0")</f>
        <v>0.15</v>
      </c>
      <c r="AF778">
        <v>31856</v>
      </c>
      <c r="AG778" t="s">
        <v>890</v>
      </c>
      <c r="AH778" t="s">
        <v>419</v>
      </c>
      <c r="AI778" t="s">
        <v>401</v>
      </c>
      <c r="BH778">
        <v>826</v>
      </c>
      <c r="BI778" t="s">
        <v>64</v>
      </c>
    </row>
    <row r="779" spans="1:61">
      <c r="A779" t="str">
        <f>_xlfn.XLOOKUP(D779,BN:BN,BO:BO)</f>
        <v>México</v>
      </c>
      <c r="B779" t="s">
        <v>25</v>
      </c>
      <c r="C779">
        <v>57</v>
      </c>
      <c r="D779" t="str">
        <f>_xlfn.XLOOKUP(C779,BH:BH,BI:BI)</f>
        <v>VeronicaN</v>
      </c>
      <c r="E779">
        <v>25780</v>
      </c>
      <c r="F779" t="s">
        <v>2134</v>
      </c>
      <c r="G779" s="63">
        <v>45994</v>
      </c>
      <c r="H779" s="63">
        <v>46024</v>
      </c>
      <c r="I779" t="s">
        <v>425</v>
      </c>
      <c r="J779" t="str">
        <f>_xlfn.XLOOKUP(I779,AS:AS,AU:AU)</f>
        <v>Traslados</v>
      </c>
      <c r="K779" t="s">
        <v>33</v>
      </c>
      <c r="L779">
        <v>369.75</v>
      </c>
      <c r="M779">
        <f>L779*_xlfn.XLOOKUP(K779,AM:AM,AN:AN)</f>
        <v>317.98500000000001</v>
      </c>
      <c r="N779">
        <f>L779*_xlfn.XLOOKUP(K779,AM:AM,AO:AO)</f>
        <v>369.75</v>
      </c>
      <c r="O779">
        <v>0</v>
      </c>
      <c r="P779">
        <f>O779*_xlfn.XLOOKUP(K779,AM:AM,AN:AN)</f>
        <v>0</v>
      </c>
      <c r="Q779">
        <f>O779*_xlfn.XLOOKUP(K779,AM:AM,AO:AO)</f>
        <v>0</v>
      </c>
      <c r="R779" t="str">
        <f>_xlfn.XLOOKUP(E779,AF:AF,AG:AG)</f>
        <v>ROLZO</v>
      </c>
      <c r="S779" t="str">
        <f>_xlfn.XLOOKUP(E779,AF:AF,AI:AI)</f>
        <v>United Kingdom</v>
      </c>
      <c r="T779">
        <f>WEEKNUM(G779)</f>
        <v>49</v>
      </c>
      <c r="U779">
        <f>YEAR(G779)</f>
        <v>2025</v>
      </c>
      <c r="V779" s="117">
        <f>IFERROR(Q779/N779,"0")</f>
        <v>0</v>
      </c>
      <c r="AF779">
        <v>31858</v>
      </c>
      <c r="AG779" t="s">
        <v>2135</v>
      </c>
      <c r="AH779" t="s">
        <v>376</v>
      </c>
      <c r="AI779" t="s">
        <v>440</v>
      </c>
      <c r="BH779">
        <v>827</v>
      </c>
      <c r="BI779" t="s">
        <v>306</v>
      </c>
    </row>
    <row r="780" spans="1:61">
      <c r="A780" t="str">
        <f>_xlfn.XLOOKUP(D780,BN:BN,BO:BO)</f>
        <v>México</v>
      </c>
      <c r="B780" t="s">
        <v>25</v>
      </c>
      <c r="C780">
        <v>57</v>
      </c>
      <c r="D780" t="str">
        <f>_xlfn.XLOOKUP(C780,BH:BH,BI:BI)</f>
        <v>VeronicaN</v>
      </c>
      <c r="E780">
        <v>28934</v>
      </c>
      <c r="F780" t="s">
        <v>2118</v>
      </c>
      <c r="G780" s="63">
        <v>45994</v>
      </c>
      <c r="H780" s="63">
        <v>46004</v>
      </c>
      <c r="I780" t="s">
        <v>366</v>
      </c>
      <c r="J780" t="str">
        <f>_xlfn.XLOOKUP(I780,AS:AS,AU:AU)</f>
        <v>Vuelos</v>
      </c>
      <c r="K780" t="s">
        <v>33</v>
      </c>
      <c r="L780">
        <v>90</v>
      </c>
      <c r="M780">
        <f>L780*_xlfn.XLOOKUP(K780,AM:AM,AN:AN)</f>
        <v>77.400000000000006</v>
      </c>
      <c r="N780">
        <f>L780*_xlfn.XLOOKUP(K780,AM:AM,AO:AO)</f>
        <v>90</v>
      </c>
      <c r="O780">
        <v>0</v>
      </c>
      <c r="P780">
        <f>O780*_xlfn.XLOOKUP(K780,AM:AM,AN:AN)</f>
        <v>0</v>
      </c>
      <c r="Q780">
        <f>O780*_xlfn.XLOOKUP(K780,AM:AM,AO:AO)</f>
        <v>0</v>
      </c>
      <c r="R780" t="str">
        <f>_xlfn.XLOOKUP(E780,AF:AF,AG:AG)</f>
        <v>F1S USA</v>
      </c>
      <c r="S780" t="str">
        <f>_xlfn.XLOOKUP(E780,AF:AF,AI:AI)</f>
        <v>United States</v>
      </c>
      <c r="T780">
        <f>WEEKNUM(G780)</f>
        <v>49</v>
      </c>
      <c r="U780">
        <f>YEAR(G780)</f>
        <v>2025</v>
      </c>
      <c r="V780" s="117">
        <f>IFERROR(Q780/N780,"0")</f>
        <v>0</v>
      </c>
      <c r="AF780">
        <v>31860</v>
      </c>
      <c r="AG780" t="s">
        <v>896</v>
      </c>
      <c r="AH780" t="s">
        <v>364</v>
      </c>
      <c r="AI780" t="s">
        <v>579</v>
      </c>
      <c r="BH780">
        <v>828</v>
      </c>
      <c r="BI780" t="s">
        <v>43</v>
      </c>
    </row>
    <row r="781" spans="1:61">
      <c r="A781" t="str">
        <f>_xlfn.XLOOKUP(D781,BN:BN,BO:BO)</f>
        <v>México</v>
      </c>
      <c r="B781" t="s">
        <v>25</v>
      </c>
      <c r="C781">
        <v>57</v>
      </c>
      <c r="D781" t="str">
        <f>_xlfn.XLOOKUP(C781,BH:BH,BI:BI)</f>
        <v>VeronicaN</v>
      </c>
      <c r="E781">
        <v>28934</v>
      </c>
      <c r="F781" t="s">
        <v>2120</v>
      </c>
      <c r="G781" s="63">
        <v>45994</v>
      </c>
      <c r="H781" s="63">
        <v>46004</v>
      </c>
      <c r="I781" t="s">
        <v>366</v>
      </c>
      <c r="J781" t="str">
        <f>_xlfn.XLOOKUP(I781,AS:AS,AU:AU)</f>
        <v>Vuelos</v>
      </c>
      <c r="K781" t="s">
        <v>33</v>
      </c>
      <c r="L781">
        <v>85</v>
      </c>
      <c r="M781">
        <f>L781*_xlfn.XLOOKUP(K781,AM:AM,AN:AN)</f>
        <v>73.099999999999994</v>
      </c>
      <c r="N781">
        <f>L781*_xlfn.XLOOKUP(K781,AM:AM,AO:AO)</f>
        <v>85</v>
      </c>
      <c r="O781">
        <v>0</v>
      </c>
      <c r="P781">
        <f>O781*_xlfn.XLOOKUP(K781,AM:AM,AN:AN)</f>
        <v>0</v>
      </c>
      <c r="Q781">
        <f>O781*_xlfn.XLOOKUP(K781,AM:AM,AO:AO)</f>
        <v>0</v>
      </c>
      <c r="R781" t="str">
        <f>_xlfn.XLOOKUP(E781,AF:AF,AG:AG)</f>
        <v>F1S USA</v>
      </c>
      <c r="S781" t="str">
        <f>_xlfn.XLOOKUP(E781,AF:AF,AI:AI)</f>
        <v>United States</v>
      </c>
      <c r="T781">
        <f>WEEKNUM(G781)</f>
        <v>49</v>
      </c>
      <c r="U781">
        <f>YEAR(G781)</f>
        <v>2025</v>
      </c>
      <c r="V781" s="117">
        <f>IFERROR(Q781/N781,"0")</f>
        <v>0</v>
      </c>
      <c r="AF781">
        <v>31904</v>
      </c>
      <c r="AG781" t="s">
        <v>899</v>
      </c>
      <c r="AH781" t="s">
        <v>364</v>
      </c>
      <c r="AI781" t="s">
        <v>900</v>
      </c>
      <c r="BH781">
        <v>829</v>
      </c>
      <c r="BI781" t="s">
        <v>95</v>
      </c>
    </row>
    <row r="782" spans="1:61">
      <c r="A782" t="str">
        <f>_xlfn.XLOOKUP(D782,BN:BN,BO:BO)</f>
        <v>México</v>
      </c>
      <c r="B782" t="s">
        <v>25</v>
      </c>
      <c r="C782">
        <v>57</v>
      </c>
      <c r="D782" t="str">
        <f>_xlfn.XLOOKUP(C782,BH:BH,BI:BI)</f>
        <v>VeronicaN</v>
      </c>
      <c r="E782">
        <v>28934</v>
      </c>
      <c r="F782" t="s">
        <v>2122</v>
      </c>
      <c r="G782" s="63">
        <v>45994</v>
      </c>
      <c r="H782" s="63">
        <v>46004</v>
      </c>
      <c r="I782" t="s">
        <v>366</v>
      </c>
      <c r="J782" t="str">
        <f>_xlfn.XLOOKUP(I782,AS:AS,AU:AU)</f>
        <v>Vuelos</v>
      </c>
      <c r="K782" t="s">
        <v>33</v>
      </c>
      <c r="L782">
        <v>90</v>
      </c>
      <c r="M782">
        <f>L782*_xlfn.XLOOKUP(K782,AM:AM,AN:AN)</f>
        <v>77.400000000000006</v>
      </c>
      <c r="N782">
        <f>L782*_xlfn.XLOOKUP(K782,AM:AM,AO:AO)</f>
        <v>90</v>
      </c>
      <c r="O782">
        <v>0</v>
      </c>
      <c r="P782">
        <f>O782*_xlfn.XLOOKUP(K782,AM:AM,AN:AN)</f>
        <v>0</v>
      </c>
      <c r="Q782">
        <f>O782*_xlfn.XLOOKUP(K782,AM:AM,AO:AO)</f>
        <v>0</v>
      </c>
      <c r="R782" t="str">
        <f>_xlfn.XLOOKUP(E782,AF:AF,AG:AG)</f>
        <v>F1S USA</v>
      </c>
      <c r="S782" t="str">
        <f>_xlfn.XLOOKUP(E782,AF:AF,AI:AI)</f>
        <v>United States</v>
      </c>
      <c r="T782">
        <f>WEEKNUM(G782)</f>
        <v>49</v>
      </c>
      <c r="U782">
        <f>YEAR(G782)</f>
        <v>2025</v>
      </c>
      <c r="V782" s="117">
        <f>IFERROR(Q782/N782,"0")</f>
        <v>0</v>
      </c>
      <c r="AF782">
        <v>31911</v>
      </c>
      <c r="AG782" t="s">
        <v>2136</v>
      </c>
      <c r="AH782" t="s">
        <v>419</v>
      </c>
      <c r="AI782" t="s">
        <v>440</v>
      </c>
      <c r="BH782">
        <v>830</v>
      </c>
      <c r="BI782" t="s">
        <v>92</v>
      </c>
    </row>
    <row r="783" spans="1:61">
      <c r="A783" t="str">
        <f>_xlfn.XLOOKUP(D783,BN:BN,BO:BO)</f>
        <v>México</v>
      </c>
      <c r="B783" t="s">
        <v>25</v>
      </c>
      <c r="C783">
        <v>57</v>
      </c>
      <c r="D783" t="str">
        <f>_xlfn.XLOOKUP(C783,BH:BH,BI:BI)</f>
        <v>VeronicaN</v>
      </c>
      <c r="E783">
        <v>28934</v>
      </c>
      <c r="F783" t="s">
        <v>2120</v>
      </c>
      <c r="G783" s="63">
        <v>45994</v>
      </c>
      <c r="H783" s="63">
        <v>46003</v>
      </c>
      <c r="I783" t="s">
        <v>366</v>
      </c>
      <c r="J783" t="str">
        <f>_xlfn.XLOOKUP(I783,AS:AS,AU:AU)</f>
        <v>Vuelos</v>
      </c>
      <c r="K783" t="s">
        <v>33</v>
      </c>
      <c r="L783">
        <v>168</v>
      </c>
      <c r="M783">
        <f>L783*_xlfn.XLOOKUP(K783,AM:AM,AN:AN)</f>
        <v>144.47999999999999</v>
      </c>
      <c r="N783">
        <f>L783*_xlfn.XLOOKUP(K783,AM:AM,AO:AO)</f>
        <v>168</v>
      </c>
      <c r="O783">
        <v>0</v>
      </c>
      <c r="P783">
        <f>O783*_xlfn.XLOOKUP(K783,AM:AM,AN:AN)</f>
        <v>0</v>
      </c>
      <c r="Q783">
        <f>O783*_xlfn.XLOOKUP(K783,AM:AM,AO:AO)</f>
        <v>0</v>
      </c>
      <c r="R783" t="str">
        <f>_xlfn.XLOOKUP(E783,AF:AF,AG:AG)</f>
        <v>F1S USA</v>
      </c>
      <c r="S783" t="str">
        <f>_xlfn.XLOOKUP(E783,AF:AF,AI:AI)</f>
        <v>United States</v>
      </c>
      <c r="T783">
        <f>WEEKNUM(G783)</f>
        <v>49</v>
      </c>
      <c r="U783">
        <f>YEAR(G783)</f>
        <v>2025</v>
      </c>
      <c r="V783" s="117">
        <f>IFERROR(Q783/N783,"0")</f>
        <v>0</v>
      </c>
      <c r="AF783">
        <v>31970</v>
      </c>
      <c r="AG783" t="s">
        <v>902</v>
      </c>
      <c r="AH783" t="s">
        <v>376</v>
      </c>
      <c r="AI783" t="s">
        <v>903</v>
      </c>
      <c r="BH783">
        <v>831</v>
      </c>
      <c r="BI783" t="s">
        <v>64</v>
      </c>
    </row>
    <row r="784" spans="1:61">
      <c r="A784" t="str">
        <f>_xlfn.XLOOKUP(D784,BN:BN,BO:BO)</f>
        <v>México</v>
      </c>
      <c r="B784" t="s">
        <v>25</v>
      </c>
      <c r="C784">
        <v>57</v>
      </c>
      <c r="D784" t="str">
        <f>_xlfn.XLOOKUP(C784,BH:BH,BI:BI)</f>
        <v>VeronicaN</v>
      </c>
      <c r="E784">
        <v>28934</v>
      </c>
      <c r="F784" t="s">
        <v>2122</v>
      </c>
      <c r="G784" s="63">
        <v>45994</v>
      </c>
      <c r="H784" s="63">
        <v>46003</v>
      </c>
      <c r="I784" t="s">
        <v>366</v>
      </c>
      <c r="J784" t="str">
        <f>_xlfn.XLOOKUP(I784,AS:AS,AU:AU)</f>
        <v>Vuelos</v>
      </c>
      <c r="K784" t="s">
        <v>33</v>
      </c>
      <c r="L784">
        <v>168</v>
      </c>
      <c r="M784">
        <f>L784*_xlfn.XLOOKUP(K784,AM:AM,AN:AN)</f>
        <v>144.47999999999999</v>
      </c>
      <c r="N784">
        <f>L784*_xlfn.XLOOKUP(K784,AM:AM,AO:AO)</f>
        <v>168</v>
      </c>
      <c r="O784">
        <v>0</v>
      </c>
      <c r="P784">
        <f>O784*_xlfn.XLOOKUP(K784,AM:AM,AN:AN)</f>
        <v>0</v>
      </c>
      <c r="Q784">
        <f>O784*_xlfn.XLOOKUP(K784,AM:AM,AO:AO)</f>
        <v>0</v>
      </c>
      <c r="R784" t="str">
        <f>_xlfn.XLOOKUP(E784,AF:AF,AG:AG)</f>
        <v>F1S USA</v>
      </c>
      <c r="S784" t="str">
        <f>_xlfn.XLOOKUP(E784,AF:AF,AI:AI)</f>
        <v>United States</v>
      </c>
      <c r="T784">
        <f>WEEKNUM(G784)</f>
        <v>49</v>
      </c>
      <c r="U784">
        <f>YEAR(G784)</f>
        <v>2025</v>
      </c>
      <c r="V784" s="117">
        <f>IFERROR(Q784/N784,"0")</f>
        <v>0</v>
      </c>
      <c r="AF784">
        <v>31976</v>
      </c>
      <c r="AG784" t="s">
        <v>909</v>
      </c>
      <c r="AH784" t="s">
        <v>419</v>
      </c>
      <c r="AI784" t="s">
        <v>767</v>
      </c>
      <c r="BH784">
        <v>832</v>
      </c>
      <c r="BI784" t="s">
        <v>92</v>
      </c>
    </row>
    <row r="785" spans="1:61">
      <c r="A785" t="str">
        <f>_xlfn.XLOOKUP(D785,BN:BN,BO:BO)</f>
        <v>México</v>
      </c>
      <c r="B785" t="s">
        <v>25</v>
      </c>
      <c r="C785">
        <v>57</v>
      </c>
      <c r="D785" t="str">
        <f>_xlfn.XLOOKUP(C785,BH:BH,BI:BI)</f>
        <v>VeronicaN</v>
      </c>
      <c r="E785">
        <v>28934</v>
      </c>
      <c r="F785" t="s">
        <v>2118</v>
      </c>
      <c r="G785" s="63">
        <v>45994</v>
      </c>
      <c r="H785" s="63">
        <v>46003</v>
      </c>
      <c r="I785" t="s">
        <v>366</v>
      </c>
      <c r="J785" t="str">
        <f>_xlfn.XLOOKUP(I785,AS:AS,AU:AU)</f>
        <v>Vuelos</v>
      </c>
      <c r="K785" t="s">
        <v>33</v>
      </c>
      <c r="L785">
        <v>60</v>
      </c>
      <c r="M785">
        <f>L785*_xlfn.XLOOKUP(K785,AM:AM,AN:AN)</f>
        <v>51.6</v>
      </c>
      <c r="N785">
        <f>L785*_xlfn.XLOOKUP(K785,AM:AM,AO:AO)</f>
        <v>60</v>
      </c>
      <c r="O785">
        <v>0</v>
      </c>
      <c r="P785">
        <f>O785*_xlfn.XLOOKUP(K785,AM:AM,AN:AN)</f>
        <v>0</v>
      </c>
      <c r="Q785">
        <f>O785*_xlfn.XLOOKUP(K785,AM:AM,AO:AO)</f>
        <v>0</v>
      </c>
      <c r="R785" t="str">
        <f>_xlfn.XLOOKUP(E785,AF:AF,AG:AG)</f>
        <v>F1S USA</v>
      </c>
      <c r="S785" t="str">
        <f>_xlfn.XLOOKUP(E785,AF:AF,AI:AI)</f>
        <v>United States</v>
      </c>
      <c r="T785">
        <f>WEEKNUM(G785)</f>
        <v>49</v>
      </c>
      <c r="U785">
        <f>YEAR(G785)</f>
        <v>2025</v>
      </c>
      <c r="V785" s="117">
        <f>IFERROR(Q785/N785,"0")</f>
        <v>0</v>
      </c>
      <c r="AF785">
        <v>31978</v>
      </c>
      <c r="AG785" t="s">
        <v>912</v>
      </c>
      <c r="AH785" t="s">
        <v>376</v>
      </c>
      <c r="AI785" t="s">
        <v>509</v>
      </c>
      <c r="BH785">
        <v>833</v>
      </c>
      <c r="BI785" t="s">
        <v>69</v>
      </c>
    </row>
    <row r="786" spans="1:61">
      <c r="A786" t="str">
        <f>_xlfn.XLOOKUP(D786,BN:BN,BO:BO)</f>
        <v>México</v>
      </c>
      <c r="B786" t="s">
        <v>25</v>
      </c>
      <c r="C786">
        <v>57</v>
      </c>
      <c r="D786" t="str">
        <f>_xlfn.XLOOKUP(C786,BH:BH,BI:BI)</f>
        <v>VeronicaN</v>
      </c>
      <c r="E786">
        <v>28934</v>
      </c>
      <c r="F786" t="s">
        <v>2118</v>
      </c>
      <c r="G786" s="63">
        <v>45994</v>
      </c>
      <c r="H786" s="63">
        <v>46003</v>
      </c>
      <c r="I786" t="s">
        <v>366</v>
      </c>
      <c r="J786" t="str">
        <f>_xlfn.XLOOKUP(I786,AS:AS,AU:AU)</f>
        <v>Vuelos</v>
      </c>
      <c r="K786" t="s">
        <v>33</v>
      </c>
      <c r="L786">
        <v>125</v>
      </c>
      <c r="M786">
        <f>L786*_xlfn.XLOOKUP(K786,AM:AM,AN:AN)</f>
        <v>107.5</v>
      </c>
      <c r="N786">
        <f>L786*_xlfn.XLOOKUP(K786,AM:AM,AO:AO)</f>
        <v>125</v>
      </c>
      <c r="O786">
        <v>0</v>
      </c>
      <c r="P786">
        <f>O786*_xlfn.XLOOKUP(K786,AM:AM,AN:AN)</f>
        <v>0</v>
      </c>
      <c r="Q786">
        <f>O786*_xlfn.XLOOKUP(K786,AM:AM,AO:AO)</f>
        <v>0</v>
      </c>
      <c r="R786" t="str">
        <f>_xlfn.XLOOKUP(E786,AF:AF,AG:AG)</f>
        <v>F1S USA</v>
      </c>
      <c r="S786" t="str">
        <f>_xlfn.XLOOKUP(E786,AF:AF,AI:AI)</f>
        <v>United States</v>
      </c>
      <c r="T786">
        <f>WEEKNUM(G786)</f>
        <v>49</v>
      </c>
      <c r="U786">
        <f>YEAR(G786)</f>
        <v>2025</v>
      </c>
      <c r="V786" s="117">
        <f>IFERROR(Q786/N786,"0")</f>
        <v>0</v>
      </c>
      <c r="AF786">
        <v>31981</v>
      </c>
      <c r="AG786" t="s">
        <v>915</v>
      </c>
      <c r="AH786" t="s">
        <v>376</v>
      </c>
      <c r="AI786" t="s">
        <v>790</v>
      </c>
      <c r="BH786">
        <v>834</v>
      </c>
      <c r="BI786" t="s">
        <v>70</v>
      </c>
    </row>
    <row r="787" spans="1:61">
      <c r="A787" t="str">
        <f>_xlfn.XLOOKUP(D787,BN:BN,BO:BO)</f>
        <v>México</v>
      </c>
      <c r="B787" t="s">
        <v>25</v>
      </c>
      <c r="C787">
        <v>57</v>
      </c>
      <c r="D787" t="str">
        <f>_xlfn.XLOOKUP(C787,BH:BH,BI:BI)</f>
        <v>VeronicaN</v>
      </c>
      <c r="E787">
        <v>28934</v>
      </c>
      <c r="F787" t="s">
        <v>2120</v>
      </c>
      <c r="G787" s="63">
        <v>45994</v>
      </c>
      <c r="H787" s="63">
        <v>46003</v>
      </c>
      <c r="I787" t="s">
        <v>366</v>
      </c>
      <c r="J787" t="str">
        <f>_xlfn.XLOOKUP(I787,AS:AS,AU:AU)</f>
        <v>Vuelos</v>
      </c>
      <c r="K787" t="s">
        <v>33</v>
      </c>
      <c r="L787">
        <v>55</v>
      </c>
      <c r="M787">
        <f>L787*_xlfn.XLOOKUP(K787,AM:AM,AN:AN)</f>
        <v>47.3</v>
      </c>
      <c r="N787">
        <f>L787*_xlfn.XLOOKUP(K787,AM:AM,AO:AO)</f>
        <v>55</v>
      </c>
      <c r="O787">
        <v>0</v>
      </c>
      <c r="P787">
        <f>O787*_xlfn.XLOOKUP(K787,AM:AM,AN:AN)</f>
        <v>0</v>
      </c>
      <c r="Q787">
        <f>O787*_xlfn.XLOOKUP(K787,AM:AM,AO:AO)</f>
        <v>0</v>
      </c>
      <c r="R787" t="str">
        <f>_xlfn.XLOOKUP(E787,AF:AF,AG:AG)</f>
        <v>F1S USA</v>
      </c>
      <c r="S787" t="str">
        <f>_xlfn.XLOOKUP(E787,AF:AF,AI:AI)</f>
        <v>United States</v>
      </c>
      <c r="T787">
        <f>WEEKNUM(G787)</f>
        <v>49</v>
      </c>
      <c r="U787">
        <f>YEAR(G787)</f>
        <v>2025</v>
      </c>
      <c r="V787" s="117">
        <f>IFERROR(Q787/N787,"0")</f>
        <v>0</v>
      </c>
      <c r="AF787">
        <v>32002</v>
      </c>
      <c r="AG787" t="s">
        <v>918</v>
      </c>
      <c r="AH787" t="s">
        <v>456</v>
      </c>
      <c r="AI787" t="s">
        <v>919</v>
      </c>
      <c r="BH787">
        <v>835</v>
      </c>
      <c r="BI787" t="s">
        <v>34</v>
      </c>
    </row>
    <row r="788" spans="1:61">
      <c r="A788" t="str">
        <f>_xlfn.XLOOKUP(D788,BN:BN,BO:BO)</f>
        <v>México</v>
      </c>
      <c r="B788" t="s">
        <v>25</v>
      </c>
      <c r="C788">
        <v>57</v>
      </c>
      <c r="D788" t="str">
        <f>_xlfn.XLOOKUP(C788,BH:BH,BI:BI)</f>
        <v>VeronicaN</v>
      </c>
      <c r="E788">
        <v>28934</v>
      </c>
      <c r="F788" t="s">
        <v>2122</v>
      </c>
      <c r="G788" s="63">
        <v>45994</v>
      </c>
      <c r="H788" s="63">
        <v>46003</v>
      </c>
      <c r="I788" t="s">
        <v>366</v>
      </c>
      <c r="J788" t="str">
        <f>_xlfn.XLOOKUP(I788,AS:AS,AU:AU)</f>
        <v>Vuelos</v>
      </c>
      <c r="K788" t="s">
        <v>33</v>
      </c>
      <c r="L788">
        <v>60</v>
      </c>
      <c r="M788">
        <f>L788*_xlfn.XLOOKUP(K788,AM:AM,AN:AN)</f>
        <v>51.6</v>
      </c>
      <c r="N788">
        <f>L788*_xlfn.XLOOKUP(K788,AM:AM,AO:AO)</f>
        <v>60</v>
      </c>
      <c r="O788">
        <v>0</v>
      </c>
      <c r="P788">
        <f>O788*_xlfn.XLOOKUP(K788,AM:AM,AN:AN)</f>
        <v>0</v>
      </c>
      <c r="Q788">
        <f>O788*_xlfn.XLOOKUP(K788,AM:AM,AO:AO)</f>
        <v>0</v>
      </c>
      <c r="R788" t="str">
        <f>_xlfn.XLOOKUP(E788,AF:AF,AG:AG)</f>
        <v>F1S USA</v>
      </c>
      <c r="S788" t="str">
        <f>_xlfn.XLOOKUP(E788,AF:AF,AI:AI)</f>
        <v>United States</v>
      </c>
      <c r="T788">
        <f>WEEKNUM(G788)</f>
        <v>49</v>
      </c>
      <c r="U788">
        <f>YEAR(G788)</f>
        <v>2025</v>
      </c>
      <c r="V788" s="117">
        <f>IFERROR(Q788/N788,"0")</f>
        <v>0</v>
      </c>
      <c r="AF788">
        <v>32015</v>
      </c>
      <c r="AG788" t="s">
        <v>925</v>
      </c>
      <c r="AH788" t="s">
        <v>419</v>
      </c>
      <c r="AI788" t="s">
        <v>454</v>
      </c>
      <c r="BH788">
        <v>836</v>
      </c>
      <c r="BI788" t="s">
        <v>310</v>
      </c>
    </row>
    <row r="789" spans="1:61">
      <c r="A789" t="str">
        <f>_xlfn.XLOOKUP(D789,BN:BN,BO:BO)</f>
        <v>México</v>
      </c>
      <c r="B789" t="s">
        <v>25</v>
      </c>
      <c r="C789">
        <v>57</v>
      </c>
      <c r="D789" t="str">
        <f>_xlfn.XLOOKUP(C789,BH:BH,BI:BI)</f>
        <v>VeronicaN</v>
      </c>
      <c r="E789">
        <v>28934</v>
      </c>
      <c r="F789" t="s">
        <v>2137</v>
      </c>
      <c r="G789" s="63">
        <v>45994</v>
      </c>
      <c r="H789" s="63">
        <v>46003</v>
      </c>
      <c r="I789" t="s">
        <v>366</v>
      </c>
      <c r="J789" t="str">
        <f>_xlfn.XLOOKUP(I789,AS:AS,AU:AU)</f>
        <v>Vuelos</v>
      </c>
      <c r="K789" t="s">
        <v>33</v>
      </c>
      <c r="L789">
        <v>168</v>
      </c>
      <c r="M789">
        <f>L789*_xlfn.XLOOKUP(K789,AM:AM,AN:AN)</f>
        <v>144.47999999999999</v>
      </c>
      <c r="N789">
        <f>L789*_xlfn.XLOOKUP(K789,AM:AM,AO:AO)</f>
        <v>168</v>
      </c>
      <c r="O789">
        <v>0</v>
      </c>
      <c r="P789">
        <f>O789*_xlfn.XLOOKUP(K789,AM:AM,AN:AN)</f>
        <v>0</v>
      </c>
      <c r="Q789">
        <f>O789*_xlfn.XLOOKUP(K789,AM:AM,AO:AO)</f>
        <v>0</v>
      </c>
      <c r="R789" t="str">
        <f>_xlfn.XLOOKUP(E789,AF:AF,AG:AG)</f>
        <v>F1S USA</v>
      </c>
      <c r="S789" t="str">
        <f>_xlfn.XLOOKUP(E789,AF:AF,AI:AI)</f>
        <v>United States</v>
      </c>
      <c r="T789">
        <f>WEEKNUM(G789)</f>
        <v>49</v>
      </c>
      <c r="U789">
        <f>YEAR(G789)</f>
        <v>2025</v>
      </c>
      <c r="V789" s="117">
        <f>IFERROR(Q789/N789,"0")</f>
        <v>0</v>
      </c>
      <c r="AF789">
        <v>32017</v>
      </c>
      <c r="AG789" t="s">
        <v>928</v>
      </c>
      <c r="AH789" t="s">
        <v>376</v>
      </c>
      <c r="AI789" t="s">
        <v>929</v>
      </c>
      <c r="BH789">
        <v>837</v>
      </c>
      <c r="BI789" t="s">
        <v>66</v>
      </c>
    </row>
    <row r="790" spans="1:61">
      <c r="A790" t="str">
        <f>_xlfn.XLOOKUP(D790,BN:BN,BO:BO)</f>
        <v>México</v>
      </c>
      <c r="B790" t="s">
        <v>25</v>
      </c>
      <c r="C790">
        <v>57</v>
      </c>
      <c r="D790" t="str">
        <f>_xlfn.XLOOKUP(C790,BH:BH,BI:BI)</f>
        <v>VeronicaN</v>
      </c>
      <c r="E790">
        <v>28934</v>
      </c>
      <c r="F790" t="s">
        <v>2138</v>
      </c>
      <c r="G790" t="s">
        <v>218</v>
      </c>
      <c r="H790" t="s">
        <v>218</v>
      </c>
      <c r="I790" t="s">
        <v>366</v>
      </c>
      <c r="J790" t="str">
        <f>_xlfn.XLOOKUP(I790,AS:AS,AU:AU)</f>
        <v>Vuelos</v>
      </c>
      <c r="K790" t="s">
        <v>33</v>
      </c>
      <c r="L790">
        <v>180.95</v>
      </c>
      <c r="M790">
        <f>L790*_xlfn.XLOOKUP(K790,AM:AM,AN:AN)</f>
        <v>155.61699999999999</v>
      </c>
      <c r="N790">
        <f>L790*_xlfn.XLOOKUP(K790,AM:AM,AO:AO)</f>
        <v>180.95</v>
      </c>
      <c r="O790">
        <v>0</v>
      </c>
      <c r="P790">
        <f>O790*_xlfn.XLOOKUP(K790,AM:AM,AN:AN)</f>
        <v>0</v>
      </c>
      <c r="Q790">
        <f>O790*_xlfn.XLOOKUP(K790,AM:AM,AO:AO)</f>
        <v>0</v>
      </c>
      <c r="R790" t="str">
        <f>_xlfn.XLOOKUP(E790,AF:AF,AG:AG)</f>
        <v>F1S USA</v>
      </c>
      <c r="S790" t="str">
        <f>_xlfn.XLOOKUP(E790,AF:AF,AI:AI)</f>
        <v>United States</v>
      </c>
      <c r="T790" t="e">
        <f>WEEKNUM(G790)</f>
        <v>#VALUE!</v>
      </c>
      <c r="U790" t="e">
        <f>YEAR(G790)</f>
        <v>#VALUE!</v>
      </c>
      <c r="V790" s="117">
        <f>IFERROR(Q790/N790,"0")</f>
        <v>0</v>
      </c>
      <c r="AF790">
        <v>32068</v>
      </c>
      <c r="AG790" t="s">
        <v>954</v>
      </c>
      <c r="AH790" t="s">
        <v>364</v>
      </c>
      <c r="AI790" t="s">
        <v>401</v>
      </c>
      <c r="BH790">
        <v>838</v>
      </c>
      <c r="BI790" t="s">
        <v>34</v>
      </c>
    </row>
    <row r="791" spans="1:61">
      <c r="A791" t="str">
        <f>_xlfn.XLOOKUP(D791,BN:BN,BO:BO)</f>
        <v>México</v>
      </c>
      <c r="B791" t="s">
        <v>25</v>
      </c>
      <c r="C791">
        <v>57</v>
      </c>
      <c r="D791" t="str">
        <f>_xlfn.XLOOKUP(C791,BH:BH,BI:BI)</f>
        <v>VeronicaN</v>
      </c>
      <c r="E791">
        <v>28934</v>
      </c>
      <c r="F791" t="s">
        <v>2139</v>
      </c>
      <c r="G791" t="s">
        <v>218</v>
      </c>
      <c r="H791" t="s">
        <v>218</v>
      </c>
      <c r="I791" t="s">
        <v>366</v>
      </c>
      <c r="J791" t="str">
        <f>_xlfn.XLOOKUP(I791,AS:AS,AU:AU)</f>
        <v>Vuelos</v>
      </c>
      <c r="K791" t="s">
        <v>33</v>
      </c>
      <c r="L791">
        <v>180.95</v>
      </c>
      <c r="M791">
        <f>L791*_xlfn.XLOOKUP(K791,AM:AM,AN:AN)</f>
        <v>155.61699999999999</v>
      </c>
      <c r="N791">
        <f>L791*_xlfn.XLOOKUP(K791,AM:AM,AO:AO)</f>
        <v>180.95</v>
      </c>
      <c r="O791">
        <v>0</v>
      </c>
      <c r="P791">
        <f>O791*_xlfn.XLOOKUP(K791,AM:AM,AN:AN)</f>
        <v>0</v>
      </c>
      <c r="Q791">
        <f>O791*_xlfn.XLOOKUP(K791,AM:AM,AO:AO)</f>
        <v>0</v>
      </c>
      <c r="R791" t="str">
        <f>_xlfn.XLOOKUP(E791,AF:AF,AG:AG)</f>
        <v>F1S USA</v>
      </c>
      <c r="S791" t="str">
        <f>_xlfn.XLOOKUP(E791,AF:AF,AI:AI)</f>
        <v>United States</v>
      </c>
      <c r="T791" t="e">
        <f>WEEKNUM(G791)</f>
        <v>#VALUE!</v>
      </c>
      <c r="U791" t="e">
        <f>YEAR(G791)</f>
        <v>#VALUE!</v>
      </c>
      <c r="V791" s="117">
        <f>IFERROR(Q791/N791,"0")</f>
        <v>0</v>
      </c>
      <c r="AF791">
        <v>32071</v>
      </c>
      <c r="AG791" t="s">
        <v>956</v>
      </c>
      <c r="AH791" t="s">
        <v>364</v>
      </c>
      <c r="AI791" t="s">
        <v>790</v>
      </c>
      <c r="BH791">
        <v>839</v>
      </c>
      <c r="BI791" t="s">
        <v>45</v>
      </c>
    </row>
    <row r="792" spans="1:61">
      <c r="A792" t="str">
        <f>_xlfn.XLOOKUP(D792,BN:BN,BO:BO)</f>
        <v>México</v>
      </c>
      <c r="B792" t="s">
        <v>25</v>
      </c>
      <c r="C792">
        <v>57</v>
      </c>
      <c r="D792" t="str">
        <f>_xlfn.XLOOKUP(C792,BH:BH,BI:BI)</f>
        <v>VeronicaN</v>
      </c>
      <c r="E792">
        <v>28934</v>
      </c>
      <c r="F792" t="s">
        <v>2138</v>
      </c>
      <c r="G792" t="s">
        <v>218</v>
      </c>
      <c r="H792" t="s">
        <v>218</v>
      </c>
      <c r="I792" t="s">
        <v>366</v>
      </c>
      <c r="J792" t="str">
        <f>_xlfn.XLOOKUP(I792,AS:AS,AU:AU)</f>
        <v>Vuelos</v>
      </c>
      <c r="K792" t="s">
        <v>33</v>
      </c>
      <c r="L792">
        <v>345.9</v>
      </c>
      <c r="M792">
        <f>L792*_xlfn.XLOOKUP(K792,AM:AM,AN:AN)</f>
        <v>297.47399999999999</v>
      </c>
      <c r="N792">
        <f>L792*_xlfn.XLOOKUP(K792,AM:AM,AO:AO)</f>
        <v>345.9</v>
      </c>
      <c r="O792">
        <v>0</v>
      </c>
      <c r="P792">
        <f>O792*_xlfn.XLOOKUP(K792,AM:AM,AN:AN)</f>
        <v>0</v>
      </c>
      <c r="Q792">
        <f>O792*_xlfn.XLOOKUP(K792,AM:AM,AO:AO)</f>
        <v>0</v>
      </c>
      <c r="R792" t="str">
        <f>_xlfn.XLOOKUP(E792,AF:AF,AG:AG)</f>
        <v>F1S USA</v>
      </c>
      <c r="S792" t="str">
        <f>_xlfn.XLOOKUP(E792,AF:AF,AI:AI)</f>
        <v>United States</v>
      </c>
      <c r="T792" t="e">
        <f>WEEKNUM(G792)</f>
        <v>#VALUE!</v>
      </c>
      <c r="U792" t="e">
        <f>YEAR(G792)</f>
        <v>#VALUE!</v>
      </c>
      <c r="V792" s="117">
        <f>IFERROR(Q792/N792,"0")</f>
        <v>0</v>
      </c>
      <c r="AF792">
        <v>32077</v>
      </c>
      <c r="AG792" t="s">
        <v>958</v>
      </c>
      <c r="AH792" t="s">
        <v>376</v>
      </c>
      <c r="AI792" t="s">
        <v>440</v>
      </c>
      <c r="BH792">
        <v>840</v>
      </c>
      <c r="BI792" t="s">
        <v>64</v>
      </c>
    </row>
    <row r="793" spans="1:61">
      <c r="A793" t="str">
        <f>_xlfn.XLOOKUP(D793,BN:BN,BO:BO)</f>
        <v>México</v>
      </c>
      <c r="B793" t="s">
        <v>25</v>
      </c>
      <c r="C793">
        <v>57</v>
      </c>
      <c r="D793" t="str">
        <f>_xlfn.XLOOKUP(C793,BH:BH,BI:BI)</f>
        <v>VeronicaN</v>
      </c>
      <c r="E793">
        <v>28934</v>
      </c>
      <c r="F793" t="s">
        <v>2139</v>
      </c>
      <c r="G793" t="s">
        <v>218</v>
      </c>
      <c r="H793" t="s">
        <v>218</v>
      </c>
      <c r="I793" t="s">
        <v>366</v>
      </c>
      <c r="J793" t="str">
        <f>_xlfn.XLOOKUP(I793,AS:AS,AU:AU)</f>
        <v>Vuelos</v>
      </c>
      <c r="K793" t="s">
        <v>33</v>
      </c>
      <c r="L793">
        <v>345.9</v>
      </c>
      <c r="M793">
        <f>L793*_xlfn.XLOOKUP(K793,AM:AM,AN:AN)</f>
        <v>297.47399999999999</v>
      </c>
      <c r="N793">
        <f>L793*_xlfn.XLOOKUP(K793,AM:AM,AO:AO)</f>
        <v>345.9</v>
      </c>
      <c r="O793">
        <v>0</v>
      </c>
      <c r="P793">
        <f>O793*_xlfn.XLOOKUP(K793,AM:AM,AN:AN)</f>
        <v>0</v>
      </c>
      <c r="Q793">
        <f>O793*_xlfn.XLOOKUP(K793,AM:AM,AO:AO)</f>
        <v>0</v>
      </c>
      <c r="R793" t="str">
        <f>_xlfn.XLOOKUP(E793,AF:AF,AG:AG)</f>
        <v>F1S USA</v>
      </c>
      <c r="S793" t="str">
        <f>_xlfn.XLOOKUP(E793,AF:AF,AI:AI)</f>
        <v>United States</v>
      </c>
      <c r="T793" t="e">
        <f>WEEKNUM(G793)</f>
        <v>#VALUE!</v>
      </c>
      <c r="U793" t="e">
        <f>YEAR(G793)</f>
        <v>#VALUE!</v>
      </c>
      <c r="V793" s="117">
        <f>IFERROR(Q793/N793,"0")</f>
        <v>0</v>
      </c>
      <c r="AF793">
        <v>32097</v>
      </c>
      <c r="AG793" t="s">
        <v>2140</v>
      </c>
      <c r="AH793" t="s">
        <v>364</v>
      </c>
      <c r="AI793" t="s">
        <v>438</v>
      </c>
      <c r="BH793">
        <v>841</v>
      </c>
      <c r="BI793" t="s">
        <v>46</v>
      </c>
    </row>
    <row r="794" spans="1:61">
      <c r="A794" t="str">
        <f>_xlfn.XLOOKUP(D794,BN:BN,BO:BO)</f>
        <v>México</v>
      </c>
      <c r="B794" t="s">
        <v>25</v>
      </c>
      <c r="C794">
        <v>58</v>
      </c>
      <c r="D794" t="str">
        <f>_xlfn.XLOOKUP(C794,BH:BH,BI:BI)</f>
        <v>DianaM</v>
      </c>
      <c r="E794">
        <v>25011</v>
      </c>
      <c r="F794" t="s">
        <v>2141</v>
      </c>
      <c r="G794" s="63">
        <v>45651</v>
      </c>
      <c r="H794" s="63">
        <v>45661</v>
      </c>
      <c r="I794" t="s">
        <v>477</v>
      </c>
      <c r="J794" t="str">
        <f>_xlfn.XLOOKUP(I794,AS:AS,AU:AU)</f>
        <v>Traslados</v>
      </c>
      <c r="K794" t="s">
        <v>33</v>
      </c>
      <c r="L794">
        <v>304</v>
      </c>
      <c r="M794">
        <f>L794*_xlfn.XLOOKUP(K794,AM:AM,AN:AN)</f>
        <v>261.44</v>
      </c>
      <c r="N794">
        <f>L794*_xlfn.XLOOKUP(K794,AM:AM,AO:AO)</f>
        <v>304</v>
      </c>
      <c r="O794">
        <v>0</v>
      </c>
      <c r="P794">
        <f>O794*_xlfn.XLOOKUP(K794,AM:AM,AN:AN)</f>
        <v>0</v>
      </c>
      <c r="Q794">
        <f>O794*_xlfn.XLOOKUP(K794,AM:AM,AO:AO)</f>
        <v>0</v>
      </c>
      <c r="R794" t="str">
        <f>_xlfn.XLOOKUP(E794,AF:AF,AG:AG)</f>
        <v>RAIL NINJA</v>
      </c>
      <c r="S794" t="str">
        <f>_xlfn.XLOOKUP(E794,AF:AF,AI:AI)</f>
        <v>Malta</v>
      </c>
      <c r="T794">
        <f>WEEKNUM(G794)</f>
        <v>52</v>
      </c>
      <c r="U794">
        <f>YEAR(G794)</f>
        <v>2024</v>
      </c>
      <c r="V794" s="117">
        <f>IFERROR(Q794/N794,"0")</f>
        <v>0</v>
      </c>
      <c r="AF794">
        <v>32160</v>
      </c>
      <c r="AG794" t="s">
        <v>964</v>
      </c>
      <c r="AH794" t="s">
        <v>376</v>
      </c>
      <c r="AI794" t="s">
        <v>548</v>
      </c>
      <c r="BH794">
        <v>842</v>
      </c>
      <c r="BI794" t="s">
        <v>66</v>
      </c>
    </row>
    <row r="795" spans="1:61">
      <c r="A795" t="str">
        <f>_xlfn.XLOOKUP(D795,BN:BN,BO:BO)</f>
        <v>México</v>
      </c>
      <c r="B795" t="s">
        <v>25</v>
      </c>
      <c r="C795">
        <v>58</v>
      </c>
      <c r="D795" t="str">
        <f>_xlfn.XLOOKUP(C795,BH:BH,BI:BI)</f>
        <v>DianaM</v>
      </c>
      <c r="E795">
        <v>25010</v>
      </c>
      <c r="F795" t="s">
        <v>2142</v>
      </c>
      <c r="G795" s="63">
        <v>45651</v>
      </c>
      <c r="H795" s="63">
        <v>45661</v>
      </c>
      <c r="I795" t="s">
        <v>376</v>
      </c>
      <c r="J795" t="str">
        <f>_xlfn.XLOOKUP(I795,AS:AS,AU:AU)</f>
        <v>Hotel</v>
      </c>
      <c r="K795" t="s">
        <v>33</v>
      </c>
      <c r="L795">
        <v>1404.63</v>
      </c>
      <c r="M795">
        <f>L795*_xlfn.XLOOKUP(K795,AM:AM,AN:AN)</f>
        <v>1207.9818</v>
      </c>
      <c r="N795">
        <f>L795*_xlfn.XLOOKUP(K795,AM:AM,AO:AO)</f>
        <v>1404.63</v>
      </c>
      <c r="O795">
        <v>0</v>
      </c>
      <c r="P795">
        <f>O795*_xlfn.XLOOKUP(K795,AM:AM,AN:AN)</f>
        <v>0</v>
      </c>
      <c r="Q795">
        <f>O795*_xlfn.XLOOKUP(K795,AM:AM,AO:AO)</f>
        <v>0</v>
      </c>
      <c r="R795" t="str">
        <f>_xlfn.XLOOKUP(E795,AF:AF,AG:AG)</f>
        <v>PALACIO SOLECIO</v>
      </c>
      <c r="S795" t="str">
        <f>_xlfn.XLOOKUP(E795,AF:AF,AI:AI)</f>
        <v>Spain</v>
      </c>
      <c r="T795">
        <f>WEEKNUM(G795)</f>
        <v>52</v>
      </c>
      <c r="U795">
        <f>YEAR(G795)</f>
        <v>2024</v>
      </c>
      <c r="V795" s="117">
        <f>IFERROR(Q795/N795,"0")</f>
        <v>0</v>
      </c>
      <c r="AF795">
        <v>32173</v>
      </c>
      <c r="AG795" t="s">
        <v>970</v>
      </c>
      <c r="AH795" t="s">
        <v>364</v>
      </c>
      <c r="AI795" t="s">
        <v>887</v>
      </c>
      <c r="BH795">
        <v>843</v>
      </c>
      <c r="BI795" t="s">
        <v>46</v>
      </c>
    </row>
    <row r="796" spans="1:61">
      <c r="A796" t="str">
        <f>_xlfn.XLOOKUP(D796,BN:BN,BO:BO)</f>
        <v>México</v>
      </c>
      <c r="B796" t="s">
        <v>25</v>
      </c>
      <c r="C796">
        <v>58</v>
      </c>
      <c r="D796" t="str">
        <f>_xlfn.XLOOKUP(C796,BH:BH,BI:BI)</f>
        <v>DianaM</v>
      </c>
      <c r="E796">
        <v>25068</v>
      </c>
      <c r="F796" t="s">
        <v>2143</v>
      </c>
      <c r="G796" s="63">
        <v>45651</v>
      </c>
      <c r="H796" s="63">
        <v>45661</v>
      </c>
      <c r="I796" t="s">
        <v>376</v>
      </c>
      <c r="J796" t="str">
        <f>_xlfn.XLOOKUP(I796,AS:AS,AU:AU)</f>
        <v>Hotel</v>
      </c>
      <c r="K796" t="s">
        <v>33</v>
      </c>
      <c r="L796">
        <v>3093.09</v>
      </c>
      <c r="M796">
        <f>L796*_xlfn.XLOOKUP(K796,AM:AM,AN:AN)</f>
        <v>2660.0574000000001</v>
      </c>
      <c r="N796">
        <f>L796*_xlfn.XLOOKUP(K796,AM:AM,AO:AO)</f>
        <v>3093.09</v>
      </c>
      <c r="O796">
        <v>308.49</v>
      </c>
      <c r="P796">
        <f>O796*_xlfn.XLOOKUP(K796,AM:AM,AN:AN)</f>
        <v>265.3014</v>
      </c>
      <c r="Q796">
        <f>O796*_xlfn.XLOOKUP(K796,AM:AM,AO:AO)</f>
        <v>308.49</v>
      </c>
      <c r="R796" t="str">
        <f>_xlfn.XLOOKUP(E796,AF:AF,AG:AG)</f>
        <v>HOTEL HOSPES PALACIO DEL BAILIO</v>
      </c>
      <c r="S796" t="str">
        <f>_xlfn.XLOOKUP(E796,AF:AF,AI:AI)</f>
        <v>Spain</v>
      </c>
      <c r="T796">
        <f>WEEKNUM(G796)</f>
        <v>52</v>
      </c>
      <c r="U796">
        <f>YEAR(G796)</f>
        <v>2024</v>
      </c>
      <c r="V796" s="117">
        <f>IFERROR(Q796/N796,"0")</f>
        <v>9.9735216240070604E-2</v>
      </c>
      <c r="AF796">
        <v>32225</v>
      </c>
      <c r="AG796" t="s">
        <v>973</v>
      </c>
      <c r="AH796" t="s">
        <v>376</v>
      </c>
      <c r="AI796" t="s">
        <v>377</v>
      </c>
      <c r="BH796">
        <v>844</v>
      </c>
      <c r="BI796" t="s">
        <v>86</v>
      </c>
    </row>
    <row r="797" spans="1:61">
      <c r="A797" t="str">
        <f>_xlfn.XLOOKUP(D797,BN:BN,BO:BO)</f>
        <v>México</v>
      </c>
      <c r="B797" t="s">
        <v>25</v>
      </c>
      <c r="C797">
        <v>58</v>
      </c>
      <c r="D797" t="str">
        <f>_xlfn.XLOOKUP(C797,BH:BH,BI:BI)</f>
        <v>DianaM</v>
      </c>
      <c r="E797">
        <v>25072</v>
      </c>
      <c r="F797" t="s">
        <v>2144</v>
      </c>
      <c r="G797" s="63">
        <v>45651</v>
      </c>
      <c r="H797" s="63">
        <v>45661</v>
      </c>
      <c r="I797" t="s">
        <v>376</v>
      </c>
      <c r="J797" t="str">
        <f>_xlfn.XLOOKUP(I797,AS:AS,AU:AU)</f>
        <v>Hotel</v>
      </c>
      <c r="K797" t="s">
        <v>33</v>
      </c>
      <c r="L797">
        <v>5547.16</v>
      </c>
      <c r="M797">
        <f>L797*_xlfn.XLOOKUP(K797,AM:AM,AN:AN)</f>
        <v>4770.5576000000001</v>
      </c>
      <c r="N797">
        <f>L797*_xlfn.XLOOKUP(K797,AM:AM,AO:AO)</f>
        <v>5547.16</v>
      </c>
      <c r="O797">
        <v>1132.26</v>
      </c>
      <c r="P797">
        <f>O797*_xlfn.XLOOKUP(K797,AM:AM,AN:AN)</f>
        <v>973.74360000000001</v>
      </c>
      <c r="Q797">
        <f>O797*_xlfn.XLOOKUP(K797,AM:AM,AO:AO)</f>
        <v>1132.26</v>
      </c>
      <c r="R797" t="str">
        <f>_xlfn.XLOOKUP(E797,AF:AF,AG:AG)</f>
        <v>CORRAL DEL REY</v>
      </c>
      <c r="S797" t="str">
        <f>_xlfn.XLOOKUP(E797,AF:AF,AI:AI)</f>
        <v>Spain</v>
      </c>
      <c r="T797">
        <f>WEEKNUM(G797)</f>
        <v>52</v>
      </c>
      <c r="U797">
        <f>YEAR(G797)</f>
        <v>2024</v>
      </c>
      <c r="V797" s="117">
        <f>IFERROR(Q797/N797,"0")</f>
        <v>0.20411525897936963</v>
      </c>
      <c r="AF797">
        <v>32227</v>
      </c>
      <c r="AG797" t="s">
        <v>975</v>
      </c>
      <c r="AH797" t="s">
        <v>376</v>
      </c>
      <c r="AI797" t="s">
        <v>377</v>
      </c>
      <c r="BH797">
        <v>845</v>
      </c>
      <c r="BI797" t="s">
        <v>196</v>
      </c>
    </row>
    <row r="798" spans="1:61">
      <c r="A798" t="str">
        <f>_xlfn.XLOOKUP(D798,BN:BN,BO:BO)</f>
        <v>México</v>
      </c>
      <c r="B798" t="s">
        <v>25</v>
      </c>
      <c r="C798">
        <v>58</v>
      </c>
      <c r="D798" t="str">
        <f>_xlfn.XLOOKUP(C798,BH:BH,BI:BI)</f>
        <v>DianaM</v>
      </c>
      <c r="E798">
        <v>25073</v>
      </c>
      <c r="F798" t="s">
        <v>2145</v>
      </c>
      <c r="G798" s="63">
        <v>45651</v>
      </c>
      <c r="H798" s="63">
        <v>45661</v>
      </c>
      <c r="I798" t="s">
        <v>376</v>
      </c>
      <c r="J798" t="str">
        <f>_xlfn.XLOOKUP(I798,AS:AS,AU:AU)</f>
        <v>Hotel</v>
      </c>
      <c r="K798" t="s">
        <v>33</v>
      </c>
      <c r="L798">
        <v>5581.88</v>
      </c>
      <c r="M798">
        <f>L798*_xlfn.XLOOKUP(K798,AM:AM,AN:AN)</f>
        <v>4800.4168</v>
      </c>
      <c r="N798">
        <f>L798*_xlfn.XLOOKUP(K798,AM:AM,AO:AO)</f>
        <v>5581.88</v>
      </c>
      <c r="O798">
        <v>0</v>
      </c>
      <c r="P798">
        <f>O798*_xlfn.XLOOKUP(K798,AM:AM,AN:AN)</f>
        <v>0</v>
      </c>
      <c r="Q798">
        <f>O798*_xlfn.XLOOKUP(K798,AM:AM,AO:AO)</f>
        <v>0</v>
      </c>
      <c r="R798" t="str">
        <f>_xlfn.XLOOKUP(E798,AF:AF,AG:AG)</f>
        <v>PARADOR DE GRANADA</v>
      </c>
      <c r="S798" t="str">
        <f>_xlfn.XLOOKUP(E798,AF:AF,AI:AI)</f>
        <v>Spain</v>
      </c>
      <c r="T798">
        <f>WEEKNUM(G798)</f>
        <v>52</v>
      </c>
      <c r="U798">
        <f>YEAR(G798)</f>
        <v>2024</v>
      </c>
      <c r="V798" s="117">
        <f>IFERROR(Q798/N798,"0")</f>
        <v>0</v>
      </c>
      <c r="AF798">
        <v>32229</v>
      </c>
      <c r="AG798" t="s">
        <v>978</v>
      </c>
      <c r="AH798" t="s">
        <v>376</v>
      </c>
      <c r="AI798" t="s">
        <v>377</v>
      </c>
      <c r="BH798">
        <v>846</v>
      </c>
      <c r="BI798" t="s">
        <v>86</v>
      </c>
    </row>
    <row r="799" spans="1:61">
      <c r="A799" t="str">
        <f>_xlfn.XLOOKUP(D799,BN:BN,BO:BO)</f>
        <v>México</v>
      </c>
      <c r="B799" t="s">
        <v>25</v>
      </c>
      <c r="C799">
        <v>58</v>
      </c>
      <c r="D799" t="str">
        <f>_xlfn.XLOOKUP(C799,BH:BH,BI:BI)</f>
        <v>DianaM</v>
      </c>
      <c r="E799">
        <v>24401</v>
      </c>
      <c r="F799" t="s">
        <v>2146</v>
      </c>
      <c r="G799" s="63">
        <v>45651</v>
      </c>
      <c r="H799" s="63">
        <v>45661</v>
      </c>
      <c r="I799" t="s">
        <v>444</v>
      </c>
      <c r="J799" t="str">
        <f>_xlfn.XLOOKUP(I799,AS:AS,AU:AU)</f>
        <v>DMC</v>
      </c>
      <c r="K799" t="s">
        <v>33</v>
      </c>
      <c r="L799">
        <v>2097</v>
      </c>
      <c r="M799">
        <f>L799*_xlfn.XLOOKUP(K799,AM:AM,AN:AN)</f>
        <v>1803.42</v>
      </c>
      <c r="N799">
        <f>L799*_xlfn.XLOOKUP(K799,AM:AM,AO:AO)</f>
        <v>2097</v>
      </c>
      <c r="O799">
        <v>0</v>
      </c>
      <c r="P799">
        <f>O799*_xlfn.XLOOKUP(K799,AM:AM,AN:AN)</f>
        <v>0</v>
      </c>
      <c r="Q799">
        <f>O799*_xlfn.XLOOKUP(K799,AM:AM,AO:AO)</f>
        <v>0</v>
      </c>
      <c r="R799" t="str">
        <f>_xlfn.XLOOKUP(E799,AF:AF,AG:AG)</f>
        <v>WE PLAN</v>
      </c>
      <c r="S799" t="str">
        <f>_xlfn.XLOOKUP(E799,AF:AF,AI:AI)</f>
        <v>Morocco</v>
      </c>
      <c r="T799">
        <f>WEEKNUM(G799)</f>
        <v>52</v>
      </c>
      <c r="U799">
        <f>YEAR(G799)</f>
        <v>2024</v>
      </c>
      <c r="V799" s="117">
        <f>IFERROR(Q799/N799,"0")</f>
        <v>0</v>
      </c>
      <c r="AF799">
        <v>32235</v>
      </c>
      <c r="AG799" t="s">
        <v>981</v>
      </c>
      <c r="AH799" t="s">
        <v>364</v>
      </c>
      <c r="AI799" t="s">
        <v>440</v>
      </c>
      <c r="BH799">
        <v>847</v>
      </c>
      <c r="BI799" t="s">
        <v>42</v>
      </c>
    </row>
    <row r="800" spans="1:61">
      <c r="A800" t="str">
        <f>_xlfn.XLOOKUP(D800,BN:BN,BO:BO)</f>
        <v>México</v>
      </c>
      <c r="B800" t="s">
        <v>25</v>
      </c>
      <c r="C800">
        <v>58</v>
      </c>
      <c r="D800" t="str">
        <f>_xlfn.XLOOKUP(C800,BH:BH,BI:BI)</f>
        <v>DianaM</v>
      </c>
      <c r="E800">
        <v>25082</v>
      </c>
      <c r="F800" t="s">
        <v>2147</v>
      </c>
      <c r="G800" s="63">
        <v>45651</v>
      </c>
      <c r="H800" s="63">
        <v>45661</v>
      </c>
      <c r="I800" t="s">
        <v>444</v>
      </c>
      <c r="J800" t="str">
        <f>_xlfn.XLOOKUP(I800,AS:AS,AU:AU)</f>
        <v>DMC</v>
      </c>
      <c r="K800" t="s">
        <v>33</v>
      </c>
      <c r="L800">
        <v>6976.43</v>
      </c>
      <c r="M800">
        <f>L800*_xlfn.XLOOKUP(K800,AM:AM,AN:AN)</f>
        <v>5999.7298000000001</v>
      </c>
      <c r="N800">
        <f>L800*_xlfn.XLOOKUP(K800,AM:AM,AO:AO)</f>
        <v>6976.43</v>
      </c>
      <c r="O800">
        <v>0</v>
      </c>
      <c r="P800">
        <f>O800*_xlfn.XLOOKUP(K800,AM:AM,AN:AN)</f>
        <v>0</v>
      </c>
      <c r="Q800">
        <f>O800*_xlfn.XLOOKUP(K800,AM:AM,AO:AO)</f>
        <v>0</v>
      </c>
      <c r="R800" t="str">
        <f>_xlfn.XLOOKUP(E800,AF:AF,AG:AG)</f>
        <v>Best of Europe Travel</v>
      </c>
      <c r="S800" t="str">
        <f>_xlfn.XLOOKUP(E800,AF:AF,AI:AI)</f>
        <v>Spain</v>
      </c>
      <c r="T800">
        <f>WEEKNUM(G800)</f>
        <v>52</v>
      </c>
      <c r="U800">
        <f>YEAR(G800)</f>
        <v>2024</v>
      </c>
      <c r="V800" s="117">
        <f>IFERROR(Q800/N800,"0")</f>
        <v>0</v>
      </c>
      <c r="AF800">
        <v>32255</v>
      </c>
      <c r="AG800" t="s">
        <v>984</v>
      </c>
      <c r="AH800" t="s">
        <v>376</v>
      </c>
      <c r="AI800" t="s">
        <v>399</v>
      </c>
      <c r="BH800">
        <v>848</v>
      </c>
      <c r="BI800" t="s">
        <v>43</v>
      </c>
    </row>
    <row r="801" spans="1:61">
      <c r="A801" t="str">
        <f>_xlfn.XLOOKUP(D801,BN:BN,BO:BO)</f>
        <v>México</v>
      </c>
      <c r="B801" t="s">
        <v>25</v>
      </c>
      <c r="C801">
        <v>58</v>
      </c>
      <c r="D801" t="str">
        <f>_xlfn.XLOOKUP(C801,BH:BH,BI:BI)</f>
        <v>DianaM</v>
      </c>
      <c r="E801">
        <v>25082</v>
      </c>
      <c r="F801" t="s">
        <v>2148</v>
      </c>
      <c r="G801" s="63">
        <v>45651</v>
      </c>
      <c r="H801" s="63">
        <v>45661</v>
      </c>
      <c r="I801" t="s">
        <v>419</v>
      </c>
      <c r="J801" t="str">
        <f>_xlfn.XLOOKUP(I801,AS:AS,AU:AU)</f>
        <v>Otros</v>
      </c>
      <c r="K801" t="s">
        <v>33</v>
      </c>
      <c r="L801">
        <v>1701.5</v>
      </c>
      <c r="M801">
        <f>L801*_xlfn.XLOOKUP(K801,AM:AM,AN:AN)</f>
        <v>1463.29</v>
      </c>
      <c r="N801">
        <f>L801*_xlfn.XLOOKUP(K801,AM:AM,AO:AO)</f>
        <v>1701.5</v>
      </c>
      <c r="O801">
        <v>0</v>
      </c>
      <c r="P801">
        <f>O801*_xlfn.XLOOKUP(K801,AM:AM,AN:AN)</f>
        <v>0</v>
      </c>
      <c r="Q801">
        <f>O801*_xlfn.XLOOKUP(K801,AM:AM,AO:AO)</f>
        <v>0</v>
      </c>
      <c r="R801" t="str">
        <f>_xlfn.XLOOKUP(E801,AF:AF,AG:AG)</f>
        <v>Best of Europe Travel</v>
      </c>
      <c r="S801" t="str">
        <f>_xlfn.XLOOKUP(E801,AF:AF,AI:AI)</f>
        <v>Spain</v>
      </c>
      <c r="T801">
        <f>WEEKNUM(G801)</f>
        <v>52</v>
      </c>
      <c r="U801">
        <f>YEAR(G801)</f>
        <v>2024</v>
      </c>
      <c r="V801" s="117">
        <f>IFERROR(Q801/N801,"0")</f>
        <v>0</v>
      </c>
      <c r="AF801">
        <v>32276</v>
      </c>
      <c r="AG801" t="s">
        <v>987</v>
      </c>
      <c r="AH801" t="s">
        <v>376</v>
      </c>
      <c r="AI801" t="s">
        <v>401</v>
      </c>
      <c r="BH801">
        <v>849</v>
      </c>
      <c r="BI801" t="s">
        <v>197</v>
      </c>
    </row>
    <row r="802" spans="1:61">
      <c r="A802" t="str">
        <f>_xlfn.XLOOKUP(D802,BN:BN,BO:BO)</f>
        <v>México</v>
      </c>
      <c r="B802" t="s">
        <v>25</v>
      </c>
      <c r="C802">
        <v>58</v>
      </c>
      <c r="D802" t="str">
        <f>_xlfn.XLOOKUP(C802,BH:BH,BI:BI)</f>
        <v>DianaM</v>
      </c>
      <c r="E802">
        <v>25072</v>
      </c>
      <c r="F802" t="s">
        <v>2149</v>
      </c>
      <c r="G802" s="63">
        <v>45651</v>
      </c>
      <c r="H802" s="63">
        <v>45661</v>
      </c>
      <c r="I802" t="s">
        <v>419</v>
      </c>
      <c r="J802" t="str">
        <f>_xlfn.XLOOKUP(I802,AS:AS,AU:AU)</f>
        <v>Otros</v>
      </c>
      <c r="K802" t="s">
        <v>33</v>
      </c>
      <c r="L802">
        <v>74.16</v>
      </c>
      <c r="M802">
        <f>L802*_xlfn.XLOOKUP(K802,AM:AM,AN:AN)</f>
        <v>63.7776</v>
      </c>
      <c r="N802">
        <f>L802*_xlfn.XLOOKUP(K802,AM:AM,AO:AO)</f>
        <v>74.16</v>
      </c>
      <c r="O802">
        <v>0</v>
      </c>
      <c r="P802">
        <f>O802*_xlfn.XLOOKUP(K802,AM:AM,AN:AN)</f>
        <v>0</v>
      </c>
      <c r="Q802">
        <f>O802*_xlfn.XLOOKUP(K802,AM:AM,AO:AO)</f>
        <v>0</v>
      </c>
      <c r="R802" t="str">
        <f>_xlfn.XLOOKUP(E802,AF:AF,AG:AG)</f>
        <v>CORRAL DEL REY</v>
      </c>
      <c r="S802" t="str">
        <f>_xlfn.XLOOKUP(E802,AF:AF,AI:AI)</f>
        <v>Spain</v>
      </c>
      <c r="T802">
        <f>WEEKNUM(G802)</f>
        <v>52</v>
      </c>
      <c r="U802">
        <f>YEAR(G802)</f>
        <v>2024</v>
      </c>
      <c r="V802" s="117">
        <f>IFERROR(Q802/N802,"0")</f>
        <v>0</v>
      </c>
      <c r="AF802">
        <v>32291</v>
      </c>
      <c r="AG802" t="s">
        <v>2150</v>
      </c>
      <c r="AH802" t="s">
        <v>376</v>
      </c>
      <c r="AI802" t="s">
        <v>369</v>
      </c>
      <c r="BH802">
        <v>850</v>
      </c>
      <c r="BI802" t="s">
        <v>91</v>
      </c>
    </row>
    <row r="803" spans="1:61">
      <c r="A803" t="str">
        <f>_xlfn.XLOOKUP(D803,BN:BN,BO:BO)</f>
        <v>México</v>
      </c>
      <c r="B803" t="s">
        <v>25</v>
      </c>
      <c r="C803">
        <v>58</v>
      </c>
      <c r="D803" t="str">
        <f>_xlfn.XLOOKUP(C803,BH:BH,BI:BI)</f>
        <v>DianaM</v>
      </c>
      <c r="E803">
        <v>25215</v>
      </c>
      <c r="F803" t="s">
        <v>2151</v>
      </c>
      <c r="G803" s="63">
        <v>45651</v>
      </c>
      <c r="H803" s="63">
        <v>45661</v>
      </c>
      <c r="I803" t="s">
        <v>376</v>
      </c>
      <c r="J803" t="str">
        <f>_xlfn.XLOOKUP(I803,AS:AS,AU:AU)</f>
        <v>Hotel</v>
      </c>
      <c r="K803" t="s">
        <v>33</v>
      </c>
      <c r="L803">
        <v>1693.85</v>
      </c>
      <c r="M803">
        <f>L803*_xlfn.XLOOKUP(K803,AM:AM,AN:AN)</f>
        <v>1456.711</v>
      </c>
      <c r="N803">
        <f>L803*_xlfn.XLOOKUP(K803,AM:AM,AO:AO)</f>
        <v>1693.85</v>
      </c>
      <c r="O803">
        <v>0</v>
      </c>
      <c r="P803">
        <f>O803*_xlfn.XLOOKUP(K803,AM:AM,AN:AN)</f>
        <v>0</v>
      </c>
      <c r="Q803">
        <f>O803*_xlfn.XLOOKUP(K803,AM:AM,AO:AO)</f>
        <v>0</v>
      </c>
      <c r="R803" t="str">
        <f>_xlfn.XLOOKUP(E803,AF:AF,AG:AG)</f>
        <v>Swiss Lodge</v>
      </c>
      <c r="S803" t="str">
        <f>_xlfn.XLOOKUP(E803,AF:AF,AI:AI)</f>
        <v>Switzerland</v>
      </c>
      <c r="T803">
        <f>WEEKNUM(G803)</f>
        <v>52</v>
      </c>
      <c r="U803">
        <f>YEAR(G803)</f>
        <v>2024</v>
      </c>
      <c r="V803" s="117">
        <f>IFERROR(Q803/N803,"0")</f>
        <v>0</v>
      </c>
      <c r="AF803">
        <v>32339</v>
      </c>
      <c r="AG803" t="s">
        <v>993</v>
      </c>
      <c r="AH803" t="s">
        <v>376</v>
      </c>
      <c r="AI803" t="s">
        <v>440</v>
      </c>
      <c r="BH803">
        <v>851</v>
      </c>
      <c r="BI803" t="s">
        <v>45</v>
      </c>
    </row>
    <row r="804" spans="1:61">
      <c r="A804" t="str">
        <f>_xlfn.XLOOKUP(D804,BN:BN,BO:BO)</f>
        <v>México</v>
      </c>
      <c r="B804" t="s">
        <v>25</v>
      </c>
      <c r="C804">
        <v>58</v>
      </c>
      <c r="D804" t="str">
        <f>_xlfn.XLOOKUP(C804,BH:BH,BI:BI)</f>
        <v>DianaM</v>
      </c>
      <c r="E804">
        <v>0</v>
      </c>
      <c r="F804" t="s">
        <v>2152</v>
      </c>
      <c r="G804" s="63">
        <v>45651</v>
      </c>
      <c r="H804" s="63">
        <v>45661</v>
      </c>
      <c r="I804" t="s">
        <v>395</v>
      </c>
      <c r="J804" t="str">
        <f>_xlfn.XLOOKUP(I804,AS:AS,AU:AU)</f>
        <v>Honorarios</v>
      </c>
      <c r="K804" t="s">
        <v>33</v>
      </c>
      <c r="L804">
        <v>275</v>
      </c>
      <c r="M804">
        <f>L804*_xlfn.XLOOKUP(K804,AM:AM,AN:AN)</f>
        <v>236.5</v>
      </c>
      <c r="N804">
        <f>L804*_xlfn.XLOOKUP(K804,AM:AM,AO:AO)</f>
        <v>275</v>
      </c>
      <c r="O804">
        <v>275</v>
      </c>
      <c r="P804">
        <f>O804*_xlfn.XLOOKUP(K804,AM:AM,AN:AN)</f>
        <v>236.5</v>
      </c>
      <c r="Q804">
        <f>O804*_xlfn.XLOOKUP(K804,AM:AM,AO:AO)</f>
        <v>275</v>
      </c>
      <c r="R804" t="str">
        <f>_xlfn.XLOOKUP(E804,AF:AF,AG:AG)</f>
        <v>FEES</v>
      </c>
      <c r="S804">
        <f>_xlfn.XLOOKUP(E804,AF:AF,AI:AI)</f>
        <v>0</v>
      </c>
      <c r="T804">
        <f>WEEKNUM(G804)</f>
        <v>52</v>
      </c>
      <c r="U804">
        <f>YEAR(G804)</f>
        <v>2024</v>
      </c>
      <c r="V804" s="117">
        <f>IFERROR(Q804/N804,"0")</f>
        <v>1</v>
      </c>
      <c r="AF804">
        <v>32341</v>
      </c>
      <c r="AG804" t="s">
        <v>2153</v>
      </c>
      <c r="AH804" t="s">
        <v>376</v>
      </c>
      <c r="AI804" t="s">
        <v>440</v>
      </c>
      <c r="BH804">
        <v>852</v>
      </c>
      <c r="BI804" t="s">
        <v>86</v>
      </c>
    </row>
    <row r="805" spans="1:61">
      <c r="A805" t="str">
        <f>_xlfn.XLOOKUP(D805,BN:BN,BO:BO)</f>
        <v>México</v>
      </c>
      <c r="B805" t="s">
        <v>25</v>
      </c>
      <c r="C805">
        <v>58</v>
      </c>
      <c r="D805" t="str">
        <f>_xlfn.XLOOKUP(C805,BH:BH,BI:BI)</f>
        <v>DianaM</v>
      </c>
      <c r="E805">
        <v>25223</v>
      </c>
      <c r="F805" t="s">
        <v>2154</v>
      </c>
      <c r="G805" s="63">
        <v>45651</v>
      </c>
      <c r="H805" s="63">
        <v>45661</v>
      </c>
      <c r="I805" t="s">
        <v>419</v>
      </c>
      <c r="J805" t="str">
        <f>_xlfn.XLOOKUP(I805,AS:AS,AU:AU)</f>
        <v>Otros</v>
      </c>
      <c r="K805" t="s">
        <v>33</v>
      </c>
      <c r="L805">
        <v>245.49</v>
      </c>
      <c r="M805">
        <f>L805*_xlfn.XLOOKUP(K805,AM:AM,AN:AN)</f>
        <v>211.12139999999999</v>
      </c>
      <c r="N805">
        <f>L805*_xlfn.XLOOKUP(K805,AM:AM,AO:AO)</f>
        <v>245.49</v>
      </c>
      <c r="O805">
        <v>0</v>
      </c>
      <c r="P805">
        <f>O805*_xlfn.XLOOKUP(K805,AM:AM,AN:AN)</f>
        <v>0</v>
      </c>
      <c r="Q805">
        <f>O805*_xlfn.XLOOKUP(K805,AM:AM,AO:AO)</f>
        <v>0</v>
      </c>
      <c r="R805" t="str">
        <f>_xlfn.XLOOKUP(E805,AF:AF,AG:AG)</f>
        <v>AEROMÉXICO</v>
      </c>
      <c r="S805" t="str">
        <f>_xlfn.XLOOKUP(E805,AF:AF,AI:AI)</f>
        <v>Mexico</v>
      </c>
      <c r="T805">
        <f>WEEKNUM(G805)</f>
        <v>52</v>
      </c>
      <c r="U805">
        <f>YEAR(G805)</f>
        <v>2024</v>
      </c>
      <c r="V805" s="117">
        <f>IFERROR(Q805/N805,"0")</f>
        <v>0</v>
      </c>
      <c r="AF805">
        <v>32346</v>
      </c>
      <c r="AG805" t="s">
        <v>999</v>
      </c>
      <c r="AH805" t="s">
        <v>376</v>
      </c>
      <c r="AI805" t="s">
        <v>579</v>
      </c>
      <c r="BH805">
        <v>854</v>
      </c>
      <c r="BI805" t="s">
        <v>85</v>
      </c>
    </row>
    <row r="806" spans="1:61">
      <c r="A806" t="str">
        <f>_xlfn.XLOOKUP(D806,BN:BN,BO:BO)</f>
        <v>México</v>
      </c>
      <c r="B806" t="s">
        <v>25</v>
      </c>
      <c r="C806">
        <v>58</v>
      </c>
      <c r="D806" t="str">
        <f>_xlfn.XLOOKUP(C806,BH:BH,BI:BI)</f>
        <v>DianaM</v>
      </c>
      <c r="E806">
        <v>25215</v>
      </c>
      <c r="F806" t="s">
        <v>2155</v>
      </c>
      <c r="G806" s="63">
        <v>45651</v>
      </c>
      <c r="H806" s="63">
        <v>45661</v>
      </c>
      <c r="I806" t="s">
        <v>444</v>
      </c>
      <c r="J806" t="str">
        <f>_xlfn.XLOOKUP(I806,AS:AS,AU:AU)</f>
        <v>DMC</v>
      </c>
      <c r="K806" t="s">
        <v>33</v>
      </c>
      <c r="L806">
        <v>150</v>
      </c>
      <c r="M806">
        <f>L806*_xlfn.XLOOKUP(K806,AM:AM,AN:AN)</f>
        <v>129</v>
      </c>
      <c r="N806">
        <f>L806*_xlfn.XLOOKUP(K806,AM:AM,AO:AO)</f>
        <v>150</v>
      </c>
      <c r="O806">
        <v>0</v>
      </c>
      <c r="P806">
        <f>O806*_xlfn.XLOOKUP(K806,AM:AM,AN:AN)</f>
        <v>0</v>
      </c>
      <c r="Q806">
        <f>O806*_xlfn.XLOOKUP(K806,AM:AM,AO:AO)</f>
        <v>0</v>
      </c>
      <c r="R806" t="str">
        <f>_xlfn.XLOOKUP(E806,AF:AF,AG:AG)</f>
        <v>Swiss Lodge</v>
      </c>
      <c r="S806" t="str">
        <f>_xlfn.XLOOKUP(E806,AF:AF,AI:AI)</f>
        <v>Switzerland</v>
      </c>
      <c r="T806">
        <f>WEEKNUM(G806)</f>
        <v>52</v>
      </c>
      <c r="U806">
        <f>YEAR(G806)</f>
        <v>2024</v>
      </c>
      <c r="V806" s="117">
        <f>IFERROR(Q806/N806,"0")</f>
        <v>0</v>
      </c>
      <c r="AF806">
        <v>32361</v>
      </c>
      <c r="AG806" t="s">
        <v>1002</v>
      </c>
      <c r="AH806" t="s">
        <v>376</v>
      </c>
      <c r="AI806" t="s">
        <v>401</v>
      </c>
      <c r="BH806">
        <v>855</v>
      </c>
      <c r="BI806" t="s">
        <v>34</v>
      </c>
    </row>
    <row r="807" spans="1:61">
      <c r="A807" t="str">
        <f>_xlfn.XLOOKUP(D807,BN:BN,BO:BO)</f>
        <v>México</v>
      </c>
      <c r="B807" t="s">
        <v>25</v>
      </c>
      <c r="C807">
        <v>58</v>
      </c>
      <c r="D807" t="str">
        <f>_xlfn.XLOOKUP(C807,BH:BH,BI:BI)</f>
        <v>DianaM</v>
      </c>
      <c r="E807">
        <v>0</v>
      </c>
      <c r="F807" t="s">
        <v>1709</v>
      </c>
      <c r="G807" s="63">
        <v>45651</v>
      </c>
      <c r="H807" s="63">
        <v>45661</v>
      </c>
      <c r="I807" t="s">
        <v>396</v>
      </c>
      <c r="J807" t="str">
        <f>_xlfn.XLOOKUP(I807,AS:AS,AU:AU)</f>
        <v>Honorarios</v>
      </c>
      <c r="K807" t="s">
        <v>33</v>
      </c>
      <c r="L807">
        <v>651.1</v>
      </c>
      <c r="M807">
        <f>L807*_xlfn.XLOOKUP(K807,AM:AM,AN:AN)</f>
        <v>559.94600000000003</v>
      </c>
      <c r="N807">
        <f>L807*_xlfn.XLOOKUP(K807,AM:AM,AO:AO)</f>
        <v>651.1</v>
      </c>
      <c r="O807">
        <v>651.1</v>
      </c>
      <c r="P807">
        <f>O807*_xlfn.XLOOKUP(K807,AM:AM,AN:AN)</f>
        <v>559.94600000000003</v>
      </c>
      <c r="Q807">
        <f>O807*_xlfn.XLOOKUP(K807,AM:AM,AO:AO)</f>
        <v>651.1</v>
      </c>
      <c r="R807" t="str">
        <f>_xlfn.XLOOKUP(E807,AF:AF,AG:AG)</f>
        <v>FEES</v>
      </c>
      <c r="S807">
        <f>_xlfn.XLOOKUP(E807,AF:AF,AI:AI)</f>
        <v>0</v>
      </c>
      <c r="T807">
        <f>WEEKNUM(G807)</f>
        <v>52</v>
      </c>
      <c r="U807">
        <f>YEAR(G807)</f>
        <v>2024</v>
      </c>
      <c r="V807" s="117">
        <f>IFERROR(Q807/N807,"0")</f>
        <v>1</v>
      </c>
      <c r="AF807">
        <v>32362</v>
      </c>
      <c r="AG807" t="s">
        <v>1005</v>
      </c>
      <c r="AH807" t="s">
        <v>425</v>
      </c>
      <c r="AI807" t="s">
        <v>399</v>
      </c>
      <c r="BH807">
        <v>856</v>
      </c>
      <c r="BI807" t="s">
        <v>41</v>
      </c>
    </row>
    <row r="808" spans="1:61">
      <c r="A808" t="str">
        <f>_xlfn.XLOOKUP(D808,BN:BN,BO:BO)</f>
        <v>México</v>
      </c>
      <c r="B808" t="s">
        <v>25</v>
      </c>
      <c r="C808">
        <v>59</v>
      </c>
      <c r="D808" t="str">
        <f>_xlfn.XLOOKUP(C808,BH:BH,BI:BI)</f>
        <v>MinervaH</v>
      </c>
      <c r="E808">
        <v>25016</v>
      </c>
      <c r="F808" t="s">
        <v>2156</v>
      </c>
      <c r="G808" s="63">
        <v>45648</v>
      </c>
      <c r="H808" s="63">
        <v>45653</v>
      </c>
      <c r="I808" t="s">
        <v>471</v>
      </c>
      <c r="J808" t="str">
        <f>_xlfn.XLOOKUP(I808,AS:AS,AU:AU)</f>
        <v>Traslados</v>
      </c>
      <c r="K808" t="s">
        <v>33</v>
      </c>
      <c r="L808">
        <v>981.77</v>
      </c>
      <c r="M808">
        <f>L808*_xlfn.XLOOKUP(K808,AM:AM,AN:AN)</f>
        <v>844.32219999999995</v>
      </c>
      <c r="N808">
        <f>L808*_xlfn.XLOOKUP(K808,AM:AM,AO:AO)</f>
        <v>981.77</v>
      </c>
      <c r="O808">
        <v>0</v>
      </c>
      <c r="P808">
        <f>O808*_xlfn.XLOOKUP(K808,AM:AM,AN:AN)</f>
        <v>0</v>
      </c>
      <c r="Q808">
        <f>O808*_xlfn.XLOOKUP(K808,AM:AM,AO:AO)</f>
        <v>0</v>
      </c>
      <c r="R808" t="str">
        <f>_xlfn.XLOOKUP(E808,AF:AF,AG:AG)</f>
        <v>BUDGET CAR RENTAL</v>
      </c>
      <c r="S808" t="str">
        <f>_xlfn.XLOOKUP(E808,AF:AF,AI:AI)</f>
        <v>United States</v>
      </c>
      <c r="T808">
        <f>WEEKNUM(G808)</f>
        <v>52</v>
      </c>
      <c r="U808">
        <f>YEAR(G808)</f>
        <v>2024</v>
      </c>
      <c r="V808" s="117">
        <f>IFERROR(Q808/N808,"0")</f>
        <v>0</v>
      </c>
      <c r="AF808">
        <v>32365</v>
      </c>
      <c r="AG808" t="s">
        <v>2157</v>
      </c>
      <c r="AH808" t="s">
        <v>376</v>
      </c>
      <c r="AI808" t="s">
        <v>405</v>
      </c>
      <c r="BH808">
        <v>857</v>
      </c>
      <c r="BI808" t="s">
        <v>41</v>
      </c>
    </row>
    <row r="809" spans="1:61">
      <c r="A809" t="str">
        <f>_xlfn.XLOOKUP(D809,BN:BN,BO:BO)</f>
        <v>México</v>
      </c>
      <c r="B809" t="s">
        <v>25</v>
      </c>
      <c r="C809">
        <v>60</v>
      </c>
      <c r="D809" t="str">
        <f>_xlfn.XLOOKUP(C809,BH:BH,BI:BI)</f>
        <v>MinervaH</v>
      </c>
      <c r="E809">
        <v>23921</v>
      </c>
      <c r="F809" t="s">
        <v>2158</v>
      </c>
      <c r="G809" s="63">
        <v>45631</v>
      </c>
      <c r="H809" s="63">
        <v>45632</v>
      </c>
      <c r="I809" t="s">
        <v>366</v>
      </c>
      <c r="J809" t="str">
        <f>_xlfn.XLOOKUP(I809,AS:AS,AU:AU)</f>
        <v>Vuelos</v>
      </c>
      <c r="K809" t="s">
        <v>33</v>
      </c>
      <c r="L809">
        <v>206.9</v>
      </c>
      <c r="M809">
        <f>L809*_xlfn.XLOOKUP(K809,AM:AM,AN:AN)</f>
        <v>177.934</v>
      </c>
      <c r="N809">
        <f>L809*_xlfn.XLOOKUP(K809,AM:AM,AO:AO)</f>
        <v>206.9</v>
      </c>
      <c r="O809">
        <v>0</v>
      </c>
      <c r="P809">
        <f>O809*_xlfn.XLOOKUP(K809,AM:AM,AN:AN)</f>
        <v>0</v>
      </c>
      <c r="Q809">
        <f>O809*_xlfn.XLOOKUP(K809,AM:AM,AO:AO)</f>
        <v>0</v>
      </c>
      <c r="R809" t="str">
        <f>_xlfn.XLOOKUP(E809,AF:AF,AG:AG)</f>
        <v>Air France</v>
      </c>
      <c r="S809" t="str">
        <f>_xlfn.XLOOKUP(E809,AF:AF,AI:AI)</f>
        <v>France</v>
      </c>
      <c r="T809">
        <f>WEEKNUM(G809)</f>
        <v>49</v>
      </c>
      <c r="U809">
        <f>YEAR(G809)</f>
        <v>2024</v>
      </c>
      <c r="V809" s="117">
        <f>IFERROR(Q809/N809,"0")</f>
        <v>0</v>
      </c>
      <c r="AF809">
        <v>32366</v>
      </c>
      <c r="AG809" t="s">
        <v>1014</v>
      </c>
      <c r="AH809" t="s">
        <v>376</v>
      </c>
      <c r="AI809" t="s">
        <v>405</v>
      </c>
      <c r="BH809">
        <v>858</v>
      </c>
      <c r="BI809" t="s">
        <v>85</v>
      </c>
    </row>
    <row r="810" spans="1:61">
      <c r="A810" t="str">
        <f>_xlfn.XLOOKUP(D810,BN:BN,BO:BO)</f>
        <v>México</v>
      </c>
      <c r="B810" t="s">
        <v>25</v>
      </c>
      <c r="C810">
        <v>61</v>
      </c>
      <c r="D810" t="str">
        <f>_xlfn.XLOOKUP(C810,BH:BH,BI:BI)</f>
        <v>LucianaE</v>
      </c>
      <c r="E810">
        <v>24987</v>
      </c>
      <c r="F810" t="s">
        <v>2159</v>
      </c>
      <c r="G810" s="63">
        <v>45730</v>
      </c>
      <c r="H810" s="63">
        <v>45732</v>
      </c>
      <c r="I810" t="s">
        <v>376</v>
      </c>
      <c r="J810" t="str">
        <f>_xlfn.XLOOKUP(I810,AS:AS,AU:AU)</f>
        <v>Hotel</v>
      </c>
      <c r="K810" t="s">
        <v>33</v>
      </c>
      <c r="L810">
        <v>4265.6099999999997</v>
      </c>
      <c r="M810">
        <f>L810*_xlfn.XLOOKUP(K810,AM:AM,AN:AN)</f>
        <v>3668.4245999999998</v>
      </c>
      <c r="N810">
        <f>L810*_xlfn.XLOOKUP(K810,AM:AM,AO:AO)</f>
        <v>4265.6099999999997</v>
      </c>
      <c r="O810">
        <v>358.2</v>
      </c>
      <c r="P810">
        <f>O810*_xlfn.XLOOKUP(K810,AM:AM,AN:AN)</f>
        <v>308.05199999999996</v>
      </c>
      <c r="Q810">
        <f>O810*_xlfn.XLOOKUP(K810,AM:AM,AO:AO)</f>
        <v>358.2</v>
      </c>
      <c r="R810" t="str">
        <f>_xlfn.XLOOKUP(E810,AF:AF,AG:AG)</f>
        <v>MANDARIN ORIENTAL HONG KONG</v>
      </c>
      <c r="S810" t="str">
        <f>_xlfn.XLOOKUP(E810,AF:AF,AI:AI)</f>
        <v>Hong Kong</v>
      </c>
      <c r="T810">
        <f>WEEKNUM(G810)</f>
        <v>11</v>
      </c>
      <c r="U810">
        <f>YEAR(G810)</f>
        <v>2025</v>
      </c>
      <c r="V810" s="117">
        <f>IFERROR(Q810/N810,"0")</f>
        <v>8.3973921666537735E-2</v>
      </c>
      <c r="AF810">
        <v>32367</v>
      </c>
      <c r="AG810" t="s">
        <v>1011</v>
      </c>
      <c r="AH810" t="s">
        <v>376</v>
      </c>
      <c r="AI810" t="s">
        <v>792</v>
      </c>
      <c r="BH810">
        <v>859</v>
      </c>
      <c r="BI810" t="s">
        <v>41</v>
      </c>
    </row>
    <row r="811" spans="1:61">
      <c r="A811" t="str">
        <f>_xlfn.XLOOKUP(D811,BN:BN,BO:BO)</f>
        <v>México</v>
      </c>
      <c r="B811" t="s">
        <v>25</v>
      </c>
      <c r="C811">
        <v>62</v>
      </c>
      <c r="D811" t="str">
        <f>_xlfn.XLOOKUP(C811,BH:BH,BI:BI)</f>
        <v>LucianaE</v>
      </c>
      <c r="E811">
        <v>25022</v>
      </c>
      <c r="F811" t="s">
        <v>692</v>
      </c>
      <c r="G811" s="63">
        <v>45746</v>
      </c>
      <c r="H811" s="63">
        <v>45748</v>
      </c>
      <c r="I811" t="s">
        <v>376</v>
      </c>
      <c r="J811" t="str">
        <f>_xlfn.XLOOKUP(I811,AS:AS,AU:AU)</f>
        <v>Hotel</v>
      </c>
      <c r="K811" t="s">
        <v>33</v>
      </c>
      <c r="L811">
        <v>6449.42</v>
      </c>
      <c r="M811">
        <f>L811*_xlfn.XLOOKUP(K811,AM:AM,AN:AN)</f>
        <v>5546.5011999999997</v>
      </c>
      <c r="N811">
        <f>L811*_xlfn.XLOOKUP(K811,AM:AM,AO:AO)</f>
        <v>6449.42</v>
      </c>
      <c r="O811">
        <v>473.44</v>
      </c>
      <c r="P811">
        <f>O811*_xlfn.XLOOKUP(K811,AM:AM,AN:AN)</f>
        <v>407.15839999999997</v>
      </c>
      <c r="Q811">
        <f>O811*_xlfn.XLOOKUP(K811,AM:AM,AO:AO)</f>
        <v>473.44</v>
      </c>
      <c r="R811" t="str">
        <f>_xlfn.XLOOKUP(E811,AF:AF,AG:AG)</f>
        <v>THE PENINSULA TOKYO</v>
      </c>
      <c r="S811" t="str">
        <f>_xlfn.XLOOKUP(E811,AF:AF,AI:AI)</f>
        <v>Japan</v>
      </c>
      <c r="T811">
        <f>WEEKNUM(G811)</f>
        <v>14</v>
      </c>
      <c r="U811">
        <f>YEAR(G811)</f>
        <v>2025</v>
      </c>
      <c r="V811" s="117">
        <f>IFERROR(Q811/N811,"0")</f>
        <v>7.3408151430671281E-2</v>
      </c>
      <c r="AF811">
        <v>32407</v>
      </c>
      <c r="AG811" t="s">
        <v>1019</v>
      </c>
      <c r="AH811" t="s">
        <v>376</v>
      </c>
      <c r="AI811" t="s">
        <v>399</v>
      </c>
      <c r="BH811">
        <v>860</v>
      </c>
      <c r="BI811" t="s">
        <v>85</v>
      </c>
    </row>
    <row r="812" spans="1:61">
      <c r="A812" t="str">
        <f>_xlfn.XLOOKUP(D812,BN:BN,BO:BO)</f>
        <v>México</v>
      </c>
      <c r="B812" t="s">
        <v>25</v>
      </c>
      <c r="C812">
        <v>62</v>
      </c>
      <c r="D812" t="str">
        <f>_xlfn.XLOOKUP(C812,BH:BH,BI:BI)</f>
        <v>LucianaE</v>
      </c>
      <c r="E812">
        <v>24989</v>
      </c>
      <c r="F812" t="s">
        <v>663</v>
      </c>
      <c r="G812" s="63">
        <v>45750</v>
      </c>
      <c r="H812" s="63">
        <v>45752</v>
      </c>
      <c r="I812" t="s">
        <v>376</v>
      </c>
      <c r="J812" t="str">
        <f>_xlfn.XLOOKUP(I812,AS:AS,AU:AU)</f>
        <v>Hotel</v>
      </c>
      <c r="K812" t="s">
        <v>33</v>
      </c>
      <c r="L812">
        <v>759</v>
      </c>
      <c r="M812">
        <f>L812*_xlfn.XLOOKUP(K812,AM:AM,AN:AN)</f>
        <v>652.74</v>
      </c>
      <c r="N812">
        <f>L812*_xlfn.XLOOKUP(K812,AM:AM,AO:AO)</f>
        <v>759</v>
      </c>
      <c r="O812">
        <v>60</v>
      </c>
      <c r="P812">
        <f>O812*_xlfn.XLOOKUP(K812,AM:AM,AN:AN)</f>
        <v>51.6</v>
      </c>
      <c r="Q812">
        <f>O812*_xlfn.XLOOKUP(K812,AM:AM,AO:AO)</f>
        <v>60</v>
      </c>
      <c r="R812" t="str">
        <f>_xlfn.XLOOKUP(E812,AF:AF,AG:AG)</f>
        <v>HYATT CENTRIC KANAZAWA</v>
      </c>
      <c r="S812" t="str">
        <f>_xlfn.XLOOKUP(E812,AF:AF,AI:AI)</f>
        <v>Japan</v>
      </c>
      <c r="T812">
        <f>WEEKNUM(G812)</f>
        <v>14</v>
      </c>
      <c r="U812">
        <f>YEAR(G812)</f>
        <v>2025</v>
      </c>
      <c r="V812" s="117">
        <f>IFERROR(Q812/N812,"0")</f>
        <v>7.9051383399209488E-2</v>
      </c>
      <c r="AF812">
        <v>32410</v>
      </c>
      <c r="AG812" t="s">
        <v>1021</v>
      </c>
      <c r="AH812" t="s">
        <v>376</v>
      </c>
      <c r="AI812" t="s">
        <v>440</v>
      </c>
      <c r="BH812">
        <v>861</v>
      </c>
      <c r="BI812" t="s">
        <v>85</v>
      </c>
    </row>
    <row r="813" spans="1:61">
      <c r="A813" t="str">
        <f>_xlfn.XLOOKUP(D813,BN:BN,BO:BO)</f>
        <v>México</v>
      </c>
      <c r="B813" t="s">
        <v>25</v>
      </c>
      <c r="C813">
        <v>62</v>
      </c>
      <c r="D813" t="str">
        <f>_xlfn.XLOOKUP(C813,BH:BH,BI:BI)</f>
        <v>LucianaE</v>
      </c>
      <c r="E813">
        <v>26428</v>
      </c>
      <c r="F813" t="s">
        <v>2160</v>
      </c>
      <c r="G813" s="63">
        <v>45748</v>
      </c>
      <c r="H813" s="63">
        <v>45754</v>
      </c>
      <c r="I813" t="s">
        <v>477</v>
      </c>
      <c r="J813" t="str">
        <f>_xlfn.XLOOKUP(I813,AS:AS,AU:AU)</f>
        <v>Traslados</v>
      </c>
      <c r="K813" t="s">
        <v>33</v>
      </c>
      <c r="L813">
        <v>1115</v>
      </c>
      <c r="M813">
        <f>L813*_xlfn.XLOOKUP(K813,AM:AM,AN:AN)</f>
        <v>958.9</v>
      </c>
      <c r="N813">
        <f>L813*_xlfn.XLOOKUP(K813,AM:AM,AO:AO)</f>
        <v>1115</v>
      </c>
      <c r="O813">
        <v>45</v>
      </c>
      <c r="P813">
        <f>O813*_xlfn.XLOOKUP(K813,AM:AM,AN:AN)</f>
        <v>38.700000000000003</v>
      </c>
      <c r="Q813">
        <f>O813*_xlfn.XLOOKUP(K813,AM:AM,AO:AO)</f>
        <v>45</v>
      </c>
      <c r="R813" t="str">
        <f>_xlfn.XLOOKUP(E813,AF:AF,AG:AG)</f>
        <v>México Kanko S.A.</v>
      </c>
      <c r="S813" t="str">
        <f>_xlfn.XLOOKUP(E813,AF:AF,AI:AI)</f>
        <v>Mexico</v>
      </c>
      <c r="T813">
        <f>WEEKNUM(G813)</f>
        <v>14</v>
      </c>
      <c r="U813">
        <f>YEAR(G813)</f>
        <v>2025</v>
      </c>
      <c r="V813" s="117">
        <f>IFERROR(Q813/N813,"0")</f>
        <v>4.0358744394618833E-2</v>
      </c>
      <c r="AF813">
        <v>32417</v>
      </c>
      <c r="AG813" t="s">
        <v>2161</v>
      </c>
      <c r="AI813" t="s">
        <v>440</v>
      </c>
      <c r="BH813">
        <v>862</v>
      </c>
      <c r="BI813" t="s">
        <v>43</v>
      </c>
    </row>
    <row r="814" spans="1:61">
      <c r="A814" t="str">
        <f>_xlfn.XLOOKUP(D814,BN:BN,BO:BO)</f>
        <v>México</v>
      </c>
      <c r="B814" t="s">
        <v>25</v>
      </c>
      <c r="C814">
        <v>62</v>
      </c>
      <c r="D814" t="str">
        <f>_xlfn.XLOOKUP(C814,BH:BH,BI:BI)</f>
        <v>LucianaE</v>
      </c>
      <c r="E814">
        <v>27053</v>
      </c>
      <c r="F814" t="s">
        <v>2162</v>
      </c>
      <c r="G814" s="63">
        <v>45753</v>
      </c>
      <c r="H814" s="63">
        <v>45754</v>
      </c>
      <c r="I814" t="s">
        <v>376</v>
      </c>
      <c r="J814" t="str">
        <f>_xlfn.XLOOKUP(I814,AS:AS,AU:AU)</f>
        <v>Hotel</v>
      </c>
      <c r="K814" t="s">
        <v>33</v>
      </c>
      <c r="L814">
        <v>2310</v>
      </c>
      <c r="M814">
        <f>L814*_xlfn.XLOOKUP(K814,AM:AM,AN:AN)</f>
        <v>1986.6</v>
      </c>
      <c r="N814">
        <f>L814*_xlfn.XLOOKUP(K814,AM:AM,AO:AO)</f>
        <v>2310</v>
      </c>
      <c r="O814">
        <v>235.05</v>
      </c>
      <c r="P814">
        <f>O814*_xlfn.XLOOKUP(K814,AM:AM,AN:AN)</f>
        <v>202.143</v>
      </c>
      <c r="Q814">
        <f>O814*_xlfn.XLOOKUP(K814,AM:AM,AO:AO)</f>
        <v>235.05</v>
      </c>
      <c r="R814" t="str">
        <f>_xlfn.XLOOKUP(E814,AF:AF,AG:AG)</f>
        <v>Hoshinoya Tokyo</v>
      </c>
      <c r="S814" t="str">
        <f>_xlfn.XLOOKUP(E814,AF:AF,AI:AI)</f>
        <v>Japan</v>
      </c>
      <c r="T814">
        <f>WEEKNUM(G814)</f>
        <v>15</v>
      </c>
      <c r="U814">
        <f>YEAR(G814)</f>
        <v>2025</v>
      </c>
      <c r="V814" s="117">
        <f>IFERROR(Q814/N814,"0")</f>
        <v>0.10175324675324676</v>
      </c>
      <c r="AF814">
        <v>32425</v>
      </c>
      <c r="AG814" t="s">
        <v>1025</v>
      </c>
      <c r="AH814" t="s">
        <v>376</v>
      </c>
      <c r="AI814" t="s">
        <v>401</v>
      </c>
      <c r="BH814">
        <v>863</v>
      </c>
      <c r="BI814" t="s">
        <v>46</v>
      </c>
    </row>
    <row r="815" spans="1:61">
      <c r="A815" t="str">
        <f>_xlfn.XLOOKUP(D815,BN:BN,BO:BO)</f>
        <v>México</v>
      </c>
      <c r="B815" t="s">
        <v>25</v>
      </c>
      <c r="C815">
        <v>62</v>
      </c>
      <c r="D815" t="str">
        <f>_xlfn.XLOOKUP(C815,BH:BH,BI:BI)</f>
        <v>LucianaE</v>
      </c>
      <c r="E815">
        <v>25780</v>
      </c>
      <c r="F815" t="s">
        <v>971</v>
      </c>
      <c r="G815" s="63">
        <v>45737</v>
      </c>
      <c r="H815" s="63">
        <v>45737</v>
      </c>
      <c r="I815" t="s">
        <v>471</v>
      </c>
      <c r="J815" t="str">
        <f>_xlfn.XLOOKUP(I815,AS:AS,AU:AU)</f>
        <v>Traslados</v>
      </c>
      <c r="K815" t="s">
        <v>33</v>
      </c>
      <c r="L815">
        <v>930</v>
      </c>
      <c r="M815">
        <f>L815*_xlfn.XLOOKUP(K815,AM:AM,AN:AN)</f>
        <v>799.8</v>
      </c>
      <c r="N815">
        <f>L815*_xlfn.XLOOKUP(K815,AM:AM,AO:AO)</f>
        <v>930</v>
      </c>
      <c r="O815">
        <v>139.5</v>
      </c>
      <c r="P815">
        <f>O815*_xlfn.XLOOKUP(K815,AM:AM,AN:AN)</f>
        <v>119.97</v>
      </c>
      <c r="Q815">
        <f>O815*_xlfn.XLOOKUP(K815,AM:AM,AO:AO)</f>
        <v>139.5</v>
      </c>
      <c r="R815" t="str">
        <f>_xlfn.XLOOKUP(E815,AF:AF,AG:AG)</f>
        <v>ROLZO</v>
      </c>
      <c r="S815" t="str">
        <f>_xlfn.XLOOKUP(E815,AF:AF,AI:AI)</f>
        <v>United Kingdom</v>
      </c>
      <c r="T815">
        <f>WEEKNUM(G815)</f>
        <v>12</v>
      </c>
      <c r="U815">
        <f>YEAR(G815)</f>
        <v>2025</v>
      </c>
      <c r="V815" s="117">
        <f>IFERROR(Q815/N815,"0")</f>
        <v>0.15</v>
      </c>
      <c r="AF815">
        <v>32426</v>
      </c>
      <c r="AG815" t="s">
        <v>1023</v>
      </c>
      <c r="AH815" t="s">
        <v>376</v>
      </c>
      <c r="AI815" t="s">
        <v>401</v>
      </c>
      <c r="BH815">
        <v>864</v>
      </c>
      <c r="BI815" t="s">
        <v>274</v>
      </c>
    </row>
    <row r="816" spans="1:61">
      <c r="A816" t="str">
        <f>_xlfn.XLOOKUP(D816,BN:BN,BO:BO)</f>
        <v>México</v>
      </c>
      <c r="B816" t="s">
        <v>25</v>
      </c>
      <c r="C816">
        <v>62</v>
      </c>
      <c r="D816" t="str">
        <f>_xlfn.XLOOKUP(C816,BH:BH,BI:BI)</f>
        <v>LucianaE</v>
      </c>
      <c r="E816">
        <v>27264</v>
      </c>
      <c r="F816" t="s">
        <v>2163</v>
      </c>
      <c r="G816" s="63">
        <v>45754</v>
      </c>
      <c r="H816" s="63">
        <v>45755</v>
      </c>
      <c r="I816" t="s">
        <v>376</v>
      </c>
      <c r="J816" t="str">
        <f>_xlfn.XLOOKUP(I816,AS:AS,AU:AU)</f>
        <v>Hotel</v>
      </c>
      <c r="K816" t="s">
        <v>33</v>
      </c>
      <c r="L816">
        <v>328.29</v>
      </c>
      <c r="M816">
        <f>L816*_xlfn.XLOOKUP(K816,AM:AM,AN:AN)</f>
        <v>282.32940000000002</v>
      </c>
      <c r="N816">
        <f>L816*_xlfn.XLOOKUP(K816,AM:AM,AO:AO)</f>
        <v>328.29</v>
      </c>
      <c r="O816">
        <v>26.25</v>
      </c>
      <c r="P816">
        <f>O816*_xlfn.XLOOKUP(K816,AM:AM,AN:AN)</f>
        <v>22.574999999999999</v>
      </c>
      <c r="Q816">
        <f>O816*_xlfn.XLOOKUP(K816,AM:AM,AO:AO)</f>
        <v>26.25</v>
      </c>
      <c r="R816" t="str">
        <f>_xlfn.XLOOKUP(E816,AF:AF,AG:AG)</f>
        <v>THE RITZ CARLTON SHANGHAI PUDONG</v>
      </c>
      <c r="S816" t="str">
        <f>_xlfn.XLOOKUP(E816,AF:AF,AI:AI)</f>
        <v>China</v>
      </c>
      <c r="T816">
        <f>WEEKNUM(G816)</f>
        <v>15</v>
      </c>
      <c r="U816">
        <f>YEAR(G816)</f>
        <v>2025</v>
      </c>
      <c r="V816" s="117">
        <f>IFERROR(Q816/N816,"0")</f>
        <v>7.995979164762862E-2</v>
      </c>
      <c r="AF816">
        <v>32428</v>
      </c>
      <c r="AG816" t="s">
        <v>2164</v>
      </c>
      <c r="AI816" t="s">
        <v>2126</v>
      </c>
      <c r="BH816">
        <v>866</v>
      </c>
      <c r="BI816" t="s">
        <v>68</v>
      </c>
    </row>
    <row r="817" spans="1:61">
      <c r="A817" t="str">
        <f>_xlfn.XLOOKUP(D817,BN:BN,BO:BO)</f>
        <v>México</v>
      </c>
      <c r="B817" t="s">
        <v>25</v>
      </c>
      <c r="C817">
        <v>62</v>
      </c>
      <c r="D817" t="str">
        <f>_xlfn.XLOOKUP(C817,BH:BH,BI:BI)</f>
        <v>LucianaE</v>
      </c>
      <c r="E817">
        <v>25906</v>
      </c>
      <c r="F817" t="s">
        <v>2165</v>
      </c>
      <c r="G817" s="63">
        <v>45752</v>
      </c>
      <c r="H817" s="63">
        <v>45753</v>
      </c>
      <c r="I817" t="s">
        <v>376</v>
      </c>
      <c r="J817" t="str">
        <f>_xlfn.XLOOKUP(I817,AS:AS,AU:AU)</f>
        <v>Hotel</v>
      </c>
      <c r="K817" t="s">
        <v>33</v>
      </c>
      <c r="L817">
        <v>1430.04</v>
      </c>
      <c r="M817">
        <f>L817*_xlfn.XLOOKUP(K817,AM:AM,AN:AN)</f>
        <v>1229.8344</v>
      </c>
      <c r="N817">
        <f>L817*_xlfn.XLOOKUP(K817,AM:AM,AO:AO)</f>
        <v>1430.04</v>
      </c>
      <c r="O817">
        <v>143.31</v>
      </c>
      <c r="P817">
        <f>O817*_xlfn.XLOOKUP(K817,AM:AM,AN:AN)</f>
        <v>123.2466</v>
      </c>
      <c r="Q817">
        <f>O817*_xlfn.XLOOKUP(K817,AM:AM,AO:AO)</f>
        <v>143.31</v>
      </c>
      <c r="R817" t="str">
        <f>_xlfn.XLOOKUP(E817,AF:AF,AG:AG)</f>
        <v>ODAKYU HOTEL HATSUHANA</v>
      </c>
      <c r="S817" t="str">
        <f>_xlfn.XLOOKUP(E817,AF:AF,AI:AI)</f>
        <v>Japan</v>
      </c>
      <c r="T817">
        <f>WEEKNUM(G817)</f>
        <v>14</v>
      </c>
      <c r="U817">
        <f>YEAR(G817)</f>
        <v>2025</v>
      </c>
      <c r="V817" s="117">
        <f>IFERROR(Q817/N817,"0")</f>
        <v>0.10021398002853067</v>
      </c>
      <c r="AF817">
        <v>32456</v>
      </c>
      <c r="AG817" t="s">
        <v>1029</v>
      </c>
      <c r="AH817" t="s">
        <v>376</v>
      </c>
      <c r="AI817" t="s">
        <v>1030</v>
      </c>
      <c r="BH817">
        <v>867</v>
      </c>
      <c r="BI817" t="s">
        <v>64</v>
      </c>
    </row>
    <row r="818" spans="1:61">
      <c r="A818" t="str">
        <f>_xlfn.XLOOKUP(D818,BN:BN,BO:BO)</f>
        <v>México</v>
      </c>
      <c r="B818" t="s">
        <v>25</v>
      </c>
      <c r="C818">
        <v>63</v>
      </c>
      <c r="D818" t="str">
        <f>_xlfn.XLOOKUP(C818,BH:BH,BI:BI)</f>
        <v>MinervaH</v>
      </c>
      <c r="E818">
        <v>25024</v>
      </c>
      <c r="F818" t="s">
        <v>2166</v>
      </c>
      <c r="G818" s="63">
        <v>45682</v>
      </c>
      <c r="H818" s="63">
        <v>45688</v>
      </c>
      <c r="I818" t="s">
        <v>366</v>
      </c>
      <c r="J818" t="str">
        <f>_xlfn.XLOOKUP(I818,AS:AS,AU:AU)</f>
        <v>Vuelos</v>
      </c>
      <c r="K818" t="s">
        <v>27</v>
      </c>
      <c r="L818">
        <v>2268</v>
      </c>
      <c r="M818">
        <f>L818*_xlfn.XLOOKUP(K818,AM:AM,AN:AN)</f>
        <v>2268</v>
      </c>
      <c r="N818">
        <f>L818*_xlfn.XLOOKUP(K818,AM:AM,AO:AO)</f>
        <v>2630.8799999999997</v>
      </c>
      <c r="O818">
        <v>0</v>
      </c>
      <c r="P818">
        <f>O818*_xlfn.XLOOKUP(K818,AM:AM,AN:AN)</f>
        <v>0</v>
      </c>
      <c r="Q818">
        <f>O818*_xlfn.XLOOKUP(K818,AM:AM,AO:AO)</f>
        <v>0</v>
      </c>
      <c r="R818" t="str">
        <f>_xlfn.XLOOKUP(E818,AF:AF,AG:AG)</f>
        <v>Iberia</v>
      </c>
      <c r="S818" t="str">
        <f>_xlfn.XLOOKUP(E818,AF:AF,AI:AI)</f>
        <v>Spain</v>
      </c>
      <c r="T818">
        <f>WEEKNUM(G818)</f>
        <v>4</v>
      </c>
      <c r="U818">
        <f>YEAR(G818)</f>
        <v>2025</v>
      </c>
      <c r="V818" s="117">
        <f>IFERROR(Q818/N818,"0")</f>
        <v>0</v>
      </c>
      <c r="AF818">
        <v>32457</v>
      </c>
      <c r="AG818" t="s">
        <v>1027</v>
      </c>
      <c r="AH818" t="s">
        <v>376</v>
      </c>
      <c r="AI818" t="s">
        <v>405</v>
      </c>
      <c r="BH818">
        <v>868</v>
      </c>
      <c r="BI818" t="s">
        <v>42</v>
      </c>
    </row>
    <row r="819" spans="1:61">
      <c r="A819" t="str">
        <f>_xlfn.XLOOKUP(D819,BN:BN,BO:BO)</f>
        <v>México</v>
      </c>
      <c r="B819" t="s">
        <v>25</v>
      </c>
      <c r="C819">
        <v>64</v>
      </c>
      <c r="D819" t="str">
        <f>_xlfn.XLOOKUP(C819,BH:BH,BI:BI)</f>
        <v>MinervaH</v>
      </c>
      <c r="E819">
        <v>23590</v>
      </c>
      <c r="F819" t="s">
        <v>2167</v>
      </c>
      <c r="G819" s="63">
        <v>45639</v>
      </c>
      <c r="H819" s="63">
        <v>45646</v>
      </c>
      <c r="I819" t="s">
        <v>366</v>
      </c>
      <c r="J819" t="str">
        <f>_xlfn.XLOOKUP(I819,AS:AS,AU:AU)</f>
        <v>Vuelos</v>
      </c>
      <c r="K819" t="s">
        <v>33</v>
      </c>
      <c r="L819">
        <v>1062</v>
      </c>
      <c r="M819">
        <f>L819*_xlfn.XLOOKUP(K819,AM:AM,AN:AN)</f>
        <v>913.31999999999994</v>
      </c>
      <c r="N819">
        <f>L819*_xlfn.XLOOKUP(K819,AM:AM,AO:AO)</f>
        <v>1062</v>
      </c>
      <c r="O819">
        <v>10.62</v>
      </c>
      <c r="P819">
        <f>O819*_xlfn.XLOOKUP(K819,AM:AM,AN:AN)</f>
        <v>9.1331999999999987</v>
      </c>
      <c r="Q819">
        <f>O819*_xlfn.XLOOKUP(K819,AM:AM,AO:AO)</f>
        <v>10.62</v>
      </c>
      <c r="R819" t="str">
        <f>_xlfn.XLOOKUP(E819,AF:AF,AG:AG)</f>
        <v>AEROMÉXICO</v>
      </c>
      <c r="S819" t="str">
        <f>_xlfn.XLOOKUP(E819,AF:AF,AI:AI)</f>
        <v>Mexico</v>
      </c>
      <c r="T819">
        <f>WEEKNUM(G819)</f>
        <v>50</v>
      </c>
      <c r="U819">
        <f>YEAR(G819)</f>
        <v>2024</v>
      </c>
      <c r="V819" s="117">
        <f>IFERROR(Q819/N819,"0")</f>
        <v>9.9999999999999985E-3</v>
      </c>
      <c r="AF819">
        <v>32458</v>
      </c>
      <c r="AG819" t="s">
        <v>1033</v>
      </c>
      <c r="AH819" t="s">
        <v>456</v>
      </c>
      <c r="AI819" t="s">
        <v>1034</v>
      </c>
      <c r="BH819">
        <v>869</v>
      </c>
      <c r="BI819" t="s">
        <v>42</v>
      </c>
    </row>
    <row r="820" spans="1:61">
      <c r="A820" t="str">
        <f>_xlfn.XLOOKUP(D820,BN:BN,BO:BO)</f>
        <v>México</v>
      </c>
      <c r="B820" t="s">
        <v>25</v>
      </c>
      <c r="C820">
        <v>65</v>
      </c>
      <c r="D820" t="str">
        <f>_xlfn.XLOOKUP(C820,BH:BH,BI:BI)</f>
        <v>LucianaE</v>
      </c>
      <c r="E820">
        <v>25040</v>
      </c>
      <c r="F820" t="s">
        <v>705</v>
      </c>
      <c r="G820" s="63">
        <v>45688</v>
      </c>
      <c r="H820" s="63">
        <v>45694</v>
      </c>
      <c r="I820" t="s">
        <v>376</v>
      </c>
      <c r="J820" t="str">
        <f>_xlfn.XLOOKUP(I820,AS:AS,AU:AU)</f>
        <v>Hotel</v>
      </c>
      <c r="K820" t="s">
        <v>33</v>
      </c>
      <c r="L820">
        <v>3305.25</v>
      </c>
      <c r="M820">
        <f>L820*_xlfn.XLOOKUP(K820,AM:AM,AN:AN)</f>
        <v>2842.5149999999999</v>
      </c>
      <c r="N820">
        <f>L820*_xlfn.XLOOKUP(K820,AM:AM,AO:AO)</f>
        <v>3305.25</v>
      </c>
      <c r="O820">
        <v>353.18</v>
      </c>
      <c r="P820">
        <f>O820*_xlfn.XLOOKUP(K820,AM:AM,AN:AN)</f>
        <v>303.73480000000001</v>
      </c>
      <c r="Q820">
        <f>O820*_xlfn.XLOOKUP(K820,AM:AM,AO:AO)</f>
        <v>353.18</v>
      </c>
      <c r="R820" t="str">
        <f>_xlfn.XLOOKUP(E820,AF:AF,AG:AG)</f>
        <v>MANDARIN ORIENTAL MIAMI</v>
      </c>
      <c r="S820" t="str">
        <f>_xlfn.XLOOKUP(E820,AF:AF,AI:AI)</f>
        <v>United States</v>
      </c>
      <c r="T820">
        <f>WEEKNUM(G820)</f>
        <v>5</v>
      </c>
      <c r="U820">
        <f>YEAR(G820)</f>
        <v>2025</v>
      </c>
      <c r="V820" s="117">
        <f>IFERROR(Q820/N820,"0")</f>
        <v>0.10685424703123818</v>
      </c>
      <c r="AF820">
        <v>32460</v>
      </c>
      <c r="AG820" t="s">
        <v>1038</v>
      </c>
      <c r="AH820" t="s">
        <v>484</v>
      </c>
      <c r="AI820" t="s">
        <v>579</v>
      </c>
      <c r="BH820">
        <v>870</v>
      </c>
      <c r="BI820" t="s">
        <v>32</v>
      </c>
    </row>
    <row r="821" spans="1:61">
      <c r="A821" t="str">
        <f>_xlfn.XLOOKUP(D821,BN:BN,BO:BO)</f>
        <v>México</v>
      </c>
      <c r="B821" t="s">
        <v>25</v>
      </c>
      <c r="C821">
        <v>66</v>
      </c>
      <c r="D821" t="str">
        <f>_xlfn.XLOOKUP(C821,BH:BH,BI:BI)</f>
        <v>LucianaE</v>
      </c>
      <c r="E821">
        <v>25040</v>
      </c>
      <c r="F821" t="s">
        <v>705</v>
      </c>
      <c r="G821" s="63">
        <v>45687</v>
      </c>
      <c r="H821" s="63">
        <v>45692</v>
      </c>
      <c r="I821" t="s">
        <v>376</v>
      </c>
      <c r="J821" t="str">
        <f>_xlfn.XLOOKUP(I821,AS:AS,AU:AU)</f>
        <v>Hotel</v>
      </c>
      <c r="K821" t="s">
        <v>33</v>
      </c>
      <c r="L821">
        <v>3113.15</v>
      </c>
      <c r="M821">
        <f>L821*_xlfn.XLOOKUP(K821,AM:AM,AN:AN)</f>
        <v>2677.3090000000002</v>
      </c>
      <c r="N821">
        <f>L821*_xlfn.XLOOKUP(K821,AM:AM,AO:AO)</f>
        <v>3113.15</v>
      </c>
      <c r="O821">
        <v>336.18</v>
      </c>
      <c r="P821">
        <f>O821*_xlfn.XLOOKUP(K821,AM:AM,AN:AN)</f>
        <v>289.1148</v>
      </c>
      <c r="Q821">
        <f>O821*_xlfn.XLOOKUP(K821,AM:AM,AO:AO)</f>
        <v>336.18</v>
      </c>
      <c r="R821" t="str">
        <f>_xlfn.XLOOKUP(E821,AF:AF,AG:AG)</f>
        <v>MANDARIN ORIENTAL MIAMI</v>
      </c>
      <c r="S821" t="str">
        <f>_xlfn.XLOOKUP(E821,AF:AF,AI:AI)</f>
        <v>United States</v>
      </c>
      <c r="T821">
        <f>WEEKNUM(G821)</f>
        <v>5</v>
      </c>
      <c r="U821">
        <f>YEAR(G821)</f>
        <v>2025</v>
      </c>
      <c r="V821" s="117">
        <f>IFERROR(Q821/N821,"0")</f>
        <v>0.10798708703403305</v>
      </c>
      <c r="AF821">
        <v>32500</v>
      </c>
      <c r="AG821" t="s">
        <v>1041</v>
      </c>
      <c r="AH821" t="s">
        <v>364</v>
      </c>
      <c r="AI821" t="s">
        <v>569</v>
      </c>
      <c r="BH821">
        <v>871</v>
      </c>
      <c r="BI821" t="s">
        <v>43</v>
      </c>
    </row>
    <row r="822" spans="1:61">
      <c r="A822" t="str">
        <f>_xlfn.XLOOKUP(D822,BN:BN,BO:BO)</f>
        <v>México</v>
      </c>
      <c r="B822" t="s">
        <v>25</v>
      </c>
      <c r="C822">
        <v>67</v>
      </c>
      <c r="D822" t="str">
        <f>_xlfn.XLOOKUP(C822,BH:BH,BI:BI)</f>
        <v>LucianaE</v>
      </c>
      <c r="E822">
        <v>25040</v>
      </c>
      <c r="F822" t="s">
        <v>2168</v>
      </c>
      <c r="G822" s="63">
        <v>45687</v>
      </c>
      <c r="H822" s="63">
        <v>45692</v>
      </c>
      <c r="I822" t="s">
        <v>376</v>
      </c>
      <c r="J822" t="str">
        <f>_xlfn.XLOOKUP(I822,AS:AS,AU:AU)</f>
        <v>Hotel</v>
      </c>
      <c r="K822" t="s">
        <v>33</v>
      </c>
      <c r="L822">
        <v>3113.15</v>
      </c>
      <c r="M822">
        <f>L822*_xlfn.XLOOKUP(K822,AM:AM,AN:AN)</f>
        <v>2677.3090000000002</v>
      </c>
      <c r="N822">
        <f>L822*_xlfn.XLOOKUP(K822,AM:AM,AO:AO)</f>
        <v>3113.15</v>
      </c>
      <c r="O822">
        <v>336.18</v>
      </c>
      <c r="P822">
        <f>O822*_xlfn.XLOOKUP(K822,AM:AM,AN:AN)</f>
        <v>289.1148</v>
      </c>
      <c r="Q822">
        <f>O822*_xlfn.XLOOKUP(K822,AM:AM,AO:AO)</f>
        <v>336.18</v>
      </c>
      <c r="R822" t="str">
        <f>_xlfn.XLOOKUP(E822,AF:AF,AG:AG)</f>
        <v>MANDARIN ORIENTAL MIAMI</v>
      </c>
      <c r="S822" t="str">
        <f>_xlfn.XLOOKUP(E822,AF:AF,AI:AI)</f>
        <v>United States</v>
      </c>
      <c r="T822">
        <f>WEEKNUM(G822)</f>
        <v>5</v>
      </c>
      <c r="U822">
        <f>YEAR(G822)</f>
        <v>2025</v>
      </c>
      <c r="V822" s="117">
        <f>IFERROR(Q822/N822,"0")</f>
        <v>0.10798708703403305</v>
      </c>
      <c r="AF822">
        <v>32507</v>
      </c>
      <c r="AG822" t="s">
        <v>1044</v>
      </c>
      <c r="AH822" t="s">
        <v>364</v>
      </c>
      <c r="AI822" t="s">
        <v>399</v>
      </c>
      <c r="BH822">
        <v>872</v>
      </c>
      <c r="BI822" t="s">
        <v>68</v>
      </c>
    </row>
    <row r="823" spans="1:61">
      <c r="A823" t="str">
        <f>_xlfn.XLOOKUP(D823,BN:BN,BO:BO)</f>
        <v>México</v>
      </c>
      <c r="B823" t="s">
        <v>25</v>
      </c>
      <c r="C823">
        <v>68</v>
      </c>
      <c r="D823" t="str">
        <f>_xlfn.XLOOKUP(C823,BH:BH,BI:BI)</f>
        <v>LucianaE</v>
      </c>
      <c r="E823">
        <v>25040</v>
      </c>
      <c r="F823" t="s">
        <v>2168</v>
      </c>
      <c r="G823" s="63">
        <v>45687</v>
      </c>
      <c r="H823" s="63">
        <v>45692</v>
      </c>
      <c r="I823" t="s">
        <v>376</v>
      </c>
      <c r="J823" t="str">
        <f>_xlfn.XLOOKUP(I823,AS:AS,AU:AU)</f>
        <v>Hotel</v>
      </c>
      <c r="K823" t="s">
        <v>33</v>
      </c>
      <c r="L823">
        <v>3130.1</v>
      </c>
      <c r="M823">
        <f>L823*_xlfn.XLOOKUP(K823,AM:AM,AN:AN)</f>
        <v>2691.886</v>
      </c>
      <c r="N823">
        <f>L823*_xlfn.XLOOKUP(K823,AM:AM,AO:AO)</f>
        <v>3130.1</v>
      </c>
      <c r="O823">
        <v>311.24</v>
      </c>
      <c r="P823">
        <f>O823*_xlfn.XLOOKUP(K823,AM:AM,AN:AN)</f>
        <v>267.66640000000001</v>
      </c>
      <c r="Q823">
        <f>O823*_xlfn.XLOOKUP(K823,AM:AM,AO:AO)</f>
        <v>311.24</v>
      </c>
      <c r="R823" t="str">
        <f>_xlfn.XLOOKUP(E823,AF:AF,AG:AG)</f>
        <v>MANDARIN ORIENTAL MIAMI</v>
      </c>
      <c r="S823" t="str">
        <f>_xlfn.XLOOKUP(E823,AF:AF,AI:AI)</f>
        <v>United States</v>
      </c>
      <c r="T823">
        <f>WEEKNUM(G823)</f>
        <v>5</v>
      </c>
      <c r="U823">
        <f>YEAR(G823)</f>
        <v>2025</v>
      </c>
      <c r="V823" s="117">
        <f>IFERROR(Q823/N823,"0")</f>
        <v>9.9434522858694613E-2</v>
      </c>
      <c r="AF823">
        <v>32544</v>
      </c>
      <c r="AG823" t="s">
        <v>1047</v>
      </c>
      <c r="AH823" t="s">
        <v>364</v>
      </c>
      <c r="AI823" t="s">
        <v>458</v>
      </c>
      <c r="BH823">
        <v>873</v>
      </c>
      <c r="BI823" t="s">
        <v>274</v>
      </c>
    </row>
    <row r="824" spans="1:61">
      <c r="A824" t="str">
        <f>_xlfn.XLOOKUP(D824,BN:BN,BO:BO)</f>
        <v>México</v>
      </c>
      <c r="B824" t="s">
        <v>25</v>
      </c>
      <c r="C824">
        <v>69</v>
      </c>
      <c r="D824" t="str">
        <f>_xlfn.XLOOKUP(C824,BH:BH,BI:BI)</f>
        <v>DianaM</v>
      </c>
      <c r="E824">
        <v>24495</v>
      </c>
      <c r="F824" t="s">
        <v>2169</v>
      </c>
      <c r="G824" s="63">
        <v>45653</v>
      </c>
      <c r="H824" s="63">
        <v>45659</v>
      </c>
      <c r="I824" t="s">
        <v>366</v>
      </c>
      <c r="J824" t="str">
        <f>_xlfn.XLOOKUP(I824,AS:AS,AU:AU)</f>
        <v>Vuelos</v>
      </c>
      <c r="K824" t="s">
        <v>33</v>
      </c>
      <c r="L824">
        <v>1366</v>
      </c>
      <c r="M824">
        <f>L824*_xlfn.XLOOKUP(K824,AM:AM,AN:AN)</f>
        <v>1174.76</v>
      </c>
      <c r="N824">
        <f>L824*_xlfn.XLOOKUP(K824,AM:AM,AO:AO)</f>
        <v>1366</v>
      </c>
      <c r="O824">
        <v>0</v>
      </c>
      <c r="P824">
        <f>O824*_xlfn.XLOOKUP(K824,AM:AM,AN:AN)</f>
        <v>0</v>
      </c>
      <c r="Q824">
        <f>O824*_xlfn.XLOOKUP(K824,AM:AM,AO:AO)</f>
        <v>0</v>
      </c>
      <c r="R824" t="str">
        <f>_xlfn.XLOOKUP(E824,AF:AF,AG:AG)</f>
        <v>United Airlines</v>
      </c>
      <c r="S824" t="str">
        <f>_xlfn.XLOOKUP(E824,AF:AF,AI:AI)</f>
        <v>United States</v>
      </c>
      <c r="T824">
        <f>WEEKNUM(G824)</f>
        <v>52</v>
      </c>
      <c r="U824">
        <f>YEAR(G824)</f>
        <v>2024</v>
      </c>
      <c r="V824" s="117">
        <f>IFERROR(Q824/N824,"0")</f>
        <v>0</v>
      </c>
      <c r="AF824">
        <v>32551</v>
      </c>
      <c r="AG824" t="s">
        <v>2170</v>
      </c>
      <c r="AH824" t="s">
        <v>419</v>
      </c>
      <c r="AI824" t="s">
        <v>2126</v>
      </c>
      <c r="BH824">
        <v>874</v>
      </c>
      <c r="BI824" t="s">
        <v>32</v>
      </c>
    </row>
    <row r="825" spans="1:61">
      <c r="A825" t="str">
        <f>_xlfn.XLOOKUP(D825,BN:BN,BO:BO)</f>
        <v>México</v>
      </c>
      <c r="B825" t="s">
        <v>25</v>
      </c>
      <c r="C825">
        <v>69</v>
      </c>
      <c r="D825" t="str">
        <f>_xlfn.XLOOKUP(C825,BH:BH,BI:BI)</f>
        <v>DianaM</v>
      </c>
      <c r="E825">
        <v>0</v>
      </c>
      <c r="F825" t="s">
        <v>2171</v>
      </c>
      <c r="G825" s="63">
        <v>45653</v>
      </c>
      <c r="H825" s="63">
        <v>45659</v>
      </c>
      <c r="I825" t="s">
        <v>395</v>
      </c>
      <c r="J825" t="str">
        <f>_xlfn.XLOOKUP(I825,AS:AS,AU:AU)</f>
        <v>Honorarios</v>
      </c>
      <c r="K825" t="s">
        <v>33</v>
      </c>
      <c r="L825">
        <v>35</v>
      </c>
      <c r="M825">
        <f>L825*_xlfn.XLOOKUP(K825,AM:AM,AN:AN)</f>
        <v>30.099999999999998</v>
      </c>
      <c r="N825">
        <f>L825*_xlfn.XLOOKUP(K825,AM:AM,AO:AO)</f>
        <v>35</v>
      </c>
      <c r="O825">
        <v>35</v>
      </c>
      <c r="P825">
        <f>O825*_xlfn.XLOOKUP(K825,AM:AM,AN:AN)</f>
        <v>30.099999999999998</v>
      </c>
      <c r="Q825">
        <f>O825*_xlfn.XLOOKUP(K825,AM:AM,AO:AO)</f>
        <v>35</v>
      </c>
      <c r="R825" t="str">
        <f>_xlfn.XLOOKUP(E825,AF:AF,AG:AG)</f>
        <v>FEES</v>
      </c>
      <c r="S825">
        <f>_xlfn.XLOOKUP(E825,AF:AF,AI:AI)</f>
        <v>0</v>
      </c>
      <c r="T825">
        <f>WEEKNUM(G825)</f>
        <v>52</v>
      </c>
      <c r="U825">
        <f>YEAR(G825)</f>
        <v>2024</v>
      </c>
      <c r="V825" s="117">
        <f>IFERROR(Q825/N825,"0")</f>
        <v>1</v>
      </c>
      <c r="AF825">
        <v>32554</v>
      </c>
      <c r="AG825" t="s">
        <v>1050</v>
      </c>
      <c r="AH825" t="s">
        <v>376</v>
      </c>
      <c r="AI825" t="s">
        <v>1051</v>
      </c>
      <c r="BH825">
        <v>875</v>
      </c>
      <c r="BI825" t="s">
        <v>42</v>
      </c>
    </row>
    <row r="826" spans="1:61">
      <c r="A826" t="str">
        <f>_xlfn.XLOOKUP(D826,BN:BN,BO:BO)</f>
        <v>México</v>
      </c>
      <c r="B826" t="s">
        <v>25</v>
      </c>
      <c r="C826">
        <v>70</v>
      </c>
      <c r="D826" t="str">
        <f>_xlfn.XLOOKUP(C826,BH:BH,BI:BI)</f>
        <v>MinervaH</v>
      </c>
      <c r="E826">
        <v>25049</v>
      </c>
      <c r="F826" t="s">
        <v>2172</v>
      </c>
      <c r="G826" s="63">
        <v>45738</v>
      </c>
      <c r="H826" s="63">
        <v>45746</v>
      </c>
      <c r="I826" t="s">
        <v>364</v>
      </c>
      <c r="J826" t="str">
        <f>_xlfn.XLOOKUP(I826,AS:AS,AU:AU)</f>
        <v>DMC</v>
      </c>
      <c r="K826" t="s">
        <v>33</v>
      </c>
      <c r="L826">
        <v>10263</v>
      </c>
      <c r="M826">
        <f>L826*_xlfn.XLOOKUP(K826,AM:AM,AN:AN)</f>
        <v>8826.18</v>
      </c>
      <c r="N826">
        <f>L826*_xlfn.XLOOKUP(K826,AM:AM,AO:AO)</f>
        <v>10263</v>
      </c>
      <c r="O826">
        <v>1171.9000000000001</v>
      </c>
      <c r="P826">
        <f>O826*_xlfn.XLOOKUP(K826,AM:AM,AN:AN)</f>
        <v>1007.8340000000001</v>
      </c>
      <c r="Q826">
        <f>O826*_xlfn.XLOOKUP(K826,AM:AM,AO:AO)</f>
        <v>1171.9000000000001</v>
      </c>
      <c r="R826" t="str">
        <f>_xlfn.XLOOKUP(E826,AF:AF,AG:AG)</f>
        <v>Pro Tours Iceland ehf</v>
      </c>
      <c r="S826" t="str">
        <f>_xlfn.XLOOKUP(E826,AF:AF,AI:AI)</f>
        <v>Iceland</v>
      </c>
      <c r="T826">
        <f>WEEKNUM(G826)</f>
        <v>12</v>
      </c>
      <c r="U826">
        <f>YEAR(G826)</f>
        <v>2025</v>
      </c>
      <c r="V826" s="117">
        <f>IFERROR(Q826/N826,"0")</f>
        <v>0.11418688492643478</v>
      </c>
      <c r="AF826">
        <v>32794</v>
      </c>
      <c r="AG826" t="s">
        <v>1058</v>
      </c>
      <c r="AH826" t="s">
        <v>376</v>
      </c>
      <c r="AI826" t="s">
        <v>1059</v>
      </c>
      <c r="BH826">
        <v>876</v>
      </c>
      <c r="BI826" t="s">
        <v>34</v>
      </c>
    </row>
    <row r="827" spans="1:61">
      <c r="A827" t="str">
        <f>_xlfn.XLOOKUP(D827,BN:BN,BO:BO)</f>
        <v>México</v>
      </c>
      <c r="B827" t="s">
        <v>25</v>
      </c>
      <c r="C827">
        <v>71</v>
      </c>
      <c r="D827" t="str">
        <f>_xlfn.XLOOKUP(C827,BH:BH,BI:BI)</f>
        <v>MinervaH</v>
      </c>
      <c r="E827">
        <v>24966</v>
      </c>
      <c r="F827" t="s">
        <v>2173</v>
      </c>
      <c r="G827" s="63">
        <v>45925</v>
      </c>
      <c r="H827" s="63">
        <v>45945</v>
      </c>
      <c r="I827" t="s">
        <v>364</v>
      </c>
      <c r="J827" t="str">
        <f>_xlfn.XLOOKUP(I827,AS:AS,AU:AU)</f>
        <v>DMC</v>
      </c>
      <c r="K827" t="s">
        <v>33</v>
      </c>
      <c r="L827">
        <v>72189.09</v>
      </c>
      <c r="M827">
        <f>L827*_xlfn.XLOOKUP(K827,AM:AM,AN:AN)</f>
        <v>62082.617399999996</v>
      </c>
      <c r="N827">
        <f>L827*_xlfn.XLOOKUP(K827,AM:AM,AO:AO)</f>
        <v>72189.09</v>
      </c>
      <c r="O827">
        <v>5565.51</v>
      </c>
      <c r="P827">
        <f>O827*_xlfn.XLOOKUP(K827,AM:AM,AN:AN)</f>
        <v>4786.3386</v>
      </c>
      <c r="Q827">
        <f>O827*_xlfn.XLOOKUP(K827,AM:AM,AO:AO)</f>
        <v>5565.51</v>
      </c>
      <c r="R827" t="str">
        <f>_xlfn.XLOOKUP(E827,AF:AF,AG:AG)</f>
        <v>Holycow Holidays</v>
      </c>
      <c r="S827" t="str">
        <f>_xlfn.XLOOKUP(E827,AF:AF,AI:AI)</f>
        <v>India</v>
      </c>
      <c r="T827">
        <f>WEEKNUM(G827)</f>
        <v>39</v>
      </c>
      <c r="U827">
        <f>YEAR(G827)</f>
        <v>2025</v>
      </c>
      <c r="V827" s="117">
        <f>IFERROR(Q827/N827,"0")</f>
        <v>7.7096275905403439E-2</v>
      </c>
      <c r="AF827">
        <v>32795</v>
      </c>
      <c r="AG827" t="s">
        <v>1063</v>
      </c>
      <c r="AH827" t="s">
        <v>376</v>
      </c>
      <c r="AI827" t="s">
        <v>1059</v>
      </c>
      <c r="BH827">
        <v>877</v>
      </c>
      <c r="BI827" t="s">
        <v>66</v>
      </c>
    </row>
    <row r="828" spans="1:61">
      <c r="A828" t="str">
        <f>_xlfn.XLOOKUP(D828,BN:BN,BO:BO)</f>
        <v>México</v>
      </c>
      <c r="B828" t="s">
        <v>25</v>
      </c>
      <c r="C828">
        <v>71</v>
      </c>
      <c r="D828" t="str">
        <f>_xlfn.XLOOKUP(C828,BH:BH,BI:BI)</f>
        <v>MinervaH</v>
      </c>
      <c r="E828">
        <v>25188</v>
      </c>
      <c r="F828" t="s">
        <v>2174</v>
      </c>
      <c r="G828" s="63">
        <v>45945</v>
      </c>
      <c r="H828" s="63">
        <v>45960</v>
      </c>
      <c r="I828" t="s">
        <v>364</v>
      </c>
      <c r="J828" t="str">
        <f>_xlfn.XLOOKUP(I828,AS:AS,AU:AU)</f>
        <v>DMC</v>
      </c>
      <c r="K828" t="s">
        <v>33</v>
      </c>
      <c r="L828">
        <v>31125.8</v>
      </c>
      <c r="M828">
        <f>L828*_xlfn.XLOOKUP(K828,AM:AM,AN:AN)</f>
        <v>26768.187999999998</v>
      </c>
      <c r="N828">
        <f>L828*_xlfn.XLOOKUP(K828,AM:AM,AO:AO)</f>
        <v>31125.8</v>
      </c>
      <c r="O828">
        <v>3730.8</v>
      </c>
      <c r="P828">
        <f>O828*_xlfn.XLOOKUP(K828,AM:AM,AN:AN)</f>
        <v>3208.4880000000003</v>
      </c>
      <c r="Q828">
        <f>O828*_xlfn.XLOOKUP(K828,AM:AM,AO:AO)</f>
        <v>3730.8</v>
      </c>
      <c r="R828" t="str">
        <f>_xlfn.XLOOKUP(E828,AF:AF,AG:AG)</f>
        <v>TRAILS OF INDOCHINA</v>
      </c>
      <c r="S828" t="str">
        <f>_xlfn.XLOOKUP(E828,AF:AF,AI:AI)</f>
        <v>Vietnam</v>
      </c>
      <c r="T828">
        <f>WEEKNUM(G828)</f>
        <v>42</v>
      </c>
      <c r="U828">
        <f>YEAR(G828)</f>
        <v>2025</v>
      </c>
      <c r="V828" s="117">
        <f>IFERROR(Q828/N828,"0")</f>
        <v>0.11986197945113058</v>
      </c>
      <c r="AF828">
        <v>32796</v>
      </c>
      <c r="AG828" t="s">
        <v>1066</v>
      </c>
      <c r="AH828" t="s">
        <v>376</v>
      </c>
      <c r="AI828" t="s">
        <v>2175</v>
      </c>
      <c r="BH828">
        <v>878</v>
      </c>
      <c r="BI828" t="s">
        <v>69</v>
      </c>
    </row>
    <row r="829" spans="1:61">
      <c r="A829" t="str">
        <f>_xlfn.XLOOKUP(D829,BN:BN,BO:BO)</f>
        <v>México</v>
      </c>
      <c r="B829" t="s">
        <v>25</v>
      </c>
      <c r="C829">
        <v>71</v>
      </c>
      <c r="D829" t="str">
        <f>_xlfn.XLOOKUP(C829,BH:BH,BI:BI)</f>
        <v>MinervaH</v>
      </c>
      <c r="E829">
        <v>27447</v>
      </c>
      <c r="F829" t="s">
        <v>2176</v>
      </c>
      <c r="G829" s="63">
        <v>45925</v>
      </c>
      <c r="H829" s="63">
        <v>45960</v>
      </c>
      <c r="I829" t="s">
        <v>366</v>
      </c>
      <c r="J829" t="str">
        <f>_xlfn.XLOOKUP(I829,AS:AS,AU:AU)</f>
        <v>Vuelos</v>
      </c>
      <c r="K829" t="s">
        <v>33</v>
      </c>
      <c r="L829">
        <v>4335.6000000000004</v>
      </c>
      <c r="M829">
        <f>L829*_xlfn.XLOOKUP(K829,AM:AM,AN:AN)</f>
        <v>3728.6160000000004</v>
      </c>
      <c r="N829">
        <f>L829*_xlfn.XLOOKUP(K829,AM:AM,AO:AO)</f>
        <v>4335.6000000000004</v>
      </c>
      <c r="O829">
        <v>0</v>
      </c>
      <c r="P829">
        <f>O829*_xlfn.XLOOKUP(K829,AM:AM,AN:AN)</f>
        <v>0</v>
      </c>
      <c r="Q829">
        <f>O829*_xlfn.XLOOKUP(K829,AM:AM,AO:AO)</f>
        <v>0</v>
      </c>
      <c r="R829" t="str">
        <f>_xlfn.XLOOKUP(E829,AF:AF,AG:AG)</f>
        <v>FINNAIR</v>
      </c>
      <c r="S829" t="str">
        <f>_xlfn.XLOOKUP(E829,AF:AF,AI:AI)</f>
        <v>Finland</v>
      </c>
      <c r="T829">
        <f>WEEKNUM(G829)</f>
        <v>39</v>
      </c>
      <c r="U829">
        <f>YEAR(G829)</f>
        <v>2025</v>
      </c>
      <c r="V829" s="117">
        <f>IFERROR(Q829/N829,"0")</f>
        <v>0</v>
      </c>
      <c r="AF829">
        <v>32797</v>
      </c>
      <c r="AG829" t="s">
        <v>1068</v>
      </c>
      <c r="AH829" t="s">
        <v>376</v>
      </c>
      <c r="AI829" t="s">
        <v>569</v>
      </c>
      <c r="BH829">
        <v>879</v>
      </c>
      <c r="BI829" t="s">
        <v>274</v>
      </c>
    </row>
    <row r="830" spans="1:61">
      <c r="A830" t="str">
        <f>_xlfn.XLOOKUP(D830,BN:BN,BO:BO)</f>
        <v>México</v>
      </c>
      <c r="B830" t="s">
        <v>25</v>
      </c>
      <c r="C830">
        <v>71</v>
      </c>
      <c r="D830" t="str">
        <f>_xlfn.XLOOKUP(C830,BH:BH,BI:BI)</f>
        <v>MinervaH</v>
      </c>
      <c r="E830">
        <v>25623</v>
      </c>
      <c r="F830" t="s">
        <v>2177</v>
      </c>
      <c r="G830" s="63">
        <v>45925</v>
      </c>
      <c r="H830" s="63">
        <v>45960</v>
      </c>
      <c r="I830" t="s">
        <v>366</v>
      </c>
      <c r="J830" t="str">
        <f>_xlfn.XLOOKUP(I830,AS:AS,AU:AU)</f>
        <v>Vuelos</v>
      </c>
      <c r="K830" t="s">
        <v>33</v>
      </c>
      <c r="L830">
        <v>4910.5</v>
      </c>
      <c r="M830">
        <f>L830*_xlfn.XLOOKUP(K830,AM:AM,AN:AN)</f>
        <v>4223.03</v>
      </c>
      <c r="N830">
        <f>L830*_xlfn.XLOOKUP(K830,AM:AM,AO:AO)</f>
        <v>4910.5</v>
      </c>
      <c r="O830">
        <v>0</v>
      </c>
      <c r="P830">
        <f>O830*_xlfn.XLOOKUP(K830,AM:AM,AN:AN)</f>
        <v>0</v>
      </c>
      <c r="Q830">
        <f>O830*_xlfn.XLOOKUP(K830,AM:AM,AO:AO)</f>
        <v>0</v>
      </c>
      <c r="R830" t="str">
        <f>_xlfn.XLOOKUP(E830,AF:AF,AG:AG)</f>
        <v>Qatar Airways</v>
      </c>
      <c r="S830" t="str">
        <f>_xlfn.XLOOKUP(E830,AF:AF,AI:AI)</f>
        <v>Qatar</v>
      </c>
      <c r="T830">
        <f>WEEKNUM(G830)</f>
        <v>39</v>
      </c>
      <c r="U830">
        <f>YEAR(G830)</f>
        <v>2025</v>
      </c>
      <c r="V830" s="117">
        <f>IFERROR(Q830/N830,"0")</f>
        <v>0</v>
      </c>
      <c r="AF830">
        <v>32800</v>
      </c>
      <c r="AG830" t="s">
        <v>1072</v>
      </c>
      <c r="AH830" t="s">
        <v>364</v>
      </c>
      <c r="AI830" t="s">
        <v>1073</v>
      </c>
      <c r="BH830">
        <v>880</v>
      </c>
      <c r="BI830" t="s">
        <v>66</v>
      </c>
    </row>
    <row r="831" spans="1:61">
      <c r="A831" t="str">
        <f>_xlfn.XLOOKUP(D831,BN:BN,BO:BO)</f>
        <v>México</v>
      </c>
      <c r="B831" t="s">
        <v>25</v>
      </c>
      <c r="C831">
        <v>71</v>
      </c>
      <c r="D831" t="str">
        <f>_xlfn.XLOOKUP(C831,BH:BH,BI:BI)</f>
        <v>MinervaH</v>
      </c>
      <c r="E831">
        <v>25188</v>
      </c>
      <c r="F831" t="s">
        <v>2178</v>
      </c>
      <c r="G831" s="63">
        <v>45917</v>
      </c>
      <c r="H831" s="63">
        <v>45927</v>
      </c>
      <c r="I831" t="s">
        <v>364</v>
      </c>
      <c r="J831" t="str">
        <f>_xlfn.XLOOKUP(I831,AS:AS,AU:AU)</f>
        <v>DMC</v>
      </c>
      <c r="K831" t="s">
        <v>33</v>
      </c>
      <c r="L831">
        <v>6744</v>
      </c>
      <c r="M831">
        <f>L831*_xlfn.XLOOKUP(K831,AM:AM,AN:AN)</f>
        <v>5799.84</v>
      </c>
      <c r="N831">
        <f>L831*_xlfn.XLOOKUP(K831,AM:AM,AO:AO)</f>
        <v>6744</v>
      </c>
      <c r="O831">
        <v>0</v>
      </c>
      <c r="P831">
        <f>O831*_xlfn.XLOOKUP(K831,AM:AM,AN:AN)</f>
        <v>0</v>
      </c>
      <c r="Q831">
        <f>O831*_xlfn.XLOOKUP(K831,AM:AM,AO:AO)</f>
        <v>0</v>
      </c>
      <c r="R831" t="str">
        <f>_xlfn.XLOOKUP(E831,AF:AF,AG:AG)</f>
        <v>TRAILS OF INDOCHINA</v>
      </c>
      <c r="S831" t="str">
        <f>_xlfn.XLOOKUP(E831,AF:AF,AI:AI)</f>
        <v>Vietnam</v>
      </c>
      <c r="T831">
        <f>WEEKNUM(G831)</f>
        <v>38</v>
      </c>
      <c r="U831">
        <f>YEAR(G831)</f>
        <v>2025</v>
      </c>
      <c r="V831" s="117">
        <f>IFERROR(Q831/N831,"0")</f>
        <v>0</v>
      </c>
      <c r="AF831">
        <v>32832</v>
      </c>
      <c r="AG831" t="s">
        <v>1075</v>
      </c>
      <c r="AH831" t="s">
        <v>376</v>
      </c>
      <c r="AI831" t="s">
        <v>401</v>
      </c>
      <c r="BH831">
        <v>881</v>
      </c>
      <c r="BI831" t="s">
        <v>274</v>
      </c>
    </row>
    <row r="832" spans="1:61">
      <c r="A832" t="str">
        <f>_xlfn.XLOOKUP(D832,BN:BN,BO:BO)</f>
        <v>México</v>
      </c>
      <c r="B832" t="s">
        <v>25</v>
      </c>
      <c r="C832">
        <v>71</v>
      </c>
      <c r="D832" t="str">
        <f>_xlfn.XLOOKUP(C832,BH:BH,BI:BI)</f>
        <v>MinervaH</v>
      </c>
      <c r="E832">
        <v>0</v>
      </c>
      <c r="F832" t="s">
        <v>2179</v>
      </c>
      <c r="G832" s="63">
        <v>45917</v>
      </c>
      <c r="H832" s="63">
        <v>45980</v>
      </c>
      <c r="I832" t="s">
        <v>396</v>
      </c>
      <c r="J832" t="str">
        <f>_xlfn.XLOOKUP(I832,AS:AS,AU:AU)</f>
        <v>Honorarios</v>
      </c>
      <c r="K832" t="s">
        <v>33</v>
      </c>
      <c r="L832">
        <v>630</v>
      </c>
      <c r="M832">
        <f>L832*_xlfn.XLOOKUP(K832,AM:AM,AN:AN)</f>
        <v>541.79999999999995</v>
      </c>
      <c r="N832">
        <f>L832*_xlfn.XLOOKUP(K832,AM:AM,AO:AO)</f>
        <v>630</v>
      </c>
      <c r="O832">
        <v>630</v>
      </c>
      <c r="P832">
        <f>O832*_xlfn.XLOOKUP(K832,AM:AM,AN:AN)</f>
        <v>541.79999999999995</v>
      </c>
      <c r="Q832">
        <f>O832*_xlfn.XLOOKUP(K832,AM:AM,AO:AO)</f>
        <v>630</v>
      </c>
      <c r="R832" t="str">
        <f>_xlfn.XLOOKUP(E832,AF:AF,AG:AG)</f>
        <v>FEES</v>
      </c>
      <c r="S832">
        <f>_xlfn.XLOOKUP(E832,AF:AF,AI:AI)</f>
        <v>0</v>
      </c>
      <c r="T832">
        <f>WEEKNUM(G832)</f>
        <v>38</v>
      </c>
      <c r="U832">
        <f>YEAR(G832)</f>
        <v>2025</v>
      </c>
      <c r="V832" s="117">
        <f>IFERROR(Q832/N832,"0")</f>
        <v>1</v>
      </c>
      <c r="AF832">
        <v>32872</v>
      </c>
      <c r="AG832" t="s">
        <v>2180</v>
      </c>
      <c r="AH832" t="s">
        <v>419</v>
      </c>
      <c r="AI832" t="s">
        <v>2126</v>
      </c>
      <c r="BH832">
        <v>882</v>
      </c>
      <c r="BI832" t="s">
        <v>66</v>
      </c>
    </row>
    <row r="833" spans="1:61">
      <c r="A833" t="str">
        <f>_xlfn.XLOOKUP(D833,BN:BN,BO:BO)</f>
        <v>México</v>
      </c>
      <c r="B833" t="s">
        <v>25</v>
      </c>
      <c r="C833">
        <v>71</v>
      </c>
      <c r="D833" t="str">
        <f>_xlfn.XLOOKUP(C833,BH:BH,BI:BI)</f>
        <v>MinervaH</v>
      </c>
      <c r="E833">
        <v>28934</v>
      </c>
      <c r="F833" t="s">
        <v>2181</v>
      </c>
      <c r="G833" s="63">
        <v>45945</v>
      </c>
      <c r="H833" s="63">
        <v>45956</v>
      </c>
      <c r="I833" t="s">
        <v>366</v>
      </c>
      <c r="J833" t="str">
        <f>_xlfn.XLOOKUP(I833,AS:AS,AU:AU)</f>
        <v>Vuelos</v>
      </c>
      <c r="K833" t="s">
        <v>33</v>
      </c>
      <c r="L833">
        <v>1688</v>
      </c>
      <c r="M833">
        <f>L833*_xlfn.XLOOKUP(K833,AM:AM,AN:AN)</f>
        <v>1451.68</v>
      </c>
      <c r="N833">
        <f>L833*_xlfn.XLOOKUP(K833,AM:AM,AO:AO)</f>
        <v>1688</v>
      </c>
      <c r="O833">
        <v>0</v>
      </c>
      <c r="P833">
        <f>O833*_xlfn.XLOOKUP(K833,AM:AM,AN:AN)</f>
        <v>0</v>
      </c>
      <c r="Q833">
        <f>O833*_xlfn.XLOOKUP(K833,AM:AM,AO:AO)</f>
        <v>0</v>
      </c>
      <c r="R833" t="str">
        <f>_xlfn.XLOOKUP(E833,AF:AF,AG:AG)</f>
        <v>F1S USA</v>
      </c>
      <c r="S833" t="str">
        <f>_xlfn.XLOOKUP(E833,AF:AF,AI:AI)</f>
        <v>United States</v>
      </c>
      <c r="T833">
        <f>WEEKNUM(G833)</f>
        <v>42</v>
      </c>
      <c r="U833">
        <f>YEAR(G833)</f>
        <v>2025</v>
      </c>
      <c r="V833" s="117">
        <f>IFERROR(Q833/N833,"0")</f>
        <v>0</v>
      </c>
      <c r="AF833">
        <v>33012</v>
      </c>
      <c r="AG833" t="s">
        <v>1086</v>
      </c>
      <c r="AH833" t="s">
        <v>376</v>
      </c>
      <c r="AI833" t="s">
        <v>438</v>
      </c>
      <c r="BH833">
        <v>883</v>
      </c>
      <c r="BI833" t="s">
        <v>63</v>
      </c>
    </row>
    <row r="834" spans="1:61">
      <c r="A834" t="str">
        <f>_xlfn.XLOOKUP(D834,BN:BN,BO:BO)</f>
        <v>México</v>
      </c>
      <c r="B834" t="s">
        <v>25</v>
      </c>
      <c r="C834">
        <v>71</v>
      </c>
      <c r="D834" t="str">
        <f>_xlfn.XLOOKUP(C834,BH:BH,BI:BI)</f>
        <v>MinervaH</v>
      </c>
      <c r="E834">
        <v>28934</v>
      </c>
      <c r="F834" t="s">
        <v>2181</v>
      </c>
      <c r="G834" s="63">
        <v>45945</v>
      </c>
      <c r="H834" s="63">
        <v>45956</v>
      </c>
      <c r="I834" t="s">
        <v>366</v>
      </c>
      <c r="J834" t="str">
        <f>_xlfn.XLOOKUP(I834,AS:AS,AU:AU)</f>
        <v>Vuelos</v>
      </c>
      <c r="K834" t="s">
        <v>33</v>
      </c>
      <c r="L834">
        <v>235</v>
      </c>
      <c r="M834">
        <f>L834*_xlfn.XLOOKUP(K834,AM:AM,AN:AN)</f>
        <v>202.1</v>
      </c>
      <c r="N834">
        <f>L834*_xlfn.XLOOKUP(K834,AM:AM,AO:AO)</f>
        <v>235</v>
      </c>
      <c r="O834">
        <v>0</v>
      </c>
      <c r="P834">
        <f>O834*_xlfn.XLOOKUP(K834,AM:AM,AN:AN)</f>
        <v>0</v>
      </c>
      <c r="Q834">
        <f>O834*_xlfn.XLOOKUP(K834,AM:AM,AO:AO)</f>
        <v>0</v>
      </c>
      <c r="R834" t="str">
        <f>_xlfn.XLOOKUP(E834,AF:AF,AG:AG)</f>
        <v>F1S USA</v>
      </c>
      <c r="S834" t="str">
        <f>_xlfn.XLOOKUP(E834,AF:AF,AI:AI)</f>
        <v>United States</v>
      </c>
      <c r="T834">
        <f>WEEKNUM(G834)</f>
        <v>42</v>
      </c>
      <c r="U834">
        <f>YEAR(G834)</f>
        <v>2025</v>
      </c>
      <c r="V834" s="117">
        <f>IFERROR(Q834/N834,"0")</f>
        <v>0</v>
      </c>
      <c r="AF834">
        <v>33027</v>
      </c>
      <c r="AG834" t="s">
        <v>2182</v>
      </c>
      <c r="AH834" t="s">
        <v>376</v>
      </c>
      <c r="AI834" t="s">
        <v>548</v>
      </c>
      <c r="BH834">
        <v>884</v>
      </c>
      <c r="BI834" t="s">
        <v>66</v>
      </c>
    </row>
    <row r="835" spans="1:61">
      <c r="A835" t="str">
        <f>_xlfn.XLOOKUP(D835,BN:BN,BO:BO)</f>
        <v>México</v>
      </c>
      <c r="B835" t="s">
        <v>25</v>
      </c>
      <c r="C835">
        <v>71</v>
      </c>
      <c r="D835" t="str">
        <f>_xlfn.XLOOKUP(C835,BH:BH,BI:BI)</f>
        <v>MinervaH</v>
      </c>
      <c r="E835">
        <v>0</v>
      </c>
      <c r="F835" t="s">
        <v>2183</v>
      </c>
      <c r="G835" s="63">
        <v>45917</v>
      </c>
      <c r="H835" s="63">
        <v>45980</v>
      </c>
      <c r="I835" t="s">
        <v>396</v>
      </c>
      <c r="J835" t="str">
        <f>_xlfn.XLOOKUP(I835,AS:AS,AU:AU)</f>
        <v>Honorarios</v>
      </c>
      <c r="K835" t="s">
        <v>33</v>
      </c>
      <c r="L835">
        <v>35</v>
      </c>
      <c r="M835">
        <f>L835*_xlfn.XLOOKUP(K835,AM:AM,AN:AN)</f>
        <v>30.099999999999998</v>
      </c>
      <c r="N835">
        <f>L835*_xlfn.XLOOKUP(K835,AM:AM,AO:AO)</f>
        <v>35</v>
      </c>
      <c r="O835">
        <v>35</v>
      </c>
      <c r="P835">
        <f>O835*_xlfn.XLOOKUP(K835,AM:AM,AN:AN)</f>
        <v>30.099999999999998</v>
      </c>
      <c r="Q835">
        <f>O835*_xlfn.XLOOKUP(K835,AM:AM,AO:AO)</f>
        <v>35</v>
      </c>
      <c r="R835" t="str">
        <f>_xlfn.XLOOKUP(E835,AF:AF,AG:AG)</f>
        <v>FEES</v>
      </c>
      <c r="S835">
        <f>_xlfn.XLOOKUP(E835,AF:AF,AI:AI)</f>
        <v>0</v>
      </c>
      <c r="T835">
        <f>WEEKNUM(G835)</f>
        <v>38</v>
      </c>
      <c r="U835">
        <f>YEAR(G835)</f>
        <v>2025</v>
      </c>
      <c r="V835" s="117">
        <f>IFERROR(Q835/N835,"0")</f>
        <v>1</v>
      </c>
      <c r="AF835">
        <v>33029</v>
      </c>
      <c r="AG835" t="s">
        <v>1093</v>
      </c>
      <c r="AH835" t="s">
        <v>376</v>
      </c>
      <c r="AI835" t="s">
        <v>401</v>
      </c>
      <c r="BH835">
        <v>886</v>
      </c>
      <c r="BI835" t="s">
        <v>92</v>
      </c>
    </row>
    <row r="836" spans="1:61">
      <c r="A836" t="str">
        <f>_xlfn.XLOOKUP(D836,BN:BN,BO:BO)</f>
        <v>México</v>
      </c>
      <c r="B836" t="s">
        <v>25</v>
      </c>
      <c r="C836">
        <v>71</v>
      </c>
      <c r="D836" t="str">
        <f>_xlfn.XLOOKUP(C836,BH:BH,BI:BI)</f>
        <v>MinervaH</v>
      </c>
      <c r="E836">
        <v>0</v>
      </c>
      <c r="F836" t="s">
        <v>2184</v>
      </c>
      <c r="G836" s="63">
        <v>45917</v>
      </c>
      <c r="H836" s="63">
        <v>45980</v>
      </c>
      <c r="I836" t="s">
        <v>396</v>
      </c>
      <c r="J836" t="str">
        <f>_xlfn.XLOOKUP(I836,AS:AS,AU:AU)</f>
        <v>Honorarios</v>
      </c>
      <c r="K836" t="s">
        <v>33</v>
      </c>
      <c r="L836">
        <v>860.61</v>
      </c>
      <c r="M836">
        <f>L836*_xlfn.XLOOKUP(K836,AM:AM,AN:AN)</f>
        <v>740.12459999999999</v>
      </c>
      <c r="N836">
        <f>L836*_xlfn.XLOOKUP(K836,AM:AM,AO:AO)</f>
        <v>860.61</v>
      </c>
      <c r="O836">
        <v>860.61</v>
      </c>
      <c r="P836">
        <f>O836*_xlfn.XLOOKUP(K836,AM:AM,AN:AN)</f>
        <v>740.12459999999999</v>
      </c>
      <c r="Q836">
        <f>O836*_xlfn.XLOOKUP(K836,AM:AM,AO:AO)</f>
        <v>860.61</v>
      </c>
      <c r="R836" t="str">
        <f>_xlfn.XLOOKUP(E836,AF:AF,AG:AG)</f>
        <v>FEES</v>
      </c>
      <c r="S836">
        <f>_xlfn.XLOOKUP(E836,AF:AF,AI:AI)</f>
        <v>0</v>
      </c>
      <c r="T836">
        <f>WEEKNUM(G836)</f>
        <v>38</v>
      </c>
      <c r="U836">
        <f>YEAR(G836)</f>
        <v>2025</v>
      </c>
      <c r="V836" s="117">
        <f>IFERROR(Q836/N836,"0")</f>
        <v>1</v>
      </c>
      <c r="AF836">
        <v>33076</v>
      </c>
      <c r="AG836" t="s">
        <v>1099</v>
      </c>
      <c r="AH836" t="s">
        <v>484</v>
      </c>
      <c r="AI836" t="s">
        <v>377</v>
      </c>
      <c r="BH836">
        <v>887</v>
      </c>
      <c r="BI836" t="s">
        <v>86</v>
      </c>
    </row>
    <row r="837" spans="1:61">
      <c r="A837" t="str">
        <f>_xlfn.XLOOKUP(D837,BN:BN,BO:BO)</f>
        <v>México</v>
      </c>
      <c r="B837" t="s">
        <v>25</v>
      </c>
      <c r="C837">
        <v>72</v>
      </c>
      <c r="D837" t="str">
        <f>_xlfn.XLOOKUP(C837,BH:BH,BI:BI)</f>
        <v>MinervaH</v>
      </c>
      <c r="E837">
        <v>24984</v>
      </c>
      <c r="F837" t="s">
        <v>2185</v>
      </c>
      <c r="G837" s="63">
        <v>45632</v>
      </c>
      <c r="H837" s="63">
        <v>45632</v>
      </c>
      <c r="I837" t="s">
        <v>366</v>
      </c>
      <c r="J837" t="str">
        <f>_xlfn.XLOOKUP(I837,AS:AS,AU:AU)</f>
        <v>Vuelos</v>
      </c>
      <c r="K837" t="s">
        <v>33</v>
      </c>
      <c r="L837">
        <v>201</v>
      </c>
      <c r="M837">
        <f>L837*_xlfn.XLOOKUP(K837,AM:AM,AN:AN)</f>
        <v>172.85999999999999</v>
      </c>
      <c r="N837">
        <f>L837*_xlfn.XLOOKUP(K837,AM:AM,AO:AO)</f>
        <v>201</v>
      </c>
      <c r="O837">
        <v>0</v>
      </c>
      <c r="P837">
        <f>O837*_xlfn.XLOOKUP(K837,AM:AM,AN:AN)</f>
        <v>0</v>
      </c>
      <c r="Q837">
        <f>O837*_xlfn.XLOOKUP(K837,AM:AM,AO:AO)</f>
        <v>0</v>
      </c>
      <c r="R837" t="str">
        <f>_xlfn.XLOOKUP(E837,AF:AF,AG:AG)</f>
        <v>Middle East Airlines</v>
      </c>
      <c r="S837" t="str">
        <f>_xlfn.XLOOKUP(E837,AF:AF,AI:AI)</f>
        <v>Lebanon</v>
      </c>
      <c r="T837">
        <f>WEEKNUM(G837)</f>
        <v>49</v>
      </c>
      <c r="U837">
        <f>YEAR(G837)</f>
        <v>2024</v>
      </c>
      <c r="V837" s="117">
        <f>IFERROR(Q837/N837,"0")</f>
        <v>0</v>
      </c>
      <c r="AF837">
        <v>33077</v>
      </c>
      <c r="AG837" t="s">
        <v>1101</v>
      </c>
      <c r="AH837" t="s">
        <v>364</v>
      </c>
      <c r="AI837" t="s">
        <v>401</v>
      </c>
      <c r="BH837">
        <v>888</v>
      </c>
      <c r="BI837" t="s">
        <v>43</v>
      </c>
    </row>
    <row r="838" spans="1:61">
      <c r="A838" t="str">
        <f>_xlfn.XLOOKUP(D838,BN:BN,BO:BO)</f>
        <v>México</v>
      </c>
      <c r="B838" t="s">
        <v>25</v>
      </c>
      <c r="C838">
        <v>73</v>
      </c>
      <c r="D838" t="str">
        <f>_xlfn.XLOOKUP(C838,BH:BH,BI:BI)</f>
        <v>MinervaH</v>
      </c>
      <c r="E838">
        <v>24991</v>
      </c>
      <c r="F838" t="s">
        <v>666</v>
      </c>
      <c r="G838" s="63">
        <v>45763</v>
      </c>
      <c r="H838" s="63">
        <v>45769</v>
      </c>
      <c r="I838" t="s">
        <v>376</v>
      </c>
      <c r="J838" t="str">
        <f>_xlfn.XLOOKUP(I838,AS:AS,AU:AU)</f>
        <v>Hotel</v>
      </c>
      <c r="K838" t="s">
        <v>33</v>
      </c>
      <c r="L838">
        <v>5236.13</v>
      </c>
      <c r="M838">
        <f>L838*_xlfn.XLOOKUP(K838,AM:AM,AN:AN)</f>
        <v>4503.0717999999997</v>
      </c>
      <c r="N838">
        <f>L838*_xlfn.XLOOKUP(K838,AM:AM,AO:AO)</f>
        <v>5236.13</v>
      </c>
      <c r="O838">
        <v>448.48</v>
      </c>
      <c r="P838">
        <f>O838*_xlfn.XLOOKUP(K838,AM:AM,AN:AN)</f>
        <v>385.69280000000003</v>
      </c>
      <c r="Q838">
        <f>O838*_xlfn.XLOOKUP(K838,AM:AM,AO:AO)</f>
        <v>448.48</v>
      </c>
      <c r="R838" t="str">
        <f>_xlfn.XLOOKUP(E838,AF:AF,AG:AG)</f>
        <v>HOTEL SANDERS</v>
      </c>
      <c r="S838" t="str">
        <f>_xlfn.XLOOKUP(E838,AF:AF,AI:AI)</f>
        <v>Denmark</v>
      </c>
      <c r="T838">
        <f>WEEKNUM(G838)</f>
        <v>16</v>
      </c>
      <c r="U838">
        <f>YEAR(G838)</f>
        <v>2025</v>
      </c>
      <c r="V838" s="117">
        <f>IFERROR(Q838/N838,"0")</f>
        <v>8.5651043805253124E-2</v>
      </c>
      <c r="AF838">
        <v>33098</v>
      </c>
      <c r="AG838" t="s">
        <v>1107</v>
      </c>
      <c r="AH838" t="s">
        <v>376</v>
      </c>
      <c r="AI838" t="s">
        <v>438</v>
      </c>
      <c r="BH838">
        <v>889</v>
      </c>
      <c r="BI838" t="s">
        <v>85</v>
      </c>
    </row>
    <row r="839" spans="1:61">
      <c r="A839" t="str">
        <f>_xlfn.XLOOKUP(D839,BN:BN,BO:BO)</f>
        <v>México</v>
      </c>
      <c r="B839" t="s">
        <v>25</v>
      </c>
      <c r="C839">
        <v>73</v>
      </c>
      <c r="D839" t="str">
        <f>_xlfn.XLOOKUP(C839,BH:BH,BI:BI)</f>
        <v>MinervaH</v>
      </c>
      <c r="E839">
        <v>24991</v>
      </c>
      <c r="F839" t="s">
        <v>666</v>
      </c>
      <c r="G839" s="63">
        <v>45763</v>
      </c>
      <c r="H839" s="63">
        <v>45769</v>
      </c>
      <c r="I839" t="s">
        <v>376</v>
      </c>
      <c r="J839" t="str">
        <f>_xlfn.XLOOKUP(I839,AS:AS,AU:AU)</f>
        <v>Hotel</v>
      </c>
      <c r="K839" t="s">
        <v>33</v>
      </c>
      <c r="L839">
        <v>6249.58</v>
      </c>
      <c r="M839">
        <f>L839*_xlfn.XLOOKUP(K839,AM:AM,AN:AN)</f>
        <v>5374.6387999999997</v>
      </c>
      <c r="N839">
        <f>L839*_xlfn.XLOOKUP(K839,AM:AM,AO:AO)</f>
        <v>6249.58</v>
      </c>
      <c r="O839">
        <v>452.85</v>
      </c>
      <c r="P839">
        <f>O839*_xlfn.XLOOKUP(K839,AM:AM,AN:AN)</f>
        <v>389.45100000000002</v>
      </c>
      <c r="Q839">
        <f>O839*_xlfn.XLOOKUP(K839,AM:AM,AO:AO)</f>
        <v>452.85</v>
      </c>
      <c r="R839" t="str">
        <f>_xlfn.XLOOKUP(E839,AF:AF,AG:AG)</f>
        <v>HOTEL SANDERS</v>
      </c>
      <c r="S839" t="str">
        <f>_xlfn.XLOOKUP(E839,AF:AF,AI:AI)</f>
        <v>Denmark</v>
      </c>
      <c r="T839">
        <f>WEEKNUM(G839)</f>
        <v>16</v>
      </c>
      <c r="U839">
        <f>YEAR(G839)</f>
        <v>2025</v>
      </c>
      <c r="V839" s="117">
        <f>IFERROR(Q839/N839,"0")</f>
        <v>7.2460869370421691E-2</v>
      </c>
      <c r="AF839">
        <v>33114</v>
      </c>
      <c r="AG839" t="s">
        <v>1111</v>
      </c>
      <c r="AH839" t="s">
        <v>376</v>
      </c>
      <c r="AI839" t="s">
        <v>399</v>
      </c>
      <c r="BH839">
        <v>890</v>
      </c>
      <c r="BI839" t="s">
        <v>45</v>
      </c>
    </row>
    <row r="840" spans="1:61">
      <c r="A840" t="str">
        <f>_xlfn.XLOOKUP(D840,BN:BN,BO:BO)</f>
        <v>México</v>
      </c>
      <c r="B840" t="s">
        <v>25</v>
      </c>
      <c r="C840">
        <v>74</v>
      </c>
      <c r="D840" t="str">
        <f>_xlfn.XLOOKUP(C840,BH:BH,BI:BI)</f>
        <v>MinervaH</v>
      </c>
      <c r="E840">
        <v>24224</v>
      </c>
      <c r="F840" t="s">
        <v>2186</v>
      </c>
      <c r="G840" s="63">
        <v>45648</v>
      </c>
      <c r="H840" s="63">
        <v>45648</v>
      </c>
      <c r="I840" t="s">
        <v>366</v>
      </c>
      <c r="J840" t="str">
        <f>_xlfn.XLOOKUP(I840,AS:AS,AU:AU)</f>
        <v>Vuelos</v>
      </c>
      <c r="K840" t="s">
        <v>33</v>
      </c>
      <c r="L840">
        <v>260</v>
      </c>
      <c r="M840">
        <f>L840*_xlfn.XLOOKUP(K840,AM:AM,AN:AN)</f>
        <v>223.6</v>
      </c>
      <c r="N840">
        <f>L840*_xlfn.XLOOKUP(K840,AM:AM,AO:AO)</f>
        <v>260</v>
      </c>
      <c r="O840">
        <v>0</v>
      </c>
      <c r="P840">
        <f>O840*_xlfn.XLOOKUP(K840,AM:AM,AN:AN)</f>
        <v>0</v>
      </c>
      <c r="Q840">
        <f>O840*_xlfn.XLOOKUP(K840,AM:AM,AO:AO)</f>
        <v>0</v>
      </c>
      <c r="R840" t="str">
        <f>_xlfn.XLOOKUP(E840,AF:AF,AG:AG)</f>
        <v>American Airlines</v>
      </c>
      <c r="S840" t="str">
        <f>_xlfn.XLOOKUP(E840,AF:AF,AI:AI)</f>
        <v>United States</v>
      </c>
      <c r="T840">
        <f>WEEKNUM(G840)</f>
        <v>52</v>
      </c>
      <c r="U840">
        <f>YEAR(G840)</f>
        <v>2024</v>
      </c>
      <c r="V840" s="117">
        <f>IFERROR(Q840/N840,"0")</f>
        <v>0</v>
      </c>
      <c r="AF840">
        <v>33240</v>
      </c>
      <c r="AG840" t="s">
        <v>2187</v>
      </c>
      <c r="AH840" t="s">
        <v>376</v>
      </c>
      <c r="AI840" t="s">
        <v>440</v>
      </c>
      <c r="BH840">
        <v>891</v>
      </c>
      <c r="BI840" t="s">
        <v>32</v>
      </c>
    </row>
    <row r="841" spans="1:61">
      <c r="A841" t="str">
        <f>_xlfn.XLOOKUP(D841,BN:BN,BO:BO)</f>
        <v>México</v>
      </c>
      <c r="B841" t="s">
        <v>25</v>
      </c>
      <c r="C841">
        <v>75</v>
      </c>
      <c r="D841" t="str">
        <f>_xlfn.XLOOKUP(C841,BH:BH,BI:BI)</f>
        <v>MinervaH</v>
      </c>
      <c r="E841">
        <v>23899</v>
      </c>
      <c r="F841" t="s">
        <v>2188</v>
      </c>
      <c r="G841" s="63">
        <v>45738</v>
      </c>
      <c r="H841" s="63">
        <v>45746</v>
      </c>
      <c r="I841" t="s">
        <v>366</v>
      </c>
      <c r="J841" t="str">
        <f>_xlfn.XLOOKUP(I841,AS:AS,AU:AU)</f>
        <v>Vuelos</v>
      </c>
      <c r="K841" t="s">
        <v>33</v>
      </c>
      <c r="L841">
        <v>2250</v>
      </c>
      <c r="M841">
        <f>L841*_xlfn.XLOOKUP(K841,AM:AM,AN:AN)</f>
        <v>1935</v>
      </c>
      <c r="N841">
        <f>L841*_xlfn.XLOOKUP(K841,AM:AM,AO:AO)</f>
        <v>2250</v>
      </c>
      <c r="O841">
        <v>0</v>
      </c>
      <c r="P841">
        <f>O841*_xlfn.XLOOKUP(K841,AM:AM,AN:AN)</f>
        <v>0</v>
      </c>
      <c r="Q841">
        <f>O841*_xlfn.XLOOKUP(K841,AM:AM,AO:AO)</f>
        <v>0</v>
      </c>
      <c r="R841" t="str">
        <f>_xlfn.XLOOKUP(E841,AF:AF,AG:AG)</f>
        <v>Alaska Airlines</v>
      </c>
      <c r="S841" t="str">
        <f>_xlfn.XLOOKUP(E841,AF:AF,AI:AI)</f>
        <v>United States</v>
      </c>
      <c r="T841">
        <f>WEEKNUM(G841)</f>
        <v>12</v>
      </c>
      <c r="U841">
        <f>YEAR(G841)</f>
        <v>2025</v>
      </c>
      <c r="V841" s="117">
        <f>IFERROR(Q841/N841,"0")</f>
        <v>0</v>
      </c>
      <c r="AF841">
        <v>33349</v>
      </c>
      <c r="AG841" t="s">
        <v>1116</v>
      </c>
      <c r="AH841" t="s">
        <v>376</v>
      </c>
      <c r="AI841" t="s">
        <v>369</v>
      </c>
      <c r="BH841">
        <v>892</v>
      </c>
      <c r="BI841" t="s">
        <v>66</v>
      </c>
    </row>
    <row r="842" spans="1:61">
      <c r="A842" t="str">
        <f>_xlfn.XLOOKUP(D842,BN:BN,BO:BO)</f>
        <v>México</v>
      </c>
      <c r="B842" t="s">
        <v>25</v>
      </c>
      <c r="C842">
        <v>76</v>
      </c>
      <c r="D842" t="str">
        <f>_xlfn.XLOOKUP(C842,BH:BH,BI:BI)</f>
        <v>LucianaE</v>
      </c>
      <c r="E842">
        <v>25075</v>
      </c>
      <c r="F842" t="s">
        <v>2189</v>
      </c>
      <c r="G842" s="63">
        <v>45688</v>
      </c>
      <c r="H842" s="63">
        <v>45690</v>
      </c>
      <c r="I842" t="s">
        <v>376</v>
      </c>
      <c r="J842" t="str">
        <f>_xlfn.XLOOKUP(I842,AS:AS,AU:AU)</f>
        <v>Hotel</v>
      </c>
      <c r="K842" t="s">
        <v>33</v>
      </c>
      <c r="L842">
        <v>339</v>
      </c>
      <c r="M842">
        <f>L842*_xlfn.XLOOKUP(K842,AM:AM,AN:AN)</f>
        <v>291.54000000000002</v>
      </c>
      <c r="N842">
        <f>L842*_xlfn.XLOOKUP(K842,AM:AM,AO:AO)</f>
        <v>339</v>
      </c>
      <c r="O842">
        <v>31.87</v>
      </c>
      <c r="P842">
        <f>O842*_xlfn.XLOOKUP(K842,AM:AM,AN:AN)</f>
        <v>27.408200000000001</v>
      </c>
      <c r="Q842">
        <f>O842*_xlfn.XLOOKUP(K842,AM:AM,AO:AO)</f>
        <v>31.87</v>
      </c>
      <c r="R842" t="str">
        <f>_xlfn.XLOOKUP(E842,AF:AF,AG:AG)</f>
        <v>THE RITZ-CARLTON SANTIAGO</v>
      </c>
      <c r="S842" t="str">
        <f>_xlfn.XLOOKUP(E842,AF:AF,AI:AI)</f>
        <v>Chile</v>
      </c>
      <c r="T842">
        <f>WEEKNUM(G842)</f>
        <v>5</v>
      </c>
      <c r="U842">
        <f>YEAR(G842)</f>
        <v>2025</v>
      </c>
      <c r="V842" s="117">
        <f>IFERROR(Q842/N842,"0")</f>
        <v>9.4011799410029503E-2</v>
      </c>
      <c r="AF842">
        <v>0</v>
      </c>
      <c r="AG842" t="s">
        <v>577</v>
      </c>
      <c r="AH842" t="s">
        <v>396</v>
      </c>
      <c r="AI842">
        <v>0</v>
      </c>
      <c r="BH842">
        <v>893</v>
      </c>
      <c r="BI842" t="s">
        <v>86</v>
      </c>
    </row>
    <row r="843" spans="1:61">
      <c r="A843" t="str">
        <f>_xlfn.XLOOKUP(D843,BN:BN,BO:BO)</f>
        <v>México</v>
      </c>
      <c r="B843" t="s">
        <v>25</v>
      </c>
      <c r="C843">
        <v>76</v>
      </c>
      <c r="D843" t="str">
        <f>_xlfn.XLOOKUP(C843,BH:BH,BI:BI)</f>
        <v>LucianaE</v>
      </c>
      <c r="E843">
        <v>25546</v>
      </c>
      <c r="F843" t="s">
        <v>2190</v>
      </c>
      <c r="G843" s="63">
        <v>45690</v>
      </c>
      <c r="H843" s="63">
        <v>45693</v>
      </c>
      <c r="I843" t="s">
        <v>376</v>
      </c>
      <c r="J843" t="str">
        <f>_xlfn.XLOOKUP(I843,AS:AS,AU:AU)</f>
        <v>Hotel</v>
      </c>
      <c r="K843" t="s">
        <v>33</v>
      </c>
      <c r="L843">
        <v>2265</v>
      </c>
      <c r="M843">
        <f>L843*_xlfn.XLOOKUP(K843,AM:AM,AN:AN)</f>
        <v>1947.8999999999999</v>
      </c>
      <c r="N843">
        <f>L843*_xlfn.XLOOKUP(K843,AM:AM,AO:AO)</f>
        <v>2265</v>
      </c>
      <c r="O843">
        <v>441.76</v>
      </c>
      <c r="P843">
        <f>O843*_xlfn.XLOOKUP(K843,AM:AM,AN:AN)</f>
        <v>379.91359999999997</v>
      </c>
      <c r="Q843">
        <f>O843*_xlfn.XLOOKUP(K843,AM:AM,AO:AO)</f>
        <v>441.76</v>
      </c>
      <c r="R843" t="str">
        <f>_xlfn.XLOOKUP(E843,AF:AF,AG:AG)</f>
        <v>ROSELL BOHER WINERY LODGE AND SPA</v>
      </c>
      <c r="S843" t="str">
        <f>_xlfn.XLOOKUP(E843,AF:AF,AI:AI)</f>
        <v>Argentina</v>
      </c>
      <c r="T843">
        <f>WEEKNUM(G843)</f>
        <v>6</v>
      </c>
      <c r="U843">
        <f>YEAR(G843)</f>
        <v>2025</v>
      </c>
      <c r="V843" s="117">
        <f>IFERROR(Q843/N843,"0")</f>
        <v>0.19503752759381898</v>
      </c>
      <c r="AF843">
        <v>27107</v>
      </c>
      <c r="AG843" t="s">
        <v>365</v>
      </c>
      <c r="AH843" t="s">
        <v>366</v>
      </c>
      <c r="AI843" t="s">
        <v>367</v>
      </c>
      <c r="BH843">
        <v>894</v>
      </c>
      <c r="BI843" t="s">
        <v>43</v>
      </c>
    </row>
    <row r="844" spans="1:61">
      <c r="A844" t="str">
        <f>_xlfn.XLOOKUP(D844,BN:BN,BO:BO)</f>
        <v>México</v>
      </c>
      <c r="B844" t="s">
        <v>25</v>
      </c>
      <c r="C844">
        <v>76</v>
      </c>
      <c r="D844" t="str">
        <f>_xlfn.XLOOKUP(C844,BH:BH,BI:BI)</f>
        <v>LucianaE</v>
      </c>
      <c r="E844">
        <v>25077</v>
      </c>
      <c r="F844" t="s">
        <v>2191</v>
      </c>
      <c r="G844" s="63">
        <v>45693</v>
      </c>
      <c r="H844" s="63">
        <v>45696</v>
      </c>
      <c r="I844" t="s">
        <v>376</v>
      </c>
      <c r="J844" t="str">
        <f>_xlfn.XLOOKUP(I844,AS:AS,AU:AU)</f>
        <v>Hotel</v>
      </c>
      <c r="K844" t="s">
        <v>33</v>
      </c>
      <c r="L844">
        <v>1450.4</v>
      </c>
      <c r="M844">
        <f>L844*_xlfn.XLOOKUP(K844,AM:AM,AN:AN)</f>
        <v>1247.3440000000001</v>
      </c>
      <c r="N844">
        <f>L844*_xlfn.XLOOKUP(K844,AM:AM,AO:AO)</f>
        <v>1450.4</v>
      </c>
      <c r="O844">
        <v>145.04</v>
      </c>
      <c r="P844">
        <f>O844*_xlfn.XLOOKUP(K844,AM:AM,AN:AN)</f>
        <v>124.73439999999999</v>
      </c>
      <c r="Q844">
        <f>O844*_xlfn.XLOOKUP(K844,AM:AM,AO:AO)</f>
        <v>145.04</v>
      </c>
      <c r="R844" t="str">
        <f>_xlfn.XLOOKUP(E844,AF:AF,AG:AG)</f>
        <v>ALVEAR PALACE HOTEL</v>
      </c>
      <c r="S844" t="str">
        <f>_xlfn.XLOOKUP(E844,AF:AF,AI:AI)</f>
        <v>Argentina</v>
      </c>
      <c r="T844">
        <f>WEEKNUM(G844)</f>
        <v>6</v>
      </c>
      <c r="U844">
        <f>YEAR(G844)</f>
        <v>2025</v>
      </c>
      <c r="V844" s="117">
        <f>IFERROR(Q844/N844,"0")</f>
        <v>9.9999999999999992E-2</v>
      </c>
      <c r="AF844">
        <v>27207</v>
      </c>
      <c r="AG844" t="s">
        <v>373</v>
      </c>
      <c r="AH844" t="s">
        <v>366</v>
      </c>
      <c r="AI844" t="s">
        <v>374</v>
      </c>
      <c r="BH844">
        <v>895</v>
      </c>
      <c r="BI844" t="s">
        <v>58</v>
      </c>
    </row>
    <row r="845" spans="1:61">
      <c r="A845" t="str">
        <f>_xlfn.XLOOKUP(D845,BN:BN,BO:BO)</f>
        <v>México</v>
      </c>
      <c r="B845" t="s">
        <v>25</v>
      </c>
      <c r="C845">
        <v>76</v>
      </c>
      <c r="D845" t="str">
        <f>_xlfn.XLOOKUP(C845,BH:BH,BI:BI)</f>
        <v>LucianaE</v>
      </c>
      <c r="E845">
        <v>25763</v>
      </c>
      <c r="F845" t="s">
        <v>2192</v>
      </c>
      <c r="G845" s="63">
        <v>45696</v>
      </c>
      <c r="H845" s="63">
        <v>45697</v>
      </c>
      <c r="I845" t="s">
        <v>376</v>
      </c>
      <c r="J845" t="str">
        <f>_xlfn.XLOOKUP(I845,AS:AS,AU:AU)</f>
        <v>Hotel</v>
      </c>
      <c r="K845" t="s">
        <v>33</v>
      </c>
      <c r="L845">
        <v>379.61</v>
      </c>
      <c r="M845">
        <f>L845*_xlfn.XLOOKUP(K845,AM:AM,AN:AN)</f>
        <v>326.46460000000002</v>
      </c>
      <c r="N845">
        <f>L845*_xlfn.XLOOKUP(K845,AM:AM,AO:AO)</f>
        <v>379.61</v>
      </c>
      <c r="O845">
        <v>29.32</v>
      </c>
      <c r="P845">
        <f>O845*_xlfn.XLOOKUP(K845,AM:AM,AN:AN)</f>
        <v>25.215199999999999</v>
      </c>
      <c r="Q845">
        <f>O845*_xlfn.XLOOKUP(K845,AM:AM,AO:AO)</f>
        <v>29.32</v>
      </c>
      <c r="R845" t="str">
        <f>_xlfn.XLOOKUP(E845,AF:AF,AG:AG)</f>
        <v>MANDARIN ORIENTAL SANTIAGO</v>
      </c>
      <c r="S845" t="str">
        <f>_xlfn.XLOOKUP(E845,AF:AF,AI:AI)</f>
        <v>Chile</v>
      </c>
      <c r="T845">
        <f>WEEKNUM(G845)</f>
        <v>6</v>
      </c>
      <c r="U845">
        <f>YEAR(G845)</f>
        <v>2025</v>
      </c>
      <c r="V845" s="117">
        <f>IFERROR(Q845/N845,"0")</f>
        <v>7.7237164458259788E-2</v>
      </c>
      <c r="AF845">
        <v>27208</v>
      </c>
      <c r="AG845" t="s">
        <v>386</v>
      </c>
      <c r="AH845" t="s">
        <v>366</v>
      </c>
      <c r="AI845" t="s">
        <v>374</v>
      </c>
      <c r="BH845">
        <v>896</v>
      </c>
      <c r="BI845" t="s">
        <v>280</v>
      </c>
    </row>
    <row r="846" spans="1:61">
      <c r="A846" t="str">
        <f>_xlfn.XLOOKUP(D846,BN:BN,BO:BO)</f>
        <v>México</v>
      </c>
      <c r="B846" t="s">
        <v>25</v>
      </c>
      <c r="C846">
        <v>77</v>
      </c>
      <c r="D846" t="str">
        <f>_xlfn.XLOOKUP(C846,BH:BH,BI:BI)</f>
        <v>LucianaE</v>
      </c>
      <c r="E846">
        <v>25075</v>
      </c>
      <c r="F846" t="s">
        <v>2189</v>
      </c>
      <c r="G846" s="63">
        <v>45688</v>
      </c>
      <c r="H846" s="63">
        <v>45690</v>
      </c>
      <c r="I846" t="s">
        <v>376</v>
      </c>
      <c r="J846" t="str">
        <f>_xlfn.XLOOKUP(I846,AS:AS,AU:AU)</f>
        <v>Hotel</v>
      </c>
      <c r="K846" t="s">
        <v>33</v>
      </c>
      <c r="L846">
        <v>688</v>
      </c>
      <c r="M846">
        <f>L846*_xlfn.XLOOKUP(K846,AM:AM,AN:AN)</f>
        <v>591.67999999999995</v>
      </c>
      <c r="N846">
        <f>L846*_xlfn.XLOOKUP(K846,AM:AM,AO:AO)</f>
        <v>688</v>
      </c>
      <c r="O846">
        <v>32.81</v>
      </c>
      <c r="P846">
        <f>O846*_xlfn.XLOOKUP(K846,AM:AM,AN:AN)</f>
        <v>28.216600000000003</v>
      </c>
      <c r="Q846">
        <f>O846*_xlfn.XLOOKUP(K846,AM:AM,AO:AO)</f>
        <v>32.81</v>
      </c>
      <c r="R846" t="str">
        <f>_xlfn.XLOOKUP(E846,AF:AF,AG:AG)</f>
        <v>THE RITZ-CARLTON SANTIAGO</v>
      </c>
      <c r="S846" t="str">
        <f>_xlfn.XLOOKUP(E846,AF:AF,AI:AI)</f>
        <v>Chile</v>
      </c>
      <c r="T846">
        <f>WEEKNUM(G846)</f>
        <v>5</v>
      </c>
      <c r="U846">
        <f>YEAR(G846)</f>
        <v>2025</v>
      </c>
      <c r="V846" s="117">
        <f>IFERROR(Q846/N846,"0")</f>
        <v>4.7688953488372099E-2</v>
      </c>
      <c r="AF846">
        <v>27209</v>
      </c>
      <c r="AG846" t="s">
        <v>392</v>
      </c>
      <c r="AH846" t="s">
        <v>366</v>
      </c>
      <c r="AI846" t="s">
        <v>367</v>
      </c>
      <c r="BH846">
        <v>897</v>
      </c>
      <c r="BI846" t="s">
        <v>280</v>
      </c>
    </row>
    <row r="847" spans="1:61">
      <c r="A847" t="str">
        <f>_xlfn.XLOOKUP(D847,BN:BN,BO:BO)</f>
        <v>México</v>
      </c>
      <c r="B847" t="s">
        <v>25</v>
      </c>
      <c r="C847">
        <v>78</v>
      </c>
      <c r="D847" t="str">
        <f>_xlfn.XLOOKUP(C847,BH:BH,BI:BI)</f>
        <v>LucianaE</v>
      </c>
      <c r="E847">
        <v>25075</v>
      </c>
      <c r="F847" t="s">
        <v>2189</v>
      </c>
      <c r="G847" s="63">
        <v>45688</v>
      </c>
      <c r="H847" s="63">
        <v>45690</v>
      </c>
      <c r="I847" t="s">
        <v>376</v>
      </c>
      <c r="J847" t="str">
        <f>_xlfn.XLOOKUP(I847,AS:AS,AU:AU)</f>
        <v>Hotel</v>
      </c>
      <c r="K847" t="s">
        <v>33</v>
      </c>
      <c r="L847">
        <v>688</v>
      </c>
      <c r="M847">
        <f>L847*_xlfn.XLOOKUP(K847,AM:AM,AN:AN)</f>
        <v>591.67999999999995</v>
      </c>
      <c r="N847">
        <f>L847*_xlfn.XLOOKUP(K847,AM:AM,AO:AO)</f>
        <v>688</v>
      </c>
      <c r="O847">
        <v>31.87</v>
      </c>
      <c r="P847">
        <f>O847*_xlfn.XLOOKUP(K847,AM:AM,AN:AN)</f>
        <v>27.408200000000001</v>
      </c>
      <c r="Q847">
        <f>O847*_xlfn.XLOOKUP(K847,AM:AM,AO:AO)</f>
        <v>31.87</v>
      </c>
      <c r="R847" t="str">
        <f>_xlfn.XLOOKUP(E847,AF:AF,AG:AG)</f>
        <v>THE RITZ-CARLTON SANTIAGO</v>
      </c>
      <c r="S847" t="str">
        <f>_xlfn.XLOOKUP(E847,AF:AF,AI:AI)</f>
        <v>Chile</v>
      </c>
      <c r="T847">
        <f>WEEKNUM(G847)</f>
        <v>5</v>
      </c>
      <c r="U847">
        <f>YEAR(G847)</f>
        <v>2025</v>
      </c>
      <c r="V847" s="117">
        <f>IFERROR(Q847/N847,"0")</f>
        <v>4.6322674418604652E-2</v>
      </c>
      <c r="AF847">
        <v>27257</v>
      </c>
      <c r="AG847" t="s">
        <v>398</v>
      </c>
      <c r="AH847" t="s">
        <v>376</v>
      </c>
      <c r="AI847" t="s">
        <v>399</v>
      </c>
      <c r="BH847">
        <v>898</v>
      </c>
      <c r="BI847" t="s">
        <v>34</v>
      </c>
    </row>
    <row r="848" spans="1:61">
      <c r="A848" t="str">
        <f>_xlfn.XLOOKUP(D848,BN:BN,BO:BO)</f>
        <v>México</v>
      </c>
      <c r="B848" t="s">
        <v>25</v>
      </c>
      <c r="C848">
        <v>79</v>
      </c>
      <c r="D848" t="str">
        <f>_xlfn.XLOOKUP(C848,BH:BH,BI:BI)</f>
        <v>LucianaE</v>
      </c>
      <c r="E848">
        <v>25077</v>
      </c>
      <c r="F848" t="s">
        <v>2193</v>
      </c>
      <c r="G848" s="63">
        <v>45693</v>
      </c>
      <c r="H848" s="63">
        <v>45695</v>
      </c>
      <c r="I848" t="s">
        <v>376</v>
      </c>
      <c r="J848" t="str">
        <f>_xlfn.XLOOKUP(I848,AS:AS,AU:AU)</f>
        <v>Hotel</v>
      </c>
      <c r="K848" t="s">
        <v>33</v>
      </c>
      <c r="L848">
        <v>1030.4000000000001</v>
      </c>
      <c r="M848">
        <f>L848*_xlfn.XLOOKUP(K848,AM:AM,AN:AN)</f>
        <v>886.14400000000012</v>
      </c>
      <c r="N848">
        <f>L848*_xlfn.XLOOKUP(K848,AM:AM,AO:AO)</f>
        <v>1030.4000000000001</v>
      </c>
      <c r="O848">
        <v>355.4</v>
      </c>
      <c r="P848">
        <f>O848*_xlfn.XLOOKUP(K848,AM:AM,AN:AN)</f>
        <v>305.64399999999995</v>
      </c>
      <c r="Q848">
        <f>O848*_xlfn.XLOOKUP(K848,AM:AM,AO:AO)</f>
        <v>355.4</v>
      </c>
      <c r="R848" t="str">
        <f>_xlfn.XLOOKUP(E848,AF:AF,AG:AG)</f>
        <v>ALVEAR PALACE HOTEL</v>
      </c>
      <c r="S848" t="str">
        <f>_xlfn.XLOOKUP(E848,AF:AF,AI:AI)</f>
        <v>Argentina</v>
      </c>
      <c r="T848">
        <f>WEEKNUM(G848)</f>
        <v>6</v>
      </c>
      <c r="U848">
        <f>YEAR(G848)</f>
        <v>2025</v>
      </c>
      <c r="V848" s="117">
        <f>IFERROR(Q848/N848,"0")</f>
        <v>0.34491459627329185</v>
      </c>
      <c r="AF848">
        <v>27259</v>
      </c>
      <c r="AG848" t="s">
        <v>404</v>
      </c>
      <c r="AH848" t="s">
        <v>376</v>
      </c>
      <c r="AI848" t="s">
        <v>405</v>
      </c>
      <c r="BH848">
        <v>899</v>
      </c>
      <c r="BI848" t="s">
        <v>42</v>
      </c>
    </row>
    <row r="849" spans="1:61">
      <c r="A849" t="str">
        <f>_xlfn.XLOOKUP(D849,BN:BN,BO:BO)</f>
        <v>México</v>
      </c>
      <c r="B849" t="s">
        <v>25</v>
      </c>
      <c r="C849">
        <v>79</v>
      </c>
      <c r="D849" t="str">
        <f>_xlfn.XLOOKUP(C849,BH:BH,BI:BI)</f>
        <v>LucianaE</v>
      </c>
      <c r="E849">
        <v>25546</v>
      </c>
      <c r="F849" t="s">
        <v>2190</v>
      </c>
      <c r="G849" s="63">
        <v>45690</v>
      </c>
      <c r="H849" s="63">
        <v>45693</v>
      </c>
      <c r="I849" t="s">
        <v>376</v>
      </c>
      <c r="J849" t="str">
        <f>_xlfn.XLOOKUP(I849,AS:AS,AU:AU)</f>
        <v>Hotel</v>
      </c>
      <c r="K849" t="s">
        <v>33</v>
      </c>
      <c r="L849">
        <v>2265</v>
      </c>
      <c r="M849">
        <f>L849*_xlfn.XLOOKUP(K849,AM:AM,AN:AN)</f>
        <v>1947.8999999999999</v>
      </c>
      <c r="N849">
        <f>L849*_xlfn.XLOOKUP(K849,AM:AM,AO:AO)</f>
        <v>2265</v>
      </c>
      <c r="O849">
        <v>441.76</v>
      </c>
      <c r="P849">
        <f>O849*_xlfn.XLOOKUP(K849,AM:AM,AN:AN)</f>
        <v>379.91359999999997</v>
      </c>
      <c r="Q849">
        <f>O849*_xlfn.XLOOKUP(K849,AM:AM,AO:AO)</f>
        <v>441.76</v>
      </c>
      <c r="R849" t="str">
        <f>_xlfn.XLOOKUP(E849,AF:AF,AG:AG)</f>
        <v>ROSELL BOHER WINERY LODGE AND SPA</v>
      </c>
      <c r="S849" t="str">
        <f>_xlfn.XLOOKUP(E849,AF:AF,AI:AI)</f>
        <v>Argentina</v>
      </c>
      <c r="T849">
        <f>WEEKNUM(G849)</f>
        <v>6</v>
      </c>
      <c r="U849">
        <f>YEAR(G849)</f>
        <v>2025</v>
      </c>
      <c r="V849" s="117">
        <f>IFERROR(Q849/N849,"0")</f>
        <v>0.19503752759381898</v>
      </c>
      <c r="AF849">
        <v>27263</v>
      </c>
      <c r="AG849" t="s">
        <v>410</v>
      </c>
      <c r="AH849" t="s">
        <v>366</v>
      </c>
      <c r="AI849" t="s">
        <v>399</v>
      </c>
      <c r="BH849">
        <v>900</v>
      </c>
      <c r="BI849" t="s">
        <v>45</v>
      </c>
    </row>
    <row r="850" spans="1:61">
      <c r="A850" t="e">
        <f>_xlfn.XLOOKUP(D850,BN:BN,BO:BO)</f>
        <v>#N/A</v>
      </c>
      <c r="B850" t="s">
        <v>25</v>
      </c>
      <c r="C850">
        <v>80</v>
      </c>
      <c r="D850" t="e">
        <f>_xlfn.XLOOKUP(C850,BH:BH,BI:BI)</f>
        <v>#N/A</v>
      </c>
      <c r="E850">
        <v>25077</v>
      </c>
      <c r="F850" t="s">
        <v>2193</v>
      </c>
      <c r="G850" s="63">
        <v>45693</v>
      </c>
      <c r="H850" s="63">
        <v>45698</v>
      </c>
      <c r="I850" t="s">
        <v>376</v>
      </c>
      <c r="J850" t="str">
        <f>_xlfn.XLOOKUP(I850,AS:AS,AU:AU)</f>
        <v>Hotel</v>
      </c>
      <c r="K850" t="s">
        <v>33</v>
      </c>
      <c r="L850">
        <v>2722.98</v>
      </c>
      <c r="M850">
        <f>L850*_xlfn.XLOOKUP(K850,AM:AM,AN:AN)</f>
        <v>2341.7628</v>
      </c>
      <c r="N850">
        <f>L850*_xlfn.XLOOKUP(K850,AM:AM,AO:AO)</f>
        <v>2722.98</v>
      </c>
      <c r="O850">
        <v>225.04</v>
      </c>
      <c r="P850">
        <f>O850*_xlfn.XLOOKUP(K850,AM:AM,AN:AN)</f>
        <v>193.53439999999998</v>
      </c>
      <c r="Q850">
        <f>O850*_xlfn.XLOOKUP(K850,AM:AM,AO:AO)</f>
        <v>225.04</v>
      </c>
      <c r="R850" t="str">
        <f>_xlfn.XLOOKUP(E850,AF:AF,AG:AG)</f>
        <v>ALVEAR PALACE HOTEL</v>
      </c>
      <c r="S850" t="str">
        <f>_xlfn.XLOOKUP(E850,AF:AF,AI:AI)</f>
        <v>Argentina</v>
      </c>
      <c r="T850">
        <f>WEEKNUM(G850)</f>
        <v>6</v>
      </c>
      <c r="U850">
        <f>YEAR(G850)</f>
        <v>2025</v>
      </c>
      <c r="V850" s="117">
        <f>IFERROR(Q850/N850,"0")</f>
        <v>8.2644749502383416E-2</v>
      </c>
      <c r="AF850">
        <v>27335</v>
      </c>
      <c r="AG850" t="s">
        <v>414</v>
      </c>
      <c r="AH850" t="s">
        <v>364</v>
      </c>
      <c r="AI850" t="s">
        <v>415</v>
      </c>
      <c r="BH850">
        <v>901</v>
      </c>
      <c r="BI850" t="s">
        <v>34</v>
      </c>
    </row>
    <row r="851" spans="1:61">
      <c r="A851" t="str">
        <f>_xlfn.XLOOKUP(D851,BN:BN,BO:BO)</f>
        <v>México</v>
      </c>
      <c r="B851" t="s">
        <v>25</v>
      </c>
      <c r="C851">
        <v>81</v>
      </c>
      <c r="D851" t="str">
        <f>_xlfn.XLOOKUP(C851,BH:BH,BI:BI)</f>
        <v>LucianaE</v>
      </c>
      <c r="E851">
        <v>25077</v>
      </c>
      <c r="F851" t="s">
        <v>2193</v>
      </c>
      <c r="G851" s="63">
        <v>45693</v>
      </c>
      <c r="H851" s="63">
        <v>45698</v>
      </c>
      <c r="I851" t="s">
        <v>376</v>
      </c>
      <c r="J851" t="str">
        <f>_xlfn.XLOOKUP(I851,AS:AS,AU:AU)</f>
        <v>Hotel</v>
      </c>
      <c r="K851" t="s">
        <v>33</v>
      </c>
      <c r="L851">
        <v>2723</v>
      </c>
      <c r="M851">
        <f>L851*_xlfn.XLOOKUP(K851,AM:AM,AN:AN)</f>
        <v>2341.7799999999997</v>
      </c>
      <c r="N851">
        <f>L851*_xlfn.XLOOKUP(K851,AM:AM,AO:AO)</f>
        <v>2723</v>
      </c>
      <c r="O851">
        <v>136.34</v>
      </c>
      <c r="P851">
        <f>O851*_xlfn.XLOOKUP(K851,AM:AM,AN:AN)</f>
        <v>117.25239999999999</v>
      </c>
      <c r="Q851">
        <f>O851*_xlfn.XLOOKUP(K851,AM:AM,AO:AO)</f>
        <v>136.34</v>
      </c>
      <c r="R851" t="str">
        <f>_xlfn.XLOOKUP(E851,AF:AF,AG:AG)</f>
        <v>ALVEAR PALACE HOTEL</v>
      </c>
      <c r="S851" t="str">
        <f>_xlfn.XLOOKUP(E851,AF:AF,AI:AI)</f>
        <v>Argentina</v>
      </c>
      <c r="T851">
        <f>WEEKNUM(G851)</f>
        <v>6</v>
      </c>
      <c r="U851">
        <f>YEAR(G851)</f>
        <v>2025</v>
      </c>
      <c r="V851" s="117">
        <f>IFERROR(Q851/N851,"0")</f>
        <v>5.0069775982372382E-2</v>
      </c>
      <c r="AF851">
        <v>27350</v>
      </c>
      <c r="AG851" t="s">
        <v>424</v>
      </c>
      <c r="AH851" t="s">
        <v>425</v>
      </c>
      <c r="AI851" t="s">
        <v>399</v>
      </c>
      <c r="BH851">
        <v>902</v>
      </c>
      <c r="BI851" t="s">
        <v>34</v>
      </c>
    </row>
    <row r="852" spans="1:61">
      <c r="A852" t="str">
        <f>_xlfn.XLOOKUP(D852,BN:BN,BO:BO)</f>
        <v>México</v>
      </c>
      <c r="B852" t="s">
        <v>25</v>
      </c>
      <c r="C852">
        <v>81</v>
      </c>
      <c r="D852" t="str">
        <f>_xlfn.XLOOKUP(C852,BH:BH,BI:BI)</f>
        <v>LucianaE</v>
      </c>
      <c r="E852">
        <v>25546</v>
      </c>
      <c r="F852" t="s">
        <v>2194</v>
      </c>
      <c r="G852" s="63">
        <v>45690</v>
      </c>
      <c r="H852" s="63">
        <v>45693</v>
      </c>
      <c r="I852" t="s">
        <v>376</v>
      </c>
      <c r="J852" t="str">
        <f>_xlfn.XLOOKUP(I852,AS:AS,AU:AU)</f>
        <v>Hotel</v>
      </c>
      <c r="K852" t="s">
        <v>33</v>
      </c>
      <c r="L852">
        <v>2265</v>
      </c>
      <c r="M852">
        <f>L852*_xlfn.XLOOKUP(K852,AM:AM,AN:AN)</f>
        <v>1947.8999999999999</v>
      </c>
      <c r="N852">
        <f>L852*_xlfn.XLOOKUP(K852,AM:AM,AO:AO)</f>
        <v>2265</v>
      </c>
      <c r="O852">
        <v>441.76</v>
      </c>
      <c r="P852">
        <f>O852*_xlfn.XLOOKUP(K852,AM:AM,AN:AN)</f>
        <v>379.91359999999997</v>
      </c>
      <c r="Q852">
        <f>O852*_xlfn.XLOOKUP(K852,AM:AM,AO:AO)</f>
        <v>441.76</v>
      </c>
      <c r="R852" t="str">
        <f>_xlfn.XLOOKUP(E852,AF:AF,AG:AG)</f>
        <v>ROSELL BOHER WINERY LODGE AND SPA</v>
      </c>
      <c r="S852" t="str">
        <f>_xlfn.XLOOKUP(E852,AF:AF,AI:AI)</f>
        <v>Argentina</v>
      </c>
      <c r="T852">
        <f>WEEKNUM(G852)</f>
        <v>6</v>
      </c>
      <c r="U852">
        <f>YEAR(G852)</f>
        <v>2025</v>
      </c>
      <c r="V852" s="117">
        <f>IFERROR(Q852/N852,"0")</f>
        <v>0.19503752759381898</v>
      </c>
      <c r="AF852">
        <v>27538</v>
      </c>
      <c r="AG852" t="s">
        <v>429</v>
      </c>
      <c r="AH852" t="s">
        <v>364</v>
      </c>
      <c r="AI852" t="s">
        <v>399</v>
      </c>
      <c r="BH852">
        <v>903</v>
      </c>
      <c r="BI852" t="s">
        <v>34</v>
      </c>
    </row>
    <row r="853" spans="1:61">
      <c r="A853" t="str">
        <f>_xlfn.XLOOKUP(D853,BN:BN,BO:BO)</f>
        <v>México</v>
      </c>
      <c r="B853" t="s">
        <v>25</v>
      </c>
      <c r="C853">
        <v>82</v>
      </c>
      <c r="D853" t="str">
        <f>_xlfn.XLOOKUP(C853,BH:BH,BI:BI)</f>
        <v>VeronicaN</v>
      </c>
      <c r="E853">
        <v>23789</v>
      </c>
      <c r="F853" t="s">
        <v>2195</v>
      </c>
      <c r="G853" s="63">
        <v>45720</v>
      </c>
      <c r="H853" s="63">
        <v>45732</v>
      </c>
      <c r="I853" t="s">
        <v>364</v>
      </c>
      <c r="J853" t="str">
        <f>_xlfn.XLOOKUP(I853,AS:AS,AU:AU)</f>
        <v>DMC</v>
      </c>
      <c r="K853" t="s">
        <v>33</v>
      </c>
      <c r="L853">
        <v>344506.65</v>
      </c>
      <c r="M853">
        <f>L853*_xlfn.XLOOKUP(K853,AM:AM,AN:AN)</f>
        <v>296275.71900000004</v>
      </c>
      <c r="N853">
        <f>L853*_xlfn.XLOOKUP(K853,AM:AM,AO:AO)</f>
        <v>344506.65</v>
      </c>
      <c r="O853">
        <v>27430.65</v>
      </c>
      <c r="P853">
        <f>O853*_xlfn.XLOOKUP(K853,AM:AM,AN:AN)</f>
        <v>23590.359</v>
      </c>
      <c r="Q853">
        <f>O853*_xlfn.XLOOKUP(K853,AM:AM,AO:AO)</f>
        <v>27430.65</v>
      </c>
      <c r="R853" t="str">
        <f>_xlfn.XLOOKUP(E853,AF:AF,AG:AG)</f>
        <v>TRIUMPH TRAVEL</v>
      </c>
      <c r="S853" t="str">
        <f>_xlfn.XLOOKUP(E853,AF:AF,AI:AI)</f>
        <v>South Africa</v>
      </c>
      <c r="T853">
        <f>WEEKNUM(G853)</f>
        <v>10</v>
      </c>
      <c r="U853">
        <f>YEAR(G853)</f>
        <v>2025</v>
      </c>
      <c r="V853" s="117">
        <f>IFERROR(Q853/N853,"0")</f>
        <v>7.9622991312359281E-2</v>
      </c>
      <c r="AF853">
        <v>27600</v>
      </c>
      <c r="AG853" t="s">
        <v>432</v>
      </c>
      <c r="AH853" t="s">
        <v>364</v>
      </c>
      <c r="AI853" t="s">
        <v>399</v>
      </c>
      <c r="BH853">
        <v>904</v>
      </c>
      <c r="BI853" t="s">
        <v>34</v>
      </c>
    </row>
    <row r="854" spans="1:61">
      <c r="A854" t="str">
        <f>_xlfn.XLOOKUP(D854,BN:BN,BO:BO)</f>
        <v>México</v>
      </c>
      <c r="B854" t="s">
        <v>25</v>
      </c>
      <c r="C854">
        <v>82</v>
      </c>
      <c r="D854" t="str">
        <f>_xlfn.XLOOKUP(C854,BH:BH,BI:BI)</f>
        <v>VeronicaN</v>
      </c>
      <c r="E854">
        <v>25656</v>
      </c>
      <c r="F854" t="s">
        <v>2196</v>
      </c>
      <c r="G854" s="63">
        <v>45720</v>
      </c>
      <c r="H854" s="63">
        <v>45732</v>
      </c>
      <c r="I854" t="s">
        <v>366</v>
      </c>
      <c r="J854" t="str">
        <f>_xlfn.XLOOKUP(I854,AS:AS,AU:AU)</f>
        <v>Vuelos</v>
      </c>
      <c r="K854" t="s">
        <v>33</v>
      </c>
      <c r="L854">
        <v>685.7</v>
      </c>
      <c r="M854">
        <f>L854*_xlfn.XLOOKUP(K854,AM:AM,AN:AN)</f>
        <v>589.702</v>
      </c>
      <c r="N854">
        <f>L854*_xlfn.XLOOKUP(K854,AM:AM,AO:AO)</f>
        <v>685.7</v>
      </c>
      <c r="O854">
        <v>0</v>
      </c>
      <c r="P854">
        <f>O854*_xlfn.XLOOKUP(K854,AM:AM,AN:AN)</f>
        <v>0</v>
      </c>
      <c r="Q854">
        <f>O854*_xlfn.XLOOKUP(K854,AM:AM,AO:AO)</f>
        <v>0</v>
      </c>
      <c r="R854" t="str">
        <f>_xlfn.XLOOKUP(E854,AF:AF,AG:AG)</f>
        <v>Kenya Airways</v>
      </c>
      <c r="S854" t="str">
        <f>_xlfn.XLOOKUP(E854,AF:AF,AI:AI)</f>
        <v>Kenya</v>
      </c>
      <c r="T854">
        <f>WEEKNUM(G854)</f>
        <v>10</v>
      </c>
      <c r="U854">
        <f>YEAR(G854)</f>
        <v>2025</v>
      </c>
      <c r="V854" s="117">
        <f>IFERROR(Q854/N854,"0")</f>
        <v>0</v>
      </c>
      <c r="AF854">
        <v>27602</v>
      </c>
      <c r="AG854" t="s">
        <v>437</v>
      </c>
      <c r="AH854" t="s">
        <v>376</v>
      </c>
      <c r="AI854" t="s">
        <v>438</v>
      </c>
      <c r="BH854">
        <v>905</v>
      </c>
      <c r="BI854" t="s">
        <v>85</v>
      </c>
    </row>
    <row r="855" spans="1:61">
      <c r="A855" t="str">
        <f>_xlfn.XLOOKUP(D855,BN:BN,BO:BO)</f>
        <v>México</v>
      </c>
      <c r="B855" t="s">
        <v>25</v>
      </c>
      <c r="C855">
        <v>82</v>
      </c>
      <c r="D855" t="str">
        <f>_xlfn.XLOOKUP(C855,BH:BH,BI:BI)</f>
        <v>VeronicaN</v>
      </c>
      <c r="E855">
        <v>25726</v>
      </c>
      <c r="F855" t="s">
        <v>2197</v>
      </c>
      <c r="G855" s="63">
        <v>45720</v>
      </c>
      <c r="H855" s="63">
        <v>45732</v>
      </c>
      <c r="I855" t="s">
        <v>456</v>
      </c>
      <c r="J855" t="str">
        <f>_xlfn.XLOOKUP(I855,AS:AS,AU:AU)</f>
        <v>Visados</v>
      </c>
      <c r="K855" t="s">
        <v>33</v>
      </c>
      <c r="L855">
        <v>2873.25</v>
      </c>
      <c r="M855">
        <f>L855*_xlfn.XLOOKUP(K855,AM:AM,AN:AN)</f>
        <v>2470.9949999999999</v>
      </c>
      <c r="N855">
        <f>L855*_xlfn.XLOOKUP(K855,AM:AM,AO:AO)</f>
        <v>2873.25</v>
      </c>
      <c r="O855">
        <v>0</v>
      </c>
      <c r="P855">
        <f>O855*_xlfn.XLOOKUP(K855,AM:AM,AN:AN)</f>
        <v>0</v>
      </c>
      <c r="Q855">
        <f>O855*_xlfn.XLOOKUP(K855,AM:AM,AO:AO)</f>
        <v>0</v>
      </c>
      <c r="R855" t="str">
        <f>_xlfn.XLOOKUP(E855,AF:AF,AG:AG)</f>
        <v>VISAS Osvaldo Cruz</v>
      </c>
      <c r="S855" t="str">
        <f>_xlfn.XLOOKUP(E855,AF:AF,AI:AI)</f>
        <v>Cliente</v>
      </c>
      <c r="T855">
        <f>WEEKNUM(G855)</f>
        <v>10</v>
      </c>
      <c r="U855">
        <f>YEAR(G855)</f>
        <v>2025</v>
      </c>
      <c r="V855" s="117">
        <f>IFERROR(Q855/N855,"0")</f>
        <v>0</v>
      </c>
      <c r="AF855">
        <v>27603</v>
      </c>
      <c r="AG855" t="s">
        <v>442</v>
      </c>
      <c r="AH855" t="s">
        <v>376</v>
      </c>
      <c r="AI855" t="s">
        <v>438</v>
      </c>
      <c r="BH855">
        <v>907</v>
      </c>
      <c r="BI855" t="s">
        <v>63</v>
      </c>
    </row>
    <row r="856" spans="1:61">
      <c r="A856" t="str">
        <f>_xlfn.XLOOKUP(D856,BN:BN,BO:BO)</f>
        <v>México</v>
      </c>
      <c r="B856" t="s">
        <v>25</v>
      </c>
      <c r="C856">
        <v>82</v>
      </c>
      <c r="D856" t="str">
        <f>_xlfn.XLOOKUP(C856,BH:BH,BI:BI)</f>
        <v>VeronicaN</v>
      </c>
      <c r="E856">
        <v>25656</v>
      </c>
      <c r="F856" t="s">
        <v>2196</v>
      </c>
      <c r="G856" s="63">
        <v>45720</v>
      </c>
      <c r="H856" s="63">
        <v>45732</v>
      </c>
      <c r="I856" t="s">
        <v>366</v>
      </c>
      <c r="J856" t="str">
        <f>_xlfn.XLOOKUP(I856,AS:AS,AU:AU)</f>
        <v>Vuelos</v>
      </c>
      <c r="K856" t="s">
        <v>33</v>
      </c>
      <c r="L856">
        <v>2681.5</v>
      </c>
      <c r="M856">
        <f>L856*_xlfn.XLOOKUP(K856,AM:AM,AN:AN)</f>
        <v>2306.09</v>
      </c>
      <c r="N856">
        <f>L856*_xlfn.XLOOKUP(K856,AM:AM,AO:AO)</f>
        <v>2681.5</v>
      </c>
      <c r="O856">
        <v>0</v>
      </c>
      <c r="P856">
        <f>O856*_xlfn.XLOOKUP(K856,AM:AM,AN:AN)</f>
        <v>0</v>
      </c>
      <c r="Q856">
        <f>O856*_xlfn.XLOOKUP(K856,AM:AM,AO:AO)</f>
        <v>0</v>
      </c>
      <c r="R856" t="str">
        <f>_xlfn.XLOOKUP(E856,AF:AF,AG:AG)</f>
        <v>Kenya Airways</v>
      </c>
      <c r="S856" t="str">
        <f>_xlfn.XLOOKUP(E856,AF:AF,AI:AI)</f>
        <v>Kenya</v>
      </c>
      <c r="T856">
        <f>WEEKNUM(G856)</f>
        <v>10</v>
      </c>
      <c r="U856">
        <f>YEAR(G856)</f>
        <v>2025</v>
      </c>
      <c r="V856" s="117">
        <f>IFERROR(Q856/N856,"0")</f>
        <v>0</v>
      </c>
      <c r="AF856">
        <v>27604</v>
      </c>
      <c r="AG856" t="s">
        <v>446</v>
      </c>
      <c r="AH856" t="s">
        <v>364</v>
      </c>
      <c r="AI856" t="s">
        <v>438</v>
      </c>
      <c r="BH856">
        <v>908</v>
      </c>
      <c r="BI856" t="s">
        <v>197</v>
      </c>
    </row>
    <row r="857" spans="1:61">
      <c r="A857" t="str">
        <f>_xlfn.XLOOKUP(D857,BN:BN,BO:BO)</f>
        <v>México</v>
      </c>
      <c r="B857" t="s">
        <v>25</v>
      </c>
      <c r="C857">
        <v>82</v>
      </c>
      <c r="D857" t="str">
        <f>_xlfn.XLOOKUP(C857,BH:BH,BI:BI)</f>
        <v>VeronicaN</v>
      </c>
      <c r="E857">
        <v>25656</v>
      </c>
      <c r="F857" t="s">
        <v>2196</v>
      </c>
      <c r="G857" s="63">
        <v>45720</v>
      </c>
      <c r="H857" s="63">
        <v>45732</v>
      </c>
      <c r="I857" t="s">
        <v>366</v>
      </c>
      <c r="J857" t="str">
        <f>_xlfn.XLOOKUP(I857,AS:AS,AU:AU)</f>
        <v>Vuelos</v>
      </c>
      <c r="K857" t="s">
        <v>33</v>
      </c>
      <c r="L857">
        <v>2681.5</v>
      </c>
      <c r="M857">
        <f>L857*_xlfn.XLOOKUP(K857,AM:AM,AN:AN)</f>
        <v>2306.09</v>
      </c>
      <c r="N857">
        <f>L857*_xlfn.XLOOKUP(K857,AM:AM,AO:AO)</f>
        <v>2681.5</v>
      </c>
      <c r="O857">
        <v>0</v>
      </c>
      <c r="P857">
        <f>O857*_xlfn.XLOOKUP(K857,AM:AM,AN:AN)</f>
        <v>0</v>
      </c>
      <c r="Q857">
        <f>O857*_xlfn.XLOOKUP(K857,AM:AM,AO:AO)</f>
        <v>0</v>
      </c>
      <c r="R857" t="str">
        <f>_xlfn.XLOOKUP(E857,AF:AF,AG:AG)</f>
        <v>Kenya Airways</v>
      </c>
      <c r="S857" t="str">
        <f>_xlfn.XLOOKUP(E857,AF:AF,AI:AI)</f>
        <v>Kenya</v>
      </c>
      <c r="T857">
        <f>WEEKNUM(G857)</f>
        <v>10</v>
      </c>
      <c r="U857">
        <f>YEAR(G857)</f>
        <v>2025</v>
      </c>
      <c r="V857" s="117">
        <f>IFERROR(Q857/N857,"0")</f>
        <v>0</v>
      </c>
      <c r="AF857">
        <v>27605</v>
      </c>
      <c r="AG857" t="s">
        <v>452</v>
      </c>
      <c r="AH857" t="s">
        <v>376</v>
      </c>
      <c r="AI857" t="s">
        <v>377</v>
      </c>
      <c r="BH857">
        <v>909</v>
      </c>
      <c r="BI857" t="s">
        <v>43</v>
      </c>
    </row>
    <row r="858" spans="1:61">
      <c r="A858" t="str">
        <f>_xlfn.XLOOKUP(D858,BN:BN,BO:BO)</f>
        <v>México</v>
      </c>
      <c r="B858" t="s">
        <v>25</v>
      </c>
      <c r="C858">
        <v>82</v>
      </c>
      <c r="D858" t="str">
        <f>_xlfn.XLOOKUP(C858,BH:BH,BI:BI)</f>
        <v>VeronicaN</v>
      </c>
      <c r="E858">
        <v>25684</v>
      </c>
      <c r="F858" t="s">
        <v>2198</v>
      </c>
      <c r="G858" s="63">
        <v>45720</v>
      </c>
      <c r="H858" s="63">
        <v>45732</v>
      </c>
      <c r="I858" t="s">
        <v>366</v>
      </c>
      <c r="J858" t="str">
        <f>_xlfn.XLOOKUP(I858,AS:AS,AU:AU)</f>
        <v>Vuelos</v>
      </c>
      <c r="K858" t="s">
        <v>33</v>
      </c>
      <c r="L858">
        <v>1856</v>
      </c>
      <c r="M858">
        <f>L858*_xlfn.XLOOKUP(K858,AM:AM,AN:AN)</f>
        <v>1596.16</v>
      </c>
      <c r="N858">
        <f>L858*_xlfn.XLOOKUP(K858,AM:AM,AO:AO)</f>
        <v>1856</v>
      </c>
      <c r="O858">
        <v>0</v>
      </c>
      <c r="P858">
        <f>O858*_xlfn.XLOOKUP(K858,AM:AM,AN:AN)</f>
        <v>0</v>
      </c>
      <c r="Q858">
        <f>O858*_xlfn.XLOOKUP(K858,AM:AM,AO:AO)</f>
        <v>0</v>
      </c>
      <c r="R858" t="str">
        <f>_xlfn.XLOOKUP(E858,AF:AF,AG:AG)</f>
        <v>Rwandair Airlines</v>
      </c>
      <c r="S858" t="str">
        <f>_xlfn.XLOOKUP(E858,AF:AF,AI:AI)</f>
        <v>Rwanda</v>
      </c>
      <c r="T858">
        <f>WEEKNUM(G858)</f>
        <v>10</v>
      </c>
      <c r="U858">
        <f>YEAR(G858)</f>
        <v>2025</v>
      </c>
      <c r="V858" s="117">
        <f>IFERROR(Q858/N858,"0")</f>
        <v>0</v>
      </c>
      <c r="AF858">
        <v>27608</v>
      </c>
      <c r="AG858" t="s">
        <v>457</v>
      </c>
      <c r="AH858" t="s">
        <v>364</v>
      </c>
      <c r="AI858" t="s">
        <v>458</v>
      </c>
      <c r="BH858">
        <v>910</v>
      </c>
      <c r="BI858" t="s">
        <v>66</v>
      </c>
    </row>
    <row r="859" spans="1:61">
      <c r="A859" t="str">
        <f>_xlfn.XLOOKUP(D859,BN:BN,BO:BO)</f>
        <v>México</v>
      </c>
      <c r="B859" t="s">
        <v>25</v>
      </c>
      <c r="C859">
        <v>82</v>
      </c>
      <c r="D859" t="str">
        <f>_xlfn.XLOOKUP(C859,BH:BH,BI:BI)</f>
        <v>VeronicaN</v>
      </c>
      <c r="E859">
        <v>25684</v>
      </c>
      <c r="F859" t="s">
        <v>2198</v>
      </c>
      <c r="G859" s="63">
        <v>45720</v>
      </c>
      <c r="H859" s="63">
        <v>45732</v>
      </c>
      <c r="I859" t="s">
        <v>366</v>
      </c>
      <c r="J859" t="str">
        <f>_xlfn.XLOOKUP(I859,AS:AS,AU:AU)</f>
        <v>Vuelos</v>
      </c>
      <c r="K859" t="s">
        <v>33</v>
      </c>
      <c r="L859">
        <v>1856</v>
      </c>
      <c r="M859">
        <f>L859*_xlfn.XLOOKUP(K859,AM:AM,AN:AN)</f>
        <v>1596.16</v>
      </c>
      <c r="N859">
        <f>L859*_xlfn.XLOOKUP(K859,AM:AM,AO:AO)</f>
        <v>1856</v>
      </c>
      <c r="O859">
        <v>0</v>
      </c>
      <c r="P859">
        <f>O859*_xlfn.XLOOKUP(K859,AM:AM,AN:AN)</f>
        <v>0</v>
      </c>
      <c r="Q859">
        <f>O859*_xlfn.XLOOKUP(K859,AM:AM,AO:AO)</f>
        <v>0</v>
      </c>
      <c r="R859" t="str">
        <f>_xlfn.XLOOKUP(E859,AF:AF,AG:AG)</f>
        <v>Rwandair Airlines</v>
      </c>
      <c r="S859" t="str">
        <f>_xlfn.XLOOKUP(E859,AF:AF,AI:AI)</f>
        <v>Rwanda</v>
      </c>
      <c r="T859">
        <f>WEEKNUM(G859)</f>
        <v>10</v>
      </c>
      <c r="U859">
        <f>YEAR(G859)</f>
        <v>2025</v>
      </c>
      <c r="V859" s="117">
        <f>IFERROR(Q859/N859,"0")</f>
        <v>0</v>
      </c>
      <c r="AF859">
        <v>27610</v>
      </c>
      <c r="AG859" t="s">
        <v>462</v>
      </c>
      <c r="AH859" t="s">
        <v>419</v>
      </c>
      <c r="AI859" t="s">
        <v>369</v>
      </c>
      <c r="BH859">
        <v>911</v>
      </c>
      <c r="BI859" t="s">
        <v>46</v>
      </c>
    </row>
    <row r="860" spans="1:61">
      <c r="A860" t="str">
        <f>_xlfn.XLOOKUP(D860,BN:BN,BO:BO)</f>
        <v>México</v>
      </c>
      <c r="B860" t="s">
        <v>25</v>
      </c>
      <c r="C860">
        <v>82</v>
      </c>
      <c r="D860" t="str">
        <f>_xlfn.XLOOKUP(C860,BH:BH,BI:BI)</f>
        <v>VeronicaN</v>
      </c>
      <c r="E860">
        <v>25656</v>
      </c>
      <c r="F860" t="s">
        <v>2196</v>
      </c>
      <c r="G860" s="63">
        <v>45720</v>
      </c>
      <c r="H860" s="63">
        <v>45732</v>
      </c>
      <c r="I860" t="s">
        <v>366</v>
      </c>
      <c r="J860" t="str">
        <f>_xlfn.XLOOKUP(I860,AS:AS,AU:AU)</f>
        <v>Vuelos</v>
      </c>
      <c r="K860" t="s">
        <v>33</v>
      </c>
      <c r="L860">
        <v>671.4</v>
      </c>
      <c r="M860">
        <f>L860*_xlfn.XLOOKUP(K860,AM:AM,AN:AN)</f>
        <v>577.404</v>
      </c>
      <c r="N860">
        <f>L860*_xlfn.XLOOKUP(K860,AM:AM,AO:AO)</f>
        <v>671.4</v>
      </c>
      <c r="O860">
        <v>0</v>
      </c>
      <c r="P860">
        <f>O860*_xlfn.XLOOKUP(K860,AM:AM,AN:AN)</f>
        <v>0</v>
      </c>
      <c r="Q860">
        <f>O860*_xlfn.XLOOKUP(K860,AM:AM,AO:AO)</f>
        <v>0</v>
      </c>
      <c r="R860" t="str">
        <f>_xlfn.XLOOKUP(E860,AF:AF,AG:AG)</f>
        <v>Kenya Airways</v>
      </c>
      <c r="S860" t="str">
        <f>_xlfn.XLOOKUP(E860,AF:AF,AI:AI)</f>
        <v>Kenya</v>
      </c>
      <c r="T860">
        <f>WEEKNUM(G860)</f>
        <v>10</v>
      </c>
      <c r="U860">
        <f>YEAR(G860)</f>
        <v>2025</v>
      </c>
      <c r="V860" s="117">
        <f>IFERROR(Q860/N860,"0")</f>
        <v>0</v>
      </c>
      <c r="AF860">
        <v>27687</v>
      </c>
      <c r="AG860" t="s">
        <v>465</v>
      </c>
      <c r="AH860" t="s">
        <v>364</v>
      </c>
      <c r="AI860" t="s">
        <v>466</v>
      </c>
      <c r="BH860">
        <v>912</v>
      </c>
      <c r="BI860" t="s">
        <v>46</v>
      </c>
    </row>
    <row r="861" spans="1:61">
      <c r="A861" t="str">
        <f>_xlfn.XLOOKUP(D861,BN:BN,BO:BO)</f>
        <v>México</v>
      </c>
      <c r="B861" t="s">
        <v>25</v>
      </c>
      <c r="C861">
        <v>82</v>
      </c>
      <c r="D861" t="str">
        <f>_xlfn.XLOOKUP(C861,BH:BH,BI:BI)</f>
        <v>VeronicaN</v>
      </c>
      <c r="E861">
        <v>25656</v>
      </c>
      <c r="F861" t="s">
        <v>2196</v>
      </c>
      <c r="G861" s="63">
        <v>45720</v>
      </c>
      <c r="H861" s="63">
        <v>45732</v>
      </c>
      <c r="I861" t="s">
        <v>366</v>
      </c>
      <c r="J861" t="str">
        <f>_xlfn.XLOOKUP(I861,AS:AS,AU:AU)</f>
        <v>Vuelos</v>
      </c>
      <c r="K861" t="s">
        <v>33</v>
      </c>
      <c r="L861">
        <v>671.4</v>
      </c>
      <c r="M861">
        <f>L861*_xlfn.XLOOKUP(K861,AM:AM,AN:AN)</f>
        <v>577.404</v>
      </c>
      <c r="N861">
        <f>L861*_xlfn.XLOOKUP(K861,AM:AM,AO:AO)</f>
        <v>671.4</v>
      </c>
      <c r="O861">
        <v>0</v>
      </c>
      <c r="P861">
        <f>O861*_xlfn.XLOOKUP(K861,AM:AM,AN:AN)</f>
        <v>0</v>
      </c>
      <c r="Q861">
        <f>O861*_xlfn.XLOOKUP(K861,AM:AM,AO:AO)</f>
        <v>0</v>
      </c>
      <c r="R861" t="str">
        <f>_xlfn.XLOOKUP(E861,AF:AF,AG:AG)</f>
        <v>Kenya Airways</v>
      </c>
      <c r="S861" t="str">
        <f>_xlfn.XLOOKUP(E861,AF:AF,AI:AI)</f>
        <v>Kenya</v>
      </c>
      <c r="T861">
        <f>WEEKNUM(G861)</f>
        <v>10</v>
      </c>
      <c r="U861">
        <f>YEAR(G861)</f>
        <v>2025</v>
      </c>
      <c r="V861" s="117">
        <f>IFERROR(Q861/N861,"0")</f>
        <v>0</v>
      </c>
      <c r="AF861">
        <v>27688</v>
      </c>
      <c r="AG861" t="s">
        <v>469</v>
      </c>
      <c r="AH861" t="s">
        <v>366</v>
      </c>
      <c r="AI861" t="s">
        <v>399</v>
      </c>
      <c r="BH861">
        <v>913</v>
      </c>
      <c r="BI861" t="s">
        <v>34</v>
      </c>
    </row>
    <row r="862" spans="1:61">
      <c r="A862" t="str">
        <f>_xlfn.XLOOKUP(D862,BN:BN,BO:BO)</f>
        <v>México</v>
      </c>
      <c r="B862" t="s">
        <v>25</v>
      </c>
      <c r="C862">
        <v>82</v>
      </c>
      <c r="D862" t="str">
        <f>_xlfn.XLOOKUP(C862,BH:BH,BI:BI)</f>
        <v>VeronicaN</v>
      </c>
      <c r="E862">
        <v>25684</v>
      </c>
      <c r="F862" t="s">
        <v>2198</v>
      </c>
      <c r="G862" s="63">
        <v>45720</v>
      </c>
      <c r="H862" s="63">
        <v>45732</v>
      </c>
      <c r="I862" t="s">
        <v>366</v>
      </c>
      <c r="J862" t="str">
        <f>_xlfn.XLOOKUP(I862,AS:AS,AU:AU)</f>
        <v>Vuelos</v>
      </c>
      <c r="K862" t="s">
        <v>33</v>
      </c>
      <c r="L862">
        <v>1856</v>
      </c>
      <c r="M862">
        <f>L862*_xlfn.XLOOKUP(K862,AM:AM,AN:AN)</f>
        <v>1596.16</v>
      </c>
      <c r="N862">
        <f>L862*_xlfn.XLOOKUP(K862,AM:AM,AO:AO)</f>
        <v>1856</v>
      </c>
      <c r="O862">
        <v>0</v>
      </c>
      <c r="P862">
        <f>O862*_xlfn.XLOOKUP(K862,AM:AM,AN:AN)</f>
        <v>0</v>
      </c>
      <c r="Q862">
        <f>O862*_xlfn.XLOOKUP(K862,AM:AM,AO:AO)</f>
        <v>0</v>
      </c>
      <c r="R862" t="str">
        <f>_xlfn.XLOOKUP(E862,AF:AF,AG:AG)</f>
        <v>Rwandair Airlines</v>
      </c>
      <c r="S862" t="str">
        <f>_xlfn.XLOOKUP(E862,AF:AF,AI:AI)</f>
        <v>Rwanda</v>
      </c>
      <c r="T862">
        <f>WEEKNUM(G862)</f>
        <v>10</v>
      </c>
      <c r="U862">
        <f>YEAR(G862)</f>
        <v>2025</v>
      </c>
      <c r="V862" s="117">
        <f>IFERROR(Q862/N862,"0")</f>
        <v>0</v>
      </c>
      <c r="AF862">
        <v>27738</v>
      </c>
      <c r="AG862" t="s">
        <v>472</v>
      </c>
      <c r="AH862" t="s">
        <v>376</v>
      </c>
      <c r="AI862" t="s">
        <v>377</v>
      </c>
      <c r="BH862">
        <v>914</v>
      </c>
      <c r="BI862" t="s">
        <v>64</v>
      </c>
    </row>
    <row r="863" spans="1:61">
      <c r="A863" t="str">
        <f>_xlfn.XLOOKUP(D863,BN:BN,BO:BO)</f>
        <v>México</v>
      </c>
      <c r="B863" t="s">
        <v>25</v>
      </c>
      <c r="C863">
        <v>82</v>
      </c>
      <c r="D863" t="str">
        <f>_xlfn.XLOOKUP(C863,BH:BH,BI:BI)</f>
        <v>VeronicaN</v>
      </c>
      <c r="E863">
        <v>25684</v>
      </c>
      <c r="F863" t="s">
        <v>2198</v>
      </c>
      <c r="G863" s="63">
        <v>45720</v>
      </c>
      <c r="H863" s="63">
        <v>45732</v>
      </c>
      <c r="I863" t="s">
        <v>366</v>
      </c>
      <c r="J863" t="str">
        <f>_xlfn.XLOOKUP(I863,AS:AS,AU:AU)</f>
        <v>Vuelos</v>
      </c>
      <c r="K863" t="s">
        <v>33</v>
      </c>
      <c r="L863">
        <v>1856</v>
      </c>
      <c r="M863">
        <f>L863*_xlfn.XLOOKUP(K863,AM:AM,AN:AN)</f>
        <v>1596.16</v>
      </c>
      <c r="N863">
        <f>L863*_xlfn.XLOOKUP(K863,AM:AM,AO:AO)</f>
        <v>1856</v>
      </c>
      <c r="O863">
        <v>0</v>
      </c>
      <c r="P863">
        <f>O863*_xlfn.XLOOKUP(K863,AM:AM,AN:AN)</f>
        <v>0</v>
      </c>
      <c r="Q863">
        <f>O863*_xlfn.XLOOKUP(K863,AM:AM,AO:AO)</f>
        <v>0</v>
      </c>
      <c r="R863" t="str">
        <f>_xlfn.XLOOKUP(E863,AF:AF,AG:AG)</f>
        <v>Rwandair Airlines</v>
      </c>
      <c r="S863" t="str">
        <f>_xlfn.XLOOKUP(E863,AF:AF,AI:AI)</f>
        <v>Rwanda</v>
      </c>
      <c r="T863">
        <f>WEEKNUM(G863)</f>
        <v>10</v>
      </c>
      <c r="U863">
        <f>YEAR(G863)</f>
        <v>2025</v>
      </c>
      <c r="V863" s="117">
        <f>IFERROR(Q863/N863,"0")</f>
        <v>0</v>
      </c>
      <c r="AF863">
        <v>27857</v>
      </c>
      <c r="AG863" t="s">
        <v>475</v>
      </c>
      <c r="AH863" t="s">
        <v>376</v>
      </c>
      <c r="AI863" t="s">
        <v>377</v>
      </c>
      <c r="BH863">
        <v>915</v>
      </c>
      <c r="BI863" t="s">
        <v>46</v>
      </c>
    </row>
    <row r="864" spans="1:61">
      <c r="A864" t="str">
        <f>_xlfn.XLOOKUP(D864,BN:BN,BO:BO)</f>
        <v>México</v>
      </c>
      <c r="B864" t="s">
        <v>25</v>
      </c>
      <c r="C864">
        <v>82</v>
      </c>
      <c r="D864" t="str">
        <f>_xlfn.XLOOKUP(C864,BH:BH,BI:BI)</f>
        <v>VeronicaN</v>
      </c>
      <c r="E864">
        <v>24812</v>
      </c>
      <c r="F864" t="s">
        <v>2199</v>
      </c>
      <c r="G864" s="63">
        <v>45720</v>
      </c>
      <c r="H864" s="63">
        <v>45732</v>
      </c>
      <c r="I864" t="s">
        <v>366</v>
      </c>
      <c r="J864" t="str">
        <f>_xlfn.XLOOKUP(I864,AS:AS,AU:AU)</f>
        <v>Vuelos</v>
      </c>
      <c r="K864" t="s">
        <v>33</v>
      </c>
      <c r="L864">
        <v>3862.2</v>
      </c>
      <c r="M864">
        <f>L864*_xlfn.XLOOKUP(K864,AM:AM,AN:AN)</f>
        <v>3321.4919999999997</v>
      </c>
      <c r="N864">
        <f>L864*_xlfn.XLOOKUP(K864,AM:AM,AO:AO)</f>
        <v>3862.2</v>
      </c>
      <c r="O864">
        <v>0</v>
      </c>
      <c r="P864">
        <f>O864*_xlfn.XLOOKUP(K864,AM:AM,AN:AN)</f>
        <v>0</v>
      </c>
      <c r="Q864">
        <f>O864*_xlfn.XLOOKUP(K864,AM:AM,AO:AO)</f>
        <v>0</v>
      </c>
      <c r="R864" t="str">
        <f>_xlfn.XLOOKUP(E864,AF:AF,AG:AG)</f>
        <v>Emirates Airlines</v>
      </c>
      <c r="S864" t="str">
        <f>_xlfn.XLOOKUP(E864,AF:AF,AI:AI)</f>
        <v>United Arab Emirates</v>
      </c>
      <c r="T864">
        <f>WEEKNUM(G864)</f>
        <v>10</v>
      </c>
      <c r="U864">
        <f>YEAR(G864)</f>
        <v>2025</v>
      </c>
      <c r="V864" s="117">
        <f>IFERROR(Q864/N864,"0")</f>
        <v>0</v>
      </c>
      <c r="AF864">
        <v>27859</v>
      </c>
      <c r="AG864" t="s">
        <v>480</v>
      </c>
      <c r="AH864" t="s">
        <v>376</v>
      </c>
      <c r="AI864" t="s">
        <v>399</v>
      </c>
      <c r="BH864">
        <v>916</v>
      </c>
      <c r="BI864" t="s">
        <v>53</v>
      </c>
    </row>
    <row r="865" spans="1:61">
      <c r="A865" t="str">
        <f>_xlfn.XLOOKUP(D865,BN:BN,BO:BO)</f>
        <v>México</v>
      </c>
      <c r="B865" t="s">
        <v>25</v>
      </c>
      <c r="C865">
        <v>82</v>
      </c>
      <c r="D865" t="str">
        <f>_xlfn.XLOOKUP(C865,BH:BH,BI:BI)</f>
        <v>VeronicaN</v>
      </c>
      <c r="E865">
        <v>24812</v>
      </c>
      <c r="F865" t="s">
        <v>2200</v>
      </c>
      <c r="G865" s="63">
        <v>45720</v>
      </c>
      <c r="H865" s="63">
        <v>45732</v>
      </c>
      <c r="I865" t="s">
        <v>366</v>
      </c>
      <c r="J865" t="str">
        <f>_xlfn.XLOOKUP(I865,AS:AS,AU:AU)</f>
        <v>Vuelos</v>
      </c>
      <c r="K865" t="s">
        <v>33</v>
      </c>
      <c r="L865">
        <v>3862.2</v>
      </c>
      <c r="M865">
        <f>L865*_xlfn.XLOOKUP(K865,AM:AM,AN:AN)</f>
        <v>3321.4919999999997</v>
      </c>
      <c r="N865">
        <f>L865*_xlfn.XLOOKUP(K865,AM:AM,AO:AO)</f>
        <v>3862.2</v>
      </c>
      <c r="O865">
        <v>0</v>
      </c>
      <c r="P865">
        <f>O865*_xlfn.XLOOKUP(K865,AM:AM,AN:AN)</f>
        <v>0</v>
      </c>
      <c r="Q865">
        <f>O865*_xlfn.XLOOKUP(K865,AM:AM,AO:AO)</f>
        <v>0</v>
      </c>
      <c r="R865" t="str">
        <f>_xlfn.XLOOKUP(E865,AF:AF,AG:AG)</f>
        <v>Emirates Airlines</v>
      </c>
      <c r="S865" t="str">
        <f>_xlfn.XLOOKUP(E865,AF:AF,AI:AI)</f>
        <v>United Arab Emirates</v>
      </c>
      <c r="T865">
        <f>WEEKNUM(G865)</f>
        <v>10</v>
      </c>
      <c r="U865">
        <f>YEAR(G865)</f>
        <v>2025</v>
      </c>
      <c r="V865" s="117">
        <f>IFERROR(Q865/N865,"0")</f>
        <v>0</v>
      </c>
      <c r="AF865">
        <v>27861</v>
      </c>
      <c r="AG865" t="s">
        <v>485</v>
      </c>
      <c r="AH865" t="s">
        <v>444</v>
      </c>
      <c r="AI865" t="s">
        <v>377</v>
      </c>
      <c r="BH865">
        <v>917</v>
      </c>
      <c r="BI865" t="s">
        <v>46</v>
      </c>
    </row>
    <row r="866" spans="1:61">
      <c r="A866" t="str">
        <f>_xlfn.XLOOKUP(D866,BN:BN,BO:BO)</f>
        <v>México</v>
      </c>
      <c r="B866" t="s">
        <v>25</v>
      </c>
      <c r="C866">
        <v>82</v>
      </c>
      <c r="D866" t="str">
        <f>_xlfn.XLOOKUP(C866,BH:BH,BI:BI)</f>
        <v>VeronicaN</v>
      </c>
      <c r="E866">
        <v>0</v>
      </c>
      <c r="F866" t="s">
        <v>2201</v>
      </c>
      <c r="G866" s="63">
        <v>45720</v>
      </c>
      <c r="H866" s="63">
        <v>45732</v>
      </c>
      <c r="I866" t="s">
        <v>396</v>
      </c>
      <c r="J866" t="str">
        <f>_xlfn.XLOOKUP(I866,AS:AS,AU:AU)</f>
        <v>Honorarios</v>
      </c>
      <c r="K866" t="s">
        <v>33</v>
      </c>
      <c r="L866">
        <v>35</v>
      </c>
      <c r="M866">
        <f>L866*_xlfn.XLOOKUP(K866,AM:AM,AN:AN)</f>
        <v>30.099999999999998</v>
      </c>
      <c r="N866">
        <f>L866*_xlfn.XLOOKUP(K866,AM:AM,AO:AO)</f>
        <v>35</v>
      </c>
      <c r="O866">
        <v>35</v>
      </c>
      <c r="P866">
        <f>O866*_xlfn.XLOOKUP(K866,AM:AM,AN:AN)</f>
        <v>30.099999999999998</v>
      </c>
      <c r="Q866">
        <f>O866*_xlfn.XLOOKUP(K866,AM:AM,AO:AO)</f>
        <v>35</v>
      </c>
      <c r="R866" t="str">
        <f>_xlfn.XLOOKUP(E866,AF:AF,AG:AG)</f>
        <v>FEES</v>
      </c>
      <c r="S866">
        <f>_xlfn.XLOOKUP(E866,AF:AF,AI:AI)</f>
        <v>0</v>
      </c>
      <c r="T866">
        <f>WEEKNUM(G866)</f>
        <v>10</v>
      </c>
      <c r="U866">
        <f>YEAR(G866)</f>
        <v>2025</v>
      </c>
      <c r="V866" s="117">
        <f>IFERROR(Q866/N866,"0")</f>
        <v>1</v>
      </c>
      <c r="AF866">
        <v>27988</v>
      </c>
      <c r="AG866" t="s">
        <v>489</v>
      </c>
      <c r="AH866" t="s">
        <v>376</v>
      </c>
      <c r="AI866" t="s">
        <v>377</v>
      </c>
      <c r="BH866">
        <v>918</v>
      </c>
      <c r="BI866" t="s">
        <v>63</v>
      </c>
    </row>
    <row r="867" spans="1:61">
      <c r="A867" t="str">
        <f>_xlfn.XLOOKUP(D867,BN:BN,BO:BO)</f>
        <v>México</v>
      </c>
      <c r="B867" t="s">
        <v>25</v>
      </c>
      <c r="C867">
        <v>82</v>
      </c>
      <c r="D867" t="str">
        <f>_xlfn.XLOOKUP(C867,BH:BH,BI:BI)</f>
        <v>VeronicaN</v>
      </c>
      <c r="E867">
        <v>0</v>
      </c>
      <c r="F867" t="s">
        <v>2201</v>
      </c>
      <c r="G867" s="63">
        <v>45720</v>
      </c>
      <c r="H867" s="63">
        <v>45732</v>
      </c>
      <c r="I867" t="s">
        <v>396</v>
      </c>
      <c r="J867" t="str">
        <f>_xlfn.XLOOKUP(I867,AS:AS,AU:AU)</f>
        <v>Honorarios</v>
      </c>
      <c r="K867" t="s">
        <v>33</v>
      </c>
      <c r="L867">
        <v>35</v>
      </c>
      <c r="M867">
        <f>L867*_xlfn.XLOOKUP(K867,AM:AM,AN:AN)</f>
        <v>30.099999999999998</v>
      </c>
      <c r="N867">
        <f>L867*_xlfn.XLOOKUP(K867,AM:AM,AO:AO)</f>
        <v>35</v>
      </c>
      <c r="O867">
        <v>35</v>
      </c>
      <c r="P867">
        <f>O867*_xlfn.XLOOKUP(K867,AM:AM,AN:AN)</f>
        <v>30.099999999999998</v>
      </c>
      <c r="Q867">
        <f>O867*_xlfn.XLOOKUP(K867,AM:AM,AO:AO)</f>
        <v>35</v>
      </c>
      <c r="R867" t="str">
        <f>_xlfn.XLOOKUP(E867,AF:AF,AG:AG)</f>
        <v>FEES</v>
      </c>
      <c r="S867">
        <f>_xlfn.XLOOKUP(E867,AF:AF,AI:AI)</f>
        <v>0</v>
      </c>
      <c r="T867">
        <f>WEEKNUM(G867)</f>
        <v>10</v>
      </c>
      <c r="U867">
        <f>YEAR(G867)</f>
        <v>2025</v>
      </c>
      <c r="V867" s="117">
        <f>IFERROR(Q867/N867,"0")</f>
        <v>1</v>
      </c>
      <c r="AF867">
        <v>27989</v>
      </c>
      <c r="AG867" t="s">
        <v>493</v>
      </c>
      <c r="AH867" t="s">
        <v>376</v>
      </c>
      <c r="AI867" t="s">
        <v>377</v>
      </c>
      <c r="BH867">
        <v>919</v>
      </c>
      <c r="BI867" t="s">
        <v>66</v>
      </c>
    </row>
    <row r="868" spans="1:61">
      <c r="A868" t="str">
        <f>_xlfn.XLOOKUP(D868,BN:BN,BO:BO)</f>
        <v>México</v>
      </c>
      <c r="B868" t="s">
        <v>25</v>
      </c>
      <c r="C868">
        <v>82</v>
      </c>
      <c r="D868" t="str">
        <f>_xlfn.XLOOKUP(C868,BH:BH,BI:BI)</f>
        <v>VeronicaN</v>
      </c>
      <c r="E868">
        <v>25656</v>
      </c>
      <c r="F868" t="s">
        <v>2196</v>
      </c>
      <c r="G868" s="63">
        <v>45720</v>
      </c>
      <c r="H868" s="63">
        <v>45732</v>
      </c>
      <c r="I868" t="s">
        <v>366</v>
      </c>
      <c r="J868" t="str">
        <f>_xlfn.XLOOKUP(I868,AS:AS,AU:AU)</f>
        <v>Vuelos</v>
      </c>
      <c r="K868" t="s">
        <v>33</v>
      </c>
      <c r="L868">
        <v>685.7</v>
      </c>
      <c r="M868">
        <f>L868*_xlfn.XLOOKUP(K868,AM:AM,AN:AN)</f>
        <v>589.702</v>
      </c>
      <c r="N868">
        <f>L868*_xlfn.XLOOKUP(K868,AM:AM,AO:AO)</f>
        <v>685.7</v>
      </c>
      <c r="O868">
        <v>0</v>
      </c>
      <c r="P868">
        <f>O868*_xlfn.XLOOKUP(K868,AM:AM,AN:AN)</f>
        <v>0</v>
      </c>
      <c r="Q868">
        <f>O868*_xlfn.XLOOKUP(K868,AM:AM,AO:AO)</f>
        <v>0</v>
      </c>
      <c r="R868" t="str">
        <f>_xlfn.XLOOKUP(E868,AF:AF,AG:AG)</f>
        <v>Kenya Airways</v>
      </c>
      <c r="S868" t="str">
        <f>_xlfn.XLOOKUP(E868,AF:AF,AI:AI)</f>
        <v>Kenya</v>
      </c>
      <c r="T868">
        <f>WEEKNUM(G868)</f>
        <v>10</v>
      </c>
      <c r="U868">
        <f>YEAR(G868)</f>
        <v>2025</v>
      </c>
      <c r="V868" s="117">
        <f>IFERROR(Q868/N868,"0")</f>
        <v>0</v>
      </c>
      <c r="AF868">
        <v>28091</v>
      </c>
      <c r="AG868" t="s">
        <v>497</v>
      </c>
      <c r="AH868" t="s">
        <v>376</v>
      </c>
      <c r="AI868" t="s">
        <v>498</v>
      </c>
      <c r="BH868">
        <v>920</v>
      </c>
      <c r="BI868" t="s">
        <v>66</v>
      </c>
    </row>
    <row r="869" spans="1:61">
      <c r="A869" t="str">
        <f>_xlfn.XLOOKUP(D869,BN:BN,BO:BO)</f>
        <v>México</v>
      </c>
      <c r="B869" t="s">
        <v>25</v>
      </c>
      <c r="C869">
        <v>82</v>
      </c>
      <c r="D869" t="str">
        <f>_xlfn.XLOOKUP(C869,BH:BH,BI:BI)</f>
        <v>VeronicaN</v>
      </c>
      <c r="E869">
        <v>0</v>
      </c>
      <c r="F869" t="s">
        <v>1878</v>
      </c>
      <c r="G869" s="63">
        <v>45720</v>
      </c>
      <c r="H869" s="63">
        <v>45732</v>
      </c>
      <c r="I869" t="s">
        <v>396</v>
      </c>
      <c r="J869" t="str">
        <f>_xlfn.XLOOKUP(I869,AS:AS,AU:AU)</f>
        <v>Honorarios</v>
      </c>
      <c r="K869" t="s">
        <v>33</v>
      </c>
      <c r="L869">
        <v>4715.3900000000003</v>
      </c>
      <c r="M869">
        <f>L869*_xlfn.XLOOKUP(K869,AM:AM,AN:AN)</f>
        <v>4055.2354</v>
      </c>
      <c r="N869">
        <f>L869*_xlfn.XLOOKUP(K869,AM:AM,AO:AO)</f>
        <v>4715.3900000000003</v>
      </c>
      <c r="O869">
        <v>4715.3900000000003</v>
      </c>
      <c r="P869">
        <f>O869*_xlfn.XLOOKUP(K869,AM:AM,AN:AN)</f>
        <v>4055.2354</v>
      </c>
      <c r="Q869">
        <f>O869*_xlfn.XLOOKUP(K869,AM:AM,AO:AO)</f>
        <v>4715.3900000000003</v>
      </c>
      <c r="R869" t="str">
        <f>_xlfn.XLOOKUP(E869,AF:AF,AG:AG)</f>
        <v>FEES</v>
      </c>
      <c r="S869">
        <f>_xlfn.XLOOKUP(E869,AF:AF,AI:AI)</f>
        <v>0</v>
      </c>
      <c r="T869">
        <f>WEEKNUM(G869)</f>
        <v>10</v>
      </c>
      <c r="U869">
        <f>YEAR(G869)</f>
        <v>2025</v>
      </c>
      <c r="V869" s="117">
        <f>IFERROR(Q869/N869,"0")</f>
        <v>1</v>
      </c>
      <c r="AF869">
        <v>28092</v>
      </c>
      <c r="AG869" t="s">
        <v>501</v>
      </c>
      <c r="AH869" t="s">
        <v>364</v>
      </c>
      <c r="AI869" t="s">
        <v>502</v>
      </c>
      <c r="BH869">
        <v>921</v>
      </c>
      <c r="BI869" t="s">
        <v>66</v>
      </c>
    </row>
    <row r="870" spans="1:61">
      <c r="A870" t="str">
        <f>_xlfn.XLOOKUP(D870,BN:BN,BO:BO)</f>
        <v>México</v>
      </c>
      <c r="B870" t="s">
        <v>25</v>
      </c>
      <c r="C870">
        <v>83</v>
      </c>
      <c r="D870" t="str">
        <f>_xlfn.XLOOKUP(C870,BH:BH,BI:BI)</f>
        <v>VeronicaN</v>
      </c>
      <c r="E870">
        <v>25080</v>
      </c>
      <c r="F870" t="s">
        <v>2202</v>
      </c>
      <c r="G870" s="63">
        <v>45645</v>
      </c>
      <c r="H870" s="63">
        <v>45646</v>
      </c>
      <c r="I870" t="s">
        <v>376</v>
      </c>
      <c r="J870" t="str">
        <f>_xlfn.XLOOKUP(I870,AS:AS,AU:AU)</f>
        <v>Hotel</v>
      </c>
      <c r="K870" t="s">
        <v>33</v>
      </c>
      <c r="L870">
        <v>229</v>
      </c>
      <c r="M870">
        <f>L870*_xlfn.XLOOKUP(K870,AM:AM,AN:AN)</f>
        <v>196.94</v>
      </c>
      <c r="N870">
        <f>L870*_xlfn.XLOOKUP(K870,AM:AM,AO:AO)</f>
        <v>229</v>
      </c>
      <c r="O870">
        <v>21.53</v>
      </c>
      <c r="P870">
        <f>O870*_xlfn.XLOOKUP(K870,AM:AM,AN:AN)</f>
        <v>18.515800000000002</v>
      </c>
      <c r="Q870">
        <f>O870*_xlfn.XLOOKUP(K870,AM:AM,AO:AO)</f>
        <v>21.53</v>
      </c>
      <c r="R870" t="str">
        <f>_xlfn.XLOOKUP(E870,AF:AF,AG:AG)</f>
        <v>HYATT REGENCY DFW INTERNATIONAL AIRPORT</v>
      </c>
      <c r="S870" t="str">
        <f>_xlfn.XLOOKUP(E870,AF:AF,AI:AI)</f>
        <v>United States</v>
      </c>
      <c r="T870">
        <f>WEEKNUM(G870)</f>
        <v>51</v>
      </c>
      <c r="U870">
        <f>YEAR(G870)</f>
        <v>2024</v>
      </c>
      <c r="V870" s="117">
        <f>IFERROR(Q870/N870,"0")</f>
        <v>9.4017467248908304E-2</v>
      </c>
      <c r="AF870">
        <v>28093</v>
      </c>
      <c r="AG870" t="s">
        <v>505</v>
      </c>
      <c r="AH870" t="s">
        <v>364</v>
      </c>
      <c r="AI870" t="s">
        <v>401</v>
      </c>
      <c r="BH870">
        <v>922</v>
      </c>
      <c r="BI870" t="s">
        <v>66</v>
      </c>
    </row>
    <row r="871" spans="1:61">
      <c r="A871" t="str">
        <f>_xlfn.XLOOKUP(D871,BN:BN,BO:BO)</f>
        <v>México</v>
      </c>
      <c r="B871" t="s">
        <v>25</v>
      </c>
      <c r="C871">
        <v>84</v>
      </c>
      <c r="D871" t="str">
        <f>_xlfn.XLOOKUP(C871,BH:BH,BI:BI)</f>
        <v>DianaM</v>
      </c>
      <c r="E871">
        <v>25101</v>
      </c>
      <c r="F871" t="s">
        <v>2203</v>
      </c>
      <c r="G871" s="63">
        <v>45685</v>
      </c>
      <c r="H871" s="63">
        <v>45685</v>
      </c>
      <c r="I871" t="s">
        <v>366</v>
      </c>
      <c r="J871" t="str">
        <f>_xlfn.XLOOKUP(I871,AS:AS,AU:AU)</f>
        <v>Vuelos</v>
      </c>
      <c r="K871" t="s">
        <v>33</v>
      </c>
      <c r="L871">
        <v>391.1</v>
      </c>
      <c r="M871">
        <f>L871*_xlfn.XLOOKUP(K871,AM:AM,AN:AN)</f>
        <v>336.346</v>
      </c>
      <c r="N871">
        <f>L871*_xlfn.XLOOKUP(K871,AM:AM,AO:AO)</f>
        <v>391.1</v>
      </c>
      <c r="O871">
        <v>0</v>
      </c>
      <c r="P871">
        <f>O871*_xlfn.XLOOKUP(K871,AM:AM,AN:AN)</f>
        <v>0</v>
      </c>
      <c r="Q871">
        <f>O871*_xlfn.XLOOKUP(K871,AM:AM,AO:AO)</f>
        <v>0</v>
      </c>
      <c r="R871" t="str">
        <f>_xlfn.XLOOKUP(E871,AF:AF,AG:AG)</f>
        <v>Lot Polish Airlines</v>
      </c>
      <c r="S871" t="str">
        <f>_xlfn.XLOOKUP(E871,AF:AF,AI:AI)</f>
        <v>United States</v>
      </c>
      <c r="T871">
        <f>WEEKNUM(G871)</f>
        <v>5</v>
      </c>
      <c r="U871">
        <f>YEAR(G871)</f>
        <v>2025</v>
      </c>
      <c r="V871" s="117">
        <f>IFERROR(Q871/N871,"0")</f>
        <v>0</v>
      </c>
      <c r="AF871">
        <v>28094</v>
      </c>
      <c r="AG871" t="s">
        <v>508</v>
      </c>
      <c r="AH871" t="s">
        <v>366</v>
      </c>
      <c r="AI871" t="s">
        <v>509</v>
      </c>
      <c r="BH871">
        <v>923</v>
      </c>
      <c r="BI871" t="s">
        <v>66</v>
      </c>
    </row>
    <row r="872" spans="1:61">
      <c r="A872" t="str">
        <f>_xlfn.XLOOKUP(D872,BN:BN,BO:BO)</f>
        <v>México</v>
      </c>
      <c r="B872" t="s">
        <v>25</v>
      </c>
      <c r="C872">
        <v>84</v>
      </c>
      <c r="D872" t="str">
        <f>_xlfn.XLOOKUP(C872,BH:BH,BI:BI)</f>
        <v>DianaM</v>
      </c>
      <c r="E872">
        <v>25102</v>
      </c>
      <c r="F872" t="s">
        <v>2204</v>
      </c>
      <c r="G872" s="63">
        <v>45685</v>
      </c>
      <c r="H872" s="63">
        <v>45685</v>
      </c>
      <c r="I872" t="s">
        <v>366</v>
      </c>
      <c r="J872" t="str">
        <f>_xlfn.XLOOKUP(I872,AS:AS,AU:AU)</f>
        <v>Vuelos</v>
      </c>
      <c r="K872" t="s">
        <v>33</v>
      </c>
      <c r="L872">
        <v>339.68</v>
      </c>
      <c r="M872">
        <f>L872*_xlfn.XLOOKUP(K872,AM:AM,AN:AN)</f>
        <v>292.12479999999999</v>
      </c>
      <c r="N872">
        <f>L872*_xlfn.XLOOKUP(K872,AM:AM,AO:AO)</f>
        <v>339.68</v>
      </c>
      <c r="O872">
        <v>0</v>
      </c>
      <c r="P872">
        <f>O872*_xlfn.XLOOKUP(K872,AM:AM,AN:AN)</f>
        <v>0</v>
      </c>
      <c r="Q872">
        <f>O872*_xlfn.XLOOKUP(K872,AM:AM,AO:AO)</f>
        <v>0</v>
      </c>
      <c r="R872" t="str">
        <f>_xlfn.XLOOKUP(E872,AF:AF,AG:AG)</f>
        <v>El Al Israel Airlines</v>
      </c>
      <c r="S872" t="str">
        <f>_xlfn.XLOOKUP(E872,AF:AF,AI:AI)</f>
        <v>Israel</v>
      </c>
      <c r="T872">
        <f>WEEKNUM(G872)</f>
        <v>5</v>
      </c>
      <c r="U872">
        <f>YEAR(G872)</f>
        <v>2025</v>
      </c>
      <c r="V872" s="117">
        <f>IFERROR(Q872/N872,"0")</f>
        <v>0</v>
      </c>
      <c r="AF872">
        <v>28111</v>
      </c>
      <c r="AG872" t="s">
        <v>513</v>
      </c>
      <c r="AH872" t="s">
        <v>376</v>
      </c>
      <c r="AI872" t="s">
        <v>514</v>
      </c>
      <c r="BH872">
        <v>924</v>
      </c>
      <c r="BI872" t="s">
        <v>196</v>
      </c>
    </row>
    <row r="873" spans="1:61">
      <c r="A873" t="str">
        <f>_xlfn.XLOOKUP(D873,BN:BN,BO:BO)</f>
        <v>México</v>
      </c>
      <c r="B873" t="s">
        <v>25</v>
      </c>
      <c r="C873">
        <v>84</v>
      </c>
      <c r="D873" t="str">
        <f>_xlfn.XLOOKUP(C873,BH:BH,BI:BI)</f>
        <v>DianaM</v>
      </c>
      <c r="E873">
        <v>25101</v>
      </c>
      <c r="F873" t="s">
        <v>2205</v>
      </c>
      <c r="G873" s="63">
        <v>45685</v>
      </c>
      <c r="H873" s="63">
        <v>45685</v>
      </c>
      <c r="I873" t="s">
        <v>366</v>
      </c>
      <c r="J873" t="str">
        <f>_xlfn.XLOOKUP(I873,AS:AS,AU:AU)</f>
        <v>Vuelos</v>
      </c>
      <c r="K873" t="s">
        <v>33</v>
      </c>
      <c r="L873">
        <v>977.9</v>
      </c>
      <c r="M873">
        <f>L873*_xlfn.XLOOKUP(K873,AM:AM,AN:AN)</f>
        <v>840.99399999999991</v>
      </c>
      <c r="N873">
        <f>L873*_xlfn.XLOOKUP(K873,AM:AM,AO:AO)</f>
        <v>977.9</v>
      </c>
      <c r="O873">
        <v>0</v>
      </c>
      <c r="P873">
        <f>O873*_xlfn.XLOOKUP(K873,AM:AM,AN:AN)</f>
        <v>0</v>
      </c>
      <c r="Q873">
        <f>O873*_xlfn.XLOOKUP(K873,AM:AM,AO:AO)</f>
        <v>0</v>
      </c>
      <c r="R873" t="str">
        <f>_xlfn.XLOOKUP(E873,AF:AF,AG:AG)</f>
        <v>Lot Polish Airlines</v>
      </c>
      <c r="S873" t="str">
        <f>_xlfn.XLOOKUP(E873,AF:AF,AI:AI)</f>
        <v>United States</v>
      </c>
      <c r="T873">
        <f>WEEKNUM(G873)</f>
        <v>5</v>
      </c>
      <c r="U873">
        <f>YEAR(G873)</f>
        <v>2025</v>
      </c>
      <c r="V873" s="117">
        <f>IFERROR(Q873/N873,"0")</f>
        <v>0</v>
      </c>
      <c r="AF873">
        <v>28351</v>
      </c>
      <c r="AG873" t="s">
        <v>519</v>
      </c>
      <c r="AH873" t="s">
        <v>376</v>
      </c>
      <c r="AI873" t="s">
        <v>405</v>
      </c>
      <c r="BH873">
        <v>925</v>
      </c>
      <c r="BI873" t="s">
        <v>66</v>
      </c>
    </row>
    <row r="874" spans="1:61">
      <c r="A874" t="str">
        <f>_xlfn.XLOOKUP(D874,BN:BN,BO:BO)</f>
        <v>México</v>
      </c>
      <c r="B874" t="s">
        <v>25</v>
      </c>
      <c r="C874">
        <v>84</v>
      </c>
      <c r="D874" t="str">
        <f>_xlfn.XLOOKUP(C874,BH:BH,BI:BI)</f>
        <v>DianaM</v>
      </c>
      <c r="E874">
        <v>0</v>
      </c>
      <c r="F874" t="s">
        <v>1893</v>
      </c>
      <c r="G874" s="63">
        <v>45685</v>
      </c>
      <c r="H874" s="63">
        <v>45685</v>
      </c>
      <c r="I874" t="s">
        <v>396</v>
      </c>
      <c r="J874" t="str">
        <f>_xlfn.XLOOKUP(I874,AS:AS,AU:AU)</f>
        <v>Honorarios</v>
      </c>
      <c r="K874" t="s">
        <v>33</v>
      </c>
      <c r="L874">
        <v>150</v>
      </c>
      <c r="M874">
        <f>L874*_xlfn.XLOOKUP(K874,AM:AM,AN:AN)</f>
        <v>129</v>
      </c>
      <c r="N874">
        <f>L874*_xlfn.XLOOKUP(K874,AM:AM,AO:AO)</f>
        <v>150</v>
      </c>
      <c r="O874">
        <v>150</v>
      </c>
      <c r="P874">
        <f>O874*_xlfn.XLOOKUP(K874,AM:AM,AN:AN)</f>
        <v>129</v>
      </c>
      <c r="Q874">
        <f>O874*_xlfn.XLOOKUP(K874,AM:AM,AO:AO)</f>
        <v>150</v>
      </c>
      <c r="R874" t="str">
        <f>_xlfn.XLOOKUP(E874,AF:AF,AG:AG)</f>
        <v>FEES</v>
      </c>
      <c r="S874">
        <f>_xlfn.XLOOKUP(E874,AF:AF,AI:AI)</f>
        <v>0</v>
      </c>
      <c r="T874">
        <f>WEEKNUM(G874)</f>
        <v>5</v>
      </c>
      <c r="U874">
        <f>YEAR(G874)</f>
        <v>2025</v>
      </c>
      <c r="V874" s="117">
        <f>IFERROR(Q874/N874,"0")</f>
        <v>1</v>
      </c>
      <c r="AF874">
        <v>28387</v>
      </c>
      <c r="AG874" t="s">
        <v>524</v>
      </c>
      <c r="AH874" t="s">
        <v>376</v>
      </c>
      <c r="AI874" t="s">
        <v>405</v>
      </c>
      <c r="BH874">
        <v>926</v>
      </c>
      <c r="BI874" t="s">
        <v>274</v>
      </c>
    </row>
    <row r="875" spans="1:61">
      <c r="A875" t="str">
        <f>_xlfn.XLOOKUP(D875,BN:BN,BO:BO)</f>
        <v>México</v>
      </c>
      <c r="B875" t="s">
        <v>25</v>
      </c>
      <c r="C875">
        <v>85</v>
      </c>
      <c r="D875" t="str">
        <f>_xlfn.XLOOKUP(C875,BH:BH,BI:BI)</f>
        <v>DianaM</v>
      </c>
      <c r="E875">
        <v>25194</v>
      </c>
      <c r="F875" t="s">
        <v>2206</v>
      </c>
      <c r="G875" s="63">
        <v>45655</v>
      </c>
      <c r="H875" s="63">
        <v>45655</v>
      </c>
      <c r="I875" t="s">
        <v>425</v>
      </c>
      <c r="J875" t="str">
        <f>_xlfn.XLOOKUP(I875,AS:AS,AU:AU)</f>
        <v>Traslados</v>
      </c>
      <c r="K875" t="s">
        <v>33</v>
      </c>
      <c r="L875">
        <v>1357.19</v>
      </c>
      <c r="M875">
        <f>L875*_xlfn.XLOOKUP(K875,AM:AM,AN:AN)</f>
        <v>1167.1834000000001</v>
      </c>
      <c r="N875">
        <f>L875*_xlfn.XLOOKUP(K875,AM:AM,AO:AO)</f>
        <v>1357.19</v>
      </c>
      <c r="O875">
        <v>0</v>
      </c>
      <c r="P875">
        <f>O875*_xlfn.XLOOKUP(K875,AM:AM,AN:AN)</f>
        <v>0</v>
      </c>
      <c r="Q875">
        <f>O875*_xlfn.XLOOKUP(K875,AM:AM,AO:AO)</f>
        <v>0</v>
      </c>
      <c r="R875" t="str">
        <f>_xlfn.XLOOKUP(E875,AF:AF,AG:AG)</f>
        <v>Elite Car Services</v>
      </c>
      <c r="S875" t="str">
        <f>_xlfn.XLOOKUP(E875,AF:AF,AI:AI)</f>
        <v>Italy</v>
      </c>
      <c r="T875">
        <f>WEEKNUM(G875)</f>
        <v>53</v>
      </c>
      <c r="U875">
        <f>YEAR(G875)</f>
        <v>2024</v>
      </c>
      <c r="V875" s="117">
        <f>IFERROR(Q875/N875,"0")</f>
        <v>0</v>
      </c>
      <c r="AF875">
        <v>28388</v>
      </c>
      <c r="AG875" t="s">
        <v>528</v>
      </c>
      <c r="AH875" t="s">
        <v>425</v>
      </c>
      <c r="AI875" t="s">
        <v>529</v>
      </c>
      <c r="BH875">
        <v>927</v>
      </c>
      <c r="BI875" t="s">
        <v>32</v>
      </c>
    </row>
    <row r="876" spans="1:61">
      <c r="A876" t="str">
        <f>_xlfn.XLOOKUP(D876,BN:BN,BO:BO)</f>
        <v>México</v>
      </c>
      <c r="B876" t="s">
        <v>25</v>
      </c>
      <c r="C876">
        <v>85</v>
      </c>
      <c r="D876" t="str">
        <f>_xlfn.XLOOKUP(C876,BH:BH,BI:BI)</f>
        <v>DianaM</v>
      </c>
      <c r="E876">
        <v>25194</v>
      </c>
      <c r="F876" t="s">
        <v>2206</v>
      </c>
      <c r="G876" s="63">
        <v>45655</v>
      </c>
      <c r="H876" s="63">
        <v>45655</v>
      </c>
      <c r="I876" t="s">
        <v>425</v>
      </c>
      <c r="J876" t="str">
        <f>_xlfn.XLOOKUP(I876,AS:AS,AU:AU)</f>
        <v>Traslados</v>
      </c>
      <c r="K876" t="s">
        <v>33</v>
      </c>
      <c r="L876">
        <v>1658.79</v>
      </c>
      <c r="M876">
        <f>L876*_xlfn.XLOOKUP(K876,AM:AM,AN:AN)</f>
        <v>1426.5593999999999</v>
      </c>
      <c r="N876">
        <f>L876*_xlfn.XLOOKUP(K876,AM:AM,AO:AO)</f>
        <v>1658.79</v>
      </c>
      <c r="O876">
        <v>0</v>
      </c>
      <c r="P876">
        <f>O876*_xlfn.XLOOKUP(K876,AM:AM,AN:AN)</f>
        <v>0</v>
      </c>
      <c r="Q876">
        <f>O876*_xlfn.XLOOKUP(K876,AM:AM,AO:AO)</f>
        <v>0</v>
      </c>
      <c r="R876" t="str">
        <f>_xlfn.XLOOKUP(E876,AF:AF,AG:AG)</f>
        <v>Elite Car Services</v>
      </c>
      <c r="S876" t="str">
        <f>_xlfn.XLOOKUP(E876,AF:AF,AI:AI)</f>
        <v>Italy</v>
      </c>
      <c r="T876">
        <f>WEEKNUM(G876)</f>
        <v>53</v>
      </c>
      <c r="U876">
        <f>YEAR(G876)</f>
        <v>2024</v>
      </c>
      <c r="V876" s="117">
        <f>IFERROR(Q876/N876,"0")</f>
        <v>0</v>
      </c>
      <c r="AF876">
        <v>28657</v>
      </c>
      <c r="AG876" t="s">
        <v>533</v>
      </c>
      <c r="AH876" t="s">
        <v>444</v>
      </c>
      <c r="AI876" t="s">
        <v>377</v>
      </c>
      <c r="BH876">
        <v>928</v>
      </c>
      <c r="BI876" t="s">
        <v>53</v>
      </c>
    </row>
    <row r="877" spans="1:61">
      <c r="A877" t="str">
        <f>_xlfn.XLOOKUP(D877,BN:BN,BO:BO)</f>
        <v>México</v>
      </c>
      <c r="B877" t="s">
        <v>25</v>
      </c>
      <c r="C877">
        <v>85</v>
      </c>
      <c r="D877" t="str">
        <f>_xlfn.XLOOKUP(C877,BH:BH,BI:BI)</f>
        <v>DianaM</v>
      </c>
      <c r="E877">
        <v>25194</v>
      </c>
      <c r="F877" t="s">
        <v>2206</v>
      </c>
      <c r="G877" s="63">
        <v>45655</v>
      </c>
      <c r="H877" s="63">
        <v>45655</v>
      </c>
      <c r="I877" t="s">
        <v>425</v>
      </c>
      <c r="J877" t="str">
        <f>_xlfn.XLOOKUP(I877,AS:AS,AU:AU)</f>
        <v>Traslados</v>
      </c>
      <c r="K877" t="s">
        <v>33</v>
      </c>
      <c r="L877">
        <v>1357.19</v>
      </c>
      <c r="M877">
        <f>L877*_xlfn.XLOOKUP(K877,AM:AM,AN:AN)</f>
        <v>1167.1834000000001</v>
      </c>
      <c r="N877">
        <f>L877*_xlfn.XLOOKUP(K877,AM:AM,AO:AO)</f>
        <v>1357.19</v>
      </c>
      <c r="O877">
        <v>0</v>
      </c>
      <c r="P877">
        <f>O877*_xlfn.XLOOKUP(K877,AM:AM,AN:AN)</f>
        <v>0</v>
      </c>
      <c r="Q877">
        <f>O877*_xlfn.XLOOKUP(K877,AM:AM,AO:AO)</f>
        <v>0</v>
      </c>
      <c r="R877" t="str">
        <f>_xlfn.XLOOKUP(E877,AF:AF,AG:AG)</f>
        <v>Elite Car Services</v>
      </c>
      <c r="S877" t="str">
        <f>_xlfn.XLOOKUP(E877,AF:AF,AI:AI)</f>
        <v>Italy</v>
      </c>
      <c r="T877">
        <f>WEEKNUM(G877)</f>
        <v>53</v>
      </c>
      <c r="U877">
        <f>YEAR(G877)</f>
        <v>2024</v>
      </c>
      <c r="V877" s="117">
        <f>IFERROR(Q877/N877,"0")</f>
        <v>0</v>
      </c>
      <c r="AF877">
        <v>28693</v>
      </c>
      <c r="AG877" t="s">
        <v>537</v>
      </c>
      <c r="AH877" t="s">
        <v>364</v>
      </c>
      <c r="AI877" t="s">
        <v>538</v>
      </c>
      <c r="BH877">
        <v>929</v>
      </c>
      <c r="BI877" t="s">
        <v>66</v>
      </c>
    </row>
    <row r="878" spans="1:61">
      <c r="A878" t="str">
        <f>_xlfn.XLOOKUP(D878,BN:BN,BO:BO)</f>
        <v>México</v>
      </c>
      <c r="B878" t="s">
        <v>25</v>
      </c>
      <c r="C878">
        <v>85</v>
      </c>
      <c r="D878" t="str">
        <f>_xlfn.XLOOKUP(C878,BH:BH,BI:BI)</f>
        <v>DianaM</v>
      </c>
      <c r="E878">
        <v>25194</v>
      </c>
      <c r="F878" t="s">
        <v>2206</v>
      </c>
      <c r="G878" s="63">
        <v>45655</v>
      </c>
      <c r="H878" s="63">
        <v>45655</v>
      </c>
      <c r="I878" t="s">
        <v>425</v>
      </c>
      <c r="J878" t="str">
        <f>_xlfn.XLOOKUP(I878,AS:AS,AU:AU)</f>
        <v>Traslados</v>
      </c>
      <c r="K878" t="s">
        <v>33</v>
      </c>
      <c r="L878">
        <v>1206.4000000000001</v>
      </c>
      <c r="M878">
        <f>L878*_xlfn.XLOOKUP(K878,AM:AM,AN:AN)</f>
        <v>1037.5040000000001</v>
      </c>
      <c r="N878">
        <f>L878*_xlfn.XLOOKUP(K878,AM:AM,AO:AO)</f>
        <v>1206.4000000000001</v>
      </c>
      <c r="O878">
        <v>0</v>
      </c>
      <c r="P878">
        <f>O878*_xlfn.XLOOKUP(K878,AM:AM,AN:AN)</f>
        <v>0</v>
      </c>
      <c r="Q878">
        <f>O878*_xlfn.XLOOKUP(K878,AM:AM,AO:AO)</f>
        <v>0</v>
      </c>
      <c r="R878" t="str">
        <f>_xlfn.XLOOKUP(E878,AF:AF,AG:AG)</f>
        <v>Elite Car Services</v>
      </c>
      <c r="S878" t="str">
        <f>_xlfn.XLOOKUP(E878,AF:AF,AI:AI)</f>
        <v>Italy</v>
      </c>
      <c r="T878">
        <f>WEEKNUM(G878)</f>
        <v>53</v>
      </c>
      <c r="U878">
        <f>YEAR(G878)</f>
        <v>2024</v>
      </c>
      <c r="V878" s="117">
        <f>IFERROR(Q878/N878,"0")</f>
        <v>0</v>
      </c>
      <c r="AF878">
        <v>28750</v>
      </c>
      <c r="AG878" t="s">
        <v>541</v>
      </c>
      <c r="AH878" t="s">
        <v>376</v>
      </c>
      <c r="AI878" t="s">
        <v>377</v>
      </c>
      <c r="BH878">
        <v>930</v>
      </c>
      <c r="BI878" t="s">
        <v>86</v>
      </c>
    </row>
    <row r="879" spans="1:61">
      <c r="A879" t="str">
        <f>_xlfn.XLOOKUP(D879,BN:BN,BO:BO)</f>
        <v>México</v>
      </c>
      <c r="B879" t="s">
        <v>25</v>
      </c>
      <c r="C879">
        <v>85</v>
      </c>
      <c r="D879" t="str">
        <f>_xlfn.XLOOKUP(C879,BH:BH,BI:BI)</f>
        <v>DianaM</v>
      </c>
      <c r="E879">
        <v>25194</v>
      </c>
      <c r="F879" t="s">
        <v>2206</v>
      </c>
      <c r="G879" s="63">
        <v>45655</v>
      </c>
      <c r="H879" s="63">
        <v>45655</v>
      </c>
      <c r="I879" t="s">
        <v>425</v>
      </c>
      <c r="J879" t="str">
        <f>_xlfn.XLOOKUP(I879,AS:AS,AU:AU)</f>
        <v>Traslados</v>
      </c>
      <c r="K879" t="s">
        <v>33</v>
      </c>
      <c r="L879">
        <v>1206.4000000000001</v>
      </c>
      <c r="M879">
        <f>L879*_xlfn.XLOOKUP(K879,AM:AM,AN:AN)</f>
        <v>1037.5040000000001</v>
      </c>
      <c r="N879">
        <f>L879*_xlfn.XLOOKUP(K879,AM:AM,AO:AO)</f>
        <v>1206.4000000000001</v>
      </c>
      <c r="O879">
        <v>0</v>
      </c>
      <c r="P879">
        <f>O879*_xlfn.XLOOKUP(K879,AM:AM,AN:AN)</f>
        <v>0</v>
      </c>
      <c r="Q879">
        <f>O879*_xlfn.XLOOKUP(K879,AM:AM,AO:AO)</f>
        <v>0</v>
      </c>
      <c r="R879" t="str">
        <f>_xlfn.XLOOKUP(E879,AF:AF,AG:AG)</f>
        <v>Elite Car Services</v>
      </c>
      <c r="S879" t="str">
        <f>_xlfn.XLOOKUP(E879,AF:AF,AI:AI)</f>
        <v>Italy</v>
      </c>
      <c r="T879">
        <f>WEEKNUM(G879)</f>
        <v>53</v>
      </c>
      <c r="U879">
        <f>YEAR(G879)</f>
        <v>2024</v>
      </c>
      <c r="V879" s="117">
        <f>IFERROR(Q879/N879,"0")</f>
        <v>0</v>
      </c>
      <c r="AF879">
        <v>28777</v>
      </c>
      <c r="AG879" t="s">
        <v>544</v>
      </c>
      <c r="AH879" t="s">
        <v>376</v>
      </c>
      <c r="AI879" t="s">
        <v>377</v>
      </c>
      <c r="BH879">
        <v>931</v>
      </c>
      <c r="BI879" t="s">
        <v>86</v>
      </c>
    </row>
    <row r="880" spans="1:61">
      <c r="A880" t="str">
        <f>_xlfn.XLOOKUP(D880,BN:BN,BO:BO)</f>
        <v>México</v>
      </c>
      <c r="B880" t="s">
        <v>25</v>
      </c>
      <c r="C880">
        <v>85</v>
      </c>
      <c r="D880" t="str">
        <f>_xlfn.XLOOKUP(C880,BH:BH,BI:BI)</f>
        <v>DianaM</v>
      </c>
      <c r="E880">
        <v>26065</v>
      </c>
      <c r="F880" t="s">
        <v>2207</v>
      </c>
      <c r="G880" s="63">
        <v>45655</v>
      </c>
      <c r="H880" s="63">
        <v>45655</v>
      </c>
      <c r="I880" t="s">
        <v>376</v>
      </c>
      <c r="J880" t="str">
        <f>_xlfn.XLOOKUP(I880,AS:AS,AU:AU)</f>
        <v>Hotel</v>
      </c>
      <c r="K880" t="s">
        <v>33</v>
      </c>
      <c r="L880">
        <v>115823.8</v>
      </c>
      <c r="M880">
        <f>L880*_xlfn.XLOOKUP(K880,AM:AM,AN:AN)</f>
        <v>99608.468000000008</v>
      </c>
      <c r="N880">
        <f>L880*_xlfn.XLOOKUP(K880,AM:AM,AO:AO)</f>
        <v>115823.8</v>
      </c>
      <c r="O880">
        <v>11582.38</v>
      </c>
      <c r="P880">
        <f>O880*_xlfn.XLOOKUP(K880,AM:AM,AN:AN)</f>
        <v>9960.8467999999993</v>
      </c>
      <c r="Q880">
        <f>O880*_xlfn.XLOOKUP(K880,AM:AM,AO:AO)</f>
        <v>11582.38</v>
      </c>
      <c r="R880" t="str">
        <f>_xlfn.XLOOKUP(E880,AF:AF,AG:AG)</f>
        <v>LVH Global</v>
      </c>
      <c r="S880">
        <f>_xlfn.XLOOKUP(E880,AF:AF,AI:AI)</f>
        <v>0</v>
      </c>
      <c r="T880">
        <f>WEEKNUM(G880)</f>
        <v>53</v>
      </c>
      <c r="U880">
        <f>YEAR(G880)</f>
        <v>2024</v>
      </c>
      <c r="V880" s="117">
        <f>IFERROR(Q880/N880,"0")</f>
        <v>9.9999999999999992E-2</v>
      </c>
      <c r="AF880">
        <v>28778</v>
      </c>
      <c r="AG880" t="s">
        <v>547</v>
      </c>
      <c r="AH880" t="s">
        <v>376</v>
      </c>
      <c r="AI880" t="s">
        <v>548</v>
      </c>
      <c r="BH880">
        <v>932</v>
      </c>
      <c r="BI880" t="s">
        <v>86</v>
      </c>
    </row>
    <row r="881" spans="1:61">
      <c r="A881" t="str">
        <f>_xlfn.XLOOKUP(D881,BN:BN,BO:BO)</f>
        <v>México</v>
      </c>
      <c r="B881" t="s">
        <v>25</v>
      </c>
      <c r="C881">
        <v>85</v>
      </c>
      <c r="D881" t="str">
        <f>_xlfn.XLOOKUP(C881,BH:BH,BI:BI)</f>
        <v>DianaM</v>
      </c>
      <c r="E881">
        <v>25780</v>
      </c>
      <c r="F881" t="s">
        <v>1780</v>
      </c>
      <c r="G881" s="63">
        <v>45655</v>
      </c>
      <c r="H881" s="63">
        <v>45655</v>
      </c>
      <c r="I881" t="s">
        <v>425</v>
      </c>
      <c r="J881" t="str">
        <f>_xlfn.XLOOKUP(I881,AS:AS,AU:AU)</f>
        <v>Traslados</v>
      </c>
      <c r="K881" t="s">
        <v>33</v>
      </c>
      <c r="L881">
        <v>59.25</v>
      </c>
      <c r="M881">
        <f>L881*_xlfn.XLOOKUP(K881,AM:AM,AN:AN)</f>
        <v>50.954999999999998</v>
      </c>
      <c r="N881">
        <f>L881*_xlfn.XLOOKUP(K881,AM:AM,AO:AO)</f>
        <v>59.25</v>
      </c>
      <c r="O881">
        <v>59.25</v>
      </c>
      <c r="P881">
        <f>O881*_xlfn.XLOOKUP(K881,AM:AM,AN:AN)</f>
        <v>50.954999999999998</v>
      </c>
      <c r="Q881">
        <f>O881*_xlfn.XLOOKUP(K881,AM:AM,AO:AO)</f>
        <v>59.25</v>
      </c>
      <c r="R881" t="str">
        <f>_xlfn.XLOOKUP(E881,AF:AF,AG:AG)</f>
        <v>ROLZO</v>
      </c>
      <c r="S881" t="str">
        <f>_xlfn.XLOOKUP(E881,AF:AF,AI:AI)</f>
        <v>United Kingdom</v>
      </c>
      <c r="T881">
        <f>WEEKNUM(G881)</f>
        <v>53</v>
      </c>
      <c r="U881">
        <f>YEAR(G881)</f>
        <v>2024</v>
      </c>
      <c r="V881" s="117">
        <f>IFERROR(Q881/N881,"0")</f>
        <v>1</v>
      </c>
      <c r="AF881">
        <v>28780</v>
      </c>
      <c r="AG881" t="s">
        <v>551</v>
      </c>
      <c r="AH881" t="s">
        <v>376</v>
      </c>
      <c r="AI881" t="s">
        <v>399</v>
      </c>
      <c r="BH881">
        <v>933</v>
      </c>
      <c r="BI881" t="s">
        <v>32</v>
      </c>
    </row>
    <row r="882" spans="1:61">
      <c r="A882" t="str">
        <f>_xlfn.XLOOKUP(D882,BN:BN,BO:BO)</f>
        <v>México</v>
      </c>
      <c r="B882" t="s">
        <v>25</v>
      </c>
      <c r="C882">
        <v>85</v>
      </c>
      <c r="D882" t="str">
        <f>_xlfn.XLOOKUP(C882,BH:BH,BI:BI)</f>
        <v>DianaM</v>
      </c>
      <c r="E882">
        <v>25780</v>
      </c>
      <c r="F882" t="s">
        <v>1780</v>
      </c>
      <c r="G882" s="63">
        <v>45655</v>
      </c>
      <c r="H882" s="63">
        <v>45655</v>
      </c>
      <c r="I882" t="s">
        <v>425</v>
      </c>
      <c r="J882" t="str">
        <f>_xlfn.XLOOKUP(I882,AS:AS,AU:AU)</f>
        <v>Traslados</v>
      </c>
      <c r="K882" t="s">
        <v>33</v>
      </c>
      <c r="L882">
        <v>59.25</v>
      </c>
      <c r="M882">
        <f>L882*_xlfn.XLOOKUP(K882,AM:AM,AN:AN)</f>
        <v>50.954999999999998</v>
      </c>
      <c r="N882">
        <f>L882*_xlfn.XLOOKUP(K882,AM:AM,AO:AO)</f>
        <v>59.25</v>
      </c>
      <c r="O882">
        <v>59.25</v>
      </c>
      <c r="P882">
        <f>O882*_xlfn.XLOOKUP(K882,AM:AM,AN:AN)</f>
        <v>50.954999999999998</v>
      </c>
      <c r="Q882">
        <f>O882*_xlfn.XLOOKUP(K882,AM:AM,AO:AO)</f>
        <v>59.25</v>
      </c>
      <c r="R882" t="str">
        <f>_xlfn.XLOOKUP(E882,AF:AF,AG:AG)</f>
        <v>ROLZO</v>
      </c>
      <c r="S882" t="str">
        <f>_xlfn.XLOOKUP(E882,AF:AF,AI:AI)</f>
        <v>United Kingdom</v>
      </c>
      <c r="T882">
        <f>WEEKNUM(G882)</f>
        <v>53</v>
      </c>
      <c r="U882">
        <f>YEAR(G882)</f>
        <v>2024</v>
      </c>
      <c r="V882" s="117">
        <f>IFERROR(Q882/N882,"0")</f>
        <v>1</v>
      </c>
      <c r="AF882">
        <v>28782</v>
      </c>
      <c r="AG882" t="s">
        <v>554</v>
      </c>
      <c r="AH882" t="s">
        <v>376</v>
      </c>
      <c r="AI882" t="s">
        <v>405</v>
      </c>
      <c r="BH882">
        <v>934</v>
      </c>
      <c r="BI882" t="s">
        <v>86</v>
      </c>
    </row>
    <row r="883" spans="1:61">
      <c r="A883" t="str">
        <f>_xlfn.XLOOKUP(D883,BN:BN,BO:BO)</f>
        <v>México</v>
      </c>
      <c r="B883" t="s">
        <v>25</v>
      </c>
      <c r="C883">
        <v>85</v>
      </c>
      <c r="D883" t="str">
        <f>_xlfn.XLOOKUP(C883,BH:BH,BI:BI)</f>
        <v>DianaM</v>
      </c>
      <c r="E883">
        <v>25780</v>
      </c>
      <c r="F883" t="s">
        <v>1780</v>
      </c>
      <c r="G883" s="63">
        <v>45655</v>
      </c>
      <c r="H883" s="63">
        <v>45655</v>
      </c>
      <c r="I883" t="s">
        <v>425</v>
      </c>
      <c r="J883" t="str">
        <f>_xlfn.XLOOKUP(I883,AS:AS,AU:AU)</f>
        <v>Traslados</v>
      </c>
      <c r="K883" t="s">
        <v>33</v>
      </c>
      <c r="L883">
        <v>59.25</v>
      </c>
      <c r="M883">
        <f>L883*_xlfn.XLOOKUP(K883,AM:AM,AN:AN)</f>
        <v>50.954999999999998</v>
      </c>
      <c r="N883">
        <f>L883*_xlfn.XLOOKUP(K883,AM:AM,AO:AO)</f>
        <v>59.25</v>
      </c>
      <c r="O883">
        <v>59.25</v>
      </c>
      <c r="P883">
        <f>O883*_xlfn.XLOOKUP(K883,AM:AM,AN:AN)</f>
        <v>50.954999999999998</v>
      </c>
      <c r="Q883">
        <f>O883*_xlfn.XLOOKUP(K883,AM:AM,AO:AO)</f>
        <v>59.25</v>
      </c>
      <c r="R883" t="str">
        <f>_xlfn.XLOOKUP(E883,AF:AF,AG:AG)</f>
        <v>ROLZO</v>
      </c>
      <c r="S883" t="str">
        <f>_xlfn.XLOOKUP(E883,AF:AF,AI:AI)</f>
        <v>United Kingdom</v>
      </c>
      <c r="T883">
        <f>WEEKNUM(G883)</f>
        <v>53</v>
      </c>
      <c r="U883">
        <f>YEAR(G883)</f>
        <v>2024</v>
      </c>
      <c r="V883" s="117">
        <f>IFERROR(Q883/N883,"0")</f>
        <v>1</v>
      </c>
      <c r="AF883">
        <v>28798</v>
      </c>
      <c r="AG883" t="s">
        <v>557</v>
      </c>
      <c r="AH883" t="s">
        <v>376</v>
      </c>
      <c r="AI883" t="s">
        <v>548</v>
      </c>
      <c r="BH883">
        <v>936</v>
      </c>
      <c r="BI883" t="s">
        <v>58</v>
      </c>
    </row>
    <row r="884" spans="1:61">
      <c r="A884" t="str">
        <f>_xlfn.XLOOKUP(D884,BN:BN,BO:BO)</f>
        <v>México</v>
      </c>
      <c r="B884" t="s">
        <v>25</v>
      </c>
      <c r="C884">
        <v>85</v>
      </c>
      <c r="D884" t="str">
        <f>_xlfn.XLOOKUP(C884,BH:BH,BI:BI)</f>
        <v>DianaM</v>
      </c>
      <c r="E884">
        <v>25780</v>
      </c>
      <c r="F884" t="s">
        <v>1780</v>
      </c>
      <c r="G884" s="63">
        <v>45655</v>
      </c>
      <c r="H884" s="63">
        <v>45655</v>
      </c>
      <c r="I884" t="s">
        <v>425</v>
      </c>
      <c r="J884" t="str">
        <f>_xlfn.XLOOKUP(I884,AS:AS,AU:AU)</f>
        <v>Traslados</v>
      </c>
      <c r="K884" t="s">
        <v>33</v>
      </c>
      <c r="L884">
        <v>60</v>
      </c>
      <c r="M884">
        <f>L884*_xlfn.XLOOKUP(K884,AM:AM,AN:AN)</f>
        <v>51.6</v>
      </c>
      <c r="N884">
        <f>L884*_xlfn.XLOOKUP(K884,AM:AM,AO:AO)</f>
        <v>60</v>
      </c>
      <c r="O884">
        <v>60</v>
      </c>
      <c r="P884">
        <f>O884*_xlfn.XLOOKUP(K884,AM:AM,AN:AN)</f>
        <v>51.6</v>
      </c>
      <c r="Q884">
        <f>O884*_xlfn.XLOOKUP(K884,AM:AM,AO:AO)</f>
        <v>60</v>
      </c>
      <c r="R884" t="str">
        <f>_xlfn.XLOOKUP(E884,AF:AF,AG:AG)</f>
        <v>ROLZO</v>
      </c>
      <c r="S884" t="str">
        <f>_xlfn.XLOOKUP(E884,AF:AF,AI:AI)</f>
        <v>United Kingdom</v>
      </c>
      <c r="T884">
        <f>WEEKNUM(G884)</f>
        <v>53</v>
      </c>
      <c r="U884">
        <f>YEAR(G884)</f>
        <v>2024</v>
      </c>
      <c r="V884" s="117">
        <f>IFERROR(Q884/N884,"0")</f>
        <v>1</v>
      </c>
      <c r="AF884">
        <v>28845</v>
      </c>
      <c r="AG884" t="s">
        <v>560</v>
      </c>
      <c r="AH884" t="s">
        <v>376</v>
      </c>
      <c r="AI884" t="s">
        <v>369</v>
      </c>
      <c r="BH884">
        <v>937</v>
      </c>
      <c r="BI884" t="s">
        <v>43</v>
      </c>
    </row>
    <row r="885" spans="1:61">
      <c r="A885" t="str">
        <f>_xlfn.XLOOKUP(D885,BN:BN,BO:BO)</f>
        <v>México</v>
      </c>
      <c r="B885" t="s">
        <v>25</v>
      </c>
      <c r="C885">
        <v>85</v>
      </c>
      <c r="D885" t="str">
        <f>_xlfn.XLOOKUP(C885,BH:BH,BI:BI)</f>
        <v>DianaM</v>
      </c>
      <c r="E885">
        <v>25780</v>
      </c>
      <c r="F885" t="s">
        <v>1780</v>
      </c>
      <c r="G885" s="63">
        <v>45655</v>
      </c>
      <c r="H885" s="63">
        <v>45655</v>
      </c>
      <c r="I885" t="s">
        <v>425</v>
      </c>
      <c r="J885" t="str">
        <f>_xlfn.XLOOKUP(I885,AS:AS,AU:AU)</f>
        <v>Traslados</v>
      </c>
      <c r="K885" t="s">
        <v>33</v>
      </c>
      <c r="L885">
        <v>85.5</v>
      </c>
      <c r="M885">
        <f>L885*_xlfn.XLOOKUP(K885,AM:AM,AN:AN)</f>
        <v>73.53</v>
      </c>
      <c r="N885">
        <f>L885*_xlfn.XLOOKUP(K885,AM:AM,AO:AO)</f>
        <v>85.5</v>
      </c>
      <c r="O885">
        <v>85.5</v>
      </c>
      <c r="P885">
        <f>O885*_xlfn.XLOOKUP(K885,AM:AM,AN:AN)</f>
        <v>73.53</v>
      </c>
      <c r="Q885">
        <f>O885*_xlfn.XLOOKUP(K885,AM:AM,AO:AO)</f>
        <v>85.5</v>
      </c>
      <c r="R885" t="str">
        <f>_xlfn.XLOOKUP(E885,AF:AF,AG:AG)</f>
        <v>ROLZO</v>
      </c>
      <c r="S885" t="str">
        <f>_xlfn.XLOOKUP(E885,AF:AF,AI:AI)</f>
        <v>United Kingdom</v>
      </c>
      <c r="T885">
        <f>WEEKNUM(G885)</f>
        <v>53</v>
      </c>
      <c r="U885">
        <f>YEAR(G885)</f>
        <v>2024</v>
      </c>
      <c r="V885" s="117">
        <f>IFERROR(Q885/N885,"0")</f>
        <v>1</v>
      </c>
      <c r="AF885">
        <v>28891</v>
      </c>
      <c r="AG885" t="s">
        <v>563</v>
      </c>
      <c r="AH885" t="s">
        <v>376</v>
      </c>
      <c r="AI885" t="s">
        <v>377</v>
      </c>
      <c r="BH885">
        <v>938</v>
      </c>
      <c r="BI885" t="s">
        <v>46</v>
      </c>
    </row>
    <row r="886" spans="1:61">
      <c r="A886" t="str">
        <f>_xlfn.XLOOKUP(D886,BN:BN,BO:BO)</f>
        <v>México</v>
      </c>
      <c r="B886" t="s">
        <v>25</v>
      </c>
      <c r="C886">
        <v>85</v>
      </c>
      <c r="D886" t="str">
        <f>_xlfn.XLOOKUP(C886,BH:BH,BI:BI)</f>
        <v>DianaM</v>
      </c>
      <c r="E886">
        <v>25780</v>
      </c>
      <c r="F886" t="s">
        <v>2208</v>
      </c>
      <c r="G886" s="63">
        <v>45655</v>
      </c>
      <c r="H886" s="63">
        <v>45655</v>
      </c>
      <c r="I886" t="s">
        <v>425</v>
      </c>
      <c r="J886" t="str">
        <f>_xlfn.XLOOKUP(I886,AS:AS,AU:AU)</f>
        <v>Traslados</v>
      </c>
      <c r="K886" t="s">
        <v>33</v>
      </c>
      <c r="L886">
        <v>2155</v>
      </c>
      <c r="M886">
        <f>L886*_xlfn.XLOOKUP(K886,AM:AM,AN:AN)</f>
        <v>1853.3</v>
      </c>
      <c r="N886">
        <f>L886*_xlfn.XLOOKUP(K886,AM:AM,AO:AO)</f>
        <v>2155</v>
      </c>
      <c r="O886">
        <v>0</v>
      </c>
      <c r="P886">
        <f>O886*_xlfn.XLOOKUP(K886,AM:AM,AN:AN)</f>
        <v>0</v>
      </c>
      <c r="Q886">
        <f>O886*_xlfn.XLOOKUP(K886,AM:AM,AO:AO)</f>
        <v>0</v>
      </c>
      <c r="R886" t="str">
        <f>_xlfn.XLOOKUP(E886,AF:AF,AG:AG)</f>
        <v>ROLZO</v>
      </c>
      <c r="S886" t="str">
        <f>_xlfn.XLOOKUP(E886,AF:AF,AI:AI)</f>
        <v>United Kingdom</v>
      </c>
      <c r="T886">
        <f>WEEKNUM(G886)</f>
        <v>53</v>
      </c>
      <c r="U886">
        <f>YEAR(G886)</f>
        <v>2024</v>
      </c>
      <c r="V886" s="117">
        <f>IFERROR(Q886/N886,"0")</f>
        <v>0</v>
      </c>
      <c r="AF886">
        <v>28935</v>
      </c>
      <c r="AG886" t="s">
        <v>567</v>
      </c>
      <c r="AH886" t="s">
        <v>376</v>
      </c>
      <c r="AI886" t="s">
        <v>405</v>
      </c>
      <c r="BH886">
        <v>939</v>
      </c>
      <c r="BI886" t="s">
        <v>86</v>
      </c>
    </row>
    <row r="887" spans="1:61">
      <c r="A887" t="str">
        <f>_xlfn.XLOOKUP(D887,BN:BN,BO:BO)</f>
        <v>México</v>
      </c>
      <c r="B887" t="s">
        <v>25</v>
      </c>
      <c r="C887">
        <v>85</v>
      </c>
      <c r="D887" t="str">
        <f>_xlfn.XLOOKUP(C887,BH:BH,BI:BI)</f>
        <v>DianaM</v>
      </c>
      <c r="E887">
        <v>0</v>
      </c>
      <c r="F887" t="s">
        <v>1709</v>
      </c>
      <c r="G887" s="63">
        <v>45655</v>
      </c>
      <c r="H887" s="63">
        <v>45655</v>
      </c>
      <c r="I887" t="s">
        <v>396</v>
      </c>
      <c r="J887" t="str">
        <f>_xlfn.XLOOKUP(I887,AS:AS,AU:AU)</f>
        <v>Honorarios</v>
      </c>
      <c r="K887" t="s">
        <v>33</v>
      </c>
      <c r="L887">
        <v>1014.03</v>
      </c>
      <c r="M887">
        <f>L887*_xlfn.XLOOKUP(K887,AM:AM,AN:AN)</f>
        <v>872.06579999999997</v>
      </c>
      <c r="N887">
        <f>L887*_xlfn.XLOOKUP(K887,AM:AM,AO:AO)</f>
        <v>1014.03</v>
      </c>
      <c r="O887">
        <v>1014.03</v>
      </c>
      <c r="P887">
        <f>O887*_xlfn.XLOOKUP(K887,AM:AM,AN:AN)</f>
        <v>872.06579999999997</v>
      </c>
      <c r="Q887">
        <f>O887*_xlfn.XLOOKUP(K887,AM:AM,AO:AO)</f>
        <v>1014.03</v>
      </c>
      <c r="R887" t="str">
        <f>_xlfn.XLOOKUP(E887,AF:AF,AG:AG)</f>
        <v>FEES</v>
      </c>
      <c r="S887">
        <f>_xlfn.XLOOKUP(E887,AF:AF,AI:AI)</f>
        <v>0</v>
      </c>
      <c r="T887">
        <f>WEEKNUM(G887)</f>
        <v>53</v>
      </c>
      <c r="U887">
        <f>YEAR(G887)</f>
        <v>2024</v>
      </c>
      <c r="V887" s="117">
        <f>IFERROR(Q887/N887,"0")</f>
        <v>1</v>
      </c>
      <c r="AF887">
        <v>28938</v>
      </c>
      <c r="AG887" t="s">
        <v>571</v>
      </c>
      <c r="AH887" t="s">
        <v>376</v>
      </c>
      <c r="AI887" t="s">
        <v>548</v>
      </c>
      <c r="BH887">
        <v>940</v>
      </c>
      <c r="BI887" t="s">
        <v>86</v>
      </c>
    </row>
    <row r="888" spans="1:61">
      <c r="A888" t="str">
        <f>_xlfn.XLOOKUP(D888,BN:BN,BO:BO)</f>
        <v>México</v>
      </c>
      <c r="B888" t="s">
        <v>25</v>
      </c>
      <c r="C888">
        <v>86</v>
      </c>
      <c r="D888" t="str">
        <f>_xlfn.XLOOKUP(C888,BH:BH,BI:BI)</f>
        <v>VeronicaN</v>
      </c>
      <c r="E888">
        <v>23789</v>
      </c>
      <c r="F888" t="s">
        <v>2209</v>
      </c>
      <c r="G888" s="63">
        <v>45922</v>
      </c>
      <c r="H888" s="63">
        <v>45938</v>
      </c>
      <c r="I888" t="s">
        <v>364</v>
      </c>
      <c r="J888" t="str">
        <f>_xlfn.XLOOKUP(I888,AS:AS,AU:AU)</f>
        <v>DMC</v>
      </c>
      <c r="K888" t="s">
        <v>33</v>
      </c>
      <c r="L888">
        <v>326042.02</v>
      </c>
      <c r="M888">
        <f>L888*_xlfn.XLOOKUP(K888,AM:AM,AN:AN)</f>
        <v>280396.1372</v>
      </c>
      <c r="N888">
        <f>L888*_xlfn.XLOOKUP(K888,AM:AM,AO:AO)</f>
        <v>326042.02</v>
      </c>
      <c r="O888">
        <v>45376.02</v>
      </c>
      <c r="P888">
        <f>O888*_xlfn.XLOOKUP(K888,AM:AM,AN:AN)</f>
        <v>39023.377199999995</v>
      </c>
      <c r="Q888">
        <f>O888*_xlfn.XLOOKUP(K888,AM:AM,AO:AO)</f>
        <v>45376.02</v>
      </c>
      <c r="R888" t="str">
        <f>_xlfn.XLOOKUP(E888,AF:AF,AG:AG)</f>
        <v>TRIUMPH TRAVEL</v>
      </c>
      <c r="S888" t="str">
        <f>_xlfn.XLOOKUP(E888,AF:AF,AI:AI)</f>
        <v>South Africa</v>
      </c>
      <c r="T888">
        <f>WEEKNUM(G888)</f>
        <v>39</v>
      </c>
      <c r="U888">
        <f>YEAR(G888)</f>
        <v>2025</v>
      </c>
      <c r="V888" s="117">
        <f>IFERROR(Q888/N888,"0")</f>
        <v>0.13917230668611363</v>
      </c>
      <c r="AF888">
        <v>28972</v>
      </c>
      <c r="AG888" t="s">
        <v>574</v>
      </c>
      <c r="AH888" t="s">
        <v>376</v>
      </c>
      <c r="AI888" t="s">
        <v>575</v>
      </c>
      <c r="BH888">
        <v>941</v>
      </c>
      <c r="BI888" t="s">
        <v>34</v>
      </c>
    </row>
    <row r="889" spans="1:61">
      <c r="A889" t="str">
        <f>_xlfn.XLOOKUP(D889,BN:BN,BO:BO)</f>
        <v>México</v>
      </c>
      <c r="B889" t="s">
        <v>25</v>
      </c>
      <c r="C889">
        <v>86</v>
      </c>
      <c r="D889" t="str">
        <f>_xlfn.XLOOKUP(C889,BH:BH,BI:BI)</f>
        <v>VeronicaN</v>
      </c>
      <c r="E889">
        <v>26429</v>
      </c>
      <c r="F889" t="s">
        <v>1124</v>
      </c>
      <c r="G889" s="63">
        <v>45922</v>
      </c>
      <c r="H889" s="63">
        <v>45938</v>
      </c>
      <c r="I889" t="s">
        <v>376</v>
      </c>
      <c r="J889" t="str">
        <f>_xlfn.XLOOKUP(I889,AS:AS,AU:AU)</f>
        <v>Hotel</v>
      </c>
      <c r="K889" t="s">
        <v>33</v>
      </c>
      <c r="L889">
        <v>553.98</v>
      </c>
      <c r="M889">
        <f>L889*_xlfn.XLOOKUP(K889,AM:AM,AN:AN)</f>
        <v>476.4228</v>
      </c>
      <c r="N889">
        <f>L889*_xlfn.XLOOKUP(K889,AM:AM,AO:AO)</f>
        <v>553.98</v>
      </c>
      <c r="O889">
        <v>0</v>
      </c>
      <c r="P889">
        <f>O889*_xlfn.XLOOKUP(K889,AM:AM,AN:AN)</f>
        <v>0</v>
      </c>
      <c r="Q889">
        <f>O889*_xlfn.XLOOKUP(K889,AM:AM,AO:AO)</f>
        <v>0</v>
      </c>
      <c r="R889" t="str">
        <f>_xlfn.XLOOKUP(E889,AF:AF,AG:AG)</f>
        <v>LACURE</v>
      </c>
      <c r="S889" t="str">
        <f>_xlfn.XLOOKUP(E889,AF:AF,AI:AI)</f>
        <v>France</v>
      </c>
      <c r="T889">
        <f>WEEKNUM(G889)</f>
        <v>39</v>
      </c>
      <c r="U889">
        <f>YEAR(G889)</f>
        <v>2025</v>
      </c>
      <c r="V889" s="117">
        <f>IFERROR(Q889/N889,"0")</f>
        <v>0</v>
      </c>
      <c r="AF889">
        <v>29060</v>
      </c>
      <c r="AG889" t="s">
        <v>578</v>
      </c>
      <c r="AH889" t="s">
        <v>419</v>
      </c>
      <c r="AI889" t="s">
        <v>579</v>
      </c>
      <c r="BH889">
        <v>942</v>
      </c>
      <c r="BI889" t="s">
        <v>66</v>
      </c>
    </row>
    <row r="890" spans="1:61">
      <c r="A890" t="str">
        <f>_xlfn.XLOOKUP(D890,BN:BN,BO:BO)</f>
        <v>México</v>
      </c>
      <c r="B890" t="s">
        <v>25</v>
      </c>
      <c r="C890">
        <v>87</v>
      </c>
      <c r="D890" t="str">
        <f>_xlfn.XLOOKUP(C890,BH:BH,BI:BI)</f>
        <v>VeronicaN</v>
      </c>
      <c r="E890">
        <v>25188</v>
      </c>
      <c r="F890" t="s">
        <v>2210</v>
      </c>
      <c r="G890" s="63">
        <v>45677</v>
      </c>
      <c r="H890" s="63">
        <v>45692</v>
      </c>
      <c r="I890" t="s">
        <v>364</v>
      </c>
      <c r="J890" t="str">
        <f>_xlfn.XLOOKUP(I890,AS:AS,AU:AU)</f>
        <v>DMC</v>
      </c>
      <c r="K890" t="s">
        <v>33</v>
      </c>
      <c r="L890">
        <v>4014.82</v>
      </c>
      <c r="M890">
        <f>L890*_xlfn.XLOOKUP(K890,AM:AM,AN:AN)</f>
        <v>3452.7452000000003</v>
      </c>
      <c r="N890">
        <f>L890*_xlfn.XLOOKUP(K890,AM:AM,AO:AO)</f>
        <v>4014.82</v>
      </c>
      <c r="O890">
        <v>384.82</v>
      </c>
      <c r="P890">
        <f>O890*_xlfn.XLOOKUP(K890,AM:AM,AN:AN)</f>
        <v>330.9452</v>
      </c>
      <c r="Q890">
        <f>O890*_xlfn.XLOOKUP(K890,AM:AM,AO:AO)</f>
        <v>384.82</v>
      </c>
      <c r="R890" t="str">
        <f>_xlfn.XLOOKUP(E890,AF:AF,AG:AG)</f>
        <v>TRAILS OF INDOCHINA</v>
      </c>
      <c r="S890" t="str">
        <f>_xlfn.XLOOKUP(E890,AF:AF,AI:AI)</f>
        <v>Vietnam</v>
      </c>
      <c r="T890">
        <f>WEEKNUM(G890)</f>
        <v>4</v>
      </c>
      <c r="U890">
        <f>YEAR(G890)</f>
        <v>2025</v>
      </c>
      <c r="V890" s="117">
        <f>IFERROR(Q890/N890,"0")</f>
        <v>9.5849876208646961E-2</v>
      </c>
      <c r="AF890">
        <v>29068</v>
      </c>
      <c r="AG890" t="s">
        <v>583</v>
      </c>
      <c r="AH890" t="s">
        <v>376</v>
      </c>
      <c r="AI890" t="s">
        <v>377</v>
      </c>
      <c r="BH890">
        <v>943</v>
      </c>
      <c r="BI890" t="s">
        <v>66</v>
      </c>
    </row>
    <row r="891" spans="1:61">
      <c r="A891" t="str">
        <f>_xlfn.XLOOKUP(D891,BN:BN,BO:BO)</f>
        <v>México</v>
      </c>
      <c r="B891" t="s">
        <v>25</v>
      </c>
      <c r="C891">
        <v>88</v>
      </c>
      <c r="D891" t="str">
        <f>_xlfn.XLOOKUP(C891,BH:BH,BI:BI)</f>
        <v>DianaM</v>
      </c>
      <c r="E891">
        <v>23590</v>
      </c>
      <c r="F891" t="s">
        <v>2211</v>
      </c>
      <c r="G891" s="63">
        <v>45667</v>
      </c>
      <c r="H891" s="63">
        <v>45670</v>
      </c>
      <c r="I891" t="s">
        <v>484</v>
      </c>
      <c r="J891" t="str">
        <f>_xlfn.XLOOKUP(I891,AS:AS,AU:AU)</f>
        <v>Vuelos</v>
      </c>
      <c r="K891" t="s">
        <v>33</v>
      </c>
      <c r="L891">
        <v>800</v>
      </c>
      <c r="M891">
        <f>L891*_xlfn.XLOOKUP(K891,AM:AM,AN:AN)</f>
        <v>688</v>
      </c>
      <c r="N891">
        <f>L891*_xlfn.XLOOKUP(K891,AM:AM,AO:AO)</f>
        <v>800</v>
      </c>
      <c r="O891">
        <v>0</v>
      </c>
      <c r="P891">
        <f>O891*_xlfn.XLOOKUP(K891,AM:AM,AN:AN)</f>
        <v>0</v>
      </c>
      <c r="Q891">
        <f>O891*_xlfn.XLOOKUP(K891,AM:AM,AO:AO)</f>
        <v>0</v>
      </c>
      <c r="R891" t="str">
        <f>_xlfn.XLOOKUP(E891,AF:AF,AG:AG)</f>
        <v>AEROMÉXICO</v>
      </c>
      <c r="S891" t="str">
        <f>_xlfn.XLOOKUP(E891,AF:AF,AI:AI)</f>
        <v>Mexico</v>
      </c>
      <c r="T891">
        <f>WEEKNUM(G891)</f>
        <v>2</v>
      </c>
      <c r="U891">
        <f>YEAR(G891)</f>
        <v>2025</v>
      </c>
      <c r="V891" s="117">
        <f>IFERROR(Q891/N891,"0")</f>
        <v>0</v>
      </c>
      <c r="AF891">
        <v>29073</v>
      </c>
      <c r="AG891" t="s">
        <v>587</v>
      </c>
      <c r="AH891" t="s">
        <v>376</v>
      </c>
      <c r="AI891" t="s">
        <v>588</v>
      </c>
      <c r="BH891">
        <v>944</v>
      </c>
      <c r="BI891" t="s">
        <v>66</v>
      </c>
    </row>
    <row r="892" spans="1:61">
      <c r="A892" t="str">
        <f>_xlfn.XLOOKUP(D892,BN:BN,BO:BO)</f>
        <v>México</v>
      </c>
      <c r="B892" t="s">
        <v>25</v>
      </c>
      <c r="C892">
        <v>89</v>
      </c>
      <c r="D892" t="str">
        <f>_xlfn.XLOOKUP(C892,BH:BH,BI:BI)</f>
        <v>DianaM</v>
      </c>
      <c r="E892">
        <v>23590</v>
      </c>
      <c r="F892" t="s">
        <v>2212</v>
      </c>
      <c r="G892" s="63">
        <v>45670</v>
      </c>
      <c r="H892" s="63">
        <v>45676</v>
      </c>
      <c r="I892" t="s">
        <v>366</v>
      </c>
      <c r="J892" t="str">
        <f>_xlfn.XLOOKUP(I892,AS:AS,AU:AU)</f>
        <v>Vuelos</v>
      </c>
      <c r="K892" t="s">
        <v>33</v>
      </c>
      <c r="L892">
        <v>800</v>
      </c>
      <c r="M892">
        <f>L892*_xlfn.XLOOKUP(K892,AM:AM,AN:AN)</f>
        <v>688</v>
      </c>
      <c r="N892">
        <f>L892*_xlfn.XLOOKUP(K892,AM:AM,AO:AO)</f>
        <v>800</v>
      </c>
      <c r="O892">
        <v>0</v>
      </c>
      <c r="P892">
        <f>O892*_xlfn.XLOOKUP(K892,AM:AM,AN:AN)</f>
        <v>0</v>
      </c>
      <c r="Q892">
        <f>O892*_xlfn.XLOOKUP(K892,AM:AM,AO:AO)</f>
        <v>0</v>
      </c>
      <c r="R892" t="str">
        <f>_xlfn.XLOOKUP(E892,AF:AF,AG:AG)</f>
        <v>AEROMÉXICO</v>
      </c>
      <c r="S892" t="str">
        <f>_xlfn.XLOOKUP(E892,AF:AF,AI:AI)</f>
        <v>Mexico</v>
      </c>
      <c r="T892">
        <f>WEEKNUM(G892)</f>
        <v>3</v>
      </c>
      <c r="U892">
        <f>YEAR(G892)</f>
        <v>2025</v>
      </c>
      <c r="V892" s="117">
        <f>IFERROR(Q892/N892,"0")</f>
        <v>0</v>
      </c>
      <c r="AF892">
        <v>29091</v>
      </c>
      <c r="AG892" t="s">
        <v>591</v>
      </c>
      <c r="AH892" t="s">
        <v>364</v>
      </c>
      <c r="AI892" t="s">
        <v>454</v>
      </c>
      <c r="BH892">
        <v>945</v>
      </c>
      <c r="BI892" t="s">
        <v>66</v>
      </c>
    </row>
    <row r="893" spans="1:61">
      <c r="A893" t="str">
        <f>_xlfn.XLOOKUP(D893,BN:BN,BO:BO)</f>
        <v>México</v>
      </c>
      <c r="B893" t="s">
        <v>25</v>
      </c>
      <c r="C893">
        <v>89</v>
      </c>
      <c r="D893" t="str">
        <f>_xlfn.XLOOKUP(C893,BH:BH,BI:BI)</f>
        <v>DianaM</v>
      </c>
      <c r="E893">
        <v>0</v>
      </c>
      <c r="F893" t="s">
        <v>1893</v>
      </c>
      <c r="G893" s="63">
        <v>45670</v>
      </c>
      <c r="H893" s="63">
        <v>45676</v>
      </c>
      <c r="I893" t="s">
        <v>395</v>
      </c>
      <c r="J893" t="str">
        <f>_xlfn.XLOOKUP(I893,AS:AS,AU:AU)</f>
        <v>Honorarios</v>
      </c>
      <c r="K893" t="s">
        <v>33</v>
      </c>
      <c r="L893">
        <v>35</v>
      </c>
      <c r="M893">
        <f>L893*_xlfn.XLOOKUP(K893,AM:AM,AN:AN)</f>
        <v>30.099999999999998</v>
      </c>
      <c r="N893">
        <f>L893*_xlfn.XLOOKUP(K893,AM:AM,AO:AO)</f>
        <v>35</v>
      </c>
      <c r="O893">
        <v>35</v>
      </c>
      <c r="P893">
        <f>O893*_xlfn.XLOOKUP(K893,AM:AM,AN:AN)</f>
        <v>30.099999999999998</v>
      </c>
      <c r="Q893">
        <f>O893*_xlfn.XLOOKUP(K893,AM:AM,AO:AO)</f>
        <v>35</v>
      </c>
      <c r="R893" t="str">
        <f>_xlfn.XLOOKUP(E893,AF:AF,AG:AG)</f>
        <v>FEES</v>
      </c>
      <c r="S893">
        <f>_xlfn.XLOOKUP(E893,AF:AF,AI:AI)</f>
        <v>0</v>
      </c>
      <c r="T893">
        <f>WEEKNUM(G893)</f>
        <v>3</v>
      </c>
      <c r="U893">
        <f>YEAR(G893)</f>
        <v>2025</v>
      </c>
      <c r="V893" s="117">
        <f>IFERROR(Q893/N893,"0")</f>
        <v>1</v>
      </c>
      <c r="AF893">
        <v>29134</v>
      </c>
      <c r="AG893" t="s">
        <v>595</v>
      </c>
      <c r="AH893" t="s">
        <v>376</v>
      </c>
      <c r="AI893" t="s">
        <v>514</v>
      </c>
      <c r="BH893">
        <v>946</v>
      </c>
      <c r="BI893" t="s">
        <v>66</v>
      </c>
    </row>
    <row r="894" spans="1:61">
      <c r="A894" t="str">
        <f>_xlfn.XLOOKUP(D894,BN:BN,BO:BO)</f>
        <v>México</v>
      </c>
      <c r="B894" t="s">
        <v>25</v>
      </c>
      <c r="C894">
        <v>90</v>
      </c>
      <c r="D894" t="str">
        <f>_xlfn.XLOOKUP(C894,BH:BH,BI:BI)</f>
        <v>DianaM</v>
      </c>
      <c r="E894">
        <v>25238</v>
      </c>
      <c r="F894" t="s">
        <v>2213</v>
      </c>
      <c r="G894" s="63">
        <v>45668</v>
      </c>
      <c r="H894" s="63">
        <v>45668</v>
      </c>
      <c r="I894" t="s">
        <v>419</v>
      </c>
      <c r="J894" t="str">
        <f>_xlfn.XLOOKUP(I894,AS:AS,AU:AU)</f>
        <v>Otros</v>
      </c>
      <c r="K894" t="s">
        <v>30</v>
      </c>
      <c r="L894">
        <v>99987.5</v>
      </c>
      <c r="M894">
        <f>L894*_xlfn.XLOOKUP(K894,AM:AM,AN:AN)</f>
        <v>4799.4000000000005</v>
      </c>
      <c r="N894">
        <f>L894*_xlfn.XLOOKUP(K894,AM:AM,AO:AO)</f>
        <v>5599.3</v>
      </c>
      <c r="O894">
        <v>12033.5</v>
      </c>
      <c r="P894">
        <f>O894*_xlfn.XLOOKUP(K894,AM:AM,AN:AN)</f>
        <v>577.60800000000006</v>
      </c>
      <c r="Q894">
        <f>O894*_xlfn.XLOOKUP(K894,AM:AM,AO:AO)</f>
        <v>673.87599999999998</v>
      </c>
      <c r="R894" t="str">
        <f>_xlfn.XLOOKUP(E894,AF:AF,AG:AG)</f>
        <v>Otaduy Yachts</v>
      </c>
      <c r="S894" t="str">
        <f>_xlfn.XLOOKUP(E894,AF:AF,AI:AI)</f>
        <v>Mexico</v>
      </c>
      <c r="T894">
        <f>WEEKNUM(G894)</f>
        <v>2</v>
      </c>
      <c r="U894">
        <f>YEAR(G894)</f>
        <v>2025</v>
      </c>
      <c r="V894" s="117">
        <f>IFERROR(Q894/N894,"0")</f>
        <v>0.12035004375546943</v>
      </c>
      <c r="AF894">
        <v>29135</v>
      </c>
      <c r="AG894" t="s">
        <v>599</v>
      </c>
      <c r="AH894" t="s">
        <v>376</v>
      </c>
      <c r="AI894" t="s">
        <v>415</v>
      </c>
      <c r="BH894">
        <v>947</v>
      </c>
      <c r="BI894" t="s">
        <v>63</v>
      </c>
    </row>
    <row r="895" spans="1:61">
      <c r="A895" t="str">
        <f>_xlfn.XLOOKUP(D895,BN:BN,BO:BO)</f>
        <v>México</v>
      </c>
      <c r="B895" t="s">
        <v>25</v>
      </c>
      <c r="C895">
        <v>91</v>
      </c>
      <c r="D895" t="str">
        <f>_xlfn.XLOOKUP(C895,BH:BH,BI:BI)</f>
        <v>DianaM</v>
      </c>
      <c r="E895">
        <v>25240</v>
      </c>
      <c r="F895" t="s">
        <v>2214</v>
      </c>
      <c r="G895" s="63">
        <v>45676</v>
      </c>
      <c r="H895" s="63">
        <v>45676</v>
      </c>
      <c r="I895" t="s">
        <v>366</v>
      </c>
      <c r="J895" t="str">
        <f>_xlfn.XLOOKUP(I895,AS:AS,AU:AU)</f>
        <v>Vuelos</v>
      </c>
      <c r="K895" t="s">
        <v>30</v>
      </c>
      <c r="L895">
        <v>9904</v>
      </c>
      <c r="M895">
        <f>L895*_xlfn.XLOOKUP(K895,AM:AM,AN:AN)</f>
        <v>475.392</v>
      </c>
      <c r="N895">
        <f>L895*_xlfn.XLOOKUP(K895,AM:AM,AO:AO)</f>
        <v>554.62400000000002</v>
      </c>
      <c r="O895">
        <v>0</v>
      </c>
      <c r="P895">
        <f>O895*_xlfn.XLOOKUP(K895,AM:AM,AN:AN)</f>
        <v>0</v>
      </c>
      <c r="Q895">
        <f>O895*_xlfn.XLOOKUP(K895,AM:AM,AO:AO)</f>
        <v>0</v>
      </c>
      <c r="R895" t="str">
        <f>_xlfn.XLOOKUP(E895,AF:AF,AG:AG)</f>
        <v>DELTA AIR LINES</v>
      </c>
      <c r="S895" t="str">
        <f>_xlfn.XLOOKUP(E895,AF:AF,AI:AI)</f>
        <v>United States</v>
      </c>
      <c r="T895">
        <f>WEEKNUM(G895)</f>
        <v>4</v>
      </c>
      <c r="U895">
        <f>YEAR(G895)</f>
        <v>2025</v>
      </c>
      <c r="V895" s="117">
        <f>IFERROR(Q895/N895,"0")</f>
        <v>0</v>
      </c>
      <c r="AF895">
        <v>29136</v>
      </c>
      <c r="AG895" t="s">
        <v>604</v>
      </c>
      <c r="AH895" t="s">
        <v>376</v>
      </c>
      <c r="AI895" t="s">
        <v>514</v>
      </c>
      <c r="BH895">
        <v>948</v>
      </c>
      <c r="BI895" t="s">
        <v>66</v>
      </c>
    </row>
    <row r="896" spans="1:61">
      <c r="A896" t="e">
        <f>_xlfn.XLOOKUP(D896,BN:BN,BO:BO)</f>
        <v>#N/A</v>
      </c>
      <c r="B896" t="s">
        <v>25</v>
      </c>
      <c r="C896">
        <v>92</v>
      </c>
      <c r="D896" t="e">
        <f>_xlfn.XLOOKUP(C896,BH:BH,BI:BI)</f>
        <v>#N/A</v>
      </c>
      <c r="E896">
        <v>23921</v>
      </c>
      <c r="F896" t="s">
        <v>2215</v>
      </c>
      <c r="G896" s="63">
        <v>45660</v>
      </c>
      <c r="H896" s="63">
        <v>45687</v>
      </c>
      <c r="I896" t="s">
        <v>366</v>
      </c>
      <c r="J896" t="str">
        <f>_xlfn.XLOOKUP(I896,AS:AS,AU:AU)</f>
        <v>Vuelos</v>
      </c>
      <c r="K896" t="s">
        <v>30</v>
      </c>
      <c r="L896">
        <v>233520</v>
      </c>
      <c r="M896">
        <f>L896*_xlfn.XLOOKUP(K896,AM:AM,AN:AN)</f>
        <v>11208.960000000001</v>
      </c>
      <c r="N896">
        <f>L896*_xlfn.XLOOKUP(K896,AM:AM,AO:AO)</f>
        <v>13077.12</v>
      </c>
      <c r="O896">
        <v>0</v>
      </c>
      <c r="P896">
        <f>O896*_xlfn.XLOOKUP(K896,AM:AM,AN:AN)</f>
        <v>0</v>
      </c>
      <c r="Q896">
        <f>O896*_xlfn.XLOOKUP(K896,AM:AM,AO:AO)</f>
        <v>0</v>
      </c>
      <c r="R896" t="str">
        <f>_xlfn.XLOOKUP(E896,AF:AF,AG:AG)</f>
        <v>Air France</v>
      </c>
      <c r="S896" t="str">
        <f>_xlfn.XLOOKUP(E896,AF:AF,AI:AI)</f>
        <v>France</v>
      </c>
      <c r="T896">
        <f>WEEKNUM(G896)</f>
        <v>1</v>
      </c>
      <c r="U896">
        <f>YEAR(G896)</f>
        <v>2025</v>
      </c>
      <c r="V896" s="117">
        <f>IFERROR(Q896/N896,"0")</f>
        <v>0</v>
      </c>
      <c r="AF896">
        <v>29137</v>
      </c>
      <c r="AG896" t="s">
        <v>608</v>
      </c>
      <c r="AH896" t="s">
        <v>444</v>
      </c>
      <c r="AI896" t="s">
        <v>374</v>
      </c>
      <c r="BH896">
        <v>949</v>
      </c>
      <c r="BI896" t="s">
        <v>26</v>
      </c>
    </row>
    <row r="897" spans="1:61">
      <c r="A897" t="str">
        <f>_xlfn.XLOOKUP(D897,BN:BN,BO:BO)</f>
        <v>México</v>
      </c>
      <c r="B897" t="s">
        <v>25</v>
      </c>
      <c r="C897">
        <v>93</v>
      </c>
      <c r="D897" t="str">
        <f>_xlfn.XLOOKUP(C897,BH:BH,BI:BI)</f>
        <v>MinervaH</v>
      </c>
      <c r="E897">
        <v>25247</v>
      </c>
      <c r="F897" t="s">
        <v>774</v>
      </c>
      <c r="G897" s="63">
        <v>45674</v>
      </c>
      <c r="H897" s="63">
        <v>45678</v>
      </c>
      <c r="I897" t="s">
        <v>376</v>
      </c>
      <c r="J897" t="str">
        <f>_xlfn.XLOOKUP(I897,AS:AS,AU:AU)</f>
        <v>Hotel</v>
      </c>
      <c r="K897" t="s">
        <v>27</v>
      </c>
      <c r="L897">
        <v>1720</v>
      </c>
      <c r="M897">
        <f>L897*_xlfn.XLOOKUP(K897,AM:AM,AN:AN)</f>
        <v>1720</v>
      </c>
      <c r="N897">
        <f>L897*_xlfn.XLOOKUP(K897,AM:AM,AO:AO)</f>
        <v>1995.1999999999998</v>
      </c>
      <c r="O897">
        <v>374.68</v>
      </c>
      <c r="P897">
        <f>O897*_xlfn.XLOOKUP(K897,AM:AM,AN:AN)</f>
        <v>374.68</v>
      </c>
      <c r="Q897">
        <f>O897*_xlfn.XLOOKUP(K897,AM:AM,AO:AO)</f>
        <v>434.62879999999996</v>
      </c>
      <c r="R897" t="str">
        <f>_xlfn.XLOOKUP(E897,AF:AF,AG:AG)</f>
        <v>HOTEL FOUGERE</v>
      </c>
      <c r="S897" t="str">
        <f>_xlfn.XLOOKUP(E897,AF:AF,AI:AI)</f>
        <v>France</v>
      </c>
      <c r="T897">
        <f>WEEKNUM(G897)</f>
        <v>3</v>
      </c>
      <c r="U897">
        <f>YEAR(G897)</f>
        <v>2025</v>
      </c>
      <c r="V897" s="117">
        <f>IFERROR(Q897/N897,"0")</f>
        <v>0.21783720930232559</v>
      </c>
      <c r="AF897">
        <v>29153</v>
      </c>
      <c r="AG897" t="s">
        <v>612</v>
      </c>
      <c r="AH897" t="s">
        <v>376</v>
      </c>
      <c r="AI897" t="s">
        <v>405</v>
      </c>
      <c r="BH897">
        <v>950</v>
      </c>
      <c r="BI897" t="s">
        <v>42</v>
      </c>
    </row>
    <row r="898" spans="1:61">
      <c r="A898" t="str">
        <f>_xlfn.XLOOKUP(D898,BN:BN,BO:BO)</f>
        <v>México</v>
      </c>
      <c r="B898" t="s">
        <v>25</v>
      </c>
      <c r="C898">
        <v>93</v>
      </c>
      <c r="D898" t="str">
        <f>_xlfn.XLOOKUP(C898,BH:BH,BI:BI)</f>
        <v>MinervaH</v>
      </c>
      <c r="E898">
        <v>25247</v>
      </c>
      <c r="F898" t="s">
        <v>774</v>
      </c>
      <c r="G898" s="63">
        <v>45674</v>
      </c>
      <c r="H898" s="63">
        <v>45678</v>
      </c>
      <c r="I898" t="s">
        <v>376</v>
      </c>
      <c r="J898" t="str">
        <f>_xlfn.XLOOKUP(I898,AS:AS,AU:AU)</f>
        <v>Hotel</v>
      </c>
      <c r="K898" t="s">
        <v>27</v>
      </c>
      <c r="L898">
        <v>2720</v>
      </c>
      <c r="M898">
        <f>L898*_xlfn.XLOOKUP(K898,AM:AM,AN:AN)</f>
        <v>2720</v>
      </c>
      <c r="N898">
        <f>L898*_xlfn.XLOOKUP(K898,AM:AM,AO:AO)</f>
        <v>3155.2</v>
      </c>
      <c r="O898">
        <v>0</v>
      </c>
      <c r="P898">
        <f>O898*_xlfn.XLOOKUP(K898,AM:AM,AN:AN)</f>
        <v>0</v>
      </c>
      <c r="Q898">
        <f>O898*_xlfn.XLOOKUP(K898,AM:AM,AO:AO)</f>
        <v>0</v>
      </c>
      <c r="R898" t="str">
        <f>_xlfn.XLOOKUP(E898,AF:AF,AG:AG)</f>
        <v>HOTEL FOUGERE</v>
      </c>
      <c r="S898" t="str">
        <f>_xlfn.XLOOKUP(E898,AF:AF,AI:AI)</f>
        <v>France</v>
      </c>
      <c r="T898">
        <f>WEEKNUM(G898)</f>
        <v>3</v>
      </c>
      <c r="U898">
        <f>YEAR(G898)</f>
        <v>2025</v>
      </c>
      <c r="V898" s="117">
        <f>IFERROR(Q898/N898,"0")</f>
        <v>0</v>
      </c>
      <c r="AF898">
        <v>29155</v>
      </c>
      <c r="AG898" t="s">
        <v>616</v>
      </c>
      <c r="AH898" t="s">
        <v>366</v>
      </c>
      <c r="AI898" t="s">
        <v>617</v>
      </c>
      <c r="BH898">
        <v>951</v>
      </c>
      <c r="BI898" t="s">
        <v>86</v>
      </c>
    </row>
    <row r="899" spans="1:61">
      <c r="A899" t="str">
        <f>_xlfn.XLOOKUP(D899,BN:BN,BO:BO)</f>
        <v>México</v>
      </c>
      <c r="B899" t="s">
        <v>25</v>
      </c>
      <c r="C899">
        <v>94</v>
      </c>
      <c r="D899" t="str">
        <f>_xlfn.XLOOKUP(C899,BH:BH,BI:BI)</f>
        <v>MinervaH</v>
      </c>
      <c r="E899">
        <v>24992</v>
      </c>
      <c r="F899" t="s">
        <v>2216</v>
      </c>
      <c r="G899" s="63">
        <v>45690</v>
      </c>
      <c r="H899" s="63">
        <v>45693</v>
      </c>
      <c r="I899" t="s">
        <v>376</v>
      </c>
      <c r="J899" t="str">
        <f>_xlfn.XLOOKUP(I899,AS:AS,AU:AU)</f>
        <v>Hotel</v>
      </c>
      <c r="K899" t="s">
        <v>30</v>
      </c>
      <c r="L899">
        <v>135027</v>
      </c>
      <c r="M899">
        <f>L899*_xlfn.XLOOKUP(K899,AM:AM,AN:AN)</f>
        <v>6481.2960000000003</v>
      </c>
      <c r="N899">
        <f>L899*_xlfn.XLOOKUP(K899,AM:AM,AO:AO)</f>
        <v>7561.5119999999997</v>
      </c>
      <c r="O899">
        <v>13836.3</v>
      </c>
      <c r="P899">
        <f>O899*_xlfn.XLOOKUP(K899,AM:AM,AN:AN)</f>
        <v>664.14239999999995</v>
      </c>
      <c r="Q899">
        <f>O899*_xlfn.XLOOKUP(K899,AM:AM,AO:AO)</f>
        <v>774.83280000000002</v>
      </c>
      <c r="R899" t="str">
        <f>_xlfn.XLOOKUP(E899,AF:AF,AG:AG)</f>
        <v>CASA POLANCO HOTEL BOUTIQUE</v>
      </c>
      <c r="S899" t="str">
        <f>_xlfn.XLOOKUP(E899,AF:AF,AI:AI)</f>
        <v>Mexico</v>
      </c>
      <c r="T899">
        <f>WEEKNUM(G899)</f>
        <v>6</v>
      </c>
      <c r="U899">
        <f>YEAR(G899)</f>
        <v>2025</v>
      </c>
      <c r="V899" s="117">
        <f>IFERROR(Q899/N899,"0")</f>
        <v>0.10247061698771358</v>
      </c>
      <c r="AF899">
        <v>29250</v>
      </c>
      <c r="AG899" t="s">
        <v>621</v>
      </c>
      <c r="AH899" t="s">
        <v>376</v>
      </c>
      <c r="AI899" t="s">
        <v>377</v>
      </c>
      <c r="BH899">
        <v>952</v>
      </c>
      <c r="BI899" t="s">
        <v>63</v>
      </c>
    </row>
    <row r="900" spans="1:61">
      <c r="A900" t="str">
        <f>_xlfn.XLOOKUP(D900,BN:BN,BO:BO)</f>
        <v>México</v>
      </c>
      <c r="B900" t="s">
        <v>25</v>
      </c>
      <c r="C900">
        <v>95</v>
      </c>
      <c r="D900" t="str">
        <f>_xlfn.XLOOKUP(C900,BH:BH,BI:BI)</f>
        <v>MinervaH</v>
      </c>
      <c r="E900">
        <v>24992</v>
      </c>
      <c r="F900" t="s">
        <v>2217</v>
      </c>
      <c r="G900" s="63">
        <v>45689</v>
      </c>
      <c r="H900" s="63">
        <v>45693</v>
      </c>
      <c r="I900" t="s">
        <v>376</v>
      </c>
      <c r="J900" t="str">
        <f>_xlfn.XLOOKUP(I900,AS:AS,AU:AU)</f>
        <v>Hotel</v>
      </c>
      <c r="K900" t="s">
        <v>30</v>
      </c>
      <c r="L900">
        <v>23614.400000000001</v>
      </c>
      <c r="M900">
        <f>L900*_xlfn.XLOOKUP(K900,AM:AM,AN:AN)</f>
        <v>1133.4912000000002</v>
      </c>
      <c r="N900">
        <f>L900*_xlfn.XLOOKUP(K900,AM:AM,AO:AO)</f>
        <v>1322.4064000000001</v>
      </c>
      <c r="O900">
        <v>6236.06</v>
      </c>
      <c r="P900">
        <f>O900*_xlfn.XLOOKUP(K900,AM:AM,AN:AN)</f>
        <v>299.33088000000004</v>
      </c>
      <c r="Q900">
        <f>O900*_xlfn.XLOOKUP(K900,AM:AM,AO:AO)</f>
        <v>349.21936000000005</v>
      </c>
      <c r="R900" t="str">
        <f>_xlfn.XLOOKUP(E900,AF:AF,AG:AG)</f>
        <v>CASA POLANCO HOTEL BOUTIQUE</v>
      </c>
      <c r="S900" t="str">
        <f>_xlfn.XLOOKUP(E900,AF:AF,AI:AI)</f>
        <v>Mexico</v>
      </c>
      <c r="T900">
        <f>WEEKNUM(G900)</f>
        <v>5</v>
      </c>
      <c r="U900">
        <f>YEAR(G900)</f>
        <v>2025</v>
      </c>
      <c r="V900" s="117">
        <f>IFERROR(Q900/N900,"0")</f>
        <v>0.26407869774374959</v>
      </c>
      <c r="AF900">
        <v>29291</v>
      </c>
      <c r="AG900" t="s">
        <v>625</v>
      </c>
      <c r="AH900" t="s">
        <v>376</v>
      </c>
      <c r="AI900" t="s">
        <v>460</v>
      </c>
      <c r="BH900">
        <v>953</v>
      </c>
      <c r="BI900" t="s">
        <v>45</v>
      </c>
    </row>
    <row r="901" spans="1:61">
      <c r="A901" t="str">
        <f>_xlfn.XLOOKUP(D901,BN:BN,BO:BO)</f>
        <v>México</v>
      </c>
      <c r="B901" t="s">
        <v>25</v>
      </c>
      <c r="C901">
        <v>96</v>
      </c>
      <c r="D901" t="str">
        <f>_xlfn.XLOOKUP(C901,BH:BH,BI:BI)</f>
        <v>DianaM</v>
      </c>
      <c r="E901">
        <v>25263</v>
      </c>
      <c r="F901" t="s">
        <v>2218</v>
      </c>
      <c r="G901" s="63">
        <v>45834</v>
      </c>
      <c r="H901" s="63">
        <v>45841</v>
      </c>
      <c r="I901" t="s">
        <v>376</v>
      </c>
      <c r="J901" t="str">
        <f>_xlfn.XLOOKUP(I901,AS:AS,AU:AU)</f>
        <v>Hotel</v>
      </c>
      <c r="K901" t="s">
        <v>27</v>
      </c>
      <c r="L901">
        <v>18291.419999999998</v>
      </c>
      <c r="M901">
        <f>L901*_xlfn.XLOOKUP(K901,AM:AM,AN:AN)</f>
        <v>18291.419999999998</v>
      </c>
      <c r="N901">
        <f>L901*_xlfn.XLOOKUP(K901,AM:AM,AO:AO)</f>
        <v>21218.047199999997</v>
      </c>
      <c r="O901">
        <v>1281.42</v>
      </c>
      <c r="P901">
        <f>O901*_xlfn.XLOOKUP(K901,AM:AM,AN:AN)</f>
        <v>1281.42</v>
      </c>
      <c r="Q901">
        <f>O901*_xlfn.XLOOKUP(K901,AM:AM,AO:AO)</f>
        <v>1486.4472000000001</v>
      </c>
      <c r="R901" t="str">
        <f>_xlfn.XLOOKUP(E901,AF:AF,AG:AG)</f>
        <v>HOTEL DU CAP EDEN ROC</v>
      </c>
      <c r="S901" t="str">
        <f>_xlfn.XLOOKUP(E901,AF:AF,AI:AI)</f>
        <v>France</v>
      </c>
      <c r="T901">
        <f>WEEKNUM(G901)</f>
        <v>26</v>
      </c>
      <c r="U901">
        <f>YEAR(G901)</f>
        <v>2025</v>
      </c>
      <c r="V901" s="117">
        <f>IFERROR(Q901/N901,"0")</f>
        <v>7.005579665220088E-2</v>
      </c>
      <c r="AF901">
        <v>29294</v>
      </c>
      <c r="AG901" t="s">
        <v>628</v>
      </c>
      <c r="AH901" t="s">
        <v>376</v>
      </c>
      <c r="AI901" t="s">
        <v>399</v>
      </c>
      <c r="BH901">
        <v>954</v>
      </c>
      <c r="BI901" t="s">
        <v>45</v>
      </c>
    </row>
    <row r="902" spans="1:61">
      <c r="A902" t="str">
        <f>_xlfn.XLOOKUP(D902,BN:BN,BO:BO)</f>
        <v>México</v>
      </c>
      <c r="B902" t="s">
        <v>25</v>
      </c>
      <c r="C902">
        <v>97</v>
      </c>
      <c r="D902" t="str">
        <f>_xlfn.XLOOKUP(C902,BH:BH,BI:BI)</f>
        <v>MinervaH</v>
      </c>
      <c r="E902">
        <v>25247</v>
      </c>
      <c r="F902" t="s">
        <v>774</v>
      </c>
      <c r="G902" s="63">
        <v>45703</v>
      </c>
      <c r="H902" s="63">
        <v>45704</v>
      </c>
      <c r="I902" t="s">
        <v>376</v>
      </c>
      <c r="J902" t="str">
        <f>_xlfn.XLOOKUP(I902,AS:AS,AU:AU)</f>
        <v>Hotel</v>
      </c>
      <c r="K902" t="s">
        <v>27</v>
      </c>
      <c r="L902">
        <v>494.4</v>
      </c>
      <c r="M902">
        <f>L902*_xlfn.XLOOKUP(K902,AM:AM,AN:AN)</f>
        <v>494.4</v>
      </c>
      <c r="N902">
        <f>L902*_xlfn.XLOOKUP(K902,AM:AM,AO:AO)</f>
        <v>573.50399999999991</v>
      </c>
      <c r="O902">
        <v>0</v>
      </c>
      <c r="P902">
        <f>O902*_xlfn.XLOOKUP(K902,AM:AM,AN:AN)</f>
        <v>0</v>
      </c>
      <c r="Q902">
        <f>O902*_xlfn.XLOOKUP(K902,AM:AM,AO:AO)</f>
        <v>0</v>
      </c>
      <c r="R902" t="str">
        <f>_xlfn.XLOOKUP(E902,AF:AF,AG:AG)</f>
        <v>HOTEL FOUGERE</v>
      </c>
      <c r="S902" t="str">
        <f>_xlfn.XLOOKUP(E902,AF:AF,AI:AI)</f>
        <v>France</v>
      </c>
      <c r="T902">
        <f>WEEKNUM(G902)</f>
        <v>7</v>
      </c>
      <c r="U902">
        <f>YEAR(G902)</f>
        <v>2025</v>
      </c>
      <c r="V902" s="117">
        <f>IFERROR(Q902/N902,"0")</f>
        <v>0</v>
      </c>
      <c r="AF902">
        <v>29295</v>
      </c>
      <c r="AG902" t="s">
        <v>631</v>
      </c>
      <c r="AH902" t="s">
        <v>376</v>
      </c>
      <c r="AI902" t="s">
        <v>399</v>
      </c>
      <c r="BH902">
        <v>955</v>
      </c>
      <c r="BI902" t="s">
        <v>34</v>
      </c>
    </row>
    <row r="903" spans="1:61">
      <c r="A903" t="str">
        <f>_xlfn.XLOOKUP(D903,BN:BN,BO:BO)</f>
        <v>México</v>
      </c>
      <c r="B903" t="s">
        <v>25</v>
      </c>
      <c r="C903">
        <v>98</v>
      </c>
      <c r="D903" t="str">
        <f>_xlfn.XLOOKUP(C903,BH:BH,BI:BI)</f>
        <v>DianaM</v>
      </c>
      <c r="E903">
        <v>25363</v>
      </c>
      <c r="F903" t="s">
        <v>2219</v>
      </c>
      <c r="G903" s="63">
        <v>45759</v>
      </c>
      <c r="H903" s="63">
        <v>45767</v>
      </c>
      <c r="I903" t="s">
        <v>376</v>
      </c>
      <c r="J903" t="str">
        <f>_xlfn.XLOOKUP(I903,AS:AS,AU:AU)</f>
        <v>Hotel</v>
      </c>
      <c r="K903" t="s">
        <v>27</v>
      </c>
      <c r="L903">
        <v>20650</v>
      </c>
      <c r="M903">
        <f>L903*_xlfn.XLOOKUP(K903,AM:AM,AN:AN)</f>
        <v>20650</v>
      </c>
      <c r="N903">
        <f>L903*_xlfn.XLOOKUP(K903,AM:AM,AO:AO)</f>
        <v>23954</v>
      </c>
      <c r="O903">
        <v>2450.02</v>
      </c>
      <c r="P903">
        <f>O903*_xlfn.XLOOKUP(K903,AM:AM,AN:AN)</f>
        <v>2450.02</v>
      </c>
      <c r="Q903">
        <f>O903*_xlfn.XLOOKUP(K903,AM:AM,AO:AO)</f>
        <v>2842.0231999999996</v>
      </c>
      <c r="R903" t="str">
        <f>_xlfn.XLOOKUP(E903,AF:AF,AG:AG)</f>
        <v>ROSEWOOD VILLA MAGNA</v>
      </c>
      <c r="S903" t="str">
        <f>_xlfn.XLOOKUP(E903,AF:AF,AI:AI)</f>
        <v>Spain</v>
      </c>
      <c r="T903">
        <f>WEEKNUM(G903)</f>
        <v>15</v>
      </c>
      <c r="U903">
        <f>YEAR(G903)</f>
        <v>2025</v>
      </c>
      <c r="V903" s="117">
        <f>IFERROR(Q903/N903,"0")</f>
        <v>0.11864503631961258</v>
      </c>
      <c r="AF903">
        <v>29296</v>
      </c>
      <c r="AG903" t="s">
        <v>633</v>
      </c>
      <c r="AH903" t="s">
        <v>376</v>
      </c>
      <c r="AI903" t="s">
        <v>634</v>
      </c>
      <c r="BH903">
        <v>956</v>
      </c>
      <c r="BI903" t="s">
        <v>46</v>
      </c>
    </row>
    <row r="904" spans="1:61">
      <c r="A904" t="str">
        <f>_xlfn.XLOOKUP(D904,BN:BN,BO:BO)</f>
        <v>México</v>
      </c>
      <c r="B904" t="s">
        <v>25</v>
      </c>
      <c r="C904">
        <v>98</v>
      </c>
      <c r="D904" t="str">
        <f>_xlfn.XLOOKUP(C904,BH:BH,BI:BI)</f>
        <v>DianaM</v>
      </c>
      <c r="E904">
        <v>23590</v>
      </c>
      <c r="F904" t="s">
        <v>2220</v>
      </c>
      <c r="G904" s="63">
        <v>45759</v>
      </c>
      <c r="H904" s="63">
        <v>45767</v>
      </c>
      <c r="I904" t="s">
        <v>366</v>
      </c>
      <c r="J904" t="str">
        <f>_xlfn.XLOOKUP(I904,AS:AS,AU:AU)</f>
        <v>Vuelos</v>
      </c>
      <c r="K904" t="s">
        <v>27</v>
      </c>
      <c r="L904">
        <v>9312</v>
      </c>
      <c r="M904">
        <f>L904*_xlfn.XLOOKUP(K904,AM:AM,AN:AN)</f>
        <v>9312</v>
      </c>
      <c r="N904">
        <f>L904*_xlfn.XLOOKUP(K904,AM:AM,AO:AO)</f>
        <v>10801.92</v>
      </c>
      <c r="O904">
        <v>0</v>
      </c>
      <c r="P904">
        <f>O904*_xlfn.XLOOKUP(K904,AM:AM,AN:AN)</f>
        <v>0</v>
      </c>
      <c r="Q904">
        <f>O904*_xlfn.XLOOKUP(K904,AM:AM,AO:AO)</f>
        <v>0</v>
      </c>
      <c r="R904" t="str">
        <f>_xlfn.XLOOKUP(E904,AF:AF,AG:AG)</f>
        <v>AEROMÉXICO</v>
      </c>
      <c r="S904" t="str">
        <f>_xlfn.XLOOKUP(E904,AF:AF,AI:AI)</f>
        <v>Mexico</v>
      </c>
      <c r="T904">
        <f>WEEKNUM(G904)</f>
        <v>15</v>
      </c>
      <c r="U904">
        <f>YEAR(G904)</f>
        <v>2025</v>
      </c>
      <c r="V904" s="117">
        <f>IFERROR(Q904/N904,"0")</f>
        <v>0</v>
      </c>
      <c r="AF904">
        <v>29297</v>
      </c>
      <c r="AG904" t="s">
        <v>638</v>
      </c>
      <c r="AH904" t="s">
        <v>389</v>
      </c>
      <c r="AI904" t="s">
        <v>634</v>
      </c>
      <c r="BH904">
        <v>957</v>
      </c>
      <c r="BI904" t="s">
        <v>45</v>
      </c>
    </row>
    <row r="905" spans="1:61">
      <c r="A905" t="str">
        <f>_xlfn.XLOOKUP(D905,BN:BN,BO:BO)</f>
        <v>México</v>
      </c>
      <c r="B905" t="s">
        <v>25</v>
      </c>
      <c r="C905">
        <v>98</v>
      </c>
      <c r="D905" t="str">
        <f>_xlfn.XLOOKUP(C905,BH:BH,BI:BI)</f>
        <v>DianaM</v>
      </c>
      <c r="E905">
        <v>0</v>
      </c>
      <c r="F905" t="s">
        <v>2221</v>
      </c>
      <c r="G905" s="63">
        <v>45759</v>
      </c>
      <c r="H905" s="63">
        <v>45767</v>
      </c>
      <c r="I905" t="s">
        <v>396</v>
      </c>
      <c r="J905" t="str">
        <f>_xlfn.XLOOKUP(I905,AS:AS,AU:AU)</f>
        <v>Honorarios</v>
      </c>
      <c r="K905" t="s">
        <v>27</v>
      </c>
      <c r="L905">
        <v>105</v>
      </c>
      <c r="M905">
        <f>L905*_xlfn.XLOOKUP(K905,AM:AM,AN:AN)</f>
        <v>105</v>
      </c>
      <c r="N905">
        <f>L905*_xlfn.XLOOKUP(K905,AM:AM,AO:AO)</f>
        <v>121.8</v>
      </c>
      <c r="O905">
        <v>105</v>
      </c>
      <c r="P905">
        <f>O905*_xlfn.XLOOKUP(K905,AM:AM,AN:AN)</f>
        <v>105</v>
      </c>
      <c r="Q905">
        <f>O905*_xlfn.XLOOKUP(K905,AM:AM,AO:AO)</f>
        <v>121.8</v>
      </c>
      <c r="R905" t="str">
        <f>_xlfn.XLOOKUP(E905,AF:AF,AG:AG)</f>
        <v>FEES</v>
      </c>
      <c r="S905">
        <f>_xlfn.XLOOKUP(E905,AF:AF,AI:AI)</f>
        <v>0</v>
      </c>
      <c r="T905">
        <f>WEEKNUM(G905)</f>
        <v>15</v>
      </c>
      <c r="U905">
        <f>YEAR(G905)</f>
        <v>2025</v>
      </c>
      <c r="V905" s="117">
        <f>IFERROR(Q905/N905,"0")</f>
        <v>1</v>
      </c>
      <c r="AF905">
        <v>29510</v>
      </c>
      <c r="AG905" t="s">
        <v>642</v>
      </c>
      <c r="AH905" t="s">
        <v>376</v>
      </c>
      <c r="AI905" t="s">
        <v>634</v>
      </c>
      <c r="BH905">
        <v>959</v>
      </c>
      <c r="BI905" t="s">
        <v>43</v>
      </c>
    </row>
    <row r="906" spans="1:61">
      <c r="A906" t="str">
        <f>_xlfn.XLOOKUP(D906,BN:BN,BO:BO)</f>
        <v>México</v>
      </c>
      <c r="B906" t="s">
        <v>25</v>
      </c>
      <c r="C906">
        <v>98</v>
      </c>
      <c r="D906" t="str">
        <f>_xlfn.XLOOKUP(C906,BH:BH,BI:BI)</f>
        <v>DianaM</v>
      </c>
      <c r="E906">
        <v>26232</v>
      </c>
      <c r="F906" t="s">
        <v>2147</v>
      </c>
      <c r="G906" s="63">
        <v>45766</v>
      </c>
      <c r="H906" s="63">
        <v>45767</v>
      </c>
      <c r="I906" t="s">
        <v>444</v>
      </c>
      <c r="J906" t="str">
        <f>_xlfn.XLOOKUP(I906,AS:AS,AU:AU)</f>
        <v>DMC</v>
      </c>
      <c r="K906" t="s">
        <v>27</v>
      </c>
      <c r="L906">
        <v>2072</v>
      </c>
      <c r="M906">
        <f>L906*_xlfn.XLOOKUP(K906,AM:AM,AN:AN)</f>
        <v>2072</v>
      </c>
      <c r="N906">
        <f>L906*_xlfn.XLOOKUP(K906,AM:AM,AO:AO)</f>
        <v>2403.52</v>
      </c>
      <c r="O906">
        <v>0</v>
      </c>
      <c r="P906">
        <f>O906*_xlfn.XLOOKUP(K906,AM:AM,AN:AN)</f>
        <v>0</v>
      </c>
      <c r="Q906">
        <f>O906*_xlfn.XLOOKUP(K906,AM:AM,AO:AO)</f>
        <v>0</v>
      </c>
      <c r="R906" t="str">
        <f>_xlfn.XLOOKUP(E906,AF:AF,AG:AG)</f>
        <v>Exclusive Spain/Tailor-Made Travel</v>
      </c>
      <c r="S906" t="str">
        <f>_xlfn.XLOOKUP(E906,AF:AF,AI:AI)</f>
        <v>Spain</v>
      </c>
      <c r="T906">
        <f>WEEKNUM(G906)</f>
        <v>16</v>
      </c>
      <c r="U906">
        <f>YEAR(G906)</f>
        <v>2025</v>
      </c>
      <c r="V906" s="117">
        <f>IFERROR(Q906/N906,"0")</f>
        <v>0</v>
      </c>
      <c r="AF906">
        <v>29514</v>
      </c>
      <c r="AG906" t="s">
        <v>646</v>
      </c>
      <c r="AH906" t="s">
        <v>376</v>
      </c>
      <c r="AI906" t="s">
        <v>394</v>
      </c>
      <c r="BH906">
        <v>960</v>
      </c>
      <c r="BI906" t="s">
        <v>42</v>
      </c>
    </row>
    <row r="907" spans="1:61">
      <c r="A907" t="str">
        <f>_xlfn.XLOOKUP(D907,BN:BN,BO:BO)</f>
        <v>México</v>
      </c>
      <c r="B907" t="s">
        <v>25</v>
      </c>
      <c r="C907">
        <v>98</v>
      </c>
      <c r="D907" t="str">
        <f>_xlfn.XLOOKUP(C907,BH:BH,BI:BI)</f>
        <v>DianaM</v>
      </c>
      <c r="E907">
        <v>26232</v>
      </c>
      <c r="F907" t="s">
        <v>2147</v>
      </c>
      <c r="G907" s="63">
        <v>45763</v>
      </c>
      <c r="H907" s="63">
        <v>45766</v>
      </c>
      <c r="I907" t="s">
        <v>444</v>
      </c>
      <c r="J907" t="str">
        <f>_xlfn.XLOOKUP(I907,AS:AS,AU:AU)</f>
        <v>DMC</v>
      </c>
      <c r="K907" t="s">
        <v>27</v>
      </c>
      <c r="L907">
        <v>20218</v>
      </c>
      <c r="M907">
        <f>L907*_xlfn.XLOOKUP(K907,AM:AM,AN:AN)</f>
        <v>20218</v>
      </c>
      <c r="N907">
        <f>L907*_xlfn.XLOOKUP(K907,AM:AM,AO:AO)</f>
        <v>23452.879999999997</v>
      </c>
      <c r="O907">
        <v>0</v>
      </c>
      <c r="P907">
        <f>O907*_xlfn.XLOOKUP(K907,AM:AM,AN:AN)</f>
        <v>0</v>
      </c>
      <c r="Q907">
        <f>O907*_xlfn.XLOOKUP(K907,AM:AM,AO:AO)</f>
        <v>0</v>
      </c>
      <c r="R907" t="str">
        <f>_xlfn.XLOOKUP(E907,AF:AF,AG:AG)</f>
        <v>Exclusive Spain/Tailor-Made Travel</v>
      </c>
      <c r="S907" t="str">
        <f>_xlfn.XLOOKUP(E907,AF:AF,AI:AI)</f>
        <v>Spain</v>
      </c>
      <c r="T907">
        <f>WEEKNUM(G907)</f>
        <v>16</v>
      </c>
      <c r="U907">
        <f>YEAR(G907)</f>
        <v>2025</v>
      </c>
      <c r="V907" s="117">
        <f>IFERROR(Q907/N907,"0")</f>
        <v>0</v>
      </c>
      <c r="AF907">
        <v>29515</v>
      </c>
      <c r="AG907" t="s">
        <v>649</v>
      </c>
      <c r="AH907" t="s">
        <v>376</v>
      </c>
      <c r="AI907" t="s">
        <v>438</v>
      </c>
      <c r="BH907">
        <v>961</v>
      </c>
      <c r="BI907" t="s">
        <v>34</v>
      </c>
    </row>
    <row r="908" spans="1:61">
      <c r="A908" t="str">
        <f>_xlfn.XLOOKUP(D908,BN:BN,BO:BO)</f>
        <v>México</v>
      </c>
      <c r="B908" t="s">
        <v>25</v>
      </c>
      <c r="C908">
        <v>98</v>
      </c>
      <c r="D908" t="str">
        <f>_xlfn.XLOOKUP(C908,BH:BH,BI:BI)</f>
        <v>DianaM</v>
      </c>
      <c r="E908">
        <v>26232</v>
      </c>
      <c r="F908" t="s">
        <v>2222</v>
      </c>
      <c r="G908" s="63">
        <v>45759</v>
      </c>
      <c r="H908" s="63">
        <v>45767</v>
      </c>
      <c r="I908" t="s">
        <v>425</v>
      </c>
      <c r="J908" t="str">
        <f>_xlfn.XLOOKUP(I908,AS:AS,AU:AU)</f>
        <v>Traslados</v>
      </c>
      <c r="K908" t="s">
        <v>27</v>
      </c>
      <c r="L908">
        <v>187.5</v>
      </c>
      <c r="M908">
        <f>L908*_xlfn.XLOOKUP(K908,AM:AM,AN:AN)</f>
        <v>187.5</v>
      </c>
      <c r="N908">
        <f>L908*_xlfn.XLOOKUP(K908,AM:AM,AO:AO)</f>
        <v>217.49999999999997</v>
      </c>
      <c r="O908">
        <v>0</v>
      </c>
      <c r="P908">
        <f>O908*_xlfn.XLOOKUP(K908,AM:AM,AN:AN)</f>
        <v>0</v>
      </c>
      <c r="Q908">
        <f>O908*_xlfn.XLOOKUP(K908,AM:AM,AO:AO)</f>
        <v>0</v>
      </c>
      <c r="R908" t="str">
        <f>_xlfn.XLOOKUP(E908,AF:AF,AG:AG)</f>
        <v>Exclusive Spain/Tailor-Made Travel</v>
      </c>
      <c r="S908" t="str">
        <f>_xlfn.XLOOKUP(E908,AF:AF,AI:AI)</f>
        <v>Spain</v>
      </c>
      <c r="T908">
        <f>WEEKNUM(G908)</f>
        <v>15</v>
      </c>
      <c r="U908">
        <f>YEAR(G908)</f>
        <v>2025</v>
      </c>
      <c r="V908" s="117">
        <f>IFERROR(Q908/N908,"0")</f>
        <v>0</v>
      </c>
      <c r="AF908">
        <v>29579</v>
      </c>
      <c r="AG908" t="s">
        <v>653</v>
      </c>
      <c r="AH908" t="s">
        <v>376</v>
      </c>
      <c r="AI908" t="s">
        <v>548</v>
      </c>
      <c r="BH908">
        <v>962</v>
      </c>
      <c r="BI908" t="s">
        <v>41</v>
      </c>
    </row>
    <row r="909" spans="1:61">
      <c r="A909" t="str">
        <f>_xlfn.XLOOKUP(D909,BN:BN,BO:BO)</f>
        <v>México</v>
      </c>
      <c r="B909" t="s">
        <v>25</v>
      </c>
      <c r="C909">
        <v>98</v>
      </c>
      <c r="D909" t="str">
        <f>_xlfn.XLOOKUP(C909,BH:BH,BI:BI)</f>
        <v>DianaM</v>
      </c>
      <c r="E909">
        <v>27092</v>
      </c>
      <c r="F909" t="s">
        <v>2223</v>
      </c>
      <c r="G909" s="63">
        <v>45759</v>
      </c>
      <c r="H909" s="63">
        <v>45767</v>
      </c>
      <c r="I909" t="s">
        <v>419</v>
      </c>
      <c r="J909" t="str">
        <f>_xlfn.XLOOKUP(I909,AS:AS,AU:AU)</f>
        <v>Otros</v>
      </c>
      <c r="K909" t="s">
        <v>27</v>
      </c>
      <c r="L909">
        <v>21.34</v>
      </c>
      <c r="M909">
        <f>L909*_xlfn.XLOOKUP(K909,AM:AM,AN:AN)</f>
        <v>21.34</v>
      </c>
      <c r="N909">
        <f>L909*_xlfn.XLOOKUP(K909,AM:AM,AO:AO)</f>
        <v>24.754399999999997</v>
      </c>
      <c r="O909">
        <v>0</v>
      </c>
      <c r="P909">
        <f>O909*_xlfn.XLOOKUP(K909,AM:AM,AN:AN)</f>
        <v>0</v>
      </c>
      <c r="Q909">
        <f>O909*_xlfn.XLOOKUP(K909,AM:AM,AO:AO)</f>
        <v>0</v>
      </c>
      <c r="R909" t="str">
        <f>_xlfn.XLOOKUP(E909,AF:AF,AG:AG)</f>
        <v>A MANO CUERO</v>
      </c>
      <c r="S909" t="str">
        <f>_xlfn.XLOOKUP(E909,AF:AF,AI:AI)</f>
        <v>Mexico</v>
      </c>
      <c r="T909">
        <f>WEEKNUM(G909)</f>
        <v>15</v>
      </c>
      <c r="U909">
        <f>YEAR(G909)</f>
        <v>2025</v>
      </c>
      <c r="V909" s="117">
        <f>IFERROR(Q909/N909,"0")</f>
        <v>0</v>
      </c>
      <c r="AF909">
        <v>29581</v>
      </c>
      <c r="AG909" t="s">
        <v>658</v>
      </c>
      <c r="AH909" t="s">
        <v>484</v>
      </c>
      <c r="AI909" t="s">
        <v>538</v>
      </c>
      <c r="BH909">
        <v>963</v>
      </c>
      <c r="BI909" t="s">
        <v>40</v>
      </c>
    </row>
    <row r="910" spans="1:61">
      <c r="A910" t="str">
        <f>_xlfn.XLOOKUP(D910,BN:BN,BO:BO)</f>
        <v>México</v>
      </c>
      <c r="B910" t="s">
        <v>25</v>
      </c>
      <c r="C910">
        <v>98</v>
      </c>
      <c r="D910" t="str">
        <f>_xlfn.XLOOKUP(C910,BH:BH,BI:BI)</f>
        <v>DianaM</v>
      </c>
      <c r="E910">
        <v>26232</v>
      </c>
      <c r="F910" t="s">
        <v>2224</v>
      </c>
      <c r="G910" s="63">
        <v>45759</v>
      </c>
      <c r="H910" s="63">
        <v>45767</v>
      </c>
      <c r="I910" t="s">
        <v>444</v>
      </c>
      <c r="J910" t="str">
        <f>_xlfn.XLOOKUP(I910,AS:AS,AU:AU)</f>
        <v>DMC</v>
      </c>
      <c r="K910" t="s">
        <v>27</v>
      </c>
      <c r="L910">
        <v>824.05</v>
      </c>
      <c r="M910">
        <f>L910*_xlfn.XLOOKUP(K910,AM:AM,AN:AN)</f>
        <v>824.05</v>
      </c>
      <c r="N910">
        <f>L910*_xlfn.XLOOKUP(K910,AM:AM,AO:AO)</f>
        <v>955.89799999999991</v>
      </c>
      <c r="O910">
        <v>0</v>
      </c>
      <c r="P910">
        <f>O910*_xlfn.XLOOKUP(K910,AM:AM,AN:AN)</f>
        <v>0</v>
      </c>
      <c r="Q910">
        <f>O910*_xlfn.XLOOKUP(K910,AM:AM,AO:AO)</f>
        <v>0</v>
      </c>
      <c r="R910" t="str">
        <f>_xlfn.XLOOKUP(E910,AF:AF,AG:AG)</f>
        <v>Exclusive Spain/Tailor-Made Travel</v>
      </c>
      <c r="S910" t="str">
        <f>_xlfn.XLOOKUP(E910,AF:AF,AI:AI)</f>
        <v>Spain</v>
      </c>
      <c r="T910">
        <f>WEEKNUM(G910)</f>
        <v>15</v>
      </c>
      <c r="U910">
        <f>YEAR(G910)</f>
        <v>2025</v>
      </c>
      <c r="V910" s="117">
        <f>IFERROR(Q910/N910,"0")</f>
        <v>0</v>
      </c>
      <c r="AF910">
        <v>29631</v>
      </c>
      <c r="AG910" t="s">
        <v>662</v>
      </c>
      <c r="AH910" t="s">
        <v>376</v>
      </c>
      <c r="AI910" t="s">
        <v>405</v>
      </c>
      <c r="BH910">
        <v>964</v>
      </c>
      <c r="BI910" t="s">
        <v>32</v>
      </c>
    </row>
    <row r="911" spans="1:61">
      <c r="A911" t="str">
        <f>_xlfn.XLOOKUP(D911,BN:BN,BO:BO)</f>
        <v>México</v>
      </c>
      <c r="B911" t="s">
        <v>25</v>
      </c>
      <c r="C911">
        <v>98</v>
      </c>
      <c r="D911" t="str">
        <f>_xlfn.XLOOKUP(C911,BH:BH,BI:BI)</f>
        <v>DianaM</v>
      </c>
      <c r="E911">
        <v>26232</v>
      </c>
      <c r="F911" t="s">
        <v>2224</v>
      </c>
      <c r="G911" s="63">
        <v>45759</v>
      </c>
      <c r="H911" s="63">
        <v>45767</v>
      </c>
      <c r="I911" t="s">
        <v>444</v>
      </c>
      <c r="J911" t="str">
        <f>_xlfn.XLOOKUP(I911,AS:AS,AU:AU)</f>
        <v>DMC</v>
      </c>
      <c r="K911" t="s">
        <v>27</v>
      </c>
      <c r="L911">
        <v>291.39999999999998</v>
      </c>
      <c r="M911">
        <f>L911*_xlfn.XLOOKUP(K911,AM:AM,AN:AN)</f>
        <v>291.39999999999998</v>
      </c>
      <c r="N911">
        <f>L911*_xlfn.XLOOKUP(K911,AM:AM,AO:AO)</f>
        <v>338.02399999999994</v>
      </c>
      <c r="O911">
        <v>0</v>
      </c>
      <c r="P911">
        <f>O911*_xlfn.XLOOKUP(K911,AM:AM,AN:AN)</f>
        <v>0</v>
      </c>
      <c r="Q911">
        <f>O911*_xlfn.XLOOKUP(K911,AM:AM,AO:AO)</f>
        <v>0</v>
      </c>
      <c r="R911" t="str">
        <f>_xlfn.XLOOKUP(E911,AF:AF,AG:AG)</f>
        <v>Exclusive Spain/Tailor-Made Travel</v>
      </c>
      <c r="S911" t="str">
        <f>_xlfn.XLOOKUP(E911,AF:AF,AI:AI)</f>
        <v>Spain</v>
      </c>
      <c r="T911">
        <f>WEEKNUM(G911)</f>
        <v>15</v>
      </c>
      <c r="U911">
        <f>YEAR(G911)</f>
        <v>2025</v>
      </c>
      <c r="V911" s="117">
        <f>IFERROR(Q911/N911,"0")</f>
        <v>0</v>
      </c>
      <c r="AF911">
        <v>29632</v>
      </c>
      <c r="AG911" t="s">
        <v>665</v>
      </c>
      <c r="AH911" t="s">
        <v>444</v>
      </c>
      <c r="AI911" t="s">
        <v>405</v>
      </c>
      <c r="BH911">
        <v>965</v>
      </c>
      <c r="BI911" t="s">
        <v>32</v>
      </c>
    </row>
    <row r="912" spans="1:61">
      <c r="A912" t="str">
        <f>_xlfn.XLOOKUP(D912,BN:BN,BO:BO)</f>
        <v>México</v>
      </c>
      <c r="B912" t="s">
        <v>25</v>
      </c>
      <c r="C912">
        <v>98</v>
      </c>
      <c r="D912" t="str">
        <f>_xlfn.XLOOKUP(C912,BH:BH,BI:BI)</f>
        <v>DianaM</v>
      </c>
      <c r="E912">
        <v>0</v>
      </c>
      <c r="F912" t="s">
        <v>1878</v>
      </c>
      <c r="G912" s="63">
        <v>45759</v>
      </c>
      <c r="H912" s="63">
        <v>45767</v>
      </c>
      <c r="I912" t="s">
        <v>396</v>
      </c>
      <c r="J912" t="str">
        <f>_xlfn.XLOOKUP(I912,AS:AS,AU:AU)</f>
        <v>Honorarios</v>
      </c>
      <c r="K912" t="s">
        <v>27</v>
      </c>
      <c r="L912">
        <v>1136.8699999999999</v>
      </c>
      <c r="M912">
        <f>L912*_xlfn.XLOOKUP(K912,AM:AM,AN:AN)</f>
        <v>1136.8699999999999</v>
      </c>
      <c r="N912">
        <f>L912*_xlfn.XLOOKUP(K912,AM:AM,AO:AO)</f>
        <v>1318.7691999999997</v>
      </c>
      <c r="O912">
        <v>1136.8699999999999</v>
      </c>
      <c r="P912">
        <f>O912*_xlfn.XLOOKUP(K912,AM:AM,AN:AN)</f>
        <v>1136.8699999999999</v>
      </c>
      <c r="Q912">
        <f>O912*_xlfn.XLOOKUP(K912,AM:AM,AO:AO)</f>
        <v>1318.7691999999997</v>
      </c>
      <c r="R912" t="str">
        <f>_xlfn.XLOOKUP(E912,AF:AF,AG:AG)</f>
        <v>FEES</v>
      </c>
      <c r="S912">
        <f>_xlfn.XLOOKUP(E912,AF:AF,AI:AI)</f>
        <v>0</v>
      </c>
      <c r="T912">
        <f>WEEKNUM(G912)</f>
        <v>15</v>
      </c>
      <c r="U912">
        <f>YEAR(G912)</f>
        <v>2025</v>
      </c>
      <c r="V912" s="117">
        <f>IFERROR(Q912/N912,"0")</f>
        <v>1</v>
      </c>
      <c r="AF912">
        <v>29634</v>
      </c>
      <c r="AG912" t="s">
        <v>668</v>
      </c>
      <c r="AH912" t="s">
        <v>444</v>
      </c>
      <c r="AI912" t="s">
        <v>399</v>
      </c>
      <c r="BH912">
        <v>966</v>
      </c>
      <c r="BI912" t="s">
        <v>32</v>
      </c>
    </row>
    <row r="913" spans="1:61">
      <c r="A913" t="str">
        <f>_xlfn.XLOOKUP(D913,BN:BN,BO:BO)</f>
        <v>México</v>
      </c>
      <c r="B913" t="s">
        <v>25</v>
      </c>
      <c r="C913">
        <v>98</v>
      </c>
      <c r="D913" t="str">
        <f>_xlfn.XLOOKUP(C913,BH:BH,BI:BI)</f>
        <v>DianaM</v>
      </c>
      <c r="E913">
        <v>0</v>
      </c>
      <c r="F913" t="s">
        <v>1709</v>
      </c>
      <c r="G913" s="63">
        <v>45759</v>
      </c>
      <c r="H913" s="63">
        <v>45767</v>
      </c>
      <c r="I913" t="s">
        <v>396</v>
      </c>
      <c r="J913" t="str">
        <f>_xlfn.XLOOKUP(I913,AS:AS,AU:AU)</f>
        <v>Honorarios</v>
      </c>
      <c r="K913" t="s">
        <v>27</v>
      </c>
      <c r="L913">
        <v>2099.1799999999998</v>
      </c>
      <c r="M913">
        <f>L913*_xlfn.XLOOKUP(K913,AM:AM,AN:AN)</f>
        <v>2099.1799999999998</v>
      </c>
      <c r="N913">
        <f>L913*_xlfn.XLOOKUP(K913,AM:AM,AO:AO)</f>
        <v>2435.0487999999996</v>
      </c>
      <c r="O913">
        <v>2099.1799999999998</v>
      </c>
      <c r="P913">
        <f>O913*_xlfn.XLOOKUP(K913,AM:AM,AN:AN)</f>
        <v>2099.1799999999998</v>
      </c>
      <c r="Q913">
        <f>O913*_xlfn.XLOOKUP(K913,AM:AM,AO:AO)</f>
        <v>2435.0487999999996</v>
      </c>
      <c r="R913" t="str">
        <f>_xlfn.XLOOKUP(E913,AF:AF,AG:AG)</f>
        <v>FEES</v>
      </c>
      <c r="S913">
        <f>_xlfn.XLOOKUP(E913,AF:AF,AI:AI)</f>
        <v>0</v>
      </c>
      <c r="T913">
        <f>WEEKNUM(G913)</f>
        <v>15</v>
      </c>
      <c r="U913">
        <f>YEAR(G913)</f>
        <v>2025</v>
      </c>
      <c r="V913" s="117">
        <f>IFERROR(Q913/N913,"0")</f>
        <v>1</v>
      </c>
      <c r="AF913">
        <v>29710</v>
      </c>
      <c r="AG913" t="s">
        <v>671</v>
      </c>
      <c r="AH913" t="s">
        <v>364</v>
      </c>
      <c r="AI913" t="s">
        <v>466</v>
      </c>
      <c r="BH913">
        <v>968</v>
      </c>
      <c r="BI913" t="s">
        <v>34</v>
      </c>
    </row>
    <row r="914" spans="1:61">
      <c r="A914" t="str">
        <f>_xlfn.XLOOKUP(D914,BN:BN,BO:BO)</f>
        <v>México</v>
      </c>
      <c r="B914" t="s">
        <v>25</v>
      </c>
      <c r="C914">
        <v>98</v>
      </c>
      <c r="D914" t="str">
        <f>_xlfn.XLOOKUP(C914,BH:BH,BI:BI)</f>
        <v>DianaM</v>
      </c>
      <c r="E914">
        <v>28839</v>
      </c>
      <c r="F914" t="s">
        <v>2225</v>
      </c>
      <c r="G914" s="63">
        <v>45759</v>
      </c>
      <c r="H914" s="63">
        <v>45767</v>
      </c>
      <c r="I914" t="s">
        <v>376</v>
      </c>
      <c r="J914" t="str">
        <f>_xlfn.XLOOKUP(I914,AS:AS,AU:AU)</f>
        <v>Hotel</v>
      </c>
      <c r="K914" t="s">
        <v>27</v>
      </c>
      <c r="L914">
        <v>2664</v>
      </c>
      <c r="M914">
        <f>L914*_xlfn.XLOOKUP(K914,AM:AM,AN:AN)</f>
        <v>2664</v>
      </c>
      <c r="N914">
        <f>L914*_xlfn.XLOOKUP(K914,AM:AM,AO:AO)</f>
        <v>3090.24</v>
      </c>
      <c r="O914">
        <v>233.07</v>
      </c>
      <c r="P914">
        <f>O914*_xlfn.XLOOKUP(K914,AM:AM,AN:AN)</f>
        <v>233.07</v>
      </c>
      <c r="Q914">
        <f>O914*_xlfn.XLOOKUP(K914,AM:AM,AO:AO)</f>
        <v>270.3612</v>
      </c>
      <c r="R914" t="str">
        <f>_xlfn.XLOOKUP(E914,AF:AF,AG:AG)</f>
        <v>SANTO MAURO, A LUXURY COLLECTION HOTEL, MADRID</v>
      </c>
      <c r="S914" t="str">
        <f>_xlfn.XLOOKUP(E914,AF:AF,AI:AI)</f>
        <v>Spain</v>
      </c>
      <c r="T914">
        <f>WEEKNUM(G914)</f>
        <v>15</v>
      </c>
      <c r="U914">
        <f>YEAR(G914)</f>
        <v>2025</v>
      </c>
      <c r="V914" s="117">
        <f>IFERROR(Q914/N914,"0")</f>
        <v>8.7488738738738747E-2</v>
      </c>
      <c r="AF914">
        <v>29838</v>
      </c>
      <c r="AG914" t="s">
        <v>674</v>
      </c>
      <c r="AH914" t="s">
        <v>449</v>
      </c>
      <c r="AI914" t="s">
        <v>405</v>
      </c>
      <c r="BH914">
        <v>969</v>
      </c>
      <c r="BI914" t="s">
        <v>32</v>
      </c>
    </row>
    <row r="915" spans="1:61">
      <c r="A915" t="str">
        <f>_xlfn.XLOOKUP(D915,BN:BN,BO:BO)</f>
        <v>México</v>
      </c>
      <c r="B915" t="s">
        <v>25</v>
      </c>
      <c r="C915">
        <v>98</v>
      </c>
      <c r="D915" t="str">
        <f>_xlfn.XLOOKUP(C915,BH:BH,BI:BI)</f>
        <v>DianaM</v>
      </c>
      <c r="E915">
        <v>27048</v>
      </c>
      <c r="F915" t="s">
        <v>1880</v>
      </c>
      <c r="G915" s="63">
        <v>45759</v>
      </c>
      <c r="H915" s="63">
        <v>45767</v>
      </c>
      <c r="I915" t="s">
        <v>376</v>
      </c>
      <c r="J915" t="str">
        <f>_xlfn.XLOOKUP(I915,AS:AS,AU:AU)</f>
        <v>Hotel</v>
      </c>
      <c r="K915" t="s">
        <v>27</v>
      </c>
      <c r="L915">
        <v>1250.1500000000001</v>
      </c>
      <c r="M915">
        <f>L915*_xlfn.XLOOKUP(K915,AM:AM,AN:AN)</f>
        <v>1250.1500000000001</v>
      </c>
      <c r="N915">
        <f>L915*_xlfn.XLOOKUP(K915,AM:AM,AO:AO)</f>
        <v>1450.174</v>
      </c>
      <c r="O915">
        <v>102.31</v>
      </c>
      <c r="P915">
        <f>O915*_xlfn.XLOOKUP(K915,AM:AM,AN:AN)</f>
        <v>102.31</v>
      </c>
      <c r="Q915">
        <f>O915*_xlfn.XLOOKUP(K915,AM:AM,AO:AO)</f>
        <v>118.67959999999999</v>
      </c>
      <c r="R915" t="str">
        <f>_xlfn.XLOOKUP(E915,AF:AF,AG:AG)</f>
        <v>PALACIO SANTA CLARA, AUTOGRAPH COLLECTION</v>
      </c>
      <c r="S915" t="str">
        <f>_xlfn.XLOOKUP(E915,AF:AF,AI:AI)</f>
        <v>Spain</v>
      </c>
      <c r="T915">
        <f>WEEKNUM(G915)</f>
        <v>15</v>
      </c>
      <c r="U915">
        <f>YEAR(G915)</f>
        <v>2025</v>
      </c>
      <c r="V915" s="117">
        <f>IFERROR(Q915/N915,"0")</f>
        <v>8.1838179418469784E-2</v>
      </c>
      <c r="AF915">
        <v>29901</v>
      </c>
      <c r="AG915" t="s">
        <v>678</v>
      </c>
      <c r="AH915" t="s">
        <v>364</v>
      </c>
      <c r="AI915" t="s">
        <v>399</v>
      </c>
      <c r="BH915">
        <v>970</v>
      </c>
      <c r="BI915" t="s">
        <v>26</v>
      </c>
    </row>
    <row r="916" spans="1:61">
      <c r="A916" t="str">
        <f>_xlfn.XLOOKUP(D916,BN:BN,BO:BO)</f>
        <v>México</v>
      </c>
      <c r="B916" t="s">
        <v>25</v>
      </c>
      <c r="C916">
        <v>99</v>
      </c>
      <c r="D916" t="str">
        <f>_xlfn.XLOOKUP(C916,BH:BH,BI:BI)</f>
        <v>MinervaH</v>
      </c>
      <c r="E916">
        <v>25274</v>
      </c>
      <c r="F916" t="s">
        <v>2226</v>
      </c>
      <c r="G916" s="63">
        <v>45661</v>
      </c>
      <c r="H916" s="63">
        <v>45667</v>
      </c>
      <c r="I916" t="s">
        <v>376</v>
      </c>
      <c r="J916" t="str">
        <f>_xlfn.XLOOKUP(I916,AS:AS,AU:AU)</f>
        <v>Hotel</v>
      </c>
      <c r="K916" t="s">
        <v>27</v>
      </c>
      <c r="L916">
        <v>26938.799999999999</v>
      </c>
      <c r="M916">
        <f>L916*_xlfn.XLOOKUP(K916,AM:AM,AN:AN)</f>
        <v>26938.799999999999</v>
      </c>
      <c r="N916">
        <f>L916*_xlfn.XLOOKUP(K916,AM:AM,AO:AO)</f>
        <v>31249.007999999998</v>
      </c>
      <c r="O916">
        <v>5387.76</v>
      </c>
      <c r="P916">
        <f>O916*_xlfn.XLOOKUP(K916,AM:AM,AN:AN)</f>
        <v>5387.76</v>
      </c>
      <c r="Q916">
        <f>O916*_xlfn.XLOOKUP(K916,AM:AM,AO:AO)</f>
        <v>6249.8015999999998</v>
      </c>
      <c r="R916" t="str">
        <f>_xlfn.XLOOKUP(E916,AF:AF,AG:AG)</f>
        <v>ZANNIER LE CHALET</v>
      </c>
      <c r="S916" t="str">
        <f>_xlfn.XLOOKUP(E916,AF:AF,AI:AI)</f>
        <v>France</v>
      </c>
      <c r="T916">
        <f>WEEKNUM(G916)</f>
        <v>1</v>
      </c>
      <c r="U916">
        <f>YEAR(G916)</f>
        <v>2025</v>
      </c>
      <c r="V916" s="117">
        <f>IFERROR(Q916/N916,"0")</f>
        <v>0.2</v>
      </c>
      <c r="AF916">
        <v>29950</v>
      </c>
      <c r="AG916" t="s">
        <v>680</v>
      </c>
      <c r="AH916" t="s">
        <v>364</v>
      </c>
      <c r="AI916" t="s">
        <v>394</v>
      </c>
      <c r="BH916">
        <v>971</v>
      </c>
      <c r="BI916" t="s">
        <v>26</v>
      </c>
    </row>
    <row r="917" spans="1:61">
      <c r="A917" t="str">
        <f>_xlfn.XLOOKUP(D917,BN:BN,BO:BO)</f>
        <v>México</v>
      </c>
      <c r="B917" t="s">
        <v>25</v>
      </c>
      <c r="C917">
        <v>100</v>
      </c>
      <c r="D917" t="str">
        <f>_xlfn.XLOOKUP(C917,BH:BH,BI:BI)</f>
        <v>VeronicaN</v>
      </c>
      <c r="E917">
        <v>25372</v>
      </c>
      <c r="F917" t="s">
        <v>2227</v>
      </c>
      <c r="G917" s="63">
        <v>45829</v>
      </c>
      <c r="H917" s="63">
        <v>45863</v>
      </c>
      <c r="I917" t="s">
        <v>425</v>
      </c>
      <c r="J917" t="str">
        <f>_xlfn.XLOOKUP(I917,AS:AS,AU:AU)</f>
        <v>Traslados</v>
      </c>
      <c r="K917" t="s">
        <v>33</v>
      </c>
      <c r="L917">
        <v>1586</v>
      </c>
      <c r="M917">
        <f>L917*_xlfn.XLOOKUP(K917,AM:AM,AN:AN)</f>
        <v>1363.96</v>
      </c>
      <c r="N917">
        <f>L917*_xlfn.XLOOKUP(K917,AM:AM,AO:AO)</f>
        <v>1586</v>
      </c>
      <c r="O917">
        <v>0</v>
      </c>
      <c r="P917">
        <f>O917*_xlfn.XLOOKUP(K917,AM:AM,AN:AN)</f>
        <v>0</v>
      </c>
      <c r="Q917">
        <f>O917*_xlfn.XLOOKUP(K917,AM:AM,AO:AO)</f>
        <v>0</v>
      </c>
      <c r="R917" t="str">
        <f>_xlfn.XLOOKUP(E917,AF:AF,AG:AG)</f>
        <v>Queen Of Clubs Lifestyle Luxury Services LTD</v>
      </c>
      <c r="S917" t="str">
        <f>_xlfn.XLOOKUP(E917,AF:AF,AI:AI)</f>
        <v>United Kingdom</v>
      </c>
      <c r="T917">
        <f>WEEKNUM(G917)</f>
        <v>25</v>
      </c>
      <c r="U917">
        <f>YEAR(G917)</f>
        <v>2025</v>
      </c>
      <c r="V917" s="117">
        <f>IFERROR(Q917/N917,"0")</f>
        <v>0</v>
      </c>
      <c r="AF917">
        <v>29956</v>
      </c>
      <c r="AG917" t="s">
        <v>683</v>
      </c>
      <c r="AH917" t="s">
        <v>425</v>
      </c>
      <c r="AI917" t="s">
        <v>399</v>
      </c>
      <c r="BH917">
        <v>972</v>
      </c>
      <c r="BI917" t="s">
        <v>26</v>
      </c>
    </row>
    <row r="918" spans="1:61">
      <c r="A918" t="str">
        <f>_xlfn.XLOOKUP(D918,BN:BN,BO:BO)</f>
        <v>México</v>
      </c>
      <c r="B918" t="s">
        <v>25</v>
      </c>
      <c r="C918">
        <v>100</v>
      </c>
      <c r="D918" t="str">
        <f>_xlfn.XLOOKUP(C918,BH:BH,BI:BI)</f>
        <v>VeronicaN</v>
      </c>
      <c r="E918">
        <v>24262</v>
      </c>
      <c r="F918" t="s">
        <v>2228</v>
      </c>
      <c r="G918" s="63">
        <v>45829</v>
      </c>
      <c r="H918" s="63">
        <v>45863</v>
      </c>
      <c r="I918" t="s">
        <v>366</v>
      </c>
      <c r="J918" t="str">
        <f>_xlfn.XLOOKUP(I918,AS:AS,AU:AU)</f>
        <v>Vuelos</v>
      </c>
      <c r="K918" t="s">
        <v>33</v>
      </c>
      <c r="L918">
        <v>2997</v>
      </c>
      <c r="M918">
        <f>L918*_xlfn.XLOOKUP(K918,AM:AM,AN:AN)</f>
        <v>2577.42</v>
      </c>
      <c r="N918">
        <f>L918*_xlfn.XLOOKUP(K918,AM:AM,AO:AO)</f>
        <v>2997</v>
      </c>
      <c r="O918">
        <v>0</v>
      </c>
      <c r="P918">
        <f>O918*_xlfn.XLOOKUP(K918,AM:AM,AN:AN)</f>
        <v>0</v>
      </c>
      <c r="Q918">
        <f>O918*_xlfn.XLOOKUP(K918,AM:AM,AO:AO)</f>
        <v>0</v>
      </c>
      <c r="R918" t="str">
        <f>_xlfn.XLOOKUP(E918,AF:AF,AG:AG)</f>
        <v>VIALLO, S.A.</v>
      </c>
      <c r="S918" t="str">
        <f>_xlfn.XLOOKUP(E918,AF:AF,AI:AI)</f>
        <v>Mexico</v>
      </c>
      <c r="T918">
        <f>WEEKNUM(G918)</f>
        <v>25</v>
      </c>
      <c r="U918">
        <f>YEAR(G918)</f>
        <v>2025</v>
      </c>
      <c r="V918" s="117">
        <f>IFERROR(Q918/N918,"0")</f>
        <v>0</v>
      </c>
      <c r="AF918">
        <v>30050</v>
      </c>
      <c r="AG918" t="s">
        <v>685</v>
      </c>
      <c r="AH918" t="s">
        <v>376</v>
      </c>
      <c r="AI918" t="s">
        <v>401</v>
      </c>
      <c r="BH918">
        <v>973</v>
      </c>
      <c r="BI918" t="s">
        <v>26</v>
      </c>
    </row>
    <row r="919" spans="1:61">
      <c r="A919" t="str">
        <f>_xlfn.XLOOKUP(D919,BN:BN,BO:BO)</f>
        <v>México</v>
      </c>
      <c r="B919" t="s">
        <v>25</v>
      </c>
      <c r="C919">
        <v>100</v>
      </c>
      <c r="D919" t="str">
        <f>_xlfn.XLOOKUP(C919,BH:BH,BI:BI)</f>
        <v>VeronicaN</v>
      </c>
      <c r="E919">
        <v>24262</v>
      </c>
      <c r="F919" t="s">
        <v>2229</v>
      </c>
      <c r="G919" s="63">
        <v>45829</v>
      </c>
      <c r="H919" s="63">
        <v>45863</v>
      </c>
      <c r="I919" t="s">
        <v>366</v>
      </c>
      <c r="J919" t="str">
        <f>_xlfn.XLOOKUP(I919,AS:AS,AU:AU)</f>
        <v>Vuelos</v>
      </c>
      <c r="K919" t="s">
        <v>33</v>
      </c>
      <c r="L919">
        <v>2997</v>
      </c>
      <c r="M919">
        <f>L919*_xlfn.XLOOKUP(K919,AM:AM,AN:AN)</f>
        <v>2577.42</v>
      </c>
      <c r="N919">
        <f>L919*_xlfn.XLOOKUP(K919,AM:AM,AO:AO)</f>
        <v>2997</v>
      </c>
      <c r="O919">
        <v>0</v>
      </c>
      <c r="P919">
        <f>O919*_xlfn.XLOOKUP(K919,AM:AM,AN:AN)</f>
        <v>0</v>
      </c>
      <c r="Q919">
        <f>O919*_xlfn.XLOOKUP(K919,AM:AM,AO:AO)</f>
        <v>0</v>
      </c>
      <c r="R919" t="str">
        <f>_xlfn.XLOOKUP(E919,AF:AF,AG:AG)</f>
        <v>VIALLO, S.A.</v>
      </c>
      <c r="S919" t="str">
        <f>_xlfn.XLOOKUP(E919,AF:AF,AI:AI)</f>
        <v>Mexico</v>
      </c>
      <c r="T919">
        <f>WEEKNUM(G919)</f>
        <v>25</v>
      </c>
      <c r="U919">
        <f>YEAR(G919)</f>
        <v>2025</v>
      </c>
      <c r="V919" s="117">
        <f>IFERROR(Q919/N919,"0")</f>
        <v>0</v>
      </c>
      <c r="AF919">
        <v>30065</v>
      </c>
      <c r="AG919" t="s">
        <v>688</v>
      </c>
      <c r="AH919" t="s">
        <v>364</v>
      </c>
      <c r="AI919" t="s">
        <v>454</v>
      </c>
      <c r="BH919">
        <v>974</v>
      </c>
      <c r="BI919" t="s">
        <v>42</v>
      </c>
    </row>
    <row r="920" spans="1:61">
      <c r="A920" t="str">
        <f>_xlfn.XLOOKUP(D920,BN:BN,BO:BO)</f>
        <v>México</v>
      </c>
      <c r="B920" t="s">
        <v>25</v>
      </c>
      <c r="C920">
        <v>100</v>
      </c>
      <c r="D920" t="str">
        <f>_xlfn.XLOOKUP(C920,BH:BH,BI:BI)</f>
        <v>VeronicaN</v>
      </c>
      <c r="E920">
        <v>24262</v>
      </c>
      <c r="F920" t="s">
        <v>2229</v>
      </c>
      <c r="G920" s="63">
        <v>45829</v>
      </c>
      <c r="H920" s="63">
        <v>45863</v>
      </c>
      <c r="I920" t="s">
        <v>366</v>
      </c>
      <c r="J920" t="str">
        <f>_xlfn.XLOOKUP(I920,AS:AS,AU:AU)</f>
        <v>Vuelos</v>
      </c>
      <c r="K920" t="s">
        <v>33</v>
      </c>
      <c r="L920">
        <v>2997</v>
      </c>
      <c r="M920">
        <f>L920*_xlfn.XLOOKUP(K920,AM:AM,AN:AN)</f>
        <v>2577.42</v>
      </c>
      <c r="N920">
        <f>L920*_xlfn.XLOOKUP(K920,AM:AM,AO:AO)</f>
        <v>2997</v>
      </c>
      <c r="O920">
        <v>0</v>
      </c>
      <c r="P920">
        <f>O920*_xlfn.XLOOKUP(K920,AM:AM,AN:AN)</f>
        <v>0</v>
      </c>
      <c r="Q920">
        <f>O920*_xlfn.XLOOKUP(K920,AM:AM,AO:AO)</f>
        <v>0</v>
      </c>
      <c r="R920" t="str">
        <f>_xlfn.XLOOKUP(E920,AF:AF,AG:AG)</f>
        <v>VIALLO, S.A.</v>
      </c>
      <c r="S920" t="str">
        <f>_xlfn.XLOOKUP(E920,AF:AF,AI:AI)</f>
        <v>Mexico</v>
      </c>
      <c r="T920">
        <f>WEEKNUM(G920)</f>
        <v>25</v>
      </c>
      <c r="U920">
        <f>YEAR(G920)</f>
        <v>2025</v>
      </c>
      <c r="V920" s="117">
        <f>IFERROR(Q920/N920,"0")</f>
        <v>0</v>
      </c>
      <c r="AF920">
        <v>30262</v>
      </c>
      <c r="AG920" t="s">
        <v>691</v>
      </c>
      <c r="AH920" t="s">
        <v>364</v>
      </c>
      <c r="AI920" t="s">
        <v>401</v>
      </c>
      <c r="BH920">
        <v>975</v>
      </c>
      <c r="BI920" t="s">
        <v>34</v>
      </c>
    </row>
    <row r="921" spans="1:61">
      <c r="A921" t="str">
        <f>_xlfn.XLOOKUP(D921,BN:BN,BO:BO)</f>
        <v>México</v>
      </c>
      <c r="B921" t="s">
        <v>25</v>
      </c>
      <c r="C921">
        <v>100</v>
      </c>
      <c r="D921" t="str">
        <f>_xlfn.XLOOKUP(C921,BH:BH,BI:BI)</f>
        <v>VeronicaN</v>
      </c>
      <c r="E921">
        <v>24262</v>
      </c>
      <c r="F921" t="s">
        <v>2229</v>
      </c>
      <c r="G921" s="63">
        <v>45829</v>
      </c>
      <c r="H921" s="63">
        <v>45863</v>
      </c>
      <c r="I921" t="s">
        <v>366</v>
      </c>
      <c r="J921" t="str">
        <f>_xlfn.XLOOKUP(I921,AS:AS,AU:AU)</f>
        <v>Vuelos</v>
      </c>
      <c r="K921" t="s">
        <v>33</v>
      </c>
      <c r="L921">
        <v>2997</v>
      </c>
      <c r="M921">
        <f>L921*_xlfn.XLOOKUP(K921,AM:AM,AN:AN)</f>
        <v>2577.42</v>
      </c>
      <c r="N921">
        <f>L921*_xlfn.XLOOKUP(K921,AM:AM,AO:AO)</f>
        <v>2997</v>
      </c>
      <c r="O921">
        <v>0</v>
      </c>
      <c r="P921">
        <f>O921*_xlfn.XLOOKUP(K921,AM:AM,AN:AN)</f>
        <v>0</v>
      </c>
      <c r="Q921">
        <f>O921*_xlfn.XLOOKUP(K921,AM:AM,AO:AO)</f>
        <v>0</v>
      </c>
      <c r="R921" t="str">
        <f>_xlfn.XLOOKUP(E921,AF:AF,AG:AG)</f>
        <v>VIALLO, S.A.</v>
      </c>
      <c r="S921" t="str">
        <f>_xlfn.XLOOKUP(E921,AF:AF,AI:AI)</f>
        <v>Mexico</v>
      </c>
      <c r="T921">
        <f>WEEKNUM(G921)</f>
        <v>25</v>
      </c>
      <c r="U921">
        <f>YEAR(G921)</f>
        <v>2025</v>
      </c>
      <c r="V921" s="117">
        <f>IFERROR(Q921/N921,"0")</f>
        <v>0</v>
      </c>
      <c r="AF921">
        <v>30514</v>
      </c>
      <c r="AG921" t="s">
        <v>694</v>
      </c>
      <c r="AH921" t="s">
        <v>376</v>
      </c>
      <c r="AI921" t="s">
        <v>377</v>
      </c>
      <c r="BH921">
        <v>976</v>
      </c>
      <c r="BI921" t="s">
        <v>26</v>
      </c>
    </row>
    <row r="922" spans="1:61">
      <c r="A922" t="str">
        <f>_xlfn.XLOOKUP(D922,BN:BN,BO:BO)</f>
        <v>México</v>
      </c>
      <c r="B922" t="s">
        <v>25</v>
      </c>
      <c r="C922">
        <v>101</v>
      </c>
      <c r="D922" t="str">
        <f>_xlfn.XLOOKUP(C922,BH:BH,BI:BI)</f>
        <v>LucianaE</v>
      </c>
      <c r="E922">
        <v>25338</v>
      </c>
      <c r="F922" t="s">
        <v>2230</v>
      </c>
      <c r="G922" s="63">
        <v>45787</v>
      </c>
      <c r="H922" s="63">
        <v>45798</v>
      </c>
      <c r="I922" t="s">
        <v>364</v>
      </c>
      <c r="J922" t="str">
        <f>_xlfn.XLOOKUP(I922,AS:AS,AU:AU)</f>
        <v>DMC</v>
      </c>
      <c r="K922" t="s">
        <v>33</v>
      </c>
      <c r="L922">
        <v>54347.22</v>
      </c>
      <c r="M922">
        <f>L922*_xlfn.XLOOKUP(K922,AM:AM,AN:AN)</f>
        <v>46738.609199999999</v>
      </c>
      <c r="N922">
        <f>L922*_xlfn.XLOOKUP(K922,AM:AM,AO:AO)</f>
        <v>54347.22</v>
      </c>
      <c r="O922">
        <v>11087.45</v>
      </c>
      <c r="P922">
        <f>O922*_xlfn.XLOOKUP(K922,AM:AM,AN:AN)</f>
        <v>9535.2070000000003</v>
      </c>
      <c r="Q922">
        <f>O922*_xlfn.XLOOKUP(K922,AM:AM,AO:AO)</f>
        <v>11087.45</v>
      </c>
      <c r="R922" t="str">
        <f>_xlfn.XLOOKUP(E922,AF:AF,AG:AG)</f>
        <v>EXO Travel</v>
      </c>
      <c r="S922" t="str">
        <f>_xlfn.XLOOKUP(E922,AF:AF,AI:AI)</f>
        <v>Singapore</v>
      </c>
      <c r="T922">
        <f>WEEKNUM(G922)</f>
        <v>19</v>
      </c>
      <c r="U922">
        <f>YEAR(G922)</f>
        <v>2025</v>
      </c>
      <c r="V922" s="117">
        <f>IFERROR(Q922/N922,"0")</f>
        <v>0.20401135513463248</v>
      </c>
      <c r="AF922">
        <v>30727</v>
      </c>
      <c r="AG922" t="s">
        <v>697</v>
      </c>
      <c r="AH922" t="s">
        <v>425</v>
      </c>
      <c r="AI922" t="s">
        <v>369</v>
      </c>
      <c r="BH922">
        <v>978</v>
      </c>
      <c r="BI922" t="s">
        <v>53</v>
      </c>
    </row>
    <row r="923" spans="1:61">
      <c r="A923" t="str">
        <f>_xlfn.XLOOKUP(D923,BN:BN,BO:BO)</f>
        <v>México</v>
      </c>
      <c r="B923" t="s">
        <v>25</v>
      </c>
      <c r="C923">
        <v>101</v>
      </c>
      <c r="D923" t="str">
        <f>_xlfn.XLOOKUP(C923,BH:BH,BI:BI)</f>
        <v>LucianaE</v>
      </c>
      <c r="E923">
        <v>0</v>
      </c>
      <c r="F923" t="s">
        <v>2231</v>
      </c>
      <c r="G923" s="63">
        <v>45787</v>
      </c>
      <c r="H923" s="63">
        <v>45798</v>
      </c>
      <c r="I923" t="s">
        <v>395</v>
      </c>
      <c r="J923" t="str">
        <f>_xlfn.XLOOKUP(I923,AS:AS,AU:AU)</f>
        <v>Honorarios</v>
      </c>
      <c r="K923" t="s">
        <v>33</v>
      </c>
      <c r="L923">
        <v>1628.58</v>
      </c>
      <c r="M923">
        <f>L923*_xlfn.XLOOKUP(K923,AM:AM,AN:AN)</f>
        <v>1400.5788</v>
      </c>
      <c r="N923">
        <f>L923*_xlfn.XLOOKUP(K923,AM:AM,AO:AO)</f>
        <v>1628.58</v>
      </c>
      <c r="O923">
        <v>1628.58</v>
      </c>
      <c r="P923">
        <f>O923*_xlfn.XLOOKUP(K923,AM:AM,AN:AN)</f>
        <v>1400.5788</v>
      </c>
      <c r="Q923">
        <f>O923*_xlfn.XLOOKUP(K923,AM:AM,AO:AO)</f>
        <v>1628.58</v>
      </c>
      <c r="R923" t="str">
        <f>_xlfn.XLOOKUP(E923,AF:AF,AG:AG)</f>
        <v>FEES</v>
      </c>
      <c r="S923">
        <f>_xlfn.XLOOKUP(E923,AF:AF,AI:AI)</f>
        <v>0</v>
      </c>
      <c r="T923">
        <f>WEEKNUM(G923)</f>
        <v>19</v>
      </c>
      <c r="U923">
        <f>YEAR(G923)</f>
        <v>2025</v>
      </c>
      <c r="V923" s="117">
        <f>IFERROR(Q923/N923,"0")</f>
        <v>1</v>
      </c>
      <c r="AF923">
        <v>30729</v>
      </c>
      <c r="AG923" t="s">
        <v>700</v>
      </c>
      <c r="AH923" t="s">
        <v>455</v>
      </c>
      <c r="AI923" t="s">
        <v>377</v>
      </c>
      <c r="BH923">
        <v>979</v>
      </c>
      <c r="BI923" t="s">
        <v>46</v>
      </c>
    </row>
    <row r="924" spans="1:61">
      <c r="A924" t="str">
        <f>_xlfn.XLOOKUP(D924,BN:BN,BO:BO)</f>
        <v>México</v>
      </c>
      <c r="B924" t="s">
        <v>25</v>
      </c>
      <c r="C924">
        <v>101</v>
      </c>
      <c r="D924" t="str">
        <f>_xlfn.XLOOKUP(C924,BH:BH,BI:BI)</f>
        <v>LucianaE</v>
      </c>
      <c r="E924">
        <v>0</v>
      </c>
      <c r="F924" t="s">
        <v>1158</v>
      </c>
      <c r="G924" s="63">
        <v>45787</v>
      </c>
      <c r="H924" s="63">
        <v>45798</v>
      </c>
      <c r="I924" t="s">
        <v>396</v>
      </c>
      <c r="J924" t="str">
        <f>_xlfn.XLOOKUP(I924,AS:AS,AU:AU)</f>
        <v>Honorarios</v>
      </c>
      <c r="K924" t="s">
        <v>33</v>
      </c>
      <c r="L924">
        <v>904.99</v>
      </c>
      <c r="M924">
        <f>L924*_xlfn.XLOOKUP(K924,AM:AM,AN:AN)</f>
        <v>778.29139999999995</v>
      </c>
      <c r="N924">
        <f>L924*_xlfn.XLOOKUP(K924,AM:AM,AO:AO)</f>
        <v>904.99</v>
      </c>
      <c r="O924">
        <v>904.99</v>
      </c>
      <c r="P924">
        <f>O924*_xlfn.XLOOKUP(K924,AM:AM,AN:AN)</f>
        <v>778.29139999999995</v>
      </c>
      <c r="Q924">
        <f>O924*_xlfn.XLOOKUP(K924,AM:AM,AO:AO)</f>
        <v>904.99</v>
      </c>
      <c r="R924" t="str">
        <f>_xlfn.XLOOKUP(E924,AF:AF,AG:AG)</f>
        <v>FEES</v>
      </c>
      <c r="S924">
        <f>_xlfn.XLOOKUP(E924,AF:AF,AI:AI)</f>
        <v>0</v>
      </c>
      <c r="T924">
        <f>WEEKNUM(G924)</f>
        <v>19</v>
      </c>
      <c r="U924">
        <f>YEAR(G924)</f>
        <v>2025</v>
      </c>
      <c r="V924" s="117">
        <f>IFERROR(Q924/N924,"0")</f>
        <v>1</v>
      </c>
      <c r="AF924">
        <v>30786</v>
      </c>
      <c r="AG924" t="s">
        <v>702</v>
      </c>
      <c r="AH924" t="s">
        <v>364</v>
      </c>
      <c r="AI924" t="s">
        <v>502</v>
      </c>
      <c r="BH924">
        <v>980</v>
      </c>
      <c r="BI924" t="s">
        <v>46</v>
      </c>
    </row>
    <row r="925" spans="1:61">
      <c r="A925" t="str">
        <f>_xlfn.XLOOKUP(D925,BN:BN,BO:BO)</f>
        <v>México</v>
      </c>
      <c r="B925" t="s">
        <v>25</v>
      </c>
      <c r="C925">
        <v>102</v>
      </c>
      <c r="D925" t="str">
        <f>_xlfn.XLOOKUP(C925,BH:BH,BI:BI)</f>
        <v>VeronicaN</v>
      </c>
      <c r="E925">
        <v>25348</v>
      </c>
      <c r="F925" t="s">
        <v>2232</v>
      </c>
      <c r="G925" s="63">
        <v>45678</v>
      </c>
      <c r="H925" s="63">
        <v>45683</v>
      </c>
      <c r="I925" t="s">
        <v>364</v>
      </c>
      <c r="J925" t="str">
        <f>_xlfn.XLOOKUP(I925,AS:AS,AU:AU)</f>
        <v>DMC</v>
      </c>
      <c r="K925" t="s">
        <v>33</v>
      </c>
      <c r="L925">
        <v>49681.81</v>
      </c>
      <c r="M925">
        <f>L925*_xlfn.XLOOKUP(K925,AM:AM,AN:AN)</f>
        <v>42726.356599999999</v>
      </c>
      <c r="N925">
        <f>L925*_xlfn.XLOOKUP(K925,AM:AM,AO:AO)</f>
        <v>49681.81</v>
      </c>
      <c r="O925">
        <v>9079.81</v>
      </c>
      <c r="P925">
        <f>O925*_xlfn.XLOOKUP(K925,AM:AM,AN:AN)</f>
        <v>7808.6365999999998</v>
      </c>
      <c r="Q925">
        <f>O925*_xlfn.XLOOKUP(K925,AM:AM,AO:AO)</f>
        <v>9079.81</v>
      </c>
      <c r="R925" t="str">
        <f>_xlfn.XLOOKUP(E925,AF:AF,AG:AG)</f>
        <v>ARABIAN LUX</v>
      </c>
      <c r="S925" t="str">
        <f>_xlfn.XLOOKUP(E925,AF:AF,AI:AI)</f>
        <v>United Arab Emirates</v>
      </c>
      <c r="T925">
        <f>WEEKNUM(G925)</f>
        <v>4</v>
      </c>
      <c r="U925">
        <f>YEAR(G925)</f>
        <v>2025</v>
      </c>
      <c r="V925" s="117">
        <f>IFERROR(Q925/N925,"0")</f>
        <v>0.1827592432723365</v>
      </c>
      <c r="AF925">
        <v>30800</v>
      </c>
      <c r="AG925" t="s">
        <v>704</v>
      </c>
      <c r="AH925" t="s">
        <v>364</v>
      </c>
      <c r="AI925" t="s">
        <v>601</v>
      </c>
      <c r="BH925">
        <v>982</v>
      </c>
      <c r="BI925" t="s">
        <v>42</v>
      </c>
    </row>
    <row r="926" spans="1:61">
      <c r="A926" t="str">
        <f>_xlfn.XLOOKUP(D926,BN:BN,BO:BO)</f>
        <v>México</v>
      </c>
      <c r="B926" t="s">
        <v>25</v>
      </c>
      <c r="C926">
        <v>102</v>
      </c>
      <c r="D926" t="str">
        <f>_xlfn.XLOOKUP(C926,BH:BH,BI:BI)</f>
        <v>VeronicaN</v>
      </c>
      <c r="E926">
        <v>24812</v>
      </c>
      <c r="F926" t="s">
        <v>2233</v>
      </c>
      <c r="G926" s="63">
        <v>45679</v>
      </c>
      <c r="H926" s="63">
        <v>45683</v>
      </c>
      <c r="I926" t="s">
        <v>366</v>
      </c>
      <c r="J926" t="str">
        <f>_xlfn.XLOOKUP(I926,AS:AS,AU:AU)</f>
        <v>Vuelos</v>
      </c>
      <c r="K926" t="s">
        <v>33</v>
      </c>
      <c r="L926">
        <v>4489.6000000000004</v>
      </c>
      <c r="M926">
        <f>L926*_xlfn.XLOOKUP(K926,AM:AM,AN:AN)</f>
        <v>3861.056</v>
      </c>
      <c r="N926">
        <f>L926*_xlfn.XLOOKUP(K926,AM:AM,AO:AO)</f>
        <v>4489.6000000000004</v>
      </c>
      <c r="O926">
        <v>0</v>
      </c>
      <c r="P926">
        <f>O926*_xlfn.XLOOKUP(K926,AM:AM,AN:AN)</f>
        <v>0</v>
      </c>
      <c r="Q926">
        <f>O926*_xlfn.XLOOKUP(K926,AM:AM,AO:AO)</f>
        <v>0</v>
      </c>
      <c r="R926" t="str">
        <f>_xlfn.XLOOKUP(E926,AF:AF,AG:AG)</f>
        <v>Emirates Airlines</v>
      </c>
      <c r="S926" t="str">
        <f>_xlfn.XLOOKUP(E926,AF:AF,AI:AI)</f>
        <v>United Arab Emirates</v>
      </c>
      <c r="T926">
        <f>WEEKNUM(G926)</f>
        <v>4</v>
      </c>
      <c r="U926">
        <f>YEAR(G926)</f>
        <v>2025</v>
      </c>
      <c r="V926" s="117">
        <f>IFERROR(Q926/N926,"0")</f>
        <v>0</v>
      </c>
      <c r="AF926">
        <v>30989</v>
      </c>
      <c r="AG926" t="s">
        <v>706</v>
      </c>
      <c r="AH926" t="s">
        <v>364</v>
      </c>
      <c r="AI926" t="s">
        <v>588</v>
      </c>
      <c r="BH926">
        <v>983</v>
      </c>
      <c r="BI926" t="s">
        <v>58</v>
      </c>
    </row>
    <row r="927" spans="1:61">
      <c r="A927" t="str">
        <f>_xlfn.XLOOKUP(D927,BN:BN,BO:BO)</f>
        <v>México</v>
      </c>
      <c r="B927" t="s">
        <v>25</v>
      </c>
      <c r="C927">
        <v>102</v>
      </c>
      <c r="D927" t="str">
        <f>_xlfn.XLOOKUP(C927,BH:BH,BI:BI)</f>
        <v>VeronicaN</v>
      </c>
      <c r="E927">
        <v>24812</v>
      </c>
      <c r="F927" t="s">
        <v>2233</v>
      </c>
      <c r="G927" s="63">
        <v>45678</v>
      </c>
      <c r="H927" s="63">
        <v>45683</v>
      </c>
      <c r="I927" t="s">
        <v>366</v>
      </c>
      <c r="J927" t="str">
        <f>_xlfn.XLOOKUP(I927,AS:AS,AU:AU)</f>
        <v>Vuelos</v>
      </c>
      <c r="K927" t="s">
        <v>33</v>
      </c>
      <c r="L927">
        <v>4489</v>
      </c>
      <c r="M927">
        <f>L927*_xlfn.XLOOKUP(K927,AM:AM,AN:AN)</f>
        <v>3860.54</v>
      </c>
      <c r="N927">
        <f>L927*_xlfn.XLOOKUP(K927,AM:AM,AO:AO)</f>
        <v>4489</v>
      </c>
      <c r="O927">
        <v>0</v>
      </c>
      <c r="P927">
        <f>O927*_xlfn.XLOOKUP(K927,AM:AM,AN:AN)</f>
        <v>0</v>
      </c>
      <c r="Q927">
        <f>O927*_xlfn.XLOOKUP(K927,AM:AM,AO:AO)</f>
        <v>0</v>
      </c>
      <c r="R927" t="str">
        <f>_xlfn.XLOOKUP(E927,AF:AF,AG:AG)</f>
        <v>Emirates Airlines</v>
      </c>
      <c r="S927" t="str">
        <f>_xlfn.XLOOKUP(E927,AF:AF,AI:AI)</f>
        <v>United Arab Emirates</v>
      </c>
      <c r="T927">
        <f>WEEKNUM(G927)</f>
        <v>4</v>
      </c>
      <c r="U927">
        <f>YEAR(G927)</f>
        <v>2025</v>
      </c>
      <c r="V927" s="117">
        <f>IFERROR(Q927/N927,"0")</f>
        <v>0</v>
      </c>
      <c r="AF927">
        <v>30999</v>
      </c>
      <c r="AG927" t="s">
        <v>709</v>
      </c>
      <c r="AH927" t="s">
        <v>418</v>
      </c>
      <c r="AI927" t="s">
        <v>588</v>
      </c>
      <c r="BH927">
        <v>984</v>
      </c>
      <c r="BI927" t="s">
        <v>86</v>
      </c>
    </row>
    <row r="928" spans="1:61">
      <c r="A928" t="str">
        <f>_xlfn.XLOOKUP(D928,BN:BN,BO:BO)</f>
        <v>México</v>
      </c>
      <c r="B928" t="s">
        <v>25</v>
      </c>
      <c r="C928">
        <v>102</v>
      </c>
      <c r="D928" t="str">
        <f>_xlfn.XLOOKUP(C928,BH:BH,BI:BI)</f>
        <v>VeronicaN</v>
      </c>
      <c r="E928">
        <v>24812</v>
      </c>
      <c r="F928" t="s">
        <v>2233</v>
      </c>
      <c r="G928" s="63">
        <v>45678</v>
      </c>
      <c r="H928" s="63">
        <v>45683</v>
      </c>
      <c r="I928" t="s">
        <v>366</v>
      </c>
      <c r="J928" t="str">
        <f>_xlfn.XLOOKUP(I928,AS:AS,AU:AU)</f>
        <v>Vuelos</v>
      </c>
      <c r="K928" t="s">
        <v>33</v>
      </c>
      <c r="L928">
        <v>4489.6000000000004</v>
      </c>
      <c r="M928">
        <f>L928*_xlfn.XLOOKUP(K928,AM:AM,AN:AN)</f>
        <v>3861.056</v>
      </c>
      <c r="N928">
        <f>L928*_xlfn.XLOOKUP(K928,AM:AM,AO:AO)</f>
        <v>4489.6000000000004</v>
      </c>
      <c r="O928">
        <v>0</v>
      </c>
      <c r="P928">
        <f>O928*_xlfn.XLOOKUP(K928,AM:AM,AN:AN)</f>
        <v>0</v>
      </c>
      <c r="Q928">
        <f>O928*_xlfn.XLOOKUP(K928,AM:AM,AO:AO)</f>
        <v>0</v>
      </c>
      <c r="R928" t="str">
        <f>_xlfn.XLOOKUP(E928,AF:AF,AG:AG)</f>
        <v>Emirates Airlines</v>
      </c>
      <c r="S928" t="str">
        <f>_xlfn.XLOOKUP(E928,AF:AF,AI:AI)</f>
        <v>United Arab Emirates</v>
      </c>
      <c r="T928">
        <f>WEEKNUM(G928)</f>
        <v>4</v>
      </c>
      <c r="U928">
        <f>YEAR(G928)</f>
        <v>2025</v>
      </c>
      <c r="V928" s="117">
        <f>IFERROR(Q928/N928,"0")</f>
        <v>0</v>
      </c>
      <c r="AF928">
        <v>31028</v>
      </c>
      <c r="AG928" t="s">
        <v>711</v>
      </c>
      <c r="AH928" t="s">
        <v>376</v>
      </c>
      <c r="AI928" t="s">
        <v>588</v>
      </c>
      <c r="BH928">
        <v>985</v>
      </c>
      <c r="BI928" t="s">
        <v>42</v>
      </c>
    </row>
    <row r="929" spans="1:61">
      <c r="A929" t="str">
        <f>_xlfn.XLOOKUP(D929,BN:BN,BO:BO)</f>
        <v>México</v>
      </c>
      <c r="B929" t="s">
        <v>25</v>
      </c>
      <c r="C929">
        <v>102</v>
      </c>
      <c r="D929" t="str">
        <f>_xlfn.XLOOKUP(C929,BH:BH,BI:BI)</f>
        <v>VeronicaN</v>
      </c>
      <c r="E929">
        <v>24812</v>
      </c>
      <c r="F929" t="s">
        <v>2233</v>
      </c>
      <c r="G929" s="63">
        <v>45679</v>
      </c>
      <c r="H929" s="63">
        <v>45683</v>
      </c>
      <c r="I929" t="s">
        <v>366</v>
      </c>
      <c r="J929" t="str">
        <f>_xlfn.XLOOKUP(I929,AS:AS,AU:AU)</f>
        <v>Vuelos</v>
      </c>
      <c r="K929" t="s">
        <v>33</v>
      </c>
      <c r="L929">
        <v>4489.6000000000004</v>
      </c>
      <c r="M929">
        <f>L929*_xlfn.XLOOKUP(K929,AM:AM,AN:AN)</f>
        <v>3861.056</v>
      </c>
      <c r="N929">
        <f>L929*_xlfn.XLOOKUP(K929,AM:AM,AO:AO)</f>
        <v>4489.6000000000004</v>
      </c>
      <c r="O929">
        <v>0</v>
      </c>
      <c r="P929">
        <f>O929*_xlfn.XLOOKUP(K929,AM:AM,AN:AN)</f>
        <v>0</v>
      </c>
      <c r="Q929">
        <f>O929*_xlfn.XLOOKUP(K929,AM:AM,AO:AO)</f>
        <v>0</v>
      </c>
      <c r="R929" t="str">
        <f>_xlfn.XLOOKUP(E929,AF:AF,AG:AG)</f>
        <v>Emirates Airlines</v>
      </c>
      <c r="S929" t="str">
        <f>_xlfn.XLOOKUP(E929,AF:AF,AI:AI)</f>
        <v>United Arab Emirates</v>
      </c>
      <c r="T929">
        <f>WEEKNUM(G929)</f>
        <v>4</v>
      </c>
      <c r="U929">
        <f>YEAR(G929)</f>
        <v>2025</v>
      </c>
      <c r="V929" s="117">
        <f>IFERROR(Q929/N929,"0")</f>
        <v>0</v>
      </c>
      <c r="AF929">
        <v>31029</v>
      </c>
      <c r="AG929" t="s">
        <v>713</v>
      </c>
      <c r="AH929" t="s">
        <v>376</v>
      </c>
      <c r="AI929" t="s">
        <v>588</v>
      </c>
      <c r="BH929">
        <v>986</v>
      </c>
      <c r="BI929" t="s">
        <v>86</v>
      </c>
    </row>
    <row r="930" spans="1:61">
      <c r="A930" t="str">
        <f>_xlfn.XLOOKUP(D930,BN:BN,BO:BO)</f>
        <v>México</v>
      </c>
      <c r="B930" t="s">
        <v>25</v>
      </c>
      <c r="C930">
        <v>102</v>
      </c>
      <c r="D930" t="str">
        <f>_xlfn.XLOOKUP(C930,BH:BH,BI:BI)</f>
        <v>VeronicaN</v>
      </c>
      <c r="E930">
        <v>24812</v>
      </c>
      <c r="F930" t="s">
        <v>2233</v>
      </c>
      <c r="G930" s="63">
        <v>45679</v>
      </c>
      <c r="H930" s="63">
        <v>45683</v>
      </c>
      <c r="I930" t="s">
        <v>366</v>
      </c>
      <c r="J930" t="str">
        <f>_xlfn.XLOOKUP(I930,AS:AS,AU:AU)</f>
        <v>Vuelos</v>
      </c>
      <c r="K930" t="s">
        <v>33</v>
      </c>
      <c r="L930">
        <v>4489.6000000000004</v>
      </c>
      <c r="M930">
        <f>L930*_xlfn.XLOOKUP(K930,AM:AM,AN:AN)</f>
        <v>3861.056</v>
      </c>
      <c r="N930">
        <f>L930*_xlfn.XLOOKUP(K930,AM:AM,AO:AO)</f>
        <v>4489.6000000000004</v>
      </c>
      <c r="O930">
        <v>0</v>
      </c>
      <c r="P930">
        <f>O930*_xlfn.XLOOKUP(K930,AM:AM,AN:AN)</f>
        <v>0</v>
      </c>
      <c r="Q930">
        <f>O930*_xlfn.XLOOKUP(K930,AM:AM,AO:AO)</f>
        <v>0</v>
      </c>
      <c r="R930" t="str">
        <f>_xlfn.XLOOKUP(E930,AF:AF,AG:AG)</f>
        <v>Emirates Airlines</v>
      </c>
      <c r="S930" t="str">
        <f>_xlfn.XLOOKUP(E930,AF:AF,AI:AI)</f>
        <v>United Arab Emirates</v>
      </c>
      <c r="T930">
        <f>WEEKNUM(G930)</f>
        <v>4</v>
      </c>
      <c r="U930">
        <f>YEAR(G930)</f>
        <v>2025</v>
      </c>
      <c r="V930" s="117">
        <f>IFERROR(Q930/N930,"0")</f>
        <v>0</v>
      </c>
      <c r="AF930">
        <v>31030</v>
      </c>
      <c r="AG930" t="s">
        <v>716</v>
      </c>
      <c r="AH930" t="s">
        <v>376</v>
      </c>
      <c r="AI930" t="s">
        <v>588</v>
      </c>
      <c r="BH930">
        <v>987</v>
      </c>
      <c r="BI930" t="s">
        <v>42</v>
      </c>
    </row>
    <row r="931" spans="1:61">
      <c r="A931" t="str">
        <f>_xlfn.XLOOKUP(D931,BN:BN,BO:BO)</f>
        <v>México</v>
      </c>
      <c r="B931" t="s">
        <v>25</v>
      </c>
      <c r="C931">
        <v>103</v>
      </c>
      <c r="D931" t="str">
        <f>_xlfn.XLOOKUP(C931,BH:BH,BI:BI)</f>
        <v>MinervaH</v>
      </c>
      <c r="E931">
        <v>25360</v>
      </c>
      <c r="F931" t="s">
        <v>2234</v>
      </c>
      <c r="G931" s="63">
        <v>45699</v>
      </c>
      <c r="H931" s="63">
        <v>45711</v>
      </c>
      <c r="I931" t="s">
        <v>364</v>
      </c>
      <c r="J931" t="str">
        <f>_xlfn.XLOOKUP(I931,AS:AS,AU:AU)</f>
        <v>DMC</v>
      </c>
      <c r="K931" t="s">
        <v>33</v>
      </c>
      <c r="L931">
        <v>10240</v>
      </c>
      <c r="M931">
        <f>L931*_xlfn.XLOOKUP(K931,AM:AM,AN:AN)</f>
        <v>8806.4</v>
      </c>
      <c r="N931">
        <f>L931*_xlfn.XLOOKUP(K931,AM:AM,AO:AO)</f>
        <v>10240</v>
      </c>
      <c r="O931">
        <v>1228.8</v>
      </c>
      <c r="P931">
        <f>O931*_xlfn.XLOOKUP(K931,AM:AM,AN:AN)</f>
        <v>1056.768</v>
      </c>
      <c r="Q931">
        <f>O931*_xlfn.XLOOKUP(K931,AM:AM,AO:AO)</f>
        <v>1228.8</v>
      </c>
      <c r="R931" t="str">
        <f>_xlfn.XLOOKUP(E931,AF:AF,AG:AG)</f>
        <v>Luxury Japan</v>
      </c>
      <c r="S931" t="str">
        <f>_xlfn.XLOOKUP(E931,AF:AF,AI:AI)</f>
        <v>Japan</v>
      </c>
      <c r="T931">
        <f>WEEKNUM(G931)</f>
        <v>7</v>
      </c>
      <c r="U931">
        <f>YEAR(G931)</f>
        <v>2025</v>
      </c>
      <c r="V931" s="117">
        <f>IFERROR(Q931/N931,"0")</f>
        <v>0.12</v>
      </c>
      <c r="AF931">
        <v>31049</v>
      </c>
      <c r="AG931" t="s">
        <v>719</v>
      </c>
      <c r="AH931" t="s">
        <v>376</v>
      </c>
      <c r="AI931" t="s">
        <v>588</v>
      </c>
      <c r="BH931">
        <v>988</v>
      </c>
      <c r="BI931" t="s">
        <v>274</v>
      </c>
    </row>
    <row r="932" spans="1:61">
      <c r="A932" t="str">
        <f>_xlfn.XLOOKUP(D932,BN:BN,BO:BO)</f>
        <v>México</v>
      </c>
      <c r="B932" t="s">
        <v>25</v>
      </c>
      <c r="C932">
        <v>104</v>
      </c>
      <c r="D932" t="str">
        <f>_xlfn.XLOOKUP(C932,BH:BH,BI:BI)</f>
        <v>MinervaH</v>
      </c>
      <c r="E932">
        <v>25053</v>
      </c>
      <c r="F932" t="s">
        <v>2235</v>
      </c>
      <c r="G932" s="63">
        <v>45700</v>
      </c>
      <c r="H932" s="63">
        <v>45711</v>
      </c>
      <c r="I932" t="s">
        <v>376</v>
      </c>
      <c r="J932" t="str">
        <f>_xlfn.XLOOKUP(I932,AS:AS,AU:AU)</f>
        <v>Hotel</v>
      </c>
      <c r="K932" t="s">
        <v>33</v>
      </c>
      <c r="L932">
        <v>1171</v>
      </c>
      <c r="M932">
        <f>L932*_xlfn.XLOOKUP(K932,AM:AM,AN:AN)</f>
        <v>1007.06</v>
      </c>
      <c r="N932">
        <f>L932*_xlfn.XLOOKUP(K932,AM:AM,AO:AO)</f>
        <v>1171</v>
      </c>
      <c r="O932">
        <v>68.62</v>
      </c>
      <c r="P932">
        <f>O932*_xlfn.XLOOKUP(K932,AM:AM,AN:AN)</f>
        <v>59.013200000000005</v>
      </c>
      <c r="Q932">
        <f>O932*_xlfn.XLOOKUP(K932,AM:AM,AO:AO)</f>
        <v>68.62</v>
      </c>
      <c r="R932" t="str">
        <f>_xlfn.XLOOKUP(E932,AF:AF,AG:AG)</f>
        <v>THE RITZ CARLTON NIKKO</v>
      </c>
      <c r="S932" t="str">
        <f>_xlfn.XLOOKUP(E932,AF:AF,AI:AI)</f>
        <v>Japan</v>
      </c>
      <c r="T932">
        <f>WEEKNUM(G932)</f>
        <v>7</v>
      </c>
      <c r="U932">
        <f>YEAR(G932)</f>
        <v>2025</v>
      </c>
      <c r="V932" s="117">
        <f>IFERROR(Q932/N932,"0")</f>
        <v>5.8599487617421009E-2</v>
      </c>
      <c r="AF932">
        <v>31081</v>
      </c>
      <c r="AG932" t="s">
        <v>722</v>
      </c>
      <c r="AH932" t="s">
        <v>376</v>
      </c>
      <c r="AI932" t="s">
        <v>399</v>
      </c>
      <c r="BH932">
        <v>989</v>
      </c>
      <c r="BI932" t="s">
        <v>86</v>
      </c>
    </row>
    <row r="933" spans="1:61">
      <c r="A933" t="str">
        <f>_xlfn.XLOOKUP(D933,BN:BN,BO:BO)</f>
        <v>México</v>
      </c>
      <c r="B933" t="s">
        <v>25</v>
      </c>
      <c r="C933">
        <v>104</v>
      </c>
      <c r="D933" t="str">
        <f>_xlfn.XLOOKUP(C933,BH:BH,BI:BI)</f>
        <v>MinervaH</v>
      </c>
      <c r="E933">
        <v>25362</v>
      </c>
      <c r="F933" t="s">
        <v>2236</v>
      </c>
      <c r="G933" s="63">
        <v>45700</v>
      </c>
      <c r="H933" s="63">
        <v>45704</v>
      </c>
      <c r="I933" t="s">
        <v>376</v>
      </c>
      <c r="J933" t="str">
        <f>_xlfn.XLOOKUP(I933,AS:AS,AU:AU)</f>
        <v>Hotel</v>
      </c>
      <c r="K933" t="s">
        <v>33</v>
      </c>
      <c r="L933">
        <v>9278</v>
      </c>
      <c r="M933">
        <f>L933*_xlfn.XLOOKUP(K933,AM:AM,AN:AN)</f>
        <v>7979.08</v>
      </c>
      <c r="N933">
        <f>L933*_xlfn.XLOOKUP(K933,AM:AM,AO:AO)</f>
        <v>9278</v>
      </c>
      <c r="O933">
        <v>664.55</v>
      </c>
      <c r="P933">
        <f>O933*_xlfn.XLOOKUP(K933,AM:AM,AN:AN)</f>
        <v>571.51299999999992</v>
      </c>
      <c r="Q933">
        <f>O933*_xlfn.XLOOKUP(K933,AM:AM,AO:AO)</f>
        <v>664.55</v>
      </c>
      <c r="R933" t="str">
        <f>_xlfn.XLOOKUP(E933,AF:AF,AG:AG)</f>
        <v>AMAN TOKYO</v>
      </c>
      <c r="S933" t="str">
        <f>_xlfn.XLOOKUP(E933,AF:AF,AI:AI)</f>
        <v>Japan</v>
      </c>
      <c r="T933">
        <f>WEEKNUM(G933)</f>
        <v>7</v>
      </c>
      <c r="U933">
        <f>YEAR(G933)</f>
        <v>2025</v>
      </c>
      <c r="V933" s="117">
        <f>IFERROR(Q933/N933,"0")</f>
        <v>7.1626428109506354E-2</v>
      </c>
      <c r="AF933">
        <v>31088</v>
      </c>
      <c r="AG933" t="s">
        <v>725</v>
      </c>
      <c r="AH933" t="s">
        <v>376</v>
      </c>
      <c r="AI933" t="s">
        <v>369</v>
      </c>
      <c r="BH933">
        <v>990</v>
      </c>
      <c r="BI933" t="s">
        <v>43</v>
      </c>
    </row>
    <row r="934" spans="1:61">
      <c r="A934" t="str">
        <f>_xlfn.XLOOKUP(D934,BN:BN,BO:BO)</f>
        <v>México</v>
      </c>
      <c r="B934" t="s">
        <v>25</v>
      </c>
      <c r="C934">
        <v>104</v>
      </c>
      <c r="D934" t="str">
        <f>_xlfn.XLOOKUP(C934,BH:BH,BI:BI)</f>
        <v>MinervaH</v>
      </c>
      <c r="E934">
        <v>25362</v>
      </c>
      <c r="F934" t="s">
        <v>2237</v>
      </c>
      <c r="G934" s="63">
        <v>45709</v>
      </c>
      <c r="H934" s="63">
        <v>45711</v>
      </c>
      <c r="I934" t="s">
        <v>376</v>
      </c>
      <c r="J934" t="str">
        <f>_xlfn.XLOOKUP(I934,AS:AS,AU:AU)</f>
        <v>Hotel</v>
      </c>
      <c r="K934" t="s">
        <v>33</v>
      </c>
      <c r="L934">
        <v>4764.21</v>
      </c>
      <c r="M934">
        <f>L934*_xlfn.XLOOKUP(K934,AM:AM,AN:AN)</f>
        <v>4097.2205999999996</v>
      </c>
      <c r="N934">
        <f>L934*_xlfn.XLOOKUP(K934,AM:AM,AO:AO)</f>
        <v>4764.21</v>
      </c>
      <c r="O934">
        <v>341.26</v>
      </c>
      <c r="P934">
        <f>O934*_xlfn.XLOOKUP(K934,AM:AM,AN:AN)</f>
        <v>293.48359999999997</v>
      </c>
      <c r="Q934">
        <f>O934*_xlfn.XLOOKUP(K934,AM:AM,AO:AO)</f>
        <v>341.26</v>
      </c>
      <c r="R934" t="str">
        <f>_xlfn.XLOOKUP(E934,AF:AF,AG:AG)</f>
        <v>AMAN TOKYO</v>
      </c>
      <c r="S934" t="str">
        <f>_xlfn.XLOOKUP(E934,AF:AF,AI:AI)</f>
        <v>Japan</v>
      </c>
      <c r="T934">
        <f>WEEKNUM(G934)</f>
        <v>8</v>
      </c>
      <c r="U934">
        <f>YEAR(G934)</f>
        <v>2025</v>
      </c>
      <c r="V934" s="117">
        <f>IFERROR(Q934/N934,"0")</f>
        <v>7.1629923953813956E-2</v>
      </c>
      <c r="AF934">
        <v>31112</v>
      </c>
      <c r="AG934" t="s">
        <v>728</v>
      </c>
      <c r="AH934" t="s">
        <v>376</v>
      </c>
      <c r="AI934" t="s">
        <v>440</v>
      </c>
      <c r="BH934">
        <v>991</v>
      </c>
      <c r="BI934" t="s">
        <v>34</v>
      </c>
    </row>
    <row r="935" spans="1:61">
      <c r="A935" t="str">
        <f>_xlfn.XLOOKUP(D935,BN:BN,BO:BO)</f>
        <v>México</v>
      </c>
      <c r="B935" t="s">
        <v>25</v>
      </c>
      <c r="C935">
        <v>105</v>
      </c>
      <c r="D935" t="str">
        <f>_xlfn.XLOOKUP(C935,BH:BH,BI:BI)</f>
        <v>MinervaH</v>
      </c>
      <c r="E935">
        <v>25366</v>
      </c>
      <c r="F935" t="s">
        <v>2238</v>
      </c>
      <c r="G935" s="63">
        <v>45674</v>
      </c>
      <c r="H935" s="63">
        <v>45675</v>
      </c>
      <c r="I935" t="s">
        <v>376</v>
      </c>
      <c r="J935" t="str">
        <f>_xlfn.XLOOKUP(I935,AS:AS,AU:AU)</f>
        <v>Hotel</v>
      </c>
      <c r="K935" t="s">
        <v>33</v>
      </c>
      <c r="L935">
        <v>268</v>
      </c>
      <c r="M935">
        <f>L935*_xlfn.XLOOKUP(K935,AM:AM,AN:AN)</f>
        <v>230.48</v>
      </c>
      <c r="N935">
        <f>L935*_xlfn.XLOOKUP(K935,AM:AM,AO:AO)</f>
        <v>268</v>
      </c>
      <c r="O935">
        <v>22.77</v>
      </c>
      <c r="P935">
        <f>O935*_xlfn.XLOOKUP(K935,AM:AM,AN:AN)</f>
        <v>19.5822</v>
      </c>
      <c r="Q935">
        <f>O935*_xlfn.XLOOKUP(K935,AM:AM,AO:AO)</f>
        <v>22.77</v>
      </c>
      <c r="R935" t="str">
        <f>_xlfn.XLOOKUP(E935,AF:AF,AG:AG)</f>
        <v>FOUR SEASONS HOTEL JAKARTA</v>
      </c>
      <c r="S935" t="str">
        <f>_xlfn.XLOOKUP(E935,AF:AF,AI:AI)</f>
        <v>Indonesia</v>
      </c>
      <c r="T935">
        <f>WEEKNUM(G935)</f>
        <v>3</v>
      </c>
      <c r="U935">
        <f>YEAR(G935)</f>
        <v>2025</v>
      </c>
      <c r="V935" s="117">
        <f>IFERROR(Q935/N935,"0")</f>
        <v>8.4962686567164172E-2</v>
      </c>
      <c r="AF935">
        <v>31172</v>
      </c>
      <c r="AG935" t="s">
        <v>732</v>
      </c>
      <c r="AH935" t="s">
        <v>484</v>
      </c>
      <c r="AI935" t="s">
        <v>399</v>
      </c>
      <c r="BH935">
        <v>992</v>
      </c>
      <c r="BI935" t="s">
        <v>66</v>
      </c>
    </row>
    <row r="936" spans="1:61">
      <c r="A936" t="str">
        <f>_xlfn.XLOOKUP(D936,BN:BN,BO:BO)</f>
        <v>México</v>
      </c>
      <c r="B936" t="s">
        <v>25</v>
      </c>
      <c r="C936">
        <v>106</v>
      </c>
      <c r="D936" t="str">
        <f>_xlfn.XLOOKUP(C936,BH:BH,BI:BI)</f>
        <v>MinervaH</v>
      </c>
      <c r="E936">
        <v>25366</v>
      </c>
      <c r="F936" t="s">
        <v>2239</v>
      </c>
      <c r="G936" s="63">
        <v>45674</v>
      </c>
      <c r="H936" s="63">
        <v>45675</v>
      </c>
      <c r="I936" t="s">
        <v>376</v>
      </c>
      <c r="J936" t="str">
        <f>_xlfn.XLOOKUP(I936,AS:AS,AU:AU)</f>
        <v>Hotel</v>
      </c>
      <c r="K936" t="s">
        <v>33</v>
      </c>
      <c r="L936">
        <v>268</v>
      </c>
      <c r="M936">
        <f>L936*_xlfn.XLOOKUP(K936,AM:AM,AN:AN)</f>
        <v>230.48</v>
      </c>
      <c r="N936">
        <f>L936*_xlfn.XLOOKUP(K936,AM:AM,AO:AO)</f>
        <v>268</v>
      </c>
      <c r="O936">
        <v>21.2</v>
      </c>
      <c r="P936">
        <f>O936*_xlfn.XLOOKUP(K936,AM:AM,AN:AN)</f>
        <v>18.231999999999999</v>
      </c>
      <c r="Q936">
        <f>O936*_xlfn.XLOOKUP(K936,AM:AM,AO:AO)</f>
        <v>21.2</v>
      </c>
      <c r="R936" t="str">
        <f>_xlfn.XLOOKUP(E936,AF:AF,AG:AG)</f>
        <v>FOUR SEASONS HOTEL JAKARTA</v>
      </c>
      <c r="S936" t="str">
        <f>_xlfn.XLOOKUP(E936,AF:AF,AI:AI)</f>
        <v>Indonesia</v>
      </c>
      <c r="T936">
        <f>WEEKNUM(G936)</f>
        <v>3</v>
      </c>
      <c r="U936">
        <f>YEAR(G936)</f>
        <v>2025</v>
      </c>
      <c r="V936" s="117">
        <f>IFERROR(Q936/N936,"0")</f>
        <v>7.9104477611940296E-2</v>
      </c>
      <c r="AF936">
        <v>31173</v>
      </c>
      <c r="AG936" t="s">
        <v>735</v>
      </c>
      <c r="AH936" t="s">
        <v>376</v>
      </c>
      <c r="AI936" t="s">
        <v>588</v>
      </c>
      <c r="BH936">
        <v>993</v>
      </c>
      <c r="BI936" t="s">
        <v>64</v>
      </c>
    </row>
    <row r="937" spans="1:61">
      <c r="A937" t="str">
        <f>_xlfn.XLOOKUP(D937,BN:BN,BO:BO)</f>
        <v>México</v>
      </c>
      <c r="B937" t="s">
        <v>25</v>
      </c>
      <c r="C937">
        <v>107</v>
      </c>
      <c r="D937" t="str">
        <f>_xlfn.XLOOKUP(C937,BH:BH,BI:BI)</f>
        <v>MinervaH</v>
      </c>
      <c r="E937">
        <v>25366</v>
      </c>
      <c r="F937" t="s">
        <v>2240</v>
      </c>
      <c r="G937" s="63">
        <v>45674</v>
      </c>
      <c r="H937" s="63">
        <v>45675</v>
      </c>
      <c r="I937" t="s">
        <v>376</v>
      </c>
      <c r="J937" t="str">
        <f>_xlfn.XLOOKUP(I937,AS:AS,AU:AU)</f>
        <v>Hotel</v>
      </c>
      <c r="K937" t="s">
        <v>33</v>
      </c>
      <c r="L937">
        <v>247</v>
      </c>
      <c r="M937">
        <f>L937*_xlfn.XLOOKUP(K937,AM:AM,AN:AN)</f>
        <v>212.42</v>
      </c>
      <c r="N937">
        <f>L937*_xlfn.XLOOKUP(K937,AM:AM,AO:AO)</f>
        <v>247</v>
      </c>
      <c r="O937">
        <v>20.55</v>
      </c>
      <c r="P937">
        <f>O937*_xlfn.XLOOKUP(K937,AM:AM,AN:AN)</f>
        <v>17.673000000000002</v>
      </c>
      <c r="Q937">
        <f>O937*_xlfn.XLOOKUP(K937,AM:AM,AO:AO)</f>
        <v>20.55</v>
      </c>
      <c r="R937" t="str">
        <f>_xlfn.XLOOKUP(E937,AF:AF,AG:AG)</f>
        <v>FOUR SEASONS HOTEL JAKARTA</v>
      </c>
      <c r="S937" t="str">
        <f>_xlfn.XLOOKUP(E937,AF:AF,AI:AI)</f>
        <v>Indonesia</v>
      </c>
      <c r="T937">
        <f>WEEKNUM(G937)</f>
        <v>3</v>
      </c>
      <c r="U937">
        <f>YEAR(G937)</f>
        <v>2025</v>
      </c>
      <c r="V937" s="117">
        <f>IFERROR(Q937/N937,"0")</f>
        <v>8.3198380566801622E-2</v>
      </c>
      <c r="AF937">
        <v>31179</v>
      </c>
      <c r="AG937" t="s">
        <v>738</v>
      </c>
      <c r="AH937" t="s">
        <v>376</v>
      </c>
      <c r="AI937" t="s">
        <v>440</v>
      </c>
      <c r="BH937">
        <v>994</v>
      </c>
      <c r="BI937" t="s">
        <v>322</v>
      </c>
    </row>
    <row r="938" spans="1:61">
      <c r="A938" t="str">
        <f>_xlfn.XLOOKUP(D938,BN:BN,BO:BO)</f>
        <v>México</v>
      </c>
      <c r="B938" t="s">
        <v>25</v>
      </c>
      <c r="C938">
        <v>107</v>
      </c>
      <c r="D938" t="str">
        <f>_xlfn.XLOOKUP(C938,BH:BH,BI:BI)</f>
        <v>MinervaH</v>
      </c>
      <c r="E938">
        <v>25366</v>
      </c>
      <c r="F938" t="s">
        <v>2241</v>
      </c>
      <c r="G938" s="63">
        <v>45674</v>
      </c>
      <c r="H938" s="63">
        <v>45675</v>
      </c>
      <c r="I938" t="s">
        <v>376</v>
      </c>
      <c r="J938" t="str">
        <f>_xlfn.XLOOKUP(I938,AS:AS,AU:AU)</f>
        <v>Hotel</v>
      </c>
      <c r="K938" t="s">
        <v>33</v>
      </c>
      <c r="L938">
        <v>247</v>
      </c>
      <c r="M938">
        <f>L938*_xlfn.XLOOKUP(K938,AM:AM,AN:AN)</f>
        <v>212.42</v>
      </c>
      <c r="N938">
        <f>L938*_xlfn.XLOOKUP(K938,AM:AM,AO:AO)</f>
        <v>247</v>
      </c>
      <c r="O938">
        <v>20.55</v>
      </c>
      <c r="P938">
        <f>O938*_xlfn.XLOOKUP(K938,AM:AM,AN:AN)</f>
        <v>17.673000000000002</v>
      </c>
      <c r="Q938">
        <f>O938*_xlfn.XLOOKUP(K938,AM:AM,AO:AO)</f>
        <v>20.55</v>
      </c>
      <c r="R938" t="str">
        <f>_xlfn.XLOOKUP(E938,AF:AF,AG:AG)</f>
        <v>FOUR SEASONS HOTEL JAKARTA</v>
      </c>
      <c r="S938" t="str">
        <f>_xlfn.XLOOKUP(E938,AF:AF,AI:AI)</f>
        <v>Indonesia</v>
      </c>
      <c r="T938">
        <f>WEEKNUM(G938)</f>
        <v>3</v>
      </c>
      <c r="U938">
        <f>YEAR(G938)</f>
        <v>2025</v>
      </c>
      <c r="V938" s="117">
        <f>IFERROR(Q938/N938,"0")</f>
        <v>8.3198380566801622E-2</v>
      </c>
      <c r="AF938">
        <v>31182</v>
      </c>
      <c r="AG938" t="s">
        <v>741</v>
      </c>
      <c r="AH938" t="s">
        <v>376</v>
      </c>
      <c r="AI938" t="s">
        <v>548</v>
      </c>
      <c r="BH938">
        <v>995</v>
      </c>
      <c r="BI938" t="s">
        <v>34</v>
      </c>
    </row>
    <row r="939" spans="1:61">
      <c r="A939" t="str">
        <f>_xlfn.XLOOKUP(D939,BN:BN,BO:BO)</f>
        <v>México</v>
      </c>
      <c r="B939" t="s">
        <v>25</v>
      </c>
      <c r="C939">
        <v>108</v>
      </c>
      <c r="D939" t="str">
        <f>_xlfn.XLOOKUP(C939,BH:BH,BI:BI)</f>
        <v>VeronicaN</v>
      </c>
      <c r="E939">
        <v>25371</v>
      </c>
      <c r="F939" t="s">
        <v>2242</v>
      </c>
      <c r="G939" s="63">
        <v>45647</v>
      </c>
      <c r="H939" s="63">
        <v>45656</v>
      </c>
      <c r="I939" t="s">
        <v>376</v>
      </c>
      <c r="J939" t="str">
        <f>_xlfn.XLOOKUP(I939,AS:AS,AU:AU)</f>
        <v>Hotel</v>
      </c>
      <c r="K939" t="s">
        <v>33</v>
      </c>
      <c r="L939">
        <v>76619.67</v>
      </c>
      <c r="M939">
        <f>L939*_xlfn.XLOOKUP(K939,AM:AM,AN:AN)</f>
        <v>65892.916199999992</v>
      </c>
      <c r="N939">
        <f>L939*_xlfn.XLOOKUP(K939,AM:AM,AO:AO)</f>
        <v>76619.67</v>
      </c>
      <c r="O939">
        <v>6812.1</v>
      </c>
      <c r="P939">
        <f>O939*_xlfn.XLOOKUP(K939,AM:AM,AN:AN)</f>
        <v>5858.4059999999999</v>
      </c>
      <c r="Q939">
        <f>O939*_xlfn.XLOOKUP(K939,AM:AM,AO:AO)</f>
        <v>6812.1</v>
      </c>
      <c r="R939" t="str">
        <f>_xlfn.XLOOKUP(E939,AF:AF,AG:AG)</f>
        <v>SOLARIS RESIDENCES</v>
      </c>
      <c r="S939" t="str">
        <f>_xlfn.XLOOKUP(E939,AF:AF,AI:AI)</f>
        <v>United States</v>
      </c>
      <c r="T939">
        <f>WEEKNUM(G939)</f>
        <v>51</v>
      </c>
      <c r="U939">
        <f>YEAR(G939)</f>
        <v>2024</v>
      </c>
      <c r="V939" s="117">
        <f>IFERROR(Q939/N939,"0")</f>
        <v>8.8907978851905795E-2</v>
      </c>
      <c r="AF939">
        <v>31202</v>
      </c>
      <c r="AG939" t="s">
        <v>745</v>
      </c>
      <c r="AH939" t="s">
        <v>364</v>
      </c>
      <c r="AI939" t="s">
        <v>458</v>
      </c>
      <c r="BH939">
        <v>996</v>
      </c>
      <c r="BI939" t="s">
        <v>85</v>
      </c>
    </row>
    <row r="940" spans="1:61">
      <c r="A940" t="str">
        <f>_xlfn.XLOOKUP(D940,BN:BN,BO:BO)</f>
        <v>México</v>
      </c>
      <c r="B940" t="s">
        <v>25</v>
      </c>
      <c r="C940">
        <v>109</v>
      </c>
      <c r="D940" t="str">
        <f>_xlfn.XLOOKUP(C940,BH:BH,BI:BI)</f>
        <v>VeronicaN</v>
      </c>
      <c r="E940">
        <v>24262</v>
      </c>
      <c r="F940" t="s">
        <v>2243</v>
      </c>
      <c r="G940" s="63">
        <v>45701</v>
      </c>
      <c r="H940" s="63">
        <v>45705</v>
      </c>
      <c r="I940" t="s">
        <v>366</v>
      </c>
      <c r="J940" t="str">
        <f>_xlfn.XLOOKUP(I940,AS:AS,AU:AU)</f>
        <v>Vuelos</v>
      </c>
      <c r="K940" t="s">
        <v>30</v>
      </c>
      <c r="L940">
        <v>27257</v>
      </c>
      <c r="M940">
        <f>L940*_xlfn.XLOOKUP(K940,AM:AM,AN:AN)</f>
        <v>1308.336</v>
      </c>
      <c r="N940">
        <f>L940*_xlfn.XLOOKUP(K940,AM:AM,AO:AO)</f>
        <v>1526.3920000000001</v>
      </c>
      <c r="O940">
        <v>0</v>
      </c>
      <c r="P940">
        <f>O940*_xlfn.XLOOKUP(K940,AM:AM,AN:AN)</f>
        <v>0</v>
      </c>
      <c r="Q940">
        <f>O940*_xlfn.XLOOKUP(K940,AM:AM,AO:AO)</f>
        <v>0</v>
      </c>
      <c r="R940" t="str">
        <f>_xlfn.XLOOKUP(E940,AF:AF,AG:AG)</f>
        <v>VIALLO, S.A.</v>
      </c>
      <c r="S940" t="str">
        <f>_xlfn.XLOOKUP(E940,AF:AF,AI:AI)</f>
        <v>Mexico</v>
      </c>
      <c r="T940">
        <f>WEEKNUM(G940)</f>
        <v>7</v>
      </c>
      <c r="U940">
        <f>YEAR(G940)</f>
        <v>2025</v>
      </c>
      <c r="V940" s="117">
        <f>IFERROR(Q940/N940,"0")</f>
        <v>0</v>
      </c>
      <c r="AF940">
        <v>31203</v>
      </c>
      <c r="AG940" t="s">
        <v>748</v>
      </c>
      <c r="AH940" t="s">
        <v>364</v>
      </c>
      <c r="AI940" t="s">
        <v>438</v>
      </c>
      <c r="BH940">
        <v>997</v>
      </c>
      <c r="BI940" t="s">
        <v>91</v>
      </c>
    </row>
    <row r="941" spans="1:61">
      <c r="A941" t="str">
        <f>_xlfn.XLOOKUP(D941,BN:BN,BO:BO)</f>
        <v>México</v>
      </c>
      <c r="B941" t="s">
        <v>25</v>
      </c>
      <c r="C941">
        <v>109</v>
      </c>
      <c r="D941" t="str">
        <f>_xlfn.XLOOKUP(C941,BH:BH,BI:BI)</f>
        <v>VeronicaN</v>
      </c>
      <c r="E941">
        <v>24262</v>
      </c>
      <c r="F941" t="s">
        <v>2243</v>
      </c>
      <c r="G941" s="63">
        <v>45701</v>
      </c>
      <c r="H941" s="63">
        <v>45705</v>
      </c>
      <c r="I941" t="s">
        <v>366</v>
      </c>
      <c r="J941" t="str">
        <f>_xlfn.XLOOKUP(I941,AS:AS,AU:AU)</f>
        <v>Vuelos</v>
      </c>
      <c r="K941" t="s">
        <v>30</v>
      </c>
      <c r="L941">
        <v>22772</v>
      </c>
      <c r="M941">
        <f>L941*_xlfn.XLOOKUP(K941,AM:AM,AN:AN)</f>
        <v>1093.056</v>
      </c>
      <c r="N941">
        <f>L941*_xlfn.XLOOKUP(K941,AM:AM,AO:AO)</f>
        <v>1275.232</v>
      </c>
      <c r="O941">
        <v>0</v>
      </c>
      <c r="P941">
        <f>O941*_xlfn.XLOOKUP(K941,AM:AM,AN:AN)</f>
        <v>0</v>
      </c>
      <c r="Q941">
        <f>O941*_xlfn.XLOOKUP(K941,AM:AM,AO:AO)</f>
        <v>0</v>
      </c>
      <c r="R941" t="str">
        <f>_xlfn.XLOOKUP(E941,AF:AF,AG:AG)</f>
        <v>VIALLO, S.A.</v>
      </c>
      <c r="S941" t="str">
        <f>_xlfn.XLOOKUP(E941,AF:AF,AI:AI)</f>
        <v>Mexico</v>
      </c>
      <c r="T941">
        <f>WEEKNUM(G941)</f>
        <v>7</v>
      </c>
      <c r="U941">
        <f>YEAR(G941)</f>
        <v>2025</v>
      </c>
      <c r="V941" s="117">
        <f>IFERROR(Q941/N941,"0")</f>
        <v>0</v>
      </c>
      <c r="AF941">
        <v>31204</v>
      </c>
      <c r="AG941" t="s">
        <v>752</v>
      </c>
      <c r="AH941" t="s">
        <v>364</v>
      </c>
      <c r="AI941" t="s">
        <v>502</v>
      </c>
      <c r="BH941">
        <v>998</v>
      </c>
      <c r="BI941" t="s">
        <v>95</v>
      </c>
    </row>
    <row r="942" spans="1:61">
      <c r="A942" t="str">
        <f>_xlfn.XLOOKUP(D942,BN:BN,BO:BO)</f>
        <v>México</v>
      </c>
      <c r="B942" t="s">
        <v>25</v>
      </c>
      <c r="C942">
        <v>109</v>
      </c>
      <c r="D942" t="str">
        <f>_xlfn.XLOOKUP(C942,BH:BH,BI:BI)</f>
        <v>VeronicaN</v>
      </c>
      <c r="E942">
        <v>24262</v>
      </c>
      <c r="F942" t="s">
        <v>2243</v>
      </c>
      <c r="G942" s="63">
        <v>45701</v>
      </c>
      <c r="H942" s="63">
        <v>45705</v>
      </c>
      <c r="I942" t="s">
        <v>366</v>
      </c>
      <c r="J942" t="str">
        <f>_xlfn.XLOOKUP(I942,AS:AS,AU:AU)</f>
        <v>Vuelos</v>
      </c>
      <c r="K942" t="s">
        <v>30</v>
      </c>
      <c r="L942">
        <v>22772</v>
      </c>
      <c r="M942">
        <f>L942*_xlfn.XLOOKUP(K942,AM:AM,AN:AN)</f>
        <v>1093.056</v>
      </c>
      <c r="N942">
        <f>L942*_xlfn.XLOOKUP(K942,AM:AM,AO:AO)</f>
        <v>1275.232</v>
      </c>
      <c r="O942">
        <v>0</v>
      </c>
      <c r="P942">
        <f>O942*_xlfn.XLOOKUP(K942,AM:AM,AN:AN)</f>
        <v>0</v>
      </c>
      <c r="Q942">
        <f>O942*_xlfn.XLOOKUP(K942,AM:AM,AO:AO)</f>
        <v>0</v>
      </c>
      <c r="R942" t="str">
        <f>_xlfn.XLOOKUP(E942,AF:AF,AG:AG)</f>
        <v>VIALLO, S.A.</v>
      </c>
      <c r="S942" t="str">
        <f>_xlfn.XLOOKUP(E942,AF:AF,AI:AI)</f>
        <v>Mexico</v>
      </c>
      <c r="T942">
        <f>WEEKNUM(G942)</f>
        <v>7</v>
      </c>
      <c r="U942">
        <f>YEAR(G942)</f>
        <v>2025</v>
      </c>
      <c r="V942" s="117">
        <f>IFERROR(Q942/N942,"0")</f>
        <v>0</v>
      </c>
      <c r="AF942">
        <v>31205</v>
      </c>
      <c r="AG942" t="s">
        <v>755</v>
      </c>
      <c r="AH942" t="s">
        <v>364</v>
      </c>
      <c r="AI942" t="s">
        <v>601</v>
      </c>
      <c r="BH942">
        <v>999</v>
      </c>
      <c r="BI942" t="s">
        <v>95</v>
      </c>
    </row>
    <row r="943" spans="1:61">
      <c r="A943" t="str">
        <f>_xlfn.XLOOKUP(D943,BN:BN,BO:BO)</f>
        <v>México</v>
      </c>
      <c r="B943" t="s">
        <v>25</v>
      </c>
      <c r="C943">
        <v>109</v>
      </c>
      <c r="D943" t="str">
        <f>_xlfn.XLOOKUP(C943,BH:BH,BI:BI)</f>
        <v>VeronicaN</v>
      </c>
      <c r="E943">
        <v>24262</v>
      </c>
      <c r="F943" t="s">
        <v>2243</v>
      </c>
      <c r="G943" s="63">
        <v>45701</v>
      </c>
      <c r="H943" s="63">
        <v>45705</v>
      </c>
      <c r="I943" t="s">
        <v>366</v>
      </c>
      <c r="J943" t="str">
        <f>_xlfn.XLOOKUP(I943,AS:AS,AU:AU)</f>
        <v>Vuelos</v>
      </c>
      <c r="K943" t="s">
        <v>30</v>
      </c>
      <c r="L943">
        <v>22772</v>
      </c>
      <c r="M943">
        <f>L943*_xlfn.XLOOKUP(K943,AM:AM,AN:AN)</f>
        <v>1093.056</v>
      </c>
      <c r="N943">
        <f>L943*_xlfn.XLOOKUP(K943,AM:AM,AO:AO)</f>
        <v>1275.232</v>
      </c>
      <c r="O943">
        <v>0</v>
      </c>
      <c r="P943">
        <f>O943*_xlfn.XLOOKUP(K943,AM:AM,AN:AN)</f>
        <v>0</v>
      </c>
      <c r="Q943">
        <f>O943*_xlfn.XLOOKUP(K943,AM:AM,AO:AO)</f>
        <v>0</v>
      </c>
      <c r="R943" t="str">
        <f>_xlfn.XLOOKUP(E943,AF:AF,AG:AG)</f>
        <v>VIALLO, S.A.</v>
      </c>
      <c r="S943" t="str">
        <f>_xlfn.XLOOKUP(E943,AF:AF,AI:AI)</f>
        <v>Mexico</v>
      </c>
      <c r="T943">
        <f>WEEKNUM(G943)</f>
        <v>7</v>
      </c>
      <c r="U943">
        <f>YEAR(G943)</f>
        <v>2025</v>
      </c>
      <c r="V943" s="117">
        <f>IFERROR(Q943/N943,"0")</f>
        <v>0</v>
      </c>
      <c r="AF943">
        <v>31216</v>
      </c>
      <c r="AG943" t="s">
        <v>758</v>
      </c>
      <c r="AH943" t="s">
        <v>376</v>
      </c>
      <c r="AI943" t="s">
        <v>399</v>
      </c>
      <c r="BH943">
        <v>1000</v>
      </c>
      <c r="BI943" t="s">
        <v>95</v>
      </c>
    </row>
    <row r="944" spans="1:61">
      <c r="A944" t="str">
        <f>_xlfn.XLOOKUP(D944,BN:BN,BO:BO)</f>
        <v>México</v>
      </c>
      <c r="B944" t="s">
        <v>25</v>
      </c>
      <c r="C944">
        <v>110</v>
      </c>
      <c r="D944" t="str">
        <f>_xlfn.XLOOKUP(C944,BH:BH,BI:BI)</f>
        <v>VeronicaN</v>
      </c>
      <c r="E944">
        <v>23966</v>
      </c>
      <c r="F944" t="s">
        <v>2244</v>
      </c>
      <c r="G944" s="63">
        <v>45689</v>
      </c>
      <c r="H944" s="63">
        <v>45690</v>
      </c>
      <c r="I944" t="s">
        <v>366</v>
      </c>
      <c r="J944" t="str">
        <f>_xlfn.XLOOKUP(I944,AS:AS,AU:AU)</f>
        <v>Vuelos</v>
      </c>
      <c r="K944" t="s">
        <v>33</v>
      </c>
      <c r="L944">
        <v>302.2</v>
      </c>
      <c r="M944">
        <f>L944*_xlfn.XLOOKUP(K944,AM:AM,AN:AN)</f>
        <v>259.892</v>
      </c>
      <c r="N944">
        <f>L944*_xlfn.XLOOKUP(K944,AM:AM,AO:AO)</f>
        <v>302.2</v>
      </c>
      <c r="O944">
        <v>0</v>
      </c>
      <c r="P944">
        <f>O944*_xlfn.XLOOKUP(K944,AM:AM,AN:AN)</f>
        <v>0</v>
      </c>
      <c r="Q944">
        <f>O944*_xlfn.XLOOKUP(K944,AM:AM,AO:AO)</f>
        <v>0</v>
      </c>
      <c r="R944" t="str">
        <f>_xlfn.XLOOKUP(E944,AF:AF,AG:AG)</f>
        <v>British Airways</v>
      </c>
      <c r="S944" t="str">
        <f>_xlfn.XLOOKUP(E944,AF:AF,AI:AI)</f>
        <v>United Kingdom</v>
      </c>
      <c r="T944">
        <f>WEEKNUM(G944)</f>
        <v>5</v>
      </c>
      <c r="U944">
        <f>YEAR(G944)</f>
        <v>2025</v>
      </c>
      <c r="V944" s="117">
        <f>IFERROR(Q944/N944,"0")</f>
        <v>0</v>
      </c>
      <c r="AF944">
        <v>31217</v>
      </c>
      <c r="AG944" t="s">
        <v>760</v>
      </c>
      <c r="AH944" t="s">
        <v>364</v>
      </c>
      <c r="AI944" t="s">
        <v>377</v>
      </c>
      <c r="BH944">
        <v>1001</v>
      </c>
      <c r="BI944" t="s">
        <v>95</v>
      </c>
    </row>
    <row r="945" spans="1:61">
      <c r="A945" t="str">
        <f>_xlfn.XLOOKUP(D945,BN:BN,BO:BO)</f>
        <v>México</v>
      </c>
      <c r="B945" t="s">
        <v>25</v>
      </c>
      <c r="C945">
        <v>111</v>
      </c>
      <c r="D945" t="str">
        <f>_xlfn.XLOOKUP(C945,BH:BH,BI:BI)</f>
        <v>VeronicaN</v>
      </c>
      <c r="E945">
        <v>25372</v>
      </c>
      <c r="F945" t="s">
        <v>2245</v>
      </c>
      <c r="G945" s="63">
        <v>45647</v>
      </c>
      <c r="H945" s="63">
        <v>45663</v>
      </c>
      <c r="I945" t="s">
        <v>364</v>
      </c>
      <c r="J945" t="str">
        <f>_xlfn.XLOOKUP(I945,AS:AS,AU:AU)</f>
        <v>DMC</v>
      </c>
      <c r="K945" t="s">
        <v>202</v>
      </c>
      <c r="L945">
        <v>13774</v>
      </c>
      <c r="M945">
        <f>L945*_xlfn.XLOOKUP(K945,AM:AM,AN:AN)</f>
        <v>15840.099999999999</v>
      </c>
      <c r="N945">
        <f>L945*_xlfn.XLOOKUP(K945,AM:AM,AO:AO)</f>
        <v>18457.16</v>
      </c>
      <c r="O945">
        <v>1377.4</v>
      </c>
      <c r="P945">
        <f>O945*_xlfn.XLOOKUP(K945,AM:AM,AN:AN)</f>
        <v>1584.01</v>
      </c>
      <c r="Q945">
        <f>O945*_xlfn.XLOOKUP(K945,AM:AM,AO:AO)</f>
        <v>1845.7160000000001</v>
      </c>
      <c r="R945" t="str">
        <f>_xlfn.XLOOKUP(E945,AF:AF,AG:AG)</f>
        <v>Queen Of Clubs Lifestyle Luxury Services LTD</v>
      </c>
      <c r="S945" t="str">
        <f>_xlfn.XLOOKUP(E945,AF:AF,AI:AI)</f>
        <v>United Kingdom</v>
      </c>
      <c r="T945">
        <f>WEEKNUM(G945)</f>
        <v>51</v>
      </c>
      <c r="U945">
        <f>YEAR(G945)</f>
        <v>2024</v>
      </c>
      <c r="V945" s="117">
        <f>IFERROR(Q945/N945,"0")</f>
        <v>0.1</v>
      </c>
      <c r="AF945">
        <v>31218</v>
      </c>
      <c r="AG945" t="s">
        <v>763</v>
      </c>
      <c r="AH945" t="s">
        <v>376</v>
      </c>
      <c r="AI945" t="s">
        <v>730</v>
      </c>
      <c r="BH945">
        <v>1002</v>
      </c>
      <c r="BI945" t="s">
        <v>45</v>
      </c>
    </row>
    <row r="946" spans="1:61">
      <c r="A946" t="str">
        <f>_xlfn.XLOOKUP(D946,BN:BN,BO:BO)</f>
        <v>México</v>
      </c>
      <c r="B946" t="s">
        <v>25</v>
      </c>
      <c r="C946">
        <v>111</v>
      </c>
      <c r="D946" t="str">
        <f>_xlfn.XLOOKUP(C946,BH:BH,BI:BI)</f>
        <v>VeronicaN</v>
      </c>
      <c r="E946">
        <v>25373</v>
      </c>
      <c r="F946" t="s">
        <v>2246</v>
      </c>
      <c r="G946" s="63">
        <v>45647</v>
      </c>
      <c r="H946" s="63">
        <v>45663</v>
      </c>
      <c r="I946" t="s">
        <v>376</v>
      </c>
      <c r="J946" t="str">
        <f>_xlfn.XLOOKUP(I946,AS:AS,AU:AU)</f>
        <v>Hotel</v>
      </c>
      <c r="K946" t="s">
        <v>202</v>
      </c>
      <c r="L946">
        <v>35132</v>
      </c>
      <c r="M946">
        <f>L946*_xlfn.XLOOKUP(K946,AM:AM,AN:AN)</f>
        <v>40401.799999999996</v>
      </c>
      <c r="N946">
        <f>L946*_xlfn.XLOOKUP(K946,AM:AM,AO:AO)</f>
        <v>47076.880000000005</v>
      </c>
      <c r="O946">
        <v>2256</v>
      </c>
      <c r="P946">
        <f>O946*_xlfn.XLOOKUP(K946,AM:AM,AN:AN)</f>
        <v>2594.3999999999996</v>
      </c>
      <c r="Q946">
        <f>O946*_xlfn.XLOOKUP(K946,AM:AM,AO:AO)</f>
        <v>3023.04</v>
      </c>
      <c r="R946" t="str">
        <f>_xlfn.XLOOKUP(E946,AF:AF,AG:AG)</f>
        <v>PENINSULA</v>
      </c>
      <c r="S946" t="str">
        <f>_xlfn.XLOOKUP(E946,AF:AF,AI:AI)</f>
        <v>United Kingdom</v>
      </c>
      <c r="T946">
        <f>WEEKNUM(G946)</f>
        <v>51</v>
      </c>
      <c r="U946">
        <f>YEAR(G946)</f>
        <v>2024</v>
      </c>
      <c r="V946" s="117">
        <f>IFERROR(Q946/N946,"0")</f>
        <v>6.421496071957189E-2</v>
      </c>
      <c r="AF946">
        <v>31219</v>
      </c>
      <c r="AG946" t="s">
        <v>766</v>
      </c>
      <c r="AH946" t="s">
        <v>364</v>
      </c>
      <c r="AI946" t="s">
        <v>767</v>
      </c>
      <c r="BH946">
        <v>1003</v>
      </c>
      <c r="BI946" t="s">
        <v>64</v>
      </c>
    </row>
    <row r="947" spans="1:61">
      <c r="A947" t="str">
        <f>_xlfn.XLOOKUP(D947,BN:BN,BO:BO)</f>
        <v>México</v>
      </c>
      <c r="B947" t="s">
        <v>25</v>
      </c>
      <c r="C947">
        <v>111</v>
      </c>
      <c r="D947" t="str">
        <f>_xlfn.XLOOKUP(C947,BH:BH,BI:BI)</f>
        <v>VeronicaN</v>
      </c>
      <c r="E947">
        <v>25374</v>
      </c>
      <c r="F947" t="s">
        <v>821</v>
      </c>
      <c r="G947" s="63">
        <v>45647</v>
      </c>
      <c r="H947" s="63">
        <v>45663</v>
      </c>
      <c r="I947" t="s">
        <v>376</v>
      </c>
      <c r="J947" t="str">
        <f>_xlfn.XLOOKUP(I947,AS:AS,AU:AU)</f>
        <v>Hotel</v>
      </c>
      <c r="K947" t="s">
        <v>202</v>
      </c>
      <c r="L947">
        <v>27935</v>
      </c>
      <c r="M947">
        <f>L947*_xlfn.XLOOKUP(K947,AM:AM,AN:AN)</f>
        <v>32125.249999999996</v>
      </c>
      <c r="N947">
        <f>L947*_xlfn.XLOOKUP(K947,AM:AM,AO:AO)</f>
        <v>37432.9</v>
      </c>
      <c r="O947">
        <v>1793.83</v>
      </c>
      <c r="P947">
        <f>O947*_xlfn.XLOOKUP(K947,AM:AM,AN:AN)</f>
        <v>2062.9044999999996</v>
      </c>
      <c r="Q947">
        <f>O947*_xlfn.XLOOKUP(K947,AM:AM,AO:AO)</f>
        <v>2403.7321999999999</v>
      </c>
      <c r="R947" t="str">
        <f>_xlfn.XLOOKUP(E947,AF:AF,AG:AG)</f>
        <v>HECKFIELD PLACE</v>
      </c>
      <c r="S947" t="str">
        <f>_xlfn.XLOOKUP(E947,AF:AF,AI:AI)</f>
        <v>United Kingdom</v>
      </c>
      <c r="T947">
        <f>WEEKNUM(G947)</f>
        <v>51</v>
      </c>
      <c r="U947">
        <f>YEAR(G947)</f>
        <v>2024</v>
      </c>
      <c r="V947" s="117">
        <f>IFERROR(Q947/N947,"0")</f>
        <v>6.4214426346876671E-2</v>
      </c>
      <c r="AF947">
        <v>31220</v>
      </c>
      <c r="AG947" t="s">
        <v>770</v>
      </c>
      <c r="AH947" t="s">
        <v>364</v>
      </c>
      <c r="AI947" t="s">
        <v>569</v>
      </c>
      <c r="BH947">
        <v>1004</v>
      </c>
      <c r="BI947" t="s">
        <v>45</v>
      </c>
    </row>
    <row r="948" spans="1:61">
      <c r="A948" t="str">
        <f>_xlfn.XLOOKUP(D948,BN:BN,BO:BO)</f>
        <v>México</v>
      </c>
      <c r="B948" t="s">
        <v>25</v>
      </c>
      <c r="C948">
        <v>111</v>
      </c>
      <c r="D948" t="str">
        <f>_xlfn.XLOOKUP(C948,BH:BH,BI:BI)</f>
        <v>VeronicaN</v>
      </c>
      <c r="E948">
        <v>25375</v>
      </c>
      <c r="F948" t="s">
        <v>2247</v>
      </c>
      <c r="G948" s="63">
        <v>45647</v>
      </c>
      <c r="H948" s="63">
        <v>45663</v>
      </c>
      <c r="I948" t="s">
        <v>376</v>
      </c>
      <c r="J948" t="str">
        <f>_xlfn.XLOOKUP(I948,AS:AS,AU:AU)</f>
        <v>Hotel</v>
      </c>
      <c r="K948" t="s">
        <v>202</v>
      </c>
      <c r="L948">
        <v>5578</v>
      </c>
      <c r="M948">
        <f>L948*_xlfn.XLOOKUP(K948,AM:AM,AN:AN)</f>
        <v>6414.7</v>
      </c>
      <c r="N948">
        <f>L948*_xlfn.XLOOKUP(K948,AM:AM,AO:AO)</f>
        <v>7474.52</v>
      </c>
      <c r="O948">
        <v>153.06</v>
      </c>
      <c r="P948">
        <f>O948*_xlfn.XLOOKUP(K948,AM:AM,AN:AN)</f>
        <v>176.01899999999998</v>
      </c>
      <c r="Q948">
        <f>O948*_xlfn.XLOOKUP(K948,AM:AM,AO:AO)</f>
        <v>205.10040000000001</v>
      </c>
      <c r="R948" t="str">
        <f>_xlfn.XLOOKUP(E948,AF:AF,AG:AG)</f>
        <v>DAKOTA HOTEL LEEDS</v>
      </c>
      <c r="S948" t="str">
        <f>_xlfn.XLOOKUP(E948,AF:AF,AI:AI)</f>
        <v>United Kingdom</v>
      </c>
      <c r="T948">
        <f>WEEKNUM(G948)</f>
        <v>51</v>
      </c>
      <c r="U948">
        <f>YEAR(G948)</f>
        <v>2024</v>
      </c>
      <c r="V948" s="117">
        <f>IFERROR(Q948/N948,"0")</f>
        <v>2.7439942631767657E-2</v>
      </c>
      <c r="AF948">
        <v>31221</v>
      </c>
      <c r="AG948" t="s">
        <v>773</v>
      </c>
      <c r="AH948" t="s">
        <v>376</v>
      </c>
      <c r="AI948" t="s">
        <v>440</v>
      </c>
      <c r="BH948">
        <v>1005</v>
      </c>
      <c r="BI948" t="s">
        <v>41</v>
      </c>
    </row>
    <row r="949" spans="1:61">
      <c r="A949" t="str">
        <f>_xlfn.XLOOKUP(D949,BN:BN,BO:BO)</f>
        <v>México</v>
      </c>
      <c r="B949" t="s">
        <v>25</v>
      </c>
      <c r="C949">
        <v>112</v>
      </c>
      <c r="D949" t="str">
        <f>_xlfn.XLOOKUP(C949,BH:BH,BI:BI)</f>
        <v>MinervaH</v>
      </c>
      <c r="E949">
        <v>25188</v>
      </c>
      <c r="F949" t="s">
        <v>2248</v>
      </c>
      <c r="G949" s="63">
        <v>45678</v>
      </c>
      <c r="H949" s="63">
        <v>45681</v>
      </c>
      <c r="I949" t="s">
        <v>364</v>
      </c>
      <c r="J949" t="str">
        <f>_xlfn.XLOOKUP(I949,AS:AS,AU:AU)</f>
        <v>DMC</v>
      </c>
      <c r="K949" t="s">
        <v>33</v>
      </c>
      <c r="L949">
        <v>4392</v>
      </c>
      <c r="M949">
        <f>L949*_xlfn.XLOOKUP(K949,AM:AM,AN:AN)</f>
        <v>3777.12</v>
      </c>
      <c r="N949">
        <f>L949*_xlfn.XLOOKUP(K949,AM:AM,AO:AO)</f>
        <v>4392</v>
      </c>
      <c r="O949">
        <v>572</v>
      </c>
      <c r="P949">
        <f>O949*_xlfn.XLOOKUP(K949,AM:AM,AN:AN)</f>
        <v>491.92</v>
      </c>
      <c r="Q949">
        <f>O949*_xlfn.XLOOKUP(K949,AM:AM,AO:AO)</f>
        <v>572</v>
      </c>
      <c r="R949" t="str">
        <f>_xlfn.XLOOKUP(E949,AF:AF,AG:AG)</f>
        <v>TRAILS OF INDOCHINA</v>
      </c>
      <c r="S949" t="str">
        <f>_xlfn.XLOOKUP(E949,AF:AF,AI:AI)</f>
        <v>Vietnam</v>
      </c>
      <c r="T949">
        <f>WEEKNUM(G949)</f>
        <v>4</v>
      </c>
      <c r="U949">
        <f>YEAR(G949)</f>
        <v>2025</v>
      </c>
      <c r="V949" s="117">
        <f>IFERROR(Q949/N949,"0")</f>
        <v>0.13023679417122039</v>
      </c>
      <c r="AF949">
        <v>31222</v>
      </c>
      <c r="AG949" t="s">
        <v>776</v>
      </c>
      <c r="AH949" t="s">
        <v>376</v>
      </c>
      <c r="AI949" t="s">
        <v>730</v>
      </c>
      <c r="BH949">
        <v>1006</v>
      </c>
      <c r="BI949" t="s">
        <v>66</v>
      </c>
    </row>
    <row r="950" spans="1:61">
      <c r="A950" t="str">
        <f>_xlfn.XLOOKUP(D950,BN:BN,BO:BO)</f>
        <v>México</v>
      </c>
      <c r="B950" t="s">
        <v>25</v>
      </c>
      <c r="C950">
        <v>113</v>
      </c>
      <c r="D950" t="str">
        <f>_xlfn.XLOOKUP(C950,BH:BH,BI:BI)</f>
        <v>MinervaH</v>
      </c>
      <c r="E950">
        <v>24994</v>
      </c>
      <c r="F950" t="s">
        <v>2249</v>
      </c>
      <c r="G950" s="63">
        <v>45652</v>
      </c>
      <c r="H950" s="63">
        <v>45661</v>
      </c>
      <c r="I950" t="s">
        <v>376</v>
      </c>
      <c r="J950" t="str">
        <f>_xlfn.XLOOKUP(I950,AS:AS,AU:AU)</f>
        <v>Hotel</v>
      </c>
      <c r="K950" t="s">
        <v>33</v>
      </c>
      <c r="L950">
        <v>19416.79</v>
      </c>
      <c r="M950">
        <f>L950*_xlfn.XLOOKUP(K950,AM:AM,AN:AN)</f>
        <v>16698.439399999999</v>
      </c>
      <c r="N950">
        <f>L950*_xlfn.XLOOKUP(K950,AM:AM,AO:AO)</f>
        <v>19416.79</v>
      </c>
      <c r="O950">
        <v>1699.1</v>
      </c>
      <c r="P950">
        <f>O950*_xlfn.XLOOKUP(K950,AM:AM,AN:AN)</f>
        <v>1461.2259999999999</v>
      </c>
      <c r="Q950">
        <f>O950*_xlfn.XLOOKUP(K950,AM:AM,AO:AO)</f>
        <v>1699.1</v>
      </c>
      <c r="R950" t="str">
        <f>_xlfn.XLOOKUP(E950,AF:AF,AG:AG)</f>
        <v>SKISHOP</v>
      </c>
      <c r="S950" t="str">
        <f>_xlfn.XLOOKUP(E950,AF:AF,AI:AI)</f>
        <v>Mexico</v>
      </c>
      <c r="T950">
        <f>WEEKNUM(G950)</f>
        <v>52</v>
      </c>
      <c r="U950">
        <f>YEAR(G950)</f>
        <v>2024</v>
      </c>
      <c r="V950" s="117">
        <f>IFERROR(Q950/N950,"0")</f>
        <v>8.7506740300533709E-2</v>
      </c>
      <c r="AF950">
        <v>31223</v>
      </c>
      <c r="AG950" t="s">
        <v>779</v>
      </c>
      <c r="AH950" t="s">
        <v>376</v>
      </c>
      <c r="AI950" t="s">
        <v>730</v>
      </c>
      <c r="BH950">
        <v>1007</v>
      </c>
      <c r="BI950" t="s">
        <v>41</v>
      </c>
    </row>
    <row r="951" spans="1:61">
      <c r="A951" t="str">
        <f>_xlfn.XLOOKUP(D951,BN:BN,BO:BO)</f>
        <v>México</v>
      </c>
      <c r="B951" t="s">
        <v>25</v>
      </c>
      <c r="C951">
        <v>113</v>
      </c>
      <c r="D951" t="str">
        <f>_xlfn.XLOOKUP(C951,BH:BH,BI:BI)</f>
        <v>MinervaH</v>
      </c>
      <c r="E951">
        <v>24994</v>
      </c>
      <c r="F951" t="s">
        <v>2250</v>
      </c>
      <c r="G951" s="63">
        <v>45652</v>
      </c>
      <c r="H951" s="63">
        <v>45661</v>
      </c>
      <c r="I951" t="s">
        <v>419</v>
      </c>
      <c r="J951" t="str">
        <f>_xlfn.XLOOKUP(I951,AS:AS,AU:AU)</f>
        <v>Otros</v>
      </c>
      <c r="K951" t="s">
        <v>33</v>
      </c>
      <c r="L951">
        <v>613.6</v>
      </c>
      <c r="M951">
        <f>L951*_xlfn.XLOOKUP(K951,AM:AM,AN:AN)</f>
        <v>527.69600000000003</v>
      </c>
      <c r="N951">
        <f>L951*_xlfn.XLOOKUP(K951,AM:AM,AO:AO)</f>
        <v>613.6</v>
      </c>
      <c r="O951">
        <v>59</v>
      </c>
      <c r="P951">
        <f>O951*_xlfn.XLOOKUP(K951,AM:AM,AN:AN)</f>
        <v>50.74</v>
      </c>
      <c r="Q951">
        <f>O951*_xlfn.XLOOKUP(K951,AM:AM,AO:AO)</f>
        <v>59</v>
      </c>
      <c r="R951" t="str">
        <f>_xlfn.XLOOKUP(E951,AF:AF,AG:AG)</f>
        <v>SKISHOP</v>
      </c>
      <c r="S951" t="str">
        <f>_xlfn.XLOOKUP(E951,AF:AF,AI:AI)</f>
        <v>Mexico</v>
      </c>
      <c r="T951">
        <f>WEEKNUM(G951)</f>
        <v>52</v>
      </c>
      <c r="U951">
        <f>YEAR(G951)</f>
        <v>2024</v>
      </c>
      <c r="V951" s="117">
        <f>IFERROR(Q951/N951,"0")</f>
        <v>9.6153846153846145E-2</v>
      </c>
      <c r="AF951">
        <v>31224</v>
      </c>
      <c r="AG951" t="s">
        <v>782</v>
      </c>
      <c r="AH951" t="s">
        <v>419</v>
      </c>
      <c r="AI951" t="s">
        <v>399</v>
      </c>
      <c r="BH951">
        <v>1008</v>
      </c>
      <c r="BI951" t="s">
        <v>41</v>
      </c>
    </row>
    <row r="952" spans="1:61">
      <c r="A952" t="str">
        <f>_xlfn.XLOOKUP(D952,BN:BN,BO:BO)</f>
        <v>México</v>
      </c>
      <c r="B952" t="s">
        <v>25</v>
      </c>
      <c r="C952">
        <v>113</v>
      </c>
      <c r="D952" t="str">
        <f>_xlfn.XLOOKUP(C952,BH:BH,BI:BI)</f>
        <v>MinervaH</v>
      </c>
      <c r="E952">
        <v>24994</v>
      </c>
      <c r="F952" t="s">
        <v>2251</v>
      </c>
      <c r="G952" s="63">
        <v>45652</v>
      </c>
      <c r="H952" s="63">
        <v>45661</v>
      </c>
      <c r="I952" t="s">
        <v>419</v>
      </c>
      <c r="J952" t="str">
        <f>_xlfn.XLOOKUP(I952,AS:AS,AU:AU)</f>
        <v>Otros</v>
      </c>
      <c r="K952" t="s">
        <v>33</v>
      </c>
      <c r="L952">
        <v>747</v>
      </c>
      <c r="M952">
        <f>L952*_xlfn.XLOOKUP(K952,AM:AM,AN:AN)</f>
        <v>642.41999999999996</v>
      </c>
      <c r="N952">
        <f>L952*_xlfn.XLOOKUP(K952,AM:AM,AO:AO)</f>
        <v>747</v>
      </c>
      <c r="O952">
        <v>74.7</v>
      </c>
      <c r="P952">
        <f>O952*_xlfn.XLOOKUP(K952,AM:AM,AN:AN)</f>
        <v>64.242000000000004</v>
      </c>
      <c r="Q952">
        <f>O952*_xlfn.XLOOKUP(K952,AM:AM,AO:AO)</f>
        <v>74.7</v>
      </c>
      <c r="R952" t="str">
        <f>_xlfn.XLOOKUP(E952,AF:AF,AG:AG)</f>
        <v>SKISHOP</v>
      </c>
      <c r="S952" t="str">
        <f>_xlfn.XLOOKUP(E952,AF:AF,AI:AI)</f>
        <v>Mexico</v>
      </c>
      <c r="T952">
        <f>WEEKNUM(G952)</f>
        <v>52</v>
      </c>
      <c r="U952">
        <f>YEAR(G952)</f>
        <v>2024</v>
      </c>
      <c r="V952" s="117">
        <f>IFERROR(Q952/N952,"0")</f>
        <v>0.1</v>
      </c>
      <c r="AF952">
        <v>31235</v>
      </c>
      <c r="AG952" t="s">
        <v>785</v>
      </c>
      <c r="AH952" t="s">
        <v>376</v>
      </c>
      <c r="AI952" t="s">
        <v>514</v>
      </c>
      <c r="BH952">
        <v>1009</v>
      </c>
      <c r="BI952" t="s">
        <v>43</v>
      </c>
    </row>
    <row r="953" spans="1:61">
      <c r="A953" t="str">
        <f>_xlfn.XLOOKUP(D953,BN:BN,BO:BO)</f>
        <v>México</v>
      </c>
      <c r="B953" t="s">
        <v>25</v>
      </c>
      <c r="C953">
        <v>114</v>
      </c>
      <c r="D953" t="str">
        <f>_xlfn.XLOOKUP(C953,BH:BH,BI:BI)</f>
        <v>DianaM</v>
      </c>
      <c r="E953">
        <v>25379</v>
      </c>
      <c r="F953" t="s">
        <v>2252</v>
      </c>
      <c r="G953" s="63">
        <v>45796</v>
      </c>
      <c r="H953" s="63">
        <v>45800</v>
      </c>
      <c r="I953" t="s">
        <v>376</v>
      </c>
      <c r="J953" t="str">
        <f>_xlfn.XLOOKUP(I953,AS:AS,AU:AU)</f>
        <v>Hotel</v>
      </c>
      <c r="K953" t="s">
        <v>30</v>
      </c>
      <c r="L953">
        <v>113312.48</v>
      </c>
      <c r="M953">
        <f>L953*_xlfn.XLOOKUP(K953,AM:AM,AN:AN)</f>
        <v>5438.9990399999997</v>
      </c>
      <c r="N953">
        <f>L953*_xlfn.XLOOKUP(K953,AM:AM,AO:AO)</f>
        <v>6345.4988800000001</v>
      </c>
      <c r="O953">
        <v>11498.11</v>
      </c>
      <c r="P953">
        <f>O953*_xlfn.XLOOKUP(K953,AM:AM,AN:AN)</f>
        <v>551.90928000000008</v>
      </c>
      <c r="Q953">
        <f>O953*_xlfn.XLOOKUP(K953,AM:AM,AO:AO)</f>
        <v>643.89416000000006</v>
      </c>
      <c r="R953" t="str">
        <f>_xlfn.XLOOKUP(E953,AF:AF,AG:AG)</f>
        <v>ONE&amp;ONLY MANDARINA</v>
      </c>
      <c r="S953" t="str">
        <f>_xlfn.XLOOKUP(E953,AF:AF,AI:AI)</f>
        <v>Mexico</v>
      </c>
      <c r="T953">
        <f>WEEKNUM(G953)</f>
        <v>21</v>
      </c>
      <c r="U953">
        <f>YEAR(G953)</f>
        <v>2025</v>
      </c>
      <c r="V953" s="117">
        <f>IFERROR(Q953/N953,"0")</f>
        <v>0.10147258271992636</v>
      </c>
      <c r="AF953">
        <v>31307</v>
      </c>
      <c r="AG953" t="s">
        <v>788</v>
      </c>
      <c r="AH953" t="s">
        <v>376</v>
      </c>
      <c r="AI953" t="s">
        <v>514</v>
      </c>
      <c r="BH953">
        <v>1010</v>
      </c>
      <c r="BI953" t="s">
        <v>46</v>
      </c>
    </row>
    <row r="954" spans="1:61">
      <c r="A954" t="str">
        <f>_xlfn.XLOOKUP(D954,BN:BN,BO:BO)</f>
        <v>México</v>
      </c>
      <c r="B954" t="s">
        <v>25</v>
      </c>
      <c r="C954">
        <v>115</v>
      </c>
      <c r="D954" t="str">
        <f>_xlfn.XLOOKUP(C954,BH:BH,BI:BI)</f>
        <v>VeronicaN</v>
      </c>
      <c r="E954">
        <v>25383</v>
      </c>
      <c r="F954" t="s">
        <v>2253</v>
      </c>
      <c r="G954" s="63">
        <v>45954</v>
      </c>
      <c r="H954" s="63">
        <v>45965</v>
      </c>
      <c r="I954" t="s">
        <v>389</v>
      </c>
      <c r="J954" t="str">
        <f>_xlfn.XLOOKUP(I954,AS:AS,AU:AU)</f>
        <v>Crucero</v>
      </c>
      <c r="K954" t="s">
        <v>33</v>
      </c>
      <c r="L954">
        <v>122450</v>
      </c>
      <c r="M954">
        <f>L954*_xlfn.XLOOKUP(K954,AM:AM,AN:AN)</f>
        <v>105307</v>
      </c>
      <c r="N954">
        <f>L954*_xlfn.XLOOKUP(K954,AM:AM,AO:AO)</f>
        <v>122450</v>
      </c>
      <c r="O954">
        <v>12245</v>
      </c>
      <c r="P954">
        <f>O954*_xlfn.XLOOKUP(K954,AM:AM,AN:AN)</f>
        <v>10530.7</v>
      </c>
      <c r="Q954">
        <f>O954*_xlfn.XLOOKUP(K954,AM:AM,AO:AO)</f>
        <v>12245</v>
      </c>
      <c r="R954" t="str">
        <f>_xlfn.XLOOKUP(E954,AF:AF,AG:AG)</f>
        <v>Silversea</v>
      </c>
      <c r="S954" t="str">
        <f>_xlfn.XLOOKUP(E954,AF:AF,AI:AI)</f>
        <v>Monaco</v>
      </c>
      <c r="T954">
        <f>WEEKNUM(G954)</f>
        <v>43</v>
      </c>
      <c r="U954">
        <f>YEAR(G954)</f>
        <v>2025</v>
      </c>
      <c r="V954" s="117">
        <f>IFERROR(Q954/N954,"0")</f>
        <v>0.1</v>
      </c>
      <c r="AF954">
        <v>31308</v>
      </c>
      <c r="AG954" t="s">
        <v>791</v>
      </c>
      <c r="AH954" t="s">
        <v>364</v>
      </c>
      <c r="AI954" t="s">
        <v>792</v>
      </c>
      <c r="BH954">
        <v>1011</v>
      </c>
      <c r="BI954" t="s">
        <v>45</v>
      </c>
    </row>
    <row r="955" spans="1:61">
      <c r="A955" t="str">
        <f>_xlfn.XLOOKUP(D955,BN:BN,BO:BO)</f>
        <v>México</v>
      </c>
      <c r="B955" t="s">
        <v>25</v>
      </c>
      <c r="C955">
        <v>115</v>
      </c>
      <c r="D955" t="str">
        <f>_xlfn.XLOOKUP(C955,BH:BH,BI:BI)</f>
        <v>VeronicaN</v>
      </c>
      <c r="E955">
        <v>25954</v>
      </c>
      <c r="F955" t="s">
        <v>2254</v>
      </c>
      <c r="G955" s="63">
        <v>45946</v>
      </c>
      <c r="H955" s="63">
        <v>45954</v>
      </c>
      <c r="I955" t="s">
        <v>364</v>
      </c>
      <c r="J955" t="str">
        <f>_xlfn.XLOOKUP(I955,AS:AS,AU:AU)</f>
        <v>DMC</v>
      </c>
      <c r="K955" t="s">
        <v>33</v>
      </c>
      <c r="L955">
        <v>76675</v>
      </c>
      <c r="M955">
        <f>L955*_xlfn.XLOOKUP(K955,AM:AM,AN:AN)</f>
        <v>65940.5</v>
      </c>
      <c r="N955">
        <f>L955*_xlfn.XLOOKUP(K955,AM:AM,AO:AO)</f>
        <v>76675</v>
      </c>
      <c r="O955">
        <v>12141</v>
      </c>
      <c r="P955">
        <f>O955*_xlfn.XLOOKUP(K955,AM:AM,AN:AN)</f>
        <v>10441.26</v>
      </c>
      <c r="Q955">
        <f>O955*_xlfn.XLOOKUP(K955,AM:AM,AO:AO)</f>
        <v>12141</v>
      </c>
      <c r="R955" t="str">
        <f>_xlfn.XLOOKUP(E955,AF:AF,AG:AG)</f>
        <v>ARACARI TRAVEL</v>
      </c>
      <c r="S955" t="str">
        <f>_xlfn.XLOOKUP(E955,AF:AF,AI:AI)</f>
        <v>Peru</v>
      </c>
      <c r="T955">
        <f>WEEKNUM(G955)</f>
        <v>42</v>
      </c>
      <c r="U955">
        <f>YEAR(G955)</f>
        <v>2025</v>
      </c>
      <c r="V955" s="117">
        <f>IFERROR(Q955/N955,"0")</f>
        <v>0.15834365829801109</v>
      </c>
      <c r="AF955">
        <v>31309</v>
      </c>
      <c r="AG955" t="s">
        <v>795</v>
      </c>
      <c r="AH955" t="s">
        <v>376</v>
      </c>
      <c r="AI955" t="s">
        <v>438</v>
      </c>
      <c r="BH955">
        <v>1012</v>
      </c>
      <c r="BI955" t="s">
        <v>58</v>
      </c>
    </row>
    <row r="956" spans="1:61">
      <c r="A956" t="str">
        <f>_xlfn.XLOOKUP(D956,BN:BN,BO:BO)</f>
        <v>México</v>
      </c>
      <c r="B956" t="s">
        <v>25</v>
      </c>
      <c r="C956">
        <v>115</v>
      </c>
      <c r="D956" t="str">
        <f>_xlfn.XLOOKUP(C956,BH:BH,BI:BI)</f>
        <v>VeronicaN</v>
      </c>
      <c r="E956">
        <v>28934</v>
      </c>
      <c r="F956" t="s">
        <v>2255</v>
      </c>
      <c r="G956" s="63">
        <v>45963</v>
      </c>
      <c r="H956" t="s">
        <v>218</v>
      </c>
      <c r="I956" t="s">
        <v>366</v>
      </c>
      <c r="J956" t="str">
        <f>_xlfn.XLOOKUP(I956,AS:AS,AU:AU)</f>
        <v>Vuelos</v>
      </c>
      <c r="K956" t="s">
        <v>33</v>
      </c>
      <c r="L956">
        <v>454</v>
      </c>
      <c r="M956">
        <f>L956*_xlfn.XLOOKUP(K956,AM:AM,AN:AN)</f>
        <v>390.44</v>
      </c>
      <c r="N956">
        <f>L956*_xlfn.XLOOKUP(K956,AM:AM,AO:AO)</f>
        <v>454</v>
      </c>
      <c r="O956">
        <v>5.42</v>
      </c>
      <c r="P956">
        <f>O956*_xlfn.XLOOKUP(K956,AM:AM,AN:AN)</f>
        <v>4.6612</v>
      </c>
      <c r="Q956">
        <f>O956*_xlfn.XLOOKUP(K956,AM:AM,AO:AO)</f>
        <v>5.42</v>
      </c>
      <c r="R956" t="str">
        <f>_xlfn.XLOOKUP(E956,AF:AF,AG:AG)</f>
        <v>F1S USA</v>
      </c>
      <c r="S956" t="str">
        <f>_xlfn.XLOOKUP(E956,AF:AF,AI:AI)</f>
        <v>United States</v>
      </c>
      <c r="T956">
        <f>WEEKNUM(G956)</f>
        <v>45</v>
      </c>
      <c r="U956">
        <f>YEAR(G956)</f>
        <v>2025</v>
      </c>
      <c r="V956" s="117">
        <f>IFERROR(Q956/N956,"0")</f>
        <v>1.1938325991189427E-2</v>
      </c>
      <c r="AF956">
        <v>31354</v>
      </c>
      <c r="AG956" t="s">
        <v>797</v>
      </c>
      <c r="AH956" t="s">
        <v>364</v>
      </c>
      <c r="AI956" t="s">
        <v>798</v>
      </c>
      <c r="BH956">
        <v>1014</v>
      </c>
      <c r="BI956" t="s">
        <v>43</v>
      </c>
    </row>
    <row r="957" spans="1:61">
      <c r="A957" t="str">
        <f>_xlfn.XLOOKUP(D957,BN:BN,BO:BO)</f>
        <v>México</v>
      </c>
      <c r="B957" t="s">
        <v>25</v>
      </c>
      <c r="C957">
        <v>115</v>
      </c>
      <c r="D957" t="str">
        <f>_xlfn.XLOOKUP(C957,BH:BH,BI:BI)</f>
        <v>VeronicaN</v>
      </c>
      <c r="E957">
        <v>28934</v>
      </c>
      <c r="F957" t="s">
        <v>2256</v>
      </c>
      <c r="G957" s="63">
        <v>45954</v>
      </c>
      <c r="H957" t="s">
        <v>218</v>
      </c>
      <c r="I957" t="s">
        <v>366</v>
      </c>
      <c r="J957" t="str">
        <f>_xlfn.XLOOKUP(I957,AS:AS,AU:AU)</f>
        <v>Vuelos</v>
      </c>
      <c r="K957" t="s">
        <v>33</v>
      </c>
      <c r="L957">
        <v>383.37</v>
      </c>
      <c r="M957">
        <f>L957*_xlfn.XLOOKUP(K957,AM:AM,AN:AN)</f>
        <v>329.69819999999999</v>
      </c>
      <c r="N957">
        <f>L957*_xlfn.XLOOKUP(K957,AM:AM,AO:AO)</f>
        <v>383.37</v>
      </c>
      <c r="O957">
        <v>5.48</v>
      </c>
      <c r="P957">
        <f>O957*_xlfn.XLOOKUP(K957,AM:AM,AN:AN)</f>
        <v>4.7128000000000005</v>
      </c>
      <c r="Q957">
        <f>O957*_xlfn.XLOOKUP(K957,AM:AM,AO:AO)</f>
        <v>5.48</v>
      </c>
      <c r="R957" t="str">
        <f>_xlfn.XLOOKUP(E957,AF:AF,AG:AG)</f>
        <v>F1S USA</v>
      </c>
      <c r="S957" t="str">
        <f>_xlfn.XLOOKUP(E957,AF:AF,AI:AI)</f>
        <v>United States</v>
      </c>
      <c r="T957">
        <f>WEEKNUM(G957)</f>
        <v>43</v>
      </c>
      <c r="U957">
        <f>YEAR(G957)</f>
        <v>2025</v>
      </c>
      <c r="V957" s="117">
        <f>IFERROR(Q957/N957,"0")</f>
        <v>1.4294284894488354E-2</v>
      </c>
      <c r="AF957">
        <v>31356</v>
      </c>
      <c r="AG957" t="s">
        <v>801</v>
      </c>
      <c r="AH957" t="s">
        <v>419</v>
      </c>
      <c r="AI957" t="s">
        <v>802</v>
      </c>
      <c r="BH957">
        <v>1015</v>
      </c>
      <c r="BI957" t="s">
        <v>46</v>
      </c>
    </row>
    <row r="958" spans="1:61">
      <c r="A958" t="str">
        <f>_xlfn.XLOOKUP(D958,BN:BN,BO:BO)</f>
        <v>México</v>
      </c>
      <c r="B958" t="s">
        <v>25</v>
      </c>
      <c r="C958">
        <v>115</v>
      </c>
      <c r="D958" t="str">
        <f>_xlfn.XLOOKUP(C958,BH:BH,BI:BI)</f>
        <v>VeronicaN</v>
      </c>
      <c r="E958">
        <v>28934</v>
      </c>
      <c r="F958" t="s">
        <v>2257</v>
      </c>
      <c r="G958" s="63">
        <v>45954</v>
      </c>
      <c r="H958" t="s">
        <v>218</v>
      </c>
      <c r="I958" t="s">
        <v>366</v>
      </c>
      <c r="J958" t="str">
        <f>_xlfn.XLOOKUP(I958,AS:AS,AU:AU)</f>
        <v>Vuelos</v>
      </c>
      <c r="K958" t="s">
        <v>33</v>
      </c>
      <c r="L958">
        <v>383.37</v>
      </c>
      <c r="M958">
        <f>L958*_xlfn.XLOOKUP(K958,AM:AM,AN:AN)</f>
        <v>329.69819999999999</v>
      </c>
      <c r="N958">
        <f>L958*_xlfn.XLOOKUP(K958,AM:AM,AO:AO)</f>
        <v>383.37</v>
      </c>
      <c r="O958">
        <v>5.48</v>
      </c>
      <c r="P958">
        <f>O958*_xlfn.XLOOKUP(K958,AM:AM,AN:AN)</f>
        <v>4.7128000000000005</v>
      </c>
      <c r="Q958">
        <f>O958*_xlfn.XLOOKUP(K958,AM:AM,AO:AO)</f>
        <v>5.48</v>
      </c>
      <c r="R958" t="str">
        <f>_xlfn.XLOOKUP(E958,AF:AF,AG:AG)</f>
        <v>F1S USA</v>
      </c>
      <c r="S958" t="str">
        <f>_xlfn.XLOOKUP(E958,AF:AF,AI:AI)</f>
        <v>United States</v>
      </c>
      <c r="T958">
        <f>WEEKNUM(G958)</f>
        <v>43</v>
      </c>
      <c r="U958">
        <f>YEAR(G958)</f>
        <v>2025</v>
      </c>
      <c r="V958" s="117">
        <f>IFERROR(Q958/N958,"0")</f>
        <v>1.4294284894488354E-2</v>
      </c>
      <c r="AF958">
        <v>31399</v>
      </c>
      <c r="AG958" t="s">
        <v>805</v>
      </c>
      <c r="AH958" t="s">
        <v>376</v>
      </c>
      <c r="AI958" t="s">
        <v>438</v>
      </c>
      <c r="BH958">
        <v>1016</v>
      </c>
      <c r="BI958" t="s">
        <v>66</v>
      </c>
    </row>
    <row r="959" spans="1:61">
      <c r="A959" t="str">
        <f>_xlfn.XLOOKUP(D959,BN:BN,BO:BO)</f>
        <v>México</v>
      </c>
      <c r="B959" t="s">
        <v>25</v>
      </c>
      <c r="C959">
        <v>115</v>
      </c>
      <c r="D959" t="str">
        <f>_xlfn.XLOOKUP(C959,BH:BH,BI:BI)</f>
        <v>VeronicaN</v>
      </c>
      <c r="E959">
        <v>28934</v>
      </c>
      <c r="F959" t="s">
        <v>2256</v>
      </c>
      <c r="G959" s="63">
        <v>45963</v>
      </c>
      <c r="H959" t="s">
        <v>218</v>
      </c>
      <c r="I959" t="s">
        <v>366</v>
      </c>
      <c r="J959" t="str">
        <f>_xlfn.XLOOKUP(I959,AS:AS,AU:AU)</f>
        <v>Vuelos</v>
      </c>
      <c r="K959" t="s">
        <v>33</v>
      </c>
      <c r="L959">
        <v>456</v>
      </c>
      <c r="M959">
        <f>L959*_xlfn.XLOOKUP(K959,AM:AM,AN:AN)</f>
        <v>392.15999999999997</v>
      </c>
      <c r="N959">
        <f>L959*_xlfn.XLOOKUP(K959,AM:AM,AO:AO)</f>
        <v>456</v>
      </c>
      <c r="O959">
        <v>7.64</v>
      </c>
      <c r="P959">
        <f>O959*_xlfn.XLOOKUP(K959,AM:AM,AN:AN)</f>
        <v>6.5703999999999994</v>
      </c>
      <c r="Q959">
        <f>O959*_xlfn.XLOOKUP(K959,AM:AM,AO:AO)</f>
        <v>7.64</v>
      </c>
      <c r="R959" t="str">
        <f>_xlfn.XLOOKUP(E959,AF:AF,AG:AG)</f>
        <v>F1S USA</v>
      </c>
      <c r="S959" t="str">
        <f>_xlfn.XLOOKUP(E959,AF:AF,AI:AI)</f>
        <v>United States</v>
      </c>
      <c r="T959">
        <f>WEEKNUM(G959)</f>
        <v>45</v>
      </c>
      <c r="U959">
        <f>YEAR(G959)</f>
        <v>2025</v>
      </c>
      <c r="V959" s="117">
        <f>IFERROR(Q959/N959,"0")</f>
        <v>1.6754385964912279E-2</v>
      </c>
      <c r="AF959">
        <v>31403</v>
      </c>
      <c r="AG959" t="s">
        <v>808</v>
      </c>
      <c r="AH959" t="s">
        <v>376</v>
      </c>
      <c r="AI959" t="s">
        <v>401</v>
      </c>
      <c r="BH959">
        <v>1017</v>
      </c>
      <c r="BI959" t="s">
        <v>64</v>
      </c>
    </row>
    <row r="960" spans="1:61">
      <c r="A960" t="str">
        <f>_xlfn.XLOOKUP(D960,BN:BN,BO:BO)</f>
        <v>México</v>
      </c>
      <c r="B960" t="s">
        <v>25</v>
      </c>
      <c r="C960">
        <v>115</v>
      </c>
      <c r="D960" t="str">
        <f>_xlfn.XLOOKUP(C960,BH:BH,BI:BI)</f>
        <v>VeronicaN</v>
      </c>
      <c r="E960">
        <v>28934</v>
      </c>
      <c r="F960" t="s">
        <v>2257</v>
      </c>
      <c r="G960" s="63">
        <v>45963</v>
      </c>
      <c r="H960" t="s">
        <v>218</v>
      </c>
      <c r="I960" t="s">
        <v>366</v>
      </c>
      <c r="J960" t="str">
        <f>_xlfn.XLOOKUP(I960,AS:AS,AU:AU)</f>
        <v>Vuelos</v>
      </c>
      <c r="K960" t="s">
        <v>33</v>
      </c>
      <c r="L960">
        <v>456</v>
      </c>
      <c r="M960">
        <f>L960*_xlfn.XLOOKUP(K960,AM:AM,AN:AN)</f>
        <v>392.15999999999997</v>
      </c>
      <c r="N960">
        <f>L960*_xlfn.XLOOKUP(K960,AM:AM,AO:AO)</f>
        <v>456</v>
      </c>
      <c r="O960">
        <v>7.64</v>
      </c>
      <c r="P960">
        <f>O960*_xlfn.XLOOKUP(K960,AM:AM,AN:AN)</f>
        <v>6.5703999999999994</v>
      </c>
      <c r="Q960">
        <f>O960*_xlfn.XLOOKUP(K960,AM:AM,AO:AO)</f>
        <v>7.64</v>
      </c>
      <c r="R960" t="str">
        <f>_xlfn.XLOOKUP(E960,AF:AF,AG:AG)</f>
        <v>F1S USA</v>
      </c>
      <c r="S960" t="str">
        <f>_xlfn.XLOOKUP(E960,AF:AF,AI:AI)</f>
        <v>United States</v>
      </c>
      <c r="T960">
        <f>WEEKNUM(G960)</f>
        <v>45</v>
      </c>
      <c r="U960">
        <f>YEAR(G960)</f>
        <v>2025</v>
      </c>
      <c r="V960" s="117">
        <f>IFERROR(Q960/N960,"0")</f>
        <v>1.6754385964912279E-2</v>
      </c>
      <c r="AF960">
        <v>31464</v>
      </c>
      <c r="AG960" t="s">
        <v>811</v>
      </c>
      <c r="AH960" t="s">
        <v>376</v>
      </c>
      <c r="AI960" t="s">
        <v>401</v>
      </c>
      <c r="BH960">
        <v>1018</v>
      </c>
      <c r="BI960" t="s">
        <v>53</v>
      </c>
    </row>
    <row r="961" spans="1:61">
      <c r="A961" t="str">
        <f>_xlfn.XLOOKUP(D961,BN:BN,BO:BO)</f>
        <v>México</v>
      </c>
      <c r="B961" t="s">
        <v>25</v>
      </c>
      <c r="C961">
        <v>115</v>
      </c>
      <c r="D961" t="str">
        <f>_xlfn.XLOOKUP(C961,BH:BH,BI:BI)</f>
        <v>VeronicaN</v>
      </c>
      <c r="E961">
        <v>28934</v>
      </c>
      <c r="F961" t="s">
        <v>2258</v>
      </c>
      <c r="G961" t="s">
        <v>218</v>
      </c>
      <c r="H961" t="s">
        <v>218</v>
      </c>
      <c r="I961" t="s">
        <v>366</v>
      </c>
      <c r="J961" t="str">
        <f>_xlfn.XLOOKUP(I961,AS:AS,AU:AU)</f>
        <v>Vuelos</v>
      </c>
      <c r="K961" t="s">
        <v>33</v>
      </c>
      <c r="L961">
        <v>456</v>
      </c>
      <c r="M961">
        <f>L961*_xlfn.XLOOKUP(K961,AM:AM,AN:AN)</f>
        <v>392.15999999999997</v>
      </c>
      <c r="N961">
        <f>L961*_xlfn.XLOOKUP(K961,AM:AM,AO:AO)</f>
        <v>456</v>
      </c>
      <c r="O961">
        <v>7.64</v>
      </c>
      <c r="P961">
        <f>O961*_xlfn.XLOOKUP(K961,AM:AM,AN:AN)</f>
        <v>6.5703999999999994</v>
      </c>
      <c r="Q961">
        <f>O961*_xlfn.XLOOKUP(K961,AM:AM,AO:AO)</f>
        <v>7.64</v>
      </c>
      <c r="R961" t="str">
        <f>_xlfn.XLOOKUP(E961,AF:AF,AG:AG)</f>
        <v>F1S USA</v>
      </c>
      <c r="S961" t="str">
        <f>_xlfn.XLOOKUP(E961,AF:AF,AI:AI)</f>
        <v>United States</v>
      </c>
      <c r="T961" t="e">
        <f>WEEKNUM(G961)</f>
        <v>#VALUE!</v>
      </c>
      <c r="U961" t="e">
        <f>YEAR(G961)</f>
        <v>#VALUE!</v>
      </c>
      <c r="V961" s="117">
        <f>IFERROR(Q961/N961,"0")</f>
        <v>1.6754385964912279E-2</v>
      </c>
      <c r="AF961">
        <v>31466</v>
      </c>
      <c r="AG961" t="s">
        <v>814</v>
      </c>
      <c r="AH961" t="s">
        <v>376</v>
      </c>
      <c r="AI961" t="s">
        <v>377</v>
      </c>
      <c r="BH961">
        <v>1019</v>
      </c>
      <c r="BI961" t="s">
        <v>92</v>
      </c>
    </row>
    <row r="962" spans="1:61">
      <c r="A962" t="str">
        <f>_xlfn.XLOOKUP(D962,BN:BN,BO:BO)</f>
        <v>México</v>
      </c>
      <c r="B962" t="s">
        <v>25</v>
      </c>
      <c r="C962">
        <v>115</v>
      </c>
      <c r="D962" t="str">
        <f>_xlfn.XLOOKUP(C962,BH:BH,BI:BI)</f>
        <v>VeronicaN</v>
      </c>
      <c r="E962">
        <v>28934</v>
      </c>
      <c r="F962" t="s">
        <v>2259</v>
      </c>
      <c r="G962" t="s">
        <v>218</v>
      </c>
      <c r="H962" t="s">
        <v>218</v>
      </c>
      <c r="I962" t="s">
        <v>366</v>
      </c>
      <c r="J962" t="str">
        <f>_xlfn.XLOOKUP(I962,AS:AS,AU:AU)</f>
        <v>Vuelos</v>
      </c>
      <c r="K962" t="s">
        <v>33</v>
      </c>
      <c r="L962">
        <v>456</v>
      </c>
      <c r="M962">
        <f>L962*_xlfn.XLOOKUP(K962,AM:AM,AN:AN)</f>
        <v>392.15999999999997</v>
      </c>
      <c r="N962">
        <f>L962*_xlfn.XLOOKUP(K962,AM:AM,AO:AO)</f>
        <v>456</v>
      </c>
      <c r="O962">
        <v>7.64</v>
      </c>
      <c r="P962">
        <f>O962*_xlfn.XLOOKUP(K962,AM:AM,AN:AN)</f>
        <v>6.5703999999999994</v>
      </c>
      <c r="Q962">
        <f>O962*_xlfn.XLOOKUP(K962,AM:AM,AO:AO)</f>
        <v>7.64</v>
      </c>
      <c r="R962" t="str">
        <f>_xlfn.XLOOKUP(E962,AF:AF,AG:AG)</f>
        <v>F1S USA</v>
      </c>
      <c r="S962" t="str">
        <f>_xlfn.XLOOKUP(E962,AF:AF,AI:AI)</f>
        <v>United States</v>
      </c>
      <c r="T962" t="e">
        <f>WEEKNUM(G962)</f>
        <v>#VALUE!</v>
      </c>
      <c r="U962" t="e">
        <f>YEAR(G962)</f>
        <v>#VALUE!</v>
      </c>
      <c r="V962" s="117">
        <f>IFERROR(Q962/N962,"0")</f>
        <v>1.6754385964912279E-2</v>
      </c>
      <c r="AF962">
        <v>31468</v>
      </c>
      <c r="AG962" t="s">
        <v>817</v>
      </c>
      <c r="AH962" t="s">
        <v>376</v>
      </c>
      <c r="AI962" t="s">
        <v>792</v>
      </c>
      <c r="BH962">
        <v>1020</v>
      </c>
      <c r="BI962" t="s">
        <v>323</v>
      </c>
    </row>
    <row r="963" spans="1:61">
      <c r="A963" t="str">
        <f>_xlfn.XLOOKUP(D963,BN:BN,BO:BO)</f>
        <v>México</v>
      </c>
      <c r="B963" t="s">
        <v>25</v>
      </c>
      <c r="C963">
        <v>115</v>
      </c>
      <c r="D963" t="str">
        <f>_xlfn.XLOOKUP(C963,BH:BH,BI:BI)</f>
        <v>VeronicaN</v>
      </c>
      <c r="E963">
        <v>28934</v>
      </c>
      <c r="F963" t="s">
        <v>2260</v>
      </c>
      <c r="G963" s="63">
        <v>45954</v>
      </c>
      <c r="H963" t="s">
        <v>218</v>
      </c>
      <c r="I963" t="s">
        <v>366</v>
      </c>
      <c r="J963" t="str">
        <f>_xlfn.XLOOKUP(I963,AS:AS,AU:AU)</f>
        <v>Vuelos</v>
      </c>
      <c r="K963" t="s">
        <v>33</v>
      </c>
      <c r="L963">
        <v>206.94</v>
      </c>
      <c r="M963">
        <f>L963*_xlfn.XLOOKUP(K963,AM:AM,AN:AN)</f>
        <v>177.9684</v>
      </c>
      <c r="N963">
        <f>L963*_xlfn.XLOOKUP(K963,AM:AM,AO:AO)</f>
        <v>206.94</v>
      </c>
      <c r="O963">
        <v>0</v>
      </c>
      <c r="P963">
        <f>O963*_xlfn.XLOOKUP(K963,AM:AM,AN:AN)</f>
        <v>0</v>
      </c>
      <c r="Q963">
        <f>O963*_xlfn.XLOOKUP(K963,AM:AM,AO:AO)</f>
        <v>0</v>
      </c>
      <c r="R963" t="str">
        <f>_xlfn.XLOOKUP(E963,AF:AF,AG:AG)</f>
        <v>F1S USA</v>
      </c>
      <c r="S963" t="str">
        <f>_xlfn.XLOOKUP(E963,AF:AF,AI:AI)</f>
        <v>United States</v>
      </c>
      <c r="T963">
        <f>WEEKNUM(G963)</f>
        <v>43</v>
      </c>
      <c r="U963">
        <f>YEAR(G963)</f>
        <v>2025</v>
      </c>
      <c r="V963" s="117">
        <f>IFERROR(Q963/N963,"0")</f>
        <v>0</v>
      </c>
      <c r="AF963">
        <v>31470</v>
      </c>
      <c r="AG963" t="s">
        <v>820</v>
      </c>
      <c r="AH963" t="s">
        <v>376</v>
      </c>
      <c r="AI963" t="s">
        <v>792</v>
      </c>
      <c r="BH963">
        <v>1021</v>
      </c>
      <c r="BI963" t="s">
        <v>36</v>
      </c>
    </row>
    <row r="964" spans="1:61">
      <c r="A964" t="str">
        <f>_xlfn.XLOOKUP(D964,BN:BN,BO:BO)</f>
        <v>México</v>
      </c>
      <c r="B964" t="s">
        <v>25</v>
      </c>
      <c r="C964">
        <v>115</v>
      </c>
      <c r="D964" t="str">
        <f>_xlfn.XLOOKUP(C964,BH:BH,BI:BI)</f>
        <v>VeronicaN</v>
      </c>
      <c r="E964">
        <v>28934</v>
      </c>
      <c r="F964" t="s">
        <v>2261</v>
      </c>
      <c r="G964" s="63">
        <v>45954</v>
      </c>
      <c r="H964" t="s">
        <v>218</v>
      </c>
      <c r="I964" t="s">
        <v>366</v>
      </c>
      <c r="J964" t="str">
        <f>_xlfn.XLOOKUP(I964,AS:AS,AU:AU)</f>
        <v>Vuelos</v>
      </c>
      <c r="K964" t="s">
        <v>33</v>
      </c>
      <c r="L964">
        <v>206.94</v>
      </c>
      <c r="M964">
        <f>L964*_xlfn.XLOOKUP(K964,AM:AM,AN:AN)</f>
        <v>177.9684</v>
      </c>
      <c r="N964">
        <f>L964*_xlfn.XLOOKUP(K964,AM:AM,AO:AO)</f>
        <v>206.94</v>
      </c>
      <c r="O964">
        <v>0</v>
      </c>
      <c r="P964">
        <f>O964*_xlfn.XLOOKUP(K964,AM:AM,AN:AN)</f>
        <v>0</v>
      </c>
      <c r="Q964">
        <f>O964*_xlfn.XLOOKUP(K964,AM:AM,AO:AO)</f>
        <v>0</v>
      </c>
      <c r="R964" t="str">
        <f>_xlfn.XLOOKUP(E964,AF:AF,AG:AG)</f>
        <v>F1S USA</v>
      </c>
      <c r="S964" t="str">
        <f>_xlfn.XLOOKUP(E964,AF:AF,AI:AI)</f>
        <v>United States</v>
      </c>
      <c r="T964">
        <f>WEEKNUM(G964)</f>
        <v>43</v>
      </c>
      <c r="U964">
        <f>YEAR(G964)</f>
        <v>2025</v>
      </c>
      <c r="V964" s="117">
        <f>IFERROR(Q964/N964,"0")</f>
        <v>0</v>
      </c>
      <c r="AF964">
        <v>31472</v>
      </c>
      <c r="AG964" t="s">
        <v>823</v>
      </c>
      <c r="AH964" t="s">
        <v>376</v>
      </c>
      <c r="AI964" t="s">
        <v>792</v>
      </c>
      <c r="BH964">
        <v>1022</v>
      </c>
      <c r="BI964" t="s">
        <v>32</v>
      </c>
    </row>
    <row r="965" spans="1:61">
      <c r="A965" t="str">
        <f>_xlfn.XLOOKUP(D965,BN:BN,BO:BO)</f>
        <v>México</v>
      </c>
      <c r="B965" t="s">
        <v>25</v>
      </c>
      <c r="C965">
        <v>115</v>
      </c>
      <c r="D965" t="str">
        <f>_xlfn.XLOOKUP(C965,BH:BH,BI:BI)</f>
        <v>VeronicaN</v>
      </c>
      <c r="E965">
        <v>28934</v>
      </c>
      <c r="F965" t="s">
        <v>2262</v>
      </c>
      <c r="G965" s="63">
        <v>45954</v>
      </c>
      <c r="H965" t="s">
        <v>218</v>
      </c>
      <c r="I965" t="s">
        <v>366</v>
      </c>
      <c r="J965" t="str">
        <f>_xlfn.XLOOKUP(I965,AS:AS,AU:AU)</f>
        <v>Vuelos</v>
      </c>
      <c r="K965" t="s">
        <v>33</v>
      </c>
      <c r="L965">
        <v>206.94</v>
      </c>
      <c r="M965">
        <f>L965*_xlfn.XLOOKUP(K965,AM:AM,AN:AN)</f>
        <v>177.9684</v>
      </c>
      <c r="N965">
        <f>L965*_xlfn.XLOOKUP(K965,AM:AM,AO:AO)</f>
        <v>206.94</v>
      </c>
      <c r="O965">
        <v>0</v>
      </c>
      <c r="P965">
        <f>O965*_xlfn.XLOOKUP(K965,AM:AM,AN:AN)</f>
        <v>0</v>
      </c>
      <c r="Q965">
        <f>O965*_xlfn.XLOOKUP(K965,AM:AM,AO:AO)</f>
        <v>0</v>
      </c>
      <c r="R965" t="str">
        <f>_xlfn.XLOOKUP(E965,AF:AF,AG:AG)</f>
        <v>F1S USA</v>
      </c>
      <c r="S965" t="str">
        <f>_xlfn.XLOOKUP(E965,AF:AF,AI:AI)</f>
        <v>United States</v>
      </c>
      <c r="T965">
        <f>WEEKNUM(G965)</f>
        <v>43</v>
      </c>
      <c r="U965">
        <f>YEAR(G965)</f>
        <v>2025</v>
      </c>
      <c r="V965" s="117">
        <f>IFERROR(Q965/N965,"0")</f>
        <v>0</v>
      </c>
      <c r="AF965">
        <v>31474</v>
      </c>
      <c r="AG965" t="s">
        <v>825</v>
      </c>
      <c r="AH965" t="s">
        <v>376</v>
      </c>
      <c r="AI965" t="s">
        <v>655</v>
      </c>
      <c r="BH965">
        <v>1023</v>
      </c>
      <c r="BI965" t="s">
        <v>274</v>
      </c>
    </row>
    <row r="966" spans="1:61">
      <c r="A966" t="str">
        <f>_xlfn.XLOOKUP(D966,BN:BN,BO:BO)</f>
        <v>México</v>
      </c>
      <c r="B966" t="s">
        <v>25</v>
      </c>
      <c r="C966">
        <v>115</v>
      </c>
      <c r="D966" t="str">
        <f>_xlfn.XLOOKUP(C966,BH:BH,BI:BI)</f>
        <v>VeronicaN</v>
      </c>
      <c r="E966">
        <v>28934</v>
      </c>
      <c r="F966" t="s">
        <v>2263</v>
      </c>
      <c r="G966" s="63">
        <v>45954</v>
      </c>
      <c r="H966" t="s">
        <v>218</v>
      </c>
      <c r="I966" t="s">
        <v>366</v>
      </c>
      <c r="J966" t="str">
        <f>_xlfn.XLOOKUP(I966,AS:AS,AU:AU)</f>
        <v>Vuelos</v>
      </c>
      <c r="K966" t="s">
        <v>33</v>
      </c>
      <c r="L966">
        <v>206.94</v>
      </c>
      <c r="M966">
        <f>L966*_xlfn.XLOOKUP(K966,AM:AM,AN:AN)</f>
        <v>177.9684</v>
      </c>
      <c r="N966">
        <f>L966*_xlfn.XLOOKUP(K966,AM:AM,AO:AO)</f>
        <v>206.94</v>
      </c>
      <c r="O966">
        <v>0</v>
      </c>
      <c r="P966">
        <f>O966*_xlfn.XLOOKUP(K966,AM:AM,AN:AN)</f>
        <v>0</v>
      </c>
      <c r="Q966">
        <f>O966*_xlfn.XLOOKUP(K966,AM:AM,AO:AO)</f>
        <v>0</v>
      </c>
      <c r="R966" t="str">
        <f>_xlfn.XLOOKUP(E966,AF:AF,AG:AG)</f>
        <v>F1S USA</v>
      </c>
      <c r="S966" t="str">
        <f>_xlfn.XLOOKUP(E966,AF:AF,AI:AI)</f>
        <v>United States</v>
      </c>
      <c r="T966">
        <f>WEEKNUM(G966)</f>
        <v>43</v>
      </c>
      <c r="U966">
        <f>YEAR(G966)</f>
        <v>2025</v>
      </c>
      <c r="V966" s="117">
        <f>IFERROR(Q966/N966,"0")</f>
        <v>0</v>
      </c>
      <c r="AF966">
        <v>31476</v>
      </c>
      <c r="AG966" t="s">
        <v>827</v>
      </c>
      <c r="AH966" t="s">
        <v>376</v>
      </c>
      <c r="AI966" t="s">
        <v>377</v>
      </c>
      <c r="BH966">
        <v>1024</v>
      </c>
      <c r="BI966" t="s">
        <v>42</v>
      </c>
    </row>
    <row r="967" spans="1:61">
      <c r="A967" t="str">
        <f>_xlfn.XLOOKUP(D967,BN:BN,BO:BO)</f>
        <v>México</v>
      </c>
      <c r="B967" t="s">
        <v>25</v>
      </c>
      <c r="C967">
        <v>115</v>
      </c>
      <c r="D967" t="str">
        <f>_xlfn.XLOOKUP(C967,BH:BH,BI:BI)</f>
        <v>VeronicaN</v>
      </c>
      <c r="E967">
        <v>28934</v>
      </c>
      <c r="F967" t="s">
        <v>2264</v>
      </c>
      <c r="G967" s="63">
        <v>45946</v>
      </c>
      <c r="H967" t="s">
        <v>218</v>
      </c>
      <c r="I967" t="s">
        <v>366</v>
      </c>
      <c r="J967" t="str">
        <f>_xlfn.XLOOKUP(I967,AS:AS,AU:AU)</f>
        <v>Vuelos</v>
      </c>
      <c r="K967" t="s">
        <v>33</v>
      </c>
      <c r="L967">
        <v>70</v>
      </c>
      <c r="M967">
        <f>L967*_xlfn.XLOOKUP(K967,AM:AM,AN:AN)</f>
        <v>60.199999999999996</v>
      </c>
      <c r="N967">
        <f>L967*_xlfn.XLOOKUP(K967,AM:AM,AO:AO)</f>
        <v>70</v>
      </c>
      <c r="O967">
        <v>0</v>
      </c>
      <c r="P967">
        <f>O967*_xlfn.XLOOKUP(K967,AM:AM,AN:AN)</f>
        <v>0</v>
      </c>
      <c r="Q967">
        <f>O967*_xlfn.XLOOKUP(K967,AM:AM,AO:AO)</f>
        <v>0</v>
      </c>
      <c r="R967" t="str">
        <f>_xlfn.XLOOKUP(E967,AF:AF,AG:AG)</f>
        <v>F1S USA</v>
      </c>
      <c r="S967" t="str">
        <f>_xlfn.XLOOKUP(E967,AF:AF,AI:AI)</f>
        <v>United States</v>
      </c>
      <c r="T967">
        <f>WEEKNUM(G967)</f>
        <v>42</v>
      </c>
      <c r="U967">
        <f>YEAR(G967)</f>
        <v>2025</v>
      </c>
      <c r="V967" s="117">
        <f>IFERROR(Q967/N967,"0")</f>
        <v>0</v>
      </c>
      <c r="AF967">
        <v>31478</v>
      </c>
      <c r="AG967" t="s">
        <v>830</v>
      </c>
      <c r="AH967" t="s">
        <v>376</v>
      </c>
      <c r="AI967" t="s">
        <v>377</v>
      </c>
      <c r="BH967">
        <v>1025</v>
      </c>
      <c r="BI967" t="s">
        <v>42</v>
      </c>
    </row>
    <row r="968" spans="1:61">
      <c r="A968" t="str">
        <f>_xlfn.XLOOKUP(D968,BN:BN,BO:BO)</f>
        <v>México</v>
      </c>
      <c r="B968" t="s">
        <v>25</v>
      </c>
      <c r="C968">
        <v>115</v>
      </c>
      <c r="D968" t="str">
        <f>_xlfn.XLOOKUP(C968,BH:BH,BI:BI)</f>
        <v>VeronicaN</v>
      </c>
      <c r="E968">
        <v>28934</v>
      </c>
      <c r="F968" t="s">
        <v>2265</v>
      </c>
      <c r="G968" s="63">
        <v>45946</v>
      </c>
      <c r="H968" t="s">
        <v>218</v>
      </c>
      <c r="I968" t="s">
        <v>366</v>
      </c>
      <c r="J968" t="str">
        <f>_xlfn.XLOOKUP(I968,AS:AS,AU:AU)</f>
        <v>Vuelos</v>
      </c>
      <c r="K968" t="s">
        <v>33</v>
      </c>
      <c r="L968">
        <v>68</v>
      </c>
      <c r="M968">
        <f>L968*_xlfn.XLOOKUP(K968,AM:AM,AN:AN)</f>
        <v>58.48</v>
      </c>
      <c r="N968">
        <f>L968*_xlfn.XLOOKUP(K968,AM:AM,AO:AO)</f>
        <v>68</v>
      </c>
      <c r="O968">
        <v>0</v>
      </c>
      <c r="P968">
        <f>O968*_xlfn.XLOOKUP(K968,AM:AM,AN:AN)</f>
        <v>0</v>
      </c>
      <c r="Q968">
        <f>O968*_xlfn.XLOOKUP(K968,AM:AM,AO:AO)</f>
        <v>0</v>
      </c>
      <c r="R968" t="str">
        <f>_xlfn.XLOOKUP(E968,AF:AF,AG:AG)</f>
        <v>F1S USA</v>
      </c>
      <c r="S968" t="str">
        <f>_xlfn.XLOOKUP(E968,AF:AF,AI:AI)</f>
        <v>United States</v>
      </c>
      <c r="T968">
        <f>WEEKNUM(G968)</f>
        <v>42</v>
      </c>
      <c r="U968">
        <f>YEAR(G968)</f>
        <v>2025</v>
      </c>
      <c r="V968" s="117">
        <f>IFERROR(Q968/N968,"0")</f>
        <v>0</v>
      </c>
      <c r="AF968">
        <v>31486</v>
      </c>
      <c r="AG968" t="s">
        <v>832</v>
      </c>
      <c r="AH968" t="s">
        <v>364</v>
      </c>
      <c r="AI968" t="s">
        <v>401</v>
      </c>
      <c r="BH968">
        <v>1026</v>
      </c>
      <c r="BI968" t="s">
        <v>42</v>
      </c>
    </row>
    <row r="969" spans="1:61">
      <c r="A969" t="str">
        <f>_xlfn.XLOOKUP(D969,BN:BN,BO:BO)</f>
        <v>México</v>
      </c>
      <c r="B969" t="s">
        <v>25</v>
      </c>
      <c r="C969">
        <v>115</v>
      </c>
      <c r="D969" t="str">
        <f>_xlfn.XLOOKUP(C969,BH:BH,BI:BI)</f>
        <v>VeronicaN</v>
      </c>
      <c r="E969">
        <v>28934</v>
      </c>
      <c r="F969" t="s">
        <v>2266</v>
      </c>
      <c r="G969" s="63">
        <v>45946</v>
      </c>
      <c r="H969" t="s">
        <v>218</v>
      </c>
      <c r="I969" t="s">
        <v>366</v>
      </c>
      <c r="J969" t="str">
        <f>_xlfn.XLOOKUP(I969,AS:AS,AU:AU)</f>
        <v>Vuelos</v>
      </c>
      <c r="K969" t="s">
        <v>33</v>
      </c>
      <c r="L969">
        <v>68</v>
      </c>
      <c r="M969">
        <f>L969*_xlfn.XLOOKUP(K969,AM:AM,AN:AN)</f>
        <v>58.48</v>
      </c>
      <c r="N969">
        <f>L969*_xlfn.XLOOKUP(K969,AM:AM,AO:AO)</f>
        <v>68</v>
      </c>
      <c r="O969">
        <v>0</v>
      </c>
      <c r="P969">
        <f>O969*_xlfn.XLOOKUP(K969,AM:AM,AN:AN)</f>
        <v>0</v>
      </c>
      <c r="Q969">
        <f>O969*_xlfn.XLOOKUP(K969,AM:AM,AO:AO)</f>
        <v>0</v>
      </c>
      <c r="R969" t="str">
        <f>_xlfn.XLOOKUP(E969,AF:AF,AG:AG)</f>
        <v>F1S USA</v>
      </c>
      <c r="S969" t="str">
        <f>_xlfn.XLOOKUP(E969,AF:AF,AI:AI)</f>
        <v>United States</v>
      </c>
      <c r="T969">
        <f>WEEKNUM(G969)</f>
        <v>42</v>
      </c>
      <c r="U969">
        <f>YEAR(G969)</f>
        <v>2025</v>
      </c>
      <c r="V969" s="117">
        <f>IFERROR(Q969/N969,"0")</f>
        <v>0</v>
      </c>
      <c r="AF969">
        <v>31487</v>
      </c>
      <c r="AG969" t="s">
        <v>835</v>
      </c>
      <c r="AH969" t="s">
        <v>364</v>
      </c>
      <c r="AI969" t="s">
        <v>836</v>
      </c>
      <c r="BH969">
        <v>1027</v>
      </c>
      <c r="BI969" t="s">
        <v>90</v>
      </c>
    </row>
    <row r="970" spans="1:61">
      <c r="A970" t="str">
        <f>_xlfn.XLOOKUP(D970,BN:BN,BO:BO)</f>
        <v>México</v>
      </c>
      <c r="B970" t="s">
        <v>25</v>
      </c>
      <c r="C970">
        <v>115</v>
      </c>
      <c r="D970" t="str">
        <f>_xlfn.XLOOKUP(C970,BH:BH,BI:BI)</f>
        <v>VeronicaN</v>
      </c>
      <c r="E970">
        <v>28934</v>
      </c>
      <c r="F970" t="s">
        <v>2267</v>
      </c>
      <c r="G970" s="63">
        <v>45946</v>
      </c>
      <c r="H970" t="s">
        <v>218</v>
      </c>
      <c r="I970" t="s">
        <v>366</v>
      </c>
      <c r="J970" t="str">
        <f>_xlfn.XLOOKUP(I970,AS:AS,AU:AU)</f>
        <v>Vuelos</v>
      </c>
      <c r="K970" t="s">
        <v>33</v>
      </c>
      <c r="L970">
        <v>70</v>
      </c>
      <c r="M970">
        <f>L970*_xlfn.XLOOKUP(K970,AM:AM,AN:AN)</f>
        <v>60.199999999999996</v>
      </c>
      <c r="N970">
        <f>L970*_xlfn.XLOOKUP(K970,AM:AM,AO:AO)</f>
        <v>70</v>
      </c>
      <c r="O970">
        <v>0</v>
      </c>
      <c r="P970">
        <f>O970*_xlfn.XLOOKUP(K970,AM:AM,AN:AN)</f>
        <v>0</v>
      </c>
      <c r="Q970">
        <f>O970*_xlfn.XLOOKUP(K970,AM:AM,AO:AO)</f>
        <v>0</v>
      </c>
      <c r="R970" t="str">
        <f>_xlfn.XLOOKUP(E970,AF:AF,AG:AG)</f>
        <v>F1S USA</v>
      </c>
      <c r="S970" t="str">
        <f>_xlfn.XLOOKUP(E970,AF:AF,AI:AI)</f>
        <v>United States</v>
      </c>
      <c r="T970">
        <f>WEEKNUM(G970)</f>
        <v>42</v>
      </c>
      <c r="U970">
        <f>YEAR(G970)</f>
        <v>2025</v>
      </c>
      <c r="V970" s="117">
        <f>IFERROR(Q970/N970,"0")</f>
        <v>0</v>
      </c>
      <c r="AF970">
        <v>31490</v>
      </c>
      <c r="AG970" t="s">
        <v>839</v>
      </c>
      <c r="AH970" t="s">
        <v>376</v>
      </c>
      <c r="AI970" t="s">
        <v>369</v>
      </c>
      <c r="BH970">
        <v>1028</v>
      </c>
      <c r="BI970" t="s">
        <v>36</v>
      </c>
    </row>
    <row r="971" spans="1:61">
      <c r="A971" t="str">
        <f>_xlfn.XLOOKUP(D971,BN:BN,BO:BO)</f>
        <v>México</v>
      </c>
      <c r="B971" t="s">
        <v>25</v>
      </c>
      <c r="C971">
        <v>115</v>
      </c>
      <c r="D971" t="str">
        <f>_xlfn.XLOOKUP(C971,BH:BH,BI:BI)</f>
        <v>VeronicaN</v>
      </c>
      <c r="E971">
        <v>28934</v>
      </c>
      <c r="F971" t="s">
        <v>2264</v>
      </c>
      <c r="G971" s="63">
        <v>45946</v>
      </c>
      <c r="H971" t="s">
        <v>218</v>
      </c>
      <c r="I971" t="s">
        <v>366</v>
      </c>
      <c r="J971" t="str">
        <f>_xlfn.XLOOKUP(I971,AS:AS,AU:AU)</f>
        <v>Vuelos</v>
      </c>
      <c r="K971" t="s">
        <v>33</v>
      </c>
      <c r="L971">
        <v>47.2</v>
      </c>
      <c r="M971">
        <f>L971*_xlfn.XLOOKUP(K971,AM:AM,AN:AN)</f>
        <v>40.591999999999999</v>
      </c>
      <c r="N971">
        <f>L971*_xlfn.XLOOKUP(K971,AM:AM,AO:AO)</f>
        <v>47.2</v>
      </c>
      <c r="O971">
        <v>0</v>
      </c>
      <c r="P971">
        <f>O971*_xlfn.XLOOKUP(K971,AM:AM,AN:AN)</f>
        <v>0</v>
      </c>
      <c r="Q971">
        <f>O971*_xlfn.XLOOKUP(K971,AM:AM,AO:AO)</f>
        <v>0</v>
      </c>
      <c r="R971" t="str">
        <f>_xlfn.XLOOKUP(E971,AF:AF,AG:AG)</f>
        <v>F1S USA</v>
      </c>
      <c r="S971" t="str">
        <f>_xlfn.XLOOKUP(E971,AF:AF,AI:AI)</f>
        <v>United States</v>
      </c>
      <c r="T971">
        <f>WEEKNUM(G971)</f>
        <v>42</v>
      </c>
      <c r="U971">
        <f>YEAR(G971)</f>
        <v>2025</v>
      </c>
      <c r="V971" s="117">
        <f>IFERROR(Q971/N971,"0")</f>
        <v>0</v>
      </c>
      <c r="AF971">
        <v>31492</v>
      </c>
      <c r="AG971" t="s">
        <v>842</v>
      </c>
      <c r="AH971" t="s">
        <v>419</v>
      </c>
      <c r="AI971" t="s">
        <v>438</v>
      </c>
      <c r="BH971">
        <v>1029</v>
      </c>
      <c r="BI971" t="s">
        <v>68</v>
      </c>
    </row>
    <row r="972" spans="1:61">
      <c r="A972" t="str">
        <f>_xlfn.XLOOKUP(D972,BN:BN,BO:BO)</f>
        <v>México</v>
      </c>
      <c r="B972" t="s">
        <v>25</v>
      </c>
      <c r="C972">
        <v>115</v>
      </c>
      <c r="D972" t="str">
        <f>_xlfn.XLOOKUP(C972,BH:BH,BI:BI)</f>
        <v>VeronicaN</v>
      </c>
      <c r="E972">
        <v>28934</v>
      </c>
      <c r="F972" t="s">
        <v>2265</v>
      </c>
      <c r="G972" s="63">
        <v>45956</v>
      </c>
      <c r="H972" t="s">
        <v>218</v>
      </c>
      <c r="I972" t="s">
        <v>366</v>
      </c>
      <c r="J972" t="str">
        <f>_xlfn.XLOOKUP(I972,AS:AS,AU:AU)</f>
        <v>Vuelos</v>
      </c>
      <c r="K972" t="s">
        <v>33</v>
      </c>
      <c r="L972">
        <v>47.2</v>
      </c>
      <c r="M972">
        <f>L972*_xlfn.XLOOKUP(K972,AM:AM,AN:AN)</f>
        <v>40.591999999999999</v>
      </c>
      <c r="N972">
        <f>L972*_xlfn.XLOOKUP(K972,AM:AM,AO:AO)</f>
        <v>47.2</v>
      </c>
      <c r="O972">
        <v>0</v>
      </c>
      <c r="P972">
        <f>O972*_xlfn.XLOOKUP(K972,AM:AM,AN:AN)</f>
        <v>0</v>
      </c>
      <c r="Q972">
        <f>O972*_xlfn.XLOOKUP(K972,AM:AM,AO:AO)</f>
        <v>0</v>
      </c>
      <c r="R972" t="str">
        <f>_xlfn.XLOOKUP(E972,AF:AF,AG:AG)</f>
        <v>F1S USA</v>
      </c>
      <c r="S972" t="str">
        <f>_xlfn.XLOOKUP(E972,AF:AF,AI:AI)</f>
        <v>United States</v>
      </c>
      <c r="T972">
        <f>WEEKNUM(G972)</f>
        <v>44</v>
      </c>
      <c r="U972">
        <f>YEAR(G972)</f>
        <v>2025</v>
      </c>
      <c r="V972" s="117">
        <f>IFERROR(Q972/N972,"0")</f>
        <v>0</v>
      </c>
      <c r="AF972">
        <v>31572</v>
      </c>
      <c r="AG972" t="s">
        <v>844</v>
      </c>
      <c r="AH972" t="s">
        <v>419</v>
      </c>
      <c r="AI972" t="s">
        <v>845</v>
      </c>
      <c r="BH972">
        <v>1030</v>
      </c>
      <c r="BI972" t="s">
        <v>64</v>
      </c>
    </row>
    <row r="973" spans="1:61">
      <c r="A973" t="str">
        <f>_xlfn.XLOOKUP(D973,BN:BN,BO:BO)</f>
        <v>México</v>
      </c>
      <c r="B973" t="s">
        <v>25</v>
      </c>
      <c r="C973">
        <v>115</v>
      </c>
      <c r="D973" t="str">
        <f>_xlfn.XLOOKUP(C973,BH:BH,BI:BI)</f>
        <v>VeronicaN</v>
      </c>
      <c r="E973">
        <v>28934</v>
      </c>
      <c r="F973" t="s">
        <v>2266</v>
      </c>
      <c r="G973" s="63">
        <v>45946</v>
      </c>
      <c r="H973" s="63">
        <v>45966</v>
      </c>
      <c r="I973" t="s">
        <v>366</v>
      </c>
      <c r="J973" t="str">
        <f>_xlfn.XLOOKUP(I973,AS:AS,AU:AU)</f>
        <v>Vuelos</v>
      </c>
      <c r="K973" t="s">
        <v>33</v>
      </c>
      <c r="L973">
        <v>47.2</v>
      </c>
      <c r="M973">
        <f>L973*_xlfn.XLOOKUP(K973,AM:AM,AN:AN)</f>
        <v>40.591999999999999</v>
      </c>
      <c r="N973">
        <f>L973*_xlfn.XLOOKUP(K973,AM:AM,AO:AO)</f>
        <v>47.2</v>
      </c>
      <c r="O973">
        <v>0</v>
      </c>
      <c r="P973">
        <f>O973*_xlfn.XLOOKUP(K973,AM:AM,AN:AN)</f>
        <v>0</v>
      </c>
      <c r="Q973">
        <f>O973*_xlfn.XLOOKUP(K973,AM:AM,AO:AO)</f>
        <v>0</v>
      </c>
      <c r="R973" t="str">
        <f>_xlfn.XLOOKUP(E973,AF:AF,AG:AG)</f>
        <v>F1S USA</v>
      </c>
      <c r="S973" t="str">
        <f>_xlfn.XLOOKUP(E973,AF:AF,AI:AI)</f>
        <v>United States</v>
      </c>
      <c r="T973">
        <f>WEEKNUM(G973)</f>
        <v>42</v>
      </c>
      <c r="U973">
        <f>YEAR(G973)</f>
        <v>2025</v>
      </c>
      <c r="V973" s="117">
        <f>IFERROR(Q973/N973,"0")</f>
        <v>0</v>
      </c>
      <c r="AF973">
        <v>31573</v>
      </c>
      <c r="AG973" t="s">
        <v>848</v>
      </c>
      <c r="AH973" t="s">
        <v>364</v>
      </c>
      <c r="AI973" t="s">
        <v>454</v>
      </c>
      <c r="BH973">
        <v>1031</v>
      </c>
      <c r="BI973" t="s">
        <v>85</v>
      </c>
    </row>
    <row r="974" spans="1:61">
      <c r="A974" t="str">
        <f>_xlfn.XLOOKUP(D974,BN:BN,BO:BO)</f>
        <v>México</v>
      </c>
      <c r="B974" t="s">
        <v>25</v>
      </c>
      <c r="C974">
        <v>115</v>
      </c>
      <c r="D974" t="str">
        <f>_xlfn.XLOOKUP(C974,BH:BH,BI:BI)</f>
        <v>VeronicaN</v>
      </c>
      <c r="E974">
        <v>28934</v>
      </c>
      <c r="F974" t="s">
        <v>2267</v>
      </c>
      <c r="G974" s="63">
        <v>45946</v>
      </c>
      <c r="H974" t="s">
        <v>218</v>
      </c>
      <c r="I974" t="s">
        <v>366</v>
      </c>
      <c r="J974" t="str">
        <f>_xlfn.XLOOKUP(I974,AS:AS,AU:AU)</f>
        <v>Vuelos</v>
      </c>
      <c r="K974" t="s">
        <v>33</v>
      </c>
      <c r="L974">
        <v>47.2</v>
      </c>
      <c r="M974">
        <f>L974*_xlfn.XLOOKUP(K974,AM:AM,AN:AN)</f>
        <v>40.591999999999999</v>
      </c>
      <c r="N974">
        <f>L974*_xlfn.XLOOKUP(K974,AM:AM,AO:AO)</f>
        <v>47.2</v>
      </c>
      <c r="O974">
        <v>0</v>
      </c>
      <c r="P974">
        <f>O974*_xlfn.XLOOKUP(K974,AM:AM,AN:AN)</f>
        <v>0</v>
      </c>
      <c r="Q974">
        <f>O974*_xlfn.XLOOKUP(K974,AM:AM,AO:AO)</f>
        <v>0</v>
      </c>
      <c r="R974" t="str">
        <f>_xlfn.XLOOKUP(E974,AF:AF,AG:AG)</f>
        <v>F1S USA</v>
      </c>
      <c r="S974" t="str">
        <f>_xlfn.XLOOKUP(E974,AF:AF,AI:AI)</f>
        <v>United States</v>
      </c>
      <c r="T974">
        <f>WEEKNUM(G974)</f>
        <v>42</v>
      </c>
      <c r="U974">
        <f>YEAR(G974)</f>
        <v>2025</v>
      </c>
      <c r="V974" s="117">
        <f>IFERROR(Q974/N974,"0")</f>
        <v>0</v>
      </c>
      <c r="AF974">
        <v>31576</v>
      </c>
      <c r="AG974" t="s">
        <v>851</v>
      </c>
      <c r="AH974" t="s">
        <v>376</v>
      </c>
      <c r="AI974" t="s">
        <v>399</v>
      </c>
      <c r="BH974">
        <v>975</v>
      </c>
      <c r="BI974" t="s">
        <v>34</v>
      </c>
    </row>
    <row r="975" spans="1:61">
      <c r="A975" t="str">
        <f>_xlfn.XLOOKUP(D975,BN:BN,BO:BO)</f>
        <v>México</v>
      </c>
      <c r="B975" t="s">
        <v>25</v>
      </c>
      <c r="C975">
        <v>115</v>
      </c>
      <c r="D975" t="str">
        <f>_xlfn.XLOOKUP(C975,BH:BH,BI:BI)</f>
        <v>VeronicaN</v>
      </c>
      <c r="E975">
        <v>28934</v>
      </c>
      <c r="F975" t="s">
        <v>2260</v>
      </c>
      <c r="G975" t="s">
        <v>218</v>
      </c>
      <c r="H975" t="s">
        <v>218</v>
      </c>
      <c r="I975" t="s">
        <v>366</v>
      </c>
      <c r="J975" t="str">
        <f>_xlfn.XLOOKUP(I975,AS:AS,AU:AU)</f>
        <v>Vuelos</v>
      </c>
      <c r="K975" t="s">
        <v>33</v>
      </c>
      <c r="L975">
        <v>179.97</v>
      </c>
      <c r="M975">
        <f>L975*_xlfn.XLOOKUP(K975,AM:AM,AN:AN)</f>
        <v>154.77420000000001</v>
      </c>
      <c r="N975">
        <f>L975*_xlfn.XLOOKUP(K975,AM:AM,AO:AO)</f>
        <v>179.97</v>
      </c>
      <c r="O975">
        <v>0</v>
      </c>
      <c r="P975">
        <f>O975*_xlfn.XLOOKUP(K975,AM:AM,AN:AN)</f>
        <v>0</v>
      </c>
      <c r="Q975">
        <f>O975*_xlfn.XLOOKUP(K975,AM:AM,AO:AO)</f>
        <v>0</v>
      </c>
      <c r="R975" t="str">
        <f>_xlfn.XLOOKUP(E975,AF:AF,AG:AG)</f>
        <v>F1S USA</v>
      </c>
      <c r="S975" t="str">
        <f>_xlfn.XLOOKUP(E975,AF:AF,AI:AI)</f>
        <v>United States</v>
      </c>
      <c r="T975" t="e">
        <f>WEEKNUM(G975)</f>
        <v>#VALUE!</v>
      </c>
      <c r="U975" t="e">
        <f>YEAR(G975)</f>
        <v>#VALUE!</v>
      </c>
      <c r="V975" s="117">
        <f>IFERROR(Q975/N975,"0")</f>
        <v>0</v>
      </c>
      <c r="AF975">
        <v>31584</v>
      </c>
      <c r="AG975" t="s">
        <v>854</v>
      </c>
      <c r="AH975" t="s">
        <v>364</v>
      </c>
      <c r="AI975" t="s">
        <v>676</v>
      </c>
      <c r="BH975">
        <v>976</v>
      </c>
      <c r="BI975" t="s">
        <v>26</v>
      </c>
    </row>
    <row r="976" spans="1:61">
      <c r="A976" t="str">
        <f>_xlfn.XLOOKUP(D976,BN:BN,BO:BO)</f>
        <v>México</v>
      </c>
      <c r="B976" t="s">
        <v>25</v>
      </c>
      <c r="C976">
        <v>115</v>
      </c>
      <c r="D976" t="str">
        <f>_xlfn.XLOOKUP(C976,BH:BH,BI:BI)</f>
        <v>VeronicaN</v>
      </c>
      <c r="E976">
        <v>28934</v>
      </c>
      <c r="F976" t="s">
        <v>2261</v>
      </c>
      <c r="G976" t="s">
        <v>218</v>
      </c>
      <c r="H976" t="s">
        <v>218</v>
      </c>
      <c r="I976" t="s">
        <v>366</v>
      </c>
      <c r="J976" t="str">
        <f>_xlfn.XLOOKUP(I976,AS:AS,AU:AU)</f>
        <v>Vuelos</v>
      </c>
      <c r="K976" t="s">
        <v>33</v>
      </c>
      <c r="L976">
        <v>179.97</v>
      </c>
      <c r="M976">
        <f>L976*_xlfn.XLOOKUP(K976,AM:AM,AN:AN)</f>
        <v>154.77420000000001</v>
      </c>
      <c r="N976">
        <f>L976*_xlfn.XLOOKUP(K976,AM:AM,AO:AO)</f>
        <v>179.97</v>
      </c>
      <c r="O976">
        <v>0</v>
      </c>
      <c r="P976">
        <f>O976*_xlfn.XLOOKUP(K976,AM:AM,AN:AN)</f>
        <v>0</v>
      </c>
      <c r="Q976">
        <f>O976*_xlfn.XLOOKUP(K976,AM:AM,AO:AO)</f>
        <v>0</v>
      </c>
      <c r="R976" t="str">
        <f>_xlfn.XLOOKUP(E976,AF:AF,AG:AG)</f>
        <v>F1S USA</v>
      </c>
      <c r="S976" t="str">
        <f>_xlfn.XLOOKUP(E976,AF:AF,AI:AI)</f>
        <v>United States</v>
      </c>
      <c r="T976" t="e">
        <f>WEEKNUM(G976)</f>
        <v>#VALUE!</v>
      </c>
      <c r="U976" t="e">
        <f>YEAR(G976)</f>
        <v>#VALUE!</v>
      </c>
      <c r="V976" s="117">
        <f>IFERROR(Q976/N976,"0")</f>
        <v>0</v>
      </c>
      <c r="AF976">
        <v>31589</v>
      </c>
      <c r="AG976" t="s">
        <v>857</v>
      </c>
      <c r="AH976" t="s">
        <v>364</v>
      </c>
      <c r="AI976" t="s">
        <v>858</v>
      </c>
      <c r="BH976">
        <v>977</v>
      </c>
      <c r="BI976" t="s">
        <v>36</v>
      </c>
    </row>
    <row r="977" spans="1:61">
      <c r="A977" t="str">
        <f>_xlfn.XLOOKUP(D977,BN:BN,BO:BO)</f>
        <v>México</v>
      </c>
      <c r="B977" t="s">
        <v>25</v>
      </c>
      <c r="C977">
        <v>115</v>
      </c>
      <c r="D977" t="str">
        <f>_xlfn.XLOOKUP(C977,BH:BH,BI:BI)</f>
        <v>VeronicaN</v>
      </c>
      <c r="E977">
        <v>28934</v>
      </c>
      <c r="F977" t="s">
        <v>2262</v>
      </c>
      <c r="G977" t="s">
        <v>218</v>
      </c>
      <c r="H977" t="s">
        <v>218</v>
      </c>
      <c r="I977" t="s">
        <v>366</v>
      </c>
      <c r="J977" t="str">
        <f>_xlfn.XLOOKUP(I977,AS:AS,AU:AU)</f>
        <v>Vuelos</v>
      </c>
      <c r="K977" t="s">
        <v>33</v>
      </c>
      <c r="L977">
        <v>179.97</v>
      </c>
      <c r="M977">
        <f>L977*_xlfn.XLOOKUP(K977,AM:AM,AN:AN)</f>
        <v>154.77420000000001</v>
      </c>
      <c r="N977">
        <f>L977*_xlfn.XLOOKUP(K977,AM:AM,AO:AO)</f>
        <v>179.97</v>
      </c>
      <c r="O977">
        <v>0</v>
      </c>
      <c r="P977">
        <f>O977*_xlfn.XLOOKUP(K977,AM:AM,AN:AN)</f>
        <v>0</v>
      </c>
      <c r="Q977">
        <f>O977*_xlfn.XLOOKUP(K977,AM:AM,AO:AO)</f>
        <v>0</v>
      </c>
      <c r="R977" t="str">
        <f>_xlfn.XLOOKUP(E977,AF:AF,AG:AG)</f>
        <v>F1S USA</v>
      </c>
      <c r="S977" t="str">
        <f>_xlfn.XLOOKUP(E977,AF:AF,AI:AI)</f>
        <v>United States</v>
      </c>
      <c r="T977" t="e">
        <f>WEEKNUM(G977)</f>
        <v>#VALUE!</v>
      </c>
      <c r="U977" t="e">
        <f>YEAR(G977)</f>
        <v>#VALUE!</v>
      </c>
      <c r="V977" s="117">
        <f>IFERROR(Q977/N977,"0")</f>
        <v>0</v>
      </c>
      <c r="AF977">
        <v>31599</v>
      </c>
      <c r="AG977" t="s">
        <v>861</v>
      </c>
      <c r="AH977" t="s">
        <v>376</v>
      </c>
      <c r="AI977" t="s">
        <v>401</v>
      </c>
      <c r="BH977">
        <v>978</v>
      </c>
      <c r="BI977" t="s">
        <v>53</v>
      </c>
    </row>
    <row r="978" spans="1:61">
      <c r="A978" t="str">
        <f>_xlfn.XLOOKUP(D978,BN:BN,BO:BO)</f>
        <v>México</v>
      </c>
      <c r="B978" t="s">
        <v>25</v>
      </c>
      <c r="C978">
        <v>115</v>
      </c>
      <c r="D978" t="str">
        <f>_xlfn.XLOOKUP(C978,BH:BH,BI:BI)</f>
        <v>VeronicaN</v>
      </c>
      <c r="E978">
        <v>28934</v>
      </c>
      <c r="F978" t="s">
        <v>2263</v>
      </c>
      <c r="G978" t="s">
        <v>218</v>
      </c>
      <c r="H978" t="s">
        <v>218</v>
      </c>
      <c r="I978" t="s">
        <v>366</v>
      </c>
      <c r="J978" t="str">
        <f>_xlfn.XLOOKUP(I978,AS:AS,AU:AU)</f>
        <v>Vuelos</v>
      </c>
      <c r="K978" t="s">
        <v>33</v>
      </c>
      <c r="L978">
        <v>179.97</v>
      </c>
      <c r="M978">
        <f>L978*_xlfn.XLOOKUP(K978,AM:AM,AN:AN)</f>
        <v>154.77420000000001</v>
      </c>
      <c r="N978">
        <f>L978*_xlfn.XLOOKUP(K978,AM:AM,AO:AO)</f>
        <v>179.97</v>
      </c>
      <c r="O978">
        <v>0</v>
      </c>
      <c r="P978">
        <f>O978*_xlfn.XLOOKUP(K978,AM:AM,AN:AN)</f>
        <v>0</v>
      </c>
      <c r="Q978">
        <f>O978*_xlfn.XLOOKUP(K978,AM:AM,AO:AO)</f>
        <v>0</v>
      </c>
      <c r="R978" t="str">
        <f>_xlfn.XLOOKUP(E978,AF:AF,AG:AG)</f>
        <v>F1S USA</v>
      </c>
      <c r="S978" t="str">
        <f>_xlfn.XLOOKUP(E978,AF:AF,AI:AI)</f>
        <v>United States</v>
      </c>
      <c r="T978" t="e">
        <f>WEEKNUM(G978)</f>
        <v>#VALUE!</v>
      </c>
      <c r="U978" t="e">
        <f>YEAR(G978)</f>
        <v>#VALUE!</v>
      </c>
      <c r="V978" s="117">
        <f>IFERROR(Q978/N978,"0")</f>
        <v>0</v>
      </c>
      <c r="AF978">
        <v>31623</v>
      </c>
      <c r="AG978" t="s">
        <v>864</v>
      </c>
      <c r="AH978" t="s">
        <v>376</v>
      </c>
      <c r="AI978" t="s">
        <v>865</v>
      </c>
      <c r="BH978">
        <v>979</v>
      </c>
      <c r="BI978" t="s">
        <v>46</v>
      </c>
    </row>
    <row r="979" spans="1:61">
      <c r="A979" t="str">
        <f>_xlfn.XLOOKUP(D979,BN:BN,BO:BO)</f>
        <v>México</v>
      </c>
      <c r="B979" t="s">
        <v>25</v>
      </c>
      <c r="C979">
        <v>115</v>
      </c>
      <c r="D979" t="str">
        <f>_xlfn.XLOOKUP(C979,BH:BH,BI:BI)</f>
        <v>VeronicaN</v>
      </c>
      <c r="E979">
        <v>28934</v>
      </c>
      <c r="F979" t="s">
        <v>2260</v>
      </c>
      <c r="G979" s="63">
        <v>45963</v>
      </c>
      <c r="H979" t="s">
        <v>218</v>
      </c>
      <c r="I979" t="s">
        <v>366</v>
      </c>
      <c r="J979" t="str">
        <f>_xlfn.XLOOKUP(I979,AS:AS,AU:AU)</f>
        <v>Vuelos</v>
      </c>
      <c r="K979" t="s">
        <v>33</v>
      </c>
      <c r="L979">
        <v>456</v>
      </c>
      <c r="M979">
        <f>L979*_xlfn.XLOOKUP(K979,AM:AM,AN:AN)</f>
        <v>392.15999999999997</v>
      </c>
      <c r="N979">
        <f>L979*_xlfn.XLOOKUP(K979,AM:AM,AO:AO)</f>
        <v>456</v>
      </c>
      <c r="O979">
        <v>7.64</v>
      </c>
      <c r="P979">
        <f>O979*_xlfn.XLOOKUP(K979,AM:AM,AN:AN)</f>
        <v>6.5703999999999994</v>
      </c>
      <c r="Q979">
        <f>O979*_xlfn.XLOOKUP(K979,AM:AM,AO:AO)</f>
        <v>7.64</v>
      </c>
      <c r="R979" t="str">
        <f>_xlfn.XLOOKUP(E979,AF:AF,AG:AG)</f>
        <v>F1S USA</v>
      </c>
      <c r="S979" t="str">
        <f>_xlfn.XLOOKUP(E979,AF:AF,AI:AI)</f>
        <v>United States</v>
      </c>
      <c r="T979">
        <f>WEEKNUM(G979)</f>
        <v>45</v>
      </c>
      <c r="U979">
        <f>YEAR(G979)</f>
        <v>2025</v>
      </c>
      <c r="V979" s="117">
        <f>IFERROR(Q979/N979,"0")</f>
        <v>1.6754385964912279E-2</v>
      </c>
      <c r="AF979">
        <v>31637</v>
      </c>
      <c r="AG979" t="s">
        <v>867</v>
      </c>
      <c r="AH979" t="s">
        <v>376</v>
      </c>
      <c r="AI979" t="s">
        <v>405</v>
      </c>
      <c r="BH979">
        <v>980</v>
      </c>
      <c r="BI979" t="s">
        <v>46</v>
      </c>
    </row>
    <row r="980" spans="1:61">
      <c r="A980" t="str">
        <f>_xlfn.XLOOKUP(D980,BN:BN,BO:BO)</f>
        <v>México</v>
      </c>
      <c r="B980" t="s">
        <v>25</v>
      </c>
      <c r="C980">
        <v>115</v>
      </c>
      <c r="D980" t="str">
        <f>_xlfn.XLOOKUP(C980,BH:BH,BI:BI)</f>
        <v>VeronicaN</v>
      </c>
      <c r="E980">
        <v>28934</v>
      </c>
      <c r="F980" t="s">
        <v>2262</v>
      </c>
      <c r="G980" s="63">
        <v>45963</v>
      </c>
      <c r="H980" t="s">
        <v>218</v>
      </c>
      <c r="I980" t="s">
        <v>366</v>
      </c>
      <c r="J980" t="str">
        <f>_xlfn.XLOOKUP(I980,AS:AS,AU:AU)</f>
        <v>Vuelos</v>
      </c>
      <c r="K980" t="s">
        <v>33</v>
      </c>
      <c r="L980">
        <v>454</v>
      </c>
      <c r="M980">
        <f>L980*_xlfn.XLOOKUP(K980,AM:AM,AN:AN)</f>
        <v>390.44</v>
      </c>
      <c r="N980">
        <f>L980*_xlfn.XLOOKUP(K980,AM:AM,AO:AO)</f>
        <v>454</v>
      </c>
      <c r="O980">
        <v>5.42</v>
      </c>
      <c r="P980">
        <f>O980*_xlfn.XLOOKUP(K980,AM:AM,AN:AN)</f>
        <v>4.6612</v>
      </c>
      <c r="Q980">
        <f>O980*_xlfn.XLOOKUP(K980,AM:AM,AO:AO)</f>
        <v>5.42</v>
      </c>
      <c r="R980" t="str">
        <f>_xlfn.XLOOKUP(E980,AF:AF,AG:AG)</f>
        <v>F1S USA</v>
      </c>
      <c r="S980" t="str">
        <f>_xlfn.XLOOKUP(E980,AF:AF,AI:AI)</f>
        <v>United States</v>
      </c>
      <c r="T980">
        <f>WEEKNUM(G980)</f>
        <v>45</v>
      </c>
      <c r="U980">
        <f>YEAR(G980)</f>
        <v>2025</v>
      </c>
      <c r="V980" s="117">
        <f>IFERROR(Q980/N980,"0")</f>
        <v>1.1938325991189427E-2</v>
      </c>
      <c r="AF980">
        <v>31640</v>
      </c>
      <c r="AG980" t="s">
        <v>870</v>
      </c>
      <c r="AH980" t="s">
        <v>364</v>
      </c>
      <c r="AI980" t="s">
        <v>871</v>
      </c>
      <c r="BH980">
        <v>981</v>
      </c>
      <c r="BI980" t="s">
        <v>46</v>
      </c>
    </row>
    <row r="981" spans="1:61">
      <c r="A981" t="str">
        <f>_xlfn.XLOOKUP(D981,BN:BN,BO:BO)</f>
        <v>México</v>
      </c>
      <c r="B981" t="s">
        <v>25</v>
      </c>
      <c r="C981">
        <v>115</v>
      </c>
      <c r="D981" t="str">
        <f>_xlfn.XLOOKUP(C981,BH:BH,BI:BI)</f>
        <v>VeronicaN</v>
      </c>
      <c r="E981">
        <v>28934</v>
      </c>
      <c r="F981" t="s">
        <v>2268</v>
      </c>
      <c r="G981" t="s">
        <v>218</v>
      </c>
      <c r="H981" t="s">
        <v>218</v>
      </c>
      <c r="I981" t="s">
        <v>366</v>
      </c>
      <c r="J981" t="str">
        <f>_xlfn.XLOOKUP(I981,AS:AS,AU:AU)</f>
        <v>Vuelos</v>
      </c>
      <c r="K981" t="s">
        <v>33</v>
      </c>
      <c r="L981">
        <v>383.37</v>
      </c>
      <c r="M981">
        <f>L981*_xlfn.XLOOKUP(K981,AM:AM,AN:AN)</f>
        <v>329.69819999999999</v>
      </c>
      <c r="N981">
        <f>L981*_xlfn.XLOOKUP(K981,AM:AM,AO:AO)</f>
        <v>383.37</v>
      </c>
      <c r="O981">
        <v>5.48</v>
      </c>
      <c r="P981">
        <f>O981*_xlfn.XLOOKUP(K981,AM:AM,AN:AN)</f>
        <v>4.7128000000000005</v>
      </c>
      <c r="Q981">
        <f>O981*_xlfn.XLOOKUP(K981,AM:AM,AO:AO)</f>
        <v>5.48</v>
      </c>
      <c r="R981" t="str">
        <f>_xlfn.XLOOKUP(E981,AF:AF,AG:AG)</f>
        <v>F1S USA</v>
      </c>
      <c r="S981" t="str">
        <f>_xlfn.XLOOKUP(E981,AF:AF,AI:AI)</f>
        <v>United States</v>
      </c>
      <c r="T981" t="e">
        <f>WEEKNUM(G981)</f>
        <v>#VALUE!</v>
      </c>
      <c r="U981" t="e">
        <f>YEAR(G981)</f>
        <v>#VALUE!</v>
      </c>
      <c r="V981" s="117">
        <f>IFERROR(Q981/N981,"0")</f>
        <v>1.4294284894488354E-2</v>
      </c>
      <c r="AF981">
        <v>31642</v>
      </c>
      <c r="AG981" t="s">
        <v>874</v>
      </c>
      <c r="AH981" t="s">
        <v>376</v>
      </c>
      <c r="AI981" t="s">
        <v>399</v>
      </c>
      <c r="BH981">
        <v>982</v>
      </c>
      <c r="BI981" t="s">
        <v>42</v>
      </c>
    </row>
    <row r="982" spans="1:61">
      <c r="A982" t="str">
        <f>_xlfn.XLOOKUP(D982,BN:BN,BO:BO)</f>
        <v>México</v>
      </c>
      <c r="B982" t="s">
        <v>25</v>
      </c>
      <c r="C982">
        <v>115</v>
      </c>
      <c r="D982" t="str">
        <f>_xlfn.XLOOKUP(C982,BH:BH,BI:BI)</f>
        <v>VeronicaN</v>
      </c>
      <c r="E982">
        <v>28934</v>
      </c>
      <c r="F982" t="s">
        <v>2259</v>
      </c>
      <c r="G982" t="s">
        <v>218</v>
      </c>
      <c r="H982" t="s">
        <v>218</v>
      </c>
      <c r="I982" t="s">
        <v>366</v>
      </c>
      <c r="J982" t="str">
        <f>_xlfn.XLOOKUP(I982,AS:AS,AU:AU)</f>
        <v>Vuelos</v>
      </c>
      <c r="K982" t="s">
        <v>33</v>
      </c>
      <c r="L982">
        <v>383.37</v>
      </c>
      <c r="M982">
        <f>L982*_xlfn.XLOOKUP(K982,AM:AM,AN:AN)</f>
        <v>329.69819999999999</v>
      </c>
      <c r="N982">
        <f>L982*_xlfn.XLOOKUP(K982,AM:AM,AO:AO)</f>
        <v>383.37</v>
      </c>
      <c r="O982">
        <v>5.48</v>
      </c>
      <c r="P982">
        <f>O982*_xlfn.XLOOKUP(K982,AM:AM,AN:AN)</f>
        <v>4.7128000000000005</v>
      </c>
      <c r="Q982">
        <f>O982*_xlfn.XLOOKUP(K982,AM:AM,AO:AO)</f>
        <v>5.48</v>
      </c>
      <c r="R982" t="str">
        <f>_xlfn.XLOOKUP(E982,AF:AF,AG:AG)</f>
        <v>F1S USA</v>
      </c>
      <c r="S982" t="str">
        <f>_xlfn.XLOOKUP(E982,AF:AF,AI:AI)</f>
        <v>United States</v>
      </c>
      <c r="T982" t="e">
        <f>WEEKNUM(G982)</f>
        <v>#VALUE!</v>
      </c>
      <c r="U982" t="e">
        <f>YEAR(G982)</f>
        <v>#VALUE!</v>
      </c>
      <c r="V982" s="117">
        <f>IFERROR(Q982/N982,"0")</f>
        <v>1.4294284894488354E-2</v>
      </c>
      <c r="AF982">
        <v>31644</v>
      </c>
      <c r="AG982" t="s">
        <v>876</v>
      </c>
      <c r="AH982" t="s">
        <v>364</v>
      </c>
      <c r="AI982" t="s">
        <v>454</v>
      </c>
      <c r="BH982">
        <v>983</v>
      </c>
      <c r="BI982" t="s">
        <v>58</v>
      </c>
    </row>
    <row r="983" spans="1:61">
      <c r="A983" t="str">
        <f>_xlfn.XLOOKUP(D983,BN:BN,BO:BO)</f>
        <v>México</v>
      </c>
      <c r="B983" t="s">
        <v>25</v>
      </c>
      <c r="C983">
        <v>115</v>
      </c>
      <c r="D983" t="str">
        <f>_xlfn.XLOOKUP(C983,BH:BH,BI:BI)</f>
        <v>VeronicaN</v>
      </c>
      <c r="E983">
        <v>28934</v>
      </c>
      <c r="F983" t="s">
        <v>2269</v>
      </c>
      <c r="G983" s="63">
        <v>45948</v>
      </c>
      <c r="H983" s="63">
        <v>45954</v>
      </c>
      <c r="I983" t="s">
        <v>366</v>
      </c>
      <c r="J983" t="str">
        <f>_xlfn.XLOOKUP(I983,AS:AS,AU:AU)</f>
        <v>Vuelos</v>
      </c>
      <c r="K983" t="s">
        <v>33</v>
      </c>
      <c r="L983">
        <v>-383.37</v>
      </c>
      <c r="M983">
        <f>L983*_xlfn.XLOOKUP(K983,AM:AM,AN:AN)</f>
        <v>-329.69819999999999</v>
      </c>
      <c r="N983">
        <f>L983*_xlfn.XLOOKUP(K983,AM:AM,AO:AO)</f>
        <v>-383.37</v>
      </c>
      <c r="O983">
        <v>0</v>
      </c>
      <c r="P983">
        <f>O983*_xlfn.XLOOKUP(K983,AM:AM,AN:AN)</f>
        <v>0</v>
      </c>
      <c r="Q983">
        <f>O983*_xlfn.XLOOKUP(K983,AM:AM,AO:AO)</f>
        <v>0</v>
      </c>
      <c r="R983" t="s">
        <v>582</v>
      </c>
      <c r="S983" t="str">
        <f>_xlfn.XLOOKUP(E983,AF:AF,AI:AI)</f>
        <v>United States</v>
      </c>
      <c r="T983">
        <f>WEEKNUM(G983)</f>
        <v>42</v>
      </c>
      <c r="U983">
        <f>YEAR(G983)</f>
        <v>2025</v>
      </c>
      <c r="V983" s="117">
        <f>IFERROR(Q983/N983,"0")</f>
        <v>0</v>
      </c>
      <c r="AF983">
        <v>31646</v>
      </c>
      <c r="AG983" t="s">
        <v>879</v>
      </c>
      <c r="AH983" t="s">
        <v>376</v>
      </c>
      <c r="AI983" t="s">
        <v>377</v>
      </c>
      <c r="BH983">
        <v>984</v>
      </c>
      <c r="BI983" t="s">
        <v>86</v>
      </c>
    </row>
    <row r="984" spans="1:61">
      <c r="A984" t="str">
        <f>_xlfn.XLOOKUP(D984,BN:BN,BO:BO)</f>
        <v>México</v>
      </c>
      <c r="B984" t="s">
        <v>25</v>
      </c>
      <c r="C984">
        <v>115</v>
      </c>
      <c r="D984" t="str">
        <f>_xlfn.XLOOKUP(C984,BH:BH,BI:BI)</f>
        <v>VeronicaN</v>
      </c>
      <c r="E984">
        <v>28934</v>
      </c>
      <c r="F984" t="s">
        <v>2270</v>
      </c>
      <c r="G984" s="63">
        <v>45948</v>
      </c>
      <c r="H984" s="63">
        <v>45954</v>
      </c>
      <c r="I984" t="s">
        <v>366</v>
      </c>
      <c r="J984" t="str">
        <f>_xlfn.XLOOKUP(I984,AS:AS,AU:AU)</f>
        <v>Vuelos</v>
      </c>
      <c r="K984" t="s">
        <v>33</v>
      </c>
      <c r="L984">
        <v>-383.37</v>
      </c>
      <c r="M984">
        <f>L984*_xlfn.XLOOKUP(K984,AM:AM,AN:AN)</f>
        <v>-329.69819999999999</v>
      </c>
      <c r="N984">
        <f>L984*_xlfn.XLOOKUP(K984,AM:AM,AO:AO)</f>
        <v>-383.37</v>
      </c>
      <c r="O984">
        <v>0</v>
      </c>
      <c r="P984">
        <f>O984*_xlfn.XLOOKUP(K984,AM:AM,AN:AN)</f>
        <v>0</v>
      </c>
      <c r="Q984">
        <f>O984*_xlfn.XLOOKUP(K984,AM:AM,AO:AO)</f>
        <v>0</v>
      </c>
      <c r="R984" t="s">
        <v>582</v>
      </c>
      <c r="S984" t="str">
        <f>_xlfn.XLOOKUP(E984,AF:AF,AI:AI)</f>
        <v>United States</v>
      </c>
      <c r="T984">
        <f>WEEKNUM(G984)</f>
        <v>42</v>
      </c>
      <c r="U984">
        <f>YEAR(G984)</f>
        <v>2025</v>
      </c>
      <c r="V984" s="117">
        <f>IFERROR(Q984/N984,"0")</f>
        <v>0</v>
      </c>
      <c r="AF984">
        <v>31718</v>
      </c>
      <c r="AG984" t="s">
        <v>882</v>
      </c>
      <c r="AH984" t="s">
        <v>419</v>
      </c>
      <c r="AI984" t="s">
        <v>399</v>
      </c>
      <c r="BH984">
        <v>985</v>
      </c>
      <c r="BI984" t="s">
        <v>42</v>
      </c>
    </row>
    <row r="985" spans="1:61">
      <c r="A985" t="str">
        <f>_xlfn.XLOOKUP(D985,BN:BN,BO:BO)</f>
        <v>México</v>
      </c>
      <c r="B985" t="s">
        <v>25</v>
      </c>
      <c r="C985">
        <v>115</v>
      </c>
      <c r="D985" t="str">
        <f>_xlfn.XLOOKUP(C985,BH:BH,BI:BI)</f>
        <v>VeronicaN</v>
      </c>
      <c r="E985">
        <v>28934</v>
      </c>
      <c r="F985" t="s">
        <v>2271</v>
      </c>
      <c r="G985" s="63">
        <v>45962</v>
      </c>
      <c r="H985" s="63">
        <v>45963</v>
      </c>
      <c r="I985" t="s">
        <v>366</v>
      </c>
      <c r="J985" t="str">
        <f>_xlfn.XLOOKUP(I985,AS:AS,AU:AU)</f>
        <v>Vuelos</v>
      </c>
      <c r="K985" t="s">
        <v>33</v>
      </c>
      <c r="L985">
        <v>-456</v>
      </c>
      <c r="M985">
        <f>L985*_xlfn.XLOOKUP(K985,AM:AM,AN:AN)</f>
        <v>-392.15999999999997</v>
      </c>
      <c r="N985">
        <f>L985*_xlfn.XLOOKUP(K985,AM:AM,AO:AO)</f>
        <v>-456</v>
      </c>
      <c r="O985">
        <v>0</v>
      </c>
      <c r="P985">
        <f>O985*_xlfn.XLOOKUP(K985,AM:AM,AN:AN)</f>
        <v>0</v>
      </c>
      <c r="Q985">
        <f>O985*_xlfn.XLOOKUP(K985,AM:AM,AO:AO)</f>
        <v>0</v>
      </c>
      <c r="R985" t="s">
        <v>582</v>
      </c>
      <c r="S985" t="str">
        <f>_xlfn.XLOOKUP(E985,AF:AF,AI:AI)</f>
        <v>United States</v>
      </c>
      <c r="T985">
        <f>WEEKNUM(G985)</f>
        <v>44</v>
      </c>
      <c r="U985">
        <f>YEAR(G985)</f>
        <v>2025</v>
      </c>
      <c r="V985" s="117">
        <f>IFERROR(Q985/N985,"0")</f>
        <v>0</v>
      </c>
      <c r="AF985">
        <v>31819</v>
      </c>
      <c r="AG985" t="s">
        <v>884</v>
      </c>
      <c r="AH985" t="s">
        <v>376</v>
      </c>
      <c r="AI985" t="s">
        <v>588</v>
      </c>
      <c r="BH985">
        <v>986</v>
      </c>
      <c r="BI985" t="s">
        <v>86</v>
      </c>
    </row>
    <row r="986" spans="1:61">
      <c r="A986" t="str">
        <f>_xlfn.XLOOKUP(D986,BN:BN,BO:BO)</f>
        <v>México</v>
      </c>
      <c r="B986" t="s">
        <v>25</v>
      </c>
      <c r="C986">
        <v>115</v>
      </c>
      <c r="D986" t="str">
        <f>_xlfn.XLOOKUP(C986,BH:BH,BI:BI)</f>
        <v>VeronicaN</v>
      </c>
      <c r="E986">
        <v>28934</v>
      </c>
      <c r="F986" t="s">
        <v>2272</v>
      </c>
      <c r="G986" s="63">
        <v>45962</v>
      </c>
      <c r="H986" s="63">
        <v>45963</v>
      </c>
      <c r="I986" t="s">
        <v>366</v>
      </c>
      <c r="J986" t="str">
        <f>_xlfn.XLOOKUP(I986,AS:AS,AU:AU)</f>
        <v>Vuelos</v>
      </c>
      <c r="K986" t="s">
        <v>33</v>
      </c>
      <c r="L986">
        <v>-456</v>
      </c>
      <c r="M986">
        <f>L986*_xlfn.XLOOKUP(K986,AM:AM,AN:AN)</f>
        <v>-392.15999999999997</v>
      </c>
      <c r="N986">
        <f>L986*_xlfn.XLOOKUP(K986,AM:AM,AO:AO)</f>
        <v>-456</v>
      </c>
      <c r="O986">
        <v>0</v>
      </c>
      <c r="P986">
        <f>O986*_xlfn.XLOOKUP(K986,AM:AM,AN:AN)</f>
        <v>0</v>
      </c>
      <c r="Q986">
        <f>O986*_xlfn.XLOOKUP(K986,AM:AM,AO:AO)</f>
        <v>0</v>
      </c>
      <c r="R986" t="s">
        <v>582</v>
      </c>
      <c r="S986" t="str">
        <f>_xlfn.XLOOKUP(E986,AF:AF,AI:AI)</f>
        <v>United States</v>
      </c>
      <c r="T986">
        <f>WEEKNUM(G986)</f>
        <v>44</v>
      </c>
      <c r="U986">
        <f>YEAR(G986)</f>
        <v>2025</v>
      </c>
      <c r="V986" s="117">
        <f>IFERROR(Q986/N986,"0")</f>
        <v>0</v>
      </c>
      <c r="AF986">
        <v>31855</v>
      </c>
      <c r="AG986" t="s">
        <v>886</v>
      </c>
      <c r="AH986" t="s">
        <v>376</v>
      </c>
      <c r="AI986" t="s">
        <v>887</v>
      </c>
      <c r="BH986">
        <v>987</v>
      </c>
      <c r="BI986" t="s">
        <v>42</v>
      </c>
    </row>
    <row r="987" spans="1:61">
      <c r="A987" t="str">
        <f>_xlfn.XLOOKUP(D987,BN:BN,BO:BO)</f>
        <v>México</v>
      </c>
      <c r="B987" t="s">
        <v>25</v>
      </c>
      <c r="C987">
        <v>115</v>
      </c>
      <c r="D987" t="str">
        <f>_xlfn.XLOOKUP(C987,BH:BH,BI:BI)</f>
        <v>VeronicaN</v>
      </c>
      <c r="E987">
        <v>28934</v>
      </c>
      <c r="F987" t="s">
        <v>2260</v>
      </c>
      <c r="G987" s="63">
        <v>45948</v>
      </c>
      <c r="H987" t="s">
        <v>218</v>
      </c>
      <c r="I987" t="s">
        <v>366</v>
      </c>
      <c r="J987" t="str">
        <f>_xlfn.XLOOKUP(I987,AS:AS,AU:AU)</f>
        <v>Vuelos</v>
      </c>
      <c r="K987" t="s">
        <v>33</v>
      </c>
      <c r="L987">
        <v>155.97999999999999</v>
      </c>
      <c r="M987">
        <f>L987*_xlfn.XLOOKUP(K987,AM:AM,AN:AN)</f>
        <v>134.14279999999999</v>
      </c>
      <c r="N987">
        <f>L987*_xlfn.XLOOKUP(K987,AM:AM,AO:AO)</f>
        <v>155.97999999999999</v>
      </c>
      <c r="O987">
        <v>0</v>
      </c>
      <c r="P987">
        <f>O987*_xlfn.XLOOKUP(K987,AM:AM,AN:AN)</f>
        <v>0</v>
      </c>
      <c r="Q987">
        <f>O987*_xlfn.XLOOKUP(K987,AM:AM,AO:AO)</f>
        <v>0</v>
      </c>
      <c r="R987" t="str">
        <f>_xlfn.XLOOKUP(E987,AF:AF,AG:AG)</f>
        <v>F1S USA</v>
      </c>
      <c r="S987" t="str">
        <f>_xlfn.XLOOKUP(E987,AF:AF,AI:AI)</f>
        <v>United States</v>
      </c>
      <c r="T987">
        <f>WEEKNUM(G987)</f>
        <v>42</v>
      </c>
      <c r="U987">
        <f>YEAR(G987)</f>
        <v>2025</v>
      </c>
      <c r="V987" s="117">
        <f>IFERROR(Q987/N987,"0")</f>
        <v>0</v>
      </c>
      <c r="AF987">
        <v>31857</v>
      </c>
      <c r="AG987" t="s">
        <v>890</v>
      </c>
      <c r="AH987" t="s">
        <v>366</v>
      </c>
      <c r="AI987" t="s">
        <v>401</v>
      </c>
      <c r="BH987">
        <v>988</v>
      </c>
      <c r="BI987" t="s">
        <v>274</v>
      </c>
    </row>
    <row r="988" spans="1:61">
      <c r="A988" t="str">
        <f>_xlfn.XLOOKUP(D988,BN:BN,BO:BO)</f>
        <v>México</v>
      </c>
      <c r="B988" t="s">
        <v>25</v>
      </c>
      <c r="C988">
        <v>115</v>
      </c>
      <c r="D988" t="str">
        <f>_xlfn.XLOOKUP(C988,BH:BH,BI:BI)</f>
        <v>VeronicaN</v>
      </c>
      <c r="E988">
        <v>28934</v>
      </c>
      <c r="F988" t="s">
        <v>2262</v>
      </c>
      <c r="G988" s="63">
        <v>45948</v>
      </c>
      <c r="H988" t="s">
        <v>218</v>
      </c>
      <c r="I988" t="s">
        <v>366</v>
      </c>
      <c r="J988" t="str">
        <f>_xlfn.XLOOKUP(I988,AS:AS,AU:AU)</f>
        <v>Vuelos</v>
      </c>
      <c r="K988" t="s">
        <v>33</v>
      </c>
      <c r="L988">
        <v>155.97999999999999</v>
      </c>
      <c r="M988">
        <f>L988*_xlfn.XLOOKUP(K988,AM:AM,AN:AN)</f>
        <v>134.14279999999999</v>
      </c>
      <c r="N988">
        <f>L988*_xlfn.XLOOKUP(K988,AM:AM,AO:AO)</f>
        <v>155.97999999999999</v>
      </c>
      <c r="O988">
        <v>0</v>
      </c>
      <c r="P988">
        <f>O988*_xlfn.XLOOKUP(K988,AM:AM,AN:AN)</f>
        <v>0</v>
      </c>
      <c r="Q988">
        <f>O988*_xlfn.XLOOKUP(K988,AM:AM,AO:AO)</f>
        <v>0</v>
      </c>
      <c r="R988" t="str">
        <f>_xlfn.XLOOKUP(E988,AF:AF,AG:AG)</f>
        <v>F1S USA</v>
      </c>
      <c r="S988" t="str">
        <f>_xlfn.XLOOKUP(E988,AF:AF,AI:AI)</f>
        <v>United States</v>
      </c>
      <c r="T988">
        <f>WEEKNUM(G988)</f>
        <v>42</v>
      </c>
      <c r="U988">
        <f>YEAR(G988)</f>
        <v>2025</v>
      </c>
      <c r="V988" s="117">
        <f>IFERROR(Q988/N988,"0")</f>
        <v>0</v>
      </c>
      <c r="AF988">
        <v>31859</v>
      </c>
      <c r="AG988" t="s">
        <v>893</v>
      </c>
      <c r="AH988" t="s">
        <v>376</v>
      </c>
      <c r="AI988" t="s">
        <v>440</v>
      </c>
      <c r="BH988">
        <v>989</v>
      </c>
      <c r="BI988" t="s">
        <v>86</v>
      </c>
    </row>
    <row r="989" spans="1:61">
      <c r="A989" t="str">
        <f>_xlfn.XLOOKUP(D989,BN:BN,BO:BO)</f>
        <v>México</v>
      </c>
      <c r="B989" t="s">
        <v>25</v>
      </c>
      <c r="C989">
        <v>115</v>
      </c>
      <c r="D989" t="str">
        <f>_xlfn.XLOOKUP(C989,BH:BH,BI:BI)</f>
        <v>VeronicaN</v>
      </c>
      <c r="E989">
        <v>28934</v>
      </c>
      <c r="F989" t="s">
        <v>2261</v>
      </c>
      <c r="G989" s="63">
        <v>45948</v>
      </c>
      <c r="H989" t="s">
        <v>218</v>
      </c>
      <c r="I989" t="s">
        <v>366</v>
      </c>
      <c r="J989" t="str">
        <f>_xlfn.XLOOKUP(I989,AS:AS,AU:AU)</f>
        <v>Vuelos</v>
      </c>
      <c r="K989" t="s">
        <v>33</v>
      </c>
      <c r="L989">
        <v>34.44</v>
      </c>
      <c r="M989">
        <f>L989*_xlfn.XLOOKUP(K989,AM:AM,AN:AN)</f>
        <v>29.618399999999998</v>
      </c>
      <c r="N989">
        <f>L989*_xlfn.XLOOKUP(K989,AM:AM,AO:AO)</f>
        <v>34.44</v>
      </c>
      <c r="O989">
        <v>0</v>
      </c>
      <c r="P989">
        <f>O989*_xlfn.XLOOKUP(K989,AM:AM,AN:AN)</f>
        <v>0</v>
      </c>
      <c r="Q989">
        <f>O989*_xlfn.XLOOKUP(K989,AM:AM,AO:AO)</f>
        <v>0</v>
      </c>
      <c r="R989" t="str">
        <f>_xlfn.XLOOKUP(E989,AF:AF,AG:AG)</f>
        <v>F1S USA</v>
      </c>
      <c r="S989" t="str">
        <f>_xlfn.XLOOKUP(E989,AF:AF,AI:AI)</f>
        <v>United States</v>
      </c>
      <c r="T989">
        <f>WEEKNUM(G989)</f>
        <v>42</v>
      </c>
      <c r="U989">
        <f>YEAR(G989)</f>
        <v>2025</v>
      </c>
      <c r="V989" s="117">
        <f>IFERROR(Q989/N989,"0")</f>
        <v>0</v>
      </c>
      <c r="AF989">
        <v>31861</v>
      </c>
      <c r="AG989" t="s">
        <v>896</v>
      </c>
      <c r="AH989" t="s">
        <v>364</v>
      </c>
      <c r="AI989" t="s">
        <v>579</v>
      </c>
      <c r="BH989">
        <v>990</v>
      </c>
      <c r="BI989" t="s">
        <v>43</v>
      </c>
    </row>
    <row r="990" spans="1:61">
      <c r="A990" t="str">
        <f>_xlfn.XLOOKUP(D990,BN:BN,BO:BO)</f>
        <v>México</v>
      </c>
      <c r="B990" t="s">
        <v>25</v>
      </c>
      <c r="C990">
        <v>115</v>
      </c>
      <c r="D990" t="str">
        <f>_xlfn.XLOOKUP(C990,BH:BH,BI:BI)</f>
        <v>VeronicaN</v>
      </c>
      <c r="E990">
        <v>28934</v>
      </c>
      <c r="F990" t="s">
        <v>2263</v>
      </c>
      <c r="G990" s="63">
        <v>45948</v>
      </c>
      <c r="H990" t="s">
        <v>218</v>
      </c>
      <c r="I990" t="s">
        <v>366</v>
      </c>
      <c r="J990" t="str">
        <f>_xlfn.XLOOKUP(I990,AS:AS,AU:AU)</f>
        <v>Vuelos</v>
      </c>
      <c r="K990" t="s">
        <v>33</v>
      </c>
      <c r="L990">
        <v>34.44</v>
      </c>
      <c r="M990">
        <f>L990*_xlfn.XLOOKUP(K990,AM:AM,AN:AN)</f>
        <v>29.618399999999998</v>
      </c>
      <c r="N990">
        <f>L990*_xlfn.XLOOKUP(K990,AM:AM,AO:AO)</f>
        <v>34.44</v>
      </c>
      <c r="O990">
        <v>0</v>
      </c>
      <c r="P990">
        <f>O990*_xlfn.XLOOKUP(K990,AM:AM,AN:AN)</f>
        <v>0</v>
      </c>
      <c r="Q990">
        <f>O990*_xlfn.XLOOKUP(K990,AM:AM,AO:AO)</f>
        <v>0</v>
      </c>
      <c r="R990" t="str">
        <f>_xlfn.XLOOKUP(E990,AF:AF,AG:AG)</f>
        <v>F1S USA</v>
      </c>
      <c r="S990" t="str">
        <f>_xlfn.XLOOKUP(E990,AF:AF,AI:AI)</f>
        <v>United States</v>
      </c>
      <c r="T990">
        <f>WEEKNUM(G990)</f>
        <v>42</v>
      </c>
      <c r="U990">
        <f>YEAR(G990)</f>
        <v>2025</v>
      </c>
      <c r="V990" s="117">
        <f>IFERROR(Q990/N990,"0")</f>
        <v>0</v>
      </c>
      <c r="AF990">
        <v>31905</v>
      </c>
      <c r="AG990" t="s">
        <v>899</v>
      </c>
      <c r="AH990" t="s">
        <v>364</v>
      </c>
      <c r="AI990" t="s">
        <v>900</v>
      </c>
      <c r="BH990">
        <v>991</v>
      </c>
      <c r="BI990" t="s">
        <v>34</v>
      </c>
    </row>
    <row r="991" spans="1:61">
      <c r="A991" t="str">
        <f>_xlfn.XLOOKUP(D991,BN:BN,BO:BO)</f>
        <v>México</v>
      </c>
      <c r="B991" t="s">
        <v>25</v>
      </c>
      <c r="C991">
        <v>115</v>
      </c>
      <c r="D991" t="str">
        <f>_xlfn.XLOOKUP(C991,BH:BH,BI:BI)</f>
        <v>VeronicaN</v>
      </c>
      <c r="E991">
        <v>28934</v>
      </c>
      <c r="F991" t="s">
        <v>2265</v>
      </c>
      <c r="G991" s="63">
        <v>45934</v>
      </c>
      <c r="H991" t="s">
        <v>218</v>
      </c>
      <c r="I991" t="s">
        <v>366</v>
      </c>
      <c r="J991" t="str">
        <f>_xlfn.XLOOKUP(I991,AS:AS,AU:AU)</f>
        <v>Vuelos</v>
      </c>
      <c r="K991" t="s">
        <v>33</v>
      </c>
      <c r="L991">
        <v>19</v>
      </c>
      <c r="M991">
        <f>L991*_xlfn.XLOOKUP(K991,AM:AM,AN:AN)</f>
        <v>16.34</v>
      </c>
      <c r="N991">
        <f>L991*_xlfn.XLOOKUP(K991,AM:AM,AO:AO)</f>
        <v>19</v>
      </c>
      <c r="O991">
        <v>0</v>
      </c>
      <c r="P991">
        <f>O991*_xlfn.XLOOKUP(K991,AM:AM,AN:AN)</f>
        <v>0</v>
      </c>
      <c r="Q991">
        <f>O991*_xlfn.XLOOKUP(K991,AM:AM,AO:AO)</f>
        <v>0</v>
      </c>
      <c r="R991" t="str">
        <f>_xlfn.XLOOKUP(E991,AF:AF,AG:AG)</f>
        <v>F1S USA</v>
      </c>
      <c r="S991" t="str">
        <f>_xlfn.XLOOKUP(E991,AF:AF,AI:AI)</f>
        <v>United States</v>
      </c>
      <c r="T991">
        <f>WEEKNUM(G991)</f>
        <v>40</v>
      </c>
      <c r="U991">
        <f>YEAR(G991)</f>
        <v>2025</v>
      </c>
      <c r="V991" s="117">
        <f>IFERROR(Q991/N991,"0")</f>
        <v>0</v>
      </c>
      <c r="AF991">
        <v>31971</v>
      </c>
      <c r="AG991" t="s">
        <v>902</v>
      </c>
      <c r="AH991" t="s">
        <v>376</v>
      </c>
      <c r="AI991" t="s">
        <v>903</v>
      </c>
      <c r="BH991">
        <v>992</v>
      </c>
      <c r="BI991" t="s">
        <v>66</v>
      </c>
    </row>
    <row r="992" spans="1:61">
      <c r="A992" t="str">
        <f>_xlfn.XLOOKUP(D992,BN:BN,BO:BO)</f>
        <v>México</v>
      </c>
      <c r="B992" t="s">
        <v>25</v>
      </c>
      <c r="C992">
        <v>115</v>
      </c>
      <c r="D992" t="str">
        <f>_xlfn.XLOOKUP(C992,BH:BH,BI:BI)</f>
        <v>VeronicaN</v>
      </c>
      <c r="E992">
        <v>28934</v>
      </c>
      <c r="F992" t="s">
        <v>2267</v>
      </c>
      <c r="G992" s="63">
        <v>45934</v>
      </c>
      <c r="H992" t="s">
        <v>218</v>
      </c>
      <c r="I992" t="s">
        <v>366</v>
      </c>
      <c r="J992" t="str">
        <f>_xlfn.XLOOKUP(I992,AS:AS,AU:AU)</f>
        <v>Vuelos</v>
      </c>
      <c r="K992" t="s">
        <v>33</v>
      </c>
      <c r="L992">
        <v>20</v>
      </c>
      <c r="M992">
        <f>L992*_xlfn.XLOOKUP(K992,AM:AM,AN:AN)</f>
        <v>17.2</v>
      </c>
      <c r="N992">
        <f>L992*_xlfn.XLOOKUP(K992,AM:AM,AO:AO)</f>
        <v>20</v>
      </c>
      <c r="O992">
        <v>0</v>
      </c>
      <c r="P992">
        <f>O992*_xlfn.XLOOKUP(K992,AM:AM,AN:AN)</f>
        <v>0</v>
      </c>
      <c r="Q992">
        <f>O992*_xlfn.XLOOKUP(K992,AM:AM,AO:AO)</f>
        <v>0</v>
      </c>
      <c r="R992" t="str">
        <f>_xlfn.XLOOKUP(E992,AF:AF,AG:AG)</f>
        <v>F1S USA</v>
      </c>
      <c r="S992" t="str">
        <f>_xlfn.XLOOKUP(E992,AF:AF,AI:AI)</f>
        <v>United States</v>
      </c>
      <c r="T992">
        <f>WEEKNUM(G992)</f>
        <v>40</v>
      </c>
      <c r="U992">
        <f>YEAR(G992)</f>
        <v>2025</v>
      </c>
      <c r="V992" s="117">
        <f>IFERROR(Q992/N992,"0")</f>
        <v>0</v>
      </c>
      <c r="AF992">
        <v>31972</v>
      </c>
      <c r="AG992" t="s">
        <v>906</v>
      </c>
      <c r="AH992" t="s">
        <v>434</v>
      </c>
      <c r="AI992" t="s">
        <v>399</v>
      </c>
      <c r="BH992">
        <v>993</v>
      </c>
      <c r="BI992" t="s">
        <v>64</v>
      </c>
    </row>
    <row r="993" spans="1:61">
      <c r="A993" t="str">
        <f>_xlfn.XLOOKUP(D993,BN:BN,BO:BO)</f>
        <v>México</v>
      </c>
      <c r="B993" t="s">
        <v>25</v>
      </c>
      <c r="C993">
        <v>115</v>
      </c>
      <c r="D993" t="str">
        <f>_xlfn.XLOOKUP(C993,BH:BH,BI:BI)</f>
        <v>VeronicaN</v>
      </c>
      <c r="E993">
        <v>0</v>
      </c>
      <c r="F993" t="s">
        <v>2273</v>
      </c>
      <c r="G993" t="s">
        <v>218</v>
      </c>
      <c r="H993" t="s">
        <v>218</v>
      </c>
      <c r="I993" t="s">
        <v>396</v>
      </c>
      <c r="J993" t="str">
        <f>_xlfn.XLOOKUP(I993,AS:AS,AU:AU)</f>
        <v>Honorarios</v>
      </c>
      <c r="K993" t="s">
        <v>33</v>
      </c>
      <c r="L993">
        <v>210</v>
      </c>
      <c r="M993">
        <f>L993*_xlfn.XLOOKUP(K993,AM:AM,AN:AN)</f>
        <v>180.6</v>
      </c>
      <c r="N993">
        <f>L993*_xlfn.XLOOKUP(K993,AM:AM,AO:AO)</f>
        <v>210</v>
      </c>
      <c r="O993">
        <v>210</v>
      </c>
      <c r="P993">
        <f>O993*_xlfn.XLOOKUP(K993,AM:AM,AN:AN)</f>
        <v>180.6</v>
      </c>
      <c r="Q993">
        <f>O993*_xlfn.XLOOKUP(K993,AM:AM,AO:AO)</f>
        <v>210</v>
      </c>
      <c r="R993" t="str">
        <f>_xlfn.XLOOKUP(E993,AF:AF,AG:AG)</f>
        <v>FEES</v>
      </c>
      <c r="S993">
        <f>_xlfn.XLOOKUP(E993,AF:AF,AI:AI)</f>
        <v>0</v>
      </c>
      <c r="T993" t="e">
        <f>WEEKNUM(G993)</f>
        <v>#VALUE!</v>
      </c>
      <c r="U993" t="e">
        <f>YEAR(G993)</f>
        <v>#VALUE!</v>
      </c>
      <c r="V993" s="117">
        <f>IFERROR(Q993/N993,"0")</f>
        <v>1</v>
      </c>
      <c r="AF993">
        <v>31977</v>
      </c>
      <c r="AG993" t="s">
        <v>909</v>
      </c>
      <c r="AH993" t="s">
        <v>419</v>
      </c>
      <c r="AI993" t="s">
        <v>767</v>
      </c>
      <c r="BH993">
        <v>994</v>
      </c>
      <c r="BI993" t="s">
        <v>322</v>
      </c>
    </row>
    <row r="994" spans="1:61">
      <c r="A994" t="str">
        <f>_xlfn.XLOOKUP(D994,BN:BN,BO:BO)</f>
        <v>México</v>
      </c>
      <c r="B994" t="s">
        <v>25</v>
      </c>
      <c r="C994">
        <v>115</v>
      </c>
      <c r="D994" t="str">
        <f>_xlfn.XLOOKUP(C994,BH:BH,BI:BI)</f>
        <v>VeronicaN</v>
      </c>
      <c r="E994">
        <v>25383</v>
      </c>
      <c r="F994" t="s">
        <v>2274</v>
      </c>
      <c r="G994" s="63">
        <v>45950</v>
      </c>
      <c r="H994" s="63">
        <v>45965</v>
      </c>
      <c r="I994" t="s">
        <v>389</v>
      </c>
      <c r="J994" t="str">
        <f>_xlfn.XLOOKUP(I994,AS:AS,AU:AU)</f>
        <v>Crucero</v>
      </c>
      <c r="K994" t="s">
        <v>33</v>
      </c>
      <c r="L994">
        <v>-12690</v>
      </c>
      <c r="M994">
        <f>L994*_xlfn.XLOOKUP(K994,AM:AM,AN:AN)</f>
        <v>-10913.4</v>
      </c>
      <c r="N994">
        <f>L994*_xlfn.XLOOKUP(K994,AM:AM,AO:AO)</f>
        <v>-12690</v>
      </c>
      <c r="O994">
        <v>0</v>
      </c>
      <c r="P994">
        <f>O994*_xlfn.XLOOKUP(K994,AM:AM,AN:AN)</f>
        <v>0</v>
      </c>
      <c r="Q994">
        <f>O994*_xlfn.XLOOKUP(K994,AM:AM,AO:AO)</f>
        <v>0</v>
      </c>
      <c r="R994" t="s">
        <v>582</v>
      </c>
      <c r="S994" t="str">
        <f>_xlfn.XLOOKUP(E994,AF:AF,AI:AI)</f>
        <v>Monaco</v>
      </c>
      <c r="T994">
        <f>WEEKNUM(G994)</f>
        <v>43</v>
      </c>
      <c r="U994">
        <f>YEAR(G994)</f>
        <v>2025</v>
      </c>
      <c r="V994" s="117">
        <f>IFERROR(Q994/N994,"0")</f>
        <v>0</v>
      </c>
      <c r="AF994">
        <v>31979</v>
      </c>
      <c r="AG994" t="s">
        <v>912</v>
      </c>
      <c r="AH994" t="s">
        <v>376</v>
      </c>
      <c r="AI994" t="s">
        <v>509</v>
      </c>
      <c r="BH994">
        <v>995</v>
      </c>
      <c r="BI994" t="s">
        <v>34</v>
      </c>
    </row>
    <row r="995" spans="1:61">
      <c r="A995" t="str">
        <f>_xlfn.XLOOKUP(D995,BN:BN,BO:BO)</f>
        <v>México</v>
      </c>
      <c r="B995" t="s">
        <v>25</v>
      </c>
      <c r="C995">
        <v>115</v>
      </c>
      <c r="D995" t="str">
        <f>_xlfn.XLOOKUP(C995,BH:BH,BI:BI)</f>
        <v>VeronicaN</v>
      </c>
      <c r="E995">
        <v>28934</v>
      </c>
      <c r="F995" t="s">
        <v>2275</v>
      </c>
      <c r="G995" s="63">
        <v>45948</v>
      </c>
      <c r="H995" s="63">
        <v>45948</v>
      </c>
      <c r="I995" t="s">
        <v>366</v>
      </c>
      <c r="J995" t="str">
        <f>_xlfn.XLOOKUP(I995,AS:AS,AU:AU)</f>
        <v>Vuelos</v>
      </c>
      <c r="K995" t="s">
        <v>33</v>
      </c>
      <c r="L995">
        <v>179.97</v>
      </c>
      <c r="M995">
        <f>L995*_xlfn.XLOOKUP(K995,AM:AM,AN:AN)</f>
        <v>154.77420000000001</v>
      </c>
      <c r="N995">
        <f>L995*_xlfn.XLOOKUP(K995,AM:AM,AO:AO)</f>
        <v>179.97</v>
      </c>
      <c r="O995">
        <v>0</v>
      </c>
      <c r="P995">
        <f>O995*_xlfn.XLOOKUP(K995,AM:AM,AN:AN)</f>
        <v>0</v>
      </c>
      <c r="Q995">
        <f>O995*_xlfn.XLOOKUP(K995,AM:AM,AO:AO)</f>
        <v>0</v>
      </c>
      <c r="R995" t="str">
        <f>_xlfn.XLOOKUP(E995,AF:AF,AG:AG)</f>
        <v>F1S USA</v>
      </c>
      <c r="S995" t="str">
        <f>_xlfn.XLOOKUP(E995,AF:AF,AI:AI)</f>
        <v>United States</v>
      </c>
      <c r="T995">
        <f>WEEKNUM(G995)</f>
        <v>42</v>
      </c>
      <c r="U995">
        <f>YEAR(G995)</f>
        <v>2025</v>
      </c>
      <c r="V995" s="117">
        <f>IFERROR(Q995/N995,"0")</f>
        <v>0</v>
      </c>
      <c r="AF995">
        <v>31982</v>
      </c>
      <c r="AG995" t="s">
        <v>915</v>
      </c>
      <c r="AH995" t="s">
        <v>376</v>
      </c>
      <c r="AI995" t="s">
        <v>790</v>
      </c>
      <c r="BH995">
        <v>996</v>
      </c>
      <c r="BI995" t="s">
        <v>85</v>
      </c>
    </row>
    <row r="996" spans="1:61">
      <c r="A996" t="str">
        <f>_xlfn.XLOOKUP(D996,BN:BN,BO:BO)</f>
        <v>México</v>
      </c>
      <c r="B996" t="s">
        <v>25</v>
      </c>
      <c r="C996">
        <v>115</v>
      </c>
      <c r="D996" t="str">
        <f>_xlfn.XLOOKUP(C996,BH:BH,BI:BI)</f>
        <v>VeronicaN</v>
      </c>
      <c r="E996">
        <v>28934</v>
      </c>
      <c r="F996" t="s">
        <v>2276</v>
      </c>
      <c r="G996" s="63">
        <v>45948</v>
      </c>
      <c r="H996" s="63">
        <v>45948</v>
      </c>
      <c r="I996" t="s">
        <v>366</v>
      </c>
      <c r="J996" t="str">
        <f>_xlfn.XLOOKUP(I996,AS:AS,AU:AU)</f>
        <v>Vuelos</v>
      </c>
      <c r="K996" t="s">
        <v>33</v>
      </c>
      <c r="L996">
        <v>179.97</v>
      </c>
      <c r="M996">
        <f>L996*_xlfn.XLOOKUP(K996,AM:AM,AN:AN)</f>
        <v>154.77420000000001</v>
      </c>
      <c r="N996">
        <f>L996*_xlfn.XLOOKUP(K996,AM:AM,AO:AO)</f>
        <v>179.97</v>
      </c>
      <c r="O996">
        <v>0</v>
      </c>
      <c r="P996">
        <f>O996*_xlfn.XLOOKUP(K996,AM:AM,AN:AN)</f>
        <v>0</v>
      </c>
      <c r="Q996">
        <f>O996*_xlfn.XLOOKUP(K996,AM:AM,AO:AO)</f>
        <v>0</v>
      </c>
      <c r="R996" t="str">
        <f>_xlfn.XLOOKUP(E996,AF:AF,AG:AG)</f>
        <v>F1S USA</v>
      </c>
      <c r="S996" t="str">
        <f>_xlfn.XLOOKUP(E996,AF:AF,AI:AI)</f>
        <v>United States</v>
      </c>
      <c r="T996">
        <f>WEEKNUM(G996)</f>
        <v>42</v>
      </c>
      <c r="U996">
        <f>YEAR(G996)</f>
        <v>2025</v>
      </c>
      <c r="V996" s="117">
        <f>IFERROR(Q996/N996,"0")</f>
        <v>0</v>
      </c>
      <c r="AF996">
        <v>32003</v>
      </c>
      <c r="AG996" t="s">
        <v>918</v>
      </c>
      <c r="AH996" t="s">
        <v>456</v>
      </c>
      <c r="AI996" t="s">
        <v>919</v>
      </c>
      <c r="BH996">
        <v>997</v>
      </c>
      <c r="BI996" t="s">
        <v>91</v>
      </c>
    </row>
    <row r="997" spans="1:61">
      <c r="A997" t="str">
        <f>_xlfn.XLOOKUP(D997,BN:BN,BO:BO)</f>
        <v>México</v>
      </c>
      <c r="B997" t="s">
        <v>25</v>
      </c>
      <c r="C997">
        <v>115</v>
      </c>
      <c r="D997" t="str">
        <f>_xlfn.XLOOKUP(C997,BH:BH,BI:BI)</f>
        <v>VeronicaN</v>
      </c>
      <c r="E997">
        <v>28934</v>
      </c>
      <c r="F997" t="s">
        <v>2275</v>
      </c>
      <c r="G997" s="63">
        <v>45948</v>
      </c>
      <c r="H997" s="63">
        <v>45948</v>
      </c>
      <c r="I997" t="s">
        <v>366</v>
      </c>
      <c r="J997" t="str">
        <f>_xlfn.XLOOKUP(I997,AS:AS,AU:AU)</f>
        <v>Vuelos</v>
      </c>
      <c r="K997" t="s">
        <v>33</v>
      </c>
      <c r="L997">
        <v>34.44</v>
      </c>
      <c r="M997">
        <f>L997*_xlfn.XLOOKUP(K997,AM:AM,AN:AN)</f>
        <v>29.618399999999998</v>
      </c>
      <c r="N997">
        <f>L997*_xlfn.XLOOKUP(K997,AM:AM,AO:AO)</f>
        <v>34.44</v>
      </c>
      <c r="O997">
        <v>0</v>
      </c>
      <c r="P997">
        <f>O997*_xlfn.XLOOKUP(K997,AM:AM,AN:AN)</f>
        <v>0</v>
      </c>
      <c r="Q997">
        <f>O997*_xlfn.XLOOKUP(K997,AM:AM,AO:AO)</f>
        <v>0</v>
      </c>
      <c r="R997" t="str">
        <f>_xlfn.XLOOKUP(E997,AF:AF,AG:AG)</f>
        <v>F1S USA</v>
      </c>
      <c r="S997" t="str">
        <f>_xlfn.XLOOKUP(E997,AF:AF,AI:AI)</f>
        <v>United States</v>
      </c>
      <c r="T997">
        <f>WEEKNUM(G997)</f>
        <v>42</v>
      </c>
      <c r="U997">
        <f>YEAR(G997)</f>
        <v>2025</v>
      </c>
      <c r="V997" s="117">
        <f>IFERROR(Q997/N997,"0")</f>
        <v>0</v>
      </c>
      <c r="AF997">
        <v>32014</v>
      </c>
      <c r="AG997" t="s">
        <v>883</v>
      </c>
      <c r="AH997" t="s">
        <v>366</v>
      </c>
      <c r="AI997" t="s">
        <v>415</v>
      </c>
      <c r="BH997">
        <v>998</v>
      </c>
      <c r="BI997" t="s">
        <v>95</v>
      </c>
    </row>
    <row r="998" spans="1:61">
      <c r="A998" t="str">
        <f>_xlfn.XLOOKUP(D998,BN:BN,BO:BO)</f>
        <v>México</v>
      </c>
      <c r="B998" t="s">
        <v>25</v>
      </c>
      <c r="C998">
        <v>115</v>
      </c>
      <c r="D998" t="str">
        <f>_xlfn.XLOOKUP(C998,BH:BH,BI:BI)</f>
        <v>VeronicaN</v>
      </c>
      <c r="E998">
        <v>28934</v>
      </c>
      <c r="F998" t="s">
        <v>2276</v>
      </c>
      <c r="G998" s="63">
        <v>45948</v>
      </c>
      <c r="H998" s="63">
        <v>45948</v>
      </c>
      <c r="I998" t="s">
        <v>366</v>
      </c>
      <c r="J998" t="str">
        <f>_xlfn.XLOOKUP(I998,AS:AS,AU:AU)</f>
        <v>Vuelos</v>
      </c>
      <c r="K998" t="s">
        <v>33</v>
      </c>
      <c r="L998">
        <v>34.44</v>
      </c>
      <c r="M998">
        <f>L998*_xlfn.XLOOKUP(K998,AM:AM,AN:AN)</f>
        <v>29.618399999999998</v>
      </c>
      <c r="N998">
        <f>L998*_xlfn.XLOOKUP(K998,AM:AM,AO:AO)</f>
        <v>34.44</v>
      </c>
      <c r="O998">
        <v>0</v>
      </c>
      <c r="P998">
        <f>O998*_xlfn.XLOOKUP(K998,AM:AM,AN:AN)</f>
        <v>0</v>
      </c>
      <c r="Q998">
        <f>O998*_xlfn.XLOOKUP(K998,AM:AM,AO:AO)</f>
        <v>0</v>
      </c>
      <c r="R998" t="str">
        <f>_xlfn.XLOOKUP(E998,AF:AF,AG:AG)</f>
        <v>F1S USA</v>
      </c>
      <c r="S998" t="str">
        <f>_xlfn.XLOOKUP(E998,AF:AF,AI:AI)</f>
        <v>United States</v>
      </c>
      <c r="T998">
        <f>WEEKNUM(G998)</f>
        <v>42</v>
      </c>
      <c r="U998">
        <f>YEAR(G998)</f>
        <v>2025</v>
      </c>
      <c r="V998" s="117">
        <f>IFERROR(Q998/N998,"0")</f>
        <v>0</v>
      </c>
      <c r="AF998">
        <v>32016</v>
      </c>
      <c r="AG998" t="s">
        <v>925</v>
      </c>
      <c r="AH998" t="s">
        <v>419</v>
      </c>
      <c r="AI998" t="s">
        <v>454</v>
      </c>
      <c r="BH998">
        <v>999</v>
      </c>
      <c r="BI998" t="s">
        <v>95</v>
      </c>
    </row>
    <row r="999" spans="1:61">
      <c r="A999" t="str">
        <f>_xlfn.XLOOKUP(D999,BN:BN,BO:BO)</f>
        <v>México</v>
      </c>
      <c r="B999" t="s">
        <v>25</v>
      </c>
      <c r="C999">
        <v>115</v>
      </c>
      <c r="D999" t="str">
        <f>_xlfn.XLOOKUP(C999,BH:BH,BI:BI)</f>
        <v>VeronicaN</v>
      </c>
      <c r="E999">
        <v>28934</v>
      </c>
      <c r="F999" t="s">
        <v>2275</v>
      </c>
      <c r="G999" s="63">
        <v>45948</v>
      </c>
      <c r="H999" s="63">
        <v>45948</v>
      </c>
      <c r="I999" t="s">
        <v>366</v>
      </c>
      <c r="J999" t="str">
        <f>_xlfn.XLOOKUP(I999,AS:AS,AU:AU)</f>
        <v>Vuelos</v>
      </c>
      <c r="K999" t="s">
        <v>33</v>
      </c>
      <c r="L999">
        <v>19</v>
      </c>
      <c r="M999">
        <f>L999*_xlfn.XLOOKUP(K999,AM:AM,AN:AN)</f>
        <v>16.34</v>
      </c>
      <c r="N999">
        <f>L999*_xlfn.XLOOKUP(K999,AM:AM,AO:AO)</f>
        <v>19</v>
      </c>
      <c r="O999">
        <v>0</v>
      </c>
      <c r="P999">
        <f>O999*_xlfn.XLOOKUP(K999,AM:AM,AN:AN)</f>
        <v>0</v>
      </c>
      <c r="Q999">
        <f>O999*_xlfn.XLOOKUP(K999,AM:AM,AO:AO)</f>
        <v>0</v>
      </c>
      <c r="R999" t="str">
        <f>_xlfn.XLOOKUP(E999,AF:AF,AG:AG)</f>
        <v>F1S USA</v>
      </c>
      <c r="S999" t="str">
        <f>_xlfn.XLOOKUP(E999,AF:AF,AI:AI)</f>
        <v>United States</v>
      </c>
      <c r="T999">
        <f>WEEKNUM(G999)</f>
        <v>42</v>
      </c>
      <c r="U999">
        <f>YEAR(G999)</f>
        <v>2025</v>
      </c>
      <c r="V999" s="117">
        <f>IFERROR(Q999/N999,"0")</f>
        <v>0</v>
      </c>
      <c r="AF999">
        <v>32018</v>
      </c>
      <c r="AG999" t="s">
        <v>928</v>
      </c>
      <c r="AH999" t="s">
        <v>376</v>
      </c>
      <c r="AI999" t="s">
        <v>929</v>
      </c>
      <c r="BH999">
        <v>1000</v>
      </c>
      <c r="BI999" t="s">
        <v>95</v>
      </c>
    </row>
    <row r="1000" spans="1:61">
      <c r="A1000" t="str">
        <f>_xlfn.XLOOKUP(D1000,BN:BN,BO:BO)</f>
        <v>México</v>
      </c>
      <c r="B1000" t="s">
        <v>25</v>
      </c>
      <c r="C1000">
        <v>115</v>
      </c>
      <c r="D1000" t="str">
        <f>_xlfn.XLOOKUP(C1000,BH:BH,BI:BI)</f>
        <v>VeronicaN</v>
      </c>
      <c r="E1000">
        <v>28934</v>
      </c>
      <c r="F1000" t="s">
        <v>2276</v>
      </c>
      <c r="G1000" s="63">
        <v>45948</v>
      </c>
      <c r="H1000" s="63">
        <v>45948</v>
      </c>
      <c r="I1000" t="s">
        <v>366</v>
      </c>
      <c r="J1000" t="str">
        <f>_xlfn.XLOOKUP(I1000,AS:AS,AU:AU)</f>
        <v>Vuelos</v>
      </c>
      <c r="K1000" t="s">
        <v>33</v>
      </c>
      <c r="L1000">
        <v>20</v>
      </c>
      <c r="M1000">
        <f>L1000*_xlfn.XLOOKUP(K1000,AM:AM,AN:AN)</f>
        <v>17.2</v>
      </c>
      <c r="N1000">
        <f>L1000*_xlfn.XLOOKUP(K1000,AM:AM,AO:AO)</f>
        <v>20</v>
      </c>
      <c r="O1000">
        <v>0</v>
      </c>
      <c r="P1000">
        <f>O1000*_xlfn.XLOOKUP(K1000,AM:AM,AN:AN)</f>
        <v>0</v>
      </c>
      <c r="Q1000">
        <f>O1000*_xlfn.XLOOKUP(K1000,AM:AM,AO:AO)</f>
        <v>0</v>
      </c>
      <c r="R1000" t="str">
        <f>_xlfn.XLOOKUP(E1000,AF:AF,AG:AG)</f>
        <v>F1S USA</v>
      </c>
      <c r="S1000" t="str">
        <f>_xlfn.XLOOKUP(E1000,AF:AF,AI:AI)</f>
        <v>United States</v>
      </c>
      <c r="T1000">
        <f>WEEKNUM(G1000)</f>
        <v>42</v>
      </c>
      <c r="U1000">
        <f>YEAR(G1000)</f>
        <v>2025</v>
      </c>
      <c r="V1000" s="117">
        <f>IFERROR(Q1000/N1000,"0")</f>
        <v>0</v>
      </c>
      <c r="AF1000">
        <v>32019</v>
      </c>
      <c r="AG1000" t="s">
        <v>933</v>
      </c>
      <c r="AH1000" t="s">
        <v>376</v>
      </c>
      <c r="AI1000" t="s">
        <v>399</v>
      </c>
      <c r="BH1000">
        <v>1001</v>
      </c>
      <c r="BI1000" t="s">
        <v>95</v>
      </c>
    </row>
    <row r="1001" spans="1:61">
      <c r="A1001" t="str">
        <f>_xlfn.XLOOKUP(D1001,BN:BN,BO:BO)</f>
        <v>México</v>
      </c>
      <c r="B1001" t="s">
        <v>25</v>
      </c>
      <c r="C1001">
        <v>115</v>
      </c>
      <c r="D1001" t="str">
        <f>_xlfn.XLOOKUP(C1001,BH:BH,BI:BI)</f>
        <v>VeronicaN</v>
      </c>
      <c r="E1001">
        <v>28934</v>
      </c>
      <c r="F1001" t="s">
        <v>2275</v>
      </c>
      <c r="G1001" s="63">
        <v>45948</v>
      </c>
      <c r="H1001" s="63">
        <v>45948</v>
      </c>
      <c r="I1001" t="s">
        <v>366</v>
      </c>
      <c r="J1001" t="str">
        <f>_xlfn.XLOOKUP(I1001,AS:AS,AU:AU)</f>
        <v>Vuelos</v>
      </c>
      <c r="K1001" t="s">
        <v>33</v>
      </c>
      <c r="L1001">
        <v>30</v>
      </c>
      <c r="M1001">
        <f>L1001*_xlfn.XLOOKUP(K1001,AM:AM,AN:AN)</f>
        <v>25.8</v>
      </c>
      <c r="N1001">
        <f>L1001*_xlfn.XLOOKUP(K1001,AM:AM,AO:AO)</f>
        <v>30</v>
      </c>
      <c r="O1001">
        <v>0</v>
      </c>
      <c r="P1001">
        <f>O1001*_xlfn.XLOOKUP(K1001,AM:AM,AN:AN)</f>
        <v>0</v>
      </c>
      <c r="Q1001">
        <f>O1001*_xlfn.XLOOKUP(K1001,AM:AM,AO:AO)</f>
        <v>0</v>
      </c>
      <c r="R1001" t="str">
        <f>_xlfn.XLOOKUP(E1001,AF:AF,AG:AG)</f>
        <v>F1S USA</v>
      </c>
      <c r="S1001" t="str">
        <f>_xlfn.XLOOKUP(E1001,AF:AF,AI:AI)</f>
        <v>United States</v>
      </c>
      <c r="T1001">
        <f>WEEKNUM(G1001)</f>
        <v>42</v>
      </c>
      <c r="U1001">
        <f>YEAR(G1001)</f>
        <v>2025</v>
      </c>
      <c r="V1001" s="117">
        <f>IFERROR(Q1001/N1001,"0")</f>
        <v>0</v>
      </c>
      <c r="AF1001">
        <v>32021</v>
      </c>
      <c r="AG1001" t="s">
        <v>936</v>
      </c>
      <c r="AH1001" t="s">
        <v>376</v>
      </c>
      <c r="AI1001" t="s">
        <v>438</v>
      </c>
      <c r="BH1001">
        <v>1002</v>
      </c>
      <c r="BI1001" t="s">
        <v>45</v>
      </c>
    </row>
    <row r="1002" spans="1:61">
      <c r="A1002" t="str">
        <f>_xlfn.XLOOKUP(D1002,BN:BN,BO:BO)</f>
        <v>México</v>
      </c>
      <c r="B1002" t="s">
        <v>25</v>
      </c>
      <c r="C1002">
        <v>115</v>
      </c>
      <c r="D1002" t="str">
        <f>_xlfn.XLOOKUP(C1002,BH:BH,BI:BI)</f>
        <v>VeronicaN</v>
      </c>
      <c r="E1002">
        <v>28934</v>
      </c>
      <c r="F1002" t="s">
        <v>2275</v>
      </c>
      <c r="G1002" s="63">
        <v>45948</v>
      </c>
      <c r="H1002" s="63">
        <v>45948</v>
      </c>
      <c r="I1002" t="s">
        <v>366</v>
      </c>
      <c r="J1002" t="str">
        <f>_xlfn.XLOOKUP(I1002,AS:AS,AU:AU)</f>
        <v>Vuelos</v>
      </c>
      <c r="K1002" t="s">
        <v>33</v>
      </c>
      <c r="L1002">
        <v>50</v>
      </c>
      <c r="M1002">
        <f>L1002*_xlfn.XLOOKUP(K1002,AM:AM,AN:AN)</f>
        <v>43</v>
      </c>
      <c r="N1002">
        <f>L1002*_xlfn.XLOOKUP(K1002,AM:AM,AO:AO)</f>
        <v>50</v>
      </c>
      <c r="O1002">
        <v>0</v>
      </c>
      <c r="P1002">
        <f>O1002*_xlfn.XLOOKUP(K1002,AM:AM,AN:AN)</f>
        <v>0</v>
      </c>
      <c r="Q1002">
        <f>O1002*_xlfn.XLOOKUP(K1002,AM:AM,AO:AO)</f>
        <v>0</v>
      </c>
      <c r="R1002" t="str">
        <f>_xlfn.XLOOKUP(E1002,AF:AF,AG:AG)</f>
        <v>F1S USA</v>
      </c>
      <c r="S1002" t="str">
        <f>_xlfn.XLOOKUP(E1002,AF:AF,AI:AI)</f>
        <v>United States</v>
      </c>
      <c r="T1002">
        <f>WEEKNUM(G1002)</f>
        <v>42</v>
      </c>
      <c r="U1002">
        <f>YEAR(G1002)</f>
        <v>2025</v>
      </c>
      <c r="V1002" s="117">
        <f>IFERROR(Q1002/N1002,"0")</f>
        <v>0</v>
      </c>
      <c r="AF1002">
        <v>32023</v>
      </c>
      <c r="AG1002" t="s">
        <v>939</v>
      </c>
      <c r="AH1002" t="s">
        <v>376</v>
      </c>
      <c r="AI1002" t="s">
        <v>601</v>
      </c>
      <c r="BH1002">
        <v>866</v>
      </c>
      <c r="BI1002" t="s">
        <v>68</v>
      </c>
    </row>
    <row r="1003" spans="1:61">
      <c r="A1003" t="str">
        <f>_xlfn.XLOOKUP(D1003,BN:BN,BO:BO)</f>
        <v>México</v>
      </c>
      <c r="B1003" t="s">
        <v>25</v>
      </c>
      <c r="C1003">
        <v>115</v>
      </c>
      <c r="D1003" t="str">
        <f>_xlfn.XLOOKUP(C1003,BH:BH,BI:BI)</f>
        <v>VeronicaN</v>
      </c>
      <c r="E1003">
        <v>28934</v>
      </c>
      <c r="F1003" t="s">
        <v>2276</v>
      </c>
      <c r="G1003" s="63">
        <v>45948</v>
      </c>
      <c r="H1003" s="63">
        <v>45948</v>
      </c>
      <c r="I1003" t="s">
        <v>366</v>
      </c>
      <c r="J1003" t="str">
        <f>_xlfn.XLOOKUP(I1003,AS:AS,AU:AU)</f>
        <v>Vuelos</v>
      </c>
      <c r="K1003" t="s">
        <v>33</v>
      </c>
      <c r="L1003">
        <v>30</v>
      </c>
      <c r="M1003">
        <f>L1003*_xlfn.XLOOKUP(K1003,AM:AM,AN:AN)</f>
        <v>25.8</v>
      </c>
      <c r="N1003">
        <f>L1003*_xlfn.XLOOKUP(K1003,AM:AM,AO:AO)</f>
        <v>30</v>
      </c>
      <c r="O1003">
        <v>0</v>
      </c>
      <c r="P1003">
        <f>O1003*_xlfn.XLOOKUP(K1003,AM:AM,AN:AN)</f>
        <v>0</v>
      </c>
      <c r="Q1003">
        <f>O1003*_xlfn.XLOOKUP(K1003,AM:AM,AO:AO)</f>
        <v>0</v>
      </c>
      <c r="R1003" t="str">
        <f>_xlfn.XLOOKUP(E1003,AF:AF,AG:AG)</f>
        <v>F1S USA</v>
      </c>
      <c r="S1003" t="str">
        <f>_xlfn.XLOOKUP(E1003,AF:AF,AI:AI)</f>
        <v>United States</v>
      </c>
      <c r="T1003">
        <f>WEEKNUM(G1003)</f>
        <v>42</v>
      </c>
      <c r="U1003">
        <f>YEAR(G1003)</f>
        <v>2025</v>
      </c>
      <c r="V1003" s="117">
        <f>IFERROR(Q1003/N1003,"0")</f>
        <v>0</v>
      </c>
      <c r="AF1003">
        <v>32024</v>
      </c>
      <c r="AG1003" t="s">
        <v>942</v>
      </c>
      <c r="AH1003" t="s">
        <v>376</v>
      </c>
      <c r="AI1003" t="s">
        <v>601</v>
      </c>
      <c r="BH1003">
        <v>872</v>
      </c>
      <c r="BI1003" t="s">
        <v>68</v>
      </c>
    </row>
    <row r="1004" spans="1:61">
      <c r="A1004" t="str">
        <f>_xlfn.XLOOKUP(D1004,BN:BN,BO:BO)</f>
        <v>México</v>
      </c>
      <c r="B1004" t="s">
        <v>25</v>
      </c>
      <c r="C1004">
        <v>115</v>
      </c>
      <c r="D1004" t="str">
        <f>_xlfn.XLOOKUP(C1004,BH:BH,BI:BI)</f>
        <v>VeronicaN</v>
      </c>
      <c r="E1004">
        <v>28934</v>
      </c>
      <c r="F1004" t="s">
        <v>2276</v>
      </c>
      <c r="G1004" s="63">
        <v>45948</v>
      </c>
      <c r="H1004" s="63">
        <v>45948</v>
      </c>
      <c r="I1004" t="s">
        <v>366</v>
      </c>
      <c r="J1004" t="str">
        <f>_xlfn.XLOOKUP(I1004,AS:AS,AU:AU)</f>
        <v>Vuelos</v>
      </c>
      <c r="K1004" t="s">
        <v>33</v>
      </c>
      <c r="L1004">
        <v>50</v>
      </c>
      <c r="M1004">
        <f>L1004*_xlfn.XLOOKUP(K1004,AM:AM,AN:AN)</f>
        <v>43</v>
      </c>
      <c r="N1004">
        <f>L1004*_xlfn.XLOOKUP(K1004,AM:AM,AO:AO)</f>
        <v>50</v>
      </c>
      <c r="O1004">
        <v>0</v>
      </c>
      <c r="P1004">
        <f>O1004*_xlfn.XLOOKUP(K1004,AM:AM,AN:AN)</f>
        <v>0</v>
      </c>
      <c r="Q1004">
        <f>O1004*_xlfn.XLOOKUP(K1004,AM:AM,AO:AO)</f>
        <v>0</v>
      </c>
      <c r="R1004" t="str">
        <f>_xlfn.XLOOKUP(E1004,AF:AF,AG:AG)</f>
        <v>F1S USA</v>
      </c>
      <c r="S1004" t="str">
        <f>_xlfn.XLOOKUP(E1004,AF:AF,AI:AI)</f>
        <v>United States</v>
      </c>
      <c r="T1004">
        <f>WEEKNUM(G1004)</f>
        <v>42</v>
      </c>
      <c r="U1004">
        <f>YEAR(G1004)</f>
        <v>2025</v>
      </c>
      <c r="V1004" s="117">
        <f>IFERROR(Q1004/N1004,"0")</f>
        <v>0</v>
      </c>
      <c r="AF1004">
        <v>32025</v>
      </c>
      <c r="AG1004" t="s">
        <v>946</v>
      </c>
      <c r="AH1004" t="s">
        <v>376</v>
      </c>
      <c r="AI1004" t="s">
        <v>405</v>
      </c>
    </row>
    <row r="1005" spans="1:61">
      <c r="A1005" t="str">
        <f>_xlfn.XLOOKUP(D1005,BN:BN,BO:BO)</f>
        <v>México</v>
      </c>
      <c r="B1005" t="s">
        <v>25</v>
      </c>
      <c r="C1005">
        <v>115</v>
      </c>
      <c r="D1005" t="str">
        <f>_xlfn.XLOOKUP(C1005,BH:BH,BI:BI)</f>
        <v>VeronicaN</v>
      </c>
      <c r="E1005">
        <v>28934</v>
      </c>
      <c r="F1005" t="s">
        <v>2275</v>
      </c>
      <c r="G1005" s="63">
        <v>45948</v>
      </c>
      <c r="H1005" s="63">
        <v>45948</v>
      </c>
      <c r="I1005" t="s">
        <v>366</v>
      </c>
      <c r="J1005" t="str">
        <f>_xlfn.XLOOKUP(I1005,AS:AS,AU:AU)</f>
        <v>Vuelos</v>
      </c>
      <c r="K1005" t="s">
        <v>33</v>
      </c>
      <c r="L1005">
        <v>33</v>
      </c>
      <c r="M1005">
        <f>L1005*_xlfn.XLOOKUP(K1005,AM:AM,AN:AN)</f>
        <v>28.38</v>
      </c>
      <c r="N1005">
        <f>L1005*_xlfn.XLOOKUP(K1005,AM:AM,AO:AO)</f>
        <v>33</v>
      </c>
      <c r="O1005">
        <v>0</v>
      </c>
      <c r="P1005">
        <f>O1005*_xlfn.XLOOKUP(K1005,AM:AM,AN:AN)</f>
        <v>0</v>
      </c>
      <c r="Q1005">
        <f>O1005*_xlfn.XLOOKUP(K1005,AM:AM,AO:AO)</f>
        <v>0</v>
      </c>
      <c r="R1005" t="str">
        <f>_xlfn.XLOOKUP(E1005,AF:AF,AG:AG)</f>
        <v>F1S USA</v>
      </c>
      <c r="S1005" t="str">
        <f>_xlfn.XLOOKUP(E1005,AF:AF,AI:AI)</f>
        <v>United States</v>
      </c>
      <c r="T1005">
        <f>WEEKNUM(G1005)</f>
        <v>42</v>
      </c>
      <c r="U1005">
        <f>YEAR(G1005)</f>
        <v>2025</v>
      </c>
      <c r="V1005" s="117">
        <f>IFERROR(Q1005/N1005,"0")</f>
        <v>0</v>
      </c>
      <c r="AF1005">
        <v>32026</v>
      </c>
      <c r="AG1005" t="s">
        <v>949</v>
      </c>
      <c r="AH1005" t="s">
        <v>376</v>
      </c>
      <c r="AI1005" t="s">
        <v>514</v>
      </c>
    </row>
    <row r="1006" spans="1:61">
      <c r="A1006" t="str">
        <f>_xlfn.XLOOKUP(D1006,BN:BN,BO:BO)</f>
        <v>México</v>
      </c>
      <c r="B1006" t="s">
        <v>25</v>
      </c>
      <c r="C1006">
        <v>115</v>
      </c>
      <c r="D1006" t="str">
        <f>_xlfn.XLOOKUP(C1006,BH:BH,BI:BI)</f>
        <v>VeronicaN</v>
      </c>
      <c r="E1006">
        <v>28934</v>
      </c>
      <c r="F1006" t="s">
        <v>2276</v>
      </c>
      <c r="G1006" s="63">
        <v>45948</v>
      </c>
      <c r="H1006" s="63">
        <v>45948</v>
      </c>
      <c r="I1006" t="s">
        <v>366</v>
      </c>
      <c r="J1006" t="str">
        <f>_xlfn.XLOOKUP(I1006,AS:AS,AU:AU)</f>
        <v>Vuelos</v>
      </c>
      <c r="K1006" t="s">
        <v>33</v>
      </c>
      <c r="L1006">
        <v>33</v>
      </c>
      <c r="M1006">
        <f>L1006*_xlfn.XLOOKUP(K1006,AM:AM,AN:AN)</f>
        <v>28.38</v>
      </c>
      <c r="N1006">
        <f>L1006*_xlfn.XLOOKUP(K1006,AM:AM,AO:AO)</f>
        <v>33</v>
      </c>
      <c r="O1006">
        <v>0</v>
      </c>
      <c r="P1006">
        <f>O1006*_xlfn.XLOOKUP(K1006,AM:AM,AN:AN)</f>
        <v>0</v>
      </c>
      <c r="Q1006">
        <f>O1006*_xlfn.XLOOKUP(K1006,AM:AM,AO:AO)</f>
        <v>0</v>
      </c>
      <c r="R1006" t="str">
        <f>_xlfn.XLOOKUP(E1006,AF:AF,AG:AG)</f>
        <v>F1S USA</v>
      </c>
      <c r="S1006" t="str">
        <f>_xlfn.XLOOKUP(E1006,AF:AF,AI:AI)</f>
        <v>United States</v>
      </c>
      <c r="T1006">
        <f>WEEKNUM(G1006)</f>
        <v>42</v>
      </c>
      <c r="U1006">
        <f>YEAR(G1006)</f>
        <v>2025</v>
      </c>
      <c r="V1006" s="117">
        <f>IFERROR(Q1006/N1006,"0")</f>
        <v>0</v>
      </c>
      <c r="AF1006">
        <v>32066</v>
      </c>
      <c r="AG1006" t="s">
        <v>951</v>
      </c>
      <c r="AH1006" t="s">
        <v>376</v>
      </c>
      <c r="AI1006" t="s">
        <v>438</v>
      </c>
    </row>
    <row r="1007" spans="1:61">
      <c r="A1007" t="str">
        <f>_xlfn.XLOOKUP(D1007,BN:BN,BO:BO)</f>
        <v>México</v>
      </c>
      <c r="B1007" t="s">
        <v>25</v>
      </c>
      <c r="C1007">
        <v>115</v>
      </c>
      <c r="D1007" t="str">
        <f>_xlfn.XLOOKUP(C1007,BH:BH,BI:BI)</f>
        <v>VeronicaN</v>
      </c>
      <c r="E1007">
        <v>28934</v>
      </c>
      <c r="F1007" t="s">
        <v>2277</v>
      </c>
      <c r="G1007" s="63">
        <v>45963</v>
      </c>
      <c r="H1007" s="63">
        <v>45963</v>
      </c>
      <c r="I1007" t="s">
        <v>366</v>
      </c>
      <c r="J1007" t="str">
        <f>_xlfn.XLOOKUP(I1007,AS:AS,AU:AU)</f>
        <v>Vuelos</v>
      </c>
      <c r="K1007" t="s">
        <v>33</v>
      </c>
      <c r="L1007">
        <v>83.19</v>
      </c>
      <c r="M1007">
        <f>L1007*_xlfn.XLOOKUP(K1007,AM:AM,AN:AN)</f>
        <v>71.543399999999991</v>
      </c>
      <c r="N1007">
        <f>L1007*_xlfn.XLOOKUP(K1007,AM:AM,AO:AO)</f>
        <v>83.19</v>
      </c>
      <c r="O1007">
        <v>0</v>
      </c>
      <c r="P1007">
        <f>O1007*_xlfn.XLOOKUP(K1007,AM:AM,AN:AN)</f>
        <v>0</v>
      </c>
      <c r="Q1007">
        <f>O1007*_xlfn.XLOOKUP(K1007,AM:AM,AO:AO)</f>
        <v>0</v>
      </c>
      <c r="R1007" t="str">
        <f>_xlfn.XLOOKUP(E1007,AF:AF,AG:AG)</f>
        <v>F1S USA</v>
      </c>
      <c r="S1007" t="str">
        <f>_xlfn.XLOOKUP(E1007,AF:AF,AI:AI)</f>
        <v>United States</v>
      </c>
      <c r="T1007">
        <f>WEEKNUM(G1007)</f>
        <v>45</v>
      </c>
      <c r="U1007">
        <f>YEAR(G1007)</f>
        <v>2025</v>
      </c>
      <c r="V1007" s="117">
        <f>IFERROR(Q1007/N1007,"0")</f>
        <v>0</v>
      </c>
      <c r="AF1007">
        <v>32069</v>
      </c>
      <c r="AG1007" t="s">
        <v>954</v>
      </c>
      <c r="AH1007" t="s">
        <v>364</v>
      </c>
      <c r="AI1007" t="s">
        <v>401</v>
      </c>
    </row>
    <row r="1008" spans="1:61">
      <c r="A1008" t="str">
        <f>_xlfn.XLOOKUP(D1008,BN:BN,BO:BO)</f>
        <v>México</v>
      </c>
      <c r="B1008" t="s">
        <v>25</v>
      </c>
      <c r="C1008">
        <v>115</v>
      </c>
      <c r="D1008" t="str">
        <f>_xlfn.XLOOKUP(C1008,BH:BH,BI:BI)</f>
        <v>VeronicaN</v>
      </c>
      <c r="E1008">
        <v>28934</v>
      </c>
      <c r="F1008" t="s">
        <v>2278</v>
      </c>
      <c r="G1008" s="63">
        <v>45963</v>
      </c>
      <c r="H1008" s="63">
        <v>45963</v>
      </c>
      <c r="I1008" t="s">
        <v>366</v>
      </c>
      <c r="J1008" t="str">
        <f>_xlfn.XLOOKUP(I1008,AS:AS,AU:AU)</f>
        <v>Vuelos</v>
      </c>
      <c r="K1008" t="s">
        <v>33</v>
      </c>
      <c r="L1008">
        <v>83.19</v>
      </c>
      <c r="M1008">
        <f>L1008*_xlfn.XLOOKUP(K1008,AM:AM,AN:AN)</f>
        <v>71.543399999999991</v>
      </c>
      <c r="N1008">
        <f>L1008*_xlfn.XLOOKUP(K1008,AM:AM,AO:AO)</f>
        <v>83.19</v>
      </c>
      <c r="O1008">
        <v>0</v>
      </c>
      <c r="P1008">
        <f>O1008*_xlfn.XLOOKUP(K1008,AM:AM,AN:AN)</f>
        <v>0</v>
      </c>
      <c r="Q1008">
        <f>O1008*_xlfn.XLOOKUP(K1008,AM:AM,AO:AO)</f>
        <v>0</v>
      </c>
      <c r="R1008" t="str">
        <f>_xlfn.XLOOKUP(E1008,AF:AF,AG:AG)</f>
        <v>F1S USA</v>
      </c>
      <c r="S1008" t="str">
        <f>_xlfn.XLOOKUP(E1008,AF:AF,AI:AI)</f>
        <v>United States</v>
      </c>
      <c r="T1008">
        <f>WEEKNUM(G1008)</f>
        <v>45</v>
      </c>
      <c r="U1008">
        <f>YEAR(G1008)</f>
        <v>2025</v>
      </c>
      <c r="V1008" s="117">
        <f>IFERROR(Q1008/N1008,"0")</f>
        <v>0</v>
      </c>
      <c r="AF1008">
        <v>32072</v>
      </c>
      <c r="AG1008" t="s">
        <v>956</v>
      </c>
      <c r="AH1008" t="s">
        <v>364</v>
      </c>
      <c r="AI1008" t="s">
        <v>790</v>
      </c>
    </row>
    <row r="1009" spans="1:35">
      <c r="A1009" t="str">
        <f>_xlfn.XLOOKUP(D1009,BN:BN,BO:BO)</f>
        <v>México</v>
      </c>
      <c r="B1009" t="s">
        <v>25</v>
      </c>
      <c r="C1009">
        <v>115</v>
      </c>
      <c r="D1009" t="str">
        <f>_xlfn.XLOOKUP(C1009,BH:BH,BI:BI)</f>
        <v>VeronicaN</v>
      </c>
      <c r="E1009">
        <v>28934</v>
      </c>
      <c r="F1009" t="s">
        <v>2277</v>
      </c>
      <c r="G1009" s="63">
        <v>45963</v>
      </c>
      <c r="H1009" s="63">
        <v>45963</v>
      </c>
      <c r="I1009" t="s">
        <v>366</v>
      </c>
      <c r="J1009" t="str">
        <f>_xlfn.XLOOKUP(I1009,AS:AS,AU:AU)</f>
        <v>Vuelos</v>
      </c>
      <c r="K1009" t="s">
        <v>33</v>
      </c>
      <c r="L1009">
        <v>40</v>
      </c>
      <c r="M1009">
        <f>L1009*_xlfn.XLOOKUP(K1009,AM:AM,AN:AN)</f>
        <v>34.4</v>
      </c>
      <c r="N1009">
        <f>L1009*_xlfn.XLOOKUP(K1009,AM:AM,AO:AO)</f>
        <v>40</v>
      </c>
      <c r="O1009">
        <v>0</v>
      </c>
      <c r="P1009">
        <f>O1009*_xlfn.XLOOKUP(K1009,AM:AM,AN:AN)</f>
        <v>0</v>
      </c>
      <c r="Q1009">
        <f>O1009*_xlfn.XLOOKUP(K1009,AM:AM,AO:AO)</f>
        <v>0</v>
      </c>
      <c r="R1009" t="str">
        <f>_xlfn.XLOOKUP(E1009,AF:AF,AG:AG)</f>
        <v>F1S USA</v>
      </c>
      <c r="S1009" t="str">
        <f>_xlfn.XLOOKUP(E1009,AF:AF,AI:AI)</f>
        <v>United States</v>
      </c>
      <c r="T1009">
        <f>WEEKNUM(G1009)</f>
        <v>45</v>
      </c>
      <c r="U1009">
        <f>YEAR(G1009)</f>
        <v>2025</v>
      </c>
      <c r="V1009" s="117">
        <f>IFERROR(Q1009/N1009,"0")</f>
        <v>0</v>
      </c>
      <c r="AF1009">
        <v>32078</v>
      </c>
      <c r="AG1009" t="s">
        <v>958</v>
      </c>
      <c r="AH1009" t="s">
        <v>376</v>
      </c>
      <c r="AI1009" t="s">
        <v>440</v>
      </c>
    </row>
    <row r="1010" spans="1:35">
      <c r="A1010" t="str">
        <f>_xlfn.XLOOKUP(D1010,BN:BN,BO:BO)</f>
        <v>México</v>
      </c>
      <c r="B1010" t="s">
        <v>25</v>
      </c>
      <c r="C1010">
        <v>115</v>
      </c>
      <c r="D1010" t="str">
        <f>_xlfn.XLOOKUP(C1010,BH:BH,BI:BI)</f>
        <v>VeronicaN</v>
      </c>
      <c r="E1010">
        <v>28934</v>
      </c>
      <c r="F1010" t="s">
        <v>2278</v>
      </c>
      <c r="G1010" s="63">
        <v>45963</v>
      </c>
      <c r="H1010" s="63">
        <v>45963</v>
      </c>
      <c r="I1010" t="s">
        <v>366</v>
      </c>
      <c r="J1010" t="str">
        <f>_xlfn.XLOOKUP(I1010,AS:AS,AU:AU)</f>
        <v>Vuelos</v>
      </c>
      <c r="K1010" t="s">
        <v>33</v>
      </c>
      <c r="L1010">
        <v>40</v>
      </c>
      <c r="M1010">
        <f>L1010*_xlfn.XLOOKUP(K1010,AM:AM,AN:AN)</f>
        <v>34.4</v>
      </c>
      <c r="N1010">
        <f>L1010*_xlfn.XLOOKUP(K1010,AM:AM,AO:AO)</f>
        <v>40</v>
      </c>
      <c r="O1010">
        <v>0</v>
      </c>
      <c r="P1010">
        <f>O1010*_xlfn.XLOOKUP(K1010,AM:AM,AN:AN)</f>
        <v>0</v>
      </c>
      <c r="Q1010">
        <f>O1010*_xlfn.XLOOKUP(K1010,AM:AM,AO:AO)</f>
        <v>0</v>
      </c>
      <c r="R1010" t="str">
        <f>_xlfn.XLOOKUP(E1010,AF:AF,AG:AG)</f>
        <v>F1S USA</v>
      </c>
      <c r="S1010" t="str">
        <f>_xlfn.XLOOKUP(E1010,AF:AF,AI:AI)</f>
        <v>United States</v>
      </c>
      <c r="T1010">
        <f>WEEKNUM(G1010)</f>
        <v>45</v>
      </c>
      <c r="U1010">
        <f>YEAR(G1010)</f>
        <v>2025</v>
      </c>
      <c r="V1010" s="117">
        <f>IFERROR(Q1010/N1010,"0")</f>
        <v>0</v>
      </c>
      <c r="AF1010">
        <v>32098</v>
      </c>
      <c r="AG1010" t="s">
        <v>961</v>
      </c>
      <c r="AH1010" t="s">
        <v>364</v>
      </c>
      <c r="AI1010" t="s">
        <v>438</v>
      </c>
    </row>
    <row r="1011" spans="1:35">
      <c r="A1011" t="str">
        <f>_xlfn.XLOOKUP(D1011,BN:BN,BO:BO)</f>
        <v>México</v>
      </c>
      <c r="B1011" t="s">
        <v>25</v>
      </c>
      <c r="C1011">
        <v>115</v>
      </c>
      <c r="D1011" t="str">
        <f>_xlfn.XLOOKUP(C1011,BH:BH,BI:BI)</f>
        <v>VeronicaN</v>
      </c>
      <c r="E1011">
        <v>28934</v>
      </c>
      <c r="F1011" t="s">
        <v>2279</v>
      </c>
      <c r="G1011" s="63">
        <v>45963</v>
      </c>
      <c r="H1011" s="63">
        <v>45963</v>
      </c>
      <c r="I1011" t="s">
        <v>366</v>
      </c>
      <c r="J1011" t="str">
        <f>_xlfn.XLOOKUP(I1011,AS:AS,AU:AU)</f>
        <v>Vuelos</v>
      </c>
      <c r="K1011" t="s">
        <v>33</v>
      </c>
      <c r="L1011">
        <v>83.19</v>
      </c>
      <c r="M1011">
        <f>L1011*_xlfn.XLOOKUP(K1011,AM:AM,AN:AN)</f>
        <v>71.543399999999991</v>
      </c>
      <c r="N1011">
        <f>L1011*_xlfn.XLOOKUP(K1011,AM:AM,AO:AO)</f>
        <v>83.19</v>
      </c>
      <c r="O1011">
        <v>0</v>
      </c>
      <c r="P1011">
        <f>O1011*_xlfn.XLOOKUP(K1011,AM:AM,AN:AN)</f>
        <v>0</v>
      </c>
      <c r="Q1011">
        <f>O1011*_xlfn.XLOOKUP(K1011,AM:AM,AO:AO)</f>
        <v>0</v>
      </c>
      <c r="R1011" t="str">
        <f>_xlfn.XLOOKUP(E1011,AF:AF,AG:AG)</f>
        <v>F1S USA</v>
      </c>
      <c r="S1011" t="str">
        <f>_xlfn.XLOOKUP(E1011,AF:AF,AI:AI)</f>
        <v>United States</v>
      </c>
      <c r="T1011">
        <f>WEEKNUM(G1011)</f>
        <v>45</v>
      </c>
      <c r="U1011">
        <f>YEAR(G1011)</f>
        <v>2025</v>
      </c>
      <c r="V1011" s="117">
        <f>IFERROR(Q1011/N1011,"0")</f>
        <v>0</v>
      </c>
      <c r="AF1011">
        <v>32162</v>
      </c>
      <c r="AG1011" t="s">
        <v>964</v>
      </c>
      <c r="AH1011" t="s">
        <v>376</v>
      </c>
      <c r="AI1011" t="s">
        <v>548</v>
      </c>
    </row>
    <row r="1012" spans="1:35">
      <c r="A1012" t="str">
        <f>_xlfn.XLOOKUP(D1012,BN:BN,BO:BO)</f>
        <v>México</v>
      </c>
      <c r="B1012" t="s">
        <v>25</v>
      </c>
      <c r="C1012">
        <v>115</v>
      </c>
      <c r="D1012" t="str">
        <f>_xlfn.XLOOKUP(C1012,BH:BH,BI:BI)</f>
        <v>VeronicaN</v>
      </c>
      <c r="E1012">
        <v>28934</v>
      </c>
      <c r="F1012" t="s">
        <v>2279</v>
      </c>
      <c r="G1012" s="63">
        <v>45963</v>
      </c>
      <c r="H1012" s="63">
        <v>45963</v>
      </c>
      <c r="I1012" t="s">
        <v>366</v>
      </c>
      <c r="J1012" t="str">
        <f>_xlfn.XLOOKUP(I1012,AS:AS,AU:AU)</f>
        <v>Vuelos</v>
      </c>
      <c r="K1012" t="s">
        <v>33</v>
      </c>
      <c r="L1012">
        <v>35</v>
      </c>
      <c r="M1012">
        <f>L1012*_xlfn.XLOOKUP(K1012,AM:AM,AN:AN)</f>
        <v>30.099999999999998</v>
      </c>
      <c r="N1012">
        <f>L1012*_xlfn.XLOOKUP(K1012,AM:AM,AO:AO)</f>
        <v>35</v>
      </c>
      <c r="O1012">
        <v>0</v>
      </c>
      <c r="P1012">
        <f>O1012*_xlfn.XLOOKUP(K1012,AM:AM,AN:AN)</f>
        <v>0</v>
      </c>
      <c r="Q1012">
        <f>O1012*_xlfn.XLOOKUP(K1012,AM:AM,AO:AO)</f>
        <v>0</v>
      </c>
      <c r="R1012" t="str">
        <f>_xlfn.XLOOKUP(E1012,AF:AF,AG:AG)</f>
        <v>F1S USA</v>
      </c>
      <c r="S1012" t="str">
        <f>_xlfn.XLOOKUP(E1012,AF:AF,AI:AI)</f>
        <v>United States</v>
      </c>
      <c r="T1012">
        <f>WEEKNUM(G1012)</f>
        <v>45</v>
      </c>
      <c r="U1012">
        <f>YEAR(G1012)</f>
        <v>2025</v>
      </c>
      <c r="V1012" s="117">
        <f>IFERROR(Q1012/N1012,"0")</f>
        <v>0</v>
      </c>
      <c r="AF1012">
        <v>32163</v>
      </c>
      <c r="AG1012" t="s">
        <v>967</v>
      </c>
      <c r="AH1012" t="s">
        <v>376</v>
      </c>
      <c r="AI1012" t="s">
        <v>548</v>
      </c>
    </row>
    <row r="1013" spans="1:35">
      <c r="A1013" t="str">
        <f>_xlfn.XLOOKUP(D1013,BN:BN,BO:BO)</f>
        <v>México</v>
      </c>
      <c r="B1013" t="s">
        <v>25</v>
      </c>
      <c r="C1013">
        <v>115</v>
      </c>
      <c r="D1013" t="str">
        <f>_xlfn.XLOOKUP(C1013,BH:BH,BI:BI)</f>
        <v>VeronicaN</v>
      </c>
      <c r="E1013">
        <v>28934</v>
      </c>
      <c r="F1013" t="s">
        <v>2280</v>
      </c>
      <c r="G1013" s="63">
        <v>45963</v>
      </c>
      <c r="H1013" s="63">
        <v>45963</v>
      </c>
      <c r="I1013" t="s">
        <v>366</v>
      </c>
      <c r="J1013" t="str">
        <f>_xlfn.XLOOKUP(I1013,AS:AS,AU:AU)</f>
        <v>Vuelos</v>
      </c>
      <c r="K1013" t="s">
        <v>33</v>
      </c>
      <c r="L1013">
        <v>85.19</v>
      </c>
      <c r="M1013">
        <f>L1013*_xlfn.XLOOKUP(K1013,AM:AM,AN:AN)</f>
        <v>73.26339999999999</v>
      </c>
      <c r="N1013">
        <f>L1013*_xlfn.XLOOKUP(K1013,AM:AM,AO:AO)</f>
        <v>85.19</v>
      </c>
      <c r="O1013">
        <v>0</v>
      </c>
      <c r="P1013">
        <f>O1013*_xlfn.XLOOKUP(K1013,AM:AM,AN:AN)</f>
        <v>0</v>
      </c>
      <c r="Q1013">
        <f>O1013*_xlfn.XLOOKUP(K1013,AM:AM,AO:AO)</f>
        <v>0</v>
      </c>
      <c r="R1013" t="str">
        <f>_xlfn.XLOOKUP(E1013,AF:AF,AG:AG)</f>
        <v>F1S USA</v>
      </c>
      <c r="S1013" t="str">
        <f>_xlfn.XLOOKUP(E1013,AF:AF,AI:AI)</f>
        <v>United States</v>
      </c>
      <c r="T1013">
        <f>WEEKNUM(G1013)</f>
        <v>45</v>
      </c>
      <c r="U1013">
        <f>YEAR(G1013)</f>
        <v>2025</v>
      </c>
      <c r="V1013" s="117">
        <f>IFERROR(Q1013/N1013,"0")</f>
        <v>0</v>
      </c>
      <c r="AF1013">
        <v>32172</v>
      </c>
      <c r="AG1013" t="s">
        <v>970</v>
      </c>
      <c r="AH1013" t="s">
        <v>364</v>
      </c>
      <c r="AI1013" t="s">
        <v>887</v>
      </c>
    </row>
    <row r="1014" spans="1:35">
      <c r="A1014" t="str">
        <f>_xlfn.XLOOKUP(D1014,BN:BN,BO:BO)</f>
        <v>México</v>
      </c>
      <c r="B1014" t="s">
        <v>25</v>
      </c>
      <c r="C1014">
        <v>115</v>
      </c>
      <c r="D1014" t="str">
        <f>_xlfn.XLOOKUP(C1014,BH:BH,BI:BI)</f>
        <v>VeronicaN</v>
      </c>
      <c r="E1014">
        <v>28934</v>
      </c>
      <c r="F1014" t="s">
        <v>2280</v>
      </c>
      <c r="G1014" s="63">
        <v>45963</v>
      </c>
      <c r="H1014" s="63">
        <v>45963</v>
      </c>
      <c r="I1014" t="s">
        <v>366</v>
      </c>
      <c r="J1014" t="str">
        <f>_xlfn.XLOOKUP(I1014,AS:AS,AU:AU)</f>
        <v>Vuelos</v>
      </c>
      <c r="K1014" t="s">
        <v>33</v>
      </c>
      <c r="L1014">
        <v>35</v>
      </c>
      <c r="M1014">
        <f>L1014*_xlfn.XLOOKUP(K1014,AM:AM,AN:AN)</f>
        <v>30.099999999999998</v>
      </c>
      <c r="N1014">
        <f>L1014*_xlfn.XLOOKUP(K1014,AM:AM,AO:AO)</f>
        <v>35</v>
      </c>
      <c r="O1014">
        <v>0</v>
      </c>
      <c r="P1014">
        <f>O1014*_xlfn.XLOOKUP(K1014,AM:AM,AN:AN)</f>
        <v>0</v>
      </c>
      <c r="Q1014">
        <f>O1014*_xlfn.XLOOKUP(K1014,AM:AM,AO:AO)</f>
        <v>0</v>
      </c>
      <c r="R1014" t="str">
        <f>_xlfn.XLOOKUP(E1014,AF:AF,AG:AG)</f>
        <v>F1S USA</v>
      </c>
      <c r="S1014" t="str">
        <f>_xlfn.XLOOKUP(E1014,AF:AF,AI:AI)</f>
        <v>United States</v>
      </c>
      <c r="T1014">
        <f>WEEKNUM(G1014)</f>
        <v>45</v>
      </c>
      <c r="U1014">
        <f>YEAR(G1014)</f>
        <v>2025</v>
      </c>
      <c r="V1014" s="117">
        <f>IFERROR(Q1014/N1014,"0")</f>
        <v>0</v>
      </c>
      <c r="AF1014">
        <v>32226</v>
      </c>
      <c r="AG1014" t="s">
        <v>973</v>
      </c>
      <c r="AH1014" t="s">
        <v>376</v>
      </c>
      <c r="AI1014" t="s">
        <v>377</v>
      </c>
    </row>
    <row r="1015" spans="1:35">
      <c r="A1015" t="str">
        <f>_xlfn.XLOOKUP(D1015,BN:BN,BO:BO)</f>
        <v>México</v>
      </c>
      <c r="B1015" t="s">
        <v>25</v>
      </c>
      <c r="C1015">
        <v>115</v>
      </c>
      <c r="D1015" t="str">
        <f>_xlfn.XLOOKUP(C1015,BH:BH,BI:BI)</f>
        <v>VeronicaN</v>
      </c>
      <c r="E1015">
        <v>28934</v>
      </c>
      <c r="F1015" t="s">
        <v>2281</v>
      </c>
      <c r="G1015" s="63">
        <v>45963</v>
      </c>
      <c r="H1015" s="63">
        <v>45963</v>
      </c>
      <c r="I1015" t="s">
        <v>366</v>
      </c>
      <c r="J1015" t="str">
        <f>_xlfn.XLOOKUP(I1015,AS:AS,AU:AU)</f>
        <v>Vuelos</v>
      </c>
      <c r="K1015" t="s">
        <v>33</v>
      </c>
      <c r="L1015">
        <v>85.19</v>
      </c>
      <c r="M1015">
        <f>L1015*_xlfn.XLOOKUP(K1015,AM:AM,AN:AN)</f>
        <v>73.26339999999999</v>
      </c>
      <c r="N1015">
        <f>L1015*_xlfn.XLOOKUP(K1015,AM:AM,AO:AO)</f>
        <v>85.19</v>
      </c>
      <c r="O1015">
        <v>0</v>
      </c>
      <c r="P1015">
        <f>O1015*_xlfn.XLOOKUP(K1015,AM:AM,AN:AN)</f>
        <v>0</v>
      </c>
      <c r="Q1015">
        <f>O1015*_xlfn.XLOOKUP(K1015,AM:AM,AO:AO)</f>
        <v>0</v>
      </c>
      <c r="R1015" t="str">
        <f>_xlfn.XLOOKUP(E1015,AF:AF,AG:AG)</f>
        <v>F1S USA</v>
      </c>
      <c r="S1015" t="str">
        <f>_xlfn.XLOOKUP(E1015,AF:AF,AI:AI)</f>
        <v>United States</v>
      </c>
      <c r="T1015">
        <f>WEEKNUM(G1015)</f>
        <v>45</v>
      </c>
      <c r="U1015">
        <f>YEAR(G1015)</f>
        <v>2025</v>
      </c>
      <c r="V1015" s="117">
        <f>IFERROR(Q1015/N1015,"0")</f>
        <v>0</v>
      </c>
      <c r="AF1015">
        <v>32228</v>
      </c>
      <c r="AG1015" t="s">
        <v>975</v>
      </c>
      <c r="AH1015" t="s">
        <v>376</v>
      </c>
      <c r="AI1015" t="s">
        <v>377</v>
      </c>
    </row>
    <row r="1016" spans="1:35">
      <c r="A1016" t="str">
        <f>_xlfn.XLOOKUP(D1016,BN:BN,BO:BO)</f>
        <v>México</v>
      </c>
      <c r="B1016" t="s">
        <v>25</v>
      </c>
      <c r="C1016">
        <v>115</v>
      </c>
      <c r="D1016" t="str">
        <f>_xlfn.XLOOKUP(C1016,BH:BH,BI:BI)</f>
        <v>VeronicaN</v>
      </c>
      <c r="E1016">
        <v>28934</v>
      </c>
      <c r="F1016" t="s">
        <v>2281</v>
      </c>
      <c r="G1016" s="63">
        <v>45963</v>
      </c>
      <c r="H1016" s="63">
        <v>45963</v>
      </c>
      <c r="I1016" t="s">
        <v>366</v>
      </c>
      <c r="J1016" t="str">
        <f>_xlfn.XLOOKUP(I1016,AS:AS,AU:AU)</f>
        <v>Vuelos</v>
      </c>
      <c r="K1016" t="s">
        <v>33</v>
      </c>
      <c r="L1016">
        <v>40</v>
      </c>
      <c r="M1016">
        <f>L1016*_xlfn.XLOOKUP(K1016,AM:AM,AN:AN)</f>
        <v>34.4</v>
      </c>
      <c r="N1016">
        <f>L1016*_xlfn.XLOOKUP(K1016,AM:AM,AO:AO)</f>
        <v>40</v>
      </c>
      <c r="O1016">
        <v>0</v>
      </c>
      <c r="P1016">
        <f>O1016*_xlfn.XLOOKUP(K1016,AM:AM,AN:AN)</f>
        <v>0</v>
      </c>
      <c r="Q1016">
        <f>O1016*_xlfn.XLOOKUP(K1016,AM:AM,AO:AO)</f>
        <v>0</v>
      </c>
      <c r="R1016" t="str">
        <f>_xlfn.XLOOKUP(E1016,AF:AF,AG:AG)</f>
        <v>F1S USA</v>
      </c>
      <c r="S1016" t="str">
        <f>_xlfn.XLOOKUP(E1016,AF:AF,AI:AI)</f>
        <v>United States</v>
      </c>
      <c r="T1016">
        <f>WEEKNUM(G1016)</f>
        <v>45</v>
      </c>
      <c r="U1016">
        <f>YEAR(G1016)</f>
        <v>2025</v>
      </c>
      <c r="V1016" s="117">
        <f>IFERROR(Q1016/N1016,"0")</f>
        <v>0</v>
      </c>
      <c r="AF1016">
        <v>32230</v>
      </c>
      <c r="AG1016" t="s">
        <v>978</v>
      </c>
      <c r="AH1016" t="s">
        <v>376</v>
      </c>
      <c r="AI1016" t="s">
        <v>377</v>
      </c>
    </row>
    <row r="1017" spans="1:35">
      <c r="A1017" t="str">
        <f>_xlfn.XLOOKUP(D1017,BN:BN,BO:BO)</f>
        <v>México</v>
      </c>
      <c r="B1017" t="s">
        <v>25</v>
      </c>
      <c r="C1017">
        <v>115</v>
      </c>
      <c r="D1017" t="str">
        <f>_xlfn.XLOOKUP(C1017,BH:BH,BI:BI)</f>
        <v>VeronicaN</v>
      </c>
      <c r="E1017">
        <v>28934</v>
      </c>
      <c r="F1017" t="s">
        <v>2276</v>
      </c>
      <c r="G1017" s="63">
        <v>45963</v>
      </c>
      <c r="H1017" s="63">
        <v>45963</v>
      </c>
      <c r="I1017" t="s">
        <v>366</v>
      </c>
      <c r="J1017" t="str">
        <f>_xlfn.XLOOKUP(I1017,AS:AS,AU:AU)</f>
        <v>Vuelos</v>
      </c>
      <c r="K1017" t="s">
        <v>33</v>
      </c>
      <c r="L1017">
        <v>85.19</v>
      </c>
      <c r="M1017">
        <f>L1017*_xlfn.XLOOKUP(K1017,AM:AM,AN:AN)</f>
        <v>73.26339999999999</v>
      </c>
      <c r="N1017">
        <f>L1017*_xlfn.XLOOKUP(K1017,AM:AM,AO:AO)</f>
        <v>85.19</v>
      </c>
      <c r="O1017">
        <v>0</v>
      </c>
      <c r="P1017">
        <f>O1017*_xlfn.XLOOKUP(K1017,AM:AM,AN:AN)</f>
        <v>0</v>
      </c>
      <c r="Q1017">
        <f>O1017*_xlfn.XLOOKUP(K1017,AM:AM,AO:AO)</f>
        <v>0</v>
      </c>
      <c r="R1017" t="str">
        <f>_xlfn.XLOOKUP(E1017,AF:AF,AG:AG)</f>
        <v>F1S USA</v>
      </c>
      <c r="S1017" t="str">
        <f>_xlfn.XLOOKUP(E1017,AF:AF,AI:AI)</f>
        <v>United States</v>
      </c>
      <c r="T1017">
        <f>WEEKNUM(G1017)</f>
        <v>45</v>
      </c>
      <c r="U1017">
        <f>YEAR(G1017)</f>
        <v>2025</v>
      </c>
      <c r="V1017" s="117">
        <f>IFERROR(Q1017/N1017,"0")</f>
        <v>0</v>
      </c>
      <c r="AF1017">
        <v>32236</v>
      </c>
      <c r="AG1017" t="s">
        <v>981</v>
      </c>
      <c r="AH1017" t="s">
        <v>364</v>
      </c>
      <c r="AI1017" t="s">
        <v>440</v>
      </c>
    </row>
    <row r="1018" spans="1:35">
      <c r="A1018" t="str">
        <f>_xlfn.XLOOKUP(D1018,BN:BN,BO:BO)</f>
        <v>México</v>
      </c>
      <c r="B1018" t="s">
        <v>25</v>
      </c>
      <c r="C1018">
        <v>115</v>
      </c>
      <c r="D1018" t="str">
        <f>_xlfn.XLOOKUP(C1018,BH:BH,BI:BI)</f>
        <v>VeronicaN</v>
      </c>
      <c r="E1018">
        <v>28934</v>
      </c>
      <c r="F1018" t="s">
        <v>2276</v>
      </c>
      <c r="G1018" s="63">
        <v>45963</v>
      </c>
      <c r="H1018" s="63">
        <v>45963</v>
      </c>
      <c r="I1018" t="s">
        <v>366</v>
      </c>
      <c r="J1018" t="str">
        <f>_xlfn.XLOOKUP(I1018,AS:AS,AU:AU)</f>
        <v>Vuelos</v>
      </c>
      <c r="K1018" t="s">
        <v>33</v>
      </c>
      <c r="L1018">
        <v>35</v>
      </c>
      <c r="M1018">
        <f>L1018*_xlfn.XLOOKUP(K1018,AM:AM,AN:AN)</f>
        <v>30.099999999999998</v>
      </c>
      <c r="N1018">
        <f>L1018*_xlfn.XLOOKUP(K1018,AM:AM,AO:AO)</f>
        <v>35</v>
      </c>
      <c r="O1018">
        <v>0</v>
      </c>
      <c r="P1018">
        <f>O1018*_xlfn.XLOOKUP(K1018,AM:AM,AN:AN)</f>
        <v>0</v>
      </c>
      <c r="Q1018">
        <f>O1018*_xlfn.XLOOKUP(K1018,AM:AM,AO:AO)</f>
        <v>0</v>
      </c>
      <c r="R1018" t="str">
        <f>_xlfn.XLOOKUP(E1018,AF:AF,AG:AG)</f>
        <v>F1S USA</v>
      </c>
      <c r="S1018" t="str">
        <f>_xlfn.XLOOKUP(E1018,AF:AF,AI:AI)</f>
        <v>United States</v>
      </c>
      <c r="T1018">
        <f>WEEKNUM(G1018)</f>
        <v>45</v>
      </c>
      <c r="U1018">
        <f>YEAR(G1018)</f>
        <v>2025</v>
      </c>
      <c r="V1018" s="117">
        <f>IFERROR(Q1018/N1018,"0")</f>
        <v>0</v>
      </c>
      <c r="AF1018">
        <v>32256</v>
      </c>
      <c r="AG1018" t="s">
        <v>984</v>
      </c>
      <c r="AH1018" t="s">
        <v>376</v>
      </c>
      <c r="AI1018" t="s">
        <v>399</v>
      </c>
    </row>
    <row r="1019" spans="1:35">
      <c r="A1019" t="str">
        <f>_xlfn.XLOOKUP(D1019,BN:BN,BO:BO)</f>
        <v>México</v>
      </c>
      <c r="B1019" t="s">
        <v>25</v>
      </c>
      <c r="C1019">
        <v>115</v>
      </c>
      <c r="D1019" t="str">
        <f>_xlfn.XLOOKUP(C1019,BH:BH,BI:BI)</f>
        <v>VeronicaN</v>
      </c>
      <c r="E1019">
        <v>32551</v>
      </c>
      <c r="F1019" t="s">
        <v>2282</v>
      </c>
      <c r="G1019" s="63">
        <v>45934</v>
      </c>
      <c r="H1019" s="63">
        <v>45966</v>
      </c>
      <c r="I1019" t="s">
        <v>419</v>
      </c>
      <c r="J1019" t="str">
        <f>_xlfn.XLOOKUP(I1019,AS:AS,AU:AU)</f>
        <v>Otros</v>
      </c>
      <c r="K1019" t="s">
        <v>33</v>
      </c>
      <c r="L1019">
        <v>20899.400000000001</v>
      </c>
      <c r="M1019">
        <f>L1019*_xlfn.XLOOKUP(K1019,AM:AM,AN:AN)</f>
        <v>17973.484</v>
      </c>
      <c r="N1019">
        <f>L1019*_xlfn.XLOOKUP(K1019,AM:AM,AO:AO)</f>
        <v>20899.400000000001</v>
      </c>
      <c r="O1019">
        <v>0</v>
      </c>
      <c r="P1019">
        <f>O1019*_xlfn.XLOOKUP(K1019,AM:AM,AN:AN)</f>
        <v>0</v>
      </c>
      <c r="Q1019">
        <f>O1019*_xlfn.XLOOKUP(K1019,AM:AM,AO:AO)</f>
        <v>0</v>
      </c>
      <c r="R1019" t="s">
        <v>582</v>
      </c>
      <c r="S1019" t="str">
        <f>_xlfn.XLOOKUP(E1019,AF:AF,AI:AI)</f>
        <v xml:space="preserve">NA </v>
      </c>
      <c r="T1019">
        <f>WEEKNUM(G1019)</f>
        <v>40</v>
      </c>
      <c r="U1019">
        <f>YEAR(G1019)</f>
        <v>2025</v>
      </c>
      <c r="V1019" s="117">
        <f>IFERROR(Q1019/N1019,"0")</f>
        <v>0</v>
      </c>
      <c r="AF1019">
        <v>32277</v>
      </c>
      <c r="AG1019" t="s">
        <v>987</v>
      </c>
      <c r="AH1019" t="s">
        <v>376</v>
      </c>
      <c r="AI1019" t="s">
        <v>401</v>
      </c>
    </row>
    <row r="1020" spans="1:35">
      <c r="A1020" t="str">
        <f>_xlfn.XLOOKUP(D1020,BN:BN,BO:BO)</f>
        <v>México</v>
      </c>
      <c r="B1020" t="s">
        <v>25</v>
      </c>
      <c r="C1020">
        <v>115</v>
      </c>
      <c r="D1020" t="str">
        <f>_xlfn.XLOOKUP(C1020,BH:BH,BI:BI)</f>
        <v>VeronicaN</v>
      </c>
      <c r="E1020">
        <v>0</v>
      </c>
      <c r="F1020" t="s">
        <v>2283</v>
      </c>
      <c r="G1020" s="63">
        <v>45934</v>
      </c>
      <c r="H1020" s="63">
        <v>45966</v>
      </c>
      <c r="I1020" t="s">
        <v>396</v>
      </c>
      <c r="J1020" t="str">
        <f>_xlfn.XLOOKUP(I1020,AS:AS,AU:AU)</f>
        <v>Honorarios</v>
      </c>
      <c r="K1020" t="s">
        <v>33</v>
      </c>
      <c r="L1020">
        <v>9430.9699999999993</v>
      </c>
      <c r="M1020">
        <f>L1020*_xlfn.XLOOKUP(K1020,AM:AM,AN:AN)</f>
        <v>8110.6341999999995</v>
      </c>
      <c r="N1020">
        <f>L1020*_xlfn.XLOOKUP(K1020,AM:AM,AO:AO)</f>
        <v>9430.9699999999993</v>
      </c>
      <c r="O1020">
        <v>9430.9699999999993</v>
      </c>
      <c r="P1020">
        <f>O1020*_xlfn.XLOOKUP(K1020,AM:AM,AN:AN)</f>
        <v>8110.6341999999995</v>
      </c>
      <c r="Q1020">
        <f>O1020*_xlfn.XLOOKUP(K1020,AM:AM,AO:AO)</f>
        <v>9430.9699999999993</v>
      </c>
      <c r="R1020" t="str">
        <f>_xlfn.XLOOKUP(E1020,AF:AF,AG:AG)</f>
        <v>FEES</v>
      </c>
      <c r="S1020">
        <f>_xlfn.XLOOKUP(E1020,AF:AF,AI:AI)</f>
        <v>0</v>
      </c>
      <c r="T1020">
        <f>WEEKNUM(G1020)</f>
        <v>40</v>
      </c>
      <c r="U1020">
        <f>YEAR(G1020)</f>
        <v>2025</v>
      </c>
      <c r="V1020" s="117">
        <f>IFERROR(Q1020/N1020,"0")</f>
        <v>1</v>
      </c>
      <c r="AF1020">
        <v>32292</v>
      </c>
      <c r="AG1020" t="s">
        <v>990</v>
      </c>
      <c r="AH1020" t="s">
        <v>419</v>
      </c>
      <c r="AI1020" t="s">
        <v>514</v>
      </c>
    </row>
    <row r="1021" spans="1:35">
      <c r="A1021" t="str">
        <f>_xlfn.XLOOKUP(D1021,BN:BN,BO:BO)</f>
        <v>México</v>
      </c>
      <c r="B1021" t="s">
        <v>25</v>
      </c>
      <c r="C1021">
        <v>115</v>
      </c>
      <c r="D1021" t="str">
        <f>_xlfn.XLOOKUP(C1021,BH:BH,BI:BI)</f>
        <v>VeronicaN</v>
      </c>
      <c r="E1021">
        <v>26085</v>
      </c>
      <c r="F1021" t="s">
        <v>2284</v>
      </c>
      <c r="G1021" s="63">
        <v>45934</v>
      </c>
      <c r="H1021" s="63">
        <v>45966</v>
      </c>
      <c r="I1021" t="s">
        <v>484</v>
      </c>
      <c r="J1021" t="str">
        <f>_xlfn.XLOOKUP(I1021,AS:AS,AU:AU)</f>
        <v>Vuelos</v>
      </c>
      <c r="K1021" t="s">
        <v>33</v>
      </c>
      <c r="L1021">
        <v>104</v>
      </c>
      <c r="M1021">
        <f>L1021*_xlfn.XLOOKUP(K1021,AM:AM,AN:AN)</f>
        <v>89.44</v>
      </c>
      <c r="N1021">
        <f>L1021*_xlfn.XLOOKUP(K1021,AM:AM,AO:AO)</f>
        <v>104</v>
      </c>
      <c r="O1021">
        <v>0</v>
      </c>
      <c r="P1021">
        <f>O1021*_xlfn.XLOOKUP(K1021,AM:AM,AN:AN)</f>
        <v>0</v>
      </c>
      <c r="Q1021">
        <f>O1021*_xlfn.XLOOKUP(K1021,AM:AM,AO:AO)</f>
        <v>0</v>
      </c>
      <c r="R1021" t="str">
        <f>_xlfn.XLOOKUP(E1021,AF:AF,AG:AG)</f>
        <v>LATAM Airlines</v>
      </c>
      <c r="S1021" t="str">
        <f>_xlfn.XLOOKUP(E1021,AF:AF,AI:AI)</f>
        <v>Chile</v>
      </c>
      <c r="T1021">
        <f>WEEKNUM(G1021)</f>
        <v>40</v>
      </c>
      <c r="U1021">
        <f>YEAR(G1021)</f>
        <v>2025</v>
      </c>
      <c r="V1021" s="117">
        <f>IFERROR(Q1021/N1021,"0")</f>
        <v>0</v>
      </c>
      <c r="AF1021">
        <v>32340</v>
      </c>
      <c r="AG1021" t="s">
        <v>993</v>
      </c>
      <c r="AH1021" t="s">
        <v>376</v>
      </c>
      <c r="AI1021" t="s">
        <v>440</v>
      </c>
    </row>
    <row r="1022" spans="1:35">
      <c r="A1022" t="str">
        <f>_xlfn.XLOOKUP(D1022,BN:BN,BO:BO)</f>
        <v>México</v>
      </c>
      <c r="B1022" t="s">
        <v>25</v>
      </c>
      <c r="C1022">
        <v>115</v>
      </c>
      <c r="D1022" t="str">
        <f>_xlfn.XLOOKUP(C1022,BH:BH,BI:BI)</f>
        <v>VeronicaN</v>
      </c>
      <c r="E1022">
        <v>26085</v>
      </c>
      <c r="F1022" t="s">
        <v>2284</v>
      </c>
      <c r="G1022" s="63">
        <v>45934</v>
      </c>
      <c r="H1022" s="63">
        <v>45966</v>
      </c>
      <c r="I1022" t="s">
        <v>484</v>
      </c>
      <c r="J1022" t="str">
        <f>_xlfn.XLOOKUP(I1022,AS:AS,AU:AU)</f>
        <v>Vuelos</v>
      </c>
      <c r="K1022" t="s">
        <v>33</v>
      </c>
      <c r="L1022">
        <v>605.4</v>
      </c>
      <c r="M1022">
        <f>L1022*_xlfn.XLOOKUP(K1022,AM:AM,AN:AN)</f>
        <v>520.64400000000001</v>
      </c>
      <c r="N1022">
        <f>L1022*_xlfn.XLOOKUP(K1022,AM:AM,AO:AO)</f>
        <v>605.4</v>
      </c>
      <c r="O1022">
        <v>0</v>
      </c>
      <c r="P1022">
        <f>O1022*_xlfn.XLOOKUP(K1022,AM:AM,AN:AN)</f>
        <v>0</v>
      </c>
      <c r="Q1022">
        <f>O1022*_xlfn.XLOOKUP(K1022,AM:AM,AO:AO)</f>
        <v>0</v>
      </c>
      <c r="R1022" t="str">
        <f>_xlfn.XLOOKUP(E1022,AF:AF,AG:AG)</f>
        <v>LATAM Airlines</v>
      </c>
      <c r="S1022" t="str">
        <f>_xlfn.XLOOKUP(E1022,AF:AF,AI:AI)</f>
        <v>Chile</v>
      </c>
      <c r="T1022">
        <f>WEEKNUM(G1022)</f>
        <v>40</v>
      </c>
      <c r="U1022">
        <f>YEAR(G1022)</f>
        <v>2025</v>
      </c>
      <c r="V1022" s="117">
        <f>IFERROR(Q1022/N1022,"0")</f>
        <v>0</v>
      </c>
      <c r="AF1022">
        <v>32342</v>
      </c>
      <c r="AG1022" t="s">
        <v>996</v>
      </c>
      <c r="AH1022" t="s">
        <v>376</v>
      </c>
      <c r="AI1022" t="s">
        <v>440</v>
      </c>
    </row>
    <row r="1023" spans="1:35">
      <c r="A1023" t="str">
        <f>_xlfn.XLOOKUP(D1023,BN:BN,BO:BO)</f>
        <v>México</v>
      </c>
      <c r="B1023" t="s">
        <v>25</v>
      </c>
      <c r="C1023">
        <v>115</v>
      </c>
      <c r="D1023" t="str">
        <f>_xlfn.XLOOKUP(C1023,BH:BH,BI:BI)</f>
        <v>VeronicaN</v>
      </c>
      <c r="E1023">
        <v>0</v>
      </c>
      <c r="F1023" t="s">
        <v>2285</v>
      </c>
      <c r="G1023" s="63">
        <v>45934</v>
      </c>
      <c r="H1023" s="63">
        <v>45966</v>
      </c>
      <c r="I1023" t="s">
        <v>396</v>
      </c>
      <c r="J1023" t="str">
        <f>_xlfn.XLOOKUP(I1023,AS:AS,AU:AU)</f>
        <v>Honorarios</v>
      </c>
      <c r="K1023" t="s">
        <v>33</v>
      </c>
      <c r="L1023">
        <v>271.77</v>
      </c>
      <c r="M1023">
        <f>L1023*_xlfn.XLOOKUP(K1023,AM:AM,AN:AN)</f>
        <v>233.72219999999999</v>
      </c>
      <c r="N1023">
        <f>L1023*_xlfn.XLOOKUP(K1023,AM:AM,AO:AO)</f>
        <v>271.77</v>
      </c>
      <c r="O1023">
        <v>271.77</v>
      </c>
      <c r="P1023">
        <f>O1023*_xlfn.XLOOKUP(K1023,AM:AM,AN:AN)</f>
        <v>233.72219999999999</v>
      </c>
      <c r="Q1023">
        <f>O1023*_xlfn.XLOOKUP(K1023,AM:AM,AO:AO)</f>
        <v>271.77</v>
      </c>
      <c r="R1023" t="str">
        <f>_xlfn.XLOOKUP(E1023,AF:AF,AG:AG)</f>
        <v>FEES</v>
      </c>
      <c r="S1023">
        <f>_xlfn.XLOOKUP(E1023,AF:AF,AI:AI)</f>
        <v>0</v>
      </c>
      <c r="T1023">
        <f>WEEKNUM(G1023)</f>
        <v>40</v>
      </c>
      <c r="U1023">
        <f>YEAR(G1023)</f>
        <v>2025</v>
      </c>
      <c r="V1023" s="117">
        <f>IFERROR(Q1023/N1023,"0")</f>
        <v>1</v>
      </c>
      <c r="AF1023">
        <v>32347</v>
      </c>
      <c r="AG1023" t="s">
        <v>999</v>
      </c>
      <c r="AH1023" t="s">
        <v>376</v>
      </c>
      <c r="AI1023" t="s">
        <v>579</v>
      </c>
    </row>
    <row r="1024" spans="1:35">
      <c r="A1024" t="str">
        <f>_xlfn.XLOOKUP(D1024,BN:BN,BO:BO)</f>
        <v>México</v>
      </c>
      <c r="B1024" t="s">
        <v>25</v>
      </c>
      <c r="C1024">
        <v>116</v>
      </c>
      <c r="D1024" t="str">
        <f>_xlfn.XLOOKUP(C1024,BH:BH,BI:BI)</f>
        <v>LucianaE</v>
      </c>
      <c r="E1024">
        <v>25387</v>
      </c>
      <c r="F1024" t="s">
        <v>2286</v>
      </c>
      <c r="G1024" s="63">
        <v>45607</v>
      </c>
      <c r="H1024" s="63">
        <v>45620</v>
      </c>
      <c r="I1024" t="s">
        <v>364</v>
      </c>
      <c r="J1024" t="str">
        <f>_xlfn.XLOOKUP(I1024,AS:AS,AU:AU)</f>
        <v>DMC</v>
      </c>
      <c r="K1024" t="s">
        <v>33</v>
      </c>
      <c r="L1024">
        <v>17811.71</v>
      </c>
      <c r="M1024">
        <f>L1024*_xlfn.XLOOKUP(K1024,AM:AM,AN:AN)</f>
        <v>15318.070599999999</v>
      </c>
      <c r="N1024">
        <f>L1024*_xlfn.XLOOKUP(K1024,AM:AM,AO:AO)</f>
        <v>17811.71</v>
      </c>
      <c r="O1024">
        <v>3091.71</v>
      </c>
      <c r="P1024">
        <f>O1024*_xlfn.XLOOKUP(K1024,AM:AM,AN:AN)</f>
        <v>2658.8706000000002</v>
      </c>
      <c r="Q1024">
        <f>O1024*_xlfn.XLOOKUP(K1024,AM:AM,AO:AO)</f>
        <v>3091.71</v>
      </c>
      <c r="R1024" t="str">
        <f>_xlfn.XLOOKUP(E1024,AF:AF,AG:AG)</f>
        <v>CRILLON TOURS</v>
      </c>
      <c r="S1024" t="str">
        <f>_xlfn.XLOOKUP(E1024,AF:AF,AI:AI)</f>
        <v>Bolivia</v>
      </c>
      <c r="T1024">
        <f>WEEKNUM(G1024)</f>
        <v>46</v>
      </c>
      <c r="U1024">
        <f>YEAR(G1024)</f>
        <v>2024</v>
      </c>
      <c r="V1024" s="117">
        <f>IFERROR(Q1024/N1024,"0")</f>
        <v>0.17357738251970195</v>
      </c>
      <c r="AF1024">
        <v>32360</v>
      </c>
      <c r="AG1024" t="s">
        <v>1002</v>
      </c>
      <c r="AH1024" t="s">
        <v>376</v>
      </c>
      <c r="AI1024" t="s">
        <v>401</v>
      </c>
    </row>
    <row r="1025" spans="1:35">
      <c r="A1025" t="str">
        <f>_xlfn.XLOOKUP(D1025,BN:BN,BO:BO)</f>
        <v>México</v>
      </c>
      <c r="B1025" t="s">
        <v>25</v>
      </c>
      <c r="C1025">
        <v>116</v>
      </c>
      <c r="D1025" t="str">
        <f>_xlfn.XLOOKUP(C1025,BH:BH,BI:BI)</f>
        <v>LucianaE</v>
      </c>
      <c r="E1025">
        <v>0</v>
      </c>
      <c r="F1025" t="s">
        <v>2287</v>
      </c>
      <c r="G1025" s="63">
        <v>45607</v>
      </c>
      <c r="H1025" s="63">
        <v>45620</v>
      </c>
      <c r="I1025" t="s">
        <v>395</v>
      </c>
      <c r="J1025" t="str">
        <f>_xlfn.XLOOKUP(I1025,AS:AS,AU:AU)</f>
        <v>Honorarios</v>
      </c>
      <c r="K1025" t="s">
        <v>33</v>
      </c>
      <c r="L1025">
        <v>727.29</v>
      </c>
      <c r="M1025">
        <f>L1025*_xlfn.XLOOKUP(K1025,AM:AM,AN:AN)</f>
        <v>625.46939999999995</v>
      </c>
      <c r="N1025">
        <f>L1025*_xlfn.XLOOKUP(K1025,AM:AM,AO:AO)</f>
        <v>727.29</v>
      </c>
      <c r="O1025">
        <v>727.29</v>
      </c>
      <c r="P1025">
        <f>O1025*_xlfn.XLOOKUP(K1025,AM:AM,AN:AN)</f>
        <v>625.46939999999995</v>
      </c>
      <c r="Q1025">
        <f>O1025*_xlfn.XLOOKUP(K1025,AM:AM,AO:AO)</f>
        <v>727.29</v>
      </c>
      <c r="R1025" t="str">
        <f>_xlfn.XLOOKUP(E1025,AF:AF,AG:AG)</f>
        <v>FEES</v>
      </c>
      <c r="S1025">
        <f>_xlfn.XLOOKUP(E1025,AF:AF,AI:AI)</f>
        <v>0</v>
      </c>
      <c r="T1025">
        <f>WEEKNUM(G1025)</f>
        <v>46</v>
      </c>
      <c r="U1025">
        <f>YEAR(G1025)</f>
        <v>2024</v>
      </c>
      <c r="V1025" s="117">
        <f>IFERROR(Q1025/N1025,"0")</f>
        <v>1</v>
      </c>
      <c r="AF1025">
        <v>32363</v>
      </c>
      <c r="AG1025" t="s">
        <v>1005</v>
      </c>
      <c r="AH1025" t="s">
        <v>425</v>
      </c>
      <c r="AI1025" t="s">
        <v>399</v>
      </c>
    </row>
    <row r="1026" spans="1:35">
      <c r="A1026" t="str">
        <f>_xlfn.XLOOKUP(D1026,BN:BN,BO:BO)</f>
        <v>México</v>
      </c>
      <c r="B1026" t="s">
        <v>25</v>
      </c>
      <c r="C1026">
        <v>117</v>
      </c>
      <c r="D1026" t="str">
        <f>_xlfn.XLOOKUP(C1026,BH:BH,BI:BI)</f>
        <v>DianaM</v>
      </c>
      <c r="E1026">
        <v>24490</v>
      </c>
      <c r="F1026" t="s">
        <v>1907</v>
      </c>
      <c r="G1026" s="63">
        <v>45662</v>
      </c>
      <c r="H1026" s="63">
        <v>45662</v>
      </c>
      <c r="I1026" t="s">
        <v>425</v>
      </c>
      <c r="J1026" t="str">
        <f>_xlfn.XLOOKUP(I1026,AS:AS,AU:AU)</f>
        <v>Traslados</v>
      </c>
      <c r="K1026" t="s">
        <v>27</v>
      </c>
      <c r="L1026">
        <v>562.5</v>
      </c>
      <c r="M1026">
        <f>L1026*_xlfn.XLOOKUP(K1026,AM:AM,AN:AN)</f>
        <v>562.5</v>
      </c>
      <c r="N1026">
        <f>L1026*_xlfn.XLOOKUP(K1026,AM:AM,AO:AO)</f>
        <v>652.5</v>
      </c>
      <c r="O1026">
        <v>56.25</v>
      </c>
      <c r="P1026">
        <f>O1026*_xlfn.XLOOKUP(K1026,AM:AM,AN:AN)</f>
        <v>56.25</v>
      </c>
      <c r="Q1026">
        <f>O1026*_xlfn.XLOOKUP(K1026,AM:AM,AO:AO)</f>
        <v>65.25</v>
      </c>
      <c r="R1026" t="str">
        <f>_xlfn.XLOOKUP(E1026,AF:AF,AG:AG)</f>
        <v>WELL COM AIR</v>
      </c>
      <c r="S1026" t="str">
        <f>_xlfn.XLOOKUP(E1026,AF:AF,AI:AI)</f>
        <v>France</v>
      </c>
      <c r="T1026">
        <f>WEEKNUM(G1026)</f>
        <v>2</v>
      </c>
      <c r="U1026">
        <f>YEAR(G1026)</f>
        <v>2025</v>
      </c>
      <c r="V1026" s="117">
        <f>IFERROR(Q1026/N1026,"0")</f>
        <v>0.1</v>
      </c>
      <c r="AF1026">
        <v>32364</v>
      </c>
      <c r="AG1026" t="s">
        <v>1008</v>
      </c>
      <c r="AH1026" t="s">
        <v>376</v>
      </c>
      <c r="AI1026" t="s">
        <v>438</v>
      </c>
    </row>
    <row r="1027" spans="1:35">
      <c r="A1027" t="str">
        <f>_xlfn.XLOOKUP(D1027,BN:BN,BO:BO)</f>
        <v>México</v>
      </c>
      <c r="B1027" t="s">
        <v>25</v>
      </c>
      <c r="C1027">
        <v>117</v>
      </c>
      <c r="D1027" t="str">
        <f>_xlfn.XLOOKUP(C1027,BH:BH,BI:BI)</f>
        <v>DianaM</v>
      </c>
      <c r="E1027">
        <v>25780</v>
      </c>
      <c r="F1027" t="s">
        <v>1780</v>
      </c>
      <c r="G1027" s="63">
        <v>45662</v>
      </c>
      <c r="H1027" s="63">
        <v>45662</v>
      </c>
      <c r="I1027" t="s">
        <v>425</v>
      </c>
      <c r="J1027" t="str">
        <f>_xlfn.XLOOKUP(I1027,AS:AS,AU:AU)</f>
        <v>Traslados</v>
      </c>
      <c r="K1027" t="s">
        <v>27</v>
      </c>
      <c r="L1027">
        <v>43.68</v>
      </c>
      <c r="M1027">
        <f>L1027*_xlfn.XLOOKUP(K1027,AM:AM,AN:AN)</f>
        <v>43.68</v>
      </c>
      <c r="N1027">
        <f>L1027*_xlfn.XLOOKUP(K1027,AM:AM,AO:AO)</f>
        <v>50.668799999999997</v>
      </c>
      <c r="O1027">
        <v>43.82</v>
      </c>
      <c r="P1027">
        <f>O1027*_xlfn.XLOOKUP(K1027,AM:AM,AN:AN)</f>
        <v>43.82</v>
      </c>
      <c r="Q1027">
        <f>O1027*_xlfn.XLOOKUP(K1027,AM:AM,AO:AO)</f>
        <v>50.831199999999995</v>
      </c>
      <c r="R1027" t="str">
        <f>_xlfn.XLOOKUP(E1027,AF:AF,AG:AG)</f>
        <v>ROLZO</v>
      </c>
      <c r="S1027" t="str">
        <f>_xlfn.XLOOKUP(E1027,AF:AF,AI:AI)</f>
        <v>United Kingdom</v>
      </c>
      <c r="T1027">
        <f>WEEKNUM(G1027)</f>
        <v>2</v>
      </c>
      <c r="U1027">
        <f>YEAR(G1027)</f>
        <v>2025</v>
      </c>
      <c r="V1027" s="117">
        <f>IFERROR(Q1027/N1027,"0")</f>
        <v>1.0032051282051282</v>
      </c>
      <c r="AF1027">
        <v>32368</v>
      </c>
      <c r="AG1027" t="s">
        <v>1011</v>
      </c>
      <c r="AH1027" t="s">
        <v>376</v>
      </c>
      <c r="AI1027" t="s">
        <v>792</v>
      </c>
    </row>
    <row r="1028" spans="1:35">
      <c r="A1028" t="str">
        <f>_xlfn.XLOOKUP(D1028,BN:BN,BO:BO)</f>
        <v>México</v>
      </c>
      <c r="B1028" t="s">
        <v>25</v>
      </c>
      <c r="C1028">
        <v>118</v>
      </c>
      <c r="D1028" t="str">
        <f>_xlfn.XLOOKUP(C1028,BH:BH,BI:BI)</f>
        <v>VeronicaN</v>
      </c>
      <c r="E1028">
        <v>23931</v>
      </c>
      <c r="F1028" t="s">
        <v>2288</v>
      </c>
      <c r="G1028" s="63">
        <v>45756</v>
      </c>
      <c r="H1028" s="63">
        <v>45772</v>
      </c>
      <c r="I1028" t="s">
        <v>364</v>
      </c>
      <c r="J1028" t="str">
        <f>_xlfn.XLOOKUP(I1028,AS:AS,AU:AU)</f>
        <v>DMC</v>
      </c>
      <c r="K1028" t="s">
        <v>33</v>
      </c>
      <c r="L1028">
        <v>145211.01999999999</v>
      </c>
      <c r="M1028">
        <f>L1028*_xlfn.XLOOKUP(K1028,AM:AM,AN:AN)</f>
        <v>124881.47719999999</v>
      </c>
      <c r="N1028">
        <f>L1028*_xlfn.XLOOKUP(K1028,AM:AM,AO:AO)</f>
        <v>145211.01999999999</v>
      </c>
      <c r="O1028">
        <v>6959.02</v>
      </c>
      <c r="P1028">
        <f>O1028*_xlfn.XLOOKUP(K1028,AM:AM,AN:AN)</f>
        <v>5984.7572</v>
      </c>
      <c r="Q1028">
        <f>O1028*_xlfn.XLOOKUP(K1028,AM:AM,AO:AO)</f>
        <v>6959.02</v>
      </c>
      <c r="R1028" t="str">
        <f>_xlfn.XLOOKUP(E1028,AF:AF,AG:AG)</f>
        <v>ABERCROMBIE AND KENT EUROPE</v>
      </c>
      <c r="S1028" t="str">
        <f>_xlfn.XLOOKUP(E1028,AF:AF,AI:AI)</f>
        <v>United Kingdom</v>
      </c>
      <c r="T1028">
        <f>WEEKNUM(G1028)</f>
        <v>15</v>
      </c>
      <c r="U1028">
        <f>YEAR(G1028)</f>
        <v>2025</v>
      </c>
      <c r="V1028" s="117">
        <f>IFERROR(Q1028/N1028,"0")</f>
        <v>4.792349781717669E-2</v>
      </c>
      <c r="AF1028">
        <v>32369</v>
      </c>
      <c r="AG1028" t="s">
        <v>1014</v>
      </c>
      <c r="AH1028" t="s">
        <v>376</v>
      </c>
      <c r="AI1028" t="s">
        <v>405</v>
      </c>
    </row>
    <row r="1029" spans="1:35">
      <c r="A1029" t="str">
        <f>_xlfn.XLOOKUP(D1029,BN:BN,BO:BO)</f>
        <v>México</v>
      </c>
      <c r="B1029" t="s">
        <v>25</v>
      </c>
      <c r="C1029">
        <v>118</v>
      </c>
      <c r="D1029" t="str">
        <f>_xlfn.XLOOKUP(C1029,BH:BH,BI:BI)</f>
        <v>VeronicaN</v>
      </c>
      <c r="E1029">
        <v>25348</v>
      </c>
      <c r="F1029" t="s">
        <v>2289</v>
      </c>
      <c r="G1029" s="63">
        <v>45765</v>
      </c>
      <c r="H1029" s="63">
        <v>45770</v>
      </c>
      <c r="I1029" t="s">
        <v>364</v>
      </c>
      <c r="J1029" t="str">
        <f>_xlfn.XLOOKUP(I1029,AS:AS,AU:AU)</f>
        <v>DMC</v>
      </c>
      <c r="K1029" t="s">
        <v>33</v>
      </c>
      <c r="L1029">
        <v>43830</v>
      </c>
      <c r="M1029">
        <f>L1029*_xlfn.XLOOKUP(K1029,AM:AM,AN:AN)</f>
        <v>37693.800000000003</v>
      </c>
      <c r="N1029">
        <f>L1029*_xlfn.XLOOKUP(K1029,AM:AM,AO:AO)</f>
        <v>43830</v>
      </c>
      <c r="O1029">
        <v>7316</v>
      </c>
      <c r="P1029">
        <f>O1029*_xlfn.XLOOKUP(K1029,AM:AM,AN:AN)</f>
        <v>6291.76</v>
      </c>
      <c r="Q1029">
        <f>O1029*_xlfn.XLOOKUP(K1029,AM:AM,AO:AO)</f>
        <v>7316</v>
      </c>
      <c r="R1029" t="str">
        <f>_xlfn.XLOOKUP(E1029,AF:AF,AG:AG)</f>
        <v>ARABIAN LUX</v>
      </c>
      <c r="S1029" t="str">
        <f>_xlfn.XLOOKUP(E1029,AF:AF,AI:AI)</f>
        <v>United Arab Emirates</v>
      </c>
      <c r="T1029">
        <f>WEEKNUM(G1029)</f>
        <v>16</v>
      </c>
      <c r="U1029">
        <f>YEAR(G1029)</f>
        <v>2025</v>
      </c>
      <c r="V1029" s="117">
        <f>IFERROR(Q1029/N1029,"0")</f>
        <v>0.16691763632215378</v>
      </c>
      <c r="AF1029">
        <v>32370</v>
      </c>
      <c r="AG1029" t="s">
        <v>1017</v>
      </c>
      <c r="AH1029" t="s">
        <v>376</v>
      </c>
      <c r="AI1029" t="s">
        <v>405</v>
      </c>
    </row>
    <row r="1030" spans="1:35">
      <c r="A1030" t="str">
        <f>_xlfn.XLOOKUP(D1030,BN:BN,BO:BO)</f>
        <v>México</v>
      </c>
      <c r="B1030" t="s">
        <v>25</v>
      </c>
      <c r="C1030">
        <v>118</v>
      </c>
      <c r="D1030" t="str">
        <f>_xlfn.XLOOKUP(C1030,BH:BH,BI:BI)</f>
        <v>VeronicaN</v>
      </c>
      <c r="E1030">
        <v>28225</v>
      </c>
      <c r="F1030" t="s">
        <v>2290</v>
      </c>
      <c r="G1030" s="63">
        <v>45756</v>
      </c>
      <c r="H1030" s="63">
        <v>45772</v>
      </c>
      <c r="I1030" t="s">
        <v>364</v>
      </c>
      <c r="J1030" t="str">
        <f>_xlfn.XLOOKUP(I1030,AS:AS,AU:AU)</f>
        <v>DMC</v>
      </c>
      <c r="K1030" t="s">
        <v>33</v>
      </c>
      <c r="L1030">
        <v>5484.49</v>
      </c>
      <c r="M1030">
        <f>L1030*_xlfn.XLOOKUP(K1030,AM:AM,AN:AN)</f>
        <v>4716.6614</v>
      </c>
      <c r="N1030">
        <f>L1030*_xlfn.XLOOKUP(K1030,AM:AM,AO:AO)</f>
        <v>5484.49</v>
      </c>
      <c r="O1030">
        <v>1130</v>
      </c>
      <c r="P1030">
        <f>O1030*_xlfn.XLOOKUP(K1030,AM:AM,AN:AN)</f>
        <v>971.8</v>
      </c>
      <c r="Q1030">
        <f>O1030*_xlfn.XLOOKUP(K1030,AM:AM,AO:AO)</f>
        <v>1130</v>
      </c>
      <c r="R1030" t="str">
        <f>_xlfn.XLOOKUP(E1030,AF:AF,AG:AG)</f>
        <v>Pure Germany</v>
      </c>
      <c r="S1030" t="str">
        <f>_xlfn.XLOOKUP(E1030,AF:AF,AI:AI)</f>
        <v>Germany</v>
      </c>
      <c r="T1030">
        <f>WEEKNUM(G1030)</f>
        <v>15</v>
      </c>
      <c r="U1030">
        <f>YEAR(G1030)</f>
        <v>2025</v>
      </c>
      <c r="V1030" s="117">
        <f>IFERROR(Q1030/N1030,"0")</f>
        <v>0.20603556574996035</v>
      </c>
      <c r="AF1030">
        <v>32408</v>
      </c>
      <c r="AG1030" t="s">
        <v>1019</v>
      </c>
      <c r="AH1030" t="s">
        <v>376</v>
      </c>
      <c r="AI1030" t="s">
        <v>399</v>
      </c>
    </row>
    <row r="1031" spans="1:35">
      <c r="A1031" t="str">
        <f>_xlfn.XLOOKUP(D1031,BN:BN,BO:BO)</f>
        <v>México</v>
      </c>
      <c r="B1031" t="s">
        <v>25</v>
      </c>
      <c r="C1031">
        <v>118</v>
      </c>
      <c r="D1031" t="str">
        <f>_xlfn.XLOOKUP(C1031,BH:BH,BI:BI)</f>
        <v>VeronicaN</v>
      </c>
      <c r="E1031">
        <v>0</v>
      </c>
      <c r="F1031" t="s">
        <v>1709</v>
      </c>
      <c r="G1031" s="63">
        <v>45756</v>
      </c>
      <c r="H1031" s="63">
        <v>45772</v>
      </c>
      <c r="I1031" t="s">
        <v>396</v>
      </c>
      <c r="J1031" t="str">
        <f>_xlfn.XLOOKUP(I1031,AS:AS,AU:AU)</f>
        <v>Honorarios</v>
      </c>
      <c r="K1031" t="s">
        <v>33</v>
      </c>
      <c r="L1031">
        <v>54.49</v>
      </c>
      <c r="M1031">
        <f>L1031*_xlfn.XLOOKUP(K1031,AM:AM,AN:AN)</f>
        <v>46.861400000000003</v>
      </c>
      <c r="N1031">
        <f>L1031*_xlfn.XLOOKUP(K1031,AM:AM,AO:AO)</f>
        <v>54.49</v>
      </c>
      <c r="O1031">
        <v>54.49</v>
      </c>
      <c r="P1031">
        <f>O1031*_xlfn.XLOOKUP(K1031,AM:AM,AN:AN)</f>
        <v>46.861400000000003</v>
      </c>
      <c r="Q1031">
        <f>O1031*_xlfn.XLOOKUP(K1031,AM:AM,AO:AO)</f>
        <v>54.49</v>
      </c>
      <c r="R1031" t="str">
        <f>_xlfn.XLOOKUP(E1031,AF:AF,AG:AG)</f>
        <v>FEES</v>
      </c>
      <c r="S1031">
        <f>_xlfn.XLOOKUP(E1031,AF:AF,AI:AI)</f>
        <v>0</v>
      </c>
      <c r="T1031">
        <f>WEEKNUM(G1031)</f>
        <v>15</v>
      </c>
      <c r="U1031">
        <f>YEAR(G1031)</f>
        <v>2025</v>
      </c>
      <c r="V1031" s="117">
        <f>IFERROR(Q1031/N1031,"0")</f>
        <v>1</v>
      </c>
      <c r="AF1031">
        <v>32411</v>
      </c>
      <c r="AG1031" t="s">
        <v>1021</v>
      </c>
      <c r="AH1031" t="s">
        <v>376</v>
      </c>
      <c r="AI1031" t="s">
        <v>440</v>
      </c>
    </row>
    <row r="1032" spans="1:35">
      <c r="A1032" t="str">
        <f>_xlfn.XLOOKUP(D1032,BN:BN,BO:BO)</f>
        <v>México</v>
      </c>
      <c r="B1032" t="s">
        <v>25</v>
      </c>
      <c r="C1032">
        <v>119</v>
      </c>
      <c r="D1032" t="str">
        <f>_xlfn.XLOOKUP(C1032,BH:BH,BI:BI)</f>
        <v>LucianaE</v>
      </c>
      <c r="E1032">
        <v>25409</v>
      </c>
      <c r="F1032" t="s">
        <v>2291</v>
      </c>
      <c r="G1032" s="63">
        <v>45714</v>
      </c>
      <c r="H1032" s="63">
        <v>45726</v>
      </c>
      <c r="I1032" t="s">
        <v>364</v>
      </c>
      <c r="J1032" t="str">
        <f>_xlfn.XLOOKUP(I1032,AS:AS,AU:AU)</f>
        <v>DMC</v>
      </c>
      <c r="K1032" t="s">
        <v>27</v>
      </c>
      <c r="L1032">
        <v>8380</v>
      </c>
      <c r="M1032">
        <f>L1032*_xlfn.XLOOKUP(K1032,AM:AM,AN:AN)</f>
        <v>8380</v>
      </c>
      <c r="N1032">
        <f>L1032*_xlfn.XLOOKUP(K1032,AM:AM,AO:AO)</f>
        <v>9720.7999999999993</v>
      </c>
      <c r="O1032">
        <v>1170</v>
      </c>
      <c r="P1032">
        <f>O1032*_xlfn.XLOOKUP(K1032,AM:AM,AN:AN)</f>
        <v>1170</v>
      </c>
      <c r="Q1032">
        <f>O1032*_xlfn.XLOOKUP(K1032,AM:AM,AO:AO)</f>
        <v>1357.1999999999998</v>
      </c>
      <c r="R1032" t="str">
        <f>_xlfn.XLOOKUP(E1032,AF:AF,AG:AG)</f>
        <v>Nubia Tours</v>
      </c>
      <c r="S1032" t="str">
        <f>_xlfn.XLOOKUP(E1032,AF:AF,AI:AI)</f>
        <v>Egypt</v>
      </c>
      <c r="T1032">
        <f>WEEKNUM(G1032)</f>
        <v>9</v>
      </c>
      <c r="U1032">
        <f>YEAR(G1032)</f>
        <v>2025</v>
      </c>
      <c r="V1032" s="117">
        <f>IFERROR(Q1032/N1032,"0")</f>
        <v>0.13961813842482099</v>
      </c>
      <c r="AF1032">
        <v>32423</v>
      </c>
      <c r="AG1032" t="s">
        <v>1023</v>
      </c>
      <c r="AH1032" t="s">
        <v>376</v>
      </c>
      <c r="AI1032" t="s">
        <v>401</v>
      </c>
    </row>
    <row r="1033" spans="1:35">
      <c r="A1033" t="str">
        <f>_xlfn.XLOOKUP(D1033,BN:BN,BO:BO)</f>
        <v>México</v>
      </c>
      <c r="B1033" t="s">
        <v>25</v>
      </c>
      <c r="C1033">
        <v>119</v>
      </c>
      <c r="D1033" t="str">
        <f>_xlfn.XLOOKUP(C1033,BH:BH,BI:BI)</f>
        <v>LucianaE</v>
      </c>
      <c r="E1033">
        <v>25411</v>
      </c>
      <c r="F1033" t="s">
        <v>2292</v>
      </c>
      <c r="G1033" s="63">
        <v>45719</v>
      </c>
      <c r="H1033" s="63">
        <v>45724</v>
      </c>
      <c r="I1033" t="s">
        <v>389</v>
      </c>
      <c r="J1033" t="str">
        <f>_xlfn.XLOOKUP(I1033,AS:AS,AU:AU)</f>
        <v>Crucero</v>
      </c>
      <c r="K1033" t="s">
        <v>27</v>
      </c>
      <c r="L1033">
        <v>9529.4</v>
      </c>
      <c r="M1033">
        <f>L1033*_xlfn.XLOOKUP(K1033,AM:AM,AN:AN)</f>
        <v>9529.4</v>
      </c>
      <c r="N1033">
        <f>L1033*_xlfn.XLOOKUP(K1033,AM:AM,AO:AO)</f>
        <v>11054.103999999999</v>
      </c>
      <c r="O1033">
        <v>1429.4</v>
      </c>
      <c r="P1033">
        <f>O1033*_xlfn.XLOOKUP(K1033,AM:AM,AN:AN)</f>
        <v>1429.4</v>
      </c>
      <c r="Q1033">
        <f>O1033*_xlfn.XLOOKUP(K1033,AM:AM,AO:AO)</f>
        <v>1658.104</v>
      </c>
      <c r="R1033" t="str">
        <f>_xlfn.XLOOKUP(E1033,AF:AF,AG:AG)</f>
        <v>Nour El Nil</v>
      </c>
      <c r="S1033" t="str">
        <f>_xlfn.XLOOKUP(E1033,AF:AF,AI:AI)</f>
        <v>Egypt</v>
      </c>
      <c r="T1033">
        <f>WEEKNUM(G1033)</f>
        <v>10</v>
      </c>
      <c r="U1033">
        <f>YEAR(G1033)</f>
        <v>2025</v>
      </c>
      <c r="V1033" s="117">
        <f>IFERROR(Q1033/N1033,"0")</f>
        <v>0.14999895061598842</v>
      </c>
      <c r="AF1033">
        <v>32424</v>
      </c>
      <c r="AG1033" t="s">
        <v>1025</v>
      </c>
      <c r="AH1033" t="s">
        <v>376</v>
      </c>
      <c r="AI1033" t="s">
        <v>401</v>
      </c>
    </row>
    <row r="1034" spans="1:35">
      <c r="A1034" t="str">
        <f>_xlfn.XLOOKUP(D1034,BN:BN,BO:BO)</f>
        <v>México</v>
      </c>
      <c r="B1034" t="s">
        <v>25</v>
      </c>
      <c r="C1034">
        <v>119</v>
      </c>
      <c r="D1034" t="str">
        <f>_xlfn.XLOOKUP(C1034,BH:BH,BI:BI)</f>
        <v>LucianaE</v>
      </c>
      <c r="E1034">
        <v>25412</v>
      </c>
      <c r="F1034" t="s">
        <v>2293</v>
      </c>
      <c r="G1034" s="63">
        <v>45729</v>
      </c>
      <c r="H1034" s="63">
        <v>45734</v>
      </c>
      <c r="I1034" t="s">
        <v>376</v>
      </c>
      <c r="J1034" t="str">
        <f>_xlfn.XLOOKUP(I1034,AS:AS,AU:AU)</f>
        <v>Hotel</v>
      </c>
      <c r="K1034" t="s">
        <v>27</v>
      </c>
      <c r="L1034">
        <v>12533.6</v>
      </c>
      <c r="M1034">
        <f>L1034*_xlfn.XLOOKUP(K1034,AM:AM,AN:AN)</f>
        <v>12533.6</v>
      </c>
      <c r="N1034">
        <f>L1034*_xlfn.XLOOKUP(K1034,AM:AM,AO:AO)</f>
        <v>14538.975999999999</v>
      </c>
      <c r="O1034">
        <v>725.6</v>
      </c>
      <c r="P1034">
        <f>O1034*_xlfn.XLOOKUP(K1034,AM:AM,AN:AN)</f>
        <v>725.6</v>
      </c>
      <c r="Q1034">
        <f>O1034*_xlfn.XLOOKUP(K1034,AM:AM,AO:AO)</f>
        <v>841.69599999999991</v>
      </c>
      <c r="R1034" t="str">
        <f>_xlfn.XLOOKUP(E1034,AF:AF,AG:AG)</f>
        <v>Bawah Reserve</v>
      </c>
      <c r="S1034" t="str">
        <f>_xlfn.XLOOKUP(E1034,AF:AF,AI:AI)</f>
        <v>Indonesia</v>
      </c>
      <c r="T1034">
        <f>WEEKNUM(G1034)</f>
        <v>11</v>
      </c>
      <c r="U1034">
        <f>YEAR(G1034)</f>
        <v>2025</v>
      </c>
      <c r="V1034" s="117">
        <f>IFERROR(Q1034/N1034,"0")</f>
        <v>5.7892385268398544E-2</v>
      </c>
      <c r="AF1034">
        <v>32454</v>
      </c>
      <c r="AG1034" t="s">
        <v>1027</v>
      </c>
      <c r="AH1034" t="s">
        <v>376</v>
      </c>
      <c r="AI1034" t="s">
        <v>405</v>
      </c>
    </row>
    <row r="1035" spans="1:35">
      <c r="A1035" t="str">
        <f>_xlfn.XLOOKUP(D1035,BN:BN,BO:BO)</f>
        <v>México</v>
      </c>
      <c r="B1035" t="s">
        <v>25</v>
      </c>
      <c r="C1035">
        <v>119</v>
      </c>
      <c r="D1035" t="str">
        <f>_xlfn.XLOOKUP(C1035,BH:BH,BI:BI)</f>
        <v>LucianaE</v>
      </c>
      <c r="E1035">
        <v>25413</v>
      </c>
      <c r="F1035" t="s">
        <v>2294</v>
      </c>
      <c r="G1035" s="63">
        <v>45727</v>
      </c>
      <c r="H1035" s="63">
        <v>45729</v>
      </c>
      <c r="I1035" t="s">
        <v>376</v>
      </c>
      <c r="J1035" t="str">
        <f>_xlfn.XLOOKUP(I1035,AS:AS,AU:AU)</f>
        <v>Hotel</v>
      </c>
      <c r="K1035" t="s">
        <v>27</v>
      </c>
      <c r="L1035">
        <v>1432.1</v>
      </c>
      <c r="M1035">
        <f>L1035*_xlfn.XLOOKUP(K1035,AM:AM,AN:AN)</f>
        <v>1432.1</v>
      </c>
      <c r="N1035">
        <f>L1035*_xlfn.XLOOKUP(K1035,AM:AM,AO:AO)</f>
        <v>1661.2359999999999</v>
      </c>
      <c r="O1035">
        <v>100.42</v>
      </c>
      <c r="P1035">
        <f>O1035*_xlfn.XLOOKUP(K1035,AM:AM,AN:AN)</f>
        <v>100.42</v>
      </c>
      <c r="Q1035">
        <f>O1035*_xlfn.XLOOKUP(K1035,AM:AM,AO:AO)</f>
        <v>116.48719999999999</v>
      </c>
      <c r="R1035" t="str">
        <f>_xlfn.XLOOKUP(E1035,AF:AF,AG:AG)</f>
        <v>MARINA BAY SANDS</v>
      </c>
      <c r="S1035" t="str">
        <f>_xlfn.XLOOKUP(E1035,AF:AF,AI:AI)</f>
        <v>Singapore</v>
      </c>
      <c r="T1035">
        <f>WEEKNUM(G1035)</f>
        <v>11</v>
      </c>
      <c r="U1035">
        <f>YEAR(G1035)</f>
        <v>2025</v>
      </c>
      <c r="V1035" s="117">
        <f>IFERROR(Q1035/N1035,"0")</f>
        <v>7.0120801619998605E-2</v>
      </c>
      <c r="AF1035">
        <v>32455</v>
      </c>
      <c r="AG1035" t="s">
        <v>1029</v>
      </c>
      <c r="AH1035" t="s">
        <v>376</v>
      </c>
      <c r="AI1035" t="s">
        <v>1030</v>
      </c>
    </row>
    <row r="1036" spans="1:35">
      <c r="A1036" t="str">
        <f>_xlfn.XLOOKUP(D1036,BN:BN,BO:BO)</f>
        <v>México</v>
      </c>
      <c r="B1036" t="s">
        <v>25</v>
      </c>
      <c r="C1036">
        <v>119</v>
      </c>
      <c r="D1036" t="str">
        <f>_xlfn.XLOOKUP(C1036,BH:BH,BI:BI)</f>
        <v>LucianaE</v>
      </c>
      <c r="E1036">
        <v>24812</v>
      </c>
      <c r="F1036" t="s">
        <v>2295</v>
      </c>
      <c r="G1036" s="63">
        <v>45726</v>
      </c>
      <c r="H1036" s="63">
        <v>45735</v>
      </c>
      <c r="I1036" t="s">
        <v>366</v>
      </c>
      <c r="J1036" t="str">
        <f>_xlfn.XLOOKUP(I1036,AS:AS,AU:AU)</f>
        <v>Vuelos</v>
      </c>
      <c r="K1036" t="s">
        <v>27</v>
      </c>
      <c r="L1036">
        <v>8490</v>
      </c>
      <c r="M1036">
        <f>L1036*_xlfn.XLOOKUP(K1036,AM:AM,AN:AN)</f>
        <v>8490</v>
      </c>
      <c r="N1036">
        <f>L1036*_xlfn.XLOOKUP(K1036,AM:AM,AO:AO)</f>
        <v>9848.4</v>
      </c>
      <c r="O1036">
        <v>0</v>
      </c>
      <c r="P1036">
        <f>O1036*_xlfn.XLOOKUP(K1036,AM:AM,AN:AN)</f>
        <v>0</v>
      </c>
      <c r="Q1036">
        <f>O1036*_xlfn.XLOOKUP(K1036,AM:AM,AO:AO)</f>
        <v>0</v>
      </c>
      <c r="R1036" t="str">
        <f>_xlfn.XLOOKUP(E1036,AF:AF,AG:AG)</f>
        <v>Emirates Airlines</v>
      </c>
      <c r="S1036" t="str">
        <f>_xlfn.XLOOKUP(E1036,AF:AF,AI:AI)</f>
        <v>United Arab Emirates</v>
      </c>
      <c r="T1036">
        <f>WEEKNUM(G1036)</f>
        <v>11</v>
      </c>
      <c r="U1036">
        <f>YEAR(G1036)</f>
        <v>2025</v>
      </c>
      <c r="V1036" s="117">
        <f>IFERROR(Q1036/N1036,"0")</f>
        <v>0</v>
      </c>
      <c r="AF1036">
        <v>32459</v>
      </c>
      <c r="AG1036" t="s">
        <v>1033</v>
      </c>
      <c r="AH1036" t="s">
        <v>456</v>
      </c>
      <c r="AI1036" t="s">
        <v>1034</v>
      </c>
    </row>
    <row r="1037" spans="1:35">
      <c r="A1037" t="str">
        <f>_xlfn.XLOOKUP(D1037,BN:BN,BO:BO)</f>
        <v>México</v>
      </c>
      <c r="B1037" t="s">
        <v>25</v>
      </c>
      <c r="C1037">
        <v>119</v>
      </c>
      <c r="D1037" t="str">
        <f>_xlfn.XLOOKUP(C1037,BH:BH,BI:BI)</f>
        <v>LucianaE</v>
      </c>
      <c r="E1037">
        <v>25024</v>
      </c>
      <c r="F1037" t="s">
        <v>2296</v>
      </c>
      <c r="G1037" s="63">
        <v>45726</v>
      </c>
      <c r="H1037" s="63">
        <v>45735</v>
      </c>
      <c r="I1037" t="s">
        <v>366</v>
      </c>
      <c r="J1037" t="str">
        <f>_xlfn.XLOOKUP(I1037,AS:AS,AU:AU)</f>
        <v>Vuelos</v>
      </c>
      <c r="K1037" t="s">
        <v>27</v>
      </c>
      <c r="L1037">
        <v>317</v>
      </c>
      <c r="M1037">
        <f>L1037*_xlfn.XLOOKUP(K1037,AM:AM,AN:AN)</f>
        <v>317</v>
      </c>
      <c r="N1037">
        <f>L1037*_xlfn.XLOOKUP(K1037,AM:AM,AO:AO)</f>
        <v>367.71999999999997</v>
      </c>
      <c r="O1037">
        <v>0</v>
      </c>
      <c r="P1037">
        <f>O1037*_xlfn.XLOOKUP(K1037,AM:AM,AN:AN)</f>
        <v>0</v>
      </c>
      <c r="Q1037">
        <f>O1037*_xlfn.XLOOKUP(K1037,AM:AM,AO:AO)</f>
        <v>0</v>
      </c>
      <c r="R1037" t="str">
        <f>_xlfn.XLOOKUP(E1037,AF:AF,AG:AG)</f>
        <v>Iberia</v>
      </c>
      <c r="S1037" t="str">
        <f>_xlfn.XLOOKUP(E1037,AF:AF,AI:AI)</f>
        <v>Spain</v>
      </c>
      <c r="T1037">
        <f>WEEKNUM(G1037)</f>
        <v>11</v>
      </c>
      <c r="U1037">
        <f>YEAR(G1037)</f>
        <v>2025</v>
      </c>
      <c r="V1037" s="117">
        <f>IFERROR(Q1037/N1037,"0")</f>
        <v>0</v>
      </c>
      <c r="AF1037">
        <v>32461</v>
      </c>
      <c r="AG1037" t="s">
        <v>1038</v>
      </c>
      <c r="AH1037" t="s">
        <v>484</v>
      </c>
      <c r="AI1037" t="s">
        <v>579</v>
      </c>
    </row>
    <row r="1038" spans="1:35">
      <c r="A1038" t="str">
        <f>_xlfn.XLOOKUP(D1038,BN:BN,BO:BO)</f>
        <v>México</v>
      </c>
      <c r="B1038" t="s">
        <v>25</v>
      </c>
      <c r="C1038">
        <v>119</v>
      </c>
      <c r="D1038" t="str">
        <f>_xlfn.XLOOKUP(C1038,BH:BH,BI:BI)</f>
        <v>LucianaE</v>
      </c>
      <c r="E1038">
        <v>0</v>
      </c>
      <c r="F1038" t="s">
        <v>2297</v>
      </c>
      <c r="G1038" s="63">
        <v>45714</v>
      </c>
      <c r="H1038" s="63">
        <v>45735</v>
      </c>
      <c r="I1038" t="s">
        <v>396</v>
      </c>
      <c r="J1038" t="str">
        <f>_xlfn.XLOOKUP(I1038,AS:AS,AU:AU)</f>
        <v>Honorarios</v>
      </c>
      <c r="K1038" t="s">
        <v>27</v>
      </c>
      <c r="L1038">
        <v>68</v>
      </c>
      <c r="M1038">
        <f>L1038*_xlfn.XLOOKUP(K1038,AM:AM,AN:AN)</f>
        <v>68</v>
      </c>
      <c r="N1038">
        <f>L1038*_xlfn.XLOOKUP(K1038,AM:AM,AO:AO)</f>
        <v>78.88</v>
      </c>
      <c r="O1038">
        <v>68</v>
      </c>
      <c r="P1038">
        <f>O1038*_xlfn.XLOOKUP(K1038,AM:AM,AN:AN)</f>
        <v>68</v>
      </c>
      <c r="Q1038">
        <f>O1038*_xlfn.XLOOKUP(K1038,AM:AM,AO:AO)</f>
        <v>78.88</v>
      </c>
      <c r="R1038" t="str">
        <f>_xlfn.XLOOKUP(E1038,AF:AF,AG:AG)</f>
        <v>FEES</v>
      </c>
      <c r="S1038">
        <f>_xlfn.XLOOKUP(E1038,AF:AF,AI:AI)</f>
        <v>0</v>
      </c>
      <c r="T1038">
        <f>WEEKNUM(G1038)</f>
        <v>9</v>
      </c>
      <c r="U1038">
        <f>YEAR(G1038)</f>
        <v>2025</v>
      </c>
      <c r="V1038" s="117">
        <f>IFERROR(Q1038/N1038,"0")</f>
        <v>1</v>
      </c>
      <c r="AF1038">
        <v>32499</v>
      </c>
      <c r="AG1038" t="s">
        <v>1041</v>
      </c>
      <c r="AH1038" t="s">
        <v>364</v>
      </c>
      <c r="AI1038" t="s">
        <v>569</v>
      </c>
    </row>
    <row r="1039" spans="1:35">
      <c r="A1039" t="str">
        <f>_xlfn.XLOOKUP(D1039,BN:BN,BO:BO)</f>
        <v>México</v>
      </c>
      <c r="B1039" t="s">
        <v>25</v>
      </c>
      <c r="C1039">
        <v>119</v>
      </c>
      <c r="D1039" t="str">
        <f>_xlfn.XLOOKUP(C1039,BH:BH,BI:BI)</f>
        <v>LucianaE</v>
      </c>
      <c r="E1039">
        <v>25024</v>
      </c>
      <c r="F1039" t="s">
        <v>2298</v>
      </c>
      <c r="G1039" s="63">
        <v>45714</v>
      </c>
      <c r="H1039" s="63">
        <v>45735</v>
      </c>
      <c r="I1039" t="s">
        <v>419</v>
      </c>
      <c r="J1039" t="str">
        <f>_xlfn.XLOOKUP(I1039,AS:AS,AU:AU)</f>
        <v>Otros</v>
      </c>
      <c r="K1039" t="s">
        <v>27</v>
      </c>
      <c r="L1039">
        <v>45</v>
      </c>
      <c r="M1039">
        <f>L1039*_xlfn.XLOOKUP(K1039,AM:AM,AN:AN)</f>
        <v>45</v>
      </c>
      <c r="N1039">
        <f>L1039*_xlfn.XLOOKUP(K1039,AM:AM,AO:AO)</f>
        <v>52.199999999999996</v>
      </c>
      <c r="O1039">
        <v>0</v>
      </c>
      <c r="P1039">
        <f>O1039*_xlfn.XLOOKUP(K1039,AM:AM,AN:AN)</f>
        <v>0</v>
      </c>
      <c r="Q1039">
        <f>O1039*_xlfn.XLOOKUP(K1039,AM:AM,AO:AO)</f>
        <v>0</v>
      </c>
      <c r="R1039" t="str">
        <f>_xlfn.XLOOKUP(E1039,AF:AF,AG:AG)</f>
        <v>Iberia</v>
      </c>
      <c r="S1039" t="str">
        <f>_xlfn.XLOOKUP(E1039,AF:AF,AI:AI)</f>
        <v>Spain</v>
      </c>
      <c r="T1039">
        <f>WEEKNUM(G1039)</f>
        <v>9</v>
      </c>
      <c r="U1039">
        <f>YEAR(G1039)</f>
        <v>2025</v>
      </c>
      <c r="V1039" s="117">
        <f>IFERROR(Q1039/N1039,"0")</f>
        <v>0</v>
      </c>
      <c r="AF1039">
        <v>32508</v>
      </c>
      <c r="AG1039" t="s">
        <v>1044</v>
      </c>
      <c r="AH1039" t="s">
        <v>364</v>
      </c>
      <c r="AI1039" t="s">
        <v>399</v>
      </c>
    </row>
    <row r="1040" spans="1:35">
      <c r="A1040" t="str">
        <f>_xlfn.XLOOKUP(D1040,BN:BN,BO:BO)</f>
        <v>México</v>
      </c>
      <c r="B1040" t="s">
        <v>25</v>
      </c>
      <c r="C1040">
        <v>119</v>
      </c>
      <c r="D1040" t="str">
        <f>_xlfn.XLOOKUP(C1040,BH:BH,BI:BI)</f>
        <v>LucianaE</v>
      </c>
      <c r="E1040">
        <v>0</v>
      </c>
      <c r="F1040" t="s">
        <v>2299</v>
      </c>
      <c r="G1040" s="63">
        <v>45714</v>
      </c>
      <c r="H1040" s="63">
        <v>45735</v>
      </c>
      <c r="I1040" t="s">
        <v>396</v>
      </c>
      <c r="J1040" t="str">
        <f>_xlfn.XLOOKUP(I1040,AS:AS,AU:AU)</f>
        <v>Honorarios</v>
      </c>
      <c r="K1040" t="s">
        <v>27</v>
      </c>
      <c r="L1040">
        <v>111.35</v>
      </c>
      <c r="M1040">
        <f>L1040*_xlfn.XLOOKUP(K1040,AM:AM,AN:AN)</f>
        <v>111.35</v>
      </c>
      <c r="N1040">
        <f>L1040*_xlfn.XLOOKUP(K1040,AM:AM,AO:AO)</f>
        <v>129.166</v>
      </c>
      <c r="O1040">
        <v>111.35</v>
      </c>
      <c r="P1040">
        <f>O1040*_xlfn.XLOOKUP(K1040,AM:AM,AN:AN)</f>
        <v>111.35</v>
      </c>
      <c r="Q1040">
        <f>O1040*_xlfn.XLOOKUP(K1040,AM:AM,AO:AO)</f>
        <v>129.166</v>
      </c>
      <c r="R1040" t="str">
        <f>_xlfn.XLOOKUP(E1040,AF:AF,AG:AG)</f>
        <v>FEES</v>
      </c>
      <c r="S1040">
        <f>_xlfn.XLOOKUP(E1040,AF:AF,AI:AI)</f>
        <v>0</v>
      </c>
      <c r="T1040">
        <f>WEEKNUM(G1040)</f>
        <v>9</v>
      </c>
      <c r="U1040">
        <f>YEAR(G1040)</f>
        <v>2025</v>
      </c>
      <c r="V1040" s="117">
        <f>IFERROR(Q1040/N1040,"0")</f>
        <v>1</v>
      </c>
      <c r="AF1040">
        <v>32552</v>
      </c>
      <c r="AG1040" t="s">
        <v>1047</v>
      </c>
      <c r="AH1040" t="s">
        <v>364</v>
      </c>
      <c r="AI1040" t="s">
        <v>458</v>
      </c>
    </row>
    <row r="1041" spans="1:35">
      <c r="A1041" t="str">
        <f>_xlfn.XLOOKUP(D1041,BN:BN,BO:BO)</f>
        <v>México</v>
      </c>
      <c r="B1041" t="s">
        <v>25</v>
      </c>
      <c r="C1041">
        <v>120</v>
      </c>
      <c r="D1041" t="str">
        <f>_xlfn.XLOOKUP(C1041,BH:BH,BI:BI)</f>
        <v>LucianaE</v>
      </c>
      <c r="E1041">
        <v>25426</v>
      </c>
      <c r="F1041" t="s">
        <v>2300</v>
      </c>
      <c r="G1041" s="63">
        <v>45762</v>
      </c>
      <c r="H1041" s="63">
        <v>45765</v>
      </c>
      <c r="I1041" t="s">
        <v>376</v>
      </c>
      <c r="J1041" t="str">
        <f>_xlfn.XLOOKUP(I1041,AS:AS,AU:AU)</f>
        <v>Hotel</v>
      </c>
      <c r="K1041" t="s">
        <v>33</v>
      </c>
      <c r="L1041">
        <v>1066.08</v>
      </c>
      <c r="M1041">
        <f>L1041*_xlfn.XLOOKUP(K1041,AM:AM,AN:AN)</f>
        <v>916.82879999999989</v>
      </c>
      <c r="N1041">
        <f>L1041*_xlfn.XLOOKUP(K1041,AM:AM,AO:AO)</f>
        <v>1066.08</v>
      </c>
      <c r="O1041">
        <v>67.150000000000006</v>
      </c>
      <c r="P1041">
        <f>O1041*_xlfn.XLOOKUP(K1041,AM:AM,AN:AN)</f>
        <v>57.749000000000002</v>
      </c>
      <c r="Q1041">
        <f>O1041*_xlfn.XLOOKUP(K1041,AM:AM,AO:AO)</f>
        <v>67.150000000000006</v>
      </c>
      <c r="R1041" t="str">
        <f>_xlfn.XLOOKUP(E1041,AF:AF,AG:AG)</f>
        <v>NOVOTEL PARIS CENTRE TOUR EIFFEL</v>
      </c>
      <c r="S1041" t="str">
        <f>_xlfn.XLOOKUP(E1041,AF:AF,AI:AI)</f>
        <v>France</v>
      </c>
      <c r="T1041">
        <f>WEEKNUM(G1041)</f>
        <v>16</v>
      </c>
      <c r="U1041">
        <f>YEAR(G1041)</f>
        <v>2025</v>
      </c>
      <c r="V1041" s="117">
        <f>IFERROR(Q1041/N1041,"0")</f>
        <v>6.2987768272549913E-2</v>
      </c>
      <c r="AF1041">
        <v>32634</v>
      </c>
      <c r="AG1041" t="s">
        <v>1050</v>
      </c>
      <c r="AH1041" t="s">
        <v>376</v>
      </c>
      <c r="AI1041" t="s">
        <v>1051</v>
      </c>
    </row>
    <row r="1042" spans="1:35">
      <c r="A1042" t="str">
        <f>_xlfn.XLOOKUP(D1042,BN:BN,BO:BO)</f>
        <v>México</v>
      </c>
      <c r="B1042" t="s">
        <v>25</v>
      </c>
      <c r="C1042">
        <v>120</v>
      </c>
      <c r="D1042" t="str">
        <f>_xlfn.XLOOKUP(C1042,BH:BH,BI:BI)</f>
        <v>LucianaE</v>
      </c>
      <c r="E1042">
        <v>25427</v>
      </c>
      <c r="F1042" t="s">
        <v>2301</v>
      </c>
      <c r="G1042" s="63">
        <v>45774</v>
      </c>
      <c r="H1042" s="63">
        <v>45776</v>
      </c>
      <c r="I1042" t="s">
        <v>376</v>
      </c>
      <c r="J1042" t="str">
        <f>_xlfn.XLOOKUP(I1042,AS:AS,AU:AU)</f>
        <v>Hotel</v>
      </c>
      <c r="K1042" t="s">
        <v>33</v>
      </c>
      <c r="L1042">
        <v>991.27</v>
      </c>
      <c r="M1042">
        <f>L1042*_xlfn.XLOOKUP(K1042,AM:AM,AN:AN)</f>
        <v>852.49220000000003</v>
      </c>
      <c r="N1042">
        <f>L1042*_xlfn.XLOOKUP(K1042,AM:AM,AO:AO)</f>
        <v>991.27</v>
      </c>
      <c r="O1042">
        <v>87.54</v>
      </c>
      <c r="P1042">
        <f>O1042*_xlfn.XLOOKUP(K1042,AM:AM,AN:AN)</f>
        <v>75.284400000000005</v>
      </c>
      <c r="Q1042">
        <f>O1042*_xlfn.XLOOKUP(K1042,AM:AM,AO:AO)</f>
        <v>87.54</v>
      </c>
      <c r="R1042" t="str">
        <f>_xlfn.XLOOKUP(E1042,AF:AF,AG:AG)</f>
        <v>Expedia TAAP</v>
      </c>
      <c r="S1042" t="str">
        <f>_xlfn.XLOOKUP(E1042,AF:AF,AI:AI)</f>
        <v>United States</v>
      </c>
      <c r="T1042">
        <f>WEEKNUM(G1042)</f>
        <v>18</v>
      </c>
      <c r="U1042">
        <f>YEAR(G1042)</f>
        <v>2025</v>
      </c>
      <c r="V1042" s="117">
        <f>IFERROR(Q1042/N1042,"0")</f>
        <v>8.8310954633954428E-2</v>
      </c>
      <c r="AF1042">
        <v>32790</v>
      </c>
      <c r="AG1042" t="s">
        <v>1055</v>
      </c>
      <c r="AH1042" t="s">
        <v>364</v>
      </c>
      <c r="AI1042" t="s">
        <v>655</v>
      </c>
    </row>
    <row r="1043" spans="1:35">
      <c r="A1043" t="str">
        <f>_xlfn.XLOOKUP(D1043,BN:BN,BO:BO)</f>
        <v>México</v>
      </c>
      <c r="B1043" t="s">
        <v>25</v>
      </c>
      <c r="C1043">
        <v>120</v>
      </c>
      <c r="D1043" t="str">
        <f>_xlfn.XLOOKUP(C1043,BH:BH,BI:BI)</f>
        <v>LucianaE</v>
      </c>
      <c r="E1043">
        <v>25427</v>
      </c>
      <c r="F1043" t="s">
        <v>2302</v>
      </c>
      <c r="G1043" s="63">
        <v>45762</v>
      </c>
      <c r="H1043" s="63">
        <v>45763</v>
      </c>
      <c r="I1043" t="s">
        <v>376</v>
      </c>
      <c r="J1043" t="str">
        <f>_xlfn.XLOOKUP(I1043,AS:AS,AU:AU)</f>
        <v>Hotel</v>
      </c>
      <c r="K1043" t="s">
        <v>33</v>
      </c>
      <c r="L1043">
        <v>326.33</v>
      </c>
      <c r="M1043">
        <f>L1043*_xlfn.XLOOKUP(K1043,AM:AM,AN:AN)</f>
        <v>280.6438</v>
      </c>
      <c r="N1043">
        <f>L1043*_xlfn.XLOOKUP(K1043,AM:AM,AO:AO)</f>
        <v>326.33</v>
      </c>
      <c r="O1043">
        <v>20.21</v>
      </c>
      <c r="P1043">
        <f>O1043*_xlfn.XLOOKUP(K1043,AM:AM,AN:AN)</f>
        <v>17.380600000000001</v>
      </c>
      <c r="Q1043">
        <f>O1043*_xlfn.XLOOKUP(K1043,AM:AM,AO:AO)</f>
        <v>20.21</v>
      </c>
      <c r="R1043" t="str">
        <f>_xlfn.XLOOKUP(E1043,AF:AF,AG:AG)</f>
        <v>Expedia TAAP</v>
      </c>
      <c r="S1043" t="str">
        <f>_xlfn.XLOOKUP(E1043,AF:AF,AI:AI)</f>
        <v>United States</v>
      </c>
      <c r="T1043">
        <f>WEEKNUM(G1043)</f>
        <v>16</v>
      </c>
      <c r="U1043">
        <f>YEAR(G1043)</f>
        <v>2025</v>
      </c>
      <c r="V1043" s="117">
        <f>IFERROR(Q1043/N1043,"0")</f>
        <v>6.1931173965004756E-2</v>
      </c>
      <c r="AF1043">
        <v>32791</v>
      </c>
      <c r="AG1043" t="s">
        <v>1058</v>
      </c>
      <c r="AH1043" t="s">
        <v>376</v>
      </c>
      <c r="AI1043" t="s">
        <v>1059</v>
      </c>
    </row>
    <row r="1044" spans="1:35">
      <c r="A1044" t="str">
        <f>_xlfn.XLOOKUP(D1044,BN:BN,BO:BO)</f>
        <v>México</v>
      </c>
      <c r="B1044" t="s">
        <v>25</v>
      </c>
      <c r="C1044">
        <v>121</v>
      </c>
      <c r="D1044" t="str">
        <f>_xlfn.XLOOKUP(C1044,BH:BH,BI:BI)</f>
        <v>LucianaE</v>
      </c>
      <c r="E1044">
        <v>25427</v>
      </c>
      <c r="F1044" t="s">
        <v>2303</v>
      </c>
      <c r="G1044" s="63">
        <v>45813</v>
      </c>
      <c r="H1044" s="63">
        <v>45814</v>
      </c>
      <c r="I1044" t="s">
        <v>376</v>
      </c>
      <c r="J1044" t="str">
        <f>_xlfn.XLOOKUP(I1044,AS:AS,AU:AU)</f>
        <v>Hotel</v>
      </c>
      <c r="K1044" t="s">
        <v>33</v>
      </c>
      <c r="L1044">
        <v>238.76</v>
      </c>
      <c r="M1044">
        <f>L1044*_xlfn.XLOOKUP(K1044,AM:AM,AN:AN)</f>
        <v>205.33359999999999</v>
      </c>
      <c r="N1044">
        <f>L1044*_xlfn.XLOOKUP(K1044,AM:AM,AO:AO)</f>
        <v>238.76</v>
      </c>
      <c r="O1044">
        <v>20.67</v>
      </c>
      <c r="P1044">
        <f>O1044*_xlfn.XLOOKUP(K1044,AM:AM,AN:AN)</f>
        <v>17.776200000000003</v>
      </c>
      <c r="Q1044">
        <f>O1044*_xlfn.XLOOKUP(K1044,AM:AM,AO:AO)</f>
        <v>20.67</v>
      </c>
      <c r="R1044" t="str">
        <f>_xlfn.XLOOKUP(E1044,AF:AF,AG:AG)</f>
        <v>Expedia TAAP</v>
      </c>
      <c r="S1044" t="str">
        <f>_xlfn.XLOOKUP(E1044,AF:AF,AI:AI)</f>
        <v>United States</v>
      </c>
      <c r="T1044">
        <f>WEEKNUM(G1044)</f>
        <v>23</v>
      </c>
      <c r="U1044">
        <f>YEAR(G1044)</f>
        <v>2025</v>
      </c>
      <c r="V1044" s="117">
        <f>IFERROR(Q1044/N1044,"0")</f>
        <v>8.6572290165856935E-2</v>
      </c>
      <c r="AF1044">
        <v>32792</v>
      </c>
      <c r="AG1044" t="s">
        <v>1063</v>
      </c>
      <c r="AH1044" t="s">
        <v>376</v>
      </c>
      <c r="AI1044" t="s">
        <v>1059</v>
      </c>
    </row>
    <row r="1045" spans="1:35">
      <c r="A1045" t="str">
        <f>_xlfn.XLOOKUP(D1045,BN:BN,BO:BO)</f>
        <v>México</v>
      </c>
      <c r="B1045" t="s">
        <v>25</v>
      </c>
      <c r="C1045">
        <v>121</v>
      </c>
      <c r="D1045" t="str">
        <f>_xlfn.XLOOKUP(C1045,BH:BH,BI:BI)</f>
        <v>LucianaE</v>
      </c>
      <c r="E1045">
        <v>25427</v>
      </c>
      <c r="F1045" t="s">
        <v>2304</v>
      </c>
      <c r="G1045" s="63">
        <v>45818</v>
      </c>
      <c r="H1045" s="63">
        <v>45824</v>
      </c>
      <c r="I1045" t="s">
        <v>376</v>
      </c>
      <c r="J1045" t="str">
        <f>_xlfn.XLOOKUP(I1045,AS:AS,AU:AU)</f>
        <v>Hotel</v>
      </c>
      <c r="K1045" t="s">
        <v>33</v>
      </c>
      <c r="L1045">
        <v>1552.96</v>
      </c>
      <c r="M1045">
        <f>L1045*_xlfn.XLOOKUP(K1045,AM:AM,AN:AN)</f>
        <v>1335.5455999999999</v>
      </c>
      <c r="N1045">
        <f>L1045*_xlfn.XLOOKUP(K1045,AM:AM,AO:AO)</f>
        <v>1552.96</v>
      </c>
      <c r="O1045">
        <v>133.59</v>
      </c>
      <c r="P1045">
        <f>O1045*_xlfn.XLOOKUP(K1045,AM:AM,AN:AN)</f>
        <v>114.8874</v>
      </c>
      <c r="Q1045">
        <f>O1045*_xlfn.XLOOKUP(K1045,AM:AM,AO:AO)</f>
        <v>133.59</v>
      </c>
      <c r="R1045" t="str">
        <f>_xlfn.XLOOKUP(E1045,AF:AF,AG:AG)</f>
        <v>Expedia TAAP</v>
      </c>
      <c r="S1045" t="str">
        <f>_xlfn.XLOOKUP(E1045,AF:AF,AI:AI)</f>
        <v>United States</v>
      </c>
      <c r="T1045">
        <f>WEEKNUM(G1045)</f>
        <v>24</v>
      </c>
      <c r="U1045">
        <f>YEAR(G1045)</f>
        <v>2025</v>
      </c>
      <c r="V1045" s="117">
        <f>IFERROR(Q1045/N1045,"0")</f>
        <v>8.6022820935503813E-2</v>
      </c>
      <c r="AF1045">
        <v>32793</v>
      </c>
      <c r="AG1045" t="s">
        <v>1066</v>
      </c>
      <c r="AH1045" t="s">
        <v>376</v>
      </c>
      <c r="AI1045" t="s">
        <v>454</v>
      </c>
    </row>
    <row r="1046" spans="1:35">
      <c r="A1046" t="str">
        <f>_xlfn.XLOOKUP(D1046,BN:BN,BO:BO)</f>
        <v>México</v>
      </c>
      <c r="B1046" t="s">
        <v>25</v>
      </c>
      <c r="C1046">
        <v>122</v>
      </c>
      <c r="D1046" t="str">
        <f>_xlfn.XLOOKUP(C1046,BH:BH,BI:BI)</f>
        <v>DianaM</v>
      </c>
      <c r="E1046">
        <v>25446</v>
      </c>
      <c r="F1046" t="s">
        <v>1715</v>
      </c>
      <c r="G1046" s="63">
        <v>45677</v>
      </c>
      <c r="H1046" s="63">
        <v>45677</v>
      </c>
      <c r="I1046" t="s">
        <v>376</v>
      </c>
      <c r="J1046" t="str">
        <f>_xlfn.XLOOKUP(I1046,AS:AS,AU:AU)</f>
        <v>Hotel</v>
      </c>
      <c r="K1046" t="s">
        <v>27</v>
      </c>
      <c r="L1046">
        <v>5000</v>
      </c>
      <c r="M1046">
        <f>L1046*_xlfn.XLOOKUP(K1046,AM:AM,AN:AN)</f>
        <v>5000</v>
      </c>
      <c r="N1046">
        <f>L1046*_xlfn.XLOOKUP(K1046,AM:AM,AO:AO)</f>
        <v>5800</v>
      </c>
      <c r="O1046">
        <v>500</v>
      </c>
      <c r="P1046">
        <f>O1046*_xlfn.XLOOKUP(K1046,AM:AM,AN:AN)</f>
        <v>500</v>
      </c>
      <c r="Q1046">
        <f>O1046*_xlfn.XLOOKUP(K1046,AM:AM,AO:AO)</f>
        <v>580</v>
      </c>
      <c r="R1046" t="str">
        <f>_xlfn.XLOOKUP(E1046,AF:AF,AG:AG)</f>
        <v>Le Collectionist</v>
      </c>
      <c r="S1046" t="str">
        <f>_xlfn.XLOOKUP(E1046,AF:AF,AI:AI)</f>
        <v>France</v>
      </c>
      <c r="T1046">
        <f>WEEKNUM(G1046)</f>
        <v>4</v>
      </c>
      <c r="U1046">
        <f>YEAR(G1046)</f>
        <v>2025</v>
      </c>
      <c r="V1046" s="117">
        <f>IFERROR(Q1046/N1046,"0")</f>
        <v>0.1</v>
      </c>
      <c r="AF1046">
        <v>32798</v>
      </c>
      <c r="AG1046" t="s">
        <v>1068</v>
      </c>
      <c r="AH1046" t="s">
        <v>376</v>
      </c>
      <c r="AI1046" t="s">
        <v>569</v>
      </c>
    </row>
    <row r="1047" spans="1:35">
      <c r="A1047" t="str">
        <f>_xlfn.XLOOKUP(D1047,BN:BN,BO:BO)</f>
        <v>México</v>
      </c>
      <c r="B1047" t="s">
        <v>25</v>
      </c>
      <c r="C1047">
        <v>122</v>
      </c>
      <c r="D1047" t="str">
        <f>_xlfn.XLOOKUP(C1047,BH:BH,BI:BI)</f>
        <v>DianaM</v>
      </c>
      <c r="E1047">
        <v>25386</v>
      </c>
      <c r="F1047" t="s">
        <v>1715</v>
      </c>
      <c r="G1047" s="63">
        <v>45677</v>
      </c>
      <c r="H1047" s="63">
        <v>45677</v>
      </c>
      <c r="I1047" t="s">
        <v>376</v>
      </c>
      <c r="J1047" t="str">
        <f>_xlfn.XLOOKUP(I1047,AS:AS,AU:AU)</f>
        <v>Hotel</v>
      </c>
      <c r="K1047" t="s">
        <v>27</v>
      </c>
      <c r="L1047">
        <v>375.1</v>
      </c>
      <c r="M1047">
        <f>L1047*_xlfn.XLOOKUP(K1047,AM:AM,AN:AN)</f>
        <v>375.1</v>
      </c>
      <c r="N1047">
        <f>L1047*_xlfn.XLOOKUP(K1047,AM:AM,AO:AO)</f>
        <v>435.11599999999999</v>
      </c>
      <c r="O1047">
        <v>375.1</v>
      </c>
      <c r="P1047">
        <f>O1047*_xlfn.XLOOKUP(K1047,AM:AM,AN:AN)</f>
        <v>375.1</v>
      </c>
      <c r="Q1047">
        <f>O1047*_xlfn.XLOOKUP(K1047,AM:AM,AO:AO)</f>
        <v>435.11599999999999</v>
      </c>
      <c r="R1047" t="str">
        <f>_xlfn.XLOOKUP(E1047,AF:AF,AG:AG)</f>
        <v>THE CONNAUGHT</v>
      </c>
      <c r="S1047" t="str">
        <f>_xlfn.XLOOKUP(E1047,AF:AF,AI:AI)</f>
        <v>United Kingdom</v>
      </c>
      <c r="T1047">
        <f>WEEKNUM(G1047)</f>
        <v>4</v>
      </c>
      <c r="U1047">
        <f>YEAR(G1047)</f>
        <v>2025</v>
      </c>
      <c r="V1047" s="117">
        <f>IFERROR(Q1047/N1047,"0")</f>
        <v>1</v>
      </c>
      <c r="AF1047">
        <v>32799</v>
      </c>
      <c r="AG1047" t="s">
        <v>1072</v>
      </c>
      <c r="AH1047" t="s">
        <v>364</v>
      </c>
      <c r="AI1047" t="s">
        <v>1073</v>
      </c>
    </row>
    <row r="1048" spans="1:35">
      <c r="A1048" t="str">
        <f>_xlfn.XLOOKUP(D1048,BN:BN,BO:BO)</f>
        <v>México</v>
      </c>
      <c r="B1048" t="s">
        <v>25</v>
      </c>
      <c r="C1048">
        <v>122</v>
      </c>
      <c r="D1048" t="str">
        <f>_xlfn.XLOOKUP(C1048,BH:BH,BI:BI)</f>
        <v>DianaM</v>
      </c>
      <c r="E1048">
        <v>25374</v>
      </c>
      <c r="F1048" t="s">
        <v>1780</v>
      </c>
      <c r="G1048" s="63">
        <v>45677</v>
      </c>
      <c r="H1048" s="63">
        <v>45677</v>
      </c>
      <c r="I1048" t="s">
        <v>376</v>
      </c>
      <c r="J1048" t="str">
        <f>_xlfn.XLOOKUP(I1048,AS:AS,AU:AU)</f>
        <v>Hotel</v>
      </c>
      <c r="K1048" t="s">
        <v>27</v>
      </c>
      <c r="L1048">
        <v>107.2</v>
      </c>
      <c r="M1048">
        <f>L1048*_xlfn.XLOOKUP(K1048,AM:AM,AN:AN)</f>
        <v>107.2</v>
      </c>
      <c r="N1048">
        <f>L1048*_xlfn.XLOOKUP(K1048,AM:AM,AO:AO)</f>
        <v>124.35199999999999</v>
      </c>
      <c r="O1048">
        <v>94.31</v>
      </c>
      <c r="P1048">
        <f>O1048*_xlfn.XLOOKUP(K1048,AM:AM,AN:AN)</f>
        <v>94.31</v>
      </c>
      <c r="Q1048">
        <f>O1048*_xlfn.XLOOKUP(K1048,AM:AM,AO:AO)</f>
        <v>109.39959999999999</v>
      </c>
      <c r="R1048" t="str">
        <f>_xlfn.XLOOKUP(E1048,AF:AF,AG:AG)</f>
        <v>HECKFIELD PLACE</v>
      </c>
      <c r="S1048" t="str">
        <f>_xlfn.XLOOKUP(E1048,AF:AF,AI:AI)</f>
        <v>United Kingdom</v>
      </c>
      <c r="T1048">
        <f>WEEKNUM(G1048)</f>
        <v>4</v>
      </c>
      <c r="U1048">
        <f>YEAR(G1048)</f>
        <v>2025</v>
      </c>
      <c r="V1048" s="117">
        <f>IFERROR(Q1048/N1048,"0")</f>
        <v>0.87975746268656718</v>
      </c>
      <c r="AF1048">
        <v>32833</v>
      </c>
      <c r="AG1048" t="s">
        <v>1075</v>
      </c>
      <c r="AH1048" t="s">
        <v>376</v>
      </c>
      <c r="AI1048" t="s">
        <v>401</v>
      </c>
    </row>
    <row r="1049" spans="1:35">
      <c r="A1049" t="str">
        <f>_xlfn.XLOOKUP(D1049,BN:BN,BO:BO)</f>
        <v>México</v>
      </c>
      <c r="B1049" t="s">
        <v>25</v>
      </c>
      <c r="C1049">
        <v>122</v>
      </c>
      <c r="D1049" t="str">
        <f>_xlfn.XLOOKUP(C1049,BH:BH,BI:BI)</f>
        <v>DianaM</v>
      </c>
      <c r="E1049">
        <v>25374</v>
      </c>
      <c r="F1049" t="s">
        <v>1780</v>
      </c>
      <c r="G1049" s="63">
        <v>45677</v>
      </c>
      <c r="H1049" s="63">
        <v>45677</v>
      </c>
      <c r="I1049" t="s">
        <v>376</v>
      </c>
      <c r="J1049" t="str">
        <f>_xlfn.XLOOKUP(I1049,AS:AS,AU:AU)</f>
        <v>Hotel</v>
      </c>
      <c r="K1049" t="s">
        <v>27</v>
      </c>
      <c r="L1049">
        <v>135.16</v>
      </c>
      <c r="M1049">
        <f>L1049*_xlfn.XLOOKUP(K1049,AM:AM,AN:AN)</f>
        <v>135.16</v>
      </c>
      <c r="N1049">
        <f>L1049*_xlfn.XLOOKUP(K1049,AM:AM,AO:AO)</f>
        <v>156.78559999999999</v>
      </c>
      <c r="O1049">
        <v>118.91</v>
      </c>
      <c r="P1049">
        <f>O1049*_xlfn.XLOOKUP(K1049,AM:AM,AN:AN)</f>
        <v>118.91</v>
      </c>
      <c r="Q1049">
        <f>O1049*_xlfn.XLOOKUP(K1049,AM:AM,AO:AO)</f>
        <v>137.93559999999999</v>
      </c>
      <c r="R1049" t="str">
        <f>_xlfn.XLOOKUP(E1049,AF:AF,AG:AG)</f>
        <v>HECKFIELD PLACE</v>
      </c>
      <c r="S1049" t="str">
        <f>_xlfn.XLOOKUP(E1049,AF:AF,AI:AI)</f>
        <v>United Kingdom</v>
      </c>
      <c r="T1049">
        <f>WEEKNUM(G1049)</f>
        <v>4</v>
      </c>
      <c r="U1049">
        <f>YEAR(G1049)</f>
        <v>2025</v>
      </c>
      <c r="V1049" s="117">
        <f>IFERROR(Q1049/N1049,"0")</f>
        <v>0.879772121929565</v>
      </c>
      <c r="AF1049">
        <v>32873</v>
      </c>
      <c r="AG1049" t="s">
        <v>1078</v>
      </c>
      <c r="AH1049" t="s">
        <v>376</v>
      </c>
      <c r="AI1049" t="s">
        <v>1079</v>
      </c>
    </row>
    <row r="1050" spans="1:35">
      <c r="A1050" t="str">
        <f>_xlfn.XLOOKUP(D1050,BN:BN,BO:BO)</f>
        <v>México</v>
      </c>
      <c r="B1050" t="s">
        <v>25</v>
      </c>
      <c r="C1050">
        <v>122</v>
      </c>
      <c r="D1050" t="str">
        <f>_xlfn.XLOOKUP(C1050,BH:BH,BI:BI)</f>
        <v>DianaM</v>
      </c>
      <c r="E1050">
        <v>25386</v>
      </c>
      <c r="F1050" t="s">
        <v>2305</v>
      </c>
      <c r="G1050" s="63">
        <v>45677</v>
      </c>
      <c r="H1050" s="63">
        <v>45677</v>
      </c>
      <c r="I1050" t="s">
        <v>376</v>
      </c>
      <c r="J1050" t="str">
        <f>_xlfn.XLOOKUP(I1050,AS:AS,AU:AU)</f>
        <v>Hotel</v>
      </c>
      <c r="K1050" t="s">
        <v>27</v>
      </c>
      <c r="L1050">
        <v>5883.2</v>
      </c>
      <c r="M1050">
        <f>L1050*_xlfn.XLOOKUP(K1050,AM:AM,AN:AN)</f>
        <v>5883.2</v>
      </c>
      <c r="N1050">
        <f>L1050*_xlfn.XLOOKUP(K1050,AM:AM,AO:AO)</f>
        <v>6824.5119999999997</v>
      </c>
      <c r="O1050">
        <v>0</v>
      </c>
      <c r="P1050">
        <f>O1050*_xlfn.XLOOKUP(K1050,AM:AM,AN:AN)</f>
        <v>0</v>
      </c>
      <c r="Q1050">
        <f>O1050*_xlfn.XLOOKUP(K1050,AM:AM,AO:AO)</f>
        <v>0</v>
      </c>
      <c r="R1050" t="str">
        <f>_xlfn.XLOOKUP(E1050,AF:AF,AG:AG)</f>
        <v>THE CONNAUGHT</v>
      </c>
      <c r="S1050" t="str">
        <f>_xlfn.XLOOKUP(E1050,AF:AF,AI:AI)</f>
        <v>United Kingdom</v>
      </c>
      <c r="T1050">
        <f>WEEKNUM(G1050)</f>
        <v>4</v>
      </c>
      <c r="U1050">
        <f>YEAR(G1050)</f>
        <v>2025</v>
      </c>
      <c r="V1050" s="117">
        <f>IFERROR(Q1050/N1050,"0")</f>
        <v>0</v>
      </c>
      <c r="AF1050">
        <v>32939</v>
      </c>
      <c r="AG1050" t="s">
        <v>542</v>
      </c>
      <c r="AH1050" t="s">
        <v>376</v>
      </c>
      <c r="AI1050" t="s">
        <v>374</v>
      </c>
    </row>
    <row r="1051" spans="1:35">
      <c r="A1051" t="str">
        <f>_xlfn.XLOOKUP(D1051,BN:BN,BO:BO)</f>
        <v>México</v>
      </c>
      <c r="B1051" t="s">
        <v>25</v>
      </c>
      <c r="C1051">
        <v>123</v>
      </c>
      <c r="D1051" t="str">
        <f>_xlfn.XLOOKUP(C1051,BH:BH,BI:BI)</f>
        <v>LuciaS</v>
      </c>
      <c r="E1051">
        <v>25451</v>
      </c>
      <c r="F1051" t="s">
        <v>1880</v>
      </c>
      <c r="G1051" s="63">
        <v>45700</v>
      </c>
      <c r="H1051" s="63">
        <v>45702</v>
      </c>
      <c r="I1051" t="s">
        <v>376</v>
      </c>
      <c r="J1051" t="str">
        <f>_xlfn.XLOOKUP(I1051,AS:AS,AU:AU)</f>
        <v>Hotel</v>
      </c>
      <c r="K1051" t="s">
        <v>30</v>
      </c>
      <c r="L1051">
        <v>6630.75</v>
      </c>
      <c r="M1051">
        <f>L1051*_xlfn.XLOOKUP(K1051,AM:AM,AN:AN)</f>
        <v>318.27600000000001</v>
      </c>
      <c r="N1051">
        <f>L1051*_xlfn.XLOOKUP(K1051,AM:AM,AO:AO)</f>
        <v>371.322</v>
      </c>
      <c r="O1051">
        <v>817.95</v>
      </c>
      <c r="P1051">
        <f>O1051*_xlfn.XLOOKUP(K1051,AM:AM,AN:AN)</f>
        <v>39.261600000000001</v>
      </c>
      <c r="Q1051">
        <f>O1051*_xlfn.XLOOKUP(K1051,AM:AM,AO:AO)</f>
        <v>45.805200000000006</v>
      </c>
      <c r="R1051" t="str">
        <f>_xlfn.XLOOKUP(E1051,AF:AF,AG:AG)</f>
        <v>HOTEL BIDASOA</v>
      </c>
      <c r="S1051" t="str">
        <f>_xlfn.XLOOKUP(E1051,AF:AF,AI:AI)</f>
        <v>Chile</v>
      </c>
      <c r="T1051">
        <f>WEEKNUM(G1051)</f>
        <v>7</v>
      </c>
      <c r="U1051">
        <f>YEAR(G1051)</f>
        <v>2025</v>
      </c>
      <c r="V1051" s="117">
        <f>IFERROR(Q1051/N1051,"0")</f>
        <v>0.12335708630245448</v>
      </c>
      <c r="AF1051">
        <v>32940</v>
      </c>
      <c r="AG1051" t="s">
        <v>837</v>
      </c>
      <c r="AH1051" t="s">
        <v>364</v>
      </c>
      <c r="AI1051" t="s">
        <v>676</v>
      </c>
    </row>
    <row r="1052" spans="1:35">
      <c r="A1052" t="str">
        <f>_xlfn.XLOOKUP(D1052,BN:BN,BO:BO)</f>
        <v>México</v>
      </c>
      <c r="B1052" t="s">
        <v>25</v>
      </c>
      <c r="C1052">
        <v>123</v>
      </c>
      <c r="D1052" t="str">
        <f>_xlfn.XLOOKUP(C1052,BH:BH,BI:BI)</f>
        <v>LuciaS</v>
      </c>
      <c r="E1052">
        <v>25453</v>
      </c>
      <c r="F1052" t="s">
        <v>1880</v>
      </c>
      <c r="G1052" s="63">
        <v>45702</v>
      </c>
      <c r="H1052" s="63">
        <v>45704</v>
      </c>
      <c r="I1052" t="s">
        <v>376</v>
      </c>
      <c r="J1052" t="str">
        <f>_xlfn.XLOOKUP(I1052,AS:AS,AU:AU)</f>
        <v>Hotel</v>
      </c>
      <c r="K1052" t="s">
        <v>30</v>
      </c>
      <c r="L1052">
        <v>304.2</v>
      </c>
      <c r="M1052">
        <f>L1052*_xlfn.XLOOKUP(K1052,AM:AM,AN:AN)</f>
        <v>14.601599999999999</v>
      </c>
      <c r="N1052">
        <f>L1052*_xlfn.XLOOKUP(K1052,AM:AM,AO:AO)</f>
        <v>17.0352</v>
      </c>
      <c r="O1052">
        <v>30.42</v>
      </c>
      <c r="P1052">
        <f>O1052*_xlfn.XLOOKUP(K1052,AM:AM,AN:AN)</f>
        <v>1.4601600000000001</v>
      </c>
      <c r="Q1052">
        <f>O1052*_xlfn.XLOOKUP(K1052,AM:AM,AO:AO)</f>
        <v>1.7035200000000001</v>
      </c>
      <c r="R1052" t="str">
        <f>_xlfn.XLOOKUP(E1052,AF:AF,AG:AG)</f>
        <v>WYNDHAM SANTIAGO PETTRA HOTEL</v>
      </c>
      <c r="S1052" t="str">
        <f>_xlfn.XLOOKUP(E1052,AF:AF,AI:AI)</f>
        <v>Chile</v>
      </c>
      <c r="T1052">
        <f>WEEKNUM(G1052)</f>
        <v>7</v>
      </c>
      <c r="U1052">
        <f>YEAR(G1052)</f>
        <v>2025</v>
      </c>
      <c r="V1052" s="117">
        <f>IFERROR(Q1052/N1052,"0")</f>
        <v>0.1</v>
      </c>
      <c r="AF1052">
        <v>33013</v>
      </c>
      <c r="AG1052" t="s">
        <v>1086</v>
      </c>
      <c r="AH1052" t="s">
        <v>376</v>
      </c>
      <c r="AI1052" t="s">
        <v>438</v>
      </c>
    </row>
    <row r="1053" spans="1:35">
      <c r="A1053" t="str">
        <f>_xlfn.XLOOKUP(D1053,BN:BN,BO:BO)</f>
        <v>México</v>
      </c>
      <c r="B1053" t="s">
        <v>25</v>
      </c>
      <c r="C1053">
        <v>124</v>
      </c>
      <c r="D1053" t="str">
        <f>_xlfn.XLOOKUP(C1053,BH:BH,BI:BI)</f>
        <v>MariaM</v>
      </c>
      <c r="E1053">
        <v>23789</v>
      </c>
      <c r="F1053" t="s">
        <v>2306</v>
      </c>
      <c r="G1053" s="63">
        <v>45832</v>
      </c>
      <c r="H1053" s="63">
        <v>45845</v>
      </c>
      <c r="I1053" t="s">
        <v>364</v>
      </c>
      <c r="J1053" t="str">
        <f>_xlfn.XLOOKUP(I1053,AS:AS,AU:AU)</f>
        <v>DMC</v>
      </c>
      <c r="K1053" t="s">
        <v>33</v>
      </c>
      <c r="L1053">
        <v>56744</v>
      </c>
      <c r="M1053">
        <f>L1053*_xlfn.XLOOKUP(K1053,AM:AM,AN:AN)</f>
        <v>48799.839999999997</v>
      </c>
      <c r="N1053">
        <f>L1053*_xlfn.XLOOKUP(K1053,AM:AM,AO:AO)</f>
        <v>56744</v>
      </c>
      <c r="O1053">
        <v>6840</v>
      </c>
      <c r="P1053">
        <f>O1053*_xlfn.XLOOKUP(K1053,AM:AM,AN:AN)</f>
        <v>5882.4</v>
      </c>
      <c r="Q1053">
        <f>O1053*_xlfn.XLOOKUP(K1053,AM:AM,AO:AO)</f>
        <v>6840</v>
      </c>
      <c r="R1053" t="str">
        <f>_xlfn.XLOOKUP(E1053,AF:AF,AG:AG)</f>
        <v>TRIUMPH TRAVEL</v>
      </c>
      <c r="S1053" t="str">
        <f>_xlfn.XLOOKUP(E1053,AF:AF,AI:AI)</f>
        <v>South Africa</v>
      </c>
      <c r="T1053">
        <f>WEEKNUM(G1053)</f>
        <v>26</v>
      </c>
      <c r="U1053">
        <f>YEAR(G1053)</f>
        <v>2025</v>
      </c>
      <c r="V1053" s="117">
        <f>IFERROR(Q1053/N1053,"0")</f>
        <v>0.12054137882419287</v>
      </c>
      <c r="AF1053">
        <v>33026</v>
      </c>
      <c r="AG1053" t="s">
        <v>1089</v>
      </c>
      <c r="AH1053" t="s">
        <v>376</v>
      </c>
      <c r="AI1053" t="s">
        <v>548</v>
      </c>
    </row>
    <row r="1054" spans="1:35">
      <c r="A1054" t="str">
        <f>_xlfn.XLOOKUP(D1054,BN:BN,BO:BO)</f>
        <v>México</v>
      </c>
      <c r="B1054" t="s">
        <v>25</v>
      </c>
      <c r="C1054">
        <v>124</v>
      </c>
      <c r="D1054" t="str">
        <f>_xlfn.XLOOKUP(C1054,BH:BH,BI:BI)</f>
        <v>MariaM</v>
      </c>
      <c r="E1054">
        <v>23789</v>
      </c>
      <c r="F1054" t="s">
        <v>2307</v>
      </c>
      <c r="G1054" s="63">
        <v>45832</v>
      </c>
      <c r="H1054" s="63">
        <v>45845</v>
      </c>
      <c r="I1054" t="s">
        <v>455</v>
      </c>
      <c r="J1054" t="str">
        <f>_xlfn.XLOOKUP(I1054,AS:AS,AU:AU)</f>
        <v>DMC</v>
      </c>
      <c r="K1054" t="s">
        <v>33</v>
      </c>
      <c r="L1054">
        <v>980</v>
      </c>
      <c r="M1054">
        <f>L1054*_xlfn.XLOOKUP(K1054,AM:AM,AN:AN)</f>
        <v>842.8</v>
      </c>
      <c r="N1054">
        <f>L1054*_xlfn.XLOOKUP(K1054,AM:AM,AO:AO)</f>
        <v>980</v>
      </c>
      <c r="O1054">
        <v>0</v>
      </c>
      <c r="P1054">
        <f>O1054*_xlfn.XLOOKUP(K1054,AM:AM,AN:AN)</f>
        <v>0</v>
      </c>
      <c r="Q1054">
        <f>O1054*_xlfn.XLOOKUP(K1054,AM:AM,AO:AO)</f>
        <v>0</v>
      </c>
      <c r="R1054" t="str">
        <f>_xlfn.XLOOKUP(E1054,AF:AF,AG:AG)</f>
        <v>TRIUMPH TRAVEL</v>
      </c>
      <c r="S1054" t="str">
        <f>_xlfn.XLOOKUP(E1054,AF:AF,AI:AI)</f>
        <v>South Africa</v>
      </c>
      <c r="T1054">
        <f>WEEKNUM(G1054)</f>
        <v>26</v>
      </c>
      <c r="U1054">
        <f>YEAR(G1054)</f>
        <v>2025</v>
      </c>
      <c r="V1054" s="117">
        <f>IFERROR(Q1054/N1054,"0")</f>
        <v>0</v>
      </c>
      <c r="AF1054">
        <v>33028</v>
      </c>
      <c r="AG1054" t="s">
        <v>1093</v>
      </c>
      <c r="AH1054" t="s">
        <v>376</v>
      </c>
      <c r="AI1054" t="s">
        <v>548</v>
      </c>
    </row>
    <row r="1055" spans="1:35">
      <c r="A1055" t="e">
        <f>_xlfn.XLOOKUP(D1055,BN:BN,BO:BO)</f>
        <v>#N/A</v>
      </c>
      <c r="B1055" t="s">
        <v>25</v>
      </c>
      <c r="C1055">
        <v>125</v>
      </c>
      <c r="D1055" t="e">
        <f>_xlfn.XLOOKUP(C1055,BH:BH,BI:BI)</f>
        <v>#N/A</v>
      </c>
      <c r="E1055">
        <v>25453</v>
      </c>
      <c r="F1055" t="s">
        <v>2308</v>
      </c>
      <c r="G1055" s="63">
        <v>45702</v>
      </c>
      <c r="H1055" s="63">
        <v>45704</v>
      </c>
      <c r="I1055" t="s">
        <v>376</v>
      </c>
      <c r="J1055" t="str">
        <f>_xlfn.XLOOKUP(I1055,AS:AS,AU:AU)</f>
        <v>Hotel</v>
      </c>
      <c r="K1055" t="s">
        <v>30</v>
      </c>
      <c r="L1055">
        <v>304.2</v>
      </c>
      <c r="M1055">
        <f>L1055*_xlfn.XLOOKUP(K1055,AM:AM,AN:AN)</f>
        <v>14.601599999999999</v>
      </c>
      <c r="N1055">
        <f>L1055*_xlfn.XLOOKUP(K1055,AM:AM,AO:AO)</f>
        <v>17.0352</v>
      </c>
      <c r="O1055">
        <v>30.42</v>
      </c>
      <c r="P1055">
        <f>O1055*_xlfn.XLOOKUP(K1055,AM:AM,AN:AN)</f>
        <v>1.4601600000000001</v>
      </c>
      <c r="Q1055">
        <f>O1055*_xlfn.XLOOKUP(K1055,AM:AM,AO:AO)</f>
        <v>1.7035200000000001</v>
      </c>
      <c r="R1055" t="str">
        <f>_xlfn.XLOOKUP(E1055,AF:AF,AG:AG)</f>
        <v>WYNDHAM SANTIAGO PETTRA HOTEL</v>
      </c>
      <c r="S1055" t="str">
        <f>_xlfn.XLOOKUP(E1055,AF:AF,AI:AI)</f>
        <v>Chile</v>
      </c>
      <c r="T1055">
        <f>WEEKNUM(G1055)</f>
        <v>7</v>
      </c>
      <c r="U1055">
        <f>YEAR(G1055)</f>
        <v>2025</v>
      </c>
      <c r="V1055" s="117">
        <f>IFERROR(Q1055/N1055,"0")</f>
        <v>0.1</v>
      </c>
      <c r="AF1055">
        <v>33031</v>
      </c>
      <c r="AG1055" t="s">
        <v>1096</v>
      </c>
      <c r="AH1055" t="s">
        <v>376</v>
      </c>
      <c r="AI1055" t="s">
        <v>454</v>
      </c>
    </row>
    <row r="1056" spans="1:35">
      <c r="A1056" t="str">
        <f>_xlfn.XLOOKUP(D1056,BN:BN,BO:BO)</f>
        <v>México</v>
      </c>
      <c r="B1056" t="s">
        <v>25</v>
      </c>
      <c r="C1056">
        <v>126</v>
      </c>
      <c r="D1056" t="str">
        <f>_xlfn.XLOOKUP(C1056,BH:BH,BI:BI)</f>
        <v>DianaM</v>
      </c>
      <c r="E1056">
        <v>23401</v>
      </c>
      <c r="F1056" t="s">
        <v>2309</v>
      </c>
      <c r="G1056" s="63">
        <v>45809</v>
      </c>
      <c r="H1056" s="63">
        <v>45838</v>
      </c>
      <c r="I1056" t="s">
        <v>444</v>
      </c>
      <c r="J1056" t="str">
        <f>_xlfn.XLOOKUP(I1056,AS:AS,AU:AU)</f>
        <v>DMC</v>
      </c>
      <c r="K1056" t="s">
        <v>27</v>
      </c>
      <c r="L1056">
        <v>33784.83</v>
      </c>
      <c r="M1056">
        <f>L1056*_xlfn.XLOOKUP(K1056,AM:AM,AN:AN)</f>
        <v>33784.83</v>
      </c>
      <c r="N1056">
        <f>L1056*_xlfn.XLOOKUP(K1056,AM:AM,AO:AO)</f>
        <v>39190.402799999996</v>
      </c>
      <c r="O1056">
        <v>2840.83</v>
      </c>
      <c r="P1056">
        <f>O1056*_xlfn.XLOOKUP(K1056,AM:AM,AN:AN)</f>
        <v>2840.83</v>
      </c>
      <c r="Q1056">
        <f>O1056*_xlfn.XLOOKUP(K1056,AM:AM,AO:AO)</f>
        <v>3295.3627999999999</v>
      </c>
      <c r="R1056" t="str">
        <f>_xlfn.XLOOKUP(E1056,AF:AF,AG:AG)</f>
        <v>Privilege Italia</v>
      </c>
      <c r="S1056" t="str">
        <f>_xlfn.XLOOKUP(E1056,AF:AF,AI:AI)</f>
        <v>Italy</v>
      </c>
      <c r="T1056">
        <f>WEEKNUM(G1056)</f>
        <v>23</v>
      </c>
      <c r="U1056">
        <f>YEAR(G1056)</f>
        <v>2025</v>
      </c>
      <c r="V1056" s="117">
        <f>IFERROR(Q1056/N1056,"0")</f>
        <v>8.4085964025866058E-2</v>
      </c>
      <c r="AF1056">
        <v>33075</v>
      </c>
      <c r="AG1056" t="s">
        <v>1099</v>
      </c>
      <c r="AH1056" t="s">
        <v>484</v>
      </c>
      <c r="AI1056" t="s">
        <v>377</v>
      </c>
    </row>
    <row r="1057" spans="1:35">
      <c r="A1057" t="str">
        <f>_xlfn.XLOOKUP(D1057,BN:BN,BO:BO)</f>
        <v>México</v>
      </c>
      <c r="B1057" t="s">
        <v>25</v>
      </c>
      <c r="C1057">
        <v>126</v>
      </c>
      <c r="D1057" t="str">
        <f>_xlfn.XLOOKUP(C1057,BH:BH,BI:BI)</f>
        <v>DianaM</v>
      </c>
      <c r="E1057">
        <v>25706</v>
      </c>
      <c r="F1057" t="s">
        <v>2310</v>
      </c>
      <c r="G1057" s="63">
        <v>45821</v>
      </c>
      <c r="H1057" s="63">
        <v>45830</v>
      </c>
      <c r="I1057" t="s">
        <v>389</v>
      </c>
      <c r="J1057" t="str">
        <f>_xlfn.XLOOKUP(I1057,AS:AS,AU:AU)</f>
        <v>Crucero</v>
      </c>
      <c r="K1057" t="s">
        <v>27</v>
      </c>
      <c r="L1057">
        <v>43596.49</v>
      </c>
      <c r="M1057">
        <f>L1057*_xlfn.XLOOKUP(K1057,AM:AM,AN:AN)</f>
        <v>43596.49</v>
      </c>
      <c r="N1057">
        <f>L1057*_xlfn.XLOOKUP(K1057,AM:AM,AO:AO)</f>
        <v>50571.928399999997</v>
      </c>
      <c r="O1057">
        <v>0</v>
      </c>
      <c r="P1057">
        <f>O1057*_xlfn.XLOOKUP(K1057,AM:AM,AN:AN)</f>
        <v>0</v>
      </c>
      <c r="Q1057">
        <f>O1057*_xlfn.XLOOKUP(K1057,AM:AM,AO:AO)</f>
        <v>0</v>
      </c>
      <c r="R1057" t="str">
        <f>_xlfn.XLOOKUP(E1057,AF:AF,AG:AG)</f>
        <v>CRYSTAL CRUISES</v>
      </c>
      <c r="S1057" t="str">
        <f>_xlfn.XLOOKUP(E1057,AF:AF,AI:AI)</f>
        <v>United States</v>
      </c>
      <c r="T1057">
        <f>WEEKNUM(G1057)</f>
        <v>24</v>
      </c>
      <c r="U1057">
        <f>YEAR(G1057)</f>
        <v>2025</v>
      </c>
      <c r="V1057" s="117">
        <f>IFERROR(Q1057/N1057,"0")</f>
        <v>0</v>
      </c>
      <c r="AF1057">
        <v>33078</v>
      </c>
      <c r="AG1057" t="s">
        <v>1101</v>
      </c>
      <c r="AH1057" t="s">
        <v>364</v>
      </c>
      <c r="AI1057" t="s">
        <v>401</v>
      </c>
    </row>
    <row r="1058" spans="1:35">
      <c r="A1058" t="str">
        <f>_xlfn.XLOOKUP(D1058,BN:BN,BO:BO)</f>
        <v>México</v>
      </c>
      <c r="B1058" t="s">
        <v>25</v>
      </c>
      <c r="C1058">
        <v>126</v>
      </c>
      <c r="D1058" t="str">
        <f>_xlfn.XLOOKUP(C1058,BH:BH,BI:BI)</f>
        <v>DianaM</v>
      </c>
      <c r="E1058">
        <v>25706</v>
      </c>
      <c r="F1058" t="s">
        <v>2311</v>
      </c>
      <c r="G1058" s="63">
        <v>45821</v>
      </c>
      <c r="H1058" s="63">
        <v>45830</v>
      </c>
      <c r="I1058" t="s">
        <v>389</v>
      </c>
      <c r="J1058" t="str">
        <f>_xlfn.XLOOKUP(I1058,AS:AS,AU:AU)</f>
        <v>Crucero</v>
      </c>
      <c r="K1058" t="s">
        <v>27</v>
      </c>
      <c r="L1058">
        <v>6465.56</v>
      </c>
      <c r="M1058">
        <f>L1058*_xlfn.XLOOKUP(K1058,AM:AM,AN:AN)</f>
        <v>6465.56</v>
      </c>
      <c r="N1058">
        <f>L1058*_xlfn.XLOOKUP(K1058,AM:AM,AO:AO)</f>
        <v>7500.0496000000003</v>
      </c>
      <c r="O1058">
        <v>1016</v>
      </c>
      <c r="P1058">
        <f>O1058*_xlfn.XLOOKUP(K1058,AM:AM,AN:AN)</f>
        <v>1016</v>
      </c>
      <c r="Q1058">
        <f>O1058*_xlfn.XLOOKUP(K1058,AM:AM,AO:AO)</f>
        <v>1178.56</v>
      </c>
      <c r="R1058" t="str">
        <f>_xlfn.XLOOKUP(E1058,AF:AF,AG:AG)</f>
        <v>CRYSTAL CRUISES</v>
      </c>
      <c r="S1058" t="str">
        <f>_xlfn.XLOOKUP(E1058,AF:AF,AI:AI)</f>
        <v>United States</v>
      </c>
      <c r="T1058">
        <f>WEEKNUM(G1058)</f>
        <v>24</v>
      </c>
      <c r="U1058">
        <f>YEAR(G1058)</f>
        <v>2025</v>
      </c>
      <c r="V1058" s="117">
        <f>IFERROR(Q1058/N1058,"0")</f>
        <v>0.15714029411218824</v>
      </c>
      <c r="AF1058">
        <v>33081</v>
      </c>
      <c r="AG1058" t="s">
        <v>1104</v>
      </c>
      <c r="AH1058" t="s">
        <v>364</v>
      </c>
      <c r="AI1058" t="s">
        <v>1051</v>
      </c>
    </row>
    <row r="1059" spans="1:35">
      <c r="A1059" t="str">
        <f>_xlfn.XLOOKUP(D1059,BN:BN,BO:BO)</f>
        <v>México</v>
      </c>
      <c r="B1059" t="s">
        <v>25</v>
      </c>
      <c r="C1059">
        <v>126</v>
      </c>
      <c r="D1059" t="str">
        <f>_xlfn.XLOOKUP(C1059,BH:BH,BI:BI)</f>
        <v>DianaM</v>
      </c>
      <c r="E1059">
        <v>27301</v>
      </c>
      <c r="F1059" t="s">
        <v>2312</v>
      </c>
      <c r="G1059" s="63">
        <v>45809</v>
      </c>
      <c r="H1059" s="63">
        <v>45838</v>
      </c>
      <c r="I1059" t="s">
        <v>366</v>
      </c>
      <c r="J1059" t="str">
        <f>_xlfn.XLOOKUP(I1059,AS:AS,AU:AU)</f>
        <v>Vuelos</v>
      </c>
      <c r="K1059" t="s">
        <v>27</v>
      </c>
      <c r="L1059">
        <v>3745.93</v>
      </c>
      <c r="M1059">
        <f>L1059*_xlfn.XLOOKUP(K1059,AM:AM,AN:AN)</f>
        <v>3745.93</v>
      </c>
      <c r="N1059">
        <f>L1059*_xlfn.XLOOKUP(K1059,AM:AM,AO:AO)</f>
        <v>4345.2787999999991</v>
      </c>
      <c r="O1059">
        <v>0</v>
      </c>
      <c r="P1059">
        <f>O1059*_xlfn.XLOOKUP(K1059,AM:AM,AN:AN)</f>
        <v>0</v>
      </c>
      <c r="Q1059">
        <f>O1059*_xlfn.XLOOKUP(K1059,AM:AM,AO:AO)</f>
        <v>0</v>
      </c>
      <c r="R1059" t="str">
        <f>_xlfn.XLOOKUP(E1059,AF:AF,AG:AG)</f>
        <v>TURISMO EX MAR, S.A. DE C.V.</v>
      </c>
      <c r="S1059" t="str">
        <f>_xlfn.XLOOKUP(E1059,AF:AF,AI:AI)</f>
        <v>Mexico</v>
      </c>
      <c r="T1059">
        <f>WEEKNUM(G1059)</f>
        <v>23</v>
      </c>
      <c r="U1059">
        <f>YEAR(G1059)</f>
        <v>2025</v>
      </c>
      <c r="V1059" s="117">
        <f>IFERROR(Q1059/N1059,"0")</f>
        <v>0</v>
      </c>
      <c r="AF1059">
        <v>33097</v>
      </c>
      <c r="AG1059" t="s">
        <v>1107</v>
      </c>
      <c r="AH1059" t="s">
        <v>376</v>
      </c>
      <c r="AI1059" t="s">
        <v>438</v>
      </c>
    </row>
    <row r="1060" spans="1:35">
      <c r="A1060" t="str">
        <f>_xlfn.XLOOKUP(D1060,BN:BN,BO:BO)</f>
        <v>México</v>
      </c>
      <c r="B1060" t="s">
        <v>25</v>
      </c>
      <c r="C1060">
        <v>126</v>
      </c>
      <c r="D1060" t="str">
        <f>_xlfn.XLOOKUP(C1060,BH:BH,BI:BI)</f>
        <v>DianaM</v>
      </c>
      <c r="E1060">
        <v>27301</v>
      </c>
      <c r="F1060" t="s">
        <v>2313</v>
      </c>
      <c r="G1060" s="63">
        <v>45809</v>
      </c>
      <c r="H1060" s="63">
        <v>45838</v>
      </c>
      <c r="I1060" t="s">
        <v>366</v>
      </c>
      <c r="J1060" t="str">
        <f>_xlfn.XLOOKUP(I1060,AS:AS,AU:AU)</f>
        <v>Vuelos</v>
      </c>
      <c r="K1060" t="s">
        <v>27</v>
      </c>
      <c r="L1060">
        <v>3745.93</v>
      </c>
      <c r="M1060">
        <f>L1060*_xlfn.XLOOKUP(K1060,AM:AM,AN:AN)</f>
        <v>3745.93</v>
      </c>
      <c r="N1060">
        <f>L1060*_xlfn.XLOOKUP(K1060,AM:AM,AO:AO)</f>
        <v>4345.2787999999991</v>
      </c>
      <c r="O1060">
        <v>0</v>
      </c>
      <c r="P1060">
        <f>O1060*_xlfn.XLOOKUP(K1060,AM:AM,AN:AN)</f>
        <v>0</v>
      </c>
      <c r="Q1060">
        <f>O1060*_xlfn.XLOOKUP(K1060,AM:AM,AO:AO)</f>
        <v>0</v>
      </c>
      <c r="R1060" t="str">
        <f>_xlfn.XLOOKUP(E1060,AF:AF,AG:AG)</f>
        <v>TURISMO EX MAR, S.A. DE C.V.</v>
      </c>
      <c r="S1060" t="str">
        <f>_xlfn.XLOOKUP(E1060,AF:AF,AI:AI)</f>
        <v>Mexico</v>
      </c>
      <c r="T1060">
        <f>WEEKNUM(G1060)</f>
        <v>23</v>
      </c>
      <c r="U1060">
        <f>YEAR(G1060)</f>
        <v>2025</v>
      </c>
      <c r="V1060" s="117">
        <f>IFERROR(Q1060/N1060,"0")</f>
        <v>0</v>
      </c>
      <c r="AF1060">
        <v>33115</v>
      </c>
      <c r="AG1060" t="s">
        <v>1111</v>
      </c>
      <c r="AH1060" t="s">
        <v>376</v>
      </c>
      <c r="AI1060" t="s">
        <v>399</v>
      </c>
    </row>
    <row r="1061" spans="1:35">
      <c r="A1061" t="str">
        <f>_xlfn.XLOOKUP(D1061,BN:BN,BO:BO)</f>
        <v>México</v>
      </c>
      <c r="B1061" t="s">
        <v>25</v>
      </c>
      <c r="C1061">
        <v>126</v>
      </c>
      <c r="D1061" t="str">
        <f>_xlfn.XLOOKUP(C1061,BH:BH,BI:BI)</f>
        <v>DianaM</v>
      </c>
      <c r="E1061">
        <v>27301</v>
      </c>
      <c r="F1061" t="s">
        <v>2314</v>
      </c>
      <c r="G1061" s="63">
        <v>45809</v>
      </c>
      <c r="H1061" s="63">
        <v>45838</v>
      </c>
      <c r="I1061" t="s">
        <v>366</v>
      </c>
      <c r="J1061" t="str">
        <f>_xlfn.XLOOKUP(I1061,AS:AS,AU:AU)</f>
        <v>Vuelos</v>
      </c>
      <c r="K1061" t="s">
        <v>27</v>
      </c>
      <c r="L1061">
        <v>3745.93</v>
      </c>
      <c r="M1061">
        <f>L1061*_xlfn.XLOOKUP(K1061,AM:AM,AN:AN)</f>
        <v>3745.93</v>
      </c>
      <c r="N1061">
        <f>L1061*_xlfn.XLOOKUP(K1061,AM:AM,AO:AO)</f>
        <v>4345.2787999999991</v>
      </c>
      <c r="O1061">
        <v>0</v>
      </c>
      <c r="P1061">
        <f>O1061*_xlfn.XLOOKUP(K1061,AM:AM,AN:AN)</f>
        <v>0</v>
      </c>
      <c r="Q1061">
        <f>O1061*_xlfn.XLOOKUP(K1061,AM:AM,AO:AO)</f>
        <v>0</v>
      </c>
      <c r="R1061" t="str">
        <f>_xlfn.XLOOKUP(E1061,AF:AF,AG:AG)</f>
        <v>TURISMO EX MAR, S.A. DE C.V.</v>
      </c>
      <c r="S1061" t="str">
        <f>_xlfn.XLOOKUP(E1061,AF:AF,AI:AI)</f>
        <v>Mexico</v>
      </c>
      <c r="T1061">
        <f>WEEKNUM(G1061)</f>
        <v>23</v>
      </c>
      <c r="U1061">
        <f>YEAR(G1061)</f>
        <v>2025</v>
      </c>
      <c r="V1061" s="117">
        <f>IFERROR(Q1061/N1061,"0")</f>
        <v>0</v>
      </c>
      <c r="AF1061">
        <v>33193</v>
      </c>
      <c r="AG1061" t="s">
        <v>950</v>
      </c>
      <c r="AH1061" t="s">
        <v>376</v>
      </c>
      <c r="AI1061" t="s">
        <v>538</v>
      </c>
    </row>
    <row r="1062" spans="1:35">
      <c r="A1062" t="str">
        <f>_xlfn.XLOOKUP(D1062,BN:BN,BO:BO)</f>
        <v>México</v>
      </c>
      <c r="B1062" t="s">
        <v>25</v>
      </c>
      <c r="C1062">
        <v>126</v>
      </c>
      <c r="D1062" t="str">
        <f>_xlfn.XLOOKUP(C1062,BH:BH,BI:BI)</f>
        <v>DianaM</v>
      </c>
      <c r="E1062">
        <v>27301</v>
      </c>
      <c r="F1062" t="s">
        <v>2315</v>
      </c>
      <c r="G1062" s="63">
        <v>45809</v>
      </c>
      <c r="H1062" s="63">
        <v>45838</v>
      </c>
      <c r="I1062" t="s">
        <v>366</v>
      </c>
      <c r="J1062" t="str">
        <f>_xlfn.XLOOKUP(I1062,AS:AS,AU:AU)</f>
        <v>Vuelos</v>
      </c>
      <c r="K1062" t="s">
        <v>27</v>
      </c>
      <c r="L1062">
        <v>3745.93</v>
      </c>
      <c r="M1062">
        <f>L1062*_xlfn.XLOOKUP(K1062,AM:AM,AN:AN)</f>
        <v>3745.93</v>
      </c>
      <c r="N1062">
        <f>L1062*_xlfn.XLOOKUP(K1062,AM:AM,AO:AO)</f>
        <v>4345.2787999999991</v>
      </c>
      <c r="O1062">
        <v>0</v>
      </c>
      <c r="P1062">
        <f>O1062*_xlfn.XLOOKUP(K1062,AM:AM,AN:AN)</f>
        <v>0</v>
      </c>
      <c r="Q1062">
        <f>O1062*_xlfn.XLOOKUP(K1062,AM:AM,AO:AO)</f>
        <v>0</v>
      </c>
      <c r="R1062" t="str">
        <f>_xlfn.XLOOKUP(E1062,AF:AF,AG:AG)</f>
        <v>TURISMO EX MAR, S.A. DE C.V.</v>
      </c>
      <c r="S1062" t="str">
        <f>_xlfn.XLOOKUP(E1062,AF:AF,AI:AI)</f>
        <v>Mexico</v>
      </c>
      <c r="T1062">
        <f>WEEKNUM(G1062)</f>
        <v>23</v>
      </c>
      <c r="U1062">
        <f>YEAR(G1062)</f>
        <v>2025</v>
      </c>
      <c r="V1062" s="117">
        <f>IFERROR(Q1062/N1062,"0")</f>
        <v>0</v>
      </c>
      <c r="AF1062">
        <v>33350</v>
      </c>
      <c r="AG1062" t="s">
        <v>1116</v>
      </c>
      <c r="AH1062" t="s">
        <v>376</v>
      </c>
      <c r="AI1062" t="s">
        <v>369</v>
      </c>
    </row>
    <row r="1063" spans="1:35">
      <c r="A1063" t="str">
        <f>_xlfn.XLOOKUP(D1063,BN:BN,BO:BO)</f>
        <v>México</v>
      </c>
      <c r="B1063" t="s">
        <v>25</v>
      </c>
      <c r="C1063">
        <v>126</v>
      </c>
      <c r="D1063" t="str">
        <f>_xlfn.XLOOKUP(C1063,BH:BH,BI:BI)</f>
        <v>DianaM</v>
      </c>
      <c r="E1063">
        <v>0</v>
      </c>
      <c r="F1063" t="s">
        <v>2316</v>
      </c>
      <c r="G1063" s="63">
        <v>45809</v>
      </c>
      <c r="H1063" s="63">
        <v>45841</v>
      </c>
      <c r="I1063" t="s">
        <v>396</v>
      </c>
      <c r="J1063" t="str">
        <f>_xlfn.XLOOKUP(I1063,AS:AS,AU:AU)</f>
        <v>Honorarios</v>
      </c>
      <c r="K1063" t="s">
        <v>27</v>
      </c>
      <c r="L1063">
        <v>1611.76</v>
      </c>
      <c r="M1063">
        <f>L1063*_xlfn.XLOOKUP(K1063,AM:AM,AN:AN)</f>
        <v>1611.76</v>
      </c>
      <c r="N1063">
        <f>L1063*_xlfn.XLOOKUP(K1063,AM:AM,AO:AO)</f>
        <v>1869.6415999999999</v>
      </c>
      <c r="O1063">
        <v>1611.76</v>
      </c>
      <c r="P1063">
        <f>O1063*_xlfn.XLOOKUP(K1063,AM:AM,AN:AN)</f>
        <v>1611.76</v>
      </c>
      <c r="Q1063">
        <f>O1063*_xlfn.XLOOKUP(K1063,AM:AM,AO:AO)</f>
        <v>1869.6415999999999</v>
      </c>
      <c r="R1063" t="str">
        <f>_xlfn.XLOOKUP(E1063,AF:AF,AG:AG)</f>
        <v>FEES</v>
      </c>
      <c r="S1063">
        <f>_xlfn.XLOOKUP(E1063,AF:AF,AI:AI)</f>
        <v>0</v>
      </c>
      <c r="T1063">
        <f>WEEKNUM(G1063)</f>
        <v>23</v>
      </c>
      <c r="U1063">
        <f>YEAR(G1063)</f>
        <v>2025</v>
      </c>
      <c r="V1063" s="117">
        <f>IFERROR(Q1063/N1063,"0")</f>
        <v>1</v>
      </c>
      <c r="AF1063">
        <v>33410</v>
      </c>
      <c r="AG1063" t="s">
        <v>1119</v>
      </c>
      <c r="AH1063" t="s">
        <v>376</v>
      </c>
      <c r="AI1063" t="s">
        <v>438</v>
      </c>
    </row>
    <row r="1064" spans="1:35">
      <c r="A1064" t="str">
        <f>_xlfn.XLOOKUP(D1064,BN:BN,BO:BO)</f>
        <v>México</v>
      </c>
      <c r="B1064" t="s">
        <v>25</v>
      </c>
      <c r="C1064">
        <v>126</v>
      </c>
      <c r="D1064" t="str">
        <f>_xlfn.XLOOKUP(C1064,BH:BH,BI:BI)</f>
        <v>DianaM</v>
      </c>
      <c r="E1064">
        <v>27301</v>
      </c>
      <c r="F1064" t="s">
        <v>2317</v>
      </c>
      <c r="G1064" s="63">
        <v>45809</v>
      </c>
      <c r="H1064" s="63">
        <v>45841</v>
      </c>
      <c r="I1064" t="s">
        <v>366</v>
      </c>
      <c r="J1064" t="str">
        <f>_xlfn.XLOOKUP(I1064,AS:AS,AU:AU)</f>
        <v>Vuelos</v>
      </c>
      <c r="K1064" t="s">
        <v>27</v>
      </c>
      <c r="L1064">
        <v>4446.38</v>
      </c>
      <c r="M1064">
        <f>L1064*_xlfn.XLOOKUP(K1064,AM:AM,AN:AN)</f>
        <v>4446.38</v>
      </c>
      <c r="N1064">
        <f>L1064*_xlfn.XLOOKUP(K1064,AM:AM,AO:AO)</f>
        <v>5157.8008</v>
      </c>
      <c r="O1064">
        <v>0</v>
      </c>
      <c r="P1064">
        <f>O1064*_xlfn.XLOOKUP(K1064,AM:AM,AN:AN)</f>
        <v>0</v>
      </c>
      <c r="Q1064">
        <f>O1064*_xlfn.XLOOKUP(K1064,AM:AM,AO:AO)</f>
        <v>0</v>
      </c>
      <c r="R1064" t="str">
        <f>_xlfn.XLOOKUP(E1064,AF:AF,AG:AG)</f>
        <v>TURISMO EX MAR, S.A. DE C.V.</v>
      </c>
      <c r="S1064" t="str">
        <f>_xlfn.XLOOKUP(E1064,AF:AF,AI:AI)</f>
        <v>Mexico</v>
      </c>
      <c r="T1064">
        <f>WEEKNUM(G1064)</f>
        <v>23</v>
      </c>
      <c r="U1064">
        <f>YEAR(G1064)</f>
        <v>2025</v>
      </c>
      <c r="V1064" s="117">
        <f>IFERROR(Q1064/N1064,"0")</f>
        <v>0</v>
      </c>
      <c r="AF1064">
        <v>33423</v>
      </c>
      <c r="AG1064" t="s">
        <v>1122</v>
      </c>
      <c r="AH1064" t="s">
        <v>364</v>
      </c>
      <c r="AI1064" t="s">
        <v>1123</v>
      </c>
    </row>
    <row r="1065" spans="1:35">
      <c r="A1065" t="str">
        <f>_xlfn.XLOOKUP(D1065,BN:BN,BO:BO)</f>
        <v>México</v>
      </c>
      <c r="B1065" t="s">
        <v>25</v>
      </c>
      <c r="C1065">
        <v>126</v>
      </c>
      <c r="D1065" t="str">
        <f>_xlfn.XLOOKUP(C1065,BH:BH,BI:BI)</f>
        <v>DianaM</v>
      </c>
      <c r="E1065">
        <v>27301</v>
      </c>
      <c r="F1065" t="s">
        <v>2318</v>
      </c>
      <c r="G1065" s="63">
        <v>45809</v>
      </c>
      <c r="H1065" s="63">
        <v>45841</v>
      </c>
      <c r="I1065" t="s">
        <v>366</v>
      </c>
      <c r="J1065" t="str">
        <f>_xlfn.XLOOKUP(I1065,AS:AS,AU:AU)</f>
        <v>Vuelos</v>
      </c>
      <c r="K1065" t="s">
        <v>27</v>
      </c>
      <c r="L1065">
        <v>4449.91</v>
      </c>
      <c r="M1065">
        <f>L1065*_xlfn.XLOOKUP(K1065,AM:AM,AN:AN)</f>
        <v>4449.91</v>
      </c>
      <c r="N1065">
        <f>L1065*_xlfn.XLOOKUP(K1065,AM:AM,AO:AO)</f>
        <v>5161.8955999999998</v>
      </c>
      <c r="O1065">
        <v>0</v>
      </c>
      <c r="P1065">
        <f>O1065*_xlfn.XLOOKUP(K1065,AM:AM,AN:AN)</f>
        <v>0</v>
      </c>
      <c r="Q1065">
        <f>O1065*_xlfn.XLOOKUP(K1065,AM:AM,AO:AO)</f>
        <v>0</v>
      </c>
      <c r="R1065" t="str">
        <f>_xlfn.XLOOKUP(E1065,AF:AF,AG:AG)</f>
        <v>TURISMO EX MAR, S.A. DE C.V.</v>
      </c>
      <c r="S1065" t="str">
        <f>_xlfn.XLOOKUP(E1065,AF:AF,AI:AI)</f>
        <v>Mexico</v>
      </c>
      <c r="T1065">
        <f>WEEKNUM(G1065)</f>
        <v>23</v>
      </c>
      <c r="U1065">
        <f>YEAR(G1065)</f>
        <v>2025</v>
      </c>
      <c r="V1065" s="117">
        <f>IFERROR(Q1065/N1065,"0")</f>
        <v>0</v>
      </c>
      <c r="AF1065">
        <v>33489</v>
      </c>
      <c r="AG1065" t="s">
        <v>1126</v>
      </c>
      <c r="AH1065" t="s">
        <v>376</v>
      </c>
      <c r="AI1065" t="s">
        <v>440</v>
      </c>
    </row>
    <row r="1066" spans="1:35">
      <c r="A1066" t="str">
        <f>_xlfn.XLOOKUP(D1066,BN:BN,BO:BO)</f>
        <v>México</v>
      </c>
      <c r="B1066" t="s">
        <v>25</v>
      </c>
      <c r="C1066">
        <v>126</v>
      </c>
      <c r="D1066" t="str">
        <f>_xlfn.XLOOKUP(C1066,BH:BH,BI:BI)</f>
        <v>DianaM</v>
      </c>
      <c r="E1066">
        <v>27301</v>
      </c>
      <c r="F1066" t="s">
        <v>2319</v>
      </c>
      <c r="G1066" s="63">
        <v>45809</v>
      </c>
      <c r="H1066" s="63">
        <v>45841</v>
      </c>
      <c r="I1066" t="s">
        <v>366</v>
      </c>
      <c r="J1066" t="str">
        <f>_xlfn.XLOOKUP(I1066,AS:AS,AU:AU)</f>
        <v>Vuelos</v>
      </c>
      <c r="K1066" t="s">
        <v>27</v>
      </c>
      <c r="L1066">
        <v>392.56</v>
      </c>
      <c r="M1066">
        <f>L1066*_xlfn.XLOOKUP(K1066,AM:AM,AN:AN)</f>
        <v>392.56</v>
      </c>
      <c r="N1066">
        <f>L1066*_xlfn.XLOOKUP(K1066,AM:AM,AO:AO)</f>
        <v>455.36959999999999</v>
      </c>
      <c r="O1066">
        <v>0</v>
      </c>
      <c r="P1066">
        <f>O1066*_xlfn.XLOOKUP(K1066,AM:AM,AN:AN)</f>
        <v>0</v>
      </c>
      <c r="Q1066">
        <f>O1066*_xlfn.XLOOKUP(K1066,AM:AM,AO:AO)</f>
        <v>0</v>
      </c>
      <c r="R1066" t="str">
        <f>_xlfn.XLOOKUP(E1066,AF:AF,AG:AG)</f>
        <v>TURISMO EX MAR, S.A. DE C.V.</v>
      </c>
      <c r="S1066" t="str">
        <f>_xlfn.XLOOKUP(E1066,AF:AF,AI:AI)</f>
        <v>Mexico</v>
      </c>
      <c r="T1066">
        <f>WEEKNUM(G1066)</f>
        <v>23</v>
      </c>
      <c r="U1066">
        <f>YEAR(G1066)</f>
        <v>2025</v>
      </c>
      <c r="V1066" s="117">
        <f>IFERROR(Q1066/N1066,"0")</f>
        <v>0</v>
      </c>
      <c r="AF1066">
        <v>33493</v>
      </c>
      <c r="AG1066" t="s">
        <v>1129</v>
      </c>
      <c r="AH1066" t="s">
        <v>376</v>
      </c>
      <c r="AI1066" t="s">
        <v>394</v>
      </c>
    </row>
    <row r="1067" spans="1:35">
      <c r="A1067" t="str">
        <f>_xlfn.XLOOKUP(D1067,BN:BN,BO:BO)</f>
        <v>México</v>
      </c>
      <c r="B1067" t="s">
        <v>25</v>
      </c>
      <c r="C1067">
        <v>126</v>
      </c>
      <c r="D1067" t="str">
        <f>_xlfn.XLOOKUP(C1067,BH:BH,BI:BI)</f>
        <v>DianaM</v>
      </c>
      <c r="E1067">
        <v>27301</v>
      </c>
      <c r="F1067" t="s">
        <v>2320</v>
      </c>
      <c r="G1067" s="63">
        <v>45809</v>
      </c>
      <c r="H1067" s="63">
        <v>45841</v>
      </c>
      <c r="I1067" t="s">
        <v>366</v>
      </c>
      <c r="J1067" t="str">
        <f>_xlfn.XLOOKUP(I1067,AS:AS,AU:AU)</f>
        <v>Vuelos</v>
      </c>
      <c r="K1067" t="s">
        <v>27</v>
      </c>
      <c r="L1067">
        <v>3091.18</v>
      </c>
      <c r="M1067">
        <f>L1067*_xlfn.XLOOKUP(K1067,AM:AM,AN:AN)</f>
        <v>3091.18</v>
      </c>
      <c r="N1067">
        <f>L1067*_xlfn.XLOOKUP(K1067,AM:AM,AO:AO)</f>
        <v>3585.7687999999994</v>
      </c>
      <c r="O1067">
        <v>0</v>
      </c>
      <c r="P1067">
        <f>O1067*_xlfn.XLOOKUP(K1067,AM:AM,AN:AN)</f>
        <v>0</v>
      </c>
      <c r="Q1067">
        <f>O1067*_xlfn.XLOOKUP(K1067,AM:AM,AO:AO)</f>
        <v>0</v>
      </c>
      <c r="R1067" t="str">
        <f>_xlfn.XLOOKUP(E1067,AF:AF,AG:AG)</f>
        <v>TURISMO EX MAR, S.A. DE C.V.</v>
      </c>
      <c r="S1067" t="str">
        <f>_xlfn.XLOOKUP(E1067,AF:AF,AI:AI)</f>
        <v>Mexico</v>
      </c>
      <c r="T1067">
        <f>WEEKNUM(G1067)</f>
        <v>23</v>
      </c>
      <c r="U1067">
        <f>YEAR(G1067)</f>
        <v>2025</v>
      </c>
      <c r="V1067" s="117">
        <f>IFERROR(Q1067/N1067,"0")</f>
        <v>0</v>
      </c>
      <c r="AF1067">
        <v>33508</v>
      </c>
      <c r="AG1067" t="s">
        <v>1132</v>
      </c>
      <c r="AH1067" t="s">
        <v>364</v>
      </c>
      <c r="AI1067" t="s">
        <v>367</v>
      </c>
    </row>
    <row r="1068" spans="1:35">
      <c r="A1068" t="str">
        <f>_xlfn.XLOOKUP(D1068,BN:BN,BO:BO)</f>
        <v>México</v>
      </c>
      <c r="B1068" t="s">
        <v>25</v>
      </c>
      <c r="C1068">
        <v>126</v>
      </c>
      <c r="D1068" t="str">
        <f>_xlfn.XLOOKUP(C1068,BH:BH,BI:BI)</f>
        <v>DianaM</v>
      </c>
      <c r="E1068">
        <v>0</v>
      </c>
      <c r="F1068" t="s">
        <v>2321</v>
      </c>
      <c r="G1068" s="63">
        <v>45809</v>
      </c>
      <c r="H1068" s="63">
        <v>45841</v>
      </c>
      <c r="I1068" t="s">
        <v>396</v>
      </c>
      <c r="J1068" t="str">
        <f>_xlfn.XLOOKUP(I1068,AS:AS,AU:AU)</f>
        <v>Honorarios</v>
      </c>
      <c r="K1068" t="s">
        <v>27</v>
      </c>
      <c r="L1068">
        <v>822.16</v>
      </c>
      <c r="M1068">
        <f>L1068*_xlfn.XLOOKUP(K1068,AM:AM,AN:AN)</f>
        <v>822.16</v>
      </c>
      <c r="N1068">
        <f>L1068*_xlfn.XLOOKUP(K1068,AM:AM,AO:AO)</f>
        <v>953.70559999999989</v>
      </c>
      <c r="O1068">
        <v>822.16</v>
      </c>
      <c r="P1068">
        <f>O1068*_xlfn.XLOOKUP(K1068,AM:AM,AN:AN)</f>
        <v>822.16</v>
      </c>
      <c r="Q1068">
        <f>O1068*_xlfn.XLOOKUP(K1068,AM:AM,AO:AO)</f>
        <v>953.70559999999989</v>
      </c>
      <c r="R1068" t="str">
        <f>_xlfn.XLOOKUP(E1068,AF:AF,AG:AG)</f>
        <v>FEES</v>
      </c>
      <c r="S1068">
        <f>_xlfn.XLOOKUP(E1068,AF:AF,AI:AI)</f>
        <v>0</v>
      </c>
      <c r="T1068">
        <f>WEEKNUM(G1068)</f>
        <v>23</v>
      </c>
      <c r="U1068">
        <f>YEAR(G1068)</f>
        <v>2025</v>
      </c>
      <c r="V1068" s="117">
        <f>IFERROR(Q1068/N1068,"0")</f>
        <v>1</v>
      </c>
      <c r="AF1068">
        <v>33512</v>
      </c>
      <c r="AG1068" t="s">
        <v>1135</v>
      </c>
      <c r="AH1068" t="s">
        <v>376</v>
      </c>
      <c r="AI1068" t="s">
        <v>401</v>
      </c>
    </row>
    <row r="1069" spans="1:35">
      <c r="A1069" t="str">
        <f>_xlfn.XLOOKUP(D1069,BN:BN,BO:BO)</f>
        <v>México</v>
      </c>
      <c r="B1069" t="s">
        <v>25</v>
      </c>
      <c r="C1069">
        <v>126</v>
      </c>
      <c r="D1069" t="str">
        <f>_xlfn.XLOOKUP(C1069,BH:BH,BI:BI)</f>
        <v>DianaM</v>
      </c>
      <c r="E1069">
        <v>27301</v>
      </c>
      <c r="F1069" t="s">
        <v>2322</v>
      </c>
      <c r="G1069" s="63">
        <v>45809</v>
      </c>
      <c r="H1069" s="63">
        <v>45841</v>
      </c>
      <c r="I1069" t="s">
        <v>366</v>
      </c>
      <c r="J1069" t="str">
        <f>_xlfn.XLOOKUP(I1069,AS:AS,AU:AU)</f>
        <v>Vuelos</v>
      </c>
      <c r="K1069" t="s">
        <v>27</v>
      </c>
      <c r="L1069">
        <v>4695</v>
      </c>
      <c r="M1069">
        <f>L1069*_xlfn.XLOOKUP(K1069,AM:AM,AN:AN)</f>
        <v>4695</v>
      </c>
      <c r="N1069">
        <f>L1069*_xlfn.XLOOKUP(K1069,AM:AM,AO:AO)</f>
        <v>5446.2</v>
      </c>
      <c r="O1069">
        <v>0</v>
      </c>
      <c r="P1069">
        <f>O1069*_xlfn.XLOOKUP(K1069,AM:AM,AN:AN)</f>
        <v>0</v>
      </c>
      <c r="Q1069">
        <f>O1069*_xlfn.XLOOKUP(K1069,AM:AM,AO:AO)</f>
        <v>0</v>
      </c>
      <c r="R1069" t="str">
        <f>_xlfn.XLOOKUP(E1069,AF:AF,AG:AG)</f>
        <v>TURISMO EX MAR, S.A. DE C.V.</v>
      </c>
      <c r="S1069" t="str">
        <f>_xlfn.XLOOKUP(E1069,AF:AF,AI:AI)</f>
        <v>Mexico</v>
      </c>
      <c r="T1069">
        <f>WEEKNUM(G1069)</f>
        <v>23</v>
      </c>
      <c r="U1069">
        <f>YEAR(G1069)</f>
        <v>2025</v>
      </c>
      <c r="V1069" s="117">
        <f>IFERROR(Q1069/N1069,"0")</f>
        <v>0</v>
      </c>
      <c r="AF1069">
        <v>33514</v>
      </c>
      <c r="AG1069" t="s">
        <v>1138</v>
      </c>
      <c r="AH1069" t="s">
        <v>376</v>
      </c>
      <c r="AI1069" t="s">
        <v>440</v>
      </c>
    </row>
    <row r="1070" spans="1:35">
      <c r="A1070" t="str">
        <f>_xlfn.XLOOKUP(D1070,BN:BN,BO:BO)</f>
        <v>México</v>
      </c>
      <c r="B1070" t="s">
        <v>25</v>
      </c>
      <c r="C1070">
        <v>126</v>
      </c>
      <c r="D1070" t="str">
        <f>_xlfn.XLOOKUP(C1070,BH:BH,BI:BI)</f>
        <v>DianaM</v>
      </c>
      <c r="E1070">
        <v>0</v>
      </c>
      <c r="F1070" t="s">
        <v>2323</v>
      </c>
      <c r="G1070" s="63">
        <v>45809</v>
      </c>
      <c r="H1070" s="63">
        <v>45841</v>
      </c>
      <c r="I1070" t="s">
        <v>396</v>
      </c>
      <c r="J1070" t="str">
        <f>_xlfn.XLOOKUP(I1070,AS:AS,AU:AU)</f>
        <v>Honorarios</v>
      </c>
      <c r="K1070" t="s">
        <v>27</v>
      </c>
      <c r="L1070">
        <v>119</v>
      </c>
      <c r="M1070">
        <f>L1070*_xlfn.XLOOKUP(K1070,AM:AM,AN:AN)</f>
        <v>119</v>
      </c>
      <c r="N1070">
        <f>L1070*_xlfn.XLOOKUP(K1070,AM:AM,AO:AO)</f>
        <v>138.04</v>
      </c>
      <c r="O1070">
        <v>119</v>
      </c>
      <c r="P1070">
        <f>O1070*_xlfn.XLOOKUP(K1070,AM:AM,AN:AN)</f>
        <v>119</v>
      </c>
      <c r="Q1070">
        <f>O1070*_xlfn.XLOOKUP(K1070,AM:AM,AO:AO)</f>
        <v>138.04</v>
      </c>
      <c r="R1070" t="str">
        <f>_xlfn.XLOOKUP(E1070,AF:AF,AG:AG)</f>
        <v>FEES</v>
      </c>
      <c r="S1070">
        <f>_xlfn.XLOOKUP(E1070,AF:AF,AI:AI)</f>
        <v>0</v>
      </c>
      <c r="T1070">
        <f>WEEKNUM(G1070)</f>
        <v>23</v>
      </c>
      <c r="U1070">
        <f>YEAR(G1070)</f>
        <v>2025</v>
      </c>
      <c r="V1070" s="117">
        <f>IFERROR(Q1070/N1070,"0")</f>
        <v>1</v>
      </c>
      <c r="AF1070">
        <v>33516</v>
      </c>
      <c r="AG1070" t="s">
        <v>1141</v>
      </c>
      <c r="AH1070" t="s">
        <v>376</v>
      </c>
      <c r="AI1070" t="s">
        <v>438</v>
      </c>
    </row>
    <row r="1071" spans="1:35">
      <c r="A1071" t="str">
        <f>_xlfn.XLOOKUP(D1071,BN:BN,BO:BO)</f>
        <v>México</v>
      </c>
      <c r="B1071" t="s">
        <v>25</v>
      </c>
      <c r="C1071">
        <v>126</v>
      </c>
      <c r="D1071" t="str">
        <f>_xlfn.XLOOKUP(C1071,BH:BH,BI:BI)</f>
        <v>DianaM</v>
      </c>
      <c r="E1071">
        <v>26624</v>
      </c>
      <c r="F1071" t="s">
        <v>2324</v>
      </c>
      <c r="G1071" s="63">
        <v>45809</v>
      </c>
      <c r="H1071" s="63">
        <v>45841</v>
      </c>
      <c r="I1071" t="s">
        <v>484</v>
      </c>
      <c r="J1071" t="str">
        <f>_xlfn.XLOOKUP(I1071,AS:AS,AU:AU)</f>
        <v>Vuelos</v>
      </c>
      <c r="K1071" t="s">
        <v>27</v>
      </c>
      <c r="L1071">
        <v>1952.77</v>
      </c>
      <c r="M1071">
        <f>L1071*_xlfn.XLOOKUP(K1071,AM:AM,AN:AN)</f>
        <v>1952.77</v>
      </c>
      <c r="N1071">
        <f>L1071*_xlfn.XLOOKUP(K1071,AM:AM,AO:AO)</f>
        <v>2265.2131999999997</v>
      </c>
      <c r="O1071">
        <v>0</v>
      </c>
      <c r="P1071">
        <f>O1071*_xlfn.XLOOKUP(K1071,AM:AM,AN:AN)</f>
        <v>0</v>
      </c>
      <c r="Q1071">
        <f>O1071*_xlfn.XLOOKUP(K1071,AM:AM,AO:AO)</f>
        <v>0</v>
      </c>
      <c r="R1071" t="str">
        <f>_xlfn.XLOOKUP(E1071,AF:AF,AG:AG)</f>
        <v>Ryanair</v>
      </c>
      <c r="S1071" t="str">
        <f>_xlfn.XLOOKUP(E1071,AF:AF,AI:AI)</f>
        <v>Ireland</v>
      </c>
      <c r="T1071">
        <f>WEEKNUM(G1071)</f>
        <v>23</v>
      </c>
      <c r="U1071">
        <f>YEAR(G1071)</f>
        <v>2025</v>
      </c>
      <c r="V1071" s="117">
        <f>IFERROR(Q1071/N1071,"0")</f>
        <v>0</v>
      </c>
      <c r="AF1071">
        <v>33520</v>
      </c>
      <c r="AG1071" t="s">
        <v>1145</v>
      </c>
      <c r="AH1071" t="s">
        <v>376</v>
      </c>
      <c r="AI1071" t="s">
        <v>401</v>
      </c>
    </row>
    <row r="1072" spans="1:35">
      <c r="A1072" t="str">
        <f>_xlfn.XLOOKUP(D1072,BN:BN,BO:BO)</f>
        <v>México</v>
      </c>
      <c r="B1072" t="s">
        <v>25</v>
      </c>
      <c r="C1072">
        <v>126</v>
      </c>
      <c r="D1072" t="str">
        <f>_xlfn.XLOOKUP(C1072,BH:BH,BI:BI)</f>
        <v>DianaM</v>
      </c>
      <c r="E1072">
        <v>26624</v>
      </c>
      <c r="F1072" t="s">
        <v>2325</v>
      </c>
      <c r="G1072" s="63">
        <v>45809</v>
      </c>
      <c r="H1072" s="63">
        <v>45841</v>
      </c>
      <c r="I1072" t="s">
        <v>484</v>
      </c>
      <c r="J1072" t="str">
        <f>_xlfn.XLOOKUP(I1072,AS:AS,AU:AU)</f>
        <v>Vuelos</v>
      </c>
      <c r="K1072" t="s">
        <v>27</v>
      </c>
      <c r="L1072">
        <v>250.16</v>
      </c>
      <c r="M1072">
        <f>L1072*_xlfn.XLOOKUP(K1072,AM:AM,AN:AN)</f>
        <v>250.16</v>
      </c>
      <c r="N1072">
        <f>L1072*_xlfn.XLOOKUP(K1072,AM:AM,AO:AO)</f>
        <v>290.18559999999997</v>
      </c>
      <c r="O1072">
        <v>0</v>
      </c>
      <c r="P1072">
        <f>O1072*_xlfn.XLOOKUP(K1072,AM:AM,AN:AN)</f>
        <v>0</v>
      </c>
      <c r="Q1072">
        <f>O1072*_xlfn.XLOOKUP(K1072,AM:AM,AO:AO)</f>
        <v>0</v>
      </c>
      <c r="R1072" t="str">
        <f>_xlfn.XLOOKUP(E1072,AF:AF,AG:AG)</f>
        <v>Ryanair</v>
      </c>
      <c r="S1072" t="str">
        <f>_xlfn.XLOOKUP(E1072,AF:AF,AI:AI)</f>
        <v>Ireland</v>
      </c>
      <c r="T1072">
        <f>WEEKNUM(G1072)</f>
        <v>23</v>
      </c>
      <c r="U1072">
        <f>YEAR(G1072)</f>
        <v>2025</v>
      </c>
      <c r="V1072" s="117">
        <f>IFERROR(Q1072/N1072,"0")</f>
        <v>0</v>
      </c>
      <c r="AF1072">
        <v>33566</v>
      </c>
      <c r="AG1072" t="s">
        <v>1147</v>
      </c>
      <c r="AH1072" t="s">
        <v>376</v>
      </c>
      <c r="AI1072" t="s">
        <v>438</v>
      </c>
    </row>
    <row r="1073" spans="1:35">
      <c r="A1073" t="str">
        <f>_xlfn.XLOOKUP(D1073,BN:BN,BO:BO)</f>
        <v>México</v>
      </c>
      <c r="B1073" t="s">
        <v>25</v>
      </c>
      <c r="C1073">
        <v>126</v>
      </c>
      <c r="D1073" t="str">
        <f>_xlfn.XLOOKUP(C1073,BH:BH,BI:BI)</f>
        <v>DianaM</v>
      </c>
      <c r="E1073">
        <v>26624</v>
      </c>
      <c r="F1073" t="s">
        <v>2326</v>
      </c>
      <c r="G1073" s="63">
        <v>45809</v>
      </c>
      <c r="H1073" s="63">
        <v>45841</v>
      </c>
      <c r="I1073" t="s">
        <v>484</v>
      </c>
      <c r="J1073" t="str">
        <f>_xlfn.XLOOKUP(I1073,AS:AS,AU:AU)</f>
        <v>Vuelos</v>
      </c>
      <c r="K1073" t="s">
        <v>27</v>
      </c>
      <c r="L1073">
        <v>220.16</v>
      </c>
      <c r="M1073">
        <f>L1073*_xlfn.XLOOKUP(K1073,AM:AM,AN:AN)</f>
        <v>220.16</v>
      </c>
      <c r="N1073">
        <f>L1073*_xlfn.XLOOKUP(K1073,AM:AM,AO:AO)</f>
        <v>255.38559999999998</v>
      </c>
      <c r="O1073">
        <v>0</v>
      </c>
      <c r="P1073">
        <f>O1073*_xlfn.XLOOKUP(K1073,AM:AM,AN:AN)</f>
        <v>0</v>
      </c>
      <c r="Q1073">
        <f>O1073*_xlfn.XLOOKUP(K1073,AM:AM,AO:AO)</f>
        <v>0</v>
      </c>
      <c r="R1073" t="str">
        <f>_xlfn.XLOOKUP(E1073,AF:AF,AG:AG)</f>
        <v>Ryanair</v>
      </c>
      <c r="S1073" t="str">
        <f>_xlfn.XLOOKUP(E1073,AF:AF,AI:AI)</f>
        <v>Ireland</v>
      </c>
      <c r="T1073">
        <f>WEEKNUM(G1073)</f>
        <v>23</v>
      </c>
      <c r="U1073">
        <f>YEAR(G1073)</f>
        <v>2025</v>
      </c>
      <c r="V1073" s="117">
        <f>IFERROR(Q1073/N1073,"0")</f>
        <v>0</v>
      </c>
      <c r="AF1073">
        <v>33613</v>
      </c>
      <c r="AG1073" t="s">
        <v>1149</v>
      </c>
      <c r="AH1073" t="s">
        <v>376</v>
      </c>
      <c r="AI1073" t="s">
        <v>401</v>
      </c>
    </row>
    <row r="1074" spans="1:35">
      <c r="A1074" t="str">
        <f>_xlfn.XLOOKUP(D1074,BN:BN,BO:BO)</f>
        <v>México</v>
      </c>
      <c r="B1074" t="s">
        <v>25</v>
      </c>
      <c r="C1074">
        <v>126</v>
      </c>
      <c r="D1074" t="str">
        <f>_xlfn.XLOOKUP(C1074,BH:BH,BI:BI)</f>
        <v>DianaM</v>
      </c>
      <c r="E1074">
        <v>0</v>
      </c>
      <c r="F1074" t="s">
        <v>2327</v>
      </c>
      <c r="G1074" s="63">
        <v>45809</v>
      </c>
      <c r="H1074" s="63">
        <v>45841</v>
      </c>
      <c r="I1074" t="s">
        <v>396</v>
      </c>
      <c r="J1074" t="str">
        <f>_xlfn.XLOOKUP(I1074,AS:AS,AU:AU)</f>
        <v>Honorarios</v>
      </c>
      <c r="K1074" t="s">
        <v>27</v>
      </c>
      <c r="L1074">
        <v>35</v>
      </c>
      <c r="M1074">
        <f>L1074*_xlfn.XLOOKUP(K1074,AM:AM,AN:AN)</f>
        <v>35</v>
      </c>
      <c r="N1074">
        <f>L1074*_xlfn.XLOOKUP(K1074,AM:AM,AO:AO)</f>
        <v>40.599999999999994</v>
      </c>
      <c r="O1074">
        <v>35</v>
      </c>
      <c r="P1074">
        <f>O1074*_xlfn.XLOOKUP(K1074,AM:AM,AN:AN)</f>
        <v>35</v>
      </c>
      <c r="Q1074">
        <f>O1074*_xlfn.XLOOKUP(K1074,AM:AM,AO:AO)</f>
        <v>40.599999999999994</v>
      </c>
      <c r="R1074" t="str">
        <f>_xlfn.XLOOKUP(E1074,AF:AF,AG:AG)</f>
        <v>FEES</v>
      </c>
      <c r="S1074">
        <f>_xlfn.XLOOKUP(E1074,AF:AF,AI:AI)</f>
        <v>0</v>
      </c>
      <c r="T1074">
        <f>WEEKNUM(G1074)</f>
        <v>23</v>
      </c>
      <c r="U1074">
        <f>YEAR(G1074)</f>
        <v>2025</v>
      </c>
      <c r="V1074" s="117">
        <f>IFERROR(Q1074/N1074,"0")</f>
        <v>1</v>
      </c>
      <c r="AF1074">
        <v>33616</v>
      </c>
      <c r="AG1074" t="s">
        <v>1152</v>
      </c>
      <c r="AH1074" t="s">
        <v>376</v>
      </c>
      <c r="AI1074" t="s">
        <v>440</v>
      </c>
    </row>
    <row r="1075" spans="1:35">
      <c r="A1075" t="str">
        <f>_xlfn.XLOOKUP(D1075,BN:BN,BO:BO)</f>
        <v>México</v>
      </c>
      <c r="B1075" t="s">
        <v>25</v>
      </c>
      <c r="C1075">
        <v>126</v>
      </c>
      <c r="D1075" t="str">
        <f>_xlfn.XLOOKUP(C1075,BH:BH,BI:BI)</f>
        <v>DianaM</v>
      </c>
      <c r="E1075">
        <v>26591</v>
      </c>
      <c r="F1075" t="s">
        <v>2328</v>
      </c>
      <c r="G1075" s="63">
        <v>45809</v>
      </c>
      <c r="H1075" s="63">
        <v>45841</v>
      </c>
      <c r="I1075" t="s">
        <v>484</v>
      </c>
      <c r="J1075" t="str">
        <f>_xlfn.XLOOKUP(I1075,AS:AS,AU:AU)</f>
        <v>Vuelos</v>
      </c>
      <c r="K1075" t="s">
        <v>27</v>
      </c>
      <c r="L1075">
        <v>948</v>
      </c>
      <c r="M1075">
        <f>L1075*_xlfn.XLOOKUP(K1075,AM:AM,AN:AN)</f>
        <v>948</v>
      </c>
      <c r="N1075">
        <f>L1075*_xlfn.XLOOKUP(K1075,AM:AM,AO:AO)</f>
        <v>1099.6799999999998</v>
      </c>
      <c r="O1075">
        <v>297.7</v>
      </c>
      <c r="P1075">
        <f>O1075*_xlfn.XLOOKUP(K1075,AM:AM,AN:AN)</f>
        <v>297.7</v>
      </c>
      <c r="Q1075">
        <f>O1075*_xlfn.XLOOKUP(K1075,AM:AM,AO:AO)</f>
        <v>345.33199999999994</v>
      </c>
      <c r="R1075" t="str">
        <f>_xlfn.XLOOKUP(E1075,AF:AF,AG:AG)</f>
        <v>EasyJet</v>
      </c>
      <c r="S1075" t="str">
        <f>_xlfn.XLOOKUP(E1075,AF:AF,AI:AI)</f>
        <v>United KIngdom</v>
      </c>
      <c r="T1075">
        <f>WEEKNUM(G1075)</f>
        <v>23</v>
      </c>
      <c r="U1075">
        <f>YEAR(G1075)</f>
        <v>2025</v>
      </c>
      <c r="V1075" s="117">
        <f>IFERROR(Q1075/N1075,"0")</f>
        <v>0.31402953586497889</v>
      </c>
      <c r="AF1075">
        <v>33619</v>
      </c>
      <c r="AG1075" t="s">
        <v>1156</v>
      </c>
      <c r="AH1075" t="s">
        <v>376</v>
      </c>
      <c r="AI1075" t="s">
        <v>438</v>
      </c>
    </row>
    <row r="1076" spans="1:35">
      <c r="A1076" t="str">
        <f>_xlfn.XLOOKUP(D1076,BN:BN,BO:BO)</f>
        <v>México</v>
      </c>
      <c r="B1076" t="s">
        <v>25</v>
      </c>
      <c r="C1076">
        <v>126</v>
      </c>
      <c r="D1076" t="str">
        <f>_xlfn.XLOOKUP(C1076,BH:BH,BI:BI)</f>
        <v>DianaM</v>
      </c>
      <c r="E1076">
        <v>0</v>
      </c>
      <c r="F1076" t="s">
        <v>2329</v>
      </c>
      <c r="G1076" s="63">
        <v>45809</v>
      </c>
      <c r="H1076" s="63">
        <v>45841</v>
      </c>
      <c r="I1076" t="s">
        <v>396</v>
      </c>
      <c r="J1076" t="str">
        <f>_xlfn.XLOOKUP(I1076,AS:AS,AU:AU)</f>
        <v>Honorarios</v>
      </c>
      <c r="K1076" t="s">
        <v>27</v>
      </c>
      <c r="L1076">
        <v>17.78</v>
      </c>
      <c r="M1076">
        <f>L1076*_xlfn.XLOOKUP(K1076,AM:AM,AN:AN)</f>
        <v>17.78</v>
      </c>
      <c r="N1076">
        <f>L1076*_xlfn.XLOOKUP(K1076,AM:AM,AO:AO)</f>
        <v>20.6248</v>
      </c>
      <c r="O1076">
        <v>17.78</v>
      </c>
      <c r="P1076">
        <f>O1076*_xlfn.XLOOKUP(K1076,AM:AM,AN:AN)</f>
        <v>17.78</v>
      </c>
      <c r="Q1076">
        <f>O1076*_xlfn.XLOOKUP(K1076,AM:AM,AO:AO)</f>
        <v>20.6248</v>
      </c>
      <c r="R1076" t="str">
        <f>_xlfn.XLOOKUP(E1076,AF:AF,AG:AG)</f>
        <v>FEES</v>
      </c>
      <c r="S1076">
        <f>_xlfn.XLOOKUP(E1076,AF:AF,AI:AI)</f>
        <v>0</v>
      </c>
      <c r="T1076">
        <f>WEEKNUM(G1076)</f>
        <v>23</v>
      </c>
      <c r="U1076">
        <f>YEAR(G1076)</f>
        <v>2025</v>
      </c>
      <c r="V1076" s="117">
        <f>IFERROR(Q1076/N1076,"0")</f>
        <v>1</v>
      </c>
      <c r="AF1076">
        <v>33666</v>
      </c>
      <c r="AG1076" t="s">
        <v>1159</v>
      </c>
      <c r="AH1076" t="s">
        <v>376</v>
      </c>
      <c r="AI1076" t="s">
        <v>676</v>
      </c>
    </row>
    <row r="1077" spans="1:35">
      <c r="A1077" t="str">
        <f>_xlfn.XLOOKUP(D1077,BN:BN,BO:BO)</f>
        <v>México</v>
      </c>
      <c r="B1077" t="s">
        <v>25</v>
      </c>
      <c r="C1077">
        <v>126</v>
      </c>
      <c r="D1077" t="str">
        <f>_xlfn.XLOOKUP(C1077,BH:BH,BI:BI)</f>
        <v>DianaM</v>
      </c>
      <c r="E1077">
        <v>23921</v>
      </c>
      <c r="F1077" t="s">
        <v>2330</v>
      </c>
      <c r="G1077" s="63">
        <v>45809</v>
      </c>
      <c r="H1077" s="63">
        <v>45841</v>
      </c>
      <c r="I1077" t="s">
        <v>366</v>
      </c>
      <c r="J1077" t="str">
        <f>_xlfn.XLOOKUP(I1077,AS:AS,AU:AU)</f>
        <v>Vuelos</v>
      </c>
      <c r="K1077" t="s">
        <v>27</v>
      </c>
      <c r="L1077">
        <v>148.86000000000001</v>
      </c>
      <c r="M1077">
        <f>L1077*_xlfn.XLOOKUP(K1077,AM:AM,AN:AN)</f>
        <v>148.86000000000001</v>
      </c>
      <c r="N1077">
        <f>L1077*_xlfn.XLOOKUP(K1077,AM:AM,AO:AO)</f>
        <v>172.67760000000001</v>
      </c>
      <c r="O1077">
        <v>0</v>
      </c>
      <c r="P1077">
        <f>O1077*_xlfn.XLOOKUP(K1077,AM:AM,AN:AN)</f>
        <v>0</v>
      </c>
      <c r="Q1077">
        <f>O1077*_xlfn.XLOOKUP(K1077,AM:AM,AO:AO)</f>
        <v>0</v>
      </c>
      <c r="R1077" t="str">
        <f>_xlfn.XLOOKUP(E1077,AF:AF,AG:AG)</f>
        <v>Air France</v>
      </c>
      <c r="S1077" t="str">
        <f>_xlfn.XLOOKUP(E1077,AF:AF,AI:AI)</f>
        <v>France</v>
      </c>
      <c r="T1077">
        <f>WEEKNUM(G1077)</f>
        <v>23</v>
      </c>
      <c r="U1077">
        <f>YEAR(G1077)</f>
        <v>2025</v>
      </c>
      <c r="V1077" s="117">
        <f>IFERROR(Q1077/N1077,"0")</f>
        <v>0</v>
      </c>
      <c r="AF1077">
        <v>33668</v>
      </c>
      <c r="AG1077" t="s">
        <v>1163</v>
      </c>
      <c r="AH1077" t="s">
        <v>484</v>
      </c>
      <c r="AI1077" t="s">
        <v>502</v>
      </c>
    </row>
    <row r="1078" spans="1:35">
      <c r="A1078" t="str">
        <f>_xlfn.XLOOKUP(D1078,BN:BN,BO:BO)</f>
        <v>México</v>
      </c>
      <c r="B1078" t="s">
        <v>25</v>
      </c>
      <c r="C1078">
        <v>126</v>
      </c>
      <c r="D1078" t="str">
        <f>_xlfn.XLOOKUP(C1078,BH:BH,BI:BI)</f>
        <v>DianaM</v>
      </c>
      <c r="E1078">
        <v>23921</v>
      </c>
      <c r="F1078" t="s">
        <v>2331</v>
      </c>
      <c r="G1078" s="63">
        <v>45809</v>
      </c>
      <c r="H1078" s="63">
        <v>45841</v>
      </c>
      <c r="I1078" t="s">
        <v>366</v>
      </c>
      <c r="J1078" t="str">
        <f>_xlfn.XLOOKUP(I1078,AS:AS,AU:AU)</f>
        <v>Vuelos</v>
      </c>
      <c r="K1078" t="s">
        <v>27</v>
      </c>
      <c r="L1078">
        <v>148.86000000000001</v>
      </c>
      <c r="M1078">
        <f>L1078*_xlfn.XLOOKUP(K1078,AM:AM,AN:AN)</f>
        <v>148.86000000000001</v>
      </c>
      <c r="N1078">
        <f>L1078*_xlfn.XLOOKUP(K1078,AM:AM,AO:AO)</f>
        <v>172.67760000000001</v>
      </c>
      <c r="O1078">
        <v>0</v>
      </c>
      <c r="P1078">
        <f>O1078*_xlfn.XLOOKUP(K1078,AM:AM,AN:AN)</f>
        <v>0</v>
      </c>
      <c r="Q1078">
        <f>O1078*_xlfn.XLOOKUP(K1078,AM:AM,AO:AO)</f>
        <v>0</v>
      </c>
      <c r="R1078" t="str">
        <f>_xlfn.XLOOKUP(E1078,AF:AF,AG:AG)</f>
        <v>Air France</v>
      </c>
      <c r="S1078" t="str">
        <f>_xlfn.XLOOKUP(E1078,AF:AF,AI:AI)</f>
        <v>France</v>
      </c>
      <c r="T1078">
        <f>WEEKNUM(G1078)</f>
        <v>23</v>
      </c>
      <c r="U1078">
        <f>YEAR(G1078)</f>
        <v>2025</v>
      </c>
      <c r="V1078" s="117">
        <f>IFERROR(Q1078/N1078,"0")</f>
        <v>0</v>
      </c>
      <c r="AF1078">
        <v>33669</v>
      </c>
      <c r="AG1078" t="s">
        <v>1166</v>
      </c>
      <c r="AH1078" t="s">
        <v>484</v>
      </c>
      <c r="AI1078" t="s">
        <v>619</v>
      </c>
    </row>
    <row r="1079" spans="1:35">
      <c r="A1079" t="str">
        <f>_xlfn.XLOOKUP(D1079,BN:BN,BO:BO)</f>
        <v>México</v>
      </c>
      <c r="B1079" t="s">
        <v>25</v>
      </c>
      <c r="C1079">
        <v>126</v>
      </c>
      <c r="D1079" t="str">
        <f>_xlfn.XLOOKUP(C1079,BH:BH,BI:BI)</f>
        <v>DianaM</v>
      </c>
      <c r="E1079">
        <v>23921</v>
      </c>
      <c r="F1079" t="s">
        <v>2332</v>
      </c>
      <c r="G1079" s="63">
        <v>45809</v>
      </c>
      <c r="H1079" s="63">
        <v>45841</v>
      </c>
      <c r="I1079" t="s">
        <v>366</v>
      </c>
      <c r="J1079" t="str">
        <f>_xlfn.XLOOKUP(I1079,AS:AS,AU:AU)</f>
        <v>Vuelos</v>
      </c>
      <c r="K1079" t="s">
        <v>27</v>
      </c>
      <c r="L1079">
        <v>148.86000000000001</v>
      </c>
      <c r="M1079">
        <f>L1079*_xlfn.XLOOKUP(K1079,AM:AM,AN:AN)</f>
        <v>148.86000000000001</v>
      </c>
      <c r="N1079">
        <f>L1079*_xlfn.XLOOKUP(K1079,AM:AM,AO:AO)</f>
        <v>172.67760000000001</v>
      </c>
      <c r="O1079">
        <v>0</v>
      </c>
      <c r="P1079">
        <f>O1079*_xlfn.XLOOKUP(K1079,AM:AM,AN:AN)</f>
        <v>0</v>
      </c>
      <c r="Q1079">
        <f>O1079*_xlfn.XLOOKUP(K1079,AM:AM,AO:AO)</f>
        <v>0</v>
      </c>
      <c r="R1079" t="str">
        <f>_xlfn.XLOOKUP(E1079,AF:AF,AG:AG)</f>
        <v>Air France</v>
      </c>
      <c r="S1079" t="str">
        <f>_xlfn.XLOOKUP(E1079,AF:AF,AI:AI)</f>
        <v>France</v>
      </c>
      <c r="T1079">
        <f>WEEKNUM(G1079)</f>
        <v>23</v>
      </c>
      <c r="U1079">
        <f>YEAR(G1079)</f>
        <v>2025</v>
      </c>
      <c r="V1079" s="117">
        <f>IFERROR(Q1079/N1079,"0")</f>
        <v>0</v>
      </c>
      <c r="AF1079">
        <v>33670</v>
      </c>
      <c r="AG1079" t="s">
        <v>1169</v>
      </c>
      <c r="AH1079" t="s">
        <v>484</v>
      </c>
      <c r="AI1079" t="s">
        <v>440</v>
      </c>
    </row>
    <row r="1080" spans="1:35">
      <c r="A1080" t="str">
        <f>_xlfn.XLOOKUP(D1080,BN:BN,BO:BO)</f>
        <v>México</v>
      </c>
      <c r="B1080" t="s">
        <v>25</v>
      </c>
      <c r="C1080">
        <v>126</v>
      </c>
      <c r="D1080" t="str">
        <f>_xlfn.XLOOKUP(C1080,BH:BH,BI:BI)</f>
        <v>DianaM</v>
      </c>
      <c r="E1080">
        <v>23921</v>
      </c>
      <c r="F1080" t="s">
        <v>2333</v>
      </c>
      <c r="G1080" s="63">
        <v>45809</v>
      </c>
      <c r="H1080" s="63">
        <v>45841</v>
      </c>
      <c r="I1080" t="s">
        <v>366</v>
      </c>
      <c r="J1080" t="str">
        <f>_xlfn.XLOOKUP(I1080,AS:AS,AU:AU)</f>
        <v>Vuelos</v>
      </c>
      <c r="K1080" t="s">
        <v>27</v>
      </c>
      <c r="L1080">
        <v>148.86000000000001</v>
      </c>
      <c r="M1080">
        <f>L1080*_xlfn.XLOOKUP(K1080,AM:AM,AN:AN)</f>
        <v>148.86000000000001</v>
      </c>
      <c r="N1080">
        <f>L1080*_xlfn.XLOOKUP(K1080,AM:AM,AO:AO)</f>
        <v>172.67760000000001</v>
      </c>
      <c r="O1080">
        <v>0</v>
      </c>
      <c r="P1080">
        <f>O1080*_xlfn.XLOOKUP(K1080,AM:AM,AN:AN)</f>
        <v>0</v>
      </c>
      <c r="Q1080">
        <f>O1080*_xlfn.XLOOKUP(K1080,AM:AM,AO:AO)</f>
        <v>0</v>
      </c>
      <c r="R1080" t="str">
        <f>_xlfn.XLOOKUP(E1080,AF:AF,AG:AG)</f>
        <v>Air France</v>
      </c>
      <c r="S1080" t="str">
        <f>_xlfn.XLOOKUP(E1080,AF:AF,AI:AI)</f>
        <v>France</v>
      </c>
      <c r="T1080">
        <f>WEEKNUM(G1080)</f>
        <v>23</v>
      </c>
      <c r="U1080">
        <f>YEAR(G1080)</f>
        <v>2025</v>
      </c>
      <c r="V1080" s="117">
        <f>IFERROR(Q1080/N1080,"0")</f>
        <v>0</v>
      </c>
      <c r="AF1080">
        <v>33674</v>
      </c>
      <c r="AG1080" t="s">
        <v>1172</v>
      </c>
      <c r="AH1080" t="s">
        <v>376</v>
      </c>
      <c r="AI1080" t="s">
        <v>399</v>
      </c>
    </row>
    <row r="1081" spans="1:35">
      <c r="A1081" t="str">
        <f>_xlfn.XLOOKUP(D1081,BN:BN,BO:BO)</f>
        <v>México</v>
      </c>
      <c r="B1081" t="s">
        <v>25</v>
      </c>
      <c r="C1081">
        <v>126</v>
      </c>
      <c r="D1081" t="str">
        <f>_xlfn.XLOOKUP(C1081,BH:BH,BI:BI)</f>
        <v>DianaM</v>
      </c>
      <c r="E1081">
        <v>23921</v>
      </c>
      <c r="F1081" t="s">
        <v>2334</v>
      </c>
      <c r="G1081" s="63">
        <v>45809</v>
      </c>
      <c r="H1081" s="63">
        <v>45841</v>
      </c>
      <c r="I1081" t="s">
        <v>366</v>
      </c>
      <c r="J1081" t="str">
        <f>_xlfn.XLOOKUP(I1081,AS:AS,AU:AU)</f>
        <v>Vuelos</v>
      </c>
      <c r="K1081" t="s">
        <v>27</v>
      </c>
      <c r="L1081">
        <v>148.86000000000001</v>
      </c>
      <c r="M1081">
        <f>L1081*_xlfn.XLOOKUP(K1081,AM:AM,AN:AN)</f>
        <v>148.86000000000001</v>
      </c>
      <c r="N1081">
        <f>L1081*_xlfn.XLOOKUP(K1081,AM:AM,AO:AO)</f>
        <v>172.67760000000001</v>
      </c>
      <c r="O1081">
        <v>0</v>
      </c>
      <c r="P1081">
        <f>O1081*_xlfn.XLOOKUP(K1081,AM:AM,AN:AN)</f>
        <v>0</v>
      </c>
      <c r="Q1081">
        <f>O1081*_xlfn.XLOOKUP(K1081,AM:AM,AO:AO)</f>
        <v>0</v>
      </c>
      <c r="R1081" t="str">
        <f>_xlfn.XLOOKUP(E1081,AF:AF,AG:AG)</f>
        <v>Air France</v>
      </c>
      <c r="S1081" t="str">
        <f>_xlfn.XLOOKUP(E1081,AF:AF,AI:AI)</f>
        <v>France</v>
      </c>
      <c r="T1081">
        <f>WEEKNUM(G1081)</f>
        <v>23</v>
      </c>
      <c r="U1081">
        <f>YEAR(G1081)</f>
        <v>2025</v>
      </c>
      <c r="V1081" s="117">
        <f>IFERROR(Q1081/N1081,"0")</f>
        <v>0</v>
      </c>
      <c r="AF1081">
        <v>33687</v>
      </c>
      <c r="AG1081" t="s">
        <v>1174</v>
      </c>
      <c r="AH1081" t="s">
        <v>364</v>
      </c>
      <c r="AI1081" t="s">
        <v>1175</v>
      </c>
    </row>
    <row r="1082" spans="1:35">
      <c r="A1082" t="str">
        <f>_xlfn.XLOOKUP(D1082,BN:BN,BO:BO)</f>
        <v>México</v>
      </c>
      <c r="B1082" t="s">
        <v>25</v>
      </c>
      <c r="C1082">
        <v>126</v>
      </c>
      <c r="D1082" t="str">
        <f>_xlfn.XLOOKUP(C1082,BH:BH,BI:BI)</f>
        <v>DianaM</v>
      </c>
      <c r="E1082">
        <v>23921</v>
      </c>
      <c r="F1082" t="s">
        <v>2335</v>
      </c>
      <c r="G1082" s="63">
        <v>45809</v>
      </c>
      <c r="H1082" s="63">
        <v>45841</v>
      </c>
      <c r="I1082" t="s">
        <v>366</v>
      </c>
      <c r="J1082" t="str">
        <f>_xlfn.XLOOKUP(I1082,AS:AS,AU:AU)</f>
        <v>Vuelos</v>
      </c>
      <c r="K1082" t="s">
        <v>27</v>
      </c>
      <c r="L1082">
        <v>20.02</v>
      </c>
      <c r="M1082">
        <f>L1082*_xlfn.XLOOKUP(K1082,AM:AM,AN:AN)</f>
        <v>20.02</v>
      </c>
      <c r="N1082">
        <f>L1082*_xlfn.XLOOKUP(K1082,AM:AM,AO:AO)</f>
        <v>23.223199999999999</v>
      </c>
      <c r="O1082">
        <v>0</v>
      </c>
      <c r="P1082">
        <f>O1082*_xlfn.XLOOKUP(K1082,AM:AM,AN:AN)</f>
        <v>0</v>
      </c>
      <c r="Q1082">
        <f>O1082*_xlfn.XLOOKUP(K1082,AM:AM,AO:AO)</f>
        <v>0</v>
      </c>
      <c r="R1082" t="str">
        <f>_xlfn.XLOOKUP(E1082,AF:AF,AG:AG)</f>
        <v>Air France</v>
      </c>
      <c r="S1082" t="str">
        <f>_xlfn.XLOOKUP(E1082,AF:AF,AI:AI)</f>
        <v>France</v>
      </c>
      <c r="T1082">
        <f>WEEKNUM(G1082)</f>
        <v>23</v>
      </c>
      <c r="U1082">
        <f>YEAR(G1082)</f>
        <v>2025</v>
      </c>
      <c r="V1082" s="117">
        <f>IFERROR(Q1082/N1082,"0")</f>
        <v>0</v>
      </c>
      <c r="AF1082">
        <v>33691</v>
      </c>
      <c r="AG1082" t="s">
        <v>1178</v>
      </c>
      <c r="AH1082" t="s">
        <v>376</v>
      </c>
      <c r="AI1082" t="s">
        <v>438</v>
      </c>
    </row>
    <row r="1083" spans="1:35">
      <c r="A1083" t="str">
        <f>_xlfn.XLOOKUP(D1083,BN:BN,BO:BO)</f>
        <v>México</v>
      </c>
      <c r="B1083" t="s">
        <v>25</v>
      </c>
      <c r="C1083">
        <v>126</v>
      </c>
      <c r="D1083" t="str">
        <f>_xlfn.XLOOKUP(C1083,BH:BH,BI:BI)</f>
        <v>DianaM</v>
      </c>
      <c r="E1083">
        <v>23921</v>
      </c>
      <c r="F1083" t="s">
        <v>2336</v>
      </c>
      <c r="G1083" s="63">
        <v>45809</v>
      </c>
      <c r="H1083" s="63">
        <v>45841</v>
      </c>
      <c r="I1083" t="s">
        <v>366</v>
      </c>
      <c r="J1083" t="str">
        <f>_xlfn.XLOOKUP(I1083,AS:AS,AU:AU)</f>
        <v>Vuelos</v>
      </c>
      <c r="K1083" t="s">
        <v>27</v>
      </c>
      <c r="L1083">
        <v>20.02</v>
      </c>
      <c r="M1083">
        <f>L1083*_xlfn.XLOOKUP(K1083,AM:AM,AN:AN)</f>
        <v>20.02</v>
      </c>
      <c r="N1083">
        <f>L1083*_xlfn.XLOOKUP(K1083,AM:AM,AO:AO)</f>
        <v>23.223199999999999</v>
      </c>
      <c r="O1083">
        <v>0</v>
      </c>
      <c r="P1083">
        <f>O1083*_xlfn.XLOOKUP(K1083,AM:AM,AN:AN)</f>
        <v>0</v>
      </c>
      <c r="Q1083">
        <f>O1083*_xlfn.XLOOKUP(K1083,AM:AM,AO:AO)</f>
        <v>0</v>
      </c>
      <c r="R1083" t="str">
        <f>_xlfn.XLOOKUP(E1083,AF:AF,AG:AG)</f>
        <v>Air France</v>
      </c>
      <c r="S1083" t="str">
        <f>_xlfn.XLOOKUP(E1083,AF:AF,AI:AI)</f>
        <v>France</v>
      </c>
      <c r="T1083">
        <f>WEEKNUM(G1083)</f>
        <v>23</v>
      </c>
      <c r="U1083">
        <f>YEAR(G1083)</f>
        <v>2025</v>
      </c>
      <c r="V1083" s="117">
        <f>IFERROR(Q1083/N1083,"0")</f>
        <v>0</v>
      </c>
      <c r="AF1083">
        <v>33696</v>
      </c>
      <c r="AG1083" t="s">
        <v>1181</v>
      </c>
      <c r="AH1083" t="s">
        <v>376</v>
      </c>
      <c r="AI1083" t="s">
        <v>438</v>
      </c>
    </row>
    <row r="1084" spans="1:35">
      <c r="A1084" t="str">
        <f>_xlfn.XLOOKUP(D1084,BN:BN,BO:BO)</f>
        <v>México</v>
      </c>
      <c r="B1084" t="s">
        <v>25</v>
      </c>
      <c r="C1084">
        <v>126</v>
      </c>
      <c r="D1084" t="str">
        <f>_xlfn.XLOOKUP(C1084,BH:BH,BI:BI)</f>
        <v>DianaM</v>
      </c>
      <c r="E1084">
        <v>23921</v>
      </c>
      <c r="F1084" t="s">
        <v>2337</v>
      </c>
      <c r="G1084" s="63">
        <v>45809</v>
      </c>
      <c r="H1084" s="63">
        <v>45841</v>
      </c>
      <c r="I1084" t="s">
        <v>366</v>
      </c>
      <c r="J1084" t="str">
        <f>_xlfn.XLOOKUP(I1084,AS:AS,AU:AU)</f>
        <v>Vuelos</v>
      </c>
      <c r="K1084" t="s">
        <v>27</v>
      </c>
      <c r="L1084">
        <v>20.02</v>
      </c>
      <c r="M1084">
        <f>L1084*_xlfn.XLOOKUP(K1084,AM:AM,AN:AN)</f>
        <v>20.02</v>
      </c>
      <c r="N1084">
        <f>L1084*_xlfn.XLOOKUP(K1084,AM:AM,AO:AO)</f>
        <v>23.223199999999999</v>
      </c>
      <c r="O1084">
        <v>0</v>
      </c>
      <c r="P1084">
        <f>O1084*_xlfn.XLOOKUP(K1084,AM:AM,AN:AN)</f>
        <v>0</v>
      </c>
      <c r="Q1084">
        <f>O1084*_xlfn.XLOOKUP(K1084,AM:AM,AO:AO)</f>
        <v>0</v>
      </c>
      <c r="R1084" t="str">
        <f>_xlfn.XLOOKUP(E1084,AF:AF,AG:AG)</f>
        <v>Air France</v>
      </c>
      <c r="S1084" t="str">
        <f>_xlfn.XLOOKUP(E1084,AF:AF,AI:AI)</f>
        <v>France</v>
      </c>
      <c r="T1084">
        <f>WEEKNUM(G1084)</f>
        <v>23</v>
      </c>
      <c r="U1084">
        <f>YEAR(G1084)</f>
        <v>2025</v>
      </c>
      <c r="V1084" s="117">
        <f>IFERROR(Q1084/N1084,"0")</f>
        <v>0</v>
      </c>
      <c r="AF1084">
        <v>33699</v>
      </c>
      <c r="AG1084" t="s">
        <v>1184</v>
      </c>
      <c r="AH1084" t="s">
        <v>364</v>
      </c>
      <c r="AI1084" t="s">
        <v>440</v>
      </c>
    </row>
    <row r="1085" spans="1:35">
      <c r="A1085" t="str">
        <f>_xlfn.XLOOKUP(D1085,BN:BN,BO:BO)</f>
        <v>México</v>
      </c>
      <c r="B1085" t="s">
        <v>25</v>
      </c>
      <c r="C1085">
        <v>126</v>
      </c>
      <c r="D1085" t="str">
        <f>_xlfn.XLOOKUP(C1085,BH:BH,BI:BI)</f>
        <v>DianaM</v>
      </c>
      <c r="E1085">
        <v>23921</v>
      </c>
      <c r="F1085" t="s">
        <v>2338</v>
      </c>
      <c r="G1085" s="63">
        <v>45809</v>
      </c>
      <c r="H1085" s="63">
        <v>45841</v>
      </c>
      <c r="I1085" t="s">
        <v>366</v>
      </c>
      <c r="J1085" t="str">
        <f>_xlfn.XLOOKUP(I1085,AS:AS,AU:AU)</f>
        <v>Vuelos</v>
      </c>
      <c r="K1085" t="s">
        <v>27</v>
      </c>
      <c r="L1085">
        <v>20.02</v>
      </c>
      <c r="M1085">
        <f>L1085*_xlfn.XLOOKUP(K1085,AM:AM,AN:AN)</f>
        <v>20.02</v>
      </c>
      <c r="N1085">
        <f>L1085*_xlfn.XLOOKUP(K1085,AM:AM,AO:AO)</f>
        <v>23.223199999999999</v>
      </c>
      <c r="O1085">
        <v>0</v>
      </c>
      <c r="P1085">
        <f>O1085*_xlfn.XLOOKUP(K1085,AM:AM,AN:AN)</f>
        <v>0</v>
      </c>
      <c r="Q1085">
        <f>O1085*_xlfn.XLOOKUP(K1085,AM:AM,AO:AO)</f>
        <v>0</v>
      </c>
      <c r="R1085" t="str">
        <f>_xlfn.XLOOKUP(E1085,AF:AF,AG:AG)</f>
        <v>Air France</v>
      </c>
      <c r="S1085" t="str">
        <f>_xlfn.XLOOKUP(E1085,AF:AF,AI:AI)</f>
        <v>France</v>
      </c>
      <c r="T1085">
        <f>WEEKNUM(G1085)</f>
        <v>23</v>
      </c>
      <c r="U1085">
        <f>YEAR(G1085)</f>
        <v>2025</v>
      </c>
      <c r="V1085" s="117">
        <f>IFERROR(Q1085/N1085,"0")</f>
        <v>0</v>
      </c>
      <c r="AF1085">
        <v>33712</v>
      </c>
      <c r="AG1085" t="s">
        <v>1187</v>
      </c>
      <c r="AH1085" t="s">
        <v>376</v>
      </c>
      <c r="AI1085" t="s">
        <v>440</v>
      </c>
    </row>
    <row r="1086" spans="1:35">
      <c r="A1086" t="str">
        <f>_xlfn.XLOOKUP(D1086,BN:BN,BO:BO)</f>
        <v>México</v>
      </c>
      <c r="B1086" t="s">
        <v>25</v>
      </c>
      <c r="C1086">
        <v>126</v>
      </c>
      <c r="D1086" t="str">
        <f>_xlfn.XLOOKUP(C1086,BH:BH,BI:BI)</f>
        <v>DianaM</v>
      </c>
      <c r="E1086">
        <v>23921</v>
      </c>
      <c r="F1086" t="s">
        <v>2339</v>
      </c>
      <c r="G1086" s="63">
        <v>45809</v>
      </c>
      <c r="H1086" s="63">
        <v>45841</v>
      </c>
      <c r="I1086" t="s">
        <v>366</v>
      </c>
      <c r="J1086" t="str">
        <f>_xlfn.XLOOKUP(I1086,AS:AS,AU:AU)</f>
        <v>Vuelos</v>
      </c>
      <c r="K1086" t="s">
        <v>27</v>
      </c>
      <c r="L1086">
        <v>20.02</v>
      </c>
      <c r="M1086">
        <f>L1086*_xlfn.XLOOKUP(K1086,AM:AM,AN:AN)</f>
        <v>20.02</v>
      </c>
      <c r="N1086">
        <f>L1086*_xlfn.XLOOKUP(K1086,AM:AM,AO:AO)</f>
        <v>23.223199999999999</v>
      </c>
      <c r="O1086">
        <v>0</v>
      </c>
      <c r="P1086">
        <f>O1086*_xlfn.XLOOKUP(K1086,AM:AM,AN:AN)</f>
        <v>0</v>
      </c>
      <c r="Q1086">
        <f>O1086*_xlfn.XLOOKUP(K1086,AM:AM,AO:AO)</f>
        <v>0</v>
      </c>
      <c r="R1086" t="str">
        <f>_xlfn.XLOOKUP(E1086,AF:AF,AG:AG)</f>
        <v>Air France</v>
      </c>
      <c r="S1086" t="str">
        <f>_xlfn.XLOOKUP(E1086,AF:AF,AI:AI)</f>
        <v>France</v>
      </c>
      <c r="T1086">
        <f>WEEKNUM(G1086)</f>
        <v>23</v>
      </c>
      <c r="U1086">
        <f>YEAR(G1086)</f>
        <v>2025</v>
      </c>
      <c r="V1086" s="117">
        <f>IFERROR(Q1086/N1086,"0")</f>
        <v>0</v>
      </c>
      <c r="AF1086">
        <v>33753</v>
      </c>
      <c r="AG1086" t="s">
        <v>1190</v>
      </c>
      <c r="AH1086" t="s">
        <v>376</v>
      </c>
      <c r="AI1086" t="s">
        <v>377</v>
      </c>
    </row>
    <row r="1087" spans="1:35">
      <c r="A1087" t="str">
        <f>_xlfn.XLOOKUP(D1087,BN:BN,BO:BO)</f>
        <v>México</v>
      </c>
      <c r="B1087" t="s">
        <v>25</v>
      </c>
      <c r="C1087">
        <v>126</v>
      </c>
      <c r="D1087" t="str">
        <f>_xlfn.XLOOKUP(C1087,BH:BH,BI:BI)</f>
        <v>DianaM</v>
      </c>
      <c r="E1087">
        <v>0</v>
      </c>
      <c r="F1087" t="s">
        <v>2340</v>
      </c>
      <c r="G1087" s="63">
        <v>45809</v>
      </c>
      <c r="H1087" s="63">
        <v>45841</v>
      </c>
      <c r="I1087" t="s">
        <v>396</v>
      </c>
      <c r="J1087" t="str">
        <f>_xlfn.XLOOKUP(I1087,AS:AS,AU:AU)</f>
        <v>Honorarios</v>
      </c>
      <c r="K1087" t="s">
        <v>27</v>
      </c>
      <c r="L1087">
        <v>271</v>
      </c>
      <c r="M1087">
        <f>L1087*_xlfn.XLOOKUP(K1087,AM:AM,AN:AN)</f>
        <v>271</v>
      </c>
      <c r="N1087">
        <f>L1087*_xlfn.XLOOKUP(K1087,AM:AM,AO:AO)</f>
        <v>314.35999999999996</v>
      </c>
      <c r="O1087">
        <v>271</v>
      </c>
      <c r="P1087">
        <f>O1087*_xlfn.XLOOKUP(K1087,AM:AM,AN:AN)</f>
        <v>271</v>
      </c>
      <c r="Q1087">
        <f>O1087*_xlfn.XLOOKUP(K1087,AM:AM,AO:AO)</f>
        <v>314.35999999999996</v>
      </c>
      <c r="R1087" t="str">
        <f>_xlfn.XLOOKUP(E1087,AF:AF,AG:AG)</f>
        <v>FEES</v>
      </c>
      <c r="S1087">
        <f>_xlfn.XLOOKUP(E1087,AF:AF,AI:AI)</f>
        <v>0</v>
      </c>
      <c r="T1087">
        <f>WEEKNUM(G1087)</f>
        <v>23</v>
      </c>
      <c r="U1087">
        <f>YEAR(G1087)</f>
        <v>2025</v>
      </c>
      <c r="V1087" s="117">
        <f>IFERROR(Q1087/N1087,"0")</f>
        <v>1</v>
      </c>
      <c r="AF1087">
        <v>33770</v>
      </c>
      <c r="AG1087" t="s">
        <v>1193</v>
      </c>
      <c r="AH1087" t="s">
        <v>376</v>
      </c>
      <c r="AI1087" t="s">
        <v>399</v>
      </c>
    </row>
    <row r="1088" spans="1:35">
      <c r="A1088" t="str">
        <f>_xlfn.XLOOKUP(D1088,BN:BN,BO:BO)</f>
        <v>México</v>
      </c>
      <c r="B1088" t="s">
        <v>25</v>
      </c>
      <c r="C1088">
        <v>126</v>
      </c>
      <c r="D1088" t="str">
        <f>_xlfn.XLOOKUP(C1088,BH:BH,BI:BI)</f>
        <v>DianaM</v>
      </c>
      <c r="E1088">
        <v>23921</v>
      </c>
      <c r="F1088" t="s">
        <v>2341</v>
      </c>
      <c r="G1088" s="63">
        <v>45809</v>
      </c>
      <c r="H1088" s="63">
        <v>45841</v>
      </c>
      <c r="I1088" t="s">
        <v>366</v>
      </c>
      <c r="J1088" t="str">
        <f>_xlfn.XLOOKUP(I1088,AS:AS,AU:AU)</f>
        <v>Vuelos</v>
      </c>
      <c r="K1088" t="s">
        <v>27</v>
      </c>
      <c r="L1088">
        <v>147.46</v>
      </c>
      <c r="M1088">
        <f>L1088*_xlfn.XLOOKUP(K1088,AM:AM,AN:AN)</f>
        <v>147.46</v>
      </c>
      <c r="N1088">
        <f>L1088*_xlfn.XLOOKUP(K1088,AM:AM,AO:AO)</f>
        <v>171.05359999999999</v>
      </c>
      <c r="O1088">
        <v>0</v>
      </c>
      <c r="P1088">
        <f>O1088*_xlfn.XLOOKUP(K1088,AM:AM,AN:AN)</f>
        <v>0</v>
      </c>
      <c r="Q1088">
        <f>O1088*_xlfn.XLOOKUP(K1088,AM:AM,AO:AO)</f>
        <v>0</v>
      </c>
      <c r="R1088" t="str">
        <f>_xlfn.XLOOKUP(E1088,AF:AF,AG:AG)</f>
        <v>Air France</v>
      </c>
      <c r="S1088" t="str">
        <f>_xlfn.XLOOKUP(E1088,AF:AF,AI:AI)</f>
        <v>France</v>
      </c>
      <c r="T1088">
        <f>WEEKNUM(G1088)</f>
        <v>23</v>
      </c>
      <c r="U1088">
        <f>YEAR(G1088)</f>
        <v>2025</v>
      </c>
      <c r="V1088" s="117">
        <f>IFERROR(Q1088/N1088,"0")</f>
        <v>0</v>
      </c>
      <c r="AF1088">
        <v>33780</v>
      </c>
      <c r="AG1088" t="s">
        <v>1195</v>
      </c>
      <c r="AH1088" t="s">
        <v>364</v>
      </c>
      <c r="AI1088" t="s">
        <v>790</v>
      </c>
    </row>
    <row r="1089" spans="1:35">
      <c r="A1089" t="str">
        <f>_xlfn.XLOOKUP(D1089,BN:BN,BO:BO)</f>
        <v>México</v>
      </c>
      <c r="B1089" t="s">
        <v>25</v>
      </c>
      <c r="C1089">
        <v>126</v>
      </c>
      <c r="D1089" t="str">
        <f>_xlfn.XLOOKUP(C1089,BH:BH,BI:BI)</f>
        <v>DianaM</v>
      </c>
      <c r="E1089">
        <v>23921</v>
      </c>
      <c r="F1089" t="s">
        <v>2342</v>
      </c>
      <c r="G1089" s="63">
        <v>45809</v>
      </c>
      <c r="H1089" s="63">
        <v>45841</v>
      </c>
      <c r="I1089" t="s">
        <v>366</v>
      </c>
      <c r="J1089" t="str">
        <f>_xlfn.XLOOKUP(I1089,AS:AS,AU:AU)</f>
        <v>Vuelos</v>
      </c>
      <c r="K1089" t="s">
        <v>27</v>
      </c>
      <c r="L1089">
        <v>19.899999999999999</v>
      </c>
      <c r="M1089">
        <f>L1089*_xlfn.XLOOKUP(K1089,AM:AM,AN:AN)</f>
        <v>19.899999999999999</v>
      </c>
      <c r="N1089">
        <f>L1089*_xlfn.XLOOKUP(K1089,AM:AM,AO:AO)</f>
        <v>23.083999999999996</v>
      </c>
      <c r="O1089">
        <v>0</v>
      </c>
      <c r="P1089">
        <f>O1089*_xlfn.XLOOKUP(K1089,AM:AM,AN:AN)</f>
        <v>0</v>
      </c>
      <c r="Q1089">
        <f>O1089*_xlfn.XLOOKUP(K1089,AM:AM,AO:AO)</f>
        <v>0</v>
      </c>
      <c r="R1089" t="str">
        <f>_xlfn.XLOOKUP(E1089,AF:AF,AG:AG)</f>
        <v>Air France</v>
      </c>
      <c r="S1089" t="str">
        <f>_xlfn.XLOOKUP(E1089,AF:AF,AI:AI)</f>
        <v>France</v>
      </c>
      <c r="T1089">
        <f>WEEKNUM(G1089)</f>
        <v>23</v>
      </c>
      <c r="U1089">
        <f>YEAR(G1089)</f>
        <v>2025</v>
      </c>
      <c r="V1089" s="117">
        <f>IFERROR(Q1089/N1089,"0")</f>
        <v>0</v>
      </c>
      <c r="AF1089">
        <v>33844</v>
      </c>
      <c r="AG1089" t="s">
        <v>1198</v>
      </c>
      <c r="AH1089" t="s">
        <v>364</v>
      </c>
      <c r="AI1089" t="s">
        <v>440</v>
      </c>
    </row>
    <row r="1090" spans="1:35">
      <c r="A1090" t="str">
        <f>_xlfn.XLOOKUP(D1090,BN:BN,BO:BO)</f>
        <v>México</v>
      </c>
      <c r="B1090" t="s">
        <v>25</v>
      </c>
      <c r="C1090">
        <v>126</v>
      </c>
      <c r="D1090" t="str">
        <f>_xlfn.XLOOKUP(C1090,BH:BH,BI:BI)</f>
        <v>DianaM</v>
      </c>
      <c r="E1090">
        <v>0</v>
      </c>
      <c r="F1090" t="s">
        <v>2343</v>
      </c>
      <c r="G1090" s="63">
        <v>45809</v>
      </c>
      <c r="H1090" s="63">
        <v>45841</v>
      </c>
      <c r="I1090" t="s">
        <v>396</v>
      </c>
      <c r="J1090" t="str">
        <f>_xlfn.XLOOKUP(I1090,AS:AS,AU:AU)</f>
        <v>Honorarios</v>
      </c>
      <c r="K1090" t="s">
        <v>27</v>
      </c>
      <c r="L1090">
        <v>62</v>
      </c>
      <c r="M1090">
        <f>L1090*_xlfn.XLOOKUP(K1090,AM:AM,AN:AN)</f>
        <v>62</v>
      </c>
      <c r="N1090">
        <f>L1090*_xlfn.XLOOKUP(K1090,AM:AM,AO:AO)</f>
        <v>71.92</v>
      </c>
      <c r="O1090">
        <v>62</v>
      </c>
      <c r="P1090">
        <f>O1090*_xlfn.XLOOKUP(K1090,AM:AM,AN:AN)</f>
        <v>62</v>
      </c>
      <c r="Q1090">
        <f>O1090*_xlfn.XLOOKUP(K1090,AM:AM,AO:AO)</f>
        <v>71.92</v>
      </c>
      <c r="R1090" t="str">
        <f>_xlfn.XLOOKUP(E1090,AF:AF,AG:AG)</f>
        <v>FEES</v>
      </c>
      <c r="S1090">
        <f>_xlfn.XLOOKUP(E1090,AF:AF,AI:AI)</f>
        <v>0</v>
      </c>
      <c r="T1090">
        <f>WEEKNUM(G1090)</f>
        <v>23</v>
      </c>
      <c r="U1090">
        <f>YEAR(G1090)</f>
        <v>2025</v>
      </c>
      <c r="V1090" s="117">
        <f>IFERROR(Q1090/N1090,"0")</f>
        <v>1</v>
      </c>
      <c r="AF1090">
        <v>33871</v>
      </c>
      <c r="AG1090" t="s">
        <v>1201</v>
      </c>
      <c r="AH1090" t="s">
        <v>376</v>
      </c>
      <c r="AI1090" t="s">
        <v>405</v>
      </c>
    </row>
    <row r="1091" spans="1:35">
      <c r="A1091" t="str">
        <f>_xlfn.XLOOKUP(D1091,BN:BN,BO:BO)</f>
        <v>México</v>
      </c>
      <c r="B1091" t="s">
        <v>25</v>
      </c>
      <c r="C1091">
        <v>126</v>
      </c>
      <c r="D1091" t="str">
        <f>_xlfn.XLOOKUP(C1091,BH:BH,BI:BI)</f>
        <v>DianaM</v>
      </c>
      <c r="E1091">
        <v>26591</v>
      </c>
      <c r="F1091" t="s">
        <v>2344</v>
      </c>
      <c r="G1091" s="63">
        <v>45809</v>
      </c>
      <c r="H1091" s="63">
        <v>45841</v>
      </c>
      <c r="I1091" t="s">
        <v>484</v>
      </c>
      <c r="J1091" t="str">
        <f>_xlfn.XLOOKUP(I1091,AS:AS,AU:AU)</f>
        <v>Vuelos</v>
      </c>
      <c r="K1091" t="s">
        <v>27</v>
      </c>
      <c r="L1091">
        <v>133.07</v>
      </c>
      <c r="M1091">
        <f>L1091*_xlfn.XLOOKUP(K1091,AM:AM,AN:AN)</f>
        <v>133.07</v>
      </c>
      <c r="N1091">
        <f>L1091*_xlfn.XLOOKUP(K1091,AM:AM,AO:AO)</f>
        <v>154.36119999999997</v>
      </c>
      <c r="O1091">
        <v>0</v>
      </c>
      <c r="P1091">
        <f>O1091*_xlfn.XLOOKUP(K1091,AM:AM,AN:AN)</f>
        <v>0</v>
      </c>
      <c r="Q1091">
        <f>O1091*_xlfn.XLOOKUP(K1091,AM:AM,AO:AO)</f>
        <v>0</v>
      </c>
      <c r="R1091" t="str">
        <f>_xlfn.XLOOKUP(E1091,AF:AF,AG:AG)</f>
        <v>EasyJet</v>
      </c>
      <c r="S1091" t="str">
        <f>_xlfn.XLOOKUP(E1091,AF:AF,AI:AI)</f>
        <v>United KIngdom</v>
      </c>
      <c r="T1091">
        <f>WEEKNUM(G1091)</f>
        <v>23</v>
      </c>
      <c r="U1091">
        <f>YEAR(G1091)</f>
        <v>2025</v>
      </c>
      <c r="V1091" s="117">
        <f>IFERROR(Q1091/N1091,"0")</f>
        <v>0</v>
      </c>
      <c r="AF1091">
        <v>33872</v>
      </c>
      <c r="AG1091" t="s">
        <v>1204</v>
      </c>
      <c r="AH1091" t="s">
        <v>376</v>
      </c>
      <c r="AI1091" t="s">
        <v>399</v>
      </c>
    </row>
    <row r="1092" spans="1:35">
      <c r="A1092" t="str">
        <f>_xlfn.XLOOKUP(D1092,BN:BN,BO:BO)</f>
        <v>México</v>
      </c>
      <c r="B1092" t="s">
        <v>25</v>
      </c>
      <c r="C1092">
        <v>126</v>
      </c>
      <c r="D1092" t="str">
        <f>_xlfn.XLOOKUP(C1092,BH:BH,BI:BI)</f>
        <v>DianaM</v>
      </c>
      <c r="E1092">
        <v>0</v>
      </c>
      <c r="F1092" t="s">
        <v>2345</v>
      </c>
      <c r="G1092" s="63">
        <v>45809</v>
      </c>
      <c r="H1092" s="63">
        <v>45841</v>
      </c>
      <c r="I1092" t="s">
        <v>396</v>
      </c>
      <c r="J1092" t="str">
        <f>_xlfn.XLOOKUP(I1092,AS:AS,AU:AU)</f>
        <v>Honorarios</v>
      </c>
      <c r="K1092" t="s">
        <v>27</v>
      </c>
      <c r="L1092">
        <v>47</v>
      </c>
      <c r="M1092">
        <f>L1092*_xlfn.XLOOKUP(K1092,AM:AM,AN:AN)</f>
        <v>47</v>
      </c>
      <c r="N1092">
        <f>L1092*_xlfn.XLOOKUP(K1092,AM:AM,AO:AO)</f>
        <v>54.519999999999996</v>
      </c>
      <c r="O1092">
        <v>47</v>
      </c>
      <c r="P1092">
        <f>O1092*_xlfn.XLOOKUP(K1092,AM:AM,AN:AN)</f>
        <v>47</v>
      </c>
      <c r="Q1092">
        <f>O1092*_xlfn.XLOOKUP(K1092,AM:AM,AO:AO)</f>
        <v>54.519999999999996</v>
      </c>
      <c r="R1092" t="str">
        <f>_xlfn.XLOOKUP(E1092,AF:AF,AG:AG)</f>
        <v>FEES</v>
      </c>
      <c r="S1092">
        <f>_xlfn.XLOOKUP(E1092,AF:AF,AI:AI)</f>
        <v>0</v>
      </c>
      <c r="T1092">
        <f>WEEKNUM(G1092)</f>
        <v>23</v>
      </c>
      <c r="U1092">
        <f>YEAR(G1092)</f>
        <v>2025</v>
      </c>
      <c r="V1092" s="117">
        <f>IFERROR(Q1092/N1092,"0")</f>
        <v>1</v>
      </c>
      <c r="AF1092">
        <v>33874</v>
      </c>
      <c r="AG1092" t="s">
        <v>1206</v>
      </c>
      <c r="AH1092" t="s">
        <v>376</v>
      </c>
      <c r="AI1092" t="s">
        <v>377</v>
      </c>
    </row>
    <row r="1093" spans="1:35">
      <c r="A1093" t="str">
        <f>_xlfn.XLOOKUP(D1093,BN:BN,BO:BO)</f>
        <v>México</v>
      </c>
      <c r="B1093" t="s">
        <v>25</v>
      </c>
      <c r="C1093">
        <v>126</v>
      </c>
      <c r="D1093" t="str">
        <f>_xlfn.XLOOKUP(C1093,BH:BH,BI:BI)</f>
        <v>DianaM</v>
      </c>
      <c r="E1093">
        <v>28849</v>
      </c>
      <c r="F1093" t="s">
        <v>2346</v>
      </c>
      <c r="G1093" s="63">
        <v>45820</v>
      </c>
      <c r="H1093" s="63">
        <v>45821</v>
      </c>
      <c r="I1093" t="s">
        <v>376</v>
      </c>
      <c r="J1093" t="str">
        <f>_xlfn.XLOOKUP(I1093,AS:AS,AU:AU)</f>
        <v>Hotel</v>
      </c>
      <c r="K1093" t="s">
        <v>27</v>
      </c>
      <c r="L1093">
        <v>720</v>
      </c>
      <c r="M1093">
        <f>L1093*_xlfn.XLOOKUP(K1093,AM:AM,AN:AN)</f>
        <v>720</v>
      </c>
      <c r="N1093">
        <f>L1093*_xlfn.XLOOKUP(K1093,AM:AM,AO:AO)</f>
        <v>835.19999999999993</v>
      </c>
      <c r="O1093">
        <v>60.76</v>
      </c>
      <c r="P1093">
        <f>O1093*_xlfn.XLOOKUP(K1093,AM:AM,AN:AN)</f>
        <v>60.76</v>
      </c>
      <c r="Q1093">
        <f>O1093*_xlfn.XLOOKUP(K1093,AM:AM,AO:AO)</f>
        <v>70.481599999999986</v>
      </c>
      <c r="R1093" t="str">
        <f>_xlfn.XLOOKUP(E1093,AF:AF,AG:AG)</f>
        <v>W ROME</v>
      </c>
      <c r="S1093" t="str">
        <f>_xlfn.XLOOKUP(E1093,AF:AF,AI:AI)</f>
        <v>Italy</v>
      </c>
      <c r="T1093">
        <f>WEEKNUM(G1093)</f>
        <v>24</v>
      </c>
      <c r="U1093">
        <f>YEAR(G1093)</f>
        <v>2025</v>
      </c>
      <c r="V1093" s="117">
        <f>IFERROR(Q1093/N1093,"0")</f>
        <v>8.4388888888888874E-2</v>
      </c>
      <c r="AF1093">
        <v>33966</v>
      </c>
      <c r="AG1093" t="s">
        <v>1209</v>
      </c>
      <c r="AH1093" t="s">
        <v>376</v>
      </c>
      <c r="AI1093" t="s">
        <v>369</v>
      </c>
    </row>
    <row r="1094" spans="1:35">
      <c r="A1094" t="str">
        <f>_xlfn.XLOOKUP(D1094,BN:BN,BO:BO)</f>
        <v>México</v>
      </c>
      <c r="B1094" t="s">
        <v>25</v>
      </c>
      <c r="C1094">
        <v>126</v>
      </c>
      <c r="D1094" t="str">
        <f>_xlfn.XLOOKUP(C1094,BH:BH,BI:BI)</f>
        <v>DianaM</v>
      </c>
      <c r="E1094">
        <v>28849</v>
      </c>
      <c r="F1094" t="s">
        <v>2347</v>
      </c>
      <c r="G1094" s="63">
        <v>45820</v>
      </c>
      <c r="H1094" s="63">
        <v>45821</v>
      </c>
      <c r="I1094" t="s">
        <v>376</v>
      </c>
      <c r="J1094" t="str">
        <f>_xlfn.XLOOKUP(I1094,AS:AS,AU:AU)</f>
        <v>Hotel</v>
      </c>
      <c r="K1094" t="s">
        <v>27</v>
      </c>
      <c r="L1094">
        <v>784</v>
      </c>
      <c r="M1094">
        <f>L1094*_xlfn.XLOOKUP(K1094,AM:AM,AN:AN)</f>
        <v>784</v>
      </c>
      <c r="N1094">
        <f>L1094*_xlfn.XLOOKUP(K1094,AM:AM,AO:AO)</f>
        <v>909.43999999999994</v>
      </c>
      <c r="O1094">
        <v>67.150000000000006</v>
      </c>
      <c r="P1094">
        <f>O1094*_xlfn.XLOOKUP(K1094,AM:AM,AN:AN)</f>
        <v>67.150000000000006</v>
      </c>
      <c r="Q1094">
        <f>O1094*_xlfn.XLOOKUP(K1094,AM:AM,AO:AO)</f>
        <v>77.894000000000005</v>
      </c>
      <c r="R1094" t="str">
        <f>_xlfn.XLOOKUP(E1094,AF:AF,AG:AG)</f>
        <v>W ROME</v>
      </c>
      <c r="S1094" t="str">
        <f>_xlfn.XLOOKUP(E1094,AF:AF,AI:AI)</f>
        <v>Italy</v>
      </c>
      <c r="T1094">
        <f>WEEKNUM(G1094)</f>
        <v>24</v>
      </c>
      <c r="U1094">
        <f>YEAR(G1094)</f>
        <v>2025</v>
      </c>
      <c r="V1094" s="117">
        <f>IFERROR(Q1094/N1094,"0")</f>
        <v>8.565051020408164E-2</v>
      </c>
      <c r="AF1094">
        <v>33967</v>
      </c>
      <c r="AG1094" t="s">
        <v>1212</v>
      </c>
      <c r="AH1094" t="s">
        <v>376</v>
      </c>
      <c r="AI1094" t="s">
        <v>667</v>
      </c>
    </row>
    <row r="1095" spans="1:35">
      <c r="A1095" t="str">
        <f>_xlfn.XLOOKUP(D1095,BN:BN,BO:BO)</f>
        <v>México</v>
      </c>
      <c r="B1095" t="s">
        <v>25</v>
      </c>
      <c r="C1095">
        <v>126</v>
      </c>
      <c r="D1095" t="str">
        <f>_xlfn.XLOOKUP(C1095,BH:BH,BI:BI)</f>
        <v>DianaM</v>
      </c>
      <c r="E1095">
        <v>28849</v>
      </c>
      <c r="F1095" t="s">
        <v>2348</v>
      </c>
      <c r="G1095" s="63">
        <v>45820</v>
      </c>
      <c r="H1095" s="63">
        <v>45821</v>
      </c>
      <c r="I1095" t="s">
        <v>376</v>
      </c>
      <c r="J1095" t="str">
        <f>_xlfn.XLOOKUP(I1095,AS:AS,AU:AU)</f>
        <v>Hotel</v>
      </c>
      <c r="K1095" t="s">
        <v>27</v>
      </c>
      <c r="L1095">
        <v>784</v>
      </c>
      <c r="M1095">
        <f>L1095*_xlfn.XLOOKUP(K1095,AM:AM,AN:AN)</f>
        <v>784</v>
      </c>
      <c r="N1095">
        <f>L1095*_xlfn.XLOOKUP(K1095,AM:AM,AO:AO)</f>
        <v>909.43999999999994</v>
      </c>
      <c r="O1095">
        <v>67.150000000000006</v>
      </c>
      <c r="P1095">
        <f>O1095*_xlfn.XLOOKUP(K1095,AM:AM,AN:AN)</f>
        <v>67.150000000000006</v>
      </c>
      <c r="Q1095">
        <f>O1095*_xlfn.XLOOKUP(K1095,AM:AM,AO:AO)</f>
        <v>77.894000000000005</v>
      </c>
      <c r="R1095" t="str">
        <f>_xlfn.XLOOKUP(E1095,AF:AF,AG:AG)</f>
        <v>W ROME</v>
      </c>
      <c r="S1095" t="str">
        <f>_xlfn.XLOOKUP(E1095,AF:AF,AI:AI)</f>
        <v>Italy</v>
      </c>
      <c r="T1095">
        <f>WEEKNUM(G1095)</f>
        <v>24</v>
      </c>
      <c r="U1095">
        <f>YEAR(G1095)</f>
        <v>2025</v>
      </c>
      <c r="V1095" s="117">
        <f>IFERROR(Q1095/N1095,"0")</f>
        <v>8.565051020408164E-2</v>
      </c>
      <c r="AF1095">
        <v>33970</v>
      </c>
      <c r="AG1095" t="s">
        <v>1215</v>
      </c>
      <c r="AH1095" t="s">
        <v>376</v>
      </c>
      <c r="AI1095" t="s">
        <v>401</v>
      </c>
    </row>
    <row r="1096" spans="1:35">
      <c r="A1096" t="str">
        <f>_xlfn.XLOOKUP(D1096,BN:BN,BO:BO)</f>
        <v>México</v>
      </c>
      <c r="B1096" t="s">
        <v>25</v>
      </c>
      <c r="C1096">
        <v>126</v>
      </c>
      <c r="D1096" t="str">
        <f>_xlfn.XLOOKUP(C1096,BH:BH,BI:BI)</f>
        <v>DianaM</v>
      </c>
      <c r="E1096">
        <v>28849</v>
      </c>
      <c r="F1096" t="s">
        <v>2349</v>
      </c>
      <c r="G1096" s="63">
        <v>45820</v>
      </c>
      <c r="H1096" s="63">
        <v>45821</v>
      </c>
      <c r="I1096" t="s">
        <v>376</v>
      </c>
      <c r="J1096" t="str">
        <f>_xlfn.XLOOKUP(I1096,AS:AS,AU:AU)</f>
        <v>Hotel</v>
      </c>
      <c r="K1096" t="s">
        <v>27</v>
      </c>
      <c r="L1096">
        <v>760</v>
      </c>
      <c r="M1096">
        <f>L1096*_xlfn.XLOOKUP(K1096,AM:AM,AN:AN)</f>
        <v>760</v>
      </c>
      <c r="N1096">
        <f>L1096*_xlfn.XLOOKUP(K1096,AM:AM,AO:AO)</f>
        <v>881.59999999999991</v>
      </c>
      <c r="O1096">
        <v>65.09</v>
      </c>
      <c r="P1096">
        <f>O1096*_xlfn.XLOOKUP(K1096,AM:AM,AN:AN)</f>
        <v>65.09</v>
      </c>
      <c r="Q1096">
        <f>O1096*_xlfn.XLOOKUP(K1096,AM:AM,AO:AO)</f>
        <v>75.504400000000004</v>
      </c>
      <c r="R1096" t="str">
        <f>_xlfn.XLOOKUP(E1096,AF:AF,AG:AG)</f>
        <v>W ROME</v>
      </c>
      <c r="S1096" t="str">
        <f>_xlfn.XLOOKUP(E1096,AF:AF,AI:AI)</f>
        <v>Italy</v>
      </c>
      <c r="T1096">
        <f>WEEKNUM(G1096)</f>
        <v>24</v>
      </c>
      <c r="U1096">
        <f>YEAR(G1096)</f>
        <v>2025</v>
      </c>
      <c r="V1096" s="117">
        <f>IFERROR(Q1096/N1096,"0")</f>
        <v>8.5644736842105273E-2</v>
      </c>
      <c r="AF1096">
        <v>34017</v>
      </c>
      <c r="AG1096" t="s">
        <v>1218</v>
      </c>
      <c r="AH1096" t="s">
        <v>376</v>
      </c>
      <c r="AI1096" t="s">
        <v>569</v>
      </c>
    </row>
    <row r="1097" spans="1:35">
      <c r="A1097" t="str">
        <f>_xlfn.XLOOKUP(D1097,BN:BN,BO:BO)</f>
        <v>México</v>
      </c>
      <c r="B1097" t="s">
        <v>25</v>
      </c>
      <c r="C1097">
        <v>126</v>
      </c>
      <c r="D1097" t="str">
        <f>_xlfn.XLOOKUP(C1097,BH:BH,BI:BI)</f>
        <v>DianaM</v>
      </c>
      <c r="E1097">
        <v>27439</v>
      </c>
      <c r="F1097" t="s">
        <v>2350</v>
      </c>
      <c r="G1097" s="63">
        <v>45809</v>
      </c>
      <c r="H1097" s="63">
        <v>45841</v>
      </c>
      <c r="I1097" t="s">
        <v>425</v>
      </c>
      <c r="J1097" t="str">
        <f>_xlfn.XLOOKUP(I1097,AS:AS,AU:AU)</f>
        <v>Traslados</v>
      </c>
      <c r="K1097" t="s">
        <v>27</v>
      </c>
      <c r="L1097">
        <v>355.5</v>
      </c>
      <c r="M1097">
        <f>L1097*_xlfn.XLOOKUP(K1097,AM:AM,AN:AN)</f>
        <v>355.5</v>
      </c>
      <c r="N1097">
        <f>L1097*_xlfn.XLOOKUP(K1097,AM:AM,AO:AO)</f>
        <v>412.38</v>
      </c>
      <c r="O1097">
        <v>0</v>
      </c>
      <c r="P1097">
        <f>O1097*_xlfn.XLOOKUP(K1097,AM:AM,AN:AN)</f>
        <v>0</v>
      </c>
      <c r="Q1097">
        <f>O1097*_xlfn.XLOOKUP(K1097,AM:AM,AO:AO)</f>
        <v>0</v>
      </c>
      <c r="R1097" t="str">
        <f>_xlfn.XLOOKUP(E1097,AF:AF,AG:AG)</f>
        <v>Ferryhopper</v>
      </c>
      <c r="S1097" t="str">
        <f>_xlfn.XLOOKUP(E1097,AF:AF,AI:AI)</f>
        <v>Greece</v>
      </c>
      <c r="T1097">
        <f>WEEKNUM(G1097)</f>
        <v>23</v>
      </c>
      <c r="U1097">
        <f>YEAR(G1097)</f>
        <v>2025</v>
      </c>
      <c r="V1097" s="117">
        <f>IFERROR(Q1097/N1097,"0")</f>
        <v>0</v>
      </c>
      <c r="AF1097">
        <v>34190</v>
      </c>
      <c r="AG1097" t="s">
        <v>1221</v>
      </c>
      <c r="AH1097" t="s">
        <v>376</v>
      </c>
      <c r="AI1097" t="s">
        <v>401</v>
      </c>
    </row>
    <row r="1098" spans="1:35">
      <c r="A1098" t="str">
        <f>_xlfn.XLOOKUP(D1098,BN:BN,BO:BO)</f>
        <v>México</v>
      </c>
      <c r="B1098" t="s">
        <v>25</v>
      </c>
      <c r="C1098">
        <v>126</v>
      </c>
      <c r="D1098" t="str">
        <f>_xlfn.XLOOKUP(C1098,BH:BH,BI:BI)</f>
        <v>DianaM</v>
      </c>
      <c r="E1098">
        <v>27439</v>
      </c>
      <c r="F1098" t="s">
        <v>2351</v>
      </c>
      <c r="G1098" s="63">
        <v>45809</v>
      </c>
      <c r="H1098" s="63">
        <v>45838</v>
      </c>
      <c r="I1098" t="s">
        <v>425</v>
      </c>
      <c r="J1098" t="str">
        <f>_xlfn.XLOOKUP(I1098,AS:AS,AU:AU)</f>
        <v>Traslados</v>
      </c>
      <c r="K1098" t="s">
        <v>27</v>
      </c>
      <c r="L1098">
        <v>207</v>
      </c>
      <c r="M1098">
        <f>L1098*_xlfn.XLOOKUP(K1098,AM:AM,AN:AN)</f>
        <v>207</v>
      </c>
      <c r="N1098">
        <f>L1098*_xlfn.XLOOKUP(K1098,AM:AM,AO:AO)</f>
        <v>240.11999999999998</v>
      </c>
      <c r="O1098">
        <v>0</v>
      </c>
      <c r="P1098">
        <f>O1098*_xlfn.XLOOKUP(K1098,AM:AM,AN:AN)</f>
        <v>0</v>
      </c>
      <c r="Q1098">
        <f>O1098*_xlfn.XLOOKUP(K1098,AM:AM,AO:AO)</f>
        <v>0</v>
      </c>
      <c r="R1098" t="str">
        <f>_xlfn.XLOOKUP(E1098,AF:AF,AG:AG)</f>
        <v>Ferryhopper</v>
      </c>
      <c r="S1098" t="str">
        <f>_xlfn.XLOOKUP(E1098,AF:AF,AI:AI)</f>
        <v>Greece</v>
      </c>
      <c r="T1098">
        <f>WEEKNUM(G1098)</f>
        <v>23</v>
      </c>
      <c r="U1098">
        <f>YEAR(G1098)</f>
        <v>2025</v>
      </c>
      <c r="V1098" s="117">
        <f>IFERROR(Q1098/N1098,"0")</f>
        <v>0</v>
      </c>
      <c r="AF1098">
        <v>34192</v>
      </c>
      <c r="AG1098" t="s">
        <v>1224</v>
      </c>
      <c r="AH1098" t="s">
        <v>376</v>
      </c>
      <c r="AI1098" t="s">
        <v>438</v>
      </c>
    </row>
    <row r="1099" spans="1:35">
      <c r="A1099" t="str">
        <f>_xlfn.XLOOKUP(D1099,BN:BN,BO:BO)</f>
        <v>México</v>
      </c>
      <c r="B1099" t="s">
        <v>25</v>
      </c>
      <c r="C1099">
        <v>126</v>
      </c>
      <c r="D1099" t="str">
        <f>_xlfn.XLOOKUP(C1099,BH:BH,BI:BI)</f>
        <v>DianaM</v>
      </c>
      <c r="E1099">
        <v>27439</v>
      </c>
      <c r="F1099" t="s">
        <v>2352</v>
      </c>
      <c r="G1099" s="63">
        <v>45809</v>
      </c>
      <c r="H1099" s="63">
        <v>45838</v>
      </c>
      <c r="I1099" t="s">
        <v>425</v>
      </c>
      <c r="J1099" t="str">
        <f>_xlfn.XLOOKUP(I1099,AS:AS,AU:AU)</f>
        <v>Traslados</v>
      </c>
      <c r="K1099" t="s">
        <v>27</v>
      </c>
      <c r="L1099">
        <v>106.2</v>
      </c>
      <c r="M1099">
        <f>L1099*_xlfn.XLOOKUP(K1099,AM:AM,AN:AN)</f>
        <v>106.2</v>
      </c>
      <c r="N1099">
        <f>L1099*_xlfn.XLOOKUP(K1099,AM:AM,AO:AO)</f>
        <v>123.19199999999999</v>
      </c>
      <c r="O1099">
        <v>0</v>
      </c>
      <c r="P1099">
        <f>O1099*_xlfn.XLOOKUP(K1099,AM:AM,AN:AN)</f>
        <v>0</v>
      </c>
      <c r="Q1099">
        <f>O1099*_xlfn.XLOOKUP(K1099,AM:AM,AO:AO)</f>
        <v>0</v>
      </c>
      <c r="R1099" t="str">
        <f>_xlfn.XLOOKUP(E1099,AF:AF,AG:AG)</f>
        <v>Ferryhopper</v>
      </c>
      <c r="S1099" t="str">
        <f>_xlfn.XLOOKUP(E1099,AF:AF,AI:AI)</f>
        <v>Greece</v>
      </c>
      <c r="T1099">
        <f>WEEKNUM(G1099)</f>
        <v>23</v>
      </c>
      <c r="U1099">
        <f>YEAR(G1099)</f>
        <v>2025</v>
      </c>
      <c r="V1099" s="117">
        <f>IFERROR(Q1099/N1099,"0")</f>
        <v>0</v>
      </c>
      <c r="AF1099">
        <v>34198</v>
      </c>
      <c r="AG1099" t="s">
        <v>1227</v>
      </c>
      <c r="AH1099" t="s">
        <v>364</v>
      </c>
      <c r="AI1099" t="s">
        <v>440</v>
      </c>
    </row>
    <row r="1100" spans="1:35">
      <c r="A1100" t="str">
        <f>_xlfn.XLOOKUP(D1100,BN:BN,BO:BO)</f>
        <v>México</v>
      </c>
      <c r="B1100" t="s">
        <v>25</v>
      </c>
      <c r="C1100">
        <v>126</v>
      </c>
      <c r="D1100" t="str">
        <f>_xlfn.XLOOKUP(C1100,BH:BH,BI:BI)</f>
        <v>DianaM</v>
      </c>
      <c r="E1100">
        <v>27439</v>
      </c>
      <c r="F1100" t="s">
        <v>2353</v>
      </c>
      <c r="G1100" s="63">
        <v>45809</v>
      </c>
      <c r="H1100" s="63">
        <v>45841</v>
      </c>
      <c r="I1100" t="s">
        <v>425</v>
      </c>
      <c r="J1100" t="str">
        <f>_xlfn.XLOOKUP(I1100,AS:AS,AU:AU)</f>
        <v>Traslados</v>
      </c>
      <c r="K1100" t="s">
        <v>27</v>
      </c>
      <c r="L1100">
        <v>30.2</v>
      </c>
      <c r="M1100">
        <f>L1100*_xlfn.XLOOKUP(K1100,AM:AM,AN:AN)</f>
        <v>30.2</v>
      </c>
      <c r="N1100">
        <f>L1100*_xlfn.XLOOKUP(K1100,AM:AM,AO:AO)</f>
        <v>35.031999999999996</v>
      </c>
      <c r="O1100">
        <v>0</v>
      </c>
      <c r="P1100">
        <f>O1100*_xlfn.XLOOKUP(K1100,AM:AM,AN:AN)</f>
        <v>0</v>
      </c>
      <c r="Q1100">
        <f>O1100*_xlfn.XLOOKUP(K1100,AM:AM,AO:AO)</f>
        <v>0</v>
      </c>
      <c r="R1100" t="str">
        <f>_xlfn.XLOOKUP(E1100,AF:AF,AG:AG)</f>
        <v>Ferryhopper</v>
      </c>
      <c r="S1100" t="str">
        <f>_xlfn.XLOOKUP(E1100,AF:AF,AI:AI)</f>
        <v>Greece</v>
      </c>
      <c r="T1100">
        <f>WEEKNUM(G1100)</f>
        <v>23</v>
      </c>
      <c r="U1100">
        <f>YEAR(G1100)</f>
        <v>2025</v>
      </c>
      <c r="V1100" s="117">
        <f>IFERROR(Q1100/N1100,"0")</f>
        <v>0</v>
      </c>
      <c r="AF1100">
        <v>34219</v>
      </c>
      <c r="AG1100" t="s">
        <v>1230</v>
      </c>
      <c r="AH1100" t="s">
        <v>376</v>
      </c>
      <c r="AI1100" t="s">
        <v>405</v>
      </c>
    </row>
    <row r="1101" spans="1:35">
      <c r="A1101" t="str">
        <f>_xlfn.XLOOKUP(D1101,BN:BN,BO:BO)</f>
        <v>México</v>
      </c>
      <c r="B1101" t="s">
        <v>25</v>
      </c>
      <c r="C1101">
        <v>126</v>
      </c>
      <c r="D1101" t="str">
        <f>_xlfn.XLOOKUP(C1101,BH:BH,BI:BI)</f>
        <v>DianaM</v>
      </c>
      <c r="E1101">
        <v>27439</v>
      </c>
      <c r="F1101" t="s">
        <v>2354</v>
      </c>
      <c r="G1101" s="63">
        <v>45809</v>
      </c>
      <c r="H1101" s="63">
        <v>45841</v>
      </c>
      <c r="I1101" t="s">
        <v>425</v>
      </c>
      <c r="J1101" t="str">
        <f>_xlfn.XLOOKUP(I1101,AS:AS,AU:AU)</f>
        <v>Traslados</v>
      </c>
      <c r="K1101" t="s">
        <v>27</v>
      </c>
      <c r="L1101">
        <v>15.2</v>
      </c>
      <c r="M1101">
        <f>L1101*_xlfn.XLOOKUP(K1101,AM:AM,AN:AN)</f>
        <v>15.2</v>
      </c>
      <c r="N1101">
        <f>L1101*_xlfn.XLOOKUP(K1101,AM:AM,AO:AO)</f>
        <v>17.631999999999998</v>
      </c>
      <c r="O1101">
        <v>0</v>
      </c>
      <c r="P1101">
        <f>O1101*_xlfn.XLOOKUP(K1101,AM:AM,AN:AN)</f>
        <v>0</v>
      </c>
      <c r="Q1101">
        <f>O1101*_xlfn.XLOOKUP(K1101,AM:AM,AO:AO)</f>
        <v>0</v>
      </c>
      <c r="R1101" t="str">
        <f>_xlfn.XLOOKUP(E1101,AF:AF,AG:AG)</f>
        <v>Ferryhopper</v>
      </c>
      <c r="S1101" t="str">
        <f>_xlfn.XLOOKUP(E1101,AF:AF,AI:AI)</f>
        <v>Greece</v>
      </c>
      <c r="T1101">
        <f>WEEKNUM(G1101)</f>
        <v>23</v>
      </c>
      <c r="U1101">
        <f>YEAR(G1101)</f>
        <v>2025</v>
      </c>
      <c r="V1101" s="117">
        <f>IFERROR(Q1101/N1101,"0")</f>
        <v>0</v>
      </c>
      <c r="AF1101">
        <v>34223</v>
      </c>
      <c r="AG1101" t="s">
        <v>1233</v>
      </c>
      <c r="AH1101" t="s">
        <v>495</v>
      </c>
      <c r="AI1101" t="s">
        <v>417</v>
      </c>
    </row>
    <row r="1102" spans="1:35">
      <c r="A1102" t="str">
        <f>_xlfn.XLOOKUP(D1102,BN:BN,BO:BO)</f>
        <v>México</v>
      </c>
      <c r="B1102" t="s">
        <v>25</v>
      </c>
      <c r="C1102">
        <v>126</v>
      </c>
      <c r="D1102" t="str">
        <f>_xlfn.XLOOKUP(C1102,BH:BH,BI:BI)</f>
        <v>DianaM</v>
      </c>
      <c r="E1102">
        <v>25263</v>
      </c>
      <c r="F1102" t="s">
        <v>2218</v>
      </c>
      <c r="G1102" s="63">
        <v>45834</v>
      </c>
      <c r="H1102" s="63">
        <v>45841</v>
      </c>
      <c r="I1102" t="s">
        <v>376</v>
      </c>
      <c r="J1102" t="str">
        <f>_xlfn.XLOOKUP(I1102,AS:AS,AU:AU)</f>
        <v>Hotel</v>
      </c>
      <c r="K1102" t="s">
        <v>27</v>
      </c>
      <c r="L1102">
        <v>17010</v>
      </c>
      <c r="M1102">
        <f>L1102*_xlfn.XLOOKUP(K1102,AM:AM,AN:AN)</f>
        <v>17010</v>
      </c>
      <c r="N1102">
        <f>L1102*_xlfn.XLOOKUP(K1102,AM:AM,AO:AO)</f>
        <v>19731.599999999999</v>
      </c>
      <c r="O1102">
        <v>0</v>
      </c>
      <c r="P1102">
        <f>O1102*_xlfn.XLOOKUP(K1102,AM:AM,AN:AN)</f>
        <v>0</v>
      </c>
      <c r="Q1102">
        <f>O1102*_xlfn.XLOOKUP(K1102,AM:AM,AO:AO)</f>
        <v>0</v>
      </c>
      <c r="R1102" t="str">
        <f>_xlfn.XLOOKUP(E1102,AF:AF,AG:AG)</f>
        <v>HOTEL DU CAP EDEN ROC</v>
      </c>
      <c r="S1102" t="str">
        <f>_xlfn.XLOOKUP(E1102,AF:AF,AI:AI)</f>
        <v>France</v>
      </c>
      <c r="T1102">
        <f>WEEKNUM(G1102)</f>
        <v>26</v>
      </c>
      <c r="U1102">
        <f>YEAR(G1102)</f>
        <v>2025</v>
      </c>
      <c r="V1102" s="117">
        <f>IFERROR(Q1102/N1102,"0")</f>
        <v>0</v>
      </c>
      <c r="AF1102">
        <v>34229</v>
      </c>
      <c r="AG1102" t="s">
        <v>1236</v>
      </c>
      <c r="AH1102" t="s">
        <v>376</v>
      </c>
      <c r="AI1102" t="s">
        <v>401</v>
      </c>
    </row>
    <row r="1103" spans="1:35">
      <c r="A1103" t="str">
        <f>_xlfn.XLOOKUP(D1103,BN:BN,BO:BO)</f>
        <v>México</v>
      </c>
      <c r="B1103" t="s">
        <v>25</v>
      </c>
      <c r="C1103">
        <v>126</v>
      </c>
      <c r="D1103" t="str">
        <f>_xlfn.XLOOKUP(C1103,BH:BH,BI:BI)</f>
        <v>DianaM</v>
      </c>
      <c r="E1103">
        <v>27606</v>
      </c>
      <c r="F1103" t="s">
        <v>2218</v>
      </c>
      <c r="G1103" s="63">
        <v>45834</v>
      </c>
      <c r="H1103" s="63">
        <v>45841</v>
      </c>
      <c r="I1103" t="s">
        <v>376</v>
      </c>
      <c r="J1103" t="str">
        <f>_xlfn.XLOOKUP(I1103,AS:AS,AU:AU)</f>
        <v>Hotel</v>
      </c>
      <c r="K1103" t="s">
        <v>27</v>
      </c>
      <c r="L1103">
        <v>5855.47</v>
      </c>
      <c r="M1103">
        <f>L1103*_xlfn.XLOOKUP(K1103,AM:AM,AN:AN)</f>
        <v>5855.47</v>
      </c>
      <c r="N1103">
        <f>L1103*_xlfn.XLOOKUP(K1103,AM:AM,AO:AO)</f>
        <v>6792.3451999999997</v>
      </c>
      <c r="O1103">
        <v>532.30999999999995</v>
      </c>
      <c r="P1103">
        <f>O1103*_xlfn.XLOOKUP(K1103,AM:AM,AN:AN)</f>
        <v>532.30999999999995</v>
      </c>
      <c r="Q1103">
        <f>O1103*_xlfn.XLOOKUP(K1103,AM:AM,AO:AO)</f>
        <v>617.47959999999989</v>
      </c>
      <c r="R1103" t="str">
        <f>_xlfn.XLOOKUP(E1103,AF:AF,AG:AG)</f>
        <v>HOTEL BEAU SITE NOTRE DAME</v>
      </c>
      <c r="S1103" t="str">
        <f>_xlfn.XLOOKUP(E1103,AF:AF,AI:AI)</f>
        <v>France</v>
      </c>
      <c r="T1103">
        <f>WEEKNUM(G1103)</f>
        <v>26</v>
      </c>
      <c r="U1103">
        <f>YEAR(G1103)</f>
        <v>2025</v>
      </c>
      <c r="V1103" s="117">
        <f>IFERROR(Q1103/N1103,"0")</f>
        <v>9.0908159379178774E-2</v>
      </c>
      <c r="AF1103">
        <v>34231</v>
      </c>
      <c r="AG1103" t="s">
        <v>780</v>
      </c>
      <c r="AH1103" t="s">
        <v>376</v>
      </c>
      <c r="AI1103" t="s">
        <v>399</v>
      </c>
    </row>
    <row r="1104" spans="1:35">
      <c r="A1104" t="str">
        <f>_xlfn.XLOOKUP(D1104,BN:BN,BO:BO)</f>
        <v>México</v>
      </c>
      <c r="B1104" t="s">
        <v>25</v>
      </c>
      <c r="C1104">
        <v>126</v>
      </c>
      <c r="D1104" t="str">
        <f>_xlfn.XLOOKUP(C1104,BH:BH,BI:BI)</f>
        <v>DianaM</v>
      </c>
      <c r="E1104">
        <v>28420</v>
      </c>
      <c r="F1104" t="s">
        <v>1895</v>
      </c>
      <c r="G1104" s="63">
        <v>45809</v>
      </c>
      <c r="H1104" s="63">
        <v>45841</v>
      </c>
      <c r="I1104" t="s">
        <v>425</v>
      </c>
      <c r="J1104" t="str">
        <f>_xlfn.XLOOKUP(I1104,AS:AS,AU:AU)</f>
        <v>Traslados</v>
      </c>
      <c r="K1104" t="s">
        <v>27</v>
      </c>
      <c r="L1104">
        <v>1093.96</v>
      </c>
      <c r="M1104">
        <f>L1104*_xlfn.XLOOKUP(K1104,AM:AM,AN:AN)</f>
        <v>1093.96</v>
      </c>
      <c r="N1104">
        <f>L1104*_xlfn.XLOOKUP(K1104,AM:AM,AO:AO)</f>
        <v>1268.9936</v>
      </c>
      <c r="O1104">
        <v>109.4</v>
      </c>
      <c r="P1104">
        <f>O1104*_xlfn.XLOOKUP(K1104,AM:AM,AN:AN)</f>
        <v>109.4</v>
      </c>
      <c r="Q1104">
        <f>O1104*_xlfn.XLOOKUP(K1104,AM:AM,AO:AO)</f>
        <v>126.904</v>
      </c>
      <c r="R1104" t="str">
        <f>_xlfn.XLOOKUP(E1104,AF:AF,AG:AG)</f>
        <v>SIXT MÉXICO</v>
      </c>
      <c r="S1104" t="str">
        <f>_xlfn.XLOOKUP(E1104,AF:AF,AI:AI)</f>
        <v>Mexico</v>
      </c>
      <c r="T1104">
        <f>WEEKNUM(G1104)</f>
        <v>23</v>
      </c>
      <c r="U1104">
        <f>YEAR(G1104)</f>
        <v>2025</v>
      </c>
      <c r="V1104" s="117">
        <f>IFERROR(Q1104/N1104,"0")</f>
        <v>0.1000036564408205</v>
      </c>
      <c r="AF1104">
        <v>34236</v>
      </c>
      <c r="AG1104" t="s">
        <v>1241</v>
      </c>
      <c r="AH1104" t="s">
        <v>376</v>
      </c>
      <c r="AI1104" t="s">
        <v>502</v>
      </c>
    </row>
    <row r="1105" spans="1:35">
      <c r="A1105" t="str">
        <f>_xlfn.XLOOKUP(D1105,BN:BN,BO:BO)</f>
        <v>México</v>
      </c>
      <c r="B1105" t="s">
        <v>25</v>
      </c>
      <c r="C1105">
        <v>126</v>
      </c>
      <c r="D1105" t="str">
        <f>_xlfn.XLOOKUP(C1105,BH:BH,BI:BI)</f>
        <v>DianaM</v>
      </c>
      <c r="E1105">
        <v>25780</v>
      </c>
      <c r="F1105" t="s">
        <v>2355</v>
      </c>
      <c r="G1105" s="63">
        <v>45809</v>
      </c>
      <c r="H1105" s="63">
        <v>45841</v>
      </c>
      <c r="I1105" t="s">
        <v>425</v>
      </c>
      <c r="J1105" t="str">
        <f>_xlfn.XLOOKUP(I1105,AS:AS,AU:AU)</f>
        <v>Traslados</v>
      </c>
      <c r="K1105" t="s">
        <v>27</v>
      </c>
      <c r="L1105">
        <v>265</v>
      </c>
      <c r="M1105">
        <f>L1105*_xlfn.XLOOKUP(K1105,AM:AM,AN:AN)</f>
        <v>265</v>
      </c>
      <c r="N1105">
        <f>L1105*_xlfn.XLOOKUP(K1105,AM:AM,AO:AO)</f>
        <v>307.39999999999998</v>
      </c>
      <c r="O1105">
        <v>39.75</v>
      </c>
      <c r="P1105">
        <f>O1105*_xlfn.XLOOKUP(K1105,AM:AM,AN:AN)</f>
        <v>39.75</v>
      </c>
      <c r="Q1105">
        <f>O1105*_xlfn.XLOOKUP(K1105,AM:AM,AO:AO)</f>
        <v>46.11</v>
      </c>
      <c r="R1105" t="str">
        <f>_xlfn.XLOOKUP(E1105,AF:AF,AG:AG)</f>
        <v>ROLZO</v>
      </c>
      <c r="S1105" t="str">
        <f>_xlfn.XLOOKUP(E1105,AF:AF,AI:AI)</f>
        <v>United Kingdom</v>
      </c>
      <c r="T1105">
        <f>WEEKNUM(G1105)</f>
        <v>23</v>
      </c>
      <c r="U1105">
        <f>YEAR(G1105)</f>
        <v>2025</v>
      </c>
      <c r="V1105" s="117">
        <f>IFERROR(Q1105/N1105,"0")</f>
        <v>0.15000000000000002</v>
      </c>
      <c r="AF1105">
        <v>34255</v>
      </c>
      <c r="AG1105" t="s">
        <v>1244</v>
      </c>
      <c r="AH1105" t="s">
        <v>376</v>
      </c>
      <c r="AI1105" t="s">
        <v>405</v>
      </c>
    </row>
    <row r="1106" spans="1:35">
      <c r="A1106" t="str">
        <f>_xlfn.XLOOKUP(D1106,BN:BN,BO:BO)</f>
        <v>México</v>
      </c>
      <c r="B1106" t="s">
        <v>25</v>
      </c>
      <c r="C1106">
        <v>126</v>
      </c>
      <c r="D1106" t="str">
        <f>_xlfn.XLOOKUP(C1106,BH:BH,BI:BI)</f>
        <v>DianaM</v>
      </c>
      <c r="E1106">
        <v>29075</v>
      </c>
      <c r="F1106" t="s">
        <v>2356</v>
      </c>
      <c r="G1106" s="63">
        <v>45809</v>
      </c>
      <c r="H1106" s="63">
        <v>45841</v>
      </c>
      <c r="I1106" t="s">
        <v>477</v>
      </c>
      <c r="J1106" t="str">
        <f>_xlfn.XLOOKUP(I1106,AS:AS,AU:AU)</f>
        <v>Traslados</v>
      </c>
      <c r="K1106" t="s">
        <v>27</v>
      </c>
      <c r="L1106">
        <v>1050</v>
      </c>
      <c r="M1106">
        <f>L1106*_xlfn.XLOOKUP(K1106,AM:AM,AN:AN)</f>
        <v>1050</v>
      </c>
      <c r="N1106">
        <f>L1106*_xlfn.XLOOKUP(K1106,AM:AM,AO:AO)</f>
        <v>1218</v>
      </c>
      <c r="O1106">
        <v>0</v>
      </c>
      <c r="P1106">
        <f>O1106*_xlfn.XLOOKUP(K1106,AM:AM,AN:AN)</f>
        <v>0</v>
      </c>
      <c r="Q1106">
        <f>O1106*_xlfn.XLOOKUP(K1106,AM:AM,AO:AO)</f>
        <v>0</v>
      </c>
      <c r="R1106" t="str">
        <f>_xlfn.XLOOKUP(E1106,AF:AF,AG:AG)</f>
        <v>TRENITALIA</v>
      </c>
      <c r="S1106" t="str">
        <f>_xlfn.XLOOKUP(E1106,AF:AF,AI:AI)</f>
        <v>Italy</v>
      </c>
      <c r="T1106">
        <f>WEEKNUM(G1106)</f>
        <v>23</v>
      </c>
      <c r="U1106">
        <f>YEAR(G1106)</f>
        <v>2025</v>
      </c>
      <c r="V1106" s="117">
        <f>IFERROR(Q1106/N1106,"0")</f>
        <v>0</v>
      </c>
      <c r="AF1106">
        <v>34276</v>
      </c>
      <c r="AG1106" t="s">
        <v>684</v>
      </c>
      <c r="AH1106" t="s">
        <v>376</v>
      </c>
      <c r="AI1106" t="s">
        <v>438</v>
      </c>
    </row>
    <row r="1107" spans="1:35">
      <c r="A1107" t="str">
        <f>_xlfn.XLOOKUP(D1107,BN:BN,BO:BO)</f>
        <v>México</v>
      </c>
      <c r="B1107" t="s">
        <v>25</v>
      </c>
      <c r="C1107">
        <v>126</v>
      </c>
      <c r="D1107" t="str">
        <f>_xlfn.XLOOKUP(C1107,BH:BH,BI:BI)</f>
        <v>DianaM</v>
      </c>
      <c r="E1107">
        <v>23921</v>
      </c>
      <c r="F1107" t="s">
        <v>2357</v>
      </c>
      <c r="G1107" s="63">
        <v>45809</v>
      </c>
      <c r="H1107" s="63">
        <v>45841</v>
      </c>
      <c r="I1107" t="s">
        <v>366</v>
      </c>
      <c r="J1107" t="str">
        <f>_xlfn.XLOOKUP(I1107,AS:AS,AU:AU)</f>
        <v>Vuelos</v>
      </c>
      <c r="K1107" t="s">
        <v>27</v>
      </c>
      <c r="L1107">
        <v>-844.4</v>
      </c>
      <c r="M1107">
        <f>L1107*_xlfn.XLOOKUP(K1107,AM:AM,AN:AN)</f>
        <v>-844.4</v>
      </c>
      <c r="N1107">
        <f>L1107*_xlfn.XLOOKUP(K1107,AM:AM,AO:AO)</f>
        <v>-979.50399999999991</v>
      </c>
      <c r="O1107">
        <v>0</v>
      </c>
      <c r="P1107">
        <f>O1107*_xlfn.XLOOKUP(K1107,AM:AM,AN:AN)</f>
        <v>0</v>
      </c>
      <c r="Q1107">
        <f>O1107*_xlfn.XLOOKUP(K1107,AM:AM,AO:AO)</f>
        <v>0</v>
      </c>
      <c r="R1107" t="s">
        <v>582</v>
      </c>
      <c r="S1107" t="str">
        <f>_xlfn.XLOOKUP(E1107,AF:AF,AI:AI)</f>
        <v>France</v>
      </c>
      <c r="T1107">
        <f>WEEKNUM(G1107)</f>
        <v>23</v>
      </c>
      <c r="U1107">
        <f>YEAR(G1107)</f>
        <v>2025</v>
      </c>
      <c r="V1107" s="117">
        <f>IFERROR(Q1107/N1107,"0")</f>
        <v>0</v>
      </c>
      <c r="AF1107">
        <v>34277</v>
      </c>
      <c r="AG1107" t="s">
        <v>1249</v>
      </c>
      <c r="AH1107" t="s">
        <v>364</v>
      </c>
      <c r="AI1107" t="s">
        <v>405</v>
      </c>
    </row>
    <row r="1108" spans="1:35">
      <c r="A1108" t="str">
        <f>_xlfn.XLOOKUP(D1108,BN:BN,BO:BO)</f>
        <v>México</v>
      </c>
      <c r="B1108" t="s">
        <v>25</v>
      </c>
      <c r="C1108">
        <v>126</v>
      </c>
      <c r="D1108" t="str">
        <f>_xlfn.XLOOKUP(C1108,BH:BH,BI:BI)</f>
        <v>DianaM</v>
      </c>
      <c r="E1108">
        <v>23921</v>
      </c>
      <c r="F1108" t="s">
        <v>2358</v>
      </c>
      <c r="G1108" s="63">
        <v>45809</v>
      </c>
      <c r="H1108" s="63">
        <v>45841</v>
      </c>
      <c r="I1108" t="s">
        <v>366</v>
      </c>
      <c r="J1108" t="str">
        <f>_xlfn.XLOOKUP(I1108,AS:AS,AU:AU)</f>
        <v>Vuelos</v>
      </c>
      <c r="K1108" t="s">
        <v>27</v>
      </c>
      <c r="L1108">
        <v>-157.79</v>
      </c>
      <c r="M1108">
        <f>L1108*_xlfn.XLOOKUP(K1108,AM:AM,AN:AN)</f>
        <v>-157.79</v>
      </c>
      <c r="N1108">
        <f>L1108*_xlfn.XLOOKUP(K1108,AM:AM,AO:AO)</f>
        <v>-183.03639999999999</v>
      </c>
      <c r="O1108">
        <v>0</v>
      </c>
      <c r="P1108">
        <f>O1108*_xlfn.XLOOKUP(K1108,AM:AM,AN:AN)</f>
        <v>0</v>
      </c>
      <c r="Q1108">
        <f>O1108*_xlfn.XLOOKUP(K1108,AM:AM,AO:AO)</f>
        <v>0</v>
      </c>
      <c r="R1108" t="s">
        <v>582</v>
      </c>
      <c r="S1108" t="str">
        <f>_xlfn.XLOOKUP(E1108,AF:AF,AI:AI)</f>
        <v>France</v>
      </c>
      <c r="T1108">
        <f>WEEKNUM(G1108)</f>
        <v>23</v>
      </c>
      <c r="U1108">
        <f>YEAR(G1108)</f>
        <v>2025</v>
      </c>
      <c r="V1108" s="117">
        <f>IFERROR(Q1108/N1108,"0")</f>
        <v>0</v>
      </c>
      <c r="AF1108">
        <v>34279</v>
      </c>
      <c r="AG1108" t="s">
        <v>1253</v>
      </c>
      <c r="AH1108" t="s">
        <v>376</v>
      </c>
      <c r="AI1108" t="s">
        <v>401</v>
      </c>
    </row>
    <row r="1109" spans="1:35">
      <c r="A1109" t="str">
        <f>_xlfn.XLOOKUP(D1109,BN:BN,BO:BO)</f>
        <v>México</v>
      </c>
      <c r="B1109" t="s">
        <v>25</v>
      </c>
      <c r="C1109">
        <v>126</v>
      </c>
      <c r="D1109" t="str">
        <f>_xlfn.XLOOKUP(C1109,BH:BH,BI:BI)</f>
        <v>DianaM</v>
      </c>
      <c r="E1109">
        <v>0</v>
      </c>
      <c r="F1109" t="s">
        <v>1158</v>
      </c>
      <c r="G1109" s="63">
        <v>45809</v>
      </c>
      <c r="H1109" s="63">
        <v>45841</v>
      </c>
      <c r="I1109" t="s">
        <v>396</v>
      </c>
      <c r="J1109" t="str">
        <f>_xlfn.XLOOKUP(I1109,AS:AS,AU:AU)</f>
        <v>Honorarios</v>
      </c>
      <c r="K1109" t="s">
        <v>27</v>
      </c>
      <c r="L1109">
        <v>3727.87</v>
      </c>
      <c r="M1109">
        <f>L1109*_xlfn.XLOOKUP(K1109,AM:AM,AN:AN)</f>
        <v>3727.87</v>
      </c>
      <c r="N1109">
        <f>L1109*_xlfn.XLOOKUP(K1109,AM:AM,AO:AO)</f>
        <v>4324.3291999999992</v>
      </c>
      <c r="O1109">
        <v>3727.87</v>
      </c>
      <c r="P1109">
        <f>O1109*_xlfn.XLOOKUP(K1109,AM:AM,AN:AN)</f>
        <v>3727.87</v>
      </c>
      <c r="Q1109">
        <f>O1109*_xlfn.XLOOKUP(K1109,AM:AM,AO:AO)</f>
        <v>4324.3291999999992</v>
      </c>
      <c r="R1109" t="str">
        <f>_xlfn.XLOOKUP(E1109,AF:AF,AG:AG)</f>
        <v>FEES</v>
      </c>
      <c r="S1109">
        <f>_xlfn.XLOOKUP(E1109,AF:AF,AI:AI)</f>
        <v>0</v>
      </c>
      <c r="T1109">
        <f>WEEKNUM(G1109)</f>
        <v>23</v>
      </c>
      <c r="U1109">
        <f>YEAR(G1109)</f>
        <v>2025</v>
      </c>
      <c r="V1109" s="117">
        <f>IFERROR(Q1109/N1109,"0")</f>
        <v>1</v>
      </c>
      <c r="AF1109">
        <v>34280</v>
      </c>
      <c r="AG1109" t="s">
        <v>1256</v>
      </c>
      <c r="AH1109" t="s">
        <v>376</v>
      </c>
      <c r="AI1109" t="s">
        <v>401</v>
      </c>
    </row>
    <row r="1110" spans="1:35">
      <c r="A1110" t="str">
        <f>_xlfn.XLOOKUP(D1110,BN:BN,BO:BO)</f>
        <v>México</v>
      </c>
      <c r="B1110" t="s">
        <v>25</v>
      </c>
      <c r="C1110">
        <v>127</v>
      </c>
      <c r="D1110" t="str">
        <f>_xlfn.XLOOKUP(C1110,BH:BH,BI:BI)</f>
        <v>DianaM</v>
      </c>
      <c r="E1110">
        <v>25505</v>
      </c>
      <c r="F1110" t="s">
        <v>1715</v>
      </c>
      <c r="G1110" s="63">
        <v>45648</v>
      </c>
      <c r="H1110" s="63">
        <v>45685</v>
      </c>
      <c r="I1110" t="s">
        <v>376</v>
      </c>
      <c r="J1110" t="str">
        <f>_xlfn.XLOOKUP(I1110,AS:AS,AU:AU)</f>
        <v>Hotel</v>
      </c>
      <c r="K1110" t="s">
        <v>33</v>
      </c>
      <c r="L1110">
        <v>5088</v>
      </c>
      <c r="M1110">
        <f>L1110*_xlfn.XLOOKUP(K1110,AM:AM,AN:AN)</f>
        <v>4375.68</v>
      </c>
      <c r="N1110">
        <f>L1110*_xlfn.XLOOKUP(K1110,AM:AM,AO:AO)</f>
        <v>5088</v>
      </c>
      <c r="O1110">
        <v>493.54</v>
      </c>
      <c r="P1110">
        <f>O1110*_xlfn.XLOOKUP(K1110,AM:AM,AN:AN)</f>
        <v>424.44440000000003</v>
      </c>
      <c r="Q1110">
        <f>O1110*_xlfn.XLOOKUP(K1110,AM:AM,AO:AO)</f>
        <v>493.54</v>
      </c>
      <c r="R1110" t="str">
        <f>_xlfn.XLOOKUP(E1110,AF:AF,AG:AG)</f>
        <v>CONRAD PUNTA DE MITA</v>
      </c>
      <c r="S1110" t="str">
        <f>_xlfn.XLOOKUP(E1110,AF:AF,AI:AI)</f>
        <v>Mexico</v>
      </c>
      <c r="T1110">
        <f>WEEKNUM(G1110)</f>
        <v>52</v>
      </c>
      <c r="U1110">
        <f>YEAR(G1110)</f>
        <v>2024</v>
      </c>
      <c r="V1110" s="117">
        <f>IFERROR(Q1110/N1110,"0")</f>
        <v>9.7000786163522021E-2</v>
      </c>
      <c r="AF1110">
        <v>34284</v>
      </c>
      <c r="AG1110" t="s">
        <v>1259</v>
      </c>
      <c r="AH1110" t="s">
        <v>376</v>
      </c>
      <c r="AI1110" t="s">
        <v>369</v>
      </c>
    </row>
    <row r="1111" spans="1:35">
      <c r="A1111" t="str">
        <f>_xlfn.XLOOKUP(D1111,BN:BN,BO:BO)</f>
        <v>México</v>
      </c>
      <c r="B1111" t="s">
        <v>25</v>
      </c>
      <c r="C1111">
        <v>128</v>
      </c>
      <c r="D1111" t="str">
        <f>_xlfn.XLOOKUP(C1111,BH:BH,BI:BI)</f>
        <v>MinervaH</v>
      </c>
      <c r="E1111">
        <v>23590</v>
      </c>
      <c r="F1111" t="s">
        <v>2359</v>
      </c>
      <c r="G1111" s="63">
        <v>45688</v>
      </c>
      <c r="H1111" s="63">
        <v>45696</v>
      </c>
      <c r="I1111" t="s">
        <v>366</v>
      </c>
      <c r="J1111" t="str">
        <f>_xlfn.XLOOKUP(I1111,AS:AS,AU:AU)</f>
        <v>Vuelos</v>
      </c>
      <c r="K1111" t="s">
        <v>33</v>
      </c>
      <c r="L1111">
        <v>1389.53</v>
      </c>
      <c r="M1111">
        <f>L1111*_xlfn.XLOOKUP(K1111,AM:AM,AN:AN)</f>
        <v>1194.9957999999999</v>
      </c>
      <c r="N1111">
        <f>L1111*_xlfn.XLOOKUP(K1111,AM:AM,AO:AO)</f>
        <v>1389.53</v>
      </c>
      <c r="O1111">
        <v>0</v>
      </c>
      <c r="P1111">
        <f>O1111*_xlfn.XLOOKUP(K1111,AM:AM,AN:AN)</f>
        <v>0</v>
      </c>
      <c r="Q1111">
        <f>O1111*_xlfn.XLOOKUP(K1111,AM:AM,AO:AO)</f>
        <v>0</v>
      </c>
      <c r="R1111" t="str">
        <f>_xlfn.XLOOKUP(E1111,AF:AF,AG:AG)</f>
        <v>AEROMÉXICO</v>
      </c>
      <c r="S1111" t="str">
        <f>_xlfn.XLOOKUP(E1111,AF:AF,AI:AI)</f>
        <v>Mexico</v>
      </c>
      <c r="T1111">
        <f>WEEKNUM(G1111)</f>
        <v>5</v>
      </c>
      <c r="U1111">
        <f>YEAR(G1111)</f>
        <v>2025</v>
      </c>
      <c r="V1111" s="117">
        <f>IFERROR(Q1111/N1111,"0")</f>
        <v>0</v>
      </c>
      <c r="AF1111">
        <v>34292</v>
      </c>
      <c r="AG1111" t="s">
        <v>1262</v>
      </c>
      <c r="AH1111" t="s">
        <v>376</v>
      </c>
      <c r="AI1111" t="s">
        <v>514</v>
      </c>
    </row>
    <row r="1112" spans="1:35">
      <c r="A1112" t="str">
        <f>_xlfn.XLOOKUP(D1112,BN:BN,BO:BO)</f>
        <v>México</v>
      </c>
      <c r="B1112" t="s">
        <v>25</v>
      </c>
      <c r="C1112">
        <v>129</v>
      </c>
      <c r="D1112" t="str">
        <f>_xlfn.XLOOKUP(C1112,BH:BH,BI:BI)</f>
        <v>MinervaH</v>
      </c>
      <c r="E1112">
        <v>23966</v>
      </c>
      <c r="F1112" t="s">
        <v>2360</v>
      </c>
      <c r="G1112" s="63">
        <v>45735</v>
      </c>
      <c r="H1112" s="63">
        <v>45753</v>
      </c>
      <c r="I1112" t="s">
        <v>366</v>
      </c>
      <c r="J1112" t="str">
        <f>_xlfn.XLOOKUP(I1112,AS:AS,AU:AU)</f>
        <v>Vuelos</v>
      </c>
      <c r="K1112" t="s">
        <v>33</v>
      </c>
      <c r="L1112">
        <v>83331</v>
      </c>
      <c r="M1112">
        <f>L1112*_xlfn.XLOOKUP(K1112,AM:AM,AN:AN)</f>
        <v>71664.66</v>
      </c>
      <c r="N1112">
        <f>L1112*_xlfn.XLOOKUP(K1112,AM:AM,AO:AO)</f>
        <v>83331</v>
      </c>
      <c r="O1112">
        <v>0</v>
      </c>
      <c r="P1112">
        <f>O1112*_xlfn.XLOOKUP(K1112,AM:AM,AN:AN)</f>
        <v>0</v>
      </c>
      <c r="Q1112">
        <f>O1112*_xlfn.XLOOKUP(K1112,AM:AM,AO:AO)</f>
        <v>0</v>
      </c>
      <c r="R1112" t="str">
        <f>_xlfn.XLOOKUP(E1112,AF:AF,AG:AG)</f>
        <v>British Airways</v>
      </c>
      <c r="S1112" t="str">
        <f>_xlfn.XLOOKUP(E1112,AF:AF,AI:AI)</f>
        <v>United Kingdom</v>
      </c>
      <c r="T1112">
        <f>WEEKNUM(G1112)</f>
        <v>12</v>
      </c>
      <c r="U1112">
        <f>YEAR(G1112)</f>
        <v>2025</v>
      </c>
      <c r="V1112" s="117">
        <f>IFERROR(Q1112/N1112,"0")</f>
        <v>0</v>
      </c>
      <c r="AF1112">
        <v>34293</v>
      </c>
      <c r="AG1112" t="s">
        <v>1265</v>
      </c>
      <c r="AH1112" t="s">
        <v>364</v>
      </c>
      <c r="AI1112" t="s">
        <v>438</v>
      </c>
    </row>
    <row r="1113" spans="1:35">
      <c r="A1113" t="str">
        <f>_xlfn.XLOOKUP(D1113,BN:BN,BO:BO)</f>
        <v>México</v>
      </c>
      <c r="B1113" t="s">
        <v>25</v>
      </c>
      <c r="C1113">
        <v>129</v>
      </c>
      <c r="D1113" t="str">
        <f>_xlfn.XLOOKUP(C1113,BH:BH,BI:BI)</f>
        <v>MinervaH</v>
      </c>
      <c r="E1113">
        <v>23966</v>
      </c>
      <c r="F1113" t="s">
        <v>2361</v>
      </c>
      <c r="G1113" s="63">
        <v>45735</v>
      </c>
      <c r="H1113" s="63">
        <v>45753</v>
      </c>
      <c r="I1113" t="s">
        <v>366</v>
      </c>
      <c r="J1113" t="str">
        <f>_xlfn.XLOOKUP(I1113,AS:AS,AU:AU)</f>
        <v>Vuelos</v>
      </c>
      <c r="K1113" t="s">
        <v>33</v>
      </c>
      <c r="L1113">
        <v>83331</v>
      </c>
      <c r="M1113">
        <f>L1113*_xlfn.XLOOKUP(K1113,AM:AM,AN:AN)</f>
        <v>71664.66</v>
      </c>
      <c r="N1113">
        <f>L1113*_xlfn.XLOOKUP(K1113,AM:AM,AO:AO)</f>
        <v>83331</v>
      </c>
      <c r="O1113">
        <v>0</v>
      </c>
      <c r="P1113">
        <f>O1113*_xlfn.XLOOKUP(K1113,AM:AM,AN:AN)</f>
        <v>0</v>
      </c>
      <c r="Q1113">
        <f>O1113*_xlfn.XLOOKUP(K1113,AM:AM,AO:AO)</f>
        <v>0</v>
      </c>
      <c r="R1113" t="str">
        <f>_xlfn.XLOOKUP(E1113,AF:AF,AG:AG)</f>
        <v>British Airways</v>
      </c>
      <c r="S1113" t="str">
        <f>_xlfn.XLOOKUP(E1113,AF:AF,AI:AI)</f>
        <v>United Kingdom</v>
      </c>
      <c r="T1113">
        <f>WEEKNUM(G1113)</f>
        <v>12</v>
      </c>
      <c r="U1113">
        <f>YEAR(G1113)</f>
        <v>2025</v>
      </c>
      <c r="V1113" s="117">
        <f>IFERROR(Q1113/N1113,"0")</f>
        <v>0</v>
      </c>
      <c r="AF1113">
        <v>34295</v>
      </c>
      <c r="AG1113" t="s">
        <v>1268</v>
      </c>
      <c r="AH1113" t="s">
        <v>364</v>
      </c>
      <c r="AI1113" t="s">
        <v>498</v>
      </c>
    </row>
    <row r="1114" spans="1:35">
      <c r="A1114" t="str">
        <f>_xlfn.XLOOKUP(D1114,BN:BN,BO:BO)</f>
        <v>México</v>
      </c>
      <c r="B1114" t="s">
        <v>25</v>
      </c>
      <c r="C1114">
        <v>130</v>
      </c>
      <c r="D1114" t="str">
        <f>_xlfn.XLOOKUP(C1114,BH:BH,BI:BI)</f>
        <v>MinervaH</v>
      </c>
      <c r="E1114">
        <v>23921</v>
      </c>
      <c r="F1114" t="s">
        <v>2362</v>
      </c>
      <c r="G1114" s="63">
        <v>45735</v>
      </c>
      <c r="H1114" s="63">
        <v>45754</v>
      </c>
      <c r="I1114" t="s">
        <v>366</v>
      </c>
      <c r="J1114" t="str">
        <f>_xlfn.XLOOKUP(I1114,AS:AS,AU:AU)</f>
        <v>Vuelos</v>
      </c>
      <c r="K1114" t="s">
        <v>33</v>
      </c>
      <c r="L1114">
        <v>4389</v>
      </c>
      <c r="M1114">
        <f>L1114*_xlfn.XLOOKUP(K1114,AM:AM,AN:AN)</f>
        <v>3774.54</v>
      </c>
      <c r="N1114">
        <f>L1114*_xlfn.XLOOKUP(K1114,AM:AM,AO:AO)</f>
        <v>4389</v>
      </c>
      <c r="O1114">
        <v>0</v>
      </c>
      <c r="P1114">
        <f>O1114*_xlfn.XLOOKUP(K1114,AM:AM,AN:AN)</f>
        <v>0</v>
      </c>
      <c r="Q1114">
        <f>O1114*_xlfn.XLOOKUP(K1114,AM:AM,AO:AO)</f>
        <v>0</v>
      </c>
      <c r="R1114" t="str">
        <f>_xlfn.XLOOKUP(E1114,AF:AF,AG:AG)</f>
        <v>Air France</v>
      </c>
      <c r="S1114" t="str">
        <f>_xlfn.XLOOKUP(E1114,AF:AF,AI:AI)</f>
        <v>France</v>
      </c>
      <c r="T1114">
        <f>WEEKNUM(G1114)</f>
        <v>12</v>
      </c>
      <c r="U1114">
        <f>YEAR(G1114)</f>
        <v>2025</v>
      </c>
      <c r="V1114" s="117">
        <f>IFERROR(Q1114/N1114,"0")</f>
        <v>0</v>
      </c>
      <c r="AF1114">
        <v>34338</v>
      </c>
      <c r="AG1114" t="s">
        <v>2363</v>
      </c>
      <c r="AH1114" t="s">
        <v>376</v>
      </c>
      <c r="AI1114" t="s">
        <v>405</v>
      </c>
    </row>
    <row r="1115" spans="1:35">
      <c r="A1115" t="str">
        <f>_xlfn.XLOOKUP(D1115,BN:BN,BO:BO)</f>
        <v>México</v>
      </c>
      <c r="B1115" t="s">
        <v>25</v>
      </c>
      <c r="C1115">
        <v>130</v>
      </c>
      <c r="D1115" t="str">
        <f>_xlfn.XLOOKUP(C1115,BH:BH,BI:BI)</f>
        <v>MinervaH</v>
      </c>
      <c r="E1115">
        <v>23921</v>
      </c>
      <c r="F1115" t="s">
        <v>2364</v>
      </c>
      <c r="G1115" s="63">
        <v>45735</v>
      </c>
      <c r="H1115" s="63">
        <v>45754</v>
      </c>
      <c r="I1115" t="s">
        <v>366</v>
      </c>
      <c r="J1115" t="str">
        <f>_xlfn.XLOOKUP(I1115,AS:AS,AU:AU)</f>
        <v>Vuelos</v>
      </c>
      <c r="K1115" t="s">
        <v>33</v>
      </c>
      <c r="L1115">
        <v>0</v>
      </c>
      <c r="M1115">
        <f>L1115*_xlfn.XLOOKUP(K1115,AM:AM,AN:AN)</f>
        <v>0</v>
      </c>
      <c r="N1115">
        <f>L1115*_xlfn.XLOOKUP(K1115,AM:AM,AO:AO)</f>
        <v>0</v>
      </c>
      <c r="O1115">
        <v>0</v>
      </c>
      <c r="P1115">
        <f>O1115*_xlfn.XLOOKUP(K1115,AM:AM,AN:AN)</f>
        <v>0</v>
      </c>
      <c r="Q1115">
        <f>O1115*_xlfn.XLOOKUP(K1115,AM:AM,AO:AO)</f>
        <v>0</v>
      </c>
      <c r="R1115" t="str">
        <f>_xlfn.XLOOKUP(E1115,AF:AF,AG:AG)</f>
        <v>Air France</v>
      </c>
      <c r="S1115" t="str">
        <f>_xlfn.XLOOKUP(E1115,AF:AF,AI:AI)</f>
        <v>France</v>
      </c>
      <c r="T1115">
        <f>WEEKNUM(G1115)</f>
        <v>12</v>
      </c>
      <c r="U1115">
        <f>YEAR(G1115)</f>
        <v>2025</v>
      </c>
      <c r="V1115" s="117" t="str">
        <f>IFERROR(Q1115/N1115,"0")</f>
        <v>0</v>
      </c>
      <c r="AF1115">
        <v>34251</v>
      </c>
      <c r="AG1115" t="s">
        <v>1244</v>
      </c>
      <c r="AH1115" t="s">
        <v>376</v>
      </c>
      <c r="AI1115" t="s">
        <v>405</v>
      </c>
    </row>
    <row r="1116" spans="1:35">
      <c r="A1116" t="str">
        <f>_xlfn.XLOOKUP(D1116,BN:BN,BO:BO)</f>
        <v>México</v>
      </c>
      <c r="B1116" t="s">
        <v>25</v>
      </c>
      <c r="C1116">
        <v>131</v>
      </c>
      <c r="D1116" t="str">
        <f>_xlfn.XLOOKUP(C1116,BH:BH,BI:BI)</f>
        <v>DianaM</v>
      </c>
      <c r="E1116">
        <v>23590</v>
      </c>
      <c r="F1116" t="s">
        <v>2365</v>
      </c>
      <c r="G1116" s="63">
        <v>45810</v>
      </c>
      <c r="H1116" s="63">
        <v>45816</v>
      </c>
      <c r="I1116" t="s">
        <v>366</v>
      </c>
      <c r="J1116" t="str">
        <f>_xlfn.XLOOKUP(I1116,AS:AS,AU:AU)</f>
        <v>Vuelos</v>
      </c>
      <c r="K1116" t="s">
        <v>33</v>
      </c>
      <c r="L1116">
        <v>612.24</v>
      </c>
      <c r="M1116">
        <f>L1116*_xlfn.XLOOKUP(K1116,AM:AM,AN:AN)</f>
        <v>526.52639999999997</v>
      </c>
      <c r="N1116">
        <f>L1116*_xlfn.XLOOKUP(K1116,AM:AM,AO:AO)</f>
        <v>612.24</v>
      </c>
      <c r="O1116">
        <v>9.52</v>
      </c>
      <c r="P1116">
        <f>O1116*_xlfn.XLOOKUP(K1116,AM:AM,AN:AN)</f>
        <v>8.1871999999999989</v>
      </c>
      <c r="Q1116">
        <f>O1116*_xlfn.XLOOKUP(K1116,AM:AM,AO:AO)</f>
        <v>9.52</v>
      </c>
      <c r="R1116" t="str">
        <f>_xlfn.XLOOKUP(E1116,AF:AF,AG:AG)</f>
        <v>AEROMÉXICO</v>
      </c>
      <c r="S1116" t="str">
        <f>_xlfn.XLOOKUP(E1116,AF:AF,AI:AI)</f>
        <v>Mexico</v>
      </c>
      <c r="T1116">
        <f>WEEKNUM(G1116)</f>
        <v>23</v>
      </c>
      <c r="U1116">
        <f>YEAR(G1116)</f>
        <v>2025</v>
      </c>
      <c r="V1116" s="117">
        <f>IFERROR(Q1116/N1116,"0")</f>
        <v>1.5549457728995164E-2</v>
      </c>
      <c r="AF1116">
        <v>33519</v>
      </c>
      <c r="AG1116" t="s">
        <v>1145</v>
      </c>
      <c r="AH1116" t="s">
        <v>376</v>
      </c>
      <c r="AI1116" t="s">
        <v>401</v>
      </c>
    </row>
    <row r="1117" spans="1:35">
      <c r="A1117" t="str">
        <f>_xlfn.XLOOKUP(D1117,BN:BN,BO:BO)</f>
        <v>México</v>
      </c>
      <c r="B1117" t="s">
        <v>25</v>
      </c>
      <c r="C1117">
        <v>131</v>
      </c>
      <c r="D1117" t="str">
        <f>_xlfn.XLOOKUP(C1117,BH:BH,BI:BI)</f>
        <v>DianaM</v>
      </c>
      <c r="E1117">
        <v>23590</v>
      </c>
      <c r="F1117" t="s">
        <v>2366</v>
      </c>
      <c r="G1117" s="63">
        <v>45810</v>
      </c>
      <c r="H1117" s="63">
        <v>45816</v>
      </c>
      <c r="I1117" t="s">
        <v>366</v>
      </c>
      <c r="J1117" t="str">
        <f>_xlfn.XLOOKUP(I1117,AS:AS,AU:AU)</f>
        <v>Vuelos</v>
      </c>
      <c r="K1117" t="s">
        <v>33</v>
      </c>
      <c r="L1117">
        <v>1501.53</v>
      </c>
      <c r="M1117">
        <f>L1117*_xlfn.XLOOKUP(K1117,AM:AM,AN:AN)</f>
        <v>1291.3157999999999</v>
      </c>
      <c r="N1117">
        <f>L1117*_xlfn.XLOOKUP(K1117,AM:AM,AO:AO)</f>
        <v>1501.53</v>
      </c>
      <c r="O1117">
        <v>285.2</v>
      </c>
      <c r="P1117">
        <f>O1117*_xlfn.XLOOKUP(K1117,AM:AM,AN:AN)</f>
        <v>245.27199999999999</v>
      </c>
      <c r="Q1117">
        <f>O1117*_xlfn.XLOOKUP(K1117,AM:AM,AO:AO)</f>
        <v>285.2</v>
      </c>
      <c r="R1117" t="str">
        <f>_xlfn.XLOOKUP(E1117,AF:AF,AG:AG)</f>
        <v>AEROMÉXICO</v>
      </c>
      <c r="S1117" t="str">
        <f>_xlfn.XLOOKUP(E1117,AF:AF,AI:AI)</f>
        <v>Mexico</v>
      </c>
      <c r="T1117">
        <f>WEEKNUM(G1117)</f>
        <v>23</v>
      </c>
      <c r="U1117">
        <f>YEAR(G1117)</f>
        <v>2025</v>
      </c>
      <c r="V1117" s="117">
        <f>IFERROR(Q1117/N1117,"0")</f>
        <v>0.18993959494648791</v>
      </c>
      <c r="AF1117">
        <v>33969</v>
      </c>
      <c r="AG1117" t="s">
        <v>2367</v>
      </c>
      <c r="AH1117" t="s">
        <v>376</v>
      </c>
      <c r="AI1117" t="s">
        <v>601</v>
      </c>
    </row>
    <row r="1118" spans="1:35">
      <c r="A1118" t="str">
        <f>_xlfn.XLOOKUP(D1118,BN:BN,BO:BO)</f>
        <v>México</v>
      </c>
      <c r="B1118" t="s">
        <v>25</v>
      </c>
      <c r="C1118">
        <v>131</v>
      </c>
      <c r="D1118" t="str">
        <f>_xlfn.XLOOKUP(C1118,BH:BH,BI:BI)</f>
        <v>DianaM</v>
      </c>
      <c r="E1118">
        <v>0</v>
      </c>
      <c r="F1118" t="s">
        <v>2368</v>
      </c>
      <c r="G1118" s="63">
        <v>45810</v>
      </c>
      <c r="H1118" s="63">
        <v>45816</v>
      </c>
      <c r="I1118" t="s">
        <v>396</v>
      </c>
      <c r="J1118" t="str">
        <f>_xlfn.XLOOKUP(I1118,AS:AS,AU:AU)</f>
        <v>Honorarios</v>
      </c>
      <c r="K1118" t="s">
        <v>33</v>
      </c>
      <c r="L1118">
        <v>35</v>
      </c>
      <c r="M1118">
        <f>L1118*_xlfn.XLOOKUP(K1118,AM:AM,AN:AN)</f>
        <v>30.099999999999998</v>
      </c>
      <c r="N1118">
        <f>L1118*_xlfn.XLOOKUP(K1118,AM:AM,AO:AO)</f>
        <v>35</v>
      </c>
      <c r="O1118">
        <v>35</v>
      </c>
      <c r="P1118">
        <f>O1118*_xlfn.XLOOKUP(K1118,AM:AM,AN:AN)</f>
        <v>30.099999999999998</v>
      </c>
      <c r="Q1118">
        <f>O1118*_xlfn.XLOOKUP(K1118,AM:AM,AO:AO)</f>
        <v>35</v>
      </c>
      <c r="R1118" t="str">
        <f>_xlfn.XLOOKUP(E1118,AF:AF,AG:AG)</f>
        <v>FEES</v>
      </c>
      <c r="S1118">
        <f>_xlfn.XLOOKUP(E1118,AF:AF,AI:AI)</f>
        <v>0</v>
      </c>
      <c r="T1118">
        <f>WEEKNUM(G1118)</f>
        <v>23</v>
      </c>
      <c r="U1118">
        <f>YEAR(G1118)</f>
        <v>2025</v>
      </c>
      <c r="V1118" s="117">
        <f>IFERROR(Q1118/N1118,"0")</f>
        <v>1</v>
      </c>
      <c r="AF1118">
        <v>33964</v>
      </c>
      <c r="AG1118" t="s">
        <v>2369</v>
      </c>
      <c r="AH1118" t="s">
        <v>376</v>
      </c>
      <c r="AI1118" t="s">
        <v>369</v>
      </c>
    </row>
    <row r="1119" spans="1:35">
      <c r="A1119" t="str">
        <f>_xlfn.XLOOKUP(D1119,BN:BN,BO:BO)</f>
        <v>México</v>
      </c>
      <c r="B1119" t="s">
        <v>25</v>
      </c>
      <c r="C1119">
        <v>131</v>
      </c>
      <c r="D1119" t="str">
        <f>_xlfn.XLOOKUP(C1119,BH:BH,BI:BI)</f>
        <v>DianaM</v>
      </c>
      <c r="E1119">
        <v>23590</v>
      </c>
      <c r="F1119" t="s">
        <v>2370</v>
      </c>
      <c r="G1119" s="63">
        <v>45810</v>
      </c>
      <c r="H1119" s="63">
        <v>45816</v>
      </c>
      <c r="I1119" t="s">
        <v>366</v>
      </c>
      <c r="J1119" t="str">
        <f>_xlfn.XLOOKUP(I1119,AS:AS,AU:AU)</f>
        <v>Vuelos</v>
      </c>
      <c r="K1119" t="s">
        <v>33</v>
      </c>
      <c r="L1119">
        <v>1868.44</v>
      </c>
      <c r="M1119">
        <f>L1119*_xlfn.XLOOKUP(K1119,AM:AM,AN:AN)</f>
        <v>1606.8584000000001</v>
      </c>
      <c r="N1119">
        <f>L1119*_xlfn.XLOOKUP(K1119,AM:AM,AO:AO)</f>
        <v>1868.44</v>
      </c>
      <c r="O1119">
        <v>32.24</v>
      </c>
      <c r="P1119">
        <f>O1119*_xlfn.XLOOKUP(K1119,AM:AM,AN:AN)</f>
        <v>27.726400000000002</v>
      </c>
      <c r="Q1119">
        <f>O1119*_xlfn.XLOOKUP(K1119,AM:AM,AO:AO)</f>
        <v>32.24</v>
      </c>
      <c r="R1119" t="str">
        <f>_xlfn.XLOOKUP(E1119,AF:AF,AG:AG)</f>
        <v>AEROMÉXICO</v>
      </c>
      <c r="S1119" t="str">
        <f>_xlfn.XLOOKUP(E1119,AF:AF,AI:AI)</f>
        <v>Mexico</v>
      </c>
      <c r="T1119">
        <f>WEEKNUM(G1119)</f>
        <v>23</v>
      </c>
      <c r="U1119">
        <f>YEAR(G1119)</f>
        <v>2025</v>
      </c>
      <c r="V1119" s="117">
        <f>IFERROR(Q1119/N1119,"0")</f>
        <v>1.7255036286955964E-2</v>
      </c>
      <c r="AF1119">
        <v>33615</v>
      </c>
      <c r="AG1119" t="s">
        <v>1152</v>
      </c>
      <c r="AH1119" t="s">
        <v>376</v>
      </c>
      <c r="AI1119" t="s">
        <v>440</v>
      </c>
    </row>
    <row r="1120" spans="1:35">
      <c r="A1120" t="str">
        <f>_xlfn.XLOOKUP(D1120,BN:BN,BO:BO)</f>
        <v>México</v>
      </c>
      <c r="B1120" t="s">
        <v>25</v>
      </c>
      <c r="C1120">
        <v>131</v>
      </c>
      <c r="D1120" t="str">
        <f>_xlfn.XLOOKUP(C1120,BH:BH,BI:BI)</f>
        <v>DianaM</v>
      </c>
      <c r="E1120">
        <v>23590</v>
      </c>
      <c r="F1120" t="s">
        <v>2371</v>
      </c>
      <c r="G1120" s="63">
        <v>45810</v>
      </c>
      <c r="H1120" s="63">
        <v>45816</v>
      </c>
      <c r="I1120" t="s">
        <v>366</v>
      </c>
      <c r="J1120" t="str">
        <f>_xlfn.XLOOKUP(I1120,AS:AS,AU:AU)</f>
        <v>Vuelos</v>
      </c>
      <c r="K1120" t="s">
        <v>33</v>
      </c>
      <c r="L1120">
        <v>54.2</v>
      </c>
      <c r="M1120">
        <f>L1120*_xlfn.XLOOKUP(K1120,AM:AM,AN:AN)</f>
        <v>46.612000000000002</v>
      </c>
      <c r="N1120">
        <f>L1120*_xlfn.XLOOKUP(K1120,AM:AM,AO:AO)</f>
        <v>54.2</v>
      </c>
      <c r="O1120">
        <v>0</v>
      </c>
      <c r="P1120">
        <f>O1120*_xlfn.XLOOKUP(K1120,AM:AM,AN:AN)</f>
        <v>0</v>
      </c>
      <c r="Q1120">
        <f>O1120*_xlfn.XLOOKUP(K1120,AM:AM,AO:AO)</f>
        <v>0</v>
      </c>
      <c r="R1120" t="str">
        <f>_xlfn.XLOOKUP(E1120,AF:AF,AG:AG)</f>
        <v>AEROMÉXICO</v>
      </c>
      <c r="S1120" t="str">
        <f>_xlfn.XLOOKUP(E1120,AF:AF,AI:AI)</f>
        <v>Mexico</v>
      </c>
      <c r="T1120">
        <f>WEEKNUM(G1120)</f>
        <v>23</v>
      </c>
      <c r="U1120">
        <f>YEAR(G1120)</f>
        <v>2025</v>
      </c>
      <c r="V1120" s="117">
        <f>IFERROR(Q1120/N1120,"0")</f>
        <v>0</v>
      </c>
      <c r="AF1120">
        <v>33830</v>
      </c>
      <c r="AG1120" t="s">
        <v>1204</v>
      </c>
      <c r="AH1120" t="s">
        <v>376</v>
      </c>
      <c r="AI1120" t="s">
        <v>399</v>
      </c>
    </row>
    <row r="1121" spans="1:35">
      <c r="A1121" t="str">
        <f>_xlfn.XLOOKUP(D1121,BN:BN,BO:BO)</f>
        <v>México</v>
      </c>
      <c r="B1121" t="s">
        <v>25</v>
      </c>
      <c r="C1121">
        <v>131</v>
      </c>
      <c r="D1121" t="str">
        <f>_xlfn.XLOOKUP(C1121,BH:BH,BI:BI)</f>
        <v>DianaM</v>
      </c>
      <c r="E1121">
        <v>0</v>
      </c>
      <c r="F1121" t="s">
        <v>2372</v>
      </c>
      <c r="G1121" s="63">
        <v>45810</v>
      </c>
      <c r="H1121" s="63">
        <v>45816</v>
      </c>
      <c r="I1121" t="s">
        <v>396</v>
      </c>
      <c r="J1121" t="str">
        <f>_xlfn.XLOOKUP(I1121,AS:AS,AU:AU)</f>
        <v>Honorarios</v>
      </c>
      <c r="K1121" t="s">
        <v>33</v>
      </c>
      <c r="L1121">
        <v>35</v>
      </c>
      <c r="M1121">
        <f>L1121*_xlfn.XLOOKUP(K1121,AM:AM,AN:AN)</f>
        <v>30.099999999999998</v>
      </c>
      <c r="N1121">
        <f>L1121*_xlfn.XLOOKUP(K1121,AM:AM,AO:AO)</f>
        <v>35</v>
      </c>
      <c r="O1121">
        <v>35</v>
      </c>
      <c r="P1121">
        <f>O1121*_xlfn.XLOOKUP(K1121,AM:AM,AN:AN)</f>
        <v>30.099999999999998</v>
      </c>
      <c r="Q1121">
        <f>O1121*_xlfn.XLOOKUP(K1121,AM:AM,AO:AO)</f>
        <v>35</v>
      </c>
      <c r="R1121" t="str">
        <f>_xlfn.XLOOKUP(E1121,AF:AF,AG:AG)</f>
        <v>FEES</v>
      </c>
      <c r="S1121">
        <f>_xlfn.XLOOKUP(E1121,AF:AF,AI:AI)</f>
        <v>0</v>
      </c>
      <c r="T1121">
        <f>WEEKNUM(G1121)</f>
        <v>23</v>
      </c>
      <c r="U1121">
        <f>YEAR(G1121)</f>
        <v>2025</v>
      </c>
      <c r="V1121" s="117">
        <f>IFERROR(Q1121/N1121,"0")</f>
        <v>1</v>
      </c>
      <c r="AF1121">
        <v>33612</v>
      </c>
      <c r="AG1121" t="s">
        <v>1149</v>
      </c>
      <c r="AH1121" t="s">
        <v>376</v>
      </c>
      <c r="AI1121" t="s">
        <v>401</v>
      </c>
    </row>
    <row r="1122" spans="1:35">
      <c r="A1122" t="str">
        <f>_xlfn.XLOOKUP(D1122,BN:BN,BO:BO)</f>
        <v>México</v>
      </c>
      <c r="B1122" t="s">
        <v>25</v>
      </c>
      <c r="C1122">
        <v>131</v>
      </c>
      <c r="D1122" t="str">
        <f>_xlfn.XLOOKUP(C1122,BH:BH,BI:BI)</f>
        <v>DianaM</v>
      </c>
      <c r="E1122">
        <v>24224</v>
      </c>
      <c r="F1122" t="s">
        <v>2373</v>
      </c>
      <c r="G1122" s="63">
        <v>45810</v>
      </c>
      <c r="H1122" s="63">
        <v>45816</v>
      </c>
      <c r="I1122" t="s">
        <v>366</v>
      </c>
      <c r="J1122" t="str">
        <f>_xlfn.XLOOKUP(I1122,AS:AS,AU:AU)</f>
        <v>Vuelos</v>
      </c>
      <c r="K1122" t="s">
        <v>33</v>
      </c>
      <c r="L1122">
        <v>220.49</v>
      </c>
      <c r="M1122">
        <f>L1122*_xlfn.XLOOKUP(K1122,AM:AM,AN:AN)</f>
        <v>189.62139999999999</v>
      </c>
      <c r="N1122">
        <f>L1122*_xlfn.XLOOKUP(K1122,AM:AM,AO:AO)</f>
        <v>220.49</v>
      </c>
      <c r="O1122">
        <v>9.5399999999999991</v>
      </c>
      <c r="P1122">
        <f>O1122*_xlfn.XLOOKUP(K1122,AM:AM,AN:AN)</f>
        <v>8.2043999999999997</v>
      </c>
      <c r="Q1122">
        <f>O1122*_xlfn.XLOOKUP(K1122,AM:AM,AO:AO)</f>
        <v>9.5399999999999991</v>
      </c>
      <c r="R1122" t="str">
        <f>_xlfn.XLOOKUP(E1122,AF:AF,AG:AG)</f>
        <v>American Airlines</v>
      </c>
      <c r="S1122" t="str">
        <f>_xlfn.XLOOKUP(E1122,AF:AF,AI:AI)</f>
        <v>United States</v>
      </c>
      <c r="T1122">
        <f>WEEKNUM(G1122)</f>
        <v>23</v>
      </c>
      <c r="U1122">
        <f>YEAR(G1122)</f>
        <v>2025</v>
      </c>
      <c r="V1122" s="117">
        <f>IFERROR(Q1122/N1122,"0")</f>
        <v>4.3267268356841575E-2</v>
      </c>
      <c r="AF1122">
        <v>33752</v>
      </c>
      <c r="AG1122" t="s">
        <v>1190</v>
      </c>
      <c r="AH1122" t="s">
        <v>376</v>
      </c>
      <c r="AI1122" t="s">
        <v>377</v>
      </c>
    </row>
    <row r="1123" spans="1:35">
      <c r="A1123" t="str">
        <f>_xlfn.XLOOKUP(D1123,BN:BN,BO:BO)</f>
        <v>México</v>
      </c>
      <c r="B1123" t="s">
        <v>25</v>
      </c>
      <c r="C1123">
        <v>131</v>
      </c>
      <c r="D1123" t="str">
        <f>_xlfn.XLOOKUP(C1123,BH:BH,BI:BI)</f>
        <v>DianaM</v>
      </c>
      <c r="E1123">
        <v>23590</v>
      </c>
      <c r="F1123" t="s">
        <v>2374</v>
      </c>
      <c r="G1123" s="63">
        <v>45810</v>
      </c>
      <c r="H1123" s="63">
        <v>45816</v>
      </c>
      <c r="I1123" t="s">
        <v>366</v>
      </c>
      <c r="J1123" t="str">
        <f>_xlfn.XLOOKUP(I1123,AS:AS,AU:AU)</f>
        <v>Vuelos</v>
      </c>
      <c r="K1123" t="s">
        <v>33</v>
      </c>
      <c r="L1123">
        <v>1799.74</v>
      </c>
      <c r="M1123">
        <f>L1123*_xlfn.XLOOKUP(K1123,AM:AM,AN:AN)</f>
        <v>1547.7764</v>
      </c>
      <c r="N1123">
        <f>L1123*_xlfn.XLOOKUP(K1123,AM:AM,AO:AO)</f>
        <v>1799.74</v>
      </c>
      <c r="O1123">
        <v>30.92</v>
      </c>
      <c r="P1123">
        <f>O1123*_xlfn.XLOOKUP(K1123,AM:AM,AN:AN)</f>
        <v>26.591200000000001</v>
      </c>
      <c r="Q1123">
        <f>O1123*_xlfn.XLOOKUP(K1123,AM:AM,AO:AO)</f>
        <v>30.92</v>
      </c>
      <c r="R1123" t="str">
        <f>_xlfn.XLOOKUP(E1123,AF:AF,AG:AG)</f>
        <v>AEROMÉXICO</v>
      </c>
      <c r="S1123" t="str">
        <f>_xlfn.XLOOKUP(E1123,AF:AF,AI:AI)</f>
        <v>Mexico</v>
      </c>
      <c r="T1123">
        <f>WEEKNUM(G1123)</f>
        <v>23</v>
      </c>
      <c r="U1123">
        <f>YEAR(G1123)</f>
        <v>2025</v>
      </c>
      <c r="V1123" s="117">
        <f>IFERROR(Q1123/N1123,"0")</f>
        <v>1.7180259370798007E-2</v>
      </c>
      <c r="AF1123">
        <v>33690</v>
      </c>
      <c r="AG1123" t="s">
        <v>1178</v>
      </c>
      <c r="AH1123" t="s">
        <v>376</v>
      </c>
      <c r="AI1123" t="s">
        <v>438</v>
      </c>
    </row>
    <row r="1124" spans="1:35">
      <c r="A1124" t="str">
        <f>_xlfn.XLOOKUP(D1124,BN:BN,BO:BO)</f>
        <v>México</v>
      </c>
      <c r="B1124" t="s">
        <v>25</v>
      </c>
      <c r="C1124">
        <v>131</v>
      </c>
      <c r="D1124" t="str">
        <f>_xlfn.XLOOKUP(C1124,BH:BH,BI:BI)</f>
        <v>DianaM</v>
      </c>
      <c r="E1124">
        <v>0</v>
      </c>
      <c r="F1124" t="s">
        <v>2375</v>
      </c>
      <c r="G1124" s="63">
        <v>45810</v>
      </c>
      <c r="H1124" s="63">
        <v>45816</v>
      </c>
      <c r="I1124" t="s">
        <v>396</v>
      </c>
      <c r="J1124" t="str">
        <f>_xlfn.XLOOKUP(I1124,AS:AS,AU:AU)</f>
        <v>Honorarios</v>
      </c>
      <c r="K1124" t="s">
        <v>33</v>
      </c>
      <c r="L1124">
        <v>35</v>
      </c>
      <c r="M1124">
        <f>L1124*_xlfn.XLOOKUP(K1124,AM:AM,AN:AN)</f>
        <v>30.099999999999998</v>
      </c>
      <c r="N1124">
        <f>L1124*_xlfn.XLOOKUP(K1124,AM:AM,AO:AO)</f>
        <v>35</v>
      </c>
      <c r="O1124">
        <v>35</v>
      </c>
      <c r="P1124">
        <f>O1124*_xlfn.XLOOKUP(K1124,AM:AM,AN:AN)</f>
        <v>30.099999999999998</v>
      </c>
      <c r="Q1124">
        <f>O1124*_xlfn.XLOOKUP(K1124,AM:AM,AO:AO)</f>
        <v>35</v>
      </c>
      <c r="R1124" t="str">
        <f>_xlfn.XLOOKUP(E1124,AF:AF,AG:AG)</f>
        <v>FEES</v>
      </c>
      <c r="S1124">
        <f>_xlfn.XLOOKUP(E1124,AF:AF,AI:AI)</f>
        <v>0</v>
      </c>
      <c r="T1124">
        <f>WEEKNUM(G1124)</f>
        <v>23</v>
      </c>
      <c r="U1124">
        <f>YEAR(G1124)</f>
        <v>2025</v>
      </c>
      <c r="V1124" s="117">
        <f>IFERROR(Q1124/N1124,"0")</f>
        <v>1</v>
      </c>
      <c r="AF1124">
        <v>33694</v>
      </c>
      <c r="AG1124" t="s">
        <v>1181</v>
      </c>
      <c r="AH1124" t="s">
        <v>376</v>
      </c>
      <c r="AI1124" t="s">
        <v>438</v>
      </c>
    </row>
    <row r="1125" spans="1:35">
      <c r="A1125" t="str">
        <f>_xlfn.XLOOKUP(D1125,BN:BN,BO:BO)</f>
        <v>México</v>
      </c>
      <c r="B1125" t="s">
        <v>25</v>
      </c>
      <c r="C1125">
        <v>131</v>
      </c>
      <c r="D1125" t="str">
        <f>_xlfn.XLOOKUP(C1125,BH:BH,BI:BI)</f>
        <v>DianaM</v>
      </c>
      <c r="E1125">
        <v>25024</v>
      </c>
      <c r="F1125" t="s">
        <v>2376</v>
      </c>
      <c r="G1125" s="63">
        <v>45810</v>
      </c>
      <c r="H1125" s="63">
        <v>45816</v>
      </c>
      <c r="I1125" t="s">
        <v>366</v>
      </c>
      <c r="J1125" t="str">
        <f>_xlfn.XLOOKUP(I1125,AS:AS,AU:AU)</f>
        <v>Vuelos</v>
      </c>
      <c r="K1125" t="s">
        <v>33</v>
      </c>
      <c r="L1125">
        <v>1229.9000000000001</v>
      </c>
      <c r="M1125">
        <f>L1125*_xlfn.XLOOKUP(K1125,AM:AM,AN:AN)</f>
        <v>1057.7140000000002</v>
      </c>
      <c r="N1125">
        <f>L1125*_xlfn.XLOOKUP(K1125,AM:AM,AO:AO)</f>
        <v>1229.9000000000001</v>
      </c>
      <c r="O1125">
        <v>0</v>
      </c>
      <c r="P1125">
        <f>O1125*_xlfn.XLOOKUP(K1125,AM:AM,AN:AN)</f>
        <v>0</v>
      </c>
      <c r="Q1125">
        <f>O1125*_xlfn.XLOOKUP(K1125,AM:AM,AO:AO)</f>
        <v>0</v>
      </c>
      <c r="R1125" t="str">
        <f>_xlfn.XLOOKUP(E1125,AF:AF,AG:AG)</f>
        <v>Iberia</v>
      </c>
      <c r="S1125" t="str">
        <f>_xlfn.XLOOKUP(E1125,AF:AF,AI:AI)</f>
        <v>Spain</v>
      </c>
      <c r="T1125">
        <f>WEEKNUM(G1125)</f>
        <v>23</v>
      </c>
      <c r="U1125">
        <f>YEAR(G1125)</f>
        <v>2025</v>
      </c>
      <c r="V1125" s="117">
        <f>IFERROR(Q1125/N1125,"0")</f>
        <v>0</v>
      </c>
      <c r="AF1125">
        <v>33673</v>
      </c>
      <c r="AG1125" t="s">
        <v>2377</v>
      </c>
      <c r="AH1125" t="s">
        <v>376</v>
      </c>
      <c r="AI1125" t="s">
        <v>399</v>
      </c>
    </row>
    <row r="1126" spans="1:35">
      <c r="A1126" t="str">
        <f>_xlfn.XLOOKUP(D1126,BN:BN,BO:BO)</f>
        <v>México</v>
      </c>
      <c r="B1126" t="s">
        <v>25</v>
      </c>
      <c r="C1126">
        <v>131</v>
      </c>
      <c r="D1126" t="str">
        <f>_xlfn.XLOOKUP(C1126,BH:BH,BI:BI)</f>
        <v>DianaM</v>
      </c>
      <c r="E1126">
        <v>25024</v>
      </c>
      <c r="F1126" t="s">
        <v>2378</v>
      </c>
      <c r="G1126" s="63">
        <v>45810</v>
      </c>
      <c r="H1126" s="63">
        <v>45816</v>
      </c>
      <c r="I1126" t="s">
        <v>366</v>
      </c>
      <c r="J1126" t="str">
        <f>_xlfn.XLOOKUP(I1126,AS:AS,AU:AU)</f>
        <v>Vuelos</v>
      </c>
      <c r="K1126" t="s">
        <v>33</v>
      </c>
      <c r="L1126">
        <v>33.6</v>
      </c>
      <c r="M1126">
        <f>L1126*_xlfn.XLOOKUP(K1126,AM:AM,AN:AN)</f>
        <v>28.896000000000001</v>
      </c>
      <c r="N1126">
        <f>L1126*_xlfn.XLOOKUP(K1126,AM:AM,AO:AO)</f>
        <v>33.6</v>
      </c>
      <c r="O1126">
        <v>0</v>
      </c>
      <c r="P1126">
        <f>O1126*_xlfn.XLOOKUP(K1126,AM:AM,AN:AN)</f>
        <v>0</v>
      </c>
      <c r="Q1126">
        <f>O1126*_xlfn.XLOOKUP(K1126,AM:AM,AO:AO)</f>
        <v>0</v>
      </c>
      <c r="R1126" t="str">
        <f>_xlfn.XLOOKUP(E1126,AF:AF,AG:AG)</f>
        <v>Iberia</v>
      </c>
      <c r="S1126" t="str">
        <f>_xlfn.XLOOKUP(E1126,AF:AF,AI:AI)</f>
        <v>Spain</v>
      </c>
      <c r="T1126">
        <f>WEEKNUM(G1126)</f>
        <v>23</v>
      </c>
      <c r="U1126">
        <f>YEAR(G1126)</f>
        <v>2025</v>
      </c>
      <c r="V1126" s="117">
        <f>IFERROR(Q1126/N1126,"0")</f>
        <v>0</v>
      </c>
      <c r="AF1126">
        <v>33769</v>
      </c>
      <c r="AG1126" t="s">
        <v>2379</v>
      </c>
      <c r="AH1126" t="s">
        <v>376</v>
      </c>
      <c r="AI1126" t="s">
        <v>399</v>
      </c>
    </row>
    <row r="1127" spans="1:35">
      <c r="A1127" t="str">
        <f>_xlfn.XLOOKUP(D1127,BN:BN,BO:BO)</f>
        <v>México</v>
      </c>
      <c r="B1127" t="s">
        <v>25</v>
      </c>
      <c r="C1127">
        <v>131</v>
      </c>
      <c r="D1127" t="str">
        <f>_xlfn.XLOOKUP(C1127,BH:BH,BI:BI)</f>
        <v>DianaM</v>
      </c>
      <c r="E1127">
        <v>0</v>
      </c>
      <c r="F1127" t="s">
        <v>2380</v>
      </c>
      <c r="G1127" s="63">
        <v>45810</v>
      </c>
      <c r="H1127" s="63">
        <v>45816</v>
      </c>
      <c r="I1127" t="s">
        <v>396</v>
      </c>
      <c r="J1127" t="str">
        <f>_xlfn.XLOOKUP(I1127,AS:AS,AU:AU)</f>
        <v>Honorarios</v>
      </c>
      <c r="K1127" t="s">
        <v>33</v>
      </c>
      <c r="L1127">
        <v>35</v>
      </c>
      <c r="M1127">
        <f>L1127*_xlfn.XLOOKUP(K1127,AM:AM,AN:AN)</f>
        <v>30.099999999999998</v>
      </c>
      <c r="N1127">
        <f>L1127*_xlfn.XLOOKUP(K1127,AM:AM,AO:AO)</f>
        <v>35</v>
      </c>
      <c r="O1127">
        <v>35</v>
      </c>
      <c r="P1127">
        <f>O1127*_xlfn.XLOOKUP(K1127,AM:AM,AN:AN)</f>
        <v>30.099999999999998</v>
      </c>
      <c r="Q1127">
        <f>O1127*_xlfn.XLOOKUP(K1127,AM:AM,AO:AO)</f>
        <v>35</v>
      </c>
      <c r="R1127" t="str">
        <f>_xlfn.XLOOKUP(E1127,AF:AF,AG:AG)</f>
        <v>FEES</v>
      </c>
      <c r="S1127">
        <f>_xlfn.XLOOKUP(E1127,AF:AF,AI:AI)</f>
        <v>0</v>
      </c>
      <c r="T1127">
        <f>WEEKNUM(G1127)</f>
        <v>23</v>
      </c>
      <c r="U1127">
        <f>YEAR(G1127)</f>
        <v>2025</v>
      </c>
      <c r="V1127" s="117">
        <f>IFERROR(Q1127/N1127,"0")</f>
        <v>1</v>
      </c>
      <c r="AF1127">
        <v>25363</v>
      </c>
      <c r="AG1127" t="s">
        <v>2381</v>
      </c>
      <c r="AH1127" t="s">
        <v>376</v>
      </c>
      <c r="AI1127" t="s">
        <v>399</v>
      </c>
    </row>
    <row r="1128" spans="1:35">
      <c r="A1128" t="str">
        <f>_xlfn.XLOOKUP(D1128,BN:BN,BO:BO)</f>
        <v>México</v>
      </c>
      <c r="B1128" t="s">
        <v>25</v>
      </c>
      <c r="C1128">
        <v>131</v>
      </c>
      <c r="D1128" t="str">
        <f>_xlfn.XLOOKUP(C1128,BH:BH,BI:BI)</f>
        <v>DianaM</v>
      </c>
      <c r="E1128">
        <v>23966</v>
      </c>
      <c r="F1128" t="s">
        <v>2382</v>
      </c>
      <c r="G1128" s="63">
        <v>45810</v>
      </c>
      <c r="H1128" s="63">
        <v>45816</v>
      </c>
      <c r="I1128" t="s">
        <v>366</v>
      </c>
      <c r="J1128" t="str">
        <f>_xlfn.XLOOKUP(I1128,AS:AS,AU:AU)</f>
        <v>Vuelos</v>
      </c>
      <c r="K1128" t="s">
        <v>33</v>
      </c>
      <c r="L1128">
        <v>483.7</v>
      </c>
      <c r="M1128">
        <f>L1128*_xlfn.XLOOKUP(K1128,AM:AM,AN:AN)</f>
        <v>415.98199999999997</v>
      </c>
      <c r="N1128">
        <f>L1128*_xlfn.XLOOKUP(K1128,AM:AM,AO:AO)</f>
        <v>483.7</v>
      </c>
      <c r="O1128">
        <v>0</v>
      </c>
      <c r="P1128">
        <f>O1128*_xlfn.XLOOKUP(K1128,AM:AM,AN:AN)</f>
        <v>0</v>
      </c>
      <c r="Q1128">
        <f>O1128*_xlfn.XLOOKUP(K1128,AM:AM,AO:AO)</f>
        <v>0</v>
      </c>
      <c r="R1128" t="str">
        <f>_xlfn.XLOOKUP(E1128,AF:AF,AG:AG)</f>
        <v>British Airways</v>
      </c>
      <c r="S1128" t="str">
        <f>_xlfn.XLOOKUP(E1128,AF:AF,AI:AI)</f>
        <v>United Kingdom</v>
      </c>
      <c r="T1128">
        <f>WEEKNUM(G1128)</f>
        <v>23</v>
      </c>
      <c r="U1128">
        <f>YEAR(G1128)</f>
        <v>2025</v>
      </c>
      <c r="V1128" s="117">
        <f>IFERROR(Q1128/N1128,"0")</f>
        <v>0</v>
      </c>
      <c r="AF1128">
        <v>34341</v>
      </c>
      <c r="AG1128" t="s">
        <v>2383</v>
      </c>
      <c r="AH1128" t="s">
        <v>376</v>
      </c>
      <c r="AI1128" t="s">
        <v>377</v>
      </c>
    </row>
    <row r="1129" spans="1:35">
      <c r="A1129" t="str">
        <f>_xlfn.XLOOKUP(D1129,BN:BN,BO:BO)</f>
        <v>México</v>
      </c>
      <c r="B1129" t="s">
        <v>25</v>
      </c>
      <c r="C1129">
        <v>131</v>
      </c>
      <c r="D1129" t="str">
        <f>_xlfn.XLOOKUP(C1129,BH:BH,BI:BI)</f>
        <v>DianaM</v>
      </c>
      <c r="E1129">
        <v>23590</v>
      </c>
      <c r="F1129" t="s">
        <v>2384</v>
      </c>
      <c r="G1129" s="63">
        <v>45742</v>
      </c>
      <c r="H1129" s="63">
        <v>45766</v>
      </c>
      <c r="I1129" t="s">
        <v>484</v>
      </c>
      <c r="J1129" t="str">
        <f>_xlfn.XLOOKUP(I1129,AS:AS,AU:AU)</f>
        <v>Vuelos</v>
      </c>
      <c r="K1129" t="s">
        <v>33</v>
      </c>
      <c r="L1129">
        <v>3539.77</v>
      </c>
      <c r="M1129">
        <f>L1129*_xlfn.XLOOKUP(K1129,AM:AM,AN:AN)</f>
        <v>3044.2021999999997</v>
      </c>
      <c r="N1129">
        <f>L1129*_xlfn.XLOOKUP(K1129,AM:AM,AO:AO)</f>
        <v>3539.77</v>
      </c>
      <c r="O1129">
        <v>0</v>
      </c>
      <c r="P1129">
        <f>O1129*_xlfn.XLOOKUP(K1129,AM:AM,AN:AN)</f>
        <v>0</v>
      </c>
      <c r="Q1129">
        <f>O1129*_xlfn.XLOOKUP(K1129,AM:AM,AO:AO)</f>
        <v>0</v>
      </c>
      <c r="R1129" t="str">
        <f>_xlfn.XLOOKUP(E1129,AF:AF,AG:AG)</f>
        <v>AEROMÉXICO</v>
      </c>
      <c r="S1129" t="str">
        <f>_xlfn.XLOOKUP(E1129,AF:AF,AI:AI)</f>
        <v>Mexico</v>
      </c>
      <c r="T1129">
        <f>WEEKNUM(G1129)</f>
        <v>13</v>
      </c>
      <c r="U1129">
        <f>YEAR(G1129)</f>
        <v>2025</v>
      </c>
      <c r="V1129" s="117">
        <f>IFERROR(Q1129/N1129,"0")</f>
        <v>0</v>
      </c>
      <c r="AF1129">
        <v>33657</v>
      </c>
      <c r="AG1129" t="s">
        <v>1159</v>
      </c>
      <c r="AH1129" t="s">
        <v>376</v>
      </c>
      <c r="AI1129" t="s">
        <v>676</v>
      </c>
    </row>
    <row r="1130" spans="1:35">
      <c r="A1130" t="str">
        <f>_xlfn.XLOOKUP(D1130,BN:BN,BO:BO)</f>
        <v>México</v>
      </c>
      <c r="B1130" t="s">
        <v>25</v>
      </c>
      <c r="C1130">
        <v>131</v>
      </c>
      <c r="D1130" t="str">
        <f>_xlfn.XLOOKUP(C1130,BH:BH,BI:BI)</f>
        <v>DianaM</v>
      </c>
      <c r="E1130">
        <v>0</v>
      </c>
      <c r="F1130" t="s">
        <v>2385</v>
      </c>
      <c r="G1130" s="63">
        <v>45742</v>
      </c>
      <c r="H1130" s="63">
        <v>45816</v>
      </c>
      <c r="I1130" t="s">
        <v>396</v>
      </c>
      <c r="J1130" t="str">
        <f>_xlfn.XLOOKUP(I1130,AS:AS,AU:AU)</f>
        <v>Honorarios</v>
      </c>
      <c r="K1130" t="s">
        <v>33</v>
      </c>
      <c r="L1130">
        <v>166.7</v>
      </c>
      <c r="M1130">
        <f>L1130*_xlfn.XLOOKUP(K1130,AM:AM,AN:AN)</f>
        <v>143.36199999999999</v>
      </c>
      <c r="N1130">
        <f>L1130*_xlfn.XLOOKUP(K1130,AM:AM,AO:AO)</f>
        <v>166.7</v>
      </c>
      <c r="O1130">
        <v>166.7</v>
      </c>
      <c r="P1130">
        <f>O1130*_xlfn.XLOOKUP(K1130,AM:AM,AN:AN)</f>
        <v>143.36199999999999</v>
      </c>
      <c r="Q1130">
        <f>O1130*_xlfn.XLOOKUP(K1130,AM:AM,AO:AO)</f>
        <v>166.7</v>
      </c>
      <c r="R1130" t="str">
        <f>_xlfn.XLOOKUP(E1130,AF:AF,AG:AG)</f>
        <v>FEES</v>
      </c>
      <c r="S1130">
        <f>_xlfn.XLOOKUP(E1130,AF:AF,AI:AI)</f>
        <v>0</v>
      </c>
      <c r="T1130">
        <f>WEEKNUM(G1130)</f>
        <v>13</v>
      </c>
      <c r="U1130">
        <f>YEAR(G1130)</f>
        <v>2025</v>
      </c>
      <c r="V1130" s="117">
        <f>IFERROR(Q1130/N1130,"0")</f>
        <v>1</v>
      </c>
      <c r="AF1130">
        <v>33513</v>
      </c>
      <c r="AG1130" t="s">
        <v>2386</v>
      </c>
      <c r="AH1130" t="s">
        <v>376</v>
      </c>
      <c r="AI1130" t="s">
        <v>440</v>
      </c>
    </row>
    <row r="1131" spans="1:35">
      <c r="A1131" t="str">
        <f>_xlfn.XLOOKUP(D1131,BN:BN,BO:BO)</f>
        <v>México</v>
      </c>
      <c r="B1131" t="s">
        <v>25</v>
      </c>
      <c r="C1131">
        <v>132</v>
      </c>
      <c r="D1131" t="str">
        <f>_xlfn.XLOOKUP(C1131,BH:BH,BI:BI)</f>
        <v>DianaM</v>
      </c>
      <c r="E1131">
        <v>25102</v>
      </c>
      <c r="F1131" t="s">
        <v>2387</v>
      </c>
      <c r="G1131" s="63">
        <v>45700</v>
      </c>
      <c r="H1131" s="63">
        <v>45706</v>
      </c>
      <c r="I1131" t="s">
        <v>366</v>
      </c>
      <c r="J1131" t="str">
        <f>_xlfn.XLOOKUP(I1131,AS:AS,AU:AU)</f>
        <v>Vuelos</v>
      </c>
      <c r="K1131" t="s">
        <v>33</v>
      </c>
      <c r="L1131">
        <v>3601.68</v>
      </c>
      <c r="M1131">
        <f>L1131*_xlfn.XLOOKUP(K1131,AM:AM,AN:AN)</f>
        <v>3097.4447999999998</v>
      </c>
      <c r="N1131">
        <f>L1131*_xlfn.XLOOKUP(K1131,AM:AM,AO:AO)</f>
        <v>3601.68</v>
      </c>
      <c r="O1131">
        <v>0</v>
      </c>
      <c r="P1131">
        <f>O1131*_xlfn.XLOOKUP(K1131,AM:AM,AN:AN)</f>
        <v>0</v>
      </c>
      <c r="Q1131">
        <f>O1131*_xlfn.XLOOKUP(K1131,AM:AM,AO:AO)</f>
        <v>0</v>
      </c>
      <c r="R1131" t="str">
        <f>_xlfn.XLOOKUP(E1131,AF:AF,AG:AG)</f>
        <v>El Al Israel Airlines</v>
      </c>
      <c r="S1131" t="str">
        <f>_xlfn.XLOOKUP(E1131,AF:AF,AI:AI)</f>
        <v>Israel</v>
      </c>
      <c r="T1131">
        <f>WEEKNUM(G1131)</f>
        <v>7</v>
      </c>
      <c r="U1131">
        <f>YEAR(G1131)</f>
        <v>2025</v>
      </c>
      <c r="V1131" s="117">
        <f>IFERROR(Q1131/N1131,"0")</f>
        <v>0</v>
      </c>
      <c r="AF1131">
        <v>33511</v>
      </c>
      <c r="AG1131" t="s">
        <v>1135</v>
      </c>
      <c r="AH1131" t="s">
        <v>376</v>
      </c>
      <c r="AI1131" t="s">
        <v>401</v>
      </c>
    </row>
    <row r="1132" spans="1:35">
      <c r="A1132" t="str">
        <f>_xlfn.XLOOKUP(D1132,BN:BN,BO:BO)</f>
        <v>México</v>
      </c>
      <c r="B1132" t="s">
        <v>25</v>
      </c>
      <c r="C1132">
        <v>132</v>
      </c>
      <c r="D1132" t="str">
        <f>_xlfn.XLOOKUP(C1132,BH:BH,BI:BI)</f>
        <v>DianaM</v>
      </c>
      <c r="E1132">
        <v>0</v>
      </c>
      <c r="F1132" t="s">
        <v>2388</v>
      </c>
      <c r="G1132" s="63">
        <v>45700</v>
      </c>
      <c r="H1132" s="63">
        <v>45706</v>
      </c>
      <c r="I1132" t="s">
        <v>396</v>
      </c>
      <c r="J1132" t="str">
        <f>_xlfn.XLOOKUP(I1132,AS:AS,AU:AU)</f>
        <v>Honorarios</v>
      </c>
      <c r="K1132" t="s">
        <v>33</v>
      </c>
      <c r="L1132">
        <v>50</v>
      </c>
      <c r="M1132">
        <f>L1132*_xlfn.XLOOKUP(K1132,AM:AM,AN:AN)</f>
        <v>43</v>
      </c>
      <c r="N1132">
        <f>L1132*_xlfn.XLOOKUP(K1132,AM:AM,AO:AO)</f>
        <v>50</v>
      </c>
      <c r="O1132">
        <v>50</v>
      </c>
      <c r="P1132">
        <f>O1132*_xlfn.XLOOKUP(K1132,AM:AM,AN:AN)</f>
        <v>43</v>
      </c>
      <c r="Q1132">
        <f>O1132*_xlfn.XLOOKUP(K1132,AM:AM,AO:AO)</f>
        <v>50</v>
      </c>
      <c r="R1132" t="str">
        <f>_xlfn.XLOOKUP(E1132,AF:AF,AG:AG)</f>
        <v>FEES</v>
      </c>
      <c r="S1132">
        <f>_xlfn.XLOOKUP(E1132,AF:AF,AI:AI)</f>
        <v>0</v>
      </c>
      <c r="T1132">
        <f>WEEKNUM(G1132)</f>
        <v>7</v>
      </c>
      <c r="U1132">
        <f>YEAR(G1132)</f>
        <v>2025</v>
      </c>
      <c r="V1132" s="117">
        <f>IFERROR(Q1132/N1132,"0")</f>
        <v>1</v>
      </c>
      <c r="AF1132">
        <v>33488</v>
      </c>
      <c r="AG1132" t="s">
        <v>1126</v>
      </c>
      <c r="AH1132" t="s">
        <v>376</v>
      </c>
      <c r="AI1132" t="s">
        <v>440</v>
      </c>
    </row>
    <row r="1133" spans="1:35">
      <c r="A1133" t="str">
        <f>_xlfn.XLOOKUP(D1133,BN:BN,BO:BO)</f>
        <v>México</v>
      </c>
      <c r="B1133" t="s">
        <v>25</v>
      </c>
      <c r="C1133">
        <v>132</v>
      </c>
      <c r="D1133" t="str">
        <f>_xlfn.XLOOKUP(C1133,BH:BH,BI:BI)</f>
        <v>DianaM</v>
      </c>
      <c r="E1133">
        <v>27544</v>
      </c>
      <c r="F1133" t="s">
        <v>1780</v>
      </c>
      <c r="G1133" s="63">
        <v>45700</v>
      </c>
      <c r="H1133" s="63">
        <v>45706</v>
      </c>
      <c r="I1133" t="s">
        <v>376</v>
      </c>
      <c r="J1133" t="str">
        <f>_xlfn.XLOOKUP(I1133,AS:AS,AU:AU)</f>
        <v>Hotel</v>
      </c>
      <c r="K1133" t="s">
        <v>33</v>
      </c>
      <c r="L1133">
        <v>388.6</v>
      </c>
      <c r="M1133">
        <f>L1133*_xlfn.XLOOKUP(K1133,AM:AM,AN:AN)</f>
        <v>334.19600000000003</v>
      </c>
      <c r="N1133">
        <f>L1133*_xlfn.XLOOKUP(K1133,AM:AM,AO:AO)</f>
        <v>388.6</v>
      </c>
      <c r="O1133">
        <v>388.6</v>
      </c>
      <c r="P1133">
        <f>O1133*_xlfn.XLOOKUP(K1133,AM:AM,AN:AN)</f>
        <v>334.19600000000003</v>
      </c>
      <c r="Q1133">
        <f>O1133*_xlfn.XLOOKUP(K1133,AM:AM,AO:AO)</f>
        <v>388.6</v>
      </c>
      <c r="R1133" t="str">
        <f>_xlfn.XLOOKUP(E1133,AF:AF,AG:AG)</f>
        <v>THE DAVID KEMPINSKI TEL AVIV</v>
      </c>
      <c r="S1133" t="str">
        <f>_xlfn.XLOOKUP(E1133,AF:AF,AI:AI)</f>
        <v>Israel</v>
      </c>
      <c r="T1133">
        <f>WEEKNUM(G1133)</f>
        <v>7</v>
      </c>
      <c r="U1133">
        <f>YEAR(G1133)</f>
        <v>2025</v>
      </c>
      <c r="V1133" s="117">
        <f>IFERROR(Q1133/N1133,"0")</f>
        <v>1</v>
      </c>
      <c r="AE1133" s="127" t="s">
        <v>2389</v>
      </c>
      <c r="AF1133">
        <v>34422</v>
      </c>
      <c r="AG1133" t="s">
        <v>2390</v>
      </c>
      <c r="AH1133" t="s">
        <v>376</v>
      </c>
      <c r="AI1133" t="s">
        <v>401</v>
      </c>
    </row>
    <row r="1134" spans="1:35">
      <c r="A1134" t="str">
        <f>_xlfn.XLOOKUP(D1134,BN:BN,BO:BO)</f>
        <v>México</v>
      </c>
      <c r="B1134" t="s">
        <v>25</v>
      </c>
      <c r="C1134">
        <v>132</v>
      </c>
      <c r="D1134" t="str">
        <f>_xlfn.XLOOKUP(C1134,BH:BH,BI:BI)</f>
        <v>DianaM</v>
      </c>
      <c r="E1134">
        <v>27544</v>
      </c>
      <c r="F1134" t="s">
        <v>1780</v>
      </c>
      <c r="G1134" s="63">
        <v>45700</v>
      </c>
      <c r="H1134" s="63">
        <v>45706</v>
      </c>
      <c r="I1134" t="s">
        <v>376</v>
      </c>
      <c r="J1134" t="str">
        <f>_xlfn.XLOOKUP(I1134,AS:AS,AU:AU)</f>
        <v>Hotel</v>
      </c>
      <c r="K1134" t="s">
        <v>33</v>
      </c>
      <c r="L1134">
        <v>388.6</v>
      </c>
      <c r="M1134">
        <f>L1134*_xlfn.XLOOKUP(K1134,AM:AM,AN:AN)</f>
        <v>334.19600000000003</v>
      </c>
      <c r="N1134">
        <f>L1134*_xlfn.XLOOKUP(K1134,AM:AM,AO:AO)</f>
        <v>388.6</v>
      </c>
      <c r="O1134">
        <v>388.6</v>
      </c>
      <c r="P1134">
        <f>O1134*_xlfn.XLOOKUP(K1134,AM:AM,AN:AN)</f>
        <v>334.19600000000003</v>
      </c>
      <c r="Q1134">
        <f>O1134*_xlfn.XLOOKUP(K1134,AM:AM,AO:AO)</f>
        <v>388.6</v>
      </c>
      <c r="R1134" t="str">
        <f>_xlfn.XLOOKUP(E1134,AF:AF,AG:AG)</f>
        <v>THE DAVID KEMPINSKI TEL AVIV</v>
      </c>
      <c r="S1134" t="str">
        <f>_xlfn.XLOOKUP(E1134,AF:AF,AI:AI)</f>
        <v>Israel</v>
      </c>
      <c r="T1134">
        <f>WEEKNUM(G1134)</f>
        <v>7</v>
      </c>
      <c r="U1134">
        <f>YEAR(G1134)</f>
        <v>2025</v>
      </c>
      <c r="V1134" s="117">
        <f>IFERROR(Q1134/N1134,"0")</f>
        <v>1</v>
      </c>
      <c r="AF1134" s="126">
        <v>34196</v>
      </c>
      <c r="AG1134" t="s">
        <v>1227</v>
      </c>
      <c r="AH1134" t="s">
        <v>364</v>
      </c>
      <c r="AI1134" t="s">
        <v>579</v>
      </c>
    </row>
    <row r="1135" spans="1:35">
      <c r="A1135" t="str">
        <f>_xlfn.XLOOKUP(D1135,BN:BN,BO:BO)</f>
        <v>México</v>
      </c>
      <c r="B1135" t="s">
        <v>25</v>
      </c>
      <c r="C1135">
        <v>133</v>
      </c>
      <c r="D1135" t="str">
        <f>_xlfn.XLOOKUP(C1135,BH:BH,BI:BI)</f>
        <v>IsraelB</v>
      </c>
      <c r="E1135">
        <v>25452</v>
      </c>
      <c r="F1135" t="s">
        <v>2391</v>
      </c>
      <c r="G1135" s="63">
        <v>45675</v>
      </c>
      <c r="H1135" s="63">
        <v>45679</v>
      </c>
      <c r="I1135" t="s">
        <v>376</v>
      </c>
      <c r="J1135" t="str">
        <f>_xlfn.XLOOKUP(I1135,AS:AS,AU:AU)</f>
        <v>Hotel</v>
      </c>
      <c r="K1135" t="s">
        <v>33</v>
      </c>
      <c r="L1135">
        <v>8696.25</v>
      </c>
      <c r="M1135">
        <f>L1135*_xlfn.XLOOKUP(K1135,AM:AM,AN:AN)</f>
        <v>7478.7749999999996</v>
      </c>
      <c r="N1135">
        <f>L1135*_xlfn.XLOOKUP(K1135,AM:AM,AO:AO)</f>
        <v>8696.25</v>
      </c>
      <c r="O1135">
        <v>705</v>
      </c>
      <c r="P1135">
        <f>O1135*_xlfn.XLOOKUP(K1135,AM:AM,AN:AN)</f>
        <v>606.29999999999995</v>
      </c>
      <c r="Q1135">
        <f>O1135*_xlfn.XLOOKUP(K1135,AM:AM,AO:AO)</f>
        <v>705</v>
      </c>
      <c r="R1135" t="str">
        <f>_xlfn.XLOOKUP(E1135,AF:AF,AG:AG)</f>
        <v>THE DUPONT CIRCLE HOTEL</v>
      </c>
      <c r="S1135" t="str">
        <f>_xlfn.XLOOKUP(E1135,AF:AF,AI:AI)</f>
        <v>United States</v>
      </c>
      <c r="T1135">
        <f>WEEKNUM(G1135)</f>
        <v>3</v>
      </c>
      <c r="U1135">
        <f>YEAR(G1135)</f>
        <v>2025</v>
      </c>
      <c r="V1135" s="117">
        <f>IFERROR(Q1135/N1135,"0")</f>
        <v>8.1069426476929718E-2</v>
      </c>
      <c r="AF1135">
        <v>34328</v>
      </c>
      <c r="AG1135" t="s">
        <v>2392</v>
      </c>
      <c r="AH1135" t="s">
        <v>376</v>
      </c>
      <c r="AI1135" t="s">
        <v>417</v>
      </c>
    </row>
    <row r="1136" spans="1:35">
      <c r="A1136" t="str">
        <f>_xlfn.XLOOKUP(D1136,BN:BN,BO:BO)</f>
        <v>México</v>
      </c>
      <c r="B1136" t="s">
        <v>25</v>
      </c>
      <c r="C1136">
        <v>133</v>
      </c>
      <c r="D1136" t="str">
        <f>_xlfn.XLOOKUP(C1136,BH:BH,BI:BI)</f>
        <v>IsraelB</v>
      </c>
      <c r="E1136">
        <v>25780</v>
      </c>
      <c r="F1136" t="s">
        <v>1780</v>
      </c>
      <c r="G1136" s="63">
        <v>45675</v>
      </c>
      <c r="H1136" s="63">
        <v>45679</v>
      </c>
      <c r="I1136" t="s">
        <v>425</v>
      </c>
      <c r="J1136" t="str">
        <f>_xlfn.XLOOKUP(I1136,AS:AS,AU:AU)</f>
        <v>Traslados</v>
      </c>
      <c r="K1136" t="s">
        <v>33</v>
      </c>
      <c r="L1136">
        <v>60</v>
      </c>
      <c r="M1136">
        <f>L1136*_xlfn.XLOOKUP(K1136,AM:AM,AN:AN)</f>
        <v>51.6</v>
      </c>
      <c r="N1136">
        <f>L1136*_xlfn.XLOOKUP(K1136,AM:AM,AO:AO)</f>
        <v>60</v>
      </c>
      <c r="O1136">
        <v>60</v>
      </c>
      <c r="P1136">
        <f>O1136*_xlfn.XLOOKUP(K1136,AM:AM,AN:AN)</f>
        <v>51.6</v>
      </c>
      <c r="Q1136">
        <f>O1136*_xlfn.XLOOKUP(K1136,AM:AM,AO:AO)</f>
        <v>60</v>
      </c>
      <c r="R1136" t="str">
        <f>_xlfn.XLOOKUP(E1136,AF:AF,AG:AG)</f>
        <v>ROLZO</v>
      </c>
      <c r="S1136" t="str">
        <f>_xlfn.XLOOKUP(E1136,AF:AF,AI:AI)</f>
        <v>United Kingdom</v>
      </c>
      <c r="T1136">
        <f>WEEKNUM(G1136)</f>
        <v>3</v>
      </c>
      <c r="U1136">
        <f>YEAR(G1136)</f>
        <v>2025</v>
      </c>
      <c r="V1136" s="117">
        <f>IFERROR(Q1136/N1136,"0")</f>
        <v>1</v>
      </c>
      <c r="AF1136">
        <v>34325</v>
      </c>
      <c r="AG1136" t="s">
        <v>2393</v>
      </c>
      <c r="AH1136" t="s">
        <v>376</v>
      </c>
      <c r="AI1136" t="s">
        <v>377</v>
      </c>
    </row>
    <row r="1137" spans="1:35">
      <c r="A1137" t="str">
        <f>_xlfn.XLOOKUP(D1137,BN:BN,BO:BO)</f>
        <v>México</v>
      </c>
      <c r="B1137" t="s">
        <v>25</v>
      </c>
      <c r="C1137">
        <v>134</v>
      </c>
      <c r="D1137" t="str">
        <f>_xlfn.XLOOKUP(C1137,BH:BH,BI:BI)</f>
        <v>DianaM</v>
      </c>
      <c r="E1137">
        <v>23590</v>
      </c>
      <c r="F1137" t="s">
        <v>2394</v>
      </c>
      <c r="G1137" s="63">
        <v>45792</v>
      </c>
      <c r="H1137" s="63">
        <v>45803</v>
      </c>
      <c r="I1137" t="s">
        <v>366</v>
      </c>
      <c r="J1137" t="str">
        <f>_xlfn.XLOOKUP(I1137,AS:AS,AU:AU)</f>
        <v>Vuelos</v>
      </c>
      <c r="K1137" t="s">
        <v>33</v>
      </c>
      <c r="L1137">
        <v>3230.76</v>
      </c>
      <c r="M1137">
        <f>L1137*_xlfn.XLOOKUP(K1137,AM:AM,AN:AN)</f>
        <v>2778.4536000000003</v>
      </c>
      <c r="N1137">
        <f>L1137*_xlfn.XLOOKUP(K1137,AM:AM,AO:AO)</f>
        <v>3230.76</v>
      </c>
      <c r="O1137">
        <v>0</v>
      </c>
      <c r="P1137">
        <f>O1137*_xlfn.XLOOKUP(K1137,AM:AM,AN:AN)</f>
        <v>0</v>
      </c>
      <c r="Q1137">
        <f>O1137*_xlfn.XLOOKUP(K1137,AM:AM,AO:AO)</f>
        <v>0</v>
      </c>
      <c r="R1137" t="str">
        <f>_xlfn.XLOOKUP(E1137,AF:AF,AG:AG)</f>
        <v>AEROMÉXICO</v>
      </c>
      <c r="S1137" t="str">
        <f>_xlfn.XLOOKUP(E1137,AF:AF,AI:AI)</f>
        <v>Mexico</v>
      </c>
      <c r="T1137">
        <f>WEEKNUM(G1137)</f>
        <v>20</v>
      </c>
      <c r="U1137">
        <f>YEAR(G1137)</f>
        <v>2025</v>
      </c>
      <c r="V1137" s="117">
        <f>IFERROR(Q1137/N1137,"0")</f>
        <v>0</v>
      </c>
      <c r="AF1137" s="128">
        <v>33843</v>
      </c>
      <c r="AG1137" s="128"/>
      <c r="AH1137" s="128"/>
      <c r="AI1137" s="128"/>
    </row>
    <row r="1138" spans="1:35">
      <c r="A1138" t="str">
        <f>_xlfn.XLOOKUP(D1138,BN:BN,BO:BO)</f>
        <v>México</v>
      </c>
      <c r="B1138" t="s">
        <v>25</v>
      </c>
      <c r="C1138">
        <v>134</v>
      </c>
      <c r="D1138" t="str">
        <f>_xlfn.XLOOKUP(C1138,BH:BH,BI:BI)</f>
        <v>DianaM</v>
      </c>
      <c r="E1138">
        <v>23590</v>
      </c>
      <c r="F1138" t="s">
        <v>2395</v>
      </c>
      <c r="G1138" s="63">
        <v>45792</v>
      </c>
      <c r="H1138" s="63">
        <v>45803</v>
      </c>
      <c r="I1138" t="s">
        <v>366</v>
      </c>
      <c r="J1138" t="str">
        <f>_xlfn.XLOOKUP(I1138,AS:AS,AU:AU)</f>
        <v>Vuelos</v>
      </c>
      <c r="K1138" t="s">
        <v>33</v>
      </c>
      <c r="L1138">
        <v>3230.76</v>
      </c>
      <c r="M1138">
        <f>L1138*_xlfn.XLOOKUP(K1138,AM:AM,AN:AN)</f>
        <v>2778.4536000000003</v>
      </c>
      <c r="N1138">
        <f>L1138*_xlfn.XLOOKUP(K1138,AM:AM,AO:AO)</f>
        <v>3230.76</v>
      </c>
      <c r="O1138">
        <v>0</v>
      </c>
      <c r="P1138">
        <f>O1138*_xlfn.XLOOKUP(K1138,AM:AM,AN:AN)</f>
        <v>0</v>
      </c>
      <c r="Q1138">
        <f>O1138*_xlfn.XLOOKUP(K1138,AM:AM,AO:AO)</f>
        <v>0</v>
      </c>
      <c r="R1138" t="str">
        <f>_xlfn.XLOOKUP(E1138,AF:AF,AG:AG)</f>
        <v>AEROMÉXICO</v>
      </c>
      <c r="S1138" t="str">
        <f>_xlfn.XLOOKUP(E1138,AF:AF,AI:AI)</f>
        <v>Mexico</v>
      </c>
      <c r="T1138">
        <f>WEEKNUM(G1138)</f>
        <v>20</v>
      </c>
      <c r="U1138">
        <f>YEAR(G1138)</f>
        <v>2025</v>
      </c>
      <c r="V1138" s="117">
        <f>IFERROR(Q1138/N1138,"0")</f>
        <v>0</v>
      </c>
      <c r="AF1138">
        <v>33779</v>
      </c>
      <c r="AG1138" t="s">
        <v>1195</v>
      </c>
      <c r="AH1138" t="s">
        <v>364</v>
      </c>
      <c r="AI1138" t="s">
        <v>790</v>
      </c>
    </row>
    <row r="1139" spans="1:35">
      <c r="A1139" t="str">
        <f>_xlfn.XLOOKUP(D1139,BN:BN,BO:BO)</f>
        <v>México</v>
      </c>
      <c r="B1139" t="s">
        <v>25</v>
      </c>
      <c r="C1139">
        <v>134</v>
      </c>
      <c r="D1139" t="str">
        <f>_xlfn.XLOOKUP(C1139,BH:BH,BI:BI)</f>
        <v>DianaM</v>
      </c>
      <c r="E1139">
        <v>23590</v>
      </c>
      <c r="F1139" t="s">
        <v>2396</v>
      </c>
      <c r="G1139" s="63">
        <v>45792</v>
      </c>
      <c r="H1139" s="63">
        <v>45803</v>
      </c>
      <c r="I1139" t="s">
        <v>366</v>
      </c>
      <c r="J1139" t="str">
        <f>_xlfn.XLOOKUP(I1139,AS:AS,AU:AU)</f>
        <v>Vuelos</v>
      </c>
      <c r="K1139" t="s">
        <v>33</v>
      </c>
      <c r="L1139">
        <v>3230.76</v>
      </c>
      <c r="M1139">
        <f>L1139*_xlfn.XLOOKUP(K1139,AM:AM,AN:AN)</f>
        <v>2778.4536000000003</v>
      </c>
      <c r="N1139">
        <f>L1139*_xlfn.XLOOKUP(K1139,AM:AM,AO:AO)</f>
        <v>3230.76</v>
      </c>
      <c r="O1139">
        <v>0</v>
      </c>
      <c r="P1139">
        <f>O1139*_xlfn.XLOOKUP(K1139,AM:AM,AN:AN)</f>
        <v>0</v>
      </c>
      <c r="Q1139">
        <f>O1139*_xlfn.XLOOKUP(K1139,AM:AM,AO:AO)</f>
        <v>0</v>
      </c>
      <c r="R1139" t="str">
        <f>_xlfn.XLOOKUP(E1139,AF:AF,AG:AG)</f>
        <v>AEROMÉXICO</v>
      </c>
      <c r="S1139" t="str">
        <f>_xlfn.XLOOKUP(E1139,AF:AF,AI:AI)</f>
        <v>Mexico</v>
      </c>
      <c r="T1139">
        <f>WEEKNUM(G1139)</f>
        <v>20</v>
      </c>
      <c r="U1139">
        <f>YEAR(G1139)</f>
        <v>2025</v>
      </c>
      <c r="V1139" s="117">
        <f>IFERROR(Q1139/N1139,"0")</f>
        <v>0</v>
      </c>
      <c r="AF1139">
        <v>33689</v>
      </c>
      <c r="AG1139" t="s">
        <v>2397</v>
      </c>
      <c r="AH1139" t="s">
        <v>419</v>
      </c>
      <c r="AI1139" t="s">
        <v>405</v>
      </c>
    </row>
    <row r="1140" spans="1:35">
      <c r="A1140" t="str">
        <f>_xlfn.XLOOKUP(D1140,BN:BN,BO:BO)</f>
        <v>México</v>
      </c>
      <c r="B1140" t="s">
        <v>25</v>
      </c>
      <c r="C1140">
        <v>134</v>
      </c>
      <c r="D1140" t="str">
        <f>_xlfn.XLOOKUP(C1140,BH:BH,BI:BI)</f>
        <v>DianaM</v>
      </c>
      <c r="E1140">
        <v>0</v>
      </c>
      <c r="F1140" t="s">
        <v>2398</v>
      </c>
      <c r="G1140" s="63">
        <v>45792</v>
      </c>
      <c r="H1140" s="63">
        <v>45803</v>
      </c>
      <c r="I1140" t="s">
        <v>396</v>
      </c>
      <c r="J1140" t="str">
        <f>_xlfn.XLOOKUP(I1140,AS:AS,AU:AU)</f>
        <v>Honorarios</v>
      </c>
      <c r="K1140" t="s">
        <v>33</v>
      </c>
      <c r="L1140">
        <v>35</v>
      </c>
      <c r="M1140">
        <f>L1140*_xlfn.XLOOKUP(K1140,AM:AM,AN:AN)</f>
        <v>30.099999999999998</v>
      </c>
      <c r="N1140">
        <f>L1140*_xlfn.XLOOKUP(K1140,AM:AM,AO:AO)</f>
        <v>35</v>
      </c>
      <c r="O1140">
        <v>35</v>
      </c>
      <c r="P1140">
        <f>O1140*_xlfn.XLOOKUP(K1140,AM:AM,AN:AN)</f>
        <v>30.099999999999998</v>
      </c>
      <c r="Q1140">
        <f>O1140*_xlfn.XLOOKUP(K1140,AM:AM,AO:AO)</f>
        <v>35</v>
      </c>
      <c r="R1140" t="str">
        <f>_xlfn.XLOOKUP(E1140,AF:AF,AG:AG)</f>
        <v>FEES</v>
      </c>
      <c r="S1140">
        <f>_xlfn.XLOOKUP(E1140,AF:AF,AI:AI)</f>
        <v>0</v>
      </c>
      <c r="T1140">
        <f>WEEKNUM(G1140)</f>
        <v>20</v>
      </c>
      <c r="U1140">
        <f>YEAR(G1140)</f>
        <v>2025</v>
      </c>
      <c r="V1140" s="117">
        <f>IFERROR(Q1140/N1140,"0")</f>
        <v>1</v>
      </c>
      <c r="AF1140">
        <v>33665</v>
      </c>
      <c r="AG1140" t="s">
        <v>1169</v>
      </c>
      <c r="AH1140" t="s">
        <v>366</v>
      </c>
      <c r="AI1140" t="s">
        <v>440</v>
      </c>
    </row>
    <row r="1141" spans="1:35">
      <c r="A1141" t="str">
        <f>_xlfn.XLOOKUP(D1141,BN:BN,BO:BO)</f>
        <v>México</v>
      </c>
      <c r="B1141" t="s">
        <v>25</v>
      </c>
      <c r="C1141">
        <v>134</v>
      </c>
      <c r="D1141" t="str">
        <f>_xlfn.XLOOKUP(C1141,BH:BH,BI:BI)</f>
        <v>DianaM</v>
      </c>
      <c r="E1141">
        <v>27801</v>
      </c>
      <c r="F1141" t="s">
        <v>2399</v>
      </c>
      <c r="G1141" s="63">
        <v>45798</v>
      </c>
      <c r="H1141" s="63">
        <v>45803</v>
      </c>
      <c r="I1141" t="s">
        <v>376</v>
      </c>
      <c r="J1141" t="str">
        <f>_xlfn.XLOOKUP(I1141,AS:AS,AU:AU)</f>
        <v>Hotel</v>
      </c>
      <c r="K1141" t="s">
        <v>33</v>
      </c>
      <c r="L1141">
        <v>7782.04</v>
      </c>
      <c r="M1141">
        <f>L1141*_xlfn.XLOOKUP(K1141,AM:AM,AN:AN)</f>
        <v>6692.5544</v>
      </c>
      <c r="N1141">
        <f>L1141*_xlfn.XLOOKUP(K1141,AM:AM,AO:AO)</f>
        <v>7782.04</v>
      </c>
      <c r="O1141">
        <v>707.45</v>
      </c>
      <c r="P1141">
        <f>O1141*_xlfn.XLOOKUP(K1141,AM:AM,AN:AN)</f>
        <v>608.40700000000004</v>
      </c>
      <c r="Q1141">
        <f>O1141*_xlfn.XLOOKUP(K1141,AM:AM,AO:AO)</f>
        <v>707.45</v>
      </c>
      <c r="R1141" t="str">
        <f>_xlfn.XLOOKUP(E1141,AF:AF,AG:AG)</f>
        <v>THE PENINSULA PARIS</v>
      </c>
      <c r="S1141" t="str">
        <f>_xlfn.XLOOKUP(E1141,AF:AF,AI:AI)</f>
        <v>France</v>
      </c>
      <c r="T1141">
        <f>WEEKNUM(G1141)</f>
        <v>21</v>
      </c>
      <c r="U1141">
        <f>YEAR(G1141)</f>
        <v>2025</v>
      </c>
      <c r="V1141" s="117">
        <f>IFERROR(Q1141/N1141,"0")</f>
        <v>9.0908039537190774E-2</v>
      </c>
      <c r="AF1141">
        <v>34443</v>
      </c>
      <c r="AG1141" t="s">
        <v>2400</v>
      </c>
      <c r="AH1141" t="s">
        <v>364</v>
      </c>
      <c r="AI1141" t="s">
        <v>565</v>
      </c>
    </row>
    <row r="1142" spans="1:35">
      <c r="A1142" t="str">
        <f>_xlfn.XLOOKUP(D1142,BN:BN,BO:BO)</f>
        <v>México</v>
      </c>
      <c r="B1142" t="s">
        <v>25</v>
      </c>
      <c r="C1142">
        <v>134</v>
      </c>
      <c r="D1142" t="str">
        <f>_xlfn.XLOOKUP(C1142,BH:BH,BI:BI)</f>
        <v>DianaM</v>
      </c>
      <c r="E1142">
        <v>25643</v>
      </c>
      <c r="F1142" t="s">
        <v>2401</v>
      </c>
      <c r="G1142" s="63">
        <v>45792</v>
      </c>
      <c r="H1142" s="63">
        <v>45803</v>
      </c>
      <c r="I1142" t="s">
        <v>376</v>
      </c>
      <c r="J1142" t="str">
        <f>_xlfn.XLOOKUP(I1142,AS:AS,AU:AU)</f>
        <v>Hotel</v>
      </c>
      <c r="K1142" t="s">
        <v>33</v>
      </c>
      <c r="L1142">
        <v>9312.7999999999993</v>
      </c>
      <c r="M1142">
        <f>L1142*_xlfn.XLOOKUP(K1142,AM:AM,AN:AN)</f>
        <v>8009.0079999999989</v>
      </c>
      <c r="N1142">
        <f>L1142*_xlfn.XLOOKUP(K1142,AM:AM,AO:AO)</f>
        <v>9312.7999999999993</v>
      </c>
      <c r="O1142">
        <v>1050.02</v>
      </c>
      <c r="P1142">
        <f>O1142*_xlfn.XLOOKUP(K1142,AM:AM,AN:AN)</f>
        <v>903.0172</v>
      </c>
      <c r="Q1142">
        <f>O1142*_xlfn.XLOOKUP(K1142,AM:AM,AO:AO)</f>
        <v>1050.02</v>
      </c>
      <c r="R1142" t="str">
        <f>_xlfn.XLOOKUP(E1142,AF:AF,AG:AG)</f>
        <v>THE PENINSULA LONDON</v>
      </c>
      <c r="S1142" t="str">
        <f>_xlfn.XLOOKUP(E1142,AF:AF,AI:AI)</f>
        <v>United Kingdom</v>
      </c>
      <c r="T1142">
        <f>WEEKNUM(G1142)</f>
        <v>20</v>
      </c>
      <c r="U1142">
        <f>YEAR(G1142)</f>
        <v>2025</v>
      </c>
      <c r="V1142" s="117">
        <f>IFERROR(Q1142/N1142,"0")</f>
        <v>0.11275019328236406</v>
      </c>
      <c r="AF1142">
        <v>33509</v>
      </c>
      <c r="AG1142" t="s">
        <v>1132</v>
      </c>
      <c r="AH1142" t="s">
        <v>434</v>
      </c>
      <c r="AI1142" t="s">
        <v>1412</v>
      </c>
    </row>
    <row r="1143" spans="1:35">
      <c r="A1143" t="str">
        <f>_xlfn.XLOOKUP(D1143,BN:BN,BO:BO)</f>
        <v>México</v>
      </c>
      <c r="B1143" t="s">
        <v>25</v>
      </c>
      <c r="C1143">
        <v>134</v>
      </c>
      <c r="D1143" t="str">
        <f>_xlfn.XLOOKUP(C1143,BH:BH,BI:BI)</f>
        <v>DianaM</v>
      </c>
      <c r="E1143">
        <v>27945</v>
      </c>
      <c r="F1143" t="s">
        <v>2402</v>
      </c>
      <c r="G1143" s="63">
        <v>45792</v>
      </c>
      <c r="H1143" s="63">
        <v>45803</v>
      </c>
      <c r="I1143" t="s">
        <v>444</v>
      </c>
      <c r="J1143" t="str">
        <f>_xlfn.XLOOKUP(I1143,AS:AS,AU:AU)</f>
        <v>DMC</v>
      </c>
      <c r="K1143" t="s">
        <v>33</v>
      </c>
      <c r="L1143">
        <v>381.46</v>
      </c>
      <c r="M1143">
        <f>L1143*_xlfn.XLOOKUP(K1143,AM:AM,AN:AN)</f>
        <v>328.05559999999997</v>
      </c>
      <c r="N1143">
        <f>L1143*_xlfn.XLOOKUP(K1143,AM:AM,AO:AO)</f>
        <v>381.46</v>
      </c>
      <c r="O1143">
        <v>0</v>
      </c>
      <c r="P1143">
        <f>O1143*_xlfn.XLOOKUP(K1143,AM:AM,AN:AN)</f>
        <v>0</v>
      </c>
      <c r="Q1143">
        <f>O1143*_xlfn.XLOOKUP(K1143,AM:AM,AO:AO)</f>
        <v>0</v>
      </c>
      <c r="R1143" t="str">
        <f>_xlfn.XLOOKUP(E1143,AF:AF,AG:AG)</f>
        <v>SMALLCAR BIGCITY</v>
      </c>
      <c r="S1143" t="str">
        <f>_xlfn.XLOOKUP(E1143,AF:AF,AI:AI)</f>
        <v>United Kingdom</v>
      </c>
      <c r="T1143">
        <f>WEEKNUM(G1143)</f>
        <v>20</v>
      </c>
      <c r="U1143">
        <f>YEAR(G1143)</f>
        <v>2025</v>
      </c>
      <c r="V1143" s="117">
        <f>IFERROR(Q1143/N1143,"0")</f>
        <v>0</v>
      </c>
      <c r="AF1143">
        <v>33941</v>
      </c>
      <c r="AG1143" t="s">
        <v>2403</v>
      </c>
      <c r="AH1143" t="s">
        <v>364</v>
      </c>
      <c r="AI1143" t="s">
        <v>440</v>
      </c>
    </row>
    <row r="1144" spans="1:35">
      <c r="A1144" t="str">
        <f>_xlfn.XLOOKUP(D1144,BN:BN,BO:BO)</f>
        <v>México</v>
      </c>
      <c r="B1144" t="s">
        <v>25</v>
      </c>
      <c r="C1144">
        <v>134</v>
      </c>
      <c r="D1144" t="str">
        <f>_xlfn.XLOOKUP(C1144,BH:BH,BI:BI)</f>
        <v>DianaM</v>
      </c>
      <c r="E1144">
        <v>27983</v>
      </c>
      <c r="F1144" t="s">
        <v>2404</v>
      </c>
      <c r="G1144" s="63">
        <v>45792</v>
      </c>
      <c r="H1144" s="63">
        <v>45803</v>
      </c>
      <c r="I1144" t="s">
        <v>444</v>
      </c>
      <c r="J1144" t="str">
        <f>_xlfn.XLOOKUP(I1144,AS:AS,AU:AU)</f>
        <v>DMC</v>
      </c>
      <c r="K1144" t="s">
        <v>33</v>
      </c>
      <c r="L1144">
        <v>187.55</v>
      </c>
      <c r="M1144">
        <f>L1144*_xlfn.XLOOKUP(K1144,AM:AM,AN:AN)</f>
        <v>161.29300000000001</v>
      </c>
      <c r="N1144">
        <f>L1144*_xlfn.XLOOKUP(K1144,AM:AM,AO:AO)</f>
        <v>187.55</v>
      </c>
      <c r="O1144">
        <v>0</v>
      </c>
      <c r="P1144">
        <f>O1144*_xlfn.XLOOKUP(K1144,AM:AM,AN:AN)</f>
        <v>0</v>
      </c>
      <c r="Q1144">
        <f>O1144*_xlfn.XLOOKUP(K1144,AM:AM,AO:AO)</f>
        <v>0</v>
      </c>
      <c r="R1144" t="str">
        <f>_xlfn.XLOOKUP(E1144,AF:AF,AG:AG)</f>
        <v>THE LONDON EYE</v>
      </c>
      <c r="S1144" t="str">
        <f>_xlfn.XLOOKUP(E1144,AF:AF,AI:AI)</f>
        <v>United Kingdom</v>
      </c>
      <c r="T1144">
        <f>WEEKNUM(G1144)</f>
        <v>20</v>
      </c>
      <c r="U1144">
        <f>YEAR(G1144)</f>
        <v>2025</v>
      </c>
      <c r="V1144" s="117">
        <f>IFERROR(Q1144/N1144,"0")</f>
        <v>0</v>
      </c>
      <c r="AF1144">
        <v>33422</v>
      </c>
      <c r="AG1144" t="s">
        <v>1122</v>
      </c>
      <c r="AH1144" t="s">
        <v>364</v>
      </c>
      <c r="AI1144" t="s">
        <v>1123</v>
      </c>
    </row>
    <row r="1145" spans="1:35">
      <c r="A1145" t="str">
        <f>_xlfn.XLOOKUP(D1145,BN:BN,BO:BO)</f>
        <v>México</v>
      </c>
      <c r="B1145" t="s">
        <v>25</v>
      </c>
      <c r="C1145">
        <v>134</v>
      </c>
      <c r="D1145" t="str">
        <f>_xlfn.XLOOKUP(C1145,BH:BH,BI:BI)</f>
        <v>DianaM</v>
      </c>
      <c r="E1145">
        <v>28072</v>
      </c>
      <c r="F1145" t="s">
        <v>2405</v>
      </c>
      <c r="G1145" s="63">
        <v>45792</v>
      </c>
      <c r="H1145" s="63">
        <v>45803</v>
      </c>
      <c r="I1145" t="s">
        <v>444</v>
      </c>
      <c r="J1145" t="str">
        <f>_xlfn.XLOOKUP(I1145,AS:AS,AU:AU)</f>
        <v>DMC</v>
      </c>
      <c r="K1145" t="s">
        <v>33</v>
      </c>
      <c r="L1145">
        <v>801.84</v>
      </c>
      <c r="M1145">
        <f>L1145*_xlfn.XLOOKUP(K1145,AM:AM,AN:AN)</f>
        <v>689.58240000000001</v>
      </c>
      <c r="N1145">
        <f>L1145*_xlfn.XLOOKUP(K1145,AM:AM,AO:AO)</f>
        <v>801.84</v>
      </c>
      <c r="O1145">
        <v>0</v>
      </c>
      <c r="P1145">
        <f>O1145*_xlfn.XLOOKUP(K1145,AM:AM,AN:AN)</f>
        <v>0</v>
      </c>
      <c r="Q1145">
        <f>O1145*_xlfn.XLOOKUP(K1145,AM:AM,AO:AO)</f>
        <v>0</v>
      </c>
      <c r="R1145" t="str">
        <f>_xlfn.XLOOKUP(E1145,AF:AF,AG:AG)</f>
        <v>WARNER BROS. STUDIO TOUR LONDON</v>
      </c>
      <c r="S1145" t="str">
        <f>_xlfn.XLOOKUP(E1145,AF:AF,AI:AI)</f>
        <v>United Kingdom</v>
      </c>
      <c r="T1145">
        <f>WEEKNUM(G1145)</f>
        <v>20</v>
      </c>
      <c r="U1145">
        <f>YEAR(G1145)</f>
        <v>2025</v>
      </c>
      <c r="V1145" s="117">
        <f>IFERROR(Q1145/N1145,"0")</f>
        <v>0</v>
      </c>
      <c r="AF1145">
        <v>34242</v>
      </c>
      <c r="AG1145" t="s">
        <v>1253</v>
      </c>
      <c r="AH1145" t="s">
        <v>376</v>
      </c>
      <c r="AI1145" t="s">
        <v>401</v>
      </c>
    </row>
    <row r="1146" spans="1:35">
      <c r="A1146" t="str">
        <f>_xlfn.XLOOKUP(D1146,BN:BN,BO:BO)</f>
        <v>México</v>
      </c>
      <c r="B1146" t="s">
        <v>25</v>
      </c>
      <c r="C1146">
        <v>134</v>
      </c>
      <c r="D1146" t="str">
        <f>_xlfn.XLOOKUP(C1146,BH:BH,BI:BI)</f>
        <v>DianaM</v>
      </c>
      <c r="E1146">
        <v>25780</v>
      </c>
      <c r="F1146" t="s">
        <v>1907</v>
      </c>
      <c r="G1146" s="63">
        <v>45792</v>
      </c>
      <c r="H1146" s="63">
        <v>45803</v>
      </c>
      <c r="I1146" t="s">
        <v>425</v>
      </c>
      <c r="J1146" t="str">
        <f>_xlfn.XLOOKUP(I1146,AS:AS,AU:AU)</f>
        <v>Traslados</v>
      </c>
      <c r="K1146" t="s">
        <v>33</v>
      </c>
      <c r="L1146">
        <v>310</v>
      </c>
      <c r="M1146">
        <f>L1146*_xlfn.XLOOKUP(K1146,AM:AM,AN:AN)</f>
        <v>266.60000000000002</v>
      </c>
      <c r="N1146">
        <f>L1146*_xlfn.XLOOKUP(K1146,AM:AM,AO:AO)</f>
        <v>310</v>
      </c>
      <c r="O1146">
        <v>52.68</v>
      </c>
      <c r="P1146">
        <f>O1146*_xlfn.XLOOKUP(K1146,AM:AM,AN:AN)</f>
        <v>45.3048</v>
      </c>
      <c r="Q1146">
        <f>O1146*_xlfn.XLOOKUP(K1146,AM:AM,AO:AO)</f>
        <v>52.68</v>
      </c>
      <c r="R1146" t="str">
        <f>_xlfn.XLOOKUP(E1146,AF:AF,AG:AG)</f>
        <v>ROLZO</v>
      </c>
      <c r="S1146" t="str">
        <f>_xlfn.XLOOKUP(E1146,AF:AF,AI:AI)</f>
        <v>United Kingdom</v>
      </c>
      <c r="T1146">
        <f>WEEKNUM(G1146)</f>
        <v>20</v>
      </c>
      <c r="U1146">
        <f>YEAR(G1146)</f>
        <v>2025</v>
      </c>
      <c r="V1146" s="117">
        <f>IFERROR(Q1146/N1146,"0")</f>
        <v>0.16993548387096774</v>
      </c>
      <c r="AF1146">
        <v>33565</v>
      </c>
      <c r="AG1146" t="s">
        <v>1147</v>
      </c>
      <c r="AH1146" t="s">
        <v>376</v>
      </c>
      <c r="AI1146" t="s">
        <v>438</v>
      </c>
    </row>
    <row r="1147" spans="1:35">
      <c r="A1147" t="str">
        <f>_xlfn.XLOOKUP(D1147,BN:BN,BO:BO)</f>
        <v>México</v>
      </c>
      <c r="B1147" t="s">
        <v>25</v>
      </c>
      <c r="C1147">
        <v>134</v>
      </c>
      <c r="D1147" t="str">
        <f>_xlfn.XLOOKUP(C1147,BH:BH,BI:BI)</f>
        <v>DianaM</v>
      </c>
      <c r="E1147">
        <v>25780</v>
      </c>
      <c r="F1147" t="s">
        <v>1907</v>
      </c>
      <c r="G1147" s="63">
        <v>45792</v>
      </c>
      <c r="H1147" s="63">
        <v>45803</v>
      </c>
      <c r="I1147" t="s">
        <v>425</v>
      </c>
      <c r="J1147" t="str">
        <f>_xlfn.XLOOKUP(I1147,AS:AS,AU:AU)</f>
        <v>Traslados</v>
      </c>
      <c r="K1147" t="s">
        <v>33</v>
      </c>
      <c r="L1147">
        <v>165</v>
      </c>
      <c r="M1147">
        <f>L1147*_xlfn.XLOOKUP(K1147,AM:AM,AN:AN)</f>
        <v>141.9</v>
      </c>
      <c r="N1147">
        <f>L1147*_xlfn.XLOOKUP(K1147,AM:AM,AO:AO)</f>
        <v>165</v>
      </c>
      <c r="O1147">
        <v>28.04</v>
      </c>
      <c r="P1147">
        <f>O1147*_xlfn.XLOOKUP(K1147,AM:AM,AN:AN)</f>
        <v>24.1144</v>
      </c>
      <c r="Q1147">
        <f>O1147*_xlfn.XLOOKUP(K1147,AM:AM,AO:AO)</f>
        <v>28.04</v>
      </c>
      <c r="R1147" t="str">
        <f>_xlfn.XLOOKUP(E1147,AF:AF,AG:AG)</f>
        <v>ROLZO</v>
      </c>
      <c r="S1147" t="str">
        <f>_xlfn.XLOOKUP(E1147,AF:AF,AI:AI)</f>
        <v>United Kingdom</v>
      </c>
      <c r="T1147">
        <f>WEEKNUM(G1147)</f>
        <v>20</v>
      </c>
      <c r="U1147">
        <f>YEAR(G1147)</f>
        <v>2025</v>
      </c>
      <c r="V1147" s="117">
        <f>IFERROR(Q1147/N1147,"0")</f>
        <v>0.16993939393939395</v>
      </c>
      <c r="AF1147">
        <v>33917</v>
      </c>
      <c r="AG1147" t="s">
        <v>2406</v>
      </c>
      <c r="AH1147" t="s">
        <v>376</v>
      </c>
      <c r="AI1147" t="s">
        <v>405</v>
      </c>
    </row>
    <row r="1148" spans="1:35">
      <c r="A1148" t="str">
        <f>_xlfn.XLOOKUP(D1148,BN:BN,BO:BO)</f>
        <v>México</v>
      </c>
      <c r="B1148" t="s">
        <v>25</v>
      </c>
      <c r="C1148">
        <v>134</v>
      </c>
      <c r="D1148" t="str">
        <f>_xlfn.XLOOKUP(C1148,BH:BH,BI:BI)</f>
        <v>DianaM</v>
      </c>
      <c r="E1148">
        <v>25780</v>
      </c>
      <c r="F1148" t="s">
        <v>1907</v>
      </c>
      <c r="G1148" s="63">
        <v>45792</v>
      </c>
      <c r="H1148" s="63">
        <v>45803</v>
      </c>
      <c r="I1148" t="s">
        <v>425</v>
      </c>
      <c r="J1148" t="str">
        <f>_xlfn.XLOOKUP(I1148,AS:AS,AU:AU)</f>
        <v>Traslados</v>
      </c>
      <c r="K1148" t="s">
        <v>33</v>
      </c>
      <c r="L1148">
        <v>140</v>
      </c>
      <c r="M1148">
        <f>L1148*_xlfn.XLOOKUP(K1148,AM:AM,AN:AN)</f>
        <v>120.39999999999999</v>
      </c>
      <c r="N1148">
        <f>L1148*_xlfn.XLOOKUP(K1148,AM:AM,AO:AO)</f>
        <v>140</v>
      </c>
      <c r="O1148">
        <v>28.02</v>
      </c>
      <c r="P1148">
        <f>O1148*_xlfn.XLOOKUP(K1148,AM:AM,AN:AN)</f>
        <v>24.097200000000001</v>
      </c>
      <c r="Q1148">
        <f>O1148*_xlfn.XLOOKUP(K1148,AM:AM,AO:AO)</f>
        <v>28.02</v>
      </c>
      <c r="R1148" t="str">
        <f>_xlfn.XLOOKUP(E1148,AF:AF,AG:AG)</f>
        <v>ROLZO</v>
      </c>
      <c r="S1148" t="str">
        <f>_xlfn.XLOOKUP(E1148,AF:AF,AI:AI)</f>
        <v>United Kingdom</v>
      </c>
      <c r="T1148">
        <f>WEEKNUM(G1148)</f>
        <v>20</v>
      </c>
      <c r="U1148">
        <f>YEAR(G1148)</f>
        <v>2025</v>
      </c>
      <c r="V1148" s="117">
        <f>IFERROR(Q1148/N1148,"0")</f>
        <v>0.20014285714285715</v>
      </c>
      <c r="AF1148">
        <v>33890</v>
      </c>
      <c r="AG1148" t="s">
        <v>2407</v>
      </c>
      <c r="AH1148" t="s">
        <v>364</v>
      </c>
      <c r="AI1148" t="s">
        <v>405</v>
      </c>
    </row>
    <row r="1149" spans="1:35">
      <c r="A1149" t="str">
        <f>_xlfn.XLOOKUP(D1149,BN:BN,BO:BO)</f>
        <v>México</v>
      </c>
      <c r="B1149" t="s">
        <v>25</v>
      </c>
      <c r="C1149">
        <v>134</v>
      </c>
      <c r="D1149" t="str">
        <f>_xlfn.XLOOKUP(C1149,BH:BH,BI:BI)</f>
        <v>DianaM</v>
      </c>
      <c r="E1149">
        <v>25780</v>
      </c>
      <c r="F1149" t="s">
        <v>1907</v>
      </c>
      <c r="G1149" s="63">
        <v>45792</v>
      </c>
      <c r="H1149" s="63">
        <v>45803</v>
      </c>
      <c r="I1149" t="s">
        <v>425</v>
      </c>
      <c r="J1149" t="str">
        <f>_xlfn.XLOOKUP(I1149,AS:AS,AU:AU)</f>
        <v>Traslados</v>
      </c>
      <c r="K1149" t="s">
        <v>33</v>
      </c>
      <c r="L1149">
        <v>195</v>
      </c>
      <c r="M1149">
        <f>L1149*_xlfn.XLOOKUP(K1149,AM:AM,AN:AN)</f>
        <v>167.7</v>
      </c>
      <c r="N1149">
        <f>L1149*_xlfn.XLOOKUP(K1149,AM:AM,AO:AO)</f>
        <v>195</v>
      </c>
      <c r="O1149">
        <v>37.4</v>
      </c>
      <c r="P1149">
        <f>O1149*_xlfn.XLOOKUP(K1149,AM:AM,AN:AN)</f>
        <v>32.164000000000001</v>
      </c>
      <c r="Q1149">
        <f>O1149*_xlfn.XLOOKUP(K1149,AM:AM,AO:AO)</f>
        <v>37.4</v>
      </c>
      <c r="R1149" t="str">
        <f>_xlfn.XLOOKUP(E1149,AF:AF,AG:AG)</f>
        <v>ROLZO</v>
      </c>
      <c r="S1149" t="str">
        <f>_xlfn.XLOOKUP(E1149,AF:AF,AI:AI)</f>
        <v>United Kingdom</v>
      </c>
      <c r="T1149">
        <f>WEEKNUM(G1149)</f>
        <v>20</v>
      </c>
      <c r="U1149">
        <f>YEAR(G1149)</f>
        <v>2025</v>
      </c>
      <c r="V1149" s="117">
        <f>IFERROR(Q1149/N1149,"0")</f>
        <v>0.19179487179487179</v>
      </c>
      <c r="AF1149">
        <v>33466</v>
      </c>
      <c r="AG1149" t="s">
        <v>2408</v>
      </c>
      <c r="AH1149" t="s">
        <v>364</v>
      </c>
      <c r="AI1149" t="s">
        <v>377</v>
      </c>
    </row>
    <row r="1150" spans="1:35">
      <c r="A1150" t="str">
        <f>_xlfn.XLOOKUP(D1150,BN:BN,BO:BO)</f>
        <v>México</v>
      </c>
      <c r="B1150" t="s">
        <v>25</v>
      </c>
      <c r="C1150">
        <v>134</v>
      </c>
      <c r="D1150" t="str">
        <f>_xlfn.XLOOKUP(C1150,BH:BH,BI:BI)</f>
        <v>DianaM</v>
      </c>
      <c r="E1150">
        <v>25780</v>
      </c>
      <c r="F1150" t="s">
        <v>179</v>
      </c>
      <c r="G1150" s="63">
        <v>45792</v>
      </c>
      <c r="H1150" s="63">
        <v>45803</v>
      </c>
      <c r="I1150" t="s">
        <v>425</v>
      </c>
      <c r="J1150" t="str">
        <f>_xlfn.XLOOKUP(I1150,AS:AS,AU:AU)</f>
        <v>Traslados</v>
      </c>
      <c r="K1150" t="s">
        <v>33</v>
      </c>
      <c r="L1150">
        <v>395</v>
      </c>
      <c r="M1150">
        <f>L1150*_xlfn.XLOOKUP(K1150,AM:AM,AN:AN)</f>
        <v>339.7</v>
      </c>
      <c r="N1150">
        <f>L1150*_xlfn.XLOOKUP(K1150,AM:AM,AO:AO)</f>
        <v>395</v>
      </c>
      <c r="O1150">
        <v>75.84</v>
      </c>
      <c r="P1150">
        <f>O1150*_xlfn.XLOOKUP(K1150,AM:AM,AN:AN)</f>
        <v>65.222400000000007</v>
      </c>
      <c r="Q1150">
        <f>O1150*_xlfn.XLOOKUP(K1150,AM:AM,AO:AO)</f>
        <v>75.84</v>
      </c>
      <c r="R1150" t="str">
        <f>_xlfn.XLOOKUP(E1150,AF:AF,AG:AG)</f>
        <v>ROLZO</v>
      </c>
      <c r="S1150" t="str">
        <f>_xlfn.XLOOKUP(E1150,AF:AF,AI:AI)</f>
        <v>United Kingdom</v>
      </c>
      <c r="T1150">
        <f>WEEKNUM(G1150)</f>
        <v>20</v>
      </c>
      <c r="U1150">
        <f>YEAR(G1150)</f>
        <v>2025</v>
      </c>
      <c r="V1150" s="117">
        <f>IFERROR(Q1150/N1150,"0")</f>
        <v>0.192</v>
      </c>
      <c r="AF1150">
        <v>33432</v>
      </c>
      <c r="AG1150" t="s">
        <v>2409</v>
      </c>
      <c r="AH1150" t="s">
        <v>366</v>
      </c>
      <c r="AI1150" t="s">
        <v>399</v>
      </c>
    </row>
    <row r="1151" spans="1:35">
      <c r="A1151" t="str">
        <f>_xlfn.XLOOKUP(D1151,BN:BN,BO:BO)</f>
        <v>México</v>
      </c>
      <c r="B1151" t="s">
        <v>25</v>
      </c>
      <c r="C1151">
        <v>134</v>
      </c>
      <c r="D1151" t="str">
        <f>_xlfn.XLOOKUP(C1151,BH:BH,BI:BI)</f>
        <v>DianaM</v>
      </c>
      <c r="E1151">
        <v>0</v>
      </c>
      <c r="F1151" t="s">
        <v>2410</v>
      </c>
      <c r="G1151" s="63">
        <v>45792</v>
      </c>
      <c r="H1151" s="63">
        <v>45803</v>
      </c>
      <c r="I1151" t="s">
        <v>396</v>
      </c>
      <c r="J1151" t="str">
        <f>_xlfn.XLOOKUP(I1151,AS:AS,AU:AU)</f>
        <v>Honorarios</v>
      </c>
      <c r="K1151" t="s">
        <v>33</v>
      </c>
      <c r="L1151">
        <v>2470.5300000000002</v>
      </c>
      <c r="M1151">
        <f>L1151*_xlfn.XLOOKUP(K1151,AM:AM,AN:AN)</f>
        <v>2124.6558</v>
      </c>
      <c r="N1151">
        <f>L1151*_xlfn.XLOOKUP(K1151,AM:AM,AO:AO)</f>
        <v>2470.5300000000002</v>
      </c>
      <c r="O1151">
        <v>2470.5300000000002</v>
      </c>
      <c r="P1151">
        <f>O1151*_xlfn.XLOOKUP(K1151,AM:AM,AN:AN)</f>
        <v>2124.6558</v>
      </c>
      <c r="Q1151">
        <f>O1151*_xlfn.XLOOKUP(K1151,AM:AM,AO:AO)</f>
        <v>2470.5300000000002</v>
      </c>
      <c r="R1151" t="str">
        <f>_xlfn.XLOOKUP(E1151,AF:AF,AG:AG)</f>
        <v>FEES</v>
      </c>
      <c r="S1151">
        <f>_xlfn.XLOOKUP(E1151,AF:AF,AI:AI)</f>
        <v>0</v>
      </c>
      <c r="T1151">
        <f>WEEKNUM(G1151)</f>
        <v>20</v>
      </c>
      <c r="U1151">
        <f>YEAR(G1151)</f>
        <v>2025</v>
      </c>
      <c r="V1151" s="117">
        <f>IFERROR(Q1151/N1151,"0")</f>
        <v>1</v>
      </c>
      <c r="AF1151">
        <v>34441</v>
      </c>
      <c r="AG1151" s="126" t="s">
        <v>2411</v>
      </c>
      <c r="AH1151" t="s">
        <v>376</v>
      </c>
      <c r="AI1151" t="s">
        <v>730</v>
      </c>
    </row>
    <row r="1152" spans="1:35">
      <c r="A1152" t="str">
        <f>_xlfn.XLOOKUP(D1152,BN:BN,BO:BO)</f>
        <v>Madrid</v>
      </c>
      <c r="B1152" t="s">
        <v>25</v>
      </c>
      <c r="C1152">
        <v>135</v>
      </c>
      <c r="D1152" t="str">
        <f>_xlfn.XLOOKUP(C1152,BH:BH,BI:BI)</f>
        <v>RafaellaP</v>
      </c>
      <c r="E1152">
        <v>23789</v>
      </c>
      <c r="F1152" t="s">
        <v>2412</v>
      </c>
      <c r="G1152" s="63">
        <v>45779</v>
      </c>
      <c r="H1152" s="63">
        <v>45790</v>
      </c>
      <c r="I1152" t="s">
        <v>376</v>
      </c>
      <c r="J1152" t="str">
        <f>_xlfn.XLOOKUP(I1152,AS:AS,AU:AU)</f>
        <v>Hotel</v>
      </c>
      <c r="K1152" t="s">
        <v>33</v>
      </c>
      <c r="L1152">
        <v>78317.2</v>
      </c>
      <c r="M1152">
        <f>L1152*_xlfn.XLOOKUP(K1152,AM:AM,AN:AN)</f>
        <v>67352.792000000001</v>
      </c>
      <c r="N1152">
        <f>L1152*_xlfn.XLOOKUP(K1152,AM:AM,AO:AO)</f>
        <v>78317.2</v>
      </c>
      <c r="O1152">
        <v>10069.200000000001</v>
      </c>
      <c r="P1152">
        <f>O1152*_xlfn.XLOOKUP(K1152,AM:AM,AN:AN)</f>
        <v>8659.5120000000006</v>
      </c>
      <c r="Q1152">
        <f>O1152*_xlfn.XLOOKUP(K1152,AM:AM,AO:AO)</f>
        <v>10069.200000000001</v>
      </c>
      <c r="R1152" t="str">
        <f>_xlfn.XLOOKUP(E1152,AF:AF,AG:AG)</f>
        <v>TRIUMPH TRAVEL</v>
      </c>
      <c r="S1152" t="str">
        <f>_xlfn.XLOOKUP(E1152,AF:AF,AI:AI)</f>
        <v>South Africa</v>
      </c>
      <c r="T1152">
        <f>WEEKNUM(G1152)</f>
        <v>18</v>
      </c>
      <c r="U1152">
        <f>YEAR(G1152)</f>
        <v>2025</v>
      </c>
      <c r="V1152" s="117">
        <f>IFERROR(Q1152/N1152,"0")</f>
        <v>0.12856945856082702</v>
      </c>
      <c r="AF1152">
        <v>25364</v>
      </c>
      <c r="AG1152" t="s">
        <v>712</v>
      </c>
      <c r="AH1152" t="s">
        <v>376</v>
      </c>
      <c r="AI1152" t="s">
        <v>438</v>
      </c>
    </row>
    <row r="1153" spans="1:35">
      <c r="A1153" t="str">
        <f>_xlfn.XLOOKUP(D1153,BN:BN,BO:BO)</f>
        <v>Madrid</v>
      </c>
      <c r="B1153" t="s">
        <v>25</v>
      </c>
      <c r="C1153">
        <v>135</v>
      </c>
      <c r="D1153" t="str">
        <f>_xlfn.XLOOKUP(C1153,BH:BH,BI:BI)</f>
        <v>RafaellaP</v>
      </c>
      <c r="E1153">
        <v>23789</v>
      </c>
      <c r="F1153" t="s">
        <v>2413</v>
      </c>
      <c r="G1153" s="63">
        <v>45779</v>
      </c>
      <c r="H1153" s="63">
        <v>45790</v>
      </c>
      <c r="I1153" t="s">
        <v>455</v>
      </c>
      <c r="J1153" t="str">
        <f>_xlfn.XLOOKUP(I1153,AS:AS,AU:AU)</f>
        <v>DMC</v>
      </c>
      <c r="K1153" t="s">
        <v>33</v>
      </c>
      <c r="L1153">
        <v>1980</v>
      </c>
      <c r="M1153">
        <f>L1153*_xlfn.XLOOKUP(K1153,AM:AM,AN:AN)</f>
        <v>1702.8</v>
      </c>
      <c r="N1153">
        <f>L1153*_xlfn.XLOOKUP(K1153,AM:AM,AO:AO)</f>
        <v>1980</v>
      </c>
      <c r="O1153">
        <v>0</v>
      </c>
      <c r="P1153">
        <f>O1153*_xlfn.XLOOKUP(K1153,AM:AM,AN:AN)</f>
        <v>0</v>
      </c>
      <c r="Q1153">
        <f>O1153*_xlfn.XLOOKUP(K1153,AM:AM,AO:AO)</f>
        <v>0</v>
      </c>
      <c r="R1153" t="str">
        <f>_xlfn.XLOOKUP(E1153,AF:AF,AG:AG)</f>
        <v>TRIUMPH TRAVEL</v>
      </c>
      <c r="S1153" t="str">
        <f>_xlfn.XLOOKUP(E1153,AF:AF,AI:AI)</f>
        <v>South Africa</v>
      </c>
      <c r="T1153">
        <f>WEEKNUM(G1153)</f>
        <v>18</v>
      </c>
      <c r="U1153">
        <f>YEAR(G1153)</f>
        <v>2025</v>
      </c>
      <c r="V1153" s="117">
        <f>IFERROR(Q1153/N1153,"0")</f>
        <v>0</v>
      </c>
      <c r="AF1153">
        <v>33686</v>
      </c>
      <c r="AG1153" t="s">
        <v>2414</v>
      </c>
      <c r="AH1153" t="s">
        <v>364</v>
      </c>
      <c r="AI1153" t="s">
        <v>498</v>
      </c>
    </row>
    <row r="1154" spans="1:35">
      <c r="A1154" t="str">
        <f>_xlfn.XLOOKUP(D1154,BN:BN,BO:BO)</f>
        <v>Madrid</v>
      </c>
      <c r="B1154" t="s">
        <v>25</v>
      </c>
      <c r="C1154">
        <v>135</v>
      </c>
      <c r="D1154" t="str">
        <f>_xlfn.XLOOKUP(C1154,BH:BH,BI:BI)</f>
        <v>RafaellaP</v>
      </c>
      <c r="E1154">
        <v>25623</v>
      </c>
      <c r="F1154" t="s">
        <v>2415</v>
      </c>
      <c r="G1154" s="63">
        <v>45779</v>
      </c>
      <c r="H1154" s="63">
        <v>45790</v>
      </c>
      <c r="I1154" t="s">
        <v>366</v>
      </c>
      <c r="J1154" t="str">
        <f>_xlfn.XLOOKUP(I1154,AS:AS,AU:AU)</f>
        <v>Vuelos</v>
      </c>
      <c r="K1154" t="s">
        <v>33</v>
      </c>
      <c r="L1154">
        <v>16622.8</v>
      </c>
      <c r="M1154">
        <f>L1154*_xlfn.XLOOKUP(K1154,AM:AM,AN:AN)</f>
        <v>14295.607999999998</v>
      </c>
      <c r="N1154">
        <f>L1154*_xlfn.XLOOKUP(K1154,AM:AM,AO:AO)</f>
        <v>16622.8</v>
      </c>
      <c r="O1154">
        <v>0</v>
      </c>
      <c r="P1154">
        <f>O1154*_xlfn.XLOOKUP(K1154,AM:AM,AN:AN)</f>
        <v>0</v>
      </c>
      <c r="Q1154">
        <f>O1154*_xlfn.XLOOKUP(K1154,AM:AM,AO:AO)</f>
        <v>0</v>
      </c>
      <c r="R1154" t="str">
        <f>_xlfn.XLOOKUP(E1154,AF:AF,AG:AG)</f>
        <v>Qatar Airways</v>
      </c>
      <c r="S1154" t="str">
        <f>_xlfn.XLOOKUP(E1154,AF:AF,AI:AI)</f>
        <v>Qatar</v>
      </c>
      <c r="T1154">
        <f>WEEKNUM(G1154)</f>
        <v>18</v>
      </c>
      <c r="U1154">
        <f>YEAR(G1154)</f>
        <v>2025</v>
      </c>
      <c r="V1154" s="117">
        <f>IFERROR(Q1154/N1154,"0")</f>
        <v>0</v>
      </c>
      <c r="AF1154">
        <v>34323</v>
      </c>
      <c r="AG1154" t="s">
        <v>2416</v>
      </c>
      <c r="AH1154" t="s">
        <v>376</v>
      </c>
      <c r="AI1154" t="s">
        <v>498</v>
      </c>
    </row>
    <row r="1155" spans="1:35">
      <c r="A1155" t="str">
        <f>_xlfn.XLOOKUP(D1155,BN:BN,BO:BO)</f>
        <v>Madrid</v>
      </c>
      <c r="B1155" t="s">
        <v>25</v>
      </c>
      <c r="C1155">
        <v>135</v>
      </c>
      <c r="D1155" t="str">
        <f>_xlfn.XLOOKUP(C1155,BH:BH,BI:BI)</f>
        <v>RafaellaP</v>
      </c>
      <c r="E1155">
        <v>25624</v>
      </c>
      <c r="F1155" t="s">
        <v>2417</v>
      </c>
      <c r="G1155" s="63">
        <v>45779</v>
      </c>
      <c r="H1155" s="63">
        <v>45790</v>
      </c>
      <c r="I1155" t="s">
        <v>456</v>
      </c>
      <c r="J1155" t="str">
        <f>_xlfn.XLOOKUP(I1155,AS:AS,AU:AU)</f>
        <v>Visados</v>
      </c>
      <c r="K1155" t="s">
        <v>33</v>
      </c>
      <c r="L1155">
        <v>120</v>
      </c>
      <c r="M1155">
        <f>L1155*_xlfn.XLOOKUP(K1155,AM:AM,AN:AN)</f>
        <v>103.2</v>
      </c>
      <c r="N1155">
        <f>L1155*_xlfn.XLOOKUP(K1155,AM:AM,AO:AO)</f>
        <v>120</v>
      </c>
      <c r="O1155">
        <v>0</v>
      </c>
      <c r="P1155">
        <f>O1155*_xlfn.XLOOKUP(K1155,AM:AM,AN:AN)</f>
        <v>0</v>
      </c>
      <c r="Q1155">
        <f>O1155*_xlfn.XLOOKUP(K1155,AM:AM,AO:AO)</f>
        <v>0</v>
      </c>
      <c r="R1155" t="str">
        <f>_xlfn.XLOOKUP(E1155,AF:AF,AG:AG)</f>
        <v>Kenya eTA</v>
      </c>
      <c r="S1155" t="str">
        <f>_xlfn.XLOOKUP(E1155,AF:AF,AI:AI)</f>
        <v>Kenya</v>
      </c>
      <c r="T1155">
        <f>WEEKNUM(G1155)</f>
        <v>18</v>
      </c>
      <c r="U1155">
        <f>YEAR(G1155)</f>
        <v>2025</v>
      </c>
      <c r="V1155" s="117">
        <f>IFERROR(Q1155/N1155,"0")</f>
        <v>0</v>
      </c>
      <c r="AF1155">
        <v>34318</v>
      </c>
      <c r="AG1155" t="s">
        <v>2418</v>
      </c>
      <c r="AH1155" t="s">
        <v>376</v>
      </c>
      <c r="AI1155" t="s">
        <v>1059</v>
      </c>
    </row>
    <row r="1156" spans="1:35">
      <c r="A1156" t="str">
        <f>_xlfn.XLOOKUP(D1156,BN:BN,BO:BO)</f>
        <v>Madrid</v>
      </c>
      <c r="B1156" t="s">
        <v>25</v>
      </c>
      <c r="C1156">
        <v>135</v>
      </c>
      <c r="D1156" t="str">
        <f>_xlfn.XLOOKUP(C1156,BH:BH,BI:BI)</f>
        <v>RafaellaP</v>
      </c>
      <c r="E1156">
        <v>0</v>
      </c>
      <c r="F1156" t="s">
        <v>2419</v>
      </c>
      <c r="G1156" s="63">
        <v>45779</v>
      </c>
      <c r="H1156" s="63">
        <v>45790</v>
      </c>
      <c r="I1156" t="s">
        <v>396</v>
      </c>
      <c r="J1156" t="str">
        <f>_xlfn.XLOOKUP(I1156,AS:AS,AU:AU)</f>
        <v>Honorarios</v>
      </c>
      <c r="K1156" t="s">
        <v>33</v>
      </c>
      <c r="L1156">
        <v>140</v>
      </c>
      <c r="M1156">
        <f>L1156*_xlfn.XLOOKUP(K1156,AM:AM,AN:AN)</f>
        <v>120.39999999999999</v>
      </c>
      <c r="N1156">
        <f>L1156*_xlfn.XLOOKUP(K1156,AM:AM,AO:AO)</f>
        <v>140</v>
      </c>
      <c r="O1156">
        <v>140</v>
      </c>
      <c r="P1156">
        <f>O1156*_xlfn.XLOOKUP(K1156,AM:AM,AN:AN)</f>
        <v>120.39999999999999</v>
      </c>
      <c r="Q1156">
        <f>O1156*_xlfn.XLOOKUP(K1156,AM:AM,AO:AO)</f>
        <v>140</v>
      </c>
      <c r="R1156" t="str">
        <f>_xlfn.XLOOKUP(E1156,AF:AF,AG:AG)</f>
        <v>FEES</v>
      </c>
      <c r="S1156">
        <f>_xlfn.XLOOKUP(E1156,AF:AF,AI:AI)</f>
        <v>0</v>
      </c>
      <c r="T1156">
        <f>WEEKNUM(G1156)</f>
        <v>18</v>
      </c>
      <c r="U1156">
        <f>YEAR(G1156)</f>
        <v>2025</v>
      </c>
      <c r="V1156" s="117">
        <f>IFERROR(Q1156/N1156,"0")</f>
        <v>1</v>
      </c>
      <c r="AF1156">
        <v>34320</v>
      </c>
      <c r="AG1156" t="s">
        <v>2420</v>
      </c>
      <c r="AH1156" t="s">
        <v>376</v>
      </c>
      <c r="AI1156" t="s">
        <v>1059</v>
      </c>
    </row>
    <row r="1157" spans="1:35">
      <c r="A1157" t="str">
        <f>_xlfn.XLOOKUP(D1157,BN:BN,BO:BO)</f>
        <v>Madrid</v>
      </c>
      <c r="B1157" t="s">
        <v>25</v>
      </c>
      <c r="C1157">
        <v>135</v>
      </c>
      <c r="D1157" t="str">
        <f>_xlfn.XLOOKUP(C1157,BH:BH,BI:BI)</f>
        <v>RafaellaP</v>
      </c>
      <c r="E1157">
        <v>25624</v>
      </c>
      <c r="F1157" t="s">
        <v>2421</v>
      </c>
      <c r="G1157" s="63">
        <v>45779</v>
      </c>
      <c r="H1157" s="63">
        <v>45790</v>
      </c>
      <c r="I1157" t="s">
        <v>456</v>
      </c>
      <c r="J1157" t="str">
        <f>_xlfn.XLOOKUP(I1157,AS:AS,AU:AU)</f>
        <v>Visados</v>
      </c>
      <c r="K1157" t="s">
        <v>33</v>
      </c>
      <c r="L1157">
        <v>216</v>
      </c>
      <c r="M1157">
        <f>L1157*_xlfn.XLOOKUP(K1157,AM:AM,AN:AN)</f>
        <v>185.76</v>
      </c>
      <c r="N1157">
        <f>L1157*_xlfn.XLOOKUP(K1157,AM:AM,AO:AO)</f>
        <v>216</v>
      </c>
      <c r="O1157">
        <v>0</v>
      </c>
      <c r="P1157">
        <f>O1157*_xlfn.XLOOKUP(K1157,AM:AM,AN:AN)</f>
        <v>0</v>
      </c>
      <c r="Q1157">
        <f>O1157*_xlfn.XLOOKUP(K1157,AM:AM,AO:AO)</f>
        <v>0</v>
      </c>
      <c r="R1157" t="str">
        <f>_xlfn.XLOOKUP(E1157,AF:AF,AG:AG)</f>
        <v>Kenya eTA</v>
      </c>
      <c r="S1157" t="str">
        <f>_xlfn.XLOOKUP(E1157,AF:AF,AI:AI)</f>
        <v>Kenya</v>
      </c>
      <c r="T1157">
        <f>WEEKNUM(G1157)</f>
        <v>18</v>
      </c>
      <c r="U1157">
        <f>YEAR(G1157)</f>
        <v>2025</v>
      </c>
      <c r="V1157" s="117">
        <f>IFERROR(Q1157/N1157,"0")</f>
        <v>0</v>
      </c>
      <c r="AF1157">
        <v>34442</v>
      </c>
      <c r="AG1157" t="s">
        <v>2422</v>
      </c>
      <c r="AH1157" t="s">
        <v>376</v>
      </c>
      <c r="AI1157" t="s">
        <v>1059</v>
      </c>
    </row>
    <row r="1158" spans="1:35">
      <c r="A1158" t="str">
        <f>_xlfn.XLOOKUP(D1158,BN:BN,BO:BO)</f>
        <v>México</v>
      </c>
      <c r="B1158" t="s">
        <v>25</v>
      </c>
      <c r="C1158">
        <v>136</v>
      </c>
      <c r="D1158" t="str">
        <f>_xlfn.XLOOKUP(C1158,BH:BH,BI:BI)</f>
        <v>DianaM</v>
      </c>
      <c r="E1158">
        <v>25619</v>
      </c>
      <c r="F1158" t="s">
        <v>2423</v>
      </c>
      <c r="G1158" s="63">
        <v>45757</v>
      </c>
      <c r="H1158" s="63">
        <v>45769</v>
      </c>
      <c r="I1158" t="s">
        <v>444</v>
      </c>
      <c r="J1158" t="str">
        <f>_xlfn.XLOOKUP(I1158,AS:AS,AU:AU)</f>
        <v>DMC</v>
      </c>
      <c r="K1158" t="s">
        <v>33</v>
      </c>
      <c r="L1158">
        <v>21429</v>
      </c>
      <c r="M1158">
        <f>L1158*_xlfn.XLOOKUP(K1158,AM:AM,AN:AN)</f>
        <v>18428.939999999999</v>
      </c>
      <c r="N1158">
        <f>L1158*_xlfn.XLOOKUP(K1158,AM:AM,AO:AO)</f>
        <v>21429</v>
      </c>
      <c r="O1158">
        <v>0</v>
      </c>
      <c r="P1158">
        <f>O1158*_xlfn.XLOOKUP(K1158,AM:AM,AN:AN)</f>
        <v>0</v>
      </c>
      <c r="Q1158">
        <f>O1158*_xlfn.XLOOKUP(K1158,AM:AM,AO:AO)</f>
        <v>0</v>
      </c>
      <c r="R1158" t="str">
        <f>_xlfn.XLOOKUP(E1158,AF:AF,AG:AG)</f>
        <v>Bear Luxe Japan</v>
      </c>
      <c r="S1158" t="str">
        <f>_xlfn.XLOOKUP(E1158,AF:AF,AI:AI)</f>
        <v>Japan</v>
      </c>
      <c r="T1158">
        <f>WEEKNUM(G1158)</f>
        <v>15</v>
      </c>
      <c r="U1158">
        <f>YEAR(G1158)</f>
        <v>2025</v>
      </c>
      <c r="V1158" s="117">
        <f>IFERROR(Q1158/N1158,"0")</f>
        <v>0</v>
      </c>
      <c r="AF1158">
        <v>34321</v>
      </c>
      <c r="AG1158" t="s">
        <v>2424</v>
      </c>
      <c r="AH1158" t="s">
        <v>376</v>
      </c>
      <c r="AI1158" t="s">
        <v>1059</v>
      </c>
    </row>
    <row r="1159" spans="1:35">
      <c r="A1159" t="str">
        <f>_xlfn.XLOOKUP(D1159,BN:BN,BO:BO)</f>
        <v>México</v>
      </c>
      <c r="B1159" t="s">
        <v>25</v>
      </c>
      <c r="C1159">
        <v>136</v>
      </c>
      <c r="D1159" t="str">
        <f>_xlfn.XLOOKUP(C1159,BH:BH,BI:BI)</f>
        <v>DianaM</v>
      </c>
      <c r="E1159">
        <v>24989</v>
      </c>
      <c r="F1159" t="s">
        <v>2425</v>
      </c>
      <c r="G1159" s="63">
        <v>45761</v>
      </c>
      <c r="H1159" s="63">
        <v>45762</v>
      </c>
      <c r="I1159" t="s">
        <v>376</v>
      </c>
      <c r="J1159" t="str">
        <f>_xlfn.XLOOKUP(I1159,AS:AS,AU:AU)</f>
        <v>Hotel</v>
      </c>
      <c r="K1159" t="s">
        <v>33</v>
      </c>
      <c r="L1159">
        <v>1172.19</v>
      </c>
      <c r="M1159">
        <f>L1159*_xlfn.XLOOKUP(K1159,AM:AM,AN:AN)</f>
        <v>1008.0834</v>
      </c>
      <c r="N1159">
        <f>L1159*_xlfn.XLOOKUP(K1159,AM:AM,AO:AO)</f>
        <v>1172.19</v>
      </c>
      <c r="O1159">
        <v>91.75</v>
      </c>
      <c r="P1159">
        <f>O1159*_xlfn.XLOOKUP(K1159,AM:AM,AN:AN)</f>
        <v>78.905000000000001</v>
      </c>
      <c r="Q1159">
        <f>O1159*_xlfn.XLOOKUP(K1159,AM:AM,AO:AO)</f>
        <v>91.75</v>
      </c>
      <c r="R1159" t="str">
        <f>_xlfn.XLOOKUP(E1159,AF:AF,AG:AG)</f>
        <v>HYATT CENTRIC KANAZAWA</v>
      </c>
      <c r="S1159" t="str">
        <f>_xlfn.XLOOKUP(E1159,AF:AF,AI:AI)</f>
        <v>Japan</v>
      </c>
      <c r="T1159">
        <f>WEEKNUM(G1159)</f>
        <v>16</v>
      </c>
      <c r="U1159">
        <f>YEAR(G1159)</f>
        <v>2025</v>
      </c>
      <c r="V1159" s="117">
        <f>IFERROR(Q1159/N1159,"0")</f>
        <v>7.8272293740775808E-2</v>
      </c>
      <c r="AF1159">
        <v>33492</v>
      </c>
      <c r="AG1159" t="s">
        <v>1129</v>
      </c>
      <c r="AH1159" t="s">
        <v>376</v>
      </c>
      <c r="AI1159" t="s">
        <v>394</v>
      </c>
    </row>
    <row r="1160" spans="1:35">
      <c r="A1160" t="str">
        <f>_xlfn.XLOOKUP(D1160,BN:BN,BO:BO)</f>
        <v>México</v>
      </c>
      <c r="B1160" t="s">
        <v>25</v>
      </c>
      <c r="C1160">
        <v>136</v>
      </c>
      <c r="D1160" t="str">
        <f>_xlfn.XLOOKUP(C1160,BH:BH,BI:BI)</f>
        <v>DianaM</v>
      </c>
      <c r="E1160">
        <v>26277</v>
      </c>
      <c r="F1160" t="s">
        <v>2426</v>
      </c>
      <c r="G1160" s="63">
        <v>45757</v>
      </c>
      <c r="H1160" s="63">
        <v>45769</v>
      </c>
      <c r="I1160" t="s">
        <v>376</v>
      </c>
      <c r="J1160" t="str">
        <f>_xlfn.XLOOKUP(I1160,AS:AS,AU:AU)</f>
        <v>Hotel</v>
      </c>
      <c r="K1160" t="s">
        <v>33</v>
      </c>
      <c r="L1160">
        <v>4095.5</v>
      </c>
      <c r="M1160">
        <f>L1160*_xlfn.XLOOKUP(K1160,AM:AM,AN:AN)</f>
        <v>3522.13</v>
      </c>
      <c r="N1160">
        <f>L1160*_xlfn.XLOOKUP(K1160,AM:AM,AO:AO)</f>
        <v>4095.5</v>
      </c>
      <c r="O1160">
        <v>0</v>
      </c>
      <c r="P1160">
        <f>O1160*_xlfn.XLOOKUP(K1160,AM:AM,AN:AN)</f>
        <v>0</v>
      </c>
      <c r="Q1160">
        <f>O1160*_xlfn.XLOOKUP(K1160,AM:AM,AO:AO)</f>
        <v>0</v>
      </c>
      <c r="R1160" t="str">
        <f>_xlfn.XLOOKUP(E1160,AF:AF,AG:AG)</f>
        <v>FUFU HAKONE</v>
      </c>
      <c r="S1160" t="str">
        <f>_xlfn.XLOOKUP(E1160,AF:AF,AI:AI)</f>
        <v>Japan</v>
      </c>
      <c r="T1160">
        <f>WEEKNUM(G1160)</f>
        <v>15</v>
      </c>
      <c r="U1160">
        <f>YEAR(G1160)</f>
        <v>2025</v>
      </c>
      <c r="V1160" s="117">
        <f>IFERROR(Q1160/N1160,"0")</f>
        <v>0</v>
      </c>
      <c r="AF1160">
        <v>33565</v>
      </c>
      <c r="AG1160" t="s">
        <v>1147</v>
      </c>
      <c r="AH1160" t="s">
        <v>376</v>
      </c>
      <c r="AI1160" t="s">
        <v>438</v>
      </c>
    </row>
    <row r="1161" spans="1:35">
      <c r="A1161" t="str">
        <f>_xlfn.XLOOKUP(D1161,BN:BN,BO:BO)</f>
        <v>México</v>
      </c>
      <c r="B1161" t="s">
        <v>25</v>
      </c>
      <c r="C1161">
        <v>136</v>
      </c>
      <c r="D1161" t="str">
        <f>_xlfn.XLOOKUP(C1161,BH:BH,BI:BI)</f>
        <v>DianaM</v>
      </c>
      <c r="E1161">
        <v>25619</v>
      </c>
      <c r="F1161" t="s">
        <v>2427</v>
      </c>
      <c r="G1161" s="63">
        <v>45757</v>
      </c>
      <c r="H1161" s="63">
        <v>45769</v>
      </c>
      <c r="I1161" t="s">
        <v>444</v>
      </c>
      <c r="J1161" t="str">
        <f>_xlfn.XLOOKUP(I1161,AS:AS,AU:AU)</f>
        <v>DMC</v>
      </c>
      <c r="K1161" t="s">
        <v>33</v>
      </c>
      <c r="L1161">
        <v>41124.36</v>
      </c>
      <c r="M1161">
        <f>L1161*_xlfn.XLOOKUP(K1161,AM:AM,AN:AN)</f>
        <v>35366.9496</v>
      </c>
      <c r="N1161">
        <f>L1161*_xlfn.XLOOKUP(K1161,AM:AM,AO:AO)</f>
        <v>41124.36</v>
      </c>
      <c r="O1161">
        <v>0</v>
      </c>
      <c r="P1161">
        <f>O1161*_xlfn.XLOOKUP(K1161,AM:AM,AN:AN)</f>
        <v>0</v>
      </c>
      <c r="Q1161">
        <f>O1161*_xlfn.XLOOKUP(K1161,AM:AM,AO:AO)</f>
        <v>0</v>
      </c>
      <c r="R1161" t="str">
        <f>_xlfn.XLOOKUP(E1161,AF:AF,AG:AG)</f>
        <v>Bear Luxe Japan</v>
      </c>
      <c r="S1161" t="str">
        <f>_xlfn.XLOOKUP(E1161,AF:AF,AI:AI)</f>
        <v>Japan</v>
      </c>
      <c r="T1161">
        <f>WEEKNUM(G1161)</f>
        <v>15</v>
      </c>
      <c r="U1161">
        <f>YEAR(G1161)</f>
        <v>2025</v>
      </c>
      <c r="V1161" s="117">
        <f>IFERROR(Q1161/N1161,"0")</f>
        <v>0</v>
      </c>
      <c r="AF1161">
        <v>25223</v>
      </c>
      <c r="AG1161" s="126" t="s">
        <v>439</v>
      </c>
      <c r="AH1161" t="s">
        <v>366</v>
      </c>
      <c r="AI1161" t="s">
        <v>440</v>
      </c>
    </row>
    <row r="1162" spans="1:35">
      <c r="A1162" t="str">
        <f>_xlfn.XLOOKUP(D1162,BN:BN,BO:BO)</f>
        <v>México</v>
      </c>
      <c r="B1162" t="s">
        <v>25</v>
      </c>
      <c r="C1162">
        <v>136</v>
      </c>
      <c r="D1162" t="str">
        <f>_xlfn.XLOOKUP(C1162,BH:BH,BI:BI)</f>
        <v>DianaM</v>
      </c>
      <c r="E1162">
        <v>27092</v>
      </c>
      <c r="F1162" t="s">
        <v>2428</v>
      </c>
      <c r="G1162" s="63">
        <v>45757</v>
      </c>
      <c r="H1162" s="63">
        <v>45769</v>
      </c>
      <c r="I1162" t="s">
        <v>419</v>
      </c>
      <c r="J1162" t="str">
        <f>_xlfn.XLOOKUP(I1162,AS:AS,AU:AU)</f>
        <v>Otros</v>
      </c>
      <c r="K1162" t="s">
        <v>33</v>
      </c>
      <c r="L1162">
        <v>83.09</v>
      </c>
      <c r="M1162">
        <f>L1162*_xlfn.XLOOKUP(K1162,AM:AM,AN:AN)</f>
        <v>71.457400000000007</v>
      </c>
      <c r="N1162">
        <f>L1162*_xlfn.XLOOKUP(K1162,AM:AM,AO:AO)</f>
        <v>83.09</v>
      </c>
      <c r="O1162">
        <v>0</v>
      </c>
      <c r="P1162">
        <f>O1162*_xlfn.XLOOKUP(K1162,AM:AM,AN:AN)</f>
        <v>0</v>
      </c>
      <c r="Q1162">
        <f>O1162*_xlfn.XLOOKUP(K1162,AM:AM,AO:AO)</f>
        <v>0</v>
      </c>
      <c r="R1162" t="str">
        <f>_xlfn.XLOOKUP(E1162,AF:AF,AG:AG)</f>
        <v>A MANO CUERO</v>
      </c>
      <c r="S1162" t="str">
        <f>_xlfn.XLOOKUP(E1162,AF:AF,AI:AI)</f>
        <v>Mexico</v>
      </c>
      <c r="T1162">
        <f>WEEKNUM(G1162)</f>
        <v>15</v>
      </c>
      <c r="U1162">
        <f>YEAR(G1162)</f>
        <v>2025</v>
      </c>
      <c r="V1162" s="117">
        <f>IFERROR(Q1162/N1162,"0")</f>
        <v>0</v>
      </c>
      <c r="AF1162">
        <v>27717</v>
      </c>
      <c r="AG1162" t="s">
        <v>1188</v>
      </c>
      <c r="AH1162" t="s">
        <v>376</v>
      </c>
      <c r="AI1162" t="s">
        <v>369</v>
      </c>
    </row>
    <row r="1163" spans="1:35">
      <c r="A1163" t="str">
        <f>_xlfn.XLOOKUP(D1163,BN:BN,BO:BO)</f>
        <v>México</v>
      </c>
      <c r="B1163" t="s">
        <v>25</v>
      </c>
      <c r="C1163">
        <v>136</v>
      </c>
      <c r="D1163" t="str">
        <f>_xlfn.XLOOKUP(C1163,BH:BH,BI:BI)</f>
        <v>DianaM</v>
      </c>
      <c r="E1163">
        <v>25619</v>
      </c>
      <c r="F1163" t="s">
        <v>2429</v>
      </c>
      <c r="G1163" s="63">
        <v>45757</v>
      </c>
      <c r="H1163" s="63">
        <v>45769</v>
      </c>
      <c r="I1163" t="s">
        <v>444</v>
      </c>
      <c r="J1163" t="str">
        <f>_xlfn.XLOOKUP(I1163,AS:AS,AU:AU)</f>
        <v>DMC</v>
      </c>
      <c r="K1163" t="s">
        <v>33</v>
      </c>
      <c r="L1163">
        <v>1420.92</v>
      </c>
      <c r="M1163">
        <f>L1163*_xlfn.XLOOKUP(K1163,AM:AM,AN:AN)</f>
        <v>1221.9911999999999</v>
      </c>
      <c r="N1163">
        <f>L1163*_xlfn.XLOOKUP(K1163,AM:AM,AO:AO)</f>
        <v>1420.92</v>
      </c>
      <c r="O1163">
        <v>0</v>
      </c>
      <c r="P1163">
        <f>O1163*_xlfn.XLOOKUP(K1163,AM:AM,AN:AN)</f>
        <v>0</v>
      </c>
      <c r="Q1163">
        <f>O1163*_xlfn.XLOOKUP(K1163,AM:AM,AO:AO)</f>
        <v>0</v>
      </c>
      <c r="R1163" t="str">
        <f>_xlfn.XLOOKUP(E1163,AF:AF,AG:AG)</f>
        <v>Bear Luxe Japan</v>
      </c>
      <c r="S1163" t="str">
        <f>_xlfn.XLOOKUP(E1163,AF:AF,AI:AI)</f>
        <v>Japan</v>
      </c>
      <c r="T1163">
        <f>WEEKNUM(G1163)</f>
        <v>15</v>
      </c>
      <c r="U1163">
        <f>YEAR(G1163)</f>
        <v>2025</v>
      </c>
      <c r="V1163" s="117">
        <f>IFERROR(Q1163/N1163,"0")</f>
        <v>0</v>
      </c>
      <c r="AF1163">
        <v>33705</v>
      </c>
      <c r="AG1163" t="s">
        <v>2430</v>
      </c>
      <c r="AH1163" t="s">
        <v>419</v>
      </c>
      <c r="AI1163" t="s">
        <v>399</v>
      </c>
    </row>
    <row r="1164" spans="1:35">
      <c r="A1164" t="str">
        <f>_xlfn.XLOOKUP(D1164,BN:BN,BO:BO)</f>
        <v>México</v>
      </c>
      <c r="B1164" t="s">
        <v>25</v>
      </c>
      <c r="C1164">
        <v>136</v>
      </c>
      <c r="D1164" t="str">
        <f>_xlfn.XLOOKUP(C1164,BH:BH,BI:BI)</f>
        <v>DianaM</v>
      </c>
      <c r="E1164">
        <v>25022</v>
      </c>
      <c r="F1164" t="s">
        <v>2431</v>
      </c>
      <c r="G1164" s="63">
        <v>45758</v>
      </c>
      <c r="H1164" s="63">
        <v>45761</v>
      </c>
      <c r="I1164" t="s">
        <v>376</v>
      </c>
      <c r="J1164" t="str">
        <f>_xlfn.XLOOKUP(I1164,AS:AS,AU:AU)</f>
        <v>Hotel</v>
      </c>
      <c r="K1164" t="s">
        <v>33</v>
      </c>
      <c r="L1164">
        <v>20750.73</v>
      </c>
      <c r="M1164">
        <f>L1164*_xlfn.XLOOKUP(K1164,AM:AM,AN:AN)</f>
        <v>17845.627799999998</v>
      </c>
      <c r="N1164">
        <f>L1164*_xlfn.XLOOKUP(K1164,AM:AM,AO:AO)</f>
        <v>20750.73</v>
      </c>
      <c r="O1164">
        <v>1540.05</v>
      </c>
      <c r="P1164">
        <f>O1164*_xlfn.XLOOKUP(K1164,AM:AM,AN:AN)</f>
        <v>1324.443</v>
      </c>
      <c r="Q1164">
        <f>O1164*_xlfn.XLOOKUP(K1164,AM:AM,AO:AO)</f>
        <v>1540.05</v>
      </c>
      <c r="R1164" t="str">
        <f>_xlfn.XLOOKUP(E1164,AF:AF,AG:AG)</f>
        <v>THE PENINSULA TOKYO</v>
      </c>
      <c r="S1164" t="str">
        <f>_xlfn.XLOOKUP(E1164,AF:AF,AI:AI)</f>
        <v>Japan</v>
      </c>
      <c r="T1164">
        <f>WEEKNUM(G1164)</f>
        <v>15</v>
      </c>
      <c r="U1164">
        <f>YEAR(G1164)</f>
        <v>2025</v>
      </c>
      <c r="V1164" s="117">
        <f>IFERROR(Q1164/N1164,"0")</f>
        <v>7.4216666112469298E-2</v>
      </c>
      <c r="AF1164">
        <v>34260</v>
      </c>
      <c r="AG1164" t="s">
        <v>2432</v>
      </c>
      <c r="AH1164" t="s">
        <v>376</v>
      </c>
      <c r="AI1164" t="s">
        <v>440</v>
      </c>
    </row>
    <row r="1165" spans="1:35">
      <c r="A1165" t="str">
        <f>_xlfn.XLOOKUP(D1165,BN:BN,BO:BO)</f>
        <v>México</v>
      </c>
      <c r="B1165" t="s">
        <v>25</v>
      </c>
      <c r="C1165">
        <v>136</v>
      </c>
      <c r="D1165" t="str">
        <f>_xlfn.XLOOKUP(C1165,BH:BH,BI:BI)</f>
        <v>DianaM</v>
      </c>
      <c r="E1165">
        <v>25022</v>
      </c>
      <c r="F1165" t="s">
        <v>2433</v>
      </c>
      <c r="G1165" s="63">
        <v>45767</v>
      </c>
      <c r="H1165" s="63">
        <v>45769</v>
      </c>
      <c r="I1165" t="s">
        <v>376</v>
      </c>
      <c r="J1165" t="str">
        <f>_xlfn.XLOOKUP(I1165,AS:AS,AU:AU)</f>
        <v>Hotel</v>
      </c>
      <c r="K1165" t="s">
        <v>33</v>
      </c>
      <c r="L1165">
        <v>9680.83</v>
      </c>
      <c r="M1165">
        <f>L1165*_xlfn.XLOOKUP(K1165,AM:AM,AN:AN)</f>
        <v>8325.5138000000006</v>
      </c>
      <c r="N1165">
        <f>L1165*_xlfn.XLOOKUP(K1165,AM:AM,AO:AO)</f>
        <v>9680.83</v>
      </c>
      <c r="O1165">
        <v>711.18</v>
      </c>
      <c r="P1165">
        <f>O1165*_xlfn.XLOOKUP(K1165,AM:AM,AN:AN)</f>
        <v>611.61479999999995</v>
      </c>
      <c r="Q1165">
        <f>O1165*_xlfn.XLOOKUP(K1165,AM:AM,AO:AO)</f>
        <v>711.18</v>
      </c>
      <c r="R1165" t="str">
        <f>_xlfn.XLOOKUP(E1165,AF:AF,AG:AG)</f>
        <v>THE PENINSULA TOKYO</v>
      </c>
      <c r="S1165" t="str">
        <f>_xlfn.XLOOKUP(E1165,AF:AF,AI:AI)</f>
        <v>Japan</v>
      </c>
      <c r="T1165">
        <f>WEEKNUM(G1165)</f>
        <v>17</v>
      </c>
      <c r="U1165">
        <f>YEAR(G1165)</f>
        <v>2025</v>
      </c>
      <c r="V1165" s="117">
        <f>IFERROR(Q1165/N1165,"0")</f>
        <v>7.346270929248834E-2</v>
      </c>
      <c r="AF1165">
        <v>34332</v>
      </c>
      <c r="AG1165" t="s">
        <v>2434</v>
      </c>
      <c r="AH1165" t="s">
        <v>376</v>
      </c>
      <c r="AI1165" t="s">
        <v>405</v>
      </c>
    </row>
    <row r="1166" spans="1:35">
      <c r="A1166" t="str">
        <f>_xlfn.XLOOKUP(D1166,BN:BN,BO:BO)</f>
        <v>México</v>
      </c>
      <c r="B1166" t="s">
        <v>25</v>
      </c>
      <c r="C1166">
        <v>136</v>
      </c>
      <c r="D1166" t="str">
        <f>_xlfn.XLOOKUP(C1166,BH:BH,BI:BI)</f>
        <v>DianaM</v>
      </c>
      <c r="E1166">
        <v>24982</v>
      </c>
      <c r="F1166" t="s">
        <v>2435</v>
      </c>
      <c r="G1166" s="63">
        <v>45757</v>
      </c>
      <c r="H1166" s="63">
        <v>45769</v>
      </c>
      <c r="I1166" t="s">
        <v>366</v>
      </c>
      <c r="J1166" t="str">
        <f>_xlfn.XLOOKUP(I1166,AS:AS,AU:AU)</f>
        <v>Vuelos</v>
      </c>
      <c r="K1166" t="s">
        <v>33</v>
      </c>
      <c r="L1166">
        <v>8005.56</v>
      </c>
      <c r="M1166">
        <f>L1166*_xlfn.XLOOKUP(K1166,AM:AM,AN:AN)</f>
        <v>6884.7816000000003</v>
      </c>
      <c r="N1166">
        <f>L1166*_xlfn.XLOOKUP(K1166,AM:AM,AO:AO)</f>
        <v>8005.56</v>
      </c>
      <c r="O1166">
        <v>0</v>
      </c>
      <c r="P1166">
        <f>O1166*_xlfn.XLOOKUP(K1166,AM:AM,AN:AN)</f>
        <v>0</v>
      </c>
      <c r="Q1166">
        <f>O1166*_xlfn.XLOOKUP(K1166,AM:AM,AO:AO)</f>
        <v>0</v>
      </c>
      <c r="R1166" t="str">
        <f>_xlfn.XLOOKUP(E1166,AF:AF,AG:AG)</f>
        <v>All Nippon Airways</v>
      </c>
      <c r="S1166" t="str">
        <f>_xlfn.XLOOKUP(E1166,AF:AF,AI:AI)</f>
        <v>Japan</v>
      </c>
      <c r="T1166">
        <f>WEEKNUM(G1166)</f>
        <v>15</v>
      </c>
      <c r="U1166">
        <f>YEAR(G1166)</f>
        <v>2025</v>
      </c>
      <c r="V1166" s="117">
        <f>IFERROR(Q1166/N1166,"0")</f>
        <v>0</v>
      </c>
      <c r="AF1166">
        <v>34446</v>
      </c>
      <c r="AG1166" t="s">
        <v>2436</v>
      </c>
      <c r="AH1166" t="s">
        <v>376</v>
      </c>
      <c r="AI1166" t="s">
        <v>401</v>
      </c>
    </row>
    <row r="1167" spans="1:35">
      <c r="A1167" t="str">
        <f>_xlfn.XLOOKUP(D1167,BN:BN,BO:BO)</f>
        <v>México</v>
      </c>
      <c r="B1167" t="s">
        <v>25</v>
      </c>
      <c r="C1167">
        <v>136</v>
      </c>
      <c r="D1167" t="str">
        <f>_xlfn.XLOOKUP(C1167,BH:BH,BI:BI)</f>
        <v>DianaM</v>
      </c>
      <c r="E1167">
        <v>24982</v>
      </c>
      <c r="F1167" t="s">
        <v>2437</v>
      </c>
      <c r="G1167" s="63">
        <v>45757</v>
      </c>
      <c r="H1167" s="63">
        <v>45769</v>
      </c>
      <c r="I1167" t="s">
        <v>366</v>
      </c>
      <c r="J1167" t="str">
        <f>_xlfn.XLOOKUP(I1167,AS:AS,AU:AU)</f>
        <v>Vuelos</v>
      </c>
      <c r="K1167" t="s">
        <v>33</v>
      </c>
      <c r="L1167">
        <v>8005.56</v>
      </c>
      <c r="M1167">
        <f>L1167*_xlfn.XLOOKUP(K1167,AM:AM,AN:AN)</f>
        <v>6884.7816000000003</v>
      </c>
      <c r="N1167">
        <f>L1167*_xlfn.XLOOKUP(K1167,AM:AM,AO:AO)</f>
        <v>8005.56</v>
      </c>
      <c r="O1167">
        <v>0</v>
      </c>
      <c r="P1167">
        <f>O1167*_xlfn.XLOOKUP(K1167,AM:AM,AN:AN)</f>
        <v>0</v>
      </c>
      <c r="Q1167">
        <f>O1167*_xlfn.XLOOKUP(K1167,AM:AM,AO:AO)</f>
        <v>0</v>
      </c>
      <c r="R1167" t="str">
        <f>_xlfn.XLOOKUP(E1167,AF:AF,AG:AG)</f>
        <v>All Nippon Airways</v>
      </c>
      <c r="S1167" t="str">
        <f>_xlfn.XLOOKUP(E1167,AF:AF,AI:AI)</f>
        <v>Japan</v>
      </c>
      <c r="T1167">
        <f>WEEKNUM(G1167)</f>
        <v>15</v>
      </c>
      <c r="U1167">
        <f>YEAR(G1167)</f>
        <v>2025</v>
      </c>
      <c r="V1167" s="117">
        <f>IFERROR(Q1167/N1167,"0")</f>
        <v>0</v>
      </c>
      <c r="AF1167">
        <v>33409</v>
      </c>
      <c r="AG1167" t="s">
        <v>1119</v>
      </c>
      <c r="AH1167" t="s">
        <v>376</v>
      </c>
      <c r="AI1167" t="s">
        <v>438</v>
      </c>
    </row>
    <row r="1168" spans="1:35">
      <c r="A1168" t="str">
        <f>_xlfn.XLOOKUP(D1168,BN:BN,BO:BO)</f>
        <v>México</v>
      </c>
      <c r="B1168" t="s">
        <v>25</v>
      </c>
      <c r="C1168">
        <v>136</v>
      </c>
      <c r="D1168" t="str">
        <f>_xlfn.XLOOKUP(C1168,BH:BH,BI:BI)</f>
        <v>DianaM</v>
      </c>
      <c r="E1168">
        <v>24982</v>
      </c>
      <c r="F1168" t="s">
        <v>2438</v>
      </c>
      <c r="G1168" s="63">
        <v>45757</v>
      </c>
      <c r="H1168" s="63">
        <v>45769</v>
      </c>
      <c r="I1168" t="s">
        <v>366</v>
      </c>
      <c r="J1168" t="str">
        <f>_xlfn.XLOOKUP(I1168,AS:AS,AU:AU)</f>
        <v>Vuelos</v>
      </c>
      <c r="K1168" t="s">
        <v>33</v>
      </c>
      <c r="L1168">
        <v>10085.56</v>
      </c>
      <c r="M1168">
        <f>L1168*_xlfn.XLOOKUP(K1168,AM:AM,AN:AN)</f>
        <v>8673.5815999999995</v>
      </c>
      <c r="N1168">
        <f>L1168*_xlfn.XLOOKUP(K1168,AM:AM,AO:AO)</f>
        <v>10085.56</v>
      </c>
      <c r="O1168">
        <v>0</v>
      </c>
      <c r="P1168">
        <f>O1168*_xlfn.XLOOKUP(K1168,AM:AM,AN:AN)</f>
        <v>0</v>
      </c>
      <c r="Q1168">
        <f>O1168*_xlfn.XLOOKUP(K1168,AM:AM,AO:AO)</f>
        <v>0</v>
      </c>
      <c r="R1168" t="str">
        <f>_xlfn.XLOOKUP(E1168,AF:AF,AG:AG)</f>
        <v>All Nippon Airways</v>
      </c>
      <c r="S1168" t="str">
        <f>_xlfn.XLOOKUP(E1168,AF:AF,AI:AI)</f>
        <v>Japan</v>
      </c>
      <c r="T1168">
        <f>WEEKNUM(G1168)</f>
        <v>15</v>
      </c>
      <c r="U1168">
        <f>YEAR(G1168)</f>
        <v>2025</v>
      </c>
      <c r="V1168" s="117">
        <f>IFERROR(Q1168/N1168,"0")</f>
        <v>0</v>
      </c>
      <c r="AF1168">
        <v>34275</v>
      </c>
      <c r="AG1168" t="s">
        <v>1249</v>
      </c>
      <c r="AH1168" t="s">
        <v>376</v>
      </c>
      <c r="AI1168" t="s">
        <v>405</v>
      </c>
    </row>
    <row r="1169" spans="1:35">
      <c r="A1169" t="str">
        <f>_xlfn.XLOOKUP(D1169,BN:BN,BO:BO)</f>
        <v>México</v>
      </c>
      <c r="B1169" t="s">
        <v>25</v>
      </c>
      <c r="C1169">
        <v>136</v>
      </c>
      <c r="D1169" t="str">
        <f>_xlfn.XLOOKUP(C1169,BH:BH,BI:BI)</f>
        <v>DianaM</v>
      </c>
      <c r="E1169">
        <v>24982</v>
      </c>
      <c r="F1169" t="s">
        <v>2439</v>
      </c>
      <c r="G1169" s="63">
        <v>45757</v>
      </c>
      <c r="H1169" s="63">
        <v>45769</v>
      </c>
      <c r="I1169" t="s">
        <v>366</v>
      </c>
      <c r="J1169" t="str">
        <f>_xlfn.XLOOKUP(I1169,AS:AS,AU:AU)</f>
        <v>Vuelos</v>
      </c>
      <c r="K1169" t="s">
        <v>33</v>
      </c>
      <c r="L1169">
        <v>10085.56</v>
      </c>
      <c r="M1169">
        <f>L1169*_xlfn.XLOOKUP(K1169,AM:AM,AN:AN)</f>
        <v>8673.5815999999995</v>
      </c>
      <c r="N1169">
        <f>L1169*_xlfn.XLOOKUP(K1169,AM:AM,AO:AO)</f>
        <v>10085.56</v>
      </c>
      <c r="O1169">
        <v>0</v>
      </c>
      <c r="P1169">
        <f>O1169*_xlfn.XLOOKUP(K1169,AM:AM,AN:AN)</f>
        <v>0</v>
      </c>
      <c r="Q1169">
        <f>O1169*_xlfn.XLOOKUP(K1169,AM:AM,AO:AO)</f>
        <v>0</v>
      </c>
      <c r="R1169" t="str">
        <f>_xlfn.XLOOKUP(E1169,AF:AF,AG:AG)</f>
        <v>All Nippon Airways</v>
      </c>
      <c r="S1169" t="str">
        <f>_xlfn.XLOOKUP(E1169,AF:AF,AI:AI)</f>
        <v>Japan</v>
      </c>
      <c r="T1169">
        <f>WEEKNUM(G1169)</f>
        <v>15</v>
      </c>
      <c r="U1169">
        <f>YEAR(G1169)</f>
        <v>2025</v>
      </c>
      <c r="V1169" s="117">
        <f>IFERROR(Q1169/N1169,"0")</f>
        <v>0</v>
      </c>
      <c r="AF1169">
        <v>34261</v>
      </c>
      <c r="AG1169" t="s">
        <v>2440</v>
      </c>
      <c r="AH1169" t="s">
        <v>376</v>
      </c>
      <c r="AI1169" t="s">
        <v>929</v>
      </c>
    </row>
    <row r="1170" spans="1:35">
      <c r="A1170" t="str">
        <f>_xlfn.XLOOKUP(D1170,BN:BN,BO:BO)</f>
        <v>México</v>
      </c>
      <c r="B1170" t="s">
        <v>25</v>
      </c>
      <c r="C1170">
        <v>136</v>
      </c>
      <c r="D1170" t="str">
        <f>_xlfn.XLOOKUP(C1170,BH:BH,BI:BI)</f>
        <v>DianaM</v>
      </c>
      <c r="E1170">
        <v>24982</v>
      </c>
      <c r="F1170" t="s">
        <v>2441</v>
      </c>
      <c r="G1170" s="63">
        <v>45757</v>
      </c>
      <c r="H1170" s="63">
        <v>45769</v>
      </c>
      <c r="I1170" t="s">
        <v>366</v>
      </c>
      <c r="J1170" t="str">
        <f>_xlfn.XLOOKUP(I1170,AS:AS,AU:AU)</f>
        <v>Vuelos</v>
      </c>
      <c r="K1170" t="s">
        <v>33</v>
      </c>
      <c r="L1170">
        <v>10085.56</v>
      </c>
      <c r="M1170">
        <f>L1170*_xlfn.XLOOKUP(K1170,AM:AM,AN:AN)</f>
        <v>8673.5815999999995</v>
      </c>
      <c r="N1170">
        <f>L1170*_xlfn.XLOOKUP(K1170,AM:AM,AO:AO)</f>
        <v>10085.56</v>
      </c>
      <c r="O1170">
        <v>0</v>
      </c>
      <c r="P1170">
        <f>O1170*_xlfn.XLOOKUP(K1170,AM:AM,AN:AN)</f>
        <v>0</v>
      </c>
      <c r="Q1170">
        <f>O1170*_xlfn.XLOOKUP(K1170,AM:AM,AO:AO)</f>
        <v>0</v>
      </c>
      <c r="R1170" t="str">
        <f>_xlfn.XLOOKUP(E1170,AF:AF,AG:AG)</f>
        <v>All Nippon Airways</v>
      </c>
      <c r="S1170" t="str">
        <f>_xlfn.XLOOKUP(E1170,AF:AF,AI:AI)</f>
        <v>Japan</v>
      </c>
      <c r="T1170">
        <f>WEEKNUM(G1170)</f>
        <v>15</v>
      </c>
      <c r="U1170">
        <f>YEAR(G1170)</f>
        <v>2025</v>
      </c>
      <c r="V1170" s="117">
        <f>IFERROR(Q1170/N1170,"0")</f>
        <v>0</v>
      </c>
      <c r="AF1170">
        <v>34228</v>
      </c>
      <c r="AG1170" t="s">
        <v>1236</v>
      </c>
      <c r="AH1170" t="s">
        <v>376</v>
      </c>
      <c r="AI1170" t="s">
        <v>401</v>
      </c>
    </row>
    <row r="1171" spans="1:35">
      <c r="A1171" t="str">
        <f>_xlfn.XLOOKUP(D1171,BN:BN,BO:BO)</f>
        <v>México</v>
      </c>
      <c r="B1171" t="s">
        <v>25</v>
      </c>
      <c r="C1171">
        <v>136</v>
      </c>
      <c r="D1171" t="str">
        <f>_xlfn.XLOOKUP(C1171,BH:BH,BI:BI)</f>
        <v>DianaM</v>
      </c>
      <c r="E1171">
        <v>24982</v>
      </c>
      <c r="F1171" t="s">
        <v>2442</v>
      </c>
      <c r="G1171" s="63">
        <v>45757</v>
      </c>
      <c r="H1171" s="63">
        <v>45769</v>
      </c>
      <c r="I1171" t="s">
        <v>366</v>
      </c>
      <c r="J1171" t="str">
        <f>_xlfn.XLOOKUP(I1171,AS:AS,AU:AU)</f>
        <v>Vuelos</v>
      </c>
      <c r="K1171" t="s">
        <v>33</v>
      </c>
      <c r="L1171">
        <v>9045.56</v>
      </c>
      <c r="M1171">
        <f>L1171*_xlfn.XLOOKUP(K1171,AM:AM,AN:AN)</f>
        <v>7779.1815999999999</v>
      </c>
      <c r="N1171">
        <f>L1171*_xlfn.XLOOKUP(K1171,AM:AM,AO:AO)</f>
        <v>9045.56</v>
      </c>
      <c r="O1171">
        <v>0</v>
      </c>
      <c r="P1171">
        <f>O1171*_xlfn.XLOOKUP(K1171,AM:AM,AN:AN)</f>
        <v>0</v>
      </c>
      <c r="Q1171">
        <f>O1171*_xlfn.XLOOKUP(K1171,AM:AM,AO:AO)</f>
        <v>0</v>
      </c>
      <c r="R1171" t="str">
        <f>_xlfn.XLOOKUP(E1171,AF:AF,AG:AG)</f>
        <v>All Nippon Airways</v>
      </c>
      <c r="S1171" t="str">
        <f>_xlfn.XLOOKUP(E1171,AF:AF,AI:AI)</f>
        <v>Japan</v>
      </c>
      <c r="T1171">
        <f>WEEKNUM(G1171)</f>
        <v>15</v>
      </c>
      <c r="U1171">
        <f>YEAR(G1171)</f>
        <v>2025</v>
      </c>
      <c r="V1171" s="117">
        <f>IFERROR(Q1171/N1171,"0")</f>
        <v>0</v>
      </c>
      <c r="AF1171">
        <v>34184</v>
      </c>
      <c r="AG1171" t="s">
        <v>1224</v>
      </c>
      <c r="AH1171" t="s">
        <v>376</v>
      </c>
      <c r="AI1171" t="s">
        <v>438</v>
      </c>
    </row>
    <row r="1172" spans="1:35">
      <c r="A1172" t="str">
        <f>_xlfn.XLOOKUP(D1172,BN:BN,BO:BO)</f>
        <v>México</v>
      </c>
      <c r="B1172" t="s">
        <v>25</v>
      </c>
      <c r="C1172">
        <v>136</v>
      </c>
      <c r="D1172" t="str">
        <f>_xlfn.XLOOKUP(C1172,BH:BH,BI:BI)</f>
        <v>DianaM</v>
      </c>
      <c r="E1172">
        <v>28127</v>
      </c>
      <c r="F1172" t="s">
        <v>2443</v>
      </c>
      <c r="G1172" s="63">
        <v>45757</v>
      </c>
      <c r="H1172" s="63">
        <v>45769</v>
      </c>
      <c r="I1172" t="s">
        <v>366</v>
      </c>
      <c r="J1172" t="str">
        <f>_xlfn.XLOOKUP(I1172,AS:AS,AU:AU)</f>
        <v>Vuelos</v>
      </c>
      <c r="K1172" t="s">
        <v>33</v>
      </c>
      <c r="L1172">
        <v>7112.51</v>
      </c>
      <c r="M1172">
        <f>L1172*_xlfn.XLOOKUP(K1172,AM:AM,AN:AN)</f>
        <v>6116.7586000000001</v>
      </c>
      <c r="N1172">
        <f>L1172*_xlfn.XLOOKUP(K1172,AM:AM,AO:AO)</f>
        <v>7112.51</v>
      </c>
      <c r="O1172">
        <v>0</v>
      </c>
      <c r="P1172">
        <f>O1172*_xlfn.XLOOKUP(K1172,AM:AM,AN:AN)</f>
        <v>0</v>
      </c>
      <c r="Q1172">
        <f>O1172*_xlfn.XLOOKUP(K1172,AM:AM,AO:AO)</f>
        <v>0</v>
      </c>
      <c r="R1172" t="str">
        <f>_xlfn.XLOOKUP(E1172,AF:AF,AG:AG)</f>
        <v>Japan Airlines</v>
      </c>
      <c r="S1172" t="str">
        <f>_xlfn.XLOOKUP(E1172,AF:AF,AI:AI)</f>
        <v>Japan</v>
      </c>
      <c r="T1172">
        <f>WEEKNUM(G1172)</f>
        <v>15</v>
      </c>
      <c r="U1172">
        <f>YEAR(G1172)</f>
        <v>2025</v>
      </c>
      <c r="V1172" s="117">
        <f>IFERROR(Q1172/N1172,"0")</f>
        <v>0</v>
      </c>
      <c r="AF1172">
        <v>34330</v>
      </c>
      <c r="AG1172" t="s">
        <v>2444</v>
      </c>
      <c r="AH1172" t="s">
        <v>376</v>
      </c>
      <c r="AI1172" t="s">
        <v>401</v>
      </c>
    </row>
    <row r="1173" spans="1:35">
      <c r="A1173" t="str">
        <f>_xlfn.XLOOKUP(D1173,BN:BN,BO:BO)</f>
        <v>México</v>
      </c>
      <c r="B1173" t="s">
        <v>25</v>
      </c>
      <c r="C1173">
        <v>136</v>
      </c>
      <c r="D1173" t="str">
        <f>_xlfn.XLOOKUP(C1173,BH:BH,BI:BI)</f>
        <v>DianaM</v>
      </c>
      <c r="E1173">
        <v>28127</v>
      </c>
      <c r="F1173" t="s">
        <v>2445</v>
      </c>
      <c r="G1173" s="63">
        <v>45757</v>
      </c>
      <c r="H1173" s="63">
        <v>45769</v>
      </c>
      <c r="I1173" t="s">
        <v>366</v>
      </c>
      <c r="J1173" t="str">
        <f>_xlfn.XLOOKUP(I1173,AS:AS,AU:AU)</f>
        <v>Vuelos</v>
      </c>
      <c r="K1173" t="s">
        <v>33</v>
      </c>
      <c r="L1173">
        <v>501.3</v>
      </c>
      <c r="M1173">
        <f>L1173*_xlfn.XLOOKUP(K1173,AM:AM,AN:AN)</f>
        <v>431.11799999999999</v>
      </c>
      <c r="N1173">
        <f>L1173*_xlfn.XLOOKUP(K1173,AM:AM,AO:AO)</f>
        <v>501.3</v>
      </c>
      <c r="O1173">
        <v>0</v>
      </c>
      <c r="P1173">
        <f>O1173*_xlfn.XLOOKUP(K1173,AM:AM,AN:AN)</f>
        <v>0</v>
      </c>
      <c r="Q1173">
        <f>O1173*_xlfn.XLOOKUP(K1173,AM:AM,AO:AO)</f>
        <v>0</v>
      </c>
      <c r="R1173" t="str">
        <f>_xlfn.XLOOKUP(E1173,AF:AF,AG:AG)</f>
        <v>Japan Airlines</v>
      </c>
      <c r="S1173" t="str">
        <f>_xlfn.XLOOKUP(E1173,AF:AF,AI:AI)</f>
        <v>Japan</v>
      </c>
      <c r="T1173">
        <f>WEEKNUM(G1173)</f>
        <v>15</v>
      </c>
      <c r="U1173">
        <f>YEAR(G1173)</f>
        <v>2025</v>
      </c>
      <c r="V1173" s="117">
        <f>IFERROR(Q1173/N1173,"0")</f>
        <v>0</v>
      </c>
      <c r="AF1173">
        <v>34294</v>
      </c>
      <c r="AG1173" t="s">
        <v>1268</v>
      </c>
      <c r="AH1173" t="s">
        <v>364</v>
      </c>
      <c r="AI1173" t="s">
        <v>498</v>
      </c>
    </row>
    <row r="1174" spans="1:35">
      <c r="A1174" t="str">
        <f>_xlfn.XLOOKUP(D1174,BN:BN,BO:BO)</f>
        <v>México</v>
      </c>
      <c r="B1174" t="s">
        <v>25</v>
      </c>
      <c r="C1174">
        <v>136</v>
      </c>
      <c r="D1174" t="str">
        <f>_xlfn.XLOOKUP(C1174,BH:BH,BI:BI)</f>
        <v>DianaM</v>
      </c>
      <c r="E1174">
        <v>28127</v>
      </c>
      <c r="F1174" t="s">
        <v>2446</v>
      </c>
      <c r="G1174" s="63">
        <v>45757</v>
      </c>
      <c r="H1174" s="63">
        <v>45769</v>
      </c>
      <c r="I1174" t="s">
        <v>366</v>
      </c>
      <c r="J1174" t="str">
        <f>_xlfn.XLOOKUP(I1174,AS:AS,AU:AU)</f>
        <v>Vuelos</v>
      </c>
      <c r="K1174" t="s">
        <v>33</v>
      </c>
      <c r="L1174">
        <v>7112.51</v>
      </c>
      <c r="M1174">
        <f>L1174*_xlfn.XLOOKUP(K1174,AM:AM,AN:AN)</f>
        <v>6116.7586000000001</v>
      </c>
      <c r="N1174">
        <f>L1174*_xlfn.XLOOKUP(K1174,AM:AM,AO:AO)</f>
        <v>7112.51</v>
      </c>
      <c r="O1174">
        <v>0</v>
      </c>
      <c r="P1174">
        <f>O1174*_xlfn.XLOOKUP(K1174,AM:AM,AN:AN)</f>
        <v>0</v>
      </c>
      <c r="Q1174">
        <f>O1174*_xlfn.XLOOKUP(K1174,AM:AM,AO:AO)</f>
        <v>0</v>
      </c>
      <c r="R1174" t="str">
        <f>_xlfn.XLOOKUP(E1174,AF:AF,AG:AG)</f>
        <v>Japan Airlines</v>
      </c>
      <c r="S1174" t="str">
        <f>_xlfn.XLOOKUP(E1174,AF:AF,AI:AI)</f>
        <v>Japan</v>
      </c>
      <c r="T1174">
        <f>WEEKNUM(G1174)</f>
        <v>15</v>
      </c>
      <c r="U1174">
        <f>YEAR(G1174)</f>
        <v>2025</v>
      </c>
      <c r="V1174" s="117">
        <f>IFERROR(Q1174/N1174,"0")</f>
        <v>0</v>
      </c>
      <c r="AF1174">
        <v>33978</v>
      </c>
      <c r="AG1174" t="s">
        <v>2447</v>
      </c>
      <c r="AH1174" t="s">
        <v>364</v>
      </c>
      <c r="AI1174" t="s">
        <v>401</v>
      </c>
    </row>
    <row r="1175" spans="1:35">
      <c r="A1175" t="str">
        <f>_xlfn.XLOOKUP(D1175,BN:BN,BO:BO)</f>
        <v>México</v>
      </c>
      <c r="B1175" t="s">
        <v>25</v>
      </c>
      <c r="C1175">
        <v>136</v>
      </c>
      <c r="D1175" t="str">
        <f>_xlfn.XLOOKUP(C1175,BH:BH,BI:BI)</f>
        <v>DianaM</v>
      </c>
      <c r="E1175">
        <v>28127</v>
      </c>
      <c r="F1175" t="s">
        <v>2448</v>
      </c>
      <c r="G1175" s="63">
        <v>45757</v>
      </c>
      <c r="H1175" s="63">
        <v>45769</v>
      </c>
      <c r="I1175" t="s">
        <v>366</v>
      </c>
      <c r="J1175" t="str">
        <f>_xlfn.XLOOKUP(I1175,AS:AS,AU:AU)</f>
        <v>Vuelos</v>
      </c>
      <c r="K1175" t="s">
        <v>33</v>
      </c>
      <c r="L1175">
        <v>7103.21</v>
      </c>
      <c r="M1175">
        <f>L1175*_xlfn.XLOOKUP(K1175,AM:AM,AN:AN)</f>
        <v>6108.7605999999996</v>
      </c>
      <c r="N1175">
        <f>L1175*_xlfn.XLOOKUP(K1175,AM:AM,AO:AO)</f>
        <v>7103.21</v>
      </c>
      <c r="O1175">
        <v>0</v>
      </c>
      <c r="P1175">
        <f>O1175*_xlfn.XLOOKUP(K1175,AM:AM,AN:AN)</f>
        <v>0</v>
      </c>
      <c r="Q1175">
        <f>O1175*_xlfn.XLOOKUP(K1175,AM:AM,AO:AO)</f>
        <v>0</v>
      </c>
      <c r="R1175" t="str">
        <f>_xlfn.XLOOKUP(E1175,AF:AF,AG:AG)</f>
        <v>Japan Airlines</v>
      </c>
      <c r="S1175" t="str">
        <f>_xlfn.XLOOKUP(E1175,AF:AF,AI:AI)</f>
        <v>Japan</v>
      </c>
      <c r="T1175">
        <f>WEEKNUM(G1175)</f>
        <v>15</v>
      </c>
      <c r="U1175">
        <f>YEAR(G1175)</f>
        <v>2025</v>
      </c>
      <c r="V1175" s="117">
        <f>IFERROR(Q1175/N1175,"0")</f>
        <v>0</v>
      </c>
      <c r="AF1175">
        <v>33870</v>
      </c>
      <c r="AG1175" t="s">
        <v>1201</v>
      </c>
      <c r="AH1175" t="s">
        <v>376</v>
      </c>
      <c r="AI1175" t="s">
        <v>405</v>
      </c>
    </row>
    <row r="1176" spans="1:35">
      <c r="A1176" t="str">
        <f>_xlfn.XLOOKUP(D1176,BN:BN,BO:BO)</f>
        <v>México</v>
      </c>
      <c r="B1176" t="s">
        <v>25</v>
      </c>
      <c r="C1176">
        <v>136</v>
      </c>
      <c r="D1176" t="str">
        <f>_xlfn.XLOOKUP(C1176,BH:BH,BI:BI)</f>
        <v>DianaM</v>
      </c>
      <c r="E1176">
        <v>28127</v>
      </c>
      <c r="F1176" t="s">
        <v>2449</v>
      </c>
      <c r="G1176" s="63">
        <v>45757</v>
      </c>
      <c r="H1176" s="63">
        <v>45769</v>
      </c>
      <c r="I1176" t="s">
        <v>366</v>
      </c>
      <c r="J1176" t="str">
        <f>_xlfn.XLOOKUP(I1176,AS:AS,AU:AU)</f>
        <v>Vuelos</v>
      </c>
      <c r="K1176" t="s">
        <v>33</v>
      </c>
      <c r="L1176">
        <v>7103.21</v>
      </c>
      <c r="M1176">
        <f>L1176*_xlfn.XLOOKUP(K1176,AM:AM,AN:AN)</f>
        <v>6108.7605999999996</v>
      </c>
      <c r="N1176">
        <f>L1176*_xlfn.XLOOKUP(K1176,AM:AM,AO:AO)</f>
        <v>7103.21</v>
      </c>
      <c r="O1176">
        <v>0</v>
      </c>
      <c r="P1176">
        <f>O1176*_xlfn.XLOOKUP(K1176,AM:AM,AN:AN)</f>
        <v>0</v>
      </c>
      <c r="Q1176">
        <f>O1176*_xlfn.XLOOKUP(K1176,AM:AM,AO:AO)</f>
        <v>0</v>
      </c>
      <c r="R1176" t="str">
        <f>_xlfn.XLOOKUP(E1176,AF:AF,AG:AG)</f>
        <v>Japan Airlines</v>
      </c>
      <c r="S1176" t="str">
        <f>_xlfn.XLOOKUP(E1176,AF:AF,AI:AI)</f>
        <v>Japan</v>
      </c>
      <c r="T1176">
        <f>WEEKNUM(G1176)</f>
        <v>15</v>
      </c>
      <c r="U1176">
        <f>YEAR(G1176)</f>
        <v>2025</v>
      </c>
      <c r="V1176" s="117">
        <f>IFERROR(Q1176/N1176,"0")</f>
        <v>0</v>
      </c>
      <c r="AF1176">
        <v>33833</v>
      </c>
      <c r="AG1176" t="s">
        <v>1206</v>
      </c>
      <c r="AH1176" t="s">
        <v>376</v>
      </c>
      <c r="AI1176" t="s">
        <v>377</v>
      </c>
    </row>
    <row r="1177" spans="1:35">
      <c r="A1177" t="str">
        <f>_xlfn.XLOOKUP(D1177,BN:BN,BO:BO)</f>
        <v>México</v>
      </c>
      <c r="B1177" t="s">
        <v>25</v>
      </c>
      <c r="C1177">
        <v>136</v>
      </c>
      <c r="D1177" t="str">
        <f>_xlfn.XLOOKUP(C1177,BH:BH,BI:BI)</f>
        <v>DianaM</v>
      </c>
      <c r="E1177">
        <v>28127</v>
      </c>
      <c r="F1177" t="s">
        <v>2450</v>
      </c>
      <c r="G1177" s="63">
        <v>45757</v>
      </c>
      <c r="H1177" s="63">
        <v>45769</v>
      </c>
      <c r="I1177" t="s">
        <v>366</v>
      </c>
      <c r="J1177" t="str">
        <f>_xlfn.XLOOKUP(I1177,AS:AS,AU:AU)</f>
        <v>Vuelos</v>
      </c>
      <c r="K1177" t="s">
        <v>33</v>
      </c>
      <c r="L1177">
        <v>501.3</v>
      </c>
      <c r="M1177">
        <f>L1177*_xlfn.XLOOKUP(K1177,AM:AM,AN:AN)</f>
        <v>431.11799999999999</v>
      </c>
      <c r="N1177">
        <f>L1177*_xlfn.XLOOKUP(K1177,AM:AM,AO:AO)</f>
        <v>501.3</v>
      </c>
      <c r="O1177">
        <v>0</v>
      </c>
      <c r="P1177">
        <f>O1177*_xlfn.XLOOKUP(K1177,AM:AM,AN:AN)</f>
        <v>0</v>
      </c>
      <c r="Q1177">
        <f>O1177*_xlfn.XLOOKUP(K1177,AM:AM,AO:AO)</f>
        <v>0</v>
      </c>
      <c r="R1177" t="str">
        <f>_xlfn.XLOOKUP(E1177,AF:AF,AG:AG)</f>
        <v>Japan Airlines</v>
      </c>
      <c r="S1177" t="str">
        <f>_xlfn.XLOOKUP(E1177,AF:AF,AI:AI)</f>
        <v>Japan</v>
      </c>
      <c r="T1177">
        <f>WEEKNUM(G1177)</f>
        <v>15</v>
      </c>
      <c r="U1177">
        <f>YEAR(G1177)</f>
        <v>2025</v>
      </c>
      <c r="V1177" s="117">
        <f>IFERROR(Q1177/N1177,"0")</f>
        <v>0</v>
      </c>
      <c r="AF1177">
        <v>34439</v>
      </c>
      <c r="AG1177" t="s">
        <v>2451</v>
      </c>
      <c r="AH1177" t="s">
        <v>376</v>
      </c>
      <c r="AI1177" t="s">
        <v>369</v>
      </c>
    </row>
    <row r="1178" spans="1:35">
      <c r="A1178" t="str">
        <f>_xlfn.XLOOKUP(D1178,BN:BN,BO:BO)</f>
        <v>México</v>
      </c>
      <c r="B1178" t="s">
        <v>25</v>
      </c>
      <c r="C1178">
        <v>136</v>
      </c>
      <c r="D1178" t="str">
        <f>_xlfn.XLOOKUP(C1178,BH:BH,BI:BI)</f>
        <v>DianaM</v>
      </c>
      <c r="E1178">
        <v>28127</v>
      </c>
      <c r="F1178" t="s">
        <v>2452</v>
      </c>
      <c r="G1178" s="63">
        <v>45757</v>
      </c>
      <c r="H1178" s="63">
        <v>45769</v>
      </c>
      <c r="I1178" t="s">
        <v>366</v>
      </c>
      <c r="J1178" t="str">
        <f>_xlfn.XLOOKUP(I1178,AS:AS,AU:AU)</f>
        <v>Vuelos</v>
      </c>
      <c r="K1178" t="s">
        <v>33</v>
      </c>
      <c r="L1178">
        <v>510.6</v>
      </c>
      <c r="M1178">
        <f>L1178*_xlfn.XLOOKUP(K1178,AM:AM,AN:AN)</f>
        <v>439.11599999999999</v>
      </c>
      <c r="N1178">
        <f>L1178*_xlfn.XLOOKUP(K1178,AM:AM,AO:AO)</f>
        <v>510.6</v>
      </c>
      <c r="O1178">
        <v>0</v>
      </c>
      <c r="P1178">
        <f>O1178*_xlfn.XLOOKUP(K1178,AM:AM,AN:AN)</f>
        <v>0</v>
      </c>
      <c r="Q1178">
        <f>O1178*_xlfn.XLOOKUP(K1178,AM:AM,AO:AO)</f>
        <v>0</v>
      </c>
      <c r="R1178" t="str">
        <f>_xlfn.XLOOKUP(E1178,AF:AF,AG:AG)</f>
        <v>Japan Airlines</v>
      </c>
      <c r="S1178" t="str">
        <f>_xlfn.XLOOKUP(E1178,AF:AF,AI:AI)</f>
        <v>Japan</v>
      </c>
      <c r="T1178">
        <f>WEEKNUM(G1178)</f>
        <v>15</v>
      </c>
      <c r="U1178">
        <f>YEAR(G1178)</f>
        <v>2025</v>
      </c>
      <c r="V1178" s="117">
        <f>IFERROR(Q1178/N1178,"0")</f>
        <v>0</v>
      </c>
      <c r="AF1178">
        <v>34285</v>
      </c>
      <c r="AG1178" t="s">
        <v>2453</v>
      </c>
      <c r="AH1178" t="s">
        <v>376</v>
      </c>
      <c r="AI1178" t="s">
        <v>369</v>
      </c>
    </row>
    <row r="1179" spans="1:35">
      <c r="A1179" t="str">
        <f>_xlfn.XLOOKUP(D1179,BN:BN,BO:BO)</f>
        <v>México</v>
      </c>
      <c r="B1179" t="s">
        <v>25</v>
      </c>
      <c r="C1179">
        <v>136</v>
      </c>
      <c r="D1179" t="str">
        <f>_xlfn.XLOOKUP(C1179,BH:BH,BI:BI)</f>
        <v>DianaM</v>
      </c>
      <c r="E1179">
        <v>28127</v>
      </c>
      <c r="F1179" t="s">
        <v>2454</v>
      </c>
      <c r="G1179" s="63">
        <v>45757</v>
      </c>
      <c r="H1179" s="63">
        <v>45769</v>
      </c>
      <c r="I1179" t="s">
        <v>366</v>
      </c>
      <c r="J1179" t="str">
        <f>_xlfn.XLOOKUP(I1179,AS:AS,AU:AU)</f>
        <v>Vuelos</v>
      </c>
      <c r="K1179" t="s">
        <v>33</v>
      </c>
      <c r="L1179">
        <v>510.6</v>
      </c>
      <c r="M1179">
        <f>L1179*_xlfn.XLOOKUP(K1179,AM:AM,AN:AN)</f>
        <v>439.11599999999999</v>
      </c>
      <c r="N1179">
        <f>L1179*_xlfn.XLOOKUP(K1179,AM:AM,AO:AO)</f>
        <v>510.6</v>
      </c>
      <c r="O1179">
        <v>0</v>
      </c>
      <c r="P1179">
        <f>O1179*_xlfn.XLOOKUP(K1179,AM:AM,AN:AN)</f>
        <v>0</v>
      </c>
      <c r="Q1179">
        <f>O1179*_xlfn.XLOOKUP(K1179,AM:AM,AO:AO)</f>
        <v>0</v>
      </c>
      <c r="R1179" t="str">
        <f>_xlfn.XLOOKUP(E1179,AF:AF,AG:AG)</f>
        <v>Japan Airlines</v>
      </c>
      <c r="S1179" t="str">
        <f>_xlfn.XLOOKUP(E1179,AF:AF,AI:AI)</f>
        <v>Japan</v>
      </c>
      <c r="T1179">
        <f>WEEKNUM(G1179)</f>
        <v>15</v>
      </c>
      <c r="U1179">
        <f>YEAR(G1179)</f>
        <v>2025</v>
      </c>
      <c r="V1179" s="117">
        <f>IFERROR(Q1179/N1179,"0")</f>
        <v>0</v>
      </c>
      <c r="AF1179">
        <v>33711</v>
      </c>
      <c r="AG1179" s="129" t="s">
        <v>1187</v>
      </c>
      <c r="AH1179" t="s">
        <v>376</v>
      </c>
      <c r="AI1179" t="s">
        <v>440</v>
      </c>
    </row>
    <row r="1180" spans="1:35">
      <c r="A1180" t="str">
        <f>_xlfn.XLOOKUP(D1180,BN:BN,BO:BO)</f>
        <v>México</v>
      </c>
      <c r="B1180" t="s">
        <v>25</v>
      </c>
      <c r="C1180">
        <v>136</v>
      </c>
      <c r="D1180" t="str">
        <f>_xlfn.XLOOKUP(C1180,BH:BH,BI:BI)</f>
        <v>DianaM</v>
      </c>
      <c r="E1180">
        <v>28293</v>
      </c>
      <c r="F1180" t="s">
        <v>2455</v>
      </c>
      <c r="G1180" s="63">
        <v>45762</v>
      </c>
      <c r="H1180" s="63">
        <v>45765</v>
      </c>
      <c r="I1180" t="s">
        <v>376</v>
      </c>
      <c r="J1180" t="str">
        <f>_xlfn.XLOOKUP(I1180,AS:AS,AU:AU)</f>
        <v>Hotel</v>
      </c>
      <c r="K1180" t="s">
        <v>33</v>
      </c>
      <c r="L1180">
        <v>26940</v>
      </c>
      <c r="M1180">
        <f>L1180*_xlfn.XLOOKUP(K1180,AM:AM,AN:AN)</f>
        <v>23168.400000000001</v>
      </c>
      <c r="N1180">
        <f>L1180*_xlfn.XLOOKUP(K1180,AM:AM,AO:AO)</f>
        <v>26940</v>
      </c>
      <c r="O1180">
        <v>2694</v>
      </c>
      <c r="P1180">
        <f>O1180*_xlfn.XLOOKUP(K1180,AM:AM,AN:AN)</f>
        <v>2316.84</v>
      </c>
      <c r="Q1180">
        <f>O1180*_xlfn.XLOOKUP(K1180,AM:AM,AO:AO)</f>
        <v>2694</v>
      </c>
      <c r="R1180" t="str">
        <f>_xlfn.XLOOKUP(E1180,AF:AF,AG:AG)</f>
        <v>THE RITZ CARLTON KYOTO</v>
      </c>
      <c r="S1180" t="str">
        <f>_xlfn.XLOOKUP(E1180,AF:AF,AI:AI)</f>
        <v>Japan</v>
      </c>
      <c r="T1180">
        <f>WEEKNUM(G1180)</f>
        <v>16</v>
      </c>
      <c r="U1180">
        <f>YEAR(G1180)</f>
        <v>2025</v>
      </c>
      <c r="V1180" s="117">
        <f>IFERROR(Q1180/N1180,"0")</f>
        <v>0.1</v>
      </c>
      <c r="AF1180">
        <v>33697</v>
      </c>
      <c r="AG1180" t="s">
        <v>1184</v>
      </c>
      <c r="AH1180" t="s">
        <v>418</v>
      </c>
      <c r="AI1180" t="s">
        <v>440</v>
      </c>
    </row>
    <row r="1181" spans="1:35">
      <c r="A1181" t="str">
        <f>_xlfn.XLOOKUP(D1181,BN:BN,BO:BO)</f>
        <v>México</v>
      </c>
      <c r="B1181" t="s">
        <v>25</v>
      </c>
      <c r="C1181">
        <v>136</v>
      </c>
      <c r="D1181" t="str">
        <f>_xlfn.XLOOKUP(C1181,BH:BH,BI:BI)</f>
        <v>DianaM</v>
      </c>
      <c r="E1181">
        <v>0</v>
      </c>
      <c r="F1181" t="s">
        <v>1709</v>
      </c>
      <c r="G1181" s="63">
        <v>45757</v>
      </c>
      <c r="H1181" s="63">
        <v>45769</v>
      </c>
      <c r="I1181" t="s">
        <v>396</v>
      </c>
      <c r="J1181" t="str">
        <f>_xlfn.XLOOKUP(I1181,AS:AS,AU:AU)</f>
        <v>Honorarios</v>
      </c>
      <c r="K1181" t="s">
        <v>33</v>
      </c>
      <c r="L1181">
        <v>3852.13</v>
      </c>
      <c r="M1181">
        <f>L1181*_xlfn.XLOOKUP(K1181,AM:AM,AN:AN)</f>
        <v>3312.8317999999999</v>
      </c>
      <c r="N1181">
        <f>L1181*_xlfn.XLOOKUP(K1181,AM:AM,AO:AO)</f>
        <v>3852.13</v>
      </c>
      <c r="O1181">
        <v>3852.13</v>
      </c>
      <c r="P1181">
        <f>O1181*_xlfn.XLOOKUP(K1181,AM:AM,AN:AN)</f>
        <v>3312.8317999999999</v>
      </c>
      <c r="Q1181">
        <f>O1181*_xlfn.XLOOKUP(K1181,AM:AM,AO:AO)</f>
        <v>3852.13</v>
      </c>
      <c r="R1181" t="str">
        <f>_xlfn.XLOOKUP(E1181,AF:AF,AG:AG)</f>
        <v>FEES</v>
      </c>
      <c r="S1181">
        <f>_xlfn.XLOOKUP(E1181,AF:AF,AI:AI)</f>
        <v>0</v>
      </c>
      <c r="T1181">
        <f>WEEKNUM(G1181)</f>
        <v>15</v>
      </c>
      <c r="U1181">
        <f>YEAR(G1181)</f>
        <v>2025</v>
      </c>
      <c r="V1181" s="117">
        <f>IFERROR(Q1181/N1181,"0")</f>
        <v>1</v>
      </c>
      <c r="AF1181">
        <v>34188</v>
      </c>
      <c r="AG1181" t="s">
        <v>2456</v>
      </c>
      <c r="AH1181" t="s">
        <v>376</v>
      </c>
      <c r="AI1181" t="s">
        <v>401</v>
      </c>
    </row>
    <row r="1182" spans="1:35">
      <c r="A1182" t="str">
        <f>_xlfn.XLOOKUP(D1182,BN:BN,BO:BO)</f>
        <v>México</v>
      </c>
      <c r="B1182" t="s">
        <v>25</v>
      </c>
      <c r="C1182">
        <v>137</v>
      </c>
      <c r="D1182" t="str">
        <f>_xlfn.XLOOKUP(C1182,BH:BH,BI:BI)</f>
        <v>DianaM</v>
      </c>
      <c r="E1182">
        <v>23590</v>
      </c>
      <c r="F1182" t="s">
        <v>2457</v>
      </c>
      <c r="G1182" s="63">
        <v>45702</v>
      </c>
      <c r="H1182" s="63">
        <v>45718</v>
      </c>
      <c r="I1182" t="s">
        <v>366</v>
      </c>
      <c r="J1182" t="str">
        <f>_xlfn.XLOOKUP(I1182,AS:AS,AU:AU)</f>
        <v>Vuelos</v>
      </c>
      <c r="K1182" t="s">
        <v>33</v>
      </c>
      <c r="L1182">
        <v>4574.1099999999997</v>
      </c>
      <c r="M1182">
        <f>L1182*_xlfn.XLOOKUP(K1182,AM:AM,AN:AN)</f>
        <v>3933.7345999999998</v>
      </c>
      <c r="N1182">
        <f>L1182*_xlfn.XLOOKUP(K1182,AM:AM,AO:AO)</f>
        <v>4574.1099999999997</v>
      </c>
      <c r="O1182">
        <v>0</v>
      </c>
      <c r="P1182">
        <f>O1182*_xlfn.XLOOKUP(K1182,AM:AM,AN:AN)</f>
        <v>0</v>
      </c>
      <c r="Q1182">
        <f>O1182*_xlfn.XLOOKUP(K1182,AM:AM,AO:AO)</f>
        <v>0</v>
      </c>
      <c r="R1182" t="str">
        <f>_xlfn.XLOOKUP(E1182,AF:AF,AG:AG)</f>
        <v>AEROMÉXICO</v>
      </c>
      <c r="S1182" t="str">
        <f>_xlfn.XLOOKUP(E1182,AF:AF,AI:AI)</f>
        <v>Mexico</v>
      </c>
      <c r="T1182">
        <f>WEEKNUM(G1182)</f>
        <v>7</v>
      </c>
      <c r="U1182">
        <f>YEAR(G1182)</f>
        <v>2025</v>
      </c>
      <c r="V1182" s="117">
        <f>IFERROR(Q1182/N1182,"0")</f>
        <v>0</v>
      </c>
      <c r="AF1182">
        <v>33418</v>
      </c>
      <c r="AG1182" t="s">
        <v>2458</v>
      </c>
      <c r="AH1182" t="s">
        <v>364</v>
      </c>
      <c r="AI1182" t="s">
        <v>401</v>
      </c>
    </row>
    <row r="1183" spans="1:35">
      <c r="A1183" t="str">
        <f>_xlfn.XLOOKUP(D1183,BN:BN,BO:BO)</f>
        <v>México</v>
      </c>
      <c r="B1183" t="s">
        <v>25</v>
      </c>
      <c r="C1183">
        <v>137</v>
      </c>
      <c r="D1183" t="str">
        <f>_xlfn.XLOOKUP(C1183,BH:BH,BI:BI)</f>
        <v>DianaM</v>
      </c>
      <c r="E1183">
        <v>0</v>
      </c>
      <c r="F1183" t="s">
        <v>1893</v>
      </c>
      <c r="G1183" s="63">
        <v>45702</v>
      </c>
      <c r="H1183" s="63">
        <v>45718</v>
      </c>
      <c r="I1183" t="s">
        <v>396</v>
      </c>
      <c r="J1183" t="str">
        <f>_xlfn.XLOOKUP(I1183,AS:AS,AU:AU)</f>
        <v>Honorarios</v>
      </c>
      <c r="K1183" t="s">
        <v>33</v>
      </c>
      <c r="L1183">
        <v>105</v>
      </c>
      <c r="M1183">
        <f>L1183*_xlfn.XLOOKUP(K1183,AM:AM,AN:AN)</f>
        <v>90.3</v>
      </c>
      <c r="N1183">
        <f>L1183*_xlfn.XLOOKUP(K1183,AM:AM,AO:AO)</f>
        <v>105</v>
      </c>
      <c r="O1183">
        <v>105</v>
      </c>
      <c r="P1183">
        <f>O1183*_xlfn.XLOOKUP(K1183,AM:AM,AN:AN)</f>
        <v>90.3</v>
      </c>
      <c r="Q1183">
        <f>O1183*_xlfn.XLOOKUP(K1183,AM:AM,AO:AO)</f>
        <v>105</v>
      </c>
      <c r="R1183" t="str">
        <f>_xlfn.XLOOKUP(E1183,AF:AF,AG:AG)</f>
        <v>FEES</v>
      </c>
      <c r="S1183">
        <f>_xlfn.XLOOKUP(E1183,AF:AF,AI:AI)</f>
        <v>0</v>
      </c>
      <c r="T1183">
        <f>WEEKNUM(G1183)</f>
        <v>7</v>
      </c>
      <c r="U1183">
        <f>YEAR(G1183)</f>
        <v>2025</v>
      </c>
      <c r="V1183" s="117">
        <f>IFERROR(Q1183/N1183,"0")</f>
        <v>1</v>
      </c>
      <c r="AF1183">
        <v>33409</v>
      </c>
      <c r="AG1183" t="s">
        <v>1119</v>
      </c>
      <c r="AH1183" t="s">
        <v>376</v>
      </c>
      <c r="AI1183" t="s">
        <v>438</v>
      </c>
    </row>
    <row r="1184" spans="1:35">
      <c r="A1184" t="str">
        <f>_xlfn.XLOOKUP(D1184,BN:BN,BO:BO)</f>
        <v>México</v>
      </c>
      <c r="B1184" t="s">
        <v>25</v>
      </c>
      <c r="C1184">
        <v>137</v>
      </c>
      <c r="D1184" t="str">
        <f>_xlfn.XLOOKUP(C1184,BH:BH,BI:BI)</f>
        <v>DianaM</v>
      </c>
      <c r="E1184">
        <v>25721</v>
      </c>
      <c r="F1184" t="s">
        <v>2459</v>
      </c>
      <c r="G1184" s="63">
        <v>45702</v>
      </c>
      <c r="H1184" s="63">
        <v>45718</v>
      </c>
      <c r="I1184" t="s">
        <v>419</v>
      </c>
      <c r="J1184" t="str">
        <f>_xlfn.XLOOKUP(I1184,AS:AS,AU:AU)</f>
        <v>Otros</v>
      </c>
      <c r="K1184" t="s">
        <v>33</v>
      </c>
      <c r="L1184">
        <v>15750</v>
      </c>
      <c r="M1184">
        <f>L1184*_xlfn.XLOOKUP(K1184,AM:AM,AN:AN)</f>
        <v>13545</v>
      </c>
      <c r="N1184">
        <f>L1184*_xlfn.XLOOKUP(K1184,AM:AM,AO:AO)</f>
        <v>15750</v>
      </c>
      <c r="O1184">
        <v>1635.93</v>
      </c>
      <c r="P1184">
        <f>O1184*_xlfn.XLOOKUP(K1184,AM:AM,AN:AN)</f>
        <v>1406.8998000000001</v>
      </c>
      <c r="Q1184">
        <f>O1184*_xlfn.XLOOKUP(K1184,AM:AM,AO:AO)</f>
        <v>1635.93</v>
      </c>
      <c r="R1184" t="str">
        <f>_xlfn.XLOOKUP(E1184,AF:AF,AG:AG)</f>
        <v>SKYLUX TRAVEL</v>
      </c>
      <c r="S1184" t="str">
        <f>_xlfn.XLOOKUP(E1184,AF:AF,AI:AI)</f>
        <v>United States</v>
      </c>
      <c r="T1184">
        <f>WEEKNUM(G1184)</f>
        <v>7</v>
      </c>
      <c r="U1184">
        <f>YEAR(G1184)</f>
        <v>2025</v>
      </c>
      <c r="V1184" s="117">
        <f>IFERROR(Q1184/N1184,"0")</f>
        <v>0.10386857142857144</v>
      </c>
      <c r="AF1184">
        <v>34235</v>
      </c>
      <c r="AG1184" t="s">
        <v>2460</v>
      </c>
      <c r="AH1184" t="s">
        <v>376</v>
      </c>
      <c r="AI1184" t="s">
        <v>502</v>
      </c>
    </row>
    <row r="1185" spans="1:35">
      <c r="A1185" t="str">
        <f>_xlfn.XLOOKUP(D1185,BN:BN,BO:BO)</f>
        <v>México</v>
      </c>
      <c r="B1185" t="s">
        <v>25</v>
      </c>
      <c r="C1185">
        <v>137</v>
      </c>
      <c r="D1185" t="str">
        <f>_xlfn.XLOOKUP(C1185,BH:BH,BI:BI)</f>
        <v>DianaM</v>
      </c>
      <c r="E1185">
        <v>25721</v>
      </c>
      <c r="F1185" t="s">
        <v>2461</v>
      </c>
      <c r="G1185" s="63">
        <v>45702</v>
      </c>
      <c r="H1185" s="63">
        <v>45718</v>
      </c>
      <c r="I1185" t="s">
        <v>419</v>
      </c>
      <c r="J1185" t="str">
        <f>_xlfn.XLOOKUP(I1185,AS:AS,AU:AU)</f>
        <v>Otros</v>
      </c>
      <c r="K1185" t="s">
        <v>33</v>
      </c>
      <c r="L1185">
        <v>15750</v>
      </c>
      <c r="M1185">
        <f>L1185*_xlfn.XLOOKUP(K1185,AM:AM,AN:AN)</f>
        <v>13545</v>
      </c>
      <c r="N1185">
        <f>L1185*_xlfn.XLOOKUP(K1185,AM:AM,AO:AO)</f>
        <v>15750</v>
      </c>
      <c r="O1185">
        <v>1635.93</v>
      </c>
      <c r="P1185">
        <f>O1185*_xlfn.XLOOKUP(K1185,AM:AM,AN:AN)</f>
        <v>1406.8998000000001</v>
      </c>
      <c r="Q1185">
        <f>O1185*_xlfn.XLOOKUP(K1185,AM:AM,AO:AO)</f>
        <v>1635.93</v>
      </c>
      <c r="R1185" t="str">
        <f>_xlfn.XLOOKUP(E1185,AF:AF,AG:AG)</f>
        <v>SKYLUX TRAVEL</v>
      </c>
      <c r="S1185" t="str">
        <f>_xlfn.XLOOKUP(E1185,AF:AF,AI:AI)</f>
        <v>United States</v>
      </c>
      <c r="T1185">
        <f>WEEKNUM(G1185)</f>
        <v>7</v>
      </c>
      <c r="U1185">
        <f>YEAR(G1185)</f>
        <v>2025</v>
      </c>
      <c r="V1185" s="117">
        <f>IFERROR(Q1185/N1185,"0")</f>
        <v>0.10386857142857144</v>
      </c>
      <c r="AF1185">
        <v>34353</v>
      </c>
      <c r="AG1185" t="s">
        <v>2462</v>
      </c>
      <c r="AH1185" t="s">
        <v>418</v>
      </c>
      <c r="AI1185" t="s">
        <v>399</v>
      </c>
    </row>
    <row r="1186" spans="1:35">
      <c r="A1186" t="str">
        <f>_xlfn.XLOOKUP(D1186,BN:BN,BO:BO)</f>
        <v>México</v>
      </c>
      <c r="B1186" t="s">
        <v>25</v>
      </c>
      <c r="C1186">
        <v>137</v>
      </c>
      <c r="D1186" t="str">
        <f>_xlfn.XLOOKUP(C1186,BH:BH,BI:BI)</f>
        <v>DianaM</v>
      </c>
      <c r="E1186">
        <v>0</v>
      </c>
      <c r="F1186" t="s">
        <v>1709</v>
      </c>
      <c r="G1186" s="63">
        <v>45702</v>
      </c>
      <c r="H1186" s="63">
        <v>45718</v>
      </c>
      <c r="I1186" t="s">
        <v>396</v>
      </c>
      <c r="J1186" t="str">
        <f>_xlfn.XLOOKUP(I1186,AS:AS,AU:AU)</f>
        <v>Honorarios</v>
      </c>
      <c r="K1186" t="s">
        <v>33</v>
      </c>
      <c r="L1186">
        <v>8425</v>
      </c>
      <c r="M1186">
        <f>L1186*_xlfn.XLOOKUP(K1186,AM:AM,AN:AN)</f>
        <v>7245.5</v>
      </c>
      <c r="N1186">
        <f>L1186*_xlfn.XLOOKUP(K1186,AM:AM,AO:AO)</f>
        <v>8425</v>
      </c>
      <c r="O1186">
        <v>8425</v>
      </c>
      <c r="P1186">
        <f>O1186*_xlfn.XLOOKUP(K1186,AM:AM,AN:AN)</f>
        <v>7245.5</v>
      </c>
      <c r="Q1186">
        <f>O1186*_xlfn.XLOOKUP(K1186,AM:AM,AO:AO)</f>
        <v>8425</v>
      </c>
      <c r="R1186" t="str">
        <f>_xlfn.XLOOKUP(E1186,AF:AF,AG:AG)</f>
        <v>FEES</v>
      </c>
      <c r="S1186">
        <f>_xlfn.XLOOKUP(E1186,AF:AF,AI:AI)</f>
        <v>0</v>
      </c>
      <c r="T1186">
        <f>WEEKNUM(G1186)</f>
        <v>7</v>
      </c>
      <c r="U1186">
        <f>YEAR(G1186)</f>
        <v>2025</v>
      </c>
      <c r="V1186" s="117">
        <f>IFERROR(Q1186/N1186,"0")</f>
        <v>1</v>
      </c>
      <c r="AF1186">
        <v>33618</v>
      </c>
      <c r="AG1186" t="s">
        <v>1156</v>
      </c>
      <c r="AH1186" t="s">
        <v>376</v>
      </c>
      <c r="AI1186" t="s">
        <v>438</v>
      </c>
    </row>
    <row r="1187" spans="1:35">
      <c r="A1187" t="str">
        <f>_xlfn.XLOOKUP(D1187,BN:BN,BO:BO)</f>
        <v>México</v>
      </c>
      <c r="B1187" t="s">
        <v>25</v>
      </c>
      <c r="C1187">
        <v>138</v>
      </c>
      <c r="D1187" t="str">
        <f>_xlfn.XLOOKUP(C1187,BH:BH,BI:BI)</f>
        <v>IsraelB</v>
      </c>
      <c r="E1187">
        <v>25633</v>
      </c>
      <c r="F1187" t="s">
        <v>2463</v>
      </c>
      <c r="G1187" s="63">
        <v>45975</v>
      </c>
      <c r="H1187" s="63">
        <v>45978</v>
      </c>
      <c r="I1187" t="s">
        <v>376</v>
      </c>
      <c r="J1187" t="str">
        <f>_xlfn.XLOOKUP(I1187,AS:AS,AU:AU)</f>
        <v>Hotel</v>
      </c>
      <c r="K1187" t="s">
        <v>30</v>
      </c>
      <c r="L1187">
        <v>110483.3</v>
      </c>
      <c r="M1187">
        <f>L1187*_xlfn.XLOOKUP(K1187,AM:AM,AN:AN)</f>
        <v>5303.1984000000002</v>
      </c>
      <c r="N1187">
        <f>L1187*_xlfn.XLOOKUP(K1187,AM:AM,AO:AO)</f>
        <v>6187.0648000000001</v>
      </c>
      <c r="O1187">
        <v>10043.9</v>
      </c>
      <c r="P1187">
        <f>O1187*_xlfn.XLOOKUP(K1187,AM:AM,AN:AN)</f>
        <v>482.10719999999998</v>
      </c>
      <c r="Q1187">
        <f>O1187*_xlfn.XLOOKUP(K1187,AM:AM,AO:AO)</f>
        <v>562.45839999999998</v>
      </c>
      <c r="R1187" t="str">
        <f>_xlfn.XLOOKUP(E1187,AF:AF,AG:AG)</f>
        <v>CASA LECANDA</v>
      </c>
      <c r="S1187" t="str">
        <f>_xlfn.XLOOKUP(E1187,AF:AF,AI:AI)</f>
        <v>Mexico</v>
      </c>
      <c r="T1187">
        <f>WEEKNUM(G1187)</f>
        <v>46</v>
      </c>
      <c r="U1187">
        <f>YEAR(G1187)</f>
        <v>2025</v>
      </c>
      <c r="V1187" s="117">
        <f>IFERROR(Q1187/N1187,"0")</f>
        <v>9.0908761776666694E-2</v>
      </c>
      <c r="AF1187">
        <v>33515</v>
      </c>
      <c r="AG1187" t="s">
        <v>1141</v>
      </c>
      <c r="AH1187" t="s">
        <v>376</v>
      </c>
      <c r="AI1187" t="s">
        <v>438</v>
      </c>
    </row>
    <row r="1188" spans="1:35">
      <c r="A1188" t="str">
        <f>_xlfn.XLOOKUP(D1188,BN:BN,BO:BO)</f>
        <v>México</v>
      </c>
      <c r="B1188" t="s">
        <v>25</v>
      </c>
      <c r="C1188">
        <v>138</v>
      </c>
      <c r="D1188" t="str">
        <f>_xlfn.XLOOKUP(C1188,BH:BH,BI:BI)</f>
        <v>IsraelB</v>
      </c>
      <c r="E1188">
        <v>0</v>
      </c>
      <c r="F1188" t="s">
        <v>2464</v>
      </c>
      <c r="G1188" s="63">
        <v>45975</v>
      </c>
      <c r="H1188" s="63">
        <v>45978</v>
      </c>
      <c r="I1188" t="s">
        <v>396</v>
      </c>
      <c r="J1188" t="str">
        <f>_xlfn.XLOOKUP(I1188,AS:AS,AU:AU)</f>
        <v>Honorarios</v>
      </c>
      <c r="K1188" t="s">
        <v>30</v>
      </c>
      <c r="L1188">
        <v>21841.24</v>
      </c>
      <c r="M1188">
        <f>L1188*_xlfn.XLOOKUP(K1188,AM:AM,AN:AN)</f>
        <v>1048.3795200000002</v>
      </c>
      <c r="N1188">
        <f>L1188*_xlfn.XLOOKUP(K1188,AM:AM,AO:AO)</f>
        <v>1223.1094400000002</v>
      </c>
      <c r="O1188">
        <v>21841.24</v>
      </c>
      <c r="P1188">
        <f>O1188*_xlfn.XLOOKUP(K1188,AM:AM,AN:AN)</f>
        <v>1048.3795200000002</v>
      </c>
      <c r="Q1188">
        <f>O1188*_xlfn.XLOOKUP(K1188,AM:AM,AO:AO)</f>
        <v>1223.1094400000002</v>
      </c>
      <c r="R1188" t="str">
        <f>_xlfn.XLOOKUP(E1188,AF:AF,AG:AG)</f>
        <v>FEES</v>
      </c>
      <c r="S1188">
        <f>_xlfn.XLOOKUP(E1188,AF:AF,AI:AI)</f>
        <v>0</v>
      </c>
      <c r="T1188">
        <f>WEEKNUM(G1188)</f>
        <v>46</v>
      </c>
      <c r="U1188">
        <f>YEAR(G1188)</f>
        <v>2025</v>
      </c>
      <c r="V1188" s="117">
        <f>IFERROR(Q1188/N1188,"0")</f>
        <v>1</v>
      </c>
      <c r="AF1188">
        <v>34222</v>
      </c>
      <c r="AG1188" t="s">
        <v>1233</v>
      </c>
      <c r="AH1188" t="s">
        <v>366</v>
      </c>
      <c r="AI1188" t="s">
        <v>377</v>
      </c>
    </row>
    <row r="1189" spans="1:35">
      <c r="A1189" t="str">
        <f>_xlfn.XLOOKUP(D1189,BN:BN,BO:BO)</f>
        <v>México</v>
      </c>
      <c r="B1189" t="s">
        <v>25</v>
      </c>
      <c r="C1189">
        <v>139</v>
      </c>
      <c r="D1189" t="str">
        <f>_xlfn.XLOOKUP(C1189,BH:BH,BI:BI)</f>
        <v>IsraelB</v>
      </c>
      <c r="E1189">
        <v>25637</v>
      </c>
      <c r="F1189" t="s">
        <v>2465</v>
      </c>
      <c r="G1189" s="63">
        <v>45704</v>
      </c>
      <c r="H1189" s="63">
        <v>45705</v>
      </c>
      <c r="I1189" t="s">
        <v>376</v>
      </c>
      <c r="J1189" t="str">
        <f>_xlfn.XLOOKUP(I1189,AS:AS,AU:AU)</f>
        <v>Hotel</v>
      </c>
      <c r="K1189" t="s">
        <v>33</v>
      </c>
      <c r="L1189">
        <v>2232</v>
      </c>
      <c r="M1189">
        <f>L1189*_xlfn.XLOOKUP(K1189,AM:AM,AN:AN)</f>
        <v>1919.52</v>
      </c>
      <c r="N1189">
        <f>L1189*_xlfn.XLOOKUP(K1189,AM:AM,AO:AO)</f>
        <v>2232</v>
      </c>
      <c r="O1189">
        <v>190</v>
      </c>
      <c r="P1189">
        <f>O1189*_xlfn.XLOOKUP(K1189,AM:AM,AN:AN)</f>
        <v>163.4</v>
      </c>
      <c r="Q1189">
        <f>O1189*_xlfn.XLOOKUP(K1189,AM:AM,AO:AO)</f>
        <v>190</v>
      </c>
      <c r="R1189" t="str">
        <f>_xlfn.XLOOKUP(E1189,AF:AF,AG:AG)</f>
        <v>FOUR SEASONS HOTEL BALTIMORE</v>
      </c>
      <c r="S1189" t="str">
        <f>_xlfn.XLOOKUP(E1189,AF:AF,AI:AI)</f>
        <v>United States</v>
      </c>
      <c r="T1189">
        <f>WEEKNUM(G1189)</f>
        <v>8</v>
      </c>
      <c r="U1189">
        <f>YEAR(G1189)</f>
        <v>2025</v>
      </c>
      <c r="V1189" s="117">
        <f>IFERROR(Q1189/N1189,"0")</f>
        <v>8.5125448028673834E-2</v>
      </c>
      <c r="AF1189">
        <v>34333</v>
      </c>
      <c r="AG1189" t="s">
        <v>2466</v>
      </c>
      <c r="AH1189" t="s">
        <v>366</v>
      </c>
      <c r="AI1189" t="s">
        <v>377</v>
      </c>
    </row>
    <row r="1190" spans="1:35">
      <c r="A1190" t="str">
        <f>_xlfn.XLOOKUP(D1190,BN:BN,BO:BO)</f>
        <v>México</v>
      </c>
      <c r="B1190" t="s">
        <v>25</v>
      </c>
      <c r="C1190">
        <v>140</v>
      </c>
      <c r="D1190" t="str">
        <f>_xlfn.XLOOKUP(C1190,BH:BH,BI:BI)</f>
        <v>DianaM</v>
      </c>
      <c r="E1190">
        <v>25641</v>
      </c>
      <c r="F1190" t="s">
        <v>1715</v>
      </c>
      <c r="G1190" s="63">
        <v>45650</v>
      </c>
      <c r="H1190" s="63">
        <v>45654</v>
      </c>
      <c r="I1190" t="s">
        <v>376</v>
      </c>
      <c r="J1190" t="str">
        <f>_xlfn.XLOOKUP(I1190,AS:AS,AU:AU)</f>
        <v>Hotel</v>
      </c>
      <c r="K1190" t="s">
        <v>33</v>
      </c>
      <c r="L1190">
        <v>641.66</v>
      </c>
      <c r="M1190">
        <f>L1190*_xlfn.XLOOKUP(K1190,AM:AM,AN:AN)</f>
        <v>551.82759999999996</v>
      </c>
      <c r="N1190">
        <f>L1190*_xlfn.XLOOKUP(K1190,AM:AM,AO:AO)</f>
        <v>641.66</v>
      </c>
      <c r="O1190">
        <v>641.66</v>
      </c>
      <c r="P1190">
        <f>O1190*_xlfn.XLOOKUP(K1190,AM:AM,AN:AN)</f>
        <v>551.82759999999996</v>
      </c>
      <c r="Q1190">
        <f>O1190*_xlfn.XLOOKUP(K1190,AM:AM,AO:AO)</f>
        <v>641.66</v>
      </c>
      <c r="R1190" t="str">
        <f>_xlfn.XLOOKUP(E1190,AF:AF,AG:AG)</f>
        <v>FOUR SEASONS HOTEL HAMPSHIRE</v>
      </c>
      <c r="S1190" t="str">
        <f>_xlfn.XLOOKUP(E1190,AF:AF,AI:AI)</f>
        <v>United Kingdom</v>
      </c>
      <c r="T1190">
        <f>WEEKNUM(G1190)</f>
        <v>52</v>
      </c>
      <c r="U1190">
        <f>YEAR(G1190)</f>
        <v>2024</v>
      </c>
      <c r="V1190" s="117">
        <f>IFERROR(Q1190/N1190,"0")</f>
        <v>1</v>
      </c>
      <c r="AF1190">
        <v>33843</v>
      </c>
      <c r="AG1190" t="s">
        <v>1198</v>
      </c>
      <c r="AH1190" t="s">
        <v>425</v>
      </c>
      <c r="AI1190" t="s">
        <v>440</v>
      </c>
    </row>
    <row r="1191" spans="1:35">
      <c r="A1191" t="str">
        <f>_xlfn.XLOOKUP(D1191,BN:BN,BO:BO)</f>
        <v>México</v>
      </c>
      <c r="B1191" t="s">
        <v>25</v>
      </c>
      <c r="C1191">
        <v>140</v>
      </c>
      <c r="D1191" t="str">
        <f>_xlfn.XLOOKUP(C1191,BH:BH,BI:BI)</f>
        <v>DianaM</v>
      </c>
      <c r="E1191">
        <v>25641</v>
      </c>
      <c r="F1191" t="s">
        <v>1715</v>
      </c>
      <c r="G1191" s="63">
        <v>45650</v>
      </c>
      <c r="H1191" s="63">
        <v>45654</v>
      </c>
      <c r="I1191" t="s">
        <v>376</v>
      </c>
      <c r="J1191" t="str">
        <f>_xlfn.XLOOKUP(I1191,AS:AS,AU:AU)</f>
        <v>Hotel</v>
      </c>
      <c r="K1191" t="s">
        <v>33</v>
      </c>
      <c r="L1191">
        <v>792</v>
      </c>
      <c r="M1191">
        <f>L1191*_xlfn.XLOOKUP(K1191,AM:AM,AN:AN)</f>
        <v>681.12</v>
      </c>
      <c r="N1191">
        <f>L1191*_xlfn.XLOOKUP(K1191,AM:AM,AO:AO)</f>
        <v>792</v>
      </c>
      <c r="O1191">
        <v>791.82</v>
      </c>
      <c r="P1191">
        <f>O1191*_xlfn.XLOOKUP(K1191,AM:AM,AN:AN)</f>
        <v>680.96519999999998</v>
      </c>
      <c r="Q1191">
        <f>O1191*_xlfn.XLOOKUP(K1191,AM:AM,AO:AO)</f>
        <v>791.82</v>
      </c>
      <c r="R1191" t="str">
        <f>_xlfn.XLOOKUP(E1191,AF:AF,AG:AG)</f>
        <v>FOUR SEASONS HOTEL HAMPSHIRE</v>
      </c>
      <c r="S1191" t="str">
        <f>_xlfn.XLOOKUP(E1191,AF:AF,AI:AI)</f>
        <v>United Kingdom</v>
      </c>
      <c r="T1191">
        <f>WEEKNUM(G1191)</f>
        <v>52</v>
      </c>
      <c r="U1191">
        <f>YEAR(G1191)</f>
        <v>2024</v>
      </c>
      <c r="V1191" s="117">
        <f>IFERROR(Q1191/N1191,"0")</f>
        <v>0.99977272727272737</v>
      </c>
    </row>
    <row r="1192" spans="1:35">
      <c r="A1192" t="str">
        <f>_xlfn.XLOOKUP(D1192,BN:BN,BO:BO)</f>
        <v>México</v>
      </c>
      <c r="B1192" t="s">
        <v>25</v>
      </c>
      <c r="C1192">
        <v>140</v>
      </c>
      <c r="D1192" t="str">
        <f>_xlfn.XLOOKUP(C1192,BH:BH,BI:BI)</f>
        <v>DianaM</v>
      </c>
      <c r="E1192">
        <v>25641</v>
      </c>
      <c r="F1192" t="s">
        <v>1715</v>
      </c>
      <c r="G1192" s="63">
        <v>45650</v>
      </c>
      <c r="H1192" s="63">
        <v>45654</v>
      </c>
      <c r="I1192" t="s">
        <v>376</v>
      </c>
      <c r="J1192" t="str">
        <f>_xlfn.XLOOKUP(I1192,AS:AS,AU:AU)</f>
        <v>Hotel</v>
      </c>
      <c r="K1192" t="s">
        <v>33</v>
      </c>
      <c r="L1192">
        <v>650</v>
      </c>
      <c r="M1192">
        <f>L1192*_xlfn.XLOOKUP(K1192,AM:AM,AN:AN)</f>
        <v>559</v>
      </c>
      <c r="N1192">
        <f>L1192*_xlfn.XLOOKUP(K1192,AM:AM,AO:AO)</f>
        <v>650</v>
      </c>
      <c r="O1192">
        <v>649.82000000000005</v>
      </c>
      <c r="P1192">
        <f>O1192*_xlfn.XLOOKUP(K1192,AM:AM,AN:AN)</f>
        <v>558.84520000000009</v>
      </c>
      <c r="Q1192">
        <f>O1192*_xlfn.XLOOKUP(K1192,AM:AM,AO:AO)</f>
        <v>649.82000000000005</v>
      </c>
      <c r="R1192" t="str">
        <f>_xlfn.XLOOKUP(E1192,AF:AF,AG:AG)</f>
        <v>FOUR SEASONS HOTEL HAMPSHIRE</v>
      </c>
      <c r="S1192" t="str">
        <f>_xlfn.XLOOKUP(E1192,AF:AF,AI:AI)</f>
        <v>United Kingdom</v>
      </c>
      <c r="T1192">
        <f>WEEKNUM(G1192)</f>
        <v>52</v>
      </c>
      <c r="U1192">
        <f>YEAR(G1192)</f>
        <v>2024</v>
      </c>
      <c r="V1192" s="117">
        <f>IFERROR(Q1192/N1192,"0")</f>
        <v>0.99972307692307705</v>
      </c>
    </row>
    <row r="1193" spans="1:35">
      <c r="A1193" t="str">
        <f>_xlfn.XLOOKUP(D1193,BN:BN,BO:BO)</f>
        <v>México</v>
      </c>
      <c r="B1193" t="s">
        <v>25</v>
      </c>
      <c r="C1193">
        <v>140</v>
      </c>
      <c r="D1193" t="str">
        <f>_xlfn.XLOOKUP(C1193,BH:BH,BI:BI)</f>
        <v>DianaM</v>
      </c>
      <c r="E1193">
        <v>25780</v>
      </c>
      <c r="F1193" t="s">
        <v>1780</v>
      </c>
      <c r="G1193" s="63">
        <v>45650</v>
      </c>
      <c r="H1193" s="63">
        <v>45654</v>
      </c>
      <c r="I1193" t="s">
        <v>425</v>
      </c>
      <c r="J1193" t="str">
        <f>_xlfn.XLOOKUP(I1193,AS:AS,AU:AU)</f>
        <v>Traslados</v>
      </c>
      <c r="K1193" t="s">
        <v>33</v>
      </c>
      <c r="L1193">
        <v>48.75</v>
      </c>
      <c r="M1193">
        <f>L1193*_xlfn.XLOOKUP(K1193,AM:AM,AN:AN)</f>
        <v>41.924999999999997</v>
      </c>
      <c r="N1193">
        <f>L1193*_xlfn.XLOOKUP(K1193,AM:AM,AO:AO)</f>
        <v>48.75</v>
      </c>
      <c r="O1193">
        <v>48.75</v>
      </c>
      <c r="P1193">
        <f>O1193*_xlfn.XLOOKUP(K1193,AM:AM,AN:AN)</f>
        <v>41.924999999999997</v>
      </c>
      <c r="Q1193">
        <f>O1193*_xlfn.XLOOKUP(K1193,AM:AM,AO:AO)</f>
        <v>48.75</v>
      </c>
      <c r="R1193" t="str">
        <f>_xlfn.XLOOKUP(E1193,AF:AF,AG:AG)</f>
        <v>ROLZO</v>
      </c>
      <c r="S1193" t="str">
        <f>_xlfn.XLOOKUP(E1193,AF:AF,AI:AI)</f>
        <v>United Kingdom</v>
      </c>
      <c r="T1193">
        <f>WEEKNUM(G1193)</f>
        <v>52</v>
      </c>
      <c r="U1193">
        <f>YEAR(G1193)</f>
        <v>2024</v>
      </c>
      <c r="V1193" s="117">
        <f>IFERROR(Q1193/N1193,"0")</f>
        <v>1</v>
      </c>
    </row>
    <row r="1194" spans="1:35">
      <c r="A1194" t="str">
        <f>_xlfn.XLOOKUP(D1194,BN:BN,BO:BO)</f>
        <v>México</v>
      </c>
      <c r="B1194" t="s">
        <v>25</v>
      </c>
      <c r="C1194">
        <v>140</v>
      </c>
      <c r="D1194" t="str">
        <f>_xlfn.XLOOKUP(C1194,BH:BH,BI:BI)</f>
        <v>DianaM</v>
      </c>
      <c r="E1194">
        <v>25780</v>
      </c>
      <c r="F1194" t="s">
        <v>1780</v>
      </c>
      <c r="G1194" s="63">
        <v>45650</v>
      </c>
      <c r="H1194" s="63">
        <v>45654</v>
      </c>
      <c r="I1194" t="s">
        <v>425</v>
      </c>
      <c r="J1194" t="str">
        <f>_xlfn.XLOOKUP(I1194,AS:AS,AU:AU)</f>
        <v>Traslados</v>
      </c>
      <c r="K1194" t="s">
        <v>33</v>
      </c>
      <c r="L1194">
        <v>41.63</v>
      </c>
      <c r="M1194">
        <f>L1194*_xlfn.XLOOKUP(K1194,AM:AM,AN:AN)</f>
        <v>35.8018</v>
      </c>
      <c r="N1194">
        <f>L1194*_xlfn.XLOOKUP(K1194,AM:AM,AO:AO)</f>
        <v>41.63</v>
      </c>
      <c r="O1194">
        <v>41.63</v>
      </c>
      <c r="P1194">
        <f>O1194*_xlfn.XLOOKUP(K1194,AM:AM,AN:AN)</f>
        <v>35.8018</v>
      </c>
      <c r="Q1194">
        <f>O1194*_xlfn.XLOOKUP(K1194,AM:AM,AO:AO)</f>
        <v>41.63</v>
      </c>
      <c r="R1194" t="str">
        <f>_xlfn.XLOOKUP(E1194,AF:AF,AG:AG)</f>
        <v>ROLZO</v>
      </c>
      <c r="S1194" t="str">
        <f>_xlfn.XLOOKUP(E1194,AF:AF,AI:AI)</f>
        <v>United Kingdom</v>
      </c>
      <c r="T1194">
        <f>WEEKNUM(G1194)</f>
        <v>52</v>
      </c>
      <c r="U1194">
        <f>YEAR(G1194)</f>
        <v>2024</v>
      </c>
      <c r="V1194" s="117">
        <f>IFERROR(Q1194/N1194,"0")</f>
        <v>1</v>
      </c>
    </row>
    <row r="1195" spans="1:35">
      <c r="A1195" t="str">
        <f>_xlfn.XLOOKUP(D1195,BN:BN,BO:BO)</f>
        <v>México</v>
      </c>
      <c r="B1195" t="s">
        <v>25</v>
      </c>
      <c r="C1195">
        <v>140</v>
      </c>
      <c r="D1195" t="str">
        <f>_xlfn.XLOOKUP(C1195,BH:BH,BI:BI)</f>
        <v>DianaM</v>
      </c>
      <c r="E1195">
        <v>25641</v>
      </c>
      <c r="F1195" t="s">
        <v>2467</v>
      </c>
      <c r="G1195" s="63">
        <v>45650</v>
      </c>
      <c r="H1195" s="63">
        <v>45654</v>
      </c>
      <c r="I1195" t="s">
        <v>376</v>
      </c>
      <c r="J1195" t="str">
        <f>_xlfn.XLOOKUP(I1195,AS:AS,AU:AU)</f>
        <v>Hotel</v>
      </c>
      <c r="K1195" t="s">
        <v>33</v>
      </c>
      <c r="L1195">
        <v>20833</v>
      </c>
      <c r="M1195">
        <f>L1195*_xlfn.XLOOKUP(K1195,AM:AM,AN:AN)</f>
        <v>17916.38</v>
      </c>
      <c r="N1195">
        <f>L1195*_xlfn.XLOOKUP(K1195,AM:AM,AO:AO)</f>
        <v>20833</v>
      </c>
      <c r="O1195">
        <v>0</v>
      </c>
      <c r="P1195">
        <f>O1195*_xlfn.XLOOKUP(K1195,AM:AM,AN:AN)</f>
        <v>0</v>
      </c>
      <c r="Q1195">
        <f>O1195*_xlfn.XLOOKUP(K1195,AM:AM,AO:AO)</f>
        <v>0</v>
      </c>
      <c r="R1195" t="str">
        <f>_xlfn.XLOOKUP(E1195,AF:AF,AG:AG)</f>
        <v>FOUR SEASONS HOTEL HAMPSHIRE</v>
      </c>
      <c r="S1195" t="str">
        <f>_xlfn.XLOOKUP(E1195,AF:AF,AI:AI)</f>
        <v>United Kingdom</v>
      </c>
      <c r="T1195">
        <f>WEEKNUM(G1195)</f>
        <v>52</v>
      </c>
      <c r="U1195">
        <f>YEAR(G1195)</f>
        <v>2024</v>
      </c>
      <c r="V1195" s="117">
        <f>IFERROR(Q1195/N1195,"0")</f>
        <v>0</v>
      </c>
    </row>
    <row r="1196" spans="1:35">
      <c r="A1196" t="str">
        <f>_xlfn.XLOOKUP(D1196,BN:BN,BO:BO)</f>
        <v>México</v>
      </c>
      <c r="B1196" t="s">
        <v>25</v>
      </c>
      <c r="C1196">
        <v>140</v>
      </c>
      <c r="D1196" t="str">
        <f>_xlfn.XLOOKUP(C1196,BH:BH,BI:BI)</f>
        <v>DianaM</v>
      </c>
      <c r="E1196">
        <v>25780</v>
      </c>
      <c r="F1196" t="s">
        <v>2468</v>
      </c>
      <c r="G1196" s="63">
        <v>45650</v>
      </c>
      <c r="H1196" s="63">
        <v>45654</v>
      </c>
      <c r="I1196" t="s">
        <v>425</v>
      </c>
      <c r="J1196" t="str">
        <f>_xlfn.XLOOKUP(I1196,AS:AS,AU:AU)</f>
        <v>Traslados</v>
      </c>
      <c r="K1196" t="s">
        <v>33</v>
      </c>
      <c r="L1196">
        <v>903.8</v>
      </c>
      <c r="M1196">
        <f>L1196*_xlfn.XLOOKUP(K1196,AM:AM,AN:AN)</f>
        <v>777.26799999999992</v>
      </c>
      <c r="N1196">
        <f>L1196*_xlfn.XLOOKUP(K1196,AM:AM,AO:AO)</f>
        <v>903.8</v>
      </c>
      <c r="O1196">
        <v>0</v>
      </c>
      <c r="P1196">
        <f>O1196*_xlfn.XLOOKUP(K1196,AM:AM,AN:AN)</f>
        <v>0</v>
      </c>
      <c r="Q1196">
        <f>O1196*_xlfn.XLOOKUP(K1196,AM:AM,AO:AO)</f>
        <v>0</v>
      </c>
      <c r="R1196" t="str">
        <f>_xlfn.XLOOKUP(E1196,AF:AF,AG:AG)</f>
        <v>ROLZO</v>
      </c>
      <c r="S1196" t="str">
        <f>_xlfn.XLOOKUP(E1196,AF:AF,AI:AI)</f>
        <v>United Kingdom</v>
      </c>
      <c r="T1196">
        <f>WEEKNUM(G1196)</f>
        <v>52</v>
      </c>
      <c r="U1196">
        <f>YEAR(G1196)</f>
        <v>2024</v>
      </c>
      <c r="V1196" s="117">
        <f>IFERROR(Q1196/N1196,"0")</f>
        <v>0</v>
      </c>
    </row>
    <row r="1197" spans="1:35">
      <c r="A1197" t="str">
        <f>_xlfn.XLOOKUP(D1197,BN:BN,BO:BO)</f>
        <v>México</v>
      </c>
      <c r="B1197" t="s">
        <v>25</v>
      </c>
      <c r="C1197">
        <v>141</v>
      </c>
      <c r="D1197" t="str">
        <f>_xlfn.XLOOKUP(C1197,BH:BH,BI:BI)</f>
        <v>MinervaH</v>
      </c>
      <c r="E1197">
        <v>25068</v>
      </c>
      <c r="F1197" t="s">
        <v>2469</v>
      </c>
      <c r="G1197" s="63">
        <v>45689</v>
      </c>
      <c r="H1197" s="63">
        <v>45691</v>
      </c>
      <c r="I1197" t="s">
        <v>376</v>
      </c>
      <c r="J1197" t="str">
        <f>_xlfn.XLOOKUP(I1197,AS:AS,AU:AU)</f>
        <v>Hotel</v>
      </c>
      <c r="K1197" t="s">
        <v>27</v>
      </c>
      <c r="L1197">
        <v>784</v>
      </c>
      <c r="M1197">
        <f>L1197*_xlfn.XLOOKUP(K1197,AM:AM,AN:AN)</f>
        <v>784</v>
      </c>
      <c r="N1197">
        <f>L1197*_xlfn.XLOOKUP(K1197,AM:AM,AO:AO)</f>
        <v>909.43999999999994</v>
      </c>
      <c r="O1197">
        <v>65.62</v>
      </c>
      <c r="P1197">
        <f>O1197*_xlfn.XLOOKUP(K1197,AM:AM,AN:AN)</f>
        <v>65.62</v>
      </c>
      <c r="Q1197">
        <f>O1197*_xlfn.XLOOKUP(K1197,AM:AM,AO:AO)</f>
        <v>76.119200000000006</v>
      </c>
      <c r="R1197" t="str">
        <f>_xlfn.XLOOKUP(E1197,AF:AF,AG:AG)</f>
        <v>HOTEL HOSPES PALACIO DEL BAILIO</v>
      </c>
      <c r="S1197" t="str">
        <f>_xlfn.XLOOKUP(E1197,AF:AF,AI:AI)</f>
        <v>Spain</v>
      </c>
      <c r="T1197">
        <f>WEEKNUM(G1197)</f>
        <v>5</v>
      </c>
      <c r="U1197">
        <f>YEAR(G1197)</f>
        <v>2025</v>
      </c>
      <c r="V1197" s="117">
        <f>IFERROR(Q1197/N1197,"0")</f>
        <v>8.3698979591836753E-2</v>
      </c>
    </row>
    <row r="1198" spans="1:35">
      <c r="A1198" t="str">
        <f>_xlfn.XLOOKUP(D1198,BN:BN,BO:BO)</f>
        <v>México</v>
      </c>
      <c r="B1198" t="s">
        <v>25</v>
      </c>
      <c r="C1198">
        <v>141</v>
      </c>
      <c r="D1198" t="str">
        <f>_xlfn.XLOOKUP(C1198,BH:BH,BI:BI)</f>
        <v>MinervaH</v>
      </c>
      <c r="E1198">
        <v>25651</v>
      </c>
      <c r="F1198" t="s">
        <v>2470</v>
      </c>
      <c r="G1198" s="63">
        <v>45691</v>
      </c>
      <c r="H1198" s="63">
        <v>45695</v>
      </c>
      <c r="I1198" t="s">
        <v>471</v>
      </c>
      <c r="J1198" t="str">
        <f>_xlfn.XLOOKUP(I1198,AS:AS,AU:AU)</f>
        <v>Traslados</v>
      </c>
      <c r="K1198" t="s">
        <v>27</v>
      </c>
      <c r="L1198">
        <v>251.77</v>
      </c>
      <c r="M1198">
        <f>L1198*_xlfn.XLOOKUP(K1198,AM:AM,AN:AN)</f>
        <v>251.77</v>
      </c>
      <c r="N1198">
        <f>L1198*_xlfn.XLOOKUP(K1198,AM:AM,AO:AO)</f>
        <v>292.0532</v>
      </c>
      <c r="O1198">
        <v>5.41</v>
      </c>
      <c r="P1198">
        <f>O1198*_xlfn.XLOOKUP(K1198,AM:AM,AN:AN)</f>
        <v>5.41</v>
      </c>
      <c r="Q1198">
        <f>O1198*_xlfn.XLOOKUP(K1198,AM:AM,AO:AO)</f>
        <v>6.2755999999999998</v>
      </c>
      <c r="R1198" t="str">
        <f>_xlfn.XLOOKUP(E1198,AF:AF,AG:AG)</f>
        <v>Hertz Car Rental</v>
      </c>
      <c r="S1198" t="str">
        <f>_xlfn.XLOOKUP(E1198,AF:AF,AI:AI)</f>
        <v>United States</v>
      </c>
      <c r="T1198">
        <f>WEEKNUM(G1198)</f>
        <v>6</v>
      </c>
      <c r="U1198">
        <f>YEAR(G1198)</f>
        <v>2025</v>
      </c>
      <c r="V1198" s="117">
        <f>IFERROR(Q1198/N1198,"0")</f>
        <v>2.148786590936172E-2</v>
      </c>
    </row>
    <row r="1199" spans="1:35">
      <c r="A1199" t="str">
        <f>_xlfn.XLOOKUP(D1199,BN:BN,BO:BO)</f>
        <v>México</v>
      </c>
      <c r="B1199" t="s">
        <v>25</v>
      </c>
      <c r="C1199">
        <v>141</v>
      </c>
      <c r="D1199" t="str">
        <f>_xlfn.XLOOKUP(C1199,BH:BH,BI:BI)</f>
        <v>MinervaH</v>
      </c>
      <c r="E1199">
        <v>25269</v>
      </c>
      <c r="F1199" t="s">
        <v>2471</v>
      </c>
      <c r="G1199" s="63">
        <v>45691</v>
      </c>
      <c r="H1199" s="63">
        <v>45693</v>
      </c>
      <c r="I1199" t="s">
        <v>376</v>
      </c>
      <c r="J1199" t="str">
        <f>_xlfn.XLOOKUP(I1199,AS:AS,AU:AU)</f>
        <v>Hotel</v>
      </c>
      <c r="K1199" t="s">
        <v>27</v>
      </c>
      <c r="L1199">
        <v>951.5</v>
      </c>
      <c r="M1199">
        <f>L1199*_xlfn.XLOOKUP(K1199,AM:AM,AN:AN)</f>
        <v>951.5</v>
      </c>
      <c r="N1199">
        <f>L1199*_xlfn.XLOOKUP(K1199,AM:AM,AO:AO)</f>
        <v>1103.74</v>
      </c>
      <c r="O1199">
        <v>58.96</v>
      </c>
      <c r="P1199">
        <f>O1199*_xlfn.XLOOKUP(K1199,AM:AM,AN:AN)</f>
        <v>58.96</v>
      </c>
      <c r="Q1199">
        <f>O1199*_xlfn.XLOOKUP(K1199,AM:AM,AO:AO)</f>
        <v>68.393599999999992</v>
      </c>
      <c r="R1199" t="str">
        <f>_xlfn.XLOOKUP(E1199,AF:AF,AG:AG)</f>
        <v>HOTEL ALFONSO XIII</v>
      </c>
      <c r="S1199" t="str">
        <f>_xlfn.XLOOKUP(E1199,AF:AF,AI:AI)</f>
        <v>Spain</v>
      </c>
      <c r="T1199">
        <f>WEEKNUM(G1199)</f>
        <v>6</v>
      </c>
      <c r="U1199">
        <f>YEAR(G1199)</f>
        <v>2025</v>
      </c>
      <c r="V1199" s="117">
        <f>IFERROR(Q1199/N1199,"0")</f>
        <v>6.1965317919075134E-2</v>
      </c>
    </row>
    <row r="1200" spans="1:35">
      <c r="A1200" t="str">
        <f>_xlfn.XLOOKUP(D1200,BN:BN,BO:BO)</f>
        <v>México</v>
      </c>
      <c r="B1200" t="s">
        <v>25</v>
      </c>
      <c r="C1200">
        <v>141</v>
      </c>
      <c r="D1200" t="str">
        <f>_xlfn.XLOOKUP(C1200,BH:BH,BI:BI)</f>
        <v>MinervaH</v>
      </c>
      <c r="E1200">
        <v>25650</v>
      </c>
      <c r="F1200" t="s">
        <v>2472</v>
      </c>
      <c r="G1200" s="63">
        <v>45694</v>
      </c>
      <c r="H1200" s="63">
        <v>45695</v>
      </c>
      <c r="I1200" t="s">
        <v>376</v>
      </c>
      <c r="J1200" t="str">
        <f>_xlfn.XLOOKUP(I1200,AS:AS,AU:AU)</f>
        <v>Hotel</v>
      </c>
      <c r="K1200" t="s">
        <v>27</v>
      </c>
      <c r="L1200">
        <v>394.9</v>
      </c>
      <c r="M1200">
        <f>L1200*_xlfn.XLOOKUP(K1200,AM:AM,AN:AN)</f>
        <v>394.9</v>
      </c>
      <c r="N1200">
        <f>L1200*_xlfn.XLOOKUP(K1200,AM:AM,AO:AO)</f>
        <v>458.08399999999995</v>
      </c>
      <c r="O1200">
        <v>0</v>
      </c>
      <c r="P1200">
        <f>O1200*_xlfn.XLOOKUP(K1200,AM:AM,AN:AN)</f>
        <v>0</v>
      </c>
      <c r="Q1200">
        <f>O1200*_xlfn.XLOOKUP(K1200,AM:AM,AO:AO)</f>
        <v>0</v>
      </c>
      <c r="R1200" t="str">
        <f>_xlfn.XLOOKUP(E1200,AF:AF,AG:AG)</f>
        <v>HOTEL PALACIO DE SANTA PAULA, AUTOGRAPH COLLECTION</v>
      </c>
      <c r="S1200" t="str">
        <f>_xlfn.XLOOKUP(E1200,AF:AF,AI:AI)</f>
        <v>Spain</v>
      </c>
      <c r="T1200">
        <f>WEEKNUM(G1200)</f>
        <v>6</v>
      </c>
      <c r="U1200">
        <f>YEAR(G1200)</f>
        <v>2025</v>
      </c>
      <c r="V1200" s="117">
        <f>IFERROR(Q1200/N1200,"0")</f>
        <v>0</v>
      </c>
    </row>
    <row r="1201" spans="1:22">
      <c r="A1201" t="str">
        <f>_xlfn.XLOOKUP(D1201,BN:BN,BO:BO)</f>
        <v>México</v>
      </c>
      <c r="B1201" t="s">
        <v>25</v>
      </c>
      <c r="C1201">
        <v>141</v>
      </c>
      <c r="D1201" t="str">
        <f>_xlfn.XLOOKUP(C1201,BH:BH,BI:BI)</f>
        <v>MinervaH</v>
      </c>
      <c r="E1201">
        <v>25652</v>
      </c>
      <c r="F1201" t="s">
        <v>2473</v>
      </c>
      <c r="G1201" s="63">
        <v>45695</v>
      </c>
      <c r="H1201" s="63">
        <v>45696</v>
      </c>
      <c r="I1201" t="s">
        <v>376</v>
      </c>
      <c r="J1201" t="str">
        <f>_xlfn.XLOOKUP(I1201,AS:AS,AU:AU)</f>
        <v>Hotel</v>
      </c>
      <c r="K1201" t="s">
        <v>27</v>
      </c>
      <c r="L1201">
        <v>776.2</v>
      </c>
      <c r="M1201">
        <f>L1201*_xlfn.XLOOKUP(K1201,AM:AM,AN:AN)</f>
        <v>776.2</v>
      </c>
      <c r="N1201">
        <f>L1201*_xlfn.XLOOKUP(K1201,AM:AM,AO:AO)</f>
        <v>900.39199999999994</v>
      </c>
      <c r="O1201">
        <v>67.180000000000007</v>
      </c>
      <c r="P1201">
        <f>O1201*_xlfn.XLOOKUP(K1201,AM:AM,AN:AN)</f>
        <v>67.180000000000007</v>
      </c>
      <c r="Q1201">
        <f>O1201*_xlfn.XLOOKUP(K1201,AM:AM,AO:AO)</f>
        <v>77.92880000000001</v>
      </c>
      <c r="R1201" t="str">
        <f>_xlfn.XLOOKUP(E1201,AF:AF,AG:AG)</f>
        <v>FOUR SEASONS HOTEL MADRID</v>
      </c>
      <c r="S1201" t="str">
        <f>_xlfn.XLOOKUP(E1201,AF:AF,AI:AI)</f>
        <v>Spain</v>
      </c>
      <c r="T1201">
        <f>WEEKNUM(G1201)</f>
        <v>6</v>
      </c>
      <c r="U1201">
        <f>YEAR(G1201)</f>
        <v>2025</v>
      </c>
      <c r="V1201" s="117">
        <f>IFERROR(Q1201/N1201,"0")</f>
        <v>8.6549858283947456E-2</v>
      </c>
    </row>
    <row r="1202" spans="1:22">
      <c r="A1202" t="str">
        <f>_xlfn.XLOOKUP(D1202,BN:BN,BO:BO)</f>
        <v>México</v>
      </c>
      <c r="B1202" t="s">
        <v>25</v>
      </c>
      <c r="C1202">
        <v>142</v>
      </c>
      <c r="D1202" t="str">
        <f>_xlfn.XLOOKUP(C1202,BH:BH,BI:BI)</f>
        <v>marc1989</v>
      </c>
      <c r="E1202">
        <v>23590</v>
      </c>
      <c r="F1202" t="s">
        <v>2474</v>
      </c>
      <c r="G1202" s="63">
        <v>45781</v>
      </c>
      <c r="H1202" s="63">
        <v>45798</v>
      </c>
      <c r="I1202" t="s">
        <v>366</v>
      </c>
      <c r="J1202" t="str">
        <f>_xlfn.XLOOKUP(I1202,AS:AS,AU:AU)</f>
        <v>Vuelos</v>
      </c>
      <c r="K1202" t="s">
        <v>33</v>
      </c>
      <c r="L1202">
        <v>2390</v>
      </c>
      <c r="M1202">
        <f>L1202*_xlfn.XLOOKUP(K1202,AM:AM,AN:AN)</f>
        <v>2055.4</v>
      </c>
      <c r="N1202">
        <f>L1202*_xlfn.XLOOKUP(K1202,AM:AM,AO:AO)</f>
        <v>2390</v>
      </c>
      <c r="O1202">
        <v>0</v>
      </c>
      <c r="P1202">
        <f>O1202*_xlfn.XLOOKUP(K1202,AM:AM,AN:AN)</f>
        <v>0</v>
      </c>
      <c r="Q1202">
        <f>O1202*_xlfn.XLOOKUP(K1202,AM:AM,AO:AO)</f>
        <v>0</v>
      </c>
      <c r="R1202" t="str">
        <f>_xlfn.XLOOKUP(E1202,AF:AF,AG:AG)</f>
        <v>AEROMÉXICO</v>
      </c>
      <c r="S1202" t="str">
        <f>_xlfn.XLOOKUP(E1202,AF:AF,AI:AI)</f>
        <v>Mexico</v>
      </c>
      <c r="T1202">
        <f>WEEKNUM(G1202)</f>
        <v>19</v>
      </c>
      <c r="U1202">
        <f>YEAR(G1202)</f>
        <v>2025</v>
      </c>
      <c r="V1202" s="117">
        <f>IFERROR(Q1202/N1202,"0")</f>
        <v>0</v>
      </c>
    </row>
    <row r="1203" spans="1:22">
      <c r="A1203" t="str">
        <f>_xlfn.XLOOKUP(D1203,BN:BN,BO:BO)</f>
        <v>México</v>
      </c>
      <c r="B1203" t="s">
        <v>25</v>
      </c>
      <c r="C1203">
        <v>142</v>
      </c>
      <c r="D1203" t="str">
        <f>_xlfn.XLOOKUP(C1203,BH:BH,BI:BI)</f>
        <v>marc1989</v>
      </c>
      <c r="E1203">
        <v>0</v>
      </c>
      <c r="F1203" t="s">
        <v>2475</v>
      </c>
      <c r="G1203" s="63">
        <v>45781</v>
      </c>
      <c r="H1203" s="63">
        <v>45798</v>
      </c>
      <c r="I1203" t="s">
        <v>396</v>
      </c>
      <c r="J1203" t="str">
        <f>_xlfn.XLOOKUP(I1203,AS:AS,AU:AU)</f>
        <v>Honorarios</v>
      </c>
      <c r="K1203" t="s">
        <v>33</v>
      </c>
      <c r="L1203">
        <v>35</v>
      </c>
      <c r="M1203">
        <f>L1203*_xlfn.XLOOKUP(K1203,AM:AM,AN:AN)</f>
        <v>30.099999999999998</v>
      </c>
      <c r="N1203">
        <f>L1203*_xlfn.XLOOKUP(K1203,AM:AM,AO:AO)</f>
        <v>35</v>
      </c>
      <c r="O1203">
        <v>35</v>
      </c>
      <c r="P1203">
        <f>O1203*_xlfn.XLOOKUP(K1203,AM:AM,AN:AN)</f>
        <v>30.099999999999998</v>
      </c>
      <c r="Q1203">
        <f>O1203*_xlfn.XLOOKUP(K1203,AM:AM,AO:AO)</f>
        <v>35</v>
      </c>
      <c r="R1203" t="str">
        <f>_xlfn.XLOOKUP(E1203,AF:AF,AG:AG)</f>
        <v>FEES</v>
      </c>
      <c r="S1203">
        <f>_xlfn.XLOOKUP(E1203,AF:AF,AI:AI)</f>
        <v>0</v>
      </c>
      <c r="T1203">
        <f>WEEKNUM(G1203)</f>
        <v>19</v>
      </c>
      <c r="U1203">
        <f>YEAR(G1203)</f>
        <v>2025</v>
      </c>
      <c r="V1203" s="117">
        <f>IFERROR(Q1203/N1203,"0")</f>
        <v>1</v>
      </c>
    </row>
    <row r="1204" spans="1:22">
      <c r="A1204" t="str">
        <f>_xlfn.XLOOKUP(D1204,BN:BN,BO:BO)</f>
        <v>México</v>
      </c>
      <c r="B1204" t="s">
        <v>25</v>
      </c>
      <c r="C1204">
        <v>143</v>
      </c>
      <c r="D1204" t="str">
        <f>_xlfn.XLOOKUP(C1204,BH:BH,BI:BI)</f>
        <v>DianaM</v>
      </c>
      <c r="E1204">
        <v>23525</v>
      </c>
      <c r="F1204" t="s">
        <v>1715</v>
      </c>
      <c r="G1204" s="63">
        <v>45683</v>
      </c>
      <c r="H1204" s="63">
        <v>45685</v>
      </c>
      <c r="I1204" t="s">
        <v>376</v>
      </c>
      <c r="J1204" t="str">
        <f>_xlfn.XLOOKUP(I1204,AS:AS,AU:AU)</f>
        <v>Hotel</v>
      </c>
      <c r="K1204" t="s">
        <v>27</v>
      </c>
      <c r="L1204">
        <v>203.52</v>
      </c>
      <c r="M1204">
        <f>L1204*_xlfn.XLOOKUP(K1204,AM:AM,AN:AN)</f>
        <v>203.52</v>
      </c>
      <c r="N1204">
        <f>L1204*_xlfn.XLOOKUP(K1204,AM:AM,AO:AO)</f>
        <v>236.08320000000001</v>
      </c>
      <c r="O1204">
        <v>185.02</v>
      </c>
      <c r="P1204">
        <f>O1204*_xlfn.XLOOKUP(K1204,AM:AM,AN:AN)</f>
        <v>185.02</v>
      </c>
      <c r="Q1204">
        <f>O1204*_xlfn.XLOOKUP(K1204,AM:AM,AO:AO)</f>
        <v>214.6232</v>
      </c>
      <c r="R1204" t="str">
        <f>_xlfn.XLOOKUP(E1204,AF:AF,AG:AG)</f>
        <v>CHATEAU VOLTAIRE PARIS</v>
      </c>
      <c r="S1204" t="str">
        <f>_xlfn.XLOOKUP(E1204,AF:AF,AI:AI)</f>
        <v>France</v>
      </c>
      <c r="T1204">
        <f>WEEKNUM(G1204)</f>
        <v>5</v>
      </c>
      <c r="U1204">
        <f>YEAR(G1204)</f>
        <v>2025</v>
      </c>
      <c r="V1204" s="117">
        <f>IFERROR(Q1204/N1204,"0")</f>
        <v>0.90909984276729561</v>
      </c>
    </row>
    <row r="1205" spans="1:22">
      <c r="A1205" t="str">
        <f>_xlfn.XLOOKUP(D1205,BN:BN,BO:BO)</f>
        <v>México</v>
      </c>
      <c r="B1205" t="s">
        <v>25</v>
      </c>
      <c r="C1205">
        <v>143</v>
      </c>
      <c r="D1205" t="str">
        <f>_xlfn.XLOOKUP(C1205,BH:BH,BI:BI)</f>
        <v>DianaM</v>
      </c>
      <c r="E1205">
        <v>26285</v>
      </c>
      <c r="F1205" t="s">
        <v>1715</v>
      </c>
      <c r="G1205" s="63">
        <v>45683</v>
      </c>
      <c r="H1205" s="63">
        <v>45685</v>
      </c>
      <c r="I1205" t="s">
        <v>376</v>
      </c>
      <c r="J1205" t="str">
        <f>_xlfn.XLOOKUP(I1205,AS:AS,AU:AU)</f>
        <v>Hotel</v>
      </c>
      <c r="K1205" t="s">
        <v>27</v>
      </c>
      <c r="L1205">
        <v>1000</v>
      </c>
      <c r="M1205">
        <f>L1205*_xlfn.XLOOKUP(K1205,AM:AM,AN:AN)</f>
        <v>1000</v>
      </c>
      <c r="N1205">
        <f>L1205*_xlfn.XLOOKUP(K1205,AM:AM,AO:AO)</f>
        <v>1160</v>
      </c>
      <c r="O1205">
        <v>100</v>
      </c>
      <c r="P1205">
        <f>O1205*_xlfn.XLOOKUP(K1205,AM:AM,AN:AN)</f>
        <v>100</v>
      </c>
      <c r="Q1205">
        <f>O1205*_xlfn.XLOOKUP(K1205,AM:AM,AO:AO)</f>
        <v>115.99999999999999</v>
      </c>
      <c r="R1205" t="str">
        <f>_xlfn.XLOOKUP(E1205,AF:AF,AG:AG)</f>
        <v>HOTEL COSTES</v>
      </c>
      <c r="S1205" t="str">
        <f>_xlfn.XLOOKUP(E1205,AF:AF,AI:AI)</f>
        <v>France</v>
      </c>
      <c r="T1205">
        <f>WEEKNUM(G1205)</f>
        <v>5</v>
      </c>
      <c r="U1205">
        <f>YEAR(G1205)</f>
        <v>2025</v>
      </c>
      <c r="V1205" s="117">
        <f>IFERROR(Q1205/N1205,"0")</f>
        <v>9.9999999999999992E-2</v>
      </c>
    </row>
    <row r="1206" spans="1:22">
      <c r="A1206" t="str">
        <f>_xlfn.XLOOKUP(D1206,BN:BN,BO:BO)</f>
        <v>México</v>
      </c>
      <c r="B1206" t="s">
        <v>25</v>
      </c>
      <c r="C1206">
        <v>143</v>
      </c>
      <c r="D1206" t="str">
        <f>_xlfn.XLOOKUP(C1206,BH:BH,BI:BI)</f>
        <v>DianaM</v>
      </c>
      <c r="E1206">
        <v>27586</v>
      </c>
      <c r="F1206" t="s">
        <v>1780</v>
      </c>
      <c r="G1206" s="63">
        <v>45683</v>
      </c>
      <c r="H1206" s="63">
        <v>45685</v>
      </c>
      <c r="I1206" t="s">
        <v>419</v>
      </c>
      <c r="J1206" t="str">
        <f>_xlfn.XLOOKUP(I1206,AS:AS,AU:AU)</f>
        <v>Otros</v>
      </c>
      <c r="K1206" t="s">
        <v>27</v>
      </c>
      <c r="L1206">
        <v>148.69999999999999</v>
      </c>
      <c r="M1206">
        <f>L1206*_xlfn.XLOOKUP(K1206,AM:AM,AN:AN)</f>
        <v>148.69999999999999</v>
      </c>
      <c r="N1206">
        <f>L1206*_xlfn.XLOOKUP(K1206,AM:AM,AO:AO)</f>
        <v>172.49199999999996</v>
      </c>
      <c r="O1206">
        <v>131.04</v>
      </c>
      <c r="P1206">
        <f>O1206*_xlfn.XLOOKUP(K1206,AM:AM,AN:AN)</f>
        <v>131.04</v>
      </c>
      <c r="Q1206">
        <f>O1206*_xlfn.XLOOKUP(K1206,AM:AM,AO:AO)</f>
        <v>152.00639999999999</v>
      </c>
      <c r="R1206" t="str">
        <f>_xlfn.XLOOKUP(E1206,AF:AF,AG:AG)</f>
        <v>Q Hotels</v>
      </c>
      <c r="S1206" t="str">
        <f>_xlfn.XLOOKUP(E1206,AF:AF,AI:AI)</f>
        <v>United Kingdom</v>
      </c>
      <c r="T1206">
        <f>WEEKNUM(G1206)</f>
        <v>5</v>
      </c>
      <c r="U1206">
        <f>YEAR(G1206)</f>
        <v>2025</v>
      </c>
      <c r="V1206" s="117">
        <f>IFERROR(Q1206/N1206,"0")</f>
        <v>0.88123739071956975</v>
      </c>
    </row>
    <row r="1207" spans="1:22">
      <c r="A1207" t="str">
        <f>_xlfn.XLOOKUP(D1207,BN:BN,BO:BO)</f>
        <v>México</v>
      </c>
      <c r="B1207" t="s">
        <v>25</v>
      </c>
      <c r="C1207">
        <v>143</v>
      </c>
      <c r="D1207" t="str">
        <f>_xlfn.XLOOKUP(C1207,BH:BH,BI:BI)</f>
        <v>DianaM</v>
      </c>
      <c r="E1207">
        <v>23525</v>
      </c>
      <c r="F1207" t="s">
        <v>2476</v>
      </c>
      <c r="G1207" s="63">
        <v>45683</v>
      </c>
      <c r="H1207" s="63">
        <v>45685</v>
      </c>
      <c r="I1207" t="s">
        <v>376</v>
      </c>
      <c r="J1207" t="str">
        <f>_xlfn.XLOOKUP(I1207,AS:AS,AU:AU)</f>
        <v>Hotel</v>
      </c>
      <c r="K1207" t="s">
        <v>27</v>
      </c>
      <c r="L1207">
        <v>2035.2</v>
      </c>
      <c r="M1207">
        <f>L1207*_xlfn.XLOOKUP(K1207,AM:AM,AN:AN)</f>
        <v>2035.2</v>
      </c>
      <c r="N1207">
        <f>L1207*_xlfn.XLOOKUP(K1207,AM:AM,AO:AO)</f>
        <v>2360.8319999999999</v>
      </c>
      <c r="O1207">
        <v>0</v>
      </c>
      <c r="P1207">
        <f>O1207*_xlfn.XLOOKUP(K1207,AM:AM,AN:AN)</f>
        <v>0</v>
      </c>
      <c r="Q1207">
        <f>O1207*_xlfn.XLOOKUP(K1207,AM:AM,AO:AO)</f>
        <v>0</v>
      </c>
      <c r="R1207" t="str">
        <f>_xlfn.XLOOKUP(E1207,AF:AF,AG:AG)</f>
        <v>CHATEAU VOLTAIRE PARIS</v>
      </c>
      <c r="S1207" t="str">
        <f>_xlfn.XLOOKUP(E1207,AF:AF,AI:AI)</f>
        <v>France</v>
      </c>
      <c r="T1207">
        <f>WEEKNUM(G1207)</f>
        <v>5</v>
      </c>
      <c r="U1207">
        <f>YEAR(G1207)</f>
        <v>2025</v>
      </c>
      <c r="V1207" s="117">
        <f>IFERROR(Q1207/N1207,"0")</f>
        <v>0</v>
      </c>
    </row>
    <row r="1208" spans="1:22">
      <c r="A1208" t="str">
        <f>_xlfn.XLOOKUP(D1208,BN:BN,BO:BO)</f>
        <v>México</v>
      </c>
      <c r="B1208" t="s">
        <v>25</v>
      </c>
      <c r="C1208">
        <v>143</v>
      </c>
      <c r="D1208" t="str">
        <f>_xlfn.XLOOKUP(C1208,BH:BH,BI:BI)</f>
        <v>DianaM</v>
      </c>
      <c r="E1208">
        <v>27586</v>
      </c>
      <c r="F1208" t="s">
        <v>2477</v>
      </c>
      <c r="G1208" s="63">
        <v>45683</v>
      </c>
      <c r="H1208" s="63">
        <v>45685</v>
      </c>
      <c r="I1208" t="s">
        <v>376</v>
      </c>
      <c r="J1208" t="str">
        <f>_xlfn.XLOOKUP(I1208,AS:AS,AU:AU)</f>
        <v>Hotel</v>
      </c>
      <c r="K1208" t="s">
        <v>27</v>
      </c>
      <c r="L1208">
        <v>1487</v>
      </c>
      <c r="M1208">
        <f>L1208*_xlfn.XLOOKUP(K1208,AM:AM,AN:AN)</f>
        <v>1487</v>
      </c>
      <c r="N1208">
        <f>L1208*_xlfn.XLOOKUP(K1208,AM:AM,AO:AO)</f>
        <v>1724.9199999999998</v>
      </c>
      <c r="O1208">
        <v>0</v>
      </c>
      <c r="P1208">
        <f>O1208*_xlfn.XLOOKUP(K1208,AM:AM,AN:AN)</f>
        <v>0</v>
      </c>
      <c r="Q1208">
        <f>O1208*_xlfn.XLOOKUP(K1208,AM:AM,AO:AO)</f>
        <v>0</v>
      </c>
      <c r="R1208" t="str">
        <f>_xlfn.XLOOKUP(E1208,AF:AF,AG:AG)</f>
        <v>Q Hotels</v>
      </c>
      <c r="S1208" t="str">
        <f>_xlfn.XLOOKUP(E1208,AF:AF,AI:AI)</f>
        <v>United Kingdom</v>
      </c>
      <c r="T1208">
        <f>WEEKNUM(G1208)</f>
        <v>5</v>
      </c>
      <c r="U1208">
        <f>YEAR(G1208)</f>
        <v>2025</v>
      </c>
      <c r="V1208" s="117">
        <f>IFERROR(Q1208/N1208,"0")</f>
        <v>0</v>
      </c>
    </row>
    <row r="1209" spans="1:22">
      <c r="A1209" t="str">
        <f>_xlfn.XLOOKUP(D1209,BN:BN,BO:BO)</f>
        <v>México</v>
      </c>
      <c r="B1209" t="s">
        <v>25</v>
      </c>
      <c r="C1209">
        <v>144</v>
      </c>
      <c r="D1209" t="str">
        <f>_xlfn.XLOOKUP(C1209,BH:BH,BI:BI)</f>
        <v>DianaM</v>
      </c>
      <c r="E1209">
        <v>24009</v>
      </c>
      <c r="F1209" t="s">
        <v>1715</v>
      </c>
      <c r="G1209" s="63">
        <v>45654</v>
      </c>
      <c r="H1209" s="63">
        <v>45654</v>
      </c>
      <c r="I1209" t="s">
        <v>376</v>
      </c>
      <c r="J1209" t="str">
        <f>_xlfn.XLOOKUP(I1209,AS:AS,AU:AU)</f>
        <v>Hotel</v>
      </c>
      <c r="K1209" t="s">
        <v>33</v>
      </c>
      <c r="L1209">
        <v>384</v>
      </c>
      <c r="M1209">
        <f>L1209*_xlfn.XLOOKUP(K1209,AM:AM,AN:AN)</f>
        <v>330.24</v>
      </c>
      <c r="N1209">
        <f>L1209*_xlfn.XLOOKUP(K1209,AM:AM,AO:AO)</f>
        <v>384</v>
      </c>
      <c r="O1209">
        <v>360.96</v>
      </c>
      <c r="P1209">
        <f>O1209*_xlfn.XLOOKUP(K1209,AM:AM,AN:AN)</f>
        <v>310.42559999999997</v>
      </c>
      <c r="Q1209">
        <f>O1209*_xlfn.XLOOKUP(K1209,AM:AM,AO:AO)</f>
        <v>360.96</v>
      </c>
      <c r="R1209" t="str">
        <f>_xlfn.XLOOKUP(E1209,AF:AF,AG:AG)</f>
        <v>THE SURREY A CORINTHIA HOTEL</v>
      </c>
      <c r="S1209" t="str">
        <f>_xlfn.XLOOKUP(E1209,AF:AF,AI:AI)</f>
        <v>United States</v>
      </c>
      <c r="T1209">
        <f>WEEKNUM(G1209)</f>
        <v>52</v>
      </c>
      <c r="U1209">
        <f>YEAR(G1209)</f>
        <v>2024</v>
      </c>
      <c r="V1209" s="117">
        <f>IFERROR(Q1209/N1209,"0")</f>
        <v>0.94</v>
      </c>
    </row>
    <row r="1210" spans="1:22">
      <c r="A1210" t="str">
        <f>_xlfn.XLOOKUP(D1210,BN:BN,BO:BO)</f>
        <v>México</v>
      </c>
      <c r="B1210" t="s">
        <v>25</v>
      </c>
      <c r="C1210">
        <v>144</v>
      </c>
      <c r="D1210" t="str">
        <f>_xlfn.XLOOKUP(C1210,BH:BH,BI:BI)</f>
        <v>DianaM</v>
      </c>
      <c r="E1210">
        <v>24009</v>
      </c>
      <c r="F1210" t="s">
        <v>2478</v>
      </c>
      <c r="G1210" s="63">
        <v>45654</v>
      </c>
      <c r="H1210" s="63">
        <v>45654</v>
      </c>
      <c r="I1210" t="s">
        <v>376</v>
      </c>
      <c r="J1210" t="str">
        <f>_xlfn.XLOOKUP(I1210,AS:AS,AU:AU)</f>
        <v>Hotel</v>
      </c>
      <c r="K1210" t="s">
        <v>33</v>
      </c>
      <c r="L1210">
        <v>3609.6</v>
      </c>
      <c r="M1210">
        <f>L1210*_xlfn.XLOOKUP(K1210,AM:AM,AN:AN)</f>
        <v>3104.2559999999999</v>
      </c>
      <c r="N1210">
        <f>L1210*_xlfn.XLOOKUP(K1210,AM:AM,AO:AO)</f>
        <v>3609.6</v>
      </c>
      <c r="O1210">
        <v>0</v>
      </c>
      <c r="P1210">
        <f>O1210*_xlfn.XLOOKUP(K1210,AM:AM,AN:AN)</f>
        <v>0</v>
      </c>
      <c r="Q1210">
        <f>O1210*_xlfn.XLOOKUP(K1210,AM:AM,AO:AO)</f>
        <v>0</v>
      </c>
      <c r="R1210" t="str">
        <f>_xlfn.XLOOKUP(E1210,AF:AF,AG:AG)</f>
        <v>THE SURREY A CORINTHIA HOTEL</v>
      </c>
      <c r="S1210" t="str">
        <f>_xlfn.XLOOKUP(E1210,AF:AF,AI:AI)</f>
        <v>United States</v>
      </c>
      <c r="T1210">
        <f>WEEKNUM(G1210)</f>
        <v>52</v>
      </c>
      <c r="U1210">
        <f>YEAR(G1210)</f>
        <v>2024</v>
      </c>
      <c r="V1210" s="117">
        <f>IFERROR(Q1210/N1210,"0")</f>
        <v>0</v>
      </c>
    </row>
    <row r="1211" spans="1:22">
      <c r="A1211" t="str">
        <f>_xlfn.XLOOKUP(D1211,BN:BN,BO:BO)</f>
        <v>México</v>
      </c>
      <c r="B1211" t="s">
        <v>25</v>
      </c>
      <c r="C1211">
        <v>145</v>
      </c>
      <c r="D1211" t="str">
        <f>_xlfn.XLOOKUP(C1211,BH:BH,BI:BI)</f>
        <v>DianaM</v>
      </c>
      <c r="E1211">
        <v>25672</v>
      </c>
      <c r="F1211" t="s">
        <v>1715</v>
      </c>
      <c r="G1211" s="63">
        <v>45636</v>
      </c>
      <c r="H1211" s="63">
        <v>45636</v>
      </c>
      <c r="I1211" t="s">
        <v>376</v>
      </c>
      <c r="J1211" t="str">
        <f>_xlfn.XLOOKUP(I1211,AS:AS,AU:AU)</f>
        <v>Hotel</v>
      </c>
      <c r="K1211" t="s">
        <v>27</v>
      </c>
      <c r="L1211">
        <v>119.6</v>
      </c>
      <c r="M1211">
        <f>L1211*_xlfn.XLOOKUP(K1211,AM:AM,AN:AN)</f>
        <v>119.6</v>
      </c>
      <c r="N1211">
        <f>L1211*_xlfn.XLOOKUP(K1211,AM:AM,AO:AO)</f>
        <v>138.73599999999999</v>
      </c>
      <c r="O1211">
        <v>119.6</v>
      </c>
      <c r="P1211">
        <f>O1211*_xlfn.XLOOKUP(K1211,AM:AM,AN:AN)</f>
        <v>119.6</v>
      </c>
      <c r="Q1211">
        <f>O1211*_xlfn.XLOOKUP(K1211,AM:AM,AO:AO)</f>
        <v>138.73599999999999</v>
      </c>
      <c r="R1211" t="str">
        <f>_xlfn.XLOOKUP(E1211,AF:AF,AG:AG)</f>
        <v>GRAND HOTEL FASANO</v>
      </c>
      <c r="S1211" t="str">
        <f>_xlfn.XLOOKUP(E1211,AF:AF,AI:AI)</f>
        <v>Italy</v>
      </c>
      <c r="T1211">
        <f>WEEKNUM(G1211)</f>
        <v>50</v>
      </c>
      <c r="U1211">
        <f>YEAR(G1211)</f>
        <v>2024</v>
      </c>
      <c r="V1211" s="117">
        <f>IFERROR(Q1211/N1211,"0")</f>
        <v>1</v>
      </c>
    </row>
    <row r="1212" spans="1:22">
      <c r="A1212" t="str">
        <f>_xlfn.XLOOKUP(D1212,BN:BN,BO:BO)</f>
        <v>México</v>
      </c>
      <c r="B1212" t="s">
        <v>25</v>
      </c>
      <c r="C1212">
        <v>145</v>
      </c>
      <c r="D1212" t="str">
        <f>_xlfn.XLOOKUP(C1212,BH:BH,BI:BI)</f>
        <v>DianaM</v>
      </c>
      <c r="E1212">
        <v>27434</v>
      </c>
      <c r="F1212" t="s">
        <v>2479</v>
      </c>
      <c r="G1212" s="63">
        <v>45636</v>
      </c>
      <c r="H1212" s="63">
        <v>45636</v>
      </c>
      <c r="I1212" t="s">
        <v>376</v>
      </c>
      <c r="J1212" t="str">
        <f>_xlfn.XLOOKUP(I1212,AS:AS,AU:AU)</f>
        <v>Hotel</v>
      </c>
      <c r="K1212" t="s">
        <v>27</v>
      </c>
      <c r="L1212">
        <v>2786</v>
      </c>
      <c r="M1212">
        <f>L1212*_xlfn.XLOOKUP(K1212,AM:AM,AN:AN)</f>
        <v>2786</v>
      </c>
      <c r="N1212">
        <f>L1212*_xlfn.XLOOKUP(K1212,AM:AM,AO:AO)</f>
        <v>3231.7599999999998</v>
      </c>
      <c r="O1212">
        <v>259.51</v>
      </c>
      <c r="P1212">
        <f>O1212*_xlfn.XLOOKUP(K1212,AM:AM,AN:AN)</f>
        <v>259.51</v>
      </c>
      <c r="Q1212">
        <f>O1212*_xlfn.XLOOKUP(K1212,AM:AM,AO:AO)</f>
        <v>301.03159999999997</v>
      </c>
      <c r="R1212" t="str">
        <f>_xlfn.XLOOKUP(E1212,AF:AF,AG:AG)</f>
        <v>LA RESERVE EDEN AU LAC ZURICH</v>
      </c>
      <c r="S1212" t="str">
        <f>_xlfn.XLOOKUP(E1212,AF:AF,AI:AI)</f>
        <v>Switzerland</v>
      </c>
      <c r="T1212">
        <f>WEEKNUM(G1212)</f>
        <v>50</v>
      </c>
      <c r="U1212">
        <f>YEAR(G1212)</f>
        <v>2024</v>
      </c>
      <c r="V1212" s="117">
        <f>IFERROR(Q1212/N1212,"0")</f>
        <v>9.3147882268485277E-2</v>
      </c>
    </row>
    <row r="1213" spans="1:22">
      <c r="A1213" t="str">
        <f>_xlfn.XLOOKUP(D1213,BN:BN,BO:BO)</f>
        <v>México</v>
      </c>
      <c r="B1213" t="s">
        <v>25</v>
      </c>
      <c r="C1213">
        <v>145</v>
      </c>
      <c r="D1213" t="str">
        <f>_xlfn.XLOOKUP(C1213,BH:BH,BI:BI)</f>
        <v>DianaM</v>
      </c>
      <c r="E1213">
        <v>25672</v>
      </c>
      <c r="F1213" t="s">
        <v>2480</v>
      </c>
      <c r="G1213" s="63">
        <v>45636</v>
      </c>
      <c r="H1213" s="63">
        <v>45636</v>
      </c>
      <c r="I1213" t="s">
        <v>376</v>
      </c>
      <c r="J1213" t="str">
        <f>_xlfn.XLOOKUP(I1213,AS:AS,AU:AU)</f>
        <v>Hotel</v>
      </c>
      <c r="K1213" t="s">
        <v>27</v>
      </c>
      <c r="L1213">
        <v>1196</v>
      </c>
      <c r="M1213">
        <f>L1213*_xlfn.XLOOKUP(K1213,AM:AM,AN:AN)</f>
        <v>1196</v>
      </c>
      <c r="N1213">
        <f>L1213*_xlfn.XLOOKUP(K1213,AM:AM,AO:AO)</f>
        <v>1387.36</v>
      </c>
      <c r="O1213">
        <v>0</v>
      </c>
      <c r="P1213">
        <f>O1213*_xlfn.XLOOKUP(K1213,AM:AM,AN:AN)</f>
        <v>0</v>
      </c>
      <c r="Q1213">
        <f>O1213*_xlfn.XLOOKUP(K1213,AM:AM,AO:AO)</f>
        <v>0</v>
      </c>
      <c r="R1213" t="str">
        <f>_xlfn.XLOOKUP(E1213,AF:AF,AG:AG)</f>
        <v>GRAND HOTEL FASANO</v>
      </c>
      <c r="S1213" t="str">
        <f>_xlfn.XLOOKUP(E1213,AF:AF,AI:AI)</f>
        <v>Italy</v>
      </c>
      <c r="T1213">
        <f>WEEKNUM(G1213)</f>
        <v>50</v>
      </c>
      <c r="U1213">
        <f>YEAR(G1213)</f>
        <v>2024</v>
      </c>
      <c r="V1213" s="117">
        <f>IFERROR(Q1213/N1213,"0")</f>
        <v>0</v>
      </c>
    </row>
    <row r="1214" spans="1:22">
      <c r="A1214" t="str">
        <f>_xlfn.XLOOKUP(D1214,BN:BN,BO:BO)</f>
        <v>México</v>
      </c>
      <c r="B1214" t="s">
        <v>25</v>
      </c>
      <c r="C1214">
        <v>146</v>
      </c>
      <c r="D1214" t="str">
        <f>_xlfn.XLOOKUP(C1214,BH:BH,BI:BI)</f>
        <v>LorenzaP</v>
      </c>
      <c r="E1214">
        <v>25689</v>
      </c>
      <c r="F1214" t="s">
        <v>2481</v>
      </c>
      <c r="G1214" s="63">
        <v>45685</v>
      </c>
      <c r="H1214" s="63">
        <v>45689</v>
      </c>
      <c r="I1214" t="s">
        <v>376</v>
      </c>
      <c r="J1214" t="str">
        <f>_xlfn.XLOOKUP(I1214,AS:AS,AU:AU)</f>
        <v>Hotel</v>
      </c>
      <c r="K1214" t="s">
        <v>33</v>
      </c>
      <c r="L1214">
        <v>10481.040000000001</v>
      </c>
      <c r="M1214">
        <f>L1214*_xlfn.XLOOKUP(K1214,AM:AM,AN:AN)</f>
        <v>9013.6944000000003</v>
      </c>
      <c r="N1214">
        <f>L1214*_xlfn.XLOOKUP(K1214,AM:AM,AO:AO)</f>
        <v>10481.040000000001</v>
      </c>
      <c r="O1214">
        <v>864.8</v>
      </c>
      <c r="P1214">
        <f>O1214*_xlfn.XLOOKUP(K1214,AM:AM,AN:AN)</f>
        <v>743.72799999999995</v>
      </c>
      <c r="Q1214">
        <f>O1214*_xlfn.XLOOKUP(K1214,AM:AM,AO:AO)</f>
        <v>864.8</v>
      </c>
      <c r="R1214" t="str">
        <f>_xlfn.XLOOKUP(E1214,AF:AF,AG:AG)</f>
        <v>AMAN NEW YORK</v>
      </c>
      <c r="S1214" t="str">
        <f>_xlfn.XLOOKUP(E1214,AF:AF,AI:AI)</f>
        <v>United States</v>
      </c>
      <c r="T1214">
        <f>WEEKNUM(G1214)</f>
        <v>5</v>
      </c>
      <c r="U1214">
        <f>YEAR(G1214)</f>
        <v>2025</v>
      </c>
      <c r="V1214" s="117">
        <f>IFERROR(Q1214/N1214,"0")</f>
        <v>8.2510895865295794E-2</v>
      </c>
    </row>
    <row r="1215" spans="1:22">
      <c r="A1215" t="str">
        <f>_xlfn.XLOOKUP(D1215,BN:BN,BO:BO)</f>
        <v>México</v>
      </c>
      <c r="B1215" t="s">
        <v>25</v>
      </c>
      <c r="C1215">
        <v>146</v>
      </c>
      <c r="D1215" t="str">
        <f>_xlfn.XLOOKUP(C1215,BH:BH,BI:BI)</f>
        <v>LorenzaP</v>
      </c>
      <c r="E1215">
        <v>0</v>
      </c>
      <c r="F1215" t="s">
        <v>1709</v>
      </c>
      <c r="G1215" s="63">
        <v>45685</v>
      </c>
      <c r="H1215" s="63">
        <v>45689</v>
      </c>
      <c r="I1215" t="s">
        <v>396</v>
      </c>
      <c r="J1215" t="str">
        <f>_xlfn.XLOOKUP(I1215,AS:AS,AU:AU)</f>
        <v>Honorarios</v>
      </c>
      <c r="K1215" t="s">
        <v>33</v>
      </c>
      <c r="L1215">
        <v>201.89</v>
      </c>
      <c r="M1215">
        <f>L1215*_xlfn.XLOOKUP(K1215,AM:AM,AN:AN)</f>
        <v>173.62539999999998</v>
      </c>
      <c r="N1215">
        <f>L1215*_xlfn.XLOOKUP(K1215,AM:AM,AO:AO)</f>
        <v>201.89</v>
      </c>
      <c r="O1215">
        <v>201.89</v>
      </c>
      <c r="P1215">
        <f>O1215*_xlfn.XLOOKUP(K1215,AM:AM,AN:AN)</f>
        <v>173.62539999999998</v>
      </c>
      <c r="Q1215">
        <f>O1215*_xlfn.XLOOKUP(K1215,AM:AM,AO:AO)</f>
        <v>201.89</v>
      </c>
      <c r="R1215" t="str">
        <f>_xlfn.XLOOKUP(E1215,AF:AF,AG:AG)</f>
        <v>FEES</v>
      </c>
      <c r="S1215">
        <f>_xlfn.XLOOKUP(E1215,AF:AF,AI:AI)</f>
        <v>0</v>
      </c>
      <c r="T1215">
        <f>WEEKNUM(G1215)</f>
        <v>5</v>
      </c>
      <c r="U1215">
        <f>YEAR(G1215)</f>
        <v>2025</v>
      </c>
      <c r="V1215" s="117">
        <f>IFERROR(Q1215/N1215,"0")</f>
        <v>1</v>
      </c>
    </row>
    <row r="1216" spans="1:22">
      <c r="A1216" t="str">
        <f>_xlfn.XLOOKUP(D1216,BN:BN,BO:BO)</f>
        <v>México</v>
      </c>
      <c r="B1216" t="s">
        <v>25</v>
      </c>
      <c r="C1216">
        <v>147</v>
      </c>
      <c r="D1216" t="str">
        <f>_xlfn.XLOOKUP(C1216,BH:BH,BI:BI)</f>
        <v>LorenzaP</v>
      </c>
      <c r="E1216">
        <v>25689</v>
      </c>
      <c r="F1216" t="s">
        <v>1880</v>
      </c>
      <c r="G1216" s="63">
        <v>45685</v>
      </c>
      <c r="H1216" s="63">
        <v>45689</v>
      </c>
      <c r="I1216" t="s">
        <v>376</v>
      </c>
      <c r="J1216" t="str">
        <f>_xlfn.XLOOKUP(I1216,AS:AS,AU:AU)</f>
        <v>Hotel</v>
      </c>
      <c r="K1216" t="s">
        <v>33</v>
      </c>
      <c r="L1216">
        <v>10481.040000000001</v>
      </c>
      <c r="M1216">
        <f>L1216*_xlfn.XLOOKUP(K1216,AM:AM,AN:AN)</f>
        <v>9013.6944000000003</v>
      </c>
      <c r="N1216">
        <f>L1216*_xlfn.XLOOKUP(K1216,AM:AM,AO:AO)</f>
        <v>10481.040000000001</v>
      </c>
      <c r="O1216">
        <v>864.8</v>
      </c>
      <c r="P1216">
        <f>O1216*_xlfn.XLOOKUP(K1216,AM:AM,AN:AN)</f>
        <v>743.72799999999995</v>
      </c>
      <c r="Q1216">
        <f>O1216*_xlfn.XLOOKUP(K1216,AM:AM,AO:AO)</f>
        <v>864.8</v>
      </c>
      <c r="R1216" t="str">
        <f>_xlfn.XLOOKUP(E1216,AF:AF,AG:AG)</f>
        <v>AMAN NEW YORK</v>
      </c>
      <c r="S1216" t="str">
        <f>_xlfn.XLOOKUP(E1216,AF:AF,AI:AI)</f>
        <v>United States</v>
      </c>
      <c r="T1216">
        <f>WEEKNUM(G1216)</f>
        <v>5</v>
      </c>
      <c r="U1216">
        <f>YEAR(G1216)</f>
        <v>2025</v>
      </c>
      <c r="V1216" s="117">
        <f>IFERROR(Q1216/N1216,"0")</f>
        <v>8.2510895865295794E-2</v>
      </c>
    </row>
    <row r="1217" spans="1:22">
      <c r="A1217" t="str">
        <f>_xlfn.XLOOKUP(D1217,BN:BN,BO:BO)</f>
        <v>México</v>
      </c>
      <c r="B1217" t="s">
        <v>25</v>
      </c>
      <c r="C1217">
        <v>147</v>
      </c>
      <c r="D1217" t="str">
        <f>_xlfn.XLOOKUP(C1217,BH:BH,BI:BI)</f>
        <v>LorenzaP</v>
      </c>
      <c r="E1217">
        <v>0</v>
      </c>
      <c r="F1217" t="s">
        <v>1709</v>
      </c>
      <c r="G1217" s="63">
        <v>45685</v>
      </c>
      <c r="H1217" s="63">
        <v>45689</v>
      </c>
      <c r="I1217" t="s">
        <v>396</v>
      </c>
      <c r="J1217" t="str">
        <f>_xlfn.XLOOKUP(I1217,AS:AS,AU:AU)</f>
        <v>Honorarios</v>
      </c>
      <c r="K1217" t="s">
        <v>33</v>
      </c>
      <c r="L1217">
        <v>58.96</v>
      </c>
      <c r="M1217">
        <f>L1217*_xlfn.XLOOKUP(K1217,AM:AM,AN:AN)</f>
        <v>50.705599999999997</v>
      </c>
      <c r="N1217">
        <f>L1217*_xlfn.XLOOKUP(K1217,AM:AM,AO:AO)</f>
        <v>58.96</v>
      </c>
      <c r="O1217">
        <v>58.96</v>
      </c>
      <c r="P1217">
        <f>O1217*_xlfn.XLOOKUP(K1217,AM:AM,AN:AN)</f>
        <v>50.705599999999997</v>
      </c>
      <c r="Q1217">
        <f>O1217*_xlfn.XLOOKUP(K1217,AM:AM,AO:AO)</f>
        <v>58.96</v>
      </c>
      <c r="R1217" t="str">
        <f>_xlfn.XLOOKUP(E1217,AF:AF,AG:AG)</f>
        <v>FEES</v>
      </c>
      <c r="S1217">
        <f>_xlfn.XLOOKUP(E1217,AF:AF,AI:AI)</f>
        <v>0</v>
      </c>
      <c r="T1217">
        <f>WEEKNUM(G1217)</f>
        <v>5</v>
      </c>
      <c r="U1217">
        <f>YEAR(G1217)</f>
        <v>2025</v>
      </c>
      <c r="V1217" s="117">
        <f>IFERROR(Q1217/N1217,"0")</f>
        <v>1</v>
      </c>
    </row>
    <row r="1218" spans="1:22">
      <c r="A1218" t="str">
        <f>_xlfn.XLOOKUP(D1218,BN:BN,BO:BO)</f>
        <v>México</v>
      </c>
      <c r="B1218" t="s">
        <v>25</v>
      </c>
      <c r="C1218">
        <v>148</v>
      </c>
      <c r="D1218" t="str">
        <f>_xlfn.XLOOKUP(C1218,BH:BH,BI:BI)</f>
        <v>LorenzaP</v>
      </c>
      <c r="E1218">
        <v>25689</v>
      </c>
      <c r="F1218" t="s">
        <v>1880</v>
      </c>
      <c r="G1218" s="63">
        <v>45685</v>
      </c>
      <c r="H1218" s="63">
        <v>45689</v>
      </c>
      <c r="I1218" t="s">
        <v>376</v>
      </c>
      <c r="J1218" t="str">
        <f>_xlfn.XLOOKUP(I1218,AS:AS,AU:AU)</f>
        <v>Hotel</v>
      </c>
      <c r="K1218" t="s">
        <v>33</v>
      </c>
      <c r="L1218">
        <v>7786</v>
      </c>
      <c r="M1218">
        <f>L1218*_xlfn.XLOOKUP(K1218,AM:AM,AN:AN)</f>
        <v>6695.96</v>
      </c>
      <c r="N1218">
        <f>L1218*_xlfn.XLOOKUP(K1218,AM:AM,AO:AO)</f>
        <v>7786</v>
      </c>
      <c r="O1218">
        <v>639.20000000000005</v>
      </c>
      <c r="P1218">
        <f>O1218*_xlfn.XLOOKUP(K1218,AM:AM,AN:AN)</f>
        <v>549.71199999999999</v>
      </c>
      <c r="Q1218">
        <f>O1218*_xlfn.XLOOKUP(K1218,AM:AM,AO:AO)</f>
        <v>639.20000000000005</v>
      </c>
      <c r="R1218" t="str">
        <f>_xlfn.XLOOKUP(E1218,AF:AF,AG:AG)</f>
        <v>AMAN NEW YORK</v>
      </c>
      <c r="S1218" t="str">
        <f>_xlfn.XLOOKUP(E1218,AF:AF,AI:AI)</f>
        <v>United States</v>
      </c>
      <c r="T1218">
        <f>WEEKNUM(G1218)</f>
        <v>5</v>
      </c>
      <c r="U1218">
        <f>YEAR(G1218)</f>
        <v>2025</v>
      </c>
      <c r="V1218" s="117">
        <f>IFERROR(Q1218/N1218,"0")</f>
        <v>8.2096069868995633E-2</v>
      </c>
    </row>
    <row r="1219" spans="1:22">
      <c r="A1219" t="str">
        <f>_xlfn.XLOOKUP(D1219,BN:BN,BO:BO)</f>
        <v>México</v>
      </c>
      <c r="B1219" t="s">
        <v>25</v>
      </c>
      <c r="C1219">
        <v>149</v>
      </c>
      <c r="D1219" t="str">
        <f>_xlfn.XLOOKUP(C1219,BH:BH,BI:BI)</f>
        <v>DianaM</v>
      </c>
      <c r="E1219">
        <v>24166</v>
      </c>
      <c r="F1219" t="s">
        <v>2399</v>
      </c>
      <c r="G1219" s="63">
        <v>45817</v>
      </c>
      <c r="H1219" s="63">
        <v>45820</v>
      </c>
      <c r="I1219" t="s">
        <v>376</v>
      </c>
      <c r="J1219" t="str">
        <f>_xlfn.XLOOKUP(I1219,AS:AS,AU:AU)</f>
        <v>Hotel</v>
      </c>
      <c r="K1219" t="s">
        <v>33</v>
      </c>
      <c r="L1219">
        <v>8752.98</v>
      </c>
      <c r="M1219">
        <f>L1219*_xlfn.XLOOKUP(K1219,AM:AM,AN:AN)</f>
        <v>7527.5627999999997</v>
      </c>
      <c r="N1219">
        <f>L1219*_xlfn.XLOOKUP(K1219,AM:AM,AO:AO)</f>
        <v>8752.98</v>
      </c>
      <c r="O1219">
        <v>795.72</v>
      </c>
      <c r="P1219">
        <f>O1219*_xlfn.XLOOKUP(K1219,AM:AM,AN:AN)</f>
        <v>684.31920000000002</v>
      </c>
      <c r="Q1219">
        <f>O1219*_xlfn.XLOOKUP(K1219,AM:AM,AO:AO)</f>
        <v>795.72</v>
      </c>
      <c r="R1219" t="str">
        <f>_xlfn.XLOOKUP(E1219,AF:AF,AG:AG)</f>
        <v>LE BRISTOL PARIS</v>
      </c>
      <c r="S1219" t="str">
        <f>_xlfn.XLOOKUP(E1219,AF:AF,AI:AI)</f>
        <v>France</v>
      </c>
      <c r="T1219">
        <f>WEEKNUM(G1219)</f>
        <v>24</v>
      </c>
      <c r="U1219">
        <f>YEAR(G1219)</f>
        <v>2025</v>
      </c>
      <c r="V1219" s="117">
        <f>IFERROR(Q1219/N1219,"0")</f>
        <v>9.0908467744699531E-2</v>
      </c>
    </row>
    <row r="1220" spans="1:22">
      <c r="A1220" t="str">
        <f>_xlfn.XLOOKUP(D1220,BN:BN,BO:BO)</f>
        <v>México</v>
      </c>
      <c r="B1220" t="s">
        <v>25</v>
      </c>
      <c r="C1220">
        <v>149</v>
      </c>
      <c r="D1220" t="str">
        <f>_xlfn.XLOOKUP(C1220,BH:BH,BI:BI)</f>
        <v>DianaM</v>
      </c>
      <c r="E1220">
        <v>26348</v>
      </c>
      <c r="F1220" t="s">
        <v>1897</v>
      </c>
      <c r="G1220" s="63">
        <v>45820</v>
      </c>
      <c r="H1220" s="63">
        <v>45823</v>
      </c>
      <c r="I1220" t="s">
        <v>376</v>
      </c>
      <c r="J1220" t="str">
        <f>_xlfn.XLOOKUP(I1220,AS:AS,AU:AU)</f>
        <v>Hotel</v>
      </c>
      <c r="K1220" t="s">
        <v>33</v>
      </c>
      <c r="L1220">
        <v>8530.1299999999992</v>
      </c>
      <c r="M1220">
        <f>L1220*_xlfn.XLOOKUP(K1220,AM:AM,AN:AN)</f>
        <v>7335.9117999999989</v>
      </c>
      <c r="N1220">
        <f>L1220*_xlfn.XLOOKUP(K1220,AM:AM,AO:AO)</f>
        <v>8530.1299999999992</v>
      </c>
      <c r="O1220">
        <v>775.46</v>
      </c>
      <c r="P1220">
        <f>O1220*_xlfn.XLOOKUP(K1220,AM:AM,AN:AN)</f>
        <v>666.89560000000006</v>
      </c>
      <c r="Q1220">
        <f>O1220*_xlfn.XLOOKUP(K1220,AM:AM,AO:AO)</f>
        <v>775.46</v>
      </c>
      <c r="R1220" t="str">
        <f>_xlfn.XLOOKUP(E1220,AF:AF,AG:AG)</f>
        <v>MANDARIN ORIENTAL, LAKE COMO</v>
      </c>
      <c r="S1220" t="str">
        <f>_xlfn.XLOOKUP(E1220,AF:AF,AI:AI)</f>
        <v>Italy</v>
      </c>
      <c r="T1220">
        <f>WEEKNUM(G1220)</f>
        <v>24</v>
      </c>
      <c r="U1220">
        <f>YEAR(G1220)</f>
        <v>2025</v>
      </c>
      <c r="V1220" s="117">
        <f>IFERROR(Q1220/N1220,"0")</f>
        <v>9.090834489040614E-2</v>
      </c>
    </row>
    <row r="1221" spans="1:22">
      <c r="A1221" t="str">
        <f>_xlfn.XLOOKUP(D1221,BN:BN,BO:BO)</f>
        <v>México</v>
      </c>
      <c r="B1221" t="s">
        <v>25</v>
      </c>
      <c r="C1221">
        <v>149</v>
      </c>
      <c r="D1221" t="str">
        <f>_xlfn.XLOOKUP(C1221,BH:BH,BI:BI)</f>
        <v>DianaM</v>
      </c>
      <c r="E1221">
        <v>27723</v>
      </c>
      <c r="F1221" t="s">
        <v>1897</v>
      </c>
      <c r="G1221" s="63">
        <v>45823</v>
      </c>
      <c r="H1221" s="63">
        <v>45826</v>
      </c>
      <c r="I1221" t="s">
        <v>376</v>
      </c>
      <c r="J1221" t="str">
        <f>_xlfn.XLOOKUP(I1221,AS:AS,AU:AU)</f>
        <v>Hotel</v>
      </c>
      <c r="K1221" t="s">
        <v>33</v>
      </c>
      <c r="L1221">
        <v>2777.95</v>
      </c>
      <c r="M1221">
        <f>L1221*_xlfn.XLOOKUP(K1221,AM:AM,AN:AN)</f>
        <v>2389.0369999999998</v>
      </c>
      <c r="N1221">
        <f>L1221*_xlfn.XLOOKUP(K1221,AM:AM,AO:AO)</f>
        <v>2777.95</v>
      </c>
      <c r="O1221">
        <v>252.54</v>
      </c>
      <c r="P1221">
        <f>O1221*_xlfn.XLOOKUP(K1221,AM:AM,AN:AN)</f>
        <v>217.18439999999998</v>
      </c>
      <c r="Q1221">
        <f>O1221*_xlfn.XLOOKUP(K1221,AM:AM,AO:AO)</f>
        <v>252.54</v>
      </c>
      <c r="R1221" t="str">
        <f>_xlfn.XLOOKUP(E1221,AF:AF,AG:AG)</f>
        <v>FORESTIS DOLOMITES</v>
      </c>
      <c r="S1221" t="str">
        <f>_xlfn.XLOOKUP(E1221,AF:AF,AI:AI)</f>
        <v>Italy</v>
      </c>
      <c r="T1221">
        <f>WEEKNUM(G1221)</f>
        <v>25</v>
      </c>
      <c r="U1221">
        <f>YEAR(G1221)</f>
        <v>2025</v>
      </c>
      <c r="V1221" s="117">
        <f>IFERROR(Q1221/N1221,"0")</f>
        <v>9.0908763656653291E-2</v>
      </c>
    </row>
    <row r="1222" spans="1:22">
      <c r="A1222" t="str">
        <f>_xlfn.XLOOKUP(D1222,BN:BN,BO:BO)</f>
        <v>México</v>
      </c>
      <c r="B1222" t="s">
        <v>25</v>
      </c>
      <c r="C1222">
        <v>149</v>
      </c>
      <c r="D1222" t="str">
        <f>_xlfn.XLOOKUP(C1222,BH:BH,BI:BI)</f>
        <v>DianaM</v>
      </c>
      <c r="E1222">
        <v>27724</v>
      </c>
      <c r="F1222" t="s">
        <v>2482</v>
      </c>
      <c r="G1222" s="63">
        <v>45832</v>
      </c>
      <c r="H1222" s="63">
        <v>45835</v>
      </c>
      <c r="I1222" t="s">
        <v>376</v>
      </c>
      <c r="J1222" t="str">
        <f>_xlfn.XLOOKUP(I1222,AS:AS,AU:AU)</f>
        <v>Hotel</v>
      </c>
      <c r="K1222" t="s">
        <v>33</v>
      </c>
      <c r="L1222">
        <v>2559.91</v>
      </c>
      <c r="M1222">
        <f>L1222*_xlfn.XLOOKUP(K1222,AM:AM,AN:AN)</f>
        <v>2201.5225999999998</v>
      </c>
      <c r="N1222">
        <f>L1222*_xlfn.XLOOKUP(K1222,AM:AM,AO:AO)</f>
        <v>2559.91</v>
      </c>
      <c r="O1222">
        <v>278.97000000000003</v>
      </c>
      <c r="P1222">
        <f>O1222*_xlfn.XLOOKUP(K1222,AM:AM,AN:AN)</f>
        <v>239.91420000000002</v>
      </c>
      <c r="Q1222">
        <f>O1222*_xlfn.XLOOKUP(K1222,AM:AM,AO:AO)</f>
        <v>278.97000000000003</v>
      </c>
      <c r="R1222" t="str">
        <f>_xlfn.XLOOKUP(E1222,AF:AF,AG:AG)</f>
        <v>THE FIFE ARMS</v>
      </c>
      <c r="S1222" t="str">
        <f>_xlfn.XLOOKUP(E1222,AF:AF,AI:AI)</f>
        <v>United Kingdom</v>
      </c>
      <c r="T1222">
        <f>WEEKNUM(G1222)</f>
        <v>26</v>
      </c>
      <c r="U1222">
        <f>YEAR(G1222)</f>
        <v>2025</v>
      </c>
      <c r="V1222" s="117">
        <f>IFERROR(Q1222/N1222,"0")</f>
        <v>0.10897648745463709</v>
      </c>
    </row>
    <row r="1223" spans="1:22">
      <c r="A1223" t="str">
        <f>_xlfn.XLOOKUP(D1223,BN:BN,BO:BO)</f>
        <v>México</v>
      </c>
      <c r="B1223" t="s">
        <v>25</v>
      </c>
      <c r="C1223">
        <v>149</v>
      </c>
      <c r="D1223" t="str">
        <f>_xlfn.XLOOKUP(C1223,BH:BH,BI:BI)</f>
        <v>DianaM</v>
      </c>
      <c r="E1223">
        <v>27725</v>
      </c>
      <c r="F1223" t="s">
        <v>2482</v>
      </c>
      <c r="G1223" s="63">
        <v>45835</v>
      </c>
      <c r="H1223" s="63">
        <v>45837</v>
      </c>
      <c r="I1223" t="s">
        <v>376</v>
      </c>
      <c r="J1223" t="str">
        <f>_xlfn.XLOOKUP(I1223,AS:AS,AU:AU)</f>
        <v>Hotel</v>
      </c>
      <c r="K1223" t="s">
        <v>33</v>
      </c>
      <c r="L1223">
        <v>810.04</v>
      </c>
      <c r="M1223">
        <f>L1223*_xlfn.XLOOKUP(K1223,AM:AM,AN:AN)</f>
        <v>696.63439999999991</v>
      </c>
      <c r="N1223">
        <f>L1223*_xlfn.XLOOKUP(K1223,AM:AM,AO:AO)</f>
        <v>810.04</v>
      </c>
      <c r="O1223">
        <v>105.65</v>
      </c>
      <c r="P1223">
        <f>O1223*_xlfn.XLOOKUP(K1223,AM:AM,AN:AN)</f>
        <v>90.859000000000009</v>
      </c>
      <c r="Q1223">
        <f>O1223*_xlfn.XLOOKUP(K1223,AM:AM,AO:AO)</f>
        <v>105.65</v>
      </c>
      <c r="R1223" t="str">
        <f>_xlfn.XLOOKUP(E1223,AF:AF,AG:AG)</f>
        <v>INVERLOCHY CASTLE, AN SLH HOTEL</v>
      </c>
      <c r="S1223" t="str">
        <f>_xlfn.XLOOKUP(E1223,AF:AF,AI:AI)</f>
        <v>United Kingdom</v>
      </c>
      <c r="T1223">
        <f>WEEKNUM(G1223)</f>
        <v>26</v>
      </c>
      <c r="U1223">
        <f>YEAR(G1223)</f>
        <v>2025</v>
      </c>
      <c r="V1223" s="117">
        <f>IFERROR(Q1223/N1223,"0")</f>
        <v>0.13042565799219794</v>
      </c>
    </row>
    <row r="1224" spans="1:22">
      <c r="A1224" t="str">
        <f>_xlfn.XLOOKUP(D1224,BN:BN,BO:BO)</f>
        <v>México</v>
      </c>
      <c r="B1224" t="s">
        <v>25</v>
      </c>
      <c r="C1224">
        <v>149</v>
      </c>
      <c r="D1224" t="str">
        <f>_xlfn.XLOOKUP(C1224,BH:BH,BI:BI)</f>
        <v>DianaM</v>
      </c>
      <c r="E1224">
        <v>25386</v>
      </c>
      <c r="F1224" t="s">
        <v>2482</v>
      </c>
      <c r="G1224" s="63">
        <v>45837</v>
      </c>
      <c r="H1224" s="63">
        <v>45838</v>
      </c>
      <c r="I1224" t="s">
        <v>376</v>
      </c>
      <c r="J1224" t="str">
        <f>_xlfn.XLOOKUP(I1224,AS:AS,AU:AU)</f>
        <v>Hotel</v>
      </c>
      <c r="K1224" t="s">
        <v>33</v>
      </c>
      <c r="L1224">
        <v>2403.04</v>
      </c>
      <c r="M1224">
        <f>L1224*_xlfn.XLOOKUP(K1224,AM:AM,AN:AN)</f>
        <v>2066.6143999999999</v>
      </c>
      <c r="N1224">
        <f>L1224*_xlfn.XLOOKUP(K1224,AM:AM,AO:AO)</f>
        <v>2403.04</v>
      </c>
      <c r="O1224">
        <v>179.33</v>
      </c>
      <c r="P1224">
        <f>O1224*_xlfn.XLOOKUP(K1224,AM:AM,AN:AN)</f>
        <v>154.22380000000001</v>
      </c>
      <c r="Q1224">
        <f>O1224*_xlfn.XLOOKUP(K1224,AM:AM,AO:AO)</f>
        <v>179.33</v>
      </c>
      <c r="R1224" t="str">
        <f>_xlfn.XLOOKUP(E1224,AF:AF,AG:AG)</f>
        <v>THE CONNAUGHT</v>
      </c>
      <c r="S1224" t="str">
        <f>_xlfn.XLOOKUP(E1224,AF:AF,AI:AI)</f>
        <v>United Kingdom</v>
      </c>
      <c r="T1224">
        <f>WEEKNUM(G1224)</f>
        <v>27</v>
      </c>
      <c r="U1224">
        <f>YEAR(G1224)</f>
        <v>2025</v>
      </c>
      <c r="V1224" s="117">
        <f>IFERROR(Q1224/N1224,"0")</f>
        <v>7.4626306678207605E-2</v>
      </c>
    </row>
    <row r="1225" spans="1:22">
      <c r="A1225" t="str">
        <f>_xlfn.XLOOKUP(D1225,BN:BN,BO:BO)</f>
        <v>México</v>
      </c>
      <c r="B1225" t="s">
        <v>25</v>
      </c>
      <c r="C1225">
        <v>149</v>
      </c>
      <c r="D1225" t="str">
        <f>_xlfn.XLOOKUP(C1225,BH:BH,BI:BI)</f>
        <v>DianaM</v>
      </c>
      <c r="E1225">
        <v>23590</v>
      </c>
      <c r="F1225" t="s">
        <v>2483</v>
      </c>
      <c r="G1225" s="63">
        <v>45816</v>
      </c>
      <c r="H1225" s="63">
        <v>45838</v>
      </c>
      <c r="I1225" t="s">
        <v>366</v>
      </c>
      <c r="J1225" t="str">
        <f>_xlfn.XLOOKUP(I1225,AS:AS,AU:AU)</f>
        <v>Vuelos</v>
      </c>
      <c r="K1225" t="s">
        <v>33</v>
      </c>
      <c r="L1225">
        <v>3961.7</v>
      </c>
      <c r="M1225">
        <f>L1225*_xlfn.XLOOKUP(K1225,AM:AM,AN:AN)</f>
        <v>3407.0619999999999</v>
      </c>
      <c r="N1225">
        <f>L1225*_xlfn.XLOOKUP(K1225,AM:AM,AO:AO)</f>
        <v>3961.7</v>
      </c>
      <c r="O1225">
        <v>0</v>
      </c>
      <c r="P1225">
        <f>O1225*_xlfn.XLOOKUP(K1225,AM:AM,AN:AN)</f>
        <v>0</v>
      </c>
      <c r="Q1225">
        <f>O1225*_xlfn.XLOOKUP(K1225,AM:AM,AO:AO)</f>
        <v>0</v>
      </c>
      <c r="R1225" t="str">
        <f>_xlfn.XLOOKUP(E1225,AF:AF,AG:AG)</f>
        <v>AEROMÉXICO</v>
      </c>
      <c r="S1225" t="str">
        <f>_xlfn.XLOOKUP(E1225,AF:AF,AI:AI)</f>
        <v>Mexico</v>
      </c>
      <c r="T1225">
        <f>WEEKNUM(G1225)</f>
        <v>24</v>
      </c>
      <c r="U1225">
        <f>YEAR(G1225)</f>
        <v>2025</v>
      </c>
      <c r="V1225" s="117">
        <f>IFERROR(Q1225/N1225,"0")</f>
        <v>0</v>
      </c>
    </row>
    <row r="1226" spans="1:22">
      <c r="A1226" t="str">
        <f>_xlfn.XLOOKUP(D1226,BN:BN,BO:BO)</f>
        <v>México</v>
      </c>
      <c r="B1226" t="s">
        <v>25</v>
      </c>
      <c r="C1226">
        <v>149</v>
      </c>
      <c r="D1226" t="str">
        <f>_xlfn.XLOOKUP(C1226,BH:BH,BI:BI)</f>
        <v>DianaM</v>
      </c>
      <c r="E1226">
        <v>23590</v>
      </c>
      <c r="F1226" t="s">
        <v>2484</v>
      </c>
      <c r="G1226" s="63">
        <v>45816</v>
      </c>
      <c r="H1226" s="63">
        <v>45838</v>
      </c>
      <c r="I1226" t="s">
        <v>366</v>
      </c>
      <c r="J1226" t="str">
        <f>_xlfn.XLOOKUP(I1226,AS:AS,AU:AU)</f>
        <v>Vuelos</v>
      </c>
      <c r="K1226" t="s">
        <v>33</v>
      </c>
      <c r="L1226">
        <v>3961.7</v>
      </c>
      <c r="M1226">
        <f>L1226*_xlfn.XLOOKUP(K1226,AM:AM,AN:AN)</f>
        <v>3407.0619999999999</v>
      </c>
      <c r="N1226">
        <f>L1226*_xlfn.XLOOKUP(K1226,AM:AM,AO:AO)</f>
        <v>3961.7</v>
      </c>
      <c r="O1226">
        <v>0</v>
      </c>
      <c r="P1226">
        <f>O1226*_xlfn.XLOOKUP(K1226,AM:AM,AN:AN)</f>
        <v>0</v>
      </c>
      <c r="Q1226">
        <f>O1226*_xlfn.XLOOKUP(K1226,AM:AM,AO:AO)</f>
        <v>0</v>
      </c>
      <c r="R1226" t="str">
        <f>_xlfn.XLOOKUP(E1226,AF:AF,AG:AG)</f>
        <v>AEROMÉXICO</v>
      </c>
      <c r="S1226" t="str">
        <f>_xlfn.XLOOKUP(E1226,AF:AF,AI:AI)</f>
        <v>Mexico</v>
      </c>
      <c r="T1226">
        <f>WEEKNUM(G1226)</f>
        <v>24</v>
      </c>
      <c r="U1226">
        <f>YEAR(G1226)</f>
        <v>2025</v>
      </c>
      <c r="V1226" s="117">
        <f>IFERROR(Q1226/N1226,"0")</f>
        <v>0</v>
      </c>
    </row>
    <row r="1227" spans="1:22">
      <c r="A1227" t="str">
        <f>_xlfn.XLOOKUP(D1227,BN:BN,BO:BO)</f>
        <v>México</v>
      </c>
      <c r="B1227" t="s">
        <v>25</v>
      </c>
      <c r="C1227">
        <v>149</v>
      </c>
      <c r="D1227" t="str">
        <f>_xlfn.XLOOKUP(C1227,BH:BH,BI:BI)</f>
        <v>DianaM</v>
      </c>
      <c r="E1227">
        <v>23966</v>
      </c>
      <c r="F1227" t="s">
        <v>2485</v>
      </c>
      <c r="G1227" s="63">
        <v>45816</v>
      </c>
      <c r="H1227" s="63">
        <v>45838</v>
      </c>
      <c r="I1227" t="s">
        <v>366</v>
      </c>
      <c r="J1227" t="str">
        <f>_xlfn.XLOOKUP(I1227,AS:AS,AU:AU)</f>
        <v>Vuelos</v>
      </c>
      <c r="K1227" t="s">
        <v>33</v>
      </c>
      <c r="L1227">
        <v>606.79999999999995</v>
      </c>
      <c r="M1227">
        <f>L1227*_xlfn.XLOOKUP(K1227,AM:AM,AN:AN)</f>
        <v>521.84799999999996</v>
      </c>
      <c r="N1227">
        <f>L1227*_xlfn.XLOOKUP(K1227,AM:AM,AO:AO)</f>
        <v>606.79999999999995</v>
      </c>
      <c r="O1227">
        <v>0</v>
      </c>
      <c r="P1227">
        <f>O1227*_xlfn.XLOOKUP(K1227,AM:AM,AN:AN)</f>
        <v>0</v>
      </c>
      <c r="Q1227">
        <f>O1227*_xlfn.XLOOKUP(K1227,AM:AM,AO:AO)</f>
        <v>0</v>
      </c>
      <c r="R1227" t="str">
        <f>_xlfn.XLOOKUP(E1227,AF:AF,AG:AG)</f>
        <v>British Airways</v>
      </c>
      <c r="S1227" t="str">
        <f>_xlfn.XLOOKUP(E1227,AF:AF,AI:AI)</f>
        <v>United Kingdom</v>
      </c>
      <c r="T1227">
        <f>WEEKNUM(G1227)</f>
        <v>24</v>
      </c>
      <c r="U1227">
        <f>YEAR(G1227)</f>
        <v>2025</v>
      </c>
      <c r="V1227" s="117">
        <f>IFERROR(Q1227/N1227,"0")</f>
        <v>0</v>
      </c>
    </row>
    <row r="1228" spans="1:22">
      <c r="A1228" t="str">
        <f>_xlfn.XLOOKUP(D1228,BN:BN,BO:BO)</f>
        <v>México</v>
      </c>
      <c r="B1228" t="s">
        <v>25</v>
      </c>
      <c r="C1228">
        <v>149</v>
      </c>
      <c r="D1228" t="str">
        <f>_xlfn.XLOOKUP(C1228,BH:BH,BI:BI)</f>
        <v>DianaM</v>
      </c>
      <c r="E1228">
        <v>23966</v>
      </c>
      <c r="F1228" t="s">
        <v>2486</v>
      </c>
      <c r="G1228" s="63">
        <v>45816</v>
      </c>
      <c r="H1228" s="63">
        <v>45838</v>
      </c>
      <c r="I1228" t="s">
        <v>366</v>
      </c>
      <c r="J1228" t="str">
        <f>_xlfn.XLOOKUP(I1228,AS:AS,AU:AU)</f>
        <v>Vuelos</v>
      </c>
      <c r="K1228" t="s">
        <v>33</v>
      </c>
      <c r="L1228">
        <v>606.79999999999995</v>
      </c>
      <c r="M1228">
        <f>L1228*_xlfn.XLOOKUP(K1228,AM:AM,AN:AN)</f>
        <v>521.84799999999996</v>
      </c>
      <c r="N1228">
        <f>L1228*_xlfn.XLOOKUP(K1228,AM:AM,AO:AO)</f>
        <v>606.79999999999995</v>
      </c>
      <c r="O1228">
        <v>0</v>
      </c>
      <c r="P1228">
        <f>O1228*_xlfn.XLOOKUP(K1228,AM:AM,AN:AN)</f>
        <v>0</v>
      </c>
      <c r="Q1228">
        <f>O1228*_xlfn.XLOOKUP(K1228,AM:AM,AO:AO)</f>
        <v>0</v>
      </c>
      <c r="R1228" t="str">
        <f>_xlfn.XLOOKUP(E1228,AF:AF,AG:AG)</f>
        <v>British Airways</v>
      </c>
      <c r="S1228" t="str">
        <f>_xlfn.XLOOKUP(E1228,AF:AF,AI:AI)</f>
        <v>United Kingdom</v>
      </c>
      <c r="T1228">
        <f>WEEKNUM(G1228)</f>
        <v>24</v>
      </c>
      <c r="U1228">
        <f>YEAR(G1228)</f>
        <v>2025</v>
      </c>
      <c r="V1228" s="117">
        <f>IFERROR(Q1228/N1228,"0")</f>
        <v>0</v>
      </c>
    </row>
    <row r="1229" spans="1:22">
      <c r="A1229" t="str">
        <f>_xlfn.XLOOKUP(D1229,BN:BN,BO:BO)</f>
        <v>México</v>
      </c>
      <c r="B1229" t="s">
        <v>25</v>
      </c>
      <c r="C1229">
        <v>149</v>
      </c>
      <c r="D1229" t="str">
        <f>_xlfn.XLOOKUP(C1229,BH:BH,BI:BI)</f>
        <v>DianaM</v>
      </c>
      <c r="E1229">
        <v>23921</v>
      </c>
      <c r="F1229" t="s">
        <v>2487</v>
      </c>
      <c r="G1229" s="63">
        <v>45816</v>
      </c>
      <c r="H1229" s="63">
        <v>45838</v>
      </c>
      <c r="I1229" t="s">
        <v>366</v>
      </c>
      <c r="J1229" t="str">
        <f>_xlfn.XLOOKUP(I1229,AS:AS,AU:AU)</f>
        <v>Vuelos</v>
      </c>
      <c r="K1229" t="s">
        <v>33</v>
      </c>
      <c r="L1229">
        <v>676.5</v>
      </c>
      <c r="M1229">
        <f>L1229*_xlfn.XLOOKUP(K1229,AM:AM,AN:AN)</f>
        <v>581.79</v>
      </c>
      <c r="N1229">
        <f>L1229*_xlfn.XLOOKUP(K1229,AM:AM,AO:AO)</f>
        <v>676.5</v>
      </c>
      <c r="O1229">
        <v>0</v>
      </c>
      <c r="P1229">
        <f>O1229*_xlfn.XLOOKUP(K1229,AM:AM,AN:AN)</f>
        <v>0</v>
      </c>
      <c r="Q1229">
        <f>O1229*_xlfn.XLOOKUP(K1229,AM:AM,AO:AO)</f>
        <v>0</v>
      </c>
      <c r="R1229" t="str">
        <f>_xlfn.XLOOKUP(E1229,AF:AF,AG:AG)</f>
        <v>Air France</v>
      </c>
      <c r="S1229" t="str">
        <f>_xlfn.XLOOKUP(E1229,AF:AF,AI:AI)</f>
        <v>France</v>
      </c>
      <c r="T1229">
        <f>WEEKNUM(G1229)</f>
        <v>24</v>
      </c>
      <c r="U1229">
        <f>YEAR(G1229)</f>
        <v>2025</v>
      </c>
      <c r="V1229" s="117">
        <f>IFERROR(Q1229/N1229,"0")</f>
        <v>0</v>
      </c>
    </row>
    <row r="1230" spans="1:22">
      <c r="A1230" t="str">
        <f>_xlfn.XLOOKUP(D1230,BN:BN,BO:BO)</f>
        <v>México</v>
      </c>
      <c r="B1230" t="s">
        <v>25</v>
      </c>
      <c r="C1230">
        <v>149</v>
      </c>
      <c r="D1230" t="str">
        <f>_xlfn.XLOOKUP(C1230,BH:BH,BI:BI)</f>
        <v>DianaM</v>
      </c>
      <c r="E1230">
        <v>23921</v>
      </c>
      <c r="F1230" t="s">
        <v>2488</v>
      </c>
      <c r="G1230" s="63">
        <v>45816</v>
      </c>
      <c r="H1230" s="63">
        <v>45838</v>
      </c>
      <c r="I1230" t="s">
        <v>366</v>
      </c>
      <c r="J1230" t="str">
        <f>_xlfn.XLOOKUP(I1230,AS:AS,AU:AU)</f>
        <v>Vuelos</v>
      </c>
      <c r="K1230" t="s">
        <v>33</v>
      </c>
      <c r="L1230">
        <v>676.5</v>
      </c>
      <c r="M1230">
        <f>L1230*_xlfn.XLOOKUP(K1230,AM:AM,AN:AN)</f>
        <v>581.79</v>
      </c>
      <c r="N1230">
        <f>L1230*_xlfn.XLOOKUP(K1230,AM:AM,AO:AO)</f>
        <v>676.5</v>
      </c>
      <c r="O1230">
        <v>0</v>
      </c>
      <c r="P1230">
        <f>O1230*_xlfn.XLOOKUP(K1230,AM:AM,AN:AN)</f>
        <v>0</v>
      </c>
      <c r="Q1230">
        <f>O1230*_xlfn.XLOOKUP(K1230,AM:AM,AO:AO)</f>
        <v>0</v>
      </c>
      <c r="R1230" t="str">
        <f>_xlfn.XLOOKUP(E1230,AF:AF,AG:AG)</f>
        <v>Air France</v>
      </c>
      <c r="S1230" t="str">
        <f>_xlfn.XLOOKUP(E1230,AF:AF,AI:AI)</f>
        <v>France</v>
      </c>
      <c r="T1230">
        <f>WEEKNUM(G1230)</f>
        <v>24</v>
      </c>
      <c r="U1230">
        <f>YEAR(G1230)</f>
        <v>2025</v>
      </c>
      <c r="V1230" s="117">
        <f>IFERROR(Q1230/N1230,"0")</f>
        <v>0</v>
      </c>
    </row>
    <row r="1231" spans="1:22">
      <c r="A1231" t="str">
        <f>_xlfn.XLOOKUP(D1231,BN:BN,BO:BO)</f>
        <v>México</v>
      </c>
      <c r="B1231" t="s">
        <v>25</v>
      </c>
      <c r="C1231">
        <v>149</v>
      </c>
      <c r="D1231" t="str">
        <f>_xlfn.XLOOKUP(C1231,BH:BH,BI:BI)</f>
        <v>DianaM</v>
      </c>
      <c r="E1231">
        <v>0</v>
      </c>
      <c r="F1231" t="s">
        <v>2489</v>
      </c>
      <c r="G1231" s="63">
        <v>45816</v>
      </c>
      <c r="H1231" s="63">
        <v>45838</v>
      </c>
      <c r="I1231" t="s">
        <v>396</v>
      </c>
      <c r="J1231" t="str">
        <f>_xlfn.XLOOKUP(I1231,AS:AS,AU:AU)</f>
        <v>Honorarios</v>
      </c>
      <c r="K1231" t="s">
        <v>33</v>
      </c>
      <c r="L1231">
        <v>70</v>
      </c>
      <c r="M1231">
        <f>L1231*_xlfn.XLOOKUP(K1231,AM:AM,AN:AN)</f>
        <v>60.199999999999996</v>
      </c>
      <c r="N1231">
        <f>L1231*_xlfn.XLOOKUP(K1231,AM:AM,AO:AO)</f>
        <v>70</v>
      </c>
      <c r="O1231">
        <v>70</v>
      </c>
      <c r="P1231">
        <f>O1231*_xlfn.XLOOKUP(K1231,AM:AM,AN:AN)</f>
        <v>60.199999999999996</v>
      </c>
      <c r="Q1231">
        <f>O1231*_xlfn.XLOOKUP(K1231,AM:AM,AO:AO)</f>
        <v>70</v>
      </c>
      <c r="R1231" t="str">
        <f>_xlfn.XLOOKUP(E1231,AF:AF,AG:AG)</f>
        <v>FEES</v>
      </c>
      <c r="S1231">
        <f>_xlfn.XLOOKUP(E1231,AF:AF,AI:AI)</f>
        <v>0</v>
      </c>
      <c r="T1231">
        <f>WEEKNUM(G1231)</f>
        <v>24</v>
      </c>
      <c r="U1231">
        <f>YEAR(G1231)</f>
        <v>2025</v>
      </c>
      <c r="V1231" s="117">
        <f>IFERROR(Q1231/N1231,"0")</f>
        <v>1</v>
      </c>
    </row>
    <row r="1232" spans="1:22">
      <c r="A1232" t="str">
        <f>_xlfn.XLOOKUP(D1232,BN:BN,BO:BO)</f>
        <v>México</v>
      </c>
      <c r="B1232" t="s">
        <v>25</v>
      </c>
      <c r="C1232">
        <v>149</v>
      </c>
      <c r="D1232" t="str">
        <f>_xlfn.XLOOKUP(C1232,BH:BH,BI:BI)</f>
        <v>DianaM</v>
      </c>
      <c r="E1232">
        <v>27573</v>
      </c>
      <c r="F1232" t="s">
        <v>2490</v>
      </c>
      <c r="G1232" s="63">
        <v>45816</v>
      </c>
      <c r="H1232" s="63">
        <v>45838</v>
      </c>
      <c r="I1232" t="s">
        <v>484</v>
      </c>
      <c r="J1232" t="str">
        <f>_xlfn.XLOOKUP(I1232,AS:AS,AU:AU)</f>
        <v>Vuelos</v>
      </c>
      <c r="K1232" t="s">
        <v>33</v>
      </c>
      <c r="L1232">
        <v>738.63</v>
      </c>
      <c r="M1232">
        <f>L1232*_xlfn.XLOOKUP(K1232,AM:AM,AN:AN)</f>
        <v>635.22180000000003</v>
      </c>
      <c r="N1232">
        <f>L1232*_xlfn.XLOOKUP(K1232,AM:AM,AO:AO)</f>
        <v>738.63</v>
      </c>
      <c r="O1232">
        <v>0</v>
      </c>
      <c r="P1232">
        <f>O1232*_xlfn.XLOOKUP(K1232,AM:AM,AN:AN)</f>
        <v>0</v>
      </c>
      <c r="Q1232">
        <f>O1232*_xlfn.XLOOKUP(K1232,AM:AM,AO:AO)</f>
        <v>0</v>
      </c>
      <c r="R1232" t="str">
        <f>_xlfn.XLOOKUP(E1232,AF:AF,AG:AG)</f>
        <v>Jet2.com</v>
      </c>
      <c r="S1232" t="str">
        <f>_xlfn.XLOOKUP(E1232,AF:AF,AI:AI)</f>
        <v>United Kingdom</v>
      </c>
      <c r="T1232">
        <f>WEEKNUM(G1232)</f>
        <v>24</v>
      </c>
      <c r="U1232">
        <f>YEAR(G1232)</f>
        <v>2025</v>
      </c>
      <c r="V1232" s="117">
        <f>IFERROR(Q1232/N1232,"0")</f>
        <v>0</v>
      </c>
    </row>
    <row r="1233" spans="1:22">
      <c r="A1233" t="str">
        <f>_xlfn.XLOOKUP(D1233,BN:BN,BO:BO)</f>
        <v>México</v>
      </c>
      <c r="B1233" t="s">
        <v>25</v>
      </c>
      <c r="C1233">
        <v>149</v>
      </c>
      <c r="D1233" t="str">
        <f>_xlfn.XLOOKUP(C1233,BH:BH,BI:BI)</f>
        <v>DianaM</v>
      </c>
      <c r="E1233">
        <v>24166</v>
      </c>
      <c r="F1233" t="s">
        <v>2491</v>
      </c>
      <c r="G1233" s="63">
        <v>45816</v>
      </c>
      <c r="H1233" s="63">
        <v>45838</v>
      </c>
      <c r="I1233" t="s">
        <v>419</v>
      </c>
      <c r="J1233" t="str">
        <f>_xlfn.XLOOKUP(I1233,AS:AS,AU:AU)</f>
        <v>Otros</v>
      </c>
      <c r="K1233" t="s">
        <v>33</v>
      </c>
      <c r="L1233">
        <v>174.5</v>
      </c>
      <c r="M1233">
        <f>L1233*_xlfn.XLOOKUP(K1233,AM:AM,AN:AN)</f>
        <v>150.07</v>
      </c>
      <c r="N1233">
        <f>L1233*_xlfn.XLOOKUP(K1233,AM:AM,AO:AO)</f>
        <v>174.5</v>
      </c>
      <c r="O1233">
        <v>0</v>
      </c>
      <c r="P1233">
        <f>O1233*_xlfn.XLOOKUP(K1233,AM:AM,AN:AN)</f>
        <v>0</v>
      </c>
      <c r="Q1233">
        <f>O1233*_xlfn.XLOOKUP(K1233,AM:AM,AO:AO)</f>
        <v>0</v>
      </c>
      <c r="R1233" t="str">
        <f>_xlfn.XLOOKUP(E1233,AF:AF,AG:AG)</f>
        <v>LE BRISTOL PARIS</v>
      </c>
      <c r="S1233" t="str">
        <f>_xlfn.XLOOKUP(E1233,AF:AF,AI:AI)</f>
        <v>France</v>
      </c>
      <c r="T1233">
        <f>WEEKNUM(G1233)</f>
        <v>24</v>
      </c>
      <c r="U1233">
        <f>YEAR(G1233)</f>
        <v>2025</v>
      </c>
      <c r="V1233" s="117">
        <f>IFERROR(Q1233/N1233,"0")</f>
        <v>0</v>
      </c>
    </row>
    <row r="1234" spans="1:22">
      <c r="A1234" t="str">
        <f>_xlfn.XLOOKUP(D1234,BN:BN,BO:BO)</f>
        <v>México</v>
      </c>
      <c r="B1234" t="s">
        <v>25</v>
      </c>
      <c r="C1234">
        <v>149</v>
      </c>
      <c r="D1234" t="str">
        <f>_xlfn.XLOOKUP(C1234,BH:BH,BI:BI)</f>
        <v>DianaM</v>
      </c>
      <c r="E1234">
        <v>28734</v>
      </c>
      <c r="F1234" t="s">
        <v>2492</v>
      </c>
      <c r="G1234" s="63">
        <v>45816</v>
      </c>
      <c r="H1234" s="63">
        <v>45838</v>
      </c>
      <c r="I1234" t="s">
        <v>444</v>
      </c>
      <c r="J1234" t="str">
        <f>_xlfn.XLOOKUP(I1234,AS:AS,AU:AU)</f>
        <v>DMC</v>
      </c>
      <c r="K1234" t="s">
        <v>33</v>
      </c>
      <c r="L1234">
        <v>2647.06</v>
      </c>
      <c r="M1234">
        <f>L1234*_xlfn.XLOOKUP(K1234,AM:AM,AN:AN)</f>
        <v>2276.4715999999999</v>
      </c>
      <c r="N1234">
        <f>L1234*_xlfn.XLOOKUP(K1234,AM:AM,AO:AO)</f>
        <v>2647.06</v>
      </c>
      <c r="O1234">
        <v>220.86</v>
      </c>
      <c r="P1234">
        <f>O1234*_xlfn.XLOOKUP(K1234,AM:AM,AN:AN)</f>
        <v>189.93960000000001</v>
      </c>
      <c r="Q1234">
        <f>O1234*_xlfn.XLOOKUP(K1234,AM:AM,AO:AO)</f>
        <v>220.86</v>
      </c>
      <c r="R1234" t="str">
        <f>_xlfn.XLOOKUP(E1234,AF:AF,AG:AG)</f>
        <v>COMO CLASSIC BOATS S.R.L.</v>
      </c>
      <c r="S1234" t="str">
        <f>_xlfn.XLOOKUP(E1234,AF:AF,AI:AI)</f>
        <v>Italy</v>
      </c>
      <c r="T1234">
        <f>WEEKNUM(G1234)</f>
        <v>24</v>
      </c>
      <c r="U1234">
        <f>YEAR(G1234)</f>
        <v>2025</v>
      </c>
      <c r="V1234" s="117">
        <f>IFERROR(Q1234/N1234,"0")</f>
        <v>8.3435962917349824E-2</v>
      </c>
    </row>
    <row r="1235" spans="1:22">
      <c r="A1235" t="str">
        <f>_xlfn.XLOOKUP(D1235,BN:BN,BO:BO)</f>
        <v>México</v>
      </c>
      <c r="B1235" t="s">
        <v>25</v>
      </c>
      <c r="C1235">
        <v>149</v>
      </c>
      <c r="D1235" t="str">
        <f>_xlfn.XLOOKUP(C1235,BH:BH,BI:BI)</f>
        <v>DianaM</v>
      </c>
      <c r="E1235">
        <v>25780</v>
      </c>
      <c r="F1235" t="s">
        <v>1907</v>
      </c>
      <c r="G1235" s="63">
        <v>45816</v>
      </c>
      <c r="H1235" s="63">
        <v>45838</v>
      </c>
      <c r="I1235" t="s">
        <v>425</v>
      </c>
      <c r="J1235" t="str">
        <f>_xlfn.XLOOKUP(I1235,AS:AS,AU:AU)</f>
        <v>Traslados</v>
      </c>
      <c r="K1235" t="s">
        <v>33</v>
      </c>
      <c r="L1235">
        <v>225</v>
      </c>
      <c r="M1235">
        <f>L1235*_xlfn.XLOOKUP(K1235,AM:AM,AN:AN)</f>
        <v>193.5</v>
      </c>
      <c r="N1235">
        <f>L1235*_xlfn.XLOOKUP(K1235,AM:AM,AO:AO)</f>
        <v>225</v>
      </c>
      <c r="O1235">
        <v>45.82</v>
      </c>
      <c r="P1235">
        <f>O1235*_xlfn.XLOOKUP(K1235,AM:AM,AN:AN)</f>
        <v>39.405200000000001</v>
      </c>
      <c r="Q1235">
        <f>O1235*_xlfn.XLOOKUP(K1235,AM:AM,AO:AO)</f>
        <v>45.82</v>
      </c>
      <c r="R1235" t="str">
        <f>_xlfn.XLOOKUP(E1235,AF:AF,AG:AG)</f>
        <v>ROLZO</v>
      </c>
      <c r="S1235" t="str">
        <f>_xlfn.XLOOKUP(E1235,AF:AF,AI:AI)</f>
        <v>United Kingdom</v>
      </c>
      <c r="T1235">
        <f>WEEKNUM(G1235)</f>
        <v>24</v>
      </c>
      <c r="U1235">
        <f>YEAR(G1235)</f>
        <v>2025</v>
      </c>
      <c r="V1235" s="117">
        <f>IFERROR(Q1235/N1235,"0")</f>
        <v>0.20364444444444443</v>
      </c>
    </row>
    <row r="1236" spans="1:22">
      <c r="A1236" t="str">
        <f>_xlfn.XLOOKUP(D1236,BN:BN,BO:BO)</f>
        <v>México</v>
      </c>
      <c r="B1236" t="s">
        <v>25</v>
      </c>
      <c r="C1236">
        <v>149</v>
      </c>
      <c r="D1236" t="str">
        <f>_xlfn.XLOOKUP(C1236,BH:BH,BI:BI)</f>
        <v>DianaM</v>
      </c>
      <c r="E1236">
        <v>25780</v>
      </c>
      <c r="F1236" t="s">
        <v>1907</v>
      </c>
      <c r="G1236" s="63">
        <v>45816</v>
      </c>
      <c r="H1236" s="63">
        <v>45838</v>
      </c>
      <c r="I1236" t="s">
        <v>425</v>
      </c>
      <c r="J1236" t="str">
        <f>_xlfn.XLOOKUP(I1236,AS:AS,AU:AU)</f>
        <v>Traslados</v>
      </c>
      <c r="K1236" t="s">
        <v>33</v>
      </c>
      <c r="L1236">
        <v>180</v>
      </c>
      <c r="M1236">
        <f>L1236*_xlfn.XLOOKUP(K1236,AM:AM,AN:AN)</f>
        <v>154.80000000000001</v>
      </c>
      <c r="N1236">
        <f>L1236*_xlfn.XLOOKUP(K1236,AM:AM,AO:AO)</f>
        <v>180</v>
      </c>
      <c r="O1236">
        <v>36.659999999999997</v>
      </c>
      <c r="P1236">
        <f>O1236*_xlfn.XLOOKUP(K1236,AM:AM,AN:AN)</f>
        <v>31.527599999999996</v>
      </c>
      <c r="Q1236">
        <f>O1236*_xlfn.XLOOKUP(K1236,AM:AM,AO:AO)</f>
        <v>36.659999999999997</v>
      </c>
      <c r="R1236" t="str">
        <f>_xlfn.XLOOKUP(E1236,AF:AF,AG:AG)</f>
        <v>ROLZO</v>
      </c>
      <c r="S1236" t="str">
        <f>_xlfn.XLOOKUP(E1236,AF:AF,AI:AI)</f>
        <v>United Kingdom</v>
      </c>
      <c r="T1236">
        <f>WEEKNUM(G1236)</f>
        <v>24</v>
      </c>
      <c r="U1236">
        <f>YEAR(G1236)</f>
        <v>2025</v>
      </c>
      <c r="V1236" s="117">
        <f>IFERROR(Q1236/N1236,"0")</f>
        <v>0.20366666666666663</v>
      </c>
    </row>
    <row r="1237" spans="1:22">
      <c r="A1237" t="str">
        <f>_xlfn.XLOOKUP(D1237,BN:BN,BO:BO)</f>
        <v>México</v>
      </c>
      <c r="B1237" t="s">
        <v>25</v>
      </c>
      <c r="C1237">
        <v>149</v>
      </c>
      <c r="D1237" t="str">
        <f>_xlfn.XLOOKUP(C1237,BH:BH,BI:BI)</f>
        <v>DianaM</v>
      </c>
      <c r="E1237">
        <v>25780</v>
      </c>
      <c r="F1237" t="s">
        <v>1907</v>
      </c>
      <c r="G1237" s="63">
        <v>45816</v>
      </c>
      <c r="H1237" s="63">
        <v>45838</v>
      </c>
      <c r="I1237" t="s">
        <v>425</v>
      </c>
      <c r="J1237" t="str">
        <f>_xlfn.XLOOKUP(I1237,AS:AS,AU:AU)</f>
        <v>Traslados</v>
      </c>
      <c r="K1237" t="s">
        <v>33</v>
      </c>
      <c r="L1237">
        <v>670</v>
      </c>
      <c r="M1237">
        <f>L1237*_xlfn.XLOOKUP(K1237,AM:AM,AN:AN)</f>
        <v>576.20000000000005</v>
      </c>
      <c r="N1237">
        <f>L1237*_xlfn.XLOOKUP(K1237,AM:AM,AO:AO)</f>
        <v>670</v>
      </c>
      <c r="O1237">
        <v>136.44</v>
      </c>
      <c r="P1237">
        <f>O1237*_xlfn.XLOOKUP(K1237,AM:AM,AN:AN)</f>
        <v>117.33839999999999</v>
      </c>
      <c r="Q1237">
        <f>O1237*_xlfn.XLOOKUP(K1237,AM:AM,AO:AO)</f>
        <v>136.44</v>
      </c>
      <c r="R1237" t="str">
        <f>_xlfn.XLOOKUP(E1237,AF:AF,AG:AG)</f>
        <v>ROLZO</v>
      </c>
      <c r="S1237" t="str">
        <f>_xlfn.XLOOKUP(E1237,AF:AF,AI:AI)</f>
        <v>United Kingdom</v>
      </c>
      <c r="T1237">
        <f>WEEKNUM(G1237)</f>
        <v>24</v>
      </c>
      <c r="U1237">
        <f>YEAR(G1237)</f>
        <v>2025</v>
      </c>
      <c r="V1237" s="117">
        <f>IFERROR(Q1237/N1237,"0")</f>
        <v>0.20364179104477612</v>
      </c>
    </row>
    <row r="1238" spans="1:22">
      <c r="A1238" t="str">
        <f>_xlfn.XLOOKUP(D1238,BN:BN,BO:BO)</f>
        <v>México</v>
      </c>
      <c r="B1238" t="s">
        <v>25</v>
      </c>
      <c r="C1238">
        <v>149</v>
      </c>
      <c r="D1238" t="str">
        <f>_xlfn.XLOOKUP(C1238,BH:BH,BI:BI)</f>
        <v>DianaM</v>
      </c>
      <c r="E1238">
        <v>25780</v>
      </c>
      <c r="F1238" t="s">
        <v>1907</v>
      </c>
      <c r="G1238" s="63">
        <v>45816</v>
      </c>
      <c r="H1238" s="63">
        <v>45838</v>
      </c>
      <c r="I1238" t="s">
        <v>425</v>
      </c>
      <c r="J1238" t="str">
        <f>_xlfn.XLOOKUP(I1238,AS:AS,AU:AU)</f>
        <v>Traslados</v>
      </c>
      <c r="K1238" t="s">
        <v>33</v>
      </c>
      <c r="L1238">
        <v>1180</v>
      </c>
      <c r="M1238">
        <f>L1238*_xlfn.XLOOKUP(K1238,AM:AM,AN:AN)</f>
        <v>1014.8</v>
      </c>
      <c r="N1238">
        <f>L1238*_xlfn.XLOOKUP(K1238,AM:AM,AO:AO)</f>
        <v>1180</v>
      </c>
      <c r="O1238">
        <v>201.93</v>
      </c>
      <c r="P1238">
        <f>O1238*_xlfn.XLOOKUP(K1238,AM:AM,AN:AN)</f>
        <v>173.65979999999999</v>
      </c>
      <c r="Q1238">
        <f>O1238*_xlfn.XLOOKUP(K1238,AM:AM,AO:AO)</f>
        <v>201.93</v>
      </c>
      <c r="R1238" t="str">
        <f>_xlfn.XLOOKUP(E1238,AF:AF,AG:AG)</f>
        <v>ROLZO</v>
      </c>
      <c r="S1238" t="str">
        <f>_xlfn.XLOOKUP(E1238,AF:AF,AI:AI)</f>
        <v>United Kingdom</v>
      </c>
      <c r="T1238">
        <f>WEEKNUM(G1238)</f>
        <v>24</v>
      </c>
      <c r="U1238">
        <f>YEAR(G1238)</f>
        <v>2025</v>
      </c>
      <c r="V1238" s="117">
        <f>IFERROR(Q1238/N1238,"0")</f>
        <v>0.17112711864406779</v>
      </c>
    </row>
    <row r="1239" spans="1:22">
      <c r="A1239" t="str">
        <f>_xlfn.XLOOKUP(D1239,BN:BN,BO:BO)</f>
        <v>México</v>
      </c>
      <c r="B1239" t="s">
        <v>25</v>
      </c>
      <c r="C1239">
        <v>149</v>
      </c>
      <c r="D1239" t="str">
        <f>_xlfn.XLOOKUP(C1239,BH:BH,BI:BI)</f>
        <v>DianaM</v>
      </c>
      <c r="E1239">
        <v>25780</v>
      </c>
      <c r="F1239" t="s">
        <v>1907</v>
      </c>
      <c r="G1239" s="63">
        <v>45816</v>
      </c>
      <c r="H1239" s="63">
        <v>45838</v>
      </c>
      <c r="I1239" t="s">
        <v>425</v>
      </c>
      <c r="J1239" t="str">
        <f>_xlfn.XLOOKUP(I1239,AS:AS,AU:AU)</f>
        <v>Traslados</v>
      </c>
      <c r="K1239" t="s">
        <v>33</v>
      </c>
      <c r="L1239">
        <v>695</v>
      </c>
      <c r="M1239">
        <f>L1239*_xlfn.XLOOKUP(K1239,AM:AM,AN:AN)</f>
        <v>597.70000000000005</v>
      </c>
      <c r="N1239">
        <f>L1239*_xlfn.XLOOKUP(K1239,AM:AM,AO:AO)</f>
        <v>695</v>
      </c>
      <c r="O1239">
        <v>67.599999999999994</v>
      </c>
      <c r="P1239">
        <f>O1239*_xlfn.XLOOKUP(K1239,AM:AM,AN:AN)</f>
        <v>58.135999999999996</v>
      </c>
      <c r="Q1239">
        <f>O1239*_xlfn.XLOOKUP(K1239,AM:AM,AO:AO)</f>
        <v>67.599999999999994</v>
      </c>
      <c r="R1239" t="str">
        <f>_xlfn.XLOOKUP(E1239,AF:AF,AG:AG)</f>
        <v>ROLZO</v>
      </c>
      <c r="S1239" t="str">
        <f>_xlfn.XLOOKUP(E1239,AF:AF,AI:AI)</f>
        <v>United Kingdom</v>
      </c>
      <c r="T1239">
        <f>WEEKNUM(G1239)</f>
        <v>24</v>
      </c>
      <c r="U1239">
        <f>YEAR(G1239)</f>
        <v>2025</v>
      </c>
      <c r="V1239" s="117">
        <f>IFERROR(Q1239/N1239,"0")</f>
        <v>9.7266187050359706E-2</v>
      </c>
    </row>
    <row r="1240" spans="1:22">
      <c r="A1240" t="str">
        <f>_xlfn.XLOOKUP(D1240,BN:BN,BO:BO)</f>
        <v>México</v>
      </c>
      <c r="B1240" t="s">
        <v>25</v>
      </c>
      <c r="C1240">
        <v>149</v>
      </c>
      <c r="D1240" t="str">
        <f>_xlfn.XLOOKUP(C1240,BH:BH,BI:BI)</f>
        <v>DianaM</v>
      </c>
      <c r="E1240">
        <v>25780</v>
      </c>
      <c r="F1240" t="s">
        <v>1907</v>
      </c>
      <c r="G1240" s="63">
        <v>45816</v>
      </c>
      <c r="H1240" s="63">
        <v>45838</v>
      </c>
      <c r="I1240" t="s">
        <v>425</v>
      </c>
      <c r="J1240" t="str">
        <f>_xlfn.XLOOKUP(I1240,AS:AS,AU:AU)</f>
        <v>Traslados</v>
      </c>
      <c r="K1240" t="s">
        <v>33</v>
      </c>
      <c r="L1240">
        <v>310</v>
      </c>
      <c r="M1240">
        <f>L1240*_xlfn.XLOOKUP(K1240,AM:AM,AN:AN)</f>
        <v>266.60000000000002</v>
      </c>
      <c r="N1240">
        <f>L1240*_xlfn.XLOOKUP(K1240,AM:AM,AO:AO)</f>
        <v>310</v>
      </c>
      <c r="O1240">
        <v>53.05</v>
      </c>
      <c r="P1240">
        <f>O1240*_xlfn.XLOOKUP(K1240,AM:AM,AN:AN)</f>
        <v>45.622999999999998</v>
      </c>
      <c r="Q1240">
        <f>O1240*_xlfn.XLOOKUP(K1240,AM:AM,AO:AO)</f>
        <v>53.05</v>
      </c>
      <c r="R1240" t="str">
        <f>_xlfn.XLOOKUP(E1240,AF:AF,AG:AG)</f>
        <v>ROLZO</v>
      </c>
      <c r="S1240" t="str">
        <f>_xlfn.XLOOKUP(E1240,AF:AF,AI:AI)</f>
        <v>United Kingdom</v>
      </c>
      <c r="T1240">
        <f>WEEKNUM(G1240)</f>
        <v>24</v>
      </c>
      <c r="U1240">
        <f>YEAR(G1240)</f>
        <v>2025</v>
      </c>
      <c r="V1240" s="117">
        <f>IFERROR(Q1240/N1240,"0")</f>
        <v>0.1711290322580645</v>
      </c>
    </row>
    <row r="1241" spans="1:22">
      <c r="A1241" t="str">
        <f>_xlfn.XLOOKUP(D1241,BN:BN,BO:BO)</f>
        <v>México</v>
      </c>
      <c r="B1241" t="s">
        <v>25</v>
      </c>
      <c r="C1241">
        <v>149</v>
      </c>
      <c r="D1241" t="str">
        <f>_xlfn.XLOOKUP(C1241,BH:BH,BI:BI)</f>
        <v>DianaM</v>
      </c>
      <c r="E1241">
        <v>25780</v>
      </c>
      <c r="F1241" t="s">
        <v>1907</v>
      </c>
      <c r="G1241" s="63">
        <v>45816</v>
      </c>
      <c r="H1241" s="63">
        <v>45838</v>
      </c>
      <c r="I1241" t="s">
        <v>425</v>
      </c>
      <c r="J1241" t="str">
        <f>_xlfn.XLOOKUP(I1241,AS:AS,AU:AU)</f>
        <v>Traslados</v>
      </c>
      <c r="K1241" t="s">
        <v>33</v>
      </c>
      <c r="L1241">
        <v>310</v>
      </c>
      <c r="M1241">
        <f>L1241*_xlfn.XLOOKUP(K1241,AM:AM,AN:AN)</f>
        <v>266.60000000000002</v>
      </c>
      <c r="N1241">
        <f>L1241*_xlfn.XLOOKUP(K1241,AM:AM,AO:AO)</f>
        <v>310</v>
      </c>
      <c r="O1241">
        <v>53.05</v>
      </c>
      <c r="P1241">
        <f>O1241*_xlfn.XLOOKUP(K1241,AM:AM,AN:AN)</f>
        <v>45.622999999999998</v>
      </c>
      <c r="Q1241">
        <f>O1241*_xlfn.XLOOKUP(K1241,AM:AM,AO:AO)</f>
        <v>53.05</v>
      </c>
      <c r="R1241" t="str">
        <f>_xlfn.XLOOKUP(E1241,AF:AF,AG:AG)</f>
        <v>ROLZO</v>
      </c>
      <c r="S1241" t="str">
        <f>_xlfn.XLOOKUP(E1241,AF:AF,AI:AI)</f>
        <v>United Kingdom</v>
      </c>
      <c r="T1241">
        <f>WEEKNUM(G1241)</f>
        <v>24</v>
      </c>
      <c r="U1241">
        <f>YEAR(G1241)</f>
        <v>2025</v>
      </c>
      <c r="V1241" s="117">
        <f>IFERROR(Q1241/N1241,"0")</f>
        <v>0.1711290322580645</v>
      </c>
    </row>
    <row r="1242" spans="1:22">
      <c r="A1242" t="str">
        <f>_xlfn.XLOOKUP(D1242,BN:BN,BO:BO)</f>
        <v>México</v>
      </c>
      <c r="B1242" t="s">
        <v>25</v>
      </c>
      <c r="C1242">
        <v>149</v>
      </c>
      <c r="D1242" t="str">
        <f>_xlfn.XLOOKUP(C1242,BH:BH,BI:BI)</f>
        <v>DianaM</v>
      </c>
      <c r="E1242">
        <v>0</v>
      </c>
      <c r="F1242" t="s">
        <v>2493</v>
      </c>
      <c r="G1242" s="63">
        <v>45816</v>
      </c>
      <c r="H1242" s="63">
        <v>45838</v>
      </c>
      <c r="I1242" t="s">
        <v>396</v>
      </c>
      <c r="J1242" t="str">
        <f>_xlfn.XLOOKUP(I1242,AS:AS,AU:AU)</f>
        <v>Honorarios</v>
      </c>
      <c r="K1242" t="s">
        <v>33</v>
      </c>
      <c r="L1242">
        <v>3178.86</v>
      </c>
      <c r="M1242">
        <f>L1242*_xlfn.XLOOKUP(K1242,AM:AM,AN:AN)</f>
        <v>2733.8196000000003</v>
      </c>
      <c r="N1242">
        <f>L1242*_xlfn.XLOOKUP(K1242,AM:AM,AO:AO)</f>
        <v>3178.86</v>
      </c>
      <c r="O1242">
        <v>3178.86</v>
      </c>
      <c r="P1242">
        <f>O1242*_xlfn.XLOOKUP(K1242,AM:AM,AN:AN)</f>
        <v>2733.8196000000003</v>
      </c>
      <c r="Q1242">
        <f>O1242*_xlfn.XLOOKUP(K1242,AM:AM,AO:AO)</f>
        <v>3178.86</v>
      </c>
      <c r="R1242" t="str">
        <f>_xlfn.XLOOKUP(E1242,AF:AF,AG:AG)</f>
        <v>FEES</v>
      </c>
      <c r="S1242">
        <f>_xlfn.XLOOKUP(E1242,AF:AF,AI:AI)</f>
        <v>0</v>
      </c>
      <c r="T1242">
        <f>WEEKNUM(G1242)</f>
        <v>24</v>
      </c>
      <c r="U1242">
        <f>YEAR(G1242)</f>
        <v>2025</v>
      </c>
      <c r="V1242" s="117">
        <f>IFERROR(Q1242/N1242,"0")</f>
        <v>1</v>
      </c>
    </row>
    <row r="1243" spans="1:22">
      <c r="A1243" t="str">
        <f>_xlfn.XLOOKUP(D1243,BN:BN,BO:BO)</f>
        <v>México</v>
      </c>
      <c r="B1243" t="s">
        <v>25</v>
      </c>
      <c r="C1243">
        <v>150</v>
      </c>
      <c r="D1243" t="str">
        <f>_xlfn.XLOOKUP(C1243,BH:BH,BI:BI)</f>
        <v>IsraelB</v>
      </c>
      <c r="E1243">
        <v>23789</v>
      </c>
      <c r="F1243" t="s">
        <v>2494</v>
      </c>
      <c r="G1243" s="63">
        <v>45755</v>
      </c>
      <c r="H1243" s="63">
        <v>45767</v>
      </c>
      <c r="I1243" t="s">
        <v>444</v>
      </c>
      <c r="J1243" t="str">
        <f>_xlfn.XLOOKUP(I1243,AS:AS,AU:AU)</f>
        <v>DMC</v>
      </c>
      <c r="K1243" t="s">
        <v>33</v>
      </c>
      <c r="L1243">
        <v>57033.599999999999</v>
      </c>
      <c r="M1243">
        <f>L1243*_xlfn.XLOOKUP(K1243,AM:AM,AN:AN)</f>
        <v>49048.896000000001</v>
      </c>
      <c r="N1243">
        <f>L1243*_xlfn.XLOOKUP(K1243,AM:AM,AO:AO)</f>
        <v>57033.599999999999</v>
      </c>
      <c r="O1243">
        <v>8551.6</v>
      </c>
      <c r="P1243">
        <f>O1243*_xlfn.XLOOKUP(K1243,AM:AM,AN:AN)</f>
        <v>7354.3760000000002</v>
      </c>
      <c r="Q1243">
        <f>O1243*_xlfn.XLOOKUP(K1243,AM:AM,AO:AO)</f>
        <v>8551.6</v>
      </c>
      <c r="R1243" t="str">
        <f>_xlfn.XLOOKUP(E1243,AF:AF,AG:AG)</f>
        <v>TRIUMPH TRAVEL</v>
      </c>
      <c r="S1243" t="str">
        <f>_xlfn.XLOOKUP(E1243,AF:AF,AI:AI)</f>
        <v>South Africa</v>
      </c>
      <c r="T1243">
        <f>WEEKNUM(G1243)</f>
        <v>15</v>
      </c>
      <c r="U1243">
        <f>YEAR(G1243)</f>
        <v>2025</v>
      </c>
      <c r="V1243" s="117">
        <f>IFERROR(Q1243/N1243,"0")</f>
        <v>0.14993968467710264</v>
      </c>
    </row>
    <row r="1244" spans="1:22">
      <c r="A1244" t="str">
        <f>_xlfn.XLOOKUP(D1244,BN:BN,BO:BO)</f>
        <v>México</v>
      </c>
      <c r="B1244" t="s">
        <v>25</v>
      </c>
      <c r="C1244">
        <v>150</v>
      </c>
      <c r="D1244" t="str">
        <f>_xlfn.XLOOKUP(C1244,BH:BH,BI:BI)</f>
        <v>IsraelB</v>
      </c>
      <c r="E1244">
        <v>26288</v>
      </c>
      <c r="F1244" t="s">
        <v>2495</v>
      </c>
      <c r="G1244" s="63">
        <v>45755</v>
      </c>
      <c r="H1244" s="63">
        <v>45767</v>
      </c>
      <c r="I1244" t="s">
        <v>376</v>
      </c>
      <c r="J1244" t="str">
        <f>_xlfn.XLOOKUP(I1244,AS:AS,AU:AU)</f>
        <v>Hotel</v>
      </c>
      <c r="K1244" t="s">
        <v>33</v>
      </c>
      <c r="L1244">
        <v>733.02</v>
      </c>
      <c r="M1244">
        <f>L1244*_xlfn.XLOOKUP(K1244,AM:AM,AN:AN)</f>
        <v>630.3972</v>
      </c>
      <c r="N1244">
        <f>L1244*_xlfn.XLOOKUP(K1244,AM:AM,AO:AO)</f>
        <v>733.02</v>
      </c>
      <c r="O1244">
        <v>0</v>
      </c>
      <c r="P1244">
        <f>O1244*_xlfn.XLOOKUP(K1244,AM:AM,AN:AN)</f>
        <v>0</v>
      </c>
      <c r="Q1244">
        <f>O1244*_xlfn.XLOOKUP(K1244,AM:AM,AO:AO)</f>
        <v>0</v>
      </c>
      <c r="R1244" t="str">
        <f>_xlfn.XLOOKUP(E1244,AF:AF,AG:AG)</f>
        <v>INTERCONTINENTAL SAO PAULO</v>
      </c>
      <c r="S1244" t="str">
        <f>_xlfn.XLOOKUP(E1244,AF:AF,AI:AI)</f>
        <v>Brazil</v>
      </c>
      <c r="T1244">
        <f>WEEKNUM(G1244)</f>
        <v>15</v>
      </c>
      <c r="U1244">
        <f>YEAR(G1244)</f>
        <v>2025</v>
      </c>
      <c r="V1244" s="117">
        <f>IFERROR(Q1244/N1244,"0")</f>
        <v>0</v>
      </c>
    </row>
    <row r="1245" spans="1:22">
      <c r="A1245" t="str">
        <f>_xlfn.XLOOKUP(D1245,BN:BN,BO:BO)</f>
        <v>México</v>
      </c>
      <c r="B1245" t="s">
        <v>25</v>
      </c>
      <c r="C1245">
        <v>150</v>
      </c>
      <c r="D1245" t="str">
        <f>_xlfn.XLOOKUP(C1245,BH:BH,BI:BI)</f>
        <v>IsraelB</v>
      </c>
      <c r="E1245">
        <v>25694</v>
      </c>
      <c r="F1245" t="s">
        <v>2496</v>
      </c>
      <c r="G1245" s="63">
        <v>45755</v>
      </c>
      <c r="H1245" s="63">
        <v>45767</v>
      </c>
      <c r="I1245" t="s">
        <v>366</v>
      </c>
      <c r="J1245" t="str">
        <f>_xlfn.XLOOKUP(I1245,AS:AS,AU:AU)</f>
        <v>Vuelos</v>
      </c>
      <c r="K1245" t="s">
        <v>33</v>
      </c>
      <c r="L1245">
        <v>579.70000000000005</v>
      </c>
      <c r="M1245">
        <f>L1245*_xlfn.XLOOKUP(K1245,AM:AM,AN:AN)</f>
        <v>498.54200000000003</v>
      </c>
      <c r="N1245">
        <f>L1245*_xlfn.XLOOKUP(K1245,AM:AM,AO:AO)</f>
        <v>579.70000000000005</v>
      </c>
      <c r="O1245">
        <v>0</v>
      </c>
      <c r="P1245">
        <f>O1245*_xlfn.XLOOKUP(K1245,AM:AM,AN:AN)</f>
        <v>0</v>
      </c>
      <c r="Q1245">
        <f>O1245*_xlfn.XLOOKUP(K1245,AM:AM,AO:AO)</f>
        <v>0</v>
      </c>
      <c r="R1245" t="str">
        <f>_xlfn.XLOOKUP(E1245,AF:AF,AG:AG)</f>
        <v>Copa Airlines</v>
      </c>
      <c r="S1245" t="str">
        <f>_xlfn.XLOOKUP(E1245,AF:AF,AI:AI)</f>
        <v>Panama</v>
      </c>
      <c r="T1245">
        <f>WEEKNUM(G1245)</f>
        <v>15</v>
      </c>
      <c r="U1245">
        <f>YEAR(G1245)</f>
        <v>2025</v>
      </c>
      <c r="V1245" s="117">
        <f>IFERROR(Q1245/N1245,"0")</f>
        <v>0</v>
      </c>
    </row>
    <row r="1246" spans="1:22">
      <c r="A1246" t="str">
        <f>_xlfn.XLOOKUP(D1246,BN:BN,BO:BO)</f>
        <v>México</v>
      </c>
      <c r="B1246" t="s">
        <v>25</v>
      </c>
      <c r="C1246">
        <v>150</v>
      </c>
      <c r="D1246" t="str">
        <f>_xlfn.XLOOKUP(C1246,BH:BH,BI:BI)</f>
        <v>IsraelB</v>
      </c>
      <c r="E1246">
        <v>23996</v>
      </c>
      <c r="F1246" t="s">
        <v>2497</v>
      </c>
      <c r="G1246" s="63">
        <v>45755</v>
      </c>
      <c r="H1246" s="63">
        <v>45767</v>
      </c>
      <c r="I1246" t="s">
        <v>366</v>
      </c>
      <c r="J1246" t="str">
        <f>_xlfn.XLOOKUP(I1246,AS:AS,AU:AU)</f>
        <v>Vuelos</v>
      </c>
      <c r="K1246" t="s">
        <v>33</v>
      </c>
      <c r="L1246">
        <v>531</v>
      </c>
      <c r="M1246">
        <f>L1246*_xlfn.XLOOKUP(K1246,AM:AM,AN:AN)</f>
        <v>456.65999999999997</v>
      </c>
      <c r="N1246">
        <f>L1246*_xlfn.XLOOKUP(K1246,AM:AM,AO:AO)</f>
        <v>531</v>
      </c>
      <c r="O1246">
        <v>0</v>
      </c>
      <c r="P1246">
        <f>O1246*_xlfn.XLOOKUP(K1246,AM:AM,AN:AN)</f>
        <v>0</v>
      </c>
      <c r="Q1246">
        <f>O1246*_xlfn.XLOOKUP(K1246,AM:AM,AO:AO)</f>
        <v>0</v>
      </c>
      <c r="R1246" t="str">
        <f>_xlfn.XLOOKUP(E1246,AF:AF,AG:AG)</f>
        <v>South African Airways</v>
      </c>
      <c r="S1246" t="str">
        <f>_xlfn.XLOOKUP(E1246,AF:AF,AI:AI)</f>
        <v>South Africa</v>
      </c>
      <c r="T1246">
        <f>WEEKNUM(G1246)</f>
        <v>15</v>
      </c>
      <c r="U1246">
        <f>YEAR(G1246)</f>
        <v>2025</v>
      </c>
      <c r="V1246" s="117">
        <f>IFERROR(Q1246/N1246,"0")</f>
        <v>0</v>
      </c>
    </row>
    <row r="1247" spans="1:22">
      <c r="A1247" t="str">
        <f>_xlfn.XLOOKUP(D1247,BN:BN,BO:BO)</f>
        <v>México</v>
      </c>
      <c r="B1247" t="s">
        <v>25</v>
      </c>
      <c r="C1247">
        <v>150</v>
      </c>
      <c r="D1247" t="str">
        <f>_xlfn.XLOOKUP(C1247,BH:BH,BI:BI)</f>
        <v>IsraelB</v>
      </c>
      <c r="E1247">
        <v>23996</v>
      </c>
      <c r="F1247" t="s">
        <v>2498</v>
      </c>
      <c r="G1247" s="63">
        <v>45755</v>
      </c>
      <c r="H1247" s="63">
        <v>45767</v>
      </c>
      <c r="I1247" t="s">
        <v>366</v>
      </c>
      <c r="J1247" t="str">
        <f>_xlfn.XLOOKUP(I1247,AS:AS,AU:AU)</f>
        <v>Vuelos</v>
      </c>
      <c r="K1247" t="s">
        <v>33</v>
      </c>
      <c r="L1247">
        <v>2738.4</v>
      </c>
      <c r="M1247">
        <f>L1247*_xlfn.XLOOKUP(K1247,AM:AM,AN:AN)</f>
        <v>2355.0239999999999</v>
      </c>
      <c r="N1247">
        <f>L1247*_xlfn.XLOOKUP(K1247,AM:AM,AO:AO)</f>
        <v>2738.4</v>
      </c>
      <c r="O1247">
        <v>0</v>
      </c>
      <c r="P1247">
        <f>O1247*_xlfn.XLOOKUP(K1247,AM:AM,AN:AN)</f>
        <v>0</v>
      </c>
      <c r="Q1247">
        <f>O1247*_xlfn.XLOOKUP(K1247,AM:AM,AO:AO)</f>
        <v>0</v>
      </c>
      <c r="R1247" t="str">
        <f>_xlfn.XLOOKUP(E1247,AF:AF,AG:AG)</f>
        <v>South African Airways</v>
      </c>
      <c r="S1247" t="str">
        <f>_xlfn.XLOOKUP(E1247,AF:AF,AI:AI)</f>
        <v>South Africa</v>
      </c>
      <c r="T1247">
        <f>WEEKNUM(G1247)</f>
        <v>15</v>
      </c>
      <c r="U1247">
        <f>YEAR(G1247)</f>
        <v>2025</v>
      </c>
      <c r="V1247" s="117">
        <f>IFERROR(Q1247/N1247,"0")</f>
        <v>0</v>
      </c>
    </row>
    <row r="1248" spans="1:22">
      <c r="A1248" t="str">
        <f>_xlfn.XLOOKUP(D1248,BN:BN,BO:BO)</f>
        <v>México</v>
      </c>
      <c r="B1248" t="s">
        <v>25</v>
      </c>
      <c r="C1248">
        <v>150</v>
      </c>
      <c r="D1248" t="str">
        <f>_xlfn.XLOOKUP(C1248,BH:BH,BI:BI)</f>
        <v>IsraelB</v>
      </c>
      <c r="E1248">
        <v>23996</v>
      </c>
      <c r="F1248" t="s">
        <v>2499</v>
      </c>
      <c r="G1248" s="63">
        <v>45755</v>
      </c>
      <c r="H1248" s="63">
        <v>45767</v>
      </c>
      <c r="I1248" t="s">
        <v>366</v>
      </c>
      <c r="J1248" t="str">
        <f>_xlfn.XLOOKUP(I1248,AS:AS,AU:AU)</f>
        <v>Vuelos</v>
      </c>
      <c r="K1248" t="s">
        <v>33</v>
      </c>
      <c r="L1248">
        <v>30</v>
      </c>
      <c r="M1248">
        <f>L1248*_xlfn.XLOOKUP(K1248,AM:AM,AN:AN)</f>
        <v>25.8</v>
      </c>
      <c r="N1248">
        <f>L1248*_xlfn.XLOOKUP(K1248,AM:AM,AO:AO)</f>
        <v>30</v>
      </c>
      <c r="O1248">
        <v>0</v>
      </c>
      <c r="P1248">
        <f>O1248*_xlfn.XLOOKUP(K1248,AM:AM,AN:AN)</f>
        <v>0</v>
      </c>
      <c r="Q1248">
        <f>O1248*_xlfn.XLOOKUP(K1248,AM:AM,AO:AO)</f>
        <v>0</v>
      </c>
      <c r="R1248" t="str">
        <f>_xlfn.XLOOKUP(E1248,AF:AF,AG:AG)</f>
        <v>South African Airways</v>
      </c>
      <c r="S1248" t="str">
        <f>_xlfn.XLOOKUP(E1248,AF:AF,AI:AI)</f>
        <v>South Africa</v>
      </c>
      <c r="T1248">
        <f>WEEKNUM(G1248)</f>
        <v>15</v>
      </c>
      <c r="U1248">
        <f>YEAR(G1248)</f>
        <v>2025</v>
      </c>
      <c r="V1248" s="117">
        <f>IFERROR(Q1248/N1248,"0")</f>
        <v>0</v>
      </c>
    </row>
    <row r="1249" spans="1:22">
      <c r="A1249" t="str">
        <f>_xlfn.XLOOKUP(D1249,BN:BN,BO:BO)</f>
        <v>México</v>
      </c>
      <c r="B1249" t="s">
        <v>25</v>
      </c>
      <c r="C1249">
        <v>150</v>
      </c>
      <c r="D1249" t="str">
        <f>_xlfn.XLOOKUP(C1249,BH:BH,BI:BI)</f>
        <v>IsraelB</v>
      </c>
      <c r="E1249">
        <v>25694</v>
      </c>
      <c r="F1249" t="s">
        <v>2500</v>
      </c>
      <c r="G1249" s="63">
        <v>45755</v>
      </c>
      <c r="H1249" s="63">
        <v>45767</v>
      </c>
      <c r="I1249" t="s">
        <v>366</v>
      </c>
      <c r="J1249" t="str">
        <f>_xlfn.XLOOKUP(I1249,AS:AS,AU:AU)</f>
        <v>Vuelos</v>
      </c>
      <c r="K1249" t="s">
        <v>33</v>
      </c>
      <c r="L1249">
        <v>579.70000000000005</v>
      </c>
      <c r="M1249">
        <f>L1249*_xlfn.XLOOKUP(K1249,AM:AM,AN:AN)</f>
        <v>498.54200000000003</v>
      </c>
      <c r="N1249">
        <f>L1249*_xlfn.XLOOKUP(K1249,AM:AM,AO:AO)</f>
        <v>579.70000000000005</v>
      </c>
      <c r="O1249">
        <v>0</v>
      </c>
      <c r="P1249">
        <f>O1249*_xlfn.XLOOKUP(K1249,AM:AM,AN:AN)</f>
        <v>0</v>
      </c>
      <c r="Q1249">
        <f>O1249*_xlfn.XLOOKUP(K1249,AM:AM,AO:AO)</f>
        <v>0</v>
      </c>
      <c r="R1249" t="str">
        <f>_xlfn.XLOOKUP(E1249,AF:AF,AG:AG)</f>
        <v>Copa Airlines</v>
      </c>
      <c r="S1249" t="str">
        <f>_xlfn.XLOOKUP(E1249,AF:AF,AI:AI)</f>
        <v>Panama</v>
      </c>
      <c r="T1249">
        <f>WEEKNUM(G1249)</f>
        <v>15</v>
      </c>
      <c r="U1249">
        <f>YEAR(G1249)</f>
        <v>2025</v>
      </c>
      <c r="V1249" s="117">
        <f>IFERROR(Q1249/N1249,"0")</f>
        <v>0</v>
      </c>
    </row>
    <row r="1250" spans="1:22">
      <c r="A1250" t="str">
        <f>_xlfn.XLOOKUP(D1250,BN:BN,BO:BO)</f>
        <v>México</v>
      </c>
      <c r="B1250" t="s">
        <v>25</v>
      </c>
      <c r="C1250">
        <v>150</v>
      </c>
      <c r="D1250" t="str">
        <f>_xlfn.XLOOKUP(C1250,BH:BH,BI:BI)</f>
        <v>IsraelB</v>
      </c>
      <c r="E1250">
        <v>23996</v>
      </c>
      <c r="F1250" t="s">
        <v>2501</v>
      </c>
      <c r="G1250" s="63">
        <v>45755</v>
      </c>
      <c r="H1250" s="63">
        <v>45767</v>
      </c>
      <c r="I1250" t="s">
        <v>366</v>
      </c>
      <c r="J1250" t="str">
        <f>_xlfn.XLOOKUP(I1250,AS:AS,AU:AU)</f>
        <v>Vuelos</v>
      </c>
      <c r="K1250" t="s">
        <v>33</v>
      </c>
      <c r="L1250">
        <v>531</v>
      </c>
      <c r="M1250">
        <f>L1250*_xlfn.XLOOKUP(K1250,AM:AM,AN:AN)</f>
        <v>456.65999999999997</v>
      </c>
      <c r="N1250">
        <f>L1250*_xlfn.XLOOKUP(K1250,AM:AM,AO:AO)</f>
        <v>531</v>
      </c>
      <c r="O1250">
        <v>0</v>
      </c>
      <c r="P1250">
        <f>O1250*_xlfn.XLOOKUP(K1250,AM:AM,AN:AN)</f>
        <v>0</v>
      </c>
      <c r="Q1250">
        <f>O1250*_xlfn.XLOOKUP(K1250,AM:AM,AO:AO)</f>
        <v>0</v>
      </c>
      <c r="R1250" t="str">
        <f>_xlfn.XLOOKUP(E1250,AF:AF,AG:AG)</f>
        <v>South African Airways</v>
      </c>
      <c r="S1250" t="str">
        <f>_xlfn.XLOOKUP(E1250,AF:AF,AI:AI)</f>
        <v>South Africa</v>
      </c>
      <c r="T1250">
        <f>WEEKNUM(G1250)</f>
        <v>15</v>
      </c>
      <c r="U1250">
        <f>YEAR(G1250)</f>
        <v>2025</v>
      </c>
      <c r="V1250" s="117">
        <f>IFERROR(Q1250/N1250,"0")</f>
        <v>0</v>
      </c>
    </row>
    <row r="1251" spans="1:22">
      <c r="A1251" t="str">
        <f>_xlfn.XLOOKUP(D1251,BN:BN,BO:BO)</f>
        <v>México</v>
      </c>
      <c r="B1251" t="s">
        <v>25</v>
      </c>
      <c r="C1251">
        <v>150</v>
      </c>
      <c r="D1251" t="str">
        <f>_xlfn.XLOOKUP(C1251,BH:BH,BI:BI)</f>
        <v>IsraelB</v>
      </c>
      <c r="E1251">
        <v>23996</v>
      </c>
      <c r="F1251" t="s">
        <v>2502</v>
      </c>
      <c r="G1251" s="63">
        <v>45755</v>
      </c>
      <c r="H1251" s="63">
        <v>45767</v>
      </c>
      <c r="I1251" t="s">
        <v>366</v>
      </c>
      <c r="J1251" t="str">
        <f>_xlfn.XLOOKUP(I1251,AS:AS,AU:AU)</f>
        <v>Vuelos</v>
      </c>
      <c r="K1251" t="s">
        <v>33</v>
      </c>
      <c r="L1251">
        <v>2738.4</v>
      </c>
      <c r="M1251">
        <f>L1251*_xlfn.XLOOKUP(K1251,AM:AM,AN:AN)</f>
        <v>2355.0239999999999</v>
      </c>
      <c r="N1251">
        <f>L1251*_xlfn.XLOOKUP(K1251,AM:AM,AO:AO)</f>
        <v>2738.4</v>
      </c>
      <c r="O1251">
        <v>0</v>
      </c>
      <c r="P1251">
        <f>O1251*_xlfn.XLOOKUP(K1251,AM:AM,AN:AN)</f>
        <v>0</v>
      </c>
      <c r="Q1251">
        <f>O1251*_xlfn.XLOOKUP(K1251,AM:AM,AO:AO)</f>
        <v>0</v>
      </c>
      <c r="R1251" t="str">
        <f>_xlfn.XLOOKUP(E1251,AF:AF,AG:AG)</f>
        <v>South African Airways</v>
      </c>
      <c r="S1251" t="str">
        <f>_xlfn.XLOOKUP(E1251,AF:AF,AI:AI)</f>
        <v>South Africa</v>
      </c>
      <c r="T1251">
        <f>WEEKNUM(G1251)</f>
        <v>15</v>
      </c>
      <c r="U1251">
        <f>YEAR(G1251)</f>
        <v>2025</v>
      </c>
      <c r="V1251" s="117">
        <f>IFERROR(Q1251/N1251,"0")</f>
        <v>0</v>
      </c>
    </row>
    <row r="1252" spans="1:22">
      <c r="A1252" t="str">
        <f>_xlfn.XLOOKUP(D1252,BN:BN,BO:BO)</f>
        <v>México</v>
      </c>
      <c r="B1252" t="s">
        <v>25</v>
      </c>
      <c r="C1252">
        <v>150</v>
      </c>
      <c r="D1252" t="str">
        <f>_xlfn.XLOOKUP(C1252,BH:BH,BI:BI)</f>
        <v>IsraelB</v>
      </c>
      <c r="E1252">
        <v>23996</v>
      </c>
      <c r="F1252" t="s">
        <v>2503</v>
      </c>
      <c r="G1252" s="63">
        <v>45755</v>
      </c>
      <c r="H1252" s="63">
        <v>45767</v>
      </c>
      <c r="I1252" t="s">
        <v>366</v>
      </c>
      <c r="J1252" t="str">
        <f>_xlfn.XLOOKUP(I1252,AS:AS,AU:AU)</f>
        <v>Vuelos</v>
      </c>
      <c r="K1252" t="s">
        <v>33</v>
      </c>
      <c r="L1252">
        <v>30</v>
      </c>
      <c r="M1252">
        <f>L1252*_xlfn.XLOOKUP(K1252,AM:AM,AN:AN)</f>
        <v>25.8</v>
      </c>
      <c r="N1252">
        <f>L1252*_xlfn.XLOOKUP(K1252,AM:AM,AO:AO)</f>
        <v>30</v>
      </c>
      <c r="O1252">
        <v>0</v>
      </c>
      <c r="P1252">
        <f>O1252*_xlfn.XLOOKUP(K1252,AM:AM,AN:AN)</f>
        <v>0</v>
      </c>
      <c r="Q1252">
        <f>O1252*_xlfn.XLOOKUP(K1252,AM:AM,AO:AO)</f>
        <v>0</v>
      </c>
      <c r="R1252" t="str">
        <f>_xlfn.XLOOKUP(E1252,AF:AF,AG:AG)</f>
        <v>South African Airways</v>
      </c>
      <c r="S1252" t="str">
        <f>_xlfn.XLOOKUP(E1252,AF:AF,AI:AI)</f>
        <v>South Africa</v>
      </c>
      <c r="T1252">
        <f>WEEKNUM(G1252)</f>
        <v>15</v>
      </c>
      <c r="U1252">
        <f>YEAR(G1252)</f>
        <v>2025</v>
      </c>
      <c r="V1252" s="117">
        <f>IFERROR(Q1252/N1252,"0")</f>
        <v>0</v>
      </c>
    </row>
    <row r="1253" spans="1:22">
      <c r="A1253" t="str">
        <f>_xlfn.XLOOKUP(D1253,BN:BN,BO:BO)</f>
        <v>México</v>
      </c>
      <c r="B1253" t="s">
        <v>25</v>
      </c>
      <c r="C1253">
        <v>150</v>
      </c>
      <c r="D1253" t="str">
        <f>_xlfn.XLOOKUP(C1253,BH:BH,BI:BI)</f>
        <v>IsraelB</v>
      </c>
      <c r="E1253">
        <v>25694</v>
      </c>
      <c r="F1253" t="s">
        <v>2504</v>
      </c>
      <c r="G1253" s="63">
        <v>45755</v>
      </c>
      <c r="H1253" s="63">
        <v>45767</v>
      </c>
      <c r="I1253" t="s">
        <v>366</v>
      </c>
      <c r="J1253" t="str">
        <f>_xlfn.XLOOKUP(I1253,AS:AS,AU:AU)</f>
        <v>Vuelos</v>
      </c>
      <c r="K1253" t="s">
        <v>33</v>
      </c>
      <c r="L1253">
        <v>579.70000000000005</v>
      </c>
      <c r="M1253">
        <f>L1253*_xlfn.XLOOKUP(K1253,AM:AM,AN:AN)</f>
        <v>498.54200000000003</v>
      </c>
      <c r="N1253">
        <f>L1253*_xlfn.XLOOKUP(K1253,AM:AM,AO:AO)</f>
        <v>579.70000000000005</v>
      </c>
      <c r="O1253">
        <v>0</v>
      </c>
      <c r="P1253">
        <f>O1253*_xlfn.XLOOKUP(K1253,AM:AM,AN:AN)</f>
        <v>0</v>
      </c>
      <c r="Q1253">
        <f>O1253*_xlfn.XLOOKUP(K1253,AM:AM,AO:AO)</f>
        <v>0</v>
      </c>
      <c r="R1253" t="str">
        <f>_xlfn.XLOOKUP(E1253,AF:AF,AG:AG)</f>
        <v>Copa Airlines</v>
      </c>
      <c r="S1253" t="str">
        <f>_xlfn.XLOOKUP(E1253,AF:AF,AI:AI)</f>
        <v>Panama</v>
      </c>
      <c r="T1253">
        <f>WEEKNUM(G1253)</f>
        <v>15</v>
      </c>
      <c r="U1253">
        <f>YEAR(G1253)</f>
        <v>2025</v>
      </c>
      <c r="V1253" s="117">
        <f>IFERROR(Q1253/N1253,"0")</f>
        <v>0</v>
      </c>
    </row>
    <row r="1254" spans="1:22">
      <c r="A1254" t="str">
        <f>_xlfn.XLOOKUP(D1254,BN:BN,BO:BO)</f>
        <v>México</v>
      </c>
      <c r="B1254" t="s">
        <v>25</v>
      </c>
      <c r="C1254">
        <v>150</v>
      </c>
      <c r="D1254" t="str">
        <f>_xlfn.XLOOKUP(C1254,BH:BH,BI:BI)</f>
        <v>IsraelB</v>
      </c>
      <c r="E1254">
        <v>23996</v>
      </c>
      <c r="F1254" t="s">
        <v>2505</v>
      </c>
      <c r="G1254" s="63">
        <v>45755</v>
      </c>
      <c r="H1254" s="63">
        <v>45767</v>
      </c>
      <c r="I1254" t="s">
        <v>366</v>
      </c>
      <c r="J1254" t="str">
        <f>_xlfn.XLOOKUP(I1254,AS:AS,AU:AU)</f>
        <v>Vuelos</v>
      </c>
      <c r="K1254" t="s">
        <v>33</v>
      </c>
      <c r="L1254">
        <v>531</v>
      </c>
      <c r="M1254">
        <f>L1254*_xlfn.XLOOKUP(K1254,AM:AM,AN:AN)</f>
        <v>456.65999999999997</v>
      </c>
      <c r="N1254">
        <f>L1254*_xlfn.XLOOKUP(K1254,AM:AM,AO:AO)</f>
        <v>531</v>
      </c>
      <c r="O1254">
        <v>0</v>
      </c>
      <c r="P1254">
        <f>O1254*_xlfn.XLOOKUP(K1254,AM:AM,AN:AN)</f>
        <v>0</v>
      </c>
      <c r="Q1254">
        <f>O1254*_xlfn.XLOOKUP(K1254,AM:AM,AO:AO)</f>
        <v>0</v>
      </c>
      <c r="R1254" t="str">
        <f>_xlfn.XLOOKUP(E1254,AF:AF,AG:AG)</f>
        <v>South African Airways</v>
      </c>
      <c r="S1254" t="str">
        <f>_xlfn.XLOOKUP(E1254,AF:AF,AI:AI)</f>
        <v>South Africa</v>
      </c>
      <c r="T1254">
        <f>WEEKNUM(G1254)</f>
        <v>15</v>
      </c>
      <c r="U1254">
        <f>YEAR(G1254)</f>
        <v>2025</v>
      </c>
      <c r="V1254" s="117">
        <f>IFERROR(Q1254/N1254,"0")</f>
        <v>0</v>
      </c>
    </row>
    <row r="1255" spans="1:22">
      <c r="A1255" t="str">
        <f>_xlfn.XLOOKUP(D1255,BN:BN,BO:BO)</f>
        <v>México</v>
      </c>
      <c r="B1255" t="s">
        <v>25</v>
      </c>
      <c r="C1255">
        <v>150</v>
      </c>
      <c r="D1255" t="str">
        <f>_xlfn.XLOOKUP(C1255,BH:BH,BI:BI)</f>
        <v>IsraelB</v>
      </c>
      <c r="E1255">
        <v>23996</v>
      </c>
      <c r="F1255" t="s">
        <v>2506</v>
      </c>
      <c r="G1255" s="63">
        <v>45755</v>
      </c>
      <c r="H1255" s="63">
        <v>45767</v>
      </c>
      <c r="I1255" t="s">
        <v>366</v>
      </c>
      <c r="J1255" t="str">
        <f>_xlfn.XLOOKUP(I1255,AS:AS,AU:AU)</f>
        <v>Vuelos</v>
      </c>
      <c r="K1255" t="s">
        <v>33</v>
      </c>
      <c r="L1255">
        <v>2738.4</v>
      </c>
      <c r="M1255">
        <f>L1255*_xlfn.XLOOKUP(K1255,AM:AM,AN:AN)</f>
        <v>2355.0239999999999</v>
      </c>
      <c r="N1255">
        <f>L1255*_xlfn.XLOOKUP(K1255,AM:AM,AO:AO)</f>
        <v>2738.4</v>
      </c>
      <c r="O1255">
        <v>0</v>
      </c>
      <c r="P1255">
        <f>O1255*_xlfn.XLOOKUP(K1255,AM:AM,AN:AN)</f>
        <v>0</v>
      </c>
      <c r="Q1255">
        <f>O1255*_xlfn.XLOOKUP(K1255,AM:AM,AO:AO)</f>
        <v>0</v>
      </c>
      <c r="R1255" t="str">
        <f>_xlfn.XLOOKUP(E1255,AF:AF,AG:AG)</f>
        <v>South African Airways</v>
      </c>
      <c r="S1255" t="str">
        <f>_xlfn.XLOOKUP(E1255,AF:AF,AI:AI)</f>
        <v>South Africa</v>
      </c>
      <c r="T1255">
        <f>WEEKNUM(G1255)</f>
        <v>15</v>
      </c>
      <c r="U1255">
        <f>YEAR(G1255)</f>
        <v>2025</v>
      </c>
      <c r="V1255" s="117">
        <f>IFERROR(Q1255/N1255,"0")</f>
        <v>0</v>
      </c>
    </row>
    <row r="1256" spans="1:22">
      <c r="A1256" t="str">
        <f>_xlfn.XLOOKUP(D1256,BN:BN,BO:BO)</f>
        <v>México</v>
      </c>
      <c r="B1256" t="s">
        <v>25</v>
      </c>
      <c r="C1256">
        <v>150</v>
      </c>
      <c r="D1256" t="str">
        <f>_xlfn.XLOOKUP(C1256,BH:BH,BI:BI)</f>
        <v>IsraelB</v>
      </c>
      <c r="E1256">
        <v>23996</v>
      </c>
      <c r="F1256" t="s">
        <v>2507</v>
      </c>
      <c r="G1256" s="63">
        <v>45755</v>
      </c>
      <c r="H1256" s="63">
        <v>45767</v>
      </c>
      <c r="I1256" t="s">
        <v>366</v>
      </c>
      <c r="J1256" t="str">
        <f>_xlfn.XLOOKUP(I1256,AS:AS,AU:AU)</f>
        <v>Vuelos</v>
      </c>
      <c r="K1256" t="s">
        <v>33</v>
      </c>
      <c r="L1256">
        <v>30</v>
      </c>
      <c r="M1256">
        <f>L1256*_xlfn.XLOOKUP(K1256,AM:AM,AN:AN)</f>
        <v>25.8</v>
      </c>
      <c r="N1256">
        <f>L1256*_xlfn.XLOOKUP(K1256,AM:AM,AO:AO)</f>
        <v>30</v>
      </c>
      <c r="O1256">
        <v>0</v>
      </c>
      <c r="P1256">
        <f>O1256*_xlfn.XLOOKUP(K1256,AM:AM,AN:AN)</f>
        <v>0</v>
      </c>
      <c r="Q1256">
        <f>O1256*_xlfn.XLOOKUP(K1256,AM:AM,AO:AO)</f>
        <v>0</v>
      </c>
      <c r="R1256" t="str">
        <f>_xlfn.XLOOKUP(E1256,AF:AF,AG:AG)</f>
        <v>South African Airways</v>
      </c>
      <c r="S1256" t="str">
        <f>_xlfn.XLOOKUP(E1256,AF:AF,AI:AI)</f>
        <v>South Africa</v>
      </c>
      <c r="T1256">
        <f>WEEKNUM(G1256)</f>
        <v>15</v>
      </c>
      <c r="U1256">
        <f>YEAR(G1256)</f>
        <v>2025</v>
      </c>
      <c r="V1256" s="117">
        <f>IFERROR(Q1256/N1256,"0")</f>
        <v>0</v>
      </c>
    </row>
    <row r="1257" spans="1:22">
      <c r="A1257" t="str">
        <f>_xlfn.XLOOKUP(D1257,BN:BN,BO:BO)</f>
        <v>México</v>
      </c>
      <c r="B1257" t="s">
        <v>25</v>
      </c>
      <c r="C1257">
        <v>150</v>
      </c>
      <c r="D1257" t="str">
        <f>_xlfn.XLOOKUP(C1257,BH:BH,BI:BI)</f>
        <v>IsraelB</v>
      </c>
      <c r="E1257">
        <v>25694</v>
      </c>
      <c r="F1257" t="s">
        <v>2508</v>
      </c>
      <c r="G1257" s="63">
        <v>45755</v>
      </c>
      <c r="H1257" s="63">
        <v>45767</v>
      </c>
      <c r="I1257" t="s">
        <v>366</v>
      </c>
      <c r="J1257" t="str">
        <f>_xlfn.XLOOKUP(I1257,AS:AS,AU:AU)</f>
        <v>Vuelos</v>
      </c>
      <c r="K1257" t="s">
        <v>33</v>
      </c>
      <c r="L1257">
        <v>579.70000000000005</v>
      </c>
      <c r="M1257">
        <f>L1257*_xlfn.XLOOKUP(K1257,AM:AM,AN:AN)</f>
        <v>498.54200000000003</v>
      </c>
      <c r="N1257">
        <f>L1257*_xlfn.XLOOKUP(K1257,AM:AM,AO:AO)</f>
        <v>579.70000000000005</v>
      </c>
      <c r="O1257">
        <v>0</v>
      </c>
      <c r="P1257">
        <f>O1257*_xlfn.XLOOKUP(K1257,AM:AM,AN:AN)</f>
        <v>0</v>
      </c>
      <c r="Q1257">
        <f>O1257*_xlfn.XLOOKUP(K1257,AM:AM,AO:AO)</f>
        <v>0</v>
      </c>
      <c r="R1257" t="str">
        <f>_xlfn.XLOOKUP(E1257,AF:AF,AG:AG)</f>
        <v>Copa Airlines</v>
      </c>
      <c r="S1257" t="str">
        <f>_xlfn.XLOOKUP(E1257,AF:AF,AI:AI)</f>
        <v>Panama</v>
      </c>
      <c r="T1257">
        <f>WEEKNUM(G1257)</f>
        <v>15</v>
      </c>
      <c r="U1257">
        <f>YEAR(G1257)</f>
        <v>2025</v>
      </c>
      <c r="V1257" s="117">
        <f>IFERROR(Q1257/N1257,"0")</f>
        <v>0</v>
      </c>
    </row>
    <row r="1258" spans="1:22">
      <c r="A1258" t="str">
        <f>_xlfn.XLOOKUP(D1258,BN:BN,BO:BO)</f>
        <v>México</v>
      </c>
      <c r="B1258" t="s">
        <v>25</v>
      </c>
      <c r="C1258">
        <v>150</v>
      </c>
      <c r="D1258" t="str">
        <f>_xlfn.XLOOKUP(C1258,BH:BH,BI:BI)</f>
        <v>IsraelB</v>
      </c>
      <c r="E1258">
        <v>23996</v>
      </c>
      <c r="F1258" t="s">
        <v>2509</v>
      </c>
      <c r="G1258" s="63">
        <v>45755</v>
      </c>
      <c r="H1258" s="63">
        <v>45767</v>
      </c>
      <c r="I1258" t="s">
        <v>366</v>
      </c>
      <c r="J1258" t="str">
        <f>_xlfn.XLOOKUP(I1258,AS:AS,AU:AU)</f>
        <v>Vuelos</v>
      </c>
      <c r="K1258" t="s">
        <v>33</v>
      </c>
      <c r="L1258">
        <v>531</v>
      </c>
      <c r="M1258">
        <f>L1258*_xlfn.XLOOKUP(K1258,AM:AM,AN:AN)</f>
        <v>456.65999999999997</v>
      </c>
      <c r="N1258">
        <f>L1258*_xlfn.XLOOKUP(K1258,AM:AM,AO:AO)</f>
        <v>531</v>
      </c>
      <c r="O1258">
        <v>0</v>
      </c>
      <c r="P1258">
        <f>O1258*_xlfn.XLOOKUP(K1258,AM:AM,AN:AN)</f>
        <v>0</v>
      </c>
      <c r="Q1258">
        <f>O1258*_xlfn.XLOOKUP(K1258,AM:AM,AO:AO)</f>
        <v>0</v>
      </c>
      <c r="R1258" t="str">
        <f>_xlfn.XLOOKUP(E1258,AF:AF,AG:AG)</f>
        <v>South African Airways</v>
      </c>
      <c r="S1258" t="str">
        <f>_xlfn.XLOOKUP(E1258,AF:AF,AI:AI)</f>
        <v>South Africa</v>
      </c>
      <c r="T1258">
        <f>WEEKNUM(G1258)</f>
        <v>15</v>
      </c>
      <c r="U1258">
        <f>YEAR(G1258)</f>
        <v>2025</v>
      </c>
      <c r="V1258" s="117">
        <f>IFERROR(Q1258/N1258,"0")</f>
        <v>0</v>
      </c>
    </row>
    <row r="1259" spans="1:22">
      <c r="A1259" t="str">
        <f>_xlfn.XLOOKUP(D1259,BN:BN,BO:BO)</f>
        <v>México</v>
      </c>
      <c r="B1259" t="s">
        <v>25</v>
      </c>
      <c r="C1259">
        <v>150</v>
      </c>
      <c r="D1259" t="str">
        <f>_xlfn.XLOOKUP(C1259,BH:BH,BI:BI)</f>
        <v>IsraelB</v>
      </c>
      <c r="E1259">
        <v>23996</v>
      </c>
      <c r="F1259" t="s">
        <v>2510</v>
      </c>
      <c r="G1259" s="63">
        <v>45755</v>
      </c>
      <c r="H1259" s="63">
        <v>45767</v>
      </c>
      <c r="I1259" t="s">
        <v>366</v>
      </c>
      <c r="J1259" t="str">
        <f>_xlfn.XLOOKUP(I1259,AS:AS,AU:AU)</f>
        <v>Vuelos</v>
      </c>
      <c r="K1259" t="s">
        <v>33</v>
      </c>
      <c r="L1259">
        <v>2738.4</v>
      </c>
      <c r="M1259">
        <f>L1259*_xlfn.XLOOKUP(K1259,AM:AM,AN:AN)</f>
        <v>2355.0239999999999</v>
      </c>
      <c r="N1259">
        <f>L1259*_xlfn.XLOOKUP(K1259,AM:AM,AO:AO)</f>
        <v>2738.4</v>
      </c>
      <c r="O1259">
        <v>0</v>
      </c>
      <c r="P1259">
        <f>O1259*_xlfn.XLOOKUP(K1259,AM:AM,AN:AN)</f>
        <v>0</v>
      </c>
      <c r="Q1259">
        <f>O1259*_xlfn.XLOOKUP(K1259,AM:AM,AO:AO)</f>
        <v>0</v>
      </c>
      <c r="R1259" t="str">
        <f>_xlfn.XLOOKUP(E1259,AF:AF,AG:AG)</f>
        <v>South African Airways</v>
      </c>
      <c r="S1259" t="str">
        <f>_xlfn.XLOOKUP(E1259,AF:AF,AI:AI)</f>
        <v>South Africa</v>
      </c>
      <c r="T1259">
        <f>WEEKNUM(G1259)</f>
        <v>15</v>
      </c>
      <c r="U1259">
        <f>YEAR(G1259)</f>
        <v>2025</v>
      </c>
      <c r="V1259" s="117">
        <f>IFERROR(Q1259/N1259,"0")</f>
        <v>0</v>
      </c>
    </row>
    <row r="1260" spans="1:22">
      <c r="A1260" t="str">
        <f>_xlfn.XLOOKUP(D1260,BN:BN,BO:BO)</f>
        <v>México</v>
      </c>
      <c r="B1260" t="s">
        <v>25</v>
      </c>
      <c r="C1260">
        <v>150</v>
      </c>
      <c r="D1260" t="str">
        <f>_xlfn.XLOOKUP(C1260,BH:BH,BI:BI)</f>
        <v>IsraelB</v>
      </c>
      <c r="E1260">
        <v>23996</v>
      </c>
      <c r="F1260" t="s">
        <v>2511</v>
      </c>
      <c r="G1260" s="63">
        <v>45755</v>
      </c>
      <c r="H1260" s="63">
        <v>45767</v>
      </c>
      <c r="I1260" t="s">
        <v>366</v>
      </c>
      <c r="J1260" t="str">
        <f>_xlfn.XLOOKUP(I1260,AS:AS,AU:AU)</f>
        <v>Vuelos</v>
      </c>
      <c r="K1260" t="s">
        <v>33</v>
      </c>
      <c r="L1260">
        <v>30</v>
      </c>
      <c r="M1260">
        <f>L1260*_xlfn.XLOOKUP(K1260,AM:AM,AN:AN)</f>
        <v>25.8</v>
      </c>
      <c r="N1260">
        <f>L1260*_xlfn.XLOOKUP(K1260,AM:AM,AO:AO)</f>
        <v>30</v>
      </c>
      <c r="O1260">
        <v>0</v>
      </c>
      <c r="P1260">
        <f>O1260*_xlfn.XLOOKUP(K1260,AM:AM,AN:AN)</f>
        <v>0</v>
      </c>
      <c r="Q1260">
        <f>O1260*_xlfn.XLOOKUP(K1260,AM:AM,AO:AO)</f>
        <v>0</v>
      </c>
      <c r="R1260" t="str">
        <f>_xlfn.XLOOKUP(E1260,AF:AF,AG:AG)</f>
        <v>South African Airways</v>
      </c>
      <c r="S1260" t="str">
        <f>_xlfn.XLOOKUP(E1260,AF:AF,AI:AI)</f>
        <v>South Africa</v>
      </c>
      <c r="T1260">
        <f>WEEKNUM(G1260)</f>
        <v>15</v>
      </c>
      <c r="U1260">
        <f>YEAR(G1260)</f>
        <v>2025</v>
      </c>
      <c r="V1260" s="117">
        <f>IFERROR(Q1260/N1260,"0")</f>
        <v>0</v>
      </c>
    </row>
    <row r="1261" spans="1:22">
      <c r="A1261" t="str">
        <f>_xlfn.XLOOKUP(D1261,BN:BN,BO:BO)</f>
        <v>México</v>
      </c>
      <c r="B1261" t="s">
        <v>25</v>
      </c>
      <c r="C1261">
        <v>150</v>
      </c>
      <c r="D1261" t="str">
        <f>_xlfn.XLOOKUP(C1261,BH:BH,BI:BI)</f>
        <v>IsraelB</v>
      </c>
      <c r="E1261">
        <v>25694</v>
      </c>
      <c r="F1261" t="s">
        <v>2512</v>
      </c>
      <c r="G1261" s="63">
        <v>45755</v>
      </c>
      <c r="H1261" s="63">
        <v>45767</v>
      </c>
      <c r="I1261" t="s">
        <v>366</v>
      </c>
      <c r="J1261" t="str">
        <f>_xlfn.XLOOKUP(I1261,AS:AS,AU:AU)</f>
        <v>Vuelos</v>
      </c>
      <c r="K1261" t="s">
        <v>33</v>
      </c>
      <c r="L1261">
        <v>579.70000000000005</v>
      </c>
      <c r="M1261">
        <f>L1261*_xlfn.XLOOKUP(K1261,AM:AM,AN:AN)</f>
        <v>498.54200000000003</v>
      </c>
      <c r="N1261">
        <f>L1261*_xlfn.XLOOKUP(K1261,AM:AM,AO:AO)</f>
        <v>579.70000000000005</v>
      </c>
      <c r="O1261">
        <v>0</v>
      </c>
      <c r="P1261">
        <f>O1261*_xlfn.XLOOKUP(K1261,AM:AM,AN:AN)</f>
        <v>0</v>
      </c>
      <c r="Q1261">
        <f>O1261*_xlfn.XLOOKUP(K1261,AM:AM,AO:AO)</f>
        <v>0</v>
      </c>
      <c r="R1261" t="str">
        <f>_xlfn.XLOOKUP(E1261,AF:AF,AG:AG)</f>
        <v>Copa Airlines</v>
      </c>
      <c r="S1261" t="str">
        <f>_xlfn.XLOOKUP(E1261,AF:AF,AI:AI)</f>
        <v>Panama</v>
      </c>
      <c r="T1261">
        <f>WEEKNUM(G1261)</f>
        <v>15</v>
      </c>
      <c r="U1261">
        <f>YEAR(G1261)</f>
        <v>2025</v>
      </c>
      <c r="V1261" s="117">
        <f>IFERROR(Q1261/N1261,"0")</f>
        <v>0</v>
      </c>
    </row>
    <row r="1262" spans="1:22">
      <c r="A1262" t="str">
        <f>_xlfn.XLOOKUP(D1262,BN:BN,BO:BO)</f>
        <v>México</v>
      </c>
      <c r="B1262" t="s">
        <v>25</v>
      </c>
      <c r="C1262">
        <v>150</v>
      </c>
      <c r="D1262" t="str">
        <f>_xlfn.XLOOKUP(C1262,BH:BH,BI:BI)</f>
        <v>IsraelB</v>
      </c>
      <c r="E1262">
        <v>23996</v>
      </c>
      <c r="F1262" t="s">
        <v>2513</v>
      </c>
      <c r="G1262" s="63">
        <v>45755</v>
      </c>
      <c r="H1262" s="63">
        <v>45767</v>
      </c>
      <c r="I1262" t="s">
        <v>366</v>
      </c>
      <c r="J1262" t="str">
        <f>_xlfn.XLOOKUP(I1262,AS:AS,AU:AU)</f>
        <v>Vuelos</v>
      </c>
      <c r="K1262" t="s">
        <v>33</v>
      </c>
      <c r="L1262">
        <v>531</v>
      </c>
      <c r="M1262">
        <f>L1262*_xlfn.XLOOKUP(K1262,AM:AM,AN:AN)</f>
        <v>456.65999999999997</v>
      </c>
      <c r="N1262">
        <f>L1262*_xlfn.XLOOKUP(K1262,AM:AM,AO:AO)</f>
        <v>531</v>
      </c>
      <c r="O1262">
        <v>0</v>
      </c>
      <c r="P1262">
        <f>O1262*_xlfn.XLOOKUP(K1262,AM:AM,AN:AN)</f>
        <v>0</v>
      </c>
      <c r="Q1262">
        <f>O1262*_xlfn.XLOOKUP(K1262,AM:AM,AO:AO)</f>
        <v>0</v>
      </c>
      <c r="R1262" t="str">
        <f>_xlfn.XLOOKUP(E1262,AF:AF,AG:AG)</f>
        <v>South African Airways</v>
      </c>
      <c r="S1262" t="str">
        <f>_xlfn.XLOOKUP(E1262,AF:AF,AI:AI)</f>
        <v>South Africa</v>
      </c>
      <c r="T1262">
        <f>WEEKNUM(G1262)</f>
        <v>15</v>
      </c>
      <c r="U1262">
        <f>YEAR(G1262)</f>
        <v>2025</v>
      </c>
      <c r="V1262" s="117">
        <f>IFERROR(Q1262/N1262,"0")</f>
        <v>0</v>
      </c>
    </row>
    <row r="1263" spans="1:22">
      <c r="A1263" t="str">
        <f>_xlfn.XLOOKUP(D1263,BN:BN,BO:BO)</f>
        <v>México</v>
      </c>
      <c r="B1263" t="s">
        <v>25</v>
      </c>
      <c r="C1263">
        <v>150</v>
      </c>
      <c r="D1263" t="str">
        <f>_xlfn.XLOOKUP(C1263,BH:BH,BI:BI)</f>
        <v>IsraelB</v>
      </c>
      <c r="E1263">
        <v>23996</v>
      </c>
      <c r="F1263" t="s">
        <v>2514</v>
      </c>
      <c r="G1263" s="63">
        <v>45755</v>
      </c>
      <c r="H1263" s="63">
        <v>45767</v>
      </c>
      <c r="I1263" t="s">
        <v>366</v>
      </c>
      <c r="J1263" t="str">
        <f>_xlfn.XLOOKUP(I1263,AS:AS,AU:AU)</f>
        <v>Vuelos</v>
      </c>
      <c r="K1263" t="s">
        <v>33</v>
      </c>
      <c r="L1263">
        <v>2738.4</v>
      </c>
      <c r="M1263">
        <f>L1263*_xlfn.XLOOKUP(K1263,AM:AM,AN:AN)</f>
        <v>2355.0239999999999</v>
      </c>
      <c r="N1263">
        <f>L1263*_xlfn.XLOOKUP(K1263,AM:AM,AO:AO)</f>
        <v>2738.4</v>
      </c>
      <c r="O1263">
        <v>0</v>
      </c>
      <c r="P1263">
        <f>O1263*_xlfn.XLOOKUP(K1263,AM:AM,AN:AN)</f>
        <v>0</v>
      </c>
      <c r="Q1263">
        <f>O1263*_xlfn.XLOOKUP(K1263,AM:AM,AO:AO)</f>
        <v>0</v>
      </c>
      <c r="R1263" t="str">
        <f>_xlfn.XLOOKUP(E1263,AF:AF,AG:AG)</f>
        <v>South African Airways</v>
      </c>
      <c r="S1263" t="str">
        <f>_xlfn.XLOOKUP(E1263,AF:AF,AI:AI)</f>
        <v>South Africa</v>
      </c>
      <c r="T1263">
        <f>WEEKNUM(G1263)</f>
        <v>15</v>
      </c>
      <c r="U1263">
        <f>YEAR(G1263)</f>
        <v>2025</v>
      </c>
      <c r="V1263" s="117">
        <f>IFERROR(Q1263/N1263,"0")</f>
        <v>0</v>
      </c>
    </row>
    <row r="1264" spans="1:22">
      <c r="A1264" t="str">
        <f>_xlfn.XLOOKUP(D1264,BN:BN,BO:BO)</f>
        <v>México</v>
      </c>
      <c r="B1264" t="s">
        <v>25</v>
      </c>
      <c r="C1264">
        <v>150</v>
      </c>
      <c r="D1264" t="str">
        <f>_xlfn.XLOOKUP(C1264,BH:BH,BI:BI)</f>
        <v>IsraelB</v>
      </c>
      <c r="E1264">
        <v>23996</v>
      </c>
      <c r="F1264" t="s">
        <v>2515</v>
      </c>
      <c r="G1264" s="63">
        <v>45755</v>
      </c>
      <c r="H1264" s="63">
        <v>45767</v>
      </c>
      <c r="I1264" t="s">
        <v>366</v>
      </c>
      <c r="J1264" t="str">
        <f>_xlfn.XLOOKUP(I1264,AS:AS,AU:AU)</f>
        <v>Vuelos</v>
      </c>
      <c r="K1264" t="s">
        <v>33</v>
      </c>
      <c r="L1264">
        <v>30</v>
      </c>
      <c r="M1264">
        <f>L1264*_xlfn.XLOOKUP(K1264,AM:AM,AN:AN)</f>
        <v>25.8</v>
      </c>
      <c r="N1264">
        <f>L1264*_xlfn.XLOOKUP(K1264,AM:AM,AO:AO)</f>
        <v>30</v>
      </c>
      <c r="O1264">
        <v>0</v>
      </c>
      <c r="P1264">
        <f>O1264*_xlfn.XLOOKUP(K1264,AM:AM,AN:AN)</f>
        <v>0</v>
      </c>
      <c r="Q1264">
        <f>O1264*_xlfn.XLOOKUP(K1264,AM:AM,AO:AO)</f>
        <v>0</v>
      </c>
      <c r="R1264" t="str">
        <f>_xlfn.XLOOKUP(E1264,AF:AF,AG:AG)</f>
        <v>South African Airways</v>
      </c>
      <c r="S1264" t="str">
        <f>_xlfn.XLOOKUP(E1264,AF:AF,AI:AI)</f>
        <v>South Africa</v>
      </c>
      <c r="T1264">
        <f>WEEKNUM(G1264)</f>
        <v>15</v>
      </c>
      <c r="U1264">
        <f>YEAR(G1264)</f>
        <v>2025</v>
      </c>
      <c r="V1264" s="117">
        <f>IFERROR(Q1264/N1264,"0")</f>
        <v>0</v>
      </c>
    </row>
    <row r="1265" spans="1:22">
      <c r="A1265" t="str">
        <f>_xlfn.XLOOKUP(D1265,BN:BN,BO:BO)</f>
        <v>México</v>
      </c>
      <c r="B1265" t="s">
        <v>25</v>
      </c>
      <c r="C1265">
        <v>150</v>
      </c>
      <c r="D1265" t="str">
        <f>_xlfn.XLOOKUP(C1265,BH:BH,BI:BI)</f>
        <v>IsraelB</v>
      </c>
      <c r="E1265">
        <v>0</v>
      </c>
      <c r="F1265" t="s">
        <v>2516</v>
      </c>
      <c r="G1265" s="63">
        <v>45755</v>
      </c>
      <c r="H1265" s="63">
        <v>45767</v>
      </c>
      <c r="I1265" t="s">
        <v>396</v>
      </c>
      <c r="J1265" t="str">
        <f>_xlfn.XLOOKUP(I1265,AS:AS,AU:AU)</f>
        <v>Honorarios</v>
      </c>
      <c r="K1265" t="s">
        <v>33</v>
      </c>
      <c r="L1265">
        <v>2219.9299999999998</v>
      </c>
      <c r="M1265">
        <f>L1265*_xlfn.XLOOKUP(K1265,AM:AM,AN:AN)</f>
        <v>1909.1397999999999</v>
      </c>
      <c r="N1265">
        <f>L1265*_xlfn.XLOOKUP(K1265,AM:AM,AO:AO)</f>
        <v>2219.9299999999998</v>
      </c>
      <c r="O1265">
        <v>2219.9299999999998</v>
      </c>
      <c r="P1265">
        <f>O1265*_xlfn.XLOOKUP(K1265,AM:AM,AN:AN)</f>
        <v>1909.1397999999999</v>
      </c>
      <c r="Q1265">
        <f>O1265*_xlfn.XLOOKUP(K1265,AM:AM,AO:AO)</f>
        <v>2219.9299999999998</v>
      </c>
      <c r="R1265" t="str">
        <f>_xlfn.XLOOKUP(E1265,AF:AF,AG:AG)</f>
        <v>FEES</v>
      </c>
      <c r="S1265">
        <f>_xlfn.XLOOKUP(E1265,AF:AF,AI:AI)</f>
        <v>0</v>
      </c>
      <c r="T1265">
        <f>WEEKNUM(G1265)</f>
        <v>15</v>
      </c>
      <c r="U1265">
        <f>YEAR(G1265)</f>
        <v>2025</v>
      </c>
      <c r="V1265" s="117">
        <f>IFERROR(Q1265/N1265,"0")</f>
        <v>1</v>
      </c>
    </row>
    <row r="1266" spans="1:22">
      <c r="A1266" t="str">
        <f>_xlfn.XLOOKUP(D1266,BN:BN,BO:BO)</f>
        <v>México</v>
      </c>
      <c r="B1266" t="s">
        <v>25</v>
      </c>
      <c r="C1266">
        <v>151</v>
      </c>
      <c r="D1266" t="str">
        <f>_xlfn.XLOOKUP(C1266,BH:BH,BI:BI)</f>
        <v>LucianaE</v>
      </c>
      <c r="E1266">
        <v>25762</v>
      </c>
      <c r="F1266" t="s">
        <v>2517</v>
      </c>
      <c r="G1266" s="63">
        <v>45814</v>
      </c>
      <c r="H1266" s="63">
        <v>45817</v>
      </c>
      <c r="I1266" t="s">
        <v>376</v>
      </c>
      <c r="J1266" t="str">
        <f>_xlfn.XLOOKUP(I1266,AS:AS,AU:AU)</f>
        <v>Hotel</v>
      </c>
      <c r="K1266" t="s">
        <v>27</v>
      </c>
      <c r="L1266">
        <v>11673.64</v>
      </c>
      <c r="M1266">
        <f>L1266*_xlfn.XLOOKUP(K1266,AM:AM,AN:AN)</f>
        <v>11673.64</v>
      </c>
      <c r="N1266">
        <f>L1266*_xlfn.XLOOKUP(K1266,AM:AM,AO:AO)</f>
        <v>13541.422399999998</v>
      </c>
      <c r="O1266">
        <v>1009.66</v>
      </c>
      <c r="P1266">
        <f>O1266*_xlfn.XLOOKUP(K1266,AM:AM,AN:AN)</f>
        <v>1009.66</v>
      </c>
      <c r="Q1266">
        <f>O1266*_xlfn.XLOOKUP(K1266,AM:AM,AO:AO)</f>
        <v>1171.2055999999998</v>
      </c>
      <c r="R1266" t="str">
        <f>_xlfn.XLOOKUP(E1266,AF:AF,AG:AG)</f>
        <v>PULSO HOTEL FARIA LIMA</v>
      </c>
      <c r="S1266" t="str">
        <f>_xlfn.XLOOKUP(E1266,AF:AF,AI:AI)</f>
        <v>Brazil</v>
      </c>
      <c r="T1266">
        <f>WEEKNUM(G1266)</f>
        <v>23</v>
      </c>
      <c r="U1266">
        <f>YEAR(G1266)</f>
        <v>2025</v>
      </c>
      <c r="V1266" s="117">
        <f>IFERROR(Q1266/N1266,"0")</f>
        <v>8.6490589053628511E-2</v>
      </c>
    </row>
    <row r="1267" spans="1:22">
      <c r="A1267" t="str">
        <f>_xlfn.XLOOKUP(D1267,BN:BN,BO:BO)</f>
        <v>México</v>
      </c>
      <c r="B1267" t="s">
        <v>25</v>
      </c>
      <c r="C1267">
        <v>151</v>
      </c>
      <c r="D1267" t="str">
        <f>_xlfn.XLOOKUP(C1267,BH:BH,BI:BI)</f>
        <v>LucianaE</v>
      </c>
      <c r="E1267">
        <v>25775</v>
      </c>
      <c r="F1267" t="s">
        <v>968</v>
      </c>
      <c r="G1267" s="63">
        <v>45814</v>
      </c>
      <c r="H1267" s="63">
        <v>45823</v>
      </c>
      <c r="I1267" t="s">
        <v>364</v>
      </c>
      <c r="J1267" t="str">
        <f>_xlfn.XLOOKUP(I1267,AS:AS,AU:AU)</f>
        <v>DMC</v>
      </c>
      <c r="K1267" t="s">
        <v>27</v>
      </c>
      <c r="L1267">
        <v>18760</v>
      </c>
      <c r="M1267">
        <f>L1267*_xlfn.XLOOKUP(K1267,AM:AM,AN:AN)</f>
        <v>18760</v>
      </c>
      <c r="N1267">
        <f>L1267*_xlfn.XLOOKUP(K1267,AM:AM,AO:AO)</f>
        <v>21761.599999999999</v>
      </c>
      <c r="O1267">
        <v>1767</v>
      </c>
      <c r="P1267">
        <f>O1267*_xlfn.XLOOKUP(K1267,AM:AM,AN:AN)</f>
        <v>1767</v>
      </c>
      <c r="Q1267">
        <f>O1267*_xlfn.XLOOKUP(K1267,AM:AM,AO:AO)</f>
        <v>2049.7199999999998</v>
      </c>
      <c r="R1267" t="str">
        <f>_xlfn.XLOOKUP(E1267,AF:AF,AG:AG)</f>
        <v>SEEZ TRAVEL</v>
      </c>
      <c r="S1267" t="str">
        <f>_xlfn.XLOOKUP(E1267,AF:AF,AI:AI)</f>
        <v>Greece</v>
      </c>
      <c r="T1267">
        <f>WEEKNUM(G1267)</f>
        <v>23</v>
      </c>
      <c r="U1267">
        <f>YEAR(G1267)</f>
        <v>2025</v>
      </c>
      <c r="V1267" s="117">
        <f>IFERROR(Q1267/N1267,"0")</f>
        <v>9.418976545842217E-2</v>
      </c>
    </row>
    <row r="1268" spans="1:22">
      <c r="A1268" t="str">
        <f>_xlfn.XLOOKUP(D1268,BN:BN,BO:BO)</f>
        <v>México</v>
      </c>
      <c r="B1268" t="s">
        <v>25</v>
      </c>
      <c r="C1268">
        <v>151</v>
      </c>
      <c r="D1268" t="str">
        <f>_xlfn.XLOOKUP(C1268,BH:BH,BI:BI)</f>
        <v>LucianaE</v>
      </c>
      <c r="E1268">
        <v>0</v>
      </c>
      <c r="F1268" t="s">
        <v>2518</v>
      </c>
      <c r="G1268" s="63">
        <v>45814</v>
      </c>
      <c r="H1268" s="63">
        <v>45823</v>
      </c>
      <c r="I1268" t="s">
        <v>396</v>
      </c>
      <c r="J1268" t="str">
        <f>_xlfn.XLOOKUP(I1268,AS:AS,AU:AU)</f>
        <v>Honorarios</v>
      </c>
      <c r="K1268" t="s">
        <v>27</v>
      </c>
      <c r="L1268">
        <v>211</v>
      </c>
      <c r="M1268">
        <f>L1268*_xlfn.XLOOKUP(K1268,AM:AM,AN:AN)</f>
        <v>211</v>
      </c>
      <c r="N1268">
        <f>L1268*_xlfn.XLOOKUP(K1268,AM:AM,AO:AO)</f>
        <v>244.76</v>
      </c>
      <c r="O1268">
        <v>-1090</v>
      </c>
      <c r="P1268">
        <f>O1268*_xlfn.XLOOKUP(K1268,AM:AM,AN:AN)</f>
        <v>-1090</v>
      </c>
      <c r="Q1268">
        <f>O1268*_xlfn.XLOOKUP(K1268,AM:AM,AO:AO)</f>
        <v>-1264.3999999999999</v>
      </c>
      <c r="R1268" t="str">
        <f>_xlfn.XLOOKUP(E1268,AF:AF,AG:AG)</f>
        <v>FEES</v>
      </c>
      <c r="S1268">
        <f>_xlfn.XLOOKUP(E1268,AF:AF,AI:AI)</f>
        <v>0</v>
      </c>
      <c r="T1268">
        <f>WEEKNUM(G1268)</f>
        <v>23</v>
      </c>
      <c r="U1268">
        <f>YEAR(G1268)</f>
        <v>2025</v>
      </c>
      <c r="V1268" s="117">
        <f>IFERROR(Q1268/N1268,"0")</f>
        <v>-5.1658767772511842</v>
      </c>
    </row>
    <row r="1269" spans="1:22">
      <c r="A1269" t="str">
        <f>_xlfn.XLOOKUP(D1269,BN:BN,BO:BO)</f>
        <v>México</v>
      </c>
      <c r="B1269" t="s">
        <v>25</v>
      </c>
      <c r="C1269">
        <v>152</v>
      </c>
      <c r="D1269" t="str">
        <f>_xlfn.XLOOKUP(C1269,BH:BH,BI:BI)</f>
        <v>DianaM</v>
      </c>
      <c r="E1269">
        <v>24495</v>
      </c>
      <c r="F1269" t="s">
        <v>2519</v>
      </c>
      <c r="G1269" s="63">
        <v>45701</v>
      </c>
      <c r="H1269" s="63">
        <v>45708</v>
      </c>
      <c r="I1269" t="s">
        <v>366</v>
      </c>
      <c r="J1269" t="str">
        <f>_xlfn.XLOOKUP(I1269,AS:AS,AU:AU)</f>
        <v>Vuelos</v>
      </c>
      <c r="K1269" t="s">
        <v>33</v>
      </c>
      <c r="L1269">
        <v>2949</v>
      </c>
      <c r="M1269">
        <f>L1269*_xlfn.XLOOKUP(K1269,AM:AM,AN:AN)</f>
        <v>2536.14</v>
      </c>
      <c r="N1269">
        <f>L1269*_xlfn.XLOOKUP(K1269,AM:AM,AO:AO)</f>
        <v>2949</v>
      </c>
      <c r="O1269">
        <v>0</v>
      </c>
      <c r="P1269">
        <f>O1269*_xlfn.XLOOKUP(K1269,AM:AM,AN:AN)</f>
        <v>0</v>
      </c>
      <c r="Q1269">
        <f>O1269*_xlfn.XLOOKUP(K1269,AM:AM,AO:AO)</f>
        <v>0</v>
      </c>
      <c r="R1269" t="str">
        <f>_xlfn.XLOOKUP(E1269,AF:AF,AG:AG)</f>
        <v>United Airlines</v>
      </c>
      <c r="S1269" t="str">
        <f>_xlfn.XLOOKUP(E1269,AF:AF,AI:AI)</f>
        <v>United States</v>
      </c>
      <c r="T1269">
        <f>WEEKNUM(G1269)</f>
        <v>7</v>
      </c>
      <c r="U1269">
        <f>YEAR(G1269)</f>
        <v>2025</v>
      </c>
      <c r="V1269" s="117">
        <f>IFERROR(Q1269/N1269,"0")</f>
        <v>0</v>
      </c>
    </row>
    <row r="1270" spans="1:22">
      <c r="A1270" t="str">
        <f>_xlfn.XLOOKUP(D1270,BN:BN,BO:BO)</f>
        <v>México</v>
      </c>
      <c r="B1270" t="s">
        <v>25</v>
      </c>
      <c r="C1270">
        <v>153</v>
      </c>
      <c r="D1270" t="str">
        <f>_xlfn.XLOOKUP(C1270,BH:BH,BI:BI)</f>
        <v>MariaM</v>
      </c>
      <c r="E1270">
        <v>23789</v>
      </c>
      <c r="F1270" t="s">
        <v>2520</v>
      </c>
      <c r="G1270" s="63">
        <v>46010</v>
      </c>
      <c r="H1270" s="63">
        <v>46027</v>
      </c>
      <c r="I1270" t="s">
        <v>364</v>
      </c>
      <c r="J1270" t="str">
        <f>_xlfn.XLOOKUP(I1270,AS:AS,AU:AU)</f>
        <v>DMC</v>
      </c>
      <c r="K1270" t="s">
        <v>33</v>
      </c>
      <c r="L1270">
        <v>35154.42</v>
      </c>
      <c r="M1270">
        <f>L1270*_xlfn.XLOOKUP(K1270,AM:AM,AN:AN)</f>
        <v>30232.801199999998</v>
      </c>
      <c r="N1270">
        <f>L1270*_xlfn.XLOOKUP(K1270,AM:AM,AO:AO)</f>
        <v>35154.42</v>
      </c>
      <c r="O1270">
        <v>4672.42</v>
      </c>
      <c r="P1270">
        <f>O1270*_xlfn.XLOOKUP(K1270,AM:AM,AN:AN)</f>
        <v>4018.2811999999999</v>
      </c>
      <c r="Q1270">
        <f>O1270*_xlfn.XLOOKUP(K1270,AM:AM,AO:AO)</f>
        <v>4672.42</v>
      </c>
      <c r="R1270" t="str">
        <f>_xlfn.XLOOKUP(E1270,AF:AF,AG:AG)</f>
        <v>TRIUMPH TRAVEL</v>
      </c>
      <c r="S1270" t="str">
        <f>_xlfn.XLOOKUP(E1270,AF:AF,AI:AI)</f>
        <v>South Africa</v>
      </c>
      <c r="T1270">
        <f>WEEKNUM(G1270)</f>
        <v>51</v>
      </c>
      <c r="U1270">
        <f>YEAR(G1270)</f>
        <v>2025</v>
      </c>
      <c r="V1270" s="117">
        <f>IFERROR(Q1270/N1270,"0")</f>
        <v>0.13291130958781286</v>
      </c>
    </row>
    <row r="1271" spans="1:22">
      <c r="A1271" t="str">
        <f>_xlfn.XLOOKUP(D1271,BN:BN,BO:BO)</f>
        <v>México</v>
      </c>
      <c r="B1271" t="s">
        <v>25</v>
      </c>
      <c r="C1271">
        <v>153</v>
      </c>
      <c r="D1271" t="str">
        <f>_xlfn.XLOOKUP(C1271,BH:BH,BI:BI)</f>
        <v>MariaM</v>
      </c>
      <c r="E1271">
        <v>23966</v>
      </c>
      <c r="F1271" t="s">
        <v>2521</v>
      </c>
      <c r="G1271" s="63">
        <v>46010</v>
      </c>
      <c r="H1271" s="63">
        <v>46027</v>
      </c>
      <c r="I1271" t="s">
        <v>366</v>
      </c>
      <c r="J1271" t="str">
        <f>_xlfn.XLOOKUP(I1271,AS:AS,AU:AU)</f>
        <v>Vuelos</v>
      </c>
      <c r="K1271" t="s">
        <v>33</v>
      </c>
      <c r="L1271">
        <v>15559.29</v>
      </c>
      <c r="M1271">
        <f>L1271*_xlfn.XLOOKUP(K1271,AM:AM,AN:AN)</f>
        <v>13380.9894</v>
      </c>
      <c r="N1271">
        <f>L1271*_xlfn.XLOOKUP(K1271,AM:AM,AO:AO)</f>
        <v>15559.29</v>
      </c>
      <c r="O1271">
        <v>0</v>
      </c>
      <c r="P1271">
        <f>O1271*_xlfn.XLOOKUP(K1271,AM:AM,AN:AN)</f>
        <v>0</v>
      </c>
      <c r="Q1271">
        <f>O1271*_xlfn.XLOOKUP(K1271,AM:AM,AO:AO)</f>
        <v>0</v>
      </c>
      <c r="R1271" t="str">
        <f>_xlfn.XLOOKUP(E1271,AF:AF,AG:AG)</f>
        <v>British Airways</v>
      </c>
      <c r="S1271" t="str">
        <f>_xlfn.XLOOKUP(E1271,AF:AF,AI:AI)</f>
        <v>United Kingdom</v>
      </c>
      <c r="T1271">
        <f>WEEKNUM(G1271)</f>
        <v>51</v>
      </c>
      <c r="U1271">
        <f>YEAR(G1271)</f>
        <v>2025</v>
      </c>
      <c r="V1271" s="117">
        <f>IFERROR(Q1271/N1271,"0")</f>
        <v>0</v>
      </c>
    </row>
    <row r="1272" spans="1:22">
      <c r="A1272" t="str">
        <f>_xlfn.XLOOKUP(D1272,BN:BN,BO:BO)</f>
        <v>México</v>
      </c>
      <c r="B1272" t="s">
        <v>25</v>
      </c>
      <c r="C1272">
        <v>153</v>
      </c>
      <c r="D1272" t="str">
        <f>_xlfn.XLOOKUP(C1272,BH:BH,BI:BI)</f>
        <v>MariaM</v>
      </c>
      <c r="E1272">
        <v>25028</v>
      </c>
      <c r="F1272" t="s">
        <v>2522</v>
      </c>
      <c r="G1272" s="63">
        <v>46010</v>
      </c>
      <c r="H1272" s="63">
        <v>46027</v>
      </c>
      <c r="I1272" t="s">
        <v>366</v>
      </c>
      <c r="J1272" t="str">
        <f>_xlfn.XLOOKUP(I1272,AS:AS,AU:AU)</f>
        <v>Vuelos</v>
      </c>
      <c r="K1272" t="s">
        <v>33</v>
      </c>
      <c r="L1272">
        <v>355.5</v>
      </c>
      <c r="M1272">
        <f>L1272*_xlfn.XLOOKUP(K1272,AM:AM,AN:AN)</f>
        <v>305.73</v>
      </c>
      <c r="N1272">
        <f>L1272*_xlfn.XLOOKUP(K1272,AM:AM,AO:AO)</f>
        <v>355.5</v>
      </c>
      <c r="O1272">
        <v>0</v>
      </c>
      <c r="P1272">
        <f>O1272*_xlfn.XLOOKUP(K1272,AM:AM,AN:AN)</f>
        <v>0</v>
      </c>
      <c r="Q1272">
        <f>O1272*_xlfn.XLOOKUP(K1272,AM:AM,AO:AO)</f>
        <v>0</v>
      </c>
      <c r="R1272" t="str">
        <f>_xlfn.XLOOKUP(E1272,AF:AF,AG:AG)</f>
        <v>AirLink</v>
      </c>
      <c r="S1272" t="str">
        <f>_xlfn.XLOOKUP(E1272,AF:AF,AI:AI)</f>
        <v>South Africa</v>
      </c>
      <c r="T1272">
        <f>WEEKNUM(G1272)</f>
        <v>51</v>
      </c>
      <c r="U1272">
        <f>YEAR(G1272)</f>
        <v>2025</v>
      </c>
      <c r="V1272" s="117">
        <f>IFERROR(Q1272/N1272,"0")</f>
        <v>0</v>
      </c>
    </row>
    <row r="1273" spans="1:22">
      <c r="A1273" t="str">
        <f>_xlfn.XLOOKUP(D1273,BN:BN,BO:BO)</f>
        <v>México</v>
      </c>
      <c r="B1273" t="s">
        <v>25</v>
      </c>
      <c r="C1273">
        <v>153</v>
      </c>
      <c r="D1273" t="str">
        <f>_xlfn.XLOOKUP(C1273,BH:BH,BI:BI)</f>
        <v>MariaM</v>
      </c>
      <c r="E1273">
        <v>0</v>
      </c>
      <c r="F1273" t="s">
        <v>2523</v>
      </c>
      <c r="G1273" s="63">
        <v>46010</v>
      </c>
      <c r="H1273" s="63">
        <v>46027</v>
      </c>
      <c r="I1273" t="s">
        <v>396</v>
      </c>
      <c r="J1273" t="str">
        <f>_xlfn.XLOOKUP(I1273,AS:AS,AU:AU)</f>
        <v>Honorarios</v>
      </c>
      <c r="K1273" t="s">
        <v>33</v>
      </c>
      <c r="L1273">
        <v>105</v>
      </c>
      <c r="M1273">
        <f>L1273*_xlfn.XLOOKUP(K1273,AM:AM,AN:AN)</f>
        <v>90.3</v>
      </c>
      <c r="N1273">
        <f>L1273*_xlfn.XLOOKUP(K1273,AM:AM,AO:AO)</f>
        <v>105</v>
      </c>
      <c r="O1273">
        <v>105</v>
      </c>
      <c r="P1273">
        <f>O1273*_xlfn.XLOOKUP(K1273,AM:AM,AN:AN)</f>
        <v>90.3</v>
      </c>
      <c r="Q1273">
        <f>O1273*_xlfn.XLOOKUP(K1273,AM:AM,AO:AO)</f>
        <v>105</v>
      </c>
      <c r="R1273" t="str">
        <f>_xlfn.XLOOKUP(E1273,AF:AF,AG:AG)</f>
        <v>FEES</v>
      </c>
      <c r="S1273">
        <f>_xlfn.XLOOKUP(E1273,AF:AF,AI:AI)</f>
        <v>0</v>
      </c>
      <c r="T1273">
        <f>WEEKNUM(G1273)</f>
        <v>51</v>
      </c>
      <c r="U1273">
        <f>YEAR(G1273)</f>
        <v>2025</v>
      </c>
      <c r="V1273" s="117">
        <f>IFERROR(Q1273/N1273,"0")</f>
        <v>1</v>
      </c>
    </row>
    <row r="1274" spans="1:22">
      <c r="A1274" t="str">
        <f>_xlfn.XLOOKUP(D1274,BN:BN,BO:BO)</f>
        <v>México</v>
      </c>
      <c r="B1274" t="s">
        <v>25</v>
      </c>
      <c r="C1274">
        <v>154</v>
      </c>
      <c r="D1274" t="str">
        <f>_xlfn.XLOOKUP(C1274,BH:BH,BI:BI)</f>
        <v>MinervaH</v>
      </c>
      <c r="E1274">
        <v>27306</v>
      </c>
      <c r="F1274" t="s">
        <v>2524</v>
      </c>
      <c r="G1274" s="63">
        <v>45758</v>
      </c>
      <c r="H1274" s="63">
        <v>45767</v>
      </c>
      <c r="I1274" t="s">
        <v>366</v>
      </c>
      <c r="J1274" t="str">
        <f>_xlfn.XLOOKUP(I1274,AS:AS,AU:AU)</f>
        <v>Vuelos</v>
      </c>
      <c r="K1274" t="s">
        <v>33</v>
      </c>
      <c r="L1274">
        <v>2561.62</v>
      </c>
      <c r="M1274">
        <f>L1274*_xlfn.XLOOKUP(K1274,AM:AM,AN:AN)</f>
        <v>2202.9931999999999</v>
      </c>
      <c r="N1274">
        <f>L1274*_xlfn.XLOOKUP(K1274,AM:AM,AO:AO)</f>
        <v>2561.62</v>
      </c>
      <c r="O1274">
        <v>158.34</v>
      </c>
      <c r="P1274">
        <f>O1274*_xlfn.XLOOKUP(K1274,AM:AM,AN:AN)</f>
        <v>136.17240000000001</v>
      </c>
      <c r="Q1274">
        <f>O1274*_xlfn.XLOOKUP(K1274,AM:AM,AO:AO)</f>
        <v>158.34</v>
      </c>
      <c r="R1274" t="str">
        <f>_xlfn.XLOOKUP(E1274,AF:AF,AG:AG)</f>
        <v>Icelandair</v>
      </c>
      <c r="S1274" t="str">
        <f>_xlfn.XLOOKUP(E1274,AF:AF,AI:AI)</f>
        <v>Iceland</v>
      </c>
      <c r="T1274">
        <f>WEEKNUM(G1274)</f>
        <v>15</v>
      </c>
      <c r="U1274">
        <f>YEAR(G1274)</f>
        <v>2025</v>
      </c>
      <c r="V1274" s="117">
        <f>IFERROR(Q1274/N1274,"0")</f>
        <v>6.1812446811002418E-2</v>
      </c>
    </row>
    <row r="1275" spans="1:22">
      <c r="A1275" t="str">
        <f>_xlfn.XLOOKUP(D1275,BN:BN,BO:BO)</f>
        <v>México</v>
      </c>
      <c r="B1275" t="s">
        <v>25</v>
      </c>
      <c r="C1275">
        <v>154</v>
      </c>
      <c r="D1275" t="str">
        <f>_xlfn.XLOOKUP(C1275,BH:BH,BI:BI)</f>
        <v>MinervaH</v>
      </c>
      <c r="E1275">
        <v>25240</v>
      </c>
      <c r="F1275" t="s">
        <v>2525</v>
      </c>
      <c r="G1275" s="63">
        <v>45758</v>
      </c>
      <c r="H1275" s="63">
        <v>45767</v>
      </c>
      <c r="I1275" t="s">
        <v>366</v>
      </c>
      <c r="J1275" t="str">
        <f>_xlfn.XLOOKUP(I1275,AS:AS,AU:AU)</f>
        <v>Vuelos</v>
      </c>
      <c r="K1275" t="s">
        <v>33</v>
      </c>
      <c r="L1275">
        <v>6418.8</v>
      </c>
      <c r="M1275">
        <f>L1275*_xlfn.XLOOKUP(K1275,AM:AM,AN:AN)</f>
        <v>5520.1679999999997</v>
      </c>
      <c r="N1275">
        <f>L1275*_xlfn.XLOOKUP(K1275,AM:AM,AO:AO)</f>
        <v>6418.8</v>
      </c>
      <c r="O1275">
        <v>860</v>
      </c>
      <c r="P1275">
        <f>O1275*_xlfn.XLOOKUP(K1275,AM:AM,AN:AN)</f>
        <v>739.6</v>
      </c>
      <c r="Q1275">
        <f>O1275*_xlfn.XLOOKUP(K1275,AM:AM,AO:AO)</f>
        <v>860</v>
      </c>
      <c r="R1275" t="str">
        <f>_xlfn.XLOOKUP(E1275,AF:AF,AG:AG)</f>
        <v>DELTA AIR LINES</v>
      </c>
      <c r="S1275" t="str">
        <f>_xlfn.XLOOKUP(E1275,AF:AF,AI:AI)</f>
        <v>United States</v>
      </c>
      <c r="T1275">
        <f>WEEKNUM(G1275)</f>
        <v>15</v>
      </c>
      <c r="U1275">
        <f>YEAR(G1275)</f>
        <v>2025</v>
      </c>
      <c r="V1275" s="117">
        <f>IFERROR(Q1275/N1275,"0")</f>
        <v>0.13398142955069484</v>
      </c>
    </row>
    <row r="1276" spans="1:22">
      <c r="A1276" t="str">
        <f>_xlfn.XLOOKUP(D1276,BN:BN,BO:BO)</f>
        <v>México</v>
      </c>
      <c r="B1276" t="s">
        <v>25</v>
      </c>
      <c r="C1276">
        <v>154</v>
      </c>
      <c r="D1276" t="str">
        <f>_xlfn.XLOOKUP(C1276,BH:BH,BI:BI)</f>
        <v>MinervaH</v>
      </c>
      <c r="E1276">
        <v>27306</v>
      </c>
      <c r="F1276" t="s">
        <v>2526</v>
      </c>
      <c r="G1276" s="63">
        <v>45758</v>
      </c>
      <c r="H1276" s="63">
        <v>45767</v>
      </c>
      <c r="I1276" t="s">
        <v>366</v>
      </c>
      <c r="J1276" t="str">
        <f>_xlfn.XLOOKUP(I1276,AS:AS,AU:AU)</f>
        <v>Vuelos</v>
      </c>
      <c r="K1276" t="s">
        <v>33</v>
      </c>
      <c r="L1276">
        <v>2561.62</v>
      </c>
      <c r="M1276">
        <f>L1276*_xlfn.XLOOKUP(K1276,AM:AM,AN:AN)</f>
        <v>2202.9931999999999</v>
      </c>
      <c r="N1276">
        <f>L1276*_xlfn.XLOOKUP(K1276,AM:AM,AO:AO)</f>
        <v>2561.62</v>
      </c>
      <c r="O1276">
        <v>158.34</v>
      </c>
      <c r="P1276">
        <f>O1276*_xlfn.XLOOKUP(K1276,AM:AM,AN:AN)</f>
        <v>136.17240000000001</v>
      </c>
      <c r="Q1276">
        <f>O1276*_xlfn.XLOOKUP(K1276,AM:AM,AO:AO)</f>
        <v>158.34</v>
      </c>
      <c r="R1276" t="str">
        <f>_xlfn.XLOOKUP(E1276,AF:AF,AG:AG)</f>
        <v>Icelandair</v>
      </c>
      <c r="S1276" t="str">
        <f>_xlfn.XLOOKUP(E1276,AF:AF,AI:AI)</f>
        <v>Iceland</v>
      </c>
      <c r="T1276">
        <f>WEEKNUM(G1276)</f>
        <v>15</v>
      </c>
      <c r="U1276">
        <f>YEAR(G1276)</f>
        <v>2025</v>
      </c>
      <c r="V1276" s="117">
        <f>IFERROR(Q1276/N1276,"0")</f>
        <v>6.1812446811002418E-2</v>
      </c>
    </row>
    <row r="1277" spans="1:22">
      <c r="A1277" t="str">
        <f>_xlfn.XLOOKUP(D1277,BN:BN,BO:BO)</f>
        <v>México</v>
      </c>
      <c r="B1277" t="s">
        <v>25</v>
      </c>
      <c r="C1277">
        <v>154</v>
      </c>
      <c r="D1277" t="str">
        <f>_xlfn.XLOOKUP(C1277,BH:BH,BI:BI)</f>
        <v>MinervaH</v>
      </c>
      <c r="E1277">
        <v>23590</v>
      </c>
      <c r="F1277" t="s">
        <v>2527</v>
      </c>
      <c r="G1277" s="63">
        <v>45758</v>
      </c>
      <c r="H1277" s="63">
        <v>45767</v>
      </c>
      <c r="I1277" t="s">
        <v>366</v>
      </c>
      <c r="J1277" t="str">
        <f>_xlfn.XLOOKUP(I1277,AS:AS,AU:AU)</f>
        <v>Vuelos</v>
      </c>
      <c r="K1277" t="s">
        <v>33</v>
      </c>
      <c r="L1277">
        <v>1744.64</v>
      </c>
      <c r="M1277">
        <f>L1277*_xlfn.XLOOKUP(K1277,AM:AM,AN:AN)</f>
        <v>1500.3904</v>
      </c>
      <c r="N1277">
        <f>L1277*_xlfn.XLOOKUP(K1277,AM:AM,AO:AO)</f>
        <v>1744.64</v>
      </c>
      <c r="O1277">
        <v>29.86</v>
      </c>
      <c r="P1277">
        <f>O1277*_xlfn.XLOOKUP(K1277,AM:AM,AN:AN)</f>
        <v>25.679600000000001</v>
      </c>
      <c r="Q1277">
        <f>O1277*_xlfn.XLOOKUP(K1277,AM:AM,AO:AO)</f>
        <v>29.86</v>
      </c>
      <c r="R1277" t="str">
        <f>_xlfn.XLOOKUP(E1277,AF:AF,AG:AG)</f>
        <v>AEROMÉXICO</v>
      </c>
      <c r="S1277" t="str">
        <f>_xlfn.XLOOKUP(E1277,AF:AF,AI:AI)</f>
        <v>Mexico</v>
      </c>
      <c r="T1277">
        <f>WEEKNUM(G1277)</f>
        <v>15</v>
      </c>
      <c r="U1277">
        <f>YEAR(G1277)</f>
        <v>2025</v>
      </c>
      <c r="V1277" s="117">
        <f>IFERROR(Q1277/N1277,"0")</f>
        <v>1.7115278796771827E-2</v>
      </c>
    </row>
    <row r="1278" spans="1:22">
      <c r="A1278" t="str">
        <f>_xlfn.XLOOKUP(D1278,BN:BN,BO:BO)</f>
        <v>México</v>
      </c>
      <c r="B1278" t="s">
        <v>25</v>
      </c>
      <c r="C1278">
        <v>154</v>
      </c>
      <c r="D1278" t="str">
        <f>_xlfn.XLOOKUP(C1278,BH:BH,BI:BI)</f>
        <v>MinervaH</v>
      </c>
      <c r="E1278">
        <v>25240</v>
      </c>
      <c r="F1278" t="s">
        <v>2528</v>
      </c>
      <c r="G1278" s="63">
        <v>45758</v>
      </c>
      <c r="H1278" s="63">
        <v>45767</v>
      </c>
      <c r="I1278" t="s">
        <v>366</v>
      </c>
      <c r="J1278" t="str">
        <f>_xlfn.XLOOKUP(I1278,AS:AS,AU:AU)</f>
        <v>Vuelos</v>
      </c>
      <c r="K1278" t="s">
        <v>33</v>
      </c>
      <c r="L1278">
        <v>7838.8</v>
      </c>
      <c r="M1278">
        <f>L1278*_xlfn.XLOOKUP(K1278,AM:AM,AN:AN)</f>
        <v>6741.3680000000004</v>
      </c>
      <c r="N1278">
        <f>L1278*_xlfn.XLOOKUP(K1278,AM:AM,AO:AO)</f>
        <v>7838.8</v>
      </c>
      <c r="O1278">
        <v>1144</v>
      </c>
      <c r="P1278">
        <f>O1278*_xlfn.XLOOKUP(K1278,AM:AM,AN:AN)</f>
        <v>983.84</v>
      </c>
      <c r="Q1278">
        <f>O1278*_xlfn.XLOOKUP(K1278,AM:AM,AO:AO)</f>
        <v>1144</v>
      </c>
      <c r="R1278" t="str">
        <f>_xlfn.XLOOKUP(E1278,AF:AF,AG:AG)</f>
        <v>DELTA AIR LINES</v>
      </c>
      <c r="S1278" t="str">
        <f>_xlfn.XLOOKUP(E1278,AF:AF,AI:AI)</f>
        <v>United States</v>
      </c>
      <c r="T1278">
        <f>WEEKNUM(G1278)</f>
        <v>15</v>
      </c>
      <c r="U1278">
        <f>YEAR(G1278)</f>
        <v>2025</v>
      </c>
      <c r="V1278" s="117">
        <f>IFERROR(Q1278/N1278,"0")</f>
        <v>0.14594070520998112</v>
      </c>
    </row>
    <row r="1279" spans="1:22">
      <c r="A1279" t="str">
        <f>_xlfn.XLOOKUP(D1279,BN:BN,BO:BO)</f>
        <v>México</v>
      </c>
      <c r="B1279" t="s">
        <v>25</v>
      </c>
      <c r="C1279">
        <v>154</v>
      </c>
      <c r="D1279" t="str">
        <f>_xlfn.XLOOKUP(C1279,BH:BH,BI:BI)</f>
        <v>MinervaH</v>
      </c>
      <c r="E1279">
        <v>27306</v>
      </c>
      <c r="F1279" t="s">
        <v>2529</v>
      </c>
      <c r="G1279" s="63">
        <v>45758</v>
      </c>
      <c r="H1279" s="63">
        <v>45767</v>
      </c>
      <c r="I1279" t="s">
        <v>366</v>
      </c>
      <c r="J1279" t="str">
        <f>_xlfn.XLOOKUP(I1279,AS:AS,AU:AU)</f>
        <v>Vuelos</v>
      </c>
      <c r="K1279" t="s">
        <v>33</v>
      </c>
      <c r="L1279">
        <v>2561.62</v>
      </c>
      <c r="M1279">
        <f>L1279*_xlfn.XLOOKUP(K1279,AM:AM,AN:AN)</f>
        <v>2202.9931999999999</v>
      </c>
      <c r="N1279">
        <f>L1279*_xlfn.XLOOKUP(K1279,AM:AM,AO:AO)</f>
        <v>2561.62</v>
      </c>
      <c r="O1279">
        <v>158.34</v>
      </c>
      <c r="P1279">
        <f>O1279*_xlfn.XLOOKUP(K1279,AM:AM,AN:AN)</f>
        <v>136.17240000000001</v>
      </c>
      <c r="Q1279">
        <f>O1279*_xlfn.XLOOKUP(K1279,AM:AM,AO:AO)</f>
        <v>158.34</v>
      </c>
      <c r="R1279" t="str">
        <f>_xlfn.XLOOKUP(E1279,AF:AF,AG:AG)</f>
        <v>Icelandair</v>
      </c>
      <c r="S1279" t="str">
        <f>_xlfn.XLOOKUP(E1279,AF:AF,AI:AI)</f>
        <v>Iceland</v>
      </c>
      <c r="T1279">
        <f>WEEKNUM(G1279)</f>
        <v>15</v>
      </c>
      <c r="U1279">
        <f>YEAR(G1279)</f>
        <v>2025</v>
      </c>
      <c r="V1279" s="117">
        <f>IFERROR(Q1279/N1279,"0")</f>
        <v>6.1812446811002418E-2</v>
      </c>
    </row>
    <row r="1280" spans="1:22">
      <c r="A1280" t="str">
        <f>_xlfn.XLOOKUP(D1280,BN:BN,BO:BO)</f>
        <v>México</v>
      </c>
      <c r="B1280" t="s">
        <v>25</v>
      </c>
      <c r="C1280">
        <v>154</v>
      </c>
      <c r="D1280" t="str">
        <f>_xlfn.XLOOKUP(C1280,BH:BH,BI:BI)</f>
        <v>MinervaH</v>
      </c>
      <c r="E1280">
        <v>25240</v>
      </c>
      <c r="F1280" t="s">
        <v>2525</v>
      </c>
      <c r="G1280" s="63">
        <v>45758</v>
      </c>
      <c r="H1280" s="63">
        <v>45767</v>
      </c>
      <c r="I1280" t="s">
        <v>366</v>
      </c>
      <c r="J1280" t="str">
        <f>_xlfn.XLOOKUP(I1280,AS:AS,AU:AU)</f>
        <v>Vuelos</v>
      </c>
      <c r="K1280" t="s">
        <v>33</v>
      </c>
      <c r="L1280">
        <v>3919.4</v>
      </c>
      <c r="M1280">
        <f>L1280*_xlfn.XLOOKUP(K1280,AM:AM,AN:AN)</f>
        <v>3370.6840000000002</v>
      </c>
      <c r="N1280">
        <f>L1280*_xlfn.XLOOKUP(K1280,AM:AM,AO:AO)</f>
        <v>3919.4</v>
      </c>
      <c r="O1280">
        <v>572</v>
      </c>
      <c r="P1280">
        <f>O1280*_xlfn.XLOOKUP(K1280,AM:AM,AN:AN)</f>
        <v>491.92</v>
      </c>
      <c r="Q1280">
        <f>O1280*_xlfn.XLOOKUP(K1280,AM:AM,AO:AO)</f>
        <v>572</v>
      </c>
      <c r="R1280" t="str">
        <f>_xlfn.XLOOKUP(E1280,AF:AF,AG:AG)</f>
        <v>DELTA AIR LINES</v>
      </c>
      <c r="S1280" t="str">
        <f>_xlfn.XLOOKUP(E1280,AF:AF,AI:AI)</f>
        <v>United States</v>
      </c>
      <c r="T1280">
        <f>WEEKNUM(G1280)</f>
        <v>15</v>
      </c>
      <c r="U1280">
        <f>YEAR(G1280)</f>
        <v>2025</v>
      </c>
      <c r="V1280" s="117">
        <f>IFERROR(Q1280/N1280,"0")</f>
        <v>0.14594070520998112</v>
      </c>
    </row>
    <row r="1281" spans="1:22">
      <c r="A1281" t="str">
        <f>_xlfn.XLOOKUP(D1281,BN:BN,BO:BO)</f>
        <v>México</v>
      </c>
      <c r="B1281" t="s">
        <v>25</v>
      </c>
      <c r="C1281">
        <v>154</v>
      </c>
      <c r="D1281" t="str">
        <f>_xlfn.XLOOKUP(C1281,BH:BH,BI:BI)</f>
        <v>MinervaH</v>
      </c>
      <c r="E1281">
        <v>27306</v>
      </c>
      <c r="F1281" t="s">
        <v>2529</v>
      </c>
      <c r="G1281" s="63">
        <v>45758</v>
      </c>
      <c r="H1281" s="63">
        <v>45767</v>
      </c>
      <c r="I1281" t="s">
        <v>366</v>
      </c>
      <c r="J1281" t="str">
        <f>_xlfn.XLOOKUP(I1281,AS:AS,AU:AU)</f>
        <v>Vuelos</v>
      </c>
      <c r="K1281" t="s">
        <v>33</v>
      </c>
      <c r="L1281">
        <v>1377.31</v>
      </c>
      <c r="M1281">
        <f>L1281*_xlfn.XLOOKUP(K1281,AM:AM,AN:AN)</f>
        <v>1184.4866</v>
      </c>
      <c r="N1281">
        <f>L1281*_xlfn.XLOOKUP(K1281,AM:AM,AO:AO)</f>
        <v>1377.31</v>
      </c>
      <c r="O1281">
        <v>85.33</v>
      </c>
      <c r="P1281">
        <f>O1281*_xlfn.XLOOKUP(K1281,AM:AM,AN:AN)</f>
        <v>73.383799999999994</v>
      </c>
      <c r="Q1281">
        <f>O1281*_xlfn.XLOOKUP(K1281,AM:AM,AO:AO)</f>
        <v>85.33</v>
      </c>
      <c r="R1281" t="str">
        <f>_xlfn.XLOOKUP(E1281,AF:AF,AG:AG)</f>
        <v>Icelandair</v>
      </c>
      <c r="S1281" t="str">
        <f>_xlfn.XLOOKUP(E1281,AF:AF,AI:AI)</f>
        <v>Iceland</v>
      </c>
      <c r="T1281">
        <f>WEEKNUM(G1281)</f>
        <v>15</v>
      </c>
      <c r="U1281">
        <f>YEAR(G1281)</f>
        <v>2025</v>
      </c>
      <c r="V1281" s="117">
        <f>IFERROR(Q1281/N1281,"0")</f>
        <v>6.19540989319761E-2</v>
      </c>
    </row>
    <row r="1282" spans="1:22">
      <c r="A1282" t="str">
        <f>_xlfn.XLOOKUP(D1282,BN:BN,BO:BO)</f>
        <v>México</v>
      </c>
      <c r="B1282" t="s">
        <v>25</v>
      </c>
      <c r="C1282">
        <v>154</v>
      </c>
      <c r="D1282" t="str">
        <f>_xlfn.XLOOKUP(C1282,BH:BH,BI:BI)</f>
        <v>MinervaH</v>
      </c>
      <c r="E1282">
        <v>25240</v>
      </c>
      <c r="F1282" t="s">
        <v>2528</v>
      </c>
      <c r="G1282" s="63">
        <v>45758</v>
      </c>
      <c r="H1282" s="63">
        <v>45767</v>
      </c>
      <c r="I1282" t="s">
        <v>366</v>
      </c>
      <c r="J1282" t="str">
        <f>_xlfn.XLOOKUP(I1282,AS:AS,AU:AU)</f>
        <v>Vuelos</v>
      </c>
      <c r="K1282" t="s">
        <v>33</v>
      </c>
      <c r="L1282">
        <v>6418.8</v>
      </c>
      <c r="M1282">
        <f>L1282*_xlfn.XLOOKUP(K1282,AM:AM,AN:AN)</f>
        <v>5520.1679999999997</v>
      </c>
      <c r="N1282">
        <f>L1282*_xlfn.XLOOKUP(K1282,AM:AM,AO:AO)</f>
        <v>6418.8</v>
      </c>
      <c r="O1282">
        <v>860</v>
      </c>
      <c r="P1282">
        <f>O1282*_xlfn.XLOOKUP(K1282,AM:AM,AN:AN)</f>
        <v>739.6</v>
      </c>
      <c r="Q1282">
        <f>O1282*_xlfn.XLOOKUP(K1282,AM:AM,AO:AO)</f>
        <v>860</v>
      </c>
      <c r="R1282" t="str">
        <f>_xlfn.XLOOKUP(E1282,AF:AF,AG:AG)</f>
        <v>DELTA AIR LINES</v>
      </c>
      <c r="S1282" t="str">
        <f>_xlfn.XLOOKUP(E1282,AF:AF,AI:AI)</f>
        <v>United States</v>
      </c>
      <c r="T1282">
        <f>WEEKNUM(G1282)</f>
        <v>15</v>
      </c>
      <c r="U1282">
        <f>YEAR(G1282)</f>
        <v>2025</v>
      </c>
      <c r="V1282" s="117">
        <f>IFERROR(Q1282/N1282,"0")</f>
        <v>0.13398142955069484</v>
      </c>
    </row>
    <row r="1283" spans="1:22">
      <c r="A1283" t="str">
        <f>_xlfn.XLOOKUP(D1283,BN:BN,BO:BO)</f>
        <v>México</v>
      </c>
      <c r="B1283" t="s">
        <v>25</v>
      </c>
      <c r="C1283">
        <v>154</v>
      </c>
      <c r="D1283" t="str">
        <f>_xlfn.XLOOKUP(C1283,BH:BH,BI:BI)</f>
        <v>MinervaH</v>
      </c>
      <c r="E1283">
        <v>23590</v>
      </c>
      <c r="F1283" t="s">
        <v>2530</v>
      </c>
      <c r="G1283" s="63">
        <v>45758</v>
      </c>
      <c r="H1283" s="63">
        <v>45767</v>
      </c>
      <c r="I1283" t="s">
        <v>366</v>
      </c>
      <c r="J1283" t="str">
        <f>_xlfn.XLOOKUP(I1283,AS:AS,AU:AU)</f>
        <v>Vuelos</v>
      </c>
      <c r="K1283" t="s">
        <v>33</v>
      </c>
      <c r="L1283">
        <v>1613.92</v>
      </c>
      <c r="M1283">
        <f>L1283*_xlfn.XLOOKUP(K1283,AM:AM,AN:AN)</f>
        <v>1387.9712</v>
      </c>
      <c r="N1283">
        <f>L1283*_xlfn.XLOOKUP(K1283,AM:AM,AO:AO)</f>
        <v>1613.92</v>
      </c>
      <c r="O1283">
        <v>1.1599999999999999</v>
      </c>
      <c r="P1283">
        <f>O1283*_xlfn.XLOOKUP(K1283,AM:AM,AN:AN)</f>
        <v>0.99759999999999993</v>
      </c>
      <c r="Q1283">
        <f>O1283*_xlfn.XLOOKUP(K1283,AM:AM,AO:AO)</f>
        <v>1.1599999999999999</v>
      </c>
      <c r="R1283" t="str">
        <f>_xlfn.XLOOKUP(E1283,AF:AF,AG:AG)</f>
        <v>AEROMÉXICO</v>
      </c>
      <c r="S1283" t="str">
        <f>_xlfn.XLOOKUP(E1283,AF:AF,AI:AI)</f>
        <v>Mexico</v>
      </c>
      <c r="T1283">
        <f>WEEKNUM(G1283)</f>
        <v>15</v>
      </c>
      <c r="U1283">
        <f>YEAR(G1283)</f>
        <v>2025</v>
      </c>
      <c r="V1283" s="117">
        <f>IFERROR(Q1283/N1283,"0")</f>
        <v>7.1874690195300873E-4</v>
      </c>
    </row>
    <row r="1284" spans="1:22">
      <c r="A1284" t="str">
        <f>_xlfn.XLOOKUP(D1284,BN:BN,BO:BO)</f>
        <v>México</v>
      </c>
      <c r="B1284" t="s">
        <v>25</v>
      </c>
      <c r="C1284">
        <v>154</v>
      </c>
      <c r="D1284" t="str">
        <f>_xlfn.XLOOKUP(C1284,BH:BH,BI:BI)</f>
        <v>MinervaH</v>
      </c>
      <c r="E1284">
        <v>23590</v>
      </c>
      <c r="F1284" t="s">
        <v>2531</v>
      </c>
      <c r="G1284" s="63">
        <v>45767</v>
      </c>
      <c r="H1284" s="63">
        <v>45767</v>
      </c>
      <c r="I1284" t="s">
        <v>366</v>
      </c>
      <c r="J1284" t="str">
        <f>_xlfn.XLOOKUP(I1284,AS:AS,AU:AU)</f>
        <v>Vuelos</v>
      </c>
      <c r="K1284" t="s">
        <v>33</v>
      </c>
      <c r="L1284">
        <v>202</v>
      </c>
      <c r="M1284">
        <f>L1284*_xlfn.XLOOKUP(K1284,AM:AM,AN:AN)</f>
        <v>173.72</v>
      </c>
      <c r="N1284">
        <f>L1284*_xlfn.XLOOKUP(K1284,AM:AM,AO:AO)</f>
        <v>202</v>
      </c>
      <c r="O1284">
        <v>-31.02</v>
      </c>
      <c r="P1284">
        <f>O1284*_xlfn.XLOOKUP(K1284,AM:AM,AN:AN)</f>
        <v>-26.677199999999999</v>
      </c>
      <c r="Q1284">
        <f>O1284*_xlfn.XLOOKUP(K1284,AM:AM,AO:AO)</f>
        <v>-31.02</v>
      </c>
      <c r="R1284" t="str">
        <f>_xlfn.XLOOKUP(E1284,AF:AF,AG:AG)</f>
        <v>AEROMÉXICO</v>
      </c>
      <c r="S1284" t="str">
        <f>_xlfn.XLOOKUP(E1284,AF:AF,AI:AI)</f>
        <v>Mexico</v>
      </c>
      <c r="T1284">
        <f>WEEKNUM(G1284)</f>
        <v>17</v>
      </c>
      <c r="U1284">
        <f>YEAR(G1284)</f>
        <v>2025</v>
      </c>
      <c r="V1284" s="117">
        <f>IFERROR(Q1284/N1284,"0")</f>
        <v>-0.15356435643564356</v>
      </c>
    </row>
    <row r="1285" spans="1:22">
      <c r="A1285" t="str">
        <f>_xlfn.XLOOKUP(D1285,BN:BN,BO:BO)</f>
        <v>México</v>
      </c>
      <c r="B1285" t="s">
        <v>25</v>
      </c>
      <c r="C1285">
        <v>154</v>
      </c>
      <c r="D1285" t="str">
        <f>_xlfn.XLOOKUP(C1285,BH:BH,BI:BI)</f>
        <v>MinervaH</v>
      </c>
      <c r="E1285">
        <v>27306</v>
      </c>
      <c r="F1285" t="s">
        <v>2532</v>
      </c>
      <c r="G1285" s="63">
        <v>45766</v>
      </c>
      <c r="H1285" s="63">
        <v>45766</v>
      </c>
      <c r="I1285" t="s">
        <v>366</v>
      </c>
      <c r="J1285" t="str">
        <f>_xlfn.XLOOKUP(I1285,AS:AS,AU:AU)</f>
        <v>Vuelos</v>
      </c>
      <c r="K1285" t="s">
        <v>33</v>
      </c>
      <c r="L1285">
        <v>354.8</v>
      </c>
      <c r="M1285">
        <f>L1285*_xlfn.XLOOKUP(K1285,AM:AM,AN:AN)</f>
        <v>305.12799999999999</v>
      </c>
      <c r="N1285">
        <f>L1285*_xlfn.XLOOKUP(K1285,AM:AM,AO:AO)</f>
        <v>354.8</v>
      </c>
      <c r="O1285">
        <v>-85.33</v>
      </c>
      <c r="P1285">
        <f>O1285*_xlfn.XLOOKUP(K1285,AM:AM,AN:AN)</f>
        <v>-73.383799999999994</v>
      </c>
      <c r="Q1285">
        <f>O1285*_xlfn.XLOOKUP(K1285,AM:AM,AO:AO)</f>
        <v>-85.33</v>
      </c>
      <c r="R1285" t="str">
        <f>_xlfn.XLOOKUP(E1285,AF:AF,AG:AG)</f>
        <v>Icelandair</v>
      </c>
      <c r="S1285" t="str">
        <f>_xlfn.XLOOKUP(E1285,AF:AF,AI:AI)</f>
        <v>Iceland</v>
      </c>
      <c r="T1285">
        <f>WEEKNUM(G1285)</f>
        <v>16</v>
      </c>
      <c r="U1285">
        <f>YEAR(G1285)</f>
        <v>2025</v>
      </c>
      <c r="V1285" s="117">
        <f>IFERROR(Q1285/N1285,"0")</f>
        <v>-0.24050169109357383</v>
      </c>
    </row>
    <row r="1286" spans="1:22">
      <c r="A1286" t="str">
        <f>_xlfn.XLOOKUP(D1286,BN:BN,BO:BO)</f>
        <v>México</v>
      </c>
      <c r="B1286" t="s">
        <v>25</v>
      </c>
      <c r="C1286">
        <v>154</v>
      </c>
      <c r="D1286" t="str">
        <f>_xlfn.XLOOKUP(C1286,BH:BH,BI:BI)</f>
        <v>MinervaH</v>
      </c>
      <c r="E1286">
        <v>0</v>
      </c>
      <c r="F1286" t="s">
        <v>2533</v>
      </c>
      <c r="G1286" s="63">
        <v>45758</v>
      </c>
      <c r="H1286" s="63">
        <v>45767</v>
      </c>
      <c r="I1286" t="s">
        <v>396</v>
      </c>
      <c r="J1286" t="str">
        <f>_xlfn.XLOOKUP(I1286,AS:AS,AU:AU)</f>
        <v>Honorarios</v>
      </c>
      <c r="K1286" t="s">
        <v>33</v>
      </c>
      <c r="L1286">
        <v>245</v>
      </c>
      <c r="M1286">
        <f>L1286*_xlfn.XLOOKUP(K1286,AM:AM,AN:AN)</f>
        <v>210.7</v>
      </c>
      <c r="N1286">
        <f>L1286*_xlfn.XLOOKUP(K1286,AM:AM,AO:AO)</f>
        <v>245</v>
      </c>
      <c r="O1286">
        <v>245</v>
      </c>
      <c r="P1286">
        <f>O1286*_xlfn.XLOOKUP(K1286,AM:AM,AN:AN)</f>
        <v>210.7</v>
      </c>
      <c r="Q1286">
        <f>O1286*_xlfn.XLOOKUP(K1286,AM:AM,AO:AO)</f>
        <v>245</v>
      </c>
      <c r="R1286" t="str">
        <f>_xlfn.XLOOKUP(E1286,AF:AF,AG:AG)</f>
        <v>FEES</v>
      </c>
      <c r="S1286">
        <f>_xlfn.XLOOKUP(E1286,AF:AF,AI:AI)</f>
        <v>0</v>
      </c>
      <c r="T1286">
        <f>WEEKNUM(G1286)</f>
        <v>15</v>
      </c>
      <c r="U1286">
        <f>YEAR(G1286)</f>
        <v>2025</v>
      </c>
      <c r="V1286" s="117">
        <f>IFERROR(Q1286/N1286,"0")</f>
        <v>1</v>
      </c>
    </row>
    <row r="1287" spans="1:22">
      <c r="A1287" t="str">
        <f>_xlfn.XLOOKUP(D1287,BN:BN,BO:BO)</f>
        <v>México</v>
      </c>
      <c r="B1287" t="s">
        <v>25</v>
      </c>
      <c r="C1287">
        <v>154</v>
      </c>
      <c r="D1287" t="str">
        <f>_xlfn.XLOOKUP(C1287,BH:BH,BI:BI)</f>
        <v>MinervaH</v>
      </c>
      <c r="E1287">
        <v>0</v>
      </c>
      <c r="F1287" t="s">
        <v>1709</v>
      </c>
      <c r="G1287" s="63">
        <v>45758</v>
      </c>
      <c r="H1287" s="63">
        <v>45767</v>
      </c>
      <c r="I1287" t="s">
        <v>396</v>
      </c>
      <c r="J1287" t="str">
        <f>_xlfn.XLOOKUP(I1287,AS:AS,AU:AU)</f>
        <v>Honorarios</v>
      </c>
      <c r="K1287" t="s">
        <v>33</v>
      </c>
      <c r="L1287">
        <v>334.63</v>
      </c>
      <c r="M1287">
        <f>L1287*_xlfn.XLOOKUP(K1287,AM:AM,AN:AN)</f>
        <v>287.78179999999998</v>
      </c>
      <c r="N1287">
        <f>L1287*_xlfn.XLOOKUP(K1287,AM:AM,AO:AO)</f>
        <v>334.63</v>
      </c>
      <c r="O1287">
        <v>334.63</v>
      </c>
      <c r="P1287">
        <f>O1287*_xlfn.XLOOKUP(K1287,AM:AM,AN:AN)</f>
        <v>287.78179999999998</v>
      </c>
      <c r="Q1287">
        <f>O1287*_xlfn.XLOOKUP(K1287,AM:AM,AO:AO)</f>
        <v>334.63</v>
      </c>
      <c r="R1287" t="str">
        <f>_xlfn.XLOOKUP(E1287,AF:AF,AG:AG)</f>
        <v>FEES</v>
      </c>
      <c r="S1287">
        <f>_xlfn.XLOOKUP(E1287,AF:AF,AI:AI)</f>
        <v>0</v>
      </c>
      <c r="T1287">
        <f>WEEKNUM(G1287)</f>
        <v>15</v>
      </c>
      <c r="U1287">
        <f>YEAR(G1287)</f>
        <v>2025</v>
      </c>
      <c r="V1287" s="117">
        <f>IFERROR(Q1287/N1287,"0")</f>
        <v>1</v>
      </c>
    </row>
    <row r="1288" spans="1:22">
      <c r="A1288" t="str">
        <f>_xlfn.XLOOKUP(D1288,BN:BN,BO:BO)</f>
        <v>Madrid</v>
      </c>
      <c r="B1288" t="s">
        <v>25</v>
      </c>
      <c r="C1288">
        <v>155</v>
      </c>
      <c r="D1288" t="str">
        <f>_xlfn.XLOOKUP(C1288,BH:BH,BI:BI)</f>
        <v>RafaellaP</v>
      </c>
      <c r="E1288">
        <v>25770</v>
      </c>
      <c r="F1288" t="s">
        <v>2534</v>
      </c>
      <c r="G1288" s="63">
        <v>45739</v>
      </c>
      <c r="H1288" s="63">
        <v>45743</v>
      </c>
      <c r="I1288" t="s">
        <v>376</v>
      </c>
      <c r="J1288" t="str">
        <f>_xlfn.XLOOKUP(I1288,AS:AS,AU:AU)</f>
        <v>Hotel</v>
      </c>
      <c r="K1288" t="s">
        <v>33</v>
      </c>
      <c r="L1288">
        <v>10210</v>
      </c>
      <c r="M1288">
        <f>L1288*_xlfn.XLOOKUP(K1288,AM:AM,AN:AN)</f>
        <v>8780.6</v>
      </c>
      <c r="N1288">
        <f>L1288*_xlfn.XLOOKUP(K1288,AM:AM,AO:AO)</f>
        <v>10210</v>
      </c>
      <c r="O1288">
        <v>1332</v>
      </c>
      <c r="P1288">
        <f>O1288*_xlfn.XLOOKUP(K1288,AM:AM,AN:AN)</f>
        <v>1145.52</v>
      </c>
      <c r="Q1288">
        <f>O1288*_xlfn.XLOOKUP(K1288,AM:AM,AO:AO)</f>
        <v>1332</v>
      </c>
      <c r="R1288" t="str">
        <f>_xlfn.XLOOKUP(E1288,AF:AF,AG:AG)</f>
        <v>Experiences by Roam</v>
      </c>
      <c r="S1288" t="str">
        <f>_xlfn.XLOOKUP(E1288,AF:AF,AI:AI)</f>
        <v>Saudi Arabia</v>
      </c>
      <c r="T1288">
        <f>WEEKNUM(G1288)</f>
        <v>13</v>
      </c>
      <c r="U1288">
        <f>YEAR(G1288)</f>
        <v>2025</v>
      </c>
      <c r="V1288" s="117">
        <f>IFERROR(Q1288/N1288,"0")</f>
        <v>0.13046033300685603</v>
      </c>
    </row>
    <row r="1289" spans="1:22">
      <c r="A1289" t="str">
        <f>_xlfn.XLOOKUP(D1289,BN:BN,BO:BO)</f>
        <v>Madrid</v>
      </c>
      <c r="B1289" t="s">
        <v>25</v>
      </c>
      <c r="C1289">
        <v>155</v>
      </c>
      <c r="D1289" t="str">
        <f>_xlfn.XLOOKUP(C1289,BH:BH,BI:BI)</f>
        <v>RafaellaP</v>
      </c>
      <c r="E1289">
        <v>25772</v>
      </c>
      <c r="F1289" t="s">
        <v>2535</v>
      </c>
      <c r="G1289" s="63">
        <v>45738</v>
      </c>
      <c r="H1289" s="63">
        <v>45738</v>
      </c>
      <c r="I1289" t="s">
        <v>455</v>
      </c>
      <c r="J1289" t="str">
        <f>_xlfn.XLOOKUP(I1289,AS:AS,AU:AU)</f>
        <v>DMC</v>
      </c>
      <c r="K1289" t="s">
        <v>33</v>
      </c>
      <c r="L1289">
        <v>954</v>
      </c>
      <c r="M1289">
        <f>L1289*_xlfn.XLOOKUP(K1289,AM:AM,AN:AN)</f>
        <v>820.43999999999994</v>
      </c>
      <c r="N1289">
        <f>L1289*_xlfn.XLOOKUP(K1289,AM:AM,AO:AO)</f>
        <v>954</v>
      </c>
      <c r="O1289">
        <v>0</v>
      </c>
      <c r="P1289">
        <f>O1289*_xlfn.XLOOKUP(K1289,AM:AM,AN:AN)</f>
        <v>0</v>
      </c>
      <c r="Q1289">
        <f>O1289*_xlfn.XLOOKUP(K1289,AM:AM,AO:AO)</f>
        <v>0</v>
      </c>
      <c r="R1289" t="str">
        <f>_xlfn.XLOOKUP(E1289,AF:AF,AG:AG)</f>
        <v>VENUE AND CONCEPT</v>
      </c>
      <c r="S1289" t="str">
        <f>_xlfn.XLOOKUP(E1289,AF:AF,AI:AI)</f>
        <v>Philippines</v>
      </c>
      <c r="T1289">
        <f>WEEKNUM(G1289)</f>
        <v>12</v>
      </c>
      <c r="U1289">
        <f>YEAR(G1289)</f>
        <v>2025</v>
      </c>
      <c r="V1289" s="117">
        <f>IFERROR(Q1289/N1289,"0")</f>
        <v>0</v>
      </c>
    </row>
    <row r="1290" spans="1:22">
      <c r="A1290" t="str">
        <f>_xlfn.XLOOKUP(D1290,BN:BN,BO:BO)</f>
        <v>Madrid</v>
      </c>
      <c r="B1290" t="s">
        <v>25</v>
      </c>
      <c r="C1290">
        <v>155</v>
      </c>
      <c r="D1290" t="str">
        <f>_xlfn.XLOOKUP(C1290,BH:BH,BI:BI)</f>
        <v>RafaellaP</v>
      </c>
      <c r="E1290">
        <v>25771</v>
      </c>
      <c r="F1290" t="s">
        <v>2536</v>
      </c>
      <c r="G1290" s="63">
        <v>45743</v>
      </c>
      <c r="H1290" s="63">
        <v>45744</v>
      </c>
      <c r="I1290" t="s">
        <v>376</v>
      </c>
      <c r="J1290" t="str">
        <f>_xlfn.XLOOKUP(I1290,AS:AS,AU:AU)</f>
        <v>Hotel</v>
      </c>
      <c r="K1290" t="s">
        <v>33</v>
      </c>
      <c r="L1290">
        <v>0</v>
      </c>
      <c r="M1290">
        <f>L1290*_xlfn.XLOOKUP(K1290,AM:AM,AN:AN)</f>
        <v>0</v>
      </c>
      <c r="N1290">
        <f>L1290*_xlfn.XLOOKUP(K1290,AM:AM,AO:AO)</f>
        <v>0</v>
      </c>
      <c r="O1290">
        <v>0</v>
      </c>
      <c r="P1290">
        <f>O1290*_xlfn.XLOOKUP(K1290,AM:AM,AN:AN)</f>
        <v>0</v>
      </c>
      <c r="Q1290">
        <f>O1290*_xlfn.XLOOKUP(K1290,AM:AM,AO:AO)</f>
        <v>0</v>
      </c>
      <c r="R1290" t="str">
        <f>_xlfn.XLOOKUP(E1290,AF:AF,AG:AG)</f>
        <v>THE ADDRESS DOWNTOWN DUBAI</v>
      </c>
      <c r="S1290" t="str">
        <f>_xlfn.XLOOKUP(E1290,AF:AF,AI:AI)</f>
        <v>United Arab Emirates</v>
      </c>
      <c r="T1290">
        <f>WEEKNUM(G1290)</f>
        <v>13</v>
      </c>
      <c r="U1290">
        <f>YEAR(G1290)</f>
        <v>2025</v>
      </c>
      <c r="V1290" s="117" t="str">
        <f>IFERROR(Q1290/N1290,"0")</f>
        <v>0</v>
      </c>
    </row>
    <row r="1291" spans="1:22">
      <c r="A1291" t="str">
        <f>_xlfn.XLOOKUP(D1291,BN:BN,BO:BO)</f>
        <v>Madrid</v>
      </c>
      <c r="B1291" t="s">
        <v>25</v>
      </c>
      <c r="C1291">
        <v>155</v>
      </c>
      <c r="D1291" t="str">
        <f>_xlfn.XLOOKUP(C1291,BH:BH,BI:BI)</f>
        <v>RafaellaP</v>
      </c>
      <c r="E1291">
        <v>25773</v>
      </c>
      <c r="F1291" t="s">
        <v>2537</v>
      </c>
      <c r="G1291" s="63">
        <v>45739</v>
      </c>
      <c r="H1291" s="63">
        <v>45743</v>
      </c>
      <c r="I1291" t="s">
        <v>456</v>
      </c>
      <c r="J1291" t="str">
        <f>_xlfn.XLOOKUP(I1291,AS:AS,AU:AU)</f>
        <v>Visados</v>
      </c>
      <c r="K1291" t="s">
        <v>33</v>
      </c>
      <c r="L1291">
        <v>140</v>
      </c>
      <c r="M1291">
        <f>L1291*_xlfn.XLOOKUP(K1291,AM:AM,AN:AN)</f>
        <v>120.39999999999999</v>
      </c>
      <c r="N1291">
        <f>L1291*_xlfn.XLOOKUP(K1291,AM:AM,AO:AO)</f>
        <v>140</v>
      </c>
      <c r="O1291">
        <v>32.74</v>
      </c>
      <c r="P1291">
        <f>O1291*_xlfn.XLOOKUP(K1291,AM:AM,AN:AN)</f>
        <v>28.156400000000001</v>
      </c>
      <c r="Q1291">
        <f>O1291*_xlfn.XLOOKUP(K1291,AM:AM,AO:AO)</f>
        <v>32.74</v>
      </c>
      <c r="R1291" t="str">
        <f>_xlfn.XLOOKUP(E1291,AF:AF,AG:AG)</f>
        <v>SAUDI E VISA</v>
      </c>
      <c r="S1291" t="str">
        <f>_xlfn.XLOOKUP(E1291,AF:AF,AI:AI)</f>
        <v>Saudi Arabia</v>
      </c>
      <c r="T1291">
        <f>WEEKNUM(G1291)</f>
        <v>13</v>
      </c>
      <c r="U1291">
        <f>YEAR(G1291)</f>
        <v>2025</v>
      </c>
      <c r="V1291" s="117">
        <f>IFERROR(Q1291/N1291,"0")</f>
        <v>0.23385714285714287</v>
      </c>
    </row>
    <row r="1292" spans="1:22">
      <c r="A1292" t="str">
        <f>_xlfn.XLOOKUP(D1292,BN:BN,BO:BO)</f>
        <v>Madrid</v>
      </c>
      <c r="B1292" t="s">
        <v>25</v>
      </c>
      <c r="C1292">
        <v>155</v>
      </c>
      <c r="D1292" t="str">
        <f>_xlfn.XLOOKUP(C1292,BH:BH,BI:BI)</f>
        <v>RafaellaP</v>
      </c>
      <c r="E1292">
        <v>25772</v>
      </c>
      <c r="F1292" t="s">
        <v>2538</v>
      </c>
      <c r="G1292" s="63">
        <v>45743</v>
      </c>
      <c r="H1292" s="63">
        <v>45744</v>
      </c>
      <c r="I1292" t="s">
        <v>376</v>
      </c>
      <c r="J1292" t="str">
        <f>_xlfn.XLOOKUP(I1292,AS:AS,AU:AU)</f>
        <v>Hotel</v>
      </c>
      <c r="K1292" t="s">
        <v>33</v>
      </c>
      <c r="L1292">
        <v>595</v>
      </c>
      <c r="M1292">
        <f>L1292*_xlfn.XLOOKUP(K1292,AM:AM,AN:AN)</f>
        <v>511.7</v>
      </c>
      <c r="N1292">
        <f>L1292*_xlfn.XLOOKUP(K1292,AM:AM,AO:AO)</f>
        <v>595</v>
      </c>
      <c r="O1292">
        <v>30</v>
      </c>
      <c r="P1292">
        <f>O1292*_xlfn.XLOOKUP(K1292,AM:AM,AN:AN)</f>
        <v>25.8</v>
      </c>
      <c r="Q1292">
        <f>O1292*_xlfn.XLOOKUP(K1292,AM:AM,AO:AO)</f>
        <v>30</v>
      </c>
      <c r="R1292" t="str">
        <f>_xlfn.XLOOKUP(E1292,AF:AF,AG:AG)</f>
        <v>VENUE AND CONCEPT</v>
      </c>
      <c r="S1292" t="str">
        <f>_xlfn.XLOOKUP(E1292,AF:AF,AI:AI)</f>
        <v>Philippines</v>
      </c>
      <c r="T1292">
        <f>WEEKNUM(G1292)</f>
        <v>13</v>
      </c>
      <c r="U1292">
        <f>YEAR(G1292)</f>
        <v>2025</v>
      </c>
      <c r="V1292" s="117">
        <f>IFERROR(Q1292/N1292,"0")</f>
        <v>5.0420168067226892E-2</v>
      </c>
    </row>
    <row r="1293" spans="1:22">
      <c r="A1293" t="str">
        <f>_xlfn.XLOOKUP(D1293,BN:BN,BO:BO)</f>
        <v>Madrid</v>
      </c>
      <c r="B1293" t="s">
        <v>25</v>
      </c>
      <c r="C1293">
        <v>155</v>
      </c>
      <c r="D1293" t="str">
        <f>_xlfn.XLOOKUP(C1293,BH:BH,BI:BI)</f>
        <v>RafaellaP</v>
      </c>
      <c r="E1293">
        <v>0</v>
      </c>
      <c r="F1293" t="s">
        <v>2539</v>
      </c>
      <c r="G1293" s="63">
        <v>45738</v>
      </c>
      <c r="H1293" s="63">
        <v>45744</v>
      </c>
      <c r="I1293" t="s">
        <v>395</v>
      </c>
      <c r="J1293" t="str">
        <f>_xlfn.XLOOKUP(I1293,AS:AS,AU:AU)</f>
        <v>Honorarios</v>
      </c>
      <c r="K1293" t="s">
        <v>33</v>
      </c>
      <c r="L1293">
        <v>512</v>
      </c>
      <c r="M1293">
        <f>L1293*_xlfn.XLOOKUP(K1293,AM:AM,AN:AN)</f>
        <v>440.32</v>
      </c>
      <c r="N1293">
        <f>L1293*_xlfn.XLOOKUP(K1293,AM:AM,AO:AO)</f>
        <v>512</v>
      </c>
      <c r="O1293">
        <v>512</v>
      </c>
      <c r="P1293">
        <f>O1293*_xlfn.XLOOKUP(K1293,AM:AM,AN:AN)</f>
        <v>440.32</v>
      </c>
      <c r="Q1293">
        <f>O1293*_xlfn.XLOOKUP(K1293,AM:AM,AO:AO)</f>
        <v>512</v>
      </c>
      <c r="R1293" t="str">
        <f>_xlfn.XLOOKUP(E1293,AF:AF,AG:AG)</f>
        <v>FEES</v>
      </c>
      <c r="S1293">
        <f>_xlfn.XLOOKUP(E1293,AF:AF,AI:AI)</f>
        <v>0</v>
      </c>
      <c r="T1293">
        <f>WEEKNUM(G1293)</f>
        <v>12</v>
      </c>
      <c r="U1293">
        <f>YEAR(G1293)</f>
        <v>2025</v>
      </c>
      <c r="V1293" s="117">
        <f>IFERROR(Q1293/N1293,"0")</f>
        <v>1</v>
      </c>
    </row>
    <row r="1294" spans="1:22">
      <c r="A1294" t="str">
        <f>_xlfn.XLOOKUP(D1294,BN:BN,BO:BO)</f>
        <v>Madrid</v>
      </c>
      <c r="B1294" t="s">
        <v>25</v>
      </c>
      <c r="C1294">
        <v>155</v>
      </c>
      <c r="D1294" t="str">
        <f>_xlfn.XLOOKUP(C1294,BH:BH,BI:BI)</f>
        <v>RafaellaP</v>
      </c>
      <c r="E1294">
        <v>25770</v>
      </c>
      <c r="F1294" t="s">
        <v>2540</v>
      </c>
      <c r="G1294" s="63">
        <v>45738</v>
      </c>
      <c r="H1294" s="63">
        <v>45744</v>
      </c>
      <c r="I1294" t="s">
        <v>364</v>
      </c>
      <c r="J1294" t="str">
        <f>_xlfn.XLOOKUP(I1294,AS:AS,AU:AU)</f>
        <v>DMC</v>
      </c>
      <c r="K1294" t="s">
        <v>33</v>
      </c>
      <c r="L1294">
        <v>2670</v>
      </c>
      <c r="M1294">
        <f>L1294*_xlfn.XLOOKUP(K1294,AM:AM,AN:AN)</f>
        <v>2296.1999999999998</v>
      </c>
      <c r="N1294">
        <f>L1294*_xlfn.XLOOKUP(K1294,AM:AM,AO:AO)</f>
        <v>2670</v>
      </c>
      <c r="O1294">
        <v>0</v>
      </c>
      <c r="P1294">
        <f>O1294*_xlfn.XLOOKUP(K1294,AM:AM,AN:AN)</f>
        <v>0</v>
      </c>
      <c r="Q1294">
        <f>O1294*_xlfn.XLOOKUP(K1294,AM:AM,AO:AO)</f>
        <v>0</v>
      </c>
      <c r="R1294" t="str">
        <f>_xlfn.XLOOKUP(E1294,AF:AF,AG:AG)</f>
        <v>Experiences by Roam</v>
      </c>
      <c r="S1294" t="str">
        <f>_xlfn.XLOOKUP(E1294,AF:AF,AI:AI)</f>
        <v>Saudi Arabia</v>
      </c>
      <c r="T1294">
        <f>WEEKNUM(G1294)</f>
        <v>12</v>
      </c>
      <c r="U1294">
        <f>YEAR(G1294)</f>
        <v>2025</v>
      </c>
      <c r="V1294" s="117">
        <f>IFERROR(Q1294/N1294,"0")</f>
        <v>0</v>
      </c>
    </row>
    <row r="1295" spans="1:22">
      <c r="A1295" t="str">
        <f>_xlfn.XLOOKUP(D1295,BN:BN,BO:BO)</f>
        <v>México</v>
      </c>
      <c r="B1295" t="s">
        <v>25</v>
      </c>
      <c r="C1295">
        <v>156</v>
      </c>
      <c r="D1295" t="str">
        <f>_xlfn.XLOOKUP(C1295,BH:BH,BI:BI)</f>
        <v>MinervaH</v>
      </c>
      <c r="E1295">
        <v>25360</v>
      </c>
      <c r="F1295" t="s">
        <v>2541</v>
      </c>
      <c r="G1295" s="63">
        <v>45807</v>
      </c>
      <c r="H1295" s="63">
        <v>45821</v>
      </c>
      <c r="I1295" t="s">
        <v>364</v>
      </c>
      <c r="J1295" t="str">
        <f>_xlfn.XLOOKUP(I1295,AS:AS,AU:AU)</f>
        <v>DMC</v>
      </c>
      <c r="K1295" t="s">
        <v>30</v>
      </c>
      <c r="L1295">
        <v>730575</v>
      </c>
      <c r="M1295">
        <f>L1295*_xlfn.XLOOKUP(K1295,AM:AM,AN:AN)</f>
        <v>35067.599999999999</v>
      </c>
      <c r="N1295">
        <f>L1295*_xlfn.XLOOKUP(K1295,AM:AM,AO:AO)</f>
        <v>40912.200000000004</v>
      </c>
      <c r="O1295">
        <v>85731</v>
      </c>
      <c r="P1295">
        <f>O1295*_xlfn.XLOOKUP(K1295,AM:AM,AN:AN)</f>
        <v>4115.0879999999997</v>
      </c>
      <c r="Q1295">
        <f>O1295*_xlfn.XLOOKUP(K1295,AM:AM,AO:AO)</f>
        <v>4800.9359999999997</v>
      </c>
      <c r="R1295" t="str">
        <f>_xlfn.XLOOKUP(E1295,AF:AF,AG:AG)</f>
        <v>Luxury Japan</v>
      </c>
      <c r="S1295" t="str">
        <f>_xlfn.XLOOKUP(E1295,AF:AF,AI:AI)</f>
        <v>Japan</v>
      </c>
      <c r="T1295">
        <f>WEEKNUM(G1295)</f>
        <v>22</v>
      </c>
      <c r="U1295">
        <f>YEAR(G1295)</f>
        <v>2025</v>
      </c>
      <c r="V1295" s="117">
        <f>IFERROR(Q1295/N1295,"0")</f>
        <v>0.11734729493891796</v>
      </c>
    </row>
    <row r="1296" spans="1:22">
      <c r="A1296" t="str">
        <f>_xlfn.XLOOKUP(D1296,BN:BN,BO:BO)</f>
        <v>México</v>
      </c>
      <c r="B1296" t="s">
        <v>25</v>
      </c>
      <c r="C1296">
        <v>156</v>
      </c>
      <c r="D1296" t="str">
        <f>_xlfn.XLOOKUP(C1296,BH:BH,BI:BI)</f>
        <v>MinervaH</v>
      </c>
      <c r="E1296">
        <v>25362</v>
      </c>
      <c r="F1296" t="s">
        <v>2542</v>
      </c>
      <c r="G1296" s="63">
        <v>45806</v>
      </c>
      <c r="H1296" s="63">
        <v>45811</v>
      </c>
      <c r="I1296" t="s">
        <v>376</v>
      </c>
      <c r="J1296" t="str">
        <f>_xlfn.XLOOKUP(I1296,AS:AS,AU:AU)</f>
        <v>Hotel</v>
      </c>
      <c r="K1296" t="s">
        <v>30</v>
      </c>
      <c r="L1296">
        <v>639588.6</v>
      </c>
      <c r="M1296">
        <f>L1296*_xlfn.XLOOKUP(K1296,AM:AM,AN:AN)</f>
        <v>30700.252799999998</v>
      </c>
      <c r="N1296">
        <f>L1296*_xlfn.XLOOKUP(K1296,AM:AM,AO:AO)</f>
        <v>35816.961600000002</v>
      </c>
      <c r="O1296">
        <v>50508</v>
      </c>
      <c r="P1296">
        <f>O1296*_xlfn.XLOOKUP(K1296,AM:AM,AN:AN)</f>
        <v>2424.384</v>
      </c>
      <c r="Q1296">
        <f>O1296*_xlfn.XLOOKUP(K1296,AM:AM,AO:AO)</f>
        <v>2828.4479999999999</v>
      </c>
      <c r="R1296" t="str">
        <f>_xlfn.XLOOKUP(E1296,AF:AF,AG:AG)</f>
        <v>AMAN TOKYO</v>
      </c>
      <c r="S1296" t="str">
        <f>_xlfn.XLOOKUP(E1296,AF:AF,AI:AI)</f>
        <v>Japan</v>
      </c>
      <c r="T1296">
        <f>WEEKNUM(G1296)</f>
        <v>22</v>
      </c>
      <c r="U1296">
        <f>YEAR(G1296)</f>
        <v>2025</v>
      </c>
      <c r="V1296" s="117">
        <f>IFERROR(Q1296/N1296,"0")</f>
        <v>7.8969512589811636E-2</v>
      </c>
    </row>
    <row r="1297" spans="1:22">
      <c r="A1297" t="str">
        <f>_xlfn.XLOOKUP(D1297,BN:BN,BO:BO)</f>
        <v>México</v>
      </c>
      <c r="B1297" t="s">
        <v>25</v>
      </c>
      <c r="C1297">
        <v>156</v>
      </c>
      <c r="D1297" t="str">
        <f>_xlfn.XLOOKUP(C1297,BH:BH,BI:BI)</f>
        <v>MinervaH</v>
      </c>
      <c r="E1297">
        <v>25365</v>
      </c>
      <c r="F1297" t="s">
        <v>2543</v>
      </c>
      <c r="G1297" s="63">
        <v>45817</v>
      </c>
      <c r="H1297" s="63">
        <v>45820</v>
      </c>
      <c r="I1297" t="s">
        <v>376</v>
      </c>
      <c r="J1297" t="str">
        <f>_xlfn.XLOOKUP(I1297,AS:AS,AU:AU)</f>
        <v>Hotel</v>
      </c>
      <c r="K1297" t="s">
        <v>30</v>
      </c>
      <c r="L1297">
        <v>258719.85</v>
      </c>
      <c r="M1297">
        <f>L1297*_xlfn.XLOOKUP(K1297,AM:AM,AN:AN)</f>
        <v>12418.552800000001</v>
      </c>
      <c r="N1297">
        <f>L1297*_xlfn.XLOOKUP(K1297,AM:AM,AO:AO)</f>
        <v>14488.311600000001</v>
      </c>
      <c r="O1297">
        <v>20152</v>
      </c>
      <c r="P1297">
        <f>O1297*_xlfn.XLOOKUP(K1297,AM:AM,AN:AN)</f>
        <v>967.29600000000005</v>
      </c>
      <c r="Q1297">
        <f>O1297*_xlfn.XLOOKUP(K1297,AM:AM,AO:AO)</f>
        <v>1128.5119999999999</v>
      </c>
      <c r="R1297" t="str">
        <f>_xlfn.XLOOKUP(E1297,AF:AF,AG:AG)</f>
        <v>THE SHINMONZEN</v>
      </c>
      <c r="S1297" t="str">
        <f>_xlfn.XLOOKUP(E1297,AF:AF,AI:AI)</f>
        <v>Japan</v>
      </c>
      <c r="T1297">
        <f>WEEKNUM(G1297)</f>
        <v>24</v>
      </c>
      <c r="U1297">
        <f>YEAR(G1297)</f>
        <v>2025</v>
      </c>
      <c r="V1297" s="117">
        <f>IFERROR(Q1297/N1297,"0")</f>
        <v>7.7891201622140693E-2</v>
      </c>
    </row>
    <row r="1298" spans="1:22">
      <c r="A1298" t="str">
        <f>_xlfn.XLOOKUP(D1298,BN:BN,BO:BO)</f>
        <v>México</v>
      </c>
      <c r="B1298" t="s">
        <v>25</v>
      </c>
      <c r="C1298">
        <v>156</v>
      </c>
      <c r="D1298" t="str">
        <f>_xlfn.XLOOKUP(C1298,BH:BH,BI:BI)</f>
        <v>MinervaH</v>
      </c>
      <c r="E1298">
        <v>0</v>
      </c>
      <c r="F1298" t="s">
        <v>2184</v>
      </c>
      <c r="G1298" s="63">
        <v>45806</v>
      </c>
      <c r="H1298" s="63">
        <v>45821</v>
      </c>
      <c r="I1298" t="s">
        <v>396</v>
      </c>
      <c r="J1298" t="str">
        <f>_xlfn.XLOOKUP(I1298,AS:AS,AU:AU)</f>
        <v>Honorarios</v>
      </c>
      <c r="K1298" t="s">
        <v>30</v>
      </c>
      <c r="L1298">
        <v>40616.400000000001</v>
      </c>
      <c r="M1298">
        <f>L1298*_xlfn.XLOOKUP(K1298,AM:AM,AN:AN)</f>
        <v>1949.5872000000002</v>
      </c>
      <c r="N1298">
        <f>L1298*_xlfn.XLOOKUP(K1298,AM:AM,AO:AO)</f>
        <v>2274.5183999999999</v>
      </c>
      <c r="O1298">
        <v>40616.400000000001</v>
      </c>
      <c r="P1298">
        <f>O1298*_xlfn.XLOOKUP(K1298,AM:AM,AN:AN)</f>
        <v>1949.5872000000002</v>
      </c>
      <c r="Q1298">
        <f>O1298*_xlfn.XLOOKUP(K1298,AM:AM,AO:AO)</f>
        <v>2274.5183999999999</v>
      </c>
      <c r="R1298" t="str">
        <f>_xlfn.XLOOKUP(E1298,AF:AF,AG:AG)</f>
        <v>FEES</v>
      </c>
      <c r="S1298">
        <f>_xlfn.XLOOKUP(E1298,AF:AF,AI:AI)</f>
        <v>0</v>
      </c>
      <c r="T1298">
        <f>WEEKNUM(G1298)</f>
        <v>22</v>
      </c>
      <c r="U1298">
        <f>YEAR(G1298)</f>
        <v>2025</v>
      </c>
      <c r="V1298" s="117">
        <f>IFERROR(Q1298/N1298,"0")</f>
        <v>1</v>
      </c>
    </row>
    <row r="1299" spans="1:22">
      <c r="A1299" t="str">
        <f>_xlfn.XLOOKUP(D1299,BN:BN,BO:BO)</f>
        <v>México</v>
      </c>
      <c r="B1299" t="s">
        <v>25</v>
      </c>
      <c r="C1299">
        <v>157</v>
      </c>
      <c r="D1299" t="str">
        <f>_xlfn.XLOOKUP(C1299,BH:BH,BI:BI)</f>
        <v>VeronicaN</v>
      </c>
      <c r="E1299">
        <v>24995</v>
      </c>
      <c r="F1299" t="s">
        <v>2544</v>
      </c>
      <c r="G1299" s="63">
        <v>46012</v>
      </c>
      <c r="H1299" s="63">
        <v>46020</v>
      </c>
      <c r="I1299" t="s">
        <v>364</v>
      </c>
      <c r="J1299" t="str">
        <f>_xlfn.XLOOKUP(I1299,AS:AS,AU:AU)</f>
        <v>DMC</v>
      </c>
      <c r="K1299" t="s">
        <v>33</v>
      </c>
      <c r="L1299">
        <v>75547.600000000006</v>
      </c>
      <c r="M1299">
        <f>L1299*_xlfn.XLOOKUP(K1299,AM:AM,AN:AN)</f>
        <v>64970.936000000002</v>
      </c>
      <c r="N1299">
        <f>L1299*_xlfn.XLOOKUP(K1299,AM:AM,AO:AO)</f>
        <v>75547.600000000006</v>
      </c>
      <c r="O1299">
        <v>10885.1</v>
      </c>
      <c r="P1299">
        <f>O1299*_xlfn.XLOOKUP(K1299,AM:AM,AN:AN)</f>
        <v>9361.1859999999997</v>
      </c>
      <c r="Q1299">
        <f>O1299*_xlfn.XLOOKUP(K1299,AM:AM,AO:AO)</f>
        <v>10885.1</v>
      </c>
      <c r="R1299" t="str">
        <f>_xlfn.XLOOKUP(E1299,AF:AF,AG:AG)</f>
        <v>AFRO ASIAN TRAVEL</v>
      </c>
      <c r="S1299" t="str">
        <f>_xlfn.XLOOKUP(E1299,AF:AF,AI:AI)</f>
        <v>Egypt</v>
      </c>
      <c r="T1299">
        <f>WEEKNUM(G1299)</f>
        <v>52</v>
      </c>
      <c r="U1299">
        <f>YEAR(G1299)</f>
        <v>2025</v>
      </c>
      <c r="V1299" s="117">
        <f>IFERROR(Q1299/N1299,"0")</f>
        <v>0.14408267105771724</v>
      </c>
    </row>
    <row r="1300" spans="1:22">
      <c r="A1300" t="str">
        <f>_xlfn.XLOOKUP(D1300,BN:BN,BO:BO)</f>
        <v>México</v>
      </c>
      <c r="B1300" t="s">
        <v>25</v>
      </c>
      <c r="C1300">
        <v>157</v>
      </c>
      <c r="D1300" t="str">
        <f>_xlfn.XLOOKUP(C1300,BH:BH,BI:BI)</f>
        <v>VeronicaN</v>
      </c>
      <c r="E1300">
        <v>27210</v>
      </c>
      <c r="F1300" t="s">
        <v>2545</v>
      </c>
      <c r="G1300" s="63">
        <v>46012</v>
      </c>
      <c r="H1300" s="63">
        <v>46020</v>
      </c>
      <c r="I1300" t="s">
        <v>484</v>
      </c>
      <c r="J1300" t="str">
        <f>_xlfn.XLOOKUP(I1300,AS:AS,AU:AU)</f>
        <v>Vuelos</v>
      </c>
      <c r="K1300" t="s">
        <v>33</v>
      </c>
      <c r="L1300">
        <v>1209.9000000000001</v>
      </c>
      <c r="M1300">
        <f>L1300*_xlfn.XLOOKUP(K1300,AM:AM,AN:AN)</f>
        <v>1040.5140000000001</v>
      </c>
      <c r="N1300">
        <f>L1300*_xlfn.XLOOKUP(K1300,AM:AM,AO:AO)</f>
        <v>1209.9000000000001</v>
      </c>
      <c r="O1300">
        <v>0</v>
      </c>
      <c r="P1300">
        <f>O1300*_xlfn.XLOOKUP(K1300,AM:AM,AN:AN)</f>
        <v>0</v>
      </c>
      <c r="Q1300">
        <f>O1300*_xlfn.XLOOKUP(K1300,AM:AM,AO:AO)</f>
        <v>0</v>
      </c>
      <c r="R1300" t="str">
        <f>_xlfn.XLOOKUP(E1300,AF:AF,AG:AG)</f>
        <v>Lufthansa</v>
      </c>
      <c r="S1300" t="str">
        <f>_xlfn.XLOOKUP(E1300,AF:AF,AI:AI)</f>
        <v>Germany</v>
      </c>
      <c r="T1300">
        <f>WEEKNUM(G1300)</f>
        <v>52</v>
      </c>
      <c r="U1300">
        <f>YEAR(G1300)</f>
        <v>2025</v>
      </c>
      <c r="V1300" s="117">
        <f>IFERROR(Q1300/N1300,"0")</f>
        <v>0</v>
      </c>
    </row>
    <row r="1301" spans="1:22">
      <c r="A1301" t="str">
        <f>_xlfn.XLOOKUP(D1301,BN:BN,BO:BO)</f>
        <v>México</v>
      </c>
      <c r="B1301" t="s">
        <v>25</v>
      </c>
      <c r="C1301">
        <v>157</v>
      </c>
      <c r="D1301" t="str">
        <f>_xlfn.XLOOKUP(C1301,BH:BH,BI:BI)</f>
        <v>VeronicaN</v>
      </c>
      <c r="E1301">
        <v>28934</v>
      </c>
      <c r="F1301" t="s">
        <v>2546</v>
      </c>
      <c r="G1301" s="63">
        <v>46011</v>
      </c>
      <c r="H1301" t="s">
        <v>218</v>
      </c>
      <c r="I1301" t="s">
        <v>366</v>
      </c>
      <c r="J1301" t="str">
        <f>_xlfn.XLOOKUP(I1301,AS:AS,AU:AU)</f>
        <v>Vuelos</v>
      </c>
      <c r="K1301" t="s">
        <v>33</v>
      </c>
      <c r="L1301">
        <v>934.18</v>
      </c>
      <c r="M1301">
        <f>L1301*_xlfn.XLOOKUP(K1301,AM:AM,AN:AN)</f>
        <v>803.39479999999992</v>
      </c>
      <c r="N1301">
        <f>L1301*_xlfn.XLOOKUP(K1301,AM:AM,AO:AO)</f>
        <v>934.18</v>
      </c>
      <c r="O1301">
        <v>29.9</v>
      </c>
      <c r="P1301">
        <f>O1301*_xlfn.XLOOKUP(K1301,AM:AM,AN:AN)</f>
        <v>25.713999999999999</v>
      </c>
      <c r="Q1301">
        <f>O1301*_xlfn.XLOOKUP(K1301,AM:AM,AO:AO)</f>
        <v>29.9</v>
      </c>
      <c r="R1301" t="str">
        <f>_xlfn.XLOOKUP(E1301,AF:AF,AG:AG)</f>
        <v>F1S USA</v>
      </c>
      <c r="S1301" t="str">
        <f>_xlfn.XLOOKUP(E1301,AF:AF,AI:AI)</f>
        <v>United States</v>
      </c>
      <c r="T1301">
        <f>WEEKNUM(G1301)</f>
        <v>51</v>
      </c>
      <c r="U1301">
        <f>YEAR(G1301)</f>
        <v>2025</v>
      </c>
      <c r="V1301" s="117">
        <f>IFERROR(Q1301/N1301,"0")</f>
        <v>3.2006679654884497E-2</v>
      </c>
    </row>
    <row r="1302" spans="1:22">
      <c r="A1302" t="str">
        <f>_xlfn.XLOOKUP(D1302,BN:BN,BO:BO)</f>
        <v>México</v>
      </c>
      <c r="B1302" t="s">
        <v>25</v>
      </c>
      <c r="C1302">
        <v>157</v>
      </c>
      <c r="D1302" t="str">
        <f>_xlfn.XLOOKUP(C1302,BH:BH,BI:BI)</f>
        <v>VeronicaN</v>
      </c>
      <c r="E1302">
        <v>28934</v>
      </c>
      <c r="F1302" t="s">
        <v>2547</v>
      </c>
      <c r="G1302" s="63">
        <v>46011</v>
      </c>
      <c r="H1302" t="s">
        <v>218</v>
      </c>
      <c r="I1302" t="s">
        <v>366</v>
      </c>
      <c r="J1302" t="str">
        <f>_xlfn.XLOOKUP(I1302,AS:AS,AU:AU)</f>
        <v>Vuelos</v>
      </c>
      <c r="K1302" t="s">
        <v>33</v>
      </c>
      <c r="L1302">
        <v>934.18</v>
      </c>
      <c r="M1302">
        <f>L1302*_xlfn.XLOOKUP(K1302,AM:AM,AN:AN)</f>
        <v>803.39479999999992</v>
      </c>
      <c r="N1302">
        <f>L1302*_xlfn.XLOOKUP(K1302,AM:AM,AO:AO)</f>
        <v>934.18</v>
      </c>
      <c r="O1302">
        <v>29.9</v>
      </c>
      <c r="P1302">
        <f>O1302*_xlfn.XLOOKUP(K1302,AM:AM,AN:AN)</f>
        <v>25.713999999999999</v>
      </c>
      <c r="Q1302">
        <f>O1302*_xlfn.XLOOKUP(K1302,AM:AM,AO:AO)</f>
        <v>29.9</v>
      </c>
      <c r="R1302" t="str">
        <f>_xlfn.XLOOKUP(E1302,AF:AF,AG:AG)</f>
        <v>F1S USA</v>
      </c>
      <c r="S1302" t="str">
        <f>_xlfn.XLOOKUP(E1302,AF:AF,AI:AI)</f>
        <v>United States</v>
      </c>
      <c r="T1302">
        <f>WEEKNUM(G1302)</f>
        <v>51</v>
      </c>
      <c r="U1302">
        <f>YEAR(G1302)</f>
        <v>2025</v>
      </c>
      <c r="V1302" s="117">
        <f>IFERROR(Q1302/N1302,"0")</f>
        <v>3.2006679654884497E-2</v>
      </c>
    </row>
    <row r="1303" spans="1:22">
      <c r="A1303" t="str">
        <f>_xlfn.XLOOKUP(D1303,BN:BN,BO:BO)</f>
        <v>México</v>
      </c>
      <c r="B1303" t="s">
        <v>25</v>
      </c>
      <c r="C1303">
        <v>157</v>
      </c>
      <c r="D1303" t="str">
        <f>_xlfn.XLOOKUP(C1303,BH:BH,BI:BI)</f>
        <v>VeronicaN</v>
      </c>
      <c r="E1303">
        <v>28934</v>
      </c>
      <c r="F1303" t="s">
        <v>2548</v>
      </c>
      <c r="G1303" s="63">
        <v>46020</v>
      </c>
      <c r="H1303" t="s">
        <v>218</v>
      </c>
      <c r="I1303" t="s">
        <v>366</v>
      </c>
      <c r="J1303" t="str">
        <f>_xlfn.XLOOKUP(I1303,AS:AS,AU:AU)</f>
        <v>Vuelos</v>
      </c>
      <c r="K1303" t="s">
        <v>33</v>
      </c>
      <c r="L1303">
        <v>491.79</v>
      </c>
      <c r="M1303">
        <f>L1303*_xlfn.XLOOKUP(K1303,AM:AM,AN:AN)</f>
        <v>422.93940000000003</v>
      </c>
      <c r="N1303">
        <f>L1303*_xlfn.XLOOKUP(K1303,AM:AM,AO:AO)</f>
        <v>491.79</v>
      </c>
      <c r="O1303">
        <v>16.600000000000001</v>
      </c>
      <c r="P1303">
        <f>O1303*_xlfn.XLOOKUP(K1303,AM:AM,AN:AN)</f>
        <v>14.276000000000002</v>
      </c>
      <c r="Q1303">
        <f>O1303*_xlfn.XLOOKUP(K1303,AM:AM,AO:AO)</f>
        <v>16.600000000000001</v>
      </c>
      <c r="R1303" t="str">
        <f>_xlfn.XLOOKUP(E1303,AF:AF,AG:AG)</f>
        <v>F1S USA</v>
      </c>
      <c r="S1303" t="str">
        <f>_xlfn.XLOOKUP(E1303,AF:AF,AI:AI)</f>
        <v>United States</v>
      </c>
      <c r="T1303">
        <f>WEEKNUM(G1303)</f>
        <v>53</v>
      </c>
      <c r="U1303">
        <f>YEAR(G1303)</f>
        <v>2025</v>
      </c>
      <c r="V1303" s="117">
        <f>IFERROR(Q1303/N1303,"0")</f>
        <v>3.3754244697940181E-2</v>
      </c>
    </row>
    <row r="1304" spans="1:22">
      <c r="A1304" t="str">
        <f>_xlfn.XLOOKUP(D1304,BN:BN,BO:BO)</f>
        <v>México</v>
      </c>
      <c r="B1304" t="s">
        <v>25</v>
      </c>
      <c r="C1304">
        <v>157</v>
      </c>
      <c r="D1304" t="str">
        <f>_xlfn.XLOOKUP(C1304,BH:BH,BI:BI)</f>
        <v>VeronicaN</v>
      </c>
      <c r="E1304">
        <v>28934</v>
      </c>
      <c r="F1304" t="s">
        <v>2549</v>
      </c>
      <c r="G1304" s="63">
        <v>46020</v>
      </c>
      <c r="H1304" t="s">
        <v>218</v>
      </c>
      <c r="I1304" t="s">
        <v>366</v>
      </c>
      <c r="J1304" t="str">
        <f>_xlfn.XLOOKUP(I1304,AS:AS,AU:AU)</f>
        <v>Vuelos</v>
      </c>
      <c r="K1304" t="s">
        <v>33</v>
      </c>
      <c r="L1304">
        <v>491.79</v>
      </c>
      <c r="M1304">
        <f>L1304*_xlfn.XLOOKUP(K1304,AM:AM,AN:AN)</f>
        <v>422.93940000000003</v>
      </c>
      <c r="N1304">
        <f>L1304*_xlfn.XLOOKUP(K1304,AM:AM,AO:AO)</f>
        <v>491.79</v>
      </c>
      <c r="O1304">
        <v>16.600000000000001</v>
      </c>
      <c r="P1304">
        <f>O1304*_xlfn.XLOOKUP(K1304,AM:AM,AN:AN)</f>
        <v>14.276000000000002</v>
      </c>
      <c r="Q1304">
        <f>O1304*_xlfn.XLOOKUP(K1304,AM:AM,AO:AO)</f>
        <v>16.600000000000001</v>
      </c>
      <c r="R1304" t="str">
        <f>_xlfn.XLOOKUP(E1304,AF:AF,AG:AG)</f>
        <v>F1S USA</v>
      </c>
      <c r="S1304" t="str">
        <f>_xlfn.XLOOKUP(E1304,AF:AF,AI:AI)</f>
        <v>United States</v>
      </c>
      <c r="T1304">
        <f>WEEKNUM(G1304)</f>
        <v>53</v>
      </c>
      <c r="U1304">
        <f>YEAR(G1304)</f>
        <v>2025</v>
      </c>
      <c r="V1304" s="117">
        <f>IFERROR(Q1304/N1304,"0")</f>
        <v>3.3754244697940181E-2</v>
      </c>
    </row>
    <row r="1305" spans="1:22">
      <c r="A1305" t="str">
        <f>_xlfn.XLOOKUP(D1305,BN:BN,BO:BO)</f>
        <v>México</v>
      </c>
      <c r="B1305" t="s">
        <v>25</v>
      </c>
      <c r="C1305">
        <v>157</v>
      </c>
      <c r="D1305" t="str">
        <f>_xlfn.XLOOKUP(C1305,BH:BH,BI:BI)</f>
        <v>VeronicaN</v>
      </c>
      <c r="E1305">
        <v>28934</v>
      </c>
      <c r="F1305" t="s">
        <v>2550</v>
      </c>
      <c r="G1305" s="63">
        <v>46020</v>
      </c>
      <c r="H1305" t="s">
        <v>218</v>
      </c>
      <c r="I1305" t="s">
        <v>366</v>
      </c>
      <c r="J1305" t="str">
        <f>_xlfn.XLOOKUP(I1305,AS:AS,AU:AU)</f>
        <v>Vuelos</v>
      </c>
      <c r="K1305" t="s">
        <v>33</v>
      </c>
      <c r="L1305">
        <v>491.79</v>
      </c>
      <c r="M1305">
        <f>L1305*_xlfn.XLOOKUP(K1305,AM:AM,AN:AN)</f>
        <v>422.93940000000003</v>
      </c>
      <c r="N1305">
        <f>L1305*_xlfn.XLOOKUP(K1305,AM:AM,AO:AO)</f>
        <v>491.79</v>
      </c>
      <c r="O1305">
        <v>16.600000000000001</v>
      </c>
      <c r="P1305">
        <f>O1305*_xlfn.XLOOKUP(K1305,AM:AM,AN:AN)</f>
        <v>14.276000000000002</v>
      </c>
      <c r="Q1305">
        <f>O1305*_xlfn.XLOOKUP(K1305,AM:AM,AO:AO)</f>
        <v>16.600000000000001</v>
      </c>
      <c r="R1305" t="str">
        <f>_xlfn.XLOOKUP(E1305,AF:AF,AG:AG)</f>
        <v>F1S USA</v>
      </c>
      <c r="S1305" t="str">
        <f>_xlfn.XLOOKUP(E1305,AF:AF,AI:AI)</f>
        <v>United States</v>
      </c>
      <c r="T1305">
        <f>WEEKNUM(G1305)</f>
        <v>53</v>
      </c>
      <c r="U1305">
        <f>YEAR(G1305)</f>
        <v>2025</v>
      </c>
      <c r="V1305" s="117">
        <f>IFERROR(Q1305/N1305,"0")</f>
        <v>3.3754244697940181E-2</v>
      </c>
    </row>
    <row r="1306" spans="1:22">
      <c r="A1306" t="str">
        <f>_xlfn.XLOOKUP(D1306,BN:BN,BO:BO)</f>
        <v>México</v>
      </c>
      <c r="B1306" t="s">
        <v>25</v>
      </c>
      <c r="C1306">
        <v>157</v>
      </c>
      <c r="D1306" t="str">
        <f>_xlfn.XLOOKUP(C1306,BH:BH,BI:BI)</f>
        <v>VeronicaN</v>
      </c>
      <c r="E1306">
        <v>28934</v>
      </c>
      <c r="F1306" t="s">
        <v>2551</v>
      </c>
      <c r="G1306" s="63">
        <v>46011</v>
      </c>
      <c r="H1306" t="s">
        <v>218</v>
      </c>
      <c r="I1306" t="s">
        <v>366</v>
      </c>
      <c r="J1306" t="str">
        <f>_xlfn.XLOOKUP(I1306,AS:AS,AU:AU)</f>
        <v>Vuelos</v>
      </c>
      <c r="K1306" t="s">
        <v>33</v>
      </c>
      <c r="L1306">
        <v>40</v>
      </c>
      <c r="M1306">
        <f>L1306*_xlfn.XLOOKUP(K1306,AM:AM,AN:AN)</f>
        <v>34.4</v>
      </c>
      <c r="N1306">
        <f>L1306*_xlfn.XLOOKUP(K1306,AM:AM,AO:AO)</f>
        <v>40</v>
      </c>
      <c r="O1306">
        <v>0</v>
      </c>
      <c r="P1306">
        <f>O1306*_xlfn.XLOOKUP(K1306,AM:AM,AN:AN)</f>
        <v>0</v>
      </c>
      <c r="Q1306">
        <f>O1306*_xlfn.XLOOKUP(K1306,AM:AM,AO:AO)</f>
        <v>0</v>
      </c>
      <c r="R1306" t="str">
        <f>_xlfn.XLOOKUP(E1306,AF:AF,AG:AG)</f>
        <v>F1S USA</v>
      </c>
      <c r="S1306" t="str">
        <f>_xlfn.XLOOKUP(E1306,AF:AF,AI:AI)</f>
        <v>United States</v>
      </c>
      <c r="T1306">
        <f>WEEKNUM(G1306)</f>
        <v>51</v>
      </c>
      <c r="U1306">
        <f>YEAR(G1306)</f>
        <v>2025</v>
      </c>
      <c r="V1306" s="117">
        <f>IFERROR(Q1306/N1306,"0")</f>
        <v>0</v>
      </c>
    </row>
    <row r="1307" spans="1:22">
      <c r="A1307" t="str">
        <f>_xlfn.XLOOKUP(D1307,BN:BN,BO:BO)</f>
        <v>México</v>
      </c>
      <c r="B1307" t="s">
        <v>25</v>
      </c>
      <c r="C1307">
        <v>157</v>
      </c>
      <c r="D1307" t="str">
        <f>_xlfn.XLOOKUP(C1307,BH:BH,BI:BI)</f>
        <v>VeronicaN</v>
      </c>
      <c r="E1307">
        <v>28934</v>
      </c>
      <c r="F1307" t="s">
        <v>2552</v>
      </c>
      <c r="G1307" s="63">
        <v>46011</v>
      </c>
      <c r="H1307" t="s">
        <v>218</v>
      </c>
      <c r="I1307" t="s">
        <v>366</v>
      </c>
      <c r="J1307" t="str">
        <f>_xlfn.XLOOKUP(I1307,AS:AS,AU:AU)</f>
        <v>Vuelos</v>
      </c>
      <c r="K1307" t="s">
        <v>33</v>
      </c>
      <c r="L1307">
        <v>40</v>
      </c>
      <c r="M1307">
        <f>L1307*_xlfn.XLOOKUP(K1307,AM:AM,AN:AN)</f>
        <v>34.4</v>
      </c>
      <c r="N1307">
        <f>L1307*_xlfn.XLOOKUP(K1307,AM:AM,AO:AO)</f>
        <v>40</v>
      </c>
      <c r="O1307">
        <v>0</v>
      </c>
      <c r="P1307">
        <f>O1307*_xlfn.XLOOKUP(K1307,AM:AM,AN:AN)</f>
        <v>0</v>
      </c>
      <c r="Q1307">
        <f>O1307*_xlfn.XLOOKUP(K1307,AM:AM,AO:AO)</f>
        <v>0</v>
      </c>
      <c r="R1307" t="str">
        <f>_xlfn.XLOOKUP(E1307,AF:AF,AG:AG)</f>
        <v>F1S USA</v>
      </c>
      <c r="S1307" t="str">
        <f>_xlfn.XLOOKUP(E1307,AF:AF,AI:AI)</f>
        <v>United States</v>
      </c>
      <c r="T1307">
        <f>WEEKNUM(G1307)</f>
        <v>51</v>
      </c>
      <c r="U1307">
        <f>YEAR(G1307)</f>
        <v>2025</v>
      </c>
      <c r="V1307" s="117">
        <f>IFERROR(Q1307/N1307,"0")</f>
        <v>0</v>
      </c>
    </row>
    <row r="1308" spans="1:22">
      <c r="A1308" t="str">
        <f>_xlfn.XLOOKUP(D1308,BN:BN,BO:BO)</f>
        <v>México</v>
      </c>
      <c r="B1308" t="s">
        <v>25</v>
      </c>
      <c r="C1308">
        <v>157</v>
      </c>
      <c r="D1308" t="str">
        <f>_xlfn.XLOOKUP(C1308,BH:BH,BI:BI)</f>
        <v>VeronicaN</v>
      </c>
      <c r="E1308">
        <v>28934</v>
      </c>
      <c r="F1308" t="s">
        <v>2553</v>
      </c>
      <c r="G1308" s="63">
        <v>46011</v>
      </c>
      <c r="H1308" t="s">
        <v>218</v>
      </c>
      <c r="I1308" t="s">
        <v>366</v>
      </c>
      <c r="J1308" t="str">
        <f>_xlfn.XLOOKUP(I1308,AS:AS,AU:AU)</f>
        <v>Vuelos</v>
      </c>
      <c r="K1308" t="s">
        <v>33</v>
      </c>
      <c r="L1308">
        <v>40</v>
      </c>
      <c r="M1308">
        <f>L1308*_xlfn.XLOOKUP(K1308,AM:AM,AN:AN)</f>
        <v>34.4</v>
      </c>
      <c r="N1308">
        <f>L1308*_xlfn.XLOOKUP(K1308,AM:AM,AO:AO)</f>
        <v>40</v>
      </c>
      <c r="O1308">
        <v>0</v>
      </c>
      <c r="P1308">
        <f>O1308*_xlfn.XLOOKUP(K1308,AM:AM,AN:AN)</f>
        <v>0</v>
      </c>
      <c r="Q1308">
        <f>O1308*_xlfn.XLOOKUP(K1308,AM:AM,AO:AO)</f>
        <v>0</v>
      </c>
      <c r="R1308" t="str">
        <f>_xlfn.XLOOKUP(E1308,AF:AF,AG:AG)</f>
        <v>F1S USA</v>
      </c>
      <c r="S1308" t="str">
        <f>_xlfn.XLOOKUP(E1308,AF:AF,AI:AI)</f>
        <v>United States</v>
      </c>
      <c r="T1308">
        <f>WEEKNUM(G1308)</f>
        <v>51</v>
      </c>
      <c r="U1308">
        <f>YEAR(G1308)</f>
        <v>2025</v>
      </c>
      <c r="V1308" s="117">
        <f>IFERROR(Q1308/N1308,"0")</f>
        <v>0</v>
      </c>
    </row>
    <row r="1309" spans="1:22">
      <c r="A1309" t="str">
        <f>_xlfn.XLOOKUP(D1309,BN:BN,BO:BO)</f>
        <v>México</v>
      </c>
      <c r="B1309" t="s">
        <v>25</v>
      </c>
      <c r="C1309">
        <v>157</v>
      </c>
      <c r="D1309" t="str">
        <f>_xlfn.XLOOKUP(C1309,BH:BH,BI:BI)</f>
        <v>VeronicaN</v>
      </c>
      <c r="E1309">
        <v>28934</v>
      </c>
      <c r="F1309" t="s">
        <v>2548</v>
      </c>
      <c r="G1309" s="63">
        <v>46010</v>
      </c>
      <c r="H1309" t="s">
        <v>218</v>
      </c>
      <c r="I1309" t="s">
        <v>366</v>
      </c>
      <c r="J1309" t="str">
        <f>_xlfn.XLOOKUP(I1309,AS:AS,AU:AU)</f>
        <v>Vuelos</v>
      </c>
      <c r="K1309" t="s">
        <v>33</v>
      </c>
      <c r="L1309">
        <v>4551.09</v>
      </c>
      <c r="M1309">
        <f>L1309*_xlfn.XLOOKUP(K1309,AM:AM,AN:AN)</f>
        <v>3913.9374000000003</v>
      </c>
      <c r="N1309">
        <f>L1309*_xlfn.XLOOKUP(K1309,AM:AM,AO:AO)</f>
        <v>4551.09</v>
      </c>
      <c r="O1309">
        <v>534.82000000000005</v>
      </c>
      <c r="P1309">
        <f>O1309*_xlfn.XLOOKUP(K1309,AM:AM,AN:AN)</f>
        <v>459.94520000000006</v>
      </c>
      <c r="Q1309">
        <f>O1309*_xlfn.XLOOKUP(K1309,AM:AM,AO:AO)</f>
        <v>534.82000000000005</v>
      </c>
      <c r="R1309" t="str">
        <f>_xlfn.XLOOKUP(E1309,AF:AF,AG:AG)</f>
        <v>F1S USA</v>
      </c>
      <c r="S1309" t="str">
        <f>_xlfn.XLOOKUP(E1309,AF:AF,AI:AI)</f>
        <v>United States</v>
      </c>
      <c r="T1309">
        <f>WEEKNUM(G1309)</f>
        <v>51</v>
      </c>
      <c r="U1309">
        <f>YEAR(G1309)</f>
        <v>2025</v>
      </c>
      <c r="V1309" s="117">
        <f>IFERROR(Q1309/N1309,"0")</f>
        <v>0.11751470526840824</v>
      </c>
    </row>
    <row r="1310" spans="1:22">
      <c r="A1310" t="str">
        <f>_xlfn.XLOOKUP(D1310,BN:BN,BO:BO)</f>
        <v>México</v>
      </c>
      <c r="B1310" t="s">
        <v>25</v>
      </c>
      <c r="C1310">
        <v>157</v>
      </c>
      <c r="D1310" t="str">
        <f>_xlfn.XLOOKUP(C1310,BH:BH,BI:BI)</f>
        <v>VeronicaN</v>
      </c>
      <c r="E1310">
        <v>28934</v>
      </c>
      <c r="F1310" t="s">
        <v>2549</v>
      </c>
      <c r="G1310" s="63">
        <v>46010</v>
      </c>
      <c r="H1310" t="s">
        <v>218</v>
      </c>
      <c r="I1310" t="s">
        <v>366</v>
      </c>
      <c r="J1310" t="str">
        <f>_xlfn.XLOOKUP(I1310,AS:AS,AU:AU)</f>
        <v>Vuelos</v>
      </c>
      <c r="K1310" t="s">
        <v>33</v>
      </c>
      <c r="L1310">
        <v>4008.09</v>
      </c>
      <c r="M1310">
        <f>L1310*_xlfn.XLOOKUP(K1310,AM:AM,AN:AN)</f>
        <v>3446.9574000000002</v>
      </c>
      <c r="N1310">
        <f>L1310*_xlfn.XLOOKUP(K1310,AM:AM,AO:AO)</f>
        <v>4008.09</v>
      </c>
      <c r="O1310">
        <v>459.03</v>
      </c>
      <c r="P1310">
        <f>O1310*_xlfn.XLOOKUP(K1310,AM:AM,AN:AN)</f>
        <v>394.76579999999996</v>
      </c>
      <c r="Q1310">
        <f>O1310*_xlfn.XLOOKUP(K1310,AM:AM,AO:AO)</f>
        <v>459.03</v>
      </c>
      <c r="R1310" t="str">
        <f>_xlfn.XLOOKUP(E1310,AF:AF,AG:AG)</f>
        <v>F1S USA</v>
      </c>
      <c r="S1310" t="str">
        <f>_xlfn.XLOOKUP(E1310,AF:AF,AI:AI)</f>
        <v>United States</v>
      </c>
      <c r="T1310">
        <f>WEEKNUM(G1310)</f>
        <v>51</v>
      </c>
      <c r="U1310">
        <f>YEAR(G1310)</f>
        <v>2025</v>
      </c>
      <c r="V1310" s="117">
        <f>IFERROR(Q1310/N1310,"0")</f>
        <v>0.11452587142504284</v>
      </c>
    </row>
    <row r="1311" spans="1:22">
      <c r="A1311" t="str">
        <f>_xlfn.XLOOKUP(D1311,BN:BN,BO:BO)</f>
        <v>México</v>
      </c>
      <c r="B1311" t="s">
        <v>25</v>
      </c>
      <c r="C1311">
        <v>157</v>
      </c>
      <c r="D1311" t="str">
        <f>_xlfn.XLOOKUP(C1311,BH:BH,BI:BI)</f>
        <v>VeronicaN</v>
      </c>
      <c r="E1311">
        <v>28934</v>
      </c>
      <c r="F1311" t="s">
        <v>2550</v>
      </c>
      <c r="G1311" s="63">
        <v>46010</v>
      </c>
      <c r="H1311" t="s">
        <v>218</v>
      </c>
      <c r="I1311" t="s">
        <v>366</v>
      </c>
      <c r="J1311" t="str">
        <f>_xlfn.XLOOKUP(I1311,AS:AS,AU:AU)</f>
        <v>Vuelos</v>
      </c>
      <c r="K1311" t="s">
        <v>33</v>
      </c>
      <c r="L1311">
        <v>4008.09</v>
      </c>
      <c r="M1311">
        <f>L1311*_xlfn.XLOOKUP(K1311,AM:AM,AN:AN)</f>
        <v>3446.9574000000002</v>
      </c>
      <c r="N1311">
        <f>L1311*_xlfn.XLOOKUP(K1311,AM:AM,AO:AO)</f>
        <v>4008.09</v>
      </c>
      <c r="O1311">
        <v>459.03</v>
      </c>
      <c r="P1311">
        <f>O1311*_xlfn.XLOOKUP(K1311,AM:AM,AN:AN)</f>
        <v>394.76579999999996</v>
      </c>
      <c r="Q1311">
        <f>O1311*_xlfn.XLOOKUP(K1311,AM:AM,AO:AO)</f>
        <v>459.03</v>
      </c>
      <c r="R1311" t="str">
        <f>_xlfn.XLOOKUP(E1311,AF:AF,AG:AG)</f>
        <v>F1S USA</v>
      </c>
      <c r="S1311" t="str">
        <f>_xlfn.XLOOKUP(E1311,AF:AF,AI:AI)</f>
        <v>United States</v>
      </c>
      <c r="T1311">
        <f>WEEKNUM(G1311)</f>
        <v>51</v>
      </c>
      <c r="U1311">
        <f>YEAR(G1311)</f>
        <v>2025</v>
      </c>
      <c r="V1311" s="117">
        <f>IFERROR(Q1311/N1311,"0")</f>
        <v>0.11452587142504284</v>
      </c>
    </row>
    <row r="1312" spans="1:22">
      <c r="A1312" t="str">
        <f>_xlfn.XLOOKUP(D1312,BN:BN,BO:BO)</f>
        <v>México</v>
      </c>
      <c r="B1312" t="s">
        <v>25</v>
      </c>
      <c r="C1312">
        <v>157</v>
      </c>
      <c r="D1312" t="str">
        <f>_xlfn.XLOOKUP(C1312,BH:BH,BI:BI)</f>
        <v>VeronicaN</v>
      </c>
      <c r="E1312">
        <v>28934</v>
      </c>
      <c r="F1312" t="s">
        <v>2546</v>
      </c>
      <c r="G1312" s="63">
        <v>46013</v>
      </c>
      <c r="H1312" t="s">
        <v>218</v>
      </c>
      <c r="I1312" t="s">
        <v>366</v>
      </c>
      <c r="J1312" t="str">
        <f>_xlfn.XLOOKUP(I1312,AS:AS,AU:AU)</f>
        <v>Vuelos</v>
      </c>
      <c r="K1312" t="s">
        <v>33</v>
      </c>
      <c r="L1312">
        <v>478.85</v>
      </c>
      <c r="M1312">
        <f>L1312*_xlfn.XLOOKUP(K1312,AM:AM,AN:AN)</f>
        <v>411.81100000000004</v>
      </c>
      <c r="N1312">
        <f>L1312*_xlfn.XLOOKUP(K1312,AM:AM,AO:AO)</f>
        <v>478.85</v>
      </c>
      <c r="O1312">
        <v>0</v>
      </c>
      <c r="P1312">
        <f>O1312*_xlfn.XLOOKUP(K1312,AM:AM,AN:AN)</f>
        <v>0</v>
      </c>
      <c r="Q1312">
        <f>O1312*_xlfn.XLOOKUP(K1312,AM:AM,AO:AO)</f>
        <v>0</v>
      </c>
      <c r="R1312" t="str">
        <f>_xlfn.XLOOKUP(E1312,AF:AF,AG:AG)</f>
        <v>F1S USA</v>
      </c>
      <c r="S1312" t="str">
        <f>_xlfn.XLOOKUP(E1312,AF:AF,AI:AI)</f>
        <v>United States</v>
      </c>
      <c r="T1312">
        <f>WEEKNUM(G1312)</f>
        <v>52</v>
      </c>
      <c r="U1312">
        <f>YEAR(G1312)</f>
        <v>2025</v>
      </c>
      <c r="V1312" s="117">
        <f>IFERROR(Q1312/N1312,"0")</f>
        <v>0</v>
      </c>
    </row>
    <row r="1313" spans="1:22">
      <c r="A1313" t="str">
        <f>_xlfn.XLOOKUP(D1313,BN:BN,BO:BO)</f>
        <v>México</v>
      </c>
      <c r="B1313" t="s">
        <v>25</v>
      </c>
      <c r="C1313">
        <v>157</v>
      </c>
      <c r="D1313" t="str">
        <f>_xlfn.XLOOKUP(C1313,BH:BH,BI:BI)</f>
        <v>VeronicaN</v>
      </c>
      <c r="E1313">
        <v>28934</v>
      </c>
      <c r="F1313" t="s">
        <v>2547</v>
      </c>
      <c r="G1313" s="63">
        <v>46013</v>
      </c>
      <c r="H1313" t="s">
        <v>218</v>
      </c>
      <c r="I1313" t="s">
        <v>366</v>
      </c>
      <c r="J1313" t="str">
        <f>_xlfn.XLOOKUP(I1313,AS:AS,AU:AU)</f>
        <v>Vuelos</v>
      </c>
      <c r="K1313" t="s">
        <v>33</v>
      </c>
      <c r="L1313">
        <v>478.85</v>
      </c>
      <c r="M1313">
        <f>L1313*_xlfn.XLOOKUP(K1313,AM:AM,AN:AN)</f>
        <v>411.81100000000004</v>
      </c>
      <c r="N1313">
        <f>L1313*_xlfn.XLOOKUP(K1313,AM:AM,AO:AO)</f>
        <v>478.85</v>
      </c>
      <c r="O1313">
        <v>0</v>
      </c>
      <c r="P1313">
        <f>O1313*_xlfn.XLOOKUP(K1313,AM:AM,AN:AN)</f>
        <v>0</v>
      </c>
      <c r="Q1313">
        <f>O1313*_xlfn.XLOOKUP(K1313,AM:AM,AO:AO)</f>
        <v>0</v>
      </c>
      <c r="R1313" t="str">
        <f>_xlfn.XLOOKUP(E1313,AF:AF,AG:AG)</f>
        <v>F1S USA</v>
      </c>
      <c r="S1313" t="str">
        <f>_xlfn.XLOOKUP(E1313,AF:AF,AI:AI)</f>
        <v>United States</v>
      </c>
      <c r="T1313">
        <f>WEEKNUM(G1313)</f>
        <v>52</v>
      </c>
      <c r="U1313">
        <f>YEAR(G1313)</f>
        <v>2025</v>
      </c>
      <c r="V1313" s="117">
        <f>IFERROR(Q1313/N1313,"0")</f>
        <v>0</v>
      </c>
    </row>
    <row r="1314" spans="1:22">
      <c r="A1314" t="str">
        <f>_xlfn.XLOOKUP(D1314,BN:BN,BO:BO)</f>
        <v>México</v>
      </c>
      <c r="B1314" t="s">
        <v>25</v>
      </c>
      <c r="C1314">
        <v>157</v>
      </c>
      <c r="D1314" t="str">
        <f>_xlfn.XLOOKUP(C1314,BH:BH,BI:BI)</f>
        <v>VeronicaN</v>
      </c>
      <c r="E1314">
        <v>28934</v>
      </c>
      <c r="F1314" t="s">
        <v>2554</v>
      </c>
      <c r="G1314" s="63">
        <v>46013</v>
      </c>
      <c r="H1314" t="s">
        <v>218</v>
      </c>
      <c r="I1314" t="s">
        <v>366</v>
      </c>
      <c r="J1314" t="str">
        <f>_xlfn.XLOOKUP(I1314,AS:AS,AU:AU)</f>
        <v>Vuelos</v>
      </c>
      <c r="K1314" t="s">
        <v>33</v>
      </c>
      <c r="L1314">
        <v>478.85</v>
      </c>
      <c r="M1314">
        <f>L1314*_xlfn.XLOOKUP(K1314,AM:AM,AN:AN)</f>
        <v>411.81100000000004</v>
      </c>
      <c r="N1314">
        <f>L1314*_xlfn.XLOOKUP(K1314,AM:AM,AO:AO)</f>
        <v>478.85</v>
      </c>
      <c r="O1314">
        <v>0</v>
      </c>
      <c r="P1314">
        <f>O1314*_xlfn.XLOOKUP(K1314,AM:AM,AN:AN)</f>
        <v>0</v>
      </c>
      <c r="Q1314">
        <f>O1314*_xlfn.XLOOKUP(K1314,AM:AM,AO:AO)</f>
        <v>0</v>
      </c>
      <c r="R1314" t="str">
        <f>_xlfn.XLOOKUP(E1314,AF:AF,AG:AG)</f>
        <v>F1S USA</v>
      </c>
      <c r="S1314" t="str">
        <f>_xlfn.XLOOKUP(E1314,AF:AF,AI:AI)</f>
        <v>United States</v>
      </c>
      <c r="T1314">
        <f>WEEKNUM(G1314)</f>
        <v>52</v>
      </c>
      <c r="U1314">
        <f>YEAR(G1314)</f>
        <v>2025</v>
      </c>
      <c r="V1314" s="117">
        <f>IFERROR(Q1314/N1314,"0")</f>
        <v>0</v>
      </c>
    </row>
    <row r="1315" spans="1:22">
      <c r="A1315" t="str">
        <f>_xlfn.XLOOKUP(D1315,BN:BN,BO:BO)</f>
        <v>México</v>
      </c>
      <c r="B1315" t="s">
        <v>25</v>
      </c>
      <c r="C1315">
        <v>157</v>
      </c>
      <c r="D1315" t="str">
        <f>_xlfn.XLOOKUP(C1315,BH:BH,BI:BI)</f>
        <v>VeronicaN</v>
      </c>
      <c r="E1315">
        <v>28934</v>
      </c>
      <c r="F1315" t="s">
        <v>2555</v>
      </c>
      <c r="G1315" s="63">
        <v>46013</v>
      </c>
      <c r="H1315" t="s">
        <v>218</v>
      </c>
      <c r="I1315" t="s">
        <v>366</v>
      </c>
      <c r="J1315" t="str">
        <f>_xlfn.XLOOKUP(I1315,AS:AS,AU:AU)</f>
        <v>Vuelos</v>
      </c>
      <c r="K1315" t="s">
        <v>33</v>
      </c>
      <c r="L1315">
        <v>478.85</v>
      </c>
      <c r="M1315">
        <f>L1315*_xlfn.XLOOKUP(K1315,AM:AM,AN:AN)</f>
        <v>411.81100000000004</v>
      </c>
      <c r="N1315">
        <f>L1315*_xlfn.XLOOKUP(K1315,AM:AM,AO:AO)</f>
        <v>478.85</v>
      </c>
      <c r="O1315">
        <v>0</v>
      </c>
      <c r="P1315">
        <f>O1315*_xlfn.XLOOKUP(K1315,AM:AM,AN:AN)</f>
        <v>0</v>
      </c>
      <c r="Q1315">
        <f>O1315*_xlfn.XLOOKUP(K1315,AM:AM,AO:AO)</f>
        <v>0</v>
      </c>
      <c r="R1315" t="str">
        <f>_xlfn.XLOOKUP(E1315,AF:AF,AG:AG)</f>
        <v>F1S USA</v>
      </c>
      <c r="S1315" t="str">
        <f>_xlfn.XLOOKUP(E1315,AF:AF,AI:AI)</f>
        <v>United States</v>
      </c>
      <c r="T1315">
        <f>WEEKNUM(G1315)</f>
        <v>52</v>
      </c>
      <c r="U1315">
        <f>YEAR(G1315)</f>
        <v>2025</v>
      </c>
      <c r="V1315" s="117">
        <f>IFERROR(Q1315/N1315,"0")</f>
        <v>0</v>
      </c>
    </row>
    <row r="1316" spans="1:22">
      <c r="A1316" t="str">
        <f>_xlfn.XLOOKUP(D1316,BN:BN,BO:BO)</f>
        <v>México</v>
      </c>
      <c r="B1316" t="s">
        <v>25</v>
      </c>
      <c r="C1316">
        <v>157</v>
      </c>
      <c r="D1316" t="str">
        <f>_xlfn.XLOOKUP(C1316,BH:BH,BI:BI)</f>
        <v>VeronicaN</v>
      </c>
      <c r="E1316">
        <v>28934</v>
      </c>
      <c r="F1316" t="s">
        <v>2548</v>
      </c>
      <c r="G1316" s="63">
        <v>46013</v>
      </c>
      <c r="H1316" t="s">
        <v>218</v>
      </c>
      <c r="I1316" t="s">
        <v>366</v>
      </c>
      <c r="J1316" t="str">
        <f>_xlfn.XLOOKUP(I1316,AS:AS,AU:AU)</f>
        <v>Vuelos</v>
      </c>
      <c r="K1316" t="s">
        <v>33</v>
      </c>
      <c r="L1316">
        <v>460.85</v>
      </c>
      <c r="M1316">
        <f>L1316*_xlfn.XLOOKUP(K1316,AM:AM,AN:AN)</f>
        <v>396.33100000000002</v>
      </c>
      <c r="N1316">
        <f>L1316*_xlfn.XLOOKUP(K1316,AM:AM,AO:AO)</f>
        <v>460.85</v>
      </c>
      <c r="O1316">
        <v>0</v>
      </c>
      <c r="P1316">
        <f>O1316*_xlfn.XLOOKUP(K1316,AM:AM,AN:AN)</f>
        <v>0</v>
      </c>
      <c r="Q1316">
        <f>O1316*_xlfn.XLOOKUP(K1316,AM:AM,AO:AO)</f>
        <v>0</v>
      </c>
      <c r="R1316" t="str">
        <f>_xlfn.XLOOKUP(E1316,AF:AF,AG:AG)</f>
        <v>F1S USA</v>
      </c>
      <c r="S1316" t="str">
        <f>_xlfn.XLOOKUP(E1316,AF:AF,AI:AI)</f>
        <v>United States</v>
      </c>
      <c r="T1316">
        <f>WEEKNUM(G1316)</f>
        <v>52</v>
      </c>
      <c r="U1316">
        <f>YEAR(G1316)</f>
        <v>2025</v>
      </c>
      <c r="V1316" s="117">
        <f>IFERROR(Q1316/N1316,"0")</f>
        <v>0</v>
      </c>
    </row>
    <row r="1317" spans="1:22">
      <c r="A1317" t="str">
        <f>_xlfn.XLOOKUP(D1317,BN:BN,BO:BO)</f>
        <v>México</v>
      </c>
      <c r="B1317" t="s">
        <v>25</v>
      </c>
      <c r="C1317">
        <v>157</v>
      </c>
      <c r="D1317" t="str">
        <f>_xlfn.XLOOKUP(C1317,BH:BH,BI:BI)</f>
        <v>VeronicaN</v>
      </c>
      <c r="E1317">
        <v>28934</v>
      </c>
      <c r="F1317" t="s">
        <v>2550</v>
      </c>
      <c r="G1317" s="63">
        <v>46013</v>
      </c>
      <c r="H1317" t="s">
        <v>218</v>
      </c>
      <c r="I1317" t="s">
        <v>366</v>
      </c>
      <c r="J1317" t="str">
        <f>_xlfn.XLOOKUP(I1317,AS:AS,AU:AU)</f>
        <v>Vuelos</v>
      </c>
      <c r="K1317" t="s">
        <v>33</v>
      </c>
      <c r="L1317">
        <v>460.85</v>
      </c>
      <c r="M1317">
        <f>L1317*_xlfn.XLOOKUP(K1317,AM:AM,AN:AN)</f>
        <v>396.33100000000002</v>
      </c>
      <c r="N1317">
        <f>L1317*_xlfn.XLOOKUP(K1317,AM:AM,AO:AO)</f>
        <v>460.85</v>
      </c>
      <c r="O1317">
        <v>0</v>
      </c>
      <c r="P1317">
        <f>O1317*_xlfn.XLOOKUP(K1317,AM:AM,AN:AN)</f>
        <v>0</v>
      </c>
      <c r="Q1317">
        <f>O1317*_xlfn.XLOOKUP(K1317,AM:AM,AO:AO)</f>
        <v>0</v>
      </c>
      <c r="R1317" t="str">
        <f>_xlfn.XLOOKUP(E1317,AF:AF,AG:AG)</f>
        <v>F1S USA</v>
      </c>
      <c r="S1317" t="str">
        <f>_xlfn.XLOOKUP(E1317,AF:AF,AI:AI)</f>
        <v>United States</v>
      </c>
      <c r="T1317">
        <f>WEEKNUM(G1317)</f>
        <v>52</v>
      </c>
      <c r="U1317">
        <f>YEAR(G1317)</f>
        <v>2025</v>
      </c>
      <c r="V1317" s="117">
        <f>IFERROR(Q1317/N1317,"0")</f>
        <v>0</v>
      </c>
    </row>
    <row r="1318" spans="1:22">
      <c r="A1318" t="str">
        <f>_xlfn.XLOOKUP(D1318,BN:BN,BO:BO)</f>
        <v>México</v>
      </c>
      <c r="B1318" t="s">
        <v>25</v>
      </c>
      <c r="C1318">
        <v>157</v>
      </c>
      <c r="D1318" t="str">
        <f>_xlfn.XLOOKUP(C1318,BH:BH,BI:BI)</f>
        <v>VeronicaN</v>
      </c>
      <c r="E1318">
        <v>28934</v>
      </c>
      <c r="F1318" t="s">
        <v>2549</v>
      </c>
      <c r="G1318" s="63">
        <v>46013</v>
      </c>
      <c r="H1318" t="s">
        <v>218</v>
      </c>
      <c r="I1318" t="s">
        <v>366</v>
      </c>
      <c r="J1318" t="str">
        <f>_xlfn.XLOOKUP(I1318,AS:AS,AU:AU)</f>
        <v>Vuelos</v>
      </c>
      <c r="K1318" t="s">
        <v>33</v>
      </c>
      <c r="L1318">
        <v>460.85</v>
      </c>
      <c r="M1318">
        <f>L1318*_xlfn.XLOOKUP(K1318,AM:AM,AN:AN)</f>
        <v>396.33100000000002</v>
      </c>
      <c r="N1318">
        <f>L1318*_xlfn.XLOOKUP(K1318,AM:AM,AO:AO)</f>
        <v>460.85</v>
      </c>
      <c r="O1318">
        <v>0</v>
      </c>
      <c r="P1318">
        <f>O1318*_xlfn.XLOOKUP(K1318,AM:AM,AN:AN)</f>
        <v>0</v>
      </c>
      <c r="Q1318">
        <f>O1318*_xlfn.XLOOKUP(K1318,AM:AM,AO:AO)</f>
        <v>0</v>
      </c>
      <c r="R1318" t="str">
        <f>_xlfn.XLOOKUP(E1318,AF:AF,AG:AG)</f>
        <v>F1S USA</v>
      </c>
      <c r="S1318" t="str">
        <f>_xlfn.XLOOKUP(E1318,AF:AF,AI:AI)</f>
        <v>United States</v>
      </c>
      <c r="T1318">
        <f>WEEKNUM(G1318)</f>
        <v>52</v>
      </c>
      <c r="U1318">
        <f>YEAR(G1318)</f>
        <v>2025</v>
      </c>
      <c r="V1318" s="117">
        <f>IFERROR(Q1318/N1318,"0")</f>
        <v>0</v>
      </c>
    </row>
    <row r="1319" spans="1:22">
      <c r="A1319" t="str">
        <f>_xlfn.XLOOKUP(D1319,BN:BN,BO:BO)</f>
        <v>México</v>
      </c>
      <c r="B1319" t="s">
        <v>25</v>
      </c>
      <c r="C1319">
        <v>157</v>
      </c>
      <c r="D1319" t="str">
        <f>_xlfn.XLOOKUP(C1319,BH:BH,BI:BI)</f>
        <v>VeronicaN</v>
      </c>
      <c r="E1319">
        <v>28934</v>
      </c>
      <c r="F1319" t="s">
        <v>2556</v>
      </c>
      <c r="G1319" s="63">
        <v>46017</v>
      </c>
      <c r="H1319" t="s">
        <v>218</v>
      </c>
      <c r="I1319" t="s">
        <v>366</v>
      </c>
      <c r="J1319" t="str">
        <f>_xlfn.XLOOKUP(I1319,AS:AS,AU:AU)</f>
        <v>Vuelos</v>
      </c>
      <c r="K1319" t="s">
        <v>33</v>
      </c>
      <c r="L1319">
        <v>158.94999999999999</v>
      </c>
      <c r="M1319">
        <f>L1319*_xlfn.XLOOKUP(K1319,AM:AM,AN:AN)</f>
        <v>136.69699999999997</v>
      </c>
      <c r="N1319">
        <f>L1319*_xlfn.XLOOKUP(K1319,AM:AM,AO:AO)</f>
        <v>158.94999999999999</v>
      </c>
      <c r="O1319">
        <v>0</v>
      </c>
      <c r="P1319">
        <f>O1319*_xlfn.XLOOKUP(K1319,AM:AM,AN:AN)</f>
        <v>0</v>
      </c>
      <c r="Q1319">
        <f>O1319*_xlfn.XLOOKUP(K1319,AM:AM,AO:AO)</f>
        <v>0</v>
      </c>
      <c r="R1319" t="str">
        <f>_xlfn.XLOOKUP(E1319,AF:AF,AG:AG)</f>
        <v>F1S USA</v>
      </c>
      <c r="S1319" t="str">
        <f>_xlfn.XLOOKUP(E1319,AF:AF,AI:AI)</f>
        <v>United States</v>
      </c>
      <c r="T1319">
        <f>WEEKNUM(G1319)</f>
        <v>52</v>
      </c>
      <c r="U1319">
        <f>YEAR(G1319)</f>
        <v>2025</v>
      </c>
      <c r="V1319" s="117">
        <f>IFERROR(Q1319/N1319,"0")</f>
        <v>0</v>
      </c>
    </row>
    <row r="1320" spans="1:22">
      <c r="A1320" t="str">
        <f>_xlfn.XLOOKUP(D1320,BN:BN,BO:BO)</f>
        <v>México</v>
      </c>
      <c r="B1320" t="s">
        <v>25</v>
      </c>
      <c r="C1320">
        <v>157</v>
      </c>
      <c r="D1320" t="str">
        <f>_xlfn.XLOOKUP(C1320,BH:BH,BI:BI)</f>
        <v>VeronicaN</v>
      </c>
      <c r="E1320">
        <v>28934</v>
      </c>
      <c r="F1320" t="s">
        <v>2557</v>
      </c>
      <c r="G1320" s="63">
        <v>46017</v>
      </c>
      <c r="H1320" t="s">
        <v>218</v>
      </c>
      <c r="I1320" t="s">
        <v>366</v>
      </c>
      <c r="J1320" t="str">
        <f>_xlfn.XLOOKUP(I1320,AS:AS,AU:AU)</f>
        <v>Vuelos</v>
      </c>
      <c r="K1320" t="s">
        <v>33</v>
      </c>
      <c r="L1320">
        <v>158.94999999999999</v>
      </c>
      <c r="M1320">
        <f>L1320*_xlfn.XLOOKUP(K1320,AM:AM,AN:AN)</f>
        <v>136.69699999999997</v>
      </c>
      <c r="N1320">
        <f>L1320*_xlfn.XLOOKUP(K1320,AM:AM,AO:AO)</f>
        <v>158.94999999999999</v>
      </c>
      <c r="O1320">
        <v>0</v>
      </c>
      <c r="P1320">
        <f>O1320*_xlfn.XLOOKUP(K1320,AM:AM,AN:AN)</f>
        <v>0</v>
      </c>
      <c r="Q1320">
        <f>O1320*_xlfn.XLOOKUP(K1320,AM:AM,AO:AO)</f>
        <v>0</v>
      </c>
      <c r="R1320" t="str">
        <f>_xlfn.XLOOKUP(E1320,AF:AF,AG:AG)</f>
        <v>F1S USA</v>
      </c>
      <c r="S1320" t="str">
        <f>_xlfn.XLOOKUP(E1320,AF:AF,AI:AI)</f>
        <v>United States</v>
      </c>
      <c r="T1320">
        <f>WEEKNUM(G1320)</f>
        <v>52</v>
      </c>
      <c r="U1320">
        <f>YEAR(G1320)</f>
        <v>2025</v>
      </c>
      <c r="V1320" s="117">
        <f>IFERROR(Q1320/N1320,"0")</f>
        <v>0</v>
      </c>
    </row>
    <row r="1321" spans="1:22">
      <c r="A1321" t="str">
        <f>_xlfn.XLOOKUP(D1321,BN:BN,BO:BO)</f>
        <v>México</v>
      </c>
      <c r="B1321" t="s">
        <v>25</v>
      </c>
      <c r="C1321">
        <v>157</v>
      </c>
      <c r="D1321" t="str">
        <f>_xlfn.XLOOKUP(C1321,BH:BH,BI:BI)</f>
        <v>VeronicaN</v>
      </c>
      <c r="E1321">
        <v>28934</v>
      </c>
      <c r="F1321" t="s">
        <v>2558</v>
      </c>
      <c r="G1321" s="63">
        <v>46011</v>
      </c>
      <c r="H1321" s="63">
        <v>46012</v>
      </c>
      <c r="I1321" t="s">
        <v>366</v>
      </c>
      <c r="J1321" t="str">
        <f>_xlfn.XLOOKUP(I1321,AS:AS,AU:AU)</f>
        <v>Vuelos</v>
      </c>
      <c r="K1321" t="s">
        <v>33</v>
      </c>
      <c r="L1321">
        <v>2029</v>
      </c>
      <c r="M1321">
        <f>L1321*_xlfn.XLOOKUP(K1321,AM:AM,AN:AN)</f>
        <v>1744.94</v>
      </c>
      <c r="N1321">
        <f>L1321*_xlfn.XLOOKUP(K1321,AM:AM,AO:AO)</f>
        <v>2029</v>
      </c>
      <c r="O1321">
        <v>459.03</v>
      </c>
      <c r="P1321">
        <f>O1321*_xlfn.XLOOKUP(K1321,AM:AM,AN:AN)</f>
        <v>394.76579999999996</v>
      </c>
      <c r="Q1321">
        <f>O1321*_xlfn.XLOOKUP(K1321,AM:AM,AO:AO)</f>
        <v>459.03</v>
      </c>
      <c r="R1321" t="str">
        <f>_xlfn.XLOOKUP(E1321,AF:AF,AG:AG)</f>
        <v>F1S USA</v>
      </c>
      <c r="S1321" t="str">
        <f>_xlfn.XLOOKUP(E1321,AF:AF,AI:AI)</f>
        <v>United States</v>
      </c>
      <c r="T1321">
        <f>WEEKNUM(G1321)</f>
        <v>51</v>
      </c>
      <c r="U1321">
        <f>YEAR(G1321)</f>
        <v>2025</v>
      </c>
      <c r="V1321" s="117">
        <f>IFERROR(Q1321/N1321,"0")</f>
        <v>0.22623459832429768</v>
      </c>
    </row>
    <row r="1322" spans="1:22">
      <c r="A1322" t="str">
        <f>_xlfn.XLOOKUP(D1322,BN:BN,BO:BO)</f>
        <v>México</v>
      </c>
      <c r="B1322" t="s">
        <v>25</v>
      </c>
      <c r="C1322">
        <v>157</v>
      </c>
      <c r="D1322" t="str">
        <f>_xlfn.XLOOKUP(C1322,BH:BH,BI:BI)</f>
        <v>VeronicaN</v>
      </c>
      <c r="E1322">
        <v>28934</v>
      </c>
      <c r="F1322" t="s">
        <v>2558</v>
      </c>
      <c r="G1322" s="63">
        <v>46011</v>
      </c>
      <c r="H1322" s="63">
        <v>46012</v>
      </c>
      <c r="I1322" t="s">
        <v>366</v>
      </c>
      <c r="J1322" t="str">
        <f>_xlfn.XLOOKUP(I1322,AS:AS,AU:AU)</f>
        <v>Vuelos</v>
      </c>
      <c r="K1322" t="s">
        <v>33</v>
      </c>
      <c r="L1322">
        <v>200</v>
      </c>
      <c r="M1322">
        <f>L1322*_xlfn.XLOOKUP(K1322,AM:AM,AN:AN)</f>
        <v>172</v>
      </c>
      <c r="N1322">
        <f>L1322*_xlfn.XLOOKUP(K1322,AM:AM,AO:AO)</f>
        <v>200</v>
      </c>
      <c r="O1322">
        <v>0</v>
      </c>
      <c r="P1322">
        <f>O1322*_xlfn.XLOOKUP(K1322,AM:AM,AN:AN)</f>
        <v>0</v>
      </c>
      <c r="Q1322">
        <f>O1322*_xlfn.XLOOKUP(K1322,AM:AM,AO:AO)</f>
        <v>0</v>
      </c>
      <c r="R1322" t="str">
        <f>_xlfn.XLOOKUP(E1322,AF:AF,AG:AG)</f>
        <v>F1S USA</v>
      </c>
      <c r="S1322" t="str">
        <f>_xlfn.XLOOKUP(E1322,AF:AF,AI:AI)</f>
        <v>United States</v>
      </c>
      <c r="T1322">
        <f>WEEKNUM(G1322)</f>
        <v>51</v>
      </c>
      <c r="U1322">
        <f>YEAR(G1322)</f>
        <v>2025</v>
      </c>
      <c r="V1322" s="117">
        <f>IFERROR(Q1322/N1322,"0")</f>
        <v>0</v>
      </c>
    </row>
    <row r="1323" spans="1:22">
      <c r="A1323" t="str">
        <f>_xlfn.XLOOKUP(D1323,BN:BN,BO:BO)</f>
        <v>México</v>
      </c>
      <c r="B1323" t="s">
        <v>25</v>
      </c>
      <c r="C1323">
        <v>157</v>
      </c>
      <c r="D1323" t="str">
        <f>_xlfn.XLOOKUP(C1323,BH:BH,BI:BI)</f>
        <v>VeronicaN</v>
      </c>
      <c r="E1323">
        <v>28934</v>
      </c>
      <c r="F1323" t="s">
        <v>2138</v>
      </c>
      <c r="G1323" s="63">
        <v>46013</v>
      </c>
      <c r="H1323" s="63">
        <v>46013</v>
      </c>
      <c r="I1323" t="s">
        <v>366</v>
      </c>
      <c r="J1323" t="str">
        <f>_xlfn.XLOOKUP(I1323,AS:AS,AU:AU)</f>
        <v>Vuelos</v>
      </c>
      <c r="K1323" t="s">
        <v>33</v>
      </c>
      <c r="L1323">
        <v>269.75</v>
      </c>
      <c r="M1323">
        <f>L1323*_xlfn.XLOOKUP(K1323,AM:AM,AN:AN)</f>
        <v>231.98499999999999</v>
      </c>
      <c r="N1323">
        <f>L1323*_xlfn.XLOOKUP(K1323,AM:AM,AO:AO)</f>
        <v>269.75</v>
      </c>
      <c r="O1323">
        <v>0</v>
      </c>
      <c r="P1323">
        <f>O1323*_xlfn.XLOOKUP(K1323,AM:AM,AN:AN)</f>
        <v>0</v>
      </c>
      <c r="Q1323">
        <f>O1323*_xlfn.XLOOKUP(K1323,AM:AM,AO:AO)</f>
        <v>0</v>
      </c>
      <c r="R1323" t="str">
        <f>_xlfn.XLOOKUP(E1323,AF:AF,AG:AG)</f>
        <v>F1S USA</v>
      </c>
      <c r="S1323" t="str">
        <f>_xlfn.XLOOKUP(E1323,AF:AF,AI:AI)</f>
        <v>United States</v>
      </c>
      <c r="T1323">
        <f>WEEKNUM(G1323)</f>
        <v>52</v>
      </c>
      <c r="U1323">
        <f>YEAR(G1323)</f>
        <v>2025</v>
      </c>
      <c r="V1323" s="117">
        <f>IFERROR(Q1323/N1323,"0")</f>
        <v>0</v>
      </c>
    </row>
    <row r="1324" spans="1:22">
      <c r="A1324" t="str">
        <f>_xlfn.XLOOKUP(D1324,BN:BN,BO:BO)</f>
        <v>México</v>
      </c>
      <c r="B1324" t="s">
        <v>25</v>
      </c>
      <c r="C1324">
        <v>157</v>
      </c>
      <c r="D1324" t="str">
        <f>_xlfn.XLOOKUP(C1324,BH:BH,BI:BI)</f>
        <v>VeronicaN</v>
      </c>
      <c r="E1324">
        <v>28934</v>
      </c>
      <c r="F1324" t="s">
        <v>2139</v>
      </c>
      <c r="G1324" s="63">
        <v>46013</v>
      </c>
      <c r="H1324" s="63">
        <v>46013</v>
      </c>
      <c r="I1324" t="s">
        <v>366</v>
      </c>
      <c r="J1324" t="str">
        <f>_xlfn.XLOOKUP(I1324,AS:AS,AU:AU)</f>
        <v>Vuelos</v>
      </c>
      <c r="K1324" t="s">
        <v>33</v>
      </c>
      <c r="L1324">
        <v>269.75</v>
      </c>
      <c r="M1324">
        <f>L1324*_xlfn.XLOOKUP(K1324,AM:AM,AN:AN)</f>
        <v>231.98499999999999</v>
      </c>
      <c r="N1324">
        <f>L1324*_xlfn.XLOOKUP(K1324,AM:AM,AO:AO)</f>
        <v>269.75</v>
      </c>
      <c r="O1324">
        <v>0</v>
      </c>
      <c r="P1324">
        <f>O1324*_xlfn.XLOOKUP(K1324,AM:AM,AN:AN)</f>
        <v>0</v>
      </c>
      <c r="Q1324">
        <f>O1324*_xlfn.XLOOKUP(K1324,AM:AM,AO:AO)</f>
        <v>0</v>
      </c>
      <c r="R1324" t="str">
        <f>_xlfn.XLOOKUP(E1324,AF:AF,AG:AG)</f>
        <v>F1S USA</v>
      </c>
      <c r="S1324" t="str">
        <f>_xlfn.XLOOKUP(E1324,AF:AF,AI:AI)</f>
        <v>United States</v>
      </c>
      <c r="T1324">
        <f>WEEKNUM(G1324)</f>
        <v>52</v>
      </c>
      <c r="U1324">
        <f>YEAR(G1324)</f>
        <v>2025</v>
      </c>
      <c r="V1324" s="117">
        <f>IFERROR(Q1324/N1324,"0")</f>
        <v>0</v>
      </c>
    </row>
    <row r="1325" spans="1:22">
      <c r="A1325" t="str">
        <f>_xlfn.XLOOKUP(D1325,BN:BN,BO:BO)</f>
        <v>México</v>
      </c>
      <c r="B1325" t="s">
        <v>25</v>
      </c>
      <c r="C1325">
        <v>157</v>
      </c>
      <c r="D1325" t="str">
        <f>_xlfn.XLOOKUP(C1325,BH:BH,BI:BI)</f>
        <v>VeronicaN</v>
      </c>
      <c r="E1325">
        <v>0</v>
      </c>
      <c r="F1325" t="s">
        <v>2283</v>
      </c>
      <c r="G1325" s="63">
        <v>46010</v>
      </c>
      <c r="H1325" s="63">
        <v>46020</v>
      </c>
      <c r="I1325" t="s">
        <v>396</v>
      </c>
      <c r="J1325" t="str">
        <f>_xlfn.XLOOKUP(I1325,AS:AS,AU:AU)</f>
        <v>Honorarios</v>
      </c>
      <c r="K1325" t="s">
        <v>33</v>
      </c>
      <c r="L1325">
        <v>3961.48</v>
      </c>
      <c r="M1325">
        <f>L1325*_xlfn.XLOOKUP(K1325,AM:AM,AN:AN)</f>
        <v>3406.8728000000001</v>
      </c>
      <c r="N1325">
        <f>L1325*_xlfn.XLOOKUP(K1325,AM:AM,AO:AO)</f>
        <v>3961.48</v>
      </c>
      <c r="O1325">
        <v>3961.48</v>
      </c>
      <c r="P1325">
        <f>O1325*_xlfn.XLOOKUP(K1325,AM:AM,AN:AN)</f>
        <v>3406.8728000000001</v>
      </c>
      <c r="Q1325">
        <f>O1325*_xlfn.XLOOKUP(K1325,AM:AM,AO:AO)</f>
        <v>3961.48</v>
      </c>
      <c r="R1325" t="str">
        <f>_xlfn.XLOOKUP(E1325,AF:AF,AG:AG)</f>
        <v>FEES</v>
      </c>
      <c r="S1325">
        <f>_xlfn.XLOOKUP(E1325,AF:AF,AI:AI)</f>
        <v>0</v>
      </c>
      <c r="T1325">
        <f>WEEKNUM(G1325)</f>
        <v>51</v>
      </c>
      <c r="U1325">
        <f>YEAR(G1325)</f>
        <v>2025</v>
      </c>
      <c r="V1325" s="117">
        <f>IFERROR(Q1325/N1325,"0")</f>
        <v>1</v>
      </c>
    </row>
    <row r="1326" spans="1:22">
      <c r="A1326" t="str">
        <f>_xlfn.XLOOKUP(D1326,BN:BN,BO:BO)</f>
        <v>México</v>
      </c>
      <c r="B1326" t="s">
        <v>25</v>
      </c>
      <c r="C1326">
        <v>158</v>
      </c>
      <c r="D1326" t="str">
        <f>_xlfn.XLOOKUP(C1326,BH:BH,BI:BI)</f>
        <v>DianaM</v>
      </c>
      <c r="E1326">
        <v>25799</v>
      </c>
      <c r="F1326" t="s">
        <v>2559</v>
      </c>
      <c r="G1326" s="63">
        <v>45809</v>
      </c>
      <c r="H1326" s="63">
        <v>45838</v>
      </c>
      <c r="I1326" t="s">
        <v>376</v>
      </c>
      <c r="J1326" t="str">
        <f>_xlfn.XLOOKUP(I1326,AS:AS,AU:AU)</f>
        <v>Hotel</v>
      </c>
      <c r="K1326" t="s">
        <v>27</v>
      </c>
      <c r="L1326">
        <v>2940.3</v>
      </c>
      <c r="M1326">
        <f>L1326*_xlfn.XLOOKUP(K1326,AM:AM,AN:AN)</f>
        <v>2940.3</v>
      </c>
      <c r="N1326">
        <f>L1326*_xlfn.XLOOKUP(K1326,AM:AM,AO:AO)</f>
        <v>3410.748</v>
      </c>
      <c r="O1326">
        <v>267.3</v>
      </c>
      <c r="P1326">
        <f>O1326*_xlfn.XLOOKUP(K1326,AM:AM,AN:AN)</f>
        <v>267.3</v>
      </c>
      <c r="Q1326">
        <f>O1326*_xlfn.XLOOKUP(K1326,AM:AM,AO:AO)</f>
        <v>310.06799999999998</v>
      </c>
      <c r="R1326" t="str">
        <f>_xlfn.XLOOKUP(E1326,AF:AF,AG:AG)</f>
        <v>SPLENDIDO MARE, A BELMOND HOTEL, PORTOFINO</v>
      </c>
      <c r="S1326" t="str">
        <f>_xlfn.XLOOKUP(E1326,AF:AF,AI:AI)</f>
        <v>Italy</v>
      </c>
      <c r="T1326">
        <f>WEEKNUM(G1326)</f>
        <v>23</v>
      </c>
      <c r="U1326">
        <f>YEAR(G1326)</f>
        <v>2025</v>
      </c>
      <c r="V1326" s="117">
        <f>IFERROR(Q1326/N1326,"0")</f>
        <v>9.0909090909090898E-2</v>
      </c>
    </row>
    <row r="1327" spans="1:22">
      <c r="A1327" t="str">
        <f>_xlfn.XLOOKUP(D1327,BN:BN,BO:BO)</f>
        <v>México</v>
      </c>
      <c r="B1327" t="s">
        <v>25</v>
      </c>
      <c r="C1327">
        <v>158</v>
      </c>
      <c r="D1327" t="str">
        <f>_xlfn.XLOOKUP(C1327,BH:BH,BI:BI)</f>
        <v>DianaM</v>
      </c>
      <c r="E1327">
        <v>25799</v>
      </c>
      <c r="F1327" t="s">
        <v>2560</v>
      </c>
      <c r="G1327" s="63">
        <v>45816</v>
      </c>
      <c r="H1327" s="63">
        <v>45818</v>
      </c>
      <c r="I1327" t="s">
        <v>376</v>
      </c>
      <c r="J1327" t="str">
        <f>_xlfn.XLOOKUP(I1327,AS:AS,AU:AU)</f>
        <v>Hotel</v>
      </c>
      <c r="K1327" t="s">
        <v>27</v>
      </c>
      <c r="L1327">
        <v>4851</v>
      </c>
      <c r="M1327">
        <f>L1327*_xlfn.XLOOKUP(K1327,AM:AM,AN:AN)</f>
        <v>4851</v>
      </c>
      <c r="N1327">
        <f>L1327*_xlfn.XLOOKUP(K1327,AM:AM,AO:AO)</f>
        <v>5627.16</v>
      </c>
      <c r="O1327">
        <v>0</v>
      </c>
      <c r="P1327">
        <f>O1327*_xlfn.XLOOKUP(K1327,AM:AM,AN:AN)</f>
        <v>0</v>
      </c>
      <c r="Q1327">
        <f>O1327*_xlfn.XLOOKUP(K1327,AM:AM,AO:AO)</f>
        <v>0</v>
      </c>
      <c r="R1327" t="str">
        <f>_xlfn.XLOOKUP(E1327,AF:AF,AG:AG)</f>
        <v>SPLENDIDO MARE, A BELMOND HOTEL, PORTOFINO</v>
      </c>
      <c r="S1327" t="str">
        <f>_xlfn.XLOOKUP(E1327,AF:AF,AI:AI)</f>
        <v>Italy</v>
      </c>
      <c r="T1327">
        <f>WEEKNUM(G1327)</f>
        <v>24</v>
      </c>
      <c r="U1327">
        <f>YEAR(G1327)</f>
        <v>2025</v>
      </c>
      <c r="V1327" s="117">
        <f>IFERROR(Q1327/N1327,"0")</f>
        <v>0</v>
      </c>
    </row>
    <row r="1328" spans="1:22">
      <c r="A1328" t="str">
        <f>_xlfn.XLOOKUP(D1328,BN:BN,BO:BO)</f>
        <v>México</v>
      </c>
      <c r="B1328" t="s">
        <v>25</v>
      </c>
      <c r="C1328">
        <v>158</v>
      </c>
      <c r="D1328" t="str">
        <f>_xlfn.XLOOKUP(C1328,BH:BH,BI:BI)</f>
        <v>DianaM</v>
      </c>
      <c r="E1328">
        <v>27934</v>
      </c>
      <c r="F1328" t="s">
        <v>2561</v>
      </c>
      <c r="G1328" s="63">
        <v>45820</v>
      </c>
      <c r="H1328" s="63">
        <v>45823</v>
      </c>
      <c r="I1328" t="s">
        <v>376</v>
      </c>
      <c r="J1328" t="str">
        <f>_xlfn.XLOOKUP(I1328,AS:AS,AU:AU)</f>
        <v>Hotel</v>
      </c>
      <c r="K1328" t="s">
        <v>27</v>
      </c>
      <c r="L1328">
        <v>5900.4</v>
      </c>
      <c r="M1328">
        <f>L1328*_xlfn.XLOOKUP(K1328,AM:AM,AN:AN)</f>
        <v>5900.4</v>
      </c>
      <c r="N1328">
        <f>L1328*_xlfn.XLOOKUP(K1328,AM:AM,AO:AO)</f>
        <v>6844.463999999999</v>
      </c>
      <c r="O1328">
        <v>536.4</v>
      </c>
      <c r="P1328">
        <f>O1328*_xlfn.XLOOKUP(K1328,AM:AM,AN:AN)</f>
        <v>536.4</v>
      </c>
      <c r="Q1328">
        <f>O1328*_xlfn.XLOOKUP(K1328,AM:AM,AO:AO)</f>
        <v>622.22399999999993</v>
      </c>
      <c r="R1328" t="str">
        <f>_xlfn.XLOOKUP(E1328,AF:AF,AG:AG)</f>
        <v>CASA CIPRIANI MILANO</v>
      </c>
      <c r="S1328" t="str">
        <f>_xlfn.XLOOKUP(E1328,AF:AF,AI:AI)</f>
        <v>Italy</v>
      </c>
      <c r="T1328">
        <f>WEEKNUM(G1328)</f>
        <v>24</v>
      </c>
      <c r="U1328">
        <f>YEAR(G1328)</f>
        <v>2025</v>
      </c>
      <c r="V1328" s="117">
        <f>IFERROR(Q1328/N1328,"0")</f>
        <v>9.0909090909090912E-2</v>
      </c>
    </row>
    <row r="1329" spans="1:22">
      <c r="A1329" t="str">
        <f>_xlfn.XLOOKUP(D1329,BN:BN,BO:BO)</f>
        <v>México</v>
      </c>
      <c r="B1329" t="s">
        <v>25</v>
      </c>
      <c r="C1329">
        <v>158</v>
      </c>
      <c r="D1329" t="str">
        <f>_xlfn.XLOOKUP(C1329,BH:BH,BI:BI)</f>
        <v>DianaM</v>
      </c>
      <c r="E1329">
        <v>27936</v>
      </c>
      <c r="F1329" t="s">
        <v>1899</v>
      </c>
      <c r="G1329" s="63">
        <v>45811</v>
      </c>
      <c r="H1329" s="63">
        <v>45813</v>
      </c>
      <c r="I1329" t="s">
        <v>376</v>
      </c>
      <c r="J1329" t="str">
        <f>_xlfn.XLOOKUP(I1329,AS:AS,AU:AU)</f>
        <v>Hotel</v>
      </c>
      <c r="K1329" t="s">
        <v>27</v>
      </c>
      <c r="L1329">
        <v>2407.9</v>
      </c>
      <c r="M1329">
        <f>L1329*_xlfn.XLOOKUP(K1329,AM:AM,AN:AN)</f>
        <v>2407.9</v>
      </c>
      <c r="N1329">
        <f>L1329*_xlfn.XLOOKUP(K1329,AM:AM,AO:AO)</f>
        <v>2793.1639999999998</v>
      </c>
      <c r="O1329">
        <v>218.9</v>
      </c>
      <c r="P1329">
        <f>O1329*_xlfn.XLOOKUP(K1329,AM:AM,AN:AN)</f>
        <v>218.9</v>
      </c>
      <c r="Q1329">
        <f>O1329*_xlfn.XLOOKUP(K1329,AM:AM,AO:AO)</f>
        <v>253.92399999999998</v>
      </c>
      <c r="R1329" t="str">
        <f>_xlfn.XLOOKUP(E1329,AF:AF,AG:AG)</f>
        <v>COLLEGIO ALLA QUERCE, AUBERGE COLLECTION</v>
      </c>
      <c r="S1329" t="str">
        <f>_xlfn.XLOOKUP(E1329,AF:AF,AI:AI)</f>
        <v>Italy</v>
      </c>
      <c r="T1329">
        <f>WEEKNUM(G1329)</f>
        <v>23</v>
      </c>
      <c r="U1329">
        <f>YEAR(G1329)</f>
        <v>2025</v>
      </c>
      <c r="V1329" s="117">
        <f>IFERROR(Q1329/N1329,"0")</f>
        <v>9.0909090909090912E-2</v>
      </c>
    </row>
    <row r="1330" spans="1:22">
      <c r="A1330" t="str">
        <f>_xlfn.XLOOKUP(D1330,BN:BN,BO:BO)</f>
        <v>México</v>
      </c>
      <c r="B1330" t="s">
        <v>25</v>
      </c>
      <c r="C1330">
        <v>158</v>
      </c>
      <c r="D1330" t="str">
        <f>_xlfn.XLOOKUP(C1330,BH:BH,BI:BI)</f>
        <v>DianaM</v>
      </c>
      <c r="E1330">
        <v>27115</v>
      </c>
      <c r="F1330" t="s">
        <v>2562</v>
      </c>
      <c r="G1330" s="63">
        <v>45813</v>
      </c>
      <c r="H1330" s="63">
        <v>45814</v>
      </c>
      <c r="I1330" t="s">
        <v>376</v>
      </c>
      <c r="J1330" t="str">
        <f>_xlfn.XLOOKUP(I1330,AS:AS,AU:AU)</f>
        <v>Hotel</v>
      </c>
      <c r="K1330" t="s">
        <v>27</v>
      </c>
      <c r="L1330">
        <v>8442.7199999999993</v>
      </c>
      <c r="M1330">
        <f>L1330*_xlfn.XLOOKUP(K1330,AM:AM,AN:AN)</f>
        <v>8442.7199999999993</v>
      </c>
      <c r="N1330">
        <f>L1330*_xlfn.XLOOKUP(K1330,AM:AM,AO:AO)</f>
        <v>9793.5551999999989</v>
      </c>
      <c r="O1330">
        <v>767.52</v>
      </c>
      <c r="P1330">
        <f>O1330*_xlfn.XLOOKUP(K1330,AM:AM,AN:AN)</f>
        <v>767.52</v>
      </c>
      <c r="Q1330">
        <f>O1330*_xlfn.XLOOKUP(K1330,AM:AM,AO:AO)</f>
        <v>890.32319999999993</v>
      </c>
      <c r="R1330" t="str">
        <f>_xlfn.XLOOKUP(E1330,AF:AF,AG:AG)</f>
        <v>RESCHIO HOTEL</v>
      </c>
      <c r="S1330" t="str">
        <f>_xlfn.XLOOKUP(E1330,AF:AF,AI:AI)</f>
        <v>Italy</v>
      </c>
      <c r="T1330">
        <f>WEEKNUM(G1330)</f>
        <v>23</v>
      </c>
      <c r="U1330">
        <f>YEAR(G1330)</f>
        <v>2025</v>
      </c>
      <c r="V1330" s="117">
        <f>IFERROR(Q1330/N1330,"0")</f>
        <v>9.0909090909090912E-2</v>
      </c>
    </row>
    <row r="1331" spans="1:22">
      <c r="A1331" t="str">
        <f>_xlfn.XLOOKUP(D1331,BN:BN,BO:BO)</f>
        <v>México</v>
      </c>
      <c r="B1331" t="s">
        <v>25</v>
      </c>
      <c r="C1331">
        <v>158</v>
      </c>
      <c r="D1331" t="str">
        <f>_xlfn.XLOOKUP(C1331,BH:BH,BI:BI)</f>
        <v>DianaM</v>
      </c>
      <c r="E1331">
        <v>27087</v>
      </c>
      <c r="F1331" t="s">
        <v>1895</v>
      </c>
      <c r="G1331" s="63">
        <v>45809</v>
      </c>
      <c r="H1331" s="63">
        <v>45838</v>
      </c>
      <c r="I1331" t="s">
        <v>425</v>
      </c>
      <c r="J1331" t="str">
        <f>_xlfn.XLOOKUP(I1331,AS:AS,AU:AU)</f>
        <v>Traslados</v>
      </c>
      <c r="K1331" t="s">
        <v>27</v>
      </c>
      <c r="L1331">
        <v>1914</v>
      </c>
      <c r="M1331">
        <f>L1331*_xlfn.XLOOKUP(K1331,AM:AM,AN:AN)</f>
        <v>1914</v>
      </c>
      <c r="N1331">
        <f>L1331*_xlfn.XLOOKUP(K1331,AM:AM,AO:AO)</f>
        <v>2220.2399999999998</v>
      </c>
      <c r="O1331">
        <v>174</v>
      </c>
      <c r="P1331">
        <f>O1331*_xlfn.XLOOKUP(K1331,AM:AM,AN:AN)</f>
        <v>174</v>
      </c>
      <c r="Q1331">
        <f>O1331*_xlfn.XLOOKUP(K1331,AM:AM,AO:AO)</f>
        <v>201.83999999999997</v>
      </c>
      <c r="R1331" t="str">
        <f>_xlfn.XLOOKUP(E1331,AF:AF,AG:AG)</f>
        <v>Primerent Exclusive Car Rental</v>
      </c>
      <c r="S1331" t="str">
        <f>_xlfn.XLOOKUP(E1331,AF:AF,AI:AI)</f>
        <v>United Kingdom</v>
      </c>
      <c r="T1331">
        <f>WEEKNUM(G1331)</f>
        <v>23</v>
      </c>
      <c r="U1331">
        <f>YEAR(G1331)</f>
        <v>2025</v>
      </c>
      <c r="V1331" s="117">
        <f>IFERROR(Q1331/N1331,"0")</f>
        <v>9.0909090909090912E-2</v>
      </c>
    </row>
    <row r="1332" spans="1:22">
      <c r="A1332" t="str">
        <f>_xlfn.XLOOKUP(D1332,BN:BN,BO:BO)</f>
        <v>México</v>
      </c>
      <c r="B1332" t="s">
        <v>25</v>
      </c>
      <c r="C1332">
        <v>158</v>
      </c>
      <c r="D1332" t="str">
        <f>_xlfn.XLOOKUP(C1332,BH:BH,BI:BI)</f>
        <v>DianaM</v>
      </c>
      <c r="E1332">
        <v>28006</v>
      </c>
      <c r="F1332" t="s">
        <v>2563</v>
      </c>
      <c r="G1332" s="63">
        <v>45818</v>
      </c>
      <c r="H1332" s="63">
        <v>45820</v>
      </c>
      <c r="I1332" t="s">
        <v>376</v>
      </c>
      <c r="J1332" t="str">
        <f>_xlfn.XLOOKUP(I1332,AS:AS,AU:AU)</f>
        <v>Hotel</v>
      </c>
      <c r="K1332" t="s">
        <v>27</v>
      </c>
      <c r="L1332">
        <v>11616</v>
      </c>
      <c r="M1332">
        <f>L1332*_xlfn.XLOOKUP(K1332,AM:AM,AN:AN)</f>
        <v>11616</v>
      </c>
      <c r="N1332">
        <f>L1332*_xlfn.XLOOKUP(K1332,AM:AM,AO:AO)</f>
        <v>13474.56</v>
      </c>
      <c r="O1332">
        <v>1056</v>
      </c>
      <c r="P1332">
        <f>O1332*_xlfn.XLOOKUP(K1332,AM:AM,AN:AN)</f>
        <v>1056</v>
      </c>
      <c r="Q1332">
        <f>O1332*_xlfn.XLOOKUP(K1332,AM:AM,AO:AO)</f>
        <v>1224.9599999999998</v>
      </c>
      <c r="R1332" t="str">
        <f>_xlfn.XLOOKUP(E1332,AF:AF,AG:AG)</f>
        <v>PASSALACQUA</v>
      </c>
      <c r="S1332" t="str">
        <f>_xlfn.XLOOKUP(E1332,AF:AF,AI:AI)</f>
        <v>Italy</v>
      </c>
      <c r="T1332">
        <f>WEEKNUM(G1332)</f>
        <v>24</v>
      </c>
      <c r="U1332">
        <f>YEAR(G1332)</f>
        <v>2025</v>
      </c>
      <c r="V1332" s="117">
        <f>IFERROR(Q1332/N1332,"0")</f>
        <v>9.0909090909090898E-2</v>
      </c>
    </row>
    <row r="1333" spans="1:22">
      <c r="A1333" t="str">
        <f>_xlfn.XLOOKUP(D1333,BN:BN,BO:BO)</f>
        <v>México</v>
      </c>
      <c r="B1333" t="s">
        <v>25</v>
      </c>
      <c r="C1333">
        <v>158</v>
      </c>
      <c r="D1333" t="str">
        <f>_xlfn.XLOOKUP(C1333,BH:BH,BI:BI)</f>
        <v>DianaM</v>
      </c>
      <c r="E1333">
        <v>25799</v>
      </c>
      <c r="F1333" t="s">
        <v>2031</v>
      </c>
      <c r="G1333" s="63">
        <v>45809</v>
      </c>
      <c r="H1333" s="63">
        <v>45838</v>
      </c>
      <c r="I1333" t="s">
        <v>376</v>
      </c>
      <c r="J1333" t="str">
        <f>_xlfn.XLOOKUP(I1333,AS:AS,AU:AU)</f>
        <v>Hotel</v>
      </c>
      <c r="K1333" t="s">
        <v>27</v>
      </c>
      <c r="L1333">
        <v>-4851</v>
      </c>
      <c r="M1333">
        <f>L1333*_xlfn.XLOOKUP(K1333,AM:AM,AN:AN)</f>
        <v>-4851</v>
      </c>
      <c r="N1333">
        <f>L1333*_xlfn.XLOOKUP(K1333,AM:AM,AO:AO)</f>
        <v>-5627.16</v>
      </c>
      <c r="O1333">
        <v>0</v>
      </c>
      <c r="P1333">
        <f>O1333*_xlfn.XLOOKUP(K1333,AM:AM,AN:AN)</f>
        <v>0</v>
      </c>
      <c r="Q1333">
        <f>O1333*_xlfn.XLOOKUP(K1333,AM:AM,AO:AO)</f>
        <v>0</v>
      </c>
      <c r="R1333" t="s">
        <v>582</v>
      </c>
      <c r="S1333" t="str">
        <f>_xlfn.XLOOKUP(E1333,AF:AF,AI:AI)</f>
        <v>Italy</v>
      </c>
      <c r="T1333">
        <f>WEEKNUM(G1333)</f>
        <v>23</v>
      </c>
      <c r="U1333">
        <f>YEAR(G1333)</f>
        <v>2025</v>
      </c>
      <c r="V1333" s="117">
        <f>IFERROR(Q1333/N1333,"0")</f>
        <v>0</v>
      </c>
    </row>
    <row r="1334" spans="1:22">
      <c r="A1334" t="str">
        <f>_xlfn.XLOOKUP(D1334,BN:BN,BO:BO)</f>
        <v>México</v>
      </c>
      <c r="B1334" t="s">
        <v>25</v>
      </c>
      <c r="C1334">
        <v>158</v>
      </c>
      <c r="D1334" t="str">
        <f>_xlfn.XLOOKUP(C1334,BH:BH,BI:BI)</f>
        <v>DianaM</v>
      </c>
      <c r="E1334">
        <v>0</v>
      </c>
      <c r="F1334" t="s">
        <v>1158</v>
      </c>
      <c r="G1334" s="63">
        <v>45809</v>
      </c>
      <c r="H1334" s="63">
        <v>45838</v>
      </c>
      <c r="I1334" t="s">
        <v>396</v>
      </c>
      <c r="J1334" t="str">
        <f>_xlfn.XLOOKUP(I1334,AS:AS,AU:AU)</f>
        <v>Honorarios</v>
      </c>
      <c r="K1334" t="s">
        <v>27</v>
      </c>
      <c r="L1334">
        <v>2317.2399999999998</v>
      </c>
      <c r="M1334">
        <f>L1334*_xlfn.XLOOKUP(K1334,AM:AM,AN:AN)</f>
        <v>2317.2399999999998</v>
      </c>
      <c r="N1334">
        <f>L1334*_xlfn.XLOOKUP(K1334,AM:AM,AO:AO)</f>
        <v>2687.9983999999995</v>
      </c>
      <c r="O1334">
        <v>2317.2399999999998</v>
      </c>
      <c r="P1334">
        <f>O1334*_xlfn.XLOOKUP(K1334,AM:AM,AN:AN)</f>
        <v>2317.2399999999998</v>
      </c>
      <c r="Q1334">
        <f>O1334*_xlfn.XLOOKUP(K1334,AM:AM,AO:AO)</f>
        <v>2687.9983999999995</v>
      </c>
      <c r="R1334" t="str">
        <f>_xlfn.XLOOKUP(E1334,AF:AF,AG:AG)</f>
        <v>FEES</v>
      </c>
      <c r="S1334">
        <f>_xlfn.XLOOKUP(E1334,AF:AF,AI:AI)</f>
        <v>0</v>
      </c>
      <c r="T1334">
        <f>WEEKNUM(G1334)</f>
        <v>23</v>
      </c>
      <c r="U1334">
        <f>YEAR(G1334)</f>
        <v>2025</v>
      </c>
      <c r="V1334" s="117">
        <f>IFERROR(Q1334/N1334,"0")</f>
        <v>1</v>
      </c>
    </row>
    <row r="1335" spans="1:22">
      <c r="A1335" t="str">
        <f>_xlfn.XLOOKUP(D1335,BN:BN,BO:BO)</f>
        <v>México</v>
      </c>
      <c r="B1335" t="s">
        <v>25</v>
      </c>
      <c r="C1335">
        <v>159</v>
      </c>
      <c r="D1335" t="str">
        <f>_xlfn.XLOOKUP(C1335,BH:BH,BI:BI)</f>
        <v>FernandoS</v>
      </c>
      <c r="E1335">
        <v>24236</v>
      </c>
      <c r="F1335" t="s">
        <v>2564</v>
      </c>
      <c r="G1335" s="63">
        <v>45709</v>
      </c>
      <c r="H1335" s="63">
        <v>45719</v>
      </c>
      <c r="I1335" t="s">
        <v>364</v>
      </c>
      <c r="J1335" t="str">
        <f>_xlfn.XLOOKUP(I1335,AS:AS,AU:AU)</f>
        <v>DMC</v>
      </c>
      <c r="K1335" t="s">
        <v>27</v>
      </c>
      <c r="L1335">
        <v>3760</v>
      </c>
      <c r="M1335">
        <f>L1335*_xlfn.XLOOKUP(K1335,AM:AM,AN:AN)</f>
        <v>3760</v>
      </c>
      <c r="N1335">
        <f>L1335*_xlfn.XLOOKUP(K1335,AM:AM,AO:AO)</f>
        <v>4361.5999999999995</v>
      </c>
      <c r="O1335">
        <v>570</v>
      </c>
      <c r="P1335">
        <f>O1335*_xlfn.XLOOKUP(K1335,AM:AM,AN:AN)</f>
        <v>570</v>
      </c>
      <c r="Q1335">
        <f>O1335*_xlfn.XLOOKUP(K1335,AM:AM,AO:AO)</f>
        <v>661.19999999999993</v>
      </c>
      <c r="R1335" t="str">
        <f>_xlfn.XLOOKUP(E1335,AF:AF,AG:AG)</f>
        <v>Privilege Italia SRL</v>
      </c>
      <c r="S1335" t="str">
        <f>_xlfn.XLOOKUP(E1335,AF:AF,AI:AI)</f>
        <v>Italy</v>
      </c>
      <c r="T1335">
        <f>WEEKNUM(G1335)</f>
        <v>8</v>
      </c>
      <c r="U1335">
        <f>YEAR(G1335)</f>
        <v>2025</v>
      </c>
      <c r="V1335" s="117">
        <f>IFERROR(Q1335/N1335,"0")</f>
        <v>0.15159574468085107</v>
      </c>
    </row>
    <row r="1336" spans="1:22">
      <c r="A1336" t="str">
        <f>_xlfn.XLOOKUP(D1336,BN:BN,BO:BO)</f>
        <v>México</v>
      </c>
      <c r="B1336" t="s">
        <v>25</v>
      </c>
      <c r="C1336">
        <v>159</v>
      </c>
      <c r="D1336" t="str">
        <f>_xlfn.XLOOKUP(C1336,BH:BH,BI:BI)</f>
        <v>FernandoS</v>
      </c>
      <c r="E1336">
        <v>0</v>
      </c>
      <c r="F1336" t="s">
        <v>2099</v>
      </c>
      <c r="G1336" s="63">
        <v>45709</v>
      </c>
      <c r="H1336" s="63">
        <v>45719</v>
      </c>
      <c r="I1336" t="s">
        <v>396</v>
      </c>
      <c r="J1336" t="str">
        <f>_xlfn.XLOOKUP(I1336,AS:AS,AU:AU)</f>
        <v>Honorarios</v>
      </c>
      <c r="K1336" t="s">
        <v>27</v>
      </c>
      <c r="L1336">
        <v>1740</v>
      </c>
      <c r="M1336">
        <f>L1336*_xlfn.XLOOKUP(K1336,AM:AM,AN:AN)</f>
        <v>1740</v>
      </c>
      <c r="N1336">
        <f>L1336*_xlfn.XLOOKUP(K1336,AM:AM,AO:AO)</f>
        <v>2018.3999999999999</v>
      </c>
      <c r="O1336">
        <v>1740</v>
      </c>
      <c r="P1336">
        <f>O1336*_xlfn.XLOOKUP(K1336,AM:AM,AN:AN)</f>
        <v>1740</v>
      </c>
      <c r="Q1336">
        <f>O1336*_xlfn.XLOOKUP(K1336,AM:AM,AO:AO)</f>
        <v>2018.3999999999999</v>
      </c>
      <c r="R1336" t="str">
        <f>_xlfn.XLOOKUP(E1336,AF:AF,AG:AG)</f>
        <v>FEES</v>
      </c>
      <c r="S1336">
        <f>_xlfn.XLOOKUP(E1336,AF:AF,AI:AI)</f>
        <v>0</v>
      </c>
      <c r="T1336">
        <f>WEEKNUM(G1336)</f>
        <v>8</v>
      </c>
      <c r="U1336">
        <f>YEAR(G1336)</f>
        <v>2025</v>
      </c>
      <c r="V1336" s="117">
        <f>IFERROR(Q1336/N1336,"0")</f>
        <v>1</v>
      </c>
    </row>
    <row r="1337" spans="1:22">
      <c r="A1337" t="str">
        <f>_xlfn.XLOOKUP(D1337,BN:BN,BO:BO)</f>
        <v>México</v>
      </c>
      <c r="B1337" t="s">
        <v>25</v>
      </c>
      <c r="C1337">
        <v>160</v>
      </c>
      <c r="D1337" t="str">
        <f>_xlfn.XLOOKUP(C1337,BH:BH,BI:BI)</f>
        <v>LucianaE</v>
      </c>
      <c r="E1337">
        <v>23590</v>
      </c>
      <c r="F1337" t="s">
        <v>2565</v>
      </c>
      <c r="G1337" s="63">
        <v>45758</v>
      </c>
      <c r="H1337" s="63">
        <v>45758</v>
      </c>
      <c r="I1337" t="s">
        <v>366</v>
      </c>
      <c r="J1337" t="str">
        <f>_xlfn.XLOOKUP(I1337,AS:AS,AU:AU)</f>
        <v>Vuelos</v>
      </c>
      <c r="K1337" t="s">
        <v>33</v>
      </c>
      <c r="L1337">
        <v>2741.87</v>
      </c>
      <c r="M1337">
        <f>L1337*_xlfn.XLOOKUP(K1337,AM:AM,AN:AN)</f>
        <v>2358.0081999999998</v>
      </c>
      <c r="N1337">
        <f>L1337*_xlfn.XLOOKUP(K1337,AM:AM,AO:AO)</f>
        <v>2741.87</v>
      </c>
      <c r="O1337">
        <v>30.28</v>
      </c>
      <c r="P1337">
        <f>O1337*_xlfn.XLOOKUP(K1337,AM:AM,AN:AN)</f>
        <v>26.040800000000001</v>
      </c>
      <c r="Q1337">
        <f>O1337*_xlfn.XLOOKUP(K1337,AM:AM,AO:AO)</f>
        <v>30.28</v>
      </c>
      <c r="R1337" t="str">
        <f>_xlfn.XLOOKUP(E1337,AF:AF,AG:AG)</f>
        <v>AEROMÉXICO</v>
      </c>
      <c r="S1337" t="str">
        <f>_xlfn.XLOOKUP(E1337,AF:AF,AI:AI)</f>
        <v>Mexico</v>
      </c>
      <c r="T1337">
        <f>WEEKNUM(G1337)</f>
        <v>15</v>
      </c>
      <c r="U1337">
        <f>YEAR(G1337)</f>
        <v>2025</v>
      </c>
      <c r="V1337" s="117">
        <f>IFERROR(Q1337/N1337,"0")</f>
        <v>1.1043557863793688E-2</v>
      </c>
    </row>
    <row r="1338" spans="1:22">
      <c r="A1338" t="str">
        <f>_xlfn.XLOOKUP(D1338,BN:BN,BO:BO)</f>
        <v>México</v>
      </c>
      <c r="B1338" t="s">
        <v>25</v>
      </c>
      <c r="C1338">
        <v>160</v>
      </c>
      <c r="D1338" t="str">
        <f>_xlfn.XLOOKUP(C1338,BH:BH,BI:BI)</f>
        <v>LucianaE</v>
      </c>
      <c r="E1338">
        <v>25802</v>
      </c>
      <c r="F1338" t="s">
        <v>2566</v>
      </c>
      <c r="G1338" s="63">
        <v>45758</v>
      </c>
      <c r="H1338" s="63">
        <v>45758</v>
      </c>
      <c r="I1338" t="s">
        <v>366</v>
      </c>
      <c r="J1338" t="str">
        <f>_xlfn.XLOOKUP(I1338,AS:AS,AU:AU)</f>
        <v>Vuelos</v>
      </c>
      <c r="K1338" t="s">
        <v>33</v>
      </c>
      <c r="L1338">
        <v>624.97</v>
      </c>
      <c r="M1338">
        <f>L1338*_xlfn.XLOOKUP(K1338,AM:AM,AN:AN)</f>
        <v>537.4742</v>
      </c>
      <c r="N1338">
        <f>L1338*_xlfn.XLOOKUP(K1338,AM:AM,AO:AO)</f>
        <v>624.97</v>
      </c>
      <c r="O1338">
        <v>0</v>
      </c>
      <c r="P1338">
        <f>O1338*_xlfn.XLOOKUP(K1338,AM:AM,AN:AN)</f>
        <v>0</v>
      </c>
      <c r="Q1338">
        <f>O1338*_xlfn.XLOOKUP(K1338,AM:AM,AO:AO)</f>
        <v>0</v>
      </c>
      <c r="R1338" t="str">
        <f>_xlfn.XLOOKUP(E1338,AF:AF,AG:AG)</f>
        <v>JetBlue Airways</v>
      </c>
      <c r="S1338" t="str">
        <f>_xlfn.XLOOKUP(E1338,AF:AF,AI:AI)</f>
        <v>United States</v>
      </c>
      <c r="T1338">
        <f>WEEKNUM(G1338)</f>
        <v>15</v>
      </c>
      <c r="U1338">
        <f>YEAR(G1338)</f>
        <v>2025</v>
      </c>
      <c r="V1338" s="117">
        <f>IFERROR(Q1338/N1338,"0")</f>
        <v>0</v>
      </c>
    </row>
    <row r="1339" spans="1:22">
      <c r="A1339" t="str">
        <f>_xlfn.XLOOKUP(D1339,BN:BN,BO:BO)</f>
        <v>México</v>
      </c>
      <c r="B1339" t="s">
        <v>25</v>
      </c>
      <c r="C1339">
        <v>160</v>
      </c>
      <c r="D1339" t="str">
        <f>_xlfn.XLOOKUP(C1339,BH:BH,BI:BI)</f>
        <v>LucianaE</v>
      </c>
      <c r="E1339">
        <v>0</v>
      </c>
      <c r="F1339" t="s">
        <v>2567</v>
      </c>
      <c r="G1339" s="63">
        <v>45758</v>
      </c>
      <c r="H1339" s="63">
        <v>45758</v>
      </c>
      <c r="I1339" t="s">
        <v>396</v>
      </c>
      <c r="J1339" t="str">
        <f>_xlfn.XLOOKUP(I1339,AS:AS,AU:AU)</f>
        <v>Honorarios</v>
      </c>
      <c r="K1339" t="s">
        <v>33</v>
      </c>
      <c r="L1339">
        <v>105</v>
      </c>
      <c r="M1339">
        <f>L1339*_xlfn.XLOOKUP(K1339,AM:AM,AN:AN)</f>
        <v>90.3</v>
      </c>
      <c r="N1339">
        <f>L1339*_xlfn.XLOOKUP(K1339,AM:AM,AO:AO)</f>
        <v>105</v>
      </c>
      <c r="O1339">
        <v>105</v>
      </c>
      <c r="P1339">
        <f>O1339*_xlfn.XLOOKUP(K1339,AM:AM,AN:AN)</f>
        <v>90.3</v>
      </c>
      <c r="Q1339">
        <f>O1339*_xlfn.XLOOKUP(K1339,AM:AM,AO:AO)</f>
        <v>105</v>
      </c>
      <c r="R1339" t="str">
        <f>_xlfn.XLOOKUP(E1339,AF:AF,AG:AG)</f>
        <v>FEES</v>
      </c>
      <c r="S1339">
        <f>_xlfn.XLOOKUP(E1339,AF:AF,AI:AI)</f>
        <v>0</v>
      </c>
      <c r="T1339">
        <f>WEEKNUM(G1339)</f>
        <v>15</v>
      </c>
      <c r="U1339">
        <f>YEAR(G1339)</f>
        <v>2025</v>
      </c>
      <c r="V1339" s="117">
        <f>IFERROR(Q1339/N1339,"0")</f>
        <v>1</v>
      </c>
    </row>
    <row r="1340" spans="1:22">
      <c r="A1340" t="str">
        <f>_xlfn.XLOOKUP(D1340,BN:BN,BO:BO)</f>
        <v>México</v>
      </c>
      <c r="B1340" t="s">
        <v>25</v>
      </c>
      <c r="C1340">
        <v>161</v>
      </c>
      <c r="D1340" t="str">
        <f>_xlfn.XLOOKUP(C1340,BH:BH,BI:BI)</f>
        <v>LucianaE</v>
      </c>
      <c r="E1340">
        <v>23966</v>
      </c>
      <c r="F1340" t="s">
        <v>2568</v>
      </c>
      <c r="G1340" s="63">
        <v>45853</v>
      </c>
      <c r="H1340" s="63">
        <v>45859</v>
      </c>
      <c r="I1340" t="s">
        <v>366</v>
      </c>
      <c r="J1340" t="str">
        <f>_xlfn.XLOOKUP(I1340,AS:AS,AU:AU)</f>
        <v>Vuelos</v>
      </c>
      <c r="K1340" t="s">
        <v>33</v>
      </c>
      <c r="L1340">
        <v>4450</v>
      </c>
      <c r="M1340">
        <f>L1340*_xlfn.XLOOKUP(K1340,AM:AM,AN:AN)</f>
        <v>3827</v>
      </c>
      <c r="N1340">
        <f>L1340*_xlfn.XLOOKUP(K1340,AM:AM,AO:AO)</f>
        <v>4450</v>
      </c>
      <c r="O1340">
        <v>0</v>
      </c>
      <c r="P1340">
        <f>O1340*_xlfn.XLOOKUP(K1340,AM:AM,AN:AN)</f>
        <v>0</v>
      </c>
      <c r="Q1340">
        <f>O1340*_xlfn.XLOOKUP(K1340,AM:AM,AO:AO)</f>
        <v>0</v>
      </c>
      <c r="R1340" t="str">
        <f>_xlfn.XLOOKUP(E1340,AF:AF,AG:AG)</f>
        <v>British Airways</v>
      </c>
      <c r="S1340" t="str">
        <f>_xlfn.XLOOKUP(E1340,AF:AF,AI:AI)</f>
        <v>United Kingdom</v>
      </c>
      <c r="T1340">
        <f>WEEKNUM(G1340)</f>
        <v>29</v>
      </c>
      <c r="U1340">
        <f>YEAR(G1340)</f>
        <v>2025</v>
      </c>
      <c r="V1340" s="117">
        <f>IFERROR(Q1340/N1340,"0")</f>
        <v>0</v>
      </c>
    </row>
    <row r="1341" spans="1:22">
      <c r="A1341" t="str">
        <f>_xlfn.XLOOKUP(D1341,BN:BN,BO:BO)</f>
        <v>México</v>
      </c>
      <c r="B1341" t="s">
        <v>25</v>
      </c>
      <c r="C1341">
        <v>161</v>
      </c>
      <c r="D1341" t="str">
        <f>_xlfn.XLOOKUP(C1341,BH:BH,BI:BI)</f>
        <v>LucianaE</v>
      </c>
      <c r="E1341">
        <v>0</v>
      </c>
      <c r="F1341" t="s">
        <v>2201</v>
      </c>
      <c r="G1341" s="63">
        <v>45853</v>
      </c>
      <c r="H1341" s="63">
        <v>45859</v>
      </c>
      <c r="I1341" t="s">
        <v>396</v>
      </c>
      <c r="J1341" t="str">
        <f>_xlfn.XLOOKUP(I1341,AS:AS,AU:AU)</f>
        <v>Honorarios</v>
      </c>
      <c r="K1341" t="s">
        <v>33</v>
      </c>
      <c r="L1341">
        <v>35</v>
      </c>
      <c r="M1341">
        <f>L1341*_xlfn.XLOOKUP(K1341,AM:AM,AN:AN)</f>
        <v>30.099999999999998</v>
      </c>
      <c r="N1341">
        <f>L1341*_xlfn.XLOOKUP(K1341,AM:AM,AO:AO)</f>
        <v>35</v>
      </c>
      <c r="O1341">
        <v>35</v>
      </c>
      <c r="P1341">
        <f>O1341*_xlfn.XLOOKUP(K1341,AM:AM,AN:AN)</f>
        <v>30.099999999999998</v>
      </c>
      <c r="Q1341">
        <f>O1341*_xlfn.XLOOKUP(K1341,AM:AM,AO:AO)</f>
        <v>35</v>
      </c>
      <c r="R1341" t="str">
        <f>_xlfn.XLOOKUP(E1341,AF:AF,AG:AG)</f>
        <v>FEES</v>
      </c>
      <c r="S1341">
        <f>_xlfn.XLOOKUP(E1341,AF:AF,AI:AI)</f>
        <v>0</v>
      </c>
      <c r="T1341">
        <f>WEEKNUM(G1341)</f>
        <v>29</v>
      </c>
      <c r="U1341">
        <f>YEAR(G1341)</f>
        <v>2025</v>
      </c>
      <c r="V1341" s="117">
        <f>IFERROR(Q1341/N1341,"0")</f>
        <v>1</v>
      </c>
    </row>
    <row r="1342" spans="1:22">
      <c r="A1342" t="str">
        <f>_xlfn.XLOOKUP(D1342,BN:BN,BO:BO)</f>
        <v>México</v>
      </c>
      <c r="B1342" t="s">
        <v>25</v>
      </c>
      <c r="C1342">
        <v>161</v>
      </c>
      <c r="D1342" t="str">
        <f>_xlfn.XLOOKUP(C1342,BH:BH,BI:BI)</f>
        <v>LucianaE</v>
      </c>
      <c r="E1342">
        <v>24239</v>
      </c>
      <c r="F1342" t="s">
        <v>2569</v>
      </c>
      <c r="G1342" s="63">
        <v>45854</v>
      </c>
      <c r="H1342" s="63">
        <v>45855</v>
      </c>
      <c r="I1342" t="s">
        <v>376</v>
      </c>
      <c r="J1342" t="str">
        <f>_xlfn.XLOOKUP(I1342,AS:AS,AU:AU)</f>
        <v>Hotel</v>
      </c>
      <c r="K1342" t="s">
        <v>33</v>
      </c>
      <c r="L1342">
        <v>1137</v>
      </c>
      <c r="M1342">
        <f>L1342*_xlfn.XLOOKUP(K1342,AM:AM,AN:AN)</f>
        <v>977.81999999999994</v>
      </c>
      <c r="N1342">
        <f>L1342*_xlfn.XLOOKUP(K1342,AM:AM,AO:AO)</f>
        <v>1137</v>
      </c>
      <c r="O1342">
        <v>96.47</v>
      </c>
      <c r="P1342">
        <f>O1342*_xlfn.XLOOKUP(K1342,AM:AM,AN:AN)</f>
        <v>82.964199999999991</v>
      </c>
      <c r="Q1342">
        <f>O1342*_xlfn.XLOOKUP(K1342,AM:AM,AO:AO)</f>
        <v>96.47</v>
      </c>
      <c r="R1342" t="str">
        <f>_xlfn.XLOOKUP(E1342,AF:AF,AG:AG)</f>
        <v>UNITED PLACES HOTEL BOTANIC GARDENS</v>
      </c>
      <c r="S1342" t="str">
        <f>_xlfn.XLOOKUP(E1342,AF:AF,AI:AI)</f>
        <v>Australia</v>
      </c>
      <c r="T1342">
        <f>WEEKNUM(G1342)</f>
        <v>29</v>
      </c>
      <c r="U1342">
        <f>YEAR(G1342)</f>
        <v>2025</v>
      </c>
      <c r="V1342" s="117">
        <f>IFERROR(Q1342/N1342,"0")</f>
        <v>8.4846086191732631E-2</v>
      </c>
    </row>
    <row r="1343" spans="1:22">
      <c r="A1343" t="str">
        <f>_xlfn.XLOOKUP(D1343,BN:BN,BO:BO)</f>
        <v>México</v>
      </c>
      <c r="B1343" t="s">
        <v>25</v>
      </c>
      <c r="C1343">
        <v>161</v>
      </c>
      <c r="D1343" t="str">
        <f>_xlfn.XLOOKUP(C1343,BH:BH,BI:BI)</f>
        <v>LucianaE</v>
      </c>
      <c r="E1343">
        <v>24239</v>
      </c>
      <c r="F1343" t="s">
        <v>2570</v>
      </c>
      <c r="G1343" s="63">
        <v>45854</v>
      </c>
      <c r="H1343" s="63">
        <v>45855</v>
      </c>
      <c r="I1343" t="s">
        <v>376</v>
      </c>
      <c r="J1343" t="str">
        <f>_xlfn.XLOOKUP(I1343,AS:AS,AU:AU)</f>
        <v>Hotel</v>
      </c>
      <c r="K1343" t="s">
        <v>33</v>
      </c>
      <c r="L1343">
        <v>1137</v>
      </c>
      <c r="M1343">
        <f>L1343*_xlfn.XLOOKUP(K1343,AM:AM,AN:AN)</f>
        <v>977.81999999999994</v>
      </c>
      <c r="N1343">
        <f>L1343*_xlfn.XLOOKUP(K1343,AM:AM,AO:AO)</f>
        <v>1137</v>
      </c>
      <c r="O1343">
        <v>96.47</v>
      </c>
      <c r="P1343">
        <f>O1343*_xlfn.XLOOKUP(K1343,AM:AM,AN:AN)</f>
        <v>82.964199999999991</v>
      </c>
      <c r="Q1343">
        <f>O1343*_xlfn.XLOOKUP(K1343,AM:AM,AO:AO)</f>
        <v>96.47</v>
      </c>
      <c r="R1343" t="str">
        <f>_xlfn.XLOOKUP(E1343,AF:AF,AG:AG)</f>
        <v>UNITED PLACES HOTEL BOTANIC GARDENS</v>
      </c>
      <c r="S1343" t="str">
        <f>_xlfn.XLOOKUP(E1343,AF:AF,AI:AI)</f>
        <v>Australia</v>
      </c>
      <c r="T1343">
        <f>WEEKNUM(G1343)</f>
        <v>29</v>
      </c>
      <c r="U1343">
        <f>YEAR(G1343)</f>
        <v>2025</v>
      </c>
      <c r="V1343" s="117">
        <f>IFERROR(Q1343/N1343,"0")</f>
        <v>8.4846086191732631E-2</v>
      </c>
    </row>
    <row r="1344" spans="1:22">
      <c r="A1344" t="str">
        <f>_xlfn.XLOOKUP(D1344,BN:BN,BO:BO)</f>
        <v>México</v>
      </c>
      <c r="B1344" t="s">
        <v>25</v>
      </c>
      <c r="C1344">
        <v>162</v>
      </c>
      <c r="D1344" t="str">
        <f>_xlfn.XLOOKUP(C1344,BH:BH,BI:BI)</f>
        <v>LucianaE</v>
      </c>
      <c r="E1344">
        <v>27105</v>
      </c>
      <c r="F1344" t="s">
        <v>2571</v>
      </c>
      <c r="G1344" s="63">
        <v>45798</v>
      </c>
      <c r="H1344" s="63">
        <v>45804</v>
      </c>
      <c r="I1344" t="s">
        <v>376</v>
      </c>
      <c r="J1344" t="str">
        <f>_xlfn.XLOOKUP(I1344,AS:AS,AU:AU)</f>
        <v>Hotel</v>
      </c>
      <c r="K1344" t="s">
        <v>33</v>
      </c>
      <c r="L1344">
        <v>5106.96</v>
      </c>
      <c r="M1344">
        <f>L1344*_xlfn.XLOOKUP(K1344,AM:AM,AN:AN)</f>
        <v>4391.9856</v>
      </c>
      <c r="N1344">
        <f>L1344*_xlfn.XLOOKUP(K1344,AM:AM,AO:AO)</f>
        <v>5106.96</v>
      </c>
      <c r="O1344">
        <v>408.9</v>
      </c>
      <c r="P1344">
        <f>O1344*_xlfn.XLOOKUP(K1344,AM:AM,AN:AN)</f>
        <v>351.654</v>
      </c>
      <c r="Q1344">
        <f>O1344*_xlfn.XLOOKUP(K1344,AM:AM,AO:AO)</f>
        <v>408.9</v>
      </c>
      <c r="R1344" t="str">
        <f>_xlfn.XLOOKUP(E1344,AF:AF,AG:AG)</f>
        <v>THE PENINSULA CHICAGO</v>
      </c>
      <c r="S1344" t="str">
        <f>_xlfn.XLOOKUP(E1344,AF:AF,AI:AI)</f>
        <v>United States</v>
      </c>
      <c r="T1344">
        <f>WEEKNUM(G1344)</f>
        <v>21</v>
      </c>
      <c r="U1344">
        <f>YEAR(G1344)</f>
        <v>2025</v>
      </c>
      <c r="V1344" s="117">
        <f>IFERROR(Q1344/N1344,"0")</f>
        <v>8.0067202406128107E-2</v>
      </c>
    </row>
    <row r="1345" spans="1:22">
      <c r="A1345" t="str">
        <f>_xlfn.XLOOKUP(D1345,BN:BN,BO:BO)</f>
        <v>México</v>
      </c>
      <c r="B1345" t="s">
        <v>25</v>
      </c>
      <c r="C1345">
        <v>163</v>
      </c>
      <c r="D1345" t="str">
        <f>_xlfn.XLOOKUP(C1345,BH:BH,BI:BI)</f>
        <v>DianaM</v>
      </c>
      <c r="E1345">
        <v>25446</v>
      </c>
      <c r="F1345" t="s">
        <v>2572</v>
      </c>
      <c r="G1345" s="63">
        <v>45836</v>
      </c>
      <c r="H1345" s="63">
        <v>45843</v>
      </c>
      <c r="I1345" t="s">
        <v>376</v>
      </c>
      <c r="J1345" t="str">
        <f>_xlfn.XLOOKUP(I1345,AS:AS,AU:AU)</f>
        <v>Hotel</v>
      </c>
      <c r="K1345" t="s">
        <v>27</v>
      </c>
      <c r="L1345">
        <v>15070.96</v>
      </c>
      <c r="M1345">
        <f>L1345*_xlfn.XLOOKUP(K1345,AM:AM,AN:AN)</f>
        <v>15070.96</v>
      </c>
      <c r="N1345">
        <f>L1345*_xlfn.XLOOKUP(K1345,AM:AM,AO:AO)</f>
        <v>17482.313599999998</v>
      </c>
      <c r="O1345">
        <v>1495</v>
      </c>
      <c r="P1345">
        <f>O1345*_xlfn.XLOOKUP(K1345,AM:AM,AN:AN)</f>
        <v>1495</v>
      </c>
      <c r="Q1345">
        <f>O1345*_xlfn.XLOOKUP(K1345,AM:AM,AO:AO)</f>
        <v>1734.1999999999998</v>
      </c>
      <c r="R1345" t="str">
        <f>_xlfn.XLOOKUP(E1345,AF:AF,AG:AG)</f>
        <v>Le Collectionist</v>
      </c>
      <c r="S1345" t="str">
        <f>_xlfn.XLOOKUP(E1345,AF:AF,AI:AI)</f>
        <v>France</v>
      </c>
      <c r="T1345">
        <f>WEEKNUM(G1345)</f>
        <v>26</v>
      </c>
      <c r="U1345">
        <f>YEAR(G1345)</f>
        <v>2025</v>
      </c>
      <c r="V1345" s="117">
        <f>IFERROR(Q1345/N1345,"0")</f>
        <v>9.9197396847977834E-2</v>
      </c>
    </row>
    <row r="1346" spans="1:22">
      <c r="A1346" t="str">
        <f>_xlfn.XLOOKUP(D1346,BN:BN,BO:BO)</f>
        <v>México</v>
      </c>
      <c r="B1346" t="s">
        <v>25</v>
      </c>
      <c r="C1346">
        <v>163</v>
      </c>
      <c r="D1346" t="str">
        <f>_xlfn.XLOOKUP(C1346,BH:BH,BI:BI)</f>
        <v>DianaM</v>
      </c>
      <c r="E1346">
        <v>27693</v>
      </c>
      <c r="F1346" t="s">
        <v>2573</v>
      </c>
      <c r="G1346" s="63">
        <v>45836</v>
      </c>
      <c r="H1346" s="63">
        <v>45836</v>
      </c>
      <c r="I1346" t="s">
        <v>477</v>
      </c>
      <c r="J1346" t="str">
        <f>_xlfn.XLOOKUP(I1346,AS:AS,AU:AU)</f>
        <v>Traslados</v>
      </c>
      <c r="K1346" t="s">
        <v>27</v>
      </c>
      <c r="L1346">
        <v>184</v>
      </c>
      <c r="M1346">
        <f>L1346*_xlfn.XLOOKUP(K1346,AM:AM,AN:AN)</f>
        <v>184</v>
      </c>
      <c r="N1346">
        <f>L1346*_xlfn.XLOOKUP(K1346,AM:AM,AO:AO)</f>
        <v>213.44</v>
      </c>
      <c r="O1346">
        <v>0</v>
      </c>
      <c r="P1346">
        <f>O1346*_xlfn.XLOOKUP(K1346,AM:AM,AN:AN)</f>
        <v>0</v>
      </c>
      <c r="Q1346">
        <f>O1346*_xlfn.XLOOKUP(K1346,AM:AM,AO:AO)</f>
        <v>0</v>
      </c>
      <c r="R1346" t="str">
        <f>_xlfn.XLOOKUP(E1346,AF:AF,AG:AG)</f>
        <v>TGV inOui</v>
      </c>
      <c r="S1346" t="str">
        <f>_xlfn.XLOOKUP(E1346,AF:AF,AI:AI)</f>
        <v>France</v>
      </c>
      <c r="T1346">
        <f>WEEKNUM(G1346)</f>
        <v>26</v>
      </c>
      <c r="U1346">
        <f>YEAR(G1346)</f>
        <v>2025</v>
      </c>
      <c r="V1346" s="117">
        <f>IFERROR(Q1346/N1346,"0")</f>
        <v>0</v>
      </c>
    </row>
    <row r="1347" spans="1:22">
      <c r="A1347" t="str">
        <f>_xlfn.XLOOKUP(D1347,BN:BN,BO:BO)</f>
        <v>México</v>
      </c>
      <c r="B1347" t="s">
        <v>25</v>
      </c>
      <c r="C1347">
        <v>163</v>
      </c>
      <c r="D1347" t="str">
        <f>_xlfn.XLOOKUP(C1347,BH:BH,BI:BI)</f>
        <v>DianaM</v>
      </c>
      <c r="E1347">
        <v>26591</v>
      </c>
      <c r="F1347" t="s">
        <v>2574</v>
      </c>
      <c r="G1347" s="63">
        <v>45853</v>
      </c>
      <c r="H1347" s="63">
        <v>45853</v>
      </c>
      <c r="I1347" t="s">
        <v>484</v>
      </c>
      <c r="J1347" t="str">
        <f>_xlfn.XLOOKUP(I1347,AS:AS,AU:AU)</f>
        <v>Vuelos</v>
      </c>
      <c r="K1347" t="s">
        <v>27</v>
      </c>
      <c r="L1347">
        <v>728.82</v>
      </c>
      <c r="M1347">
        <f>L1347*_xlfn.XLOOKUP(K1347,AM:AM,AN:AN)</f>
        <v>728.82</v>
      </c>
      <c r="N1347">
        <f>L1347*_xlfn.XLOOKUP(K1347,AM:AM,AO:AO)</f>
        <v>845.43119999999999</v>
      </c>
      <c r="O1347">
        <v>0</v>
      </c>
      <c r="P1347">
        <f>O1347*_xlfn.XLOOKUP(K1347,AM:AM,AN:AN)</f>
        <v>0</v>
      </c>
      <c r="Q1347">
        <f>O1347*_xlfn.XLOOKUP(K1347,AM:AM,AO:AO)</f>
        <v>0</v>
      </c>
      <c r="R1347" t="str">
        <f>_xlfn.XLOOKUP(E1347,AF:AF,AG:AG)</f>
        <v>EasyJet</v>
      </c>
      <c r="S1347" t="str">
        <f>_xlfn.XLOOKUP(E1347,AF:AF,AI:AI)</f>
        <v>United KIngdom</v>
      </c>
      <c r="T1347">
        <f>WEEKNUM(G1347)</f>
        <v>29</v>
      </c>
      <c r="U1347">
        <f>YEAR(G1347)</f>
        <v>2025</v>
      </c>
      <c r="V1347" s="117">
        <f>IFERROR(Q1347/N1347,"0")</f>
        <v>0</v>
      </c>
    </row>
    <row r="1348" spans="1:22">
      <c r="A1348" t="str">
        <f>_xlfn.XLOOKUP(D1348,BN:BN,BO:BO)</f>
        <v>México</v>
      </c>
      <c r="B1348" t="s">
        <v>25</v>
      </c>
      <c r="C1348">
        <v>163</v>
      </c>
      <c r="D1348" t="str">
        <f>_xlfn.XLOOKUP(C1348,BH:BH,BI:BI)</f>
        <v>DianaM</v>
      </c>
      <c r="E1348">
        <v>27992</v>
      </c>
      <c r="F1348" t="s">
        <v>2399</v>
      </c>
      <c r="G1348" s="63">
        <v>45853</v>
      </c>
      <c r="H1348" s="63">
        <v>45854</v>
      </c>
      <c r="I1348" t="s">
        <v>376</v>
      </c>
      <c r="J1348" t="str">
        <f>_xlfn.XLOOKUP(I1348,AS:AS,AU:AU)</f>
        <v>Hotel</v>
      </c>
      <c r="K1348" t="s">
        <v>27</v>
      </c>
      <c r="L1348">
        <v>2190</v>
      </c>
      <c r="M1348">
        <f>L1348*_xlfn.XLOOKUP(K1348,AM:AM,AN:AN)</f>
        <v>2190</v>
      </c>
      <c r="N1348">
        <f>L1348*_xlfn.XLOOKUP(K1348,AM:AM,AO:AO)</f>
        <v>2540.3999999999996</v>
      </c>
      <c r="O1348">
        <v>342.16</v>
      </c>
      <c r="P1348">
        <f>O1348*_xlfn.XLOOKUP(K1348,AM:AM,AN:AN)</f>
        <v>342.16</v>
      </c>
      <c r="Q1348">
        <f>O1348*_xlfn.XLOOKUP(K1348,AM:AM,AO:AO)</f>
        <v>396.90559999999999</v>
      </c>
      <c r="R1348" t="str">
        <f>_xlfn.XLOOKUP(E1348,AF:AF,AG:AG)</f>
        <v>HOTEL D AUBUSSON</v>
      </c>
      <c r="S1348" t="str">
        <f>_xlfn.XLOOKUP(E1348,AF:AF,AI:AI)</f>
        <v>France</v>
      </c>
      <c r="T1348">
        <f>WEEKNUM(G1348)</f>
        <v>29</v>
      </c>
      <c r="U1348">
        <f>YEAR(G1348)</f>
        <v>2025</v>
      </c>
      <c r="V1348" s="117">
        <f>IFERROR(Q1348/N1348,"0")</f>
        <v>0.15623744292237446</v>
      </c>
    </row>
    <row r="1349" spans="1:22">
      <c r="A1349" t="str">
        <f>_xlfn.XLOOKUP(D1349,BN:BN,BO:BO)</f>
        <v>México</v>
      </c>
      <c r="B1349" t="s">
        <v>25</v>
      </c>
      <c r="C1349">
        <v>163</v>
      </c>
      <c r="D1349" t="str">
        <f>_xlfn.XLOOKUP(C1349,BH:BH,BI:BI)</f>
        <v>DianaM</v>
      </c>
      <c r="E1349">
        <v>25780</v>
      </c>
      <c r="F1349" t="s">
        <v>2575</v>
      </c>
      <c r="G1349" s="63">
        <v>45832</v>
      </c>
      <c r="H1349" s="63">
        <v>45832</v>
      </c>
      <c r="I1349" t="s">
        <v>425</v>
      </c>
      <c r="J1349" t="str">
        <f>_xlfn.XLOOKUP(I1349,AS:AS,AU:AU)</f>
        <v>Traslados</v>
      </c>
      <c r="K1349" t="s">
        <v>27</v>
      </c>
      <c r="L1349">
        <v>245</v>
      </c>
      <c r="M1349">
        <f>L1349*_xlfn.XLOOKUP(K1349,AM:AM,AN:AN)</f>
        <v>245</v>
      </c>
      <c r="N1349">
        <f>L1349*_xlfn.XLOOKUP(K1349,AM:AM,AO:AO)</f>
        <v>284.2</v>
      </c>
      <c r="O1349">
        <v>36.75</v>
      </c>
      <c r="P1349">
        <f>O1349*_xlfn.XLOOKUP(K1349,AM:AM,AN:AN)</f>
        <v>36.75</v>
      </c>
      <c r="Q1349">
        <f>O1349*_xlfn.XLOOKUP(K1349,AM:AM,AO:AO)</f>
        <v>42.629999999999995</v>
      </c>
      <c r="R1349" t="str">
        <f>_xlfn.XLOOKUP(E1349,AF:AF,AG:AG)</f>
        <v>ROLZO</v>
      </c>
      <c r="S1349" t="str">
        <f>_xlfn.XLOOKUP(E1349,AF:AF,AI:AI)</f>
        <v>United Kingdom</v>
      </c>
      <c r="T1349">
        <f>WEEKNUM(G1349)</f>
        <v>26</v>
      </c>
      <c r="U1349">
        <f>YEAR(G1349)</f>
        <v>2025</v>
      </c>
      <c r="V1349" s="117">
        <f>IFERROR(Q1349/N1349,"0")</f>
        <v>0.15</v>
      </c>
    </row>
    <row r="1350" spans="1:22">
      <c r="A1350" t="str">
        <f>_xlfn.XLOOKUP(D1350,BN:BN,BO:BO)</f>
        <v>México</v>
      </c>
      <c r="B1350" t="s">
        <v>25</v>
      </c>
      <c r="C1350">
        <v>163</v>
      </c>
      <c r="D1350" t="str">
        <f>_xlfn.XLOOKUP(C1350,BH:BH,BI:BI)</f>
        <v>DianaM</v>
      </c>
      <c r="E1350">
        <v>25780</v>
      </c>
      <c r="F1350" t="s">
        <v>2576</v>
      </c>
      <c r="G1350" s="63">
        <v>45836</v>
      </c>
      <c r="H1350" s="63">
        <v>45836</v>
      </c>
      <c r="I1350" t="s">
        <v>425</v>
      </c>
      <c r="J1350" t="str">
        <f>_xlfn.XLOOKUP(I1350,AS:AS,AU:AU)</f>
        <v>Traslados</v>
      </c>
      <c r="K1350" t="s">
        <v>27</v>
      </c>
      <c r="L1350">
        <v>140</v>
      </c>
      <c r="M1350">
        <f>L1350*_xlfn.XLOOKUP(K1350,AM:AM,AN:AN)</f>
        <v>140</v>
      </c>
      <c r="N1350">
        <f>L1350*_xlfn.XLOOKUP(K1350,AM:AM,AO:AO)</f>
        <v>162.39999999999998</v>
      </c>
      <c r="O1350">
        <v>21</v>
      </c>
      <c r="P1350">
        <f>O1350*_xlfn.XLOOKUP(K1350,AM:AM,AN:AN)</f>
        <v>21</v>
      </c>
      <c r="Q1350">
        <f>O1350*_xlfn.XLOOKUP(K1350,AM:AM,AO:AO)</f>
        <v>24.36</v>
      </c>
      <c r="R1350" t="str">
        <f>_xlfn.XLOOKUP(E1350,AF:AF,AG:AG)</f>
        <v>ROLZO</v>
      </c>
      <c r="S1350" t="str">
        <f>_xlfn.XLOOKUP(E1350,AF:AF,AI:AI)</f>
        <v>United Kingdom</v>
      </c>
      <c r="T1350">
        <f>WEEKNUM(G1350)</f>
        <v>26</v>
      </c>
      <c r="U1350">
        <f>YEAR(G1350)</f>
        <v>2025</v>
      </c>
      <c r="V1350" s="117">
        <f>IFERROR(Q1350/N1350,"0")</f>
        <v>0.15000000000000002</v>
      </c>
    </row>
    <row r="1351" spans="1:22">
      <c r="A1351" t="str">
        <f>_xlfn.XLOOKUP(D1351,BN:BN,BO:BO)</f>
        <v>México</v>
      </c>
      <c r="B1351" t="s">
        <v>25</v>
      </c>
      <c r="C1351">
        <v>163</v>
      </c>
      <c r="D1351" t="str">
        <f>_xlfn.XLOOKUP(C1351,BH:BH,BI:BI)</f>
        <v>DianaM</v>
      </c>
      <c r="E1351">
        <v>25780</v>
      </c>
      <c r="F1351" t="s">
        <v>2577</v>
      </c>
      <c r="G1351" s="63">
        <v>45853</v>
      </c>
      <c r="H1351" s="63">
        <v>45853</v>
      </c>
      <c r="I1351" t="s">
        <v>425</v>
      </c>
      <c r="J1351" t="str">
        <f>_xlfn.XLOOKUP(I1351,AS:AS,AU:AU)</f>
        <v>Traslados</v>
      </c>
      <c r="K1351" t="s">
        <v>27</v>
      </c>
      <c r="L1351">
        <v>490</v>
      </c>
      <c r="M1351">
        <f>L1351*_xlfn.XLOOKUP(K1351,AM:AM,AN:AN)</f>
        <v>490</v>
      </c>
      <c r="N1351">
        <f>L1351*_xlfn.XLOOKUP(K1351,AM:AM,AO:AO)</f>
        <v>568.4</v>
      </c>
      <c r="O1351">
        <v>0</v>
      </c>
      <c r="P1351">
        <f>O1351*_xlfn.XLOOKUP(K1351,AM:AM,AN:AN)</f>
        <v>0</v>
      </c>
      <c r="Q1351">
        <f>O1351*_xlfn.XLOOKUP(K1351,AM:AM,AO:AO)</f>
        <v>0</v>
      </c>
      <c r="R1351" t="str">
        <f>_xlfn.XLOOKUP(E1351,AF:AF,AG:AG)</f>
        <v>ROLZO</v>
      </c>
      <c r="S1351" t="str">
        <f>_xlfn.XLOOKUP(E1351,AF:AF,AI:AI)</f>
        <v>United Kingdom</v>
      </c>
      <c r="T1351">
        <f>WEEKNUM(G1351)</f>
        <v>29</v>
      </c>
      <c r="U1351">
        <f>YEAR(G1351)</f>
        <v>2025</v>
      </c>
      <c r="V1351" s="117">
        <f>IFERROR(Q1351/N1351,"0")</f>
        <v>0</v>
      </c>
    </row>
    <row r="1352" spans="1:22">
      <c r="A1352" t="str">
        <f>_xlfn.XLOOKUP(D1352,BN:BN,BO:BO)</f>
        <v>México</v>
      </c>
      <c r="B1352" t="s">
        <v>25</v>
      </c>
      <c r="C1352">
        <v>163</v>
      </c>
      <c r="D1352" t="str">
        <f>_xlfn.XLOOKUP(C1352,BH:BH,BI:BI)</f>
        <v>DianaM</v>
      </c>
      <c r="E1352">
        <v>25780</v>
      </c>
      <c r="F1352" t="s">
        <v>2578</v>
      </c>
      <c r="G1352" s="63">
        <v>45853</v>
      </c>
      <c r="H1352" s="63">
        <v>45853</v>
      </c>
      <c r="I1352" t="s">
        <v>425</v>
      </c>
      <c r="J1352" t="str">
        <f>_xlfn.XLOOKUP(I1352,AS:AS,AU:AU)</f>
        <v>Traslados</v>
      </c>
      <c r="K1352" t="s">
        <v>27</v>
      </c>
      <c r="L1352">
        <v>245</v>
      </c>
      <c r="M1352">
        <f>L1352*_xlfn.XLOOKUP(K1352,AM:AM,AN:AN)</f>
        <v>245</v>
      </c>
      <c r="N1352">
        <f>L1352*_xlfn.XLOOKUP(K1352,AM:AM,AO:AO)</f>
        <v>284.2</v>
      </c>
      <c r="O1352">
        <v>36.75</v>
      </c>
      <c r="P1352">
        <f>O1352*_xlfn.XLOOKUP(K1352,AM:AM,AN:AN)</f>
        <v>36.75</v>
      </c>
      <c r="Q1352">
        <f>O1352*_xlfn.XLOOKUP(K1352,AM:AM,AO:AO)</f>
        <v>42.629999999999995</v>
      </c>
      <c r="R1352" t="str">
        <f>_xlfn.XLOOKUP(E1352,AF:AF,AG:AG)</f>
        <v>ROLZO</v>
      </c>
      <c r="S1352" t="str">
        <f>_xlfn.XLOOKUP(E1352,AF:AF,AI:AI)</f>
        <v>United Kingdom</v>
      </c>
      <c r="T1352">
        <f>WEEKNUM(G1352)</f>
        <v>29</v>
      </c>
      <c r="U1352">
        <f>YEAR(G1352)</f>
        <v>2025</v>
      </c>
      <c r="V1352" s="117">
        <f>IFERROR(Q1352/N1352,"0")</f>
        <v>0.15</v>
      </c>
    </row>
    <row r="1353" spans="1:22">
      <c r="A1353" t="str">
        <f>_xlfn.XLOOKUP(D1353,BN:BN,BO:BO)</f>
        <v>México</v>
      </c>
      <c r="B1353" t="s">
        <v>25</v>
      </c>
      <c r="C1353">
        <v>163</v>
      </c>
      <c r="D1353" t="str">
        <f>_xlfn.XLOOKUP(C1353,BH:BH,BI:BI)</f>
        <v>DianaM</v>
      </c>
      <c r="E1353">
        <v>25780</v>
      </c>
      <c r="F1353" t="s">
        <v>2579</v>
      </c>
      <c r="G1353" s="63">
        <v>45854</v>
      </c>
      <c r="H1353" s="63">
        <v>45854</v>
      </c>
      <c r="I1353" t="s">
        <v>425</v>
      </c>
      <c r="J1353" t="str">
        <f>_xlfn.XLOOKUP(I1353,AS:AS,AU:AU)</f>
        <v>Traslados</v>
      </c>
      <c r="K1353" t="s">
        <v>27</v>
      </c>
      <c r="L1353">
        <v>245</v>
      </c>
      <c r="M1353">
        <f>L1353*_xlfn.XLOOKUP(K1353,AM:AM,AN:AN)</f>
        <v>245</v>
      </c>
      <c r="N1353">
        <f>L1353*_xlfn.XLOOKUP(K1353,AM:AM,AO:AO)</f>
        <v>284.2</v>
      </c>
      <c r="O1353">
        <v>36.75</v>
      </c>
      <c r="P1353">
        <f>O1353*_xlfn.XLOOKUP(K1353,AM:AM,AN:AN)</f>
        <v>36.75</v>
      </c>
      <c r="Q1353">
        <f>O1353*_xlfn.XLOOKUP(K1353,AM:AM,AO:AO)</f>
        <v>42.629999999999995</v>
      </c>
      <c r="R1353" t="str">
        <f>_xlfn.XLOOKUP(E1353,AF:AF,AG:AG)</f>
        <v>ROLZO</v>
      </c>
      <c r="S1353" t="str">
        <f>_xlfn.XLOOKUP(E1353,AF:AF,AI:AI)</f>
        <v>United Kingdom</v>
      </c>
      <c r="T1353">
        <f>WEEKNUM(G1353)</f>
        <v>29</v>
      </c>
      <c r="U1353">
        <f>YEAR(G1353)</f>
        <v>2025</v>
      </c>
      <c r="V1353" s="117">
        <f>IFERROR(Q1353/N1353,"0")</f>
        <v>0.15</v>
      </c>
    </row>
    <row r="1354" spans="1:22">
      <c r="A1354" t="str">
        <f>_xlfn.XLOOKUP(D1354,BN:BN,BO:BO)</f>
        <v>México</v>
      </c>
      <c r="B1354" t="s">
        <v>25</v>
      </c>
      <c r="C1354">
        <v>163</v>
      </c>
      <c r="D1354" t="str">
        <f>_xlfn.XLOOKUP(C1354,BH:BH,BI:BI)</f>
        <v>DianaM</v>
      </c>
      <c r="E1354">
        <v>28420</v>
      </c>
      <c r="F1354" t="s">
        <v>2580</v>
      </c>
      <c r="G1354" s="63">
        <v>45832</v>
      </c>
      <c r="H1354" s="63">
        <v>45854</v>
      </c>
      <c r="I1354" t="s">
        <v>471</v>
      </c>
      <c r="J1354" t="str">
        <f>_xlfn.XLOOKUP(I1354,AS:AS,AU:AU)</f>
        <v>Traslados</v>
      </c>
      <c r="K1354" t="s">
        <v>27</v>
      </c>
      <c r="L1354">
        <v>1519.55</v>
      </c>
      <c r="M1354">
        <f>L1354*_xlfn.XLOOKUP(K1354,AM:AM,AN:AN)</f>
        <v>1519.55</v>
      </c>
      <c r="N1354">
        <f>L1354*_xlfn.XLOOKUP(K1354,AM:AM,AO:AO)</f>
        <v>1762.6779999999999</v>
      </c>
      <c r="O1354">
        <v>151.96</v>
      </c>
      <c r="P1354">
        <f>O1354*_xlfn.XLOOKUP(K1354,AM:AM,AN:AN)</f>
        <v>151.96</v>
      </c>
      <c r="Q1354">
        <f>O1354*_xlfn.XLOOKUP(K1354,AM:AM,AO:AO)</f>
        <v>176.27359999999999</v>
      </c>
      <c r="R1354" t="str">
        <f>_xlfn.XLOOKUP(E1354,AF:AF,AG:AG)</f>
        <v>SIXT MÉXICO</v>
      </c>
      <c r="S1354" t="str">
        <f>_xlfn.XLOOKUP(E1354,AF:AF,AI:AI)</f>
        <v>Mexico</v>
      </c>
      <c r="T1354">
        <f>WEEKNUM(G1354)</f>
        <v>26</v>
      </c>
      <c r="U1354">
        <f>YEAR(G1354)</f>
        <v>2025</v>
      </c>
      <c r="V1354" s="117">
        <f>IFERROR(Q1354/N1354,"0")</f>
        <v>0.10000329044782995</v>
      </c>
    </row>
    <row r="1355" spans="1:22">
      <c r="A1355" t="str">
        <f>_xlfn.XLOOKUP(D1355,BN:BN,BO:BO)</f>
        <v>México</v>
      </c>
      <c r="B1355" t="s">
        <v>25</v>
      </c>
      <c r="C1355">
        <v>163</v>
      </c>
      <c r="D1355" t="str">
        <f>_xlfn.XLOOKUP(C1355,BH:BH,BI:BI)</f>
        <v>DianaM</v>
      </c>
      <c r="E1355">
        <v>28733</v>
      </c>
      <c r="F1355" t="s">
        <v>2581</v>
      </c>
      <c r="G1355" s="63">
        <v>45832</v>
      </c>
      <c r="H1355" s="63">
        <v>45854</v>
      </c>
      <c r="I1355" t="s">
        <v>444</v>
      </c>
      <c r="J1355" t="str">
        <f>_xlfn.XLOOKUP(I1355,AS:AS,AU:AU)</f>
        <v>DMC</v>
      </c>
      <c r="K1355" t="s">
        <v>27</v>
      </c>
      <c r="L1355">
        <v>2130</v>
      </c>
      <c r="M1355">
        <f>L1355*_xlfn.XLOOKUP(K1355,AM:AM,AN:AN)</f>
        <v>2130</v>
      </c>
      <c r="N1355">
        <f>L1355*_xlfn.XLOOKUP(K1355,AM:AM,AO:AO)</f>
        <v>2470.7999999999997</v>
      </c>
      <c r="O1355">
        <v>131</v>
      </c>
      <c r="P1355">
        <f>O1355*_xlfn.XLOOKUP(K1355,AM:AM,AN:AN)</f>
        <v>131</v>
      </c>
      <c r="Q1355">
        <f>O1355*_xlfn.XLOOKUP(K1355,AM:AM,AO:AO)</f>
        <v>151.95999999999998</v>
      </c>
      <c r="R1355" t="str">
        <f>_xlfn.XLOOKUP(E1355,AF:AF,AG:AG)</f>
        <v>NYS</v>
      </c>
      <c r="S1355" t="str">
        <f>_xlfn.XLOOKUP(E1355,AF:AF,AI:AI)</f>
        <v>France</v>
      </c>
      <c r="T1355">
        <f>WEEKNUM(G1355)</f>
        <v>26</v>
      </c>
      <c r="U1355">
        <f>YEAR(G1355)</f>
        <v>2025</v>
      </c>
      <c r="V1355" s="117">
        <f>IFERROR(Q1355/N1355,"0")</f>
        <v>6.1502347417840372E-2</v>
      </c>
    </row>
    <row r="1356" spans="1:22">
      <c r="A1356" t="str">
        <f>_xlfn.XLOOKUP(D1356,BN:BN,BO:BO)</f>
        <v>México</v>
      </c>
      <c r="B1356" t="s">
        <v>25</v>
      </c>
      <c r="C1356">
        <v>163</v>
      </c>
      <c r="D1356" t="str">
        <f>_xlfn.XLOOKUP(C1356,BH:BH,BI:BI)</f>
        <v>DianaM</v>
      </c>
      <c r="E1356">
        <v>29074</v>
      </c>
      <c r="F1356" t="s">
        <v>1880</v>
      </c>
      <c r="G1356" s="63">
        <v>45832</v>
      </c>
      <c r="H1356" s="63">
        <v>45854</v>
      </c>
      <c r="I1356" t="s">
        <v>376</v>
      </c>
      <c r="J1356" t="str">
        <f>_xlfn.XLOOKUP(I1356,AS:AS,AU:AU)</f>
        <v>Hotel</v>
      </c>
      <c r="K1356" t="s">
        <v>27</v>
      </c>
      <c r="L1356">
        <v>5290.9</v>
      </c>
      <c r="M1356">
        <f>L1356*_xlfn.XLOOKUP(K1356,AM:AM,AN:AN)</f>
        <v>5290.9</v>
      </c>
      <c r="N1356">
        <f>L1356*_xlfn.XLOOKUP(K1356,AM:AM,AO:AO)</f>
        <v>6137.4439999999995</v>
      </c>
      <c r="O1356">
        <v>529.09</v>
      </c>
      <c r="P1356">
        <f>O1356*_xlfn.XLOOKUP(K1356,AM:AM,AN:AN)</f>
        <v>529.09</v>
      </c>
      <c r="Q1356">
        <f>O1356*_xlfn.XLOOKUP(K1356,AM:AM,AO:AO)</f>
        <v>613.74440000000004</v>
      </c>
      <c r="R1356" t="str">
        <f>_xlfn.XLOOKUP(E1356,AF:AF,AG:AG)</f>
        <v>HIGHSTAY</v>
      </c>
      <c r="S1356" t="str">
        <f>_xlfn.XLOOKUP(E1356,AF:AF,AI:AI)</f>
        <v>France</v>
      </c>
      <c r="T1356">
        <f>WEEKNUM(G1356)</f>
        <v>26</v>
      </c>
      <c r="U1356">
        <f>YEAR(G1356)</f>
        <v>2025</v>
      </c>
      <c r="V1356" s="117">
        <f>IFERROR(Q1356/N1356,"0")</f>
        <v>0.10000000000000002</v>
      </c>
    </row>
    <row r="1357" spans="1:22">
      <c r="A1357" t="str">
        <f>_xlfn.XLOOKUP(D1357,BN:BN,BO:BO)</f>
        <v>México</v>
      </c>
      <c r="B1357" t="s">
        <v>25</v>
      </c>
      <c r="C1357">
        <v>163</v>
      </c>
      <c r="D1357" t="str">
        <f>_xlfn.XLOOKUP(C1357,BH:BH,BI:BI)</f>
        <v>DianaM</v>
      </c>
      <c r="E1357">
        <v>29668</v>
      </c>
      <c r="F1357" t="s">
        <v>2582</v>
      </c>
      <c r="G1357" s="63">
        <v>45832</v>
      </c>
      <c r="H1357" s="63">
        <v>45854</v>
      </c>
      <c r="I1357" t="s">
        <v>376</v>
      </c>
      <c r="J1357" t="str">
        <f>_xlfn.XLOOKUP(I1357,AS:AS,AU:AU)</f>
        <v>Hotel</v>
      </c>
      <c r="K1357" t="s">
        <v>27</v>
      </c>
      <c r="L1357">
        <v>15970</v>
      </c>
      <c r="M1357">
        <f>L1357*_xlfn.XLOOKUP(K1357,AM:AM,AN:AN)</f>
        <v>15970</v>
      </c>
      <c r="N1357">
        <f>L1357*_xlfn.XLOOKUP(K1357,AM:AM,AO:AO)</f>
        <v>18525.199999999997</v>
      </c>
      <c r="O1357">
        <v>1597</v>
      </c>
      <c r="P1357">
        <f>O1357*_xlfn.XLOOKUP(K1357,AM:AM,AN:AN)</f>
        <v>1597</v>
      </c>
      <c r="Q1357">
        <f>O1357*_xlfn.XLOOKUP(K1357,AM:AM,AO:AO)</f>
        <v>1852.52</v>
      </c>
      <c r="R1357" t="str">
        <f>_xlfn.XLOOKUP(E1357,AF:AF,AG:AG)</f>
        <v>THE THINKING TRAVELLER</v>
      </c>
      <c r="S1357" t="str">
        <f>_xlfn.XLOOKUP(E1357,AF:AF,AI:AI)</f>
        <v>United Kingdom</v>
      </c>
      <c r="T1357">
        <f>WEEKNUM(G1357)</f>
        <v>26</v>
      </c>
      <c r="U1357">
        <f>YEAR(G1357)</f>
        <v>2025</v>
      </c>
      <c r="V1357" s="117">
        <f>IFERROR(Q1357/N1357,"0")</f>
        <v>0.10000000000000002</v>
      </c>
    </row>
    <row r="1358" spans="1:22">
      <c r="A1358" t="str">
        <f>_xlfn.XLOOKUP(D1358,BN:BN,BO:BO)</f>
        <v>México</v>
      </c>
      <c r="B1358" t="s">
        <v>25</v>
      </c>
      <c r="C1358">
        <v>163</v>
      </c>
      <c r="D1358" t="str">
        <f>_xlfn.XLOOKUP(C1358,BH:BH,BI:BI)</f>
        <v>DianaM</v>
      </c>
      <c r="E1358">
        <v>30133</v>
      </c>
      <c r="F1358" t="s">
        <v>2583</v>
      </c>
      <c r="G1358" s="63">
        <v>45850</v>
      </c>
      <c r="H1358" s="63">
        <v>45853</v>
      </c>
      <c r="I1358" t="s">
        <v>376</v>
      </c>
      <c r="J1358" t="str">
        <f>_xlfn.XLOOKUP(I1358,AS:AS,AU:AU)</f>
        <v>Hotel</v>
      </c>
      <c r="K1358" t="s">
        <v>27</v>
      </c>
      <c r="L1358">
        <v>6459</v>
      </c>
      <c r="M1358">
        <f>L1358*_xlfn.XLOOKUP(K1358,AM:AM,AN:AN)</f>
        <v>6459</v>
      </c>
      <c r="N1358">
        <f>L1358*_xlfn.XLOOKUP(K1358,AM:AM,AO:AO)</f>
        <v>7492.44</v>
      </c>
      <c r="O1358">
        <v>756.93</v>
      </c>
      <c r="P1358">
        <f>O1358*_xlfn.XLOOKUP(K1358,AM:AM,AN:AN)</f>
        <v>756.93</v>
      </c>
      <c r="Q1358">
        <f>O1358*_xlfn.XLOOKUP(K1358,AM:AM,AO:AO)</f>
        <v>878.03879999999992</v>
      </c>
      <c r="R1358" t="str">
        <f>_xlfn.XLOOKUP(E1358,AF:AF,AG:AG)</f>
        <v>VERDURA RESORT A ROCCO FORTE HOTEL</v>
      </c>
      <c r="S1358" t="str">
        <f>_xlfn.XLOOKUP(E1358,AF:AF,AI:AI)</f>
        <v>Italy</v>
      </c>
      <c r="T1358">
        <f>WEEKNUM(G1358)</f>
        <v>28</v>
      </c>
      <c r="U1358">
        <f>YEAR(G1358)</f>
        <v>2025</v>
      </c>
      <c r="V1358" s="117">
        <f>IFERROR(Q1358/N1358,"0")</f>
        <v>0.11718996748722713</v>
      </c>
    </row>
    <row r="1359" spans="1:22">
      <c r="A1359" t="str">
        <f>_xlfn.XLOOKUP(D1359,BN:BN,BO:BO)</f>
        <v>México</v>
      </c>
      <c r="B1359" t="s">
        <v>25</v>
      </c>
      <c r="C1359">
        <v>163</v>
      </c>
      <c r="D1359" t="str">
        <f>_xlfn.XLOOKUP(C1359,BH:BH,BI:BI)</f>
        <v>DianaM</v>
      </c>
      <c r="E1359">
        <v>0</v>
      </c>
      <c r="F1359" t="s">
        <v>1158</v>
      </c>
      <c r="G1359" s="63">
        <v>45832</v>
      </c>
      <c r="H1359" s="63">
        <v>45854</v>
      </c>
      <c r="I1359" t="s">
        <v>396</v>
      </c>
      <c r="J1359" t="str">
        <f>_xlfn.XLOOKUP(I1359,AS:AS,AU:AU)</f>
        <v>Honorarios</v>
      </c>
      <c r="K1359" t="s">
        <v>27</v>
      </c>
      <c r="L1359">
        <v>224.39</v>
      </c>
      <c r="M1359">
        <f>L1359*_xlfn.XLOOKUP(K1359,AM:AM,AN:AN)</f>
        <v>224.39</v>
      </c>
      <c r="N1359">
        <f>L1359*_xlfn.XLOOKUP(K1359,AM:AM,AO:AO)</f>
        <v>260.29239999999999</v>
      </c>
      <c r="O1359">
        <v>224.39</v>
      </c>
      <c r="P1359">
        <f>O1359*_xlfn.XLOOKUP(K1359,AM:AM,AN:AN)</f>
        <v>224.39</v>
      </c>
      <c r="Q1359">
        <f>O1359*_xlfn.XLOOKUP(K1359,AM:AM,AO:AO)</f>
        <v>260.29239999999999</v>
      </c>
      <c r="R1359" t="str">
        <f>_xlfn.XLOOKUP(E1359,AF:AF,AG:AG)</f>
        <v>FEES</v>
      </c>
      <c r="S1359">
        <f>_xlfn.XLOOKUP(E1359,AF:AF,AI:AI)</f>
        <v>0</v>
      </c>
      <c r="T1359">
        <f>WEEKNUM(G1359)</f>
        <v>26</v>
      </c>
      <c r="U1359">
        <f>YEAR(G1359)</f>
        <v>2025</v>
      </c>
      <c r="V1359" s="117">
        <f>IFERROR(Q1359/N1359,"0")</f>
        <v>1</v>
      </c>
    </row>
    <row r="1360" spans="1:22">
      <c r="A1360" t="str">
        <f>_xlfn.XLOOKUP(D1360,BN:BN,BO:BO)</f>
        <v>México</v>
      </c>
      <c r="B1360" t="s">
        <v>25</v>
      </c>
      <c r="C1360">
        <v>164</v>
      </c>
      <c r="D1360" t="str">
        <f>_xlfn.XLOOKUP(C1360,BH:BH,BI:BI)</f>
        <v>LucianaE</v>
      </c>
      <c r="E1360">
        <v>25814</v>
      </c>
      <c r="F1360" t="s">
        <v>2584</v>
      </c>
      <c r="G1360" s="63">
        <v>45761</v>
      </c>
      <c r="H1360" s="63">
        <v>45768</v>
      </c>
      <c r="I1360" t="s">
        <v>376</v>
      </c>
      <c r="J1360" t="str">
        <f>_xlfn.XLOOKUP(I1360,AS:AS,AU:AU)</f>
        <v>Hotel</v>
      </c>
      <c r="K1360" t="s">
        <v>27</v>
      </c>
      <c r="L1360">
        <v>2609.65</v>
      </c>
      <c r="M1360">
        <f>L1360*_xlfn.XLOOKUP(K1360,AM:AM,AN:AN)</f>
        <v>2609.65</v>
      </c>
      <c r="N1360">
        <f>L1360*_xlfn.XLOOKUP(K1360,AM:AM,AO:AO)</f>
        <v>3027.194</v>
      </c>
      <c r="O1360">
        <v>212.9</v>
      </c>
      <c r="P1360">
        <f>O1360*_xlfn.XLOOKUP(K1360,AM:AM,AN:AN)</f>
        <v>212.9</v>
      </c>
      <c r="Q1360">
        <f>O1360*_xlfn.XLOOKUP(K1360,AM:AM,AO:AO)</f>
        <v>246.964</v>
      </c>
      <c r="R1360" t="str">
        <f>_xlfn.XLOOKUP(E1360,AF:AF,AG:AG)</f>
        <v>LES JARDINS DU MARAIS</v>
      </c>
      <c r="S1360" t="str">
        <f>_xlfn.XLOOKUP(E1360,AF:AF,AI:AI)</f>
        <v>France</v>
      </c>
      <c r="T1360">
        <f>WEEKNUM(G1360)</f>
        <v>16</v>
      </c>
      <c r="U1360">
        <f>YEAR(G1360)</f>
        <v>2025</v>
      </c>
      <c r="V1360" s="117">
        <f>IFERROR(Q1360/N1360,"0")</f>
        <v>8.1581821317034856E-2</v>
      </c>
    </row>
    <row r="1361" spans="1:22">
      <c r="A1361" t="str">
        <f>_xlfn.XLOOKUP(D1361,BN:BN,BO:BO)</f>
        <v>México</v>
      </c>
      <c r="B1361" t="s">
        <v>25</v>
      </c>
      <c r="C1361">
        <v>164</v>
      </c>
      <c r="D1361" t="str">
        <f>_xlfn.XLOOKUP(C1361,BH:BH,BI:BI)</f>
        <v>LucianaE</v>
      </c>
      <c r="E1361">
        <v>25816</v>
      </c>
      <c r="F1361" t="s">
        <v>2585</v>
      </c>
      <c r="G1361" s="63">
        <v>45759</v>
      </c>
      <c r="H1361" s="63">
        <v>45761</v>
      </c>
      <c r="I1361" t="s">
        <v>376</v>
      </c>
      <c r="J1361" t="str">
        <f>_xlfn.XLOOKUP(I1361,AS:AS,AU:AU)</f>
        <v>Hotel</v>
      </c>
      <c r="K1361" t="s">
        <v>27</v>
      </c>
      <c r="L1361">
        <v>836</v>
      </c>
      <c r="M1361">
        <f>L1361*_xlfn.XLOOKUP(K1361,AM:AM,AN:AN)</f>
        <v>836</v>
      </c>
      <c r="N1361">
        <f>L1361*_xlfn.XLOOKUP(K1361,AM:AM,AO:AO)</f>
        <v>969.75999999999988</v>
      </c>
      <c r="O1361">
        <v>78.58</v>
      </c>
      <c r="P1361">
        <f>O1361*_xlfn.XLOOKUP(K1361,AM:AM,AN:AN)</f>
        <v>78.58</v>
      </c>
      <c r="Q1361">
        <f>O1361*_xlfn.XLOOKUP(K1361,AM:AM,AO:AO)</f>
        <v>91.152799999999985</v>
      </c>
      <c r="R1361" t="str">
        <f>_xlfn.XLOOKUP(E1361,AF:AF,AG:AG)</f>
        <v>VILLA MAIA</v>
      </c>
      <c r="S1361" t="str">
        <f>_xlfn.XLOOKUP(E1361,AF:AF,AI:AI)</f>
        <v>France</v>
      </c>
      <c r="T1361">
        <f>WEEKNUM(G1361)</f>
        <v>15</v>
      </c>
      <c r="U1361">
        <f>YEAR(G1361)</f>
        <v>2025</v>
      </c>
      <c r="V1361" s="117">
        <f>IFERROR(Q1361/N1361,"0")</f>
        <v>9.3995215311004784E-2</v>
      </c>
    </row>
    <row r="1362" spans="1:22">
      <c r="A1362" t="str">
        <f>_xlfn.XLOOKUP(D1362,BN:BN,BO:BO)</f>
        <v>México</v>
      </c>
      <c r="B1362" t="s">
        <v>25</v>
      </c>
      <c r="C1362">
        <v>165</v>
      </c>
      <c r="D1362" t="str">
        <f>_xlfn.XLOOKUP(C1362,BH:BH,BI:BI)</f>
        <v>DianaM</v>
      </c>
      <c r="E1362">
        <v>25822</v>
      </c>
      <c r="F1362" t="s">
        <v>2586</v>
      </c>
      <c r="G1362" s="63">
        <v>45730</v>
      </c>
      <c r="H1362" s="63">
        <v>45746</v>
      </c>
      <c r="I1362" t="s">
        <v>376</v>
      </c>
      <c r="J1362" t="str">
        <f>_xlfn.XLOOKUP(I1362,AS:AS,AU:AU)</f>
        <v>Hotel</v>
      </c>
      <c r="K1362" t="s">
        <v>33</v>
      </c>
      <c r="L1362">
        <v>2277.39</v>
      </c>
      <c r="M1362">
        <f>L1362*_xlfn.XLOOKUP(K1362,AM:AM,AN:AN)</f>
        <v>1958.5554</v>
      </c>
      <c r="N1362">
        <f>L1362*_xlfn.XLOOKUP(K1362,AM:AM,AO:AO)</f>
        <v>2277.39</v>
      </c>
      <c r="O1362">
        <v>212.21</v>
      </c>
      <c r="P1362">
        <f>O1362*_xlfn.XLOOKUP(K1362,AM:AM,AN:AN)</f>
        <v>182.50059999999999</v>
      </c>
      <c r="Q1362">
        <f>O1362*_xlfn.XLOOKUP(K1362,AM:AM,AO:AO)</f>
        <v>212.21</v>
      </c>
      <c r="R1362" t="str">
        <f>_xlfn.XLOOKUP(E1362,AF:AF,AG:AG)</f>
        <v>ROSEWOOD MUNICH</v>
      </c>
      <c r="S1362" t="str">
        <f>_xlfn.XLOOKUP(E1362,AF:AF,AI:AI)</f>
        <v>Germany</v>
      </c>
      <c r="T1362">
        <f>WEEKNUM(G1362)</f>
        <v>11</v>
      </c>
      <c r="U1362">
        <f>YEAR(G1362)</f>
        <v>2025</v>
      </c>
      <c r="V1362" s="117">
        <f>IFERROR(Q1362/N1362,"0")</f>
        <v>9.3181229389783932E-2</v>
      </c>
    </row>
    <row r="1363" spans="1:22">
      <c r="A1363" t="str">
        <f>_xlfn.XLOOKUP(D1363,BN:BN,BO:BO)</f>
        <v>México</v>
      </c>
      <c r="B1363" t="s">
        <v>25</v>
      </c>
      <c r="C1363">
        <v>166</v>
      </c>
      <c r="D1363" t="str">
        <f>_xlfn.XLOOKUP(C1363,BH:BH,BI:BI)</f>
        <v>DianaM</v>
      </c>
      <c r="E1363">
        <v>23590</v>
      </c>
      <c r="F1363" t="s">
        <v>2587</v>
      </c>
      <c r="G1363" s="63">
        <v>45716</v>
      </c>
      <c r="H1363" s="63">
        <v>45718</v>
      </c>
      <c r="I1363" t="s">
        <v>366</v>
      </c>
      <c r="J1363" t="str">
        <f>_xlfn.XLOOKUP(I1363,AS:AS,AU:AU)</f>
        <v>Vuelos</v>
      </c>
      <c r="K1363" t="s">
        <v>30</v>
      </c>
      <c r="L1363">
        <v>6814</v>
      </c>
      <c r="M1363">
        <f>L1363*_xlfn.XLOOKUP(K1363,AM:AM,AN:AN)</f>
        <v>327.072</v>
      </c>
      <c r="N1363">
        <f>L1363*_xlfn.XLOOKUP(K1363,AM:AM,AO:AO)</f>
        <v>381.584</v>
      </c>
      <c r="O1363">
        <v>0</v>
      </c>
      <c r="P1363">
        <f>O1363*_xlfn.XLOOKUP(K1363,AM:AM,AN:AN)</f>
        <v>0</v>
      </c>
      <c r="Q1363">
        <f>O1363*_xlfn.XLOOKUP(K1363,AM:AM,AO:AO)</f>
        <v>0</v>
      </c>
      <c r="R1363" t="str">
        <f>_xlfn.XLOOKUP(E1363,AF:AF,AG:AG)</f>
        <v>AEROMÉXICO</v>
      </c>
      <c r="S1363" t="str">
        <f>_xlfn.XLOOKUP(E1363,AF:AF,AI:AI)</f>
        <v>Mexico</v>
      </c>
      <c r="T1363">
        <f>WEEKNUM(G1363)</f>
        <v>9</v>
      </c>
      <c r="U1363">
        <f>YEAR(G1363)</f>
        <v>2025</v>
      </c>
      <c r="V1363" s="117">
        <f>IFERROR(Q1363/N1363,"0")</f>
        <v>0</v>
      </c>
    </row>
    <row r="1364" spans="1:22">
      <c r="A1364" t="str">
        <f>_xlfn.XLOOKUP(D1364,BN:BN,BO:BO)</f>
        <v>México</v>
      </c>
      <c r="B1364" t="s">
        <v>25</v>
      </c>
      <c r="C1364">
        <v>167</v>
      </c>
      <c r="D1364" t="str">
        <f>_xlfn.XLOOKUP(C1364,BH:BH,BI:BI)</f>
        <v>ClaudiaF</v>
      </c>
      <c r="E1364">
        <v>25888</v>
      </c>
      <c r="F1364" t="s">
        <v>2588</v>
      </c>
      <c r="G1364" s="63">
        <v>45722</v>
      </c>
      <c r="H1364" s="63">
        <v>45725</v>
      </c>
      <c r="I1364" t="s">
        <v>376</v>
      </c>
      <c r="J1364" t="str">
        <f>_xlfn.XLOOKUP(I1364,AS:AS,AU:AU)</f>
        <v>Hotel</v>
      </c>
      <c r="K1364" t="s">
        <v>33</v>
      </c>
      <c r="L1364">
        <v>2611.4299999999998</v>
      </c>
      <c r="M1364">
        <f>L1364*_xlfn.XLOOKUP(K1364,AM:AM,AN:AN)</f>
        <v>2245.8298</v>
      </c>
      <c r="N1364">
        <f>L1364*_xlfn.XLOOKUP(K1364,AM:AM,AO:AO)</f>
        <v>2611.4299999999998</v>
      </c>
      <c r="O1364">
        <v>206.41</v>
      </c>
      <c r="P1364">
        <f>O1364*_xlfn.XLOOKUP(K1364,AM:AM,AN:AN)</f>
        <v>177.51259999999999</v>
      </c>
      <c r="Q1364">
        <f>O1364*_xlfn.XLOOKUP(K1364,AM:AM,AO:AO)</f>
        <v>206.41</v>
      </c>
      <c r="R1364" t="str">
        <f>_xlfn.XLOOKUP(E1364,AF:AF,AG:AG)</f>
        <v>THE RITZ CARLTON KEY BISCAYNE MIAMI</v>
      </c>
      <c r="S1364" t="str">
        <f>_xlfn.XLOOKUP(E1364,AF:AF,AI:AI)</f>
        <v>United States</v>
      </c>
      <c r="T1364">
        <f>WEEKNUM(G1364)</f>
        <v>10</v>
      </c>
      <c r="U1364">
        <f>YEAR(G1364)</f>
        <v>2025</v>
      </c>
      <c r="V1364" s="117">
        <f>IFERROR(Q1364/N1364,"0")</f>
        <v>7.9040985207338516E-2</v>
      </c>
    </row>
    <row r="1365" spans="1:22">
      <c r="A1365" t="str">
        <f>_xlfn.XLOOKUP(D1365,BN:BN,BO:BO)</f>
        <v>México</v>
      </c>
      <c r="B1365" t="s">
        <v>25</v>
      </c>
      <c r="C1365">
        <v>168</v>
      </c>
      <c r="D1365" t="str">
        <f>_xlfn.XLOOKUP(C1365,BH:BH,BI:BI)</f>
        <v>DianaM</v>
      </c>
      <c r="E1365">
        <v>25223</v>
      </c>
      <c r="F1365" t="s">
        <v>2589</v>
      </c>
      <c r="G1365" s="63">
        <v>45730</v>
      </c>
      <c r="H1365" s="63">
        <v>45741</v>
      </c>
      <c r="I1365" t="s">
        <v>419</v>
      </c>
      <c r="J1365" t="str">
        <f>_xlfn.XLOOKUP(I1365,AS:AS,AU:AU)</f>
        <v>Otros</v>
      </c>
      <c r="K1365" t="s">
        <v>33</v>
      </c>
      <c r="L1365">
        <v>483.06</v>
      </c>
      <c r="M1365">
        <f>L1365*_xlfn.XLOOKUP(K1365,AM:AM,AN:AN)</f>
        <v>415.4316</v>
      </c>
      <c r="N1365">
        <f>L1365*_xlfn.XLOOKUP(K1365,AM:AM,AO:AO)</f>
        <v>483.06</v>
      </c>
      <c r="O1365">
        <v>0</v>
      </c>
      <c r="P1365">
        <f>O1365*_xlfn.XLOOKUP(K1365,AM:AM,AN:AN)</f>
        <v>0</v>
      </c>
      <c r="Q1365">
        <f>O1365*_xlfn.XLOOKUP(K1365,AM:AM,AO:AO)</f>
        <v>0</v>
      </c>
      <c r="R1365" t="str">
        <f>_xlfn.XLOOKUP(E1365,AF:AF,AG:AG)</f>
        <v>AEROMÉXICO</v>
      </c>
      <c r="S1365" t="str">
        <f>_xlfn.XLOOKUP(E1365,AF:AF,AI:AI)</f>
        <v>Mexico</v>
      </c>
      <c r="T1365">
        <f>WEEKNUM(G1365)</f>
        <v>11</v>
      </c>
      <c r="U1365">
        <f>YEAR(G1365)</f>
        <v>2025</v>
      </c>
      <c r="V1365" s="117">
        <f>IFERROR(Q1365/N1365,"0")</f>
        <v>0</v>
      </c>
    </row>
    <row r="1366" spans="1:22">
      <c r="A1366" t="str">
        <f>_xlfn.XLOOKUP(D1366,BN:BN,BO:BO)</f>
        <v>México</v>
      </c>
      <c r="B1366" t="s">
        <v>25</v>
      </c>
      <c r="C1366">
        <v>168</v>
      </c>
      <c r="D1366" t="str">
        <f>_xlfn.XLOOKUP(C1366,BH:BH,BI:BI)</f>
        <v>DianaM</v>
      </c>
      <c r="E1366">
        <v>26813</v>
      </c>
      <c r="F1366" t="s">
        <v>2590</v>
      </c>
      <c r="G1366" s="63">
        <v>45736</v>
      </c>
      <c r="H1366" s="63">
        <v>45737</v>
      </c>
      <c r="I1366" t="s">
        <v>376</v>
      </c>
      <c r="J1366" t="str">
        <f>_xlfn.XLOOKUP(I1366,AS:AS,AU:AU)</f>
        <v>Hotel</v>
      </c>
      <c r="K1366" t="s">
        <v>33</v>
      </c>
      <c r="L1366">
        <v>2500</v>
      </c>
      <c r="M1366">
        <f>L1366*_xlfn.XLOOKUP(K1366,AM:AM,AN:AN)</f>
        <v>2150</v>
      </c>
      <c r="N1366">
        <f>L1366*_xlfn.XLOOKUP(K1366,AM:AM,AO:AO)</f>
        <v>2500</v>
      </c>
      <c r="O1366">
        <v>352.5</v>
      </c>
      <c r="P1366">
        <f>O1366*_xlfn.XLOOKUP(K1366,AM:AM,AN:AN)</f>
        <v>303.14999999999998</v>
      </c>
      <c r="Q1366">
        <f>O1366*_xlfn.XLOOKUP(K1366,AM:AM,AO:AO)</f>
        <v>352.5</v>
      </c>
      <c r="R1366" t="str">
        <f>_xlfn.XLOOKUP(E1366,AF:AF,AG:AG)</f>
        <v>AMANKILA</v>
      </c>
      <c r="S1366" t="str">
        <f>_xlfn.XLOOKUP(E1366,AF:AF,AI:AI)</f>
        <v>Indonesia</v>
      </c>
      <c r="T1366">
        <f>WEEKNUM(G1366)</f>
        <v>12</v>
      </c>
      <c r="U1366">
        <f>YEAR(G1366)</f>
        <v>2025</v>
      </c>
      <c r="V1366" s="117">
        <f>IFERROR(Q1366/N1366,"0")</f>
        <v>0.14099999999999999</v>
      </c>
    </row>
    <row r="1367" spans="1:22">
      <c r="A1367" t="str">
        <f>_xlfn.XLOOKUP(D1367,BN:BN,BO:BO)</f>
        <v>México</v>
      </c>
      <c r="B1367" t="s">
        <v>25</v>
      </c>
      <c r="C1367">
        <v>168</v>
      </c>
      <c r="D1367" t="str">
        <f>_xlfn.XLOOKUP(C1367,BH:BH,BI:BI)</f>
        <v>DianaM</v>
      </c>
      <c r="E1367">
        <v>27047</v>
      </c>
      <c r="F1367" t="s">
        <v>2591</v>
      </c>
      <c r="G1367" s="63">
        <v>45730</v>
      </c>
      <c r="H1367" s="63">
        <v>45741</v>
      </c>
      <c r="I1367" t="s">
        <v>456</v>
      </c>
      <c r="J1367" t="str">
        <f>_xlfn.XLOOKUP(I1367,AS:AS,AU:AU)</f>
        <v>Visados</v>
      </c>
      <c r="K1367" t="s">
        <v>33</v>
      </c>
      <c r="L1367">
        <v>65</v>
      </c>
      <c r="M1367">
        <f>L1367*_xlfn.XLOOKUP(K1367,AM:AM,AN:AN)</f>
        <v>55.9</v>
      </c>
      <c r="N1367">
        <f>L1367*_xlfn.XLOOKUP(K1367,AM:AM,AO:AO)</f>
        <v>65</v>
      </c>
      <c r="O1367">
        <v>0</v>
      </c>
      <c r="P1367">
        <f>O1367*_xlfn.XLOOKUP(K1367,AM:AM,AN:AN)</f>
        <v>0</v>
      </c>
      <c r="Q1367">
        <f>O1367*_xlfn.XLOOKUP(K1367,AM:AM,AO:AO)</f>
        <v>0</v>
      </c>
      <c r="R1367" t="str">
        <f>_xlfn.XLOOKUP(E1367,AF:AF,AG:AG)</f>
        <v>K-ETA</v>
      </c>
      <c r="S1367" t="str">
        <f>_xlfn.XLOOKUP(E1367,AF:AF,AI:AI)</f>
        <v>South Korea</v>
      </c>
      <c r="T1367">
        <f>WEEKNUM(G1367)</f>
        <v>11</v>
      </c>
      <c r="U1367">
        <f>YEAR(G1367)</f>
        <v>2025</v>
      </c>
      <c r="V1367" s="117">
        <f>IFERROR(Q1367/N1367,"0")</f>
        <v>0</v>
      </c>
    </row>
    <row r="1368" spans="1:22">
      <c r="A1368" t="str">
        <f>_xlfn.XLOOKUP(D1368,BN:BN,BO:BO)</f>
        <v>México</v>
      </c>
      <c r="B1368" t="s">
        <v>25</v>
      </c>
      <c r="C1368">
        <v>168</v>
      </c>
      <c r="D1368" t="str">
        <f>_xlfn.XLOOKUP(C1368,BH:BH,BI:BI)</f>
        <v>DianaM</v>
      </c>
      <c r="E1368">
        <v>26070</v>
      </c>
      <c r="F1368" t="s">
        <v>2592</v>
      </c>
      <c r="G1368" s="63">
        <v>45730</v>
      </c>
      <c r="H1368" s="63">
        <v>45741</v>
      </c>
      <c r="I1368" t="s">
        <v>376</v>
      </c>
      <c r="J1368" t="str">
        <f>_xlfn.XLOOKUP(I1368,AS:AS,AU:AU)</f>
        <v>Hotel</v>
      </c>
      <c r="K1368" t="s">
        <v>33</v>
      </c>
      <c r="L1368">
        <v>980</v>
      </c>
      <c r="M1368">
        <f>L1368*_xlfn.XLOOKUP(K1368,AM:AM,AN:AN)</f>
        <v>842.8</v>
      </c>
      <c r="N1368">
        <f>L1368*_xlfn.XLOOKUP(K1368,AM:AM,AO:AO)</f>
        <v>980</v>
      </c>
      <c r="O1368">
        <v>97.65</v>
      </c>
      <c r="P1368">
        <f>O1368*_xlfn.XLOOKUP(K1368,AM:AM,AN:AN)</f>
        <v>83.978999999999999</v>
      </c>
      <c r="Q1368">
        <f>O1368*_xlfn.XLOOKUP(K1368,AM:AM,AO:AO)</f>
        <v>97.65</v>
      </c>
      <c r="R1368" t="str">
        <f>_xlfn.XLOOKUP(E1368,AF:AF,AG:AG)</f>
        <v>FOUR SEASONS HOTEL SEOUL</v>
      </c>
      <c r="S1368" t="str">
        <f>_xlfn.XLOOKUP(E1368,AF:AF,AI:AI)</f>
        <v>South Korea</v>
      </c>
      <c r="T1368">
        <f>WEEKNUM(G1368)</f>
        <v>11</v>
      </c>
      <c r="U1368">
        <f>YEAR(G1368)</f>
        <v>2025</v>
      </c>
      <c r="V1368" s="117">
        <f>IFERROR(Q1368/N1368,"0")</f>
        <v>9.9642857142857144E-2</v>
      </c>
    </row>
    <row r="1369" spans="1:22">
      <c r="A1369" t="str">
        <f>_xlfn.XLOOKUP(D1369,BN:BN,BO:BO)</f>
        <v>México</v>
      </c>
      <c r="B1369" t="s">
        <v>25</v>
      </c>
      <c r="C1369">
        <v>168</v>
      </c>
      <c r="D1369" t="str">
        <f>_xlfn.XLOOKUP(C1369,BH:BH,BI:BI)</f>
        <v>DianaM</v>
      </c>
      <c r="E1369">
        <v>27585</v>
      </c>
      <c r="F1369" t="s">
        <v>1780</v>
      </c>
      <c r="G1369" s="63">
        <v>45730</v>
      </c>
      <c r="H1369" s="63">
        <v>45741</v>
      </c>
      <c r="I1369" t="s">
        <v>376</v>
      </c>
      <c r="J1369" t="str">
        <f>_xlfn.XLOOKUP(I1369,AS:AS,AU:AU)</f>
        <v>Hotel</v>
      </c>
      <c r="K1369" t="s">
        <v>33</v>
      </c>
      <c r="L1369">
        <v>46.54</v>
      </c>
      <c r="M1369">
        <f>L1369*_xlfn.XLOOKUP(K1369,AM:AM,AN:AN)</f>
        <v>40.0244</v>
      </c>
      <c r="N1369">
        <f>L1369*_xlfn.XLOOKUP(K1369,AM:AM,AO:AO)</f>
        <v>46.54</v>
      </c>
      <c r="O1369">
        <v>46.54</v>
      </c>
      <c r="P1369">
        <f>O1369*_xlfn.XLOOKUP(K1369,AM:AM,AN:AN)</f>
        <v>40.0244</v>
      </c>
      <c r="Q1369">
        <f>O1369*_xlfn.XLOOKUP(K1369,AM:AM,AO:AO)</f>
        <v>46.54</v>
      </c>
      <c r="R1369" t="str">
        <f>_xlfn.XLOOKUP(E1369,AF:AF,AG:AG)</f>
        <v>HYATT CENTRIC GINZA TOKYO</v>
      </c>
      <c r="S1369" t="str">
        <f>_xlfn.XLOOKUP(E1369,AF:AF,AI:AI)</f>
        <v>Japan</v>
      </c>
      <c r="T1369">
        <f>WEEKNUM(G1369)</f>
        <v>11</v>
      </c>
      <c r="U1369">
        <f>YEAR(G1369)</f>
        <v>2025</v>
      </c>
      <c r="V1369" s="117">
        <f>IFERROR(Q1369/N1369,"0")</f>
        <v>1</v>
      </c>
    </row>
    <row r="1370" spans="1:22">
      <c r="A1370" t="str">
        <f>_xlfn.XLOOKUP(D1370,BN:BN,BO:BO)</f>
        <v>México</v>
      </c>
      <c r="B1370" t="s">
        <v>25</v>
      </c>
      <c r="C1370">
        <v>168</v>
      </c>
      <c r="D1370" t="str">
        <f>_xlfn.XLOOKUP(C1370,BH:BH,BI:BI)</f>
        <v>DianaM</v>
      </c>
      <c r="E1370">
        <v>25908</v>
      </c>
      <c r="F1370" t="s">
        <v>2593</v>
      </c>
      <c r="G1370" s="63">
        <v>45734</v>
      </c>
      <c r="H1370" s="63">
        <v>45736</v>
      </c>
      <c r="I1370" t="s">
        <v>376</v>
      </c>
      <c r="J1370" t="str">
        <f>_xlfn.XLOOKUP(I1370,AS:AS,AU:AU)</f>
        <v>Hotel</v>
      </c>
      <c r="K1370" t="s">
        <v>33</v>
      </c>
      <c r="L1370">
        <v>2062</v>
      </c>
      <c r="M1370">
        <f>L1370*_xlfn.XLOOKUP(K1370,AM:AM,AN:AN)</f>
        <v>1773.32</v>
      </c>
      <c r="N1370">
        <f>L1370*_xlfn.XLOOKUP(K1370,AM:AM,AO:AO)</f>
        <v>2062</v>
      </c>
      <c r="O1370">
        <v>196.21</v>
      </c>
      <c r="P1370">
        <f>O1370*_xlfn.XLOOKUP(K1370,AM:AM,AN:AN)</f>
        <v>168.7406</v>
      </c>
      <c r="Q1370">
        <f>O1370*_xlfn.XLOOKUP(K1370,AM:AM,AO:AO)</f>
        <v>196.21</v>
      </c>
      <c r="R1370" t="str">
        <f>_xlfn.XLOOKUP(E1370,AF:AF,AG:AG)</f>
        <v>MANDAPA A RITZ CARLTON RESERVE</v>
      </c>
      <c r="S1370" t="str">
        <f>_xlfn.XLOOKUP(E1370,AF:AF,AI:AI)</f>
        <v>Indonesia</v>
      </c>
      <c r="T1370">
        <f>WEEKNUM(G1370)</f>
        <v>12</v>
      </c>
      <c r="U1370">
        <f>YEAR(G1370)</f>
        <v>2025</v>
      </c>
      <c r="V1370" s="117">
        <f>IFERROR(Q1370/N1370,"0")</f>
        <v>9.5155189136760437E-2</v>
      </c>
    </row>
    <row r="1371" spans="1:22">
      <c r="A1371" t="str">
        <f>_xlfn.XLOOKUP(D1371,BN:BN,BO:BO)</f>
        <v>México</v>
      </c>
      <c r="B1371" t="s">
        <v>25</v>
      </c>
      <c r="C1371">
        <v>168</v>
      </c>
      <c r="D1371" t="str">
        <f>_xlfn.XLOOKUP(C1371,BH:BH,BI:BI)</f>
        <v>DianaM</v>
      </c>
      <c r="E1371">
        <v>27261</v>
      </c>
      <c r="F1371" t="s">
        <v>2455</v>
      </c>
      <c r="G1371" s="63">
        <v>45730</v>
      </c>
      <c r="H1371" s="63">
        <v>45741</v>
      </c>
      <c r="I1371" t="s">
        <v>376</v>
      </c>
      <c r="J1371" t="str">
        <f>_xlfn.XLOOKUP(I1371,AS:AS,AU:AU)</f>
        <v>Hotel</v>
      </c>
      <c r="K1371" t="s">
        <v>33</v>
      </c>
      <c r="L1371">
        <v>829.5</v>
      </c>
      <c r="M1371">
        <f>L1371*_xlfn.XLOOKUP(K1371,AM:AM,AN:AN)</f>
        <v>713.37</v>
      </c>
      <c r="N1371">
        <f>L1371*_xlfn.XLOOKUP(K1371,AM:AM,AO:AO)</f>
        <v>829.5</v>
      </c>
      <c r="O1371">
        <v>82.95</v>
      </c>
      <c r="P1371">
        <f>O1371*_xlfn.XLOOKUP(K1371,AM:AM,AN:AN)</f>
        <v>71.337000000000003</v>
      </c>
      <c r="Q1371">
        <f>O1371*_xlfn.XLOOKUP(K1371,AM:AM,AO:AO)</f>
        <v>82.95</v>
      </c>
      <c r="R1371" t="str">
        <f>_xlfn.XLOOKUP(E1371,AF:AF,AG:AG)</f>
        <v>ACE HOTEL KYOTO</v>
      </c>
      <c r="S1371" t="str">
        <f>_xlfn.XLOOKUP(E1371,AF:AF,AI:AI)</f>
        <v>Japan</v>
      </c>
      <c r="T1371">
        <f>WEEKNUM(G1371)</f>
        <v>11</v>
      </c>
      <c r="U1371">
        <f>YEAR(G1371)</f>
        <v>2025</v>
      </c>
      <c r="V1371" s="117">
        <f>IFERROR(Q1371/N1371,"0")</f>
        <v>0.1</v>
      </c>
    </row>
    <row r="1372" spans="1:22">
      <c r="A1372" t="str">
        <f>_xlfn.XLOOKUP(D1372,BN:BN,BO:BO)</f>
        <v>México</v>
      </c>
      <c r="B1372" t="s">
        <v>25</v>
      </c>
      <c r="C1372">
        <v>168</v>
      </c>
      <c r="D1372" t="str">
        <f>_xlfn.XLOOKUP(C1372,BH:BH,BI:BI)</f>
        <v>DianaM</v>
      </c>
      <c r="E1372">
        <v>27261</v>
      </c>
      <c r="F1372" t="s">
        <v>2455</v>
      </c>
      <c r="G1372" s="63">
        <v>45730</v>
      </c>
      <c r="H1372" s="63">
        <v>45741</v>
      </c>
      <c r="I1372" t="s">
        <v>376</v>
      </c>
      <c r="J1372" t="str">
        <f>_xlfn.XLOOKUP(I1372,AS:AS,AU:AU)</f>
        <v>Hotel</v>
      </c>
      <c r="K1372" t="s">
        <v>33</v>
      </c>
      <c r="L1372">
        <v>829.5</v>
      </c>
      <c r="M1372">
        <f>L1372*_xlfn.XLOOKUP(K1372,AM:AM,AN:AN)</f>
        <v>713.37</v>
      </c>
      <c r="N1372">
        <f>L1372*_xlfn.XLOOKUP(K1372,AM:AM,AO:AO)</f>
        <v>829.5</v>
      </c>
      <c r="O1372">
        <v>82.95</v>
      </c>
      <c r="P1372">
        <f>O1372*_xlfn.XLOOKUP(K1372,AM:AM,AN:AN)</f>
        <v>71.337000000000003</v>
      </c>
      <c r="Q1372">
        <f>O1372*_xlfn.XLOOKUP(K1372,AM:AM,AO:AO)</f>
        <v>82.95</v>
      </c>
      <c r="R1372" t="str">
        <f>_xlfn.XLOOKUP(E1372,AF:AF,AG:AG)</f>
        <v>ACE HOTEL KYOTO</v>
      </c>
      <c r="S1372" t="str">
        <f>_xlfn.XLOOKUP(E1372,AF:AF,AI:AI)</f>
        <v>Japan</v>
      </c>
      <c r="T1372">
        <f>WEEKNUM(G1372)</f>
        <v>11</v>
      </c>
      <c r="U1372">
        <f>YEAR(G1372)</f>
        <v>2025</v>
      </c>
      <c r="V1372" s="117">
        <f>IFERROR(Q1372/N1372,"0")</f>
        <v>0.1</v>
      </c>
    </row>
    <row r="1373" spans="1:22">
      <c r="A1373" t="str">
        <f>_xlfn.XLOOKUP(D1373,BN:BN,BO:BO)</f>
        <v>México</v>
      </c>
      <c r="B1373" t="s">
        <v>25</v>
      </c>
      <c r="C1373">
        <v>168</v>
      </c>
      <c r="D1373" t="str">
        <f>_xlfn.XLOOKUP(C1373,BH:BH,BI:BI)</f>
        <v>DianaM</v>
      </c>
      <c r="E1373">
        <v>0</v>
      </c>
      <c r="F1373" t="s">
        <v>1158</v>
      </c>
      <c r="G1373" s="63">
        <v>45730</v>
      </c>
      <c r="H1373" s="63">
        <v>45741</v>
      </c>
      <c r="I1373" t="s">
        <v>396</v>
      </c>
      <c r="J1373" t="str">
        <f>_xlfn.XLOOKUP(I1373,AS:AS,AU:AU)</f>
        <v>Honorarios</v>
      </c>
      <c r="K1373" t="s">
        <v>33</v>
      </c>
      <c r="L1373">
        <v>76.94</v>
      </c>
      <c r="M1373">
        <f>L1373*_xlfn.XLOOKUP(K1373,AM:AM,AN:AN)</f>
        <v>66.168399999999991</v>
      </c>
      <c r="N1373">
        <f>L1373*_xlfn.XLOOKUP(K1373,AM:AM,AO:AO)</f>
        <v>76.94</v>
      </c>
      <c r="O1373">
        <v>76.94</v>
      </c>
      <c r="P1373">
        <f>O1373*_xlfn.XLOOKUP(K1373,AM:AM,AN:AN)</f>
        <v>66.168399999999991</v>
      </c>
      <c r="Q1373">
        <f>O1373*_xlfn.XLOOKUP(K1373,AM:AM,AO:AO)</f>
        <v>76.94</v>
      </c>
      <c r="R1373" t="str">
        <f>_xlfn.XLOOKUP(E1373,AF:AF,AG:AG)</f>
        <v>FEES</v>
      </c>
      <c r="S1373">
        <f>_xlfn.XLOOKUP(E1373,AF:AF,AI:AI)</f>
        <v>0</v>
      </c>
      <c r="T1373">
        <f>WEEKNUM(G1373)</f>
        <v>11</v>
      </c>
      <c r="U1373">
        <f>YEAR(G1373)</f>
        <v>2025</v>
      </c>
      <c r="V1373" s="117">
        <f>IFERROR(Q1373/N1373,"0")</f>
        <v>1</v>
      </c>
    </row>
    <row r="1374" spans="1:22">
      <c r="A1374" t="str">
        <f>_xlfn.XLOOKUP(D1374,BN:BN,BO:BO)</f>
        <v>Madrid</v>
      </c>
      <c r="B1374" t="s">
        <v>25</v>
      </c>
      <c r="C1374">
        <v>169</v>
      </c>
      <c r="D1374" t="str">
        <f>_xlfn.XLOOKUP(C1374,BH:BH,BI:BI)</f>
        <v>RafaellaP</v>
      </c>
      <c r="E1374">
        <v>25774</v>
      </c>
      <c r="F1374" t="s">
        <v>2594</v>
      </c>
      <c r="G1374" s="63">
        <v>46131</v>
      </c>
      <c r="H1374" s="63">
        <v>46138</v>
      </c>
      <c r="I1374" t="s">
        <v>376</v>
      </c>
      <c r="J1374" t="str">
        <f>_xlfn.XLOOKUP(I1374,AS:AS,AU:AU)</f>
        <v>Hotel</v>
      </c>
      <c r="K1374" t="s">
        <v>33</v>
      </c>
      <c r="L1374">
        <v>13008</v>
      </c>
      <c r="M1374">
        <f>L1374*_xlfn.XLOOKUP(K1374,AM:AM,AN:AN)</f>
        <v>11186.88</v>
      </c>
      <c r="N1374">
        <f>L1374*_xlfn.XLOOKUP(K1374,AM:AM,AO:AO)</f>
        <v>13008</v>
      </c>
      <c r="O1374">
        <v>1576</v>
      </c>
      <c r="P1374">
        <f>O1374*_xlfn.XLOOKUP(K1374,AM:AM,AN:AN)</f>
        <v>1355.36</v>
      </c>
      <c r="Q1374">
        <f>O1374*_xlfn.XLOOKUP(K1374,AM:AM,AO:AO)</f>
        <v>1576</v>
      </c>
      <c r="R1374" t="str">
        <f>_xlfn.XLOOKUP(E1374,AF:AF,AG:AG)</f>
        <v>TRAVELQUEST</v>
      </c>
      <c r="S1374" t="str">
        <f>_xlfn.XLOOKUP(E1374,AF:AF,AI:AI)</f>
        <v>Mexico</v>
      </c>
      <c r="T1374">
        <f>WEEKNUM(G1374)</f>
        <v>17</v>
      </c>
      <c r="U1374">
        <f>YEAR(G1374)</f>
        <v>2026</v>
      </c>
      <c r="V1374" s="117">
        <f>IFERROR(Q1374/N1374,"0")</f>
        <v>0.12115621156211562</v>
      </c>
    </row>
    <row r="1375" spans="1:22">
      <c r="A1375" t="str">
        <f>_xlfn.XLOOKUP(D1375,BN:BN,BO:BO)</f>
        <v>Madrid</v>
      </c>
      <c r="B1375" t="s">
        <v>25</v>
      </c>
      <c r="C1375">
        <v>169</v>
      </c>
      <c r="D1375" t="str">
        <f>_xlfn.XLOOKUP(C1375,BH:BH,BI:BI)</f>
        <v>RafaellaP</v>
      </c>
      <c r="E1375">
        <v>0</v>
      </c>
      <c r="F1375" t="s">
        <v>2595</v>
      </c>
      <c r="G1375" s="63">
        <v>45795</v>
      </c>
      <c r="H1375" s="63">
        <v>45803</v>
      </c>
      <c r="I1375" t="s">
        <v>396</v>
      </c>
      <c r="J1375" t="str">
        <f>_xlfn.XLOOKUP(I1375,AS:AS,AU:AU)</f>
        <v>Honorarios</v>
      </c>
      <c r="K1375" t="s">
        <v>33</v>
      </c>
      <c r="L1375">
        <v>35</v>
      </c>
      <c r="M1375">
        <f>L1375*_xlfn.XLOOKUP(K1375,AM:AM,AN:AN)</f>
        <v>30.099999999999998</v>
      </c>
      <c r="N1375">
        <f>L1375*_xlfn.XLOOKUP(K1375,AM:AM,AO:AO)</f>
        <v>35</v>
      </c>
      <c r="O1375">
        <v>35</v>
      </c>
      <c r="P1375">
        <f>O1375*_xlfn.XLOOKUP(K1375,AM:AM,AN:AN)</f>
        <v>30.099999999999998</v>
      </c>
      <c r="Q1375">
        <f>O1375*_xlfn.XLOOKUP(K1375,AM:AM,AO:AO)</f>
        <v>35</v>
      </c>
      <c r="R1375" t="str">
        <f>_xlfn.XLOOKUP(E1375,AF:AF,AG:AG)</f>
        <v>FEES</v>
      </c>
      <c r="S1375">
        <f>_xlfn.XLOOKUP(E1375,AF:AF,AI:AI)</f>
        <v>0</v>
      </c>
      <c r="T1375">
        <f>WEEKNUM(G1375)</f>
        <v>21</v>
      </c>
      <c r="U1375">
        <f>YEAR(G1375)</f>
        <v>2025</v>
      </c>
      <c r="V1375" s="117">
        <f>IFERROR(Q1375/N1375,"0")</f>
        <v>1</v>
      </c>
    </row>
    <row r="1376" spans="1:22">
      <c r="A1376" t="str">
        <f>_xlfn.XLOOKUP(D1376,BN:BN,BO:BO)</f>
        <v>Madrid</v>
      </c>
      <c r="B1376" t="s">
        <v>25</v>
      </c>
      <c r="C1376">
        <v>169</v>
      </c>
      <c r="D1376" t="str">
        <f>_xlfn.XLOOKUP(C1376,BH:BH,BI:BI)</f>
        <v>RafaellaP</v>
      </c>
      <c r="E1376">
        <v>24263</v>
      </c>
      <c r="F1376" t="s">
        <v>2596</v>
      </c>
      <c r="G1376" s="63">
        <v>45950</v>
      </c>
      <c r="H1376" s="63">
        <v>45957</v>
      </c>
      <c r="I1376" t="s">
        <v>484</v>
      </c>
      <c r="J1376" t="str">
        <f>_xlfn.XLOOKUP(I1376,AS:AS,AU:AU)</f>
        <v>Vuelos</v>
      </c>
      <c r="K1376" t="s">
        <v>33</v>
      </c>
      <c r="L1376">
        <v>3796.8</v>
      </c>
      <c r="M1376">
        <f>L1376*_xlfn.XLOOKUP(K1376,AM:AM,AN:AN)</f>
        <v>3265.248</v>
      </c>
      <c r="N1376">
        <f>L1376*_xlfn.XLOOKUP(K1376,AM:AM,AO:AO)</f>
        <v>3796.8</v>
      </c>
      <c r="O1376">
        <v>0</v>
      </c>
      <c r="P1376">
        <f>O1376*_xlfn.XLOOKUP(K1376,AM:AM,AN:AN)</f>
        <v>0</v>
      </c>
      <c r="Q1376">
        <f>O1376*_xlfn.XLOOKUP(K1376,AM:AM,AO:AO)</f>
        <v>0</v>
      </c>
      <c r="R1376" t="str">
        <f>_xlfn.XLOOKUP(E1376,AF:AF,AG:AG)</f>
        <v>Turkish Airlines</v>
      </c>
      <c r="S1376" t="str">
        <f>_xlfn.XLOOKUP(E1376,AF:AF,AI:AI)</f>
        <v>Turkey</v>
      </c>
      <c r="T1376">
        <f>WEEKNUM(G1376)</f>
        <v>43</v>
      </c>
      <c r="U1376">
        <f>YEAR(G1376)</f>
        <v>2025</v>
      </c>
      <c r="V1376" s="117">
        <f>IFERROR(Q1376/N1376,"0")</f>
        <v>0</v>
      </c>
    </row>
    <row r="1377" spans="1:22">
      <c r="A1377" t="str">
        <f>_xlfn.XLOOKUP(D1377,BN:BN,BO:BO)</f>
        <v>Madrid</v>
      </c>
      <c r="B1377" t="s">
        <v>25</v>
      </c>
      <c r="C1377">
        <v>169</v>
      </c>
      <c r="D1377" t="str">
        <f>_xlfn.XLOOKUP(C1377,BH:BH,BI:BI)</f>
        <v>RafaellaP</v>
      </c>
      <c r="E1377">
        <v>24263</v>
      </c>
      <c r="F1377" t="s">
        <v>2597</v>
      </c>
      <c r="G1377" s="63">
        <v>45950</v>
      </c>
      <c r="H1377" s="63">
        <v>45957</v>
      </c>
      <c r="I1377" t="s">
        <v>484</v>
      </c>
      <c r="J1377" t="str">
        <f>_xlfn.XLOOKUP(I1377,AS:AS,AU:AU)</f>
        <v>Vuelos</v>
      </c>
      <c r="K1377" t="s">
        <v>33</v>
      </c>
      <c r="L1377">
        <v>6925.2</v>
      </c>
      <c r="M1377">
        <f>L1377*_xlfn.XLOOKUP(K1377,AM:AM,AN:AN)</f>
        <v>5955.6719999999996</v>
      </c>
      <c r="N1377">
        <f>L1377*_xlfn.XLOOKUP(K1377,AM:AM,AO:AO)</f>
        <v>6925.2</v>
      </c>
      <c r="O1377">
        <v>0</v>
      </c>
      <c r="P1377">
        <f>O1377*_xlfn.XLOOKUP(K1377,AM:AM,AN:AN)</f>
        <v>0</v>
      </c>
      <c r="Q1377">
        <f>O1377*_xlfn.XLOOKUP(K1377,AM:AM,AO:AO)</f>
        <v>0</v>
      </c>
      <c r="R1377" t="str">
        <f>_xlfn.XLOOKUP(E1377,AF:AF,AG:AG)</f>
        <v>Turkish Airlines</v>
      </c>
      <c r="S1377" t="str">
        <f>_xlfn.XLOOKUP(E1377,AF:AF,AI:AI)</f>
        <v>Turkey</v>
      </c>
      <c r="T1377">
        <f>WEEKNUM(G1377)</f>
        <v>43</v>
      </c>
      <c r="U1377">
        <f>YEAR(G1377)</f>
        <v>2025</v>
      </c>
      <c r="V1377" s="117">
        <f>IFERROR(Q1377/N1377,"0")</f>
        <v>0</v>
      </c>
    </row>
    <row r="1378" spans="1:22">
      <c r="A1378" t="str">
        <f>_xlfn.XLOOKUP(D1378,BN:BN,BO:BO)</f>
        <v>Madrid</v>
      </c>
      <c r="B1378" t="s">
        <v>25</v>
      </c>
      <c r="C1378">
        <v>169</v>
      </c>
      <c r="D1378" t="str">
        <f>_xlfn.XLOOKUP(C1378,BH:BH,BI:BI)</f>
        <v>RafaellaP</v>
      </c>
      <c r="E1378">
        <v>24263</v>
      </c>
      <c r="F1378" t="s">
        <v>2598</v>
      </c>
      <c r="G1378" s="63">
        <v>45950</v>
      </c>
      <c r="H1378" s="63">
        <v>45957</v>
      </c>
      <c r="I1378" t="s">
        <v>484</v>
      </c>
      <c r="J1378" t="str">
        <f>_xlfn.XLOOKUP(I1378,AS:AS,AU:AU)</f>
        <v>Vuelos</v>
      </c>
      <c r="K1378" t="s">
        <v>33</v>
      </c>
      <c r="L1378">
        <v>516</v>
      </c>
      <c r="M1378">
        <f>L1378*_xlfn.XLOOKUP(K1378,AM:AM,AN:AN)</f>
        <v>443.76</v>
      </c>
      <c r="N1378">
        <f>L1378*_xlfn.XLOOKUP(K1378,AM:AM,AO:AO)</f>
        <v>516</v>
      </c>
      <c r="O1378">
        <v>0</v>
      </c>
      <c r="P1378">
        <f>O1378*_xlfn.XLOOKUP(K1378,AM:AM,AN:AN)</f>
        <v>0</v>
      </c>
      <c r="Q1378">
        <f>O1378*_xlfn.XLOOKUP(K1378,AM:AM,AO:AO)</f>
        <v>0</v>
      </c>
      <c r="R1378" t="str">
        <f>_xlfn.XLOOKUP(E1378,AF:AF,AG:AG)</f>
        <v>Turkish Airlines</v>
      </c>
      <c r="S1378" t="str">
        <f>_xlfn.XLOOKUP(E1378,AF:AF,AI:AI)</f>
        <v>Turkey</v>
      </c>
      <c r="T1378">
        <f>WEEKNUM(G1378)</f>
        <v>43</v>
      </c>
      <c r="U1378">
        <f>YEAR(G1378)</f>
        <v>2025</v>
      </c>
      <c r="V1378" s="117">
        <f>IFERROR(Q1378/N1378,"0")</f>
        <v>0</v>
      </c>
    </row>
    <row r="1379" spans="1:22">
      <c r="A1379" t="str">
        <f>_xlfn.XLOOKUP(D1379,BN:BN,BO:BO)</f>
        <v>México</v>
      </c>
      <c r="B1379" t="s">
        <v>25</v>
      </c>
      <c r="C1379">
        <v>170</v>
      </c>
      <c r="D1379" t="str">
        <f>_xlfn.XLOOKUP(C1379,BH:BH,BI:BI)</f>
        <v>ClaudiaF</v>
      </c>
      <c r="E1379">
        <v>25672</v>
      </c>
      <c r="F1379" t="s">
        <v>2599</v>
      </c>
      <c r="G1379" s="63">
        <v>45826</v>
      </c>
      <c r="H1379" s="63">
        <v>45828</v>
      </c>
      <c r="I1379" t="s">
        <v>376</v>
      </c>
      <c r="J1379" t="str">
        <f>_xlfn.XLOOKUP(I1379,AS:AS,AU:AU)</f>
        <v>Hotel</v>
      </c>
      <c r="K1379" t="s">
        <v>27</v>
      </c>
      <c r="L1379">
        <v>2230</v>
      </c>
      <c r="M1379">
        <f>L1379*_xlfn.XLOOKUP(K1379,AM:AM,AN:AN)</f>
        <v>2230</v>
      </c>
      <c r="N1379">
        <f>L1379*_xlfn.XLOOKUP(K1379,AM:AM,AO:AO)</f>
        <v>2586.7999999999997</v>
      </c>
      <c r="O1379">
        <v>209.62</v>
      </c>
      <c r="P1379">
        <f>O1379*_xlfn.XLOOKUP(K1379,AM:AM,AN:AN)</f>
        <v>209.62</v>
      </c>
      <c r="Q1379">
        <f>O1379*_xlfn.XLOOKUP(K1379,AM:AM,AO:AO)</f>
        <v>243.1592</v>
      </c>
      <c r="R1379" t="str">
        <f>_xlfn.XLOOKUP(E1379,AF:AF,AG:AG)</f>
        <v>GRAND HOTEL FASANO</v>
      </c>
      <c r="S1379" t="str">
        <f>_xlfn.XLOOKUP(E1379,AF:AF,AI:AI)</f>
        <v>Italy</v>
      </c>
      <c r="T1379">
        <f>WEEKNUM(G1379)</f>
        <v>25</v>
      </c>
      <c r="U1379">
        <f>YEAR(G1379)</f>
        <v>2025</v>
      </c>
      <c r="V1379" s="117">
        <f>IFERROR(Q1379/N1379,"0")</f>
        <v>9.4000000000000014E-2</v>
      </c>
    </row>
    <row r="1380" spans="1:22">
      <c r="A1380" t="str">
        <f>_xlfn.XLOOKUP(D1380,BN:BN,BO:BO)</f>
        <v>México</v>
      </c>
      <c r="B1380" t="s">
        <v>25</v>
      </c>
      <c r="C1380">
        <v>170</v>
      </c>
      <c r="D1380" t="str">
        <f>_xlfn.XLOOKUP(C1380,BH:BH,BI:BI)</f>
        <v>ClaudiaF</v>
      </c>
      <c r="E1380">
        <v>25922</v>
      </c>
      <c r="F1380" t="s">
        <v>2600</v>
      </c>
      <c r="G1380" s="63">
        <v>45823</v>
      </c>
      <c r="H1380" s="63">
        <v>45826</v>
      </c>
      <c r="I1380" t="s">
        <v>376</v>
      </c>
      <c r="J1380" t="str">
        <f>_xlfn.XLOOKUP(I1380,AS:AS,AU:AU)</f>
        <v>Hotel</v>
      </c>
      <c r="K1380" t="s">
        <v>27</v>
      </c>
      <c r="L1380">
        <v>2580</v>
      </c>
      <c r="M1380">
        <f>L1380*_xlfn.XLOOKUP(K1380,AM:AM,AN:AN)</f>
        <v>2580</v>
      </c>
      <c r="N1380">
        <f>L1380*_xlfn.XLOOKUP(K1380,AM:AM,AO:AO)</f>
        <v>2992.7999999999997</v>
      </c>
      <c r="O1380">
        <v>254.99</v>
      </c>
      <c r="P1380">
        <f>O1380*_xlfn.XLOOKUP(K1380,AM:AM,AN:AN)</f>
        <v>254.99</v>
      </c>
      <c r="Q1380">
        <f>O1380*_xlfn.XLOOKUP(K1380,AM:AM,AO:AO)</f>
        <v>295.78839999999997</v>
      </c>
      <c r="R1380" t="str">
        <f>_xlfn.XLOOKUP(E1380,AF:AF,AG:AG)</f>
        <v>IMPERIALE PALACE HOTEL</v>
      </c>
      <c r="S1380" t="str">
        <f>_xlfn.XLOOKUP(E1380,AF:AF,AI:AI)</f>
        <v>Italy</v>
      </c>
      <c r="T1380">
        <f>WEEKNUM(G1380)</f>
        <v>25</v>
      </c>
      <c r="U1380">
        <f>YEAR(G1380)</f>
        <v>2025</v>
      </c>
      <c r="V1380" s="117">
        <f>IFERROR(Q1380/N1380,"0")</f>
        <v>9.8833333333333329E-2</v>
      </c>
    </row>
    <row r="1381" spans="1:22">
      <c r="A1381" t="str">
        <f>_xlfn.XLOOKUP(D1381,BN:BN,BO:BO)</f>
        <v>México</v>
      </c>
      <c r="B1381" t="s">
        <v>25</v>
      </c>
      <c r="C1381">
        <v>170</v>
      </c>
      <c r="D1381" t="str">
        <f>_xlfn.XLOOKUP(C1381,BH:BH,BI:BI)</f>
        <v>ClaudiaF</v>
      </c>
      <c r="E1381">
        <v>25903</v>
      </c>
      <c r="F1381" t="s">
        <v>2601</v>
      </c>
      <c r="G1381" s="63">
        <v>45834</v>
      </c>
      <c r="H1381" s="63">
        <v>45836</v>
      </c>
      <c r="I1381" t="s">
        <v>376</v>
      </c>
      <c r="J1381" t="str">
        <f>_xlfn.XLOOKUP(I1381,AS:AS,AU:AU)</f>
        <v>Hotel</v>
      </c>
      <c r="K1381" t="s">
        <v>27</v>
      </c>
      <c r="L1381">
        <v>5169</v>
      </c>
      <c r="M1381">
        <f>L1381*_xlfn.XLOOKUP(K1381,AM:AM,AN:AN)</f>
        <v>5169</v>
      </c>
      <c r="N1381">
        <f>L1381*_xlfn.XLOOKUP(K1381,AM:AM,AO:AO)</f>
        <v>5996.04</v>
      </c>
      <c r="O1381">
        <v>472.5</v>
      </c>
      <c r="P1381">
        <f>O1381*_xlfn.XLOOKUP(K1381,AM:AM,AN:AN)</f>
        <v>472.5</v>
      </c>
      <c r="Q1381">
        <f>O1381*_xlfn.XLOOKUP(K1381,AM:AM,AO:AO)</f>
        <v>548.09999999999991</v>
      </c>
      <c r="R1381" t="str">
        <f>_xlfn.XLOOKUP(E1381,AF:AF,AG:AG)</f>
        <v>FS Florencia</v>
      </c>
      <c r="S1381" t="str">
        <f>_xlfn.XLOOKUP(E1381,AF:AF,AI:AI)</f>
        <v>Italy</v>
      </c>
      <c r="T1381">
        <f>WEEKNUM(G1381)</f>
        <v>26</v>
      </c>
      <c r="U1381">
        <f>YEAR(G1381)</f>
        <v>2025</v>
      </c>
      <c r="V1381" s="117">
        <f>IFERROR(Q1381/N1381,"0")</f>
        <v>9.1410330818340088E-2</v>
      </c>
    </row>
    <row r="1382" spans="1:22">
      <c r="A1382" t="str">
        <f>_xlfn.XLOOKUP(D1382,BN:BN,BO:BO)</f>
        <v>México</v>
      </c>
      <c r="B1382" t="s">
        <v>25</v>
      </c>
      <c r="C1382">
        <v>170</v>
      </c>
      <c r="D1382" t="str">
        <f>_xlfn.XLOOKUP(C1382,BH:BH,BI:BI)</f>
        <v>ClaudiaF</v>
      </c>
      <c r="E1382">
        <v>25924</v>
      </c>
      <c r="F1382" t="s">
        <v>2602</v>
      </c>
      <c r="G1382" s="63">
        <v>45830</v>
      </c>
      <c r="H1382" s="63">
        <v>45864</v>
      </c>
      <c r="I1382" t="s">
        <v>376</v>
      </c>
      <c r="J1382" t="str">
        <f>_xlfn.XLOOKUP(I1382,AS:AS,AU:AU)</f>
        <v>Hotel</v>
      </c>
      <c r="K1382" t="s">
        <v>27</v>
      </c>
      <c r="L1382">
        <v>3834</v>
      </c>
      <c r="M1382">
        <f>L1382*_xlfn.XLOOKUP(K1382,AM:AM,AN:AN)</f>
        <v>3834</v>
      </c>
      <c r="N1382">
        <f>L1382*_xlfn.XLOOKUP(K1382,AM:AM,AO:AO)</f>
        <v>4447.4399999999996</v>
      </c>
      <c r="O1382">
        <v>426.84</v>
      </c>
      <c r="P1382">
        <f>O1382*_xlfn.XLOOKUP(K1382,AM:AM,AN:AN)</f>
        <v>426.84</v>
      </c>
      <c r="Q1382">
        <f>O1382*_xlfn.XLOOKUP(K1382,AM:AM,AO:AO)</f>
        <v>495.13439999999991</v>
      </c>
      <c r="R1382" t="str">
        <f>_xlfn.XLOOKUP(E1382,AF:AF,AG:AG)</f>
        <v>HOTEL VIOLINO D ORO</v>
      </c>
      <c r="S1382" t="str">
        <f>_xlfn.XLOOKUP(E1382,AF:AF,AI:AI)</f>
        <v>Italy</v>
      </c>
      <c r="T1382">
        <f>WEEKNUM(G1382)</f>
        <v>26</v>
      </c>
      <c r="U1382">
        <f>YEAR(G1382)</f>
        <v>2025</v>
      </c>
      <c r="V1382" s="117">
        <f>IFERROR(Q1382/N1382,"0")</f>
        <v>0.11133020344287949</v>
      </c>
    </row>
    <row r="1383" spans="1:22">
      <c r="A1383" t="str">
        <f>_xlfn.XLOOKUP(D1383,BN:BN,BO:BO)</f>
        <v>México</v>
      </c>
      <c r="B1383" t="s">
        <v>25</v>
      </c>
      <c r="C1383">
        <v>170</v>
      </c>
      <c r="D1383" t="str">
        <f>_xlfn.XLOOKUP(C1383,BH:BH,BI:BI)</f>
        <v>ClaudiaF</v>
      </c>
      <c r="E1383">
        <v>24237</v>
      </c>
      <c r="F1383" t="s">
        <v>2603</v>
      </c>
      <c r="G1383" s="63">
        <v>45818</v>
      </c>
      <c r="H1383" s="63">
        <v>45823</v>
      </c>
      <c r="I1383" t="s">
        <v>376</v>
      </c>
      <c r="J1383" t="str">
        <f>_xlfn.XLOOKUP(I1383,AS:AS,AU:AU)</f>
        <v>Hotel</v>
      </c>
      <c r="K1383" t="s">
        <v>27</v>
      </c>
      <c r="L1383">
        <v>11530</v>
      </c>
      <c r="M1383">
        <f>L1383*_xlfn.XLOOKUP(K1383,AM:AM,AN:AN)</f>
        <v>11530</v>
      </c>
      <c r="N1383">
        <f>L1383*_xlfn.XLOOKUP(K1383,AM:AM,AO:AO)</f>
        <v>13374.8</v>
      </c>
      <c r="O1383">
        <v>920.89</v>
      </c>
      <c r="P1383">
        <f>O1383*_xlfn.XLOOKUP(K1383,AM:AM,AN:AN)</f>
        <v>920.89</v>
      </c>
      <c r="Q1383">
        <f>O1383*_xlfn.XLOOKUP(K1383,AM:AM,AO:AO)</f>
        <v>1068.2323999999999</v>
      </c>
      <c r="R1383" t="str">
        <f>_xlfn.XLOOKUP(E1383,AF:AF,AG:AG)</f>
        <v>BULGARI HOTEL ROMA</v>
      </c>
      <c r="S1383" t="str">
        <f>_xlfn.XLOOKUP(E1383,AF:AF,AI:AI)</f>
        <v>Italy</v>
      </c>
      <c r="T1383">
        <f>WEEKNUM(G1383)</f>
        <v>24</v>
      </c>
      <c r="U1383">
        <f>YEAR(G1383)</f>
        <v>2025</v>
      </c>
      <c r="V1383" s="117">
        <f>IFERROR(Q1383/N1383,"0")</f>
        <v>7.9869037294015607E-2</v>
      </c>
    </row>
    <row r="1384" spans="1:22">
      <c r="A1384" t="str">
        <f>_xlfn.XLOOKUP(D1384,BN:BN,BO:BO)</f>
        <v>México</v>
      </c>
      <c r="B1384" t="s">
        <v>25</v>
      </c>
      <c r="C1384">
        <v>170</v>
      </c>
      <c r="D1384" t="str">
        <f>_xlfn.XLOOKUP(C1384,BH:BH,BI:BI)</f>
        <v>ClaudiaF</v>
      </c>
      <c r="E1384">
        <v>27231</v>
      </c>
      <c r="F1384" t="s">
        <v>2604</v>
      </c>
      <c r="G1384" s="63">
        <v>45843</v>
      </c>
      <c r="H1384" s="63">
        <v>45847</v>
      </c>
      <c r="I1384" t="s">
        <v>376</v>
      </c>
      <c r="J1384" t="str">
        <f>_xlfn.XLOOKUP(I1384,AS:AS,AU:AU)</f>
        <v>Hotel</v>
      </c>
      <c r="K1384" t="s">
        <v>27</v>
      </c>
      <c r="L1384">
        <v>7518.72</v>
      </c>
      <c r="M1384">
        <f>L1384*_xlfn.XLOOKUP(K1384,AM:AM,AN:AN)</f>
        <v>7518.72</v>
      </c>
      <c r="N1384">
        <f>L1384*_xlfn.XLOOKUP(K1384,AM:AM,AO:AO)</f>
        <v>8721.7152000000006</v>
      </c>
      <c r="O1384">
        <v>681.33</v>
      </c>
      <c r="P1384">
        <f>O1384*_xlfn.XLOOKUP(K1384,AM:AM,AN:AN)</f>
        <v>681.33</v>
      </c>
      <c r="Q1384">
        <f>O1384*_xlfn.XLOOKUP(K1384,AM:AM,AO:AO)</f>
        <v>790.34280000000001</v>
      </c>
      <c r="R1384" t="str">
        <f>_xlfn.XLOOKUP(E1384,AF:AF,AG:AG)</f>
        <v>MONSIEUR GEORGE HOTEL AND SPA</v>
      </c>
      <c r="S1384" t="str">
        <f>_xlfn.XLOOKUP(E1384,AF:AF,AI:AI)</f>
        <v>France</v>
      </c>
      <c r="T1384">
        <f>WEEKNUM(G1384)</f>
        <v>27</v>
      </c>
      <c r="U1384">
        <f>YEAR(G1384)</f>
        <v>2025</v>
      </c>
      <c r="V1384" s="117">
        <f>IFERROR(Q1384/N1384,"0")</f>
        <v>9.0617817926455568E-2</v>
      </c>
    </row>
    <row r="1385" spans="1:22">
      <c r="A1385" t="str">
        <f>_xlfn.XLOOKUP(D1385,BN:BN,BO:BO)</f>
        <v>México</v>
      </c>
      <c r="B1385" t="s">
        <v>25</v>
      </c>
      <c r="C1385">
        <v>170</v>
      </c>
      <c r="D1385" t="str">
        <f>_xlfn.XLOOKUP(C1385,BH:BH,BI:BI)</f>
        <v>ClaudiaF</v>
      </c>
      <c r="E1385">
        <v>27316</v>
      </c>
      <c r="F1385" t="s">
        <v>2605</v>
      </c>
      <c r="G1385" s="63">
        <v>45836</v>
      </c>
      <c r="H1385" s="63">
        <v>45843</v>
      </c>
      <c r="I1385" t="s">
        <v>376</v>
      </c>
      <c r="J1385" t="str">
        <f>_xlfn.XLOOKUP(I1385,AS:AS,AU:AU)</f>
        <v>Hotel</v>
      </c>
      <c r="K1385" t="s">
        <v>27</v>
      </c>
      <c r="L1385">
        <v>13710</v>
      </c>
      <c r="M1385">
        <f>L1385*_xlfn.XLOOKUP(K1385,AM:AM,AN:AN)</f>
        <v>13710</v>
      </c>
      <c r="N1385">
        <f>L1385*_xlfn.XLOOKUP(K1385,AM:AM,AO:AO)</f>
        <v>15903.599999999999</v>
      </c>
      <c r="O1385">
        <v>0</v>
      </c>
      <c r="P1385">
        <f>O1385*_xlfn.XLOOKUP(K1385,AM:AM,AN:AN)</f>
        <v>0</v>
      </c>
      <c r="Q1385">
        <f>O1385*_xlfn.XLOOKUP(K1385,AM:AM,AO:AO)</f>
        <v>0</v>
      </c>
      <c r="R1385" t="str">
        <f>_xlfn.XLOOKUP(E1385,AF:AF,AG:AG)</f>
        <v>Emile Garcin Proprietes</v>
      </c>
      <c r="S1385" t="str">
        <f>_xlfn.XLOOKUP(E1385,AF:AF,AI:AI)</f>
        <v>France</v>
      </c>
      <c r="T1385">
        <f>WEEKNUM(G1385)</f>
        <v>26</v>
      </c>
      <c r="U1385">
        <f>YEAR(G1385)</f>
        <v>2025</v>
      </c>
      <c r="V1385" s="117">
        <f>IFERROR(Q1385/N1385,"0")</f>
        <v>0</v>
      </c>
    </row>
    <row r="1386" spans="1:22">
      <c r="A1386" t="str">
        <f>_xlfn.XLOOKUP(D1386,BN:BN,BO:BO)</f>
        <v>México</v>
      </c>
      <c r="B1386" t="s">
        <v>25</v>
      </c>
      <c r="C1386">
        <v>170</v>
      </c>
      <c r="D1386" t="str">
        <f>_xlfn.XLOOKUP(C1386,BH:BH,BI:BI)</f>
        <v>ClaudiaF</v>
      </c>
      <c r="E1386">
        <v>25780</v>
      </c>
      <c r="F1386" t="s">
        <v>2606</v>
      </c>
      <c r="G1386" s="63">
        <v>45826</v>
      </c>
      <c r="H1386" s="63">
        <v>45858</v>
      </c>
      <c r="I1386" t="s">
        <v>471</v>
      </c>
      <c r="J1386" t="str">
        <f>_xlfn.XLOOKUP(I1386,AS:AS,AU:AU)</f>
        <v>Traslados</v>
      </c>
      <c r="K1386" t="s">
        <v>27</v>
      </c>
      <c r="L1386">
        <v>2295</v>
      </c>
      <c r="M1386">
        <f>L1386*_xlfn.XLOOKUP(K1386,AM:AM,AN:AN)</f>
        <v>2295</v>
      </c>
      <c r="N1386">
        <f>L1386*_xlfn.XLOOKUP(K1386,AM:AM,AO:AO)</f>
        <v>2662.2</v>
      </c>
      <c r="O1386">
        <v>344.25</v>
      </c>
      <c r="P1386">
        <f>O1386*_xlfn.XLOOKUP(K1386,AM:AM,AN:AN)</f>
        <v>344.25</v>
      </c>
      <c r="Q1386">
        <f>O1386*_xlfn.XLOOKUP(K1386,AM:AM,AO:AO)</f>
        <v>399.33</v>
      </c>
      <c r="R1386" t="str">
        <f>_xlfn.XLOOKUP(E1386,AF:AF,AG:AG)</f>
        <v>ROLZO</v>
      </c>
      <c r="S1386" t="str">
        <f>_xlfn.XLOOKUP(E1386,AF:AF,AI:AI)</f>
        <v>United Kingdom</v>
      </c>
      <c r="T1386">
        <f>WEEKNUM(G1386)</f>
        <v>25</v>
      </c>
      <c r="U1386">
        <f>YEAR(G1386)</f>
        <v>2025</v>
      </c>
      <c r="V1386" s="117">
        <f>IFERROR(Q1386/N1386,"0")</f>
        <v>0.15</v>
      </c>
    </row>
    <row r="1387" spans="1:22">
      <c r="A1387" t="str">
        <f>_xlfn.XLOOKUP(D1387,BN:BN,BO:BO)</f>
        <v>México</v>
      </c>
      <c r="B1387" t="s">
        <v>25</v>
      </c>
      <c r="C1387">
        <v>170</v>
      </c>
      <c r="D1387" t="str">
        <f>_xlfn.XLOOKUP(C1387,BH:BH,BI:BI)</f>
        <v>ClaudiaF</v>
      </c>
      <c r="E1387">
        <v>27243</v>
      </c>
      <c r="F1387" t="s">
        <v>2607</v>
      </c>
      <c r="G1387" s="63">
        <v>45828</v>
      </c>
      <c r="H1387" s="63">
        <v>45830</v>
      </c>
      <c r="I1387" t="s">
        <v>376</v>
      </c>
      <c r="J1387" t="str">
        <f>_xlfn.XLOOKUP(I1387,AS:AS,AU:AU)</f>
        <v>Hotel</v>
      </c>
      <c r="K1387" t="s">
        <v>27</v>
      </c>
      <c r="L1387">
        <v>1705.5</v>
      </c>
      <c r="M1387">
        <f>L1387*_xlfn.XLOOKUP(K1387,AM:AM,AN:AN)</f>
        <v>1705.5</v>
      </c>
      <c r="N1387">
        <f>L1387*_xlfn.XLOOKUP(K1387,AM:AM,AO:AO)</f>
        <v>1978.3799999999999</v>
      </c>
      <c r="O1387">
        <v>0</v>
      </c>
      <c r="P1387">
        <f>O1387*_xlfn.XLOOKUP(K1387,AM:AM,AN:AN)</f>
        <v>0</v>
      </c>
      <c r="Q1387">
        <f>O1387*_xlfn.XLOOKUP(K1387,AM:AM,AO:AO)</f>
        <v>0</v>
      </c>
      <c r="R1387" t="str">
        <f>_xlfn.XLOOKUP(E1387,AF:AF,AG:AG)</f>
        <v>PALAZZO ALBRICCI PEREGRINI LUXURY HOTEL</v>
      </c>
      <c r="S1387" t="str">
        <f>_xlfn.XLOOKUP(E1387,AF:AF,AI:AI)</f>
        <v>Italy</v>
      </c>
      <c r="T1387">
        <f>WEEKNUM(G1387)</f>
        <v>25</v>
      </c>
      <c r="U1387">
        <f>YEAR(G1387)</f>
        <v>2025</v>
      </c>
      <c r="V1387" s="117">
        <f>IFERROR(Q1387/N1387,"0")</f>
        <v>0</v>
      </c>
    </row>
    <row r="1388" spans="1:22">
      <c r="A1388" t="str">
        <f>_xlfn.XLOOKUP(D1388,BN:BN,BO:BO)</f>
        <v>México</v>
      </c>
      <c r="B1388" t="s">
        <v>25</v>
      </c>
      <c r="C1388">
        <v>170</v>
      </c>
      <c r="D1388" t="str">
        <f>_xlfn.XLOOKUP(C1388,BH:BH,BI:BI)</f>
        <v>ClaudiaF</v>
      </c>
      <c r="E1388">
        <v>25780</v>
      </c>
      <c r="F1388" t="s">
        <v>2608</v>
      </c>
      <c r="G1388" s="63">
        <v>45830</v>
      </c>
      <c r="H1388" s="63">
        <v>45830</v>
      </c>
      <c r="I1388" t="s">
        <v>425</v>
      </c>
      <c r="J1388" t="str">
        <f>_xlfn.XLOOKUP(I1388,AS:AS,AU:AU)</f>
        <v>Traslados</v>
      </c>
      <c r="K1388" t="s">
        <v>27</v>
      </c>
      <c r="L1388">
        <v>315</v>
      </c>
      <c r="M1388">
        <f>L1388*_xlfn.XLOOKUP(K1388,AM:AM,AN:AN)</f>
        <v>315</v>
      </c>
      <c r="N1388">
        <f>L1388*_xlfn.XLOOKUP(K1388,AM:AM,AO:AO)</f>
        <v>365.4</v>
      </c>
      <c r="O1388">
        <v>63</v>
      </c>
      <c r="P1388">
        <f>O1388*_xlfn.XLOOKUP(K1388,AM:AM,AN:AN)</f>
        <v>63</v>
      </c>
      <c r="Q1388">
        <f>O1388*_xlfn.XLOOKUP(K1388,AM:AM,AO:AO)</f>
        <v>73.08</v>
      </c>
      <c r="R1388" t="str">
        <f>_xlfn.XLOOKUP(E1388,AF:AF,AG:AG)</f>
        <v>ROLZO</v>
      </c>
      <c r="S1388" t="str">
        <f>_xlfn.XLOOKUP(E1388,AF:AF,AI:AI)</f>
        <v>United Kingdom</v>
      </c>
      <c r="T1388">
        <f>WEEKNUM(G1388)</f>
        <v>26</v>
      </c>
      <c r="U1388">
        <f>YEAR(G1388)</f>
        <v>2025</v>
      </c>
      <c r="V1388" s="117">
        <f>IFERROR(Q1388/N1388,"0")</f>
        <v>0.2</v>
      </c>
    </row>
    <row r="1389" spans="1:22">
      <c r="A1389" t="str">
        <f>_xlfn.XLOOKUP(D1389,BN:BN,BO:BO)</f>
        <v>México</v>
      </c>
      <c r="B1389" t="s">
        <v>25</v>
      </c>
      <c r="C1389">
        <v>170</v>
      </c>
      <c r="D1389" t="str">
        <f>_xlfn.XLOOKUP(C1389,BH:BH,BI:BI)</f>
        <v>ClaudiaF</v>
      </c>
      <c r="E1389">
        <v>29470</v>
      </c>
      <c r="F1389" t="s">
        <v>2609</v>
      </c>
      <c r="G1389" s="63">
        <v>45830</v>
      </c>
      <c r="H1389" s="63">
        <v>45834</v>
      </c>
      <c r="I1389" t="s">
        <v>376</v>
      </c>
      <c r="J1389" t="str">
        <f>_xlfn.XLOOKUP(I1389,AS:AS,AU:AU)</f>
        <v>Hotel</v>
      </c>
      <c r="K1389" t="s">
        <v>27</v>
      </c>
      <c r="L1389">
        <v>1879.45</v>
      </c>
      <c r="M1389">
        <f>L1389*_xlfn.XLOOKUP(K1389,AM:AM,AN:AN)</f>
        <v>1879.45</v>
      </c>
      <c r="N1389">
        <f>L1389*_xlfn.XLOOKUP(K1389,AM:AM,AO:AO)</f>
        <v>2180.1619999999998</v>
      </c>
      <c r="O1389">
        <v>219.18</v>
      </c>
      <c r="P1389">
        <f>O1389*_xlfn.XLOOKUP(K1389,AM:AM,AN:AN)</f>
        <v>219.18</v>
      </c>
      <c r="Q1389">
        <f>O1389*_xlfn.XLOOKUP(K1389,AM:AM,AO:AO)</f>
        <v>254.24879999999999</v>
      </c>
      <c r="R1389" t="str">
        <f>_xlfn.XLOOKUP(E1389,AF:AF,AG:AG)</f>
        <v>SPLENDID VENICE</v>
      </c>
      <c r="S1389" t="str">
        <f>_xlfn.XLOOKUP(E1389,AF:AF,AI:AI)</f>
        <v>Italy</v>
      </c>
      <c r="T1389">
        <f>WEEKNUM(G1389)</f>
        <v>26</v>
      </c>
      <c r="U1389">
        <f>YEAR(G1389)</f>
        <v>2025</v>
      </c>
      <c r="V1389" s="117">
        <f>IFERROR(Q1389/N1389,"0")</f>
        <v>0.11661922370906383</v>
      </c>
    </row>
    <row r="1390" spans="1:22">
      <c r="A1390" t="str">
        <f>_xlfn.XLOOKUP(D1390,BN:BN,BO:BO)</f>
        <v>México</v>
      </c>
      <c r="B1390" t="s">
        <v>25</v>
      </c>
      <c r="C1390">
        <v>171</v>
      </c>
      <c r="D1390" t="str">
        <f>_xlfn.XLOOKUP(C1390,BH:BH,BI:BI)</f>
        <v>LucianaE</v>
      </c>
      <c r="E1390">
        <v>25053</v>
      </c>
      <c r="F1390" t="s">
        <v>2610</v>
      </c>
      <c r="G1390" s="63">
        <v>45750</v>
      </c>
      <c r="H1390" s="63">
        <v>45753</v>
      </c>
      <c r="I1390" t="s">
        <v>376</v>
      </c>
      <c r="J1390" t="str">
        <f>_xlfn.XLOOKUP(I1390,AS:AS,AU:AU)</f>
        <v>Hotel</v>
      </c>
      <c r="K1390" t="s">
        <v>33</v>
      </c>
      <c r="L1390">
        <v>9385.8799999999992</v>
      </c>
      <c r="M1390">
        <f>L1390*_xlfn.XLOOKUP(K1390,AM:AM,AN:AN)</f>
        <v>8071.8567999999996</v>
      </c>
      <c r="N1390">
        <f>L1390*_xlfn.XLOOKUP(K1390,AM:AM,AO:AO)</f>
        <v>9385.8799999999992</v>
      </c>
      <c r="O1390">
        <v>363.78</v>
      </c>
      <c r="P1390">
        <f>O1390*_xlfn.XLOOKUP(K1390,AM:AM,AN:AN)</f>
        <v>312.85079999999999</v>
      </c>
      <c r="Q1390">
        <f>O1390*_xlfn.XLOOKUP(K1390,AM:AM,AO:AO)</f>
        <v>363.78</v>
      </c>
      <c r="R1390" t="str">
        <f>_xlfn.XLOOKUP(E1390,AF:AF,AG:AG)</f>
        <v>THE RITZ CARLTON NIKKO</v>
      </c>
      <c r="S1390" t="str">
        <f>_xlfn.XLOOKUP(E1390,AF:AF,AI:AI)</f>
        <v>Japan</v>
      </c>
      <c r="T1390">
        <f>WEEKNUM(G1390)</f>
        <v>14</v>
      </c>
      <c r="U1390">
        <f>YEAR(G1390)</f>
        <v>2025</v>
      </c>
      <c r="V1390" s="117">
        <f>IFERROR(Q1390/N1390,"0")</f>
        <v>3.875821979398842E-2</v>
      </c>
    </row>
    <row r="1391" spans="1:22">
      <c r="A1391" t="str">
        <f>_xlfn.XLOOKUP(D1391,BN:BN,BO:BO)</f>
        <v>México</v>
      </c>
      <c r="B1391" t="s">
        <v>25</v>
      </c>
      <c r="C1391">
        <v>171</v>
      </c>
      <c r="D1391" t="str">
        <f>_xlfn.XLOOKUP(C1391,BH:BH,BI:BI)</f>
        <v>LucianaE</v>
      </c>
      <c r="E1391">
        <v>24989</v>
      </c>
      <c r="F1391" t="s">
        <v>2611</v>
      </c>
      <c r="G1391" s="63">
        <v>45754</v>
      </c>
      <c r="H1391" s="63">
        <v>45755</v>
      </c>
      <c r="I1391" t="s">
        <v>376</v>
      </c>
      <c r="J1391" t="str">
        <f>_xlfn.XLOOKUP(I1391,AS:AS,AU:AU)</f>
        <v>Hotel</v>
      </c>
      <c r="K1391" t="s">
        <v>33</v>
      </c>
      <c r="L1391">
        <v>972.63</v>
      </c>
      <c r="M1391">
        <f>L1391*_xlfn.XLOOKUP(K1391,AM:AM,AN:AN)</f>
        <v>836.46180000000004</v>
      </c>
      <c r="N1391">
        <f>L1391*_xlfn.XLOOKUP(K1391,AM:AM,AO:AO)</f>
        <v>972.63</v>
      </c>
      <c r="O1391">
        <v>0</v>
      </c>
      <c r="P1391">
        <f>O1391*_xlfn.XLOOKUP(K1391,AM:AM,AN:AN)</f>
        <v>0</v>
      </c>
      <c r="Q1391">
        <f>O1391*_xlfn.XLOOKUP(K1391,AM:AM,AO:AO)</f>
        <v>0</v>
      </c>
      <c r="R1391" t="str">
        <f>_xlfn.XLOOKUP(E1391,AF:AF,AG:AG)</f>
        <v>HYATT CENTRIC KANAZAWA</v>
      </c>
      <c r="S1391" t="str">
        <f>_xlfn.XLOOKUP(E1391,AF:AF,AI:AI)</f>
        <v>Japan</v>
      </c>
      <c r="T1391">
        <f>WEEKNUM(G1391)</f>
        <v>15</v>
      </c>
      <c r="U1391">
        <f>YEAR(G1391)</f>
        <v>2025</v>
      </c>
      <c r="V1391" s="117">
        <f>IFERROR(Q1391/N1391,"0")</f>
        <v>0</v>
      </c>
    </row>
    <row r="1392" spans="1:22">
      <c r="A1392" t="str">
        <f>_xlfn.XLOOKUP(D1392,BN:BN,BO:BO)</f>
        <v>México</v>
      </c>
      <c r="B1392" t="s">
        <v>25</v>
      </c>
      <c r="C1392">
        <v>171</v>
      </c>
      <c r="D1392" t="str">
        <f>_xlfn.XLOOKUP(C1392,BH:BH,BI:BI)</f>
        <v>LucianaE</v>
      </c>
      <c r="E1392">
        <v>25427</v>
      </c>
      <c r="F1392" t="s">
        <v>2612</v>
      </c>
      <c r="G1392" s="63">
        <v>45755</v>
      </c>
      <c r="H1392" s="63">
        <v>45757</v>
      </c>
      <c r="I1392" t="s">
        <v>376</v>
      </c>
      <c r="J1392" t="str">
        <f>_xlfn.XLOOKUP(I1392,AS:AS,AU:AU)</f>
        <v>Hotel</v>
      </c>
      <c r="K1392" t="s">
        <v>33</v>
      </c>
      <c r="L1392">
        <v>1418.46</v>
      </c>
      <c r="M1392">
        <f>L1392*_xlfn.XLOOKUP(K1392,AM:AM,AN:AN)</f>
        <v>1219.8756000000001</v>
      </c>
      <c r="N1392">
        <f>L1392*_xlfn.XLOOKUP(K1392,AM:AM,AO:AO)</f>
        <v>1418.46</v>
      </c>
      <c r="O1392">
        <v>92.27</v>
      </c>
      <c r="P1392">
        <f>O1392*_xlfn.XLOOKUP(K1392,AM:AM,AN:AN)</f>
        <v>79.352199999999996</v>
      </c>
      <c r="Q1392">
        <f>O1392*_xlfn.XLOOKUP(K1392,AM:AM,AO:AO)</f>
        <v>92.27</v>
      </c>
      <c r="R1392" t="str">
        <f>_xlfn.XLOOKUP(E1392,AF:AF,AG:AG)</f>
        <v>Expedia TAAP</v>
      </c>
      <c r="S1392" t="str">
        <f>_xlfn.XLOOKUP(E1392,AF:AF,AI:AI)</f>
        <v>United States</v>
      </c>
      <c r="T1392">
        <f>WEEKNUM(G1392)</f>
        <v>15</v>
      </c>
      <c r="U1392">
        <f>YEAR(G1392)</f>
        <v>2025</v>
      </c>
      <c r="V1392" s="117">
        <f>IFERROR(Q1392/N1392,"0")</f>
        <v>6.5049419793296953E-2</v>
      </c>
    </row>
    <row r="1393" spans="1:22">
      <c r="A1393" t="str">
        <f>_xlfn.XLOOKUP(D1393,BN:BN,BO:BO)</f>
        <v>México</v>
      </c>
      <c r="B1393" t="s">
        <v>25</v>
      </c>
      <c r="C1393">
        <v>171</v>
      </c>
      <c r="D1393" t="str">
        <f>_xlfn.XLOOKUP(C1393,BH:BH,BI:BI)</f>
        <v>LucianaE</v>
      </c>
      <c r="E1393">
        <v>25057</v>
      </c>
      <c r="F1393" t="s">
        <v>2613</v>
      </c>
      <c r="G1393" s="63">
        <v>45757</v>
      </c>
      <c r="H1393" s="63">
        <v>45761</v>
      </c>
      <c r="I1393" t="s">
        <v>376</v>
      </c>
      <c r="J1393" t="str">
        <f>_xlfn.XLOOKUP(I1393,AS:AS,AU:AU)</f>
        <v>Hotel</v>
      </c>
      <c r="K1393" t="s">
        <v>33</v>
      </c>
      <c r="L1393">
        <v>39298.14</v>
      </c>
      <c r="M1393">
        <f>L1393*_xlfn.XLOOKUP(K1393,AM:AM,AN:AN)</f>
        <v>33796.400399999999</v>
      </c>
      <c r="N1393">
        <f>L1393*_xlfn.XLOOKUP(K1393,AM:AM,AO:AO)</f>
        <v>39298.14</v>
      </c>
      <c r="O1393">
        <v>2980.74</v>
      </c>
      <c r="P1393">
        <f>O1393*_xlfn.XLOOKUP(K1393,AM:AM,AN:AN)</f>
        <v>2563.4363999999996</v>
      </c>
      <c r="Q1393">
        <f>O1393*_xlfn.XLOOKUP(K1393,AM:AM,AO:AO)</f>
        <v>2980.74</v>
      </c>
      <c r="R1393" t="str">
        <f>_xlfn.XLOOKUP(E1393,AF:AF,AG:AG)</f>
        <v>HOTEL THE MITSUI KYOTO</v>
      </c>
      <c r="S1393" t="str">
        <f>_xlfn.XLOOKUP(E1393,AF:AF,AI:AI)</f>
        <v>Japan</v>
      </c>
      <c r="T1393">
        <f>WEEKNUM(G1393)</f>
        <v>15</v>
      </c>
      <c r="U1393">
        <f>YEAR(G1393)</f>
        <v>2025</v>
      </c>
      <c r="V1393" s="117">
        <f>IFERROR(Q1393/N1393,"0")</f>
        <v>7.5849391345239242E-2</v>
      </c>
    </row>
    <row r="1394" spans="1:22">
      <c r="A1394" t="str">
        <f>_xlfn.XLOOKUP(D1394,BN:BN,BO:BO)</f>
        <v>México</v>
      </c>
      <c r="B1394" t="s">
        <v>25</v>
      </c>
      <c r="C1394">
        <v>171</v>
      </c>
      <c r="D1394" t="str">
        <f>_xlfn.XLOOKUP(C1394,BH:BH,BI:BI)</f>
        <v>LucianaE</v>
      </c>
      <c r="E1394">
        <v>25904</v>
      </c>
      <c r="F1394" t="s">
        <v>2614</v>
      </c>
      <c r="G1394" s="63">
        <v>45761</v>
      </c>
      <c r="H1394" s="63">
        <v>45765</v>
      </c>
      <c r="I1394" t="s">
        <v>376</v>
      </c>
      <c r="J1394" t="str">
        <f>_xlfn.XLOOKUP(I1394,AS:AS,AU:AU)</f>
        <v>Hotel</v>
      </c>
      <c r="K1394" t="s">
        <v>33</v>
      </c>
      <c r="L1394">
        <v>19209</v>
      </c>
      <c r="M1394">
        <f>L1394*_xlfn.XLOOKUP(K1394,AM:AM,AN:AN)</f>
        <v>16519.739999999998</v>
      </c>
      <c r="N1394">
        <f>L1394*_xlfn.XLOOKUP(K1394,AM:AM,AO:AO)</f>
        <v>19209</v>
      </c>
      <c r="O1394">
        <v>647.85</v>
      </c>
      <c r="P1394">
        <f>O1394*_xlfn.XLOOKUP(K1394,AM:AM,AN:AN)</f>
        <v>557.15100000000007</v>
      </c>
      <c r="Q1394">
        <f>O1394*_xlfn.XLOOKUP(K1394,AM:AM,AO:AO)</f>
        <v>647.85</v>
      </c>
      <c r="R1394" t="str">
        <f>_xlfn.XLOOKUP(E1394,AF:AF,AG:AG)</f>
        <v>FOUR SEASONS HOTEL TOKYO AT OTEMACHI</v>
      </c>
      <c r="S1394" t="str">
        <f>_xlfn.XLOOKUP(E1394,AF:AF,AI:AI)</f>
        <v>Japan</v>
      </c>
      <c r="T1394">
        <f>WEEKNUM(G1394)</f>
        <v>16</v>
      </c>
      <c r="U1394">
        <f>YEAR(G1394)</f>
        <v>2025</v>
      </c>
      <c r="V1394" s="117">
        <f>IFERROR(Q1394/N1394,"0")</f>
        <v>3.3726378260190537E-2</v>
      </c>
    </row>
    <row r="1395" spans="1:22">
      <c r="A1395" t="str">
        <f>_xlfn.XLOOKUP(D1395,BN:BN,BO:BO)</f>
        <v>México</v>
      </c>
      <c r="B1395" t="s">
        <v>25</v>
      </c>
      <c r="C1395">
        <v>171</v>
      </c>
      <c r="D1395" t="str">
        <f>_xlfn.XLOOKUP(C1395,BH:BH,BI:BI)</f>
        <v>LucianaE</v>
      </c>
      <c r="E1395">
        <v>25904</v>
      </c>
      <c r="F1395" t="s">
        <v>2615</v>
      </c>
      <c r="G1395" s="63">
        <v>45774</v>
      </c>
      <c r="H1395" s="63">
        <v>45776</v>
      </c>
      <c r="I1395" t="s">
        <v>376</v>
      </c>
      <c r="J1395" t="str">
        <f>_xlfn.XLOOKUP(I1395,AS:AS,AU:AU)</f>
        <v>Hotel</v>
      </c>
      <c r="K1395" t="s">
        <v>33</v>
      </c>
      <c r="L1395">
        <v>6459</v>
      </c>
      <c r="M1395">
        <f>L1395*_xlfn.XLOOKUP(K1395,AM:AM,AN:AN)</f>
        <v>5554.74</v>
      </c>
      <c r="N1395">
        <f>L1395*_xlfn.XLOOKUP(K1395,AM:AM,AO:AO)</f>
        <v>6459</v>
      </c>
      <c r="O1395">
        <v>216.03</v>
      </c>
      <c r="P1395">
        <f>O1395*_xlfn.XLOOKUP(K1395,AM:AM,AN:AN)</f>
        <v>185.78579999999999</v>
      </c>
      <c r="Q1395">
        <f>O1395*_xlfn.XLOOKUP(K1395,AM:AM,AO:AO)</f>
        <v>216.03</v>
      </c>
      <c r="R1395" t="str">
        <f>_xlfn.XLOOKUP(E1395,AF:AF,AG:AG)</f>
        <v>FOUR SEASONS HOTEL TOKYO AT OTEMACHI</v>
      </c>
      <c r="S1395" t="str">
        <f>_xlfn.XLOOKUP(E1395,AF:AF,AI:AI)</f>
        <v>Japan</v>
      </c>
      <c r="T1395">
        <f>WEEKNUM(G1395)</f>
        <v>18</v>
      </c>
      <c r="U1395">
        <f>YEAR(G1395)</f>
        <v>2025</v>
      </c>
      <c r="V1395" s="117">
        <f>IFERROR(Q1395/N1395,"0")</f>
        <v>3.3446353924756152E-2</v>
      </c>
    </row>
    <row r="1396" spans="1:22">
      <c r="A1396" t="str">
        <f>_xlfn.XLOOKUP(D1396,BN:BN,BO:BO)</f>
        <v>México</v>
      </c>
      <c r="B1396" t="s">
        <v>25</v>
      </c>
      <c r="C1396">
        <v>171</v>
      </c>
      <c r="D1396" t="str">
        <f>_xlfn.XLOOKUP(C1396,BH:BH,BI:BI)</f>
        <v>LucianaE</v>
      </c>
      <c r="E1396">
        <v>25412</v>
      </c>
      <c r="F1396" t="s">
        <v>2616</v>
      </c>
      <c r="G1396" s="63">
        <v>45769</v>
      </c>
      <c r="H1396" s="63">
        <v>45773</v>
      </c>
      <c r="I1396" t="s">
        <v>376</v>
      </c>
      <c r="J1396" t="str">
        <f>_xlfn.XLOOKUP(I1396,AS:AS,AU:AU)</f>
        <v>Hotel</v>
      </c>
      <c r="K1396" t="s">
        <v>33</v>
      </c>
      <c r="L1396">
        <v>47800</v>
      </c>
      <c r="M1396">
        <f>L1396*_xlfn.XLOOKUP(K1396,AM:AM,AN:AN)</f>
        <v>41108</v>
      </c>
      <c r="N1396">
        <f>L1396*_xlfn.XLOOKUP(K1396,AM:AM,AO:AO)</f>
        <v>47800</v>
      </c>
      <c r="O1396">
        <v>4761.6000000000004</v>
      </c>
      <c r="P1396">
        <f>O1396*_xlfn.XLOOKUP(K1396,AM:AM,AN:AN)</f>
        <v>4094.9760000000001</v>
      </c>
      <c r="Q1396">
        <f>O1396*_xlfn.XLOOKUP(K1396,AM:AM,AO:AO)</f>
        <v>4761.6000000000004</v>
      </c>
      <c r="R1396" t="str">
        <f>_xlfn.XLOOKUP(E1396,AF:AF,AG:AG)</f>
        <v>Bawah Reserve</v>
      </c>
      <c r="S1396" t="str">
        <f>_xlfn.XLOOKUP(E1396,AF:AF,AI:AI)</f>
        <v>Indonesia</v>
      </c>
      <c r="T1396">
        <f>WEEKNUM(G1396)</f>
        <v>17</v>
      </c>
      <c r="U1396">
        <f>YEAR(G1396)</f>
        <v>2025</v>
      </c>
      <c r="V1396" s="117">
        <f>IFERROR(Q1396/N1396,"0")</f>
        <v>9.9615062761506279E-2</v>
      </c>
    </row>
    <row r="1397" spans="1:22">
      <c r="A1397" t="str">
        <f>_xlfn.XLOOKUP(D1397,BN:BN,BO:BO)</f>
        <v>México</v>
      </c>
      <c r="B1397" t="s">
        <v>25</v>
      </c>
      <c r="C1397">
        <v>171</v>
      </c>
      <c r="D1397" t="str">
        <f>_xlfn.XLOOKUP(C1397,BH:BH,BI:BI)</f>
        <v>LucianaE</v>
      </c>
      <c r="E1397">
        <v>24982</v>
      </c>
      <c r="F1397" t="s">
        <v>2617</v>
      </c>
      <c r="G1397" s="63">
        <v>45767</v>
      </c>
      <c r="H1397" s="63">
        <v>45774</v>
      </c>
      <c r="I1397" t="s">
        <v>366</v>
      </c>
      <c r="J1397" t="str">
        <f>_xlfn.XLOOKUP(I1397,AS:AS,AU:AU)</f>
        <v>Vuelos</v>
      </c>
      <c r="K1397" t="s">
        <v>33</v>
      </c>
      <c r="L1397">
        <v>23690.400000000001</v>
      </c>
      <c r="M1397">
        <f>L1397*_xlfn.XLOOKUP(K1397,AM:AM,AN:AN)</f>
        <v>20373.744000000002</v>
      </c>
      <c r="N1397">
        <f>L1397*_xlfn.XLOOKUP(K1397,AM:AM,AO:AO)</f>
        <v>23690.400000000001</v>
      </c>
      <c r="O1397">
        <v>0</v>
      </c>
      <c r="P1397">
        <f>O1397*_xlfn.XLOOKUP(K1397,AM:AM,AN:AN)</f>
        <v>0</v>
      </c>
      <c r="Q1397">
        <f>O1397*_xlfn.XLOOKUP(K1397,AM:AM,AO:AO)</f>
        <v>0</v>
      </c>
      <c r="R1397" t="str">
        <f>_xlfn.XLOOKUP(E1397,AF:AF,AG:AG)</f>
        <v>All Nippon Airways</v>
      </c>
      <c r="S1397" t="str">
        <f>_xlfn.XLOOKUP(E1397,AF:AF,AI:AI)</f>
        <v>Japan</v>
      </c>
      <c r="T1397">
        <f>WEEKNUM(G1397)</f>
        <v>17</v>
      </c>
      <c r="U1397">
        <f>YEAR(G1397)</f>
        <v>2025</v>
      </c>
      <c r="V1397" s="117">
        <f>IFERROR(Q1397/N1397,"0")</f>
        <v>0</v>
      </c>
    </row>
    <row r="1398" spans="1:22">
      <c r="A1398" t="str">
        <f>_xlfn.XLOOKUP(D1398,BN:BN,BO:BO)</f>
        <v>México</v>
      </c>
      <c r="B1398" t="s">
        <v>25</v>
      </c>
      <c r="C1398">
        <v>171</v>
      </c>
      <c r="D1398" t="str">
        <f>_xlfn.XLOOKUP(C1398,BH:BH,BI:BI)</f>
        <v>LucianaE</v>
      </c>
      <c r="E1398">
        <v>0</v>
      </c>
      <c r="F1398" t="s">
        <v>2618</v>
      </c>
      <c r="G1398" s="63">
        <v>45767</v>
      </c>
      <c r="H1398" s="63">
        <v>45774</v>
      </c>
      <c r="I1398" t="s">
        <v>396</v>
      </c>
      <c r="J1398" t="str">
        <f>_xlfn.XLOOKUP(I1398,AS:AS,AU:AU)</f>
        <v>Honorarios</v>
      </c>
      <c r="K1398" t="s">
        <v>33</v>
      </c>
      <c r="L1398">
        <v>210</v>
      </c>
      <c r="M1398">
        <f>L1398*_xlfn.XLOOKUP(K1398,AM:AM,AN:AN)</f>
        <v>180.6</v>
      </c>
      <c r="N1398">
        <f>L1398*_xlfn.XLOOKUP(K1398,AM:AM,AO:AO)</f>
        <v>210</v>
      </c>
      <c r="O1398">
        <v>210</v>
      </c>
      <c r="P1398">
        <f>O1398*_xlfn.XLOOKUP(K1398,AM:AM,AN:AN)</f>
        <v>180.6</v>
      </c>
      <c r="Q1398">
        <f>O1398*_xlfn.XLOOKUP(K1398,AM:AM,AO:AO)</f>
        <v>210</v>
      </c>
      <c r="R1398" t="str">
        <f>_xlfn.XLOOKUP(E1398,AF:AF,AG:AG)</f>
        <v>FEES</v>
      </c>
      <c r="S1398">
        <f>_xlfn.XLOOKUP(E1398,AF:AF,AI:AI)</f>
        <v>0</v>
      </c>
      <c r="T1398">
        <f>WEEKNUM(G1398)</f>
        <v>17</v>
      </c>
      <c r="U1398">
        <f>YEAR(G1398)</f>
        <v>2025</v>
      </c>
      <c r="V1398" s="117">
        <f>IFERROR(Q1398/N1398,"0")</f>
        <v>1</v>
      </c>
    </row>
    <row r="1399" spans="1:22">
      <c r="A1399" t="str">
        <f>_xlfn.XLOOKUP(D1399,BN:BN,BO:BO)</f>
        <v>México</v>
      </c>
      <c r="B1399" t="s">
        <v>25</v>
      </c>
      <c r="C1399">
        <v>171</v>
      </c>
      <c r="D1399" t="str">
        <f>_xlfn.XLOOKUP(C1399,BH:BH,BI:BI)</f>
        <v>LucianaE</v>
      </c>
      <c r="E1399">
        <v>25906</v>
      </c>
      <c r="F1399" t="s">
        <v>2619</v>
      </c>
      <c r="G1399" s="63">
        <v>45765</v>
      </c>
      <c r="H1399" s="63">
        <v>45767</v>
      </c>
      <c r="I1399" t="s">
        <v>376</v>
      </c>
      <c r="J1399" t="str">
        <f>_xlfn.XLOOKUP(I1399,AS:AS,AU:AU)</f>
        <v>Hotel</v>
      </c>
      <c r="K1399" t="s">
        <v>33</v>
      </c>
      <c r="L1399">
        <v>6524.46</v>
      </c>
      <c r="M1399">
        <f>L1399*_xlfn.XLOOKUP(K1399,AM:AM,AN:AN)</f>
        <v>5611.0356000000002</v>
      </c>
      <c r="N1399">
        <f>L1399*_xlfn.XLOOKUP(K1399,AM:AM,AO:AO)</f>
        <v>6524.46</v>
      </c>
      <c r="O1399">
        <v>651.24</v>
      </c>
      <c r="P1399">
        <f>O1399*_xlfn.XLOOKUP(K1399,AM:AM,AN:AN)</f>
        <v>560.06640000000004</v>
      </c>
      <c r="Q1399">
        <f>O1399*_xlfn.XLOOKUP(K1399,AM:AM,AO:AO)</f>
        <v>651.24</v>
      </c>
      <c r="R1399" t="str">
        <f>_xlfn.XLOOKUP(E1399,AF:AF,AG:AG)</f>
        <v>ODAKYU HOTEL HATSUHANA</v>
      </c>
      <c r="S1399" t="str">
        <f>_xlfn.XLOOKUP(E1399,AF:AF,AI:AI)</f>
        <v>Japan</v>
      </c>
      <c r="T1399">
        <f>WEEKNUM(G1399)</f>
        <v>16</v>
      </c>
      <c r="U1399">
        <f>YEAR(G1399)</f>
        <v>2025</v>
      </c>
      <c r="V1399" s="117">
        <f>IFERROR(Q1399/N1399,"0")</f>
        <v>9.9815157116451017E-2</v>
      </c>
    </row>
    <row r="1400" spans="1:22">
      <c r="A1400" t="str">
        <f>_xlfn.XLOOKUP(D1400,BN:BN,BO:BO)</f>
        <v>México</v>
      </c>
      <c r="B1400" t="s">
        <v>25</v>
      </c>
      <c r="C1400">
        <v>171</v>
      </c>
      <c r="D1400" t="str">
        <f>_xlfn.XLOOKUP(C1400,BH:BH,BI:BI)</f>
        <v>LucianaE</v>
      </c>
      <c r="E1400">
        <v>25942</v>
      </c>
      <c r="F1400" t="s">
        <v>2620</v>
      </c>
      <c r="G1400" s="63">
        <v>45767</v>
      </c>
      <c r="H1400" s="63">
        <v>45769</v>
      </c>
      <c r="I1400" t="s">
        <v>376</v>
      </c>
      <c r="J1400" t="str">
        <f>_xlfn.XLOOKUP(I1400,AS:AS,AU:AU)</f>
        <v>Hotel</v>
      </c>
      <c r="K1400" t="s">
        <v>33</v>
      </c>
      <c r="L1400">
        <v>3893.4</v>
      </c>
      <c r="M1400">
        <f>L1400*_xlfn.XLOOKUP(K1400,AM:AM,AN:AN)</f>
        <v>3348.3240000000001</v>
      </c>
      <c r="N1400">
        <f>L1400*_xlfn.XLOOKUP(K1400,AM:AM,AO:AO)</f>
        <v>3893.4</v>
      </c>
      <c r="O1400">
        <v>462.77</v>
      </c>
      <c r="P1400">
        <f>O1400*_xlfn.XLOOKUP(K1400,AM:AM,AN:AN)</f>
        <v>397.98219999999998</v>
      </c>
      <c r="Q1400">
        <f>O1400*_xlfn.XLOOKUP(K1400,AM:AM,AO:AO)</f>
        <v>462.77</v>
      </c>
      <c r="R1400" t="str">
        <f>_xlfn.XLOOKUP(E1400,AF:AF,AG:AG)</f>
        <v>FOUR SEASONS HOTEL SINGAPORE</v>
      </c>
      <c r="S1400" t="str">
        <f>_xlfn.XLOOKUP(E1400,AF:AF,AI:AI)</f>
        <v>Singapore</v>
      </c>
      <c r="T1400">
        <f>WEEKNUM(G1400)</f>
        <v>17</v>
      </c>
      <c r="U1400">
        <f>YEAR(G1400)</f>
        <v>2025</v>
      </c>
      <c r="V1400" s="117">
        <f>IFERROR(Q1400/N1400,"0")</f>
        <v>0.1188601222581805</v>
      </c>
    </row>
    <row r="1401" spans="1:22">
      <c r="A1401" t="str">
        <f>_xlfn.XLOOKUP(D1401,BN:BN,BO:BO)</f>
        <v>México</v>
      </c>
      <c r="B1401" t="s">
        <v>25</v>
      </c>
      <c r="C1401">
        <v>171</v>
      </c>
      <c r="D1401" t="str">
        <f>_xlfn.XLOOKUP(C1401,BH:BH,BI:BI)</f>
        <v>LucianaE</v>
      </c>
      <c r="E1401">
        <v>25942</v>
      </c>
      <c r="F1401" t="s">
        <v>2621</v>
      </c>
      <c r="G1401" s="63">
        <v>45773</v>
      </c>
      <c r="H1401" s="63">
        <v>45774</v>
      </c>
      <c r="I1401" t="s">
        <v>376</v>
      </c>
      <c r="J1401" t="str">
        <f>_xlfn.XLOOKUP(I1401,AS:AS,AU:AU)</f>
        <v>Hotel</v>
      </c>
      <c r="K1401" t="s">
        <v>33</v>
      </c>
      <c r="L1401">
        <v>1964.52</v>
      </c>
      <c r="M1401">
        <f>L1401*_xlfn.XLOOKUP(K1401,AM:AM,AN:AN)</f>
        <v>1689.4872</v>
      </c>
      <c r="N1401">
        <f>L1401*_xlfn.XLOOKUP(K1401,AM:AM,AO:AO)</f>
        <v>1964.52</v>
      </c>
      <c r="O1401">
        <v>196.45</v>
      </c>
      <c r="P1401">
        <f>O1401*_xlfn.XLOOKUP(K1401,AM:AM,AN:AN)</f>
        <v>168.94699999999997</v>
      </c>
      <c r="Q1401">
        <f>O1401*_xlfn.XLOOKUP(K1401,AM:AM,AO:AO)</f>
        <v>196.45</v>
      </c>
      <c r="R1401" t="str">
        <f>_xlfn.XLOOKUP(E1401,AF:AF,AG:AG)</f>
        <v>FOUR SEASONS HOTEL SINGAPORE</v>
      </c>
      <c r="S1401" t="str">
        <f>_xlfn.XLOOKUP(E1401,AF:AF,AI:AI)</f>
        <v>Singapore</v>
      </c>
      <c r="T1401">
        <f>WEEKNUM(G1401)</f>
        <v>17</v>
      </c>
      <c r="U1401">
        <f>YEAR(G1401)</f>
        <v>2025</v>
      </c>
      <c r="V1401" s="117">
        <f>IFERROR(Q1401/N1401,"0")</f>
        <v>9.9998981939608655E-2</v>
      </c>
    </row>
    <row r="1402" spans="1:22">
      <c r="A1402" t="str">
        <f>_xlfn.XLOOKUP(D1402,BN:BN,BO:BO)</f>
        <v>México</v>
      </c>
      <c r="B1402" t="s">
        <v>25</v>
      </c>
      <c r="C1402">
        <v>171</v>
      </c>
      <c r="D1402" t="str">
        <f>_xlfn.XLOOKUP(C1402,BH:BH,BI:BI)</f>
        <v>LucianaE</v>
      </c>
      <c r="E1402">
        <v>26428</v>
      </c>
      <c r="F1402" t="s">
        <v>2622</v>
      </c>
      <c r="G1402" s="63">
        <v>45751</v>
      </c>
      <c r="H1402" s="63">
        <v>45776</v>
      </c>
      <c r="I1402" t="s">
        <v>477</v>
      </c>
      <c r="J1402" t="str">
        <f>_xlfn.XLOOKUP(I1402,AS:AS,AU:AU)</f>
        <v>Traslados</v>
      </c>
      <c r="K1402" t="s">
        <v>33</v>
      </c>
      <c r="L1402">
        <v>6540</v>
      </c>
      <c r="M1402">
        <f>L1402*_xlfn.XLOOKUP(K1402,AM:AM,AN:AN)</f>
        <v>5624.4</v>
      </c>
      <c r="N1402">
        <f>L1402*_xlfn.XLOOKUP(K1402,AM:AM,AO:AO)</f>
        <v>6540</v>
      </c>
      <c r="O1402">
        <v>150</v>
      </c>
      <c r="P1402">
        <f>O1402*_xlfn.XLOOKUP(K1402,AM:AM,AN:AN)</f>
        <v>129</v>
      </c>
      <c r="Q1402">
        <f>O1402*_xlfn.XLOOKUP(K1402,AM:AM,AO:AO)</f>
        <v>150</v>
      </c>
      <c r="R1402" t="str">
        <f>_xlfn.XLOOKUP(E1402,AF:AF,AG:AG)</f>
        <v>México Kanko S.A.</v>
      </c>
      <c r="S1402" t="str">
        <f>_xlfn.XLOOKUP(E1402,AF:AF,AI:AI)</f>
        <v>Mexico</v>
      </c>
      <c r="T1402">
        <f>WEEKNUM(G1402)</f>
        <v>14</v>
      </c>
      <c r="U1402">
        <f>YEAR(G1402)</f>
        <v>2025</v>
      </c>
      <c r="V1402" s="117">
        <f>IFERROR(Q1402/N1402,"0")</f>
        <v>2.2935779816513763E-2</v>
      </c>
    </row>
    <row r="1403" spans="1:22">
      <c r="A1403" t="str">
        <f>_xlfn.XLOOKUP(D1403,BN:BN,BO:BO)</f>
        <v>México</v>
      </c>
      <c r="B1403" t="s">
        <v>25</v>
      </c>
      <c r="C1403">
        <v>171</v>
      </c>
      <c r="D1403" t="str">
        <f>_xlfn.XLOOKUP(C1403,BH:BH,BI:BI)</f>
        <v>LucianaE</v>
      </c>
      <c r="E1403">
        <v>27052</v>
      </c>
      <c r="F1403" t="s">
        <v>2623</v>
      </c>
      <c r="G1403" s="63">
        <v>45753</v>
      </c>
      <c r="H1403" s="63">
        <v>45754</v>
      </c>
      <c r="I1403" t="s">
        <v>376</v>
      </c>
      <c r="J1403" t="str">
        <f>_xlfn.XLOOKUP(I1403,AS:AS,AU:AU)</f>
        <v>Hotel</v>
      </c>
      <c r="K1403" t="s">
        <v>33</v>
      </c>
      <c r="L1403">
        <v>3123.98</v>
      </c>
      <c r="M1403">
        <f>L1403*_xlfn.XLOOKUP(K1403,AM:AM,AN:AN)</f>
        <v>2686.6228000000001</v>
      </c>
      <c r="N1403">
        <f>L1403*_xlfn.XLOOKUP(K1403,AM:AM,AO:AO)</f>
        <v>3123.98</v>
      </c>
      <c r="O1403">
        <v>317.62</v>
      </c>
      <c r="P1403">
        <f>O1403*_xlfn.XLOOKUP(K1403,AM:AM,AN:AN)</f>
        <v>273.15320000000003</v>
      </c>
      <c r="Q1403">
        <f>O1403*_xlfn.XLOOKUP(K1403,AM:AM,AO:AO)</f>
        <v>317.62</v>
      </c>
      <c r="R1403" t="str">
        <f>_xlfn.XLOOKUP(E1403,AF:AF,AG:AG)</f>
        <v>Hoshinoya Karuizawa</v>
      </c>
      <c r="S1403" t="str">
        <f>_xlfn.XLOOKUP(E1403,AF:AF,AI:AI)</f>
        <v>Japan</v>
      </c>
      <c r="T1403">
        <f>WEEKNUM(G1403)</f>
        <v>15</v>
      </c>
      <c r="U1403">
        <f>YEAR(G1403)</f>
        <v>2025</v>
      </c>
      <c r="V1403" s="117">
        <f>IFERROR(Q1403/N1403,"0")</f>
        <v>0.10167158560554165</v>
      </c>
    </row>
    <row r="1404" spans="1:22">
      <c r="A1404" t="str">
        <f>_xlfn.XLOOKUP(D1404,BN:BN,BO:BO)</f>
        <v>México</v>
      </c>
      <c r="B1404" t="s">
        <v>25</v>
      </c>
      <c r="C1404">
        <v>171</v>
      </c>
      <c r="D1404" t="str">
        <f>_xlfn.XLOOKUP(C1404,BH:BH,BI:BI)</f>
        <v>LucianaE</v>
      </c>
      <c r="E1404">
        <v>25780</v>
      </c>
      <c r="F1404" t="s">
        <v>2624</v>
      </c>
      <c r="G1404" s="63">
        <v>45750</v>
      </c>
      <c r="H1404" s="63">
        <v>45776</v>
      </c>
      <c r="I1404" t="s">
        <v>425</v>
      </c>
      <c r="J1404" t="str">
        <f>_xlfn.XLOOKUP(I1404,AS:AS,AU:AU)</f>
        <v>Traslados</v>
      </c>
      <c r="K1404" t="s">
        <v>33</v>
      </c>
      <c r="L1404">
        <v>1450</v>
      </c>
      <c r="M1404">
        <f>L1404*_xlfn.XLOOKUP(K1404,AM:AM,AN:AN)</f>
        <v>1247</v>
      </c>
      <c r="N1404">
        <f>L1404*_xlfn.XLOOKUP(K1404,AM:AM,AO:AO)</f>
        <v>1450</v>
      </c>
      <c r="O1404">
        <v>221.25</v>
      </c>
      <c r="P1404">
        <f>O1404*_xlfn.XLOOKUP(K1404,AM:AM,AN:AN)</f>
        <v>190.27500000000001</v>
      </c>
      <c r="Q1404">
        <f>O1404*_xlfn.XLOOKUP(K1404,AM:AM,AO:AO)</f>
        <v>221.25</v>
      </c>
      <c r="R1404" t="str">
        <f>_xlfn.XLOOKUP(E1404,AF:AF,AG:AG)</f>
        <v>ROLZO</v>
      </c>
      <c r="S1404" t="str">
        <f>_xlfn.XLOOKUP(E1404,AF:AF,AI:AI)</f>
        <v>United Kingdom</v>
      </c>
      <c r="T1404">
        <f>WEEKNUM(G1404)</f>
        <v>14</v>
      </c>
      <c r="U1404">
        <f>YEAR(G1404)</f>
        <v>2025</v>
      </c>
      <c r="V1404" s="117">
        <f>IFERROR(Q1404/N1404,"0")</f>
        <v>0.15258620689655172</v>
      </c>
    </row>
    <row r="1405" spans="1:22">
      <c r="A1405" t="str">
        <f>_xlfn.XLOOKUP(D1405,BN:BN,BO:BO)</f>
        <v>México</v>
      </c>
      <c r="B1405" t="s">
        <v>25</v>
      </c>
      <c r="C1405">
        <v>171</v>
      </c>
      <c r="D1405" t="str">
        <f>_xlfn.XLOOKUP(C1405,BH:BH,BI:BI)</f>
        <v>LucianaE</v>
      </c>
      <c r="E1405">
        <v>0</v>
      </c>
      <c r="F1405" t="s">
        <v>2625</v>
      </c>
      <c r="G1405" s="63">
        <v>45750</v>
      </c>
      <c r="H1405" s="63">
        <v>45776</v>
      </c>
      <c r="I1405" t="s">
        <v>396</v>
      </c>
      <c r="J1405" t="str">
        <f>_xlfn.XLOOKUP(I1405,AS:AS,AU:AU)</f>
        <v>Honorarios</v>
      </c>
      <c r="K1405" t="s">
        <v>33</v>
      </c>
      <c r="L1405">
        <v>367.71</v>
      </c>
      <c r="M1405">
        <f>L1405*_xlfn.XLOOKUP(K1405,AM:AM,AN:AN)</f>
        <v>316.23059999999998</v>
      </c>
      <c r="N1405">
        <f>L1405*_xlfn.XLOOKUP(K1405,AM:AM,AO:AO)</f>
        <v>367.71</v>
      </c>
      <c r="O1405">
        <v>367.71</v>
      </c>
      <c r="P1405">
        <f>O1405*_xlfn.XLOOKUP(K1405,AM:AM,AN:AN)</f>
        <v>316.23059999999998</v>
      </c>
      <c r="Q1405">
        <f>O1405*_xlfn.XLOOKUP(K1405,AM:AM,AO:AO)</f>
        <v>367.71</v>
      </c>
      <c r="R1405" t="str">
        <f>_xlfn.XLOOKUP(E1405,AF:AF,AG:AG)</f>
        <v>FEES</v>
      </c>
      <c r="S1405">
        <f>_xlfn.XLOOKUP(E1405,AF:AF,AI:AI)</f>
        <v>0</v>
      </c>
      <c r="T1405">
        <f>WEEKNUM(G1405)</f>
        <v>14</v>
      </c>
      <c r="U1405">
        <f>YEAR(G1405)</f>
        <v>2025</v>
      </c>
      <c r="V1405" s="117">
        <f>IFERROR(Q1405/N1405,"0")</f>
        <v>1</v>
      </c>
    </row>
    <row r="1406" spans="1:22">
      <c r="A1406" t="str">
        <f>_xlfn.XLOOKUP(D1406,BN:BN,BO:BO)</f>
        <v>México</v>
      </c>
      <c r="B1406" t="s">
        <v>25</v>
      </c>
      <c r="C1406">
        <v>172</v>
      </c>
      <c r="D1406" t="str">
        <f>_xlfn.XLOOKUP(C1406,BH:BH,BI:BI)</f>
        <v>LucianaE</v>
      </c>
      <c r="E1406">
        <v>25412</v>
      </c>
      <c r="F1406" t="s">
        <v>2626</v>
      </c>
      <c r="G1406" s="63">
        <v>45948</v>
      </c>
      <c r="H1406" s="63">
        <v>45952</v>
      </c>
      <c r="I1406" t="s">
        <v>376</v>
      </c>
      <c r="J1406" t="str">
        <f>_xlfn.XLOOKUP(I1406,AS:AS,AU:AU)</f>
        <v>Hotel</v>
      </c>
      <c r="K1406" t="s">
        <v>33</v>
      </c>
      <c r="L1406">
        <v>10670</v>
      </c>
      <c r="M1406">
        <f>L1406*_xlfn.XLOOKUP(K1406,AM:AM,AN:AN)</f>
        <v>9176.2000000000007</v>
      </c>
      <c r="N1406">
        <f>L1406*_xlfn.XLOOKUP(K1406,AM:AM,AO:AO)</f>
        <v>10670</v>
      </c>
      <c r="O1406">
        <v>1056</v>
      </c>
      <c r="P1406">
        <f>O1406*_xlfn.XLOOKUP(K1406,AM:AM,AN:AN)</f>
        <v>908.16</v>
      </c>
      <c r="Q1406">
        <f>O1406*_xlfn.XLOOKUP(K1406,AM:AM,AO:AO)</f>
        <v>1056</v>
      </c>
      <c r="R1406" t="str">
        <f>_xlfn.XLOOKUP(E1406,AF:AF,AG:AG)</f>
        <v>Bawah Reserve</v>
      </c>
      <c r="S1406" t="str">
        <f>_xlfn.XLOOKUP(E1406,AF:AF,AI:AI)</f>
        <v>Indonesia</v>
      </c>
      <c r="T1406">
        <f>WEEKNUM(G1406)</f>
        <v>42</v>
      </c>
      <c r="U1406">
        <f>YEAR(G1406)</f>
        <v>2025</v>
      </c>
      <c r="V1406" s="117">
        <f>IFERROR(Q1406/N1406,"0")</f>
        <v>9.8969072164948449E-2</v>
      </c>
    </row>
    <row r="1407" spans="1:22">
      <c r="A1407" t="str">
        <f>_xlfn.XLOOKUP(D1407,BN:BN,BO:BO)</f>
        <v>México</v>
      </c>
      <c r="B1407" t="s">
        <v>25</v>
      </c>
      <c r="C1407">
        <v>172</v>
      </c>
      <c r="D1407" t="str">
        <f>_xlfn.XLOOKUP(C1407,BH:BH,BI:BI)</f>
        <v>LucianaE</v>
      </c>
      <c r="E1407">
        <v>25365</v>
      </c>
      <c r="F1407" t="s">
        <v>806</v>
      </c>
      <c r="G1407" s="63">
        <v>45942</v>
      </c>
      <c r="H1407" s="63">
        <v>45945</v>
      </c>
      <c r="I1407" t="s">
        <v>376</v>
      </c>
      <c r="J1407" t="str">
        <f>_xlfn.XLOOKUP(I1407,AS:AS,AU:AU)</f>
        <v>Hotel</v>
      </c>
      <c r="K1407" t="s">
        <v>33</v>
      </c>
      <c r="L1407">
        <v>5655.35</v>
      </c>
      <c r="M1407">
        <f>L1407*_xlfn.XLOOKUP(K1407,AM:AM,AN:AN)</f>
        <v>4863.6010000000006</v>
      </c>
      <c r="N1407">
        <f>L1407*_xlfn.XLOOKUP(K1407,AM:AM,AO:AO)</f>
        <v>5655.35</v>
      </c>
      <c r="O1407">
        <v>430.6</v>
      </c>
      <c r="P1407">
        <f>O1407*_xlfn.XLOOKUP(K1407,AM:AM,AN:AN)</f>
        <v>370.31600000000003</v>
      </c>
      <c r="Q1407">
        <f>O1407*_xlfn.XLOOKUP(K1407,AM:AM,AO:AO)</f>
        <v>430.6</v>
      </c>
      <c r="R1407" t="str">
        <f>_xlfn.XLOOKUP(E1407,AF:AF,AG:AG)</f>
        <v>THE SHINMONZEN</v>
      </c>
      <c r="S1407" t="str">
        <f>_xlfn.XLOOKUP(E1407,AF:AF,AI:AI)</f>
        <v>Japan</v>
      </c>
      <c r="T1407">
        <f>WEEKNUM(G1407)</f>
        <v>42</v>
      </c>
      <c r="U1407">
        <f>YEAR(G1407)</f>
        <v>2025</v>
      </c>
      <c r="V1407" s="117">
        <f>IFERROR(Q1407/N1407,"0")</f>
        <v>7.6140291935954452E-2</v>
      </c>
    </row>
    <row r="1408" spans="1:22">
      <c r="A1408" t="str">
        <f>_xlfn.XLOOKUP(D1408,BN:BN,BO:BO)</f>
        <v>México</v>
      </c>
      <c r="B1408" t="s">
        <v>25</v>
      </c>
      <c r="C1408">
        <v>172</v>
      </c>
      <c r="D1408" t="str">
        <f>_xlfn.XLOOKUP(C1408,BH:BH,BI:BI)</f>
        <v>LucianaE</v>
      </c>
      <c r="E1408">
        <v>24989</v>
      </c>
      <c r="F1408" t="s">
        <v>663</v>
      </c>
      <c r="G1408" s="63">
        <v>45940</v>
      </c>
      <c r="H1408" s="63">
        <v>45942</v>
      </c>
      <c r="I1408" t="s">
        <v>376</v>
      </c>
      <c r="J1408" t="str">
        <f>_xlfn.XLOOKUP(I1408,AS:AS,AU:AU)</f>
        <v>Hotel</v>
      </c>
      <c r="K1408" t="s">
        <v>33</v>
      </c>
      <c r="L1408">
        <v>730.5</v>
      </c>
      <c r="M1408">
        <f>L1408*_xlfn.XLOOKUP(K1408,AM:AM,AN:AN)</f>
        <v>628.23</v>
      </c>
      <c r="N1408">
        <f>L1408*_xlfn.XLOOKUP(K1408,AM:AM,AO:AO)</f>
        <v>730.5</v>
      </c>
      <c r="O1408">
        <v>43.8</v>
      </c>
      <c r="P1408">
        <f>O1408*_xlfn.XLOOKUP(K1408,AM:AM,AN:AN)</f>
        <v>37.667999999999999</v>
      </c>
      <c r="Q1408">
        <f>O1408*_xlfn.XLOOKUP(K1408,AM:AM,AO:AO)</f>
        <v>43.8</v>
      </c>
      <c r="R1408" t="str">
        <f>_xlfn.XLOOKUP(E1408,AF:AF,AG:AG)</f>
        <v>HYATT CENTRIC KANAZAWA</v>
      </c>
      <c r="S1408" t="str">
        <f>_xlfn.XLOOKUP(E1408,AF:AF,AI:AI)</f>
        <v>Japan</v>
      </c>
      <c r="T1408">
        <f>WEEKNUM(G1408)</f>
        <v>41</v>
      </c>
      <c r="U1408">
        <f>YEAR(G1408)</f>
        <v>2025</v>
      </c>
      <c r="V1408" s="117">
        <f>IFERROR(Q1408/N1408,"0")</f>
        <v>5.9958932238193013E-2</v>
      </c>
    </row>
    <row r="1409" spans="1:22">
      <c r="A1409" t="str">
        <f>_xlfn.XLOOKUP(D1409,BN:BN,BO:BO)</f>
        <v>México</v>
      </c>
      <c r="B1409" t="s">
        <v>25</v>
      </c>
      <c r="C1409">
        <v>172</v>
      </c>
      <c r="D1409" t="str">
        <f>_xlfn.XLOOKUP(C1409,BH:BH,BI:BI)</f>
        <v>LucianaE</v>
      </c>
      <c r="E1409">
        <v>25907</v>
      </c>
      <c r="F1409" t="s">
        <v>1020</v>
      </c>
      <c r="G1409" s="63">
        <v>45937</v>
      </c>
      <c r="H1409" s="63">
        <v>45940</v>
      </c>
      <c r="I1409" t="s">
        <v>376</v>
      </c>
      <c r="J1409" t="str">
        <f>_xlfn.XLOOKUP(I1409,AS:AS,AU:AU)</f>
        <v>Hotel</v>
      </c>
      <c r="K1409" t="s">
        <v>33</v>
      </c>
      <c r="L1409">
        <v>2065.2800000000002</v>
      </c>
      <c r="M1409">
        <f>L1409*_xlfn.XLOOKUP(K1409,AM:AM,AN:AN)</f>
        <v>1776.1408000000001</v>
      </c>
      <c r="N1409">
        <f>L1409*_xlfn.XLOOKUP(K1409,AM:AM,AO:AO)</f>
        <v>2065.2800000000002</v>
      </c>
      <c r="O1409">
        <v>239.57</v>
      </c>
      <c r="P1409">
        <f>O1409*_xlfn.XLOOKUP(K1409,AM:AM,AN:AN)</f>
        <v>206.03019999999998</v>
      </c>
      <c r="Q1409">
        <f>O1409*_xlfn.XLOOKUP(K1409,AM:AM,AO:AO)</f>
        <v>239.57</v>
      </c>
      <c r="R1409" t="str">
        <f>_xlfn.XLOOKUP(E1409,AF:AF,AG:AG)</f>
        <v>THE OKURA TOKYO</v>
      </c>
      <c r="S1409" t="str">
        <f>_xlfn.XLOOKUP(E1409,AF:AF,AI:AI)</f>
        <v>Japan</v>
      </c>
      <c r="T1409">
        <f>WEEKNUM(G1409)</f>
        <v>41</v>
      </c>
      <c r="U1409">
        <f>YEAR(G1409)</f>
        <v>2025</v>
      </c>
      <c r="V1409" s="117">
        <f>IFERROR(Q1409/N1409,"0")</f>
        <v>0.11599879919429809</v>
      </c>
    </row>
    <row r="1410" spans="1:22">
      <c r="A1410" t="str">
        <f>_xlfn.XLOOKUP(D1410,BN:BN,BO:BO)</f>
        <v>México</v>
      </c>
      <c r="B1410" t="s">
        <v>25</v>
      </c>
      <c r="C1410">
        <v>172</v>
      </c>
      <c r="D1410" t="str">
        <f>_xlfn.XLOOKUP(C1410,BH:BH,BI:BI)</f>
        <v>LucianaE</v>
      </c>
      <c r="E1410">
        <v>25909</v>
      </c>
      <c r="F1410" t="s">
        <v>1024</v>
      </c>
      <c r="G1410" s="63">
        <v>45945</v>
      </c>
      <c r="H1410" s="63">
        <v>45948</v>
      </c>
      <c r="I1410" t="s">
        <v>376</v>
      </c>
      <c r="J1410" t="str">
        <f>_xlfn.XLOOKUP(I1410,AS:AS,AU:AU)</f>
        <v>Hotel</v>
      </c>
      <c r="K1410" t="s">
        <v>33</v>
      </c>
      <c r="L1410">
        <v>1979.4</v>
      </c>
      <c r="M1410">
        <f>L1410*_xlfn.XLOOKUP(K1410,AM:AM,AN:AN)</f>
        <v>1702.2840000000001</v>
      </c>
      <c r="N1410">
        <f>L1410*_xlfn.XLOOKUP(K1410,AM:AM,AO:AO)</f>
        <v>1979.4</v>
      </c>
      <c r="O1410">
        <v>269.25</v>
      </c>
      <c r="P1410">
        <f>O1410*_xlfn.XLOOKUP(K1410,AM:AM,AN:AN)</f>
        <v>231.55500000000001</v>
      </c>
      <c r="Q1410">
        <f>O1410*_xlfn.XLOOKUP(K1410,AM:AM,AO:AO)</f>
        <v>269.25</v>
      </c>
      <c r="R1410" t="str">
        <f>_xlfn.XLOOKUP(E1410,AF:AF,AG:AG)</f>
        <v>MANDARIN ORIENTAL SINGAPORE</v>
      </c>
      <c r="S1410" t="str">
        <f>_xlfn.XLOOKUP(E1410,AF:AF,AI:AI)</f>
        <v>Singapore</v>
      </c>
      <c r="T1410">
        <f>WEEKNUM(G1410)</f>
        <v>42</v>
      </c>
      <c r="U1410">
        <f>YEAR(G1410)</f>
        <v>2025</v>
      </c>
      <c r="V1410" s="117">
        <f>IFERROR(Q1410/N1410,"0")</f>
        <v>0.13602606850560775</v>
      </c>
    </row>
    <row r="1411" spans="1:22">
      <c r="A1411" t="str">
        <f>_xlfn.XLOOKUP(D1411,BN:BN,BO:BO)</f>
        <v>México</v>
      </c>
      <c r="B1411" t="s">
        <v>25</v>
      </c>
      <c r="C1411">
        <v>172</v>
      </c>
      <c r="D1411" t="str">
        <f>_xlfn.XLOOKUP(C1411,BH:BH,BI:BI)</f>
        <v>LucianaE</v>
      </c>
      <c r="E1411">
        <v>25910</v>
      </c>
      <c r="F1411" t="s">
        <v>2627</v>
      </c>
      <c r="G1411" s="63">
        <v>45958</v>
      </c>
      <c r="H1411" s="63">
        <v>45961</v>
      </c>
      <c r="I1411" t="s">
        <v>376</v>
      </c>
      <c r="J1411" t="str">
        <f>_xlfn.XLOOKUP(I1411,AS:AS,AU:AU)</f>
        <v>Hotel</v>
      </c>
      <c r="K1411" t="s">
        <v>33</v>
      </c>
      <c r="L1411">
        <v>2600</v>
      </c>
      <c r="M1411">
        <f>L1411*_xlfn.XLOOKUP(K1411,AM:AM,AN:AN)</f>
        <v>2236</v>
      </c>
      <c r="N1411">
        <f>L1411*_xlfn.XLOOKUP(K1411,AM:AM,AO:AO)</f>
        <v>2600</v>
      </c>
      <c r="O1411">
        <v>277.43</v>
      </c>
      <c r="P1411">
        <f>O1411*_xlfn.XLOOKUP(K1411,AM:AM,AN:AN)</f>
        <v>238.5898</v>
      </c>
      <c r="Q1411">
        <f>O1411*_xlfn.XLOOKUP(K1411,AM:AM,AO:AO)</f>
        <v>277.43</v>
      </c>
      <c r="R1411" t="str">
        <f>_xlfn.XLOOKUP(E1411,AF:AF,AG:AG)</f>
        <v>THE PENINSULA HONG KONG</v>
      </c>
      <c r="S1411" t="str">
        <f>_xlfn.XLOOKUP(E1411,AF:AF,AI:AI)</f>
        <v>Hong Kong</v>
      </c>
      <c r="T1411">
        <f>WEEKNUM(G1411)</f>
        <v>44</v>
      </c>
      <c r="U1411">
        <f>YEAR(G1411)</f>
        <v>2025</v>
      </c>
      <c r="V1411" s="117">
        <f>IFERROR(Q1411/N1411,"0")</f>
        <v>0.10670384615384616</v>
      </c>
    </row>
    <row r="1412" spans="1:22">
      <c r="A1412" t="str">
        <f>_xlfn.XLOOKUP(D1412,BN:BN,BO:BO)</f>
        <v>México</v>
      </c>
      <c r="B1412" t="s">
        <v>25</v>
      </c>
      <c r="C1412">
        <v>172</v>
      </c>
      <c r="D1412" t="str">
        <f>_xlfn.XLOOKUP(C1412,BH:BH,BI:BI)</f>
        <v>LucianaE</v>
      </c>
      <c r="E1412">
        <v>25911</v>
      </c>
      <c r="F1412" t="s">
        <v>1028</v>
      </c>
      <c r="G1412" s="63">
        <v>45952</v>
      </c>
      <c r="H1412" s="63">
        <v>45955</v>
      </c>
      <c r="I1412" t="s">
        <v>376</v>
      </c>
      <c r="J1412" t="str">
        <f>_xlfn.XLOOKUP(I1412,AS:AS,AU:AU)</f>
        <v>Hotel</v>
      </c>
      <c r="K1412" t="s">
        <v>33</v>
      </c>
      <c r="L1412">
        <v>5324.99</v>
      </c>
      <c r="M1412">
        <f>L1412*_xlfn.XLOOKUP(K1412,AM:AM,AN:AN)</f>
        <v>4579.4913999999999</v>
      </c>
      <c r="N1412">
        <f>L1412*_xlfn.XLOOKUP(K1412,AM:AM,AO:AO)</f>
        <v>5324.99</v>
      </c>
      <c r="O1412">
        <v>380.08</v>
      </c>
      <c r="P1412">
        <f>O1412*_xlfn.XLOOKUP(K1412,AM:AM,AN:AN)</f>
        <v>326.86879999999996</v>
      </c>
      <c r="Q1412">
        <f>O1412*_xlfn.XLOOKUP(K1412,AM:AM,AO:AO)</f>
        <v>380.08</v>
      </c>
      <c r="R1412" t="str">
        <f>_xlfn.XLOOKUP(E1412,AF:AF,AG:AG)</f>
        <v>AMANJIWO</v>
      </c>
      <c r="S1412" t="str">
        <f>_xlfn.XLOOKUP(E1412,AF:AF,AI:AI)</f>
        <v>Indonesia</v>
      </c>
      <c r="T1412">
        <f>WEEKNUM(G1412)</f>
        <v>43</v>
      </c>
      <c r="U1412">
        <f>YEAR(G1412)</f>
        <v>2025</v>
      </c>
      <c r="V1412" s="117">
        <f>IFERROR(Q1412/N1412,"0")</f>
        <v>7.1376659862272041E-2</v>
      </c>
    </row>
    <row r="1413" spans="1:22">
      <c r="A1413" t="str">
        <f>_xlfn.XLOOKUP(D1413,BN:BN,BO:BO)</f>
        <v>México</v>
      </c>
      <c r="B1413" t="s">
        <v>25</v>
      </c>
      <c r="C1413">
        <v>172</v>
      </c>
      <c r="D1413" t="str">
        <f>_xlfn.XLOOKUP(C1413,BH:BH,BI:BI)</f>
        <v>LucianaE</v>
      </c>
      <c r="E1413">
        <v>25908</v>
      </c>
      <c r="F1413" t="s">
        <v>2628</v>
      </c>
      <c r="G1413" s="63">
        <v>45955</v>
      </c>
      <c r="H1413" s="63">
        <v>45958</v>
      </c>
      <c r="I1413" t="s">
        <v>376</v>
      </c>
      <c r="J1413" t="str">
        <f>_xlfn.XLOOKUP(I1413,AS:AS,AU:AU)</f>
        <v>Hotel</v>
      </c>
      <c r="K1413" t="s">
        <v>33</v>
      </c>
      <c r="L1413">
        <v>2523.46</v>
      </c>
      <c r="M1413">
        <f>L1413*_xlfn.XLOOKUP(K1413,AM:AM,AN:AN)</f>
        <v>2170.1756</v>
      </c>
      <c r="N1413">
        <f>L1413*_xlfn.XLOOKUP(K1413,AM:AM,AO:AO)</f>
        <v>2523.46</v>
      </c>
      <c r="O1413">
        <v>195.26</v>
      </c>
      <c r="P1413">
        <f>O1413*_xlfn.XLOOKUP(K1413,AM:AM,AN:AN)</f>
        <v>167.92359999999999</v>
      </c>
      <c r="Q1413">
        <f>O1413*_xlfn.XLOOKUP(K1413,AM:AM,AO:AO)</f>
        <v>195.26</v>
      </c>
      <c r="R1413" t="str">
        <f>_xlfn.XLOOKUP(E1413,AF:AF,AG:AG)</f>
        <v>MANDAPA A RITZ CARLTON RESERVE</v>
      </c>
      <c r="S1413" t="str">
        <f>_xlfn.XLOOKUP(E1413,AF:AF,AI:AI)</f>
        <v>Indonesia</v>
      </c>
      <c r="T1413">
        <f>WEEKNUM(G1413)</f>
        <v>43</v>
      </c>
      <c r="U1413">
        <f>YEAR(G1413)</f>
        <v>2025</v>
      </c>
      <c r="V1413" s="117">
        <f>IFERROR(Q1413/N1413,"0")</f>
        <v>7.7377885918540418E-2</v>
      </c>
    </row>
    <row r="1414" spans="1:22">
      <c r="A1414" t="str">
        <f>_xlfn.XLOOKUP(D1414,BN:BN,BO:BO)</f>
        <v>México</v>
      </c>
      <c r="B1414" t="s">
        <v>25</v>
      </c>
      <c r="C1414">
        <v>172</v>
      </c>
      <c r="D1414" t="str">
        <f>_xlfn.XLOOKUP(C1414,BH:BH,BI:BI)</f>
        <v>LucianaE</v>
      </c>
      <c r="E1414">
        <v>0</v>
      </c>
      <c r="F1414" t="s">
        <v>2629</v>
      </c>
      <c r="G1414" s="63">
        <v>45937</v>
      </c>
      <c r="H1414" s="63">
        <v>45961</v>
      </c>
      <c r="I1414" t="s">
        <v>396</v>
      </c>
      <c r="J1414" t="str">
        <f>_xlfn.XLOOKUP(I1414,AS:AS,AU:AU)</f>
        <v>Honorarios</v>
      </c>
      <c r="K1414" t="s">
        <v>33</v>
      </c>
      <c r="L1414">
        <v>70</v>
      </c>
      <c r="M1414">
        <f>L1414*_xlfn.XLOOKUP(K1414,AM:AM,AN:AN)</f>
        <v>60.199999999999996</v>
      </c>
      <c r="N1414">
        <f>L1414*_xlfn.XLOOKUP(K1414,AM:AM,AO:AO)</f>
        <v>70</v>
      </c>
      <c r="O1414">
        <v>70</v>
      </c>
      <c r="P1414">
        <f>O1414*_xlfn.XLOOKUP(K1414,AM:AM,AN:AN)</f>
        <v>60.199999999999996</v>
      </c>
      <c r="Q1414">
        <f>O1414*_xlfn.XLOOKUP(K1414,AM:AM,AO:AO)</f>
        <v>70</v>
      </c>
      <c r="R1414" t="str">
        <f>_xlfn.XLOOKUP(E1414,AF:AF,AG:AG)</f>
        <v>FEES</v>
      </c>
      <c r="S1414">
        <f>_xlfn.XLOOKUP(E1414,AF:AF,AI:AI)</f>
        <v>0</v>
      </c>
      <c r="T1414">
        <f>WEEKNUM(G1414)</f>
        <v>41</v>
      </c>
      <c r="U1414">
        <f>YEAR(G1414)</f>
        <v>2025</v>
      </c>
      <c r="V1414" s="117">
        <f>IFERROR(Q1414/N1414,"0")</f>
        <v>1</v>
      </c>
    </row>
    <row r="1415" spans="1:22">
      <c r="A1415" t="str">
        <f>_xlfn.XLOOKUP(D1415,BN:BN,BO:BO)</f>
        <v>México</v>
      </c>
      <c r="B1415" t="s">
        <v>25</v>
      </c>
      <c r="C1415">
        <v>172</v>
      </c>
      <c r="D1415" t="str">
        <f>_xlfn.XLOOKUP(C1415,BH:BH,BI:BI)</f>
        <v>LucianaE</v>
      </c>
      <c r="E1415">
        <v>28282</v>
      </c>
      <c r="F1415" t="s">
        <v>2630</v>
      </c>
      <c r="G1415" s="63">
        <v>45961</v>
      </c>
      <c r="H1415" s="63">
        <v>45962</v>
      </c>
      <c r="I1415" t="s">
        <v>376</v>
      </c>
      <c r="J1415" t="str">
        <f>_xlfn.XLOOKUP(I1415,AS:AS,AU:AU)</f>
        <v>Hotel</v>
      </c>
      <c r="K1415" t="s">
        <v>33</v>
      </c>
      <c r="L1415">
        <v>190</v>
      </c>
      <c r="M1415">
        <f>L1415*_xlfn.XLOOKUP(K1415,AM:AM,AN:AN)</f>
        <v>163.4</v>
      </c>
      <c r="N1415">
        <f>L1415*_xlfn.XLOOKUP(K1415,AM:AM,AO:AO)</f>
        <v>190</v>
      </c>
      <c r="O1415">
        <v>14.58</v>
      </c>
      <c r="P1415">
        <f>O1415*_xlfn.XLOOKUP(K1415,AM:AM,AN:AN)</f>
        <v>12.5388</v>
      </c>
      <c r="Q1415">
        <f>O1415*_xlfn.XLOOKUP(K1415,AM:AM,AO:AO)</f>
        <v>14.58</v>
      </c>
      <c r="R1415" t="str">
        <f>_xlfn.XLOOKUP(E1415,AF:AF,AG:AG)</f>
        <v>GRAND HYATT INCHEON</v>
      </c>
      <c r="S1415" t="str">
        <f>_xlfn.XLOOKUP(E1415,AF:AF,AI:AI)</f>
        <v>South Korea</v>
      </c>
      <c r="T1415">
        <f>WEEKNUM(G1415)</f>
        <v>44</v>
      </c>
      <c r="U1415">
        <f>YEAR(G1415)</f>
        <v>2025</v>
      </c>
      <c r="V1415" s="117">
        <f>IFERROR(Q1415/N1415,"0")</f>
        <v>7.6736842105263159E-2</v>
      </c>
    </row>
    <row r="1416" spans="1:22">
      <c r="A1416" t="str">
        <f>_xlfn.XLOOKUP(D1416,BN:BN,BO:BO)</f>
        <v>México</v>
      </c>
      <c r="B1416" t="s">
        <v>25</v>
      </c>
      <c r="C1416">
        <v>172</v>
      </c>
      <c r="D1416" t="str">
        <f>_xlfn.XLOOKUP(C1416,BH:BH,BI:BI)</f>
        <v>LucianaE</v>
      </c>
      <c r="E1416">
        <v>28539</v>
      </c>
      <c r="F1416" t="s">
        <v>2631</v>
      </c>
      <c r="G1416" s="63">
        <v>45958</v>
      </c>
      <c r="H1416" s="63">
        <v>45961</v>
      </c>
      <c r="I1416" t="s">
        <v>364</v>
      </c>
      <c r="J1416" t="str">
        <f>_xlfn.XLOOKUP(I1416,AS:AS,AU:AU)</f>
        <v>DMC</v>
      </c>
      <c r="K1416" t="s">
        <v>33</v>
      </c>
      <c r="L1416">
        <v>1347</v>
      </c>
      <c r="M1416">
        <f>L1416*_xlfn.XLOOKUP(K1416,AM:AM,AN:AN)</f>
        <v>1158.42</v>
      </c>
      <c r="N1416">
        <f>L1416*_xlfn.XLOOKUP(K1416,AM:AM,AO:AO)</f>
        <v>1347</v>
      </c>
      <c r="O1416">
        <v>135</v>
      </c>
      <c r="P1416">
        <f>O1416*_xlfn.XLOOKUP(K1416,AM:AM,AN:AN)</f>
        <v>116.1</v>
      </c>
      <c r="Q1416">
        <f>O1416*_xlfn.XLOOKUP(K1416,AM:AM,AO:AO)</f>
        <v>135</v>
      </c>
      <c r="R1416" t="str">
        <f>_xlfn.XLOOKUP(E1416,AF:AF,AG:AG)</f>
        <v>CHINA A LA CARTA</v>
      </c>
      <c r="S1416" t="str">
        <f>_xlfn.XLOOKUP(E1416,AF:AF,AI:AI)</f>
        <v>China</v>
      </c>
      <c r="T1416">
        <f>WEEKNUM(G1416)</f>
        <v>44</v>
      </c>
      <c r="U1416">
        <f>YEAR(G1416)</f>
        <v>2025</v>
      </c>
      <c r="V1416" s="117">
        <f>IFERROR(Q1416/N1416,"0")</f>
        <v>0.10022271714922049</v>
      </c>
    </row>
    <row r="1417" spans="1:22">
      <c r="A1417" t="str">
        <f>_xlfn.XLOOKUP(D1417,BN:BN,BO:BO)</f>
        <v>México</v>
      </c>
      <c r="B1417" t="s">
        <v>25</v>
      </c>
      <c r="C1417">
        <v>172</v>
      </c>
      <c r="D1417" t="str">
        <f>_xlfn.XLOOKUP(C1417,BH:BH,BI:BI)</f>
        <v>LucianaE</v>
      </c>
      <c r="E1417">
        <v>28731</v>
      </c>
      <c r="F1417" t="s">
        <v>2632</v>
      </c>
      <c r="G1417" s="63">
        <v>45945</v>
      </c>
      <c r="H1417" s="63">
        <v>45946</v>
      </c>
      <c r="I1417" t="s">
        <v>376</v>
      </c>
      <c r="J1417" t="str">
        <f>_xlfn.XLOOKUP(I1417,AS:AS,AU:AU)</f>
        <v>Hotel</v>
      </c>
      <c r="K1417" t="s">
        <v>33</v>
      </c>
      <c r="L1417">
        <v>1019</v>
      </c>
      <c r="M1417">
        <f>L1417*_xlfn.XLOOKUP(K1417,AM:AM,AN:AN)</f>
        <v>876.34</v>
      </c>
      <c r="N1417">
        <f>L1417*_xlfn.XLOOKUP(K1417,AM:AM,AO:AO)</f>
        <v>1019</v>
      </c>
      <c r="O1417">
        <v>89</v>
      </c>
      <c r="P1417">
        <f>O1417*_xlfn.XLOOKUP(K1417,AM:AM,AN:AN)</f>
        <v>76.539999999999992</v>
      </c>
      <c r="Q1417">
        <f>O1417*_xlfn.XLOOKUP(K1417,AM:AM,AO:AO)</f>
        <v>89</v>
      </c>
      <c r="R1417" t="str">
        <f>_xlfn.XLOOKUP(E1417,AF:AF,AG:AG)</f>
        <v>ASIA EXOTICA</v>
      </c>
      <c r="S1417" t="str">
        <f>_xlfn.XLOOKUP(E1417,AF:AF,AI:AI)</f>
        <v>Thailand</v>
      </c>
      <c r="T1417">
        <f>WEEKNUM(G1417)</f>
        <v>42</v>
      </c>
      <c r="U1417">
        <f>YEAR(G1417)</f>
        <v>2025</v>
      </c>
      <c r="V1417" s="117">
        <f>IFERROR(Q1417/N1417,"0")</f>
        <v>8.73405299313052E-2</v>
      </c>
    </row>
    <row r="1418" spans="1:22">
      <c r="A1418" t="str">
        <f>_xlfn.XLOOKUP(D1418,BN:BN,BO:BO)</f>
        <v>México</v>
      </c>
      <c r="B1418" t="s">
        <v>25</v>
      </c>
      <c r="C1418">
        <v>173</v>
      </c>
      <c r="D1418" t="str">
        <f>_xlfn.XLOOKUP(C1418,BH:BH,BI:BI)</f>
        <v>LucianaE</v>
      </c>
      <c r="E1418">
        <v>25912</v>
      </c>
      <c r="F1418" t="s">
        <v>2633</v>
      </c>
      <c r="G1418" s="63">
        <v>45866</v>
      </c>
      <c r="H1418" s="63">
        <v>45866</v>
      </c>
      <c r="I1418" t="s">
        <v>366</v>
      </c>
      <c r="J1418" t="str">
        <f>_xlfn.XLOOKUP(I1418,AS:AS,AU:AU)</f>
        <v>Vuelos</v>
      </c>
      <c r="K1418" t="s">
        <v>33</v>
      </c>
      <c r="L1418">
        <v>1612.8</v>
      </c>
      <c r="M1418">
        <f>L1418*_xlfn.XLOOKUP(K1418,AM:AM,AN:AN)</f>
        <v>1387.008</v>
      </c>
      <c r="N1418">
        <f>L1418*_xlfn.XLOOKUP(K1418,AM:AM,AO:AO)</f>
        <v>1612.8</v>
      </c>
      <c r="O1418">
        <v>0</v>
      </c>
      <c r="P1418">
        <f>O1418*_xlfn.XLOOKUP(K1418,AM:AM,AN:AN)</f>
        <v>0</v>
      </c>
      <c r="Q1418">
        <f>O1418*_xlfn.XLOOKUP(K1418,AM:AM,AO:AO)</f>
        <v>0</v>
      </c>
      <c r="R1418" t="str">
        <f>_xlfn.XLOOKUP(E1418,AF:AF,AG:AG)</f>
        <v>Korean Air</v>
      </c>
      <c r="S1418" t="str">
        <f>_xlfn.XLOOKUP(E1418,AF:AF,AI:AI)</f>
        <v>South Korea</v>
      </c>
      <c r="T1418">
        <f>WEEKNUM(G1418)</f>
        <v>31</v>
      </c>
      <c r="U1418">
        <f>YEAR(G1418)</f>
        <v>2025</v>
      </c>
      <c r="V1418" s="117">
        <f>IFERROR(Q1418/N1418,"0")</f>
        <v>0</v>
      </c>
    </row>
    <row r="1419" spans="1:22">
      <c r="A1419" t="str">
        <f>_xlfn.XLOOKUP(D1419,BN:BN,BO:BO)</f>
        <v>México</v>
      </c>
      <c r="B1419" t="s">
        <v>25</v>
      </c>
      <c r="C1419">
        <v>173</v>
      </c>
      <c r="D1419" t="str">
        <f>_xlfn.XLOOKUP(C1419,BH:BH,BI:BI)</f>
        <v>LucianaE</v>
      </c>
      <c r="E1419">
        <v>0</v>
      </c>
      <c r="F1419" t="s">
        <v>2634</v>
      </c>
      <c r="G1419" s="63">
        <v>45866</v>
      </c>
      <c r="H1419" s="63">
        <v>45866</v>
      </c>
      <c r="I1419" t="s">
        <v>396</v>
      </c>
      <c r="J1419" t="str">
        <f>_xlfn.XLOOKUP(I1419,AS:AS,AU:AU)</f>
        <v>Honorarios</v>
      </c>
      <c r="K1419" t="s">
        <v>33</v>
      </c>
      <c r="L1419">
        <v>140.4</v>
      </c>
      <c r="M1419">
        <f>L1419*_xlfn.XLOOKUP(K1419,AM:AM,AN:AN)</f>
        <v>120.744</v>
      </c>
      <c r="N1419">
        <f>L1419*_xlfn.XLOOKUP(K1419,AM:AM,AO:AO)</f>
        <v>140.4</v>
      </c>
      <c r="O1419">
        <v>140.4</v>
      </c>
      <c r="P1419">
        <f>O1419*_xlfn.XLOOKUP(K1419,AM:AM,AN:AN)</f>
        <v>120.744</v>
      </c>
      <c r="Q1419">
        <f>O1419*_xlfn.XLOOKUP(K1419,AM:AM,AO:AO)</f>
        <v>140.4</v>
      </c>
      <c r="R1419" t="str">
        <f>_xlfn.XLOOKUP(E1419,AF:AF,AG:AG)</f>
        <v>FEES</v>
      </c>
      <c r="S1419">
        <f>_xlfn.XLOOKUP(E1419,AF:AF,AI:AI)</f>
        <v>0</v>
      </c>
      <c r="T1419">
        <f>WEEKNUM(G1419)</f>
        <v>31</v>
      </c>
      <c r="U1419">
        <f>YEAR(G1419)</f>
        <v>2025</v>
      </c>
      <c r="V1419" s="117">
        <f>IFERROR(Q1419/N1419,"0")</f>
        <v>1</v>
      </c>
    </row>
    <row r="1420" spans="1:22">
      <c r="A1420" t="str">
        <f>_xlfn.XLOOKUP(D1420,BN:BN,BO:BO)</f>
        <v>México</v>
      </c>
      <c r="B1420" t="s">
        <v>25</v>
      </c>
      <c r="C1420">
        <v>173</v>
      </c>
      <c r="D1420" t="str">
        <f>_xlfn.XLOOKUP(C1420,BH:BH,BI:BI)</f>
        <v>LucianaE</v>
      </c>
      <c r="E1420">
        <v>25907</v>
      </c>
      <c r="F1420" t="s">
        <v>2635</v>
      </c>
      <c r="G1420" s="63">
        <v>45858</v>
      </c>
      <c r="H1420" s="63">
        <v>45859</v>
      </c>
      <c r="I1420" t="s">
        <v>376</v>
      </c>
      <c r="J1420" t="str">
        <f>_xlfn.XLOOKUP(I1420,AS:AS,AU:AU)</f>
        <v>Hotel</v>
      </c>
      <c r="K1420" t="s">
        <v>33</v>
      </c>
      <c r="L1420">
        <v>1066.56</v>
      </c>
      <c r="M1420">
        <f>L1420*_xlfn.XLOOKUP(K1420,AM:AM,AN:AN)</f>
        <v>917.24159999999995</v>
      </c>
      <c r="N1420">
        <f>L1420*_xlfn.XLOOKUP(K1420,AM:AM,AO:AO)</f>
        <v>1066.56</v>
      </c>
      <c r="O1420">
        <v>79.06</v>
      </c>
      <c r="P1420">
        <f>O1420*_xlfn.XLOOKUP(K1420,AM:AM,AN:AN)</f>
        <v>67.991600000000005</v>
      </c>
      <c r="Q1420">
        <f>O1420*_xlfn.XLOOKUP(K1420,AM:AM,AO:AO)</f>
        <v>79.06</v>
      </c>
      <c r="R1420" t="str">
        <f>_xlfn.XLOOKUP(E1420,AF:AF,AG:AG)</f>
        <v>THE OKURA TOKYO</v>
      </c>
      <c r="S1420" t="str">
        <f>_xlfn.XLOOKUP(E1420,AF:AF,AI:AI)</f>
        <v>Japan</v>
      </c>
      <c r="T1420">
        <f>WEEKNUM(G1420)</f>
        <v>30</v>
      </c>
      <c r="U1420">
        <f>YEAR(G1420)</f>
        <v>2025</v>
      </c>
      <c r="V1420" s="117">
        <f>IFERROR(Q1420/N1420,"0")</f>
        <v>7.4126162616261634E-2</v>
      </c>
    </row>
    <row r="1421" spans="1:22">
      <c r="A1421" t="str">
        <f>_xlfn.XLOOKUP(D1421,BN:BN,BO:BO)</f>
        <v>México</v>
      </c>
      <c r="B1421" t="s">
        <v>25</v>
      </c>
      <c r="C1421">
        <v>173</v>
      </c>
      <c r="D1421" t="str">
        <f>_xlfn.XLOOKUP(C1421,BH:BH,BI:BI)</f>
        <v>LucianaE</v>
      </c>
      <c r="E1421">
        <v>24989</v>
      </c>
      <c r="F1421" t="s">
        <v>2636</v>
      </c>
      <c r="G1421" s="63">
        <v>45860</v>
      </c>
      <c r="H1421" s="63">
        <v>45861</v>
      </c>
      <c r="I1421" t="s">
        <v>376</v>
      </c>
      <c r="J1421" t="str">
        <f>_xlfn.XLOOKUP(I1421,AS:AS,AU:AU)</f>
        <v>Hotel</v>
      </c>
      <c r="K1421" t="s">
        <v>33</v>
      </c>
      <c r="L1421">
        <v>615.66</v>
      </c>
      <c r="M1421">
        <f>L1421*_xlfn.XLOOKUP(K1421,AM:AM,AN:AN)</f>
        <v>529.46759999999995</v>
      </c>
      <c r="N1421">
        <f>L1421*_xlfn.XLOOKUP(K1421,AM:AM,AO:AO)</f>
        <v>615.66</v>
      </c>
      <c r="O1421">
        <v>42.66</v>
      </c>
      <c r="P1421">
        <f>O1421*_xlfn.XLOOKUP(K1421,AM:AM,AN:AN)</f>
        <v>36.687599999999996</v>
      </c>
      <c r="Q1421">
        <f>O1421*_xlfn.XLOOKUP(K1421,AM:AM,AO:AO)</f>
        <v>42.66</v>
      </c>
      <c r="R1421" t="str">
        <f>_xlfn.XLOOKUP(E1421,AF:AF,AG:AG)</f>
        <v>HYATT CENTRIC KANAZAWA</v>
      </c>
      <c r="S1421" t="str">
        <f>_xlfn.XLOOKUP(E1421,AF:AF,AI:AI)</f>
        <v>Japan</v>
      </c>
      <c r="T1421">
        <f>WEEKNUM(G1421)</f>
        <v>30</v>
      </c>
      <c r="U1421">
        <f>YEAR(G1421)</f>
        <v>2025</v>
      </c>
      <c r="V1421" s="117">
        <f>IFERROR(Q1421/N1421,"0")</f>
        <v>6.9291492057304352E-2</v>
      </c>
    </row>
    <row r="1422" spans="1:22">
      <c r="A1422" t="str">
        <f>_xlfn.XLOOKUP(D1422,BN:BN,BO:BO)</f>
        <v>México</v>
      </c>
      <c r="B1422" t="s">
        <v>25</v>
      </c>
      <c r="C1422">
        <v>173</v>
      </c>
      <c r="D1422" t="str">
        <f>_xlfn.XLOOKUP(C1422,BH:BH,BI:BI)</f>
        <v>LucianaE</v>
      </c>
      <c r="E1422">
        <v>25907</v>
      </c>
      <c r="F1422" t="s">
        <v>2637</v>
      </c>
      <c r="G1422" s="63">
        <v>45855</v>
      </c>
      <c r="H1422" s="63">
        <v>45858</v>
      </c>
      <c r="I1422" t="s">
        <v>376</v>
      </c>
      <c r="J1422" t="str">
        <f>_xlfn.XLOOKUP(I1422,AS:AS,AU:AU)</f>
        <v>Hotel</v>
      </c>
      <c r="K1422" t="s">
        <v>33</v>
      </c>
      <c r="L1422">
        <v>2974.88</v>
      </c>
      <c r="M1422">
        <f>L1422*_xlfn.XLOOKUP(K1422,AM:AM,AN:AN)</f>
        <v>2558.3968</v>
      </c>
      <c r="N1422">
        <f>L1422*_xlfn.XLOOKUP(K1422,AM:AM,AO:AO)</f>
        <v>2974.88</v>
      </c>
      <c r="O1422">
        <v>226.34</v>
      </c>
      <c r="P1422">
        <f>O1422*_xlfn.XLOOKUP(K1422,AM:AM,AN:AN)</f>
        <v>194.6524</v>
      </c>
      <c r="Q1422">
        <f>O1422*_xlfn.XLOOKUP(K1422,AM:AM,AO:AO)</f>
        <v>226.34</v>
      </c>
      <c r="R1422" t="str">
        <f>_xlfn.XLOOKUP(E1422,AF:AF,AG:AG)</f>
        <v>THE OKURA TOKYO</v>
      </c>
      <c r="S1422" t="str">
        <f>_xlfn.XLOOKUP(E1422,AF:AF,AI:AI)</f>
        <v>Japan</v>
      </c>
      <c r="T1422">
        <f>WEEKNUM(G1422)</f>
        <v>29</v>
      </c>
      <c r="U1422">
        <f>YEAR(G1422)</f>
        <v>2025</v>
      </c>
      <c r="V1422" s="117">
        <f>IFERROR(Q1422/N1422,"0")</f>
        <v>7.6083741192922064E-2</v>
      </c>
    </row>
    <row r="1423" spans="1:22">
      <c r="A1423" t="str">
        <f>_xlfn.XLOOKUP(D1423,BN:BN,BO:BO)</f>
        <v>México</v>
      </c>
      <c r="B1423" t="s">
        <v>25</v>
      </c>
      <c r="C1423">
        <v>173</v>
      </c>
      <c r="D1423" t="str">
        <f>_xlfn.XLOOKUP(C1423,BH:BH,BI:BI)</f>
        <v>LucianaE</v>
      </c>
      <c r="E1423">
        <v>26070</v>
      </c>
      <c r="F1423" t="s">
        <v>2638</v>
      </c>
      <c r="G1423" s="63">
        <v>45866</v>
      </c>
      <c r="H1423" s="63">
        <v>45869</v>
      </c>
      <c r="I1423" t="s">
        <v>376</v>
      </c>
      <c r="J1423" t="str">
        <f>_xlfn.XLOOKUP(I1423,AS:AS,AU:AU)</f>
        <v>Hotel</v>
      </c>
      <c r="K1423" t="s">
        <v>33</v>
      </c>
      <c r="L1423">
        <v>2775.18</v>
      </c>
      <c r="M1423">
        <f>L1423*_xlfn.XLOOKUP(K1423,AM:AM,AN:AN)</f>
        <v>2386.6547999999998</v>
      </c>
      <c r="N1423">
        <f>L1423*_xlfn.XLOOKUP(K1423,AM:AM,AO:AO)</f>
        <v>2775.18</v>
      </c>
      <c r="O1423">
        <v>263.42</v>
      </c>
      <c r="P1423">
        <f>O1423*_xlfn.XLOOKUP(K1423,AM:AM,AN:AN)</f>
        <v>226.5412</v>
      </c>
      <c r="Q1423">
        <f>O1423*_xlfn.XLOOKUP(K1423,AM:AM,AO:AO)</f>
        <v>263.42</v>
      </c>
      <c r="R1423" t="str">
        <f>_xlfn.XLOOKUP(E1423,AF:AF,AG:AG)</f>
        <v>FOUR SEASONS HOTEL SEOUL</v>
      </c>
      <c r="S1423" t="str">
        <f>_xlfn.XLOOKUP(E1423,AF:AF,AI:AI)</f>
        <v>South Korea</v>
      </c>
      <c r="T1423">
        <f>WEEKNUM(G1423)</f>
        <v>31</v>
      </c>
      <c r="U1423">
        <f>YEAR(G1423)</f>
        <v>2025</v>
      </c>
      <c r="V1423" s="117">
        <f>IFERROR(Q1423/N1423,"0")</f>
        <v>9.491996915515391E-2</v>
      </c>
    </row>
    <row r="1424" spans="1:22">
      <c r="A1424" t="str">
        <f>_xlfn.XLOOKUP(D1424,BN:BN,BO:BO)</f>
        <v>México</v>
      </c>
      <c r="B1424" t="s">
        <v>25</v>
      </c>
      <c r="C1424">
        <v>173</v>
      </c>
      <c r="D1424" t="str">
        <f>_xlfn.XLOOKUP(C1424,BH:BH,BI:BI)</f>
        <v>LucianaE</v>
      </c>
      <c r="E1424">
        <v>25360</v>
      </c>
      <c r="F1424" t="s">
        <v>2639</v>
      </c>
      <c r="G1424" s="63">
        <v>45855</v>
      </c>
      <c r="H1424" s="63">
        <v>45866</v>
      </c>
      <c r="I1424" t="s">
        <v>364</v>
      </c>
      <c r="J1424" t="str">
        <f>_xlfn.XLOOKUP(I1424,AS:AS,AU:AU)</f>
        <v>DMC</v>
      </c>
      <c r="K1424" t="s">
        <v>33</v>
      </c>
      <c r="L1424">
        <v>17038</v>
      </c>
      <c r="M1424">
        <f>L1424*_xlfn.XLOOKUP(K1424,AM:AM,AN:AN)</f>
        <v>14652.68</v>
      </c>
      <c r="N1424">
        <f>L1424*_xlfn.XLOOKUP(K1424,AM:AM,AO:AO)</f>
        <v>17038</v>
      </c>
      <c r="O1424">
        <v>1453.77</v>
      </c>
      <c r="P1424">
        <f>O1424*_xlfn.XLOOKUP(K1424,AM:AM,AN:AN)</f>
        <v>1250.2421999999999</v>
      </c>
      <c r="Q1424">
        <f>O1424*_xlfn.XLOOKUP(K1424,AM:AM,AO:AO)</f>
        <v>1453.77</v>
      </c>
      <c r="R1424" t="str">
        <f>_xlfn.XLOOKUP(E1424,AF:AF,AG:AG)</f>
        <v>Luxury Japan</v>
      </c>
      <c r="S1424" t="str">
        <f>_xlfn.XLOOKUP(E1424,AF:AF,AI:AI)</f>
        <v>Japan</v>
      </c>
      <c r="T1424">
        <f>WEEKNUM(G1424)</f>
        <v>29</v>
      </c>
      <c r="U1424">
        <f>YEAR(G1424)</f>
        <v>2025</v>
      </c>
      <c r="V1424" s="117">
        <f>IFERROR(Q1424/N1424,"0")</f>
        <v>8.5325155534687169E-2</v>
      </c>
    </row>
    <row r="1425" spans="1:22">
      <c r="A1425" t="str">
        <f>_xlfn.XLOOKUP(D1425,BN:BN,BO:BO)</f>
        <v>México</v>
      </c>
      <c r="B1425" t="s">
        <v>25</v>
      </c>
      <c r="C1425">
        <v>173</v>
      </c>
      <c r="D1425" t="str">
        <f>_xlfn.XLOOKUP(C1425,BH:BH,BI:BI)</f>
        <v>LucianaE</v>
      </c>
      <c r="E1425">
        <v>27261</v>
      </c>
      <c r="F1425" t="s">
        <v>2640</v>
      </c>
      <c r="G1425" s="63">
        <v>45863</v>
      </c>
      <c r="H1425" s="63">
        <v>45866</v>
      </c>
      <c r="I1425" t="s">
        <v>376</v>
      </c>
      <c r="J1425" t="str">
        <f>_xlfn.XLOOKUP(I1425,AS:AS,AU:AU)</f>
        <v>Hotel</v>
      </c>
      <c r="K1425" t="s">
        <v>33</v>
      </c>
      <c r="L1425">
        <v>2907.16</v>
      </c>
      <c r="M1425">
        <f>L1425*_xlfn.XLOOKUP(K1425,AM:AM,AN:AN)</f>
        <v>2500.1576</v>
      </c>
      <c r="N1425">
        <f>L1425*_xlfn.XLOOKUP(K1425,AM:AM,AO:AO)</f>
        <v>2907.16</v>
      </c>
      <c r="O1425">
        <v>208.51</v>
      </c>
      <c r="P1425">
        <f>O1425*_xlfn.XLOOKUP(K1425,AM:AM,AN:AN)</f>
        <v>179.3186</v>
      </c>
      <c r="Q1425">
        <f>O1425*_xlfn.XLOOKUP(K1425,AM:AM,AO:AO)</f>
        <v>208.51</v>
      </c>
      <c r="R1425" t="str">
        <f>_xlfn.XLOOKUP(E1425,AF:AF,AG:AG)</f>
        <v>ACE HOTEL KYOTO</v>
      </c>
      <c r="S1425" t="str">
        <f>_xlfn.XLOOKUP(E1425,AF:AF,AI:AI)</f>
        <v>Japan</v>
      </c>
      <c r="T1425">
        <f>WEEKNUM(G1425)</f>
        <v>30</v>
      </c>
      <c r="U1425">
        <f>YEAR(G1425)</f>
        <v>2025</v>
      </c>
      <c r="V1425" s="117">
        <f>IFERROR(Q1425/N1425,"0")</f>
        <v>7.1722918587212262E-2</v>
      </c>
    </row>
    <row r="1426" spans="1:22">
      <c r="A1426" t="str">
        <f>_xlfn.XLOOKUP(D1426,BN:BN,BO:BO)</f>
        <v>México</v>
      </c>
      <c r="B1426" t="s">
        <v>25</v>
      </c>
      <c r="C1426">
        <v>173</v>
      </c>
      <c r="D1426" t="str">
        <f>_xlfn.XLOOKUP(C1426,BH:BH,BI:BI)</f>
        <v>LucianaE</v>
      </c>
      <c r="E1426">
        <v>25188</v>
      </c>
      <c r="F1426" t="s">
        <v>2641</v>
      </c>
      <c r="G1426" s="63">
        <v>45866</v>
      </c>
      <c r="H1426" s="63">
        <v>45869</v>
      </c>
      <c r="I1426" t="s">
        <v>364</v>
      </c>
      <c r="J1426" t="str">
        <f>_xlfn.XLOOKUP(I1426,AS:AS,AU:AU)</f>
        <v>DMC</v>
      </c>
      <c r="K1426" t="s">
        <v>33</v>
      </c>
      <c r="L1426">
        <v>1535</v>
      </c>
      <c r="M1426">
        <f>L1426*_xlfn.XLOOKUP(K1426,AM:AM,AN:AN)</f>
        <v>1320.1</v>
      </c>
      <c r="N1426">
        <f>L1426*_xlfn.XLOOKUP(K1426,AM:AM,AO:AO)</f>
        <v>1535</v>
      </c>
      <c r="O1426">
        <v>231</v>
      </c>
      <c r="P1426">
        <f>O1426*_xlfn.XLOOKUP(K1426,AM:AM,AN:AN)</f>
        <v>198.66</v>
      </c>
      <c r="Q1426">
        <f>O1426*_xlfn.XLOOKUP(K1426,AM:AM,AO:AO)</f>
        <v>231</v>
      </c>
      <c r="R1426" t="str">
        <f>_xlfn.XLOOKUP(E1426,AF:AF,AG:AG)</f>
        <v>TRAILS OF INDOCHINA</v>
      </c>
      <c r="S1426" t="str">
        <f>_xlfn.XLOOKUP(E1426,AF:AF,AI:AI)</f>
        <v>Vietnam</v>
      </c>
      <c r="T1426">
        <f>WEEKNUM(G1426)</f>
        <v>31</v>
      </c>
      <c r="U1426">
        <f>YEAR(G1426)</f>
        <v>2025</v>
      </c>
      <c r="V1426" s="117">
        <f>IFERROR(Q1426/N1426,"0")</f>
        <v>0.1504885993485342</v>
      </c>
    </row>
    <row r="1427" spans="1:22">
      <c r="A1427" t="str">
        <f>_xlfn.XLOOKUP(D1427,BN:BN,BO:BO)</f>
        <v>México</v>
      </c>
      <c r="B1427" t="s">
        <v>25</v>
      </c>
      <c r="C1427">
        <v>174</v>
      </c>
      <c r="D1427" t="str">
        <f>_xlfn.XLOOKUP(C1427,BH:BH,BI:BI)</f>
        <v>DianaM</v>
      </c>
      <c r="E1427">
        <v>24009</v>
      </c>
      <c r="F1427" t="s">
        <v>2642</v>
      </c>
      <c r="G1427" s="63">
        <v>45708</v>
      </c>
      <c r="H1427" s="63">
        <v>45714</v>
      </c>
      <c r="I1427" t="s">
        <v>376</v>
      </c>
      <c r="J1427" t="str">
        <f>_xlfn.XLOOKUP(I1427,AS:AS,AU:AU)</f>
        <v>Hotel</v>
      </c>
      <c r="K1427" t="s">
        <v>33</v>
      </c>
      <c r="L1427">
        <v>8046.64</v>
      </c>
      <c r="M1427">
        <f>L1427*_xlfn.XLOOKUP(K1427,AM:AM,AN:AN)</f>
        <v>6920.1104000000005</v>
      </c>
      <c r="N1427">
        <f>L1427*_xlfn.XLOOKUP(K1427,AM:AM,AO:AO)</f>
        <v>8046.64</v>
      </c>
      <c r="O1427">
        <v>657.06</v>
      </c>
      <c r="P1427">
        <f>O1427*_xlfn.XLOOKUP(K1427,AM:AM,AN:AN)</f>
        <v>565.07159999999999</v>
      </c>
      <c r="Q1427">
        <f>O1427*_xlfn.XLOOKUP(K1427,AM:AM,AO:AO)</f>
        <v>657.06</v>
      </c>
      <c r="R1427" t="str">
        <f>_xlfn.XLOOKUP(E1427,AF:AF,AG:AG)</f>
        <v>THE SURREY A CORINTHIA HOTEL</v>
      </c>
      <c r="S1427" t="str">
        <f>_xlfn.XLOOKUP(E1427,AF:AF,AI:AI)</f>
        <v>United States</v>
      </c>
      <c r="T1427">
        <f>WEEKNUM(G1427)</f>
        <v>8</v>
      </c>
      <c r="U1427">
        <f>YEAR(G1427)</f>
        <v>2025</v>
      </c>
      <c r="V1427" s="117">
        <f>IFERROR(Q1427/N1427,"0")</f>
        <v>8.1656442937673351E-2</v>
      </c>
    </row>
    <row r="1428" spans="1:22">
      <c r="A1428" t="str">
        <f>_xlfn.XLOOKUP(D1428,BN:BN,BO:BO)</f>
        <v>México</v>
      </c>
      <c r="B1428" t="s">
        <v>25</v>
      </c>
      <c r="C1428">
        <v>174</v>
      </c>
      <c r="D1428" t="str">
        <f>_xlfn.XLOOKUP(C1428,BH:BH,BI:BI)</f>
        <v>DianaM</v>
      </c>
      <c r="E1428">
        <v>24009</v>
      </c>
      <c r="F1428" t="s">
        <v>2643</v>
      </c>
      <c r="G1428" s="63">
        <v>45708</v>
      </c>
      <c r="H1428" s="63">
        <v>45714</v>
      </c>
      <c r="I1428" t="s">
        <v>376</v>
      </c>
      <c r="J1428" t="str">
        <f>_xlfn.XLOOKUP(I1428,AS:AS,AU:AU)</f>
        <v>Hotel</v>
      </c>
      <c r="K1428" t="s">
        <v>33</v>
      </c>
      <c r="L1428">
        <v>4166</v>
      </c>
      <c r="M1428">
        <f>L1428*_xlfn.XLOOKUP(K1428,AM:AM,AN:AN)</f>
        <v>3582.7599999999998</v>
      </c>
      <c r="N1428">
        <f>L1428*_xlfn.XLOOKUP(K1428,AM:AM,AO:AO)</f>
        <v>4166</v>
      </c>
      <c r="O1428">
        <v>340.28</v>
      </c>
      <c r="P1428">
        <f>O1428*_xlfn.XLOOKUP(K1428,AM:AM,AN:AN)</f>
        <v>292.64079999999996</v>
      </c>
      <c r="Q1428">
        <f>O1428*_xlfn.XLOOKUP(K1428,AM:AM,AO:AO)</f>
        <v>340.28</v>
      </c>
      <c r="R1428" t="str">
        <f>_xlfn.XLOOKUP(E1428,AF:AF,AG:AG)</f>
        <v>THE SURREY A CORINTHIA HOTEL</v>
      </c>
      <c r="S1428" t="str">
        <f>_xlfn.XLOOKUP(E1428,AF:AF,AI:AI)</f>
        <v>United States</v>
      </c>
      <c r="T1428">
        <f>WEEKNUM(G1428)</f>
        <v>8</v>
      </c>
      <c r="U1428">
        <f>YEAR(G1428)</f>
        <v>2025</v>
      </c>
      <c r="V1428" s="117">
        <f>IFERROR(Q1428/N1428,"0")</f>
        <v>8.168026884301488E-2</v>
      </c>
    </row>
    <row r="1429" spans="1:22">
      <c r="A1429" t="str">
        <f>_xlfn.XLOOKUP(D1429,BN:BN,BO:BO)</f>
        <v>México</v>
      </c>
      <c r="B1429" t="s">
        <v>25</v>
      </c>
      <c r="C1429">
        <v>174</v>
      </c>
      <c r="D1429" t="str">
        <f>_xlfn.XLOOKUP(C1429,BH:BH,BI:BI)</f>
        <v>DianaM</v>
      </c>
      <c r="E1429">
        <v>26591</v>
      </c>
      <c r="F1429" t="s">
        <v>2644</v>
      </c>
      <c r="G1429" s="63">
        <v>45708</v>
      </c>
      <c r="H1429" s="63">
        <v>45714</v>
      </c>
      <c r="I1429" t="s">
        <v>366</v>
      </c>
      <c r="J1429" t="str">
        <f>_xlfn.XLOOKUP(I1429,AS:AS,AU:AU)</f>
        <v>Vuelos</v>
      </c>
      <c r="K1429" t="s">
        <v>33</v>
      </c>
      <c r="L1429">
        <v>375.88</v>
      </c>
      <c r="M1429">
        <f>L1429*_xlfn.XLOOKUP(K1429,AM:AM,AN:AN)</f>
        <v>323.2568</v>
      </c>
      <c r="N1429">
        <f>L1429*_xlfn.XLOOKUP(K1429,AM:AM,AO:AO)</f>
        <v>375.88</v>
      </c>
      <c r="O1429">
        <v>0</v>
      </c>
      <c r="P1429">
        <f>O1429*_xlfn.XLOOKUP(K1429,AM:AM,AN:AN)</f>
        <v>0</v>
      </c>
      <c r="Q1429">
        <f>O1429*_xlfn.XLOOKUP(K1429,AM:AM,AO:AO)</f>
        <v>0</v>
      </c>
      <c r="R1429" t="str">
        <f>_xlfn.XLOOKUP(E1429,AF:AF,AG:AG)</f>
        <v>EasyJet</v>
      </c>
      <c r="S1429" t="str">
        <f>_xlfn.XLOOKUP(E1429,AF:AF,AI:AI)</f>
        <v>United KIngdom</v>
      </c>
      <c r="T1429">
        <f>WEEKNUM(G1429)</f>
        <v>8</v>
      </c>
      <c r="U1429">
        <f>YEAR(G1429)</f>
        <v>2025</v>
      </c>
      <c r="V1429" s="117">
        <f>IFERROR(Q1429/N1429,"0")</f>
        <v>0</v>
      </c>
    </row>
    <row r="1430" spans="1:22">
      <c r="A1430" t="str">
        <f>_xlfn.XLOOKUP(D1430,BN:BN,BO:BO)</f>
        <v>México</v>
      </c>
      <c r="B1430" t="s">
        <v>25</v>
      </c>
      <c r="C1430">
        <v>174</v>
      </c>
      <c r="D1430" t="str">
        <f>_xlfn.XLOOKUP(C1430,BH:BH,BI:BI)</f>
        <v>DianaM</v>
      </c>
      <c r="E1430">
        <v>26593</v>
      </c>
      <c r="F1430" t="s">
        <v>2645</v>
      </c>
      <c r="G1430" s="63">
        <v>45708</v>
      </c>
      <c r="H1430" s="63">
        <v>45714</v>
      </c>
      <c r="I1430" t="s">
        <v>376</v>
      </c>
      <c r="J1430" t="str">
        <f>_xlfn.XLOOKUP(I1430,AS:AS,AU:AU)</f>
        <v>Hotel</v>
      </c>
      <c r="K1430" t="s">
        <v>33</v>
      </c>
      <c r="L1430">
        <v>1516.2</v>
      </c>
      <c r="M1430">
        <f>L1430*_xlfn.XLOOKUP(K1430,AM:AM,AN:AN)</f>
        <v>1303.932</v>
      </c>
      <c r="N1430">
        <f>L1430*_xlfn.XLOOKUP(K1430,AM:AM,AO:AO)</f>
        <v>1516.2</v>
      </c>
      <c r="O1430">
        <v>0</v>
      </c>
      <c r="P1430">
        <f>O1430*_xlfn.XLOOKUP(K1430,AM:AM,AN:AN)</f>
        <v>0</v>
      </c>
      <c r="Q1430">
        <f>O1430*_xlfn.XLOOKUP(K1430,AM:AM,AO:AO)</f>
        <v>0</v>
      </c>
      <c r="R1430" t="str">
        <f>_xlfn.XLOOKUP(E1430,AF:AF,AG:AG)</f>
        <v>Rocco Forte the Balmoral</v>
      </c>
      <c r="S1430" t="str">
        <f>_xlfn.XLOOKUP(E1430,AF:AF,AI:AI)</f>
        <v>United Kingdom</v>
      </c>
      <c r="T1430">
        <f>WEEKNUM(G1430)</f>
        <v>8</v>
      </c>
      <c r="U1430">
        <f>YEAR(G1430)</f>
        <v>2025</v>
      </c>
      <c r="V1430" s="117">
        <f>IFERROR(Q1430/N1430,"0")</f>
        <v>0</v>
      </c>
    </row>
    <row r="1431" spans="1:22">
      <c r="A1431" t="str">
        <f>_xlfn.XLOOKUP(D1431,BN:BN,BO:BO)</f>
        <v>México</v>
      </c>
      <c r="B1431" t="s">
        <v>25</v>
      </c>
      <c r="C1431">
        <v>174</v>
      </c>
      <c r="D1431" t="str">
        <f>_xlfn.XLOOKUP(C1431,BH:BH,BI:BI)</f>
        <v>DianaM</v>
      </c>
      <c r="E1431">
        <v>26592</v>
      </c>
      <c r="F1431" t="s">
        <v>2399</v>
      </c>
      <c r="G1431" s="63">
        <v>45708</v>
      </c>
      <c r="H1431" s="63">
        <v>45714</v>
      </c>
      <c r="I1431" t="s">
        <v>376</v>
      </c>
      <c r="J1431" t="str">
        <f>_xlfn.XLOOKUP(I1431,AS:AS,AU:AU)</f>
        <v>Hotel</v>
      </c>
      <c r="K1431" t="s">
        <v>33</v>
      </c>
      <c r="L1431">
        <v>2558</v>
      </c>
      <c r="M1431">
        <f>L1431*_xlfn.XLOOKUP(K1431,AM:AM,AN:AN)</f>
        <v>2199.88</v>
      </c>
      <c r="N1431">
        <f>L1431*_xlfn.XLOOKUP(K1431,AM:AM,AO:AO)</f>
        <v>2558</v>
      </c>
      <c r="O1431">
        <v>232.54</v>
      </c>
      <c r="P1431">
        <f>O1431*_xlfn.XLOOKUP(K1431,AM:AM,AN:AN)</f>
        <v>199.98439999999999</v>
      </c>
      <c r="Q1431">
        <f>O1431*_xlfn.XLOOKUP(K1431,AM:AM,AO:AO)</f>
        <v>232.54</v>
      </c>
      <c r="R1431" t="str">
        <f>_xlfn.XLOOKUP(E1431,AF:AF,AG:AG)</f>
        <v>STERREKOPJE FARM</v>
      </c>
      <c r="S1431" t="str">
        <f>_xlfn.XLOOKUP(E1431,AF:AF,AI:AI)</f>
        <v>South Africa</v>
      </c>
      <c r="T1431">
        <f>WEEKNUM(G1431)</f>
        <v>8</v>
      </c>
      <c r="U1431">
        <f>YEAR(G1431)</f>
        <v>2025</v>
      </c>
      <c r="V1431" s="117">
        <f>IFERROR(Q1431/N1431,"0")</f>
        <v>9.0906958561376067E-2</v>
      </c>
    </row>
    <row r="1432" spans="1:22">
      <c r="A1432" t="str">
        <f>_xlfn.XLOOKUP(D1432,BN:BN,BO:BO)</f>
        <v>México</v>
      </c>
      <c r="B1432" t="s">
        <v>25</v>
      </c>
      <c r="C1432">
        <v>174</v>
      </c>
      <c r="D1432" t="str">
        <f>_xlfn.XLOOKUP(C1432,BH:BH,BI:BI)</f>
        <v>DianaM</v>
      </c>
      <c r="E1432">
        <v>23525</v>
      </c>
      <c r="F1432" t="s">
        <v>2646</v>
      </c>
      <c r="G1432" s="63">
        <v>45708</v>
      </c>
      <c r="H1432" s="63">
        <v>45714</v>
      </c>
      <c r="I1432" t="s">
        <v>376</v>
      </c>
      <c r="J1432" t="str">
        <f>_xlfn.XLOOKUP(I1432,AS:AS,AU:AU)</f>
        <v>Hotel</v>
      </c>
      <c r="K1432" t="s">
        <v>33</v>
      </c>
      <c r="L1432">
        <v>772.24</v>
      </c>
      <c r="M1432">
        <f>L1432*_xlfn.XLOOKUP(K1432,AM:AM,AN:AN)</f>
        <v>664.12639999999999</v>
      </c>
      <c r="N1432">
        <f>L1432*_xlfn.XLOOKUP(K1432,AM:AM,AO:AO)</f>
        <v>772.24</v>
      </c>
      <c r="O1432">
        <v>0</v>
      </c>
      <c r="P1432">
        <f>O1432*_xlfn.XLOOKUP(K1432,AM:AM,AN:AN)</f>
        <v>0</v>
      </c>
      <c r="Q1432">
        <f>O1432*_xlfn.XLOOKUP(K1432,AM:AM,AO:AO)</f>
        <v>0</v>
      </c>
      <c r="R1432" t="str">
        <f>_xlfn.XLOOKUP(E1432,AF:AF,AG:AG)</f>
        <v>CHATEAU VOLTAIRE PARIS</v>
      </c>
      <c r="S1432" t="str">
        <f>_xlfn.XLOOKUP(E1432,AF:AF,AI:AI)</f>
        <v>France</v>
      </c>
      <c r="T1432">
        <f>WEEKNUM(G1432)</f>
        <v>8</v>
      </c>
      <c r="U1432">
        <f>YEAR(G1432)</f>
        <v>2025</v>
      </c>
      <c r="V1432" s="117">
        <f>IFERROR(Q1432/N1432,"0")</f>
        <v>0</v>
      </c>
    </row>
    <row r="1433" spans="1:22">
      <c r="A1433" t="str">
        <f>_xlfn.XLOOKUP(D1433,BN:BN,BO:BO)</f>
        <v>México</v>
      </c>
      <c r="B1433" t="s">
        <v>25</v>
      </c>
      <c r="C1433">
        <v>174</v>
      </c>
      <c r="D1433" t="str">
        <f>_xlfn.XLOOKUP(C1433,BH:BH,BI:BI)</f>
        <v>DianaM</v>
      </c>
      <c r="E1433">
        <v>23590</v>
      </c>
      <c r="F1433" t="s">
        <v>2647</v>
      </c>
      <c r="G1433" s="63">
        <v>45708</v>
      </c>
      <c r="H1433" s="63">
        <v>45714</v>
      </c>
      <c r="I1433" t="s">
        <v>366</v>
      </c>
      <c r="J1433" t="str">
        <f>_xlfn.XLOOKUP(I1433,AS:AS,AU:AU)</f>
        <v>Vuelos</v>
      </c>
      <c r="K1433" t="s">
        <v>33</v>
      </c>
      <c r="L1433">
        <v>1125.8699999999999</v>
      </c>
      <c r="M1433">
        <f>L1433*_xlfn.XLOOKUP(K1433,AM:AM,AN:AN)</f>
        <v>968.24819999999988</v>
      </c>
      <c r="N1433">
        <f>L1433*_xlfn.XLOOKUP(K1433,AM:AM,AO:AO)</f>
        <v>1125.8699999999999</v>
      </c>
      <c r="O1433">
        <v>0</v>
      </c>
      <c r="P1433">
        <f>O1433*_xlfn.XLOOKUP(K1433,AM:AM,AN:AN)</f>
        <v>0</v>
      </c>
      <c r="Q1433">
        <f>O1433*_xlfn.XLOOKUP(K1433,AM:AM,AO:AO)</f>
        <v>0</v>
      </c>
      <c r="R1433" t="str">
        <f>_xlfn.XLOOKUP(E1433,AF:AF,AG:AG)</f>
        <v>AEROMÉXICO</v>
      </c>
      <c r="S1433" t="str">
        <f>_xlfn.XLOOKUP(E1433,AF:AF,AI:AI)</f>
        <v>Mexico</v>
      </c>
      <c r="T1433">
        <f>WEEKNUM(G1433)</f>
        <v>8</v>
      </c>
      <c r="U1433">
        <f>YEAR(G1433)</f>
        <v>2025</v>
      </c>
      <c r="V1433" s="117">
        <f>IFERROR(Q1433/N1433,"0")</f>
        <v>0</v>
      </c>
    </row>
    <row r="1434" spans="1:22">
      <c r="A1434" t="str">
        <f>_xlfn.XLOOKUP(D1434,BN:BN,BO:BO)</f>
        <v>México</v>
      </c>
      <c r="B1434" t="s">
        <v>25</v>
      </c>
      <c r="C1434">
        <v>174</v>
      </c>
      <c r="D1434" t="str">
        <f>_xlfn.XLOOKUP(C1434,BH:BH,BI:BI)</f>
        <v>DianaM</v>
      </c>
      <c r="E1434">
        <v>24495</v>
      </c>
      <c r="F1434" t="s">
        <v>2648</v>
      </c>
      <c r="G1434" s="63">
        <v>45708</v>
      </c>
      <c r="H1434" s="63">
        <v>45714</v>
      </c>
      <c r="I1434" t="s">
        <v>366</v>
      </c>
      <c r="J1434" t="str">
        <f>_xlfn.XLOOKUP(I1434,AS:AS,AU:AU)</f>
        <v>Vuelos</v>
      </c>
      <c r="K1434" t="s">
        <v>33</v>
      </c>
      <c r="L1434">
        <v>839.87</v>
      </c>
      <c r="M1434">
        <f>L1434*_xlfn.XLOOKUP(K1434,AM:AM,AN:AN)</f>
        <v>722.28819999999996</v>
      </c>
      <c r="N1434">
        <f>L1434*_xlfn.XLOOKUP(K1434,AM:AM,AO:AO)</f>
        <v>839.87</v>
      </c>
      <c r="O1434">
        <v>0</v>
      </c>
      <c r="P1434">
        <f>O1434*_xlfn.XLOOKUP(K1434,AM:AM,AN:AN)</f>
        <v>0</v>
      </c>
      <c r="Q1434">
        <f>O1434*_xlfn.XLOOKUP(K1434,AM:AM,AO:AO)</f>
        <v>0</v>
      </c>
      <c r="R1434" t="str">
        <f>_xlfn.XLOOKUP(E1434,AF:AF,AG:AG)</f>
        <v>United Airlines</v>
      </c>
      <c r="S1434" t="str">
        <f>_xlfn.XLOOKUP(E1434,AF:AF,AI:AI)</f>
        <v>United States</v>
      </c>
      <c r="T1434">
        <f>WEEKNUM(G1434)</f>
        <v>8</v>
      </c>
      <c r="U1434">
        <f>YEAR(G1434)</f>
        <v>2025</v>
      </c>
      <c r="V1434" s="117">
        <f>IFERROR(Q1434/N1434,"0")</f>
        <v>0</v>
      </c>
    </row>
    <row r="1435" spans="1:22">
      <c r="A1435" t="str">
        <f>_xlfn.XLOOKUP(D1435,BN:BN,BO:BO)</f>
        <v>México</v>
      </c>
      <c r="B1435" t="s">
        <v>25</v>
      </c>
      <c r="C1435">
        <v>174</v>
      </c>
      <c r="D1435" t="str">
        <f>_xlfn.XLOOKUP(C1435,BH:BH,BI:BI)</f>
        <v>DianaM</v>
      </c>
      <c r="E1435">
        <v>0</v>
      </c>
      <c r="F1435" t="s">
        <v>2649</v>
      </c>
      <c r="G1435" s="63">
        <v>45708</v>
      </c>
      <c r="H1435" s="63">
        <v>45714</v>
      </c>
      <c r="I1435" t="s">
        <v>396</v>
      </c>
      <c r="J1435" t="str">
        <f>_xlfn.XLOOKUP(I1435,AS:AS,AU:AU)</f>
        <v>Honorarios</v>
      </c>
      <c r="K1435" t="s">
        <v>33</v>
      </c>
      <c r="L1435">
        <v>50</v>
      </c>
      <c r="M1435">
        <f>L1435*_xlfn.XLOOKUP(K1435,AM:AM,AN:AN)</f>
        <v>43</v>
      </c>
      <c r="N1435">
        <f>L1435*_xlfn.XLOOKUP(K1435,AM:AM,AO:AO)</f>
        <v>50</v>
      </c>
      <c r="O1435">
        <v>50</v>
      </c>
      <c r="P1435">
        <f>O1435*_xlfn.XLOOKUP(K1435,AM:AM,AN:AN)</f>
        <v>43</v>
      </c>
      <c r="Q1435">
        <f>O1435*_xlfn.XLOOKUP(K1435,AM:AM,AO:AO)</f>
        <v>50</v>
      </c>
      <c r="R1435" t="str">
        <f>_xlfn.XLOOKUP(E1435,AF:AF,AG:AG)</f>
        <v>FEES</v>
      </c>
      <c r="S1435">
        <f>_xlfn.XLOOKUP(E1435,AF:AF,AI:AI)</f>
        <v>0</v>
      </c>
      <c r="T1435">
        <f>WEEKNUM(G1435)</f>
        <v>8</v>
      </c>
      <c r="U1435">
        <f>YEAR(G1435)</f>
        <v>2025</v>
      </c>
      <c r="V1435" s="117">
        <f>IFERROR(Q1435/N1435,"0")</f>
        <v>1</v>
      </c>
    </row>
    <row r="1436" spans="1:22">
      <c r="A1436" t="str">
        <f>_xlfn.XLOOKUP(D1436,BN:BN,BO:BO)</f>
        <v>México</v>
      </c>
      <c r="B1436" t="s">
        <v>25</v>
      </c>
      <c r="C1436">
        <v>174</v>
      </c>
      <c r="D1436" t="str">
        <f>_xlfn.XLOOKUP(C1436,BH:BH,BI:BI)</f>
        <v>DianaM</v>
      </c>
      <c r="E1436">
        <v>23590</v>
      </c>
      <c r="F1436" t="s">
        <v>2650</v>
      </c>
      <c r="G1436" s="63">
        <v>45708</v>
      </c>
      <c r="H1436" s="63">
        <v>45714</v>
      </c>
      <c r="I1436" t="s">
        <v>366</v>
      </c>
      <c r="J1436" t="str">
        <f>_xlfn.XLOOKUP(I1436,AS:AS,AU:AU)</f>
        <v>Vuelos</v>
      </c>
      <c r="K1436" t="s">
        <v>33</v>
      </c>
      <c r="L1436">
        <v>994.87</v>
      </c>
      <c r="M1436">
        <f>L1436*_xlfn.XLOOKUP(K1436,AM:AM,AN:AN)</f>
        <v>855.58820000000003</v>
      </c>
      <c r="N1436">
        <f>L1436*_xlfn.XLOOKUP(K1436,AM:AM,AO:AO)</f>
        <v>994.87</v>
      </c>
      <c r="O1436">
        <v>110.4</v>
      </c>
      <c r="P1436">
        <f>O1436*_xlfn.XLOOKUP(K1436,AM:AM,AN:AN)</f>
        <v>94.944000000000003</v>
      </c>
      <c r="Q1436">
        <f>O1436*_xlfn.XLOOKUP(K1436,AM:AM,AO:AO)</f>
        <v>110.4</v>
      </c>
      <c r="R1436" t="str">
        <f>_xlfn.XLOOKUP(E1436,AF:AF,AG:AG)</f>
        <v>AEROMÉXICO</v>
      </c>
      <c r="S1436" t="str">
        <f>_xlfn.XLOOKUP(E1436,AF:AF,AI:AI)</f>
        <v>Mexico</v>
      </c>
      <c r="T1436">
        <f>WEEKNUM(G1436)</f>
        <v>8</v>
      </c>
      <c r="U1436">
        <f>YEAR(G1436)</f>
        <v>2025</v>
      </c>
      <c r="V1436" s="117">
        <f>IFERROR(Q1436/N1436,"0")</f>
        <v>0.11096927236724397</v>
      </c>
    </row>
    <row r="1437" spans="1:22">
      <c r="A1437" t="str">
        <f>_xlfn.XLOOKUP(D1437,BN:BN,BO:BO)</f>
        <v>México</v>
      </c>
      <c r="B1437" t="s">
        <v>25</v>
      </c>
      <c r="C1437">
        <v>174</v>
      </c>
      <c r="D1437" t="str">
        <f>_xlfn.XLOOKUP(C1437,BH:BH,BI:BI)</f>
        <v>DianaM</v>
      </c>
      <c r="E1437">
        <v>0</v>
      </c>
      <c r="F1437" t="s">
        <v>2651</v>
      </c>
      <c r="G1437" s="63">
        <v>45708</v>
      </c>
      <c r="H1437" s="63">
        <v>45714</v>
      </c>
      <c r="I1437" t="s">
        <v>396</v>
      </c>
      <c r="J1437" t="str">
        <f>_xlfn.XLOOKUP(I1437,AS:AS,AU:AU)</f>
        <v>Honorarios</v>
      </c>
      <c r="K1437" t="s">
        <v>33</v>
      </c>
      <c r="L1437">
        <v>50</v>
      </c>
      <c r="M1437">
        <f>L1437*_xlfn.XLOOKUP(K1437,AM:AM,AN:AN)</f>
        <v>43</v>
      </c>
      <c r="N1437">
        <f>L1437*_xlfn.XLOOKUP(K1437,AM:AM,AO:AO)</f>
        <v>50</v>
      </c>
      <c r="O1437">
        <v>50</v>
      </c>
      <c r="P1437">
        <f>O1437*_xlfn.XLOOKUP(K1437,AM:AM,AN:AN)</f>
        <v>43</v>
      </c>
      <c r="Q1437">
        <f>O1437*_xlfn.XLOOKUP(K1437,AM:AM,AO:AO)</f>
        <v>50</v>
      </c>
      <c r="R1437" t="str">
        <f>_xlfn.XLOOKUP(E1437,AF:AF,AG:AG)</f>
        <v>FEES</v>
      </c>
      <c r="S1437">
        <f>_xlfn.XLOOKUP(E1437,AF:AF,AI:AI)</f>
        <v>0</v>
      </c>
      <c r="T1437">
        <f>WEEKNUM(G1437)</f>
        <v>8</v>
      </c>
      <c r="U1437">
        <f>YEAR(G1437)</f>
        <v>2025</v>
      </c>
      <c r="V1437" s="117">
        <f>IFERROR(Q1437/N1437,"0")</f>
        <v>1</v>
      </c>
    </row>
    <row r="1438" spans="1:22">
      <c r="A1438" t="str">
        <f>_xlfn.XLOOKUP(D1438,BN:BN,BO:BO)</f>
        <v>México</v>
      </c>
      <c r="B1438" t="s">
        <v>25</v>
      </c>
      <c r="C1438">
        <v>174</v>
      </c>
      <c r="D1438" t="str">
        <f>_xlfn.XLOOKUP(C1438,BH:BH,BI:BI)</f>
        <v>DianaM</v>
      </c>
      <c r="E1438">
        <v>23590</v>
      </c>
      <c r="F1438" t="s">
        <v>2652</v>
      </c>
      <c r="G1438" s="63">
        <v>45708</v>
      </c>
      <c r="H1438" s="63">
        <v>45714</v>
      </c>
      <c r="I1438" t="s">
        <v>366</v>
      </c>
      <c r="J1438" t="str">
        <f>_xlfn.XLOOKUP(I1438,AS:AS,AU:AU)</f>
        <v>Vuelos</v>
      </c>
      <c r="K1438" t="s">
        <v>33</v>
      </c>
      <c r="L1438">
        <v>787.92</v>
      </c>
      <c r="M1438">
        <f>L1438*_xlfn.XLOOKUP(K1438,AM:AM,AN:AN)</f>
        <v>677.61119999999994</v>
      </c>
      <c r="N1438">
        <f>L1438*_xlfn.XLOOKUP(K1438,AM:AM,AO:AO)</f>
        <v>787.92</v>
      </c>
      <c r="O1438">
        <v>12.9</v>
      </c>
      <c r="P1438">
        <f>O1438*_xlfn.XLOOKUP(K1438,AM:AM,AN:AN)</f>
        <v>11.093999999999999</v>
      </c>
      <c r="Q1438">
        <f>O1438*_xlfn.XLOOKUP(K1438,AM:AM,AO:AO)</f>
        <v>12.9</v>
      </c>
      <c r="R1438" t="str">
        <f>_xlfn.XLOOKUP(E1438,AF:AF,AG:AG)</f>
        <v>AEROMÉXICO</v>
      </c>
      <c r="S1438" t="str">
        <f>_xlfn.XLOOKUP(E1438,AF:AF,AI:AI)</f>
        <v>Mexico</v>
      </c>
      <c r="T1438">
        <f>WEEKNUM(G1438)</f>
        <v>8</v>
      </c>
      <c r="U1438">
        <f>YEAR(G1438)</f>
        <v>2025</v>
      </c>
      <c r="V1438" s="117">
        <f>IFERROR(Q1438/N1438,"0")</f>
        <v>1.6372220530003048E-2</v>
      </c>
    </row>
    <row r="1439" spans="1:22">
      <c r="A1439" t="str">
        <f>_xlfn.XLOOKUP(D1439,BN:BN,BO:BO)</f>
        <v>México</v>
      </c>
      <c r="B1439" t="s">
        <v>25</v>
      </c>
      <c r="C1439">
        <v>174</v>
      </c>
      <c r="D1439" t="str">
        <f>_xlfn.XLOOKUP(C1439,BH:BH,BI:BI)</f>
        <v>DianaM</v>
      </c>
      <c r="E1439">
        <v>0</v>
      </c>
      <c r="F1439" t="s">
        <v>2653</v>
      </c>
      <c r="G1439" s="63">
        <v>45708</v>
      </c>
      <c r="H1439" s="63">
        <v>45714</v>
      </c>
      <c r="I1439" t="s">
        <v>396</v>
      </c>
      <c r="J1439" t="str">
        <f>_xlfn.XLOOKUP(I1439,AS:AS,AU:AU)</f>
        <v>Honorarios</v>
      </c>
      <c r="K1439" t="s">
        <v>33</v>
      </c>
      <c r="L1439">
        <v>50</v>
      </c>
      <c r="M1439">
        <f>L1439*_xlfn.XLOOKUP(K1439,AM:AM,AN:AN)</f>
        <v>43</v>
      </c>
      <c r="N1439">
        <f>L1439*_xlfn.XLOOKUP(K1439,AM:AM,AO:AO)</f>
        <v>50</v>
      </c>
      <c r="O1439">
        <v>50</v>
      </c>
      <c r="P1439">
        <f>O1439*_xlfn.XLOOKUP(K1439,AM:AM,AN:AN)</f>
        <v>43</v>
      </c>
      <c r="Q1439">
        <f>O1439*_xlfn.XLOOKUP(K1439,AM:AM,AO:AO)</f>
        <v>50</v>
      </c>
      <c r="R1439" t="str">
        <f>_xlfn.XLOOKUP(E1439,AF:AF,AG:AG)</f>
        <v>FEES</v>
      </c>
      <c r="S1439">
        <f>_xlfn.XLOOKUP(E1439,AF:AF,AI:AI)</f>
        <v>0</v>
      </c>
      <c r="T1439">
        <f>WEEKNUM(G1439)</f>
        <v>8</v>
      </c>
      <c r="U1439">
        <f>YEAR(G1439)</f>
        <v>2025</v>
      </c>
      <c r="V1439" s="117">
        <f>IFERROR(Q1439/N1439,"0")</f>
        <v>1</v>
      </c>
    </row>
    <row r="1440" spans="1:22">
      <c r="A1440" t="str">
        <f>_xlfn.XLOOKUP(D1440,BN:BN,BO:BO)</f>
        <v>México</v>
      </c>
      <c r="B1440" t="s">
        <v>25</v>
      </c>
      <c r="C1440">
        <v>174</v>
      </c>
      <c r="D1440" t="str">
        <f>_xlfn.XLOOKUP(C1440,BH:BH,BI:BI)</f>
        <v>DianaM</v>
      </c>
      <c r="E1440">
        <v>24495</v>
      </c>
      <c r="F1440" t="s">
        <v>2654</v>
      </c>
      <c r="G1440" s="63">
        <v>45708</v>
      </c>
      <c r="H1440" s="63">
        <v>45714</v>
      </c>
      <c r="I1440" t="s">
        <v>366</v>
      </c>
      <c r="J1440" t="str">
        <f>_xlfn.XLOOKUP(I1440,AS:AS,AU:AU)</f>
        <v>Vuelos</v>
      </c>
      <c r="K1440" t="s">
        <v>33</v>
      </c>
      <c r="L1440">
        <v>582.9</v>
      </c>
      <c r="M1440">
        <f>L1440*_xlfn.XLOOKUP(K1440,AM:AM,AN:AN)</f>
        <v>501.29399999999998</v>
      </c>
      <c r="N1440">
        <f>L1440*_xlfn.XLOOKUP(K1440,AM:AM,AO:AO)</f>
        <v>582.9</v>
      </c>
      <c r="O1440">
        <v>26.4</v>
      </c>
      <c r="P1440">
        <f>O1440*_xlfn.XLOOKUP(K1440,AM:AM,AN:AN)</f>
        <v>22.703999999999997</v>
      </c>
      <c r="Q1440">
        <f>O1440*_xlfn.XLOOKUP(K1440,AM:AM,AO:AO)</f>
        <v>26.4</v>
      </c>
      <c r="R1440" t="str">
        <f>_xlfn.XLOOKUP(E1440,AF:AF,AG:AG)</f>
        <v>United Airlines</v>
      </c>
      <c r="S1440" t="str">
        <f>_xlfn.XLOOKUP(E1440,AF:AF,AI:AI)</f>
        <v>United States</v>
      </c>
      <c r="T1440">
        <f>WEEKNUM(G1440)</f>
        <v>8</v>
      </c>
      <c r="U1440">
        <f>YEAR(G1440)</f>
        <v>2025</v>
      </c>
      <c r="V1440" s="117">
        <f>IFERROR(Q1440/N1440,"0")</f>
        <v>4.5290787442099842E-2</v>
      </c>
    </row>
    <row r="1441" spans="1:22">
      <c r="A1441" t="str">
        <f>_xlfn.XLOOKUP(D1441,BN:BN,BO:BO)</f>
        <v>México</v>
      </c>
      <c r="B1441" t="s">
        <v>25</v>
      </c>
      <c r="C1441">
        <v>174</v>
      </c>
      <c r="D1441" t="str">
        <f>_xlfn.XLOOKUP(C1441,BH:BH,BI:BI)</f>
        <v>DianaM</v>
      </c>
      <c r="E1441">
        <v>0</v>
      </c>
      <c r="F1441" t="s">
        <v>2655</v>
      </c>
      <c r="G1441" s="63">
        <v>45708</v>
      </c>
      <c r="H1441" s="63">
        <v>45714</v>
      </c>
      <c r="I1441" t="s">
        <v>396</v>
      </c>
      <c r="J1441" t="str">
        <f>_xlfn.XLOOKUP(I1441,AS:AS,AU:AU)</f>
        <v>Honorarios</v>
      </c>
      <c r="K1441" t="s">
        <v>33</v>
      </c>
      <c r="L1441">
        <v>50</v>
      </c>
      <c r="M1441">
        <f>L1441*_xlfn.XLOOKUP(K1441,AM:AM,AN:AN)</f>
        <v>43</v>
      </c>
      <c r="N1441">
        <f>L1441*_xlfn.XLOOKUP(K1441,AM:AM,AO:AO)</f>
        <v>50</v>
      </c>
      <c r="O1441">
        <v>50</v>
      </c>
      <c r="P1441">
        <f>O1441*_xlfn.XLOOKUP(K1441,AM:AM,AN:AN)</f>
        <v>43</v>
      </c>
      <c r="Q1441">
        <f>O1441*_xlfn.XLOOKUP(K1441,AM:AM,AO:AO)</f>
        <v>50</v>
      </c>
      <c r="R1441" t="str">
        <f>_xlfn.XLOOKUP(E1441,AF:AF,AG:AG)</f>
        <v>FEES</v>
      </c>
      <c r="S1441">
        <f>_xlfn.XLOOKUP(E1441,AF:AF,AI:AI)</f>
        <v>0</v>
      </c>
      <c r="T1441">
        <f>WEEKNUM(G1441)</f>
        <v>8</v>
      </c>
      <c r="U1441">
        <f>YEAR(G1441)</f>
        <v>2025</v>
      </c>
      <c r="V1441" s="117">
        <f>IFERROR(Q1441/N1441,"0")</f>
        <v>1</v>
      </c>
    </row>
    <row r="1442" spans="1:22">
      <c r="A1442" t="str">
        <f>_xlfn.XLOOKUP(D1442,BN:BN,BO:BO)</f>
        <v>México</v>
      </c>
      <c r="B1442" t="s">
        <v>25</v>
      </c>
      <c r="C1442">
        <v>174</v>
      </c>
      <c r="D1442" t="str">
        <f>_xlfn.XLOOKUP(C1442,BH:BH,BI:BI)</f>
        <v>DianaM</v>
      </c>
      <c r="E1442">
        <v>0</v>
      </c>
      <c r="F1442" t="s">
        <v>1878</v>
      </c>
      <c r="G1442" s="63">
        <v>45708</v>
      </c>
      <c r="H1442" s="63">
        <v>45714</v>
      </c>
      <c r="I1442" t="s">
        <v>396</v>
      </c>
      <c r="J1442" t="str">
        <f>_xlfn.XLOOKUP(I1442,AS:AS,AU:AU)</f>
        <v>Honorarios</v>
      </c>
      <c r="K1442" t="s">
        <v>33</v>
      </c>
      <c r="L1442">
        <v>775.76</v>
      </c>
      <c r="M1442">
        <f>L1442*_xlfn.XLOOKUP(K1442,AM:AM,AN:AN)</f>
        <v>667.15359999999998</v>
      </c>
      <c r="N1442">
        <f>L1442*_xlfn.XLOOKUP(K1442,AM:AM,AO:AO)</f>
        <v>775.76</v>
      </c>
      <c r="O1442">
        <v>775.76</v>
      </c>
      <c r="P1442">
        <f>O1442*_xlfn.XLOOKUP(K1442,AM:AM,AN:AN)</f>
        <v>667.15359999999998</v>
      </c>
      <c r="Q1442">
        <f>O1442*_xlfn.XLOOKUP(K1442,AM:AM,AO:AO)</f>
        <v>775.76</v>
      </c>
      <c r="R1442" t="str">
        <f>_xlfn.XLOOKUP(E1442,AF:AF,AG:AG)</f>
        <v>FEES</v>
      </c>
      <c r="S1442">
        <f>_xlfn.XLOOKUP(E1442,AF:AF,AI:AI)</f>
        <v>0</v>
      </c>
      <c r="T1442">
        <f>WEEKNUM(G1442)</f>
        <v>8</v>
      </c>
      <c r="U1442">
        <f>YEAR(G1442)</f>
        <v>2025</v>
      </c>
      <c r="V1442" s="117">
        <f>IFERROR(Q1442/N1442,"0")</f>
        <v>1</v>
      </c>
    </row>
    <row r="1443" spans="1:22">
      <c r="A1443" t="str">
        <f>_xlfn.XLOOKUP(D1443,BN:BN,BO:BO)</f>
        <v>México</v>
      </c>
      <c r="B1443" t="s">
        <v>25</v>
      </c>
      <c r="C1443">
        <v>174</v>
      </c>
      <c r="D1443" t="str">
        <f>_xlfn.XLOOKUP(C1443,BH:BH,BI:BI)</f>
        <v>DianaM</v>
      </c>
      <c r="E1443">
        <v>23921</v>
      </c>
      <c r="F1443" t="s">
        <v>2656</v>
      </c>
      <c r="G1443" s="63">
        <v>45708</v>
      </c>
      <c r="H1443" s="63">
        <v>45714</v>
      </c>
      <c r="I1443" t="s">
        <v>484</v>
      </c>
      <c r="J1443" t="str">
        <f>_xlfn.XLOOKUP(I1443,AS:AS,AU:AU)</f>
        <v>Vuelos</v>
      </c>
      <c r="K1443" t="s">
        <v>33</v>
      </c>
      <c r="L1443">
        <v>3227.85</v>
      </c>
      <c r="M1443">
        <f>L1443*_xlfn.XLOOKUP(K1443,AM:AM,AN:AN)</f>
        <v>2775.951</v>
      </c>
      <c r="N1443">
        <f>L1443*_xlfn.XLOOKUP(K1443,AM:AM,AO:AO)</f>
        <v>3227.85</v>
      </c>
      <c r="O1443">
        <v>0</v>
      </c>
      <c r="P1443">
        <f>O1443*_xlfn.XLOOKUP(K1443,AM:AM,AN:AN)</f>
        <v>0</v>
      </c>
      <c r="Q1443">
        <f>O1443*_xlfn.XLOOKUP(K1443,AM:AM,AO:AO)</f>
        <v>0</v>
      </c>
      <c r="R1443" t="str">
        <f>_xlfn.XLOOKUP(E1443,AF:AF,AG:AG)</f>
        <v>Air France</v>
      </c>
      <c r="S1443" t="str">
        <f>_xlfn.XLOOKUP(E1443,AF:AF,AI:AI)</f>
        <v>France</v>
      </c>
      <c r="T1443">
        <f>WEEKNUM(G1443)</f>
        <v>8</v>
      </c>
      <c r="U1443">
        <f>YEAR(G1443)</f>
        <v>2025</v>
      </c>
      <c r="V1443" s="117">
        <f>IFERROR(Q1443/N1443,"0")</f>
        <v>0</v>
      </c>
    </row>
    <row r="1444" spans="1:22">
      <c r="A1444" t="str">
        <f>_xlfn.XLOOKUP(D1444,BN:BN,BO:BO)</f>
        <v>México</v>
      </c>
      <c r="B1444" t="s">
        <v>25</v>
      </c>
      <c r="C1444">
        <v>174</v>
      </c>
      <c r="D1444" t="str">
        <f>_xlfn.XLOOKUP(C1444,BH:BH,BI:BI)</f>
        <v>DianaM</v>
      </c>
      <c r="E1444">
        <v>23921</v>
      </c>
      <c r="F1444" t="s">
        <v>2657</v>
      </c>
      <c r="G1444" s="63">
        <v>45708</v>
      </c>
      <c r="H1444" s="63">
        <v>45714</v>
      </c>
      <c r="I1444" t="s">
        <v>484</v>
      </c>
      <c r="J1444" t="str">
        <f>_xlfn.XLOOKUP(I1444,AS:AS,AU:AU)</f>
        <v>Vuelos</v>
      </c>
      <c r="K1444" t="s">
        <v>33</v>
      </c>
      <c r="L1444">
        <v>236.01</v>
      </c>
      <c r="M1444">
        <f>L1444*_xlfn.XLOOKUP(K1444,AM:AM,AN:AN)</f>
        <v>202.96859999999998</v>
      </c>
      <c r="N1444">
        <f>L1444*_xlfn.XLOOKUP(K1444,AM:AM,AO:AO)</f>
        <v>236.01</v>
      </c>
      <c r="O1444">
        <v>0</v>
      </c>
      <c r="P1444">
        <f>O1444*_xlfn.XLOOKUP(K1444,AM:AM,AN:AN)</f>
        <v>0</v>
      </c>
      <c r="Q1444">
        <f>O1444*_xlfn.XLOOKUP(K1444,AM:AM,AO:AO)</f>
        <v>0</v>
      </c>
      <c r="R1444" t="str">
        <f>_xlfn.XLOOKUP(E1444,AF:AF,AG:AG)</f>
        <v>Air France</v>
      </c>
      <c r="S1444" t="str">
        <f>_xlfn.XLOOKUP(E1444,AF:AF,AI:AI)</f>
        <v>France</v>
      </c>
      <c r="T1444">
        <f>WEEKNUM(G1444)</f>
        <v>8</v>
      </c>
      <c r="U1444">
        <f>YEAR(G1444)</f>
        <v>2025</v>
      </c>
      <c r="V1444" s="117">
        <f>IFERROR(Q1444/N1444,"0")</f>
        <v>0</v>
      </c>
    </row>
    <row r="1445" spans="1:22">
      <c r="A1445" t="str">
        <f>_xlfn.XLOOKUP(D1445,BN:BN,BO:BO)</f>
        <v>Madrid</v>
      </c>
      <c r="B1445" t="s">
        <v>25</v>
      </c>
      <c r="C1445">
        <v>175</v>
      </c>
      <c r="D1445" t="str">
        <f>_xlfn.XLOOKUP(C1445,BH:BH,BI:BI)</f>
        <v>RafaellaP</v>
      </c>
      <c r="E1445">
        <v>25918</v>
      </c>
      <c r="F1445" t="s">
        <v>176</v>
      </c>
      <c r="G1445" s="63">
        <v>45799</v>
      </c>
      <c r="H1445" s="63">
        <v>45810</v>
      </c>
      <c r="I1445" t="s">
        <v>376</v>
      </c>
      <c r="J1445" t="str">
        <f>_xlfn.XLOOKUP(I1445,AS:AS,AU:AU)</f>
        <v>Hotel</v>
      </c>
      <c r="K1445" t="s">
        <v>33</v>
      </c>
      <c r="L1445">
        <v>51312</v>
      </c>
      <c r="M1445">
        <f>L1445*_xlfn.XLOOKUP(K1445,AM:AM,AN:AN)</f>
        <v>44128.32</v>
      </c>
      <c r="N1445">
        <f>L1445*_xlfn.XLOOKUP(K1445,AM:AM,AO:AO)</f>
        <v>51312</v>
      </c>
      <c r="O1445">
        <v>6696</v>
      </c>
      <c r="P1445">
        <f>O1445*_xlfn.XLOOKUP(K1445,AM:AM,AN:AN)</f>
        <v>5758.5599999999995</v>
      </c>
      <c r="Q1445">
        <f>O1445*_xlfn.XLOOKUP(K1445,AM:AM,AO:AO)</f>
        <v>6696</v>
      </c>
      <c r="R1445" t="str">
        <f>_xlfn.XLOOKUP(E1445,AF:AF,AG:AG)</f>
        <v>ANDEAN LUX</v>
      </c>
      <c r="S1445" t="str">
        <f>_xlfn.XLOOKUP(E1445,AF:AF,AI:AI)</f>
        <v>Peru</v>
      </c>
      <c r="T1445">
        <f>WEEKNUM(G1445)</f>
        <v>21</v>
      </c>
      <c r="U1445">
        <f>YEAR(G1445)</f>
        <v>2025</v>
      </c>
      <c r="V1445" s="117">
        <f>IFERROR(Q1445/N1445,"0")</f>
        <v>0.13049579045837231</v>
      </c>
    </row>
    <row r="1446" spans="1:22">
      <c r="A1446" t="str">
        <f>_xlfn.XLOOKUP(D1446,BN:BN,BO:BO)</f>
        <v>Madrid</v>
      </c>
      <c r="B1446" t="s">
        <v>25</v>
      </c>
      <c r="C1446">
        <v>175</v>
      </c>
      <c r="D1446" t="str">
        <f>_xlfn.XLOOKUP(C1446,BH:BH,BI:BI)</f>
        <v>RafaellaP</v>
      </c>
      <c r="E1446">
        <v>25931</v>
      </c>
      <c r="F1446" t="s">
        <v>2658</v>
      </c>
      <c r="G1446" s="63">
        <v>45801</v>
      </c>
      <c r="H1446" s="63">
        <v>45804</v>
      </c>
      <c r="I1446" t="s">
        <v>376</v>
      </c>
      <c r="J1446" t="str">
        <f>_xlfn.XLOOKUP(I1446,AS:AS,AU:AU)</f>
        <v>Hotel</v>
      </c>
      <c r="K1446" t="s">
        <v>33</v>
      </c>
      <c r="L1446">
        <v>19519.419999999998</v>
      </c>
      <c r="M1446">
        <f>L1446*_xlfn.XLOOKUP(K1446,AM:AM,AN:AN)</f>
        <v>16786.7012</v>
      </c>
      <c r="N1446">
        <f>L1446*_xlfn.XLOOKUP(K1446,AM:AM,AO:AO)</f>
        <v>19519.419999999998</v>
      </c>
      <c r="O1446">
        <v>1753.42</v>
      </c>
      <c r="P1446">
        <f>O1446*_xlfn.XLOOKUP(K1446,AM:AM,AN:AN)</f>
        <v>1507.9412</v>
      </c>
      <c r="Q1446">
        <f>O1446*_xlfn.XLOOKUP(K1446,AM:AM,AO:AO)</f>
        <v>1753.42</v>
      </c>
      <c r="R1446" t="str">
        <f>_xlfn.XLOOKUP(E1446,AF:AF,AG:AG)</f>
        <v>AQUA EXPEDITIONS</v>
      </c>
      <c r="S1446" t="str">
        <f>_xlfn.XLOOKUP(E1446,AF:AF,AI:AI)</f>
        <v>Singapore</v>
      </c>
      <c r="T1446">
        <f>WEEKNUM(G1446)</f>
        <v>21</v>
      </c>
      <c r="U1446">
        <f>YEAR(G1446)</f>
        <v>2025</v>
      </c>
      <c r="V1446" s="117">
        <f>IFERROR(Q1446/N1446,"0")</f>
        <v>8.9829513376934372E-2</v>
      </c>
    </row>
    <row r="1447" spans="1:22">
      <c r="A1447" t="str">
        <f>_xlfn.XLOOKUP(D1447,BN:BN,BO:BO)</f>
        <v>Madrid</v>
      </c>
      <c r="B1447" t="s">
        <v>25</v>
      </c>
      <c r="C1447">
        <v>175</v>
      </c>
      <c r="D1447" t="str">
        <f>_xlfn.XLOOKUP(C1447,BH:BH,BI:BI)</f>
        <v>RafaellaP</v>
      </c>
      <c r="E1447">
        <v>27474</v>
      </c>
      <c r="F1447" t="s">
        <v>2659</v>
      </c>
      <c r="G1447" s="63">
        <v>45799</v>
      </c>
      <c r="H1447" s="63">
        <v>45810</v>
      </c>
      <c r="I1447" t="s">
        <v>444</v>
      </c>
      <c r="J1447" t="str">
        <f>_xlfn.XLOOKUP(I1447,AS:AS,AU:AU)</f>
        <v>DMC</v>
      </c>
      <c r="K1447" t="s">
        <v>33</v>
      </c>
      <c r="L1447">
        <v>1200</v>
      </c>
      <c r="M1447">
        <f>L1447*_xlfn.XLOOKUP(K1447,AM:AM,AN:AN)</f>
        <v>1032</v>
      </c>
      <c r="N1447">
        <f>L1447*_xlfn.XLOOKUP(K1447,AM:AM,AO:AO)</f>
        <v>1200</v>
      </c>
      <c r="O1447">
        <v>0</v>
      </c>
      <c r="P1447">
        <f>O1447*_xlfn.XLOOKUP(K1447,AM:AM,AN:AN)</f>
        <v>0</v>
      </c>
      <c r="Q1447">
        <f>O1447*_xlfn.XLOOKUP(K1447,AM:AM,AO:AO)</f>
        <v>0</v>
      </c>
      <c r="R1447" t="str">
        <f>_xlfn.XLOOKUP(E1447,AF:AF,AG:AG)</f>
        <v>Museo de Osma</v>
      </c>
      <c r="S1447" t="str">
        <f>_xlfn.XLOOKUP(E1447,AF:AF,AI:AI)</f>
        <v>Peru</v>
      </c>
      <c r="T1447">
        <f>WEEKNUM(G1447)</f>
        <v>21</v>
      </c>
      <c r="U1447">
        <f>YEAR(G1447)</f>
        <v>2025</v>
      </c>
      <c r="V1447" s="117">
        <f>IFERROR(Q1447/N1447,"0")</f>
        <v>0</v>
      </c>
    </row>
    <row r="1448" spans="1:22">
      <c r="A1448" t="str">
        <f>_xlfn.XLOOKUP(D1448,BN:BN,BO:BO)</f>
        <v>Madrid</v>
      </c>
      <c r="B1448" t="s">
        <v>25</v>
      </c>
      <c r="C1448">
        <v>175</v>
      </c>
      <c r="D1448" t="str">
        <f>_xlfn.XLOOKUP(C1448,BH:BH,BI:BI)</f>
        <v>RafaellaP</v>
      </c>
      <c r="E1448">
        <v>25931</v>
      </c>
      <c r="F1448" t="s">
        <v>2660</v>
      </c>
      <c r="G1448" s="63">
        <v>45799</v>
      </c>
      <c r="H1448" s="63">
        <v>45810</v>
      </c>
      <c r="I1448" t="s">
        <v>425</v>
      </c>
      <c r="J1448" t="str">
        <f>_xlfn.XLOOKUP(I1448,AS:AS,AU:AU)</f>
        <v>Traslados</v>
      </c>
      <c r="K1448" t="s">
        <v>33</v>
      </c>
      <c r="L1448">
        <v>325</v>
      </c>
      <c r="M1448">
        <f>L1448*_xlfn.XLOOKUP(K1448,AM:AM,AN:AN)</f>
        <v>279.5</v>
      </c>
      <c r="N1448">
        <f>L1448*_xlfn.XLOOKUP(K1448,AM:AM,AO:AO)</f>
        <v>325</v>
      </c>
      <c r="O1448">
        <v>0</v>
      </c>
      <c r="P1448">
        <f>O1448*_xlfn.XLOOKUP(K1448,AM:AM,AN:AN)</f>
        <v>0</v>
      </c>
      <c r="Q1448">
        <f>O1448*_xlfn.XLOOKUP(K1448,AM:AM,AO:AO)</f>
        <v>0</v>
      </c>
      <c r="R1448" t="str">
        <f>_xlfn.XLOOKUP(E1448,AF:AF,AG:AG)</f>
        <v>AQUA EXPEDITIONS</v>
      </c>
      <c r="S1448" t="str">
        <f>_xlfn.XLOOKUP(E1448,AF:AF,AI:AI)</f>
        <v>Singapore</v>
      </c>
      <c r="T1448">
        <f>WEEKNUM(G1448)</f>
        <v>21</v>
      </c>
      <c r="U1448">
        <f>YEAR(G1448)</f>
        <v>2025</v>
      </c>
      <c r="V1448" s="117">
        <f>IFERROR(Q1448/N1448,"0")</f>
        <v>0</v>
      </c>
    </row>
    <row r="1449" spans="1:22">
      <c r="A1449" t="str">
        <f>_xlfn.XLOOKUP(D1449,BN:BN,BO:BO)</f>
        <v>México</v>
      </c>
      <c r="B1449" t="s">
        <v>25</v>
      </c>
      <c r="C1449">
        <v>176</v>
      </c>
      <c r="D1449" t="str">
        <f>_xlfn.XLOOKUP(C1449,BH:BH,BI:BI)</f>
        <v>LucianaE</v>
      </c>
      <c r="E1449">
        <v>25943</v>
      </c>
      <c r="F1449" t="s">
        <v>2661</v>
      </c>
      <c r="G1449" s="63">
        <v>45764</v>
      </c>
      <c r="H1449" s="63">
        <v>45767</v>
      </c>
      <c r="I1449" t="s">
        <v>376</v>
      </c>
      <c r="J1449" t="str">
        <f>_xlfn.XLOOKUP(I1449,AS:AS,AU:AU)</f>
        <v>Hotel</v>
      </c>
      <c r="K1449" t="s">
        <v>33</v>
      </c>
      <c r="L1449">
        <v>4998.51</v>
      </c>
      <c r="M1449">
        <f>L1449*_xlfn.XLOOKUP(K1449,AM:AM,AN:AN)</f>
        <v>4298.7186000000002</v>
      </c>
      <c r="N1449">
        <f>L1449*_xlfn.XLOOKUP(K1449,AM:AM,AO:AO)</f>
        <v>4998.51</v>
      </c>
      <c r="O1449">
        <v>451.2</v>
      </c>
      <c r="P1449">
        <f>O1449*_xlfn.XLOOKUP(K1449,AM:AM,AN:AN)</f>
        <v>388.03199999999998</v>
      </c>
      <c r="Q1449">
        <f>O1449*_xlfn.XLOOKUP(K1449,AM:AM,AO:AO)</f>
        <v>451.2</v>
      </c>
      <c r="R1449" t="str">
        <f>_xlfn.XLOOKUP(E1449,AF:AF,AG:AG)</f>
        <v>AMANSARA</v>
      </c>
      <c r="S1449" t="str">
        <f>_xlfn.XLOOKUP(E1449,AF:AF,AI:AI)</f>
        <v>Camboya</v>
      </c>
      <c r="T1449">
        <f>WEEKNUM(G1449)</f>
        <v>16</v>
      </c>
      <c r="U1449">
        <f>YEAR(G1449)</f>
        <v>2025</v>
      </c>
      <c r="V1449" s="117">
        <f>IFERROR(Q1449/N1449,"0")</f>
        <v>9.0266899536061734E-2</v>
      </c>
    </row>
    <row r="1450" spans="1:22">
      <c r="A1450" t="str">
        <f>_xlfn.XLOOKUP(D1450,BN:BN,BO:BO)</f>
        <v>México</v>
      </c>
      <c r="B1450" t="s">
        <v>25</v>
      </c>
      <c r="C1450">
        <v>177</v>
      </c>
      <c r="D1450" t="str">
        <f>_xlfn.XLOOKUP(C1450,BH:BH,BI:BI)</f>
        <v>DianaM</v>
      </c>
      <c r="E1450">
        <v>25365</v>
      </c>
      <c r="F1450" t="s">
        <v>2455</v>
      </c>
      <c r="G1450" s="63">
        <v>45759</v>
      </c>
      <c r="H1450" s="63">
        <v>45762</v>
      </c>
      <c r="I1450" t="s">
        <v>376</v>
      </c>
      <c r="J1450" t="str">
        <f>_xlfn.XLOOKUP(I1450,AS:AS,AU:AU)</f>
        <v>Hotel</v>
      </c>
      <c r="K1450" t="s">
        <v>33</v>
      </c>
      <c r="L1450">
        <v>17537.29</v>
      </c>
      <c r="M1450">
        <f>L1450*_xlfn.XLOOKUP(K1450,AM:AM,AN:AN)</f>
        <v>15082.0694</v>
      </c>
      <c r="N1450">
        <f>L1450*_xlfn.XLOOKUP(K1450,AM:AM,AO:AO)</f>
        <v>17537.29</v>
      </c>
      <c r="O1450">
        <v>0</v>
      </c>
      <c r="P1450">
        <f>O1450*_xlfn.XLOOKUP(K1450,AM:AM,AN:AN)</f>
        <v>0</v>
      </c>
      <c r="Q1450">
        <f>O1450*_xlfn.XLOOKUP(K1450,AM:AM,AO:AO)</f>
        <v>0</v>
      </c>
      <c r="R1450" t="str">
        <f>_xlfn.XLOOKUP(E1450,AF:AF,AG:AG)</f>
        <v>THE SHINMONZEN</v>
      </c>
      <c r="S1450" t="str">
        <f>_xlfn.XLOOKUP(E1450,AF:AF,AI:AI)</f>
        <v>Japan</v>
      </c>
      <c r="T1450">
        <f>WEEKNUM(G1450)</f>
        <v>15</v>
      </c>
      <c r="U1450">
        <f>YEAR(G1450)</f>
        <v>2025</v>
      </c>
      <c r="V1450" s="117">
        <f>IFERROR(Q1450/N1450,"0")</f>
        <v>0</v>
      </c>
    </row>
    <row r="1451" spans="1:22">
      <c r="A1451" t="str">
        <f>_xlfn.XLOOKUP(D1451,BN:BN,BO:BO)</f>
        <v>México</v>
      </c>
      <c r="B1451" t="s">
        <v>25</v>
      </c>
      <c r="C1451">
        <v>177</v>
      </c>
      <c r="D1451" t="str">
        <f>_xlfn.XLOOKUP(C1451,BH:BH,BI:BI)</f>
        <v>DianaM</v>
      </c>
      <c r="E1451">
        <v>25365</v>
      </c>
      <c r="F1451" t="s">
        <v>2662</v>
      </c>
      <c r="G1451" s="63">
        <v>45759</v>
      </c>
      <c r="H1451" s="63">
        <v>45762</v>
      </c>
      <c r="I1451" t="s">
        <v>376</v>
      </c>
      <c r="J1451" t="str">
        <f>_xlfn.XLOOKUP(I1451,AS:AS,AU:AU)</f>
        <v>Hotel</v>
      </c>
      <c r="K1451" t="s">
        <v>33</v>
      </c>
      <c r="L1451">
        <v>-618.01</v>
      </c>
      <c r="M1451">
        <f>L1451*_xlfn.XLOOKUP(K1451,AM:AM,AN:AN)</f>
        <v>-531.48860000000002</v>
      </c>
      <c r="N1451">
        <f>L1451*_xlfn.XLOOKUP(K1451,AM:AM,AO:AO)</f>
        <v>-618.01</v>
      </c>
      <c r="O1451">
        <v>0</v>
      </c>
      <c r="P1451">
        <f>O1451*_xlfn.XLOOKUP(K1451,AM:AM,AN:AN)</f>
        <v>0</v>
      </c>
      <c r="Q1451">
        <f>O1451*_xlfn.XLOOKUP(K1451,AM:AM,AO:AO)</f>
        <v>0</v>
      </c>
      <c r="R1451" t="s">
        <v>582</v>
      </c>
      <c r="S1451" t="str">
        <f>_xlfn.XLOOKUP(E1451,AF:AF,AI:AI)</f>
        <v>Japan</v>
      </c>
      <c r="T1451">
        <f>WEEKNUM(G1451)</f>
        <v>15</v>
      </c>
      <c r="U1451">
        <f>YEAR(G1451)</f>
        <v>2025</v>
      </c>
      <c r="V1451" s="117">
        <f>IFERROR(Q1451/N1451,"0")</f>
        <v>0</v>
      </c>
    </row>
    <row r="1452" spans="1:22">
      <c r="A1452" t="str">
        <f>_xlfn.XLOOKUP(D1452,BN:BN,BO:BO)</f>
        <v>México</v>
      </c>
      <c r="B1452" t="s">
        <v>25</v>
      </c>
      <c r="C1452">
        <v>177</v>
      </c>
      <c r="D1452" t="str">
        <f>_xlfn.XLOOKUP(C1452,BH:BH,BI:BI)</f>
        <v>DianaM</v>
      </c>
      <c r="E1452">
        <v>0</v>
      </c>
      <c r="F1452" t="s">
        <v>1158</v>
      </c>
      <c r="G1452" s="63">
        <v>45759</v>
      </c>
      <c r="H1452" s="63">
        <v>45762</v>
      </c>
      <c r="I1452" t="s">
        <v>396</v>
      </c>
      <c r="J1452" t="str">
        <f>_xlfn.XLOOKUP(I1452,AS:AS,AU:AU)</f>
        <v>Honorarios</v>
      </c>
      <c r="K1452" t="s">
        <v>33</v>
      </c>
      <c r="L1452">
        <v>1327.72</v>
      </c>
      <c r="M1452">
        <f>L1452*_xlfn.XLOOKUP(K1452,AM:AM,AN:AN)</f>
        <v>1141.8392000000001</v>
      </c>
      <c r="N1452">
        <f>L1452*_xlfn.XLOOKUP(K1452,AM:AM,AO:AO)</f>
        <v>1327.72</v>
      </c>
      <c r="O1452">
        <v>1327.72</v>
      </c>
      <c r="P1452">
        <f>O1452*_xlfn.XLOOKUP(K1452,AM:AM,AN:AN)</f>
        <v>1141.8392000000001</v>
      </c>
      <c r="Q1452">
        <f>O1452*_xlfn.XLOOKUP(K1452,AM:AM,AO:AO)</f>
        <v>1327.72</v>
      </c>
      <c r="R1452" t="str">
        <f>_xlfn.XLOOKUP(E1452,AF:AF,AG:AG)</f>
        <v>FEES</v>
      </c>
      <c r="S1452">
        <f>_xlfn.XLOOKUP(E1452,AF:AF,AI:AI)</f>
        <v>0</v>
      </c>
      <c r="T1452">
        <f>WEEKNUM(G1452)</f>
        <v>15</v>
      </c>
      <c r="U1452">
        <f>YEAR(G1452)</f>
        <v>2025</v>
      </c>
      <c r="V1452" s="117">
        <f>IFERROR(Q1452/N1452,"0")</f>
        <v>1</v>
      </c>
    </row>
    <row r="1453" spans="1:22">
      <c r="A1453" t="str">
        <f>_xlfn.XLOOKUP(D1453,BN:BN,BO:BO)</f>
        <v>México</v>
      </c>
      <c r="B1453" t="s">
        <v>25</v>
      </c>
      <c r="C1453">
        <v>178</v>
      </c>
      <c r="D1453" t="str">
        <f>_xlfn.XLOOKUP(C1453,BH:BH,BI:BI)</f>
        <v>DianaM</v>
      </c>
      <c r="E1453">
        <v>26348</v>
      </c>
      <c r="F1453" t="s">
        <v>2663</v>
      </c>
      <c r="G1453" s="63">
        <v>45742</v>
      </c>
      <c r="H1453" s="63">
        <v>45766</v>
      </c>
      <c r="I1453" t="s">
        <v>376</v>
      </c>
      <c r="J1453" t="str">
        <f>_xlfn.XLOOKUP(I1453,AS:AS,AU:AU)</f>
        <v>Hotel</v>
      </c>
      <c r="K1453" t="s">
        <v>33</v>
      </c>
      <c r="L1453">
        <v>3881.85</v>
      </c>
      <c r="M1453">
        <f>L1453*_xlfn.XLOOKUP(K1453,AM:AM,AN:AN)</f>
        <v>3338.3910000000001</v>
      </c>
      <c r="N1453">
        <f>L1453*_xlfn.XLOOKUP(K1453,AM:AM,AO:AO)</f>
        <v>3881.85</v>
      </c>
      <c r="O1453">
        <v>352.89</v>
      </c>
      <c r="P1453">
        <f>O1453*_xlfn.XLOOKUP(K1453,AM:AM,AN:AN)</f>
        <v>303.48539999999997</v>
      </c>
      <c r="Q1453">
        <f>O1453*_xlfn.XLOOKUP(K1453,AM:AM,AO:AO)</f>
        <v>352.89</v>
      </c>
      <c r="R1453" t="str">
        <f>_xlfn.XLOOKUP(E1453,AF:AF,AG:AG)</f>
        <v>MANDARIN ORIENTAL, LAKE COMO</v>
      </c>
      <c r="S1453" t="str">
        <f>_xlfn.XLOOKUP(E1453,AF:AF,AI:AI)</f>
        <v>Italy</v>
      </c>
      <c r="T1453">
        <f>WEEKNUM(G1453)</f>
        <v>13</v>
      </c>
      <c r="U1453">
        <f>YEAR(G1453)</f>
        <v>2025</v>
      </c>
      <c r="V1453" s="117">
        <f>IFERROR(Q1453/N1453,"0")</f>
        <v>9.0907685768383636E-2</v>
      </c>
    </row>
    <row r="1454" spans="1:22">
      <c r="A1454" t="str">
        <f>_xlfn.XLOOKUP(D1454,BN:BN,BO:BO)</f>
        <v>México</v>
      </c>
      <c r="B1454" t="s">
        <v>25</v>
      </c>
      <c r="C1454">
        <v>178</v>
      </c>
      <c r="D1454" t="str">
        <f>_xlfn.XLOOKUP(C1454,BH:BH,BI:BI)</f>
        <v>DianaM</v>
      </c>
      <c r="E1454">
        <v>26673</v>
      </c>
      <c r="F1454" t="s">
        <v>2225</v>
      </c>
      <c r="G1454" s="63">
        <v>45742</v>
      </c>
      <c r="H1454" s="63">
        <v>45766</v>
      </c>
      <c r="I1454" t="s">
        <v>376</v>
      </c>
      <c r="J1454" t="str">
        <f>_xlfn.XLOOKUP(I1454,AS:AS,AU:AU)</f>
        <v>Hotel</v>
      </c>
      <c r="K1454" t="s">
        <v>33</v>
      </c>
      <c r="L1454">
        <v>2534.69</v>
      </c>
      <c r="M1454">
        <f>L1454*_xlfn.XLOOKUP(K1454,AM:AM,AN:AN)</f>
        <v>2179.8334</v>
      </c>
      <c r="N1454">
        <f>L1454*_xlfn.XLOOKUP(K1454,AM:AM,AO:AO)</f>
        <v>2534.69</v>
      </c>
      <c r="O1454">
        <v>321.41000000000003</v>
      </c>
      <c r="P1454">
        <f>O1454*_xlfn.XLOOKUP(K1454,AM:AM,AN:AN)</f>
        <v>276.4126</v>
      </c>
      <c r="Q1454">
        <f>O1454*_xlfn.XLOOKUP(K1454,AM:AM,AO:AO)</f>
        <v>321.41000000000003</v>
      </c>
      <c r="R1454" t="str">
        <f>_xlfn.XLOOKUP(E1454,AF:AF,AG:AG)</f>
        <v>URSO HOTEL AND SPA</v>
      </c>
      <c r="S1454" t="str">
        <f>_xlfn.XLOOKUP(E1454,AF:AF,AI:AI)</f>
        <v>Spain</v>
      </c>
      <c r="T1454">
        <f>WEEKNUM(G1454)</f>
        <v>13</v>
      </c>
      <c r="U1454">
        <f>YEAR(G1454)</f>
        <v>2025</v>
      </c>
      <c r="V1454" s="117">
        <f>IFERROR(Q1454/N1454,"0")</f>
        <v>0.12680446129506961</v>
      </c>
    </row>
    <row r="1455" spans="1:22">
      <c r="A1455" t="str">
        <f>_xlfn.XLOOKUP(D1455,BN:BN,BO:BO)</f>
        <v>México</v>
      </c>
      <c r="B1455" t="s">
        <v>25</v>
      </c>
      <c r="C1455">
        <v>178</v>
      </c>
      <c r="D1455" t="str">
        <f>_xlfn.XLOOKUP(C1455,BH:BH,BI:BI)</f>
        <v>DianaM</v>
      </c>
      <c r="E1455">
        <v>27079</v>
      </c>
      <c r="F1455" t="s">
        <v>2401</v>
      </c>
      <c r="G1455" s="63">
        <v>45733</v>
      </c>
      <c r="H1455" s="63">
        <v>45766</v>
      </c>
      <c r="I1455" t="s">
        <v>376</v>
      </c>
      <c r="J1455" t="str">
        <f>_xlfn.XLOOKUP(I1455,AS:AS,AU:AU)</f>
        <v>Hotel</v>
      </c>
      <c r="K1455" t="s">
        <v>33</v>
      </c>
      <c r="L1455">
        <v>2484.86</v>
      </c>
      <c r="M1455">
        <f>L1455*_xlfn.XLOOKUP(K1455,AM:AM,AN:AN)</f>
        <v>2136.9796000000001</v>
      </c>
      <c r="N1455">
        <f>L1455*_xlfn.XLOOKUP(K1455,AM:AM,AO:AO)</f>
        <v>2484.86</v>
      </c>
      <c r="O1455">
        <v>189.41</v>
      </c>
      <c r="P1455">
        <f>O1455*_xlfn.XLOOKUP(K1455,AM:AM,AN:AN)</f>
        <v>162.89259999999999</v>
      </c>
      <c r="Q1455">
        <f>O1455*_xlfn.XLOOKUP(K1455,AM:AM,AO:AO)</f>
        <v>189.41</v>
      </c>
      <c r="R1455" t="str">
        <f>_xlfn.XLOOKUP(E1455,AF:AF,AG:AG)</f>
        <v>CLARIDGE S HOTEL</v>
      </c>
      <c r="S1455" t="str">
        <f>_xlfn.XLOOKUP(E1455,AF:AF,AI:AI)</f>
        <v>United Kingdom</v>
      </c>
      <c r="T1455">
        <f>WEEKNUM(G1455)</f>
        <v>12</v>
      </c>
      <c r="U1455">
        <f>YEAR(G1455)</f>
        <v>2025</v>
      </c>
      <c r="V1455" s="117">
        <f>IFERROR(Q1455/N1455,"0")</f>
        <v>7.6225622369067061E-2</v>
      </c>
    </row>
    <row r="1456" spans="1:22">
      <c r="A1456" t="str">
        <f>_xlfn.XLOOKUP(D1456,BN:BN,BO:BO)</f>
        <v>México</v>
      </c>
      <c r="B1456" t="s">
        <v>25</v>
      </c>
      <c r="C1456">
        <v>178</v>
      </c>
      <c r="D1456" t="str">
        <f>_xlfn.XLOOKUP(C1456,BH:BH,BI:BI)</f>
        <v>DianaM</v>
      </c>
      <c r="E1456">
        <v>25024</v>
      </c>
      <c r="F1456" t="s">
        <v>2664</v>
      </c>
      <c r="G1456" s="63">
        <v>45733</v>
      </c>
      <c r="H1456" s="63">
        <v>45766</v>
      </c>
      <c r="I1456" t="s">
        <v>366</v>
      </c>
      <c r="J1456" t="str">
        <f>_xlfn.XLOOKUP(I1456,AS:AS,AU:AU)</f>
        <v>Vuelos</v>
      </c>
      <c r="K1456" t="s">
        <v>33</v>
      </c>
      <c r="L1456">
        <v>720.5</v>
      </c>
      <c r="M1456">
        <f>L1456*_xlfn.XLOOKUP(K1456,AM:AM,AN:AN)</f>
        <v>619.63</v>
      </c>
      <c r="N1456">
        <f>L1456*_xlfn.XLOOKUP(K1456,AM:AM,AO:AO)</f>
        <v>720.5</v>
      </c>
      <c r="O1456">
        <v>0</v>
      </c>
      <c r="P1456">
        <f>O1456*_xlfn.XLOOKUP(K1456,AM:AM,AN:AN)</f>
        <v>0</v>
      </c>
      <c r="Q1456">
        <f>O1456*_xlfn.XLOOKUP(K1456,AM:AM,AO:AO)</f>
        <v>0</v>
      </c>
      <c r="R1456" t="str">
        <f>_xlfn.XLOOKUP(E1456,AF:AF,AG:AG)</f>
        <v>Iberia</v>
      </c>
      <c r="S1456" t="str">
        <f>_xlfn.XLOOKUP(E1456,AF:AF,AI:AI)</f>
        <v>Spain</v>
      </c>
      <c r="T1456">
        <f>WEEKNUM(G1456)</f>
        <v>12</v>
      </c>
      <c r="U1456">
        <f>YEAR(G1456)</f>
        <v>2025</v>
      </c>
      <c r="V1456" s="117">
        <f>IFERROR(Q1456/N1456,"0")</f>
        <v>0</v>
      </c>
    </row>
    <row r="1457" spans="1:22">
      <c r="A1457" t="str">
        <f>_xlfn.XLOOKUP(D1457,BN:BN,BO:BO)</f>
        <v>México</v>
      </c>
      <c r="B1457" t="s">
        <v>25</v>
      </c>
      <c r="C1457">
        <v>178</v>
      </c>
      <c r="D1457" t="str">
        <f>_xlfn.XLOOKUP(C1457,BH:BH,BI:BI)</f>
        <v>DianaM</v>
      </c>
      <c r="E1457">
        <v>25024</v>
      </c>
      <c r="F1457" t="s">
        <v>2665</v>
      </c>
      <c r="G1457" s="63">
        <v>45733</v>
      </c>
      <c r="H1457" s="63">
        <v>45766</v>
      </c>
      <c r="I1457" t="s">
        <v>366</v>
      </c>
      <c r="J1457" t="str">
        <f>_xlfn.XLOOKUP(I1457,AS:AS,AU:AU)</f>
        <v>Vuelos</v>
      </c>
      <c r="K1457" t="s">
        <v>33</v>
      </c>
      <c r="L1457">
        <v>141</v>
      </c>
      <c r="M1457">
        <f>L1457*_xlfn.XLOOKUP(K1457,AM:AM,AN:AN)</f>
        <v>121.26</v>
      </c>
      <c r="N1457">
        <f>L1457*_xlfn.XLOOKUP(K1457,AM:AM,AO:AO)</f>
        <v>141</v>
      </c>
      <c r="O1457">
        <v>0</v>
      </c>
      <c r="P1457">
        <f>O1457*_xlfn.XLOOKUP(K1457,AM:AM,AN:AN)</f>
        <v>0</v>
      </c>
      <c r="Q1457">
        <f>O1457*_xlfn.XLOOKUP(K1457,AM:AM,AO:AO)</f>
        <v>0</v>
      </c>
      <c r="R1457" t="str">
        <f>_xlfn.XLOOKUP(E1457,AF:AF,AG:AG)</f>
        <v>Iberia</v>
      </c>
      <c r="S1457" t="str">
        <f>_xlfn.XLOOKUP(E1457,AF:AF,AI:AI)</f>
        <v>Spain</v>
      </c>
      <c r="T1457">
        <f>WEEKNUM(G1457)</f>
        <v>12</v>
      </c>
      <c r="U1457">
        <f>YEAR(G1457)</f>
        <v>2025</v>
      </c>
      <c r="V1457" s="117">
        <f>IFERROR(Q1457/N1457,"0")</f>
        <v>0</v>
      </c>
    </row>
    <row r="1458" spans="1:22">
      <c r="A1458" t="str">
        <f>_xlfn.XLOOKUP(D1458,BN:BN,BO:BO)</f>
        <v>México</v>
      </c>
      <c r="B1458" t="s">
        <v>25</v>
      </c>
      <c r="C1458">
        <v>178</v>
      </c>
      <c r="D1458" t="str">
        <f>_xlfn.XLOOKUP(C1458,BH:BH,BI:BI)</f>
        <v>DianaM</v>
      </c>
      <c r="E1458">
        <v>25024</v>
      </c>
      <c r="F1458" t="s">
        <v>2665</v>
      </c>
      <c r="G1458" s="63">
        <v>45733</v>
      </c>
      <c r="H1458" s="63">
        <v>45766</v>
      </c>
      <c r="I1458" t="s">
        <v>366</v>
      </c>
      <c r="J1458" t="str">
        <f>_xlfn.XLOOKUP(I1458,AS:AS,AU:AU)</f>
        <v>Vuelos</v>
      </c>
      <c r="K1458" t="s">
        <v>33</v>
      </c>
      <c r="L1458">
        <v>33.6</v>
      </c>
      <c r="M1458">
        <f>L1458*_xlfn.XLOOKUP(K1458,AM:AM,AN:AN)</f>
        <v>28.896000000000001</v>
      </c>
      <c r="N1458">
        <f>L1458*_xlfn.XLOOKUP(K1458,AM:AM,AO:AO)</f>
        <v>33.6</v>
      </c>
      <c r="O1458">
        <v>0</v>
      </c>
      <c r="P1458">
        <f>O1458*_xlfn.XLOOKUP(K1458,AM:AM,AN:AN)</f>
        <v>0</v>
      </c>
      <c r="Q1458">
        <f>O1458*_xlfn.XLOOKUP(K1458,AM:AM,AO:AO)</f>
        <v>0</v>
      </c>
      <c r="R1458" t="str">
        <f>_xlfn.XLOOKUP(E1458,AF:AF,AG:AG)</f>
        <v>Iberia</v>
      </c>
      <c r="S1458" t="str">
        <f>_xlfn.XLOOKUP(E1458,AF:AF,AI:AI)</f>
        <v>Spain</v>
      </c>
      <c r="T1458">
        <f>WEEKNUM(G1458)</f>
        <v>12</v>
      </c>
      <c r="U1458">
        <f>YEAR(G1458)</f>
        <v>2025</v>
      </c>
      <c r="V1458" s="117">
        <f>IFERROR(Q1458/N1458,"0")</f>
        <v>0</v>
      </c>
    </row>
    <row r="1459" spans="1:22">
      <c r="A1459" t="str">
        <f>_xlfn.XLOOKUP(D1459,BN:BN,BO:BO)</f>
        <v>México</v>
      </c>
      <c r="B1459" t="s">
        <v>25</v>
      </c>
      <c r="C1459">
        <v>178</v>
      </c>
      <c r="D1459" t="str">
        <f>_xlfn.XLOOKUP(C1459,BH:BH,BI:BI)</f>
        <v>DianaM</v>
      </c>
      <c r="E1459">
        <v>0</v>
      </c>
      <c r="F1459" t="s">
        <v>2666</v>
      </c>
      <c r="G1459" s="63">
        <v>45733</v>
      </c>
      <c r="H1459" s="63">
        <v>45766</v>
      </c>
      <c r="I1459" t="s">
        <v>396</v>
      </c>
      <c r="J1459" t="str">
        <f>_xlfn.XLOOKUP(I1459,AS:AS,AU:AU)</f>
        <v>Honorarios</v>
      </c>
      <c r="K1459" t="s">
        <v>33</v>
      </c>
      <c r="L1459">
        <v>35</v>
      </c>
      <c r="M1459">
        <f>L1459*_xlfn.XLOOKUP(K1459,AM:AM,AN:AN)</f>
        <v>30.099999999999998</v>
      </c>
      <c r="N1459">
        <f>L1459*_xlfn.XLOOKUP(K1459,AM:AM,AO:AO)</f>
        <v>35</v>
      </c>
      <c r="O1459">
        <v>35</v>
      </c>
      <c r="P1459">
        <f>O1459*_xlfn.XLOOKUP(K1459,AM:AM,AN:AN)</f>
        <v>30.099999999999998</v>
      </c>
      <c r="Q1459">
        <f>O1459*_xlfn.XLOOKUP(K1459,AM:AM,AO:AO)</f>
        <v>35</v>
      </c>
      <c r="R1459" t="str">
        <f>_xlfn.XLOOKUP(E1459,AF:AF,AG:AG)</f>
        <v>FEES</v>
      </c>
      <c r="S1459">
        <f>_xlfn.XLOOKUP(E1459,AF:AF,AI:AI)</f>
        <v>0</v>
      </c>
      <c r="T1459">
        <f>WEEKNUM(G1459)</f>
        <v>12</v>
      </c>
      <c r="U1459">
        <f>YEAR(G1459)</f>
        <v>2025</v>
      </c>
      <c r="V1459" s="117">
        <f>IFERROR(Q1459/N1459,"0")</f>
        <v>1</v>
      </c>
    </row>
    <row r="1460" spans="1:22">
      <c r="A1460" t="str">
        <f>_xlfn.XLOOKUP(D1460,BN:BN,BO:BO)</f>
        <v>México</v>
      </c>
      <c r="B1460" t="s">
        <v>25</v>
      </c>
      <c r="C1460">
        <v>178</v>
      </c>
      <c r="D1460" t="str">
        <f>_xlfn.XLOOKUP(C1460,BH:BH,BI:BI)</f>
        <v>DianaM</v>
      </c>
      <c r="E1460">
        <v>25024</v>
      </c>
      <c r="F1460" t="s">
        <v>2667</v>
      </c>
      <c r="G1460" s="63">
        <v>45733</v>
      </c>
      <c r="H1460" s="63">
        <v>45766</v>
      </c>
      <c r="I1460" t="s">
        <v>366</v>
      </c>
      <c r="J1460" t="str">
        <f>_xlfn.XLOOKUP(I1460,AS:AS,AU:AU)</f>
        <v>Vuelos</v>
      </c>
      <c r="K1460" t="s">
        <v>33</v>
      </c>
      <c r="L1460">
        <v>756.9</v>
      </c>
      <c r="M1460">
        <f>L1460*_xlfn.XLOOKUP(K1460,AM:AM,AN:AN)</f>
        <v>650.93399999999997</v>
      </c>
      <c r="N1460">
        <f>L1460*_xlfn.XLOOKUP(K1460,AM:AM,AO:AO)</f>
        <v>756.9</v>
      </c>
      <c r="O1460">
        <v>0</v>
      </c>
      <c r="P1460">
        <f>O1460*_xlfn.XLOOKUP(K1460,AM:AM,AN:AN)</f>
        <v>0</v>
      </c>
      <c r="Q1460">
        <f>O1460*_xlfn.XLOOKUP(K1460,AM:AM,AO:AO)</f>
        <v>0</v>
      </c>
      <c r="R1460" t="str">
        <f>_xlfn.XLOOKUP(E1460,AF:AF,AG:AG)</f>
        <v>Iberia</v>
      </c>
      <c r="S1460" t="str">
        <f>_xlfn.XLOOKUP(E1460,AF:AF,AI:AI)</f>
        <v>Spain</v>
      </c>
      <c r="T1460">
        <f>WEEKNUM(G1460)</f>
        <v>12</v>
      </c>
      <c r="U1460">
        <f>YEAR(G1460)</f>
        <v>2025</v>
      </c>
      <c r="V1460" s="117">
        <f>IFERROR(Q1460/N1460,"0")</f>
        <v>0</v>
      </c>
    </row>
    <row r="1461" spans="1:22">
      <c r="A1461" t="str">
        <f>_xlfn.XLOOKUP(D1461,BN:BN,BO:BO)</f>
        <v>México</v>
      </c>
      <c r="B1461" t="s">
        <v>25</v>
      </c>
      <c r="C1461">
        <v>178</v>
      </c>
      <c r="D1461" t="str">
        <f>_xlfn.XLOOKUP(C1461,BH:BH,BI:BI)</f>
        <v>DianaM</v>
      </c>
      <c r="E1461">
        <v>23966</v>
      </c>
      <c r="F1461" t="s">
        <v>2668</v>
      </c>
      <c r="G1461" s="63">
        <v>45733</v>
      </c>
      <c r="H1461" s="63">
        <v>45766</v>
      </c>
      <c r="I1461" t="s">
        <v>366</v>
      </c>
      <c r="J1461" t="str">
        <f>_xlfn.XLOOKUP(I1461,AS:AS,AU:AU)</f>
        <v>Vuelos</v>
      </c>
      <c r="K1461" t="s">
        <v>33</v>
      </c>
      <c r="L1461">
        <v>141</v>
      </c>
      <c r="M1461">
        <f>L1461*_xlfn.XLOOKUP(K1461,AM:AM,AN:AN)</f>
        <v>121.26</v>
      </c>
      <c r="N1461">
        <f>L1461*_xlfn.XLOOKUP(K1461,AM:AM,AO:AO)</f>
        <v>141</v>
      </c>
      <c r="O1461">
        <v>0</v>
      </c>
      <c r="P1461">
        <f>O1461*_xlfn.XLOOKUP(K1461,AM:AM,AN:AN)</f>
        <v>0</v>
      </c>
      <c r="Q1461">
        <f>O1461*_xlfn.XLOOKUP(K1461,AM:AM,AO:AO)</f>
        <v>0</v>
      </c>
      <c r="R1461" t="str">
        <f>_xlfn.XLOOKUP(E1461,AF:AF,AG:AG)</f>
        <v>British Airways</v>
      </c>
      <c r="S1461" t="str">
        <f>_xlfn.XLOOKUP(E1461,AF:AF,AI:AI)</f>
        <v>United Kingdom</v>
      </c>
      <c r="T1461">
        <f>WEEKNUM(G1461)</f>
        <v>12</v>
      </c>
      <c r="U1461">
        <f>YEAR(G1461)</f>
        <v>2025</v>
      </c>
      <c r="V1461" s="117">
        <f>IFERROR(Q1461/N1461,"0")</f>
        <v>0</v>
      </c>
    </row>
    <row r="1462" spans="1:22">
      <c r="A1462" t="str">
        <f>_xlfn.XLOOKUP(D1462,BN:BN,BO:BO)</f>
        <v>México</v>
      </c>
      <c r="B1462" t="s">
        <v>25</v>
      </c>
      <c r="C1462">
        <v>178</v>
      </c>
      <c r="D1462" t="str">
        <f>_xlfn.XLOOKUP(C1462,BH:BH,BI:BI)</f>
        <v>DianaM</v>
      </c>
      <c r="E1462">
        <v>0</v>
      </c>
      <c r="F1462" t="s">
        <v>2669</v>
      </c>
      <c r="G1462" s="63">
        <v>45733</v>
      </c>
      <c r="H1462" s="63">
        <v>45766</v>
      </c>
      <c r="I1462" t="s">
        <v>396</v>
      </c>
      <c r="J1462" t="str">
        <f>_xlfn.XLOOKUP(I1462,AS:AS,AU:AU)</f>
        <v>Honorarios</v>
      </c>
      <c r="K1462" t="s">
        <v>33</v>
      </c>
      <c r="L1462">
        <v>35</v>
      </c>
      <c r="M1462">
        <f>L1462*_xlfn.XLOOKUP(K1462,AM:AM,AN:AN)</f>
        <v>30.099999999999998</v>
      </c>
      <c r="N1462">
        <f>L1462*_xlfn.XLOOKUP(K1462,AM:AM,AO:AO)</f>
        <v>35</v>
      </c>
      <c r="O1462">
        <v>35</v>
      </c>
      <c r="P1462">
        <f>O1462*_xlfn.XLOOKUP(K1462,AM:AM,AN:AN)</f>
        <v>30.099999999999998</v>
      </c>
      <c r="Q1462">
        <f>O1462*_xlfn.XLOOKUP(K1462,AM:AM,AO:AO)</f>
        <v>35</v>
      </c>
      <c r="R1462" t="str">
        <f>_xlfn.XLOOKUP(E1462,AF:AF,AG:AG)</f>
        <v>FEES</v>
      </c>
      <c r="S1462">
        <f>_xlfn.XLOOKUP(E1462,AF:AF,AI:AI)</f>
        <v>0</v>
      </c>
      <c r="T1462">
        <f>WEEKNUM(G1462)</f>
        <v>12</v>
      </c>
      <c r="U1462">
        <f>YEAR(G1462)</f>
        <v>2025</v>
      </c>
      <c r="V1462" s="117">
        <f>IFERROR(Q1462/N1462,"0")</f>
        <v>1</v>
      </c>
    </row>
    <row r="1463" spans="1:22">
      <c r="A1463" t="str">
        <f>_xlfn.XLOOKUP(D1463,BN:BN,BO:BO)</f>
        <v>México</v>
      </c>
      <c r="B1463" t="s">
        <v>25</v>
      </c>
      <c r="C1463">
        <v>178</v>
      </c>
      <c r="D1463" t="str">
        <f>_xlfn.XLOOKUP(C1463,BH:BH,BI:BI)</f>
        <v>DianaM</v>
      </c>
      <c r="E1463">
        <v>23921</v>
      </c>
      <c r="F1463" t="s">
        <v>2670</v>
      </c>
      <c r="G1463" s="63">
        <v>45810</v>
      </c>
      <c r="H1463" s="63">
        <v>45816</v>
      </c>
      <c r="I1463" t="s">
        <v>366</v>
      </c>
      <c r="J1463" t="str">
        <f>_xlfn.XLOOKUP(I1463,AS:AS,AU:AU)</f>
        <v>Vuelos</v>
      </c>
      <c r="K1463" t="s">
        <v>33</v>
      </c>
      <c r="L1463">
        <v>517.9</v>
      </c>
      <c r="M1463">
        <f>L1463*_xlfn.XLOOKUP(K1463,AM:AM,AN:AN)</f>
        <v>445.39399999999995</v>
      </c>
      <c r="N1463">
        <f>L1463*_xlfn.XLOOKUP(K1463,AM:AM,AO:AO)</f>
        <v>517.9</v>
      </c>
      <c r="O1463">
        <v>0</v>
      </c>
      <c r="P1463">
        <f>O1463*_xlfn.XLOOKUP(K1463,AM:AM,AN:AN)</f>
        <v>0</v>
      </c>
      <c r="Q1463">
        <f>O1463*_xlfn.XLOOKUP(K1463,AM:AM,AO:AO)</f>
        <v>0</v>
      </c>
      <c r="R1463" t="str">
        <f>_xlfn.XLOOKUP(E1463,AF:AF,AG:AG)</f>
        <v>Air France</v>
      </c>
      <c r="S1463" t="str">
        <f>_xlfn.XLOOKUP(E1463,AF:AF,AI:AI)</f>
        <v>France</v>
      </c>
      <c r="T1463">
        <f>WEEKNUM(G1463)</f>
        <v>23</v>
      </c>
      <c r="U1463">
        <f>YEAR(G1463)</f>
        <v>2025</v>
      </c>
      <c r="V1463" s="117">
        <f>IFERROR(Q1463/N1463,"0")</f>
        <v>0</v>
      </c>
    </row>
    <row r="1464" spans="1:22">
      <c r="A1464" t="str">
        <f>_xlfn.XLOOKUP(D1464,BN:BN,BO:BO)</f>
        <v>México</v>
      </c>
      <c r="B1464" t="s">
        <v>25</v>
      </c>
      <c r="C1464">
        <v>178</v>
      </c>
      <c r="D1464" t="str">
        <f>_xlfn.XLOOKUP(C1464,BH:BH,BI:BI)</f>
        <v>DianaM</v>
      </c>
      <c r="E1464">
        <v>0</v>
      </c>
      <c r="F1464" t="s">
        <v>2671</v>
      </c>
      <c r="G1464" s="63">
        <v>45733</v>
      </c>
      <c r="H1464" s="63">
        <v>45816</v>
      </c>
      <c r="I1464" t="s">
        <v>396</v>
      </c>
      <c r="J1464" t="str">
        <f>_xlfn.XLOOKUP(I1464,AS:AS,AU:AU)</f>
        <v>Honorarios</v>
      </c>
      <c r="K1464" t="s">
        <v>33</v>
      </c>
      <c r="L1464">
        <v>29.77</v>
      </c>
      <c r="M1464">
        <f>L1464*_xlfn.XLOOKUP(K1464,AM:AM,AN:AN)</f>
        <v>25.6022</v>
      </c>
      <c r="N1464">
        <f>L1464*_xlfn.XLOOKUP(K1464,AM:AM,AO:AO)</f>
        <v>29.77</v>
      </c>
      <c r="O1464">
        <v>29.77</v>
      </c>
      <c r="P1464">
        <f>O1464*_xlfn.XLOOKUP(K1464,AM:AM,AN:AN)</f>
        <v>25.6022</v>
      </c>
      <c r="Q1464">
        <f>O1464*_xlfn.XLOOKUP(K1464,AM:AM,AO:AO)</f>
        <v>29.77</v>
      </c>
      <c r="R1464" t="str">
        <f>_xlfn.XLOOKUP(E1464,AF:AF,AG:AG)</f>
        <v>FEES</v>
      </c>
      <c r="S1464">
        <f>_xlfn.XLOOKUP(E1464,AF:AF,AI:AI)</f>
        <v>0</v>
      </c>
      <c r="T1464">
        <f>WEEKNUM(G1464)</f>
        <v>12</v>
      </c>
      <c r="U1464">
        <f>YEAR(G1464)</f>
        <v>2025</v>
      </c>
      <c r="V1464" s="117">
        <f>IFERROR(Q1464/N1464,"0")</f>
        <v>1</v>
      </c>
    </row>
    <row r="1465" spans="1:22">
      <c r="A1465" t="str">
        <f>_xlfn.XLOOKUP(D1465,BN:BN,BO:BO)</f>
        <v>México</v>
      </c>
      <c r="B1465" t="s">
        <v>25</v>
      </c>
      <c r="C1465">
        <v>179</v>
      </c>
      <c r="D1465" t="str">
        <f>_xlfn.XLOOKUP(C1465,BH:BH,BI:BI)</f>
        <v>EduardoP</v>
      </c>
      <c r="E1465">
        <v>25990</v>
      </c>
      <c r="F1465" t="s">
        <v>1069</v>
      </c>
      <c r="G1465" s="63">
        <v>45779</v>
      </c>
      <c r="H1465" s="63">
        <v>45781</v>
      </c>
      <c r="I1465" t="s">
        <v>376</v>
      </c>
      <c r="J1465" t="str">
        <f>_xlfn.XLOOKUP(I1465,AS:AS,AU:AU)</f>
        <v>Hotel</v>
      </c>
      <c r="K1465" t="s">
        <v>33</v>
      </c>
      <c r="L1465">
        <v>2598.7600000000002</v>
      </c>
      <c r="M1465">
        <f>L1465*_xlfn.XLOOKUP(K1465,AM:AM,AN:AN)</f>
        <v>2234.9336000000003</v>
      </c>
      <c r="N1465">
        <f>L1465*_xlfn.XLOOKUP(K1465,AM:AM,AO:AO)</f>
        <v>2598.7600000000002</v>
      </c>
      <c r="O1465">
        <v>296.10000000000002</v>
      </c>
      <c r="P1465">
        <f>O1465*_xlfn.XLOOKUP(K1465,AM:AM,AN:AN)</f>
        <v>254.64600000000002</v>
      </c>
      <c r="Q1465">
        <f>O1465*_xlfn.XLOOKUP(K1465,AM:AM,AO:AO)</f>
        <v>296.10000000000002</v>
      </c>
      <c r="R1465" t="str">
        <f>_xlfn.XLOOKUP(E1465,AF:AF,AG:AG)</f>
        <v>ROSEWOOD BERMUDA</v>
      </c>
      <c r="S1465" t="str">
        <f>_xlfn.XLOOKUP(E1465,AF:AF,AI:AI)</f>
        <v>Bermudas</v>
      </c>
      <c r="T1465">
        <f>WEEKNUM(G1465)</f>
        <v>18</v>
      </c>
      <c r="U1465">
        <f>YEAR(G1465)</f>
        <v>2025</v>
      </c>
      <c r="V1465" s="117">
        <f>IFERROR(Q1465/N1465,"0")</f>
        <v>0.11393895550185473</v>
      </c>
    </row>
    <row r="1466" spans="1:22">
      <c r="A1466" t="str">
        <f>_xlfn.XLOOKUP(D1466,BN:BN,BO:BO)</f>
        <v>México</v>
      </c>
      <c r="B1466" t="s">
        <v>25</v>
      </c>
      <c r="C1466">
        <v>180</v>
      </c>
      <c r="D1466" t="str">
        <f>_xlfn.XLOOKUP(C1466,BH:BH,BI:BI)</f>
        <v>EduardoP</v>
      </c>
      <c r="E1466">
        <v>25993</v>
      </c>
      <c r="F1466" t="s">
        <v>2672</v>
      </c>
      <c r="G1466" s="63">
        <v>45751</v>
      </c>
      <c r="H1466" s="63">
        <v>45753</v>
      </c>
      <c r="I1466" t="s">
        <v>376</v>
      </c>
      <c r="J1466" t="str">
        <f>_xlfn.XLOOKUP(I1466,AS:AS,AU:AU)</f>
        <v>Hotel</v>
      </c>
      <c r="K1466" t="s">
        <v>33</v>
      </c>
      <c r="L1466">
        <v>2458.9</v>
      </c>
      <c r="M1466">
        <f>L1466*_xlfn.XLOOKUP(K1466,AM:AM,AN:AN)</f>
        <v>2114.654</v>
      </c>
      <c r="N1466">
        <f>L1466*_xlfn.XLOOKUP(K1466,AM:AM,AO:AO)</f>
        <v>2458.9</v>
      </c>
      <c r="O1466">
        <v>303.52999999999997</v>
      </c>
      <c r="P1466">
        <f>O1466*_xlfn.XLOOKUP(K1466,AM:AM,AN:AN)</f>
        <v>261.03579999999999</v>
      </c>
      <c r="Q1466">
        <f>O1466*_xlfn.XLOOKUP(K1466,AM:AM,AO:AO)</f>
        <v>303.52999999999997</v>
      </c>
      <c r="R1466" t="str">
        <f>_xlfn.XLOOKUP(E1466,AF:AF,AG:AG)</f>
        <v>THE LODGE AT BLUE SKY AUBERGE COLLECTION</v>
      </c>
      <c r="S1466" t="str">
        <f>_xlfn.XLOOKUP(E1466,AF:AF,AI:AI)</f>
        <v>United States</v>
      </c>
      <c r="T1466">
        <f>WEEKNUM(G1466)</f>
        <v>14</v>
      </c>
      <c r="U1466">
        <f>YEAR(G1466)</f>
        <v>2025</v>
      </c>
      <c r="V1466" s="117">
        <f>IFERROR(Q1466/N1466,"0")</f>
        <v>0.12344137622514131</v>
      </c>
    </row>
    <row r="1467" spans="1:22">
      <c r="A1467" t="str">
        <f>_xlfn.XLOOKUP(D1467,BN:BN,BO:BO)</f>
        <v>México</v>
      </c>
      <c r="B1467" t="s">
        <v>25</v>
      </c>
      <c r="C1467">
        <v>181</v>
      </c>
      <c r="D1467" t="str">
        <f>_xlfn.XLOOKUP(C1467,BH:BH,BI:BI)</f>
        <v>AndreaM</v>
      </c>
      <c r="E1467">
        <v>26013</v>
      </c>
      <c r="F1467" t="s">
        <v>2673</v>
      </c>
      <c r="G1467" s="63">
        <v>45859</v>
      </c>
      <c r="H1467" s="63">
        <v>45863</v>
      </c>
      <c r="I1467" t="s">
        <v>389</v>
      </c>
      <c r="J1467" t="str">
        <f>_xlfn.XLOOKUP(I1467,AS:AS,AU:AU)</f>
        <v>Crucero</v>
      </c>
      <c r="K1467" t="s">
        <v>33</v>
      </c>
      <c r="L1467">
        <v>12644</v>
      </c>
      <c r="M1467">
        <f>L1467*_xlfn.XLOOKUP(K1467,AM:AM,AN:AN)</f>
        <v>10873.84</v>
      </c>
      <c r="N1467">
        <f>L1467*_xlfn.XLOOKUP(K1467,AM:AM,AO:AO)</f>
        <v>12644</v>
      </c>
      <c r="O1467">
        <v>206.64</v>
      </c>
      <c r="P1467">
        <f>O1467*_xlfn.XLOOKUP(K1467,AM:AM,AN:AN)</f>
        <v>177.71039999999999</v>
      </c>
      <c r="Q1467">
        <f>O1467*_xlfn.XLOOKUP(K1467,AM:AM,AO:AO)</f>
        <v>206.64</v>
      </c>
      <c r="R1467" t="str">
        <f>_xlfn.XLOOKUP(E1467,AF:AF,AG:AG)</f>
        <v>Dream Pass</v>
      </c>
      <c r="S1467" t="str">
        <f>_xlfn.XLOOKUP(E1467,AF:AF,AI:AI)</f>
        <v>United States</v>
      </c>
      <c r="T1467">
        <f>WEEKNUM(G1467)</f>
        <v>30</v>
      </c>
      <c r="U1467">
        <f>YEAR(G1467)</f>
        <v>2025</v>
      </c>
      <c r="V1467" s="117">
        <f>IFERROR(Q1467/N1467,"0")</f>
        <v>1.6342929452704838E-2</v>
      </c>
    </row>
    <row r="1468" spans="1:22">
      <c r="A1468" t="str">
        <f>_xlfn.XLOOKUP(D1468,BN:BN,BO:BO)</f>
        <v>México</v>
      </c>
      <c r="B1468" t="s">
        <v>25</v>
      </c>
      <c r="C1468">
        <v>181</v>
      </c>
      <c r="D1468" t="str">
        <f>_xlfn.XLOOKUP(C1468,BH:BH,BI:BI)</f>
        <v>AndreaM</v>
      </c>
      <c r="E1468">
        <v>26013</v>
      </c>
      <c r="F1468" t="s">
        <v>2674</v>
      </c>
      <c r="G1468" s="63">
        <v>45863</v>
      </c>
      <c r="H1468" s="63">
        <v>45865</v>
      </c>
      <c r="I1468" t="s">
        <v>376</v>
      </c>
      <c r="J1468" t="str">
        <f>_xlfn.XLOOKUP(I1468,AS:AS,AU:AU)</f>
        <v>Hotel</v>
      </c>
      <c r="K1468" t="s">
        <v>33</v>
      </c>
      <c r="L1468">
        <v>2576</v>
      </c>
      <c r="M1468">
        <f>L1468*_xlfn.XLOOKUP(K1468,AM:AM,AN:AN)</f>
        <v>2215.36</v>
      </c>
      <c r="N1468">
        <f>L1468*_xlfn.XLOOKUP(K1468,AM:AM,AO:AO)</f>
        <v>2576</v>
      </c>
      <c r="O1468">
        <v>57.6</v>
      </c>
      <c r="P1468">
        <f>O1468*_xlfn.XLOOKUP(K1468,AM:AM,AN:AN)</f>
        <v>49.536000000000001</v>
      </c>
      <c r="Q1468">
        <f>O1468*_xlfn.XLOOKUP(K1468,AM:AM,AO:AO)</f>
        <v>57.6</v>
      </c>
      <c r="R1468" t="str">
        <f>_xlfn.XLOOKUP(E1468,AF:AF,AG:AG)</f>
        <v>Dream Pass</v>
      </c>
      <c r="S1468" t="str">
        <f>_xlfn.XLOOKUP(E1468,AF:AF,AI:AI)</f>
        <v>United States</v>
      </c>
      <c r="T1468">
        <f>WEEKNUM(G1468)</f>
        <v>30</v>
      </c>
      <c r="U1468">
        <f>YEAR(G1468)</f>
        <v>2025</v>
      </c>
      <c r="V1468" s="117">
        <f>IFERROR(Q1468/N1468,"0")</f>
        <v>2.236024844720497E-2</v>
      </c>
    </row>
    <row r="1469" spans="1:22">
      <c r="A1469" t="str">
        <f>_xlfn.XLOOKUP(D1469,BN:BN,BO:BO)</f>
        <v>México</v>
      </c>
      <c r="B1469" t="s">
        <v>25</v>
      </c>
      <c r="C1469">
        <v>181</v>
      </c>
      <c r="D1469" t="str">
        <f>_xlfn.XLOOKUP(C1469,BH:BH,BI:BI)</f>
        <v>AndreaM</v>
      </c>
      <c r="E1469">
        <v>26013</v>
      </c>
      <c r="F1469" t="s">
        <v>2675</v>
      </c>
      <c r="G1469" s="63">
        <v>45864</v>
      </c>
      <c r="H1469" s="63">
        <v>45864</v>
      </c>
      <c r="I1469" t="s">
        <v>418</v>
      </c>
      <c r="J1469" t="str">
        <f>_xlfn.XLOOKUP(I1469,AS:AS,AU:AU)</f>
        <v>Otros</v>
      </c>
      <c r="K1469" t="s">
        <v>33</v>
      </c>
      <c r="L1469">
        <v>1511</v>
      </c>
      <c r="M1469">
        <f>L1469*_xlfn.XLOOKUP(K1469,AM:AM,AN:AN)</f>
        <v>1299.46</v>
      </c>
      <c r="N1469">
        <f>L1469*_xlfn.XLOOKUP(K1469,AM:AM,AO:AO)</f>
        <v>1511</v>
      </c>
      <c r="O1469">
        <v>0</v>
      </c>
      <c r="P1469">
        <f>O1469*_xlfn.XLOOKUP(K1469,AM:AM,AN:AN)</f>
        <v>0</v>
      </c>
      <c r="Q1469">
        <f>O1469*_xlfn.XLOOKUP(K1469,AM:AM,AO:AO)</f>
        <v>0</v>
      </c>
      <c r="R1469" t="str">
        <f>_xlfn.XLOOKUP(E1469,AF:AF,AG:AG)</f>
        <v>Dream Pass</v>
      </c>
      <c r="S1469" t="str">
        <f>_xlfn.XLOOKUP(E1469,AF:AF,AI:AI)</f>
        <v>United States</v>
      </c>
      <c r="T1469">
        <f>WEEKNUM(G1469)</f>
        <v>30</v>
      </c>
      <c r="U1469">
        <f>YEAR(G1469)</f>
        <v>2025</v>
      </c>
      <c r="V1469" s="117">
        <f>IFERROR(Q1469/N1469,"0")</f>
        <v>0</v>
      </c>
    </row>
    <row r="1470" spans="1:22">
      <c r="A1470" t="str">
        <f>_xlfn.XLOOKUP(D1470,BN:BN,BO:BO)</f>
        <v>México</v>
      </c>
      <c r="B1470" t="s">
        <v>25</v>
      </c>
      <c r="C1470">
        <v>181</v>
      </c>
      <c r="D1470" t="str">
        <f>_xlfn.XLOOKUP(C1470,BH:BH,BI:BI)</f>
        <v>AndreaM</v>
      </c>
      <c r="E1470">
        <v>26013</v>
      </c>
      <c r="F1470" t="s">
        <v>2676</v>
      </c>
      <c r="G1470" s="63">
        <v>45864</v>
      </c>
      <c r="H1470" s="63">
        <v>45864</v>
      </c>
      <c r="I1470" t="s">
        <v>418</v>
      </c>
      <c r="J1470" t="str">
        <f>_xlfn.XLOOKUP(I1470,AS:AS,AU:AU)</f>
        <v>Otros</v>
      </c>
      <c r="K1470" t="s">
        <v>33</v>
      </c>
      <c r="L1470">
        <v>2975</v>
      </c>
      <c r="M1470">
        <f>L1470*_xlfn.XLOOKUP(K1470,AM:AM,AN:AN)</f>
        <v>2558.5</v>
      </c>
      <c r="N1470">
        <f>L1470*_xlfn.XLOOKUP(K1470,AM:AM,AO:AO)</f>
        <v>2975</v>
      </c>
      <c r="O1470">
        <v>73</v>
      </c>
      <c r="P1470">
        <f>O1470*_xlfn.XLOOKUP(K1470,AM:AM,AN:AN)</f>
        <v>62.78</v>
      </c>
      <c r="Q1470">
        <f>O1470*_xlfn.XLOOKUP(K1470,AM:AM,AO:AO)</f>
        <v>73</v>
      </c>
      <c r="R1470" t="str">
        <f>_xlfn.XLOOKUP(E1470,AF:AF,AG:AG)</f>
        <v>Dream Pass</v>
      </c>
      <c r="S1470" t="str">
        <f>_xlfn.XLOOKUP(E1470,AF:AF,AI:AI)</f>
        <v>United States</v>
      </c>
      <c r="T1470">
        <f>WEEKNUM(G1470)</f>
        <v>30</v>
      </c>
      <c r="U1470">
        <f>YEAR(G1470)</f>
        <v>2025</v>
      </c>
      <c r="V1470" s="117">
        <f>IFERROR(Q1470/N1470,"0")</f>
        <v>2.4537815126050421E-2</v>
      </c>
    </row>
    <row r="1471" spans="1:22">
      <c r="A1471" t="e">
        <f>_xlfn.XLOOKUP(D1471,BN:BN,BO:BO)</f>
        <v>#N/A</v>
      </c>
      <c r="B1471" t="s">
        <v>25</v>
      </c>
      <c r="C1471">
        <v>182</v>
      </c>
      <c r="D1471" t="e">
        <f>_xlfn.XLOOKUP(C1471,BH:BH,BI:BI)</f>
        <v>#N/A</v>
      </c>
      <c r="E1471">
        <v>24812</v>
      </c>
      <c r="F1471" t="s">
        <v>2677</v>
      </c>
      <c r="G1471" s="63">
        <v>45767</v>
      </c>
      <c r="H1471" s="63">
        <v>45799</v>
      </c>
      <c r="I1471" t="s">
        <v>366</v>
      </c>
      <c r="J1471" t="str">
        <f>_xlfn.XLOOKUP(I1471,AS:AS,AU:AU)</f>
        <v>Vuelos</v>
      </c>
      <c r="K1471" t="s">
        <v>33</v>
      </c>
      <c r="L1471">
        <v>0</v>
      </c>
      <c r="M1471">
        <f>L1471*_xlfn.XLOOKUP(K1471,AM:AM,AN:AN)</f>
        <v>0</v>
      </c>
      <c r="N1471">
        <f>L1471*_xlfn.XLOOKUP(K1471,AM:AM,AO:AO)</f>
        <v>0</v>
      </c>
      <c r="O1471">
        <v>0</v>
      </c>
      <c r="P1471">
        <f>O1471*_xlfn.XLOOKUP(K1471,AM:AM,AN:AN)</f>
        <v>0</v>
      </c>
      <c r="Q1471">
        <f>O1471*_xlfn.XLOOKUP(K1471,AM:AM,AO:AO)</f>
        <v>0</v>
      </c>
      <c r="R1471" t="str">
        <f>_xlfn.XLOOKUP(E1471,AF:AF,AG:AG)</f>
        <v>Emirates Airlines</v>
      </c>
      <c r="S1471" t="str">
        <f>_xlfn.XLOOKUP(E1471,AF:AF,AI:AI)</f>
        <v>United Arab Emirates</v>
      </c>
      <c r="T1471">
        <f>WEEKNUM(G1471)</f>
        <v>17</v>
      </c>
      <c r="U1471">
        <f>YEAR(G1471)</f>
        <v>2025</v>
      </c>
      <c r="V1471" s="117" t="str">
        <f>IFERROR(Q1471/N1471,"0")</f>
        <v>0</v>
      </c>
    </row>
    <row r="1472" spans="1:22">
      <c r="A1472" t="str">
        <f>_xlfn.XLOOKUP(D1472,BN:BN,BO:BO)</f>
        <v>México</v>
      </c>
      <c r="B1472" t="s">
        <v>25</v>
      </c>
      <c r="C1472">
        <v>183</v>
      </c>
      <c r="D1472" t="str">
        <f>_xlfn.XLOOKUP(C1472,BH:BH,BI:BI)</f>
        <v>VeronicaN</v>
      </c>
      <c r="E1472">
        <v>23789</v>
      </c>
      <c r="F1472" t="s">
        <v>2678</v>
      </c>
      <c r="G1472" s="63">
        <v>45847</v>
      </c>
      <c r="H1472" s="63">
        <v>45856</v>
      </c>
      <c r="I1472" t="s">
        <v>364</v>
      </c>
      <c r="J1472" t="str">
        <f>_xlfn.XLOOKUP(I1472,AS:AS,AU:AU)</f>
        <v>DMC</v>
      </c>
      <c r="K1472" t="s">
        <v>33</v>
      </c>
      <c r="L1472">
        <v>37222.949999999997</v>
      </c>
      <c r="M1472">
        <f>L1472*_xlfn.XLOOKUP(K1472,AM:AM,AN:AN)</f>
        <v>32011.736999999997</v>
      </c>
      <c r="N1472">
        <f>L1472*_xlfn.XLOOKUP(K1472,AM:AM,AO:AO)</f>
        <v>37222.949999999997</v>
      </c>
      <c r="O1472">
        <v>1242.95</v>
      </c>
      <c r="P1472">
        <f>O1472*_xlfn.XLOOKUP(K1472,AM:AM,AN:AN)</f>
        <v>1068.9370000000001</v>
      </c>
      <c r="Q1472">
        <f>O1472*_xlfn.XLOOKUP(K1472,AM:AM,AO:AO)</f>
        <v>1242.95</v>
      </c>
      <c r="R1472" t="str">
        <f>_xlfn.XLOOKUP(E1472,AF:AF,AG:AG)</f>
        <v>TRIUMPH TRAVEL</v>
      </c>
      <c r="S1472" t="str">
        <f>_xlfn.XLOOKUP(E1472,AF:AF,AI:AI)</f>
        <v>South Africa</v>
      </c>
      <c r="T1472">
        <f>WEEKNUM(G1472)</f>
        <v>28</v>
      </c>
      <c r="U1472">
        <f>YEAR(G1472)</f>
        <v>2025</v>
      </c>
      <c r="V1472" s="117">
        <f>IFERROR(Q1472/N1472,"0")</f>
        <v>3.3392033678147491E-2</v>
      </c>
    </row>
    <row r="1473" spans="1:22">
      <c r="A1473" t="str">
        <f>_xlfn.XLOOKUP(D1473,BN:BN,BO:BO)</f>
        <v>México</v>
      </c>
      <c r="B1473" t="s">
        <v>25</v>
      </c>
      <c r="C1473">
        <v>183</v>
      </c>
      <c r="D1473" t="str">
        <f>_xlfn.XLOOKUP(C1473,BH:BH,BI:BI)</f>
        <v>VeronicaN</v>
      </c>
      <c r="E1473">
        <v>25726</v>
      </c>
      <c r="F1473" t="s">
        <v>2197</v>
      </c>
      <c r="G1473" s="63">
        <v>45847</v>
      </c>
      <c r="H1473" s="63">
        <v>45856</v>
      </c>
      <c r="I1473" t="s">
        <v>456</v>
      </c>
      <c r="J1473" t="str">
        <f>_xlfn.XLOOKUP(I1473,AS:AS,AU:AU)</f>
        <v>Visados</v>
      </c>
      <c r="K1473" t="s">
        <v>33</v>
      </c>
      <c r="L1473">
        <v>495.16</v>
      </c>
      <c r="M1473">
        <f>L1473*_xlfn.XLOOKUP(K1473,AM:AM,AN:AN)</f>
        <v>425.83760000000001</v>
      </c>
      <c r="N1473">
        <f>L1473*_xlfn.XLOOKUP(K1473,AM:AM,AO:AO)</f>
        <v>495.16</v>
      </c>
      <c r="O1473">
        <v>0</v>
      </c>
      <c r="P1473">
        <f>O1473*_xlfn.XLOOKUP(K1473,AM:AM,AN:AN)</f>
        <v>0</v>
      </c>
      <c r="Q1473">
        <f>O1473*_xlfn.XLOOKUP(K1473,AM:AM,AO:AO)</f>
        <v>0</v>
      </c>
      <c r="R1473" t="str">
        <f>_xlfn.XLOOKUP(E1473,AF:AF,AG:AG)</f>
        <v>VISAS Osvaldo Cruz</v>
      </c>
      <c r="S1473" t="str">
        <f>_xlfn.XLOOKUP(E1473,AF:AF,AI:AI)</f>
        <v>Cliente</v>
      </c>
      <c r="T1473">
        <f>WEEKNUM(G1473)</f>
        <v>28</v>
      </c>
      <c r="U1473">
        <f>YEAR(G1473)</f>
        <v>2025</v>
      </c>
      <c r="V1473" s="117">
        <f>IFERROR(Q1473/N1473,"0")</f>
        <v>0</v>
      </c>
    </row>
    <row r="1474" spans="1:22">
      <c r="A1474" t="e">
        <f>_xlfn.XLOOKUP(D1474,BN:BN,BO:BO)</f>
        <v>#N/A</v>
      </c>
      <c r="B1474" t="s">
        <v>25</v>
      </c>
      <c r="C1474">
        <v>184</v>
      </c>
      <c r="D1474" t="e">
        <f>_xlfn.XLOOKUP(C1474,BH:BH,BI:BI)</f>
        <v>#N/A</v>
      </c>
      <c r="E1474">
        <v>25694</v>
      </c>
      <c r="F1474" t="s">
        <v>2679</v>
      </c>
      <c r="G1474" s="63">
        <v>45759</v>
      </c>
      <c r="H1474" s="63">
        <v>45767</v>
      </c>
      <c r="I1474" t="s">
        <v>366</v>
      </c>
      <c r="J1474" t="str">
        <f>_xlfn.XLOOKUP(I1474,AS:AS,AU:AU)</f>
        <v>Vuelos</v>
      </c>
      <c r="K1474" t="s">
        <v>33</v>
      </c>
      <c r="L1474">
        <v>1219.6600000000001</v>
      </c>
      <c r="M1474">
        <f>L1474*_xlfn.XLOOKUP(K1474,AM:AM,AN:AN)</f>
        <v>1048.9076</v>
      </c>
      <c r="N1474">
        <f>L1474*_xlfn.XLOOKUP(K1474,AM:AM,AO:AO)</f>
        <v>1219.6600000000001</v>
      </c>
      <c r="O1474">
        <v>0</v>
      </c>
      <c r="P1474">
        <f>O1474*_xlfn.XLOOKUP(K1474,AM:AM,AN:AN)</f>
        <v>0</v>
      </c>
      <c r="Q1474">
        <f>O1474*_xlfn.XLOOKUP(K1474,AM:AM,AO:AO)</f>
        <v>0</v>
      </c>
      <c r="R1474" t="str">
        <f>_xlfn.XLOOKUP(E1474,AF:AF,AG:AG)</f>
        <v>Copa Airlines</v>
      </c>
      <c r="S1474" t="str">
        <f>_xlfn.XLOOKUP(E1474,AF:AF,AI:AI)</f>
        <v>Panama</v>
      </c>
      <c r="T1474">
        <f>WEEKNUM(G1474)</f>
        <v>15</v>
      </c>
      <c r="U1474">
        <f>YEAR(G1474)</f>
        <v>2025</v>
      </c>
      <c r="V1474" s="117">
        <f>IFERROR(Q1474/N1474,"0")</f>
        <v>0</v>
      </c>
    </row>
    <row r="1475" spans="1:22">
      <c r="A1475" t="str">
        <f>_xlfn.XLOOKUP(D1475,BN:BN,BO:BO)</f>
        <v>México</v>
      </c>
      <c r="B1475" t="s">
        <v>25</v>
      </c>
      <c r="C1475">
        <v>185</v>
      </c>
      <c r="D1475" t="str">
        <f>_xlfn.XLOOKUP(C1475,BH:BH,BI:BI)</f>
        <v>MinervaH</v>
      </c>
      <c r="E1475">
        <v>25024</v>
      </c>
      <c r="F1475" t="s">
        <v>2680</v>
      </c>
      <c r="G1475" s="63">
        <v>45682</v>
      </c>
      <c r="H1475" s="63">
        <v>45697</v>
      </c>
      <c r="I1475" t="s">
        <v>366</v>
      </c>
      <c r="J1475" t="str">
        <f>_xlfn.XLOOKUP(I1475,AS:AS,AU:AU)</f>
        <v>Vuelos</v>
      </c>
      <c r="K1475" t="s">
        <v>33</v>
      </c>
      <c r="L1475">
        <v>1196</v>
      </c>
      <c r="M1475">
        <f>L1475*_xlfn.XLOOKUP(K1475,AM:AM,AN:AN)</f>
        <v>1028.56</v>
      </c>
      <c r="N1475">
        <f>L1475*_xlfn.XLOOKUP(K1475,AM:AM,AO:AO)</f>
        <v>1196</v>
      </c>
      <c r="O1475">
        <v>0</v>
      </c>
      <c r="P1475">
        <f>O1475*_xlfn.XLOOKUP(K1475,AM:AM,AN:AN)</f>
        <v>0</v>
      </c>
      <c r="Q1475">
        <f>O1475*_xlfn.XLOOKUP(K1475,AM:AM,AO:AO)</f>
        <v>0</v>
      </c>
      <c r="R1475" t="str">
        <f>_xlfn.XLOOKUP(E1475,AF:AF,AG:AG)</f>
        <v>Iberia</v>
      </c>
      <c r="S1475" t="str">
        <f>_xlfn.XLOOKUP(E1475,AF:AF,AI:AI)</f>
        <v>Spain</v>
      </c>
      <c r="T1475">
        <f>WEEKNUM(G1475)</f>
        <v>4</v>
      </c>
      <c r="U1475">
        <f>YEAR(G1475)</f>
        <v>2025</v>
      </c>
      <c r="V1475" s="117">
        <f>IFERROR(Q1475/N1475,"0")</f>
        <v>0</v>
      </c>
    </row>
    <row r="1476" spans="1:22">
      <c r="A1476" t="str">
        <f>_xlfn.XLOOKUP(D1476,BN:BN,BO:BO)</f>
        <v>México</v>
      </c>
      <c r="B1476" t="s">
        <v>25</v>
      </c>
      <c r="C1476">
        <v>186</v>
      </c>
      <c r="D1476" t="str">
        <f>_xlfn.XLOOKUP(C1476,BH:BH,BI:BI)</f>
        <v>VeronicaN</v>
      </c>
      <c r="E1476">
        <v>26216</v>
      </c>
      <c r="F1476" t="s">
        <v>2681</v>
      </c>
      <c r="G1476" s="63">
        <v>45692</v>
      </c>
      <c r="H1476" s="63">
        <v>45696</v>
      </c>
      <c r="I1476" t="s">
        <v>425</v>
      </c>
      <c r="J1476" t="str">
        <f>_xlfn.XLOOKUP(I1476,AS:AS,AU:AU)</f>
        <v>Traslados</v>
      </c>
      <c r="K1476" t="s">
        <v>30</v>
      </c>
      <c r="L1476">
        <v>134515</v>
      </c>
      <c r="M1476">
        <f>L1476*_xlfn.XLOOKUP(K1476,AM:AM,AN:AN)</f>
        <v>6456.72</v>
      </c>
      <c r="N1476">
        <f>L1476*_xlfn.XLOOKUP(K1476,AM:AM,AO:AO)</f>
        <v>7532.84</v>
      </c>
      <c r="O1476">
        <v>25731.52</v>
      </c>
      <c r="P1476">
        <f>O1476*_xlfn.XLOOKUP(K1476,AM:AM,AN:AN)</f>
        <v>1235.1129600000002</v>
      </c>
      <c r="Q1476">
        <f>O1476*_xlfn.XLOOKUP(K1476,AM:AM,AO:AO)</f>
        <v>1440.9651200000001</v>
      </c>
      <c r="R1476" t="str">
        <f>_xlfn.XLOOKUP(E1476,AF:AF,AG:AG)</f>
        <v>FINAUTOS</v>
      </c>
      <c r="S1476" t="str">
        <f>_xlfn.XLOOKUP(E1476,AF:AF,AI:AI)</f>
        <v>MEXICO</v>
      </c>
      <c r="T1476">
        <f>WEEKNUM(G1476)</f>
        <v>6</v>
      </c>
      <c r="U1476">
        <f>YEAR(G1476)</f>
        <v>2025</v>
      </c>
      <c r="V1476" s="117">
        <f>IFERROR(Q1476/N1476,"0")</f>
        <v>0.19129108277887225</v>
      </c>
    </row>
    <row r="1477" spans="1:22">
      <c r="A1477" t="str">
        <f>_xlfn.XLOOKUP(D1477,BN:BN,BO:BO)</f>
        <v>México</v>
      </c>
      <c r="B1477" t="s">
        <v>25</v>
      </c>
      <c r="C1477">
        <v>187</v>
      </c>
      <c r="D1477" t="str">
        <f>_xlfn.XLOOKUP(C1477,BH:BH,BI:BI)</f>
        <v>DianaM</v>
      </c>
      <c r="E1477">
        <v>23590</v>
      </c>
      <c r="F1477" t="s">
        <v>2682</v>
      </c>
      <c r="G1477" s="63">
        <v>45722</v>
      </c>
      <c r="H1477" s="63">
        <v>45727</v>
      </c>
      <c r="I1477" t="s">
        <v>366</v>
      </c>
      <c r="J1477" t="str">
        <f>_xlfn.XLOOKUP(I1477,AS:AS,AU:AU)</f>
        <v>Vuelos</v>
      </c>
      <c r="K1477" t="s">
        <v>33</v>
      </c>
      <c r="L1477">
        <v>1544.2</v>
      </c>
      <c r="M1477">
        <f>L1477*_xlfn.XLOOKUP(K1477,AM:AM,AN:AN)</f>
        <v>1328.0119999999999</v>
      </c>
      <c r="N1477">
        <f>L1477*_xlfn.XLOOKUP(K1477,AM:AM,AO:AO)</f>
        <v>1544.2</v>
      </c>
      <c r="O1477">
        <v>26</v>
      </c>
      <c r="P1477">
        <f>O1477*_xlfn.XLOOKUP(K1477,AM:AM,AN:AN)</f>
        <v>22.36</v>
      </c>
      <c r="Q1477">
        <f>O1477*_xlfn.XLOOKUP(K1477,AM:AM,AO:AO)</f>
        <v>26</v>
      </c>
      <c r="R1477" t="str">
        <f>_xlfn.XLOOKUP(E1477,AF:AF,AG:AG)</f>
        <v>AEROMÉXICO</v>
      </c>
      <c r="S1477" t="str">
        <f>_xlfn.XLOOKUP(E1477,AF:AF,AI:AI)</f>
        <v>Mexico</v>
      </c>
      <c r="T1477">
        <f>WEEKNUM(G1477)</f>
        <v>10</v>
      </c>
      <c r="U1477">
        <f>YEAR(G1477)</f>
        <v>2025</v>
      </c>
      <c r="V1477" s="117">
        <f>IFERROR(Q1477/N1477,"0")</f>
        <v>1.6837197254241678E-2</v>
      </c>
    </row>
    <row r="1478" spans="1:22">
      <c r="A1478" t="str">
        <f>_xlfn.XLOOKUP(D1478,BN:BN,BO:BO)</f>
        <v>México</v>
      </c>
      <c r="B1478" t="s">
        <v>25</v>
      </c>
      <c r="C1478">
        <v>187</v>
      </c>
      <c r="D1478" t="str">
        <f>_xlfn.XLOOKUP(C1478,BH:BH,BI:BI)</f>
        <v>DianaM</v>
      </c>
      <c r="E1478">
        <v>27781</v>
      </c>
      <c r="F1478" t="s">
        <v>2643</v>
      </c>
      <c r="G1478" s="63">
        <v>45722</v>
      </c>
      <c r="H1478" s="63">
        <v>45727</v>
      </c>
      <c r="I1478" t="s">
        <v>376</v>
      </c>
      <c r="J1478" t="str">
        <f>_xlfn.XLOOKUP(I1478,AS:AS,AU:AU)</f>
        <v>Hotel</v>
      </c>
      <c r="K1478" t="s">
        <v>33</v>
      </c>
      <c r="L1478">
        <v>1838.6</v>
      </c>
      <c r="M1478">
        <f>L1478*_xlfn.XLOOKUP(K1478,AM:AM,AN:AN)</f>
        <v>1581.1959999999999</v>
      </c>
      <c r="N1478">
        <f>L1478*_xlfn.XLOOKUP(K1478,AM:AM,AO:AO)</f>
        <v>1838.6</v>
      </c>
      <c r="O1478">
        <v>183.86</v>
      </c>
      <c r="P1478">
        <f>O1478*_xlfn.XLOOKUP(K1478,AM:AM,AN:AN)</f>
        <v>158.11960000000002</v>
      </c>
      <c r="Q1478">
        <f>O1478*_xlfn.XLOOKUP(K1478,AM:AM,AO:AO)</f>
        <v>183.86</v>
      </c>
      <c r="R1478" t="str">
        <f>_xlfn.XLOOKUP(E1478,AF:AF,AG:AG)</f>
        <v>THE PIERRE A TAJ HOTEL NEW YORK</v>
      </c>
      <c r="S1478" t="str">
        <f>_xlfn.XLOOKUP(E1478,AF:AF,AI:AI)</f>
        <v>United States</v>
      </c>
      <c r="T1478">
        <f>WEEKNUM(G1478)</f>
        <v>10</v>
      </c>
      <c r="U1478">
        <f>YEAR(G1478)</f>
        <v>2025</v>
      </c>
      <c r="V1478" s="117">
        <f>IFERROR(Q1478/N1478,"0")</f>
        <v>0.1</v>
      </c>
    </row>
    <row r="1479" spans="1:22">
      <c r="A1479" t="str">
        <f>_xlfn.XLOOKUP(D1479,BN:BN,BO:BO)</f>
        <v>México</v>
      </c>
      <c r="B1479" t="s">
        <v>25</v>
      </c>
      <c r="C1479">
        <v>188</v>
      </c>
      <c r="D1479" t="str">
        <f>_xlfn.XLOOKUP(C1479,BH:BH,BI:BI)</f>
        <v>DianaM</v>
      </c>
      <c r="E1479">
        <v>26287</v>
      </c>
      <c r="F1479" t="s">
        <v>1715</v>
      </c>
      <c r="G1479" s="63">
        <v>45689</v>
      </c>
      <c r="H1479" s="63">
        <v>45696</v>
      </c>
      <c r="I1479" t="s">
        <v>376</v>
      </c>
      <c r="J1479" t="str">
        <f>_xlfn.XLOOKUP(I1479,AS:AS,AU:AU)</f>
        <v>Hotel</v>
      </c>
      <c r="K1479" t="s">
        <v>33</v>
      </c>
      <c r="L1479">
        <v>10019.209999999999</v>
      </c>
      <c r="M1479">
        <f>L1479*_xlfn.XLOOKUP(K1479,AM:AM,AN:AN)</f>
        <v>8616.5205999999998</v>
      </c>
      <c r="N1479">
        <f>L1479*_xlfn.XLOOKUP(K1479,AM:AM,AO:AO)</f>
        <v>10019.209999999999</v>
      </c>
      <c r="O1479">
        <v>997.21</v>
      </c>
      <c r="P1479">
        <f>O1479*_xlfn.XLOOKUP(K1479,AM:AM,AN:AN)</f>
        <v>857.60059999999999</v>
      </c>
      <c r="Q1479">
        <f>O1479*_xlfn.XLOOKUP(K1479,AM:AM,AO:AO)</f>
        <v>997.21</v>
      </c>
      <c r="R1479" t="str">
        <f>_xlfn.XLOOKUP(E1479,AF:AF,AG:AG)</f>
        <v>SHA WELLNESS CLINIC MEXICO</v>
      </c>
      <c r="S1479" t="str">
        <f>_xlfn.XLOOKUP(E1479,AF:AF,AI:AI)</f>
        <v>Mexico</v>
      </c>
      <c r="T1479">
        <f>WEEKNUM(G1479)</f>
        <v>5</v>
      </c>
      <c r="U1479">
        <f>YEAR(G1479)</f>
        <v>2025</v>
      </c>
      <c r="V1479" s="117">
        <f>IFERROR(Q1479/N1479,"0")</f>
        <v>9.952980324796068E-2</v>
      </c>
    </row>
    <row r="1480" spans="1:22">
      <c r="A1480" t="str">
        <f>_xlfn.XLOOKUP(D1480,BN:BN,BO:BO)</f>
        <v>México</v>
      </c>
      <c r="B1480" t="s">
        <v>25</v>
      </c>
      <c r="C1480">
        <v>189</v>
      </c>
      <c r="D1480" t="str">
        <f>_xlfn.XLOOKUP(C1480,BH:BH,BI:BI)</f>
        <v>DianaM</v>
      </c>
      <c r="E1480">
        <v>26346</v>
      </c>
      <c r="F1480" t="s">
        <v>2683</v>
      </c>
      <c r="G1480" s="63">
        <v>45760</v>
      </c>
      <c r="H1480" s="63">
        <v>45767</v>
      </c>
      <c r="I1480" t="s">
        <v>376</v>
      </c>
      <c r="J1480" t="str">
        <f>_xlfn.XLOOKUP(I1480,AS:AS,AU:AU)</f>
        <v>Hotel</v>
      </c>
      <c r="K1480" t="s">
        <v>33</v>
      </c>
      <c r="L1480">
        <v>22000</v>
      </c>
      <c r="M1480">
        <f>L1480*_xlfn.XLOOKUP(K1480,AM:AM,AN:AN)</f>
        <v>18920</v>
      </c>
      <c r="N1480">
        <f>L1480*_xlfn.XLOOKUP(K1480,AM:AM,AO:AO)</f>
        <v>22000</v>
      </c>
      <c r="O1480">
        <v>0</v>
      </c>
      <c r="P1480">
        <f>O1480*_xlfn.XLOOKUP(K1480,AM:AM,AN:AN)</f>
        <v>0</v>
      </c>
      <c r="Q1480">
        <f>O1480*_xlfn.XLOOKUP(K1480,AM:AM,AO:AO)</f>
        <v>0</v>
      </c>
      <c r="R1480" t="str">
        <f>_xlfn.XLOOKUP(E1480,AF:AF,AG:AG)</f>
        <v>EDEN ROCK ST BARTHS</v>
      </c>
      <c r="S1480" t="str">
        <f>_xlfn.XLOOKUP(E1480,AF:AF,AI:AI)</f>
        <v>Saint Bartholomey</v>
      </c>
      <c r="T1480">
        <f>WEEKNUM(G1480)</f>
        <v>16</v>
      </c>
      <c r="U1480">
        <f>YEAR(G1480)</f>
        <v>2025</v>
      </c>
      <c r="V1480" s="117">
        <f>IFERROR(Q1480/N1480,"0")</f>
        <v>0</v>
      </c>
    </row>
    <row r="1481" spans="1:22">
      <c r="A1481" t="str">
        <f>_xlfn.XLOOKUP(D1481,BN:BN,BO:BO)</f>
        <v>México</v>
      </c>
      <c r="B1481" t="s">
        <v>25</v>
      </c>
      <c r="C1481">
        <v>189</v>
      </c>
      <c r="D1481" t="str">
        <f>_xlfn.XLOOKUP(C1481,BH:BH,BI:BI)</f>
        <v>DianaM</v>
      </c>
      <c r="E1481">
        <v>25694</v>
      </c>
      <c r="F1481" t="s">
        <v>2679</v>
      </c>
      <c r="G1481" s="63">
        <v>45760</v>
      </c>
      <c r="H1481" s="63">
        <v>45767</v>
      </c>
      <c r="I1481" t="s">
        <v>366</v>
      </c>
      <c r="J1481" t="str">
        <f>_xlfn.XLOOKUP(I1481,AS:AS,AU:AU)</f>
        <v>Vuelos</v>
      </c>
      <c r="K1481" t="s">
        <v>33</v>
      </c>
      <c r="L1481">
        <v>1219.6600000000001</v>
      </c>
      <c r="M1481">
        <f>L1481*_xlfn.XLOOKUP(K1481,AM:AM,AN:AN)</f>
        <v>1048.9076</v>
      </c>
      <c r="N1481">
        <f>L1481*_xlfn.XLOOKUP(K1481,AM:AM,AO:AO)</f>
        <v>1219.6600000000001</v>
      </c>
      <c r="O1481">
        <v>0</v>
      </c>
      <c r="P1481">
        <f>O1481*_xlfn.XLOOKUP(K1481,AM:AM,AN:AN)</f>
        <v>0</v>
      </c>
      <c r="Q1481">
        <f>O1481*_xlfn.XLOOKUP(K1481,AM:AM,AO:AO)</f>
        <v>0</v>
      </c>
      <c r="R1481" t="str">
        <f>_xlfn.XLOOKUP(E1481,AF:AF,AG:AG)</f>
        <v>Copa Airlines</v>
      </c>
      <c r="S1481" t="str">
        <f>_xlfn.XLOOKUP(E1481,AF:AF,AI:AI)</f>
        <v>Panama</v>
      </c>
      <c r="T1481">
        <f>WEEKNUM(G1481)</f>
        <v>16</v>
      </c>
      <c r="U1481">
        <f>YEAR(G1481)</f>
        <v>2025</v>
      </c>
      <c r="V1481" s="117">
        <f>IFERROR(Q1481/N1481,"0")</f>
        <v>0</v>
      </c>
    </row>
    <row r="1482" spans="1:22">
      <c r="A1482" t="str">
        <f>_xlfn.XLOOKUP(D1482,BN:BN,BO:BO)</f>
        <v>México</v>
      </c>
      <c r="B1482" t="s">
        <v>25</v>
      </c>
      <c r="C1482">
        <v>189</v>
      </c>
      <c r="D1482" t="str">
        <f>_xlfn.XLOOKUP(C1482,BH:BH,BI:BI)</f>
        <v>DianaM</v>
      </c>
      <c r="E1482">
        <v>25694</v>
      </c>
      <c r="F1482" t="s">
        <v>2684</v>
      </c>
      <c r="G1482" s="63">
        <v>45760</v>
      </c>
      <c r="H1482" s="63">
        <v>45767</v>
      </c>
      <c r="I1482" t="s">
        <v>366</v>
      </c>
      <c r="J1482" t="str">
        <f>_xlfn.XLOOKUP(I1482,AS:AS,AU:AU)</f>
        <v>Vuelos</v>
      </c>
      <c r="K1482" t="s">
        <v>33</v>
      </c>
      <c r="L1482">
        <v>1219.6600000000001</v>
      </c>
      <c r="M1482">
        <f>L1482*_xlfn.XLOOKUP(K1482,AM:AM,AN:AN)</f>
        <v>1048.9076</v>
      </c>
      <c r="N1482">
        <f>L1482*_xlfn.XLOOKUP(K1482,AM:AM,AO:AO)</f>
        <v>1219.6600000000001</v>
      </c>
      <c r="O1482">
        <v>0</v>
      </c>
      <c r="P1482">
        <f>O1482*_xlfn.XLOOKUP(K1482,AM:AM,AN:AN)</f>
        <v>0</v>
      </c>
      <c r="Q1482">
        <f>O1482*_xlfn.XLOOKUP(K1482,AM:AM,AO:AO)</f>
        <v>0</v>
      </c>
      <c r="R1482" t="str">
        <f>_xlfn.XLOOKUP(E1482,AF:AF,AG:AG)</f>
        <v>Copa Airlines</v>
      </c>
      <c r="S1482" t="str">
        <f>_xlfn.XLOOKUP(E1482,AF:AF,AI:AI)</f>
        <v>Panama</v>
      </c>
      <c r="T1482">
        <f>WEEKNUM(G1482)</f>
        <v>16</v>
      </c>
      <c r="U1482">
        <f>YEAR(G1482)</f>
        <v>2025</v>
      </c>
      <c r="V1482" s="117">
        <f>IFERROR(Q1482/N1482,"0")</f>
        <v>0</v>
      </c>
    </row>
    <row r="1483" spans="1:22">
      <c r="A1483" t="str">
        <f>_xlfn.XLOOKUP(D1483,BN:BN,BO:BO)</f>
        <v>México</v>
      </c>
      <c r="B1483" t="s">
        <v>25</v>
      </c>
      <c r="C1483">
        <v>189</v>
      </c>
      <c r="D1483" t="str">
        <f>_xlfn.XLOOKUP(C1483,BH:BH,BI:BI)</f>
        <v>DianaM</v>
      </c>
      <c r="E1483">
        <v>25694</v>
      </c>
      <c r="F1483" t="s">
        <v>2685</v>
      </c>
      <c r="G1483" s="63">
        <v>45760</v>
      </c>
      <c r="H1483" s="63">
        <v>45767</v>
      </c>
      <c r="I1483" t="s">
        <v>366</v>
      </c>
      <c r="J1483" t="str">
        <f>_xlfn.XLOOKUP(I1483,AS:AS,AU:AU)</f>
        <v>Vuelos</v>
      </c>
      <c r="K1483" t="s">
        <v>33</v>
      </c>
      <c r="L1483">
        <v>1219.6600000000001</v>
      </c>
      <c r="M1483">
        <f>L1483*_xlfn.XLOOKUP(K1483,AM:AM,AN:AN)</f>
        <v>1048.9076</v>
      </c>
      <c r="N1483">
        <f>L1483*_xlfn.XLOOKUP(K1483,AM:AM,AO:AO)</f>
        <v>1219.6600000000001</v>
      </c>
      <c r="O1483">
        <v>0</v>
      </c>
      <c r="P1483">
        <f>O1483*_xlfn.XLOOKUP(K1483,AM:AM,AN:AN)</f>
        <v>0</v>
      </c>
      <c r="Q1483">
        <f>O1483*_xlfn.XLOOKUP(K1483,AM:AM,AO:AO)</f>
        <v>0</v>
      </c>
      <c r="R1483" t="str">
        <f>_xlfn.XLOOKUP(E1483,AF:AF,AG:AG)</f>
        <v>Copa Airlines</v>
      </c>
      <c r="S1483" t="str">
        <f>_xlfn.XLOOKUP(E1483,AF:AF,AI:AI)</f>
        <v>Panama</v>
      </c>
      <c r="T1483">
        <f>WEEKNUM(G1483)</f>
        <v>16</v>
      </c>
      <c r="U1483">
        <f>YEAR(G1483)</f>
        <v>2025</v>
      </c>
      <c r="V1483" s="117">
        <f>IFERROR(Q1483/N1483,"0")</f>
        <v>0</v>
      </c>
    </row>
    <row r="1484" spans="1:22">
      <c r="A1484" t="str">
        <f>_xlfn.XLOOKUP(D1484,BN:BN,BO:BO)</f>
        <v>México</v>
      </c>
      <c r="B1484" t="s">
        <v>25</v>
      </c>
      <c r="C1484">
        <v>189</v>
      </c>
      <c r="D1484" t="str">
        <f>_xlfn.XLOOKUP(C1484,BH:BH,BI:BI)</f>
        <v>DianaM</v>
      </c>
      <c r="E1484">
        <v>25694</v>
      </c>
      <c r="F1484" t="s">
        <v>2686</v>
      </c>
      <c r="G1484" s="63">
        <v>45760</v>
      </c>
      <c r="H1484" s="63">
        <v>45767</v>
      </c>
      <c r="I1484" t="s">
        <v>366</v>
      </c>
      <c r="J1484" t="str">
        <f>_xlfn.XLOOKUP(I1484,AS:AS,AU:AU)</f>
        <v>Vuelos</v>
      </c>
      <c r="K1484" t="s">
        <v>33</v>
      </c>
      <c r="L1484">
        <v>1219.6600000000001</v>
      </c>
      <c r="M1484">
        <f>L1484*_xlfn.XLOOKUP(K1484,AM:AM,AN:AN)</f>
        <v>1048.9076</v>
      </c>
      <c r="N1484">
        <f>L1484*_xlfn.XLOOKUP(K1484,AM:AM,AO:AO)</f>
        <v>1219.6600000000001</v>
      </c>
      <c r="O1484">
        <v>0</v>
      </c>
      <c r="P1484">
        <f>O1484*_xlfn.XLOOKUP(K1484,AM:AM,AN:AN)</f>
        <v>0</v>
      </c>
      <c r="Q1484">
        <f>O1484*_xlfn.XLOOKUP(K1484,AM:AM,AO:AO)</f>
        <v>0</v>
      </c>
      <c r="R1484" t="str">
        <f>_xlfn.XLOOKUP(E1484,AF:AF,AG:AG)</f>
        <v>Copa Airlines</v>
      </c>
      <c r="S1484" t="str">
        <f>_xlfn.XLOOKUP(E1484,AF:AF,AI:AI)</f>
        <v>Panama</v>
      </c>
      <c r="T1484">
        <f>WEEKNUM(G1484)</f>
        <v>16</v>
      </c>
      <c r="U1484">
        <f>YEAR(G1484)</f>
        <v>2025</v>
      </c>
      <c r="V1484" s="117">
        <f>IFERROR(Q1484/N1484,"0")</f>
        <v>0</v>
      </c>
    </row>
    <row r="1485" spans="1:22">
      <c r="A1485" t="str">
        <f>_xlfn.XLOOKUP(D1485,BN:BN,BO:BO)</f>
        <v>México</v>
      </c>
      <c r="B1485" t="s">
        <v>25</v>
      </c>
      <c r="C1485">
        <v>189</v>
      </c>
      <c r="D1485" t="str">
        <f>_xlfn.XLOOKUP(C1485,BH:BH,BI:BI)</f>
        <v>DianaM</v>
      </c>
      <c r="E1485">
        <v>25694</v>
      </c>
      <c r="F1485" t="s">
        <v>2687</v>
      </c>
      <c r="G1485" s="63">
        <v>45760</v>
      </c>
      <c r="H1485" s="63">
        <v>45767</v>
      </c>
      <c r="I1485" t="s">
        <v>366</v>
      </c>
      <c r="J1485" t="str">
        <f>_xlfn.XLOOKUP(I1485,AS:AS,AU:AU)</f>
        <v>Vuelos</v>
      </c>
      <c r="K1485" t="s">
        <v>33</v>
      </c>
      <c r="L1485">
        <v>1219.6600000000001</v>
      </c>
      <c r="M1485">
        <f>L1485*_xlfn.XLOOKUP(K1485,AM:AM,AN:AN)</f>
        <v>1048.9076</v>
      </c>
      <c r="N1485">
        <f>L1485*_xlfn.XLOOKUP(K1485,AM:AM,AO:AO)</f>
        <v>1219.6600000000001</v>
      </c>
      <c r="O1485">
        <v>0</v>
      </c>
      <c r="P1485">
        <f>O1485*_xlfn.XLOOKUP(K1485,AM:AM,AN:AN)</f>
        <v>0</v>
      </c>
      <c r="Q1485">
        <f>O1485*_xlfn.XLOOKUP(K1485,AM:AM,AO:AO)</f>
        <v>0</v>
      </c>
      <c r="R1485" t="str">
        <f>_xlfn.XLOOKUP(E1485,AF:AF,AG:AG)</f>
        <v>Copa Airlines</v>
      </c>
      <c r="S1485" t="str">
        <f>_xlfn.XLOOKUP(E1485,AF:AF,AI:AI)</f>
        <v>Panama</v>
      </c>
      <c r="T1485">
        <f>WEEKNUM(G1485)</f>
        <v>16</v>
      </c>
      <c r="U1485">
        <f>YEAR(G1485)</f>
        <v>2025</v>
      </c>
      <c r="V1485" s="117">
        <f>IFERROR(Q1485/N1485,"0")</f>
        <v>0</v>
      </c>
    </row>
    <row r="1486" spans="1:22">
      <c r="A1486" t="str">
        <f>_xlfn.XLOOKUP(D1486,BN:BN,BO:BO)</f>
        <v>México</v>
      </c>
      <c r="B1486" t="s">
        <v>25</v>
      </c>
      <c r="C1486">
        <v>189</v>
      </c>
      <c r="D1486" t="str">
        <f>_xlfn.XLOOKUP(C1486,BH:BH,BI:BI)</f>
        <v>DianaM</v>
      </c>
      <c r="E1486">
        <v>25694</v>
      </c>
      <c r="F1486" t="s">
        <v>2688</v>
      </c>
      <c r="G1486" s="63">
        <v>45760</v>
      </c>
      <c r="H1486" s="63">
        <v>45767</v>
      </c>
      <c r="I1486" t="s">
        <v>366</v>
      </c>
      <c r="J1486" t="str">
        <f>_xlfn.XLOOKUP(I1486,AS:AS,AU:AU)</f>
        <v>Vuelos</v>
      </c>
      <c r="K1486" t="s">
        <v>33</v>
      </c>
      <c r="L1486">
        <v>1013.76</v>
      </c>
      <c r="M1486">
        <f>L1486*_xlfn.XLOOKUP(K1486,AM:AM,AN:AN)</f>
        <v>871.83359999999993</v>
      </c>
      <c r="N1486">
        <f>L1486*_xlfn.XLOOKUP(K1486,AM:AM,AO:AO)</f>
        <v>1013.76</v>
      </c>
      <c r="O1486">
        <v>0</v>
      </c>
      <c r="P1486">
        <f>O1486*_xlfn.XLOOKUP(K1486,AM:AM,AN:AN)</f>
        <v>0</v>
      </c>
      <c r="Q1486">
        <f>O1486*_xlfn.XLOOKUP(K1486,AM:AM,AO:AO)</f>
        <v>0</v>
      </c>
      <c r="R1486" t="str">
        <f>_xlfn.XLOOKUP(E1486,AF:AF,AG:AG)</f>
        <v>Copa Airlines</v>
      </c>
      <c r="S1486" t="str">
        <f>_xlfn.XLOOKUP(E1486,AF:AF,AI:AI)</f>
        <v>Panama</v>
      </c>
      <c r="T1486">
        <f>WEEKNUM(G1486)</f>
        <v>16</v>
      </c>
      <c r="U1486">
        <f>YEAR(G1486)</f>
        <v>2025</v>
      </c>
      <c r="V1486" s="117">
        <f>IFERROR(Q1486/N1486,"0")</f>
        <v>0</v>
      </c>
    </row>
    <row r="1487" spans="1:22">
      <c r="A1487" t="str">
        <f>_xlfn.XLOOKUP(D1487,BN:BN,BO:BO)</f>
        <v>México</v>
      </c>
      <c r="B1487" t="s">
        <v>25</v>
      </c>
      <c r="C1487">
        <v>189</v>
      </c>
      <c r="D1487" t="str">
        <f>_xlfn.XLOOKUP(C1487,BH:BH,BI:BI)</f>
        <v>DianaM</v>
      </c>
      <c r="E1487">
        <v>25694</v>
      </c>
      <c r="F1487" t="s">
        <v>2689</v>
      </c>
      <c r="G1487" s="63">
        <v>45760</v>
      </c>
      <c r="H1487" s="63">
        <v>45767</v>
      </c>
      <c r="I1487" t="s">
        <v>366</v>
      </c>
      <c r="J1487" t="str">
        <f>_xlfn.XLOOKUP(I1487,AS:AS,AU:AU)</f>
        <v>Vuelos</v>
      </c>
      <c r="K1487" t="s">
        <v>33</v>
      </c>
      <c r="L1487">
        <v>1013.76</v>
      </c>
      <c r="M1487">
        <f>L1487*_xlfn.XLOOKUP(K1487,AM:AM,AN:AN)</f>
        <v>871.83359999999993</v>
      </c>
      <c r="N1487">
        <f>L1487*_xlfn.XLOOKUP(K1487,AM:AM,AO:AO)</f>
        <v>1013.76</v>
      </c>
      <c r="O1487">
        <v>0</v>
      </c>
      <c r="P1487">
        <f>O1487*_xlfn.XLOOKUP(K1487,AM:AM,AN:AN)</f>
        <v>0</v>
      </c>
      <c r="Q1487">
        <f>O1487*_xlfn.XLOOKUP(K1487,AM:AM,AO:AO)</f>
        <v>0</v>
      </c>
      <c r="R1487" t="str">
        <f>_xlfn.XLOOKUP(E1487,AF:AF,AG:AG)</f>
        <v>Copa Airlines</v>
      </c>
      <c r="S1487" t="str">
        <f>_xlfn.XLOOKUP(E1487,AF:AF,AI:AI)</f>
        <v>Panama</v>
      </c>
      <c r="T1487">
        <f>WEEKNUM(G1487)</f>
        <v>16</v>
      </c>
      <c r="U1487">
        <f>YEAR(G1487)</f>
        <v>2025</v>
      </c>
      <c r="V1487" s="117">
        <f>IFERROR(Q1487/N1487,"0")</f>
        <v>0</v>
      </c>
    </row>
    <row r="1488" spans="1:22">
      <c r="A1488" t="str">
        <f>_xlfn.XLOOKUP(D1488,BN:BN,BO:BO)</f>
        <v>México</v>
      </c>
      <c r="B1488" t="s">
        <v>25</v>
      </c>
      <c r="C1488">
        <v>189</v>
      </c>
      <c r="D1488" t="str">
        <f>_xlfn.XLOOKUP(C1488,BH:BH,BI:BI)</f>
        <v>DianaM</v>
      </c>
      <c r="E1488">
        <v>27924</v>
      </c>
      <c r="F1488" t="s">
        <v>2690</v>
      </c>
      <c r="G1488" s="63">
        <v>45760</v>
      </c>
      <c r="H1488" s="63">
        <v>45767</v>
      </c>
      <c r="I1488" t="s">
        <v>366</v>
      </c>
      <c r="J1488" t="str">
        <f>_xlfn.XLOOKUP(I1488,AS:AS,AU:AU)</f>
        <v>Vuelos</v>
      </c>
      <c r="K1488" t="s">
        <v>33</v>
      </c>
      <c r="L1488">
        <v>234.23</v>
      </c>
      <c r="M1488">
        <f>L1488*_xlfn.XLOOKUP(K1488,AM:AM,AN:AN)</f>
        <v>201.43779999999998</v>
      </c>
      <c r="N1488">
        <f>L1488*_xlfn.XLOOKUP(K1488,AM:AM,AO:AO)</f>
        <v>234.23</v>
      </c>
      <c r="O1488">
        <v>0</v>
      </c>
      <c r="P1488">
        <f>O1488*_xlfn.XLOOKUP(K1488,AM:AM,AN:AN)</f>
        <v>0</v>
      </c>
      <c r="Q1488">
        <f>O1488*_xlfn.XLOOKUP(K1488,AM:AM,AO:AO)</f>
        <v>0</v>
      </c>
      <c r="R1488" t="str">
        <f>_xlfn.XLOOKUP(E1488,AF:AF,AG:AG)</f>
        <v>WINAIR</v>
      </c>
      <c r="S1488" t="str">
        <f>_xlfn.XLOOKUP(E1488,AF:AF,AI:AI)</f>
        <v>St Maarten</v>
      </c>
      <c r="T1488">
        <f>WEEKNUM(G1488)</f>
        <v>16</v>
      </c>
      <c r="U1488">
        <f>YEAR(G1488)</f>
        <v>2025</v>
      </c>
      <c r="V1488" s="117">
        <f>IFERROR(Q1488/N1488,"0")</f>
        <v>0</v>
      </c>
    </row>
    <row r="1489" spans="1:22">
      <c r="A1489" t="str">
        <f>_xlfn.XLOOKUP(D1489,BN:BN,BO:BO)</f>
        <v>México</v>
      </c>
      <c r="B1489" t="s">
        <v>25</v>
      </c>
      <c r="C1489">
        <v>189</v>
      </c>
      <c r="D1489" t="str">
        <f>_xlfn.XLOOKUP(C1489,BH:BH,BI:BI)</f>
        <v>DianaM</v>
      </c>
      <c r="E1489">
        <v>27924</v>
      </c>
      <c r="F1489" t="s">
        <v>2691</v>
      </c>
      <c r="G1489" s="63">
        <v>45760</v>
      </c>
      <c r="H1489" s="63">
        <v>45767</v>
      </c>
      <c r="I1489" t="s">
        <v>366</v>
      </c>
      <c r="J1489" t="str">
        <f>_xlfn.XLOOKUP(I1489,AS:AS,AU:AU)</f>
        <v>Vuelos</v>
      </c>
      <c r="K1489" t="s">
        <v>33</v>
      </c>
      <c r="L1489">
        <v>234.23</v>
      </c>
      <c r="M1489">
        <f>L1489*_xlfn.XLOOKUP(K1489,AM:AM,AN:AN)</f>
        <v>201.43779999999998</v>
      </c>
      <c r="N1489">
        <f>L1489*_xlfn.XLOOKUP(K1489,AM:AM,AO:AO)</f>
        <v>234.23</v>
      </c>
      <c r="O1489">
        <v>0</v>
      </c>
      <c r="P1489">
        <f>O1489*_xlfn.XLOOKUP(K1489,AM:AM,AN:AN)</f>
        <v>0</v>
      </c>
      <c r="Q1489">
        <f>O1489*_xlfn.XLOOKUP(K1489,AM:AM,AO:AO)</f>
        <v>0</v>
      </c>
      <c r="R1489" t="str">
        <f>_xlfn.XLOOKUP(E1489,AF:AF,AG:AG)</f>
        <v>WINAIR</v>
      </c>
      <c r="S1489" t="str">
        <f>_xlfn.XLOOKUP(E1489,AF:AF,AI:AI)</f>
        <v>St Maarten</v>
      </c>
      <c r="T1489">
        <f>WEEKNUM(G1489)</f>
        <v>16</v>
      </c>
      <c r="U1489">
        <f>YEAR(G1489)</f>
        <v>2025</v>
      </c>
      <c r="V1489" s="117">
        <f>IFERROR(Q1489/N1489,"0")</f>
        <v>0</v>
      </c>
    </row>
    <row r="1490" spans="1:22">
      <c r="A1490" t="str">
        <f>_xlfn.XLOOKUP(D1490,BN:BN,BO:BO)</f>
        <v>México</v>
      </c>
      <c r="B1490" t="s">
        <v>25</v>
      </c>
      <c r="C1490">
        <v>189</v>
      </c>
      <c r="D1490" t="str">
        <f>_xlfn.XLOOKUP(C1490,BH:BH,BI:BI)</f>
        <v>DianaM</v>
      </c>
      <c r="E1490">
        <v>27924</v>
      </c>
      <c r="F1490" t="s">
        <v>2692</v>
      </c>
      <c r="G1490" s="63">
        <v>45760</v>
      </c>
      <c r="H1490" s="63">
        <v>45767</v>
      </c>
      <c r="I1490" t="s">
        <v>366</v>
      </c>
      <c r="J1490" t="str">
        <f>_xlfn.XLOOKUP(I1490,AS:AS,AU:AU)</f>
        <v>Vuelos</v>
      </c>
      <c r="K1490" t="s">
        <v>33</v>
      </c>
      <c r="L1490">
        <v>234.23</v>
      </c>
      <c r="M1490">
        <f>L1490*_xlfn.XLOOKUP(K1490,AM:AM,AN:AN)</f>
        <v>201.43779999999998</v>
      </c>
      <c r="N1490">
        <f>L1490*_xlfn.XLOOKUP(K1490,AM:AM,AO:AO)</f>
        <v>234.23</v>
      </c>
      <c r="O1490">
        <v>0</v>
      </c>
      <c r="P1490">
        <f>O1490*_xlfn.XLOOKUP(K1490,AM:AM,AN:AN)</f>
        <v>0</v>
      </c>
      <c r="Q1490">
        <f>O1490*_xlfn.XLOOKUP(K1490,AM:AM,AO:AO)</f>
        <v>0</v>
      </c>
      <c r="R1490" t="str">
        <f>_xlfn.XLOOKUP(E1490,AF:AF,AG:AG)</f>
        <v>WINAIR</v>
      </c>
      <c r="S1490" t="str">
        <f>_xlfn.XLOOKUP(E1490,AF:AF,AI:AI)</f>
        <v>St Maarten</v>
      </c>
      <c r="T1490">
        <f>WEEKNUM(G1490)</f>
        <v>16</v>
      </c>
      <c r="U1490">
        <f>YEAR(G1490)</f>
        <v>2025</v>
      </c>
      <c r="V1490" s="117">
        <f>IFERROR(Q1490/N1490,"0")</f>
        <v>0</v>
      </c>
    </row>
    <row r="1491" spans="1:22">
      <c r="A1491" t="str">
        <f>_xlfn.XLOOKUP(D1491,BN:BN,BO:BO)</f>
        <v>México</v>
      </c>
      <c r="B1491" t="s">
        <v>25</v>
      </c>
      <c r="C1491">
        <v>189</v>
      </c>
      <c r="D1491" t="str">
        <f>_xlfn.XLOOKUP(C1491,BH:BH,BI:BI)</f>
        <v>DianaM</v>
      </c>
      <c r="E1491">
        <v>27924</v>
      </c>
      <c r="F1491" t="s">
        <v>2693</v>
      </c>
      <c r="G1491" s="63">
        <v>45760</v>
      </c>
      <c r="H1491" s="63">
        <v>45767</v>
      </c>
      <c r="I1491" t="s">
        <v>366</v>
      </c>
      <c r="J1491" t="str">
        <f>_xlfn.XLOOKUP(I1491,AS:AS,AU:AU)</f>
        <v>Vuelos</v>
      </c>
      <c r="K1491" t="s">
        <v>33</v>
      </c>
      <c r="L1491">
        <v>234.23</v>
      </c>
      <c r="M1491">
        <f>L1491*_xlfn.XLOOKUP(K1491,AM:AM,AN:AN)</f>
        <v>201.43779999999998</v>
      </c>
      <c r="N1491">
        <f>L1491*_xlfn.XLOOKUP(K1491,AM:AM,AO:AO)</f>
        <v>234.23</v>
      </c>
      <c r="O1491">
        <v>0</v>
      </c>
      <c r="P1491">
        <f>O1491*_xlfn.XLOOKUP(K1491,AM:AM,AN:AN)</f>
        <v>0</v>
      </c>
      <c r="Q1491">
        <f>O1491*_xlfn.XLOOKUP(K1491,AM:AM,AO:AO)</f>
        <v>0</v>
      </c>
      <c r="R1491" t="str">
        <f>_xlfn.XLOOKUP(E1491,AF:AF,AG:AG)</f>
        <v>WINAIR</v>
      </c>
      <c r="S1491" t="str">
        <f>_xlfn.XLOOKUP(E1491,AF:AF,AI:AI)</f>
        <v>St Maarten</v>
      </c>
      <c r="T1491">
        <f>WEEKNUM(G1491)</f>
        <v>16</v>
      </c>
      <c r="U1491">
        <f>YEAR(G1491)</f>
        <v>2025</v>
      </c>
      <c r="V1491" s="117">
        <f>IFERROR(Q1491/N1491,"0")</f>
        <v>0</v>
      </c>
    </row>
    <row r="1492" spans="1:22">
      <c r="A1492" t="str">
        <f>_xlfn.XLOOKUP(D1492,BN:BN,BO:BO)</f>
        <v>México</v>
      </c>
      <c r="B1492" t="s">
        <v>25</v>
      </c>
      <c r="C1492">
        <v>189</v>
      </c>
      <c r="D1492" t="str">
        <f>_xlfn.XLOOKUP(C1492,BH:BH,BI:BI)</f>
        <v>DianaM</v>
      </c>
      <c r="E1492">
        <v>27924</v>
      </c>
      <c r="F1492" t="s">
        <v>2694</v>
      </c>
      <c r="G1492" s="63">
        <v>45760</v>
      </c>
      <c r="H1492" s="63">
        <v>45767</v>
      </c>
      <c r="I1492" t="s">
        <v>366</v>
      </c>
      <c r="J1492" t="str">
        <f>_xlfn.XLOOKUP(I1492,AS:AS,AU:AU)</f>
        <v>Vuelos</v>
      </c>
      <c r="K1492" t="s">
        <v>33</v>
      </c>
      <c r="L1492">
        <v>217.23</v>
      </c>
      <c r="M1492">
        <f>L1492*_xlfn.XLOOKUP(K1492,AM:AM,AN:AN)</f>
        <v>186.81779999999998</v>
      </c>
      <c r="N1492">
        <f>L1492*_xlfn.XLOOKUP(K1492,AM:AM,AO:AO)</f>
        <v>217.23</v>
      </c>
      <c r="O1492">
        <v>0</v>
      </c>
      <c r="P1492">
        <f>O1492*_xlfn.XLOOKUP(K1492,AM:AM,AN:AN)</f>
        <v>0</v>
      </c>
      <c r="Q1492">
        <f>O1492*_xlfn.XLOOKUP(K1492,AM:AM,AO:AO)</f>
        <v>0</v>
      </c>
      <c r="R1492" t="str">
        <f>_xlfn.XLOOKUP(E1492,AF:AF,AG:AG)</f>
        <v>WINAIR</v>
      </c>
      <c r="S1492" t="str">
        <f>_xlfn.XLOOKUP(E1492,AF:AF,AI:AI)</f>
        <v>St Maarten</v>
      </c>
      <c r="T1492">
        <f>WEEKNUM(G1492)</f>
        <v>16</v>
      </c>
      <c r="U1492">
        <f>YEAR(G1492)</f>
        <v>2025</v>
      </c>
      <c r="V1492" s="117">
        <f>IFERROR(Q1492/N1492,"0")</f>
        <v>0</v>
      </c>
    </row>
    <row r="1493" spans="1:22">
      <c r="A1493" t="str">
        <f>_xlfn.XLOOKUP(D1493,BN:BN,BO:BO)</f>
        <v>México</v>
      </c>
      <c r="B1493" t="s">
        <v>25</v>
      </c>
      <c r="C1493">
        <v>189</v>
      </c>
      <c r="D1493" t="str">
        <f>_xlfn.XLOOKUP(C1493,BH:BH,BI:BI)</f>
        <v>DianaM</v>
      </c>
      <c r="E1493">
        <v>27924</v>
      </c>
      <c r="F1493" t="s">
        <v>2695</v>
      </c>
      <c r="G1493" s="63">
        <v>45760</v>
      </c>
      <c r="H1493" s="63">
        <v>45767</v>
      </c>
      <c r="I1493" t="s">
        <v>366</v>
      </c>
      <c r="J1493" t="str">
        <f>_xlfn.XLOOKUP(I1493,AS:AS,AU:AU)</f>
        <v>Vuelos</v>
      </c>
      <c r="K1493" t="s">
        <v>33</v>
      </c>
      <c r="L1493">
        <v>193.23</v>
      </c>
      <c r="M1493">
        <f>L1493*_xlfn.XLOOKUP(K1493,AM:AM,AN:AN)</f>
        <v>166.17779999999999</v>
      </c>
      <c r="N1493">
        <f>L1493*_xlfn.XLOOKUP(K1493,AM:AM,AO:AO)</f>
        <v>193.23</v>
      </c>
      <c r="O1493">
        <v>0</v>
      </c>
      <c r="P1493">
        <f>O1493*_xlfn.XLOOKUP(K1493,AM:AM,AN:AN)</f>
        <v>0</v>
      </c>
      <c r="Q1493">
        <f>O1493*_xlfn.XLOOKUP(K1493,AM:AM,AO:AO)</f>
        <v>0</v>
      </c>
      <c r="R1493" t="str">
        <f>_xlfn.XLOOKUP(E1493,AF:AF,AG:AG)</f>
        <v>WINAIR</v>
      </c>
      <c r="S1493" t="str">
        <f>_xlfn.XLOOKUP(E1493,AF:AF,AI:AI)</f>
        <v>St Maarten</v>
      </c>
      <c r="T1493">
        <f>WEEKNUM(G1493)</f>
        <v>16</v>
      </c>
      <c r="U1493">
        <f>YEAR(G1493)</f>
        <v>2025</v>
      </c>
      <c r="V1493" s="117">
        <f>IFERROR(Q1493/N1493,"0")</f>
        <v>0</v>
      </c>
    </row>
    <row r="1494" spans="1:22">
      <c r="A1494" t="str">
        <f>_xlfn.XLOOKUP(D1494,BN:BN,BO:BO)</f>
        <v>México</v>
      </c>
      <c r="B1494" t="s">
        <v>25</v>
      </c>
      <c r="C1494">
        <v>189</v>
      </c>
      <c r="D1494" t="str">
        <f>_xlfn.XLOOKUP(C1494,BH:BH,BI:BI)</f>
        <v>DianaM</v>
      </c>
      <c r="E1494">
        <v>27924</v>
      </c>
      <c r="F1494" t="s">
        <v>2696</v>
      </c>
      <c r="G1494" s="63">
        <v>45760</v>
      </c>
      <c r="H1494" s="63">
        <v>45767</v>
      </c>
      <c r="I1494" t="s">
        <v>366</v>
      </c>
      <c r="J1494" t="str">
        <f>_xlfn.XLOOKUP(I1494,AS:AS,AU:AU)</f>
        <v>Vuelos</v>
      </c>
      <c r="K1494" t="s">
        <v>33</v>
      </c>
      <c r="L1494">
        <v>193.23</v>
      </c>
      <c r="M1494">
        <f>L1494*_xlfn.XLOOKUP(K1494,AM:AM,AN:AN)</f>
        <v>166.17779999999999</v>
      </c>
      <c r="N1494">
        <f>L1494*_xlfn.XLOOKUP(K1494,AM:AM,AO:AO)</f>
        <v>193.23</v>
      </c>
      <c r="O1494">
        <v>0</v>
      </c>
      <c r="P1494">
        <f>O1494*_xlfn.XLOOKUP(K1494,AM:AM,AN:AN)</f>
        <v>0</v>
      </c>
      <c r="Q1494">
        <f>O1494*_xlfn.XLOOKUP(K1494,AM:AM,AO:AO)</f>
        <v>0</v>
      </c>
      <c r="R1494" t="str">
        <f>_xlfn.XLOOKUP(E1494,AF:AF,AG:AG)</f>
        <v>WINAIR</v>
      </c>
      <c r="S1494" t="str">
        <f>_xlfn.XLOOKUP(E1494,AF:AF,AI:AI)</f>
        <v>St Maarten</v>
      </c>
      <c r="T1494">
        <f>WEEKNUM(G1494)</f>
        <v>16</v>
      </c>
      <c r="U1494">
        <f>YEAR(G1494)</f>
        <v>2025</v>
      </c>
      <c r="V1494" s="117">
        <f>IFERROR(Q1494/N1494,"0")</f>
        <v>0</v>
      </c>
    </row>
    <row r="1495" spans="1:22">
      <c r="A1495" t="str">
        <f>_xlfn.XLOOKUP(D1495,BN:BN,BO:BO)</f>
        <v>México</v>
      </c>
      <c r="B1495" t="s">
        <v>25</v>
      </c>
      <c r="C1495">
        <v>189</v>
      </c>
      <c r="D1495" t="str">
        <f>_xlfn.XLOOKUP(C1495,BH:BH,BI:BI)</f>
        <v>DianaM</v>
      </c>
      <c r="E1495">
        <v>23590</v>
      </c>
      <c r="F1495" t="s">
        <v>2697</v>
      </c>
      <c r="G1495" s="63">
        <v>45778</v>
      </c>
      <c r="H1495" s="63">
        <v>45781</v>
      </c>
      <c r="I1495" t="s">
        <v>366</v>
      </c>
      <c r="J1495" t="str">
        <f>_xlfn.XLOOKUP(I1495,AS:AS,AU:AU)</f>
        <v>Vuelos</v>
      </c>
      <c r="K1495" t="s">
        <v>33</v>
      </c>
      <c r="L1495">
        <v>193.67</v>
      </c>
      <c r="M1495">
        <f>L1495*_xlfn.XLOOKUP(K1495,AM:AM,AN:AN)</f>
        <v>166.55619999999999</v>
      </c>
      <c r="N1495">
        <f>L1495*_xlfn.XLOOKUP(K1495,AM:AM,AO:AO)</f>
        <v>193.67</v>
      </c>
      <c r="O1495">
        <v>0</v>
      </c>
      <c r="P1495">
        <f>O1495*_xlfn.XLOOKUP(K1495,AM:AM,AN:AN)</f>
        <v>0</v>
      </c>
      <c r="Q1495">
        <f>O1495*_xlfn.XLOOKUP(K1495,AM:AM,AO:AO)</f>
        <v>0</v>
      </c>
      <c r="R1495" t="str">
        <f>_xlfn.XLOOKUP(E1495,AF:AF,AG:AG)</f>
        <v>AEROMÉXICO</v>
      </c>
      <c r="S1495" t="str">
        <f>_xlfn.XLOOKUP(E1495,AF:AF,AI:AI)</f>
        <v>Mexico</v>
      </c>
      <c r="T1495">
        <f>WEEKNUM(G1495)</f>
        <v>18</v>
      </c>
      <c r="U1495">
        <f>YEAR(G1495)</f>
        <v>2025</v>
      </c>
      <c r="V1495" s="117">
        <f>IFERROR(Q1495/N1495,"0")</f>
        <v>0</v>
      </c>
    </row>
    <row r="1496" spans="1:22">
      <c r="A1496" t="str">
        <f>_xlfn.XLOOKUP(D1496,BN:BN,BO:BO)</f>
        <v>México</v>
      </c>
      <c r="B1496" t="s">
        <v>25</v>
      </c>
      <c r="C1496">
        <v>189</v>
      </c>
      <c r="D1496" t="str">
        <f>_xlfn.XLOOKUP(C1496,BH:BH,BI:BI)</f>
        <v>DianaM</v>
      </c>
      <c r="E1496">
        <v>23590</v>
      </c>
      <c r="F1496" t="s">
        <v>2698</v>
      </c>
      <c r="G1496" s="63">
        <v>45778</v>
      </c>
      <c r="H1496" s="63">
        <v>45781</v>
      </c>
      <c r="I1496" t="s">
        <v>366</v>
      </c>
      <c r="J1496" t="str">
        <f>_xlfn.XLOOKUP(I1496,AS:AS,AU:AU)</f>
        <v>Vuelos</v>
      </c>
      <c r="K1496" t="s">
        <v>33</v>
      </c>
      <c r="L1496">
        <v>193.67</v>
      </c>
      <c r="M1496">
        <f>L1496*_xlfn.XLOOKUP(K1496,AM:AM,AN:AN)</f>
        <v>166.55619999999999</v>
      </c>
      <c r="N1496">
        <f>L1496*_xlfn.XLOOKUP(K1496,AM:AM,AO:AO)</f>
        <v>193.67</v>
      </c>
      <c r="O1496">
        <v>0</v>
      </c>
      <c r="P1496">
        <f>O1496*_xlfn.XLOOKUP(K1496,AM:AM,AN:AN)</f>
        <v>0</v>
      </c>
      <c r="Q1496">
        <f>O1496*_xlfn.XLOOKUP(K1496,AM:AM,AO:AO)</f>
        <v>0</v>
      </c>
      <c r="R1496" t="str">
        <f>_xlfn.XLOOKUP(E1496,AF:AF,AG:AG)</f>
        <v>AEROMÉXICO</v>
      </c>
      <c r="S1496" t="str">
        <f>_xlfn.XLOOKUP(E1496,AF:AF,AI:AI)</f>
        <v>Mexico</v>
      </c>
      <c r="T1496">
        <f>WEEKNUM(G1496)</f>
        <v>18</v>
      </c>
      <c r="U1496">
        <f>YEAR(G1496)</f>
        <v>2025</v>
      </c>
      <c r="V1496" s="117">
        <f>IFERROR(Q1496/N1496,"0")</f>
        <v>0</v>
      </c>
    </row>
    <row r="1497" spans="1:22">
      <c r="A1497" t="str">
        <f>_xlfn.XLOOKUP(D1497,BN:BN,BO:BO)</f>
        <v>México</v>
      </c>
      <c r="B1497" t="s">
        <v>25</v>
      </c>
      <c r="C1497">
        <v>189</v>
      </c>
      <c r="D1497" t="str">
        <f>_xlfn.XLOOKUP(C1497,BH:BH,BI:BI)</f>
        <v>DianaM</v>
      </c>
      <c r="E1497">
        <v>23590</v>
      </c>
      <c r="F1497" t="s">
        <v>2699</v>
      </c>
      <c r="G1497" s="63">
        <v>45778</v>
      </c>
      <c r="H1497" s="63">
        <v>45781</v>
      </c>
      <c r="I1497" t="s">
        <v>366</v>
      </c>
      <c r="J1497" t="str">
        <f>_xlfn.XLOOKUP(I1497,AS:AS,AU:AU)</f>
        <v>Vuelos</v>
      </c>
      <c r="K1497" t="s">
        <v>33</v>
      </c>
      <c r="L1497">
        <v>193.67</v>
      </c>
      <c r="M1497">
        <f>L1497*_xlfn.XLOOKUP(K1497,AM:AM,AN:AN)</f>
        <v>166.55619999999999</v>
      </c>
      <c r="N1497">
        <f>L1497*_xlfn.XLOOKUP(K1497,AM:AM,AO:AO)</f>
        <v>193.67</v>
      </c>
      <c r="O1497">
        <v>0</v>
      </c>
      <c r="P1497">
        <f>O1497*_xlfn.XLOOKUP(K1497,AM:AM,AN:AN)</f>
        <v>0</v>
      </c>
      <c r="Q1497">
        <f>O1497*_xlfn.XLOOKUP(K1497,AM:AM,AO:AO)</f>
        <v>0</v>
      </c>
      <c r="R1497" t="str">
        <f>_xlfn.XLOOKUP(E1497,AF:AF,AG:AG)</f>
        <v>AEROMÉXICO</v>
      </c>
      <c r="S1497" t="str">
        <f>_xlfn.XLOOKUP(E1497,AF:AF,AI:AI)</f>
        <v>Mexico</v>
      </c>
      <c r="T1497">
        <f>WEEKNUM(G1497)</f>
        <v>18</v>
      </c>
      <c r="U1497">
        <f>YEAR(G1497)</f>
        <v>2025</v>
      </c>
      <c r="V1497" s="117">
        <f>IFERROR(Q1497/N1497,"0")</f>
        <v>0</v>
      </c>
    </row>
    <row r="1498" spans="1:22">
      <c r="A1498" t="str">
        <f>_xlfn.XLOOKUP(D1498,BN:BN,BO:BO)</f>
        <v>México</v>
      </c>
      <c r="B1498" t="s">
        <v>25</v>
      </c>
      <c r="C1498">
        <v>189</v>
      </c>
      <c r="D1498" t="str">
        <f>_xlfn.XLOOKUP(C1498,BH:BH,BI:BI)</f>
        <v>DianaM</v>
      </c>
      <c r="E1498">
        <v>23590</v>
      </c>
      <c r="F1498" t="s">
        <v>2700</v>
      </c>
      <c r="G1498" s="63">
        <v>45778</v>
      </c>
      <c r="H1498" s="63">
        <v>45781</v>
      </c>
      <c r="I1498" t="s">
        <v>366</v>
      </c>
      <c r="J1498" t="str">
        <f>_xlfn.XLOOKUP(I1498,AS:AS,AU:AU)</f>
        <v>Vuelos</v>
      </c>
      <c r="K1498" t="s">
        <v>33</v>
      </c>
      <c r="L1498">
        <v>193.67</v>
      </c>
      <c r="M1498">
        <f>L1498*_xlfn.XLOOKUP(K1498,AM:AM,AN:AN)</f>
        <v>166.55619999999999</v>
      </c>
      <c r="N1498">
        <f>L1498*_xlfn.XLOOKUP(K1498,AM:AM,AO:AO)</f>
        <v>193.67</v>
      </c>
      <c r="O1498">
        <v>0</v>
      </c>
      <c r="P1498">
        <f>O1498*_xlfn.XLOOKUP(K1498,AM:AM,AN:AN)</f>
        <v>0</v>
      </c>
      <c r="Q1498">
        <f>O1498*_xlfn.XLOOKUP(K1498,AM:AM,AO:AO)</f>
        <v>0</v>
      </c>
      <c r="R1498" t="str">
        <f>_xlfn.XLOOKUP(E1498,AF:AF,AG:AG)</f>
        <v>AEROMÉXICO</v>
      </c>
      <c r="S1498" t="str">
        <f>_xlfn.XLOOKUP(E1498,AF:AF,AI:AI)</f>
        <v>Mexico</v>
      </c>
      <c r="T1498">
        <f>WEEKNUM(G1498)</f>
        <v>18</v>
      </c>
      <c r="U1498">
        <f>YEAR(G1498)</f>
        <v>2025</v>
      </c>
      <c r="V1498" s="117">
        <f>IFERROR(Q1498/N1498,"0")</f>
        <v>0</v>
      </c>
    </row>
    <row r="1499" spans="1:22">
      <c r="A1499" t="str">
        <f>_xlfn.XLOOKUP(D1499,BN:BN,BO:BO)</f>
        <v>México</v>
      </c>
      <c r="B1499" t="s">
        <v>25</v>
      </c>
      <c r="C1499">
        <v>189</v>
      </c>
      <c r="D1499" t="str">
        <f>_xlfn.XLOOKUP(C1499,BH:BH,BI:BI)</f>
        <v>DianaM</v>
      </c>
      <c r="E1499">
        <v>23590</v>
      </c>
      <c r="F1499" t="s">
        <v>2701</v>
      </c>
      <c r="G1499" s="63">
        <v>45778</v>
      </c>
      <c r="H1499" s="63">
        <v>45781</v>
      </c>
      <c r="I1499" t="s">
        <v>366</v>
      </c>
      <c r="J1499" t="str">
        <f>_xlfn.XLOOKUP(I1499,AS:AS,AU:AU)</f>
        <v>Vuelos</v>
      </c>
      <c r="K1499" t="s">
        <v>33</v>
      </c>
      <c r="L1499">
        <v>193.67</v>
      </c>
      <c r="M1499">
        <f>L1499*_xlfn.XLOOKUP(K1499,AM:AM,AN:AN)</f>
        <v>166.55619999999999</v>
      </c>
      <c r="N1499">
        <f>L1499*_xlfn.XLOOKUP(K1499,AM:AM,AO:AO)</f>
        <v>193.67</v>
      </c>
      <c r="O1499">
        <v>0</v>
      </c>
      <c r="P1499">
        <f>O1499*_xlfn.XLOOKUP(K1499,AM:AM,AN:AN)</f>
        <v>0</v>
      </c>
      <c r="Q1499">
        <f>O1499*_xlfn.XLOOKUP(K1499,AM:AM,AO:AO)</f>
        <v>0</v>
      </c>
      <c r="R1499" t="str">
        <f>_xlfn.XLOOKUP(E1499,AF:AF,AG:AG)</f>
        <v>AEROMÉXICO</v>
      </c>
      <c r="S1499" t="str">
        <f>_xlfn.XLOOKUP(E1499,AF:AF,AI:AI)</f>
        <v>Mexico</v>
      </c>
      <c r="T1499">
        <f>WEEKNUM(G1499)</f>
        <v>18</v>
      </c>
      <c r="U1499">
        <f>YEAR(G1499)</f>
        <v>2025</v>
      </c>
      <c r="V1499" s="117">
        <f>IFERROR(Q1499/N1499,"0")</f>
        <v>0</v>
      </c>
    </row>
    <row r="1500" spans="1:22">
      <c r="A1500" t="str">
        <f>_xlfn.XLOOKUP(D1500,BN:BN,BO:BO)</f>
        <v>México</v>
      </c>
      <c r="B1500" t="s">
        <v>25</v>
      </c>
      <c r="C1500">
        <v>189</v>
      </c>
      <c r="D1500" t="str">
        <f>_xlfn.XLOOKUP(C1500,BH:BH,BI:BI)</f>
        <v>DianaM</v>
      </c>
      <c r="E1500">
        <v>23590</v>
      </c>
      <c r="F1500" t="s">
        <v>2702</v>
      </c>
      <c r="G1500" s="63">
        <v>45760</v>
      </c>
      <c r="H1500" s="63">
        <v>45781</v>
      </c>
      <c r="I1500" t="s">
        <v>366</v>
      </c>
      <c r="J1500" t="str">
        <f>_xlfn.XLOOKUP(I1500,AS:AS,AU:AU)</f>
        <v>Vuelos</v>
      </c>
      <c r="K1500" t="s">
        <v>33</v>
      </c>
      <c r="L1500">
        <v>183.17</v>
      </c>
      <c r="M1500">
        <f>L1500*_xlfn.XLOOKUP(K1500,AM:AM,AN:AN)</f>
        <v>157.52619999999999</v>
      </c>
      <c r="N1500">
        <f>L1500*_xlfn.XLOOKUP(K1500,AM:AM,AO:AO)</f>
        <v>183.17</v>
      </c>
      <c r="O1500">
        <v>0</v>
      </c>
      <c r="P1500">
        <f>O1500*_xlfn.XLOOKUP(K1500,AM:AM,AN:AN)</f>
        <v>0</v>
      </c>
      <c r="Q1500">
        <f>O1500*_xlfn.XLOOKUP(K1500,AM:AM,AO:AO)</f>
        <v>0</v>
      </c>
      <c r="R1500" t="str">
        <f>_xlfn.XLOOKUP(E1500,AF:AF,AG:AG)</f>
        <v>AEROMÉXICO</v>
      </c>
      <c r="S1500" t="str">
        <f>_xlfn.XLOOKUP(E1500,AF:AF,AI:AI)</f>
        <v>Mexico</v>
      </c>
      <c r="T1500">
        <f>WEEKNUM(G1500)</f>
        <v>16</v>
      </c>
      <c r="U1500">
        <f>YEAR(G1500)</f>
        <v>2025</v>
      </c>
      <c r="V1500" s="117">
        <f>IFERROR(Q1500/N1500,"0")</f>
        <v>0</v>
      </c>
    </row>
    <row r="1501" spans="1:22">
      <c r="A1501" t="str">
        <f>_xlfn.XLOOKUP(D1501,BN:BN,BO:BO)</f>
        <v>México</v>
      </c>
      <c r="B1501" t="s">
        <v>25</v>
      </c>
      <c r="C1501">
        <v>189</v>
      </c>
      <c r="D1501" t="str">
        <f>_xlfn.XLOOKUP(C1501,BH:BH,BI:BI)</f>
        <v>DianaM</v>
      </c>
      <c r="E1501">
        <v>23590</v>
      </c>
      <c r="F1501" t="s">
        <v>2703</v>
      </c>
      <c r="G1501" s="63">
        <v>45760</v>
      </c>
      <c r="H1501" s="63">
        <v>45781</v>
      </c>
      <c r="I1501" t="s">
        <v>366</v>
      </c>
      <c r="J1501" t="str">
        <f>_xlfn.XLOOKUP(I1501,AS:AS,AU:AU)</f>
        <v>Vuelos</v>
      </c>
      <c r="K1501" t="s">
        <v>33</v>
      </c>
      <c r="L1501">
        <v>183.17</v>
      </c>
      <c r="M1501">
        <f>L1501*_xlfn.XLOOKUP(K1501,AM:AM,AN:AN)</f>
        <v>157.52619999999999</v>
      </c>
      <c r="N1501">
        <f>L1501*_xlfn.XLOOKUP(K1501,AM:AM,AO:AO)</f>
        <v>183.17</v>
      </c>
      <c r="O1501">
        <v>0</v>
      </c>
      <c r="P1501">
        <f>O1501*_xlfn.XLOOKUP(K1501,AM:AM,AN:AN)</f>
        <v>0</v>
      </c>
      <c r="Q1501">
        <f>O1501*_xlfn.XLOOKUP(K1501,AM:AM,AO:AO)</f>
        <v>0</v>
      </c>
      <c r="R1501" t="str">
        <f>_xlfn.XLOOKUP(E1501,AF:AF,AG:AG)</f>
        <v>AEROMÉXICO</v>
      </c>
      <c r="S1501" t="str">
        <f>_xlfn.XLOOKUP(E1501,AF:AF,AI:AI)</f>
        <v>Mexico</v>
      </c>
      <c r="T1501">
        <f>WEEKNUM(G1501)</f>
        <v>16</v>
      </c>
      <c r="U1501">
        <f>YEAR(G1501)</f>
        <v>2025</v>
      </c>
      <c r="V1501" s="117">
        <f>IFERROR(Q1501/N1501,"0")</f>
        <v>0</v>
      </c>
    </row>
    <row r="1502" spans="1:22">
      <c r="A1502" t="str">
        <f>_xlfn.XLOOKUP(D1502,BN:BN,BO:BO)</f>
        <v>México</v>
      </c>
      <c r="B1502" t="s">
        <v>25</v>
      </c>
      <c r="C1502">
        <v>189</v>
      </c>
      <c r="D1502" t="str">
        <f>_xlfn.XLOOKUP(C1502,BH:BH,BI:BI)</f>
        <v>DianaM</v>
      </c>
      <c r="E1502">
        <v>0</v>
      </c>
      <c r="F1502" t="s">
        <v>1158</v>
      </c>
      <c r="G1502" s="63">
        <v>45760</v>
      </c>
      <c r="H1502" s="63">
        <v>45781</v>
      </c>
      <c r="I1502" t="s">
        <v>396</v>
      </c>
      <c r="J1502" t="str">
        <f>_xlfn.XLOOKUP(I1502,AS:AS,AU:AU)</f>
        <v>Honorarios</v>
      </c>
      <c r="K1502" t="s">
        <v>33</v>
      </c>
      <c r="L1502">
        <v>1062.49</v>
      </c>
      <c r="M1502">
        <f>L1502*_xlfn.XLOOKUP(K1502,AM:AM,AN:AN)</f>
        <v>913.7414</v>
      </c>
      <c r="N1502">
        <f>L1502*_xlfn.XLOOKUP(K1502,AM:AM,AO:AO)</f>
        <v>1062.49</v>
      </c>
      <c r="O1502">
        <v>1062.49</v>
      </c>
      <c r="P1502">
        <f>O1502*_xlfn.XLOOKUP(K1502,AM:AM,AN:AN)</f>
        <v>913.7414</v>
      </c>
      <c r="Q1502">
        <f>O1502*_xlfn.XLOOKUP(K1502,AM:AM,AO:AO)</f>
        <v>1062.49</v>
      </c>
      <c r="R1502" t="str">
        <f>_xlfn.XLOOKUP(E1502,AF:AF,AG:AG)</f>
        <v>FEES</v>
      </c>
      <c r="S1502">
        <f>_xlfn.XLOOKUP(E1502,AF:AF,AI:AI)</f>
        <v>0</v>
      </c>
      <c r="T1502">
        <f>WEEKNUM(G1502)</f>
        <v>16</v>
      </c>
      <c r="U1502">
        <f>YEAR(G1502)</f>
        <v>2025</v>
      </c>
      <c r="V1502" s="117">
        <f>IFERROR(Q1502/N1502,"0")</f>
        <v>1</v>
      </c>
    </row>
    <row r="1503" spans="1:22">
      <c r="A1503" t="str">
        <f>_xlfn.XLOOKUP(D1503,BN:BN,BO:BO)</f>
        <v>México</v>
      </c>
      <c r="B1503" t="s">
        <v>25</v>
      </c>
      <c r="C1503">
        <v>190</v>
      </c>
      <c r="D1503" t="str">
        <f>_xlfn.XLOOKUP(C1503,BH:BH,BI:BI)</f>
        <v>VeronicaN</v>
      </c>
      <c r="E1503">
        <v>25024</v>
      </c>
      <c r="F1503" t="s">
        <v>732</v>
      </c>
      <c r="G1503" s="63">
        <v>45757</v>
      </c>
      <c r="H1503" s="63">
        <v>45767</v>
      </c>
      <c r="I1503" t="s">
        <v>366</v>
      </c>
      <c r="J1503" t="str">
        <f>_xlfn.XLOOKUP(I1503,AS:AS,AU:AU)</f>
        <v>Vuelos</v>
      </c>
      <c r="K1503" t="s">
        <v>33</v>
      </c>
      <c r="L1503">
        <v>5626.99</v>
      </c>
      <c r="M1503">
        <f>L1503*_xlfn.XLOOKUP(K1503,AM:AM,AN:AN)</f>
        <v>4839.2114000000001</v>
      </c>
      <c r="N1503">
        <f>L1503*_xlfn.XLOOKUP(K1503,AM:AM,AO:AO)</f>
        <v>5626.99</v>
      </c>
      <c r="O1503">
        <v>0</v>
      </c>
      <c r="P1503">
        <f>O1503*_xlfn.XLOOKUP(K1503,AM:AM,AN:AN)</f>
        <v>0</v>
      </c>
      <c r="Q1503">
        <f>O1503*_xlfn.XLOOKUP(K1503,AM:AM,AO:AO)</f>
        <v>0</v>
      </c>
      <c r="R1503" t="str">
        <f>_xlfn.XLOOKUP(E1503,AF:AF,AG:AG)</f>
        <v>Iberia</v>
      </c>
      <c r="S1503" t="str">
        <f>_xlfn.XLOOKUP(E1503,AF:AF,AI:AI)</f>
        <v>Spain</v>
      </c>
      <c r="T1503">
        <f>WEEKNUM(G1503)</f>
        <v>15</v>
      </c>
      <c r="U1503">
        <f>YEAR(G1503)</f>
        <v>2025</v>
      </c>
      <c r="V1503" s="117">
        <f>IFERROR(Q1503/N1503,"0")</f>
        <v>0</v>
      </c>
    </row>
    <row r="1504" spans="1:22">
      <c r="A1504" t="str">
        <f>_xlfn.XLOOKUP(D1504,BN:BN,BO:BO)</f>
        <v>México</v>
      </c>
      <c r="B1504" t="s">
        <v>25</v>
      </c>
      <c r="C1504">
        <v>191</v>
      </c>
      <c r="D1504" t="str">
        <f>_xlfn.XLOOKUP(C1504,BH:BH,BI:BI)</f>
        <v>MinervaH</v>
      </c>
      <c r="E1504">
        <v>25780</v>
      </c>
      <c r="F1504" t="s">
        <v>2704</v>
      </c>
      <c r="G1504" s="63">
        <v>45730</v>
      </c>
      <c r="H1504" s="63">
        <v>45731</v>
      </c>
      <c r="I1504" t="s">
        <v>425</v>
      </c>
      <c r="J1504" t="str">
        <f>_xlfn.XLOOKUP(I1504,AS:AS,AU:AU)</f>
        <v>Traslados</v>
      </c>
      <c r="K1504" t="s">
        <v>27</v>
      </c>
      <c r="L1504">
        <v>720</v>
      </c>
      <c r="M1504">
        <f>L1504*_xlfn.XLOOKUP(K1504,AM:AM,AN:AN)</f>
        <v>720</v>
      </c>
      <c r="N1504">
        <f>L1504*_xlfn.XLOOKUP(K1504,AM:AM,AO:AO)</f>
        <v>835.19999999999993</v>
      </c>
      <c r="O1504">
        <v>99.74</v>
      </c>
      <c r="P1504">
        <f>O1504*_xlfn.XLOOKUP(K1504,AM:AM,AN:AN)</f>
        <v>99.74</v>
      </c>
      <c r="Q1504">
        <f>O1504*_xlfn.XLOOKUP(K1504,AM:AM,AO:AO)</f>
        <v>115.69839999999999</v>
      </c>
      <c r="R1504" t="str">
        <f>_xlfn.XLOOKUP(E1504,AF:AF,AG:AG)</f>
        <v>ROLZO</v>
      </c>
      <c r="S1504" t="str">
        <f>_xlfn.XLOOKUP(E1504,AF:AF,AI:AI)</f>
        <v>United Kingdom</v>
      </c>
      <c r="T1504">
        <f>WEEKNUM(G1504)</f>
        <v>11</v>
      </c>
      <c r="U1504">
        <f>YEAR(G1504)</f>
        <v>2025</v>
      </c>
      <c r="V1504" s="117">
        <f>IFERROR(Q1504/N1504,"0")</f>
        <v>0.13852777777777778</v>
      </c>
    </row>
    <row r="1505" spans="1:22">
      <c r="A1505" t="str">
        <f>_xlfn.XLOOKUP(D1505,BN:BN,BO:BO)</f>
        <v>México</v>
      </c>
      <c r="B1505" t="s">
        <v>25</v>
      </c>
      <c r="C1505">
        <v>192</v>
      </c>
      <c r="D1505" t="str">
        <f>_xlfn.XLOOKUP(C1505,BH:BH,BI:BI)</f>
        <v>DianaM</v>
      </c>
      <c r="E1505">
        <v>26368</v>
      </c>
      <c r="F1505" t="s">
        <v>2705</v>
      </c>
      <c r="G1505" s="63">
        <v>45632</v>
      </c>
      <c r="H1505" s="63">
        <v>45635</v>
      </c>
      <c r="I1505" t="s">
        <v>376</v>
      </c>
      <c r="J1505" t="str">
        <f>_xlfn.XLOOKUP(I1505,AS:AS,AU:AU)</f>
        <v>Hotel</v>
      </c>
      <c r="K1505" t="s">
        <v>33</v>
      </c>
      <c r="L1505">
        <v>5250</v>
      </c>
      <c r="M1505">
        <f>L1505*_xlfn.XLOOKUP(K1505,AM:AM,AN:AN)</f>
        <v>4515</v>
      </c>
      <c r="N1505">
        <f>L1505*_xlfn.XLOOKUP(K1505,AM:AM,AO:AO)</f>
        <v>5250</v>
      </c>
      <c r="O1505">
        <v>525</v>
      </c>
      <c r="P1505">
        <f>O1505*_xlfn.XLOOKUP(K1505,AM:AM,AN:AN)</f>
        <v>451.5</v>
      </c>
      <c r="Q1505">
        <f>O1505*_xlfn.XLOOKUP(K1505,AM:AM,AO:AO)</f>
        <v>525</v>
      </c>
      <c r="R1505" t="str">
        <f>_xlfn.XLOOKUP(E1505,AF:AF,AG:AG)</f>
        <v>SENSEI LANAI A FOUR SEASONS RESORT</v>
      </c>
      <c r="S1505" t="str">
        <f>_xlfn.XLOOKUP(E1505,AF:AF,AI:AI)</f>
        <v>United States</v>
      </c>
      <c r="T1505">
        <f>WEEKNUM(G1505)</f>
        <v>49</v>
      </c>
      <c r="U1505">
        <f>YEAR(G1505)</f>
        <v>2024</v>
      </c>
      <c r="V1505" s="117">
        <f>IFERROR(Q1505/N1505,"0")</f>
        <v>0.1</v>
      </c>
    </row>
    <row r="1506" spans="1:22">
      <c r="A1506" t="str">
        <f>_xlfn.XLOOKUP(D1506,BN:BN,BO:BO)</f>
        <v>México</v>
      </c>
      <c r="B1506" t="s">
        <v>25</v>
      </c>
      <c r="C1506">
        <v>193</v>
      </c>
      <c r="D1506" t="str">
        <f>_xlfn.XLOOKUP(C1506,BH:BH,BI:BI)</f>
        <v>MinervaH</v>
      </c>
      <c r="E1506">
        <v>25409</v>
      </c>
      <c r="F1506" t="s">
        <v>2706</v>
      </c>
      <c r="G1506" s="63">
        <v>45752</v>
      </c>
      <c r="H1506" s="63">
        <v>45761</v>
      </c>
      <c r="I1506" t="s">
        <v>364</v>
      </c>
      <c r="J1506" t="str">
        <f>_xlfn.XLOOKUP(I1506,AS:AS,AU:AU)</f>
        <v>DMC</v>
      </c>
      <c r="K1506" t="s">
        <v>33</v>
      </c>
      <c r="L1506">
        <v>12220</v>
      </c>
      <c r="M1506">
        <f>L1506*_xlfn.XLOOKUP(K1506,AM:AM,AN:AN)</f>
        <v>10509.2</v>
      </c>
      <c r="N1506">
        <f>L1506*_xlfn.XLOOKUP(K1506,AM:AM,AO:AO)</f>
        <v>12220</v>
      </c>
      <c r="O1506">
        <v>1536</v>
      </c>
      <c r="P1506">
        <f>O1506*_xlfn.XLOOKUP(K1506,AM:AM,AN:AN)</f>
        <v>1320.96</v>
      </c>
      <c r="Q1506">
        <f>O1506*_xlfn.XLOOKUP(K1506,AM:AM,AO:AO)</f>
        <v>1536</v>
      </c>
      <c r="R1506" t="str">
        <f>_xlfn.XLOOKUP(E1506,AF:AF,AG:AG)</f>
        <v>Nubia Tours</v>
      </c>
      <c r="S1506" t="str">
        <f>_xlfn.XLOOKUP(E1506,AF:AF,AI:AI)</f>
        <v>Egypt</v>
      </c>
      <c r="T1506">
        <f>WEEKNUM(G1506)</f>
        <v>14</v>
      </c>
      <c r="U1506">
        <f>YEAR(G1506)</f>
        <v>2025</v>
      </c>
      <c r="V1506" s="117">
        <f>IFERROR(Q1506/N1506,"0")</f>
        <v>0.12569558101472994</v>
      </c>
    </row>
    <row r="1507" spans="1:22">
      <c r="A1507" t="str">
        <f>_xlfn.XLOOKUP(D1507,BN:BN,BO:BO)</f>
        <v>México</v>
      </c>
      <c r="B1507" t="s">
        <v>25</v>
      </c>
      <c r="C1507">
        <v>193</v>
      </c>
      <c r="D1507" t="str">
        <f>_xlfn.XLOOKUP(C1507,BH:BH,BI:BI)</f>
        <v>MinervaH</v>
      </c>
      <c r="E1507">
        <v>23331</v>
      </c>
      <c r="F1507" t="s">
        <v>2707</v>
      </c>
      <c r="G1507" s="63">
        <v>45761</v>
      </c>
      <c r="H1507" s="63">
        <v>45767</v>
      </c>
      <c r="I1507" t="s">
        <v>364</v>
      </c>
      <c r="J1507" t="str">
        <f>_xlfn.XLOOKUP(I1507,AS:AS,AU:AU)</f>
        <v>DMC</v>
      </c>
      <c r="K1507" t="s">
        <v>33</v>
      </c>
      <c r="L1507">
        <v>23000</v>
      </c>
      <c r="M1507">
        <f>L1507*_xlfn.XLOOKUP(K1507,AM:AM,AN:AN)</f>
        <v>19780</v>
      </c>
      <c r="N1507">
        <f>L1507*_xlfn.XLOOKUP(K1507,AM:AM,AO:AO)</f>
        <v>23000</v>
      </c>
      <c r="O1507">
        <v>2168</v>
      </c>
      <c r="P1507">
        <f>O1507*_xlfn.XLOOKUP(K1507,AM:AM,AN:AN)</f>
        <v>1864.48</v>
      </c>
      <c r="Q1507">
        <f>O1507*_xlfn.XLOOKUP(K1507,AM:AM,AO:AO)</f>
        <v>2168</v>
      </c>
      <c r="R1507" t="str">
        <f>_xlfn.XLOOKUP(E1507,AF:AF,AG:AG)</f>
        <v>Icons &amp; Styles</v>
      </c>
      <c r="S1507" t="str">
        <f>_xlfn.XLOOKUP(E1507,AF:AF,AI:AI)</f>
        <v>Turkey</v>
      </c>
      <c r="T1507">
        <f>WEEKNUM(G1507)</f>
        <v>16</v>
      </c>
      <c r="U1507">
        <f>YEAR(G1507)</f>
        <v>2025</v>
      </c>
      <c r="V1507" s="117">
        <f>IFERROR(Q1507/N1507,"0")</f>
        <v>9.4260869565217398E-2</v>
      </c>
    </row>
    <row r="1508" spans="1:22">
      <c r="A1508" t="str">
        <f>_xlfn.XLOOKUP(D1508,BN:BN,BO:BO)</f>
        <v>México</v>
      </c>
      <c r="B1508" t="s">
        <v>25</v>
      </c>
      <c r="C1508">
        <v>193</v>
      </c>
      <c r="D1508" t="str">
        <f>_xlfn.XLOOKUP(C1508,BH:BH,BI:BI)</f>
        <v>MinervaH</v>
      </c>
      <c r="E1508">
        <v>26638</v>
      </c>
      <c r="F1508" t="s">
        <v>2708</v>
      </c>
      <c r="G1508" s="63">
        <v>45766</v>
      </c>
      <c r="H1508" s="63">
        <v>45766</v>
      </c>
      <c r="I1508" t="s">
        <v>484</v>
      </c>
      <c r="J1508" t="str">
        <f>_xlfn.XLOOKUP(I1508,AS:AS,AU:AU)</f>
        <v>Vuelos</v>
      </c>
      <c r="K1508" t="s">
        <v>33</v>
      </c>
      <c r="L1508">
        <v>594.79999999999995</v>
      </c>
      <c r="M1508">
        <f>L1508*_xlfn.XLOOKUP(K1508,AM:AM,AN:AN)</f>
        <v>511.52799999999996</v>
      </c>
      <c r="N1508">
        <f>L1508*_xlfn.XLOOKUP(K1508,AM:AM,AO:AO)</f>
        <v>594.79999999999995</v>
      </c>
      <c r="O1508">
        <v>0</v>
      </c>
      <c r="P1508">
        <f>O1508*_xlfn.XLOOKUP(K1508,AM:AM,AN:AN)</f>
        <v>0</v>
      </c>
      <c r="Q1508">
        <f>O1508*_xlfn.XLOOKUP(K1508,AM:AM,AO:AO)</f>
        <v>0</v>
      </c>
      <c r="R1508" t="str">
        <f>_xlfn.XLOOKUP(E1508,AF:AF,AG:AG)</f>
        <v>AJET</v>
      </c>
      <c r="S1508" t="str">
        <f>_xlfn.XLOOKUP(E1508,AF:AF,AI:AI)</f>
        <v>Turkey</v>
      </c>
      <c r="T1508">
        <f>WEEKNUM(G1508)</f>
        <v>16</v>
      </c>
      <c r="U1508">
        <f>YEAR(G1508)</f>
        <v>2025</v>
      </c>
      <c r="V1508" s="117">
        <f>IFERROR(Q1508/N1508,"0")</f>
        <v>0</v>
      </c>
    </row>
    <row r="1509" spans="1:22">
      <c r="A1509" t="str">
        <f>_xlfn.XLOOKUP(D1509,BN:BN,BO:BO)</f>
        <v>México</v>
      </c>
      <c r="B1509" t="s">
        <v>25</v>
      </c>
      <c r="C1509">
        <v>193</v>
      </c>
      <c r="D1509" t="str">
        <f>_xlfn.XLOOKUP(C1509,BH:BH,BI:BI)</f>
        <v>MinervaH</v>
      </c>
      <c r="E1509">
        <v>26659</v>
      </c>
      <c r="F1509" t="s">
        <v>2709</v>
      </c>
      <c r="G1509" s="63">
        <v>45756</v>
      </c>
      <c r="H1509" s="63">
        <v>45760</v>
      </c>
      <c r="I1509" t="s">
        <v>389</v>
      </c>
      <c r="J1509" t="str">
        <f>_xlfn.XLOOKUP(I1509,AS:AS,AU:AU)</f>
        <v>Crucero</v>
      </c>
      <c r="K1509" t="s">
        <v>33</v>
      </c>
      <c r="L1509">
        <v>15200</v>
      </c>
      <c r="M1509">
        <f>L1509*_xlfn.XLOOKUP(K1509,AM:AM,AN:AN)</f>
        <v>13072</v>
      </c>
      <c r="N1509">
        <f>L1509*_xlfn.XLOOKUP(K1509,AM:AM,AO:AO)</f>
        <v>15200</v>
      </c>
      <c r="O1509">
        <v>1520</v>
      </c>
      <c r="P1509">
        <f>O1509*_xlfn.XLOOKUP(K1509,AM:AM,AN:AN)</f>
        <v>1307.2</v>
      </c>
      <c r="Q1509">
        <f>O1509*_xlfn.XLOOKUP(K1509,AM:AM,AO:AO)</f>
        <v>1520</v>
      </c>
      <c r="R1509" t="str">
        <f>_xlfn.XLOOKUP(E1509,AF:AF,AG:AG)</f>
        <v>EGYPT BEYOND</v>
      </c>
      <c r="S1509" t="str">
        <f>_xlfn.XLOOKUP(E1509,AF:AF,AI:AI)</f>
        <v>Egypt</v>
      </c>
      <c r="T1509">
        <f>WEEKNUM(G1509)</f>
        <v>15</v>
      </c>
      <c r="U1509">
        <f>YEAR(G1509)</f>
        <v>2025</v>
      </c>
      <c r="V1509" s="117">
        <f>IFERROR(Q1509/N1509,"0")</f>
        <v>0.1</v>
      </c>
    </row>
    <row r="1510" spans="1:22">
      <c r="A1510" t="str">
        <f>_xlfn.XLOOKUP(D1510,BN:BN,BO:BO)</f>
        <v>México</v>
      </c>
      <c r="B1510" t="s">
        <v>25</v>
      </c>
      <c r="C1510">
        <v>193</v>
      </c>
      <c r="D1510" t="str">
        <f>_xlfn.XLOOKUP(C1510,BH:BH,BI:BI)</f>
        <v>MinervaH</v>
      </c>
      <c r="E1510">
        <v>24263</v>
      </c>
      <c r="F1510" t="s">
        <v>2710</v>
      </c>
      <c r="G1510" s="63">
        <v>45751</v>
      </c>
      <c r="H1510" s="63">
        <v>45752</v>
      </c>
      <c r="I1510" t="s">
        <v>484</v>
      </c>
      <c r="J1510" t="str">
        <f>_xlfn.XLOOKUP(I1510,AS:AS,AU:AU)</f>
        <v>Vuelos</v>
      </c>
      <c r="K1510" t="s">
        <v>33</v>
      </c>
      <c r="L1510">
        <v>758.58</v>
      </c>
      <c r="M1510">
        <f>L1510*_xlfn.XLOOKUP(K1510,AM:AM,AN:AN)</f>
        <v>652.37880000000007</v>
      </c>
      <c r="N1510">
        <f>L1510*_xlfn.XLOOKUP(K1510,AM:AM,AO:AO)</f>
        <v>758.58</v>
      </c>
      <c r="O1510">
        <v>0</v>
      </c>
      <c r="P1510">
        <f>O1510*_xlfn.XLOOKUP(K1510,AM:AM,AN:AN)</f>
        <v>0</v>
      </c>
      <c r="Q1510">
        <f>O1510*_xlfn.XLOOKUP(K1510,AM:AM,AO:AO)</f>
        <v>0</v>
      </c>
      <c r="R1510" t="str">
        <f>_xlfn.XLOOKUP(E1510,AF:AF,AG:AG)</f>
        <v>Turkish Airlines</v>
      </c>
      <c r="S1510" t="str">
        <f>_xlfn.XLOOKUP(E1510,AF:AF,AI:AI)</f>
        <v>Turkey</v>
      </c>
      <c r="T1510">
        <f>WEEKNUM(G1510)</f>
        <v>14</v>
      </c>
      <c r="U1510">
        <f>YEAR(G1510)</f>
        <v>2025</v>
      </c>
      <c r="V1510" s="117">
        <f>IFERROR(Q1510/N1510,"0")</f>
        <v>0</v>
      </c>
    </row>
    <row r="1511" spans="1:22">
      <c r="A1511" t="str">
        <f>_xlfn.XLOOKUP(D1511,BN:BN,BO:BO)</f>
        <v>México</v>
      </c>
      <c r="B1511" t="s">
        <v>25</v>
      </c>
      <c r="C1511">
        <v>193</v>
      </c>
      <c r="D1511" t="str">
        <f>_xlfn.XLOOKUP(C1511,BH:BH,BI:BI)</f>
        <v>MinervaH</v>
      </c>
      <c r="E1511">
        <v>24263</v>
      </c>
      <c r="F1511" t="s">
        <v>2711</v>
      </c>
      <c r="G1511" s="63">
        <v>45767</v>
      </c>
      <c r="H1511" s="63">
        <v>45767</v>
      </c>
      <c r="I1511" t="s">
        <v>484</v>
      </c>
      <c r="J1511" t="str">
        <f>_xlfn.XLOOKUP(I1511,AS:AS,AU:AU)</f>
        <v>Vuelos</v>
      </c>
      <c r="K1511" t="s">
        <v>33</v>
      </c>
      <c r="L1511">
        <v>7891.76</v>
      </c>
      <c r="M1511">
        <f>L1511*_xlfn.XLOOKUP(K1511,AM:AM,AN:AN)</f>
        <v>6786.9135999999999</v>
      </c>
      <c r="N1511">
        <f>L1511*_xlfn.XLOOKUP(K1511,AM:AM,AO:AO)</f>
        <v>7891.76</v>
      </c>
      <c r="O1511">
        <v>0</v>
      </c>
      <c r="P1511">
        <f>O1511*_xlfn.XLOOKUP(K1511,AM:AM,AN:AN)</f>
        <v>0</v>
      </c>
      <c r="Q1511">
        <f>O1511*_xlfn.XLOOKUP(K1511,AM:AM,AO:AO)</f>
        <v>0</v>
      </c>
      <c r="R1511" t="str">
        <f>_xlfn.XLOOKUP(E1511,AF:AF,AG:AG)</f>
        <v>Turkish Airlines</v>
      </c>
      <c r="S1511" t="str">
        <f>_xlfn.XLOOKUP(E1511,AF:AF,AI:AI)</f>
        <v>Turkey</v>
      </c>
      <c r="T1511">
        <f>WEEKNUM(G1511)</f>
        <v>17</v>
      </c>
      <c r="U1511">
        <f>YEAR(G1511)</f>
        <v>2025</v>
      </c>
      <c r="V1511" s="117">
        <f>IFERROR(Q1511/N1511,"0")</f>
        <v>0</v>
      </c>
    </row>
    <row r="1512" spans="1:22">
      <c r="A1512" t="str">
        <f>_xlfn.XLOOKUP(D1512,BN:BN,BO:BO)</f>
        <v>México</v>
      </c>
      <c r="B1512" t="s">
        <v>25</v>
      </c>
      <c r="C1512">
        <v>193</v>
      </c>
      <c r="D1512" t="str">
        <f>_xlfn.XLOOKUP(C1512,BH:BH,BI:BI)</f>
        <v>MinervaH</v>
      </c>
      <c r="E1512">
        <v>25409</v>
      </c>
      <c r="F1512" t="s">
        <v>2712</v>
      </c>
      <c r="G1512" s="63">
        <v>45751</v>
      </c>
      <c r="H1512" s="63">
        <v>45752</v>
      </c>
      <c r="I1512" t="s">
        <v>456</v>
      </c>
      <c r="J1512" t="str">
        <f>_xlfn.XLOOKUP(I1512,AS:AS,AU:AU)</f>
        <v>Visados</v>
      </c>
      <c r="K1512" t="s">
        <v>33</v>
      </c>
      <c r="L1512">
        <v>438</v>
      </c>
      <c r="M1512">
        <f>L1512*_xlfn.XLOOKUP(K1512,AM:AM,AN:AN)</f>
        <v>376.68</v>
      </c>
      <c r="N1512">
        <f>L1512*_xlfn.XLOOKUP(K1512,AM:AM,AO:AO)</f>
        <v>438</v>
      </c>
      <c r="O1512">
        <v>0</v>
      </c>
      <c r="P1512">
        <f>O1512*_xlfn.XLOOKUP(K1512,AM:AM,AN:AN)</f>
        <v>0</v>
      </c>
      <c r="Q1512">
        <f>O1512*_xlfn.XLOOKUP(K1512,AM:AM,AO:AO)</f>
        <v>0</v>
      </c>
      <c r="R1512" t="str">
        <f>_xlfn.XLOOKUP(E1512,AF:AF,AG:AG)</f>
        <v>Nubia Tours</v>
      </c>
      <c r="S1512" t="str">
        <f>_xlfn.XLOOKUP(E1512,AF:AF,AI:AI)</f>
        <v>Egypt</v>
      </c>
      <c r="T1512">
        <f>WEEKNUM(G1512)</f>
        <v>14</v>
      </c>
      <c r="U1512">
        <f>YEAR(G1512)</f>
        <v>2025</v>
      </c>
      <c r="V1512" s="117">
        <f>IFERROR(Q1512/N1512,"0")</f>
        <v>0</v>
      </c>
    </row>
    <row r="1513" spans="1:22">
      <c r="A1513" t="str">
        <f>_xlfn.XLOOKUP(D1513,BN:BN,BO:BO)</f>
        <v>México</v>
      </c>
      <c r="B1513" t="s">
        <v>25</v>
      </c>
      <c r="C1513">
        <v>193</v>
      </c>
      <c r="D1513" t="str">
        <f>_xlfn.XLOOKUP(C1513,BH:BH,BI:BI)</f>
        <v>MinervaH</v>
      </c>
      <c r="E1513">
        <v>23331</v>
      </c>
      <c r="F1513" t="s">
        <v>2713</v>
      </c>
      <c r="G1513" s="63">
        <v>45766</v>
      </c>
      <c r="H1513" s="63">
        <v>45767</v>
      </c>
      <c r="I1513" t="s">
        <v>364</v>
      </c>
      <c r="J1513" t="str">
        <f>_xlfn.XLOOKUP(I1513,AS:AS,AU:AU)</f>
        <v>DMC</v>
      </c>
      <c r="K1513" t="s">
        <v>33</v>
      </c>
      <c r="L1513">
        <v>2063</v>
      </c>
      <c r="M1513">
        <f>L1513*_xlfn.XLOOKUP(K1513,AM:AM,AN:AN)</f>
        <v>1774.18</v>
      </c>
      <c r="N1513">
        <f>L1513*_xlfn.XLOOKUP(K1513,AM:AM,AO:AO)</f>
        <v>2063</v>
      </c>
      <c r="O1513">
        <v>220.81</v>
      </c>
      <c r="P1513">
        <f>O1513*_xlfn.XLOOKUP(K1513,AM:AM,AN:AN)</f>
        <v>189.89660000000001</v>
      </c>
      <c r="Q1513">
        <f>O1513*_xlfn.XLOOKUP(K1513,AM:AM,AO:AO)</f>
        <v>220.81</v>
      </c>
      <c r="R1513" t="str">
        <f>_xlfn.XLOOKUP(E1513,AF:AF,AG:AG)</f>
        <v>Icons &amp; Styles</v>
      </c>
      <c r="S1513" t="str">
        <f>_xlfn.XLOOKUP(E1513,AF:AF,AI:AI)</f>
        <v>Turkey</v>
      </c>
      <c r="T1513">
        <f>WEEKNUM(G1513)</f>
        <v>16</v>
      </c>
      <c r="U1513">
        <f>YEAR(G1513)</f>
        <v>2025</v>
      </c>
      <c r="V1513" s="117">
        <f>IFERROR(Q1513/N1513,"0")</f>
        <v>0.10703344643722734</v>
      </c>
    </row>
    <row r="1514" spans="1:22">
      <c r="A1514" t="str">
        <f>_xlfn.XLOOKUP(D1514,BN:BN,BO:BO)</f>
        <v>México</v>
      </c>
      <c r="B1514" t="s">
        <v>25</v>
      </c>
      <c r="C1514">
        <v>193</v>
      </c>
      <c r="D1514" t="str">
        <f>_xlfn.XLOOKUP(C1514,BH:BH,BI:BI)</f>
        <v>MinervaH</v>
      </c>
      <c r="E1514">
        <v>23331</v>
      </c>
      <c r="F1514" t="s">
        <v>2714</v>
      </c>
      <c r="G1514" s="63">
        <v>45835</v>
      </c>
      <c r="H1514" s="63">
        <v>45835</v>
      </c>
      <c r="I1514" t="s">
        <v>364</v>
      </c>
      <c r="J1514" t="str">
        <f>_xlfn.XLOOKUP(I1514,AS:AS,AU:AU)</f>
        <v>DMC</v>
      </c>
      <c r="K1514" t="s">
        <v>33</v>
      </c>
      <c r="L1514">
        <v>-1511.89</v>
      </c>
      <c r="M1514">
        <f>L1514*_xlfn.XLOOKUP(K1514,AM:AM,AN:AN)</f>
        <v>-1300.2254</v>
      </c>
      <c r="N1514">
        <f>L1514*_xlfn.XLOOKUP(K1514,AM:AM,AO:AO)</f>
        <v>-1511.89</v>
      </c>
      <c r="O1514">
        <v>0</v>
      </c>
      <c r="P1514">
        <f>O1514*_xlfn.XLOOKUP(K1514,AM:AM,AN:AN)</f>
        <v>0</v>
      </c>
      <c r="Q1514">
        <f>O1514*_xlfn.XLOOKUP(K1514,AM:AM,AO:AO)</f>
        <v>0</v>
      </c>
      <c r="R1514" t="s">
        <v>582</v>
      </c>
      <c r="S1514" t="str">
        <f>_xlfn.XLOOKUP(E1514,AF:AF,AI:AI)</f>
        <v>Turkey</v>
      </c>
      <c r="T1514">
        <f>WEEKNUM(G1514)</f>
        <v>26</v>
      </c>
      <c r="U1514">
        <f>YEAR(G1514)</f>
        <v>2025</v>
      </c>
      <c r="V1514" s="117">
        <f>IFERROR(Q1514/N1514,"0")</f>
        <v>0</v>
      </c>
    </row>
    <row r="1515" spans="1:22">
      <c r="A1515" t="str">
        <f>_xlfn.XLOOKUP(D1515,BN:BN,BO:BO)</f>
        <v>México</v>
      </c>
      <c r="B1515" t="s">
        <v>25</v>
      </c>
      <c r="C1515">
        <v>193</v>
      </c>
      <c r="D1515" t="str">
        <f>_xlfn.XLOOKUP(C1515,BH:BH,BI:BI)</f>
        <v>MinervaH</v>
      </c>
      <c r="E1515">
        <v>0</v>
      </c>
      <c r="F1515" t="s">
        <v>2715</v>
      </c>
      <c r="G1515" s="63">
        <v>45751</v>
      </c>
      <c r="H1515" s="63">
        <v>45835</v>
      </c>
      <c r="I1515" t="s">
        <v>396</v>
      </c>
      <c r="J1515" t="str">
        <f>_xlfn.XLOOKUP(I1515,AS:AS,AU:AU)</f>
        <v>Honorarios</v>
      </c>
      <c r="K1515" t="s">
        <v>33</v>
      </c>
      <c r="L1515">
        <v>1000</v>
      </c>
      <c r="M1515">
        <f>L1515*_xlfn.XLOOKUP(K1515,AM:AM,AN:AN)</f>
        <v>860</v>
      </c>
      <c r="N1515">
        <f>L1515*_xlfn.XLOOKUP(K1515,AM:AM,AO:AO)</f>
        <v>1000</v>
      </c>
      <c r="O1515">
        <v>1000</v>
      </c>
      <c r="P1515">
        <f>O1515*_xlfn.XLOOKUP(K1515,AM:AM,AN:AN)</f>
        <v>860</v>
      </c>
      <c r="Q1515">
        <f>O1515*_xlfn.XLOOKUP(K1515,AM:AM,AO:AO)</f>
        <v>1000</v>
      </c>
      <c r="R1515" t="str">
        <f>_xlfn.XLOOKUP(E1515,AF:AF,AG:AG)</f>
        <v>FEES</v>
      </c>
      <c r="S1515">
        <f>_xlfn.XLOOKUP(E1515,AF:AF,AI:AI)</f>
        <v>0</v>
      </c>
      <c r="T1515">
        <f>WEEKNUM(G1515)</f>
        <v>14</v>
      </c>
      <c r="U1515">
        <f>YEAR(G1515)</f>
        <v>2025</v>
      </c>
      <c r="V1515" s="117">
        <f>IFERROR(Q1515/N1515,"0")</f>
        <v>1</v>
      </c>
    </row>
    <row r="1516" spans="1:22">
      <c r="A1516" t="str">
        <f>_xlfn.XLOOKUP(D1516,BN:BN,BO:BO)</f>
        <v>México</v>
      </c>
      <c r="B1516" t="s">
        <v>25</v>
      </c>
      <c r="C1516">
        <v>193</v>
      </c>
      <c r="D1516" t="str">
        <f>_xlfn.XLOOKUP(C1516,BH:BH,BI:BI)</f>
        <v>MinervaH</v>
      </c>
      <c r="E1516">
        <v>0</v>
      </c>
      <c r="F1516" t="s">
        <v>2716</v>
      </c>
      <c r="G1516" s="63">
        <v>45751</v>
      </c>
      <c r="H1516" s="63">
        <v>45835</v>
      </c>
      <c r="I1516" t="s">
        <v>396</v>
      </c>
      <c r="J1516" t="str">
        <f>_xlfn.XLOOKUP(I1516,AS:AS,AU:AU)</f>
        <v>Honorarios</v>
      </c>
      <c r="K1516" t="s">
        <v>33</v>
      </c>
      <c r="L1516">
        <v>6039.28</v>
      </c>
      <c r="M1516">
        <f>L1516*_xlfn.XLOOKUP(K1516,AM:AM,AN:AN)</f>
        <v>5193.7807999999995</v>
      </c>
      <c r="N1516">
        <f>L1516*_xlfn.XLOOKUP(K1516,AM:AM,AO:AO)</f>
        <v>6039.28</v>
      </c>
      <c r="O1516">
        <v>6039.28</v>
      </c>
      <c r="P1516">
        <f>O1516*_xlfn.XLOOKUP(K1516,AM:AM,AN:AN)</f>
        <v>5193.7807999999995</v>
      </c>
      <c r="Q1516">
        <f>O1516*_xlfn.XLOOKUP(K1516,AM:AM,AO:AO)</f>
        <v>6039.28</v>
      </c>
      <c r="R1516" t="str">
        <f>_xlfn.XLOOKUP(E1516,AF:AF,AG:AG)</f>
        <v>FEES</v>
      </c>
      <c r="S1516">
        <f>_xlfn.XLOOKUP(E1516,AF:AF,AI:AI)</f>
        <v>0</v>
      </c>
      <c r="T1516">
        <f>WEEKNUM(G1516)</f>
        <v>14</v>
      </c>
      <c r="U1516">
        <f>YEAR(G1516)</f>
        <v>2025</v>
      </c>
      <c r="V1516" s="117">
        <f>IFERROR(Q1516/N1516,"0")</f>
        <v>1</v>
      </c>
    </row>
    <row r="1517" spans="1:22">
      <c r="A1517" t="str">
        <f>_xlfn.XLOOKUP(D1517,BN:BN,BO:BO)</f>
        <v>México</v>
      </c>
      <c r="B1517" t="s">
        <v>25</v>
      </c>
      <c r="C1517">
        <v>193</v>
      </c>
      <c r="D1517" t="str">
        <f>_xlfn.XLOOKUP(C1517,BH:BH,BI:BI)</f>
        <v>MinervaH</v>
      </c>
      <c r="E1517">
        <v>28934</v>
      </c>
      <c r="F1517" t="s">
        <v>2717</v>
      </c>
      <c r="G1517" s="63">
        <v>45751</v>
      </c>
      <c r="H1517" t="s">
        <v>218</v>
      </c>
      <c r="I1517" t="s">
        <v>366</v>
      </c>
      <c r="J1517" t="str">
        <f>_xlfn.XLOOKUP(I1517,AS:AS,AU:AU)</f>
        <v>Vuelos</v>
      </c>
      <c r="K1517" t="s">
        <v>33</v>
      </c>
      <c r="L1517">
        <v>466.99</v>
      </c>
      <c r="M1517">
        <f>L1517*_xlfn.XLOOKUP(K1517,AM:AM,AN:AN)</f>
        <v>401.6114</v>
      </c>
      <c r="N1517">
        <f>L1517*_xlfn.XLOOKUP(K1517,AM:AM,AO:AO)</f>
        <v>466.99</v>
      </c>
      <c r="O1517">
        <v>0</v>
      </c>
      <c r="P1517">
        <f>O1517*_xlfn.XLOOKUP(K1517,AM:AM,AN:AN)</f>
        <v>0</v>
      </c>
      <c r="Q1517">
        <f>O1517*_xlfn.XLOOKUP(K1517,AM:AM,AO:AO)</f>
        <v>0</v>
      </c>
      <c r="R1517" t="str">
        <f>_xlfn.XLOOKUP(E1517,AF:AF,AG:AG)</f>
        <v>F1S USA</v>
      </c>
      <c r="S1517" t="str">
        <f>_xlfn.XLOOKUP(E1517,AF:AF,AI:AI)</f>
        <v>United States</v>
      </c>
      <c r="T1517">
        <f>WEEKNUM(G1517)</f>
        <v>14</v>
      </c>
      <c r="U1517">
        <f>YEAR(G1517)</f>
        <v>2025</v>
      </c>
      <c r="V1517" s="117">
        <f>IFERROR(Q1517/N1517,"0")</f>
        <v>0</v>
      </c>
    </row>
    <row r="1518" spans="1:22">
      <c r="A1518" t="str">
        <f>_xlfn.XLOOKUP(D1518,BN:BN,BO:BO)</f>
        <v>México</v>
      </c>
      <c r="B1518" t="s">
        <v>25</v>
      </c>
      <c r="C1518">
        <v>193</v>
      </c>
      <c r="D1518" t="str">
        <f>_xlfn.XLOOKUP(C1518,BH:BH,BI:BI)</f>
        <v>MinervaH</v>
      </c>
      <c r="E1518">
        <v>28934</v>
      </c>
      <c r="F1518" t="s">
        <v>2718</v>
      </c>
      <c r="G1518" s="63">
        <v>45751</v>
      </c>
      <c r="H1518" t="s">
        <v>218</v>
      </c>
      <c r="I1518" t="s">
        <v>366</v>
      </c>
      <c r="J1518" t="str">
        <f>_xlfn.XLOOKUP(I1518,AS:AS,AU:AU)</f>
        <v>Vuelos</v>
      </c>
      <c r="K1518" t="s">
        <v>33</v>
      </c>
      <c r="L1518">
        <v>466.99</v>
      </c>
      <c r="M1518">
        <f>L1518*_xlfn.XLOOKUP(K1518,AM:AM,AN:AN)</f>
        <v>401.6114</v>
      </c>
      <c r="N1518">
        <f>L1518*_xlfn.XLOOKUP(K1518,AM:AM,AO:AO)</f>
        <v>466.99</v>
      </c>
      <c r="O1518">
        <v>0</v>
      </c>
      <c r="P1518">
        <f>O1518*_xlfn.XLOOKUP(K1518,AM:AM,AN:AN)</f>
        <v>0</v>
      </c>
      <c r="Q1518">
        <f>O1518*_xlfn.XLOOKUP(K1518,AM:AM,AO:AO)</f>
        <v>0</v>
      </c>
      <c r="R1518" t="str">
        <f>_xlfn.XLOOKUP(E1518,AF:AF,AG:AG)</f>
        <v>F1S USA</v>
      </c>
      <c r="S1518" t="str">
        <f>_xlfn.XLOOKUP(E1518,AF:AF,AI:AI)</f>
        <v>United States</v>
      </c>
      <c r="T1518">
        <f>WEEKNUM(G1518)</f>
        <v>14</v>
      </c>
      <c r="U1518">
        <f>YEAR(G1518)</f>
        <v>2025</v>
      </c>
      <c r="V1518" s="117">
        <f>IFERROR(Q1518/N1518,"0")</f>
        <v>0</v>
      </c>
    </row>
    <row r="1519" spans="1:22">
      <c r="A1519" t="str">
        <f>_xlfn.XLOOKUP(D1519,BN:BN,BO:BO)</f>
        <v>México</v>
      </c>
      <c r="B1519" t="s">
        <v>25</v>
      </c>
      <c r="C1519">
        <v>194</v>
      </c>
      <c r="D1519" t="str">
        <f>_xlfn.XLOOKUP(C1519,BH:BH,BI:BI)</f>
        <v>LucianaE</v>
      </c>
      <c r="E1519">
        <v>26427</v>
      </c>
      <c r="F1519" t="s">
        <v>1117</v>
      </c>
      <c r="G1519" s="63">
        <v>45799</v>
      </c>
      <c r="H1519" s="63">
        <v>45803</v>
      </c>
      <c r="I1519" t="s">
        <v>376</v>
      </c>
      <c r="J1519" t="str">
        <f>_xlfn.XLOOKUP(I1519,AS:AS,AU:AU)</f>
        <v>Hotel</v>
      </c>
      <c r="K1519" t="s">
        <v>33</v>
      </c>
      <c r="L1519">
        <v>8470.11</v>
      </c>
      <c r="M1519">
        <f>L1519*_xlfn.XLOOKUP(K1519,AM:AM,AN:AN)</f>
        <v>7284.2946000000002</v>
      </c>
      <c r="N1519">
        <f>L1519*_xlfn.XLOOKUP(K1519,AM:AM,AO:AO)</f>
        <v>8470.11</v>
      </c>
      <c r="O1519">
        <v>750</v>
      </c>
      <c r="P1519">
        <f>O1519*_xlfn.XLOOKUP(K1519,AM:AM,AN:AN)</f>
        <v>645</v>
      </c>
      <c r="Q1519">
        <f>O1519*_xlfn.XLOOKUP(K1519,AM:AM,AO:AO)</f>
        <v>750</v>
      </c>
      <c r="R1519" t="str">
        <f>_xlfn.XLOOKUP(E1519,AF:AF,AG:AG)</f>
        <v>Pebble Beach Resorts</v>
      </c>
      <c r="S1519" t="str">
        <f>_xlfn.XLOOKUP(E1519,AF:AF,AI:AI)</f>
        <v>United States</v>
      </c>
      <c r="T1519">
        <f>WEEKNUM(G1519)</f>
        <v>21</v>
      </c>
      <c r="U1519">
        <f>YEAR(G1519)</f>
        <v>2025</v>
      </c>
      <c r="V1519" s="117">
        <f>IFERROR(Q1519/N1519,"0")</f>
        <v>8.8546665863843563E-2</v>
      </c>
    </row>
    <row r="1520" spans="1:22">
      <c r="A1520" t="str">
        <f>_xlfn.XLOOKUP(D1520,BN:BN,BO:BO)</f>
        <v>México</v>
      </c>
      <c r="B1520" t="s">
        <v>25</v>
      </c>
      <c r="C1520">
        <v>195</v>
      </c>
      <c r="D1520" t="str">
        <f>_xlfn.XLOOKUP(C1520,BH:BH,BI:BI)</f>
        <v>VeronicaN</v>
      </c>
      <c r="E1520">
        <v>26429</v>
      </c>
      <c r="F1520" t="s">
        <v>1124</v>
      </c>
      <c r="G1520" s="63">
        <v>45850</v>
      </c>
      <c r="H1520" s="63">
        <v>45857</v>
      </c>
      <c r="I1520" t="s">
        <v>376</v>
      </c>
      <c r="J1520" t="str">
        <f>_xlfn.XLOOKUP(I1520,AS:AS,AU:AU)</f>
        <v>Hotel</v>
      </c>
      <c r="K1520" t="s">
        <v>27</v>
      </c>
      <c r="L1520">
        <v>16000</v>
      </c>
      <c r="M1520">
        <f>L1520*_xlfn.XLOOKUP(K1520,AM:AM,AN:AN)</f>
        <v>16000</v>
      </c>
      <c r="N1520">
        <f>L1520*_xlfn.XLOOKUP(K1520,AM:AM,AO:AO)</f>
        <v>18560</v>
      </c>
      <c r="O1520">
        <v>0</v>
      </c>
      <c r="P1520">
        <f>O1520*_xlfn.XLOOKUP(K1520,AM:AM,AN:AN)</f>
        <v>0</v>
      </c>
      <c r="Q1520">
        <f>O1520*_xlfn.XLOOKUP(K1520,AM:AM,AO:AO)</f>
        <v>0</v>
      </c>
      <c r="R1520" t="str">
        <f>_xlfn.XLOOKUP(E1520,AF:AF,AG:AG)</f>
        <v>LACURE</v>
      </c>
      <c r="S1520" t="str">
        <f>_xlfn.XLOOKUP(E1520,AF:AF,AI:AI)</f>
        <v>France</v>
      </c>
      <c r="T1520">
        <f>WEEKNUM(G1520)</f>
        <v>28</v>
      </c>
      <c r="U1520">
        <f>YEAR(G1520)</f>
        <v>2025</v>
      </c>
      <c r="V1520" s="117">
        <f>IFERROR(Q1520/N1520,"0")</f>
        <v>0</v>
      </c>
    </row>
    <row r="1521" spans="1:22">
      <c r="A1521" t="str">
        <f>_xlfn.XLOOKUP(D1521,BN:BN,BO:BO)</f>
        <v>México</v>
      </c>
      <c r="B1521" t="s">
        <v>25</v>
      </c>
      <c r="C1521">
        <v>196</v>
      </c>
      <c r="D1521" t="str">
        <f>_xlfn.XLOOKUP(C1521,BH:BH,BI:BI)</f>
        <v>DianaM</v>
      </c>
      <c r="E1521">
        <v>24224</v>
      </c>
      <c r="F1521" t="s">
        <v>2719</v>
      </c>
      <c r="G1521" s="63">
        <v>45791</v>
      </c>
      <c r="H1521" s="63">
        <v>45802</v>
      </c>
      <c r="I1521" t="s">
        <v>366</v>
      </c>
      <c r="J1521" t="str">
        <f>_xlfn.XLOOKUP(I1521,AS:AS,AU:AU)</f>
        <v>Vuelos</v>
      </c>
      <c r="K1521" t="s">
        <v>33</v>
      </c>
      <c r="L1521">
        <v>2286.2399999999998</v>
      </c>
      <c r="M1521">
        <f>L1521*_xlfn.XLOOKUP(K1521,AM:AM,AN:AN)</f>
        <v>1966.1663999999998</v>
      </c>
      <c r="N1521">
        <f>L1521*_xlfn.XLOOKUP(K1521,AM:AM,AO:AO)</f>
        <v>2286.2399999999998</v>
      </c>
      <c r="O1521">
        <v>0</v>
      </c>
      <c r="P1521">
        <f>O1521*_xlfn.XLOOKUP(K1521,AM:AM,AN:AN)</f>
        <v>0</v>
      </c>
      <c r="Q1521">
        <f>O1521*_xlfn.XLOOKUP(K1521,AM:AM,AO:AO)</f>
        <v>0</v>
      </c>
      <c r="R1521" t="str">
        <f>_xlfn.XLOOKUP(E1521,AF:AF,AG:AG)</f>
        <v>American Airlines</v>
      </c>
      <c r="S1521" t="str">
        <f>_xlfn.XLOOKUP(E1521,AF:AF,AI:AI)</f>
        <v>United States</v>
      </c>
      <c r="T1521">
        <f>WEEKNUM(G1521)</f>
        <v>20</v>
      </c>
      <c r="U1521">
        <f>YEAR(G1521)</f>
        <v>2025</v>
      </c>
      <c r="V1521" s="117">
        <f>IFERROR(Q1521/N1521,"0")</f>
        <v>0</v>
      </c>
    </row>
    <row r="1522" spans="1:22">
      <c r="A1522" t="str">
        <f>_xlfn.XLOOKUP(D1522,BN:BN,BO:BO)</f>
        <v>México</v>
      </c>
      <c r="B1522" t="s">
        <v>25</v>
      </c>
      <c r="C1522">
        <v>196</v>
      </c>
      <c r="D1522" t="str">
        <f>_xlfn.XLOOKUP(C1522,BH:BH,BI:BI)</f>
        <v>DianaM</v>
      </c>
      <c r="E1522">
        <v>24224</v>
      </c>
      <c r="F1522" t="s">
        <v>2720</v>
      </c>
      <c r="G1522" s="63">
        <v>45791</v>
      </c>
      <c r="H1522" s="63">
        <v>45802</v>
      </c>
      <c r="I1522" t="s">
        <v>366</v>
      </c>
      <c r="J1522" t="str">
        <f>_xlfn.XLOOKUP(I1522,AS:AS,AU:AU)</f>
        <v>Vuelos</v>
      </c>
      <c r="K1522" t="s">
        <v>33</v>
      </c>
      <c r="L1522">
        <v>2197.84</v>
      </c>
      <c r="M1522">
        <f>L1522*_xlfn.XLOOKUP(K1522,AM:AM,AN:AN)</f>
        <v>1890.1424000000002</v>
      </c>
      <c r="N1522">
        <f>L1522*_xlfn.XLOOKUP(K1522,AM:AM,AO:AO)</f>
        <v>2197.84</v>
      </c>
      <c r="O1522">
        <v>0</v>
      </c>
      <c r="P1522">
        <f>O1522*_xlfn.XLOOKUP(K1522,AM:AM,AN:AN)</f>
        <v>0</v>
      </c>
      <c r="Q1522">
        <f>O1522*_xlfn.XLOOKUP(K1522,AM:AM,AO:AO)</f>
        <v>0</v>
      </c>
      <c r="R1522" t="str">
        <f>_xlfn.XLOOKUP(E1522,AF:AF,AG:AG)</f>
        <v>American Airlines</v>
      </c>
      <c r="S1522" t="str">
        <f>_xlfn.XLOOKUP(E1522,AF:AF,AI:AI)</f>
        <v>United States</v>
      </c>
      <c r="T1522">
        <f>WEEKNUM(G1522)</f>
        <v>20</v>
      </c>
      <c r="U1522">
        <f>YEAR(G1522)</f>
        <v>2025</v>
      </c>
      <c r="V1522" s="117">
        <f>IFERROR(Q1522/N1522,"0")</f>
        <v>0</v>
      </c>
    </row>
    <row r="1523" spans="1:22">
      <c r="A1523" t="str">
        <f>_xlfn.XLOOKUP(D1523,BN:BN,BO:BO)</f>
        <v>México</v>
      </c>
      <c r="B1523" t="s">
        <v>25</v>
      </c>
      <c r="C1523">
        <v>196</v>
      </c>
      <c r="D1523" t="str">
        <f>_xlfn.XLOOKUP(C1523,BH:BH,BI:BI)</f>
        <v>DianaM</v>
      </c>
      <c r="E1523">
        <v>0</v>
      </c>
      <c r="F1523" t="s">
        <v>2039</v>
      </c>
      <c r="G1523" s="63">
        <v>45791</v>
      </c>
      <c r="H1523" s="63">
        <v>45802</v>
      </c>
      <c r="I1523" t="s">
        <v>396</v>
      </c>
      <c r="J1523" t="str">
        <f>_xlfn.XLOOKUP(I1523,AS:AS,AU:AU)</f>
        <v>Honorarios</v>
      </c>
      <c r="K1523" t="s">
        <v>33</v>
      </c>
      <c r="L1523">
        <v>70</v>
      </c>
      <c r="M1523">
        <f>L1523*_xlfn.XLOOKUP(K1523,AM:AM,AN:AN)</f>
        <v>60.199999999999996</v>
      </c>
      <c r="N1523">
        <f>L1523*_xlfn.XLOOKUP(K1523,AM:AM,AO:AO)</f>
        <v>70</v>
      </c>
      <c r="O1523">
        <v>70</v>
      </c>
      <c r="P1523">
        <f>O1523*_xlfn.XLOOKUP(K1523,AM:AM,AN:AN)</f>
        <v>60.199999999999996</v>
      </c>
      <c r="Q1523">
        <f>O1523*_xlfn.XLOOKUP(K1523,AM:AM,AO:AO)</f>
        <v>70</v>
      </c>
      <c r="R1523" t="str">
        <f>_xlfn.XLOOKUP(E1523,AF:AF,AG:AG)</f>
        <v>FEES</v>
      </c>
      <c r="S1523">
        <f>_xlfn.XLOOKUP(E1523,AF:AF,AI:AI)</f>
        <v>0</v>
      </c>
      <c r="T1523">
        <f>WEEKNUM(G1523)</f>
        <v>20</v>
      </c>
      <c r="U1523">
        <f>YEAR(G1523)</f>
        <v>2025</v>
      </c>
      <c r="V1523" s="117">
        <f>IFERROR(Q1523/N1523,"0")</f>
        <v>1</v>
      </c>
    </row>
    <row r="1524" spans="1:22">
      <c r="A1524" t="str">
        <f>_xlfn.XLOOKUP(D1524,BN:BN,BO:BO)</f>
        <v>México</v>
      </c>
      <c r="B1524" t="s">
        <v>25</v>
      </c>
      <c r="C1524">
        <v>196</v>
      </c>
      <c r="D1524" t="str">
        <f>_xlfn.XLOOKUP(C1524,BH:BH,BI:BI)</f>
        <v>DianaM</v>
      </c>
      <c r="E1524">
        <v>27920</v>
      </c>
      <c r="F1524" t="s">
        <v>2721</v>
      </c>
      <c r="G1524" s="63">
        <v>45797</v>
      </c>
      <c r="H1524" s="63">
        <v>45797</v>
      </c>
      <c r="I1524" t="s">
        <v>366</v>
      </c>
      <c r="J1524" t="str">
        <f>_xlfn.XLOOKUP(I1524,AS:AS,AU:AU)</f>
        <v>Vuelos</v>
      </c>
      <c r="K1524" t="s">
        <v>33</v>
      </c>
      <c r="L1524">
        <v>349.5</v>
      </c>
      <c r="M1524">
        <f>L1524*_xlfn.XLOOKUP(K1524,AM:AM,AN:AN)</f>
        <v>300.57</v>
      </c>
      <c r="N1524">
        <f>L1524*_xlfn.XLOOKUP(K1524,AM:AM,AO:AO)</f>
        <v>349.5</v>
      </c>
      <c r="O1524">
        <v>0</v>
      </c>
      <c r="P1524">
        <f>O1524*_xlfn.XLOOKUP(K1524,AM:AM,AN:AN)</f>
        <v>0</v>
      </c>
      <c r="Q1524">
        <f>O1524*_xlfn.XLOOKUP(K1524,AM:AM,AO:AO)</f>
        <v>0</v>
      </c>
      <c r="R1524" t="str">
        <f>_xlfn.XLOOKUP(E1524,AF:AF,AG:AG)</f>
        <v>TRADEWIND AVIATION</v>
      </c>
      <c r="S1524" t="str">
        <f>_xlfn.XLOOKUP(E1524,AF:AF,AI:AI)</f>
        <v>United States</v>
      </c>
      <c r="T1524">
        <f>WEEKNUM(G1524)</f>
        <v>21</v>
      </c>
      <c r="U1524">
        <f>YEAR(G1524)</f>
        <v>2025</v>
      </c>
      <c r="V1524" s="117">
        <f>IFERROR(Q1524/N1524,"0")</f>
        <v>0</v>
      </c>
    </row>
    <row r="1525" spans="1:22">
      <c r="A1525" t="str">
        <f>_xlfn.XLOOKUP(D1525,BN:BN,BO:BO)</f>
        <v>México</v>
      </c>
      <c r="B1525" t="s">
        <v>25</v>
      </c>
      <c r="C1525">
        <v>196</v>
      </c>
      <c r="D1525" t="str">
        <f>_xlfn.XLOOKUP(C1525,BH:BH,BI:BI)</f>
        <v>DianaM</v>
      </c>
      <c r="E1525">
        <v>27920</v>
      </c>
      <c r="F1525" t="s">
        <v>2722</v>
      </c>
      <c r="G1525" s="63">
        <v>45797</v>
      </c>
      <c r="H1525" s="63">
        <v>45797</v>
      </c>
      <c r="I1525" t="s">
        <v>366</v>
      </c>
      <c r="J1525" t="str">
        <f>_xlfn.XLOOKUP(I1525,AS:AS,AU:AU)</f>
        <v>Vuelos</v>
      </c>
      <c r="K1525" t="s">
        <v>33</v>
      </c>
      <c r="L1525">
        <v>349.5</v>
      </c>
      <c r="M1525">
        <f>L1525*_xlfn.XLOOKUP(K1525,AM:AM,AN:AN)</f>
        <v>300.57</v>
      </c>
      <c r="N1525">
        <f>L1525*_xlfn.XLOOKUP(K1525,AM:AM,AO:AO)</f>
        <v>349.5</v>
      </c>
      <c r="O1525">
        <v>0</v>
      </c>
      <c r="P1525">
        <f>O1525*_xlfn.XLOOKUP(K1525,AM:AM,AN:AN)</f>
        <v>0</v>
      </c>
      <c r="Q1525">
        <f>O1525*_xlfn.XLOOKUP(K1525,AM:AM,AO:AO)</f>
        <v>0</v>
      </c>
      <c r="R1525" t="str">
        <f>_xlfn.XLOOKUP(E1525,AF:AF,AG:AG)</f>
        <v>TRADEWIND AVIATION</v>
      </c>
      <c r="S1525" t="str">
        <f>_xlfn.XLOOKUP(E1525,AF:AF,AI:AI)</f>
        <v>United States</v>
      </c>
      <c r="T1525">
        <f>WEEKNUM(G1525)</f>
        <v>21</v>
      </c>
      <c r="U1525">
        <f>YEAR(G1525)</f>
        <v>2025</v>
      </c>
      <c r="V1525" s="117">
        <f>IFERROR(Q1525/N1525,"0")</f>
        <v>0</v>
      </c>
    </row>
    <row r="1526" spans="1:22">
      <c r="A1526" t="str">
        <f>_xlfn.XLOOKUP(D1526,BN:BN,BO:BO)</f>
        <v>México</v>
      </c>
      <c r="B1526" t="s">
        <v>25</v>
      </c>
      <c r="C1526">
        <v>196</v>
      </c>
      <c r="D1526" t="str">
        <f>_xlfn.XLOOKUP(C1526,BH:BH,BI:BI)</f>
        <v>DianaM</v>
      </c>
      <c r="E1526">
        <v>27924</v>
      </c>
      <c r="F1526" t="s">
        <v>2723</v>
      </c>
      <c r="G1526" s="63">
        <v>45801</v>
      </c>
      <c r="H1526" s="63">
        <v>45801</v>
      </c>
      <c r="I1526" t="s">
        <v>366</v>
      </c>
      <c r="J1526" t="str">
        <f>_xlfn.XLOOKUP(I1526,AS:AS,AU:AU)</f>
        <v>Vuelos</v>
      </c>
      <c r="K1526" t="s">
        <v>33</v>
      </c>
      <c r="L1526">
        <v>148.6</v>
      </c>
      <c r="M1526">
        <f>L1526*_xlfn.XLOOKUP(K1526,AM:AM,AN:AN)</f>
        <v>127.79599999999999</v>
      </c>
      <c r="N1526">
        <f>L1526*_xlfn.XLOOKUP(K1526,AM:AM,AO:AO)</f>
        <v>148.6</v>
      </c>
      <c r="O1526">
        <v>0</v>
      </c>
      <c r="P1526">
        <f>O1526*_xlfn.XLOOKUP(K1526,AM:AM,AN:AN)</f>
        <v>0</v>
      </c>
      <c r="Q1526">
        <f>O1526*_xlfn.XLOOKUP(K1526,AM:AM,AO:AO)</f>
        <v>0</v>
      </c>
      <c r="R1526" t="str">
        <f>_xlfn.XLOOKUP(E1526,AF:AF,AG:AG)</f>
        <v>WINAIR</v>
      </c>
      <c r="S1526" t="str">
        <f>_xlfn.XLOOKUP(E1526,AF:AF,AI:AI)</f>
        <v>St Maarten</v>
      </c>
      <c r="T1526">
        <f>WEEKNUM(G1526)</f>
        <v>21</v>
      </c>
      <c r="U1526">
        <f>YEAR(G1526)</f>
        <v>2025</v>
      </c>
      <c r="V1526" s="117">
        <f>IFERROR(Q1526/N1526,"0")</f>
        <v>0</v>
      </c>
    </row>
    <row r="1527" spans="1:22">
      <c r="A1527" t="str">
        <f>_xlfn.XLOOKUP(D1527,BN:BN,BO:BO)</f>
        <v>México</v>
      </c>
      <c r="B1527" t="s">
        <v>25</v>
      </c>
      <c r="C1527">
        <v>196</v>
      </c>
      <c r="D1527" t="str">
        <f>_xlfn.XLOOKUP(C1527,BH:BH,BI:BI)</f>
        <v>DianaM</v>
      </c>
      <c r="E1527">
        <v>27924</v>
      </c>
      <c r="F1527" t="s">
        <v>2724</v>
      </c>
      <c r="G1527" s="63">
        <v>45801</v>
      </c>
      <c r="H1527" s="63">
        <v>45801</v>
      </c>
      <c r="I1527" t="s">
        <v>366</v>
      </c>
      <c r="J1527" t="str">
        <f>_xlfn.XLOOKUP(I1527,AS:AS,AU:AU)</f>
        <v>Vuelos</v>
      </c>
      <c r="K1527" t="s">
        <v>33</v>
      </c>
      <c r="L1527">
        <v>148.6</v>
      </c>
      <c r="M1527">
        <f>L1527*_xlfn.XLOOKUP(K1527,AM:AM,AN:AN)</f>
        <v>127.79599999999999</v>
      </c>
      <c r="N1527">
        <f>L1527*_xlfn.XLOOKUP(K1527,AM:AM,AO:AO)</f>
        <v>148.6</v>
      </c>
      <c r="O1527">
        <v>0</v>
      </c>
      <c r="P1527">
        <f>O1527*_xlfn.XLOOKUP(K1527,AM:AM,AN:AN)</f>
        <v>0</v>
      </c>
      <c r="Q1527">
        <f>O1527*_xlfn.XLOOKUP(K1527,AM:AM,AO:AO)</f>
        <v>0</v>
      </c>
      <c r="R1527" t="str">
        <f>_xlfn.XLOOKUP(E1527,AF:AF,AG:AG)</f>
        <v>WINAIR</v>
      </c>
      <c r="S1527" t="str">
        <f>_xlfn.XLOOKUP(E1527,AF:AF,AI:AI)</f>
        <v>St Maarten</v>
      </c>
      <c r="T1527">
        <f>WEEKNUM(G1527)</f>
        <v>21</v>
      </c>
      <c r="U1527">
        <f>YEAR(G1527)</f>
        <v>2025</v>
      </c>
      <c r="V1527" s="117">
        <f>IFERROR(Q1527/N1527,"0")</f>
        <v>0</v>
      </c>
    </row>
    <row r="1528" spans="1:22">
      <c r="A1528" t="str">
        <f>_xlfn.XLOOKUP(D1528,BN:BN,BO:BO)</f>
        <v>México</v>
      </c>
      <c r="B1528" t="s">
        <v>25</v>
      </c>
      <c r="C1528">
        <v>196</v>
      </c>
      <c r="D1528" t="str">
        <f>_xlfn.XLOOKUP(C1528,BH:BH,BI:BI)</f>
        <v>DianaM</v>
      </c>
      <c r="E1528">
        <v>28203</v>
      </c>
      <c r="F1528" t="s">
        <v>2725</v>
      </c>
      <c r="G1528" s="63">
        <v>45801</v>
      </c>
      <c r="H1528" s="63">
        <v>45802</v>
      </c>
      <c r="I1528" t="s">
        <v>376</v>
      </c>
      <c r="J1528" t="str">
        <f>_xlfn.XLOOKUP(I1528,AS:AS,AU:AU)</f>
        <v>Hotel</v>
      </c>
      <c r="K1528" t="s">
        <v>33</v>
      </c>
      <c r="L1528">
        <v>513.05999999999995</v>
      </c>
      <c r="M1528">
        <f>L1528*_xlfn.XLOOKUP(K1528,AM:AM,AN:AN)</f>
        <v>441.23159999999996</v>
      </c>
      <c r="N1528">
        <f>L1528*_xlfn.XLOOKUP(K1528,AM:AM,AO:AO)</f>
        <v>513.05999999999995</v>
      </c>
      <c r="O1528">
        <v>124.25</v>
      </c>
      <c r="P1528">
        <f>O1528*_xlfn.XLOOKUP(K1528,AM:AM,AN:AN)</f>
        <v>106.855</v>
      </c>
      <c r="Q1528">
        <f>O1528*_xlfn.XLOOKUP(K1528,AM:AM,AO:AO)</f>
        <v>124.25</v>
      </c>
      <c r="R1528" t="str">
        <f>_xlfn.XLOOKUP(E1528,AF:AF,AG:AG)</f>
        <v>MR C MIAMI COCONUT GROVE</v>
      </c>
      <c r="S1528" t="str">
        <f>_xlfn.XLOOKUP(E1528,AF:AF,AI:AI)</f>
        <v>United States</v>
      </c>
      <c r="T1528">
        <f>WEEKNUM(G1528)</f>
        <v>21</v>
      </c>
      <c r="U1528">
        <f>YEAR(G1528)</f>
        <v>2025</v>
      </c>
      <c r="V1528" s="117">
        <f>IFERROR(Q1528/N1528,"0")</f>
        <v>0.24217440455307374</v>
      </c>
    </row>
    <row r="1529" spans="1:22">
      <c r="A1529" t="str">
        <f>_xlfn.XLOOKUP(D1529,BN:BN,BO:BO)</f>
        <v>México</v>
      </c>
      <c r="B1529" t="s">
        <v>25</v>
      </c>
      <c r="C1529">
        <v>196</v>
      </c>
      <c r="D1529" t="str">
        <f>_xlfn.XLOOKUP(C1529,BH:BH,BI:BI)</f>
        <v>DianaM</v>
      </c>
      <c r="E1529">
        <v>29194</v>
      </c>
      <c r="F1529" t="s">
        <v>1880</v>
      </c>
      <c r="G1529" s="63">
        <v>45791</v>
      </c>
      <c r="H1529" s="63">
        <v>45802</v>
      </c>
      <c r="I1529" t="s">
        <v>376</v>
      </c>
      <c r="J1529" t="str">
        <f>_xlfn.XLOOKUP(I1529,AS:AS,AU:AU)</f>
        <v>Hotel</v>
      </c>
      <c r="K1529" t="s">
        <v>33</v>
      </c>
      <c r="L1529">
        <v>2038</v>
      </c>
      <c r="M1529">
        <f>L1529*_xlfn.XLOOKUP(K1529,AM:AM,AN:AN)</f>
        <v>1752.68</v>
      </c>
      <c r="N1529">
        <f>L1529*_xlfn.XLOOKUP(K1529,AM:AM,AO:AO)</f>
        <v>2038</v>
      </c>
      <c r="O1529">
        <v>203.8</v>
      </c>
      <c r="P1529">
        <f>O1529*_xlfn.XLOOKUP(K1529,AM:AM,AN:AN)</f>
        <v>175.268</v>
      </c>
      <c r="Q1529">
        <f>O1529*_xlfn.XLOOKUP(K1529,AM:AM,AO:AO)</f>
        <v>203.8</v>
      </c>
      <c r="R1529" t="str">
        <f>_xlfn.XLOOKUP(E1529,AF:AF,AG:AG)</f>
        <v>SAGE LODGE</v>
      </c>
      <c r="S1529" t="str">
        <f>_xlfn.XLOOKUP(E1529,AF:AF,AI:AI)</f>
        <v>United States</v>
      </c>
      <c r="T1529">
        <f>WEEKNUM(G1529)</f>
        <v>20</v>
      </c>
      <c r="U1529">
        <f>YEAR(G1529)</f>
        <v>2025</v>
      </c>
      <c r="V1529" s="117">
        <f>IFERROR(Q1529/N1529,"0")</f>
        <v>0.1</v>
      </c>
    </row>
    <row r="1530" spans="1:22">
      <c r="A1530" t="str">
        <f>_xlfn.XLOOKUP(D1530,BN:BN,BO:BO)</f>
        <v>México</v>
      </c>
      <c r="B1530" t="s">
        <v>25</v>
      </c>
      <c r="C1530">
        <v>196</v>
      </c>
      <c r="D1530" t="str">
        <f>_xlfn.XLOOKUP(C1530,BH:BH,BI:BI)</f>
        <v>DianaM</v>
      </c>
      <c r="E1530">
        <v>29962</v>
      </c>
      <c r="F1530" t="s">
        <v>1880</v>
      </c>
      <c r="G1530" s="63">
        <v>45791</v>
      </c>
      <c r="H1530" s="63">
        <v>45802</v>
      </c>
      <c r="I1530" t="s">
        <v>376</v>
      </c>
      <c r="J1530" t="str">
        <f>_xlfn.XLOOKUP(I1530,AS:AS,AU:AU)</f>
        <v>Hotel</v>
      </c>
      <c r="K1530" t="s">
        <v>33</v>
      </c>
      <c r="L1530">
        <v>6851</v>
      </c>
      <c r="M1530">
        <f>L1530*_xlfn.XLOOKUP(K1530,AM:AM,AN:AN)</f>
        <v>5891.86</v>
      </c>
      <c r="N1530">
        <f>L1530*_xlfn.XLOOKUP(K1530,AM:AM,AO:AO)</f>
        <v>6851</v>
      </c>
      <c r="O1530">
        <v>644</v>
      </c>
      <c r="P1530">
        <f>O1530*_xlfn.XLOOKUP(K1530,AM:AM,AN:AN)</f>
        <v>553.84</v>
      </c>
      <c r="Q1530">
        <f>O1530*_xlfn.XLOOKUP(K1530,AM:AM,AO:AO)</f>
        <v>644</v>
      </c>
      <c r="R1530" t="str">
        <f>_xlfn.XLOOKUP(E1530,AF:AF,AG:AG)</f>
        <v>HOTEL BARRIERE LE CARL GUSTAF SAINT-BARTH</v>
      </c>
      <c r="S1530" t="str">
        <f>_xlfn.XLOOKUP(E1530,AF:AF,AI:AI)</f>
        <v>Saint Bartholomey</v>
      </c>
      <c r="T1530">
        <f>WEEKNUM(G1530)</f>
        <v>20</v>
      </c>
      <c r="U1530">
        <f>YEAR(G1530)</f>
        <v>2025</v>
      </c>
      <c r="V1530" s="117">
        <f>IFERROR(Q1530/N1530,"0")</f>
        <v>9.4000875784557E-2</v>
      </c>
    </row>
    <row r="1531" spans="1:22">
      <c r="A1531" t="str">
        <f>_xlfn.XLOOKUP(D1531,BN:BN,BO:BO)</f>
        <v>México</v>
      </c>
      <c r="B1531" t="s">
        <v>25</v>
      </c>
      <c r="C1531">
        <v>197</v>
      </c>
      <c r="D1531" t="str">
        <f>_xlfn.XLOOKUP(C1531,BH:BH,BI:BI)</f>
        <v>VeronicaN</v>
      </c>
      <c r="E1531">
        <v>26452</v>
      </c>
      <c r="F1531" t="s">
        <v>2726</v>
      </c>
      <c r="G1531" s="63">
        <v>45731</v>
      </c>
      <c r="H1531" s="63">
        <v>45736</v>
      </c>
      <c r="I1531" t="s">
        <v>376</v>
      </c>
      <c r="J1531" t="str">
        <f>_xlfn.XLOOKUP(I1531,AS:AS,AU:AU)</f>
        <v>Hotel</v>
      </c>
      <c r="K1531" t="s">
        <v>33</v>
      </c>
      <c r="L1531">
        <v>8116.89</v>
      </c>
      <c r="M1531">
        <f>L1531*_xlfn.XLOOKUP(K1531,AM:AM,AN:AN)</f>
        <v>6980.5254000000004</v>
      </c>
      <c r="N1531">
        <f>L1531*_xlfn.XLOOKUP(K1531,AM:AM,AO:AO)</f>
        <v>8116.89</v>
      </c>
      <c r="O1531">
        <v>611.53</v>
      </c>
      <c r="P1531">
        <f>O1531*_xlfn.XLOOKUP(K1531,AM:AM,AN:AN)</f>
        <v>525.91579999999999</v>
      </c>
      <c r="Q1531">
        <f>O1531*_xlfn.XLOOKUP(K1531,AM:AM,AO:AO)</f>
        <v>611.53</v>
      </c>
      <c r="R1531" t="str">
        <f>_xlfn.XLOOKUP(E1531,AF:AF,AG:AG)</f>
        <v>FAIRMONT CHATEAU WHISTLER</v>
      </c>
      <c r="S1531" t="str">
        <f>_xlfn.XLOOKUP(E1531,AF:AF,AI:AI)</f>
        <v>Canada</v>
      </c>
      <c r="T1531">
        <f>WEEKNUM(G1531)</f>
        <v>11</v>
      </c>
      <c r="U1531">
        <f>YEAR(G1531)</f>
        <v>2025</v>
      </c>
      <c r="V1531" s="117">
        <f>IFERROR(Q1531/N1531,"0")</f>
        <v>7.5340432111313568E-2</v>
      </c>
    </row>
    <row r="1532" spans="1:22">
      <c r="A1532" t="str">
        <f>_xlfn.XLOOKUP(D1532,BN:BN,BO:BO)</f>
        <v>México</v>
      </c>
      <c r="B1532" t="s">
        <v>25</v>
      </c>
      <c r="C1532">
        <v>197</v>
      </c>
      <c r="D1532" t="str">
        <f>_xlfn.XLOOKUP(C1532,BH:BH,BI:BI)</f>
        <v>VeronicaN</v>
      </c>
      <c r="E1532">
        <v>0</v>
      </c>
      <c r="F1532" t="s">
        <v>1878</v>
      </c>
      <c r="G1532" s="63">
        <v>45731</v>
      </c>
      <c r="H1532" s="63">
        <v>45736</v>
      </c>
      <c r="I1532" t="s">
        <v>396</v>
      </c>
      <c r="J1532" t="str">
        <f>_xlfn.XLOOKUP(I1532,AS:AS,AU:AU)</f>
        <v>Honorarios</v>
      </c>
      <c r="K1532" t="s">
        <v>33</v>
      </c>
      <c r="L1532">
        <v>385.77</v>
      </c>
      <c r="M1532">
        <f>L1532*_xlfn.XLOOKUP(K1532,AM:AM,AN:AN)</f>
        <v>331.76220000000001</v>
      </c>
      <c r="N1532">
        <f>L1532*_xlfn.XLOOKUP(K1532,AM:AM,AO:AO)</f>
        <v>385.77</v>
      </c>
      <c r="O1532">
        <v>385.77</v>
      </c>
      <c r="P1532">
        <f>O1532*_xlfn.XLOOKUP(K1532,AM:AM,AN:AN)</f>
        <v>331.76220000000001</v>
      </c>
      <c r="Q1532">
        <f>O1532*_xlfn.XLOOKUP(K1532,AM:AM,AO:AO)</f>
        <v>385.77</v>
      </c>
      <c r="R1532" t="str">
        <f>_xlfn.XLOOKUP(E1532,AF:AF,AG:AG)</f>
        <v>FEES</v>
      </c>
      <c r="S1532">
        <f>_xlfn.XLOOKUP(E1532,AF:AF,AI:AI)</f>
        <v>0</v>
      </c>
      <c r="T1532">
        <f>WEEKNUM(G1532)</f>
        <v>11</v>
      </c>
      <c r="U1532">
        <f>YEAR(G1532)</f>
        <v>2025</v>
      </c>
      <c r="V1532" s="117">
        <f>IFERROR(Q1532/N1532,"0")</f>
        <v>1</v>
      </c>
    </row>
    <row r="1533" spans="1:22">
      <c r="A1533" t="str">
        <f>_xlfn.XLOOKUP(D1533,BN:BN,BO:BO)</f>
        <v>México</v>
      </c>
      <c r="B1533" t="s">
        <v>25</v>
      </c>
      <c r="C1533">
        <v>197</v>
      </c>
      <c r="D1533" t="str">
        <f>_xlfn.XLOOKUP(C1533,BH:BH,BI:BI)</f>
        <v>VeronicaN</v>
      </c>
      <c r="E1533">
        <v>0</v>
      </c>
      <c r="F1533" t="s">
        <v>2727</v>
      </c>
      <c r="G1533" s="63">
        <v>45731</v>
      </c>
      <c r="H1533" s="63">
        <v>45736</v>
      </c>
      <c r="I1533" t="s">
        <v>396</v>
      </c>
      <c r="J1533" t="str">
        <f>_xlfn.XLOOKUP(I1533,AS:AS,AU:AU)</f>
        <v>Honorarios</v>
      </c>
      <c r="K1533" t="s">
        <v>33</v>
      </c>
      <c r="L1533">
        <v>244.34</v>
      </c>
      <c r="M1533">
        <f>L1533*_xlfn.XLOOKUP(K1533,AM:AM,AN:AN)</f>
        <v>210.13239999999999</v>
      </c>
      <c r="N1533">
        <f>L1533*_xlfn.XLOOKUP(K1533,AM:AM,AO:AO)</f>
        <v>244.34</v>
      </c>
      <c r="O1533">
        <v>244.34</v>
      </c>
      <c r="P1533">
        <f>O1533*_xlfn.XLOOKUP(K1533,AM:AM,AN:AN)</f>
        <v>210.13239999999999</v>
      </c>
      <c r="Q1533">
        <f>O1533*_xlfn.XLOOKUP(K1533,AM:AM,AO:AO)</f>
        <v>244.34</v>
      </c>
      <c r="R1533" t="str">
        <f>_xlfn.XLOOKUP(E1533,AF:AF,AG:AG)</f>
        <v>FEES</v>
      </c>
      <c r="S1533">
        <f>_xlfn.XLOOKUP(E1533,AF:AF,AI:AI)</f>
        <v>0</v>
      </c>
      <c r="T1533">
        <f>WEEKNUM(G1533)</f>
        <v>11</v>
      </c>
      <c r="U1533">
        <f>YEAR(G1533)</f>
        <v>2025</v>
      </c>
      <c r="V1533" s="117">
        <f>IFERROR(Q1533/N1533,"0")</f>
        <v>1</v>
      </c>
    </row>
    <row r="1534" spans="1:22">
      <c r="A1534" t="str">
        <f>_xlfn.XLOOKUP(D1534,BN:BN,BO:BO)</f>
        <v>México</v>
      </c>
      <c r="B1534" t="s">
        <v>25</v>
      </c>
      <c r="C1534">
        <v>198</v>
      </c>
      <c r="D1534" t="str">
        <f>_xlfn.XLOOKUP(C1534,BH:BH,BI:BI)</f>
        <v>LucianaE</v>
      </c>
      <c r="E1534">
        <v>25904</v>
      </c>
      <c r="F1534" t="s">
        <v>2728</v>
      </c>
      <c r="G1534" s="63">
        <v>45954</v>
      </c>
      <c r="H1534" s="63">
        <v>45957</v>
      </c>
      <c r="I1534" t="s">
        <v>376</v>
      </c>
      <c r="J1534" t="str">
        <f>_xlfn.XLOOKUP(I1534,AS:AS,AU:AU)</f>
        <v>Hotel</v>
      </c>
      <c r="K1534" t="s">
        <v>33</v>
      </c>
      <c r="L1534">
        <v>5064</v>
      </c>
      <c r="M1534">
        <f>L1534*_xlfn.XLOOKUP(K1534,AM:AM,AN:AN)</f>
        <v>4355.04</v>
      </c>
      <c r="N1534">
        <f>L1534*_xlfn.XLOOKUP(K1534,AM:AM,AO:AO)</f>
        <v>5064</v>
      </c>
      <c r="O1534">
        <v>381.26</v>
      </c>
      <c r="P1534">
        <f>O1534*_xlfn.XLOOKUP(K1534,AM:AM,AN:AN)</f>
        <v>327.8836</v>
      </c>
      <c r="Q1534">
        <f>O1534*_xlfn.XLOOKUP(K1534,AM:AM,AO:AO)</f>
        <v>381.26</v>
      </c>
      <c r="R1534" t="str">
        <f>_xlfn.XLOOKUP(E1534,AF:AF,AG:AG)</f>
        <v>FOUR SEASONS HOTEL TOKYO AT OTEMACHI</v>
      </c>
      <c r="S1534" t="str">
        <f>_xlfn.XLOOKUP(E1534,AF:AF,AI:AI)</f>
        <v>Japan</v>
      </c>
      <c r="T1534">
        <f>WEEKNUM(G1534)</f>
        <v>43</v>
      </c>
      <c r="U1534">
        <f>YEAR(G1534)</f>
        <v>2025</v>
      </c>
      <c r="V1534" s="117">
        <f>IFERROR(Q1534/N1534,"0")</f>
        <v>7.5288309636650869E-2</v>
      </c>
    </row>
    <row r="1535" spans="1:22">
      <c r="A1535" t="str">
        <f>_xlfn.XLOOKUP(D1535,BN:BN,BO:BO)</f>
        <v>México</v>
      </c>
      <c r="B1535" t="s">
        <v>25</v>
      </c>
      <c r="C1535">
        <v>198</v>
      </c>
      <c r="D1535" t="str">
        <f>_xlfn.XLOOKUP(C1535,BH:BH,BI:BI)</f>
        <v>LucianaE</v>
      </c>
      <c r="E1535">
        <v>25904</v>
      </c>
      <c r="F1535" t="s">
        <v>2729</v>
      </c>
      <c r="G1535" s="63">
        <v>45954</v>
      </c>
      <c r="H1535" s="63">
        <v>45957</v>
      </c>
      <c r="I1535" t="s">
        <v>376</v>
      </c>
      <c r="J1535" t="str">
        <f>_xlfn.XLOOKUP(I1535,AS:AS,AU:AU)</f>
        <v>Hotel</v>
      </c>
      <c r="K1535" t="s">
        <v>33</v>
      </c>
      <c r="L1535">
        <v>5064</v>
      </c>
      <c r="M1535">
        <f>L1535*_xlfn.XLOOKUP(K1535,AM:AM,AN:AN)</f>
        <v>4355.04</v>
      </c>
      <c r="N1535">
        <f>L1535*_xlfn.XLOOKUP(K1535,AM:AM,AO:AO)</f>
        <v>5064</v>
      </c>
      <c r="O1535">
        <v>381.26</v>
      </c>
      <c r="P1535">
        <f>O1535*_xlfn.XLOOKUP(K1535,AM:AM,AN:AN)</f>
        <v>327.8836</v>
      </c>
      <c r="Q1535">
        <f>O1535*_xlfn.XLOOKUP(K1535,AM:AM,AO:AO)</f>
        <v>381.26</v>
      </c>
      <c r="R1535" t="str">
        <f>_xlfn.XLOOKUP(E1535,AF:AF,AG:AG)</f>
        <v>FOUR SEASONS HOTEL TOKYO AT OTEMACHI</v>
      </c>
      <c r="S1535" t="str">
        <f>_xlfn.XLOOKUP(E1535,AF:AF,AI:AI)</f>
        <v>Japan</v>
      </c>
      <c r="T1535">
        <f>WEEKNUM(G1535)</f>
        <v>43</v>
      </c>
      <c r="U1535">
        <f>YEAR(G1535)</f>
        <v>2025</v>
      </c>
      <c r="V1535" s="117">
        <f>IFERROR(Q1535/N1535,"0")</f>
        <v>7.5288309636650869E-2</v>
      </c>
    </row>
    <row r="1536" spans="1:22">
      <c r="A1536" t="str">
        <f>_xlfn.XLOOKUP(D1536,BN:BN,BO:BO)</f>
        <v>México</v>
      </c>
      <c r="B1536" t="s">
        <v>25</v>
      </c>
      <c r="C1536">
        <v>198</v>
      </c>
      <c r="D1536" t="str">
        <f>_xlfn.XLOOKUP(C1536,BH:BH,BI:BI)</f>
        <v>LucianaE</v>
      </c>
      <c r="E1536">
        <v>25904</v>
      </c>
      <c r="F1536" t="s">
        <v>2730</v>
      </c>
      <c r="G1536" s="63">
        <v>45954</v>
      </c>
      <c r="H1536" s="63">
        <v>45957</v>
      </c>
      <c r="I1536" t="s">
        <v>376</v>
      </c>
      <c r="J1536" t="str">
        <f>_xlfn.XLOOKUP(I1536,AS:AS,AU:AU)</f>
        <v>Hotel</v>
      </c>
      <c r="K1536" t="s">
        <v>33</v>
      </c>
      <c r="L1536">
        <v>5064</v>
      </c>
      <c r="M1536">
        <f>L1536*_xlfn.XLOOKUP(K1536,AM:AM,AN:AN)</f>
        <v>4355.04</v>
      </c>
      <c r="N1536">
        <f>L1536*_xlfn.XLOOKUP(K1536,AM:AM,AO:AO)</f>
        <v>5064</v>
      </c>
      <c r="O1536">
        <v>381.26</v>
      </c>
      <c r="P1536">
        <f>O1536*_xlfn.XLOOKUP(K1536,AM:AM,AN:AN)</f>
        <v>327.8836</v>
      </c>
      <c r="Q1536">
        <f>O1536*_xlfn.XLOOKUP(K1536,AM:AM,AO:AO)</f>
        <v>381.26</v>
      </c>
      <c r="R1536" t="str">
        <f>_xlfn.XLOOKUP(E1536,AF:AF,AG:AG)</f>
        <v>FOUR SEASONS HOTEL TOKYO AT OTEMACHI</v>
      </c>
      <c r="S1536" t="str">
        <f>_xlfn.XLOOKUP(E1536,AF:AF,AI:AI)</f>
        <v>Japan</v>
      </c>
      <c r="T1536">
        <f>WEEKNUM(G1536)</f>
        <v>43</v>
      </c>
      <c r="U1536">
        <f>YEAR(G1536)</f>
        <v>2025</v>
      </c>
      <c r="V1536" s="117">
        <f>IFERROR(Q1536/N1536,"0")</f>
        <v>7.5288309636650869E-2</v>
      </c>
    </row>
    <row r="1537" spans="1:22">
      <c r="A1537" t="str">
        <f>_xlfn.XLOOKUP(D1537,BN:BN,BO:BO)</f>
        <v>México</v>
      </c>
      <c r="B1537" t="s">
        <v>25</v>
      </c>
      <c r="C1537">
        <v>198</v>
      </c>
      <c r="D1537" t="str">
        <f>_xlfn.XLOOKUP(C1537,BH:BH,BI:BI)</f>
        <v>LucianaE</v>
      </c>
      <c r="E1537">
        <v>25022</v>
      </c>
      <c r="F1537" t="s">
        <v>2731</v>
      </c>
      <c r="G1537" s="63">
        <v>45962</v>
      </c>
      <c r="H1537" s="63">
        <v>45963</v>
      </c>
      <c r="I1537" t="s">
        <v>376</v>
      </c>
      <c r="J1537" t="str">
        <f>_xlfn.XLOOKUP(I1537,AS:AS,AU:AU)</f>
        <v>Hotel</v>
      </c>
      <c r="K1537" t="s">
        <v>33</v>
      </c>
      <c r="L1537">
        <v>1658</v>
      </c>
      <c r="M1537">
        <f>L1537*_xlfn.XLOOKUP(K1537,AM:AM,AN:AN)</f>
        <v>1425.8799999999999</v>
      </c>
      <c r="N1537">
        <f>L1537*_xlfn.XLOOKUP(K1537,AM:AM,AO:AO)</f>
        <v>1658</v>
      </c>
      <c r="O1537">
        <v>186.09</v>
      </c>
      <c r="P1537">
        <f>O1537*_xlfn.XLOOKUP(K1537,AM:AM,AN:AN)</f>
        <v>160.03739999999999</v>
      </c>
      <c r="Q1537">
        <f>O1537*_xlfn.XLOOKUP(K1537,AM:AM,AO:AO)</f>
        <v>186.09</v>
      </c>
      <c r="R1537" t="str">
        <f>_xlfn.XLOOKUP(E1537,AF:AF,AG:AG)</f>
        <v>THE PENINSULA TOKYO</v>
      </c>
      <c r="S1537" t="str">
        <f>_xlfn.XLOOKUP(E1537,AF:AF,AI:AI)</f>
        <v>Japan</v>
      </c>
      <c r="T1537">
        <f>WEEKNUM(G1537)</f>
        <v>44</v>
      </c>
      <c r="U1537">
        <f>YEAR(G1537)</f>
        <v>2025</v>
      </c>
      <c r="V1537" s="117">
        <f>IFERROR(Q1537/N1537,"0")</f>
        <v>0.11223763570566948</v>
      </c>
    </row>
    <row r="1538" spans="1:22">
      <c r="A1538" t="str">
        <f>_xlfn.XLOOKUP(D1538,BN:BN,BO:BO)</f>
        <v>México</v>
      </c>
      <c r="B1538" t="s">
        <v>25</v>
      </c>
      <c r="C1538">
        <v>198</v>
      </c>
      <c r="D1538" t="str">
        <f>_xlfn.XLOOKUP(C1538,BH:BH,BI:BI)</f>
        <v>LucianaE</v>
      </c>
      <c r="E1538">
        <v>25022</v>
      </c>
      <c r="F1538" t="s">
        <v>2732</v>
      </c>
      <c r="G1538" s="63">
        <v>45962</v>
      </c>
      <c r="H1538" s="63">
        <v>45963</v>
      </c>
      <c r="I1538" t="s">
        <v>376</v>
      </c>
      <c r="J1538" t="str">
        <f>_xlfn.XLOOKUP(I1538,AS:AS,AU:AU)</f>
        <v>Hotel</v>
      </c>
      <c r="K1538" t="s">
        <v>33</v>
      </c>
      <c r="L1538">
        <v>1658</v>
      </c>
      <c r="M1538">
        <f>L1538*_xlfn.XLOOKUP(K1538,AM:AM,AN:AN)</f>
        <v>1425.8799999999999</v>
      </c>
      <c r="N1538">
        <f>L1538*_xlfn.XLOOKUP(K1538,AM:AM,AO:AO)</f>
        <v>1658</v>
      </c>
      <c r="O1538">
        <v>186.09</v>
      </c>
      <c r="P1538">
        <f>O1538*_xlfn.XLOOKUP(K1538,AM:AM,AN:AN)</f>
        <v>160.03739999999999</v>
      </c>
      <c r="Q1538">
        <f>O1538*_xlfn.XLOOKUP(K1538,AM:AM,AO:AO)</f>
        <v>186.09</v>
      </c>
      <c r="R1538" t="str">
        <f>_xlfn.XLOOKUP(E1538,AF:AF,AG:AG)</f>
        <v>THE PENINSULA TOKYO</v>
      </c>
      <c r="S1538" t="str">
        <f>_xlfn.XLOOKUP(E1538,AF:AF,AI:AI)</f>
        <v>Japan</v>
      </c>
      <c r="T1538">
        <f>WEEKNUM(G1538)</f>
        <v>44</v>
      </c>
      <c r="U1538">
        <f>YEAR(G1538)</f>
        <v>2025</v>
      </c>
      <c r="V1538" s="117">
        <f>IFERROR(Q1538/N1538,"0")</f>
        <v>0.11223763570566948</v>
      </c>
    </row>
    <row r="1539" spans="1:22">
      <c r="A1539" t="str">
        <f>_xlfn.XLOOKUP(D1539,BN:BN,BO:BO)</f>
        <v>México</v>
      </c>
      <c r="B1539" t="s">
        <v>25</v>
      </c>
      <c r="C1539">
        <v>198</v>
      </c>
      <c r="D1539" t="str">
        <f>_xlfn.XLOOKUP(C1539,BH:BH,BI:BI)</f>
        <v>LucianaE</v>
      </c>
      <c r="E1539">
        <v>25022</v>
      </c>
      <c r="F1539" t="s">
        <v>2733</v>
      </c>
      <c r="G1539" s="63">
        <v>45962</v>
      </c>
      <c r="H1539" s="63">
        <v>45963</v>
      </c>
      <c r="I1539" t="s">
        <v>376</v>
      </c>
      <c r="J1539" t="str">
        <f>_xlfn.XLOOKUP(I1539,AS:AS,AU:AU)</f>
        <v>Hotel</v>
      </c>
      <c r="K1539" t="s">
        <v>33</v>
      </c>
      <c r="L1539">
        <v>1658</v>
      </c>
      <c r="M1539">
        <f>L1539*_xlfn.XLOOKUP(K1539,AM:AM,AN:AN)</f>
        <v>1425.8799999999999</v>
      </c>
      <c r="N1539">
        <f>L1539*_xlfn.XLOOKUP(K1539,AM:AM,AO:AO)</f>
        <v>1658</v>
      </c>
      <c r="O1539">
        <v>186.09</v>
      </c>
      <c r="P1539">
        <f>O1539*_xlfn.XLOOKUP(K1539,AM:AM,AN:AN)</f>
        <v>160.03739999999999</v>
      </c>
      <c r="Q1539">
        <f>O1539*_xlfn.XLOOKUP(K1539,AM:AM,AO:AO)</f>
        <v>186.09</v>
      </c>
      <c r="R1539" t="str">
        <f>_xlfn.XLOOKUP(E1539,AF:AF,AG:AG)</f>
        <v>THE PENINSULA TOKYO</v>
      </c>
      <c r="S1539" t="str">
        <f>_xlfn.XLOOKUP(E1539,AF:AF,AI:AI)</f>
        <v>Japan</v>
      </c>
      <c r="T1539">
        <f>WEEKNUM(G1539)</f>
        <v>44</v>
      </c>
      <c r="U1539">
        <f>YEAR(G1539)</f>
        <v>2025</v>
      </c>
      <c r="V1539" s="117">
        <f>IFERROR(Q1539/N1539,"0")</f>
        <v>0.11223763570566948</v>
      </c>
    </row>
    <row r="1540" spans="1:22">
      <c r="A1540" t="str">
        <f>_xlfn.XLOOKUP(D1540,BN:BN,BO:BO)</f>
        <v>México</v>
      </c>
      <c r="B1540" t="s">
        <v>25</v>
      </c>
      <c r="C1540">
        <v>198</v>
      </c>
      <c r="D1540" t="str">
        <f>_xlfn.XLOOKUP(C1540,BH:BH,BI:BI)</f>
        <v>LucianaE</v>
      </c>
      <c r="E1540">
        <v>25365</v>
      </c>
      <c r="F1540" t="s">
        <v>2734</v>
      </c>
      <c r="G1540" s="63">
        <v>45989</v>
      </c>
      <c r="H1540" s="63">
        <v>45991</v>
      </c>
      <c r="I1540" t="s">
        <v>376</v>
      </c>
      <c r="J1540" t="str">
        <f>_xlfn.XLOOKUP(I1540,AS:AS,AU:AU)</f>
        <v>Hotel</v>
      </c>
      <c r="K1540" t="s">
        <v>33</v>
      </c>
      <c r="L1540">
        <v>3770</v>
      </c>
      <c r="M1540">
        <f>L1540*_xlfn.XLOOKUP(K1540,AM:AM,AN:AN)</f>
        <v>3242.2</v>
      </c>
      <c r="N1540">
        <f>L1540*_xlfn.XLOOKUP(K1540,AM:AM,AO:AO)</f>
        <v>3770</v>
      </c>
      <c r="O1540">
        <v>293.54000000000002</v>
      </c>
      <c r="P1540">
        <f>O1540*_xlfn.XLOOKUP(K1540,AM:AM,AN:AN)</f>
        <v>252.4444</v>
      </c>
      <c r="Q1540">
        <f>O1540*_xlfn.XLOOKUP(K1540,AM:AM,AO:AO)</f>
        <v>293.54000000000002</v>
      </c>
      <c r="R1540" t="str">
        <f>_xlfn.XLOOKUP(E1540,AF:AF,AG:AG)</f>
        <v>THE SHINMONZEN</v>
      </c>
      <c r="S1540" t="str">
        <f>_xlfn.XLOOKUP(E1540,AF:AF,AI:AI)</f>
        <v>Japan</v>
      </c>
      <c r="T1540">
        <f>WEEKNUM(G1540)</f>
        <v>48</v>
      </c>
      <c r="U1540">
        <f>YEAR(G1540)</f>
        <v>2025</v>
      </c>
      <c r="V1540" s="117">
        <f>IFERROR(Q1540/N1540,"0")</f>
        <v>7.7862068965517242E-2</v>
      </c>
    </row>
    <row r="1541" spans="1:22">
      <c r="A1541" t="str">
        <f>_xlfn.XLOOKUP(D1541,BN:BN,BO:BO)</f>
        <v>México</v>
      </c>
      <c r="B1541" t="s">
        <v>25</v>
      </c>
      <c r="C1541">
        <v>198</v>
      </c>
      <c r="D1541" t="str">
        <f>_xlfn.XLOOKUP(C1541,BH:BH,BI:BI)</f>
        <v>LucianaE</v>
      </c>
      <c r="E1541">
        <v>25365</v>
      </c>
      <c r="F1541" t="s">
        <v>2735</v>
      </c>
      <c r="G1541" s="63">
        <v>45989</v>
      </c>
      <c r="H1541" s="63">
        <v>45991</v>
      </c>
      <c r="I1541" t="s">
        <v>376</v>
      </c>
      <c r="J1541" t="str">
        <f>_xlfn.XLOOKUP(I1541,AS:AS,AU:AU)</f>
        <v>Hotel</v>
      </c>
      <c r="K1541" t="s">
        <v>33</v>
      </c>
      <c r="L1541">
        <v>4910</v>
      </c>
      <c r="M1541">
        <f>L1541*_xlfn.XLOOKUP(K1541,AM:AM,AN:AN)</f>
        <v>4222.6000000000004</v>
      </c>
      <c r="N1541">
        <f>L1541*_xlfn.XLOOKUP(K1541,AM:AM,AO:AO)</f>
        <v>4910</v>
      </c>
      <c r="O1541">
        <v>362</v>
      </c>
      <c r="P1541">
        <f>O1541*_xlfn.XLOOKUP(K1541,AM:AM,AN:AN)</f>
        <v>311.32</v>
      </c>
      <c r="Q1541">
        <f>O1541*_xlfn.XLOOKUP(K1541,AM:AM,AO:AO)</f>
        <v>362</v>
      </c>
      <c r="R1541" t="str">
        <f>_xlfn.XLOOKUP(E1541,AF:AF,AG:AG)</f>
        <v>THE SHINMONZEN</v>
      </c>
      <c r="S1541" t="str">
        <f>_xlfn.XLOOKUP(E1541,AF:AF,AI:AI)</f>
        <v>Japan</v>
      </c>
      <c r="T1541">
        <f>WEEKNUM(G1541)</f>
        <v>48</v>
      </c>
      <c r="U1541">
        <f>YEAR(G1541)</f>
        <v>2025</v>
      </c>
      <c r="V1541" s="117">
        <f>IFERROR(Q1541/N1541,"0")</f>
        <v>7.372708757637475E-2</v>
      </c>
    </row>
    <row r="1542" spans="1:22">
      <c r="A1542" t="str">
        <f>_xlfn.XLOOKUP(D1542,BN:BN,BO:BO)</f>
        <v>México</v>
      </c>
      <c r="B1542" t="s">
        <v>25</v>
      </c>
      <c r="C1542">
        <v>198</v>
      </c>
      <c r="D1542" t="str">
        <f>_xlfn.XLOOKUP(C1542,BH:BH,BI:BI)</f>
        <v>LucianaE</v>
      </c>
      <c r="E1542">
        <v>25365</v>
      </c>
      <c r="F1542" t="s">
        <v>2736</v>
      </c>
      <c r="G1542" s="63">
        <v>45989</v>
      </c>
      <c r="H1542" s="63">
        <v>45991</v>
      </c>
      <c r="I1542" t="s">
        <v>376</v>
      </c>
      <c r="J1542" t="str">
        <f>_xlfn.XLOOKUP(I1542,AS:AS,AU:AU)</f>
        <v>Hotel</v>
      </c>
      <c r="K1542" t="s">
        <v>33</v>
      </c>
      <c r="L1542">
        <v>4910</v>
      </c>
      <c r="M1542">
        <f>L1542*_xlfn.XLOOKUP(K1542,AM:AM,AN:AN)</f>
        <v>4222.6000000000004</v>
      </c>
      <c r="N1542">
        <f>L1542*_xlfn.XLOOKUP(K1542,AM:AM,AO:AO)</f>
        <v>4910</v>
      </c>
      <c r="O1542">
        <v>362</v>
      </c>
      <c r="P1542">
        <f>O1542*_xlfn.XLOOKUP(K1542,AM:AM,AN:AN)</f>
        <v>311.32</v>
      </c>
      <c r="Q1542">
        <f>O1542*_xlfn.XLOOKUP(K1542,AM:AM,AO:AO)</f>
        <v>362</v>
      </c>
      <c r="R1542" t="str">
        <f>_xlfn.XLOOKUP(E1542,AF:AF,AG:AG)</f>
        <v>THE SHINMONZEN</v>
      </c>
      <c r="S1542" t="str">
        <f>_xlfn.XLOOKUP(E1542,AF:AF,AI:AI)</f>
        <v>Japan</v>
      </c>
      <c r="T1542">
        <f>WEEKNUM(G1542)</f>
        <v>48</v>
      </c>
      <c r="U1542">
        <f>YEAR(G1542)</f>
        <v>2025</v>
      </c>
      <c r="V1542" s="117">
        <f>IFERROR(Q1542/N1542,"0")</f>
        <v>7.372708757637475E-2</v>
      </c>
    </row>
    <row r="1543" spans="1:22">
      <c r="A1543" t="str">
        <f>_xlfn.XLOOKUP(D1543,BN:BN,BO:BO)</f>
        <v>México</v>
      </c>
      <c r="B1543" t="s">
        <v>25</v>
      </c>
      <c r="C1543">
        <v>198</v>
      </c>
      <c r="D1543" t="str">
        <f>_xlfn.XLOOKUP(C1543,BH:BH,BI:BI)</f>
        <v>LucianaE</v>
      </c>
      <c r="E1543">
        <v>25338</v>
      </c>
      <c r="F1543" t="s">
        <v>2737</v>
      </c>
      <c r="G1543" s="63">
        <v>45954</v>
      </c>
      <c r="H1543" s="63">
        <v>45991</v>
      </c>
      <c r="I1543" t="s">
        <v>364</v>
      </c>
      <c r="J1543" t="str">
        <f>_xlfn.XLOOKUP(I1543,AS:AS,AU:AU)</f>
        <v>DMC</v>
      </c>
      <c r="K1543" t="s">
        <v>33</v>
      </c>
      <c r="L1543">
        <v>32203</v>
      </c>
      <c r="M1543">
        <f>L1543*_xlfn.XLOOKUP(K1543,AM:AM,AN:AN)</f>
        <v>27694.579999999998</v>
      </c>
      <c r="N1543">
        <f>L1543*_xlfn.XLOOKUP(K1543,AM:AM,AO:AO)</f>
        <v>32203</v>
      </c>
      <c r="O1543">
        <v>4147.6400000000003</v>
      </c>
      <c r="P1543">
        <f>O1543*_xlfn.XLOOKUP(K1543,AM:AM,AN:AN)</f>
        <v>3566.9704000000002</v>
      </c>
      <c r="Q1543">
        <f>O1543*_xlfn.XLOOKUP(K1543,AM:AM,AO:AO)</f>
        <v>4147.6400000000003</v>
      </c>
      <c r="R1543" t="str">
        <f>_xlfn.XLOOKUP(E1543,AF:AF,AG:AG)</f>
        <v>EXO Travel</v>
      </c>
      <c r="S1543" t="str">
        <f>_xlfn.XLOOKUP(E1543,AF:AF,AI:AI)</f>
        <v>Singapore</v>
      </c>
      <c r="T1543">
        <f>WEEKNUM(G1543)</f>
        <v>43</v>
      </c>
      <c r="U1543">
        <f>YEAR(G1543)</f>
        <v>2025</v>
      </c>
      <c r="V1543" s="117">
        <f>IFERROR(Q1543/N1543,"0")</f>
        <v>0.12879669596000373</v>
      </c>
    </row>
    <row r="1544" spans="1:22">
      <c r="A1544" t="str">
        <f>_xlfn.XLOOKUP(D1544,BN:BN,BO:BO)</f>
        <v>México</v>
      </c>
      <c r="B1544" t="s">
        <v>25</v>
      </c>
      <c r="C1544">
        <v>198</v>
      </c>
      <c r="D1544" t="str">
        <f>_xlfn.XLOOKUP(C1544,BH:BH,BI:BI)</f>
        <v>LucianaE</v>
      </c>
      <c r="E1544">
        <v>25904</v>
      </c>
      <c r="F1544" t="s">
        <v>2738</v>
      </c>
      <c r="G1544" s="63">
        <v>45952</v>
      </c>
      <c r="H1544" s="63">
        <v>45954</v>
      </c>
      <c r="I1544" t="s">
        <v>376</v>
      </c>
      <c r="J1544" t="str">
        <f>_xlfn.XLOOKUP(I1544,AS:AS,AU:AU)</f>
        <v>Hotel</v>
      </c>
      <c r="K1544" t="s">
        <v>33</v>
      </c>
      <c r="L1544">
        <v>4736.3999999999996</v>
      </c>
      <c r="M1544">
        <f>L1544*_xlfn.XLOOKUP(K1544,AM:AM,AN:AN)</f>
        <v>4073.3039999999996</v>
      </c>
      <c r="N1544">
        <f>L1544*_xlfn.XLOOKUP(K1544,AM:AM,AO:AO)</f>
        <v>4736.3999999999996</v>
      </c>
      <c r="O1544">
        <v>373.99</v>
      </c>
      <c r="P1544">
        <f>O1544*_xlfn.XLOOKUP(K1544,AM:AM,AN:AN)</f>
        <v>321.63139999999999</v>
      </c>
      <c r="Q1544">
        <f>O1544*_xlfn.XLOOKUP(K1544,AM:AM,AO:AO)</f>
        <v>373.99</v>
      </c>
      <c r="R1544" t="str">
        <f>_xlfn.XLOOKUP(E1544,AF:AF,AG:AG)</f>
        <v>FOUR SEASONS HOTEL TOKYO AT OTEMACHI</v>
      </c>
      <c r="S1544" t="str">
        <f>_xlfn.XLOOKUP(E1544,AF:AF,AI:AI)</f>
        <v>Japan</v>
      </c>
      <c r="T1544">
        <f>WEEKNUM(G1544)</f>
        <v>43</v>
      </c>
      <c r="U1544">
        <f>YEAR(G1544)</f>
        <v>2025</v>
      </c>
      <c r="V1544" s="117">
        <f>IFERROR(Q1544/N1544,"0")</f>
        <v>7.8960814120429032E-2</v>
      </c>
    </row>
    <row r="1545" spans="1:22">
      <c r="A1545" t="str">
        <f>_xlfn.XLOOKUP(D1545,BN:BN,BO:BO)</f>
        <v>México</v>
      </c>
      <c r="B1545" t="s">
        <v>25</v>
      </c>
      <c r="C1545">
        <v>198</v>
      </c>
      <c r="D1545" t="str">
        <f>_xlfn.XLOOKUP(C1545,BH:BH,BI:BI)</f>
        <v>LucianaE</v>
      </c>
      <c r="E1545">
        <v>25904</v>
      </c>
      <c r="F1545" t="s">
        <v>2739</v>
      </c>
      <c r="G1545" s="63">
        <v>45954</v>
      </c>
      <c r="H1545" s="63">
        <v>45957</v>
      </c>
      <c r="I1545" t="s">
        <v>376</v>
      </c>
      <c r="J1545" t="str">
        <f>_xlfn.XLOOKUP(I1545,AS:AS,AU:AU)</f>
        <v>Hotel</v>
      </c>
      <c r="K1545" t="s">
        <v>33</v>
      </c>
      <c r="L1545">
        <v>4690.01</v>
      </c>
      <c r="M1545">
        <f>L1545*_xlfn.XLOOKUP(K1545,AM:AM,AN:AN)</f>
        <v>4033.4086000000002</v>
      </c>
      <c r="N1545">
        <f>L1545*_xlfn.XLOOKUP(K1545,AM:AM,AO:AO)</f>
        <v>4690.01</v>
      </c>
      <c r="O1545">
        <v>354.39</v>
      </c>
      <c r="P1545">
        <f>O1545*_xlfn.XLOOKUP(K1545,AM:AM,AN:AN)</f>
        <v>304.77539999999999</v>
      </c>
      <c r="Q1545">
        <f>O1545*_xlfn.XLOOKUP(K1545,AM:AM,AO:AO)</f>
        <v>354.39</v>
      </c>
      <c r="R1545" t="str">
        <f>_xlfn.XLOOKUP(E1545,AF:AF,AG:AG)</f>
        <v>FOUR SEASONS HOTEL TOKYO AT OTEMACHI</v>
      </c>
      <c r="S1545" t="str">
        <f>_xlfn.XLOOKUP(E1545,AF:AF,AI:AI)</f>
        <v>Japan</v>
      </c>
      <c r="T1545">
        <f>WEEKNUM(G1545)</f>
        <v>43</v>
      </c>
      <c r="U1545">
        <f>YEAR(G1545)</f>
        <v>2025</v>
      </c>
      <c r="V1545" s="117">
        <f>IFERROR(Q1545/N1545,"0")</f>
        <v>7.5562738672198981E-2</v>
      </c>
    </row>
    <row r="1546" spans="1:22">
      <c r="A1546" t="str">
        <f>_xlfn.XLOOKUP(D1546,BN:BN,BO:BO)</f>
        <v>México</v>
      </c>
      <c r="B1546" t="s">
        <v>25</v>
      </c>
      <c r="C1546">
        <v>198</v>
      </c>
      <c r="D1546" t="str">
        <f>_xlfn.XLOOKUP(C1546,BH:BH,BI:BI)</f>
        <v>LucianaE</v>
      </c>
      <c r="E1546">
        <v>25022</v>
      </c>
      <c r="F1546" t="s">
        <v>2740</v>
      </c>
      <c r="G1546" s="63">
        <v>45962</v>
      </c>
      <c r="H1546" s="63">
        <v>45964</v>
      </c>
      <c r="I1546" t="s">
        <v>376</v>
      </c>
      <c r="J1546" t="str">
        <f>_xlfn.XLOOKUP(I1546,AS:AS,AU:AU)</f>
        <v>Hotel</v>
      </c>
      <c r="K1546" t="s">
        <v>33</v>
      </c>
      <c r="L1546">
        <v>2758.08</v>
      </c>
      <c r="M1546">
        <f>L1546*_xlfn.XLOOKUP(K1546,AM:AM,AN:AN)</f>
        <v>2371.9488000000001</v>
      </c>
      <c r="N1546">
        <f>L1546*_xlfn.XLOOKUP(K1546,AM:AM,AO:AO)</f>
        <v>2758.08</v>
      </c>
      <c r="O1546">
        <v>186.09</v>
      </c>
      <c r="P1546">
        <f>O1546*_xlfn.XLOOKUP(K1546,AM:AM,AN:AN)</f>
        <v>160.03739999999999</v>
      </c>
      <c r="Q1546">
        <f>O1546*_xlfn.XLOOKUP(K1546,AM:AM,AO:AO)</f>
        <v>186.09</v>
      </c>
      <c r="R1546" t="str">
        <f>_xlfn.XLOOKUP(E1546,AF:AF,AG:AG)</f>
        <v>THE PENINSULA TOKYO</v>
      </c>
      <c r="S1546" t="str">
        <f>_xlfn.XLOOKUP(E1546,AF:AF,AI:AI)</f>
        <v>Japan</v>
      </c>
      <c r="T1546">
        <f>WEEKNUM(G1546)</f>
        <v>44</v>
      </c>
      <c r="U1546">
        <f>YEAR(G1546)</f>
        <v>2025</v>
      </c>
      <c r="V1546" s="117">
        <f>IFERROR(Q1546/N1546,"0")</f>
        <v>6.7470849286460147E-2</v>
      </c>
    </row>
    <row r="1547" spans="1:22">
      <c r="A1547" t="str">
        <f>_xlfn.XLOOKUP(D1547,BN:BN,BO:BO)</f>
        <v>México</v>
      </c>
      <c r="B1547" t="s">
        <v>25</v>
      </c>
      <c r="C1547">
        <v>198</v>
      </c>
      <c r="D1547" t="str">
        <f>_xlfn.XLOOKUP(C1547,BH:BH,BI:BI)</f>
        <v>LucianaE</v>
      </c>
      <c r="E1547">
        <v>25365</v>
      </c>
      <c r="F1547" t="s">
        <v>2741</v>
      </c>
      <c r="G1547" s="63">
        <v>45989</v>
      </c>
      <c r="H1547" s="63">
        <v>45991</v>
      </c>
      <c r="I1547" t="s">
        <v>376</v>
      </c>
      <c r="J1547" t="str">
        <f>_xlfn.XLOOKUP(I1547,AS:AS,AU:AU)</f>
        <v>Hotel</v>
      </c>
      <c r="K1547" t="s">
        <v>33</v>
      </c>
      <c r="L1547">
        <v>5208</v>
      </c>
      <c r="M1547">
        <f>L1547*_xlfn.XLOOKUP(K1547,AM:AM,AN:AN)</f>
        <v>4478.88</v>
      </c>
      <c r="N1547">
        <f>L1547*_xlfn.XLOOKUP(K1547,AM:AM,AO:AO)</f>
        <v>5208</v>
      </c>
      <c r="O1547">
        <v>377</v>
      </c>
      <c r="P1547">
        <f>O1547*_xlfn.XLOOKUP(K1547,AM:AM,AN:AN)</f>
        <v>324.21999999999997</v>
      </c>
      <c r="Q1547">
        <f>O1547*_xlfn.XLOOKUP(K1547,AM:AM,AO:AO)</f>
        <v>377</v>
      </c>
      <c r="R1547" t="str">
        <f>_xlfn.XLOOKUP(E1547,AF:AF,AG:AG)</f>
        <v>THE SHINMONZEN</v>
      </c>
      <c r="S1547" t="str">
        <f>_xlfn.XLOOKUP(E1547,AF:AF,AI:AI)</f>
        <v>Japan</v>
      </c>
      <c r="T1547">
        <f>WEEKNUM(G1547)</f>
        <v>48</v>
      </c>
      <c r="U1547">
        <f>YEAR(G1547)</f>
        <v>2025</v>
      </c>
      <c r="V1547" s="117">
        <f>IFERROR(Q1547/N1547,"0")</f>
        <v>7.2388632872503841E-2</v>
      </c>
    </row>
    <row r="1548" spans="1:22">
      <c r="A1548" t="str">
        <f>_xlfn.XLOOKUP(D1548,BN:BN,BO:BO)</f>
        <v>México</v>
      </c>
      <c r="B1548" t="s">
        <v>25</v>
      </c>
      <c r="C1548">
        <v>198</v>
      </c>
      <c r="D1548" t="str">
        <f>_xlfn.XLOOKUP(C1548,BH:BH,BI:BI)</f>
        <v>LucianaE</v>
      </c>
      <c r="E1548">
        <v>25906</v>
      </c>
      <c r="F1548" t="s">
        <v>2742</v>
      </c>
      <c r="G1548" s="63">
        <v>45988</v>
      </c>
      <c r="H1548" s="63">
        <v>45989</v>
      </c>
      <c r="I1548" t="s">
        <v>376</v>
      </c>
      <c r="J1548" t="str">
        <f>_xlfn.XLOOKUP(I1548,AS:AS,AU:AU)</f>
        <v>Hotel</v>
      </c>
      <c r="K1548" t="s">
        <v>33</v>
      </c>
      <c r="L1548">
        <v>1289</v>
      </c>
      <c r="M1548">
        <f>L1548*_xlfn.XLOOKUP(K1548,AM:AM,AN:AN)</f>
        <v>1108.54</v>
      </c>
      <c r="N1548">
        <f>L1548*_xlfn.XLOOKUP(K1548,AM:AM,AO:AO)</f>
        <v>1289</v>
      </c>
      <c r="O1548">
        <v>117.74</v>
      </c>
      <c r="P1548">
        <f>O1548*_xlfn.XLOOKUP(K1548,AM:AM,AN:AN)</f>
        <v>101.2564</v>
      </c>
      <c r="Q1548">
        <f>O1548*_xlfn.XLOOKUP(K1548,AM:AM,AO:AO)</f>
        <v>117.74</v>
      </c>
      <c r="R1548" t="str">
        <f>_xlfn.XLOOKUP(E1548,AF:AF,AG:AG)</f>
        <v>ODAKYU HOTEL HATSUHANA</v>
      </c>
      <c r="S1548" t="str">
        <f>_xlfn.XLOOKUP(E1548,AF:AF,AI:AI)</f>
        <v>Japan</v>
      </c>
      <c r="T1548">
        <f>WEEKNUM(G1548)</f>
        <v>48</v>
      </c>
      <c r="U1548">
        <f>YEAR(G1548)</f>
        <v>2025</v>
      </c>
      <c r="V1548" s="117">
        <f>IFERROR(Q1548/N1548,"0")</f>
        <v>9.1342125678820787E-2</v>
      </c>
    </row>
    <row r="1549" spans="1:22">
      <c r="A1549" t="str">
        <f>_xlfn.XLOOKUP(D1549,BN:BN,BO:BO)</f>
        <v>México</v>
      </c>
      <c r="B1549" t="s">
        <v>25</v>
      </c>
      <c r="C1549">
        <v>198</v>
      </c>
      <c r="D1549" t="str">
        <f>_xlfn.XLOOKUP(C1549,BH:BH,BI:BI)</f>
        <v>LucianaE</v>
      </c>
      <c r="E1549">
        <v>24989</v>
      </c>
      <c r="F1549" t="s">
        <v>2743</v>
      </c>
      <c r="G1549" s="63">
        <v>45961</v>
      </c>
      <c r="H1549" s="63">
        <v>45962</v>
      </c>
      <c r="I1549" t="s">
        <v>376</v>
      </c>
      <c r="J1549" t="str">
        <f>_xlfn.XLOOKUP(I1549,AS:AS,AU:AU)</f>
        <v>Hotel</v>
      </c>
      <c r="K1549" t="s">
        <v>33</v>
      </c>
      <c r="L1549">
        <v>306.60000000000002</v>
      </c>
      <c r="M1549">
        <f>L1549*_xlfn.XLOOKUP(K1549,AM:AM,AN:AN)</f>
        <v>263.67599999999999</v>
      </c>
      <c r="N1549">
        <f>L1549*_xlfn.XLOOKUP(K1549,AM:AM,AO:AO)</f>
        <v>306.60000000000002</v>
      </c>
      <c r="O1549">
        <v>22.55</v>
      </c>
      <c r="P1549">
        <f>O1549*_xlfn.XLOOKUP(K1549,AM:AM,AN:AN)</f>
        <v>19.393000000000001</v>
      </c>
      <c r="Q1549">
        <f>O1549*_xlfn.XLOOKUP(K1549,AM:AM,AO:AO)</f>
        <v>22.55</v>
      </c>
      <c r="R1549" t="str">
        <f>_xlfn.XLOOKUP(E1549,AF:AF,AG:AG)</f>
        <v>HYATT CENTRIC KANAZAWA</v>
      </c>
      <c r="S1549" t="str">
        <f>_xlfn.XLOOKUP(E1549,AF:AF,AI:AI)</f>
        <v>Japan</v>
      </c>
      <c r="T1549">
        <f>WEEKNUM(G1549)</f>
        <v>44</v>
      </c>
      <c r="U1549">
        <f>YEAR(G1549)</f>
        <v>2025</v>
      </c>
      <c r="V1549" s="117">
        <f>IFERROR(Q1549/N1549,"0")</f>
        <v>7.3548597521200257E-2</v>
      </c>
    </row>
    <row r="1550" spans="1:22">
      <c r="A1550" t="str">
        <f>_xlfn.XLOOKUP(D1550,BN:BN,BO:BO)</f>
        <v>México</v>
      </c>
      <c r="B1550" t="s">
        <v>25</v>
      </c>
      <c r="C1550">
        <v>199</v>
      </c>
      <c r="D1550" t="str">
        <f>_xlfn.XLOOKUP(C1550,BH:BH,BI:BI)</f>
        <v>MinervaH</v>
      </c>
      <c r="E1550">
        <v>24443</v>
      </c>
      <c r="F1550" t="s">
        <v>2744</v>
      </c>
      <c r="G1550" s="63">
        <v>45697</v>
      </c>
      <c r="H1550" s="63">
        <v>45699</v>
      </c>
      <c r="I1550" t="s">
        <v>376</v>
      </c>
      <c r="J1550" t="str">
        <f>_xlfn.XLOOKUP(I1550,AS:AS,AU:AU)</f>
        <v>Hotel</v>
      </c>
      <c r="K1550" t="s">
        <v>33</v>
      </c>
      <c r="L1550">
        <v>4395</v>
      </c>
      <c r="M1550">
        <f>L1550*_xlfn.XLOOKUP(K1550,AM:AM,AN:AN)</f>
        <v>3779.7</v>
      </c>
      <c r="N1550">
        <f>L1550*_xlfn.XLOOKUP(K1550,AM:AM,AO:AO)</f>
        <v>4395</v>
      </c>
      <c r="O1550">
        <v>439.5</v>
      </c>
      <c r="P1550">
        <f>O1550*_xlfn.XLOOKUP(K1550,AM:AM,AN:AN)</f>
        <v>377.96999999999997</v>
      </c>
      <c r="Q1550">
        <f>O1550*_xlfn.XLOOKUP(K1550,AM:AM,AO:AO)</f>
        <v>439.5</v>
      </c>
      <c r="R1550" t="str">
        <f>_xlfn.XLOOKUP(E1550,AF:AF,AG:AG)</f>
        <v>FOUR SEASONS HOTEL AT THE SURF CLUB, SURFSIDE, FLORIDA</v>
      </c>
      <c r="S1550" t="str">
        <f>_xlfn.XLOOKUP(E1550,AF:AF,AI:AI)</f>
        <v>United States</v>
      </c>
      <c r="T1550">
        <f>WEEKNUM(G1550)</f>
        <v>7</v>
      </c>
      <c r="U1550">
        <f>YEAR(G1550)</f>
        <v>2025</v>
      </c>
      <c r="V1550" s="117">
        <f>IFERROR(Q1550/N1550,"0")</f>
        <v>0.1</v>
      </c>
    </row>
    <row r="1551" spans="1:22">
      <c r="A1551" t="str">
        <f>_xlfn.XLOOKUP(D1551,BN:BN,BO:BO)</f>
        <v>México</v>
      </c>
      <c r="B1551" t="s">
        <v>25</v>
      </c>
      <c r="C1551">
        <v>200</v>
      </c>
      <c r="D1551" t="str">
        <f>_xlfn.XLOOKUP(C1551,BH:BH,BI:BI)</f>
        <v>ClaudiaF</v>
      </c>
      <c r="E1551">
        <v>26535</v>
      </c>
      <c r="F1551" t="s">
        <v>2745</v>
      </c>
      <c r="G1551" s="63">
        <v>45735</v>
      </c>
      <c r="H1551" s="63">
        <v>45740</v>
      </c>
      <c r="I1551" t="s">
        <v>376</v>
      </c>
      <c r="J1551" t="str">
        <f>_xlfn.XLOOKUP(I1551,AS:AS,AU:AU)</f>
        <v>Hotel</v>
      </c>
      <c r="K1551" t="s">
        <v>33</v>
      </c>
      <c r="L1551">
        <v>3998.77</v>
      </c>
      <c r="M1551">
        <f>L1551*_xlfn.XLOOKUP(K1551,AM:AM,AN:AN)</f>
        <v>3438.9422</v>
      </c>
      <c r="N1551">
        <f>L1551*_xlfn.XLOOKUP(K1551,AM:AM,AO:AO)</f>
        <v>3998.77</v>
      </c>
      <c r="O1551">
        <v>0</v>
      </c>
      <c r="P1551">
        <f>O1551*_xlfn.XLOOKUP(K1551,AM:AM,AN:AN)</f>
        <v>0</v>
      </c>
      <c r="Q1551">
        <f>O1551*_xlfn.XLOOKUP(K1551,AM:AM,AO:AO)</f>
        <v>0</v>
      </c>
      <c r="R1551" t="str">
        <f>_xlfn.XLOOKUP(E1551,AF:AF,AG:AG)</f>
        <v>GRAVITY HAUS VAIL</v>
      </c>
      <c r="S1551" t="str">
        <f>_xlfn.XLOOKUP(E1551,AF:AF,AI:AI)</f>
        <v>United States</v>
      </c>
      <c r="T1551">
        <f>WEEKNUM(G1551)</f>
        <v>12</v>
      </c>
      <c r="U1551">
        <f>YEAR(G1551)</f>
        <v>2025</v>
      </c>
      <c r="V1551" s="117">
        <f>IFERROR(Q1551/N1551,"0")</f>
        <v>0</v>
      </c>
    </row>
    <row r="1552" spans="1:22">
      <c r="A1552" t="str">
        <f>_xlfn.XLOOKUP(D1552,BN:BN,BO:BO)</f>
        <v>México</v>
      </c>
      <c r="B1552" t="s">
        <v>25</v>
      </c>
      <c r="C1552">
        <v>201</v>
      </c>
      <c r="D1552" t="str">
        <f>_xlfn.XLOOKUP(C1552,BH:BH,BI:BI)</f>
        <v>ClaudiaF</v>
      </c>
      <c r="E1552">
        <v>26535</v>
      </c>
      <c r="F1552" t="s">
        <v>2745</v>
      </c>
      <c r="G1552" s="63">
        <v>45735</v>
      </c>
      <c r="H1552" s="63">
        <v>45740</v>
      </c>
      <c r="I1552" t="s">
        <v>376</v>
      </c>
      <c r="J1552" t="str">
        <f>_xlfn.XLOOKUP(I1552,AS:AS,AU:AU)</f>
        <v>Hotel</v>
      </c>
      <c r="K1552" t="s">
        <v>33</v>
      </c>
      <c r="L1552">
        <v>3998.77</v>
      </c>
      <c r="M1552">
        <f>L1552*_xlfn.XLOOKUP(K1552,AM:AM,AN:AN)</f>
        <v>3438.9422</v>
      </c>
      <c r="N1552">
        <f>L1552*_xlfn.XLOOKUP(K1552,AM:AM,AO:AO)</f>
        <v>3998.77</v>
      </c>
      <c r="O1552">
        <v>1443.6</v>
      </c>
      <c r="P1552">
        <f>O1552*_xlfn.XLOOKUP(K1552,AM:AM,AN:AN)</f>
        <v>1241.4959999999999</v>
      </c>
      <c r="Q1552">
        <f>O1552*_xlfn.XLOOKUP(K1552,AM:AM,AO:AO)</f>
        <v>1443.6</v>
      </c>
      <c r="R1552" t="str">
        <f>_xlfn.XLOOKUP(E1552,AF:AF,AG:AG)</f>
        <v>GRAVITY HAUS VAIL</v>
      </c>
      <c r="S1552" t="str">
        <f>_xlfn.XLOOKUP(E1552,AF:AF,AI:AI)</f>
        <v>United States</v>
      </c>
      <c r="T1552">
        <f>WEEKNUM(G1552)</f>
        <v>12</v>
      </c>
      <c r="U1552">
        <f>YEAR(G1552)</f>
        <v>2025</v>
      </c>
      <c r="V1552" s="117">
        <f>IFERROR(Q1552/N1552,"0")</f>
        <v>0.36101101088584736</v>
      </c>
    </row>
    <row r="1553" spans="1:22">
      <c r="A1553" t="str">
        <f>_xlfn.XLOOKUP(D1553,BN:BN,BO:BO)</f>
        <v>México</v>
      </c>
      <c r="B1553" t="s">
        <v>25</v>
      </c>
      <c r="C1553">
        <v>202</v>
      </c>
      <c r="D1553" t="str">
        <f>_xlfn.XLOOKUP(C1553,BH:BH,BI:BI)</f>
        <v>DianaM</v>
      </c>
      <c r="E1553">
        <v>24401</v>
      </c>
      <c r="F1553" t="s">
        <v>2746</v>
      </c>
      <c r="G1553" s="63">
        <v>45940</v>
      </c>
      <c r="H1553" s="63">
        <v>45949</v>
      </c>
      <c r="I1553" t="s">
        <v>376</v>
      </c>
      <c r="J1553" t="str">
        <f>_xlfn.XLOOKUP(I1553,AS:AS,AU:AU)</f>
        <v>Hotel</v>
      </c>
      <c r="K1553" t="s">
        <v>33</v>
      </c>
      <c r="L1553">
        <v>16671.37</v>
      </c>
      <c r="M1553">
        <f>L1553*_xlfn.XLOOKUP(K1553,AM:AM,AN:AN)</f>
        <v>14337.378199999999</v>
      </c>
      <c r="N1553">
        <f>L1553*_xlfn.XLOOKUP(K1553,AM:AM,AO:AO)</f>
        <v>16671.37</v>
      </c>
      <c r="O1553">
        <v>0</v>
      </c>
      <c r="P1553">
        <f>O1553*_xlfn.XLOOKUP(K1553,AM:AM,AN:AN)</f>
        <v>0</v>
      </c>
      <c r="Q1553">
        <f>O1553*_xlfn.XLOOKUP(K1553,AM:AM,AO:AO)</f>
        <v>0</v>
      </c>
      <c r="R1553" t="str">
        <f>_xlfn.XLOOKUP(E1553,AF:AF,AG:AG)</f>
        <v>WE PLAN</v>
      </c>
      <c r="S1553" t="str">
        <f>_xlfn.XLOOKUP(E1553,AF:AF,AI:AI)</f>
        <v>Morocco</v>
      </c>
      <c r="T1553">
        <f>WEEKNUM(G1553)</f>
        <v>41</v>
      </c>
      <c r="U1553">
        <f>YEAR(G1553)</f>
        <v>2025</v>
      </c>
      <c r="V1553" s="117">
        <f>IFERROR(Q1553/N1553,"0")</f>
        <v>0</v>
      </c>
    </row>
    <row r="1554" spans="1:22">
      <c r="A1554" t="str">
        <f>_xlfn.XLOOKUP(D1554,BN:BN,BO:BO)</f>
        <v>México</v>
      </c>
      <c r="B1554" t="s">
        <v>25</v>
      </c>
      <c r="C1554">
        <v>202</v>
      </c>
      <c r="D1554" t="str">
        <f>_xlfn.XLOOKUP(C1554,BH:BH,BI:BI)</f>
        <v>DianaM</v>
      </c>
      <c r="E1554">
        <v>23921</v>
      </c>
      <c r="F1554" t="s">
        <v>2747</v>
      </c>
      <c r="G1554" s="63">
        <v>45940</v>
      </c>
      <c r="H1554" s="63">
        <v>45949</v>
      </c>
      <c r="I1554" t="s">
        <v>366</v>
      </c>
      <c r="J1554" t="str">
        <f>_xlfn.XLOOKUP(I1554,AS:AS,AU:AU)</f>
        <v>Vuelos</v>
      </c>
      <c r="K1554" t="s">
        <v>33</v>
      </c>
      <c r="L1554">
        <v>122.7</v>
      </c>
      <c r="M1554">
        <f>L1554*_xlfn.XLOOKUP(K1554,AM:AM,AN:AN)</f>
        <v>105.52200000000001</v>
      </c>
      <c r="N1554">
        <f>L1554*_xlfn.XLOOKUP(K1554,AM:AM,AO:AO)</f>
        <v>122.7</v>
      </c>
      <c r="O1554">
        <v>0</v>
      </c>
      <c r="P1554">
        <f>O1554*_xlfn.XLOOKUP(K1554,AM:AM,AN:AN)</f>
        <v>0</v>
      </c>
      <c r="Q1554">
        <f>O1554*_xlfn.XLOOKUP(K1554,AM:AM,AO:AO)</f>
        <v>0</v>
      </c>
      <c r="R1554" t="str">
        <f>_xlfn.XLOOKUP(E1554,AF:AF,AG:AG)</f>
        <v>Air France</v>
      </c>
      <c r="S1554" t="str">
        <f>_xlfn.XLOOKUP(E1554,AF:AF,AI:AI)</f>
        <v>France</v>
      </c>
      <c r="T1554">
        <f>WEEKNUM(G1554)</f>
        <v>41</v>
      </c>
      <c r="U1554">
        <f>YEAR(G1554)</f>
        <v>2025</v>
      </c>
      <c r="V1554" s="117">
        <f>IFERROR(Q1554/N1554,"0")</f>
        <v>0</v>
      </c>
    </row>
    <row r="1555" spans="1:22">
      <c r="A1555" t="str">
        <f>_xlfn.XLOOKUP(D1555,BN:BN,BO:BO)</f>
        <v>México</v>
      </c>
      <c r="B1555" t="s">
        <v>25</v>
      </c>
      <c r="C1555">
        <v>202</v>
      </c>
      <c r="D1555" t="str">
        <f>_xlfn.XLOOKUP(C1555,BH:BH,BI:BI)</f>
        <v>DianaM</v>
      </c>
      <c r="E1555">
        <v>23921</v>
      </c>
      <c r="F1555" t="s">
        <v>2748</v>
      </c>
      <c r="G1555" s="63">
        <v>45940</v>
      </c>
      <c r="H1555" s="63">
        <v>45949</v>
      </c>
      <c r="I1555" t="s">
        <v>366</v>
      </c>
      <c r="J1555" t="str">
        <f>_xlfn.XLOOKUP(I1555,AS:AS,AU:AU)</f>
        <v>Vuelos</v>
      </c>
      <c r="K1555" t="s">
        <v>33</v>
      </c>
      <c r="L1555">
        <v>122.7</v>
      </c>
      <c r="M1555">
        <f>L1555*_xlfn.XLOOKUP(K1555,AM:AM,AN:AN)</f>
        <v>105.52200000000001</v>
      </c>
      <c r="N1555">
        <f>L1555*_xlfn.XLOOKUP(K1555,AM:AM,AO:AO)</f>
        <v>122.7</v>
      </c>
      <c r="O1555">
        <v>0</v>
      </c>
      <c r="P1555">
        <f>O1555*_xlfn.XLOOKUP(K1555,AM:AM,AN:AN)</f>
        <v>0</v>
      </c>
      <c r="Q1555">
        <f>O1555*_xlfn.XLOOKUP(K1555,AM:AM,AO:AO)</f>
        <v>0</v>
      </c>
      <c r="R1555" t="str">
        <f>_xlfn.XLOOKUP(E1555,AF:AF,AG:AG)</f>
        <v>Air France</v>
      </c>
      <c r="S1555" t="str">
        <f>_xlfn.XLOOKUP(E1555,AF:AF,AI:AI)</f>
        <v>France</v>
      </c>
      <c r="T1555">
        <f>WEEKNUM(G1555)</f>
        <v>41</v>
      </c>
      <c r="U1555">
        <f>YEAR(G1555)</f>
        <v>2025</v>
      </c>
      <c r="V1555" s="117">
        <f>IFERROR(Q1555/N1555,"0")</f>
        <v>0</v>
      </c>
    </row>
    <row r="1556" spans="1:22">
      <c r="A1556" t="str">
        <f>_xlfn.XLOOKUP(D1556,BN:BN,BO:BO)</f>
        <v>México</v>
      </c>
      <c r="B1556" t="s">
        <v>25</v>
      </c>
      <c r="C1556">
        <v>202</v>
      </c>
      <c r="D1556" t="str">
        <f>_xlfn.XLOOKUP(C1556,BH:BH,BI:BI)</f>
        <v>DianaM</v>
      </c>
      <c r="E1556">
        <v>23921</v>
      </c>
      <c r="F1556" t="s">
        <v>2749</v>
      </c>
      <c r="G1556" s="63">
        <v>45940</v>
      </c>
      <c r="H1556" s="63">
        <v>45949</v>
      </c>
      <c r="I1556" t="s">
        <v>366</v>
      </c>
      <c r="J1556" t="str">
        <f>_xlfn.XLOOKUP(I1556,AS:AS,AU:AU)</f>
        <v>Vuelos</v>
      </c>
      <c r="K1556" t="s">
        <v>33</v>
      </c>
      <c r="L1556">
        <v>122.7</v>
      </c>
      <c r="M1556">
        <f>L1556*_xlfn.XLOOKUP(K1556,AM:AM,AN:AN)</f>
        <v>105.52200000000001</v>
      </c>
      <c r="N1556">
        <f>L1556*_xlfn.XLOOKUP(K1556,AM:AM,AO:AO)</f>
        <v>122.7</v>
      </c>
      <c r="O1556">
        <v>0</v>
      </c>
      <c r="P1556">
        <f>O1556*_xlfn.XLOOKUP(K1556,AM:AM,AN:AN)</f>
        <v>0</v>
      </c>
      <c r="Q1556">
        <f>O1556*_xlfn.XLOOKUP(K1556,AM:AM,AO:AO)</f>
        <v>0</v>
      </c>
      <c r="R1556" t="str">
        <f>_xlfn.XLOOKUP(E1556,AF:AF,AG:AG)</f>
        <v>Air France</v>
      </c>
      <c r="S1556" t="str">
        <f>_xlfn.XLOOKUP(E1556,AF:AF,AI:AI)</f>
        <v>France</v>
      </c>
      <c r="T1556">
        <f>WEEKNUM(G1556)</f>
        <v>41</v>
      </c>
      <c r="U1556">
        <f>YEAR(G1556)</f>
        <v>2025</v>
      </c>
      <c r="V1556" s="117">
        <f>IFERROR(Q1556/N1556,"0")</f>
        <v>0</v>
      </c>
    </row>
    <row r="1557" spans="1:22">
      <c r="A1557" t="str">
        <f>_xlfn.XLOOKUP(D1557,BN:BN,BO:BO)</f>
        <v>México</v>
      </c>
      <c r="B1557" t="s">
        <v>25</v>
      </c>
      <c r="C1557">
        <v>202</v>
      </c>
      <c r="D1557" t="str">
        <f>_xlfn.XLOOKUP(C1557,BH:BH,BI:BI)</f>
        <v>DianaM</v>
      </c>
      <c r="E1557">
        <v>23921</v>
      </c>
      <c r="F1557" t="s">
        <v>2750</v>
      </c>
      <c r="G1557" s="63">
        <v>45940</v>
      </c>
      <c r="H1557" s="63">
        <v>45949</v>
      </c>
      <c r="I1557" t="s">
        <v>366</v>
      </c>
      <c r="J1557" t="str">
        <f>_xlfn.XLOOKUP(I1557,AS:AS,AU:AU)</f>
        <v>Vuelos</v>
      </c>
      <c r="K1557" t="s">
        <v>33</v>
      </c>
      <c r="L1557">
        <v>113</v>
      </c>
      <c r="M1557">
        <f>L1557*_xlfn.XLOOKUP(K1557,AM:AM,AN:AN)</f>
        <v>97.179999999999993</v>
      </c>
      <c r="N1557">
        <f>L1557*_xlfn.XLOOKUP(K1557,AM:AM,AO:AO)</f>
        <v>113</v>
      </c>
      <c r="O1557">
        <v>0</v>
      </c>
      <c r="P1557">
        <f>O1557*_xlfn.XLOOKUP(K1557,AM:AM,AN:AN)</f>
        <v>0</v>
      </c>
      <c r="Q1557">
        <f>O1557*_xlfn.XLOOKUP(K1557,AM:AM,AO:AO)</f>
        <v>0</v>
      </c>
      <c r="R1557" t="str">
        <f>_xlfn.XLOOKUP(E1557,AF:AF,AG:AG)</f>
        <v>Air France</v>
      </c>
      <c r="S1557" t="str">
        <f>_xlfn.XLOOKUP(E1557,AF:AF,AI:AI)</f>
        <v>France</v>
      </c>
      <c r="T1557">
        <f>WEEKNUM(G1557)</f>
        <v>41</v>
      </c>
      <c r="U1557">
        <f>YEAR(G1557)</f>
        <v>2025</v>
      </c>
      <c r="V1557" s="117">
        <f>IFERROR(Q1557/N1557,"0")</f>
        <v>0</v>
      </c>
    </row>
    <row r="1558" spans="1:22">
      <c r="A1558" t="str">
        <f>_xlfn.XLOOKUP(D1558,BN:BN,BO:BO)</f>
        <v>México</v>
      </c>
      <c r="B1558" t="s">
        <v>25</v>
      </c>
      <c r="C1558">
        <v>202</v>
      </c>
      <c r="D1558" t="str">
        <f>_xlfn.XLOOKUP(C1558,BH:BH,BI:BI)</f>
        <v>DianaM</v>
      </c>
      <c r="E1558">
        <v>23921</v>
      </c>
      <c r="F1558" t="s">
        <v>2751</v>
      </c>
      <c r="G1558" s="63">
        <v>45940</v>
      </c>
      <c r="H1558" s="63">
        <v>45949</v>
      </c>
      <c r="I1558" t="s">
        <v>366</v>
      </c>
      <c r="J1558" t="str">
        <f>_xlfn.XLOOKUP(I1558,AS:AS,AU:AU)</f>
        <v>Vuelos</v>
      </c>
      <c r="K1558" t="s">
        <v>33</v>
      </c>
      <c r="L1558">
        <v>113</v>
      </c>
      <c r="M1558">
        <f>L1558*_xlfn.XLOOKUP(K1558,AM:AM,AN:AN)</f>
        <v>97.179999999999993</v>
      </c>
      <c r="N1558">
        <f>L1558*_xlfn.XLOOKUP(K1558,AM:AM,AO:AO)</f>
        <v>113</v>
      </c>
      <c r="O1558">
        <v>0</v>
      </c>
      <c r="P1558">
        <f>O1558*_xlfn.XLOOKUP(K1558,AM:AM,AN:AN)</f>
        <v>0</v>
      </c>
      <c r="Q1558">
        <f>O1558*_xlfn.XLOOKUP(K1558,AM:AM,AO:AO)</f>
        <v>0</v>
      </c>
      <c r="R1558" t="str">
        <f>_xlfn.XLOOKUP(E1558,AF:AF,AG:AG)</f>
        <v>Air France</v>
      </c>
      <c r="S1558" t="str">
        <f>_xlfn.XLOOKUP(E1558,AF:AF,AI:AI)</f>
        <v>France</v>
      </c>
      <c r="T1558">
        <f>WEEKNUM(G1558)</f>
        <v>41</v>
      </c>
      <c r="U1558">
        <f>YEAR(G1558)</f>
        <v>2025</v>
      </c>
      <c r="V1558" s="117">
        <f>IFERROR(Q1558/N1558,"0")</f>
        <v>0</v>
      </c>
    </row>
    <row r="1559" spans="1:22">
      <c r="A1559" t="str">
        <f>_xlfn.XLOOKUP(D1559,BN:BN,BO:BO)</f>
        <v>México</v>
      </c>
      <c r="B1559" t="s">
        <v>25</v>
      </c>
      <c r="C1559">
        <v>202</v>
      </c>
      <c r="D1559" t="str">
        <f>_xlfn.XLOOKUP(C1559,BH:BH,BI:BI)</f>
        <v>DianaM</v>
      </c>
      <c r="E1559">
        <v>23921</v>
      </c>
      <c r="F1559" t="s">
        <v>2752</v>
      </c>
      <c r="G1559" s="63">
        <v>45940</v>
      </c>
      <c r="H1559" s="63">
        <v>45949</v>
      </c>
      <c r="I1559" t="s">
        <v>366</v>
      </c>
      <c r="J1559" t="str">
        <f>_xlfn.XLOOKUP(I1559,AS:AS,AU:AU)</f>
        <v>Vuelos</v>
      </c>
      <c r="K1559" t="s">
        <v>33</v>
      </c>
      <c r="L1559">
        <v>113</v>
      </c>
      <c r="M1559">
        <f>L1559*_xlfn.XLOOKUP(K1559,AM:AM,AN:AN)</f>
        <v>97.179999999999993</v>
      </c>
      <c r="N1559">
        <f>L1559*_xlfn.XLOOKUP(K1559,AM:AM,AO:AO)</f>
        <v>113</v>
      </c>
      <c r="O1559">
        <v>0</v>
      </c>
      <c r="P1559">
        <f>O1559*_xlfn.XLOOKUP(K1559,AM:AM,AN:AN)</f>
        <v>0</v>
      </c>
      <c r="Q1559">
        <f>O1559*_xlfn.XLOOKUP(K1559,AM:AM,AO:AO)</f>
        <v>0</v>
      </c>
      <c r="R1559" t="str">
        <f>_xlfn.XLOOKUP(E1559,AF:AF,AG:AG)</f>
        <v>Air France</v>
      </c>
      <c r="S1559" t="str">
        <f>_xlfn.XLOOKUP(E1559,AF:AF,AI:AI)</f>
        <v>France</v>
      </c>
      <c r="T1559">
        <f>WEEKNUM(G1559)</f>
        <v>41</v>
      </c>
      <c r="U1559">
        <f>YEAR(G1559)</f>
        <v>2025</v>
      </c>
      <c r="V1559" s="117">
        <f>IFERROR(Q1559/N1559,"0")</f>
        <v>0</v>
      </c>
    </row>
    <row r="1560" spans="1:22">
      <c r="A1560" t="str">
        <f>_xlfn.XLOOKUP(D1560,BN:BN,BO:BO)</f>
        <v>México</v>
      </c>
      <c r="B1560" t="s">
        <v>25</v>
      </c>
      <c r="C1560">
        <v>202</v>
      </c>
      <c r="D1560" t="str">
        <f>_xlfn.XLOOKUP(C1560,BH:BH,BI:BI)</f>
        <v>DianaM</v>
      </c>
      <c r="E1560">
        <v>23921</v>
      </c>
      <c r="F1560" t="s">
        <v>2753</v>
      </c>
      <c r="G1560" s="63">
        <v>45940</v>
      </c>
      <c r="H1560" s="63">
        <v>45949</v>
      </c>
      <c r="I1560" t="s">
        <v>366</v>
      </c>
      <c r="J1560" t="str">
        <f>_xlfn.XLOOKUP(I1560,AS:AS,AU:AU)</f>
        <v>Vuelos</v>
      </c>
      <c r="K1560" t="s">
        <v>33</v>
      </c>
      <c r="L1560">
        <v>4828.93</v>
      </c>
      <c r="M1560">
        <f>L1560*_xlfn.XLOOKUP(K1560,AM:AM,AN:AN)</f>
        <v>4152.8798000000006</v>
      </c>
      <c r="N1560">
        <f>L1560*_xlfn.XLOOKUP(K1560,AM:AM,AO:AO)</f>
        <v>4828.93</v>
      </c>
      <c r="O1560">
        <v>0</v>
      </c>
      <c r="P1560">
        <f>O1560*_xlfn.XLOOKUP(K1560,AM:AM,AN:AN)</f>
        <v>0</v>
      </c>
      <c r="Q1560">
        <f>O1560*_xlfn.XLOOKUP(K1560,AM:AM,AO:AO)</f>
        <v>0</v>
      </c>
      <c r="R1560" t="str">
        <f>_xlfn.XLOOKUP(E1560,AF:AF,AG:AG)</f>
        <v>Air France</v>
      </c>
      <c r="S1560" t="str">
        <f>_xlfn.XLOOKUP(E1560,AF:AF,AI:AI)</f>
        <v>France</v>
      </c>
      <c r="T1560">
        <f>WEEKNUM(G1560)</f>
        <v>41</v>
      </c>
      <c r="U1560">
        <f>YEAR(G1560)</f>
        <v>2025</v>
      </c>
      <c r="V1560" s="117">
        <f>IFERROR(Q1560/N1560,"0")</f>
        <v>0</v>
      </c>
    </row>
    <row r="1561" spans="1:22">
      <c r="A1561" t="str">
        <f>_xlfn.XLOOKUP(D1561,BN:BN,BO:BO)</f>
        <v>México</v>
      </c>
      <c r="B1561" t="s">
        <v>25</v>
      </c>
      <c r="C1561">
        <v>202</v>
      </c>
      <c r="D1561" t="str">
        <f>_xlfn.XLOOKUP(C1561,BH:BH,BI:BI)</f>
        <v>DianaM</v>
      </c>
      <c r="E1561">
        <v>23921</v>
      </c>
      <c r="F1561" t="s">
        <v>2754</v>
      </c>
      <c r="G1561" s="63">
        <v>45940</v>
      </c>
      <c r="H1561" s="63">
        <v>45949</v>
      </c>
      <c r="I1561" t="s">
        <v>366</v>
      </c>
      <c r="J1561" t="str">
        <f>_xlfn.XLOOKUP(I1561,AS:AS,AU:AU)</f>
        <v>Vuelos</v>
      </c>
      <c r="K1561" t="s">
        <v>33</v>
      </c>
      <c r="L1561">
        <v>1274.9000000000001</v>
      </c>
      <c r="M1561">
        <f>L1561*_xlfn.XLOOKUP(K1561,AM:AM,AN:AN)</f>
        <v>1096.414</v>
      </c>
      <c r="N1561">
        <f>L1561*_xlfn.XLOOKUP(K1561,AM:AM,AO:AO)</f>
        <v>1274.9000000000001</v>
      </c>
      <c r="O1561">
        <v>0</v>
      </c>
      <c r="P1561">
        <f>O1561*_xlfn.XLOOKUP(K1561,AM:AM,AN:AN)</f>
        <v>0</v>
      </c>
      <c r="Q1561">
        <f>O1561*_xlfn.XLOOKUP(K1561,AM:AM,AO:AO)</f>
        <v>0</v>
      </c>
      <c r="R1561" t="str">
        <f>_xlfn.XLOOKUP(E1561,AF:AF,AG:AG)</f>
        <v>Air France</v>
      </c>
      <c r="S1561" t="str">
        <f>_xlfn.XLOOKUP(E1561,AF:AF,AI:AI)</f>
        <v>France</v>
      </c>
      <c r="T1561">
        <f>WEEKNUM(G1561)</f>
        <v>41</v>
      </c>
      <c r="U1561">
        <f>YEAR(G1561)</f>
        <v>2025</v>
      </c>
      <c r="V1561" s="117">
        <f>IFERROR(Q1561/N1561,"0")</f>
        <v>0</v>
      </c>
    </row>
    <row r="1562" spans="1:22">
      <c r="A1562" t="str">
        <f>_xlfn.XLOOKUP(D1562,BN:BN,BO:BO)</f>
        <v>México</v>
      </c>
      <c r="B1562" t="s">
        <v>25</v>
      </c>
      <c r="C1562">
        <v>202</v>
      </c>
      <c r="D1562" t="str">
        <f>_xlfn.XLOOKUP(C1562,BH:BH,BI:BI)</f>
        <v>DianaM</v>
      </c>
      <c r="E1562">
        <v>23921</v>
      </c>
      <c r="F1562" t="s">
        <v>2755</v>
      </c>
      <c r="G1562" s="63">
        <v>45940</v>
      </c>
      <c r="H1562" s="63">
        <v>45949</v>
      </c>
      <c r="I1562" t="s">
        <v>366</v>
      </c>
      <c r="J1562" t="str">
        <f>_xlfn.XLOOKUP(I1562,AS:AS,AU:AU)</f>
        <v>Vuelos</v>
      </c>
      <c r="K1562" t="s">
        <v>33</v>
      </c>
      <c r="L1562">
        <v>1274.9000000000001</v>
      </c>
      <c r="M1562">
        <f>L1562*_xlfn.XLOOKUP(K1562,AM:AM,AN:AN)</f>
        <v>1096.414</v>
      </c>
      <c r="N1562">
        <f>L1562*_xlfn.XLOOKUP(K1562,AM:AM,AO:AO)</f>
        <v>1274.9000000000001</v>
      </c>
      <c r="O1562">
        <v>0</v>
      </c>
      <c r="P1562">
        <f>O1562*_xlfn.XLOOKUP(K1562,AM:AM,AN:AN)</f>
        <v>0</v>
      </c>
      <c r="Q1562">
        <f>O1562*_xlfn.XLOOKUP(K1562,AM:AM,AO:AO)</f>
        <v>0</v>
      </c>
      <c r="R1562" t="str">
        <f>_xlfn.XLOOKUP(E1562,AF:AF,AG:AG)</f>
        <v>Air France</v>
      </c>
      <c r="S1562" t="str">
        <f>_xlfn.XLOOKUP(E1562,AF:AF,AI:AI)</f>
        <v>France</v>
      </c>
      <c r="T1562">
        <f>WEEKNUM(G1562)</f>
        <v>41</v>
      </c>
      <c r="U1562">
        <f>YEAR(G1562)</f>
        <v>2025</v>
      </c>
      <c r="V1562" s="117">
        <f>IFERROR(Q1562/N1562,"0")</f>
        <v>0</v>
      </c>
    </row>
    <row r="1563" spans="1:22">
      <c r="A1563" t="str">
        <f>_xlfn.XLOOKUP(D1563,BN:BN,BO:BO)</f>
        <v>México</v>
      </c>
      <c r="B1563" t="s">
        <v>25</v>
      </c>
      <c r="C1563">
        <v>202</v>
      </c>
      <c r="D1563" t="str">
        <f>_xlfn.XLOOKUP(C1563,BH:BH,BI:BI)</f>
        <v>DianaM</v>
      </c>
      <c r="E1563">
        <v>23921</v>
      </c>
      <c r="F1563" t="s">
        <v>2756</v>
      </c>
      <c r="G1563" s="63">
        <v>45940</v>
      </c>
      <c r="H1563" s="63">
        <v>45949</v>
      </c>
      <c r="I1563" t="s">
        <v>366</v>
      </c>
      <c r="J1563" t="str">
        <f>_xlfn.XLOOKUP(I1563,AS:AS,AU:AU)</f>
        <v>Vuelos</v>
      </c>
      <c r="K1563" t="s">
        <v>33</v>
      </c>
      <c r="L1563">
        <v>1274.9000000000001</v>
      </c>
      <c r="M1563">
        <f>L1563*_xlfn.XLOOKUP(K1563,AM:AM,AN:AN)</f>
        <v>1096.414</v>
      </c>
      <c r="N1563">
        <f>L1563*_xlfn.XLOOKUP(K1563,AM:AM,AO:AO)</f>
        <v>1274.9000000000001</v>
      </c>
      <c r="O1563">
        <v>0</v>
      </c>
      <c r="P1563">
        <f>O1563*_xlfn.XLOOKUP(K1563,AM:AM,AN:AN)</f>
        <v>0</v>
      </c>
      <c r="Q1563">
        <f>O1563*_xlfn.XLOOKUP(K1563,AM:AM,AO:AO)</f>
        <v>0</v>
      </c>
      <c r="R1563" t="str">
        <f>_xlfn.XLOOKUP(E1563,AF:AF,AG:AG)</f>
        <v>Air France</v>
      </c>
      <c r="S1563" t="str">
        <f>_xlfn.XLOOKUP(E1563,AF:AF,AI:AI)</f>
        <v>France</v>
      </c>
      <c r="T1563">
        <f>WEEKNUM(G1563)</f>
        <v>41</v>
      </c>
      <c r="U1563">
        <f>YEAR(G1563)</f>
        <v>2025</v>
      </c>
      <c r="V1563" s="117">
        <f>IFERROR(Q1563/N1563,"0")</f>
        <v>0</v>
      </c>
    </row>
    <row r="1564" spans="1:22">
      <c r="A1564" t="str">
        <f>_xlfn.XLOOKUP(D1564,BN:BN,BO:BO)</f>
        <v>México</v>
      </c>
      <c r="B1564" t="s">
        <v>25</v>
      </c>
      <c r="C1564">
        <v>202</v>
      </c>
      <c r="D1564" t="str">
        <f>_xlfn.XLOOKUP(C1564,BH:BH,BI:BI)</f>
        <v>DianaM</v>
      </c>
      <c r="E1564">
        <v>28934</v>
      </c>
      <c r="F1564" t="s">
        <v>2757</v>
      </c>
      <c r="G1564" s="63">
        <v>46038</v>
      </c>
      <c r="H1564" s="63">
        <v>46078</v>
      </c>
      <c r="I1564" t="s">
        <v>366</v>
      </c>
      <c r="J1564" t="str">
        <f>_xlfn.XLOOKUP(I1564,AS:AS,AU:AU)</f>
        <v>Vuelos</v>
      </c>
      <c r="K1564" t="s">
        <v>33</v>
      </c>
      <c r="L1564">
        <v>58.4</v>
      </c>
      <c r="M1564">
        <f>L1564*_xlfn.XLOOKUP(K1564,AM:AM,AN:AN)</f>
        <v>50.223999999999997</v>
      </c>
      <c r="N1564">
        <f>L1564*_xlfn.XLOOKUP(K1564,AM:AM,AO:AO)</f>
        <v>58.4</v>
      </c>
      <c r="O1564">
        <v>0</v>
      </c>
      <c r="P1564">
        <f>O1564*_xlfn.XLOOKUP(K1564,AM:AM,AN:AN)</f>
        <v>0</v>
      </c>
      <c r="Q1564">
        <f>O1564*_xlfn.XLOOKUP(K1564,AM:AM,AO:AO)</f>
        <v>0</v>
      </c>
      <c r="R1564" t="str">
        <f>_xlfn.XLOOKUP(E1564,AF:AF,AG:AG)</f>
        <v>F1S USA</v>
      </c>
      <c r="S1564" t="str">
        <f>_xlfn.XLOOKUP(E1564,AF:AF,AI:AI)</f>
        <v>United States</v>
      </c>
      <c r="T1564">
        <f>WEEKNUM(G1564)</f>
        <v>3</v>
      </c>
      <c r="U1564">
        <f>YEAR(G1564)</f>
        <v>2026</v>
      </c>
      <c r="V1564" s="117">
        <f>IFERROR(Q1564/N1564,"0")</f>
        <v>0</v>
      </c>
    </row>
    <row r="1565" spans="1:22">
      <c r="A1565" t="str">
        <f>_xlfn.XLOOKUP(D1565,BN:BN,BO:BO)</f>
        <v>México</v>
      </c>
      <c r="B1565" t="s">
        <v>25</v>
      </c>
      <c r="C1565">
        <v>202</v>
      </c>
      <c r="D1565" t="str">
        <f>_xlfn.XLOOKUP(C1565,BH:BH,BI:BI)</f>
        <v>DianaM</v>
      </c>
      <c r="E1565">
        <v>28934</v>
      </c>
      <c r="F1565" t="s">
        <v>2757</v>
      </c>
      <c r="G1565" s="63">
        <v>46038</v>
      </c>
      <c r="H1565" s="63">
        <v>46078</v>
      </c>
      <c r="I1565" t="s">
        <v>366</v>
      </c>
      <c r="J1565" t="str">
        <f>_xlfn.XLOOKUP(I1565,AS:AS,AU:AU)</f>
        <v>Vuelos</v>
      </c>
      <c r="K1565" t="s">
        <v>33</v>
      </c>
      <c r="L1565">
        <v>117</v>
      </c>
      <c r="M1565">
        <f>L1565*_xlfn.XLOOKUP(K1565,AM:AM,AN:AN)</f>
        <v>100.62</v>
      </c>
      <c r="N1565">
        <f>L1565*_xlfn.XLOOKUP(K1565,AM:AM,AO:AO)</f>
        <v>117</v>
      </c>
      <c r="O1565">
        <v>0</v>
      </c>
      <c r="P1565">
        <f>O1565*_xlfn.XLOOKUP(K1565,AM:AM,AN:AN)</f>
        <v>0</v>
      </c>
      <c r="Q1565">
        <f>O1565*_xlfn.XLOOKUP(K1565,AM:AM,AO:AO)</f>
        <v>0</v>
      </c>
      <c r="R1565" t="str">
        <f>_xlfn.XLOOKUP(E1565,AF:AF,AG:AG)</f>
        <v>F1S USA</v>
      </c>
      <c r="S1565" t="str">
        <f>_xlfn.XLOOKUP(E1565,AF:AF,AI:AI)</f>
        <v>United States</v>
      </c>
      <c r="T1565">
        <f>WEEKNUM(G1565)</f>
        <v>3</v>
      </c>
      <c r="U1565">
        <f>YEAR(G1565)</f>
        <v>2026</v>
      </c>
      <c r="V1565" s="117">
        <f>IFERROR(Q1565/N1565,"0")</f>
        <v>0</v>
      </c>
    </row>
    <row r="1566" spans="1:22">
      <c r="A1566" t="str">
        <f>_xlfn.XLOOKUP(D1566,BN:BN,BO:BO)</f>
        <v>México</v>
      </c>
      <c r="B1566" t="s">
        <v>25</v>
      </c>
      <c r="C1566">
        <v>202</v>
      </c>
      <c r="D1566" t="str">
        <f>_xlfn.XLOOKUP(C1566,BH:BH,BI:BI)</f>
        <v>DianaM</v>
      </c>
      <c r="E1566">
        <v>28934</v>
      </c>
      <c r="F1566" t="s">
        <v>2757</v>
      </c>
      <c r="G1566" s="63">
        <v>46038</v>
      </c>
      <c r="H1566" s="63">
        <v>46078</v>
      </c>
      <c r="I1566" t="s">
        <v>366</v>
      </c>
      <c r="J1566" t="str">
        <f>_xlfn.XLOOKUP(I1566,AS:AS,AU:AU)</f>
        <v>Vuelos</v>
      </c>
      <c r="K1566" t="s">
        <v>33</v>
      </c>
      <c r="L1566">
        <v>58.4</v>
      </c>
      <c r="M1566">
        <f>L1566*_xlfn.XLOOKUP(K1566,AM:AM,AN:AN)</f>
        <v>50.223999999999997</v>
      </c>
      <c r="N1566">
        <f>L1566*_xlfn.XLOOKUP(K1566,AM:AM,AO:AO)</f>
        <v>58.4</v>
      </c>
      <c r="O1566">
        <v>0</v>
      </c>
      <c r="P1566">
        <f>O1566*_xlfn.XLOOKUP(K1566,AM:AM,AN:AN)</f>
        <v>0</v>
      </c>
      <c r="Q1566">
        <f>O1566*_xlfn.XLOOKUP(K1566,AM:AM,AO:AO)</f>
        <v>0</v>
      </c>
      <c r="R1566" t="str">
        <f>_xlfn.XLOOKUP(E1566,AF:AF,AG:AG)</f>
        <v>F1S USA</v>
      </c>
      <c r="S1566" t="str">
        <f>_xlfn.XLOOKUP(E1566,AF:AF,AI:AI)</f>
        <v>United States</v>
      </c>
      <c r="T1566">
        <f>WEEKNUM(G1566)</f>
        <v>3</v>
      </c>
      <c r="U1566">
        <f>YEAR(G1566)</f>
        <v>2026</v>
      </c>
      <c r="V1566" s="117">
        <f>IFERROR(Q1566/N1566,"0")</f>
        <v>0</v>
      </c>
    </row>
    <row r="1567" spans="1:22">
      <c r="A1567" t="str">
        <f>_xlfn.XLOOKUP(D1567,BN:BN,BO:BO)</f>
        <v>México</v>
      </c>
      <c r="B1567" t="s">
        <v>25</v>
      </c>
      <c r="C1567">
        <v>202</v>
      </c>
      <c r="D1567" t="str">
        <f>_xlfn.XLOOKUP(C1567,BH:BH,BI:BI)</f>
        <v>DianaM</v>
      </c>
      <c r="E1567">
        <v>28934</v>
      </c>
      <c r="F1567" t="s">
        <v>2757</v>
      </c>
      <c r="G1567" s="63">
        <v>46038</v>
      </c>
      <c r="H1567" s="63">
        <v>46078</v>
      </c>
      <c r="I1567" t="s">
        <v>366</v>
      </c>
      <c r="J1567" t="str">
        <f>_xlfn.XLOOKUP(I1567,AS:AS,AU:AU)</f>
        <v>Vuelos</v>
      </c>
      <c r="K1567" t="s">
        <v>33</v>
      </c>
      <c r="L1567">
        <v>117</v>
      </c>
      <c r="M1567">
        <f>L1567*_xlfn.XLOOKUP(K1567,AM:AM,AN:AN)</f>
        <v>100.62</v>
      </c>
      <c r="N1567">
        <f>L1567*_xlfn.XLOOKUP(K1567,AM:AM,AO:AO)</f>
        <v>117</v>
      </c>
      <c r="O1567">
        <v>0</v>
      </c>
      <c r="P1567">
        <f>O1567*_xlfn.XLOOKUP(K1567,AM:AM,AN:AN)</f>
        <v>0</v>
      </c>
      <c r="Q1567">
        <f>O1567*_xlfn.XLOOKUP(K1567,AM:AM,AO:AO)</f>
        <v>0</v>
      </c>
      <c r="R1567" t="str">
        <f>_xlfn.XLOOKUP(E1567,AF:AF,AG:AG)</f>
        <v>F1S USA</v>
      </c>
      <c r="S1567" t="str">
        <f>_xlfn.XLOOKUP(E1567,AF:AF,AI:AI)</f>
        <v>United States</v>
      </c>
      <c r="T1567">
        <f>WEEKNUM(G1567)</f>
        <v>3</v>
      </c>
      <c r="U1567">
        <f>YEAR(G1567)</f>
        <v>2026</v>
      </c>
      <c r="V1567" s="117">
        <f>IFERROR(Q1567/N1567,"0")</f>
        <v>0</v>
      </c>
    </row>
    <row r="1568" spans="1:22">
      <c r="A1568" t="str">
        <f>_xlfn.XLOOKUP(D1568,BN:BN,BO:BO)</f>
        <v>México</v>
      </c>
      <c r="B1568" t="s">
        <v>25</v>
      </c>
      <c r="C1568">
        <v>202</v>
      </c>
      <c r="D1568" t="str">
        <f>_xlfn.XLOOKUP(C1568,BH:BH,BI:BI)</f>
        <v>DianaM</v>
      </c>
      <c r="E1568">
        <v>0</v>
      </c>
      <c r="F1568" t="s">
        <v>1893</v>
      </c>
      <c r="G1568" s="63">
        <v>46038</v>
      </c>
      <c r="H1568" s="63">
        <v>46078</v>
      </c>
      <c r="I1568" t="s">
        <v>396</v>
      </c>
      <c r="J1568" t="str">
        <f>_xlfn.XLOOKUP(I1568,AS:AS,AU:AU)</f>
        <v>Honorarios</v>
      </c>
      <c r="K1568" t="s">
        <v>33</v>
      </c>
      <c r="L1568">
        <v>70</v>
      </c>
      <c r="M1568">
        <f>L1568*_xlfn.XLOOKUP(K1568,AM:AM,AN:AN)</f>
        <v>60.199999999999996</v>
      </c>
      <c r="N1568">
        <f>L1568*_xlfn.XLOOKUP(K1568,AM:AM,AO:AO)</f>
        <v>70</v>
      </c>
      <c r="O1568">
        <v>70</v>
      </c>
      <c r="P1568">
        <f>O1568*_xlfn.XLOOKUP(K1568,AM:AM,AN:AN)</f>
        <v>60.199999999999996</v>
      </c>
      <c r="Q1568">
        <f>O1568*_xlfn.XLOOKUP(K1568,AM:AM,AO:AO)</f>
        <v>70</v>
      </c>
      <c r="R1568" t="str">
        <f>_xlfn.XLOOKUP(E1568,AF:AF,AG:AG)</f>
        <v>FEES</v>
      </c>
      <c r="S1568">
        <f>_xlfn.XLOOKUP(E1568,AF:AF,AI:AI)</f>
        <v>0</v>
      </c>
      <c r="T1568">
        <f>WEEKNUM(G1568)</f>
        <v>3</v>
      </c>
      <c r="U1568">
        <f>YEAR(G1568)</f>
        <v>2026</v>
      </c>
      <c r="V1568" s="117">
        <f>IFERROR(Q1568/N1568,"0")</f>
        <v>1</v>
      </c>
    </row>
    <row r="1569" spans="1:22">
      <c r="A1569" t="str">
        <f>_xlfn.XLOOKUP(D1569,BN:BN,BO:BO)</f>
        <v>México</v>
      </c>
      <c r="B1569" t="s">
        <v>25</v>
      </c>
      <c r="C1569">
        <v>202</v>
      </c>
      <c r="D1569" t="str">
        <f>_xlfn.XLOOKUP(C1569,BH:BH,BI:BI)</f>
        <v>DianaM</v>
      </c>
      <c r="E1569">
        <v>28934</v>
      </c>
      <c r="F1569" t="s">
        <v>2758</v>
      </c>
      <c r="G1569" s="63">
        <v>46038</v>
      </c>
      <c r="H1569" s="63">
        <v>46078</v>
      </c>
      <c r="I1569" t="s">
        <v>366</v>
      </c>
      <c r="J1569" t="str">
        <f>_xlfn.XLOOKUP(I1569,AS:AS,AU:AU)</f>
        <v>Vuelos</v>
      </c>
      <c r="K1569" t="s">
        <v>33</v>
      </c>
      <c r="L1569">
        <v>58.4</v>
      </c>
      <c r="M1569">
        <f>L1569*_xlfn.XLOOKUP(K1569,AM:AM,AN:AN)</f>
        <v>50.223999999999997</v>
      </c>
      <c r="N1569">
        <f>L1569*_xlfn.XLOOKUP(K1569,AM:AM,AO:AO)</f>
        <v>58.4</v>
      </c>
      <c r="O1569">
        <v>0</v>
      </c>
      <c r="P1569">
        <f>O1569*_xlfn.XLOOKUP(K1569,AM:AM,AN:AN)</f>
        <v>0</v>
      </c>
      <c r="Q1569">
        <f>O1569*_xlfn.XLOOKUP(K1569,AM:AM,AO:AO)</f>
        <v>0</v>
      </c>
      <c r="R1569" t="str">
        <f>_xlfn.XLOOKUP(E1569,AF:AF,AG:AG)</f>
        <v>F1S USA</v>
      </c>
      <c r="S1569" t="str">
        <f>_xlfn.XLOOKUP(E1569,AF:AF,AI:AI)</f>
        <v>United States</v>
      </c>
      <c r="T1569">
        <f>WEEKNUM(G1569)</f>
        <v>3</v>
      </c>
      <c r="U1569">
        <f>YEAR(G1569)</f>
        <v>2026</v>
      </c>
      <c r="V1569" s="117">
        <f>IFERROR(Q1569/N1569,"0")</f>
        <v>0</v>
      </c>
    </row>
    <row r="1570" spans="1:22">
      <c r="A1570" t="str">
        <f>_xlfn.XLOOKUP(D1570,BN:BN,BO:BO)</f>
        <v>México</v>
      </c>
      <c r="B1570" t="s">
        <v>25</v>
      </c>
      <c r="C1570">
        <v>202</v>
      </c>
      <c r="D1570" t="str">
        <f>_xlfn.XLOOKUP(C1570,BH:BH,BI:BI)</f>
        <v>DianaM</v>
      </c>
      <c r="E1570">
        <v>28934</v>
      </c>
      <c r="F1570" t="s">
        <v>2758</v>
      </c>
      <c r="G1570" s="63">
        <v>46038</v>
      </c>
      <c r="H1570" s="63">
        <v>46078</v>
      </c>
      <c r="I1570" t="s">
        <v>366</v>
      </c>
      <c r="J1570" t="str">
        <f>_xlfn.XLOOKUP(I1570,AS:AS,AU:AU)</f>
        <v>Vuelos</v>
      </c>
      <c r="K1570" t="s">
        <v>33</v>
      </c>
      <c r="L1570">
        <v>117</v>
      </c>
      <c r="M1570">
        <f>L1570*_xlfn.XLOOKUP(K1570,AM:AM,AN:AN)</f>
        <v>100.62</v>
      </c>
      <c r="N1570">
        <f>L1570*_xlfn.XLOOKUP(K1570,AM:AM,AO:AO)</f>
        <v>117</v>
      </c>
      <c r="O1570">
        <v>0</v>
      </c>
      <c r="P1570">
        <f>O1570*_xlfn.XLOOKUP(K1570,AM:AM,AN:AN)</f>
        <v>0</v>
      </c>
      <c r="Q1570">
        <f>O1570*_xlfn.XLOOKUP(K1570,AM:AM,AO:AO)</f>
        <v>0</v>
      </c>
      <c r="R1570" t="str">
        <f>_xlfn.XLOOKUP(E1570,AF:AF,AG:AG)</f>
        <v>F1S USA</v>
      </c>
      <c r="S1570" t="str">
        <f>_xlfn.XLOOKUP(E1570,AF:AF,AI:AI)</f>
        <v>United States</v>
      </c>
      <c r="T1570">
        <f>WEEKNUM(G1570)</f>
        <v>3</v>
      </c>
      <c r="U1570">
        <f>YEAR(G1570)</f>
        <v>2026</v>
      </c>
      <c r="V1570" s="117">
        <f>IFERROR(Q1570/N1570,"0")</f>
        <v>0</v>
      </c>
    </row>
    <row r="1571" spans="1:22">
      <c r="A1571" t="str">
        <f>_xlfn.XLOOKUP(D1571,BN:BN,BO:BO)</f>
        <v>México</v>
      </c>
      <c r="B1571" t="s">
        <v>25</v>
      </c>
      <c r="C1571">
        <v>202</v>
      </c>
      <c r="D1571" t="str">
        <f>_xlfn.XLOOKUP(C1571,BH:BH,BI:BI)</f>
        <v>DianaM</v>
      </c>
      <c r="E1571">
        <v>0</v>
      </c>
      <c r="F1571" t="s">
        <v>1893</v>
      </c>
      <c r="G1571" s="63">
        <v>46038</v>
      </c>
      <c r="H1571" s="63">
        <v>46078</v>
      </c>
      <c r="I1571" t="s">
        <v>396</v>
      </c>
      <c r="J1571" t="str">
        <f>_xlfn.XLOOKUP(I1571,AS:AS,AU:AU)</f>
        <v>Honorarios</v>
      </c>
      <c r="K1571" t="s">
        <v>33</v>
      </c>
      <c r="L1571">
        <v>35</v>
      </c>
      <c r="M1571">
        <f>L1571*_xlfn.XLOOKUP(K1571,AM:AM,AN:AN)</f>
        <v>30.099999999999998</v>
      </c>
      <c r="N1571">
        <f>L1571*_xlfn.XLOOKUP(K1571,AM:AM,AO:AO)</f>
        <v>35</v>
      </c>
      <c r="O1571">
        <v>35</v>
      </c>
      <c r="P1571">
        <f>O1571*_xlfn.XLOOKUP(K1571,AM:AM,AN:AN)</f>
        <v>30.099999999999998</v>
      </c>
      <c r="Q1571">
        <f>O1571*_xlfn.XLOOKUP(K1571,AM:AM,AO:AO)</f>
        <v>35</v>
      </c>
      <c r="R1571" t="str">
        <f>_xlfn.XLOOKUP(E1571,AF:AF,AG:AG)</f>
        <v>FEES</v>
      </c>
      <c r="S1571">
        <f>_xlfn.XLOOKUP(E1571,AF:AF,AI:AI)</f>
        <v>0</v>
      </c>
      <c r="T1571">
        <f>WEEKNUM(G1571)</f>
        <v>3</v>
      </c>
      <c r="U1571">
        <f>YEAR(G1571)</f>
        <v>2026</v>
      </c>
      <c r="V1571" s="117">
        <f>IFERROR(Q1571/N1571,"0")</f>
        <v>1</v>
      </c>
    </row>
    <row r="1572" spans="1:22">
      <c r="A1572" t="str">
        <f>_xlfn.XLOOKUP(D1572,BN:BN,BO:BO)</f>
        <v>México</v>
      </c>
      <c r="B1572" t="s">
        <v>25</v>
      </c>
      <c r="C1572">
        <v>202</v>
      </c>
      <c r="D1572" t="str">
        <f>_xlfn.XLOOKUP(C1572,BH:BH,BI:BI)</f>
        <v>DianaM</v>
      </c>
      <c r="E1572">
        <v>28934</v>
      </c>
      <c r="F1572" t="s">
        <v>2759</v>
      </c>
      <c r="G1572" s="63">
        <v>46063</v>
      </c>
      <c r="H1572" s="63">
        <v>46072</v>
      </c>
      <c r="I1572" t="s">
        <v>366</v>
      </c>
      <c r="J1572" t="str">
        <f>_xlfn.XLOOKUP(I1572,AS:AS,AU:AU)</f>
        <v>Vuelos</v>
      </c>
      <c r="K1572" t="s">
        <v>33</v>
      </c>
      <c r="L1572">
        <v>777.01</v>
      </c>
      <c r="M1572">
        <f>L1572*_xlfn.XLOOKUP(K1572,AM:AM,AN:AN)</f>
        <v>668.22860000000003</v>
      </c>
      <c r="N1572">
        <f>L1572*_xlfn.XLOOKUP(K1572,AM:AM,AO:AO)</f>
        <v>777.01</v>
      </c>
      <c r="O1572">
        <v>0</v>
      </c>
      <c r="P1572">
        <f>O1572*_xlfn.XLOOKUP(K1572,AM:AM,AN:AN)</f>
        <v>0</v>
      </c>
      <c r="Q1572">
        <f>O1572*_xlfn.XLOOKUP(K1572,AM:AM,AO:AO)</f>
        <v>0</v>
      </c>
      <c r="R1572" t="str">
        <f>_xlfn.XLOOKUP(E1572,AF:AF,AG:AG)</f>
        <v>F1S USA</v>
      </c>
      <c r="S1572" t="str">
        <f>_xlfn.XLOOKUP(E1572,AF:AF,AI:AI)</f>
        <v>United States</v>
      </c>
      <c r="T1572">
        <f>WEEKNUM(G1572)</f>
        <v>7</v>
      </c>
      <c r="U1572">
        <f>YEAR(G1572)</f>
        <v>2026</v>
      </c>
      <c r="V1572" s="117">
        <f>IFERROR(Q1572/N1572,"0")</f>
        <v>0</v>
      </c>
    </row>
    <row r="1573" spans="1:22">
      <c r="A1573" t="str">
        <f>_xlfn.XLOOKUP(D1573,BN:BN,BO:BO)</f>
        <v>México</v>
      </c>
      <c r="B1573" t="s">
        <v>25</v>
      </c>
      <c r="C1573">
        <v>202</v>
      </c>
      <c r="D1573" t="str">
        <f>_xlfn.XLOOKUP(C1573,BH:BH,BI:BI)</f>
        <v>DianaM</v>
      </c>
      <c r="E1573">
        <v>28934</v>
      </c>
      <c r="F1573" t="s">
        <v>2759</v>
      </c>
      <c r="G1573" s="63">
        <v>46063</v>
      </c>
      <c r="H1573" s="63">
        <v>46072</v>
      </c>
      <c r="I1573" t="s">
        <v>366</v>
      </c>
      <c r="J1573" t="str">
        <f>_xlfn.XLOOKUP(I1573,AS:AS,AU:AU)</f>
        <v>Vuelos</v>
      </c>
      <c r="K1573" t="s">
        <v>33</v>
      </c>
      <c r="L1573">
        <v>200</v>
      </c>
      <c r="M1573">
        <f>L1573*_xlfn.XLOOKUP(K1573,AM:AM,AN:AN)</f>
        <v>172</v>
      </c>
      <c r="N1573">
        <f>L1573*_xlfn.XLOOKUP(K1573,AM:AM,AO:AO)</f>
        <v>200</v>
      </c>
      <c r="O1573">
        <v>0</v>
      </c>
      <c r="P1573">
        <f>O1573*_xlfn.XLOOKUP(K1573,AM:AM,AN:AN)</f>
        <v>0</v>
      </c>
      <c r="Q1573">
        <f>O1573*_xlfn.XLOOKUP(K1573,AM:AM,AO:AO)</f>
        <v>0</v>
      </c>
      <c r="R1573" t="str">
        <f>_xlfn.XLOOKUP(E1573,AF:AF,AG:AG)</f>
        <v>F1S USA</v>
      </c>
      <c r="S1573" t="str">
        <f>_xlfn.XLOOKUP(E1573,AF:AF,AI:AI)</f>
        <v>United States</v>
      </c>
      <c r="T1573">
        <f>WEEKNUM(G1573)</f>
        <v>7</v>
      </c>
      <c r="U1573">
        <f>YEAR(G1573)</f>
        <v>2026</v>
      </c>
      <c r="V1573" s="117">
        <f>IFERROR(Q1573/N1573,"0")</f>
        <v>0</v>
      </c>
    </row>
    <row r="1574" spans="1:22">
      <c r="A1574" t="str">
        <f>_xlfn.XLOOKUP(D1574,BN:BN,BO:BO)</f>
        <v>México</v>
      </c>
      <c r="B1574" t="s">
        <v>25</v>
      </c>
      <c r="C1574">
        <v>202</v>
      </c>
      <c r="D1574" t="str">
        <f>_xlfn.XLOOKUP(C1574,BH:BH,BI:BI)</f>
        <v>DianaM</v>
      </c>
      <c r="E1574">
        <v>0</v>
      </c>
      <c r="F1574" t="s">
        <v>1158</v>
      </c>
      <c r="G1574" s="63">
        <v>45940</v>
      </c>
      <c r="H1574" s="63">
        <v>46078</v>
      </c>
      <c r="I1574" t="s">
        <v>396</v>
      </c>
      <c r="J1574" t="str">
        <f>_xlfn.XLOOKUP(I1574,AS:AS,AU:AU)</f>
        <v>Honorarios</v>
      </c>
      <c r="K1574" t="s">
        <v>33</v>
      </c>
      <c r="L1574">
        <v>4050.63</v>
      </c>
      <c r="M1574">
        <f>L1574*_xlfn.XLOOKUP(K1574,AM:AM,AN:AN)</f>
        <v>3483.5418</v>
      </c>
      <c r="N1574">
        <f>L1574*_xlfn.XLOOKUP(K1574,AM:AM,AO:AO)</f>
        <v>4050.63</v>
      </c>
      <c r="O1574">
        <v>4050.63</v>
      </c>
      <c r="P1574">
        <f>O1574*_xlfn.XLOOKUP(K1574,AM:AM,AN:AN)</f>
        <v>3483.5418</v>
      </c>
      <c r="Q1574">
        <f>O1574*_xlfn.XLOOKUP(K1574,AM:AM,AO:AO)</f>
        <v>4050.63</v>
      </c>
      <c r="R1574" t="str">
        <f>_xlfn.XLOOKUP(E1574,AF:AF,AG:AG)</f>
        <v>FEES</v>
      </c>
      <c r="S1574">
        <f>_xlfn.XLOOKUP(E1574,AF:AF,AI:AI)</f>
        <v>0</v>
      </c>
      <c r="T1574">
        <f>WEEKNUM(G1574)</f>
        <v>41</v>
      </c>
      <c r="U1574">
        <f>YEAR(G1574)</f>
        <v>2025</v>
      </c>
      <c r="V1574" s="117">
        <f>IFERROR(Q1574/N1574,"0")</f>
        <v>1</v>
      </c>
    </row>
    <row r="1575" spans="1:22">
      <c r="A1575" t="str">
        <f>_xlfn.XLOOKUP(D1575,BN:BN,BO:BO)</f>
        <v>México</v>
      </c>
      <c r="B1575" t="s">
        <v>25</v>
      </c>
      <c r="C1575">
        <v>203</v>
      </c>
      <c r="D1575" t="str">
        <f>_xlfn.XLOOKUP(C1575,BH:BH,BI:BI)</f>
        <v>LucianaE</v>
      </c>
      <c r="E1575">
        <v>23590</v>
      </c>
      <c r="F1575" t="s">
        <v>2760</v>
      </c>
      <c r="G1575" s="63">
        <v>45798</v>
      </c>
      <c r="H1575" s="63">
        <v>45803</v>
      </c>
      <c r="I1575" t="s">
        <v>366</v>
      </c>
      <c r="J1575" t="str">
        <f>_xlfn.XLOOKUP(I1575,AS:AS,AU:AU)</f>
        <v>Vuelos</v>
      </c>
      <c r="K1575" t="s">
        <v>33</v>
      </c>
      <c r="L1575">
        <v>2433.1999999999998</v>
      </c>
      <c r="M1575">
        <f>L1575*_xlfn.XLOOKUP(K1575,AM:AM,AN:AN)</f>
        <v>2092.5519999999997</v>
      </c>
      <c r="N1575">
        <f>L1575*_xlfn.XLOOKUP(K1575,AM:AM,AO:AO)</f>
        <v>2433.1999999999998</v>
      </c>
      <c r="O1575">
        <v>19.7</v>
      </c>
      <c r="P1575">
        <f>O1575*_xlfn.XLOOKUP(K1575,AM:AM,AN:AN)</f>
        <v>16.942</v>
      </c>
      <c r="Q1575">
        <f>O1575*_xlfn.XLOOKUP(K1575,AM:AM,AO:AO)</f>
        <v>19.7</v>
      </c>
      <c r="R1575" t="str">
        <f>_xlfn.XLOOKUP(E1575,AF:AF,AG:AG)</f>
        <v>AEROMÉXICO</v>
      </c>
      <c r="S1575" t="str">
        <f>_xlfn.XLOOKUP(E1575,AF:AF,AI:AI)</f>
        <v>Mexico</v>
      </c>
      <c r="T1575">
        <f>WEEKNUM(G1575)</f>
        <v>21</v>
      </c>
      <c r="U1575">
        <f>YEAR(G1575)</f>
        <v>2025</v>
      </c>
      <c r="V1575" s="117">
        <f>IFERROR(Q1575/N1575,"0")</f>
        <v>8.096334045701134E-3</v>
      </c>
    </row>
    <row r="1576" spans="1:22">
      <c r="A1576" t="str">
        <f>_xlfn.XLOOKUP(D1576,BN:BN,BO:BO)</f>
        <v>México</v>
      </c>
      <c r="B1576" t="s">
        <v>25</v>
      </c>
      <c r="C1576">
        <v>203</v>
      </c>
      <c r="D1576" t="str">
        <f>_xlfn.XLOOKUP(C1576,BH:BH,BI:BI)</f>
        <v>LucianaE</v>
      </c>
      <c r="E1576">
        <v>0</v>
      </c>
      <c r="F1576" t="s">
        <v>2618</v>
      </c>
      <c r="G1576" s="63">
        <v>45798</v>
      </c>
      <c r="H1576" s="63">
        <v>45803</v>
      </c>
      <c r="I1576" t="s">
        <v>396</v>
      </c>
      <c r="J1576" t="str">
        <f>_xlfn.XLOOKUP(I1576,AS:AS,AU:AU)</f>
        <v>Honorarios</v>
      </c>
      <c r="K1576" t="s">
        <v>33</v>
      </c>
      <c r="L1576">
        <v>70</v>
      </c>
      <c r="M1576">
        <f>L1576*_xlfn.XLOOKUP(K1576,AM:AM,AN:AN)</f>
        <v>60.199999999999996</v>
      </c>
      <c r="N1576">
        <f>L1576*_xlfn.XLOOKUP(K1576,AM:AM,AO:AO)</f>
        <v>70</v>
      </c>
      <c r="O1576">
        <v>70</v>
      </c>
      <c r="P1576">
        <f>O1576*_xlfn.XLOOKUP(K1576,AM:AM,AN:AN)</f>
        <v>60.199999999999996</v>
      </c>
      <c r="Q1576">
        <f>O1576*_xlfn.XLOOKUP(K1576,AM:AM,AO:AO)</f>
        <v>70</v>
      </c>
      <c r="R1576" t="str">
        <f>_xlfn.XLOOKUP(E1576,AF:AF,AG:AG)</f>
        <v>FEES</v>
      </c>
      <c r="S1576">
        <f>_xlfn.XLOOKUP(E1576,AF:AF,AI:AI)</f>
        <v>0</v>
      </c>
      <c r="T1576">
        <f>WEEKNUM(G1576)</f>
        <v>21</v>
      </c>
      <c r="U1576">
        <f>YEAR(G1576)</f>
        <v>2025</v>
      </c>
      <c r="V1576" s="117">
        <f>IFERROR(Q1576/N1576,"0")</f>
        <v>1</v>
      </c>
    </row>
    <row r="1577" spans="1:22">
      <c r="A1577" t="str">
        <f>_xlfn.XLOOKUP(D1577,BN:BN,BO:BO)</f>
        <v>México</v>
      </c>
      <c r="B1577" t="s">
        <v>25</v>
      </c>
      <c r="C1577">
        <v>203</v>
      </c>
      <c r="D1577" t="str">
        <f>_xlfn.XLOOKUP(C1577,BH:BH,BI:BI)</f>
        <v>LucianaE</v>
      </c>
      <c r="E1577">
        <v>26554</v>
      </c>
      <c r="F1577" t="s">
        <v>2761</v>
      </c>
      <c r="G1577" s="63">
        <v>45798</v>
      </c>
      <c r="H1577" s="63">
        <v>45799</v>
      </c>
      <c r="I1577" t="s">
        <v>376</v>
      </c>
      <c r="J1577" t="str">
        <f>_xlfn.XLOOKUP(I1577,AS:AS,AU:AU)</f>
        <v>Hotel</v>
      </c>
      <c r="K1577" t="s">
        <v>33</v>
      </c>
      <c r="L1577">
        <v>1612.44</v>
      </c>
      <c r="M1577">
        <f>L1577*_xlfn.XLOOKUP(K1577,AM:AM,AN:AN)</f>
        <v>1386.6984</v>
      </c>
      <c r="N1577">
        <f>L1577*_xlfn.XLOOKUP(K1577,AM:AM,AO:AO)</f>
        <v>1612.44</v>
      </c>
      <c r="O1577">
        <v>137</v>
      </c>
      <c r="P1577">
        <f>O1577*_xlfn.XLOOKUP(K1577,AM:AM,AN:AN)</f>
        <v>117.82</v>
      </c>
      <c r="Q1577">
        <f>O1577*_xlfn.XLOOKUP(K1577,AM:AM,AO:AO)</f>
        <v>137</v>
      </c>
      <c r="R1577" t="str">
        <f>_xlfn.XLOOKUP(E1577,AF:AF,AG:AG)</f>
        <v>FOUR SEASONS HOTEL SAN FRANCISCO AT EMBARCADERO</v>
      </c>
      <c r="S1577" t="str">
        <f>_xlfn.XLOOKUP(E1577,AF:AF,AI:AI)</f>
        <v>United States</v>
      </c>
      <c r="T1577">
        <f>WEEKNUM(G1577)</f>
        <v>21</v>
      </c>
      <c r="U1577">
        <f>YEAR(G1577)</f>
        <v>2025</v>
      </c>
      <c r="V1577" s="117">
        <f>IFERROR(Q1577/N1577,"0")</f>
        <v>8.4964401776190121E-2</v>
      </c>
    </row>
    <row r="1578" spans="1:22">
      <c r="A1578" t="str">
        <f>_xlfn.XLOOKUP(D1578,BN:BN,BO:BO)</f>
        <v>México</v>
      </c>
      <c r="B1578" t="s">
        <v>25</v>
      </c>
      <c r="C1578">
        <v>204</v>
      </c>
      <c r="D1578" t="str">
        <f>_xlfn.XLOOKUP(C1578,BH:BH,BI:BI)</f>
        <v>DianaM</v>
      </c>
      <c r="E1578">
        <v>25446</v>
      </c>
      <c r="F1578" t="s">
        <v>2762</v>
      </c>
      <c r="G1578" s="63">
        <v>45822</v>
      </c>
      <c r="H1578" s="63">
        <v>45822</v>
      </c>
      <c r="I1578" t="s">
        <v>376</v>
      </c>
      <c r="J1578" t="str">
        <f>_xlfn.XLOOKUP(I1578,AS:AS,AU:AU)</f>
        <v>Hotel</v>
      </c>
      <c r="K1578" t="s">
        <v>27</v>
      </c>
      <c r="L1578">
        <v>113650.44</v>
      </c>
      <c r="M1578">
        <f>L1578*_xlfn.XLOOKUP(K1578,AM:AM,AN:AN)</f>
        <v>113650.44</v>
      </c>
      <c r="N1578">
        <f>L1578*_xlfn.XLOOKUP(K1578,AM:AM,AO:AO)</f>
        <v>131834.5104</v>
      </c>
      <c r="O1578">
        <v>9415</v>
      </c>
      <c r="P1578">
        <f>O1578*_xlfn.XLOOKUP(K1578,AM:AM,AN:AN)</f>
        <v>9415</v>
      </c>
      <c r="Q1578">
        <f>O1578*_xlfn.XLOOKUP(K1578,AM:AM,AO:AO)</f>
        <v>10921.4</v>
      </c>
      <c r="R1578" t="str">
        <f>_xlfn.XLOOKUP(E1578,AF:AF,AG:AG)</f>
        <v>Le Collectionist</v>
      </c>
      <c r="S1578" t="str">
        <f>_xlfn.XLOOKUP(E1578,AF:AF,AI:AI)</f>
        <v>France</v>
      </c>
      <c r="T1578">
        <f>WEEKNUM(G1578)</f>
        <v>24</v>
      </c>
      <c r="U1578">
        <f>YEAR(G1578)</f>
        <v>2025</v>
      </c>
      <c r="V1578" s="117">
        <f>IFERROR(Q1578/N1578,"0")</f>
        <v>8.2841738228202191E-2</v>
      </c>
    </row>
    <row r="1579" spans="1:22">
      <c r="A1579" t="str">
        <f>_xlfn.XLOOKUP(D1579,BN:BN,BO:BO)</f>
        <v>México</v>
      </c>
      <c r="B1579" t="s">
        <v>25</v>
      </c>
      <c r="C1579">
        <v>204</v>
      </c>
      <c r="D1579" t="str">
        <f>_xlfn.XLOOKUP(C1579,BH:BH,BI:BI)</f>
        <v>DianaM</v>
      </c>
      <c r="E1579">
        <v>25780</v>
      </c>
      <c r="F1579" t="s">
        <v>1907</v>
      </c>
      <c r="G1579" s="63">
        <v>45822</v>
      </c>
      <c r="H1579" s="63">
        <v>45822</v>
      </c>
      <c r="I1579" t="s">
        <v>425</v>
      </c>
      <c r="J1579" t="str">
        <f>_xlfn.XLOOKUP(I1579,AS:AS,AU:AU)</f>
        <v>Traslados</v>
      </c>
      <c r="K1579" t="s">
        <v>27</v>
      </c>
      <c r="L1579">
        <v>220</v>
      </c>
      <c r="M1579">
        <f>L1579*_xlfn.XLOOKUP(K1579,AM:AM,AN:AN)</f>
        <v>220</v>
      </c>
      <c r="N1579">
        <f>L1579*_xlfn.XLOOKUP(K1579,AM:AM,AO:AO)</f>
        <v>255.2</v>
      </c>
      <c r="O1579">
        <v>33</v>
      </c>
      <c r="P1579">
        <f>O1579*_xlfn.XLOOKUP(K1579,AM:AM,AN:AN)</f>
        <v>33</v>
      </c>
      <c r="Q1579">
        <f>O1579*_xlfn.XLOOKUP(K1579,AM:AM,AO:AO)</f>
        <v>38.279999999999994</v>
      </c>
      <c r="R1579" t="str">
        <f>_xlfn.XLOOKUP(E1579,AF:AF,AG:AG)</f>
        <v>ROLZO</v>
      </c>
      <c r="S1579" t="str">
        <f>_xlfn.XLOOKUP(E1579,AF:AF,AI:AI)</f>
        <v>United Kingdom</v>
      </c>
      <c r="T1579">
        <f>WEEKNUM(G1579)</f>
        <v>24</v>
      </c>
      <c r="U1579">
        <f>YEAR(G1579)</f>
        <v>2025</v>
      </c>
      <c r="V1579" s="117">
        <f>IFERROR(Q1579/N1579,"0")</f>
        <v>0.15</v>
      </c>
    </row>
    <row r="1580" spans="1:22">
      <c r="A1580" t="str">
        <f>_xlfn.XLOOKUP(D1580,BN:BN,BO:BO)</f>
        <v>México</v>
      </c>
      <c r="B1580" t="s">
        <v>25</v>
      </c>
      <c r="C1580">
        <v>204</v>
      </c>
      <c r="D1580" t="str">
        <f>_xlfn.XLOOKUP(C1580,BH:BH,BI:BI)</f>
        <v>DianaM</v>
      </c>
      <c r="E1580">
        <v>25780</v>
      </c>
      <c r="F1580" t="s">
        <v>1907</v>
      </c>
      <c r="G1580" s="63">
        <v>45822</v>
      </c>
      <c r="H1580" s="63">
        <v>45822</v>
      </c>
      <c r="I1580" t="s">
        <v>425</v>
      </c>
      <c r="J1580" t="str">
        <f>_xlfn.XLOOKUP(I1580,AS:AS,AU:AU)</f>
        <v>Traslados</v>
      </c>
      <c r="K1580" t="s">
        <v>27</v>
      </c>
      <c r="L1580">
        <v>6395</v>
      </c>
      <c r="M1580">
        <f>L1580*_xlfn.XLOOKUP(K1580,AM:AM,AN:AN)</f>
        <v>6395</v>
      </c>
      <c r="N1580">
        <f>L1580*_xlfn.XLOOKUP(K1580,AM:AM,AO:AO)</f>
        <v>7418.2</v>
      </c>
      <c r="O1580">
        <v>959.25</v>
      </c>
      <c r="P1580">
        <f>O1580*_xlfn.XLOOKUP(K1580,AM:AM,AN:AN)</f>
        <v>959.25</v>
      </c>
      <c r="Q1580">
        <f>O1580*_xlfn.XLOOKUP(K1580,AM:AM,AO:AO)</f>
        <v>1112.73</v>
      </c>
      <c r="R1580" t="str">
        <f>_xlfn.XLOOKUP(E1580,AF:AF,AG:AG)</f>
        <v>ROLZO</v>
      </c>
      <c r="S1580" t="str">
        <f>_xlfn.XLOOKUP(E1580,AF:AF,AI:AI)</f>
        <v>United Kingdom</v>
      </c>
      <c r="T1580">
        <f>WEEKNUM(G1580)</f>
        <v>24</v>
      </c>
      <c r="U1580">
        <f>YEAR(G1580)</f>
        <v>2025</v>
      </c>
      <c r="V1580" s="117">
        <f>IFERROR(Q1580/N1580,"0")</f>
        <v>0.15</v>
      </c>
    </row>
    <row r="1581" spans="1:22">
      <c r="A1581" t="str">
        <f>_xlfn.XLOOKUP(D1581,BN:BN,BO:BO)</f>
        <v>México</v>
      </c>
      <c r="B1581" t="s">
        <v>25</v>
      </c>
      <c r="C1581">
        <v>204</v>
      </c>
      <c r="D1581" t="str">
        <f>_xlfn.XLOOKUP(C1581,BH:BH,BI:BI)</f>
        <v>DianaM</v>
      </c>
      <c r="E1581">
        <v>0</v>
      </c>
      <c r="F1581" t="s">
        <v>1158</v>
      </c>
      <c r="G1581" s="63">
        <v>45822</v>
      </c>
      <c r="H1581" s="63">
        <v>45822</v>
      </c>
      <c r="I1581" t="s">
        <v>396</v>
      </c>
      <c r="J1581" t="str">
        <f>_xlfn.XLOOKUP(I1581,AS:AS,AU:AU)</f>
        <v>Honorarios</v>
      </c>
      <c r="K1581" t="s">
        <v>27</v>
      </c>
      <c r="L1581">
        <v>700.37</v>
      </c>
      <c r="M1581">
        <f>L1581*_xlfn.XLOOKUP(K1581,AM:AM,AN:AN)</f>
        <v>700.37</v>
      </c>
      <c r="N1581">
        <f>L1581*_xlfn.XLOOKUP(K1581,AM:AM,AO:AO)</f>
        <v>812.42919999999992</v>
      </c>
      <c r="O1581">
        <v>700.37</v>
      </c>
      <c r="P1581">
        <f>O1581*_xlfn.XLOOKUP(K1581,AM:AM,AN:AN)</f>
        <v>700.37</v>
      </c>
      <c r="Q1581">
        <f>O1581*_xlfn.XLOOKUP(K1581,AM:AM,AO:AO)</f>
        <v>812.42919999999992</v>
      </c>
      <c r="R1581" t="str">
        <f>_xlfn.XLOOKUP(E1581,AF:AF,AG:AG)</f>
        <v>FEES</v>
      </c>
      <c r="S1581">
        <f>_xlfn.XLOOKUP(E1581,AF:AF,AI:AI)</f>
        <v>0</v>
      </c>
      <c r="T1581">
        <f>WEEKNUM(G1581)</f>
        <v>24</v>
      </c>
      <c r="U1581">
        <f>YEAR(G1581)</f>
        <v>2025</v>
      </c>
      <c r="V1581" s="117">
        <f>IFERROR(Q1581/N1581,"0")</f>
        <v>1</v>
      </c>
    </row>
    <row r="1582" spans="1:22">
      <c r="A1582" t="str">
        <f>_xlfn.XLOOKUP(D1582,BN:BN,BO:BO)</f>
        <v>México</v>
      </c>
      <c r="B1582" t="s">
        <v>25</v>
      </c>
      <c r="C1582">
        <v>205</v>
      </c>
      <c r="D1582" t="str">
        <f>_xlfn.XLOOKUP(C1582,BH:BH,BI:BI)</f>
        <v>DianaM</v>
      </c>
      <c r="E1582">
        <v>26574</v>
      </c>
      <c r="F1582" t="s">
        <v>2763</v>
      </c>
      <c r="G1582" s="63">
        <v>45764</v>
      </c>
      <c r="H1582" s="63">
        <v>45770</v>
      </c>
      <c r="I1582" t="s">
        <v>376</v>
      </c>
      <c r="J1582" t="str">
        <f>_xlfn.XLOOKUP(I1582,AS:AS,AU:AU)</f>
        <v>Hotel</v>
      </c>
      <c r="K1582" t="s">
        <v>30</v>
      </c>
      <c r="L1582">
        <v>868193.33</v>
      </c>
      <c r="M1582">
        <f>L1582*_xlfn.XLOOKUP(K1582,AM:AM,AN:AN)</f>
        <v>41673.279839999996</v>
      </c>
      <c r="N1582">
        <f>L1582*_xlfn.XLOOKUP(K1582,AM:AM,AO:AO)</f>
        <v>48618.826479999996</v>
      </c>
      <c r="O1582">
        <v>58255.6</v>
      </c>
      <c r="P1582">
        <f>O1582*_xlfn.XLOOKUP(K1582,AM:AM,AN:AN)</f>
        <v>2796.2687999999998</v>
      </c>
      <c r="Q1582">
        <f>O1582*_xlfn.XLOOKUP(K1582,AM:AM,AO:AO)</f>
        <v>3262.3136</v>
      </c>
      <c r="R1582" t="str">
        <f>_xlfn.XLOOKUP(E1582,AF:AF,AG:AG)</f>
        <v>FOUR SEASONS RESORT AND RESIDENCES CABO SAN LUCAS AT CABO DEL SOL</v>
      </c>
      <c r="S1582" t="str">
        <f>_xlfn.XLOOKUP(E1582,AF:AF,AI:AI)</f>
        <v>Mexico</v>
      </c>
      <c r="T1582">
        <f>WEEKNUM(G1582)</f>
        <v>16</v>
      </c>
      <c r="U1582">
        <f>YEAR(G1582)</f>
        <v>2025</v>
      </c>
      <c r="V1582" s="117">
        <f>IFERROR(Q1582/N1582,"0")</f>
        <v>6.7099801377188656E-2</v>
      </c>
    </row>
    <row r="1583" spans="1:22">
      <c r="A1583" t="str">
        <f>_xlfn.XLOOKUP(D1583,BN:BN,BO:BO)</f>
        <v>México</v>
      </c>
      <c r="B1583" t="s">
        <v>25</v>
      </c>
      <c r="C1583">
        <v>206</v>
      </c>
      <c r="D1583" t="str">
        <f>_xlfn.XLOOKUP(C1583,BH:BH,BI:BI)</f>
        <v>MinervaH</v>
      </c>
      <c r="E1583">
        <v>23966</v>
      </c>
      <c r="F1583" t="s">
        <v>2764</v>
      </c>
      <c r="G1583" s="63">
        <v>45735</v>
      </c>
      <c r="H1583" s="63">
        <v>45754</v>
      </c>
      <c r="I1583" t="s">
        <v>366</v>
      </c>
      <c r="J1583" t="str">
        <f>_xlfn.XLOOKUP(I1583,AS:AS,AU:AU)</f>
        <v>Vuelos</v>
      </c>
      <c r="K1583" t="s">
        <v>33</v>
      </c>
      <c r="L1583">
        <v>8210</v>
      </c>
      <c r="M1583">
        <f>L1583*_xlfn.XLOOKUP(K1583,AM:AM,AN:AN)</f>
        <v>7060.5999999999995</v>
      </c>
      <c r="N1583">
        <f>L1583*_xlfn.XLOOKUP(K1583,AM:AM,AO:AO)</f>
        <v>8210</v>
      </c>
      <c r="O1583">
        <v>0</v>
      </c>
      <c r="P1583">
        <f>O1583*_xlfn.XLOOKUP(K1583,AM:AM,AN:AN)</f>
        <v>0</v>
      </c>
      <c r="Q1583">
        <f>O1583*_xlfn.XLOOKUP(K1583,AM:AM,AO:AO)</f>
        <v>0</v>
      </c>
      <c r="R1583" t="str">
        <f>_xlfn.XLOOKUP(E1583,AF:AF,AG:AG)</f>
        <v>British Airways</v>
      </c>
      <c r="S1583" t="str">
        <f>_xlfn.XLOOKUP(E1583,AF:AF,AI:AI)</f>
        <v>United Kingdom</v>
      </c>
      <c r="T1583">
        <f>WEEKNUM(G1583)</f>
        <v>12</v>
      </c>
      <c r="U1583">
        <f>YEAR(G1583)</f>
        <v>2025</v>
      </c>
      <c r="V1583" s="117">
        <f>IFERROR(Q1583/N1583,"0")</f>
        <v>0</v>
      </c>
    </row>
    <row r="1584" spans="1:22">
      <c r="A1584" t="str">
        <f>_xlfn.XLOOKUP(D1584,BN:BN,BO:BO)</f>
        <v>México</v>
      </c>
      <c r="B1584" t="s">
        <v>25</v>
      </c>
      <c r="C1584">
        <v>207</v>
      </c>
      <c r="D1584" t="str">
        <f>_xlfn.XLOOKUP(C1584,BH:BH,BI:BI)</f>
        <v>MinervaH</v>
      </c>
      <c r="E1584">
        <v>23921</v>
      </c>
      <c r="F1584" t="s">
        <v>2765</v>
      </c>
      <c r="G1584" s="63">
        <v>45832</v>
      </c>
      <c r="H1584" s="63">
        <v>45852</v>
      </c>
      <c r="I1584" t="s">
        <v>366</v>
      </c>
      <c r="J1584" t="str">
        <f>_xlfn.XLOOKUP(I1584,AS:AS,AU:AU)</f>
        <v>Vuelos</v>
      </c>
      <c r="K1584" t="s">
        <v>33</v>
      </c>
      <c r="L1584">
        <v>4370.66</v>
      </c>
      <c r="M1584">
        <f>L1584*_xlfn.XLOOKUP(K1584,AM:AM,AN:AN)</f>
        <v>3758.7675999999997</v>
      </c>
      <c r="N1584">
        <f>L1584*_xlfn.XLOOKUP(K1584,AM:AM,AO:AO)</f>
        <v>4370.66</v>
      </c>
      <c r="O1584">
        <v>0</v>
      </c>
      <c r="P1584">
        <f>O1584*_xlfn.XLOOKUP(K1584,AM:AM,AN:AN)</f>
        <v>0</v>
      </c>
      <c r="Q1584">
        <f>O1584*_xlfn.XLOOKUP(K1584,AM:AM,AO:AO)</f>
        <v>0</v>
      </c>
      <c r="R1584" t="str">
        <f>_xlfn.XLOOKUP(E1584,AF:AF,AG:AG)</f>
        <v>Air France</v>
      </c>
      <c r="S1584" t="str">
        <f>_xlfn.XLOOKUP(E1584,AF:AF,AI:AI)</f>
        <v>France</v>
      </c>
      <c r="T1584">
        <f>WEEKNUM(G1584)</f>
        <v>26</v>
      </c>
      <c r="U1584">
        <f>YEAR(G1584)</f>
        <v>2025</v>
      </c>
      <c r="V1584" s="117">
        <f>IFERROR(Q1584/N1584,"0")</f>
        <v>0</v>
      </c>
    </row>
    <row r="1585" spans="1:22">
      <c r="A1585" t="str">
        <f>_xlfn.XLOOKUP(D1585,BN:BN,BO:BO)</f>
        <v>México</v>
      </c>
      <c r="B1585" t="s">
        <v>25</v>
      </c>
      <c r="C1585">
        <v>208</v>
      </c>
      <c r="D1585" t="str">
        <f>_xlfn.XLOOKUP(C1585,BH:BH,BI:BI)</f>
        <v>MinervaH</v>
      </c>
      <c r="E1585">
        <v>23921</v>
      </c>
      <c r="F1585" t="s">
        <v>2765</v>
      </c>
      <c r="G1585" s="63">
        <v>45832</v>
      </c>
      <c r="H1585" s="63">
        <v>45852</v>
      </c>
      <c r="I1585" t="s">
        <v>366</v>
      </c>
      <c r="J1585" t="str">
        <f>_xlfn.XLOOKUP(I1585,AS:AS,AU:AU)</f>
        <v>Vuelos</v>
      </c>
      <c r="K1585" t="s">
        <v>33</v>
      </c>
      <c r="L1585">
        <v>4370.66</v>
      </c>
      <c r="M1585">
        <f>L1585*_xlfn.XLOOKUP(K1585,AM:AM,AN:AN)</f>
        <v>3758.7675999999997</v>
      </c>
      <c r="N1585">
        <f>L1585*_xlfn.XLOOKUP(K1585,AM:AM,AO:AO)</f>
        <v>4370.66</v>
      </c>
      <c r="O1585">
        <v>0</v>
      </c>
      <c r="P1585">
        <f>O1585*_xlfn.XLOOKUP(K1585,AM:AM,AN:AN)</f>
        <v>0</v>
      </c>
      <c r="Q1585">
        <f>O1585*_xlfn.XLOOKUP(K1585,AM:AM,AO:AO)</f>
        <v>0</v>
      </c>
      <c r="R1585" t="str">
        <f>_xlfn.XLOOKUP(E1585,AF:AF,AG:AG)</f>
        <v>Air France</v>
      </c>
      <c r="S1585" t="str">
        <f>_xlfn.XLOOKUP(E1585,AF:AF,AI:AI)</f>
        <v>France</v>
      </c>
      <c r="T1585">
        <f>WEEKNUM(G1585)</f>
        <v>26</v>
      </c>
      <c r="U1585">
        <f>YEAR(G1585)</f>
        <v>2025</v>
      </c>
      <c r="V1585" s="117">
        <f>IFERROR(Q1585/N1585,"0")</f>
        <v>0</v>
      </c>
    </row>
    <row r="1586" spans="1:22">
      <c r="A1586" t="str">
        <f>_xlfn.XLOOKUP(D1586,BN:BN,BO:BO)</f>
        <v>México</v>
      </c>
      <c r="B1586" t="s">
        <v>25</v>
      </c>
      <c r="C1586">
        <v>209</v>
      </c>
      <c r="D1586" t="str">
        <f>_xlfn.XLOOKUP(C1586,BH:BH,BI:BI)</f>
        <v>VeronicaN</v>
      </c>
      <c r="E1586">
        <v>26612</v>
      </c>
      <c r="F1586" t="s">
        <v>2766</v>
      </c>
      <c r="G1586" s="63">
        <v>45771</v>
      </c>
      <c r="H1586" s="63">
        <v>45771</v>
      </c>
      <c r="I1586" t="s">
        <v>364</v>
      </c>
      <c r="J1586" t="str">
        <f>_xlfn.XLOOKUP(I1586,AS:AS,AU:AU)</f>
        <v>DMC</v>
      </c>
      <c r="K1586" t="s">
        <v>27</v>
      </c>
      <c r="L1586">
        <v>684.51</v>
      </c>
      <c r="M1586">
        <f>L1586*_xlfn.XLOOKUP(K1586,AM:AM,AN:AN)</f>
        <v>684.51</v>
      </c>
      <c r="N1586">
        <f>L1586*_xlfn.XLOOKUP(K1586,AM:AM,AO:AO)</f>
        <v>794.03159999999991</v>
      </c>
      <c r="O1586">
        <v>274.51</v>
      </c>
      <c r="P1586">
        <f>O1586*_xlfn.XLOOKUP(K1586,AM:AM,AN:AN)</f>
        <v>274.51</v>
      </c>
      <c r="Q1586">
        <f>O1586*_xlfn.XLOOKUP(K1586,AM:AM,AO:AO)</f>
        <v>318.43159999999995</v>
      </c>
      <c r="R1586" t="str">
        <f>_xlfn.XLOOKUP(E1586,AF:AF,AG:AG)</f>
        <v>VIAJES LI-COLIBRI</v>
      </c>
      <c r="S1586" t="str">
        <f>_xlfn.XLOOKUP(E1586,AF:AF,AI:AI)</f>
        <v>France</v>
      </c>
      <c r="T1586">
        <f>WEEKNUM(G1586)</f>
        <v>17</v>
      </c>
      <c r="U1586">
        <f>YEAR(G1586)</f>
        <v>2025</v>
      </c>
      <c r="V1586" s="117">
        <f>IFERROR(Q1586/N1586,"0")</f>
        <v>0.40103139472031085</v>
      </c>
    </row>
    <row r="1587" spans="1:22">
      <c r="A1587" t="str">
        <f>_xlfn.XLOOKUP(D1587,BN:BN,BO:BO)</f>
        <v>México</v>
      </c>
      <c r="B1587" t="s">
        <v>25</v>
      </c>
      <c r="C1587">
        <v>209</v>
      </c>
      <c r="D1587" t="str">
        <f>_xlfn.XLOOKUP(C1587,BH:BH,BI:BI)</f>
        <v>VeronicaN</v>
      </c>
      <c r="E1587">
        <v>27387</v>
      </c>
      <c r="F1587" t="s">
        <v>2767</v>
      </c>
      <c r="G1587" s="63">
        <v>45771</v>
      </c>
      <c r="H1587" s="63">
        <v>45771</v>
      </c>
      <c r="I1587" t="s">
        <v>364</v>
      </c>
      <c r="J1587" t="str">
        <f>_xlfn.XLOOKUP(I1587,AS:AS,AU:AU)</f>
        <v>DMC</v>
      </c>
      <c r="K1587" t="s">
        <v>27</v>
      </c>
      <c r="L1587">
        <v>1500</v>
      </c>
      <c r="M1587">
        <f>L1587*_xlfn.XLOOKUP(K1587,AM:AM,AN:AN)</f>
        <v>1500</v>
      </c>
      <c r="N1587">
        <f>L1587*_xlfn.XLOOKUP(K1587,AM:AM,AO:AO)</f>
        <v>1739.9999999999998</v>
      </c>
      <c r="O1587">
        <v>237</v>
      </c>
      <c r="P1587">
        <f>O1587*_xlfn.XLOOKUP(K1587,AM:AM,AN:AN)</f>
        <v>237</v>
      </c>
      <c r="Q1587">
        <f>O1587*_xlfn.XLOOKUP(K1587,AM:AM,AO:AO)</f>
        <v>274.91999999999996</v>
      </c>
      <c r="R1587" t="str">
        <f>_xlfn.XLOOKUP(E1587,AF:AF,AG:AG)</f>
        <v>TEMPO VIP</v>
      </c>
      <c r="S1587" t="str">
        <f>_xlfn.XLOOKUP(E1587,AF:AF,AI:AI)</f>
        <v>Portugal</v>
      </c>
      <c r="T1587">
        <f>WEEKNUM(G1587)</f>
        <v>17</v>
      </c>
      <c r="U1587">
        <f>YEAR(G1587)</f>
        <v>2025</v>
      </c>
      <c r="V1587" s="117">
        <f>IFERROR(Q1587/N1587,"0")</f>
        <v>0.158</v>
      </c>
    </row>
    <row r="1588" spans="1:22">
      <c r="A1588" t="str">
        <f>_xlfn.XLOOKUP(D1588,BN:BN,BO:BO)</f>
        <v>México</v>
      </c>
      <c r="B1588" t="s">
        <v>25</v>
      </c>
      <c r="C1588">
        <v>209</v>
      </c>
      <c r="D1588" t="str">
        <f>_xlfn.XLOOKUP(C1588,BH:BH,BI:BI)</f>
        <v>VeronicaN</v>
      </c>
      <c r="E1588">
        <v>0</v>
      </c>
      <c r="F1588" t="s">
        <v>1878</v>
      </c>
      <c r="G1588" s="63">
        <v>45771</v>
      </c>
      <c r="H1588" s="63">
        <v>45771</v>
      </c>
      <c r="I1588" t="s">
        <v>396</v>
      </c>
      <c r="J1588" t="str">
        <f>_xlfn.XLOOKUP(I1588,AS:AS,AU:AU)</f>
        <v>Honorarios</v>
      </c>
      <c r="K1588" t="s">
        <v>27</v>
      </c>
      <c r="L1588">
        <v>108.68</v>
      </c>
      <c r="M1588">
        <f>L1588*_xlfn.XLOOKUP(K1588,AM:AM,AN:AN)</f>
        <v>108.68</v>
      </c>
      <c r="N1588">
        <f>L1588*_xlfn.XLOOKUP(K1588,AM:AM,AO:AO)</f>
        <v>126.0688</v>
      </c>
      <c r="O1588">
        <v>108.68</v>
      </c>
      <c r="P1588">
        <f>O1588*_xlfn.XLOOKUP(K1588,AM:AM,AN:AN)</f>
        <v>108.68</v>
      </c>
      <c r="Q1588">
        <f>O1588*_xlfn.XLOOKUP(K1588,AM:AM,AO:AO)</f>
        <v>126.0688</v>
      </c>
      <c r="R1588" t="str">
        <f>_xlfn.XLOOKUP(E1588,AF:AF,AG:AG)</f>
        <v>FEES</v>
      </c>
      <c r="S1588">
        <f>_xlfn.XLOOKUP(E1588,AF:AF,AI:AI)</f>
        <v>0</v>
      </c>
      <c r="T1588">
        <f>WEEKNUM(G1588)</f>
        <v>17</v>
      </c>
      <c r="U1588">
        <f>YEAR(G1588)</f>
        <v>2025</v>
      </c>
      <c r="V1588" s="117">
        <f>IFERROR(Q1588/N1588,"0")</f>
        <v>1</v>
      </c>
    </row>
    <row r="1589" spans="1:22">
      <c r="A1589" t="str">
        <f>_xlfn.XLOOKUP(D1589,BN:BN,BO:BO)</f>
        <v>México</v>
      </c>
      <c r="B1589" t="s">
        <v>25</v>
      </c>
      <c r="C1589">
        <v>210</v>
      </c>
      <c r="D1589" t="str">
        <f>_xlfn.XLOOKUP(C1589,BH:BH,BI:BI)</f>
        <v>MariaM</v>
      </c>
      <c r="E1589">
        <v>26615</v>
      </c>
      <c r="F1589" t="s">
        <v>2768</v>
      </c>
      <c r="G1589" s="63">
        <v>45758</v>
      </c>
      <c r="H1589" s="63">
        <v>45762</v>
      </c>
      <c r="I1589" t="s">
        <v>376</v>
      </c>
      <c r="J1589" t="str">
        <f>_xlfn.XLOOKUP(I1589,AS:AS,AU:AU)</f>
        <v>Hotel</v>
      </c>
      <c r="K1589" t="s">
        <v>33</v>
      </c>
      <c r="L1589">
        <v>20882.560000000001</v>
      </c>
      <c r="M1589">
        <f>L1589*_xlfn.XLOOKUP(K1589,AM:AM,AN:AN)</f>
        <v>17959.0016</v>
      </c>
      <c r="N1589">
        <f>L1589*_xlfn.XLOOKUP(K1589,AM:AM,AO:AO)</f>
        <v>20882.560000000001</v>
      </c>
      <c r="O1589">
        <v>1666.76</v>
      </c>
      <c r="P1589">
        <f>O1589*_xlfn.XLOOKUP(K1589,AM:AM,AN:AN)</f>
        <v>1433.4135999999999</v>
      </c>
      <c r="Q1589">
        <f>O1589*_xlfn.XLOOKUP(K1589,AM:AM,AO:AO)</f>
        <v>1666.76</v>
      </c>
      <c r="R1589" t="str">
        <f>_xlfn.XLOOKUP(E1589,AF:AF,AG:AG)</f>
        <v>ROUND HILL HOTEL AND VILLAS</v>
      </c>
      <c r="S1589" t="str">
        <f>_xlfn.XLOOKUP(E1589,AF:AF,AI:AI)</f>
        <v>Jamaica</v>
      </c>
      <c r="T1589">
        <f>WEEKNUM(G1589)</f>
        <v>15</v>
      </c>
      <c r="U1589">
        <f>YEAR(G1589)</f>
        <v>2025</v>
      </c>
      <c r="V1589" s="117">
        <f>IFERROR(Q1589/N1589,"0")</f>
        <v>7.9815884642495935E-2</v>
      </c>
    </row>
    <row r="1590" spans="1:22">
      <c r="A1590" t="str">
        <f>_xlfn.XLOOKUP(D1590,BN:BN,BO:BO)</f>
        <v>México</v>
      </c>
      <c r="B1590" t="s">
        <v>25</v>
      </c>
      <c r="C1590">
        <v>211</v>
      </c>
      <c r="D1590" t="str">
        <f>_xlfn.XLOOKUP(C1590,BH:BH,BI:BI)</f>
        <v>MariaM</v>
      </c>
      <c r="E1590">
        <v>26616</v>
      </c>
      <c r="F1590" t="s">
        <v>2769</v>
      </c>
      <c r="G1590" s="63">
        <v>45719</v>
      </c>
      <c r="H1590" s="63">
        <v>45722</v>
      </c>
      <c r="I1590" t="s">
        <v>425</v>
      </c>
      <c r="J1590" t="str">
        <f>_xlfn.XLOOKUP(I1590,AS:AS,AU:AU)</f>
        <v>Traslados</v>
      </c>
      <c r="K1590" t="s">
        <v>33</v>
      </c>
      <c r="L1590">
        <v>3500</v>
      </c>
      <c r="M1590">
        <f>L1590*_xlfn.XLOOKUP(K1590,AM:AM,AN:AN)</f>
        <v>3010</v>
      </c>
      <c r="N1590">
        <f>L1590*_xlfn.XLOOKUP(K1590,AM:AM,AO:AO)</f>
        <v>3500</v>
      </c>
      <c r="O1590">
        <v>1000</v>
      </c>
      <c r="P1590">
        <f>O1590*_xlfn.XLOOKUP(K1590,AM:AM,AN:AN)</f>
        <v>860</v>
      </c>
      <c r="Q1590">
        <f>O1590*_xlfn.XLOOKUP(K1590,AM:AM,AO:AO)</f>
        <v>1000</v>
      </c>
      <c r="R1590" t="str">
        <f>_xlfn.XLOOKUP(E1590,AF:AF,AG:AG)</f>
        <v>ALAN REIDER</v>
      </c>
      <c r="S1590" t="str">
        <f>_xlfn.XLOOKUP(E1590,AF:AF,AI:AI)</f>
        <v>Mexico</v>
      </c>
      <c r="T1590">
        <f>WEEKNUM(G1590)</f>
        <v>10</v>
      </c>
      <c r="U1590">
        <f>YEAR(G1590)</f>
        <v>2025</v>
      </c>
      <c r="V1590" s="117">
        <f>IFERROR(Q1590/N1590,"0")</f>
        <v>0.2857142857142857</v>
      </c>
    </row>
    <row r="1591" spans="1:22">
      <c r="A1591" t="str">
        <f>_xlfn.XLOOKUP(D1591,BN:BN,BO:BO)</f>
        <v>México</v>
      </c>
      <c r="B1591" t="s">
        <v>25</v>
      </c>
      <c r="C1591">
        <v>211</v>
      </c>
      <c r="D1591" t="str">
        <f>_xlfn.XLOOKUP(C1591,BH:BH,BI:BI)</f>
        <v>MariaM</v>
      </c>
      <c r="E1591">
        <v>26616</v>
      </c>
      <c r="F1591" t="s">
        <v>2770</v>
      </c>
      <c r="G1591" s="63">
        <v>45719</v>
      </c>
      <c r="H1591" s="63">
        <v>45722</v>
      </c>
      <c r="I1591" t="s">
        <v>425</v>
      </c>
      <c r="J1591" t="str">
        <f>_xlfn.XLOOKUP(I1591,AS:AS,AU:AU)</f>
        <v>Traslados</v>
      </c>
      <c r="K1591" t="s">
        <v>33</v>
      </c>
      <c r="L1591">
        <v>520</v>
      </c>
      <c r="M1591">
        <f>L1591*_xlfn.XLOOKUP(K1591,AM:AM,AN:AN)</f>
        <v>447.2</v>
      </c>
      <c r="N1591">
        <f>L1591*_xlfn.XLOOKUP(K1591,AM:AM,AO:AO)</f>
        <v>520</v>
      </c>
      <c r="O1591">
        <v>0</v>
      </c>
      <c r="P1591">
        <f>O1591*_xlfn.XLOOKUP(K1591,AM:AM,AN:AN)</f>
        <v>0</v>
      </c>
      <c r="Q1591">
        <f>O1591*_xlfn.XLOOKUP(K1591,AM:AM,AO:AO)</f>
        <v>0</v>
      </c>
      <c r="R1591" t="str">
        <f>_xlfn.XLOOKUP(E1591,AF:AF,AG:AG)</f>
        <v>ALAN REIDER</v>
      </c>
      <c r="S1591" t="str">
        <f>_xlfn.XLOOKUP(E1591,AF:AF,AI:AI)</f>
        <v>Mexico</v>
      </c>
      <c r="T1591">
        <f>WEEKNUM(G1591)</f>
        <v>10</v>
      </c>
      <c r="U1591">
        <f>YEAR(G1591)</f>
        <v>2025</v>
      </c>
      <c r="V1591" s="117">
        <f>IFERROR(Q1591/N1591,"0")</f>
        <v>0</v>
      </c>
    </row>
    <row r="1592" spans="1:22">
      <c r="A1592" t="str">
        <f>_xlfn.XLOOKUP(D1592,BN:BN,BO:BO)</f>
        <v>México</v>
      </c>
      <c r="B1592" t="s">
        <v>25</v>
      </c>
      <c r="C1592">
        <v>211</v>
      </c>
      <c r="D1592" t="str">
        <f>_xlfn.XLOOKUP(C1592,BH:BH,BI:BI)</f>
        <v>MariaM</v>
      </c>
      <c r="E1592">
        <v>0</v>
      </c>
      <c r="F1592" t="s">
        <v>2771</v>
      </c>
      <c r="G1592" s="63">
        <v>45719</v>
      </c>
      <c r="H1592" s="63">
        <v>45722</v>
      </c>
      <c r="I1592" t="s">
        <v>396</v>
      </c>
      <c r="J1592" t="str">
        <f>_xlfn.XLOOKUP(I1592,AS:AS,AU:AU)</f>
        <v>Honorarios</v>
      </c>
      <c r="K1592" t="s">
        <v>33</v>
      </c>
      <c r="L1592">
        <v>68.2</v>
      </c>
      <c r="M1592">
        <f>L1592*_xlfn.XLOOKUP(K1592,AM:AM,AN:AN)</f>
        <v>58.652000000000001</v>
      </c>
      <c r="N1592">
        <f>L1592*_xlfn.XLOOKUP(K1592,AM:AM,AO:AO)</f>
        <v>68.2</v>
      </c>
      <c r="O1592">
        <v>68.2</v>
      </c>
      <c r="P1592">
        <f>O1592*_xlfn.XLOOKUP(K1592,AM:AM,AN:AN)</f>
        <v>58.652000000000001</v>
      </c>
      <c r="Q1592">
        <f>O1592*_xlfn.XLOOKUP(K1592,AM:AM,AO:AO)</f>
        <v>68.2</v>
      </c>
      <c r="R1592" t="str">
        <f>_xlfn.XLOOKUP(E1592,AF:AF,AG:AG)</f>
        <v>FEES</v>
      </c>
      <c r="S1592">
        <f>_xlfn.XLOOKUP(E1592,AF:AF,AI:AI)</f>
        <v>0</v>
      </c>
      <c r="T1592">
        <f>WEEKNUM(G1592)</f>
        <v>10</v>
      </c>
      <c r="U1592">
        <f>YEAR(G1592)</f>
        <v>2025</v>
      </c>
      <c r="V1592" s="117">
        <f>IFERROR(Q1592/N1592,"0")</f>
        <v>1</v>
      </c>
    </row>
    <row r="1593" spans="1:22">
      <c r="A1593" t="str">
        <f>_xlfn.XLOOKUP(D1593,BN:BN,BO:BO)</f>
        <v>México</v>
      </c>
      <c r="B1593" t="s">
        <v>25</v>
      </c>
      <c r="C1593">
        <v>212</v>
      </c>
      <c r="D1593" t="str">
        <f>_xlfn.XLOOKUP(C1593,BH:BH,BI:BI)</f>
        <v>DianaM</v>
      </c>
      <c r="E1593">
        <v>26648</v>
      </c>
      <c r="F1593" t="s">
        <v>2772</v>
      </c>
      <c r="G1593" s="63">
        <v>45759</v>
      </c>
      <c r="H1593" s="63">
        <v>45766</v>
      </c>
      <c r="I1593" t="s">
        <v>376</v>
      </c>
      <c r="J1593" t="str">
        <f>_xlfn.XLOOKUP(I1593,AS:AS,AU:AU)</f>
        <v>Hotel</v>
      </c>
      <c r="K1593" t="s">
        <v>33</v>
      </c>
      <c r="L1593">
        <v>10883.89</v>
      </c>
      <c r="M1593">
        <f>L1593*_xlfn.XLOOKUP(K1593,AM:AM,AN:AN)</f>
        <v>9360.1453999999994</v>
      </c>
      <c r="N1593">
        <f>L1593*_xlfn.XLOOKUP(K1593,AM:AM,AO:AO)</f>
        <v>10883.89</v>
      </c>
      <c r="O1593">
        <v>0</v>
      </c>
      <c r="P1593">
        <f>O1593*_xlfn.XLOOKUP(K1593,AM:AM,AN:AN)</f>
        <v>0</v>
      </c>
      <c r="Q1593">
        <f>O1593*_xlfn.XLOOKUP(K1593,AM:AM,AO:AO)</f>
        <v>0</v>
      </c>
      <c r="R1593" t="str">
        <f>_xlfn.XLOOKUP(E1593,AF:AF,AG:AG)</f>
        <v>INVITEDHOME VAIL</v>
      </c>
      <c r="S1593" t="str">
        <f>_xlfn.XLOOKUP(E1593,AF:AF,AI:AI)</f>
        <v>United States</v>
      </c>
      <c r="T1593">
        <f>WEEKNUM(G1593)</f>
        <v>15</v>
      </c>
      <c r="U1593">
        <f>YEAR(G1593)</f>
        <v>2025</v>
      </c>
      <c r="V1593" s="117">
        <f>IFERROR(Q1593/N1593,"0")</f>
        <v>0</v>
      </c>
    </row>
    <row r="1594" spans="1:22">
      <c r="A1594" t="str">
        <f>_xlfn.XLOOKUP(D1594,BN:BN,BO:BO)</f>
        <v>México</v>
      </c>
      <c r="B1594" t="s">
        <v>25</v>
      </c>
      <c r="C1594">
        <v>212</v>
      </c>
      <c r="D1594" t="str">
        <f>_xlfn.XLOOKUP(C1594,BH:BH,BI:BI)</f>
        <v>DianaM</v>
      </c>
      <c r="E1594">
        <v>28934</v>
      </c>
      <c r="F1594" t="s">
        <v>2773</v>
      </c>
      <c r="G1594" s="63">
        <v>45759</v>
      </c>
      <c r="H1594" s="63">
        <v>45766</v>
      </c>
      <c r="I1594" t="s">
        <v>366</v>
      </c>
      <c r="J1594" t="str">
        <f>_xlfn.XLOOKUP(I1594,AS:AS,AU:AU)</f>
        <v>Vuelos</v>
      </c>
      <c r="K1594" t="s">
        <v>33</v>
      </c>
      <c r="L1594">
        <v>1551.5</v>
      </c>
      <c r="M1594">
        <f>L1594*_xlfn.XLOOKUP(K1594,AM:AM,AN:AN)</f>
        <v>1334.29</v>
      </c>
      <c r="N1594">
        <f>L1594*_xlfn.XLOOKUP(K1594,AM:AM,AO:AO)</f>
        <v>1551.5</v>
      </c>
      <c r="O1594">
        <v>22.72</v>
      </c>
      <c r="P1594">
        <f>O1594*_xlfn.XLOOKUP(K1594,AM:AM,AN:AN)</f>
        <v>19.539199999999997</v>
      </c>
      <c r="Q1594">
        <f>O1594*_xlfn.XLOOKUP(K1594,AM:AM,AO:AO)</f>
        <v>22.72</v>
      </c>
      <c r="R1594" t="str">
        <f>_xlfn.XLOOKUP(E1594,AF:AF,AG:AG)</f>
        <v>F1S USA</v>
      </c>
      <c r="S1594" t="str">
        <f>_xlfn.XLOOKUP(E1594,AF:AF,AI:AI)</f>
        <v>United States</v>
      </c>
      <c r="T1594">
        <f>WEEKNUM(G1594)</f>
        <v>15</v>
      </c>
      <c r="U1594">
        <f>YEAR(G1594)</f>
        <v>2025</v>
      </c>
      <c r="V1594" s="117">
        <f>IFERROR(Q1594/N1594,"0")</f>
        <v>1.4643893006767644E-2</v>
      </c>
    </row>
    <row r="1595" spans="1:22">
      <c r="A1595" t="str">
        <f>_xlfn.XLOOKUP(D1595,BN:BN,BO:BO)</f>
        <v>México</v>
      </c>
      <c r="B1595" t="s">
        <v>25</v>
      </c>
      <c r="C1595">
        <v>212</v>
      </c>
      <c r="D1595" t="str">
        <f>_xlfn.XLOOKUP(C1595,BH:BH,BI:BI)</f>
        <v>DianaM</v>
      </c>
      <c r="E1595">
        <v>28934</v>
      </c>
      <c r="F1595" t="s">
        <v>2774</v>
      </c>
      <c r="G1595" s="63">
        <v>45759</v>
      </c>
      <c r="H1595" s="63">
        <v>45766</v>
      </c>
      <c r="I1595" t="s">
        <v>366</v>
      </c>
      <c r="J1595" t="str">
        <f>_xlfn.XLOOKUP(I1595,AS:AS,AU:AU)</f>
        <v>Vuelos</v>
      </c>
      <c r="K1595" t="s">
        <v>33</v>
      </c>
      <c r="L1595">
        <v>1551.5</v>
      </c>
      <c r="M1595">
        <f>L1595*_xlfn.XLOOKUP(K1595,AM:AM,AN:AN)</f>
        <v>1334.29</v>
      </c>
      <c r="N1595">
        <f>L1595*_xlfn.XLOOKUP(K1595,AM:AM,AO:AO)</f>
        <v>1551.5</v>
      </c>
      <c r="O1595">
        <v>22.72</v>
      </c>
      <c r="P1595">
        <f>O1595*_xlfn.XLOOKUP(K1595,AM:AM,AN:AN)</f>
        <v>19.539199999999997</v>
      </c>
      <c r="Q1595">
        <f>O1595*_xlfn.XLOOKUP(K1595,AM:AM,AO:AO)</f>
        <v>22.72</v>
      </c>
      <c r="R1595" t="str">
        <f>_xlfn.XLOOKUP(E1595,AF:AF,AG:AG)</f>
        <v>F1S USA</v>
      </c>
      <c r="S1595" t="str">
        <f>_xlfn.XLOOKUP(E1595,AF:AF,AI:AI)</f>
        <v>United States</v>
      </c>
      <c r="T1595">
        <f>WEEKNUM(G1595)</f>
        <v>15</v>
      </c>
      <c r="U1595">
        <f>YEAR(G1595)</f>
        <v>2025</v>
      </c>
      <c r="V1595" s="117">
        <f>IFERROR(Q1595/N1595,"0")</f>
        <v>1.4643893006767644E-2</v>
      </c>
    </row>
    <row r="1596" spans="1:22">
      <c r="A1596" t="str">
        <f>_xlfn.XLOOKUP(D1596,BN:BN,BO:BO)</f>
        <v>México</v>
      </c>
      <c r="B1596" t="s">
        <v>25</v>
      </c>
      <c r="C1596">
        <v>212</v>
      </c>
      <c r="D1596" t="str">
        <f>_xlfn.XLOOKUP(C1596,BH:BH,BI:BI)</f>
        <v>DianaM</v>
      </c>
      <c r="E1596">
        <v>28934</v>
      </c>
      <c r="F1596" t="s">
        <v>2775</v>
      </c>
      <c r="G1596" s="63">
        <v>45759</v>
      </c>
      <c r="H1596" s="63">
        <v>45766</v>
      </c>
      <c r="I1596" t="s">
        <v>366</v>
      </c>
      <c r="J1596" t="str">
        <f>_xlfn.XLOOKUP(I1596,AS:AS,AU:AU)</f>
        <v>Vuelos</v>
      </c>
      <c r="K1596" t="s">
        <v>33</v>
      </c>
      <c r="L1596">
        <v>1551.5</v>
      </c>
      <c r="M1596">
        <f>L1596*_xlfn.XLOOKUP(K1596,AM:AM,AN:AN)</f>
        <v>1334.29</v>
      </c>
      <c r="N1596">
        <f>L1596*_xlfn.XLOOKUP(K1596,AM:AM,AO:AO)</f>
        <v>1551.5</v>
      </c>
      <c r="O1596">
        <v>22.72</v>
      </c>
      <c r="P1596">
        <f>O1596*_xlfn.XLOOKUP(K1596,AM:AM,AN:AN)</f>
        <v>19.539199999999997</v>
      </c>
      <c r="Q1596">
        <f>O1596*_xlfn.XLOOKUP(K1596,AM:AM,AO:AO)</f>
        <v>22.72</v>
      </c>
      <c r="R1596" t="str">
        <f>_xlfn.XLOOKUP(E1596,AF:AF,AG:AG)</f>
        <v>F1S USA</v>
      </c>
      <c r="S1596" t="str">
        <f>_xlfn.XLOOKUP(E1596,AF:AF,AI:AI)</f>
        <v>United States</v>
      </c>
      <c r="T1596">
        <f>WEEKNUM(G1596)</f>
        <v>15</v>
      </c>
      <c r="U1596">
        <f>YEAR(G1596)</f>
        <v>2025</v>
      </c>
      <c r="V1596" s="117">
        <f>IFERROR(Q1596/N1596,"0")</f>
        <v>1.4643893006767644E-2</v>
      </c>
    </row>
    <row r="1597" spans="1:22">
      <c r="A1597" t="str">
        <f>_xlfn.XLOOKUP(D1597,BN:BN,BO:BO)</f>
        <v>México</v>
      </c>
      <c r="B1597" t="s">
        <v>25</v>
      </c>
      <c r="C1597">
        <v>212</v>
      </c>
      <c r="D1597" t="str">
        <f>_xlfn.XLOOKUP(C1597,BH:BH,BI:BI)</f>
        <v>DianaM</v>
      </c>
      <c r="E1597">
        <v>28934</v>
      </c>
      <c r="F1597" t="s">
        <v>2776</v>
      </c>
      <c r="G1597" s="63">
        <v>45759</v>
      </c>
      <c r="H1597" s="63">
        <v>45766</v>
      </c>
      <c r="I1597" t="s">
        <v>366</v>
      </c>
      <c r="J1597" t="str">
        <f>_xlfn.XLOOKUP(I1597,AS:AS,AU:AU)</f>
        <v>Vuelos</v>
      </c>
      <c r="K1597" t="s">
        <v>33</v>
      </c>
      <c r="L1597">
        <v>1551.5</v>
      </c>
      <c r="M1597">
        <f>L1597*_xlfn.XLOOKUP(K1597,AM:AM,AN:AN)</f>
        <v>1334.29</v>
      </c>
      <c r="N1597">
        <f>L1597*_xlfn.XLOOKUP(K1597,AM:AM,AO:AO)</f>
        <v>1551.5</v>
      </c>
      <c r="O1597">
        <v>22.72</v>
      </c>
      <c r="P1597">
        <f>O1597*_xlfn.XLOOKUP(K1597,AM:AM,AN:AN)</f>
        <v>19.539199999999997</v>
      </c>
      <c r="Q1597">
        <f>O1597*_xlfn.XLOOKUP(K1597,AM:AM,AO:AO)</f>
        <v>22.72</v>
      </c>
      <c r="R1597" t="str">
        <f>_xlfn.XLOOKUP(E1597,AF:AF,AG:AG)</f>
        <v>F1S USA</v>
      </c>
      <c r="S1597" t="str">
        <f>_xlfn.XLOOKUP(E1597,AF:AF,AI:AI)</f>
        <v>United States</v>
      </c>
      <c r="T1597">
        <f>WEEKNUM(G1597)</f>
        <v>15</v>
      </c>
      <c r="U1597">
        <f>YEAR(G1597)</f>
        <v>2025</v>
      </c>
      <c r="V1597" s="117">
        <f>IFERROR(Q1597/N1597,"0")</f>
        <v>1.4643893006767644E-2</v>
      </c>
    </row>
    <row r="1598" spans="1:22">
      <c r="A1598" t="str">
        <f>_xlfn.XLOOKUP(D1598,BN:BN,BO:BO)</f>
        <v>México</v>
      </c>
      <c r="B1598" t="s">
        <v>25</v>
      </c>
      <c r="C1598">
        <v>212</v>
      </c>
      <c r="D1598" t="str">
        <f>_xlfn.XLOOKUP(C1598,BH:BH,BI:BI)</f>
        <v>DianaM</v>
      </c>
      <c r="E1598">
        <v>28934</v>
      </c>
      <c r="F1598" t="s">
        <v>2777</v>
      </c>
      <c r="G1598" s="63">
        <v>45759</v>
      </c>
      <c r="H1598" s="63">
        <v>45766</v>
      </c>
      <c r="I1598" t="s">
        <v>366</v>
      </c>
      <c r="J1598" t="str">
        <f>_xlfn.XLOOKUP(I1598,AS:AS,AU:AU)</f>
        <v>Vuelos</v>
      </c>
      <c r="K1598" t="s">
        <v>33</v>
      </c>
      <c r="L1598">
        <v>22.7</v>
      </c>
      <c r="M1598">
        <f>L1598*_xlfn.XLOOKUP(K1598,AM:AM,AN:AN)</f>
        <v>19.521999999999998</v>
      </c>
      <c r="N1598">
        <f>L1598*_xlfn.XLOOKUP(K1598,AM:AM,AO:AO)</f>
        <v>22.7</v>
      </c>
      <c r="O1598">
        <v>0</v>
      </c>
      <c r="P1598">
        <f>O1598*_xlfn.XLOOKUP(K1598,AM:AM,AN:AN)</f>
        <v>0</v>
      </c>
      <c r="Q1598">
        <f>O1598*_xlfn.XLOOKUP(K1598,AM:AM,AO:AO)</f>
        <v>0</v>
      </c>
      <c r="R1598" t="str">
        <f>_xlfn.XLOOKUP(E1598,AF:AF,AG:AG)</f>
        <v>F1S USA</v>
      </c>
      <c r="S1598" t="str">
        <f>_xlfn.XLOOKUP(E1598,AF:AF,AI:AI)</f>
        <v>United States</v>
      </c>
      <c r="T1598">
        <f>WEEKNUM(G1598)</f>
        <v>15</v>
      </c>
      <c r="U1598">
        <f>YEAR(G1598)</f>
        <v>2025</v>
      </c>
      <c r="V1598" s="117">
        <f>IFERROR(Q1598/N1598,"0")</f>
        <v>0</v>
      </c>
    </row>
    <row r="1599" spans="1:22">
      <c r="A1599" t="str">
        <f>_xlfn.XLOOKUP(D1599,BN:BN,BO:BO)</f>
        <v>México</v>
      </c>
      <c r="B1599" t="s">
        <v>25</v>
      </c>
      <c r="C1599">
        <v>212</v>
      </c>
      <c r="D1599" t="str">
        <f>_xlfn.XLOOKUP(C1599,BH:BH,BI:BI)</f>
        <v>DianaM</v>
      </c>
      <c r="E1599">
        <v>28934</v>
      </c>
      <c r="F1599" t="s">
        <v>2778</v>
      </c>
      <c r="G1599" s="63">
        <v>45759</v>
      </c>
      <c r="H1599" s="63">
        <v>45766</v>
      </c>
      <c r="I1599" t="s">
        <v>366</v>
      </c>
      <c r="J1599" t="str">
        <f>_xlfn.XLOOKUP(I1599,AS:AS,AU:AU)</f>
        <v>Vuelos</v>
      </c>
      <c r="K1599" t="s">
        <v>33</v>
      </c>
      <c r="L1599">
        <v>25.4</v>
      </c>
      <c r="M1599">
        <f>L1599*_xlfn.XLOOKUP(K1599,AM:AM,AN:AN)</f>
        <v>21.843999999999998</v>
      </c>
      <c r="N1599">
        <f>L1599*_xlfn.XLOOKUP(K1599,AM:AM,AO:AO)</f>
        <v>25.4</v>
      </c>
      <c r="O1599">
        <v>0</v>
      </c>
      <c r="P1599">
        <f>O1599*_xlfn.XLOOKUP(K1599,AM:AM,AN:AN)</f>
        <v>0</v>
      </c>
      <c r="Q1599">
        <f>O1599*_xlfn.XLOOKUP(K1599,AM:AM,AO:AO)</f>
        <v>0</v>
      </c>
      <c r="R1599" t="str">
        <f>_xlfn.XLOOKUP(E1599,AF:AF,AG:AG)</f>
        <v>F1S USA</v>
      </c>
      <c r="S1599" t="str">
        <f>_xlfn.XLOOKUP(E1599,AF:AF,AI:AI)</f>
        <v>United States</v>
      </c>
      <c r="T1599">
        <f>WEEKNUM(G1599)</f>
        <v>15</v>
      </c>
      <c r="U1599">
        <f>YEAR(G1599)</f>
        <v>2025</v>
      </c>
      <c r="V1599" s="117">
        <f>IFERROR(Q1599/N1599,"0")</f>
        <v>0</v>
      </c>
    </row>
    <row r="1600" spans="1:22">
      <c r="A1600" t="str">
        <f>_xlfn.XLOOKUP(D1600,BN:BN,BO:BO)</f>
        <v>México</v>
      </c>
      <c r="B1600" t="s">
        <v>25</v>
      </c>
      <c r="C1600">
        <v>212</v>
      </c>
      <c r="D1600" t="str">
        <f>_xlfn.XLOOKUP(C1600,BH:BH,BI:BI)</f>
        <v>DianaM</v>
      </c>
      <c r="E1600">
        <v>28934</v>
      </c>
      <c r="F1600" t="s">
        <v>2779</v>
      </c>
      <c r="G1600" s="63">
        <v>45759</v>
      </c>
      <c r="H1600" s="63">
        <v>45766</v>
      </c>
      <c r="I1600" t="s">
        <v>366</v>
      </c>
      <c r="J1600" t="str">
        <f>_xlfn.XLOOKUP(I1600,AS:AS,AU:AU)</f>
        <v>Vuelos</v>
      </c>
      <c r="K1600" t="s">
        <v>33</v>
      </c>
      <c r="L1600">
        <v>22.7</v>
      </c>
      <c r="M1600">
        <f>L1600*_xlfn.XLOOKUP(K1600,AM:AM,AN:AN)</f>
        <v>19.521999999999998</v>
      </c>
      <c r="N1600">
        <f>L1600*_xlfn.XLOOKUP(K1600,AM:AM,AO:AO)</f>
        <v>22.7</v>
      </c>
      <c r="O1600">
        <v>0</v>
      </c>
      <c r="P1600">
        <f>O1600*_xlfn.XLOOKUP(K1600,AM:AM,AN:AN)</f>
        <v>0</v>
      </c>
      <c r="Q1600">
        <f>O1600*_xlfn.XLOOKUP(K1600,AM:AM,AO:AO)</f>
        <v>0</v>
      </c>
      <c r="R1600" t="str">
        <f>_xlfn.XLOOKUP(E1600,AF:AF,AG:AG)</f>
        <v>F1S USA</v>
      </c>
      <c r="S1600" t="str">
        <f>_xlfn.XLOOKUP(E1600,AF:AF,AI:AI)</f>
        <v>United States</v>
      </c>
      <c r="T1600">
        <f>WEEKNUM(G1600)</f>
        <v>15</v>
      </c>
      <c r="U1600">
        <f>YEAR(G1600)</f>
        <v>2025</v>
      </c>
      <c r="V1600" s="117">
        <f>IFERROR(Q1600/N1600,"0")</f>
        <v>0</v>
      </c>
    </row>
    <row r="1601" spans="1:22">
      <c r="A1601" t="str">
        <f>_xlfn.XLOOKUP(D1601,BN:BN,BO:BO)</f>
        <v>México</v>
      </c>
      <c r="B1601" t="s">
        <v>25</v>
      </c>
      <c r="C1601">
        <v>212</v>
      </c>
      <c r="D1601" t="str">
        <f>_xlfn.XLOOKUP(C1601,BH:BH,BI:BI)</f>
        <v>DianaM</v>
      </c>
      <c r="E1601">
        <v>28934</v>
      </c>
      <c r="F1601" t="s">
        <v>2780</v>
      </c>
      <c r="G1601" s="63">
        <v>45759</v>
      </c>
      <c r="H1601" s="63">
        <v>45766</v>
      </c>
      <c r="I1601" t="s">
        <v>366</v>
      </c>
      <c r="J1601" t="str">
        <f>_xlfn.XLOOKUP(I1601,AS:AS,AU:AU)</f>
        <v>Vuelos</v>
      </c>
      <c r="K1601" t="s">
        <v>33</v>
      </c>
      <c r="L1601">
        <v>25.4</v>
      </c>
      <c r="M1601">
        <f>L1601*_xlfn.XLOOKUP(K1601,AM:AM,AN:AN)</f>
        <v>21.843999999999998</v>
      </c>
      <c r="N1601">
        <f>L1601*_xlfn.XLOOKUP(K1601,AM:AM,AO:AO)</f>
        <v>25.4</v>
      </c>
      <c r="O1601">
        <v>0</v>
      </c>
      <c r="P1601">
        <f>O1601*_xlfn.XLOOKUP(K1601,AM:AM,AN:AN)</f>
        <v>0</v>
      </c>
      <c r="Q1601">
        <f>O1601*_xlfn.XLOOKUP(K1601,AM:AM,AO:AO)</f>
        <v>0</v>
      </c>
      <c r="R1601" t="str">
        <f>_xlfn.XLOOKUP(E1601,AF:AF,AG:AG)</f>
        <v>F1S USA</v>
      </c>
      <c r="S1601" t="str">
        <f>_xlfn.XLOOKUP(E1601,AF:AF,AI:AI)</f>
        <v>United States</v>
      </c>
      <c r="T1601">
        <f>WEEKNUM(G1601)</f>
        <v>15</v>
      </c>
      <c r="U1601">
        <f>YEAR(G1601)</f>
        <v>2025</v>
      </c>
      <c r="V1601" s="117">
        <f>IFERROR(Q1601/N1601,"0")</f>
        <v>0</v>
      </c>
    </row>
    <row r="1602" spans="1:22">
      <c r="A1602" t="str">
        <f>_xlfn.XLOOKUP(D1602,BN:BN,BO:BO)</f>
        <v>México</v>
      </c>
      <c r="B1602" t="s">
        <v>25</v>
      </c>
      <c r="C1602">
        <v>212</v>
      </c>
      <c r="D1602" t="str">
        <f>_xlfn.XLOOKUP(C1602,BH:BH,BI:BI)</f>
        <v>DianaM</v>
      </c>
      <c r="E1602">
        <v>0</v>
      </c>
      <c r="F1602" t="s">
        <v>1893</v>
      </c>
      <c r="G1602" s="63">
        <v>45759</v>
      </c>
      <c r="H1602" s="63">
        <v>45766</v>
      </c>
      <c r="I1602" t="s">
        <v>396</v>
      </c>
      <c r="J1602" t="str">
        <f>_xlfn.XLOOKUP(I1602,AS:AS,AU:AU)</f>
        <v>Honorarios</v>
      </c>
      <c r="K1602" t="s">
        <v>33</v>
      </c>
      <c r="L1602">
        <v>140</v>
      </c>
      <c r="M1602">
        <f>L1602*_xlfn.XLOOKUP(K1602,AM:AM,AN:AN)</f>
        <v>120.39999999999999</v>
      </c>
      <c r="N1602">
        <f>L1602*_xlfn.XLOOKUP(K1602,AM:AM,AO:AO)</f>
        <v>140</v>
      </c>
      <c r="O1602">
        <v>140</v>
      </c>
      <c r="P1602">
        <f>O1602*_xlfn.XLOOKUP(K1602,AM:AM,AN:AN)</f>
        <v>120.39999999999999</v>
      </c>
      <c r="Q1602">
        <f>O1602*_xlfn.XLOOKUP(K1602,AM:AM,AO:AO)</f>
        <v>140</v>
      </c>
      <c r="R1602" t="str">
        <f>_xlfn.XLOOKUP(E1602,AF:AF,AG:AG)</f>
        <v>FEES</v>
      </c>
      <c r="S1602">
        <f>_xlfn.XLOOKUP(E1602,AF:AF,AI:AI)</f>
        <v>0</v>
      </c>
      <c r="T1602">
        <f>WEEKNUM(G1602)</f>
        <v>15</v>
      </c>
      <c r="U1602">
        <f>YEAR(G1602)</f>
        <v>2025</v>
      </c>
      <c r="V1602" s="117">
        <f>IFERROR(Q1602/N1602,"0")</f>
        <v>1</v>
      </c>
    </row>
    <row r="1603" spans="1:22">
      <c r="A1603" t="str">
        <f>_xlfn.XLOOKUP(D1603,BN:BN,BO:BO)</f>
        <v>México</v>
      </c>
      <c r="B1603" t="s">
        <v>25</v>
      </c>
      <c r="C1603">
        <v>213</v>
      </c>
      <c r="D1603" t="str">
        <f>_xlfn.XLOOKUP(C1603,BH:BH,BI:BI)</f>
        <v>DianaM</v>
      </c>
      <c r="E1603">
        <v>24224</v>
      </c>
      <c r="F1603" t="s">
        <v>2781</v>
      </c>
      <c r="G1603" s="63">
        <v>45765</v>
      </c>
      <c r="H1603" s="63">
        <v>45770</v>
      </c>
      <c r="I1603" t="s">
        <v>366</v>
      </c>
      <c r="J1603" t="str">
        <f>_xlfn.XLOOKUP(I1603,AS:AS,AU:AU)</f>
        <v>Vuelos</v>
      </c>
      <c r="K1603" t="s">
        <v>33</v>
      </c>
      <c r="L1603">
        <v>1607.4</v>
      </c>
      <c r="M1603">
        <f>L1603*_xlfn.XLOOKUP(K1603,AM:AM,AN:AN)</f>
        <v>1382.364</v>
      </c>
      <c r="N1603">
        <f>L1603*_xlfn.XLOOKUP(K1603,AM:AM,AO:AO)</f>
        <v>1607.4</v>
      </c>
      <c r="O1603">
        <v>155.35</v>
      </c>
      <c r="P1603">
        <f>O1603*_xlfn.XLOOKUP(K1603,AM:AM,AN:AN)</f>
        <v>133.601</v>
      </c>
      <c r="Q1603">
        <f>O1603*_xlfn.XLOOKUP(K1603,AM:AM,AO:AO)</f>
        <v>155.35</v>
      </c>
      <c r="R1603" t="str">
        <f>_xlfn.XLOOKUP(E1603,AF:AF,AG:AG)</f>
        <v>American Airlines</v>
      </c>
      <c r="S1603" t="str">
        <f>_xlfn.XLOOKUP(E1603,AF:AF,AI:AI)</f>
        <v>United States</v>
      </c>
      <c r="T1603">
        <f>WEEKNUM(G1603)</f>
        <v>16</v>
      </c>
      <c r="U1603">
        <f>YEAR(G1603)</f>
        <v>2025</v>
      </c>
      <c r="V1603" s="117">
        <f>IFERROR(Q1603/N1603,"0")</f>
        <v>9.6646758740823679E-2</v>
      </c>
    </row>
    <row r="1604" spans="1:22">
      <c r="A1604" t="str">
        <f>_xlfn.XLOOKUP(D1604,BN:BN,BO:BO)</f>
        <v>México</v>
      </c>
      <c r="B1604" t="s">
        <v>25</v>
      </c>
      <c r="C1604">
        <v>213</v>
      </c>
      <c r="D1604" t="str">
        <f>_xlfn.XLOOKUP(C1604,BH:BH,BI:BI)</f>
        <v>DianaM</v>
      </c>
      <c r="E1604">
        <v>27766</v>
      </c>
      <c r="F1604" t="s">
        <v>2782</v>
      </c>
      <c r="G1604" s="63">
        <v>45765</v>
      </c>
      <c r="H1604" s="63">
        <v>45770</v>
      </c>
      <c r="I1604" t="s">
        <v>376</v>
      </c>
      <c r="J1604" t="str">
        <f>_xlfn.XLOOKUP(I1604,AS:AS,AU:AU)</f>
        <v>Hotel</v>
      </c>
      <c r="K1604" t="s">
        <v>33</v>
      </c>
      <c r="L1604">
        <v>1983.4</v>
      </c>
      <c r="M1604">
        <f>L1604*_xlfn.XLOOKUP(K1604,AM:AM,AN:AN)</f>
        <v>1705.7240000000002</v>
      </c>
      <c r="N1604">
        <f>L1604*_xlfn.XLOOKUP(K1604,AM:AM,AO:AO)</f>
        <v>1983.4</v>
      </c>
      <c r="O1604">
        <v>198.34</v>
      </c>
      <c r="P1604">
        <f>O1604*_xlfn.XLOOKUP(K1604,AM:AM,AN:AN)</f>
        <v>170.57239999999999</v>
      </c>
      <c r="Q1604">
        <f>O1604*_xlfn.XLOOKUP(K1604,AM:AM,AO:AO)</f>
        <v>198.34</v>
      </c>
      <c r="R1604" t="str">
        <f>_xlfn.XLOOKUP(E1604,AF:AF,AG:AG)</f>
        <v>THE PENINSULA BEVERLY HILLS</v>
      </c>
      <c r="S1604" t="str">
        <f>_xlfn.XLOOKUP(E1604,AF:AF,AI:AI)</f>
        <v>United States</v>
      </c>
      <c r="T1604">
        <f>WEEKNUM(G1604)</f>
        <v>16</v>
      </c>
      <c r="U1604">
        <f>YEAR(G1604)</f>
        <v>2025</v>
      </c>
      <c r="V1604" s="117">
        <f>IFERROR(Q1604/N1604,"0")</f>
        <v>9.9999999999999992E-2</v>
      </c>
    </row>
    <row r="1605" spans="1:22">
      <c r="A1605" t="str">
        <f>_xlfn.XLOOKUP(D1605,BN:BN,BO:BO)</f>
        <v>México</v>
      </c>
      <c r="B1605" t="s">
        <v>25</v>
      </c>
      <c r="C1605">
        <v>213</v>
      </c>
      <c r="D1605" t="str">
        <f>_xlfn.XLOOKUP(C1605,BH:BH,BI:BI)</f>
        <v>DianaM</v>
      </c>
      <c r="E1605">
        <v>24224</v>
      </c>
      <c r="F1605" t="s">
        <v>2783</v>
      </c>
      <c r="G1605" s="63">
        <v>45765</v>
      </c>
      <c r="H1605" s="63">
        <v>45770</v>
      </c>
      <c r="I1605" t="s">
        <v>366</v>
      </c>
      <c r="J1605" t="str">
        <f>_xlfn.XLOOKUP(I1605,AS:AS,AU:AU)</f>
        <v>Vuelos</v>
      </c>
      <c r="K1605" t="s">
        <v>33</v>
      </c>
      <c r="L1605">
        <v>1607.4</v>
      </c>
      <c r="M1605">
        <f>L1605*_xlfn.XLOOKUP(K1605,AM:AM,AN:AN)</f>
        <v>1382.364</v>
      </c>
      <c r="N1605">
        <f>L1605*_xlfn.XLOOKUP(K1605,AM:AM,AO:AO)</f>
        <v>1607.4</v>
      </c>
      <c r="O1605">
        <v>155.35</v>
      </c>
      <c r="P1605">
        <f>O1605*_xlfn.XLOOKUP(K1605,AM:AM,AN:AN)</f>
        <v>133.601</v>
      </c>
      <c r="Q1605">
        <f>O1605*_xlfn.XLOOKUP(K1605,AM:AM,AO:AO)</f>
        <v>155.35</v>
      </c>
      <c r="R1605" t="str">
        <f>_xlfn.XLOOKUP(E1605,AF:AF,AG:AG)</f>
        <v>American Airlines</v>
      </c>
      <c r="S1605" t="str">
        <f>_xlfn.XLOOKUP(E1605,AF:AF,AI:AI)</f>
        <v>United States</v>
      </c>
      <c r="T1605">
        <f>WEEKNUM(G1605)</f>
        <v>16</v>
      </c>
      <c r="U1605">
        <f>YEAR(G1605)</f>
        <v>2025</v>
      </c>
      <c r="V1605" s="117">
        <f>IFERROR(Q1605/N1605,"0")</f>
        <v>9.6646758740823679E-2</v>
      </c>
    </row>
    <row r="1606" spans="1:22">
      <c r="A1606" t="str">
        <f>_xlfn.XLOOKUP(D1606,BN:BN,BO:BO)</f>
        <v>México</v>
      </c>
      <c r="B1606" t="s">
        <v>25</v>
      </c>
      <c r="C1606">
        <v>213</v>
      </c>
      <c r="D1606" t="str">
        <f>_xlfn.XLOOKUP(C1606,BH:BH,BI:BI)</f>
        <v>DianaM</v>
      </c>
      <c r="E1606">
        <v>24224</v>
      </c>
      <c r="F1606" t="s">
        <v>2784</v>
      </c>
      <c r="G1606" s="63">
        <v>45765</v>
      </c>
      <c r="H1606" s="63">
        <v>45770</v>
      </c>
      <c r="I1606" t="s">
        <v>366</v>
      </c>
      <c r="J1606" t="str">
        <f>_xlfn.XLOOKUP(I1606,AS:AS,AU:AU)</f>
        <v>Vuelos</v>
      </c>
      <c r="K1606" t="s">
        <v>33</v>
      </c>
      <c r="L1606">
        <v>0</v>
      </c>
      <c r="M1606">
        <f>L1606*_xlfn.XLOOKUP(K1606,AM:AM,AN:AN)</f>
        <v>0</v>
      </c>
      <c r="N1606">
        <f>L1606*_xlfn.XLOOKUP(K1606,AM:AM,AO:AO)</f>
        <v>0</v>
      </c>
      <c r="O1606">
        <v>0</v>
      </c>
      <c r="P1606">
        <f>O1606*_xlfn.XLOOKUP(K1606,AM:AM,AN:AN)</f>
        <v>0</v>
      </c>
      <c r="Q1606">
        <f>O1606*_xlfn.XLOOKUP(K1606,AM:AM,AO:AO)</f>
        <v>0</v>
      </c>
      <c r="R1606" t="str">
        <f>_xlfn.XLOOKUP(E1606,AF:AF,AG:AG)</f>
        <v>American Airlines</v>
      </c>
      <c r="S1606" t="str">
        <f>_xlfn.XLOOKUP(E1606,AF:AF,AI:AI)</f>
        <v>United States</v>
      </c>
      <c r="T1606">
        <f>WEEKNUM(G1606)</f>
        <v>16</v>
      </c>
      <c r="U1606">
        <f>YEAR(G1606)</f>
        <v>2025</v>
      </c>
      <c r="V1606" s="117" t="str">
        <f>IFERROR(Q1606/N1606,"0")</f>
        <v>0</v>
      </c>
    </row>
    <row r="1607" spans="1:22">
      <c r="A1607" t="str">
        <f>_xlfn.XLOOKUP(D1607,BN:BN,BO:BO)</f>
        <v>México</v>
      </c>
      <c r="B1607" t="s">
        <v>25</v>
      </c>
      <c r="C1607">
        <v>213</v>
      </c>
      <c r="D1607" t="str">
        <f>_xlfn.XLOOKUP(C1607,BH:BH,BI:BI)</f>
        <v>DianaM</v>
      </c>
      <c r="E1607">
        <v>0</v>
      </c>
      <c r="F1607" t="s">
        <v>2785</v>
      </c>
      <c r="G1607" s="63">
        <v>45765</v>
      </c>
      <c r="H1607" s="63">
        <v>45770</v>
      </c>
      <c r="I1607" t="s">
        <v>396</v>
      </c>
      <c r="J1607" t="str">
        <f>_xlfn.XLOOKUP(I1607,AS:AS,AU:AU)</f>
        <v>Honorarios</v>
      </c>
      <c r="K1607" t="s">
        <v>33</v>
      </c>
      <c r="L1607">
        <v>35</v>
      </c>
      <c r="M1607">
        <f>L1607*_xlfn.XLOOKUP(K1607,AM:AM,AN:AN)</f>
        <v>30.099999999999998</v>
      </c>
      <c r="N1607">
        <f>L1607*_xlfn.XLOOKUP(K1607,AM:AM,AO:AO)</f>
        <v>35</v>
      </c>
      <c r="O1607">
        <v>35</v>
      </c>
      <c r="P1607">
        <f>O1607*_xlfn.XLOOKUP(K1607,AM:AM,AN:AN)</f>
        <v>30.099999999999998</v>
      </c>
      <c r="Q1607">
        <f>O1607*_xlfn.XLOOKUP(K1607,AM:AM,AO:AO)</f>
        <v>35</v>
      </c>
      <c r="R1607" t="str">
        <f>_xlfn.XLOOKUP(E1607,AF:AF,AG:AG)</f>
        <v>FEES</v>
      </c>
      <c r="S1607">
        <f>_xlfn.XLOOKUP(E1607,AF:AF,AI:AI)</f>
        <v>0</v>
      </c>
      <c r="T1607">
        <f>WEEKNUM(G1607)</f>
        <v>16</v>
      </c>
      <c r="U1607">
        <f>YEAR(G1607)</f>
        <v>2025</v>
      </c>
      <c r="V1607" s="117">
        <f>IFERROR(Q1607/N1607,"0")</f>
        <v>1</v>
      </c>
    </row>
    <row r="1608" spans="1:22">
      <c r="A1608" t="str">
        <f>_xlfn.XLOOKUP(D1608,BN:BN,BO:BO)</f>
        <v>México</v>
      </c>
      <c r="B1608" t="s">
        <v>25</v>
      </c>
      <c r="C1608">
        <v>213</v>
      </c>
      <c r="D1608" t="str">
        <f>_xlfn.XLOOKUP(C1608,BH:BH,BI:BI)</f>
        <v>DianaM</v>
      </c>
      <c r="E1608">
        <v>29255</v>
      </c>
      <c r="F1608" t="s">
        <v>2786</v>
      </c>
      <c r="G1608" s="63">
        <v>45765</v>
      </c>
      <c r="H1608" s="63">
        <v>45770</v>
      </c>
      <c r="I1608" t="s">
        <v>376</v>
      </c>
      <c r="J1608" t="str">
        <f>_xlfn.XLOOKUP(I1608,AS:AS,AU:AU)</f>
        <v>Hotel</v>
      </c>
      <c r="K1608" t="s">
        <v>33</v>
      </c>
      <c r="L1608">
        <v>13000</v>
      </c>
      <c r="M1608">
        <f>L1608*_xlfn.XLOOKUP(K1608,AM:AM,AN:AN)</f>
        <v>11180</v>
      </c>
      <c r="N1608">
        <f>L1608*_xlfn.XLOOKUP(K1608,AM:AM,AO:AO)</f>
        <v>13000</v>
      </c>
      <c r="O1608">
        <v>1300</v>
      </c>
      <c r="P1608">
        <f>O1608*_xlfn.XLOOKUP(K1608,AM:AM,AN:AN)</f>
        <v>1118</v>
      </c>
      <c r="Q1608">
        <f>O1608*_xlfn.XLOOKUP(K1608,AM:AM,AO:AO)</f>
        <v>1300</v>
      </c>
      <c r="R1608" t="str">
        <f>_xlfn.XLOOKUP(E1608,AF:AF,AG:AG)</f>
        <v>FOUR SEASONS RESORT HUALALAI</v>
      </c>
      <c r="S1608" t="str">
        <f>_xlfn.XLOOKUP(E1608,AF:AF,AI:AI)</f>
        <v>Hawaii</v>
      </c>
      <c r="T1608">
        <f>WEEKNUM(G1608)</f>
        <v>16</v>
      </c>
      <c r="U1608">
        <f>YEAR(G1608)</f>
        <v>2025</v>
      </c>
      <c r="V1608" s="117">
        <f>IFERROR(Q1608/N1608,"0")</f>
        <v>0.1</v>
      </c>
    </row>
    <row r="1609" spans="1:22">
      <c r="A1609" t="str">
        <f>_xlfn.XLOOKUP(D1609,BN:BN,BO:BO)</f>
        <v>México</v>
      </c>
      <c r="B1609" t="s">
        <v>25</v>
      </c>
      <c r="C1609">
        <v>213</v>
      </c>
      <c r="D1609" t="str">
        <f>_xlfn.XLOOKUP(C1609,BH:BH,BI:BI)</f>
        <v>DianaM</v>
      </c>
      <c r="E1609">
        <v>29257</v>
      </c>
      <c r="F1609" t="s">
        <v>2787</v>
      </c>
      <c r="G1609" s="63">
        <v>45765</v>
      </c>
      <c r="H1609" s="63">
        <v>45770</v>
      </c>
      <c r="I1609" t="s">
        <v>376</v>
      </c>
      <c r="J1609" t="str">
        <f>_xlfn.XLOOKUP(I1609,AS:AS,AU:AU)</f>
        <v>Hotel</v>
      </c>
      <c r="K1609" t="s">
        <v>33</v>
      </c>
      <c r="L1609">
        <v>1705</v>
      </c>
      <c r="M1609">
        <f>L1609*_xlfn.XLOOKUP(K1609,AM:AM,AN:AN)</f>
        <v>1466.3</v>
      </c>
      <c r="N1609">
        <f>L1609*_xlfn.XLOOKUP(K1609,AM:AM,AO:AO)</f>
        <v>1705</v>
      </c>
      <c r="O1609">
        <v>17.05</v>
      </c>
      <c r="P1609">
        <f>O1609*_xlfn.XLOOKUP(K1609,AM:AM,AN:AN)</f>
        <v>14.663</v>
      </c>
      <c r="Q1609">
        <f>O1609*_xlfn.XLOOKUP(K1609,AM:AM,AO:AO)</f>
        <v>17.05</v>
      </c>
      <c r="R1609" t="str">
        <f>_xlfn.XLOOKUP(E1609,AF:AF,AG:AG)</f>
        <v>RENAISSANCE LOS ANGELES AIRPORT HOTEL</v>
      </c>
      <c r="S1609" t="str">
        <f>_xlfn.XLOOKUP(E1609,AF:AF,AI:AI)</f>
        <v>United States</v>
      </c>
      <c r="T1609">
        <f>WEEKNUM(G1609)</f>
        <v>16</v>
      </c>
      <c r="U1609">
        <f>YEAR(G1609)</f>
        <v>2025</v>
      </c>
      <c r="V1609" s="117">
        <f>IFERROR(Q1609/N1609,"0")</f>
        <v>0.01</v>
      </c>
    </row>
    <row r="1610" spans="1:22">
      <c r="A1610" t="str">
        <f>_xlfn.XLOOKUP(D1610,BN:BN,BO:BO)</f>
        <v>México</v>
      </c>
      <c r="B1610" t="s">
        <v>25</v>
      </c>
      <c r="C1610">
        <v>213</v>
      </c>
      <c r="D1610" t="str">
        <f>_xlfn.XLOOKUP(C1610,BH:BH,BI:BI)</f>
        <v>DianaM</v>
      </c>
      <c r="E1610">
        <v>0</v>
      </c>
      <c r="F1610" t="s">
        <v>1158</v>
      </c>
      <c r="G1610" s="63">
        <v>45765</v>
      </c>
      <c r="H1610" s="63">
        <v>45770</v>
      </c>
      <c r="I1610" t="s">
        <v>396</v>
      </c>
      <c r="J1610" t="str">
        <f>_xlfn.XLOOKUP(I1610,AS:AS,AU:AU)</f>
        <v>Honorarios</v>
      </c>
      <c r="K1610" t="s">
        <v>33</v>
      </c>
      <c r="L1610">
        <v>35</v>
      </c>
      <c r="M1610">
        <f>L1610*_xlfn.XLOOKUP(K1610,AM:AM,AN:AN)</f>
        <v>30.099999999999998</v>
      </c>
      <c r="N1610">
        <f>L1610*_xlfn.XLOOKUP(K1610,AM:AM,AO:AO)</f>
        <v>35</v>
      </c>
      <c r="O1610">
        <v>35</v>
      </c>
      <c r="P1610">
        <f>O1610*_xlfn.XLOOKUP(K1610,AM:AM,AN:AN)</f>
        <v>30.099999999999998</v>
      </c>
      <c r="Q1610">
        <f>O1610*_xlfn.XLOOKUP(K1610,AM:AM,AO:AO)</f>
        <v>35</v>
      </c>
      <c r="R1610" t="str">
        <f>_xlfn.XLOOKUP(E1610,AF:AF,AG:AG)</f>
        <v>FEES</v>
      </c>
      <c r="S1610">
        <f>_xlfn.XLOOKUP(E1610,AF:AF,AI:AI)</f>
        <v>0</v>
      </c>
      <c r="T1610">
        <f>WEEKNUM(G1610)</f>
        <v>16</v>
      </c>
      <c r="U1610">
        <f>YEAR(G1610)</f>
        <v>2025</v>
      </c>
      <c r="V1610" s="117">
        <f>IFERROR(Q1610/N1610,"0")</f>
        <v>1</v>
      </c>
    </row>
    <row r="1611" spans="1:22">
      <c r="A1611" t="str">
        <f>_xlfn.XLOOKUP(D1611,BN:BN,BO:BO)</f>
        <v>México</v>
      </c>
      <c r="B1611" t="s">
        <v>25</v>
      </c>
      <c r="C1611">
        <v>214</v>
      </c>
      <c r="D1611" t="str">
        <f>_xlfn.XLOOKUP(C1611,BH:BH,BI:BI)</f>
        <v>LucianaE</v>
      </c>
      <c r="E1611">
        <v>24401</v>
      </c>
      <c r="F1611" t="s">
        <v>2788</v>
      </c>
      <c r="G1611" s="63">
        <v>45767</v>
      </c>
      <c r="H1611" s="63">
        <v>45773</v>
      </c>
      <c r="I1611" t="s">
        <v>376</v>
      </c>
      <c r="J1611" t="str">
        <f>_xlfn.XLOOKUP(I1611,AS:AS,AU:AU)</f>
        <v>Hotel</v>
      </c>
      <c r="K1611" t="s">
        <v>33</v>
      </c>
      <c r="L1611">
        <v>22592.85</v>
      </c>
      <c r="M1611">
        <f>L1611*_xlfn.XLOOKUP(K1611,AM:AM,AN:AN)</f>
        <v>19429.850999999999</v>
      </c>
      <c r="N1611">
        <f>L1611*_xlfn.XLOOKUP(K1611,AM:AM,AO:AO)</f>
        <v>22592.85</v>
      </c>
      <c r="O1611">
        <v>2582.04</v>
      </c>
      <c r="P1611">
        <f>O1611*_xlfn.XLOOKUP(K1611,AM:AM,AN:AN)</f>
        <v>2220.5544</v>
      </c>
      <c r="Q1611">
        <f>O1611*_xlfn.XLOOKUP(K1611,AM:AM,AO:AO)</f>
        <v>2582.04</v>
      </c>
      <c r="R1611" t="str">
        <f>_xlfn.XLOOKUP(E1611,AF:AF,AG:AG)</f>
        <v>WE PLAN</v>
      </c>
      <c r="S1611" t="str">
        <f>_xlfn.XLOOKUP(E1611,AF:AF,AI:AI)</f>
        <v>Morocco</v>
      </c>
      <c r="T1611">
        <f>WEEKNUM(G1611)</f>
        <v>17</v>
      </c>
      <c r="U1611">
        <f>YEAR(G1611)</f>
        <v>2025</v>
      </c>
      <c r="V1611" s="117">
        <f>IFERROR(Q1611/N1611,"0")</f>
        <v>0.1142857142857143</v>
      </c>
    </row>
    <row r="1612" spans="1:22">
      <c r="A1612" t="str">
        <f>_xlfn.XLOOKUP(D1612,BN:BN,BO:BO)</f>
        <v>México</v>
      </c>
      <c r="B1612" t="s">
        <v>25</v>
      </c>
      <c r="C1612">
        <v>214</v>
      </c>
      <c r="D1612" t="str">
        <f>_xlfn.XLOOKUP(C1612,BH:BH,BI:BI)</f>
        <v>LucianaE</v>
      </c>
      <c r="E1612">
        <v>25024</v>
      </c>
      <c r="F1612" t="s">
        <v>2789</v>
      </c>
      <c r="G1612" s="63">
        <v>45767</v>
      </c>
      <c r="H1612" s="63">
        <v>45773</v>
      </c>
      <c r="I1612" t="s">
        <v>366</v>
      </c>
      <c r="J1612" t="str">
        <f>_xlfn.XLOOKUP(I1612,AS:AS,AU:AU)</f>
        <v>Vuelos</v>
      </c>
      <c r="K1612" t="s">
        <v>33</v>
      </c>
      <c r="L1612">
        <v>2824.2</v>
      </c>
      <c r="M1612">
        <f>L1612*_xlfn.XLOOKUP(K1612,AM:AM,AN:AN)</f>
        <v>2428.8119999999999</v>
      </c>
      <c r="N1612">
        <f>L1612*_xlfn.XLOOKUP(K1612,AM:AM,AO:AO)</f>
        <v>2824.2</v>
      </c>
      <c r="O1612">
        <v>0</v>
      </c>
      <c r="P1612">
        <f>O1612*_xlfn.XLOOKUP(K1612,AM:AM,AN:AN)</f>
        <v>0</v>
      </c>
      <c r="Q1612">
        <f>O1612*_xlfn.XLOOKUP(K1612,AM:AM,AO:AO)</f>
        <v>0</v>
      </c>
      <c r="R1612" t="str">
        <f>_xlfn.XLOOKUP(E1612,AF:AF,AG:AG)</f>
        <v>Iberia</v>
      </c>
      <c r="S1612" t="str">
        <f>_xlfn.XLOOKUP(E1612,AF:AF,AI:AI)</f>
        <v>Spain</v>
      </c>
      <c r="T1612">
        <f>WEEKNUM(G1612)</f>
        <v>17</v>
      </c>
      <c r="U1612">
        <f>YEAR(G1612)</f>
        <v>2025</v>
      </c>
      <c r="V1612" s="117">
        <f>IFERROR(Q1612/N1612,"0")</f>
        <v>0</v>
      </c>
    </row>
    <row r="1613" spans="1:22">
      <c r="A1613" t="str">
        <f>_xlfn.XLOOKUP(D1613,BN:BN,BO:BO)</f>
        <v>México</v>
      </c>
      <c r="B1613" t="s">
        <v>25</v>
      </c>
      <c r="C1613">
        <v>214</v>
      </c>
      <c r="D1613" t="str">
        <f>_xlfn.XLOOKUP(C1613,BH:BH,BI:BI)</f>
        <v>LucianaE</v>
      </c>
      <c r="E1613">
        <v>0</v>
      </c>
      <c r="F1613" t="s">
        <v>2790</v>
      </c>
      <c r="G1613" s="63">
        <v>45767</v>
      </c>
      <c r="H1613" s="63">
        <v>45773</v>
      </c>
      <c r="I1613" t="s">
        <v>396</v>
      </c>
      <c r="J1613" t="str">
        <f>_xlfn.XLOOKUP(I1613,AS:AS,AU:AU)</f>
        <v>Honorarios</v>
      </c>
      <c r="K1613" t="s">
        <v>33</v>
      </c>
      <c r="L1613">
        <v>105</v>
      </c>
      <c r="M1613">
        <f>L1613*_xlfn.XLOOKUP(K1613,AM:AM,AN:AN)</f>
        <v>90.3</v>
      </c>
      <c r="N1613">
        <f>L1613*_xlfn.XLOOKUP(K1613,AM:AM,AO:AO)</f>
        <v>105</v>
      </c>
      <c r="O1613">
        <v>105</v>
      </c>
      <c r="P1613">
        <f>O1613*_xlfn.XLOOKUP(K1613,AM:AM,AN:AN)</f>
        <v>90.3</v>
      </c>
      <c r="Q1613">
        <f>O1613*_xlfn.XLOOKUP(K1613,AM:AM,AO:AO)</f>
        <v>105</v>
      </c>
      <c r="R1613" t="str">
        <f>_xlfn.XLOOKUP(E1613,AF:AF,AG:AG)</f>
        <v>FEES</v>
      </c>
      <c r="S1613">
        <f>_xlfn.XLOOKUP(E1613,AF:AF,AI:AI)</f>
        <v>0</v>
      </c>
      <c r="T1613">
        <f>WEEKNUM(G1613)</f>
        <v>17</v>
      </c>
      <c r="U1613">
        <f>YEAR(G1613)</f>
        <v>2025</v>
      </c>
      <c r="V1613" s="117">
        <f>IFERROR(Q1613/N1613,"0")</f>
        <v>1</v>
      </c>
    </row>
    <row r="1614" spans="1:22">
      <c r="A1614" t="str">
        <f>_xlfn.XLOOKUP(D1614,BN:BN,BO:BO)</f>
        <v>México</v>
      </c>
      <c r="B1614" t="s">
        <v>25</v>
      </c>
      <c r="C1614">
        <v>214</v>
      </c>
      <c r="D1614" t="str">
        <f>_xlfn.XLOOKUP(C1614,BH:BH,BI:BI)</f>
        <v>LucianaE</v>
      </c>
      <c r="E1614">
        <v>25024</v>
      </c>
      <c r="F1614" t="s">
        <v>2791</v>
      </c>
      <c r="G1614" s="63">
        <v>45767</v>
      </c>
      <c r="H1614" s="63">
        <v>45773</v>
      </c>
      <c r="I1614" t="s">
        <v>366</v>
      </c>
      <c r="J1614" t="str">
        <f>_xlfn.XLOOKUP(I1614,AS:AS,AU:AU)</f>
        <v>Vuelos</v>
      </c>
      <c r="K1614" t="s">
        <v>33</v>
      </c>
      <c r="L1614">
        <v>2074.1999999999998</v>
      </c>
      <c r="M1614">
        <f>L1614*_xlfn.XLOOKUP(K1614,AM:AM,AN:AN)</f>
        <v>1783.8119999999999</v>
      </c>
      <c r="N1614">
        <f>L1614*_xlfn.XLOOKUP(K1614,AM:AM,AO:AO)</f>
        <v>2074.1999999999998</v>
      </c>
      <c r="O1614">
        <v>0</v>
      </c>
      <c r="P1614">
        <f>O1614*_xlfn.XLOOKUP(K1614,AM:AM,AN:AN)</f>
        <v>0</v>
      </c>
      <c r="Q1614">
        <f>O1614*_xlfn.XLOOKUP(K1614,AM:AM,AO:AO)</f>
        <v>0</v>
      </c>
      <c r="R1614" t="str">
        <f>_xlfn.XLOOKUP(E1614,AF:AF,AG:AG)</f>
        <v>Iberia</v>
      </c>
      <c r="S1614" t="str">
        <f>_xlfn.XLOOKUP(E1614,AF:AF,AI:AI)</f>
        <v>Spain</v>
      </c>
      <c r="T1614">
        <f>WEEKNUM(G1614)</f>
        <v>17</v>
      </c>
      <c r="U1614">
        <f>YEAR(G1614)</f>
        <v>2025</v>
      </c>
      <c r="V1614" s="117">
        <f>IFERROR(Q1614/N1614,"0")</f>
        <v>0</v>
      </c>
    </row>
    <row r="1615" spans="1:22">
      <c r="A1615" t="str">
        <f>_xlfn.XLOOKUP(D1615,BN:BN,BO:BO)</f>
        <v>México</v>
      </c>
      <c r="B1615" t="s">
        <v>25</v>
      </c>
      <c r="C1615">
        <v>214</v>
      </c>
      <c r="D1615" t="str">
        <f>_xlfn.XLOOKUP(C1615,BH:BH,BI:BI)</f>
        <v>LucianaE</v>
      </c>
      <c r="E1615">
        <v>25024</v>
      </c>
      <c r="F1615" t="s">
        <v>435</v>
      </c>
      <c r="G1615" s="63">
        <v>45767</v>
      </c>
      <c r="H1615" s="63">
        <v>45773</v>
      </c>
      <c r="I1615" t="s">
        <v>366</v>
      </c>
      <c r="J1615" t="str">
        <f>_xlfn.XLOOKUP(I1615,AS:AS,AU:AU)</f>
        <v>Vuelos</v>
      </c>
      <c r="K1615" t="s">
        <v>33</v>
      </c>
      <c r="L1615">
        <v>-2824.2</v>
      </c>
      <c r="M1615">
        <f>L1615*_xlfn.XLOOKUP(K1615,AM:AM,AN:AN)</f>
        <v>-2428.8119999999999</v>
      </c>
      <c r="N1615">
        <f>L1615*_xlfn.XLOOKUP(K1615,AM:AM,AO:AO)</f>
        <v>-2824.2</v>
      </c>
      <c r="O1615">
        <v>0</v>
      </c>
      <c r="P1615">
        <f>O1615*_xlfn.XLOOKUP(K1615,AM:AM,AN:AN)</f>
        <v>0</v>
      </c>
      <c r="Q1615">
        <f>O1615*_xlfn.XLOOKUP(K1615,AM:AM,AO:AO)</f>
        <v>0</v>
      </c>
      <c r="R1615" t="s">
        <v>582</v>
      </c>
      <c r="S1615" t="str">
        <f>_xlfn.XLOOKUP(E1615,AF:AF,AI:AI)</f>
        <v>Spain</v>
      </c>
      <c r="T1615">
        <f>WEEKNUM(G1615)</f>
        <v>17</v>
      </c>
      <c r="U1615">
        <f>YEAR(G1615)</f>
        <v>2025</v>
      </c>
      <c r="V1615" s="117">
        <f>IFERROR(Q1615/N1615,"0")</f>
        <v>0</v>
      </c>
    </row>
    <row r="1616" spans="1:22">
      <c r="A1616" t="str">
        <f>_xlfn.XLOOKUP(D1616,BN:BN,BO:BO)</f>
        <v>México</v>
      </c>
      <c r="B1616" t="s">
        <v>25</v>
      </c>
      <c r="C1616">
        <v>214</v>
      </c>
      <c r="D1616" t="str">
        <f>_xlfn.XLOOKUP(C1616,BH:BH,BI:BI)</f>
        <v>LucianaE</v>
      </c>
      <c r="E1616">
        <v>0</v>
      </c>
      <c r="F1616" t="s">
        <v>2792</v>
      </c>
      <c r="G1616" s="63">
        <v>45767</v>
      </c>
      <c r="H1616" s="63">
        <v>45773</v>
      </c>
      <c r="I1616" t="s">
        <v>396</v>
      </c>
      <c r="J1616" t="str">
        <f>_xlfn.XLOOKUP(I1616,AS:AS,AU:AU)</f>
        <v>Honorarios</v>
      </c>
      <c r="K1616" t="s">
        <v>33</v>
      </c>
      <c r="L1616">
        <v>2958.16</v>
      </c>
      <c r="M1616">
        <f>L1616*_xlfn.XLOOKUP(K1616,AM:AM,AN:AN)</f>
        <v>2544.0175999999997</v>
      </c>
      <c r="N1616">
        <f>L1616*_xlfn.XLOOKUP(K1616,AM:AM,AO:AO)</f>
        <v>2958.16</v>
      </c>
      <c r="O1616">
        <v>2958.16</v>
      </c>
      <c r="P1616">
        <f>O1616*_xlfn.XLOOKUP(K1616,AM:AM,AN:AN)</f>
        <v>2544.0175999999997</v>
      </c>
      <c r="Q1616">
        <f>O1616*_xlfn.XLOOKUP(K1616,AM:AM,AO:AO)</f>
        <v>2958.16</v>
      </c>
      <c r="R1616" t="str">
        <f>_xlfn.XLOOKUP(E1616,AF:AF,AG:AG)</f>
        <v>FEES</v>
      </c>
      <c r="S1616">
        <f>_xlfn.XLOOKUP(E1616,AF:AF,AI:AI)</f>
        <v>0</v>
      </c>
      <c r="T1616">
        <f>WEEKNUM(G1616)</f>
        <v>17</v>
      </c>
      <c r="U1616">
        <f>YEAR(G1616)</f>
        <v>2025</v>
      </c>
      <c r="V1616" s="117">
        <f>IFERROR(Q1616/N1616,"0")</f>
        <v>1</v>
      </c>
    </row>
    <row r="1617" spans="1:22">
      <c r="A1617" t="str">
        <f>_xlfn.XLOOKUP(D1617,BN:BN,BO:BO)</f>
        <v>México</v>
      </c>
      <c r="B1617" t="s">
        <v>25</v>
      </c>
      <c r="C1617">
        <v>215</v>
      </c>
      <c r="D1617" t="str">
        <f>_xlfn.XLOOKUP(C1617,BH:BH,BI:BI)</f>
        <v>MariaM</v>
      </c>
      <c r="E1617">
        <v>26650</v>
      </c>
      <c r="F1617" t="s">
        <v>2793</v>
      </c>
      <c r="G1617" s="63">
        <v>45900</v>
      </c>
      <c r="H1617" s="63">
        <v>45904</v>
      </c>
      <c r="I1617" t="s">
        <v>376</v>
      </c>
      <c r="J1617" t="str">
        <f>_xlfn.XLOOKUP(I1617,AS:AS,AU:AU)</f>
        <v>Hotel</v>
      </c>
      <c r="K1617" t="s">
        <v>27</v>
      </c>
      <c r="L1617">
        <v>4726.3999999999996</v>
      </c>
      <c r="M1617">
        <f>L1617*_xlfn.XLOOKUP(K1617,AM:AM,AN:AN)</f>
        <v>4726.3999999999996</v>
      </c>
      <c r="N1617">
        <f>L1617*_xlfn.XLOOKUP(K1617,AM:AM,AO:AO)</f>
        <v>5482.6239999999989</v>
      </c>
      <c r="O1617">
        <v>422.4</v>
      </c>
      <c r="P1617">
        <f>O1617*_xlfn.XLOOKUP(K1617,AM:AM,AN:AN)</f>
        <v>422.4</v>
      </c>
      <c r="Q1617">
        <f>O1617*_xlfn.XLOOKUP(K1617,AM:AM,AO:AO)</f>
        <v>489.98399999999992</v>
      </c>
      <c r="R1617" t="str">
        <f>_xlfn.XLOOKUP(E1617,AF:AF,AG:AG)</f>
        <v>HOTEL EDEN</v>
      </c>
      <c r="S1617" t="str">
        <f>_xlfn.XLOOKUP(E1617,AF:AF,AI:AI)</f>
        <v>Italy</v>
      </c>
      <c r="T1617">
        <f>WEEKNUM(G1617)</f>
        <v>36</v>
      </c>
      <c r="U1617">
        <f>YEAR(G1617)</f>
        <v>2025</v>
      </c>
      <c r="V1617" s="117">
        <f>IFERROR(Q1617/N1617,"0")</f>
        <v>8.9370345294515915E-2</v>
      </c>
    </row>
    <row r="1618" spans="1:22">
      <c r="A1618" t="str">
        <f>_xlfn.XLOOKUP(D1618,BN:BN,BO:BO)</f>
        <v>México</v>
      </c>
      <c r="B1618" t="s">
        <v>25</v>
      </c>
      <c r="C1618">
        <v>215</v>
      </c>
      <c r="D1618" t="str">
        <f>_xlfn.XLOOKUP(C1618,BH:BH,BI:BI)</f>
        <v>MariaM</v>
      </c>
      <c r="E1618">
        <v>23527</v>
      </c>
      <c r="F1618" t="s">
        <v>2794</v>
      </c>
      <c r="G1618" s="63">
        <v>45910</v>
      </c>
      <c r="H1618" s="63">
        <v>45913</v>
      </c>
      <c r="I1618" t="s">
        <v>376</v>
      </c>
      <c r="J1618" t="str">
        <f>_xlfn.XLOOKUP(I1618,AS:AS,AU:AU)</f>
        <v>Hotel</v>
      </c>
      <c r="K1618" t="s">
        <v>27</v>
      </c>
      <c r="L1618">
        <v>5982</v>
      </c>
      <c r="M1618">
        <f>L1618*_xlfn.XLOOKUP(K1618,AM:AM,AN:AN)</f>
        <v>5982</v>
      </c>
      <c r="N1618">
        <f>L1618*_xlfn.XLOOKUP(K1618,AM:AM,AO:AO)</f>
        <v>6939.12</v>
      </c>
      <c r="O1618">
        <v>507.6</v>
      </c>
      <c r="P1618">
        <f>O1618*_xlfn.XLOOKUP(K1618,AM:AM,AN:AN)</f>
        <v>507.6</v>
      </c>
      <c r="Q1618">
        <f>O1618*_xlfn.XLOOKUP(K1618,AM:AM,AO:AO)</f>
        <v>588.81600000000003</v>
      </c>
      <c r="R1618" t="str">
        <f>_xlfn.XLOOKUP(E1618,AF:AF,AG:AG)</f>
        <v>PORTRAIT MILANO HOTEL LUNGARNO COLLECTION</v>
      </c>
      <c r="S1618" t="str">
        <f>_xlfn.XLOOKUP(E1618,AF:AF,AI:AI)</f>
        <v>Italy</v>
      </c>
      <c r="T1618">
        <f>WEEKNUM(G1618)</f>
        <v>37</v>
      </c>
      <c r="U1618">
        <f>YEAR(G1618)</f>
        <v>2025</v>
      </c>
      <c r="V1618" s="117">
        <f>IFERROR(Q1618/N1618,"0")</f>
        <v>8.485456369107322E-2</v>
      </c>
    </row>
    <row r="1619" spans="1:22">
      <c r="A1619" t="str">
        <f>_xlfn.XLOOKUP(D1619,BN:BN,BO:BO)</f>
        <v>México</v>
      </c>
      <c r="B1619" t="s">
        <v>25</v>
      </c>
      <c r="C1619">
        <v>215</v>
      </c>
      <c r="D1619" t="str">
        <f>_xlfn.XLOOKUP(C1619,BH:BH,BI:BI)</f>
        <v>MariaM</v>
      </c>
      <c r="E1619">
        <v>24236</v>
      </c>
      <c r="F1619" t="s">
        <v>2795</v>
      </c>
      <c r="G1619" s="63">
        <v>45900</v>
      </c>
      <c r="H1619" s="63">
        <v>45913</v>
      </c>
      <c r="I1619" t="s">
        <v>364</v>
      </c>
      <c r="J1619" t="str">
        <f>_xlfn.XLOOKUP(I1619,AS:AS,AU:AU)</f>
        <v>DMC</v>
      </c>
      <c r="K1619" t="s">
        <v>27</v>
      </c>
      <c r="L1619">
        <v>10761.08</v>
      </c>
      <c r="M1619">
        <f>L1619*_xlfn.XLOOKUP(K1619,AM:AM,AN:AN)</f>
        <v>10761.08</v>
      </c>
      <c r="N1619">
        <f>L1619*_xlfn.XLOOKUP(K1619,AM:AM,AO:AO)</f>
        <v>12482.852799999999</v>
      </c>
      <c r="O1619">
        <v>1327.08</v>
      </c>
      <c r="P1619">
        <f>O1619*_xlfn.XLOOKUP(K1619,AM:AM,AN:AN)</f>
        <v>1327.08</v>
      </c>
      <c r="Q1619">
        <f>O1619*_xlfn.XLOOKUP(K1619,AM:AM,AO:AO)</f>
        <v>1539.4127999999998</v>
      </c>
      <c r="R1619" t="str">
        <f>_xlfn.XLOOKUP(E1619,AF:AF,AG:AG)</f>
        <v>Privilege Italia SRL</v>
      </c>
      <c r="S1619" t="str">
        <f>_xlfn.XLOOKUP(E1619,AF:AF,AI:AI)</f>
        <v>Italy</v>
      </c>
      <c r="T1619">
        <f>WEEKNUM(G1619)</f>
        <v>36</v>
      </c>
      <c r="U1619">
        <f>YEAR(G1619)</f>
        <v>2025</v>
      </c>
      <c r="V1619" s="117">
        <f>IFERROR(Q1619/N1619,"0")</f>
        <v>0.12332219442658172</v>
      </c>
    </row>
    <row r="1620" spans="1:22">
      <c r="A1620" t="str">
        <f>_xlfn.XLOOKUP(D1620,BN:BN,BO:BO)</f>
        <v>México</v>
      </c>
      <c r="B1620" t="s">
        <v>25</v>
      </c>
      <c r="C1620">
        <v>215</v>
      </c>
      <c r="D1620" t="str">
        <f>_xlfn.XLOOKUP(C1620,BH:BH,BI:BI)</f>
        <v>MariaM</v>
      </c>
      <c r="E1620">
        <v>28730</v>
      </c>
      <c r="F1620" t="s">
        <v>2796</v>
      </c>
      <c r="G1620" s="63">
        <v>45904</v>
      </c>
      <c r="H1620" s="63">
        <v>45907</v>
      </c>
      <c r="I1620" t="s">
        <v>376</v>
      </c>
      <c r="J1620" t="str">
        <f>_xlfn.XLOOKUP(I1620,AS:AS,AU:AU)</f>
        <v>Hotel</v>
      </c>
      <c r="K1620" t="s">
        <v>27</v>
      </c>
      <c r="L1620">
        <v>5898</v>
      </c>
      <c r="M1620">
        <f>L1620*_xlfn.XLOOKUP(K1620,AM:AM,AN:AN)</f>
        <v>5898</v>
      </c>
      <c r="N1620">
        <f>L1620*_xlfn.XLOOKUP(K1620,AM:AM,AO:AO)</f>
        <v>6841.6799999999994</v>
      </c>
      <c r="O1620">
        <v>510.94</v>
      </c>
      <c r="P1620">
        <f>O1620*_xlfn.XLOOKUP(K1620,AM:AM,AN:AN)</f>
        <v>510.94</v>
      </c>
      <c r="Q1620">
        <f>O1620*_xlfn.XLOOKUP(K1620,AM:AM,AO:AO)</f>
        <v>592.69039999999995</v>
      </c>
      <c r="R1620" t="str">
        <f>_xlfn.XLOOKUP(E1620,AF:AF,AG:AG)</f>
        <v>THE ST. REGIS FLORENCE</v>
      </c>
      <c r="S1620" t="str">
        <f>_xlfn.XLOOKUP(E1620,AF:AF,AI:AI)</f>
        <v>Italy</v>
      </c>
      <c r="T1620">
        <f>WEEKNUM(G1620)</f>
        <v>36</v>
      </c>
      <c r="U1620">
        <f>YEAR(G1620)</f>
        <v>2025</v>
      </c>
      <c r="V1620" s="117">
        <f>IFERROR(Q1620/N1620,"0")</f>
        <v>8.6629365886741264E-2</v>
      </c>
    </row>
    <row r="1621" spans="1:22">
      <c r="A1621" t="str">
        <f>_xlfn.XLOOKUP(D1621,BN:BN,BO:BO)</f>
        <v>México</v>
      </c>
      <c r="B1621" t="s">
        <v>25</v>
      </c>
      <c r="C1621">
        <v>215</v>
      </c>
      <c r="D1621" t="str">
        <f>_xlfn.XLOOKUP(C1621,BH:BH,BI:BI)</f>
        <v>MariaM</v>
      </c>
      <c r="E1621">
        <v>28934</v>
      </c>
      <c r="F1621" t="s">
        <v>2797</v>
      </c>
      <c r="G1621" s="63">
        <v>45913</v>
      </c>
      <c r="H1621" t="s">
        <v>218</v>
      </c>
      <c r="I1621" t="s">
        <v>366</v>
      </c>
      <c r="J1621" t="str">
        <f>_xlfn.XLOOKUP(I1621,AS:AS,AU:AU)</f>
        <v>Vuelos</v>
      </c>
      <c r="K1621" t="s">
        <v>27</v>
      </c>
      <c r="L1621">
        <v>192.83</v>
      </c>
      <c r="M1621">
        <f>L1621*_xlfn.XLOOKUP(K1621,AM:AM,AN:AN)</f>
        <v>192.83</v>
      </c>
      <c r="N1621">
        <f>L1621*_xlfn.XLOOKUP(K1621,AM:AM,AO:AO)</f>
        <v>223.68279999999999</v>
      </c>
      <c r="O1621">
        <v>0</v>
      </c>
      <c r="P1621">
        <f>O1621*_xlfn.XLOOKUP(K1621,AM:AM,AN:AN)</f>
        <v>0</v>
      </c>
      <c r="Q1621">
        <f>O1621*_xlfn.XLOOKUP(K1621,AM:AM,AO:AO)</f>
        <v>0</v>
      </c>
      <c r="R1621" t="str">
        <f>_xlfn.XLOOKUP(E1621,AF:AF,AG:AG)</f>
        <v>F1S USA</v>
      </c>
      <c r="S1621" t="str">
        <f>_xlfn.XLOOKUP(E1621,AF:AF,AI:AI)</f>
        <v>United States</v>
      </c>
      <c r="T1621">
        <f>WEEKNUM(G1621)</f>
        <v>37</v>
      </c>
      <c r="U1621">
        <f>YEAR(G1621)</f>
        <v>2025</v>
      </c>
      <c r="V1621" s="117">
        <f>IFERROR(Q1621/N1621,"0")</f>
        <v>0</v>
      </c>
    </row>
    <row r="1622" spans="1:22">
      <c r="A1622" t="str">
        <f>_xlfn.XLOOKUP(D1622,BN:BN,BO:BO)</f>
        <v>México</v>
      </c>
      <c r="B1622" t="s">
        <v>25</v>
      </c>
      <c r="C1622">
        <v>215</v>
      </c>
      <c r="D1622" t="str">
        <f>_xlfn.XLOOKUP(C1622,BH:BH,BI:BI)</f>
        <v>MariaM</v>
      </c>
      <c r="E1622">
        <v>28934</v>
      </c>
      <c r="F1622" t="s">
        <v>2798</v>
      </c>
      <c r="G1622" s="63">
        <v>45913</v>
      </c>
      <c r="H1622" t="s">
        <v>218</v>
      </c>
      <c r="I1622" t="s">
        <v>366</v>
      </c>
      <c r="J1622" t="str">
        <f>_xlfn.XLOOKUP(I1622,AS:AS,AU:AU)</f>
        <v>Vuelos</v>
      </c>
      <c r="K1622" t="s">
        <v>27</v>
      </c>
      <c r="L1622">
        <v>192.83</v>
      </c>
      <c r="M1622">
        <f>L1622*_xlfn.XLOOKUP(K1622,AM:AM,AN:AN)</f>
        <v>192.83</v>
      </c>
      <c r="N1622">
        <f>L1622*_xlfn.XLOOKUP(K1622,AM:AM,AO:AO)</f>
        <v>223.68279999999999</v>
      </c>
      <c r="O1622">
        <v>0</v>
      </c>
      <c r="P1622">
        <f>O1622*_xlfn.XLOOKUP(K1622,AM:AM,AN:AN)</f>
        <v>0</v>
      </c>
      <c r="Q1622">
        <f>O1622*_xlfn.XLOOKUP(K1622,AM:AM,AO:AO)</f>
        <v>0</v>
      </c>
      <c r="R1622" t="str">
        <f>_xlfn.XLOOKUP(E1622,AF:AF,AG:AG)</f>
        <v>F1S USA</v>
      </c>
      <c r="S1622" t="str">
        <f>_xlfn.XLOOKUP(E1622,AF:AF,AI:AI)</f>
        <v>United States</v>
      </c>
      <c r="T1622">
        <f>WEEKNUM(G1622)</f>
        <v>37</v>
      </c>
      <c r="U1622">
        <f>YEAR(G1622)</f>
        <v>2025</v>
      </c>
      <c r="V1622" s="117">
        <f>IFERROR(Q1622/N1622,"0")</f>
        <v>0</v>
      </c>
    </row>
    <row r="1623" spans="1:22">
      <c r="A1623" t="str">
        <f>_xlfn.XLOOKUP(D1623,BN:BN,BO:BO)</f>
        <v>México</v>
      </c>
      <c r="B1623" t="s">
        <v>25</v>
      </c>
      <c r="C1623">
        <v>215</v>
      </c>
      <c r="D1623" t="str">
        <f>_xlfn.XLOOKUP(C1623,BH:BH,BI:BI)</f>
        <v>MariaM</v>
      </c>
      <c r="E1623">
        <v>28934</v>
      </c>
      <c r="F1623" t="s">
        <v>2799</v>
      </c>
      <c r="G1623" s="63">
        <v>45708</v>
      </c>
      <c r="H1623" t="s">
        <v>218</v>
      </c>
      <c r="I1623" t="s">
        <v>366</v>
      </c>
      <c r="J1623" t="str">
        <f>_xlfn.XLOOKUP(I1623,AS:AS,AU:AU)</f>
        <v>Vuelos</v>
      </c>
      <c r="K1623" t="s">
        <v>27</v>
      </c>
      <c r="L1623">
        <v>21.99</v>
      </c>
      <c r="M1623">
        <f>L1623*_xlfn.XLOOKUP(K1623,AM:AM,AN:AN)</f>
        <v>21.99</v>
      </c>
      <c r="N1623">
        <f>L1623*_xlfn.XLOOKUP(K1623,AM:AM,AO:AO)</f>
        <v>25.508399999999998</v>
      </c>
      <c r="O1623">
        <v>0</v>
      </c>
      <c r="P1623">
        <f>O1623*_xlfn.XLOOKUP(K1623,AM:AM,AN:AN)</f>
        <v>0</v>
      </c>
      <c r="Q1623">
        <f>O1623*_xlfn.XLOOKUP(K1623,AM:AM,AO:AO)</f>
        <v>0</v>
      </c>
      <c r="R1623" t="str">
        <f>_xlfn.XLOOKUP(E1623,AF:AF,AG:AG)</f>
        <v>F1S USA</v>
      </c>
      <c r="S1623" t="str">
        <f>_xlfn.XLOOKUP(E1623,AF:AF,AI:AI)</f>
        <v>United States</v>
      </c>
      <c r="T1623">
        <f>WEEKNUM(G1623)</f>
        <v>8</v>
      </c>
      <c r="U1623">
        <f>YEAR(G1623)</f>
        <v>2025</v>
      </c>
      <c r="V1623" s="117">
        <f>IFERROR(Q1623/N1623,"0")</f>
        <v>0</v>
      </c>
    </row>
    <row r="1624" spans="1:22">
      <c r="A1624" t="str">
        <f>_xlfn.XLOOKUP(D1624,BN:BN,BO:BO)</f>
        <v>México</v>
      </c>
      <c r="B1624" t="s">
        <v>25</v>
      </c>
      <c r="C1624">
        <v>215</v>
      </c>
      <c r="D1624" t="str">
        <f>_xlfn.XLOOKUP(C1624,BH:BH,BI:BI)</f>
        <v>MariaM</v>
      </c>
      <c r="E1624">
        <v>28934</v>
      </c>
      <c r="F1624" t="s">
        <v>2800</v>
      </c>
      <c r="G1624" s="63">
        <v>45708</v>
      </c>
      <c r="H1624" t="s">
        <v>218</v>
      </c>
      <c r="I1624" t="s">
        <v>366</v>
      </c>
      <c r="J1624" t="str">
        <f>_xlfn.XLOOKUP(I1624,AS:AS,AU:AU)</f>
        <v>Vuelos</v>
      </c>
      <c r="K1624" t="s">
        <v>27</v>
      </c>
      <c r="L1624">
        <v>21.99</v>
      </c>
      <c r="M1624">
        <f>L1624*_xlfn.XLOOKUP(K1624,AM:AM,AN:AN)</f>
        <v>21.99</v>
      </c>
      <c r="N1624">
        <f>L1624*_xlfn.XLOOKUP(K1624,AM:AM,AO:AO)</f>
        <v>25.508399999999998</v>
      </c>
      <c r="O1624">
        <v>0</v>
      </c>
      <c r="P1624">
        <f>O1624*_xlfn.XLOOKUP(K1624,AM:AM,AN:AN)</f>
        <v>0</v>
      </c>
      <c r="Q1624">
        <f>O1624*_xlfn.XLOOKUP(K1624,AM:AM,AO:AO)</f>
        <v>0</v>
      </c>
      <c r="R1624" t="str">
        <f>_xlfn.XLOOKUP(E1624,AF:AF,AG:AG)</f>
        <v>F1S USA</v>
      </c>
      <c r="S1624" t="str">
        <f>_xlfn.XLOOKUP(E1624,AF:AF,AI:AI)</f>
        <v>United States</v>
      </c>
      <c r="T1624">
        <f>WEEKNUM(G1624)</f>
        <v>8</v>
      </c>
      <c r="U1624">
        <f>YEAR(G1624)</f>
        <v>2025</v>
      </c>
      <c r="V1624" s="117">
        <f>IFERROR(Q1624/N1624,"0")</f>
        <v>0</v>
      </c>
    </row>
    <row r="1625" spans="1:22">
      <c r="A1625" t="str">
        <f>_xlfn.XLOOKUP(D1625,BN:BN,BO:BO)</f>
        <v>México</v>
      </c>
      <c r="B1625" t="s">
        <v>25</v>
      </c>
      <c r="C1625">
        <v>215</v>
      </c>
      <c r="D1625" t="str">
        <f>_xlfn.XLOOKUP(C1625,BH:BH,BI:BI)</f>
        <v>MariaM</v>
      </c>
      <c r="E1625">
        <v>28934</v>
      </c>
      <c r="F1625" t="s">
        <v>2799</v>
      </c>
      <c r="G1625" s="63">
        <v>45708</v>
      </c>
      <c r="H1625" t="s">
        <v>218</v>
      </c>
      <c r="I1625" t="s">
        <v>366</v>
      </c>
      <c r="J1625" t="str">
        <f>_xlfn.XLOOKUP(I1625,AS:AS,AU:AU)</f>
        <v>Vuelos</v>
      </c>
      <c r="K1625" t="s">
        <v>27</v>
      </c>
      <c r="L1625">
        <v>71.7</v>
      </c>
      <c r="M1625">
        <f>L1625*_xlfn.XLOOKUP(K1625,AM:AM,AN:AN)</f>
        <v>71.7</v>
      </c>
      <c r="N1625">
        <f>L1625*_xlfn.XLOOKUP(K1625,AM:AM,AO:AO)</f>
        <v>83.171999999999997</v>
      </c>
      <c r="O1625">
        <v>0</v>
      </c>
      <c r="P1625">
        <f>O1625*_xlfn.XLOOKUP(K1625,AM:AM,AN:AN)</f>
        <v>0</v>
      </c>
      <c r="Q1625">
        <f>O1625*_xlfn.XLOOKUP(K1625,AM:AM,AO:AO)</f>
        <v>0</v>
      </c>
      <c r="R1625" t="str">
        <f>_xlfn.XLOOKUP(E1625,AF:AF,AG:AG)</f>
        <v>F1S USA</v>
      </c>
      <c r="S1625" t="str">
        <f>_xlfn.XLOOKUP(E1625,AF:AF,AI:AI)</f>
        <v>United States</v>
      </c>
      <c r="T1625">
        <f>WEEKNUM(G1625)</f>
        <v>8</v>
      </c>
      <c r="U1625">
        <f>YEAR(G1625)</f>
        <v>2025</v>
      </c>
      <c r="V1625" s="117">
        <f>IFERROR(Q1625/N1625,"0")</f>
        <v>0</v>
      </c>
    </row>
    <row r="1626" spans="1:22">
      <c r="A1626" t="str">
        <f>_xlfn.XLOOKUP(D1626,BN:BN,BO:BO)</f>
        <v>México</v>
      </c>
      <c r="B1626" t="s">
        <v>25</v>
      </c>
      <c r="C1626">
        <v>215</v>
      </c>
      <c r="D1626" t="str">
        <f>_xlfn.XLOOKUP(C1626,BH:BH,BI:BI)</f>
        <v>MariaM</v>
      </c>
      <c r="E1626">
        <v>28934</v>
      </c>
      <c r="F1626" t="s">
        <v>2800</v>
      </c>
      <c r="G1626" s="63">
        <v>45708</v>
      </c>
      <c r="H1626" t="s">
        <v>218</v>
      </c>
      <c r="I1626" t="s">
        <v>366</v>
      </c>
      <c r="J1626" t="str">
        <f>_xlfn.XLOOKUP(I1626,AS:AS,AU:AU)</f>
        <v>Vuelos</v>
      </c>
      <c r="K1626" t="s">
        <v>27</v>
      </c>
      <c r="L1626">
        <v>71.7</v>
      </c>
      <c r="M1626">
        <f>L1626*_xlfn.XLOOKUP(K1626,AM:AM,AN:AN)</f>
        <v>71.7</v>
      </c>
      <c r="N1626">
        <f>L1626*_xlfn.XLOOKUP(K1626,AM:AM,AO:AO)</f>
        <v>83.171999999999997</v>
      </c>
      <c r="O1626">
        <v>0</v>
      </c>
      <c r="P1626">
        <f>O1626*_xlfn.XLOOKUP(K1626,AM:AM,AN:AN)</f>
        <v>0</v>
      </c>
      <c r="Q1626">
        <f>O1626*_xlfn.XLOOKUP(K1626,AM:AM,AO:AO)</f>
        <v>0</v>
      </c>
      <c r="R1626" t="str">
        <f>_xlfn.XLOOKUP(E1626,AF:AF,AG:AG)</f>
        <v>F1S USA</v>
      </c>
      <c r="S1626" t="str">
        <f>_xlfn.XLOOKUP(E1626,AF:AF,AI:AI)</f>
        <v>United States</v>
      </c>
      <c r="T1626">
        <f>WEEKNUM(G1626)</f>
        <v>8</v>
      </c>
      <c r="U1626">
        <f>YEAR(G1626)</f>
        <v>2025</v>
      </c>
      <c r="V1626" s="117">
        <f>IFERROR(Q1626/N1626,"0")</f>
        <v>0</v>
      </c>
    </row>
    <row r="1627" spans="1:22">
      <c r="A1627" t="str">
        <f>_xlfn.XLOOKUP(D1627,BN:BN,BO:BO)</f>
        <v>México</v>
      </c>
      <c r="B1627" t="s">
        <v>25</v>
      </c>
      <c r="C1627">
        <v>215</v>
      </c>
      <c r="D1627" t="str">
        <f>_xlfn.XLOOKUP(C1627,BH:BH,BI:BI)</f>
        <v>MariaM</v>
      </c>
      <c r="E1627">
        <v>0</v>
      </c>
      <c r="F1627" t="s">
        <v>2801</v>
      </c>
      <c r="G1627" s="63">
        <v>45708</v>
      </c>
      <c r="H1627" s="63">
        <v>45913</v>
      </c>
      <c r="I1627" t="s">
        <v>396</v>
      </c>
      <c r="J1627" t="str">
        <f>_xlfn.XLOOKUP(I1627,AS:AS,AU:AU)</f>
        <v>Honorarios</v>
      </c>
      <c r="K1627" t="s">
        <v>27</v>
      </c>
      <c r="L1627">
        <v>67</v>
      </c>
      <c r="M1627">
        <f>L1627*_xlfn.XLOOKUP(K1627,AM:AM,AN:AN)</f>
        <v>67</v>
      </c>
      <c r="N1627">
        <f>L1627*_xlfn.XLOOKUP(K1627,AM:AM,AO:AO)</f>
        <v>77.72</v>
      </c>
      <c r="O1627">
        <v>67</v>
      </c>
      <c r="P1627">
        <f>O1627*_xlfn.XLOOKUP(K1627,AM:AM,AN:AN)</f>
        <v>67</v>
      </c>
      <c r="Q1627">
        <f>O1627*_xlfn.XLOOKUP(K1627,AM:AM,AO:AO)</f>
        <v>77.72</v>
      </c>
      <c r="R1627" t="str">
        <f>_xlfn.XLOOKUP(E1627,AF:AF,AG:AG)</f>
        <v>FEES</v>
      </c>
      <c r="S1627">
        <f>_xlfn.XLOOKUP(E1627,AF:AF,AI:AI)</f>
        <v>0</v>
      </c>
      <c r="T1627">
        <f>WEEKNUM(G1627)</f>
        <v>8</v>
      </c>
      <c r="U1627">
        <f>YEAR(G1627)</f>
        <v>2025</v>
      </c>
      <c r="V1627" s="117">
        <f>IFERROR(Q1627/N1627,"0")</f>
        <v>1</v>
      </c>
    </row>
    <row r="1628" spans="1:22">
      <c r="A1628" t="str">
        <f>_xlfn.XLOOKUP(D1628,BN:BN,BO:BO)</f>
        <v>México</v>
      </c>
      <c r="B1628" t="s">
        <v>25</v>
      </c>
      <c r="C1628">
        <v>215</v>
      </c>
      <c r="D1628" t="str">
        <f>_xlfn.XLOOKUP(C1628,BH:BH,BI:BI)</f>
        <v>MariaM</v>
      </c>
      <c r="E1628">
        <v>30769</v>
      </c>
      <c r="F1628" t="s">
        <v>2802</v>
      </c>
      <c r="G1628" s="63">
        <v>45907</v>
      </c>
      <c r="H1628" s="63">
        <v>45910</v>
      </c>
      <c r="I1628" t="s">
        <v>376</v>
      </c>
      <c r="J1628" t="str">
        <f>_xlfn.XLOOKUP(I1628,AS:AS,AU:AU)</f>
        <v>Hotel</v>
      </c>
      <c r="K1628" t="s">
        <v>27</v>
      </c>
      <c r="L1628">
        <v>4710</v>
      </c>
      <c r="M1628">
        <f>L1628*_xlfn.XLOOKUP(K1628,AM:AM,AN:AN)</f>
        <v>4710</v>
      </c>
      <c r="N1628">
        <f>L1628*_xlfn.XLOOKUP(K1628,AM:AM,AO:AO)</f>
        <v>5463.5999999999995</v>
      </c>
      <c r="O1628">
        <v>407.98</v>
      </c>
      <c r="P1628">
        <f>O1628*_xlfn.XLOOKUP(K1628,AM:AM,AN:AN)</f>
        <v>407.98</v>
      </c>
      <c r="Q1628">
        <f>O1628*_xlfn.XLOOKUP(K1628,AM:AM,AO:AO)</f>
        <v>473.2568</v>
      </c>
      <c r="R1628" t="str">
        <f>_xlfn.XLOOKUP(E1628,AF:AF,AG:AG)</f>
        <v>THE ST. REGIS VENICE</v>
      </c>
      <c r="S1628" t="str">
        <f>_xlfn.XLOOKUP(E1628,AF:AF,AI:AI)</f>
        <v>Italy</v>
      </c>
      <c r="T1628">
        <f>WEEKNUM(G1628)</f>
        <v>37</v>
      </c>
      <c r="U1628">
        <f>YEAR(G1628)</f>
        <v>2025</v>
      </c>
      <c r="V1628" s="117">
        <f>IFERROR(Q1628/N1628,"0")</f>
        <v>8.6619957537154998E-2</v>
      </c>
    </row>
    <row r="1629" spans="1:22">
      <c r="A1629" t="str">
        <f>_xlfn.XLOOKUP(D1629,BN:BN,BO:BO)</f>
        <v>México</v>
      </c>
      <c r="B1629" t="s">
        <v>25</v>
      </c>
      <c r="C1629">
        <v>215</v>
      </c>
      <c r="D1629" t="str">
        <f>_xlfn.XLOOKUP(C1629,BH:BH,BI:BI)</f>
        <v>MariaM</v>
      </c>
      <c r="E1629">
        <v>0</v>
      </c>
      <c r="F1629" t="s">
        <v>543</v>
      </c>
      <c r="G1629" s="63">
        <v>45708</v>
      </c>
      <c r="H1629" s="63">
        <v>45913</v>
      </c>
      <c r="I1629" t="s">
        <v>396</v>
      </c>
      <c r="J1629" t="str">
        <f>_xlfn.XLOOKUP(I1629,AS:AS,AU:AU)</f>
        <v>Honorarios</v>
      </c>
      <c r="K1629" t="s">
        <v>27</v>
      </c>
      <c r="L1629">
        <v>430.52</v>
      </c>
      <c r="M1629">
        <f>L1629*_xlfn.XLOOKUP(K1629,AM:AM,AN:AN)</f>
        <v>430.52</v>
      </c>
      <c r="N1629">
        <f>L1629*_xlfn.XLOOKUP(K1629,AM:AM,AO:AO)</f>
        <v>499.40319999999997</v>
      </c>
      <c r="O1629">
        <v>430.52</v>
      </c>
      <c r="P1629">
        <f>O1629*_xlfn.XLOOKUP(K1629,AM:AM,AN:AN)</f>
        <v>430.52</v>
      </c>
      <c r="Q1629">
        <f>O1629*_xlfn.XLOOKUP(K1629,AM:AM,AO:AO)</f>
        <v>499.40319999999997</v>
      </c>
      <c r="R1629" t="str">
        <f>_xlfn.XLOOKUP(E1629,AF:AF,AG:AG)</f>
        <v>FEES</v>
      </c>
      <c r="S1629">
        <f>_xlfn.XLOOKUP(E1629,AF:AF,AI:AI)</f>
        <v>0</v>
      </c>
      <c r="T1629">
        <f>WEEKNUM(G1629)</f>
        <v>8</v>
      </c>
      <c r="U1629">
        <f>YEAR(G1629)</f>
        <v>2025</v>
      </c>
      <c r="V1629" s="117">
        <f>IFERROR(Q1629/N1629,"0")</f>
        <v>1</v>
      </c>
    </row>
    <row r="1630" spans="1:22">
      <c r="A1630" t="str">
        <f>_xlfn.XLOOKUP(D1630,BN:BN,BO:BO)</f>
        <v>México</v>
      </c>
      <c r="B1630" t="s">
        <v>25</v>
      </c>
      <c r="C1630">
        <v>216</v>
      </c>
      <c r="D1630" t="str">
        <f>_xlfn.XLOOKUP(C1630,BH:BH,BI:BI)</f>
        <v>DianaM</v>
      </c>
      <c r="E1630">
        <v>26346</v>
      </c>
      <c r="F1630" t="s">
        <v>2803</v>
      </c>
      <c r="G1630" s="63">
        <v>45733</v>
      </c>
      <c r="H1630" s="63">
        <v>45738</v>
      </c>
      <c r="I1630" t="s">
        <v>376</v>
      </c>
      <c r="J1630" t="str">
        <f>_xlfn.XLOOKUP(I1630,AS:AS,AU:AU)</f>
        <v>Hotel</v>
      </c>
      <c r="K1630" t="s">
        <v>33</v>
      </c>
      <c r="L1630">
        <v>58328.6</v>
      </c>
      <c r="M1630">
        <f>L1630*_xlfn.XLOOKUP(K1630,AM:AM,AN:AN)</f>
        <v>50162.595999999998</v>
      </c>
      <c r="N1630">
        <f>L1630*_xlfn.XLOOKUP(K1630,AM:AM,AO:AO)</f>
        <v>58328.6</v>
      </c>
      <c r="O1630">
        <v>5832.86</v>
      </c>
      <c r="P1630">
        <f>O1630*_xlfn.XLOOKUP(K1630,AM:AM,AN:AN)</f>
        <v>5016.2595999999994</v>
      </c>
      <c r="Q1630">
        <f>O1630*_xlfn.XLOOKUP(K1630,AM:AM,AO:AO)</f>
        <v>5832.86</v>
      </c>
      <c r="R1630" t="str">
        <f>_xlfn.XLOOKUP(E1630,AF:AF,AG:AG)</f>
        <v>EDEN ROCK ST BARTHS</v>
      </c>
      <c r="S1630" t="str">
        <f>_xlfn.XLOOKUP(E1630,AF:AF,AI:AI)</f>
        <v>Saint Bartholomey</v>
      </c>
      <c r="T1630">
        <f>WEEKNUM(G1630)</f>
        <v>12</v>
      </c>
      <c r="U1630">
        <f>YEAR(G1630)</f>
        <v>2025</v>
      </c>
      <c r="V1630" s="117">
        <f>IFERROR(Q1630/N1630,"0")</f>
        <v>9.9999999999999992E-2</v>
      </c>
    </row>
    <row r="1631" spans="1:22">
      <c r="A1631" t="str">
        <f>_xlfn.XLOOKUP(D1631,BN:BN,BO:BO)</f>
        <v>México</v>
      </c>
      <c r="B1631" t="s">
        <v>25</v>
      </c>
      <c r="C1631">
        <v>217</v>
      </c>
      <c r="D1631" t="str">
        <f>_xlfn.XLOOKUP(C1631,BH:BH,BI:BI)</f>
        <v>MariaM</v>
      </c>
      <c r="E1631">
        <v>25889</v>
      </c>
      <c r="F1631" t="s">
        <v>2481</v>
      </c>
      <c r="G1631" s="63">
        <v>45743</v>
      </c>
      <c r="H1631" s="63">
        <v>45747</v>
      </c>
      <c r="I1631" t="s">
        <v>376</v>
      </c>
      <c r="J1631" t="str">
        <f>_xlfn.XLOOKUP(I1631,AS:AS,AU:AU)</f>
        <v>Hotel</v>
      </c>
      <c r="K1631" t="s">
        <v>33</v>
      </c>
      <c r="L1631">
        <v>3574</v>
      </c>
      <c r="M1631">
        <f>L1631*_xlfn.XLOOKUP(K1631,AM:AM,AN:AN)</f>
        <v>3073.64</v>
      </c>
      <c r="N1631">
        <f>L1631*_xlfn.XLOOKUP(K1631,AM:AM,AO:AO)</f>
        <v>3574</v>
      </c>
      <c r="O1631">
        <v>266.95999999999998</v>
      </c>
      <c r="P1631">
        <f>O1631*_xlfn.XLOOKUP(K1631,AM:AM,AN:AN)</f>
        <v>229.58559999999997</v>
      </c>
      <c r="Q1631">
        <f>O1631*_xlfn.XLOOKUP(K1631,AM:AM,AO:AO)</f>
        <v>266.95999999999998</v>
      </c>
      <c r="R1631" t="str">
        <f>_xlfn.XLOOKUP(E1631,AF:AF,AG:AG)</f>
        <v>Lyle Washignton DC</v>
      </c>
      <c r="S1631" t="str">
        <f>_xlfn.XLOOKUP(E1631,AF:AF,AI:AI)</f>
        <v>United States</v>
      </c>
      <c r="T1631">
        <f>WEEKNUM(G1631)</f>
        <v>13</v>
      </c>
      <c r="U1631">
        <f>YEAR(G1631)</f>
        <v>2025</v>
      </c>
      <c r="V1631" s="117">
        <f>IFERROR(Q1631/N1631,"0")</f>
        <v>7.4695019585898151E-2</v>
      </c>
    </row>
    <row r="1632" spans="1:22">
      <c r="A1632" t="str">
        <f>_xlfn.XLOOKUP(D1632,BN:BN,BO:BO)</f>
        <v>México</v>
      </c>
      <c r="B1632" t="s">
        <v>25</v>
      </c>
      <c r="C1632">
        <v>218</v>
      </c>
      <c r="D1632" t="str">
        <f>_xlfn.XLOOKUP(C1632,BH:BH,BI:BI)</f>
        <v>DianaM</v>
      </c>
      <c r="E1632">
        <v>23966</v>
      </c>
      <c r="F1632" t="s">
        <v>2804</v>
      </c>
      <c r="G1632" s="63">
        <v>45865</v>
      </c>
      <c r="H1632" s="63">
        <v>45874</v>
      </c>
      <c r="I1632" t="s">
        <v>366</v>
      </c>
      <c r="J1632" t="str">
        <f>_xlfn.XLOOKUP(I1632,AS:AS,AU:AU)</f>
        <v>Vuelos</v>
      </c>
      <c r="K1632" t="s">
        <v>33</v>
      </c>
      <c r="L1632">
        <v>4420.91</v>
      </c>
      <c r="M1632">
        <f>L1632*_xlfn.XLOOKUP(K1632,AM:AM,AN:AN)</f>
        <v>3801.9825999999998</v>
      </c>
      <c r="N1632">
        <f>L1632*_xlfn.XLOOKUP(K1632,AM:AM,AO:AO)</f>
        <v>4420.91</v>
      </c>
      <c r="O1632">
        <v>346.86</v>
      </c>
      <c r="P1632">
        <f>O1632*_xlfn.XLOOKUP(K1632,AM:AM,AN:AN)</f>
        <v>298.2996</v>
      </c>
      <c r="Q1632">
        <f>O1632*_xlfn.XLOOKUP(K1632,AM:AM,AO:AO)</f>
        <v>346.86</v>
      </c>
      <c r="R1632" t="str">
        <f>_xlfn.XLOOKUP(E1632,AF:AF,AG:AG)</f>
        <v>British Airways</v>
      </c>
      <c r="S1632" t="str">
        <f>_xlfn.XLOOKUP(E1632,AF:AF,AI:AI)</f>
        <v>United Kingdom</v>
      </c>
      <c r="T1632">
        <f>WEEKNUM(G1632)</f>
        <v>31</v>
      </c>
      <c r="U1632">
        <f>YEAR(G1632)</f>
        <v>2025</v>
      </c>
      <c r="V1632" s="117">
        <f>IFERROR(Q1632/N1632,"0")</f>
        <v>7.8458959806917583E-2</v>
      </c>
    </row>
    <row r="1633" spans="1:22">
      <c r="A1633" t="str">
        <f>_xlfn.XLOOKUP(D1633,BN:BN,BO:BO)</f>
        <v>México</v>
      </c>
      <c r="B1633" t="s">
        <v>25</v>
      </c>
      <c r="C1633">
        <v>218</v>
      </c>
      <c r="D1633" t="str">
        <f>_xlfn.XLOOKUP(C1633,BH:BH,BI:BI)</f>
        <v>DianaM</v>
      </c>
      <c r="E1633">
        <v>23966</v>
      </c>
      <c r="F1633" t="s">
        <v>2805</v>
      </c>
      <c r="G1633" s="63">
        <v>45865</v>
      </c>
      <c r="H1633" s="63">
        <v>45874</v>
      </c>
      <c r="I1633" t="s">
        <v>366</v>
      </c>
      <c r="J1633" t="str">
        <f>_xlfn.XLOOKUP(I1633,AS:AS,AU:AU)</f>
        <v>Vuelos</v>
      </c>
      <c r="K1633" t="s">
        <v>33</v>
      </c>
      <c r="L1633">
        <v>4420.91</v>
      </c>
      <c r="M1633">
        <f>L1633*_xlfn.XLOOKUP(K1633,AM:AM,AN:AN)</f>
        <v>3801.9825999999998</v>
      </c>
      <c r="N1633">
        <f>L1633*_xlfn.XLOOKUP(K1633,AM:AM,AO:AO)</f>
        <v>4420.91</v>
      </c>
      <c r="O1633">
        <v>346.86</v>
      </c>
      <c r="P1633">
        <f>O1633*_xlfn.XLOOKUP(K1633,AM:AM,AN:AN)</f>
        <v>298.2996</v>
      </c>
      <c r="Q1633">
        <f>O1633*_xlfn.XLOOKUP(K1633,AM:AM,AO:AO)</f>
        <v>346.86</v>
      </c>
      <c r="R1633" t="str">
        <f>_xlfn.XLOOKUP(E1633,AF:AF,AG:AG)</f>
        <v>British Airways</v>
      </c>
      <c r="S1633" t="str">
        <f>_xlfn.XLOOKUP(E1633,AF:AF,AI:AI)</f>
        <v>United Kingdom</v>
      </c>
      <c r="T1633">
        <f>WEEKNUM(G1633)</f>
        <v>31</v>
      </c>
      <c r="U1633">
        <f>YEAR(G1633)</f>
        <v>2025</v>
      </c>
      <c r="V1633" s="117">
        <f>IFERROR(Q1633/N1633,"0")</f>
        <v>7.8458959806917583E-2</v>
      </c>
    </row>
    <row r="1634" spans="1:22">
      <c r="A1634" t="str">
        <f>_xlfn.XLOOKUP(D1634,BN:BN,BO:BO)</f>
        <v>México</v>
      </c>
      <c r="B1634" t="s">
        <v>25</v>
      </c>
      <c r="C1634">
        <v>218</v>
      </c>
      <c r="D1634" t="str">
        <f>_xlfn.XLOOKUP(C1634,BH:BH,BI:BI)</f>
        <v>DianaM</v>
      </c>
      <c r="E1634">
        <v>23966</v>
      </c>
      <c r="F1634" t="s">
        <v>2806</v>
      </c>
      <c r="G1634" s="63">
        <v>45865</v>
      </c>
      <c r="H1634" s="63">
        <v>45874</v>
      </c>
      <c r="I1634" t="s">
        <v>366</v>
      </c>
      <c r="J1634" t="str">
        <f>_xlfn.XLOOKUP(I1634,AS:AS,AU:AU)</f>
        <v>Vuelos</v>
      </c>
      <c r="K1634" t="s">
        <v>33</v>
      </c>
      <c r="L1634">
        <v>4420.91</v>
      </c>
      <c r="M1634">
        <f>L1634*_xlfn.XLOOKUP(K1634,AM:AM,AN:AN)</f>
        <v>3801.9825999999998</v>
      </c>
      <c r="N1634">
        <f>L1634*_xlfn.XLOOKUP(K1634,AM:AM,AO:AO)</f>
        <v>4420.91</v>
      </c>
      <c r="O1634">
        <v>346.86</v>
      </c>
      <c r="P1634">
        <f>O1634*_xlfn.XLOOKUP(K1634,AM:AM,AN:AN)</f>
        <v>298.2996</v>
      </c>
      <c r="Q1634">
        <f>O1634*_xlfn.XLOOKUP(K1634,AM:AM,AO:AO)</f>
        <v>346.86</v>
      </c>
      <c r="R1634" t="str">
        <f>_xlfn.XLOOKUP(E1634,AF:AF,AG:AG)</f>
        <v>British Airways</v>
      </c>
      <c r="S1634" t="str">
        <f>_xlfn.XLOOKUP(E1634,AF:AF,AI:AI)</f>
        <v>United Kingdom</v>
      </c>
      <c r="T1634">
        <f>WEEKNUM(G1634)</f>
        <v>31</v>
      </c>
      <c r="U1634">
        <f>YEAR(G1634)</f>
        <v>2025</v>
      </c>
      <c r="V1634" s="117">
        <f>IFERROR(Q1634/N1634,"0")</f>
        <v>7.8458959806917583E-2</v>
      </c>
    </row>
    <row r="1635" spans="1:22">
      <c r="A1635" t="str">
        <f>_xlfn.XLOOKUP(D1635,BN:BN,BO:BO)</f>
        <v>México</v>
      </c>
      <c r="B1635" t="s">
        <v>25</v>
      </c>
      <c r="C1635">
        <v>218</v>
      </c>
      <c r="D1635" t="str">
        <f>_xlfn.XLOOKUP(C1635,BH:BH,BI:BI)</f>
        <v>DianaM</v>
      </c>
      <c r="E1635">
        <v>23966</v>
      </c>
      <c r="F1635" t="s">
        <v>2807</v>
      </c>
      <c r="G1635" s="63">
        <v>45865</v>
      </c>
      <c r="H1635" s="63">
        <v>45874</v>
      </c>
      <c r="I1635" t="s">
        <v>366</v>
      </c>
      <c r="J1635" t="str">
        <f>_xlfn.XLOOKUP(I1635,AS:AS,AU:AU)</f>
        <v>Vuelos</v>
      </c>
      <c r="K1635" t="s">
        <v>33</v>
      </c>
      <c r="L1635">
        <v>4420.91</v>
      </c>
      <c r="M1635">
        <f>L1635*_xlfn.XLOOKUP(K1635,AM:AM,AN:AN)</f>
        <v>3801.9825999999998</v>
      </c>
      <c r="N1635">
        <f>L1635*_xlfn.XLOOKUP(K1635,AM:AM,AO:AO)</f>
        <v>4420.91</v>
      </c>
      <c r="O1635">
        <v>346.86</v>
      </c>
      <c r="P1635">
        <f>O1635*_xlfn.XLOOKUP(K1635,AM:AM,AN:AN)</f>
        <v>298.2996</v>
      </c>
      <c r="Q1635">
        <f>O1635*_xlfn.XLOOKUP(K1635,AM:AM,AO:AO)</f>
        <v>346.86</v>
      </c>
      <c r="R1635" t="str">
        <f>_xlfn.XLOOKUP(E1635,AF:AF,AG:AG)</f>
        <v>British Airways</v>
      </c>
      <c r="S1635" t="str">
        <f>_xlfn.XLOOKUP(E1635,AF:AF,AI:AI)</f>
        <v>United Kingdom</v>
      </c>
      <c r="T1635">
        <f>WEEKNUM(G1635)</f>
        <v>31</v>
      </c>
      <c r="U1635">
        <f>YEAR(G1635)</f>
        <v>2025</v>
      </c>
      <c r="V1635" s="117">
        <f>IFERROR(Q1635/N1635,"0")</f>
        <v>7.8458959806917583E-2</v>
      </c>
    </row>
    <row r="1636" spans="1:22">
      <c r="A1636" t="str">
        <f>_xlfn.XLOOKUP(D1636,BN:BN,BO:BO)</f>
        <v>México</v>
      </c>
      <c r="B1636" t="s">
        <v>25</v>
      </c>
      <c r="C1636">
        <v>218</v>
      </c>
      <c r="D1636" t="str">
        <f>_xlfn.XLOOKUP(C1636,BH:BH,BI:BI)</f>
        <v>DianaM</v>
      </c>
      <c r="E1636">
        <v>23966</v>
      </c>
      <c r="F1636" t="s">
        <v>2808</v>
      </c>
      <c r="G1636" s="63">
        <v>45865</v>
      </c>
      <c r="H1636" s="63">
        <v>45874</v>
      </c>
      <c r="I1636" t="s">
        <v>366</v>
      </c>
      <c r="J1636" t="str">
        <f>_xlfn.XLOOKUP(I1636,AS:AS,AU:AU)</f>
        <v>Vuelos</v>
      </c>
      <c r="K1636" t="s">
        <v>33</v>
      </c>
      <c r="L1636">
        <v>4420.91</v>
      </c>
      <c r="M1636">
        <f>L1636*_xlfn.XLOOKUP(K1636,AM:AM,AN:AN)</f>
        <v>3801.9825999999998</v>
      </c>
      <c r="N1636">
        <f>L1636*_xlfn.XLOOKUP(K1636,AM:AM,AO:AO)</f>
        <v>4420.91</v>
      </c>
      <c r="O1636">
        <v>346.86</v>
      </c>
      <c r="P1636">
        <f>O1636*_xlfn.XLOOKUP(K1636,AM:AM,AN:AN)</f>
        <v>298.2996</v>
      </c>
      <c r="Q1636">
        <f>O1636*_xlfn.XLOOKUP(K1636,AM:AM,AO:AO)</f>
        <v>346.86</v>
      </c>
      <c r="R1636" t="str">
        <f>_xlfn.XLOOKUP(E1636,AF:AF,AG:AG)</f>
        <v>British Airways</v>
      </c>
      <c r="S1636" t="str">
        <f>_xlfn.XLOOKUP(E1636,AF:AF,AI:AI)</f>
        <v>United Kingdom</v>
      </c>
      <c r="T1636">
        <f>WEEKNUM(G1636)</f>
        <v>31</v>
      </c>
      <c r="U1636">
        <f>YEAR(G1636)</f>
        <v>2025</v>
      </c>
      <c r="V1636" s="117">
        <f>IFERROR(Q1636/N1636,"0")</f>
        <v>7.8458959806917583E-2</v>
      </c>
    </row>
    <row r="1637" spans="1:22">
      <c r="A1637" t="str">
        <f>_xlfn.XLOOKUP(D1637,BN:BN,BO:BO)</f>
        <v>México</v>
      </c>
      <c r="B1637" t="s">
        <v>25</v>
      </c>
      <c r="C1637">
        <v>218</v>
      </c>
      <c r="D1637" t="str">
        <f>_xlfn.XLOOKUP(C1637,BH:BH,BI:BI)</f>
        <v>DianaM</v>
      </c>
      <c r="E1637">
        <v>23966</v>
      </c>
      <c r="F1637" t="s">
        <v>2809</v>
      </c>
      <c r="G1637" s="63">
        <v>45870</v>
      </c>
      <c r="H1637" s="63">
        <v>45870</v>
      </c>
      <c r="I1637" t="s">
        <v>366</v>
      </c>
      <c r="J1637" t="str">
        <f>_xlfn.XLOOKUP(I1637,AS:AS,AU:AU)</f>
        <v>Vuelos</v>
      </c>
      <c r="K1637" t="s">
        <v>33</v>
      </c>
      <c r="L1637">
        <v>384.1</v>
      </c>
      <c r="M1637">
        <f>L1637*_xlfn.XLOOKUP(K1637,AM:AM,AN:AN)</f>
        <v>330.32600000000002</v>
      </c>
      <c r="N1637">
        <f>L1637*_xlfn.XLOOKUP(K1637,AM:AM,AO:AO)</f>
        <v>384.1</v>
      </c>
      <c r="O1637">
        <v>0</v>
      </c>
      <c r="P1637">
        <f>O1637*_xlfn.XLOOKUP(K1637,AM:AM,AN:AN)</f>
        <v>0</v>
      </c>
      <c r="Q1637">
        <f>O1637*_xlfn.XLOOKUP(K1637,AM:AM,AO:AO)</f>
        <v>0</v>
      </c>
      <c r="R1637" t="str">
        <f>_xlfn.XLOOKUP(E1637,AF:AF,AG:AG)</f>
        <v>British Airways</v>
      </c>
      <c r="S1637" t="str">
        <f>_xlfn.XLOOKUP(E1637,AF:AF,AI:AI)</f>
        <v>United Kingdom</v>
      </c>
      <c r="T1637">
        <f>WEEKNUM(G1637)</f>
        <v>31</v>
      </c>
      <c r="U1637">
        <f>YEAR(G1637)</f>
        <v>2025</v>
      </c>
      <c r="V1637" s="117">
        <f>IFERROR(Q1637/N1637,"0")</f>
        <v>0</v>
      </c>
    </row>
    <row r="1638" spans="1:22">
      <c r="A1638" t="str">
        <f>_xlfn.XLOOKUP(D1638,BN:BN,BO:BO)</f>
        <v>México</v>
      </c>
      <c r="B1638" t="s">
        <v>25</v>
      </c>
      <c r="C1638">
        <v>218</v>
      </c>
      <c r="D1638" t="str">
        <f>_xlfn.XLOOKUP(C1638,BH:BH,BI:BI)</f>
        <v>DianaM</v>
      </c>
      <c r="E1638">
        <v>23966</v>
      </c>
      <c r="F1638" t="s">
        <v>2810</v>
      </c>
      <c r="G1638" s="63">
        <v>45870</v>
      </c>
      <c r="H1638" s="63">
        <v>45870</v>
      </c>
      <c r="I1638" t="s">
        <v>366</v>
      </c>
      <c r="J1638" t="str">
        <f>_xlfn.XLOOKUP(I1638,AS:AS,AU:AU)</f>
        <v>Vuelos</v>
      </c>
      <c r="K1638" t="s">
        <v>33</v>
      </c>
      <c r="L1638">
        <v>384.1</v>
      </c>
      <c r="M1638">
        <f>L1638*_xlfn.XLOOKUP(K1638,AM:AM,AN:AN)</f>
        <v>330.32600000000002</v>
      </c>
      <c r="N1638">
        <f>L1638*_xlfn.XLOOKUP(K1638,AM:AM,AO:AO)</f>
        <v>384.1</v>
      </c>
      <c r="O1638">
        <v>0</v>
      </c>
      <c r="P1638">
        <f>O1638*_xlfn.XLOOKUP(K1638,AM:AM,AN:AN)</f>
        <v>0</v>
      </c>
      <c r="Q1638">
        <f>O1638*_xlfn.XLOOKUP(K1638,AM:AM,AO:AO)</f>
        <v>0</v>
      </c>
      <c r="R1638" t="str">
        <f>_xlfn.XLOOKUP(E1638,AF:AF,AG:AG)</f>
        <v>British Airways</v>
      </c>
      <c r="S1638" t="str">
        <f>_xlfn.XLOOKUP(E1638,AF:AF,AI:AI)</f>
        <v>United Kingdom</v>
      </c>
      <c r="T1638">
        <f>WEEKNUM(G1638)</f>
        <v>31</v>
      </c>
      <c r="U1638">
        <f>YEAR(G1638)</f>
        <v>2025</v>
      </c>
      <c r="V1638" s="117">
        <f>IFERROR(Q1638/N1638,"0")</f>
        <v>0</v>
      </c>
    </row>
    <row r="1639" spans="1:22">
      <c r="A1639" t="str">
        <f>_xlfn.XLOOKUP(D1639,BN:BN,BO:BO)</f>
        <v>México</v>
      </c>
      <c r="B1639" t="s">
        <v>25</v>
      </c>
      <c r="C1639">
        <v>218</v>
      </c>
      <c r="D1639" t="str">
        <f>_xlfn.XLOOKUP(C1639,BH:BH,BI:BI)</f>
        <v>DianaM</v>
      </c>
      <c r="E1639">
        <v>23966</v>
      </c>
      <c r="F1639" t="s">
        <v>2811</v>
      </c>
      <c r="G1639" s="63">
        <v>45870</v>
      </c>
      <c r="H1639" s="63">
        <v>45870</v>
      </c>
      <c r="I1639" t="s">
        <v>366</v>
      </c>
      <c r="J1639" t="str">
        <f>_xlfn.XLOOKUP(I1639,AS:AS,AU:AU)</f>
        <v>Vuelos</v>
      </c>
      <c r="K1639" t="s">
        <v>33</v>
      </c>
      <c r="L1639">
        <v>384.1</v>
      </c>
      <c r="M1639">
        <f>L1639*_xlfn.XLOOKUP(K1639,AM:AM,AN:AN)</f>
        <v>330.32600000000002</v>
      </c>
      <c r="N1639">
        <f>L1639*_xlfn.XLOOKUP(K1639,AM:AM,AO:AO)</f>
        <v>384.1</v>
      </c>
      <c r="O1639">
        <v>0</v>
      </c>
      <c r="P1639">
        <f>O1639*_xlfn.XLOOKUP(K1639,AM:AM,AN:AN)</f>
        <v>0</v>
      </c>
      <c r="Q1639">
        <f>O1639*_xlfn.XLOOKUP(K1639,AM:AM,AO:AO)</f>
        <v>0</v>
      </c>
      <c r="R1639" t="str">
        <f>_xlfn.XLOOKUP(E1639,AF:AF,AG:AG)</f>
        <v>British Airways</v>
      </c>
      <c r="S1639" t="str">
        <f>_xlfn.XLOOKUP(E1639,AF:AF,AI:AI)</f>
        <v>United Kingdom</v>
      </c>
      <c r="T1639">
        <f>WEEKNUM(G1639)</f>
        <v>31</v>
      </c>
      <c r="U1639">
        <f>YEAR(G1639)</f>
        <v>2025</v>
      </c>
      <c r="V1639" s="117">
        <f>IFERROR(Q1639/N1639,"0")</f>
        <v>0</v>
      </c>
    </row>
    <row r="1640" spans="1:22">
      <c r="A1640" t="str">
        <f>_xlfn.XLOOKUP(D1640,BN:BN,BO:BO)</f>
        <v>México</v>
      </c>
      <c r="B1640" t="s">
        <v>25</v>
      </c>
      <c r="C1640">
        <v>218</v>
      </c>
      <c r="D1640" t="str">
        <f>_xlfn.XLOOKUP(C1640,BH:BH,BI:BI)</f>
        <v>DianaM</v>
      </c>
      <c r="E1640">
        <v>23966</v>
      </c>
      <c r="F1640" t="s">
        <v>2812</v>
      </c>
      <c r="G1640" s="63">
        <v>45870</v>
      </c>
      <c r="H1640" s="63">
        <v>45870</v>
      </c>
      <c r="I1640" t="s">
        <v>366</v>
      </c>
      <c r="J1640" t="str">
        <f>_xlfn.XLOOKUP(I1640,AS:AS,AU:AU)</f>
        <v>Vuelos</v>
      </c>
      <c r="K1640" t="s">
        <v>33</v>
      </c>
      <c r="L1640">
        <v>384.1</v>
      </c>
      <c r="M1640">
        <f>L1640*_xlfn.XLOOKUP(K1640,AM:AM,AN:AN)</f>
        <v>330.32600000000002</v>
      </c>
      <c r="N1640">
        <f>L1640*_xlfn.XLOOKUP(K1640,AM:AM,AO:AO)</f>
        <v>384.1</v>
      </c>
      <c r="O1640">
        <v>0</v>
      </c>
      <c r="P1640">
        <f>O1640*_xlfn.XLOOKUP(K1640,AM:AM,AN:AN)</f>
        <v>0</v>
      </c>
      <c r="Q1640">
        <f>O1640*_xlfn.XLOOKUP(K1640,AM:AM,AO:AO)</f>
        <v>0</v>
      </c>
      <c r="R1640" t="str">
        <f>_xlfn.XLOOKUP(E1640,AF:AF,AG:AG)</f>
        <v>British Airways</v>
      </c>
      <c r="S1640" t="str">
        <f>_xlfn.XLOOKUP(E1640,AF:AF,AI:AI)</f>
        <v>United Kingdom</v>
      </c>
      <c r="T1640">
        <f>WEEKNUM(G1640)</f>
        <v>31</v>
      </c>
      <c r="U1640">
        <f>YEAR(G1640)</f>
        <v>2025</v>
      </c>
      <c r="V1640" s="117">
        <f>IFERROR(Q1640/N1640,"0")</f>
        <v>0</v>
      </c>
    </row>
    <row r="1641" spans="1:22">
      <c r="A1641" t="str">
        <f>_xlfn.XLOOKUP(D1641,BN:BN,BO:BO)</f>
        <v>México</v>
      </c>
      <c r="B1641" t="s">
        <v>25</v>
      </c>
      <c r="C1641">
        <v>218</v>
      </c>
      <c r="D1641" t="str">
        <f>_xlfn.XLOOKUP(C1641,BH:BH,BI:BI)</f>
        <v>DianaM</v>
      </c>
      <c r="E1641">
        <v>23966</v>
      </c>
      <c r="F1641" t="s">
        <v>2813</v>
      </c>
      <c r="G1641" s="63">
        <v>45870</v>
      </c>
      <c r="H1641" s="63">
        <v>45870</v>
      </c>
      <c r="I1641" t="s">
        <v>366</v>
      </c>
      <c r="J1641" t="str">
        <f>_xlfn.XLOOKUP(I1641,AS:AS,AU:AU)</f>
        <v>Vuelos</v>
      </c>
      <c r="K1641" t="s">
        <v>33</v>
      </c>
      <c r="L1641">
        <v>384.1</v>
      </c>
      <c r="M1641">
        <f>L1641*_xlfn.XLOOKUP(K1641,AM:AM,AN:AN)</f>
        <v>330.32600000000002</v>
      </c>
      <c r="N1641">
        <f>L1641*_xlfn.XLOOKUP(K1641,AM:AM,AO:AO)</f>
        <v>384.1</v>
      </c>
      <c r="O1641">
        <v>0</v>
      </c>
      <c r="P1641">
        <f>O1641*_xlfn.XLOOKUP(K1641,AM:AM,AN:AN)</f>
        <v>0</v>
      </c>
      <c r="Q1641">
        <f>O1641*_xlfn.XLOOKUP(K1641,AM:AM,AO:AO)</f>
        <v>0</v>
      </c>
      <c r="R1641" t="str">
        <f>_xlfn.XLOOKUP(E1641,AF:AF,AG:AG)</f>
        <v>British Airways</v>
      </c>
      <c r="S1641" t="str">
        <f>_xlfn.XLOOKUP(E1641,AF:AF,AI:AI)</f>
        <v>United Kingdom</v>
      </c>
      <c r="T1641">
        <f>WEEKNUM(G1641)</f>
        <v>31</v>
      </c>
      <c r="U1641">
        <f>YEAR(G1641)</f>
        <v>2025</v>
      </c>
      <c r="V1641" s="117">
        <f>IFERROR(Q1641/N1641,"0")</f>
        <v>0</v>
      </c>
    </row>
    <row r="1642" spans="1:22">
      <c r="A1642" t="str">
        <f>_xlfn.XLOOKUP(D1642,BN:BN,BO:BO)</f>
        <v>México</v>
      </c>
      <c r="B1642" t="s">
        <v>25</v>
      </c>
      <c r="C1642">
        <v>218</v>
      </c>
      <c r="D1642" t="str">
        <f>_xlfn.XLOOKUP(C1642,BH:BH,BI:BI)</f>
        <v>DianaM</v>
      </c>
      <c r="E1642">
        <v>25372</v>
      </c>
      <c r="F1642" t="s">
        <v>2814</v>
      </c>
      <c r="G1642" s="63">
        <v>45865</v>
      </c>
      <c r="H1642" s="63">
        <v>45874</v>
      </c>
      <c r="I1642" t="s">
        <v>425</v>
      </c>
      <c r="J1642" t="str">
        <f>_xlfn.XLOOKUP(I1642,AS:AS,AU:AU)</f>
        <v>Traslados</v>
      </c>
      <c r="K1642" t="s">
        <v>33</v>
      </c>
      <c r="L1642">
        <v>11917.44</v>
      </c>
      <c r="M1642">
        <f>L1642*_xlfn.XLOOKUP(K1642,AM:AM,AN:AN)</f>
        <v>10248.9984</v>
      </c>
      <c r="N1642">
        <f>L1642*_xlfn.XLOOKUP(K1642,AM:AM,AO:AO)</f>
        <v>11917.44</v>
      </c>
      <c r="O1642">
        <v>0</v>
      </c>
      <c r="P1642">
        <f>O1642*_xlfn.XLOOKUP(K1642,AM:AM,AN:AN)</f>
        <v>0</v>
      </c>
      <c r="Q1642">
        <f>O1642*_xlfn.XLOOKUP(K1642,AM:AM,AO:AO)</f>
        <v>0</v>
      </c>
      <c r="R1642" t="str">
        <f>_xlfn.XLOOKUP(E1642,AF:AF,AG:AG)</f>
        <v>Queen Of Clubs Lifestyle Luxury Services LTD</v>
      </c>
      <c r="S1642" t="str">
        <f>_xlfn.XLOOKUP(E1642,AF:AF,AI:AI)</f>
        <v>United Kingdom</v>
      </c>
      <c r="T1642">
        <f>WEEKNUM(G1642)</f>
        <v>31</v>
      </c>
      <c r="U1642">
        <f>YEAR(G1642)</f>
        <v>2025</v>
      </c>
      <c r="V1642" s="117">
        <f>IFERROR(Q1642/N1642,"0")</f>
        <v>0</v>
      </c>
    </row>
    <row r="1643" spans="1:22">
      <c r="A1643" t="str">
        <f>_xlfn.XLOOKUP(D1643,BN:BN,BO:BO)</f>
        <v>México</v>
      </c>
      <c r="B1643" t="s">
        <v>25</v>
      </c>
      <c r="C1643">
        <v>218</v>
      </c>
      <c r="D1643" t="str">
        <f>_xlfn.XLOOKUP(C1643,BH:BH,BI:BI)</f>
        <v>DianaM</v>
      </c>
      <c r="E1643">
        <v>25820</v>
      </c>
      <c r="F1643" t="s">
        <v>2401</v>
      </c>
      <c r="G1643" s="63">
        <v>45865</v>
      </c>
      <c r="H1643" s="63">
        <v>45874</v>
      </c>
      <c r="I1643" t="s">
        <v>376</v>
      </c>
      <c r="J1643" t="str">
        <f>_xlfn.XLOOKUP(I1643,AS:AS,AU:AU)</f>
        <v>Hotel</v>
      </c>
      <c r="K1643" t="s">
        <v>33</v>
      </c>
      <c r="L1643">
        <v>26141.57</v>
      </c>
      <c r="M1643">
        <f>L1643*_xlfn.XLOOKUP(K1643,AM:AM,AN:AN)</f>
        <v>22481.750199999999</v>
      </c>
      <c r="N1643">
        <f>L1643*_xlfn.XLOOKUP(K1643,AM:AM,AO:AO)</f>
        <v>26141.57</v>
      </c>
      <c r="O1643">
        <v>2065.59</v>
      </c>
      <c r="P1643">
        <f>O1643*_xlfn.XLOOKUP(K1643,AM:AM,AN:AN)</f>
        <v>1776.4074000000001</v>
      </c>
      <c r="Q1643">
        <f>O1643*_xlfn.XLOOKUP(K1643,AM:AM,AO:AO)</f>
        <v>2065.59</v>
      </c>
      <c r="R1643" t="str">
        <f>_xlfn.XLOOKUP(E1643,AF:AF,AG:AG)</f>
        <v>THE BERKELEY</v>
      </c>
      <c r="S1643" t="str">
        <f>_xlfn.XLOOKUP(E1643,AF:AF,AI:AI)</f>
        <v>United States</v>
      </c>
      <c r="T1643">
        <f>WEEKNUM(G1643)</f>
        <v>31</v>
      </c>
      <c r="U1643">
        <f>YEAR(G1643)</f>
        <v>2025</v>
      </c>
      <c r="V1643" s="117">
        <f>IFERROR(Q1643/N1643,"0")</f>
        <v>7.9015529671706788E-2</v>
      </c>
    </row>
    <row r="1644" spans="1:22">
      <c r="A1644" t="str">
        <f>_xlfn.XLOOKUP(D1644,BN:BN,BO:BO)</f>
        <v>México</v>
      </c>
      <c r="B1644" t="s">
        <v>25</v>
      </c>
      <c r="C1644">
        <v>218</v>
      </c>
      <c r="D1644" t="str">
        <f>_xlfn.XLOOKUP(C1644,BH:BH,BI:BI)</f>
        <v>DianaM</v>
      </c>
      <c r="E1644">
        <v>29682</v>
      </c>
      <c r="F1644" t="s">
        <v>1880</v>
      </c>
      <c r="G1644" s="63">
        <v>45865</v>
      </c>
      <c r="H1644" s="63">
        <v>45874</v>
      </c>
      <c r="I1644" t="s">
        <v>376</v>
      </c>
      <c r="J1644" t="str">
        <f>_xlfn.XLOOKUP(I1644,AS:AS,AU:AU)</f>
        <v>Hotel</v>
      </c>
      <c r="K1644" t="s">
        <v>33</v>
      </c>
      <c r="L1644">
        <v>15277.75</v>
      </c>
      <c r="M1644">
        <f>L1644*_xlfn.XLOOKUP(K1644,AM:AM,AN:AN)</f>
        <v>13138.865</v>
      </c>
      <c r="N1644">
        <f>L1644*_xlfn.XLOOKUP(K1644,AM:AM,AO:AO)</f>
        <v>15277.75</v>
      </c>
      <c r="O1644">
        <v>1955.45</v>
      </c>
      <c r="P1644">
        <f>O1644*_xlfn.XLOOKUP(K1644,AM:AM,AN:AN)</f>
        <v>1681.6870000000001</v>
      </c>
      <c r="Q1644">
        <f>O1644*_xlfn.XLOOKUP(K1644,AM:AM,AO:AO)</f>
        <v>1955.45</v>
      </c>
      <c r="R1644" t="str">
        <f>_xlfn.XLOOKUP(E1644,AF:AF,AG:AG)</f>
        <v>THE GLENEAGLES HOTEL</v>
      </c>
      <c r="S1644" t="str">
        <f>_xlfn.XLOOKUP(E1644,AF:AF,AI:AI)</f>
        <v>United Kingdom</v>
      </c>
      <c r="T1644">
        <f>WEEKNUM(G1644)</f>
        <v>31</v>
      </c>
      <c r="U1644">
        <f>YEAR(G1644)</f>
        <v>2025</v>
      </c>
      <c r="V1644" s="117">
        <f>IFERROR(Q1644/N1644,"0")</f>
        <v>0.12799332362422478</v>
      </c>
    </row>
    <row r="1645" spans="1:22">
      <c r="A1645" t="str">
        <f>_xlfn.XLOOKUP(D1645,BN:BN,BO:BO)</f>
        <v>México</v>
      </c>
      <c r="B1645" t="s">
        <v>25</v>
      </c>
      <c r="C1645">
        <v>218</v>
      </c>
      <c r="D1645" t="str">
        <f>_xlfn.XLOOKUP(C1645,BH:BH,BI:BI)</f>
        <v>DianaM</v>
      </c>
      <c r="E1645">
        <v>25820</v>
      </c>
      <c r="F1645" t="s">
        <v>1880</v>
      </c>
      <c r="G1645" s="63">
        <v>45865</v>
      </c>
      <c r="H1645" s="63">
        <v>45874</v>
      </c>
      <c r="I1645" t="s">
        <v>376</v>
      </c>
      <c r="J1645" t="str">
        <f>_xlfn.XLOOKUP(I1645,AS:AS,AU:AU)</f>
        <v>Hotel</v>
      </c>
      <c r="K1645" t="s">
        <v>33</v>
      </c>
      <c r="L1645">
        <v>7247.7</v>
      </c>
      <c r="M1645">
        <f>L1645*_xlfn.XLOOKUP(K1645,AM:AM,AN:AN)</f>
        <v>6233.0219999999999</v>
      </c>
      <c r="N1645">
        <f>L1645*_xlfn.XLOOKUP(K1645,AM:AM,AO:AO)</f>
        <v>7247.7</v>
      </c>
      <c r="O1645">
        <v>724.77</v>
      </c>
      <c r="P1645">
        <f>O1645*_xlfn.XLOOKUP(K1645,AM:AM,AN:AN)</f>
        <v>623.30219999999997</v>
      </c>
      <c r="Q1645">
        <f>O1645*_xlfn.XLOOKUP(K1645,AM:AM,AO:AO)</f>
        <v>724.77</v>
      </c>
      <c r="R1645" t="str">
        <f>_xlfn.XLOOKUP(E1645,AF:AF,AG:AG)</f>
        <v>THE BERKELEY</v>
      </c>
      <c r="S1645" t="str">
        <f>_xlfn.XLOOKUP(E1645,AF:AF,AI:AI)</f>
        <v>United States</v>
      </c>
      <c r="T1645">
        <f>WEEKNUM(G1645)</f>
        <v>31</v>
      </c>
      <c r="U1645">
        <f>YEAR(G1645)</f>
        <v>2025</v>
      </c>
      <c r="V1645" s="117">
        <f>IFERROR(Q1645/N1645,"0")</f>
        <v>0.1</v>
      </c>
    </row>
    <row r="1646" spans="1:22">
      <c r="A1646" t="str">
        <f>_xlfn.XLOOKUP(D1646,BN:BN,BO:BO)</f>
        <v>México</v>
      </c>
      <c r="B1646" t="s">
        <v>25</v>
      </c>
      <c r="C1646">
        <v>218</v>
      </c>
      <c r="D1646" t="str">
        <f>_xlfn.XLOOKUP(C1646,BH:BH,BI:BI)</f>
        <v>DianaM</v>
      </c>
      <c r="E1646">
        <v>0</v>
      </c>
      <c r="F1646" t="s">
        <v>1158</v>
      </c>
      <c r="G1646" s="63">
        <v>45865</v>
      </c>
      <c r="H1646" s="63">
        <v>45874</v>
      </c>
      <c r="I1646" t="s">
        <v>396</v>
      </c>
      <c r="J1646" t="str">
        <f>_xlfn.XLOOKUP(I1646,AS:AS,AU:AU)</f>
        <v>Honorarios</v>
      </c>
      <c r="K1646" t="s">
        <v>33</v>
      </c>
      <c r="L1646">
        <v>5988.19</v>
      </c>
      <c r="M1646">
        <f>L1646*_xlfn.XLOOKUP(K1646,AM:AM,AN:AN)</f>
        <v>5149.8433999999997</v>
      </c>
      <c r="N1646">
        <f>L1646*_xlfn.XLOOKUP(K1646,AM:AM,AO:AO)</f>
        <v>5988.19</v>
      </c>
      <c r="O1646">
        <v>5988.19</v>
      </c>
      <c r="P1646">
        <f>O1646*_xlfn.XLOOKUP(K1646,AM:AM,AN:AN)</f>
        <v>5149.8433999999997</v>
      </c>
      <c r="Q1646">
        <f>O1646*_xlfn.XLOOKUP(K1646,AM:AM,AO:AO)</f>
        <v>5988.19</v>
      </c>
      <c r="R1646" t="str">
        <f>_xlfn.XLOOKUP(E1646,AF:AF,AG:AG)</f>
        <v>FEES</v>
      </c>
      <c r="S1646">
        <f>_xlfn.XLOOKUP(E1646,AF:AF,AI:AI)</f>
        <v>0</v>
      </c>
      <c r="T1646">
        <f>WEEKNUM(G1646)</f>
        <v>31</v>
      </c>
      <c r="U1646">
        <f>YEAR(G1646)</f>
        <v>2025</v>
      </c>
      <c r="V1646" s="117">
        <f>IFERROR(Q1646/N1646,"0")</f>
        <v>1</v>
      </c>
    </row>
    <row r="1647" spans="1:22">
      <c r="A1647" t="str">
        <f>_xlfn.XLOOKUP(D1647,BN:BN,BO:BO)</f>
        <v>México</v>
      </c>
      <c r="B1647" t="s">
        <v>25</v>
      </c>
      <c r="C1647">
        <v>219</v>
      </c>
      <c r="D1647" t="str">
        <f>_xlfn.XLOOKUP(C1647,BH:BH,BI:BI)</f>
        <v>MinervaH</v>
      </c>
      <c r="E1647">
        <v>23921</v>
      </c>
      <c r="F1647" t="s">
        <v>2815</v>
      </c>
      <c r="G1647" s="63">
        <v>45816</v>
      </c>
      <c r="H1647" s="63">
        <v>45831</v>
      </c>
      <c r="I1647" t="s">
        <v>366</v>
      </c>
      <c r="J1647" t="str">
        <f>_xlfn.XLOOKUP(I1647,AS:AS,AU:AU)</f>
        <v>Vuelos</v>
      </c>
      <c r="K1647" t="s">
        <v>27</v>
      </c>
      <c r="L1647">
        <v>254.72</v>
      </c>
      <c r="M1647">
        <f>L1647*_xlfn.XLOOKUP(K1647,AM:AM,AN:AN)</f>
        <v>254.72</v>
      </c>
      <c r="N1647">
        <f>L1647*_xlfn.XLOOKUP(K1647,AM:AM,AO:AO)</f>
        <v>295.47519999999997</v>
      </c>
      <c r="O1647">
        <v>0</v>
      </c>
      <c r="P1647">
        <f>O1647*_xlfn.XLOOKUP(K1647,AM:AM,AN:AN)</f>
        <v>0</v>
      </c>
      <c r="Q1647">
        <f>O1647*_xlfn.XLOOKUP(K1647,AM:AM,AO:AO)</f>
        <v>0</v>
      </c>
      <c r="R1647" t="str">
        <f>_xlfn.XLOOKUP(E1647,AF:AF,AG:AG)</f>
        <v>Air France</v>
      </c>
      <c r="S1647" t="str">
        <f>_xlfn.XLOOKUP(E1647,AF:AF,AI:AI)</f>
        <v>France</v>
      </c>
      <c r="T1647">
        <f>WEEKNUM(G1647)</f>
        <v>24</v>
      </c>
      <c r="U1647">
        <f>YEAR(G1647)</f>
        <v>2025</v>
      </c>
      <c r="V1647" s="117">
        <f>IFERROR(Q1647/N1647,"0")</f>
        <v>0</v>
      </c>
    </row>
    <row r="1648" spans="1:22">
      <c r="A1648" t="str">
        <f>_xlfn.XLOOKUP(D1648,BN:BN,BO:BO)</f>
        <v>México</v>
      </c>
      <c r="B1648" t="s">
        <v>25</v>
      </c>
      <c r="C1648">
        <v>219</v>
      </c>
      <c r="D1648" t="str">
        <f>_xlfn.XLOOKUP(C1648,BH:BH,BI:BI)</f>
        <v>MinervaH</v>
      </c>
      <c r="E1648">
        <v>25446</v>
      </c>
      <c r="F1648" t="s">
        <v>2816</v>
      </c>
      <c r="G1648" s="63">
        <v>45814</v>
      </c>
      <c r="H1648" s="63">
        <v>45816</v>
      </c>
      <c r="I1648" t="s">
        <v>376</v>
      </c>
      <c r="J1648" t="str">
        <f>_xlfn.XLOOKUP(I1648,AS:AS,AU:AU)</f>
        <v>Hotel</v>
      </c>
      <c r="K1648" t="s">
        <v>27</v>
      </c>
      <c r="L1648">
        <v>3605.88</v>
      </c>
      <c r="M1648">
        <f>L1648*_xlfn.XLOOKUP(K1648,AM:AM,AN:AN)</f>
        <v>3605.88</v>
      </c>
      <c r="N1648">
        <f>L1648*_xlfn.XLOOKUP(K1648,AM:AM,AO:AO)</f>
        <v>4182.8207999999995</v>
      </c>
      <c r="O1648">
        <v>297.02</v>
      </c>
      <c r="P1648">
        <f>O1648*_xlfn.XLOOKUP(K1648,AM:AM,AN:AN)</f>
        <v>297.02</v>
      </c>
      <c r="Q1648">
        <f>O1648*_xlfn.XLOOKUP(K1648,AM:AM,AO:AO)</f>
        <v>344.54319999999996</v>
      </c>
      <c r="R1648" t="str">
        <f>_xlfn.XLOOKUP(E1648,AF:AF,AG:AG)</f>
        <v>Le Collectionist</v>
      </c>
      <c r="S1648" t="str">
        <f>_xlfn.XLOOKUP(E1648,AF:AF,AI:AI)</f>
        <v>France</v>
      </c>
      <c r="T1648">
        <f>WEEKNUM(G1648)</f>
        <v>23</v>
      </c>
      <c r="U1648">
        <f>YEAR(G1648)</f>
        <v>2025</v>
      </c>
      <c r="V1648" s="117">
        <f>IFERROR(Q1648/N1648,"0")</f>
        <v>8.2371016229048105E-2</v>
      </c>
    </row>
    <row r="1649" spans="1:22">
      <c r="A1649" t="str">
        <f>_xlfn.XLOOKUP(D1649,BN:BN,BO:BO)</f>
        <v>México</v>
      </c>
      <c r="B1649" t="s">
        <v>25</v>
      </c>
      <c r="C1649">
        <v>219</v>
      </c>
      <c r="D1649" t="str">
        <f>_xlfn.XLOOKUP(C1649,BH:BH,BI:BI)</f>
        <v>MinervaH</v>
      </c>
      <c r="E1649">
        <v>27345</v>
      </c>
      <c r="F1649" t="s">
        <v>2817</v>
      </c>
      <c r="G1649" s="63">
        <v>45816</v>
      </c>
      <c r="H1649" s="63">
        <v>45831</v>
      </c>
      <c r="I1649" t="s">
        <v>425</v>
      </c>
      <c r="J1649" t="str">
        <f>_xlfn.XLOOKUP(I1649,AS:AS,AU:AU)</f>
        <v>Traslados</v>
      </c>
      <c r="K1649" t="s">
        <v>27</v>
      </c>
      <c r="L1649">
        <v>1368</v>
      </c>
      <c r="M1649">
        <f>L1649*_xlfn.XLOOKUP(K1649,AM:AM,AN:AN)</f>
        <v>1368</v>
      </c>
      <c r="N1649">
        <f>L1649*_xlfn.XLOOKUP(K1649,AM:AM,AO:AO)</f>
        <v>1586.8799999999999</v>
      </c>
      <c r="O1649">
        <v>0</v>
      </c>
      <c r="P1649">
        <f>O1649*_xlfn.XLOOKUP(K1649,AM:AM,AN:AN)</f>
        <v>0</v>
      </c>
      <c r="Q1649">
        <f>O1649*_xlfn.XLOOKUP(K1649,AM:AM,AO:AO)</f>
        <v>0</v>
      </c>
      <c r="R1649" t="str">
        <f>_xlfn.XLOOKUP(E1649,AF:AF,AG:AG)</f>
        <v>BLISS TRAVEL</v>
      </c>
      <c r="S1649" t="str">
        <f>_xlfn.XLOOKUP(E1649,AF:AF,AI:AI)</f>
        <v>Greece</v>
      </c>
      <c r="T1649">
        <f>WEEKNUM(G1649)</f>
        <v>24</v>
      </c>
      <c r="U1649">
        <f>YEAR(G1649)</f>
        <v>2025</v>
      </c>
      <c r="V1649" s="117">
        <f>IFERROR(Q1649/N1649,"0")</f>
        <v>0</v>
      </c>
    </row>
    <row r="1650" spans="1:22">
      <c r="A1650" t="str">
        <f>_xlfn.XLOOKUP(D1650,BN:BN,BO:BO)</f>
        <v>México</v>
      </c>
      <c r="B1650" t="s">
        <v>25</v>
      </c>
      <c r="C1650">
        <v>219</v>
      </c>
      <c r="D1650" t="str">
        <f>_xlfn.XLOOKUP(C1650,BH:BH,BI:BI)</f>
        <v>MinervaH</v>
      </c>
      <c r="E1650">
        <v>24262</v>
      </c>
      <c r="F1650" t="s">
        <v>2818</v>
      </c>
      <c r="G1650" s="63">
        <v>45813</v>
      </c>
      <c r="H1650" s="63">
        <v>45833</v>
      </c>
      <c r="I1650" t="s">
        <v>366</v>
      </c>
      <c r="J1650" t="str">
        <f>_xlfn.XLOOKUP(I1650,AS:AS,AU:AU)</f>
        <v>Vuelos</v>
      </c>
      <c r="K1650" t="s">
        <v>27</v>
      </c>
      <c r="L1650">
        <v>4132</v>
      </c>
      <c r="M1650">
        <f>L1650*_xlfn.XLOOKUP(K1650,AM:AM,AN:AN)</f>
        <v>4132</v>
      </c>
      <c r="N1650">
        <f>L1650*_xlfn.XLOOKUP(K1650,AM:AM,AO:AO)</f>
        <v>4793.12</v>
      </c>
      <c r="O1650">
        <v>0</v>
      </c>
      <c r="P1650">
        <f>O1650*_xlfn.XLOOKUP(K1650,AM:AM,AN:AN)</f>
        <v>0</v>
      </c>
      <c r="Q1650">
        <f>O1650*_xlfn.XLOOKUP(K1650,AM:AM,AO:AO)</f>
        <v>0</v>
      </c>
      <c r="R1650" t="str">
        <f>_xlfn.XLOOKUP(E1650,AF:AF,AG:AG)</f>
        <v>VIALLO, S.A.</v>
      </c>
      <c r="S1650" t="str">
        <f>_xlfn.XLOOKUP(E1650,AF:AF,AI:AI)</f>
        <v>Mexico</v>
      </c>
      <c r="T1650">
        <f>WEEKNUM(G1650)</f>
        <v>23</v>
      </c>
      <c r="U1650">
        <f>YEAR(G1650)</f>
        <v>2025</v>
      </c>
      <c r="V1650" s="117">
        <f>IFERROR(Q1650/N1650,"0")</f>
        <v>0</v>
      </c>
    </row>
    <row r="1651" spans="1:22">
      <c r="A1651" t="str">
        <f>_xlfn.XLOOKUP(D1651,BN:BN,BO:BO)</f>
        <v>México</v>
      </c>
      <c r="B1651" t="s">
        <v>25</v>
      </c>
      <c r="C1651">
        <v>219</v>
      </c>
      <c r="D1651" t="str">
        <f>_xlfn.XLOOKUP(C1651,BH:BH,BI:BI)</f>
        <v>MinervaH</v>
      </c>
      <c r="E1651">
        <v>27870</v>
      </c>
      <c r="F1651" t="s">
        <v>2819</v>
      </c>
      <c r="G1651" s="63">
        <v>45830</v>
      </c>
      <c r="H1651" s="63">
        <v>45830</v>
      </c>
      <c r="I1651" t="s">
        <v>366</v>
      </c>
      <c r="J1651" t="str">
        <f>_xlfn.XLOOKUP(I1651,AS:AS,AU:AU)</f>
        <v>Vuelos</v>
      </c>
      <c r="K1651" t="s">
        <v>27</v>
      </c>
      <c r="L1651">
        <v>185.3</v>
      </c>
      <c r="M1651">
        <f>L1651*_xlfn.XLOOKUP(K1651,AM:AM,AN:AN)</f>
        <v>185.3</v>
      </c>
      <c r="N1651">
        <f>L1651*_xlfn.XLOOKUP(K1651,AM:AM,AO:AO)</f>
        <v>214.94800000000001</v>
      </c>
      <c r="O1651">
        <v>0</v>
      </c>
      <c r="P1651">
        <f>O1651*_xlfn.XLOOKUP(K1651,AM:AM,AN:AN)</f>
        <v>0</v>
      </c>
      <c r="Q1651">
        <f>O1651*_xlfn.XLOOKUP(K1651,AM:AM,AO:AO)</f>
        <v>0</v>
      </c>
      <c r="R1651" t="str">
        <f>_xlfn.XLOOKUP(E1651,AF:AF,AG:AG)</f>
        <v>Italia Trasporto Aereo</v>
      </c>
      <c r="S1651" t="str">
        <f>_xlfn.XLOOKUP(E1651,AF:AF,AI:AI)</f>
        <v>Italy</v>
      </c>
      <c r="T1651">
        <f>WEEKNUM(G1651)</f>
        <v>26</v>
      </c>
      <c r="U1651">
        <f>YEAR(G1651)</f>
        <v>2025</v>
      </c>
      <c r="V1651" s="117">
        <f>IFERROR(Q1651/N1651,"0")</f>
        <v>0</v>
      </c>
    </row>
    <row r="1652" spans="1:22">
      <c r="A1652" t="str">
        <f>_xlfn.XLOOKUP(D1652,BN:BN,BO:BO)</f>
        <v>México</v>
      </c>
      <c r="B1652" t="s">
        <v>25</v>
      </c>
      <c r="C1652">
        <v>219</v>
      </c>
      <c r="D1652" t="str">
        <f>_xlfn.XLOOKUP(C1652,BH:BH,BI:BI)</f>
        <v>MinervaH</v>
      </c>
      <c r="E1652">
        <v>27870</v>
      </c>
      <c r="F1652" t="s">
        <v>2819</v>
      </c>
      <c r="G1652" s="63">
        <v>45830</v>
      </c>
      <c r="H1652" s="63">
        <v>45830</v>
      </c>
      <c r="I1652" t="s">
        <v>366</v>
      </c>
      <c r="J1652" t="str">
        <f>_xlfn.XLOOKUP(I1652,AS:AS,AU:AU)</f>
        <v>Vuelos</v>
      </c>
      <c r="K1652" t="s">
        <v>27</v>
      </c>
      <c r="L1652">
        <v>185.3</v>
      </c>
      <c r="M1652">
        <f>L1652*_xlfn.XLOOKUP(K1652,AM:AM,AN:AN)</f>
        <v>185.3</v>
      </c>
      <c r="N1652">
        <f>L1652*_xlfn.XLOOKUP(K1652,AM:AM,AO:AO)</f>
        <v>214.94800000000001</v>
      </c>
      <c r="O1652">
        <v>0</v>
      </c>
      <c r="P1652">
        <f>O1652*_xlfn.XLOOKUP(K1652,AM:AM,AN:AN)</f>
        <v>0</v>
      </c>
      <c r="Q1652">
        <f>O1652*_xlfn.XLOOKUP(K1652,AM:AM,AO:AO)</f>
        <v>0</v>
      </c>
      <c r="R1652" t="str">
        <f>_xlfn.XLOOKUP(E1652,AF:AF,AG:AG)</f>
        <v>Italia Trasporto Aereo</v>
      </c>
      <c r="S1652" t="str">
        <f>_xlfn.XLOOKUP(E1652,AF:AF,AI:AI)</f>
        <v>Italy</v>
      </c>
      <c r="T1652">
        <f>WEEKNUM(G1652)</f>
        <v>26</v>
      </c>
      <c r="U1652">
        <f>YEAR(G1652)</f>
        <v>2025</v>
      </c>
      <c r="V1652" s="117">
        <f>IFERROR(Q1652/N1652,"0")</f>
        <v>0</v>
      </c>
    </row>
    <row r="1653" spans="1:22">
      <c r="A1653" t="str">
        <f>_xlfn.XLOOKUP(D1653,BN:BN,BO:BO)</f>
        <v>México</v>
      </c>
      <c r="B1653" t="s">
        <v>25</v>
      </c>
      <c r="C1653">
        <v>219</v>
      </c>
      <c r="D1653" t="str">
        <f>_xlfn.XLOOKUP(C1653,BH:BH,BI:BI)</f>
        <v>MinervaH</v>
      </c>
      <c r="E1653">
        <v>23921</v>
      </c>
      <c r="F1653" t="s">
        <v>2820</v>
      </c>
      <c r="G1653" s="63">
        <v>45813</v>
      </c>
      <c r="H1653" s="63">
        <v>45833</v>
      </c>
      <c r="I1653" t="s">
        <v>366</v>
      </c>
      <c r="J1653" t="str">
        <f>_xlfn.XLOOKUP(I1653,AS:AS,AU:AU)</f>
        <v>Vuelos</v>
      </c>
      <c r="K1653" t="s">
        <v>27</v>
      </c>
      <c r="L1653">
        <v>200</v>
      </c>
      <c r="M1653">
        <f>L1653*_xlfn.XLOOKUP(K1653,AM:AM,AN:AN)</f>
        <v>200</v>
      </c>
      <c r="N1653">
        <f>L1653*_xlfn.XLOOKUP(K1653,AM:AM,AO:AO)</f>
        <v>231.99999999999997</v>
      </c>
      <c r="O1653">
        <v>0</v>
      </c>
      <c r="P1653">
        <f>O1653*_xlfn.XLOOKUP(K1653,AM:AM,AN:AN)</f>
        <v>0</v>
      </c>
      <c r="Q1653">
        <f>O1653*_xlfn.XLOOKUP(K1653,AM:AM,AO:AO)</f>
        <v>0</v>
      </c>
      <c r="R1653" t="str">
        <f>_xlfn.XLOOKUP(E1653,AF:AF,AG:AG)</f>
        <v>Air France</v>
      </c>
      <c r="S1653" t="str">
        <f>_xlfn.XLOOKUP(E1653,AF:AF,AI:AI)</f>
        <v>France</v>
      </c>
      <c r="T1653">
        <f>WEEKNUM(G1653)</f>
        <v>23</v>
      </c>
      <c r="U1653">
        <f>YEAR(G1653)</f>
        <v>2025</v>
      </c>
      <c r="V1653" s="117">
        <f>IFERROR(Q1653/N1653,"0")</f>
        <v>0</v>
      </c>
    </row>
    <row r="1654" spans="1:22">
      <c r="A1654" t="str">
        <f>_xlfn.XLOOKUP(D1654,BN:BN,BO:BO)</f>
        <v>México</v>
      </c>
      <c r="B1654" t="s">
        <v>25</v>
      </c>
      <c r="C1654">
        <v>219</v>
      </c>
      <c r="D1654" t="str">
        <f>_xlfn.XLOOKUP(C1654,BH:BH,BI:BI)</f>
        <v>MinervaH</v>
      </c>
      <c r="E1654">
        <v>27345</v>
      </c>
      <c r="F1654" t="s">
        <v>2821</v>
      </c>
      <c r="G1654" s="63">
        <v>45814</v>
      </c>
      <c r="H1654" s="63">
        <v>45814</v>
      </c>
      <c r="I1654" t="s">
        <v>425</v>
      </c>
      <c r="J1654" t="str">
        <f>_xlfn.XLOOKUP(I1654,AS:AS,AU:AU)</f>
        <v>Traslados</v>
      </c>
      <c r="K1654" t="s">
        <v>27</v>
      </c>
      <c r="L1654">
        <v>124</v>
      </c>
      <c r="M1654">
        <f>L1654*_xlfn.XLOOKUP(K1654,AM:AM,AN:AN)</f>
        <v>124</v>
      </c>
      <c r="N1654">
        <f>L1654*_xlfn.XLOOKUP(K1654,AM:AM,AO:AO)</f>
        <v>143.84</v>
      </c>
      <c r="O1654">
        <v>0</v>
      </c>
      <c r="P1654">
        <f>O1654*_xlfn.XLOOKUP(K1654,AM:AM,AN:AN)</f>
        <v>0</v>
      </c>
      <c r="Q1654">
        <f>O1654*_xlfn.XLOOKUP(K1654,AM:AM,AO:AO)</f>
        <v>0</v>
      </c>
      <c r="R1654" t="str">
        <f>_xlfn.XLOOKUP(E1654,AF:AF,AG:AG)</f>
        <v>BLISS TRAVEL</v>
      </c>
      <c r="S1654" t="str">
        <f>_xlfn.XLOOKUP(E1654,AF:AF,AI:AI)</f>
        <v>Greece</v>
      </c>
      <c r="T1654">
        <f>WEEKNUM(G1654)</f>
        <v>23</v>
      </c>
      <c r="U1654">
        <f>YEAR(G1654)</f>
        <v>2025</v>
      </c>
      <c r="V1654" s="117">
        <f>IFERROR(Q1654/N1654,"0")</f>
        <v>0</v>
      </c>
    </row>
    <row r="1655" spans="1:22">
      <c r="A1655" t="str">
        <f>_xlfn.XLOOKUP(D1655,BN:BN,BO:BO)</f>
        <v>México</v>
      </c>
      <c r="B1655" t="s">
        <v>25</v>
      </c>
      <c r="C1655">
        <v>219</v>
      </c>
      <c r="D1655" t="str">
        <f>_xlfn.XLOOKUP(C1655,BH:BH,BI:BI)</f>
        <v>MinervaH</v>
      </c>
      <c r="E1655">
        <v>27345</v>
      </c>
      <c r="F1655" t="s">
        <v>2822</v>
      </c>
      <c r="G1655" s="63">
        <v>45823</v>
      </c>
      <c r="H1655" s="63">
        <v>45823</v>
      </c>
      <c r="I1655" t="s">
        <v>425</v>
      </c>
      <c r="J1655" t="str">
        <f>_xlfn.XLOOKUP(I1655,AS:AS,AU:AU)</f>
        <v>Traslados</v>
      </c>
      <c r="K1655" t="s">
        <v>27</v>
      </c>
      <c r="L1655">
        <v>130</v>
      </c>
      <c r="M1655">
        <f>L1655*_xlfn.XLOOKUP(K1655,AM:AM,AN:AN)</f>
        <v>130</v>
      </c>
      <c r="N1655">
        <f>L1655*_xlfn.XLOOKUP(K1655,AM:AM,AO:AO)</f>
        <v>150.79999999999998</v>
      </c>
      <c r="O1655">
        <v>199</v>
      </c>
      <c r="P1655">
        <f>O1655*_xlfn.XLOOKUP(K1655,AM:AM,AN:AN)</f>
        <v>199</v>
      </c>
      <c r="Q1655">
        <f>O1655*_xlfn.XLOOKUP(K1655,AM:AM,AO:AO)</f>
        <v>230.83999999999997</v>
      </c>
      <c r="R1655" t="str">
        <f>_xlfn.XLOOKUP(E1655,AF:AF,AG:AG)</f>
        <v>BLISS TRAVEL</v>
      </c>
      <c r="S1655" t="str">
        <f>_xlfn.XLOOKUP(E1655,AF:AF,AI:AI)</f>
        <v>Greece</v>
      </c>
      <c r="T1655">
        <f>WEEKNUM(G1655)</f>
        <v>25</v>
      </c>
      <c r="U1655">
        <f>YEAR(G1655)</f>
        <v>2025</v>
      </c>
      <c r="V1655" s="117">
        <f>IFERROR(Q1655/N1655,"0")</f>
        <v>1.5307692307692309</v>
      </c>
    </row>
    <row r="1656" spans="1:22">
      <c r="A1656" t="str">
        <f>_xlfn.XLOOKUP(D1656,BN:BN,BO:BO)</f>
        <v>México</v>
      </c>
      <c r="B1656" t="s">
        <v>25</v>
      </c>
      <c r="C1656">
        <v>220</v>
      </c>
      <c r="D1656" t="str">
        <f>_xlfn.XLOOKUP(C1656,BH:BH,BI:BI)</f>
        <v>MinervaH</v>
      </c>
      <c r="E1656">
        <v>26673</v>
      </c>
      <c r="F1656" t="s">
        <v>2823</v>
      </c>
      <c r="G1656" s="63">
        <v>45777</v>
      </c>
      <c r="H1656" s="63">
        <v>45782</v>
      </c>
      <c r="I1656" t="s">
        <v>376</v>
      </c>
      <c r="J1656" t="str">
        <f>_xlfn.XLOOKUP(I1656,AS:AS,AU:AU)</f>
        <v>Hotel</v>
      </c>
      <c r="K1656" t="s">
        <v>27</v>
      </c>
      <c r="L1656">
        <v>4730.3999999999996</v>
      </c>
      <c r="M1656">
        <f>L1656*_xlfn.XLOOKUP(K1656,AM:AM,AN:AN)</f>
        <v>4730.3999999999996</v>
      </c>
      <c r="N1656">
        <f>L1656*_xlfn.XLOOKUP(K1656,AM:AM,AO:AO)</f>
        <v>5487.2639999999992</v>
      </c>
      <c r="O1656">
        <v>404.23</v>
      </c>
      <c r="P1656">
        <f>O1656*_xlfn.XLOOKUP(K1656,AM:AM,AN:AN)</f>
        <v>404.23</v>
      </c>
      <c r="Q1656">
        <f>O1656*_xlfn.XLOOKUP(K1656,AM:AM,AO:AO)</f>
        <v>468.90679999999998</v>
      </c>
      <c r="R1656" t="str">
        <f>_xlfn.XLOOKUP(E1656,AF:AF,AG:AG)</f>
        <v>URSO HOTEL AND SPA</v>
      </c>
      <c r="S1656" t="str">
        <f>_xlfn.XLOOKUP(E1656,AF:AF,AI:AI)</f>
        <v>Spain</v>
      </c>
      <c r="T1656">
        <f>WEEKNUM(G1656)</f>
        <v>18</v>
      </c>
      <c r="U1656">
        <f>YEAR(G1656)</f>
        <v>2025</v>
      </c>
      <c r="V1656" s="117">
        <f>IFERROR(Q1656/N1656,"0")</f>
        <v>8.5453661423981073E-2</v>
      </c>
    </row>
    <row r="1657" spans="1:22">
      <c r="A1657" t="str">
        <f>_xlfn.XLOOKUP(D1657,BN:BN,BO:BO)</f>
        <v>México</v>
      </c>
      <c r="B1657" t="s">
        <v>25</v>
      </c>
      <c r="C1657">
        <v>220</v>
      </c>
      <c r="D1657" t="str">
        <f>_xlfn.XLOOKUP(C1657,BH:BH,BI:BI)</f>
        <v>MinervaH</v>
      </c>
      <c r="E1657">
        <v>26673</v>
      </c>
      <c r="F1657" t="s">
        <v>2823</v>
      </c>
      <c r="G1657" s="63">
        <v>45777</v>
      </c>
      <c r="H1657" s="63">
        <v>45782</v>
      </c>
      <c r="I1657" t="s">
        <v>376</v>
      </c>
      <c r="J1657" t="str">
        <f>_xlfn.XLOOKUP(I1657,AS:AS,AU:AU)</f>
        <v>Hotel</v>
      </c>
      <c r="K1657" t="s">
        <v>27</v>
      </c>
      <c r="L1657">
        <v>3613.3</v>
      </c>
      <c r="M1657">
        <f>L1657*_xlfn.XLOOKUP(K1657,AM:AM,AN:AN)</f>
        <v>3613.3</v>
      </c>
      <c r="N1657">
        <f>L1657*_xlfn.XLOOKUP(K1657,AM:AM,AO:AO)</f>
        <v>4191.4279999999999</v>
      </c>
      <c r="O1657">
        <v>308.79000000000002</v>
      </c>
      <c r="P1657">
        <f>O1657*_xlfn.XLOOKUP(K1657,AM:AM,AN:AN)</f>
        <v>308.79000000000002</v>
      </c>
      <c r="Q1657">
        <f>O1657*_xlfn.XLOOKUP(K1657,AM:AM,AO:AO)</f>
        <v>358.19639999999998</v>
      </c>
      <c r="R1657" t="str">
        <f>_xlfn.XLOOKUP(E1657,AF:AF,AG:AG)</f>
        <v>URSO HOTEL AND SPA</v>
      </c>
      <c r="S1657" t="str">
        <f>_xlfn.XLOOKUP(E1657,AF:AF,AI:AI)</f>
        <v>Spain</v>
      </c>
      <c r="T1657">
        <f>WEEKNUM(G1657)</f>
        <v>18</v>
      </c>
      <c r="U1657">
        <f>YEAR(G1657)</f>
        <v>2025</v>
      </c>
      <c r="V1657" s="117">
        <f>IFERROR(Q1657/N1657,"0")</f>
        <v>8.5459275454570618E-2</v>
      </c>
    </row>
    <row r="1658" spans="1:22">
      <c r="A1658" t="str">
        <f>_xlfn.XLOOKUP(D1658,BN:BN,BO:BO)</f>
        <v>México</v>
      </c>
      <c r="B1658" t="s">
        <v>25</v>
      </c>
      <c r="C1658">
        <v>220</v>
      </c>
      <c r="D1658" t="str">
        <f>_xlfn.XLOOKUP(C1658,BH:BH,BI:BI)</f>
        <v>MinervaH</v>
      </c>
      <c r="E1658">
        <v>25780</v>
      </c>
      <c r="F1658" t="s">
        <v>2824</v>
      </c>
      <c r="G1658" s="63">
        <v>45777</v>
      </c>
      <c r="H1658" s="63">
        <v>45782</v>
      </c>
      <c r="I1658" t="s">
        <v>425</v>
      </c>
      <c r="J1658" t="str">
        <f>_xlfn.XLOOKUP(I1658,AS:AS,AU:AU)</f>
        <v>Traslados</v>
      </c>
      <c r="K1658" t="s">
        <v>27</v>
      </c>
      <c r="L1658">
        <v>125</v>
      </c>
      <c r="M1658">
        <f>L1658*_xlfn.XLOOKUP(K1658,AM:AM,AN:AN)</f>
        <v>125</v>
      </c>
      <c r="N1658">
        <f>L1658*_xlfn.XLOOKUP(K1658,AM:AM,AO:AO)</f>
        <v>145</v>
      </c>
      <c r="O1658">
        <v>105.75</v>
      </c>
      <c r="P1658">
        <f>O1658*_xlfn.XLOOKUP(K1658,AM:AM,AN:AN)</f>
        <v>105.75</v>
      </c>
      <c r="Q1658">
        <f>O1658*_xlfn.XLOOKUP(K1658,AM:AM,AO:AO)</f>
        <v>122.66999999999999</v>
      </c>
      <c r="R1658" t="str">
        <f>_xlfn.XLOOKUP(E1658,AF:AF,AG:AG)</f>
        <v>ROLZO</v>
      </c>
      <c r="S1658" t="str">
        <f>_xlfn.XLOOKUP(E1658,AF:AF,AI:AI)</f>
        <v>United Kingdom</v>
      </c>
      <c r="T1658">
        <f>WEEKNUM(G1658)</f>
        <v>18</v>
      </c>
      <c r="U1658">
        <f>YEAR(G1658)</f>
        <v>2025</v>
      </c>
      <c r="V1658" s="117">
        <f>IFERROR(Q1658/N1658,"0")</f>
        <v>0.84599999999999986</v>
      </c>
    </row>
    <row r="1659" spans="1:22">
      <c r="A1659" t="str">
        <f>_xlfn.XLOOKUP(D1659,BN:BN,BO:BO)</f>
        <v>México</v>
      </c>
      <c r="B1659" t="s">
        <v>25</v>
      </c>
      <c r="C1659">
        <v>220</v>
      </c>
      <c r="D1659" t="str">
        <f>_xlfn.XLOOKUP(C1659,BH:BH,BI:BI)</f>
        <v>MinervaH</v>
      </c>
      <c r="E1659">
        <v>25780</v>
      </c>
      <c r="F1659" t="s">
        <v>2825</v>
      </c>
      <c r="G1659" s="63">
        <v>45777</v>
      </c>
      <c r="H1659" s="63">
        <v>45782</v>
      </c>
      <c r="I1659" t="s">
        <v>425</v>
      </c>
      <c r="J1659" t="str">
        <f>_xlfn.XLOOKUP(I1659,AS:AS,AU:AU)</f>
        <v>Traslados</v>
      </c>
      <c r="K1659" t="s">
        <v>27</v>
      </c>
      <c r="L1659">
        <v>580</v>
      </c>
      <c r="M1659">
        <f>L1659*_xlfn.XLOOKUP(K1659,AM:AM,AN:AN)</f>
        <v>580</v>
      </c>
      <c r="N1659">
        <f>L1659*_xlfn.XLOOKUP(K1659,AM:AM,AO:AO)</f>
        <v>672.8</v>
      </c>
      <c r="O1659">
        <v>87</v>
      </c>
      <c r="P1659">
        <f>O1659*_xlfn.XLOOKUP(K1659,AM:AM,AN:AN)</f>
        <v>87</v>
      </c>
      <c r="Q1659">
        <f>O1659*_xlfn.XLOOKUP(K1659,AM:AM,AO:AO)</f>
        <v>100.91999999999999</v>
      </c>
      <c r="R1659" t="str">
        <f>_xlfn.XLOOKUP(E1659,AF:AF,AG:AG)</f>
        <v>ROLZO</v>
      </c>
      <c r="S1659" t="str">
        <f>_xlfn.XLOOKUP(E1659,AF:AF,AI:AI)</f>
        <v>United Kingdom</v>
      </c>
      <c r="T1659">
        <f>WEEKNUM(G1659)</f>
        <v>18</v>
      </c>
      <c r="U1659">
        <f>YEAR(G1659)</f>
        <v>2025</v>
      </c>
      <c r="V1659" s="117">
        <f>IFERROR(Q1659/N1659,"0")</f>
        <v>0.15</v>
      </c>
    </row>
    <row r="1660" spans="1:22">
      <c r="A1660" t="str">
        <f>_xlfn.XLOOKUP(D1660,BN:BN,BO:BO)</f>
        <v>México</v>
      </c>
      <c r="B1660" t="s">
        <v>25</v>
      </c>
      <c r="C1660">
        <v>220</v>
      </c>
      <c r="D1660" t="str">
        <f>_xlfn.XLOOKUP(C1660,BH:BH,BI:BI)</f>
        <v>MinervaH</v>
      </c>
      <c r="E1660">
        <v>25780</v>
      </c>
      <c r="F1660" t="s">
        <v>2826</v>
      </c>
      <c r="G1660" s="63">
        <v>45782</v>
      </c>
      <c r="H1660" s="63">
        <v>45782</v>
      </c>
      <c r="I1660" t="s">
        <v>425</v>
      </c>
      <c r="J1660" t="str">
        <f>_xlfn.XLOOKUP(I1660,AS:AS,AU:AU)</f>
        <v>Traslados</v>
      </c>
      <c r="K1660" t="s">
        <v>27</v>
      </c>
      <c r="L1660">
        <v>125</v>
      </c>
      <c r="M1660">
        <f>L1660*_xlfn.XLOOKUP(K1660,AM:AM,AN:AN)</f>
        <v>125</v>
      </c>
      <c r="N1660">
        <f>L1660*_xlfn.XLOOKUP(K1660,AM:AM,AO:AO)</f>
        <v>145</v>
      </c>
      <c r="O1660">
        <v>18.75</v>
      </c>
      <c r="P1660">
        <f>O1660*_xlfn.XLOOKUP(K1660,AM:AM,AN:AN)</f>
        <v>18.75</v>
      </c>
      <c r="Q1660">
        <f>O1660*_xlfn.XLOOKUP(K1660,AM:AM,AO:AO)</f>
        <v>21.75</v>
      </c>
      <c r="R1660" t="str">
        <f>_xlfn.XLOOKUP(E1660,AF:AF,AG:AG)</f>
        <v>ROLZO</v>
      </c>
      <c r="S1660" t="str">
        <f>_xlfn.XLOOKUP(E1660,AF:AF,AI:AI)</f>
        <v>United Kingdom</v>
      </c>
      <c r="T1660">
        <f>WEEKNUM(G1660)</f>
        <v>19</v>
      </c>
      <c r="U1660">
        <f>YEAR(G1660)</f>
        <v>2025</v>
      </c>
      <c r="V1660" s="117">
        <f>IFERROR(Q1660/N1660,"0")</f>
        <v>0.15</v>
      </c>
    </row>
    <row r="1661" spans="1:22">
      <c r="A1661" t="str">
        <f>_xlfn.XLOOKUP(D1661,BN:BN,BO:BO)</f>
        <v>México</v>
      </c>
      <c r="B1661" t="s">
        <v>25</v>
      </c>
      <c r="C1661">
        <v>221</v>
      </c>
      <c r="D1661" t="str">
        <f>_xlfn.XLOOKUP(C1661,BH:BH,BI:BI)</f>
        <v>MariaM</v>
      </c>
      <c r="E1661">
        <v>25049</v>
      </c>
      <c r="F1661" t="s">
        <v>2827</v>
      </c>
      <c r="G1661" s="63">
        <v>45837</v>
      </c>
      <c r="H1661" s="63">
        <v>45844</v>
      </c>
      <c r="I1661" t="s">
        <v>364</v>
      </c>
      <c r="J1661" t="str">
        <f>_xlfn.XLOOKUP(I1661,AS:AS,AU:AU)</f>
        <v>DMC</v>
      </c>
      <c r="K1661" t="s">
        <v>33</v>
      </c>
      <c r="L1661">
        <v>22240</v>
      </c>
      <c r="M1661">
        <f>L1661*_xlfn.XLOOKUP(K1661,AM:AM,AN:AN)</f>
        <v>19126.400000000001</v>
      </c>
      <c r="N1661">
        <f>L1661*_xlfn.XLOOKUP(K1661,AM:AM,AO:AO)</f>
        <v>22240</v>
      </c>
      <c r="O1661">
        <v>1257.1600000000001</v>
      </c>
      <c r="P1661">
        <f>O1661*_xlfn.XLOOKUP(K1661,AM:AM,AN:AN)</f>
        <v>1081.1576</v>
      </c>
      <c r="Q1661">
        <f>O1661*_xlfn.XLOOKUP(K1661,AM:AM,AO:AO)</f>
        <v>1257.1600000000001</v>
      </c>
      <c r="R1661" t="str">
        <f>_xlfn.XLOOKUP(E1661,AF:AF,AG:AG)</f>
        <v>Pro Tours Iceland ehf</v>
      </c>
      <c r="S1661" t="str">
        <f>_xlfn.XLOOKUP(E1661,AF:AF,AI:AI)</f>
        <v>Iceland</v>
      </c>
      <c r="T1661">
        <f>WEEKNUM(G1661)</f>
        <v>27</v>
      </c>
      <c r="U1661">
        <f>YEAR(G1661)</f>
        <v>2025</v>
      </c>
      <c r="V1661" s="117">
        <f>IFERROR(Q1661/N1661,"0")</f>
        <v>5.6526978417266192E-2</v>
      </c>
    </row>
    <row r="1662" spans="1:22">
      <c r="A1662" t="str">
        <f>_xlfn.XLOOKUP(D1662,BN:BN,BO:BO)</f>
        <v>México</v>
      </c>
      <c r="B1662" t="s">
        <v>25</v>
      </c>
      <c r="C1662">
        <v>221</v>
      </c>
      <c r="D1662" t="str">
        <f>_xlfn.XLOOKUP(C1662,BH:BH,BI:BI)</f>
        <v>MariaM</v>
      </c>
      <c r="E1662">
        <v>0</v>
      </c>
      <c r="F1662" t="s">
        <v>2828</v>
      </c>
      <c r="G1662" s="63">
        <v>45837</v>
      </c>
      <c r="H1662" s="63">
        <v>45844</v>
      </c>
      <c r="I1662" t="s">
        <v>395</v>
      </c>
      <c r="J1662" t="str">
        <f>_xlfn.XLOOKUP(I1662,AS:AS,AU:AU)</f>
        <v>Honorarios</v>
      </c>
      <c r="K1662" t="s">
        <v>33</v>
      </c>
      <c r="L1662">
        <v>778</v>
      </c>
      <c r="M1662">
        <f>L1662*_xlfn.XLOOKUP(K1662,AM:AM,AN:AN)</f>
        <v>669.08</v>
      </c>
      <c r="N1662">
        <f>L1662*_xlfn.XLOOKUP(K1662,AM:AM,AO:AO)</f>
        <v>778</v>
      </c>
      <c r="O1662">
        <v>778</v>
      </c>
      <c r="P1662">
        <f>O1662*_xlfn.XLOOKUP(K1662,AM:AM,AN:AN)</f>
        <v>669.08</v>
      </c>
      <c r="Q1662">
        <f>O1662*_xlfn.XLOOKUP(K1662,AM:AM,AO:AO)</f>
        <v>778</v>
      </c>
      <c r="R1662" t="str">
        <f>_xlfn.XLOOKUP(E1662,AF:AF,AG:AG)</f>
        <v>FEES</v>
      </c>
      <c r="S1662">
        <f>_xlfn.XLOOKUP(E1662,AF:AF,AI:AI)</f>
        <v>0</v>
      </c>
      <c r="T1662">
        <f>WEEKNUM(G1662)</f>
        <v>27</v>
      </c>
      <c r="U1662">
        <f>YEAR(G1662)</f>
        <v>2025</v>
      </c>
      <c r="V1662" s="117">
        <f>IFERROR(Q1662/N1662,"0")</f>
        <v>1</v>
      </c>
    </row>
    <row r="1663" spans="1:22">
      <c r="A1663" t="str">
        <f>_xlfn.XLOOKUP(D1663,BN:BN,BO:BO)</f>
        <v>México</v>
      </c>
      <c r="B1663" t="s">
        <v>25</v>
      </c>
      <c r="C1663">
        <v>222</v>
      </c>
      <c r="D1663" t="str">
        <f>_xlfn.XLOOKUP(C1663,BH:BH,BI:BI)</f>
        <v>MinervaH</v>
      </c>
      <c r="E1663">
        <v>25706</v>
      </c>
      <c r="F1663" t="s">
        <v>2829</v>
      </c>
      <c r="G1663" s="63">
        <v>45861</v>
      </c>
      <c r="H1663" s="63">
        <v>45871</v>
      </c>
      <c r="I1663" t="s">
        <v>389</v>
      </c>
      <c r="J1663" t="str">
        <f>_xlfn.XLOOKUP(I1663,AS:AS,AU:AU)</f>
        <v>Crucero</v>
      </c>
      <c r="K1663" t="s">
        <v>33</v>
      </c>
      <c r="L1663">
        <v>22400</v>
      </c>
      <c r="M1663">
        <f>L1663*_xlfn.XLOOKUP(K1663,AM:AM,AN:AN)</f>
        <v>19264</v>
      </c>
      <c r="N1663">
        <f>L1663*_xlfn.XLOOKUP(K1663,AM:AM,AO:AO)</f>
        <v>22400</v>
      </c>
      <c r="O1663">
        <v>3706</v>
      </c>
      <c r="P1663">
        <f>O1663*_xlfn.XLOOKUP(K1663,AM:AM,AN:AN)</f>
        <v>3187.16</v>
      </c>
      <c r="Q1663">
        <f>O1663*_xlfn.XLOOKUP(K1663,AM:AM,AO:AO)</f>
        <v>3706</v>
      </c>
      <c r="R1663" t="str">
        <f>_xlfn.XLOOKUP(E1663,AF:AF,AG:AG)</f>
        <v>CRYSTAL CRUISES</v>
      </c>
      <c r="S1663" t="str">
        <f>_xlfn.XLOOKUP(E1663,AF:AF,AI:AI)</f>
        <v>United States</v>
      </c>
      <c r="T1663">
        <f>WEEKNUM(G1663)</f>
        <v>30</v>
      </c>
      <c r="U1663">
        <f>YEAR(G1663)</f>
        <v>2025</v>
      </c>
      <c r="V1663" s="117">
        <f>IFERROR(Q1663/N1663,"0")</f>
        <v>0.16544642857142858</v>
      </c>
    </row>
    <row r="1664" spans="1:22">
      <c r="A1664" t="str">
        <f>_xlfn.XLOOKUP(D1664,BN:BN,BO:BO)</f>
        <v>México</v>
      </c>
      <c r="B1664" t="s">
        <v>25</v>
      </c>
      <c r="C1664">
        <v>222</v>
      </c>
      <c r="D1664" t="str">
        <f>_xlfn.XLOOKUP(C1664,BH:BH,BI:BI)</f>
        <v>MinervaH</v>
      </c>
      <c r="E1664">
        <v>25706</v>
      </c>
      <c r="F1664" t="s">
        <v>2830</v>
      </c>
      <c r="G1664" s="63">
        <v>45861</v>
      </c>
      <c r="H1664" s="63">
        <v>45871</v>
      </c>
      <c r="I1664" t="s">
        <v>389</v>
      </c>
      <c r="J1664" t="str">
        <f>_xlfn.XLOOKUP(I1664,AS:AS,AU:AU)</f>
        <v>Crucero</v>
      </c>
      <c r="K1664" t="s">
        <v>33</v>
      </c>
      <c r="L1664">
        <v>22400</v>
      </c>
      <c r="M1664">
        <f>L1664*_xlfn.XLOOKUP(K1664,AM:AM,AN:AN)</f>
        <v>19264</v>
      </c>
      <c r="N1664">
        <f>L1664*_xlfn.XLOOKUP(K1664,AM:AM,AO:AO)</f>
        <v>22400</v>
      </c>
      <c r="O1664">
        <v>3706</v>
      </c>
      <c r="P1664">
        <f>O1664*_xlfn.XLOOKUP(K1664,AM:AM,AN:AN)</f>
        <v>3187.16</v>
      </c>
      <c r="Q1664">
        <f>O1664*_xlfn.XLOOKUP(K1664,AM:AM,AO:AO)</f>
        <v>3706</v>
      </c>
      <c r="R1664" t="str">
        <f>_xlfn.XLOOKUP(E1664,AF:AF,AG:AG)</f>
        <v>CRYSTAL CRUISES</v>
      </c>
      <c r="S1664" t="str">
        <f>_xlfn.XLOOKUP(E1664,AF:AF,AI:AI)</f>
        <v>United States</v>
      </c>
      <c r="T1664">
        <f>WEEKNUM(G1664)</f>
        <v>30</v>
      </c>
      <c r="U1664">
        <f>YEAR(G1664)</f>
        <v>2025</v>
      </c>
      <c r="V1664" s="117">
        <f>IFERROR(Q1664/N1664,"0")</f>
        <v>0.16544642857142858</v>
      </c>
    </row>
    <row r="1665" spans="1:22">
      <c r="A1665" t="str">
        <f>_xlfn.XLOOKUP(D1665,BN:BN,BO:BO)</f>
        <v>México</v>
      </c>
      <c r="B1665" t="s">
        <v>25</v>
      </c>
      <c r="C1665">
        <v>222</v>
      </c>
      <c r="D1665" t="str">
        <f>_xlfn.XLOOKUP(C1665,BH:BH,BI:BI)</f>
        <v>MinervaH</v>
      </c>
      <c r="E1665">
        <v>25780</v>
      </c>
      <c r="F1665" t="s">
        <v>2831</v>
      </c>
      <c r="G1665" s="63">
        <v>45853</v>
      </c>
      <c r="H1665" s="63">
        <v>45884</v>
      </c>
      <c r="I1665" t="s">
        <v>425</v>
      </c>
      <c r="J1665" t="str">
        <f>_xlfn.XLOOKUP(I1665,AS:AS,AU:AU)</f>
        <v>Traslados</v>
      </c>
      <c r="K1665" t="s">
        <v>33</v>
      </c>
      <c r="L1665">
        <v>641.66</v>
      </c>
      <c r="M1665">
        <f>L1665*_xlfn.XLOOKUP(K1665,AM:AM,AN:AN)</f>
        <v>551.82759999999996</v>
      </c>
      <c r="N1665">
        <f>L1665*_xlfn.XLOOKUP(K1665,AM:AM,AO:AO)</f>
        <v>641.66</v>
      </c>
      <c r="O1665">
        <v>93.4</v>
      </c>
      <c r="P1665">
        <f>O1665*_xlfn.XLOOKUP(K1665,AM:AM,AN:AN)</f>
        <v>80.323999999999998</v>
      </c>
      <c r="Q1665">
        <f>O1665*_xlfn.XLOOKUP(K1665,AM:AM,AO:AO)</f>
        <v>93.4</v>
      </c>
      <c r="R1665" t="str">
        <f>_xlfn.XLOOKUP(E1665,AF:AF,AG:AG)</f>
        <v>ROLZO</v>
      </c>
      <c r="S1665" t="str">
        <f>_xlfn.XLOOKUP(E1665,AF:AF,AI:AI)</f>
        <v>United Kingdom</v>
      </c>
      <c r="T1665">
        <f>WEEKNUM(G1665)</f>
        <v>29</v>
      </c>
      <c r="U1665">
        <f>YEAR(G1665)</f>
        <v>2025</v>
      </c>
      <c r="V1665" s="117">
        <f>IFERROR(Q1665/N1665,"0")</f>
        <v>0.14555995386965062</v>
      </c>
    </row>
    <row r="1666" spans="1:22">
      <c r="A1666" t="str">
        <f>_xlfn.XLOOKUP(D1666,BN:BN,BO:BO)</f>
        <v>México</v>
      </c>
      <c r="B1666" t="s">
        <v>25</v>
      </c>
      <c r="C1666">
        <v>222</v>
      </c>
      <c r="D1666" t="str">
        <f>_xlfn.XLOOKUP(C1666,BH:BH,BI:BI)</f>
        <v>MinervaH</v>
      </c>
      <c r="E1666">
        <v>25780</v>
      </c>
      <c r="F1666" t="s">
        <v>2832</v>
      </c>
      <c r="G1666" s="63">
        <v>45860</v>
      </c>
      <c r="H1666" s="63">
        <v>45891</v>
      </c>
      <c r="I1666" t="s">
        <v>425</v>
      </c>
      <c r="J1666" t="str">
        <f>_xlfn.XLOOKUP(I1666,AS:AS,AU:AU)</f>
        <v>Traslados</v>
      </c>
      <c r="K1666" t="s">
        <v>33</v>
      </c>
      <c r="L1666">
        <v>641.66</v>
      </c>
      <c r="M1666">
        <f>L1666*_xlfn.XLOOKUP(K1666,AM:AM,AN:AN)</f>
        <v>551.82759999999996</v>
      </c>
      <c r="N1666">
        <f>L1666*_xlfn.XLOOKUP(K1666,AM:AM,AO:AO)</f>
        <v>641.66</v>
      </c>
      <c r="O1666">
        <v>96.25</v>
      </c>
      <c r="P1666">
        <f>O1666*_xlfn.XLOOKUP(K1666,AM:AM,AN:AN)</f>
        <v>82.775000000000006</v>
      </c>
      <c r="Q1666">
        <f>O1666*_xlfn.XLOOKUP(K1666,AM:AM,AO:AO)</f>
        <v>96.25</v>
      </c>
      <c r="R1666" t="str">
        <f>_xlfn.XLOOKUP(E1666,AF:AF,AG:AG)</f>
        <v>ROLZO</v>
      </c>
      <c r="S1666" t="str">
        <f>_xlfn.XLOOKUP(E1666,AF:AF,AI:AI)</f>
        <v>United Kingdom</v>
      </c>
      <c r="T1666">
        <f>WEEKNUM(G1666)</f>
        <v>30</v>
      </c>
      <c r="U1666">
        <f>YEAR(G1666)</f>
        <v>2025</v>
      </c>
      <c r="V1666" s="117">
        <f>IFERROR(Q1666/N1666,"0")</f>
        <v>0.15000155845775021</v>
      </c>
    </row>
    <row r="1667" spans="1:22">
      <c r="A1667" t="str">
        <f>_xlfn.XLOOKUP(D1667,BN:BN,BO:BO)</f>
        <v>México</v>
      </c>
      <c r="B1667" t="s">
        <v>25</v>
      </c>
      <c r="C1667">
        <v>222</v>
      </c>
      <c r="D1667" t="str">
        <f>_xlfn.XLOOKUP(C1667,BH:BH,BI:BI)</f>
        <v>MinervaH</v>
      </c>
      <c r="E1667">
        <v>25780</v>
      </c>
      <c r="F1667" t="s">
        <v>2833</v>
      </c>
      <c r="G1667" s="63">
        <v>45860</v>
      </c>
      <c r="H1667" s="63">
        <v>45891</v>
      </c>
      <c r="I1667" t="s">
        <v>425</v>
      </c>
      <c r="J1667" t="str">
        <f>_xlfn.XLOOKUP(I1667,AS:AS,AU:AU)</f>
        <v>Traslados</v>
      </c>
      <c r="K1667" t="s">
        <v>33</v>
      </c>
      <c r="L1667">
        <v>839.99</v>
      </c>
      <c r="M1667">
        <f>L1667*_xlfn.XLOOKUP(K1667,AM:AM,AN:AN)</f>
        <v>722.39139999999998</v>
      </c>
      <c r="N1667">
        <f>L1667*_xlfn.XLOOKUP(K1667,AM:AM,AO:AO)</f>
        <v>839.99</v>
      </c>
      <c r="O1667">
        <v>122.2</v>
      </c>
      <c r="P1667">
        <f>O1667*_xlfn.XLOOKUP(K1667,AM:AM,AN:AN)</f>
        <v>105.092</v>
      </c>
      <c r="Q1667">
        <f>O1667*_xlfn.XLOOKUP(K1667,AM:AM,AO:AO)</f>
        <v>122.2</v>
      </c>
      <c r="R1667" t="str">
        <f>_xlfn.XLOOKUP(E1667,AF:AF,AG:AG)</f>
        <v>ROLZO</v>
      </c>
      <c r="S1667" t="str">
        <f>_xlfn.XLOOKUP(E1667,AF:AF,AI:AI)</f>
        <v>United Kingdom</v>
      </c>
      <c r="T1667">
        <f>WEEKNUM(G1667)</f>
        <v>30</v>
      </c>
      <c r="U1667">
        <f>YEAR(G1667)</f>
        <v>2025</v>
      </c>
      <c r="V1667" s="117">
        <f>IFERROR(Q1667/N1667,"0")</f>
        <v>0.14547792235621854</v>
      </c>
    </row>
    <row r="1668" spans="1:22">
      <c r="A1668" t="str">
        <f>_xlfn.XLOOKUP(D1668,BN:BN,BO:BO)</f>
        <v>México</v>
      </c>
      <c r="B1668" t="s">
        <v>25</v>
      </c>
      <c r="C1668">
        <v>222</v>
      </c>
      <c r="D1668" t="str">
        <f>_xlfn.XLOOKUP(C1668,BH:BH,BI:BI)</f>
        <v>MinervaH</v>
      </c>
      <c r="E1668">
        <v>25780</v>
      </c>
      <c r="F1668" t="s">
        <v>2834</v>
      </c>
      <c r="G1668" s="63">
        <v>45860</v>
      </c>
      <c r="H1668" s="63">
        <v>45891</v>
      </c>
      <c r="I1668" t="s">
        <v>425</v>
      </c>
      <c r="J1668" t="str">
        <f>_xlfn.XLOOKUP(I1668,AS:AS,AU:AU)</f>
        <v>Traslados</v>
      </c>
      <c r="K1668" t="s">
        <v>33</v>
      </c>
      <c r="L1668">
        <v>991.65</v>
      </c>
      <c r="M1668">
        <f>L1668*_xlfn.XLOOKUP(K1668,AM:AM,AN:AN)</f>
        <v>852.81899999999996</v>
      </c>
      <c r="N1668">
        <f>L1668*_xlfn.XLOOKUP(K1668,AM:AM,AO:AO)</f>
        <v>991.65</v>
      </c>
      <c r="O1668">
        <v>144.19999999999999</v>
      </c>
      <c r="P1668">
        <f>O1668*_xlfn.XLOOKUP(K1668,AM:AM,AN:AN)</f>
        <v>124.01199999999999</v>
      </c>
      <c r="Q1668">
        <f>O1668*_xlfn.XLOOKUP(K1668,AM:AM,AO:AO)</f>
        <v>144.19999999999999</v>
      </c>
      <c r="R1668" t="str">
        <f>_xlfn.XLOOKUP(E1668,AF:AF,AG:AG)</f>
        <v>ROLZO</v>
      </c>
      <c r="S1668" t="str">
        <f>_xlfn.XLOOKUP(E1668,AF:AF,AI:AI)</f>
        <v>United Kingdom</v>
      </c>
      <c r="T1668">
        <f>WEEKNUM(G1668)</f>
        <v>30</v>
      </c>
      <c r="U1668">
        <f>YEAR(G1668)</f>
        <v>2025</v>
      </c>
      <c r="V1668" s="117">
        <f>IFERROR(Q1668/N1668,"0")</f>
        <v>0.14541420864216204</v>
      </c>
    </row>
    <row r="1669" spans="1:22">
      <c r="A1669" t="str">
        <f>_xlfn.XLOOKUP(D1669,BN:BN,BO:BO)</f>
        <v>México</v>
      </c>
      <c r="B1669" t="s">
        <v>25</v>
      </c>
      <c r="C1669">
        <v>222</v>
      </c>
      <c r="D1669" t="str">
        <f>_xlfn.XLOOKUP(C1669,BH:BH,BI:BI)</f>
        <v>MinervaH</v>
      </c>
      <c r="E1669">
        <v>25363</v>
      </c>
      <c r="F1669" t="s">
        <v>2835</v>
      </c>
      <c r="G1669" s="63">
        <v>45853</v>
      </c>
      <c r="H1669" s="63">
        <v>45891</v>
      </c>
      <c r="I1669" t="s">
        <v>376</v>
      </c>
      <c r="J1669" t="str">
        <f>_xlfn.XLOOKUP(I1669,AS:AS,AU:AU)</f>
        <v>Hotel</v>
      </c>
      <c r="K1669" t="s">
        <v>33</v>
      </c>
      <c r="L1669">
        <v>10520.85</v>
      </c>
      <c r="M1669">
        <f>L1669*_xlfn.XLOOKUP(K1669,AM:AM,AN:AN)</f>
        <v>9047.9310000000005</v>
      </c>
      <c r="N1669">
        <f>L1669*_xlfn.XLOOKUP(K1669,AM:AM,AO:AO)</f>
        <v>10520.85</v>
      </c>
      <c r="O1669">
        <v>1277.5999999999999</v>
      </c>
      <c r="P1669">
        <f>O1669*_xlfn.XLOOKUP(K1669,AM:AM,AN:AN)</f>
        <v>1098.7359999999999</v>
      </c>
      <c r="Q1669">
        <f>O1669*_xlfn.XLOOKUP(K1669,AM:AM,AO:AO)</f>
        <v>1277.5999999999999</v>
      </c>
      <c r="R1669" t="str">
        <f>_xlfn.XLOOKUP(E1669,AF:AF,AG:AG)</f>
        <v>ROSEWOOD VILLA MAGNA</v>
      </c>
      <c r="S1669" t="str">
        <f>_xlfn.XLOOKUP(E1669,AF:AF,AI:AI)</f>
        <v>Spain</v>
      </c>
      <c r="T1669">
        <f>WEEKNUM(G1669)</f>
        <v>29</v>
      </c>
      <c r="U1669">
        <f>YEAR(G1669)</f>
        <v>2025</v>
      </c>
      <c r="V1669" s="117">
        <f>IFERROR(Q1669/N1669,"0")</f>
        <v>0.12143505515238787</v>
      </c>
    </row>
    <row r="1670" spans="1:22">
      <c r="A1670" t="str">
        <f>_xlfn.XLOOKUP(D1670,BN:BN,BO:BO)</f>
        <v>México</v>
      </c>
      <c r="B1670" t="s">
        <v>25</v>
      </c>
      <c r="C1670">
        <v>222</v>
      </c>
      <c r="D1670" t="str">
        <f>_xlfn.XLOOKUP(C1670,BH:BH,BI:BI)</f>
        <v>MinervaH</v>
      </c>
      <c r="E1670">
        <v>25363</v>
      </c>
      <c r="F1670" t="s">
        <v>2836</v>
      </c>
      <c r="G1670" s="63">
        <v>45853</v>
      </c>
      <c r="H1670" s="63">
        <v>45891</v>
      </c>
      <c r="I1670" t="s">
        <v>376</v>
      </c>
      <c r="J1670" t="str">
        <f>_xlfn.XLOOKUP(I1670,AS:AS,AU:AU)</f>
        <v>Hotel</v>
      </c>
      <c r="K1670" t="s">
        <v>33</v>
      </c>
      <c r="L1670">
        <v>8173.55</v>
      </c>
      <c r="M1670">
        <f>L1670*_xlfn.XLOOKUP(K1670,AM:AM,AN:AN)</f>
        <v>7029.2529999999997</v>
      </c>
      <c r="N1670">
        <f>L1670*_xlfn.XLOOKUP(K1670,AM:AM,AO:AO)</f>
        <v>8173.55</v>
      </c>
      <c r="O1670">
        <v>847.67</v>
      </c>
      <c r="P1670">
        <f>O1670*_xlfn.XLOOKUP(K1670,AM:AM,AN:AN)</f>
        <v>728.99619999999993</v>
      </c>
      <c r="Q1670">
        <f>O1670*_xlfn.XLOOKUP(K1670,AM:AM,AO:AO)</f>
        <v>847.67</v>
      </c>
      <c r="R1670" t="str">
        <f>_xlfn.XLOOKUP(E1670,AF:AF,AG:AG)</f>
        <v>ROSEWOOD VILLA MAGNA</v>
      </c>
      <c r="S1670" t="str">
        <f>_xlfn.XLOOKUP(E1670,AF:AF,AI:AI)</f>
        <v>Spain</v>
      </c>
      <c r="T1670">
        <f>WEEKNUM(G1670)</f>
        <v>29</v>
      </c>
      <c r="U1670">
        <f>YEAR(G1670)</f>
        <v>2025</v>
      </c>
      <c r="V1670" s="117">
        <f>IFERROR(Q1670/N1670,"0")</f>
        <v>0.1037089147310532</v>
      </c>
    </row>
    <row r="1671" spans="1:22">
      <c r="A1671" t="str">
        <f>_xlfn.XLOOKUP(D1671,BN:BN,BO:BO)</f>
        <v>México</v>
      </c>
      <c r="B1671" t="s">
        <v>25</v>
      </c>
      <c r="C1671">
        <v>222</v>
      </c>
      <c r="D1671" t="str">
        <f>_xlfn.XLOOKUP(C1671,BH:BH,BI:BI)</f>
        <v>MinervaH</v>
      </c>
      <c r="E1671">
        <v>27957</v>
      </c>
      <c r="F1671" t="s">
        <v>2837</v>
      </c>
      <c r="G1671" s="63">
        <v>45860</v>
      </c>
      <c r="H1671" s="63">
        <v>45861</v>
      </c>
      <c r="I1671" t="s">
        <v>376</v>
      </c>
      <c r="J1671" t="str">
        <f>_xlfn.XLOOKUP(I1671,AS:AS,AU:AU)</f>
        <v>Hotel</v>
      </c>
      <c r="K1671" t="s">
        <v>33</v>
      </c>
      <c r="L1671">
        <v>2244.63</v>
      </c>
      <c r="M1671">
        <f>L1671*_xlfn.XLOOKUP(K1671,AM:AM,AN:AN)</f>
        <v>1930.3818000000001</v>
      </c>
      <c r="N1671">
        <f>L1671*_xlfn.XLOOKUP(K1671,AM:AM,AO:AO)</f>
        <v>2244.63</v>
      </c>
      <c r="O1671">
        <v>197.61</v>
      </c>
      <c r="P1671">
        <f>O1671*_xlfn.XLOOKUP(K1671,AM:AM,AN:AN)</f>
        <v>169.94460000000001</v>
      </c>
      <c r="Q1671">
        <f>O1671*_xlfn.XLOOKUP(K1671,AM:AM,AO:AO)</f>
        <v>197.61</v>
      </c>
      <c r="R1671" t="str">
        <f>_xlfn.XLOOKUP(E1671,AF:AF,AG:AG)</f>
        <v>HOTEL METROPOLE, MONTE CARLO</v>
      </c>
      <c r="S1671" t="str">
        <f>_xlfn.XLOOKUP(E1671,AF:AF,AI:AI)</f>
        <v>Monaco</v>
      </c>
      <c r="T1671">
        <f>WEEKNUM(G1671)</f>
        <v>30</v>
      </c>
      <c r="U1671">
        <f>YEAR(G1671)</f>
        <v>2025</v>
      </c>
      <c r="V1671" s="117">
        <f>IFERROR(Q1671/N1671,"0")</f>
        <v>8.8036781117600674E-2</v>
      </c>
    </row>
    <row r="1672" spans="1:22">
      <c r="A1672" t="str">
        <f>_xlfn.XLOOKUP(D1672,BN:BN,BO:BO)</f>
        <v>México</v>
      </c>
      <c r="B1672" t="s">
        <v>25</v>
      </c>
      <c r="C1672">
        <v>222</v>
      </c>
      <c r="D1672" t="str">
        <f>_xlfn.XLOOKUP(C1672,BH:BH,BI:BI)</f>
        <v>MinervaH</v>
      </c>
      <c r="E1672">
        <v>27957</v>
      </c>
      <c r="F1672" t="s">
        <v>2837</v>
      </c>
      <c r="G1672" s="63">
        <v>45860</v>
      </c>
      <c r="H1672" s="63">
        <v>45861</v>
      </c>
      <c r="I1672" t="s">
        <v>376</v>
      </c>
      <c r="J1672" t="str">
        <f>_xlfn.XLOOKUP(I1672,AS:AS,AU:AU)</f>
        <v>Hotel</v>
      </c>
      <c r="K1672" t="s">
        <v>33</v>
      </c>
      <c r="L1672">
        <v>2244.63</v>
      </c>
      <c r="M1672">
        <f>L1672*_xlfn.XLOOKUP(K1672,AM:AM,AN:AN)</f>
        <v>1930.3818000000001</v>
      </c>
      <c r="N1672">
        <f>L1672*_xlfn.XLOOKUP(K1672,AM:AM,AO:AO)</f>
        <v>2244.63</v>
      </c>
      <c r="O1672">
        <v>197.61</v>
      </c>
      <c r="P1672">
        <f>O1672*_xlfn.XLOOKUP(K1672,AM:AM,AN:AN)</f>
        <v>169.94460000000001</v>
      </c>
      <c r="Q1672">
        <f>O1672*_xlfn.XLOOKUP(K1672,AM:AM,AO:AO)</f>
        <v>197.61</v>
      </c>
      <c r="R1672" t="str">
        <f>_xlfn.XLOOKUP(E1672,AF:AF,AG:AG)</f>
        <v>HOTEL METROPOLE, MONTE CARLO</v>
      </c>
      <c r="S1672" t="str">
        <f>_xlfn.XLOOKUP(E1672,AF:AF,AI:AI)</f>
        <v>Monaco</v>
      </c>
      <c r="T1672">
        <f>WEEKNUM(G1672)</f>
        <v>30</v>
      </c>
      <c r="U1672">
        <f>YEAR(G1672)</f>
        <v>2025</v>
      </c>
      <c r="V1672" s="117">
        <f>IFERROR(Q1672/N1672,"0")</f>
        <v>8.8036781117600674E-2</v>
      </c>
    </row>
    <row r="1673" spans="1:22">
      <c r="A1673" t="str">
        <f>_xlfn.XLOOKUP(D1673,BN:BN,BO:BO)</f>
        <v>México</v>
      </c>
      <c r="B1673" t="s">
        <v>25</v>
      </c>
      <c r="C1673">
        <v>222</v>
      </c>
      <c r="D1673" t="str">
        <f>_xlfn.XLOOKUP(C1673,BH:BH,BI:BI)</f>
        <v>MinervaH</v>
      </c>
      <c r="E1673">
        <v>25780</v>
      </c>
      <c r="F1673" t="s">
        <v>2838</v>
      </c>
      <c r="G1673" s="63">
        <v>45863</v>
      </c>
      <c r="H1673" s="63">
        <v>45894</v>
      </c>
      <c r="I1673" t="s">
        <v>425</v>
      </c>
      <c r="J1673" t="str">
        <f>_xlfn.XLOOKUP(I1673,AS:AS,AU:AU)</f>
        <v>Traslados</v>
      </c>
      <c r="K1673" t="s">
        <v>33</v>
      </c>
      <c r="L1673">
        <v>1580.81</v>
      </c>
      <c r="M1673">
        <f>L1673*_xlfn.XLOOKUP(K1673,AM:AM,AN:AN)</f>
        <v>1359.4965999999999</v>
      </c>
      <c r="N1673">
        <f>L1673*_xlfn.XLOOKUP(K1673,AM:AM,AO:AO)</f>
        <v>1580.81</v>
      </c>
      <c r="O1673">
        <v>235.07</v>
      </c>
      <c r="P1673">
        <f>O1673*_xlfn.XLOOKUP(K1673,AM:AM,AN:AN)</f>
        <v>202.1602</v>
      </c>
      <c r="Q1673">
        <f>O1673*_xlfn.XLOOKUP(K1673,AM:AM,AO:AO)</f>
        <v>235.07</v>
      </c>
      <c r="R1673" t="str">
        <f>_xlfn.XLOOKUP(E1673,AF:AF,AG:AG)</f>
        <v>ROLZO</v>
      </c>
      <c r="S1673" t="str">
        <f>_xlfn.XLOOKUP(E1673,AF:AF,AI:AI)</f>
        <v>United Kingdom</v>
      </c>
      <c r="T1673">
        <f>WEEKNUM(G1673)</f>
        <v>30</v>
      </c>
      <c r="U1673">
        <f>YEAR(G1673)</f>
        <v>2025</v>
      </c>
      <c r="V1673" s="117">
        <f>IFERROR(Q1673/N1673,"0")</f>
        <v>0.14870224758193584</v>
      </c>
    </row>
    <row r="1674" spans="1:22">
      <c r="A1674" t="str">
        <f>_xlfn.XLOOKUP(D1674,BN:BN,BO:BO)</f>
        <v>México</v>
      </c>
      <c r="B1674" t="s">
        <v>25</v>
      </c>
      <c r="C1674">
        <v>222</v>
      </c>
      <c r="D1674" t="str">
        <f>_xlfn.XLOOKUP(C1674,BH:BH,BI:BI)</f>
        <v>MinervaH</v>
      </c>
      <c r="E1674">
        <v>24236</v>
      </c>
      <c r="F1674" t="s">
        <v>2839</v>
      </c>
      <c r="G1674" s="63">
        <v>45853</v>
      </c>
      <c r="H1674" s="63">
        <v>45894</v>
      </c>
      <c r="I1674" t="s">
        <v>444</v>
      </c>
      <c r="J1674" t="str">
        <f>_xlfn.XLOOKUP(I1674,AS:AS,AU:AU)</f>
        <v>DMC</v>
      </c>
      <c r="K1674" t="s">
        <v>33</v>
      </c>
      <c r="L1674">
        <v>10226.629999999999</v>
      </c>
      <c r="M1674">
        <f>L1674*_xlfn.XLOOKUP(K1674,AM:AM,AN:AN)</f>
        <v>8794.9017999999996</v>
      </c>
      <c r="N1674">
        <f>L1674*_xlfn.XLOOKUP(K1674,AM:AM,AO:AO)</f>
        <v>10226.629999999999</v>
      </c>
      <c r="O1674">
        <v>2064.2199999999998</v>
      </c>
      <c r="P1674">
        <f>O1674*_xlfn.XLOOKUP(K1674,AM:AM,AN:AN)</f>
        <v>1775.2291999999998</v>
      </c>
      <c r="Q1674">
        <f>O1674*_xlfn.XLOOKUP(K1674,AM:AM,AO:AO)</f>
        <v>2064.2199999999998</v>
      </c>
      <c r="R1674" t="str">
        <f>_xlfn.XLOOKUP(E1674,AF:AF,AG:AG)</f>
        <v>Privilege Italia SRL</v>
      </c>
      <c r="S1674" t="str">
        <f>_xlfn.XLOOKUP(E1674,AF:AF,AI:AI)</f>
        <v>Italy</v>
      </c>
      <c r="T1674">
        <f>WEEKNUM(G1674)</f>
        <v>29</v>
      </c>
      <c r="U1674">
        <f>YEAR(G1674)</f>
        <v>2025</v>
      </c>
      <c r="V1674" s="117">
        <f>IFERROR(Q1674/N1674,"0")</f>
        <v>0.2018475294402946</v>
      </c>
    </row>
    <row r="1675" spans="1:22">
      <c r="A1675" t="str">
        <f>_xlfn.XLOOKUP(D1675,BN:BN,BO:BO)</f>
        <v>México</v>
      </c>
      <c r="B1675" t="s">
        <v>25</v>
      </c>
      <c r="C1675">
        <v>222</v>
      </c>
      <c r="D1675" t="str">
        <f>_xlfn.XLOOKUP(C1675,BH:BH,BI:BI)</f>
        <v>MinervaH</v>
      </c>
      <c r="E1675">
        <v>24236</v>
      </c>
      <c r="F1675" t="s">
        <v>2840</v>
      </c>
      <c r="G1675" s="63">
        <v>45864</v>
      </c>
      <c r="H1675" s="63">
        <v>45865</v>
      </c>
      <c r="I1675" t="s">
        <v>425</v>
      </c>
      <c r="J1675" t="str">
        <f>_xlfn.XLOOKUP(I1675,AS:AS,AU:AU)</f>
        <v>Traslados</v>
      </c>
      <c r="K1675" t="s">
        <v>33</v>
      </c>
      <c r="L1675">
        <v>344.32</v>
      </c>
      <c r="M1675">
        <f>L1675*_xlfn.XLOOKUP(K1675,AM:AM,AN:AN)</f>
        <v>296.11520000000002</v>
      </c>
      <c r="N1675">
        <f>L1675*_xlfn.XLOOKUP(K1675,AM:AM,AO:AO)</f>
        <v>344.32</v>
      </c>
      <c r="O1675">
        <v>0</v>
      </c>
      <c r="P1675">
        <f>O1675*_xlfn.XLOOKUP(K1675,AM:AM,AN:AN)</f>
        <v>0</v>
      </c>
      <c r="Q1675">
        <f>O1675*_xlfn.XLOOKUP(K1675,AM:AM,AO:AO)</f>
        <v>0</v>
      </c>
      <c r="R1675" t="str">
        <f>_xlfn.XLOOKUP(E1675,AF:AF,AG:AG)</f>
        <v>Privilege Italia SRL</v>
      </c>
      <c r="S1675" t="str">
        <f>_xlfn.XLOOKUP(E1675,AF:AF,AI:AI)</f>
        <v>Italy</v>
      </c>
      <c r="T1675">
        <f>WEEKNUM(G1675)</f>
        <v>30</v>
      </c>
      <c r="U1675">
        <f>YEAR(G1675)</f>
        <v>2025</v>
      </c>
      <c r="V1675" s="117">
        <f>IFERROR(Q1675/N1675,"0")</f>
        <v>0</v>
      </c>
    </row>
    <row r="1676" spans="1:22">
      <c r="A1676" t="str">
        <f>_xlfn.XLOOKUP(D1676,BN:BN,BO:BO)</f>
        <v>México</v>
      </c>
      <c r="B1676" t="s">
        <v>25</v>
      </c>
      <c r="C1676">
        <v>222</v>
      </c>
      <c r="D1676" t="str">
        <f>_xlfn.XLOOKUP(C1676,BH:BH,BI:BI)</f>
        <v>MinervaH</v>
      </c>
      <c r="E1676">
        <v>27345</v>
      </c>
      <c r="F1676" t="s">
        <v>2841</v>
      </c>
      <c r="G1676" s="63">
        <v>45870</v>
      </c>
      <c r="H1676" s="63">
        <v>45870</v>
      </c>
      <c r="I1676" t="s">
        <v>425</v>
      </c>
      <c r="J1676" t="str">
        <f>_xlfn.XLOOKUP(I1676,AS:AS,AU:AU)</f>
        <v>Traslados</v>
      </c>
      <c r="K1676" t="s">
        <v>33</v>
      </c>
      <c r="L1676">
        <v>919.17</v>
      </c>
      <c r="M1676">
        <f>L1676*_xlfn.XLOOKUP(K1676,AM:AM,AN:AN)</f>
        <v>790.48619999999994</v>
      </c>
      <c r="N1676">
        <f>L1676*_xlfn.XLOOKUP(K1676,AM:AM,AO:AO)</f>
        <v>919.17</v>
      </c>
      <c r="O1676">
        <v>61.72</v>
      </c>
      <c r="P1676">
        <f>O1676*_xlfn.XLOOKUP(K1676,AM:AM,AN:AN)</f>
        <v>53.0792</v>
      </c>
      <c r="Q1676">
        <f>O1676*_xlfn.XLOOKUP(K1676,AM:AM,AO:AO)</f>
        <v>61.72</v>
      </c>
      <c r="R1676" t="str">
        <f>_xlfn.XLOOKUP(E1676,AF:AF,AG:AG)</f>
        <v>BLISS TRAVEL</v>
      </c>
      <c r="S1676" t="str">
        <f>_xlfn.XLOOKUP(E1676,AF:AF,AI:AI)</f>
        <v>Greece</v>
      </c>
      <c r="T1676">
        <f>WEEKNUM(G1676)</f>
        <v>31</v>
      </c>
      <c r="U1676">
        <f>YEAR(G1676)</f>
        <v>2025</v>
      </c>
      <c r="V1676" s="117">
        <f>IFERROR(Q1676/N1676,"0")</f>
        <v>6.7147535276390655E-2</v>
      </c>
    </row>
    <row r="1677" spans="1:22">
      <c r="A1677" t="str">
        <f>_xlfn.XLOOKUP(D1677,BN:BN,BO:BO)</f>
        <v>México</v>
      </c>
      <c r="B1677" t="s">
        <v>25</v>
      </c>
      <c r="C1677">
        <v>223</v>
      </c>
      <c r="D1677" t="str">
        <f>_xlfn.XLOOKUP(C1677,BH:BH,BI:BI)</f>
        <v>DianaM</v>
      </c>
      <c r="E1677">
        <v>24224</v>
      </c>
      <c r="F1677" t="s">
        <v>2842</v>
      </c>
      <c r="G1677" s="63">
        <v>45768</v>
      </c>
      <c r="H1677" s="63">
        <v>45820</v>
      </c>
      <c r="I1677" t="s">
        <v>366</v>
      </c>
      <c r="J1677" t="str">
        <f>_xlfn.XLOOKUP(I1677,AS:AS,AU:AU)</f>
        <v>Vuelos</v>
      </c>
      <c r="K1677" t="s">
        <v>33</v>
      </c>
      <c r="L1677">
        <v>11726.51</v>
      </c>
      <c r="M1677">
        <f>L1677*_xlfn.XLOOKUP(K1677,AM:AM,AN:AN)</f>
        <v>10084.7986</v>
      </c>
      <c r="N1677">
        <f>L1677*_xlfn.XLOOKUP(K1677,AM:AM,AO:AO)</f>
        <v>11726.51</v>
      </c>
      <c r="O1677">
        <v>0</v>
      </c>
      <c r="P1677">
        <f>O1677*_xlfn.XLOOKUP(K1677,AM:AM,AN:AN)</f>
        <v>0</v>
      </c>
      <c r="Q1677">
        <f>O1677*_xlfn.XLOOKUP(K1677,AM:AM,AO:AO)</f>
        <v>0</v>
      </c>
      <c r="R1677" t="str">
        <f>_xlfn.XLOOKUP(E1677,AF:AF,AG:AG)</f>
        <v>American Airlines</v>
      </c>
      <c r="S1677" t="str">
        <f>_xlfn.XLOOKUP(E1677,AF:AF,AI:AI)</f>
        <v>United States</v>
      </c>
      <c r="T1677">
        <f>WEEKNUM(G1677)</f>
        <v>17</v>
      </c>
      <c r="U1677">
        <f>YEAR(G1677)</f>
        <v>2025</v>
      </c>
      <c r="V1677" s="117">
        <f>IFERROR(Q1677/N1677,"0")</f>
        <v>0</v>
      </c>
    </row>
    <row r="1678" spans="1:22">
      <c r="A1678" t="str">
        <f>_xlfn.XLOOKUP(D1678,BN:BN,BO:BO)</f>
        <v>México</v>
      </c>
      <c r="B1678" t="s">
        <v>25</v>
      </c>
      <c r="C1678">
        <v>223</v>
      </c>
      <c r="D1678" t="str">
        <f>_xlfn.XLOOKUP(C1678,BH:BH,BI:BI)</f>
        <v>DianaM</v>
      </c>
      <c r="E1678">
        <v>24224</v>
      </c>
      <c r="F1678" t="s">
        <v>2843</v>
      </c>
      <c r="G1678" s="63">
        <v>45768</v>
      </c>
      <c r="H1678" s="63">
        <v>45820</v>
      </c>
      <c r="I1678" t="s">
        <v>366</v>
      </c>
      <c r="J1678" t="str">
        <f>_xlfn.XLOOKUP(I1678,AS:AS,AU:AU)</f>
        <v>Vuelos</v>
      </c>
      <c r="K1678" t="s">
        <v>33</v>
      </c>
      <c r="L1678">
        <v>813</v>
      </c>
      <c r="M1678">
        <f>L1678*_xlfn.XLOOKUP(K1678,AM:AM,AN:AN)</f>
        <v>699.18</v>
      </c>
      <c r="N1678">
        <f>L1678*_xlfn.XLOOKUP(K1678,AM:AM,AO:AO)</f>
        <v>813</v>
      </c>
      <c r="O1678">
        <v>0</v>
      </c>
      <c r="P1678">
        <f>O1678*_xlfn.XLOOKUP(K1678,AM:AM,AN:AN)</f>
        <v>0</v>
      </c>
      <c r="Q1678">
        <f>O1678*_xlfn.XLOOKUP(K1678,AM:AM,AO:AO)</f>
        <v>0</v>
      </c>
      <c r="R1678" t="str">
        <f>_xlfn.XLOOKUP(E1678,AF:AF,AG:AG)</f>
        <v>American Airlines</v>
      </c>
      <c r="S1678" t="str">
        <f>_xlfn.XLOOKUP(E1678,AF:AF,AI:AI)</f>
        <v>United States</v>
      </c>
      <c r="T1678">
        <f>WEEKNUM(G1678)</f>
        <v>17</v>
      </c>
      <c r="U1678">
        <f>YEAR(G1678)</f>
        <v>2025</v>
      </c>
      <c r="V1678" s="117">
        <f>IFERROR(Q1678/N1678,"0")</f>
        <v>0</v>
      </c>
    </row>
    <row r="1679" spans="1:22">
      <c r="A1679" t="e">
        <f>_xlfn.XLOOKUP(D1679,BN:BN,BO:BO)</f>
        <v>#N/A</v>
      </c>
      <c r="B1679" t="s">
        <v>25</v>
      </c>
      <c r="C1679">
        <v>224</v>
      </c>
      <c r="D1679" t="e">
        <f>_xlfn.XLOOKUP(C1679,BH:BH,BI:BI)</f>
        <v>#N/A</v>
      </c>
      <c r="E1679">
        <v>25771</v>
      </c>
      <c r="F1679" t="s">
        <v>2844</v>
      </c>
      <c r="G1679" s="63">
        <v>45823</v>
      </c>
      <c r="H1679" s="63">
        <v>45824</v>
      </c>
      <c r="I1679" t="s">
        <v>376</v>
      </c>
      <c r="J1679" t="str">
        <f>_xlfn.XLOOKUP(I1679,AS:AS,AU:AU)</f>
        <v>Hotel</v>
      </c>
      <c r="K1679" t="s">
        <v>33</v>
      </c>
      <c r="L1679">
        <v>1000</v>
      </c>
      <c r="M1679">
        <f>L1679*_xlfn.XLOOKUP(K1679,AM:AM,AN:AN)</f>
        <v>860</v>
      </c>
      <c r="N1679">
        <f>L1679*_xlfn.XLOOKUP(K1679,AM:AM,AO:AO)</f>
        <v>1000</v>
      </c>
      <c r="O1679">
        <v>100</v>
      </c>
      <c r="P1679">
        <f>O1679*_xlfn.XLOOKUP(K1679,AM:AM,AN:AN)</f>
        <v>86</v>
      </c>
      <c r="Q1679">
        <f>O1679*_xlfn.XLOOKUP(K1679,AM:AM,AO:AO)</f>
        <v>100</v>
      </c>
      <c r="R1679" t="str">
        <f>_xlfn.XLOOKUP(E1679,AF:AF,AG:AG)</f>
        <v>THE ADDRESS DOWNTOWN DUBAI</v>
      </c>
      <c r="S1679" t="str">
        <f>_xlfn.XLOOKUP(E1679,AF:AF,AI:AI)</f>
        <v>United Arab Emirates</v>
      </c>
      <c r="T1679">
        <f>WEEKNUM(G1679)</f>
        <v>25</v>
      </c>
      <c r="U1679">
        <f>YEAR(G1679)</f>
        <v>2025</v>
      </c>
      <c r="V1679" s="117">
        <f>IFERROR(Q1679/N1679,"0")</f>
        <v>0.1</v>
      </c>
    </row>
    <row r="1680" spans="1:22">
      <c r="A1680" t="str">
        <f>_xlfn.XLOOKUP(D1680,BN:BN,BO:BO)</f>
        <v>Madrid</v>
      </c>
      <c r="B1680" t="s">
        <v>25</v>
      </c>
      <c r="C1680">
        <v>225</v>
      </c>
      <c r="D1680" t="str">
        <f>_xlfn.XLOOKUP(C1680,BH:BH,BI:BI)</f>
        <v>AndreaG</v>
      </c>
      <c r="E1680">
        <v>28197</v>
      </c>
      <c r="F1680" t="s">
        <v>2845</v>
      </c>
      <c r="G1680" s="63">
        <v>45764</v>
      </c>
      <c r="H1680" s="63">
        <v>45773</v>
      </c>
      <c r="I1680" t="s">
        <v>484</v>
      </c>
      <c r="J1680" t="str">
        <f>_xlfn.XLOOKUP(I1680,AS:AS,AU:AU)</f>
        <v>Vuelos</v>
      </c>
      <c r="K1680" t="s">
        <v>27</v>
      </c>
      <c r="L1680">
        <v>661.16</v>
      </c>
      <c r="M1680">
        <f>L1680*_xlfn.XLOOKUP(K1680,AM:AM,AN:AN)</f>
        <v>661.16</v>
      </c>
      <c r="N1680">
        <f>L1680*_xlfn.XLOOKUP(K1680,AM:AM,AO:AO)</f>
        <v>766.9455999999999</v>
      </c>
      <c r="O1680">
        <v>0</v>
      </c>
      <c r="P1680">
        <f>O1680*_xlfn.XLOOKUP(K1680,AM:AM,AN:AN)</f>
        <v>0</v>
      </c>
      <c r="Q1680">
        <f>O1680*_xlfn.XLOOKUP(K1680,AM:AM,AO:AO)</f>
        <v>0</v>
      </c>
      <c r="R1680" t="str">
        <f>_xlfn.XLOOKUP(E1680,AF:AF,AG:AG)</f>
        <v>Consolidador.com</v>
      </c>
      <c r="S1680" t="str">
        <f>_xlfn.XLOOKUP(E1680,AF:AF,AI:AI)</f>
        <v>Spain</v>
      </c>
      <c r="T1680">
        <f>WEEKNUM(G1680)</f>
        <v>16</v>
      </c>
      <c r="U1680">
        <f>YEAR(G1680)</f>
        <v>2025</v>
      </c>
      <c r="V1680" s="117">
        <f>IFERROR(Q1680/N1680,"0")</f>
        <v>0</v>
      </c>
    </row>
    <row r="1681" spans="1:22">
      <c r="A1681" t="str">
        <f>_xlfn.XLOOKUP(D1681,BN:BN,BO:BO)</f>
        <v>Madrid</v>
      </c>
      <c r="B1681" t="s">
        <v>25</v>
      </c>
      <c r="C1681">
        <v>225</v>
      </c>
      <c r="D1681" t="str">
        <f>_xlfn.XLOOKUP(C1681,BH:BH,BI:BI)</f>
        <v>AndreaG</v>
      </c>
      <c r="E1681">
        <v>0</v>
      </c>
      <c r="F1681" t="s">
        <v>2846</v>
      </c>
      <c r="G1681" s="63">
        <v>45764</v>
      </c>
      <c r="H1681" s="63">
        <v>45773</v>
      </c>
      <c r="I1681" t="s">
        <v>396</v>
      </c>
      <c r="J1681" t="str">
        <f>_xlfn.XLOOKUP(I1681,AS:AS,AU:AU)</f>
        <v>Honorarios</v>
      </c>
      <c r="K1681" t="s">
        <v>27</v>
      </c>
      <c r="L1681">
        <v>76.72</v>
      </c>
      <c r="M1681">
        <f>L1681*_xlfn.XLOOKUP(K1681,AM:AM,AN:AN)</f>
        <v>76.72</v>
      </c>
      <c r="N1681">
        <f>L1681*_xlfn.XLOOKUP(K1681,AM:AM,AO:AO)</f>
        <v>88.995199999999997</v>
      </c>
      <c r="O1681">
        <v>76.72</v>
      </c>
      <c r="P1681">
        <f>O1681*_xlfn.XLOOKUP(K1681,AM:AM,AN:AN)</f>
        <v>76.72</v>
      </c>
      <c r="Q1681">
        <f>O1681*_xlfn.XLOOKUP(K1681,AM:AM,AO:AO)</f>
        <v>88.995199999999997</v>
      </c>
      <c r="R1681" t="str">
        <f>_xlfn.XLOOKUP(E1681,AF:AF,AG:AG)</f>
        <v>FEES</v>
      </c>
      <c r="S1681">
        <f>_xlfn.XLOOKUP(E1681,AF:AF,AI:AI)</f>
        <v>0</v>
      </c>
      <c r="T1681">
        <f>WEEKNUM(G1681)</f>
        <v>16</v>
      </c>
      <c r="U1681">
        <f>YEAR(G1681)</f>
        <v>2025</v>
      </c>
      <c r="V1681" s="117">
        <f>IFERROR(Q1681/N1681,"0")</f>
        <v>1</v>
      </c>
    </row>
    <row r="1682" spans="1:22">
      <c r="A1682" t="str">
        <f>_xlfn.XLOOKUP(D1682,BN:BN,BO:BO)</f>
        <v>Madrid</v>
      </c>
      <c r="B1682" t="s">
        <v>25</v>
      </c>
      <c r="C1682">
        <v>225</v>
      </c>
      <c r="D1682" t="str">
        <f>_xlfn.XLOOKUP(C1682,BH:BH,BI:BI)</f>
        <v>AndreaG</v>
      </c>
      <c r="E1682">
        <v>28934</v>
      </c>
      <c r="F1682" t="s">
        <v>2847</v>
      </c>
      <c r="G1682" s="63">
        <v>45767</v>
      </c>
      <c r="H1682" s="63">
        <v>45770</v>
      </c>
      <c r="I1682" t="s">
        <v>366</v>
      </c>
      <c r="J1682" t="str">
        <f>_xlfn.XLOOKUP(I1682,AS:AS,AU:AU)</f>
        <v>Vuelos</v>
      </c>
      <c r="K1682" t="s">
        <v>27</v>
      </c>
      <c r="L1682">
        <v>449.38</v>
      </c>
      <c r="M1682">
        <f>L1682*_xlfn.XLOOKUP(K1682,AM:AM,AN:AN)</f>
        <v>449.38</v>
      </c>
      <c r="N1682">
        <f>L1682*_xlfn.XLOOKUP(K1682,AM:AM,AO:AO)</f>
        <v>521.2808</v>
      </c>
      <c r="O1682">
        <v>0</v>
      </c>
      <c r="P1682">
        <f>O1682*_xlfn.XLOOKUP(K1682,AM:AM,AN:AN)</f>
        <v>0</v>
      </c>
      <c r="Q1682">
        <f>O1682*_xlfn.XLOOKUP(K1682,AM:AM,AO:AO)</f>
        <v>0</v>
      </c>
      <c r="R1682" t="str">
        <f>_xlfn.XLOOKUP(E1682,AF:AF,AG:AG)</f>
        <v>F1S USA</v>
      </c>
      <c r="S1682" t="str">
        <f>_xlfn.XLOOKUP(E1682,AF:AF,AI:AI)</f>
        <v>United States</v>
      </c>
      <c r="T1682">
        <f>WEEKNUM(G1682)</f>
        <v>17</v>
      </c>
      <c r="U1682">
        <f>YEAR(G1682)</f>
        <v>2025</v>
      </c>
      <c r="V1682" s="117">
        <f>IFERROR(Q1682/N1682,"0")</f>
        <v>0</v>
      </c>
    </row>
    <row r="1683" spans="1:22">
      <c r="A1683" t="str">
        <f>_xlfn.XLOOKUP(D1683,BN:BN,BO:BO)</f>
        <v>Madrid</v>
      </c>
      <c r="B1683" t="s">
        <v>25</v>
      </c>
      <c r="C1683">
        <v>225</v>
      </c>
      <c r="D1683" t="str">
        <f>_xlfn.XLOOKUP(C1683,BH:BH,BI:BI)</f>
        <v>AndreaG</v>
      </c>
      <c r="E1683">
        <v>28934</v>
      </c>
      <c r="F1683" t="s">
        <v>2847</v>
      </c>
      <c r="G1683" s="63">
        <v>45767</v>
      </c>
      <c r="H1683" s="63">
        <v>45770</v>
      </c>
      <c r="I1683" t="s">
        <v>366</v>
      </c>
      <c r="J1683" t="str">
        <f>_xlfn.XLOOKUP(I1683,AS:AS,AU:AU)</f>
        <v>Vuelos</v>
      </c>
      <c r="K1683" t="s">
        <v>27</v>
      </c>
      <c r="L1683">
        <v>449.38</v>
      </c>
      <c r="M1683">
        <f>L1683*_xlfn.XLOOKUP(K1683,AM:AM,AN:AN)</f>
        <v>449.38</v>
      </c>
      <c r="N1683">
        <f>L1683*_xlfn.XLOOKUP(K1683,AM:AM,AO:AO)</f>
        <v>521.2808</v>
      </c>
      <c r="O1683">
        <v>0</v>
      </c>
      <c r="P1683">
        <f>O1683*_xlfn.XLOOKUP(K1683,AM:AM,AN:AN)</f>
        <v>0</v>
      </c>
      <c r="Q1683">
        <f>O1683*_xlfn.XLOOKUP(K1683,AM:AM,AO:AO)</f>
        <v>0</v>
      </c>
      <c r="R1683" t="str">
        <f>_xlfn.XLOOKUP(E1683,AF:AF,AG:AG)</f>
        <v>F1S USA</v>
      </c>
      <c r="S1683" t="str">
        <f>_xlfn.XLOOKUP(E1683,AF:AF,AI:AI)</f>
        <v>United States</v>
      </c>
      <c r="T1683">
        <f>WEEKNUM(G1683)</f>
        <v>17</v>
      </c>
      <c r="U1683">
        <f>YEAR(G1683)</f>
        <v>2025</v>
      </c>
      <c r="V1683" s="117">
        <f>IFERROR(Q1683/N1683,"0")</f>
        <v>0</v>
      </c>
    </row>
    <row r="1684" spans="1:22">
      <c r="A1684" t="str">
        <f>_xlfn.XLOOKUP(D1684,BN:BN,BO:BO)</f>
        <v>Madrid</v>
      </c>
      <c r="B1684" t="s">
        <v>25</v>
      </c>
      <c r="C1684">
        <v>225</v>
      </c>
      <c r="D1684" t="str">
        <f>_xlfn.XLOOKUP(C1684,BH:BH,BI:BI)</f>
        <v>AndreaG</v>
      </c>
      <c r="E1684">
        <v>0</v>
      </c>
      <c r="F1684" t="s">
        <v>2848</v>
      </c>
      <c r="G1684" s="63">
        <v>45764</v>
      </c>
      <c r="H1684" s="63">
        <v>45773</v>
      </c>
      <c r="I1684" t="s">
        <v>396</v>
      </c>
      <c r="J1684" t="str">
        <f>_xlfn.XLOOKUP(I1684,AS:AS,AU:AU)</f>
        <v>Honorarios</v>
      </c>
      <c r="K1684" t="s">
        <v>27</v>
      </c>
      <c r="L1684">
        <v>84</v>
      </c>
      <c r="M1684">
        <f>L1684*_xlfn.XLOOKUP(K1684,AM:AM,AN:AN)</f>
        <v>84</v>
      </c>
      <c r="N1684">
        <f>L1684*_xlfn.XLOOKUP(K1684,AM:AM,AO:AO)</f>
        <v>97.44</v>
      </c>
      <c r="O1684">
        <v>84</v>
      </c>
      <c r="P1684">
        <f>O1684*_xlfn.XLOOKUP(K1684,AM:AM,AN:AN)</f>
        <v>84</v>
      </c>
      <c r="Q1684">
        <f>O1684*_xlfn.XLOOKUP(K1684,AM:AM,AO:AO)</f>
        <v>97.44</v>
      </c>
      <c r="R1684" t="str">
        <f>_xlfn.XLOOKUP(E1684,AF:AF,AG:AG)</f>
        <v>FEES</v>
      </c>
      <c r="S1684">
        <f>_xlfn.XLOOKUP(E1684,AF:AF,AI:AI)</f>
        <v>0</v>
      </c>
      <c r="T1684">
        <f>WEEKNUM(G1684)</f>
        <v>16</v>
      </c>
      <c r="U1684">
        <f>YEAR(G1684)</f>
        <v>2025</v>
      </c>
      <c r="V1684" s="117">
        <f>IFERROR(Q1684/N1684,"0")</f>
        <v>1</v>
      </c>
    </row>
    <row r="1685" spans="1:22">
      <c r="A1685" t="str">
        <f>_xlfn.XLOOKUP(D1685,BN:BN,BO:BO)</f>
        <v>Madrid</v>
      </c>
      <c r="B1685" t="s">
        <v>25</v>
      </c>
      <c r="C1685">
        <v>225</v>
      </c>
      <c r="D1685" t="str">
        <f>_xlfn.XLOOKUP(C1685,BH:BH,BI:BI)</f>
        <v>AndreaG</v>
      </c>
      <c r="E1685">
        <v>23898</v>
      </c>
      <c r="F1685" t="s">
        <v>2849</v>
      </c>
      <c r="G1685" s="63">
        <v>45764</v>
      </c>
      <c r="H1685" s="63">
        <v>45773</v>
      </c>
      <c r="I1685" t="s">
        <v>484</v>
      </c>
      <c r="J1685" t="str">
        <f>_xlfn.XLOOKUP(I1685,AS:AS,AU:AU)</f>
        <v>Vuelos</v>
      </c>
      <c r="K1685" t="s">
        <v>27</v>
      </c>
      <c r="L1685">
        <v>72.2</v>
      </c>
      <c r="M1685">
        <f>L1685*_xlfn.XLOOKUP(K1685,AM:AM,AN:AN)</f>
        <v>72.2</v>
      </c>
      <c r="N1685">
        <f>L1685*_xlfn.XLOOKUP(K1685,AM:AM,AO:AO)</f>
        <v>83.751999999999995</v>
      </c>
      <c r="O1685">
        <v>0</v>
      </c>
      <c r="P1685">
        <f>O1685*_xlfn.XLOOKUP(K1685,AM:AM,AN:AN)</f>
        <v>0</v>
      </c>
      <c r="Q1685">
        <f>O1685*_xlfn.XLOOKUP(K1685,AM:AM,AO:AO)</f>
        <v>0</v>
      </c>
      <c r="R1685" t="str">
        <f>_xlfn.XLOOKUP(E1685,AF:AF,AG:AG)</f>
        <v>KLM Royal Dutch Airlines</v>
      </c>
      <c r="S1685" t="str">
        <f>_xlfn.XLOOKUP(E1685,AF:AF,AI:AI)</f>
        <v>Netherlands</v>
      </c>
      <c r="T1685">
        <f>WEEKNUM(G1685)</f>
        <v>16</v>
      </c>
      <c r="U1685">
        <f>YEAR(G1685)</f>
        <v>2025</v>
      </c>
      <c r="V1685" s="117">
        <f>IFERROR(Q1685/N1685,"0")</f>
        <v>0</v>
      </c>
    </row>
    <row r="1686" spans="1:22">
      <c r="A1686" t="str">
        <f>_xlfn.XLOOKUP(D1686,BN:BN,BO:BO)</f>
        <v>Madrid</v>
      </c>
      <c r="B1686" t="s">
        <v>25</v>
      </c>
      <c r="C1686">
        <v>225</v>
      </c>
      <c r="D1686" t="str">
        <f>_xlfn.XLOOKUP(C1686,BH:BH,BI:BI)</f>
        <v>AndreaG</v>
      </c>
      <c r="E1686">
        <v>28934</v>
      </c>
      <c r="F1686" t="s">
        <v>2850</v>
      </c>
      <c r="G1686" s="63">
        <v>45767</v>
      </c>
      <c r="H1686" s="63">
        <v>45770</v>
      </c>
      <c r="I1686" t="s">
        <v>366</v>
      </c>
      <c r="J1686" t="str">
        <f>_xlfn.XLOOKUP(I1686,AS:AS,AU:AU)</f>
        <v>Vuelos</v>
      </c>
      <c r="K1686" t="s">
        <v>27</v>
      </c>
      <c r="L1686">
        <v>30</v>
      </c>
      <c r="M1686">
        <f>L1686*_xlfn.XLOOKUP(K1686,AM:AM,AN:AN)</f>
        <v>30</v>
      </c>
      <c r="N1686">
        <f>L1686*_xlfn.XLOOKUP(K1686,AM:AM,AO:AO)</f>
        <v>34.799999999999997</v>
      </c>
      <c r="O1686">
        <v>0</v>
      </c>
      <c r="P1686">
        <f>O1686*_xlfn.XLOOKUP(K1686,AM:AM,AN:AN)</f>
        <v>0</v>
      </c>
      <c r="Q1686">
        <f>O1686*_xlfn.XLOOKUP(K1686,AM:AM,AO:AO)</f>
        <v>0</v>
      </c>
      <c r="R1686" t="str">
        <f>_xlfn.XLOOKUP(E1686,AF:AF,AG:AG)</f>
        <v>F1S USA</v>
      </c>
      <c r="S1686" t="str">
        <f>_xlfn.XLOOKUP(E1686,AF:AF,AI:AI)</f>
        <v>United States</v>
      </c>
      <c r="T1686">
        <f>WEEKNUM(G1686)</f>
        <v>17</v>
      </c>
      <c r="U1686">
        <f>YEAR(G1686)</f>
        <v>2025</v>
      </c>
      <c r="V1686" s="117">
        <f>IFERROR(Q1686/N1686,"0")</f>
        <v>0</v>
      </c>
    </row>
    <row r="1687" spans="1:22">
      <c r="A1687" t="str">
        <f>_xlfn.XLOOKUP(D1687,BN:BN,BO:BO)</f>
        <v>Madrid</v>
      </c>
      <c r="B1687" t="s">
        <v>25</v>
      </c>
      <c r="C1687">
        <v>225</v>
      </c>
      <c r="D1687" t="str">
        <f>_xlfn.XLOOKUP(C1687,BH:BH,BI:BI)</f>
        <v>AndreaG</v>
      </c>
      <c r="E1687">
        <v>28934</v>
      </c>
      <c r="F1687" t="s">
        <v>2850</v>
      </c>
      <c r="G1687" s="63">
        <v>45767</v>
      </c>
      <c r="H1687" s="63">
        <v>45770</v>
      </c>
      <c r="I1687" t="s">
        <v>366</v>
      </c>
      <c r="J1687" t="str">
        <f>_xlfn.XLOOKUP(I1687,AS:AS,AU:AU)</f>
        <v>Vuelos</v>
      </c>
      <c r="K1687" t="s">
        <v>27</v>
      </c>
      <c r="L1687">
        <v>30</v>
      </c>
      <c r="M1687">
        <f>L1687*_xlfn.XLOOKUP(K1687,AM:AM,AN:AN)</f>
        <v>30</v>
      </c>
      <c r="N1687">
        <f>L1687*_xlfn.XLOOKUP(K1687,AM:AM,AO:AO)</f>
        <v>34.799999999999997</v>
      </c>
      <c r="O1687">
        <v>0</v>
      </c>
      <c r="P1687">
        <f>O1687*_xlfn.XLOOKUP(K1687,AM:AM,AN:AN)</f>
        <v>0</v>
      </c>
      <c r="Q1687">
        <f>O1687*_xlfn.XLOOKUP(K1687,AM:AM,AO:AO)</f>
        <v>0</v>
      </c>
      <c r="R1687" t="str">
        <f>_xlfn.XLOOKUP(E1687,AF:AF,AG:AG)</f>
        <v>F1S USA</v>
      </c>
      <c r="S1687" t="str">
        <f>_xlfn.XLOOKUP(E1687,AF:AF,AI:AI)</f>
        <v>United States</v>
      </c>
      <c r="T1687">
        <f>WEEKNUM(G1687)</f>
        <v>17</v>
      </c>
      <c r="U1687">
        <f>YEAR(G1687)</f>
        <v>2025</v>
      </c>
      <c r="V1687" s="117">
        <f>IFERROR(Q1687/N1687,"0")</f>
        <v>0</v>
      </c>
    </row>
    <row r="1688" spans="1:22">
      <c r="A1688" t="str">
        <f>_xlfn.XLOOKUP(D1688,BN:BN,BO:BO)</f>
        <v>Madrid</v>
      </c>
      <c r="B1688" t="s">
        <v>25</v>
      </c>
      <c r="C1688">
        <v>225</v>
      </c>
      <c r="D1688" t="str">
        <f>_xlfn.XLOOKUP(C1688,BH:BH,BI:BI)</f>
        <v>AndreaG</v>
      </c>
      <c r="E1688">
        <v>28934</v>
      </c>
      <c r="F1688" t="s">
        <v>2851</v>
      </c>
      <c r="G1688" s="63">
        <v>45767</v>
      </c>
      <c r="H1688" s="63">
        <v>45770</v>
      </c>
      <c r="I1688" t="s">
        <v>366</v>
      </c>
      <c r="J1688" t="str">
        <f>_xlfn.XLOOKUP(I1688,AS:AS,AU:AU)</f>
        <v>Vuelos</v>
      </c>
      <c r="K1688" t="s">
        <v>27</v>
      </c>
      <c r="L1688">
        <v>30</v>
      </c>
      <c r="M1688">
        <f>L1688*_xlfn.XLOOKUP(K1688,AM:AM,AN:AN)</f>
        <v>30</v>
      </c>
      <c r="N1688">
        <f>L1688*_xlfn.XLOOKUP(K1688,AM:AM,AO:AO)</f>
        <v>34.799999999999997</v>
      </c>
      <c r="O1688">
        <v>0</v>
      </c>
      <c r="P1688">
        <f>O1688*_xlfn.XLOOKUP(K1688,AM:AM,AN:AN)</f>
        <v>0</v>
      </c>
      <c r="Q1688">
        <f>O1688*_xlfn.XLOOKUP(K1688,AM:AM,AO:AO)</f>
        <v>0</v>
      </c>
      <c r="R1688" t="str">
        <f>_xlfn.XLOOKUP(E1688,AF:AF,AG:AG)</f>
        <v>F1S USA</v>
      </c>
      <c r="S1688" t="str">
        <f>_xlfn.XLOOKUP(E1688,AF:AF,AI:AI)</f>
        <v>United States</v>
      </c>
      <c r="T1688">
        <f>WEEKNUM(G1688)</f>
        <v>17</v>
      </c>
      <c r="U1688">
        <f>YEAR(G1688)</f>
        <v>2025</v>
      </c>
      <c r="V1688" s="117">
        <f>IFERROR(Q1688/N1688,"0")</f>
        <v>0</v>
      </c>
    </row>
    <row r="1689" spans="1:22">
      <c r="A1689" t="str">
        <f>_xlfn.XLOOKUP(D1689,BN:BN,BO:BO)</f>
        <v>Madrid</v>
      </c>
      <c r="B1689" t="s">
        <v>25</v>
      </c>
      <c r="C1689">
        <v>225</v>
      </c>
      <c r="D1689" t="str">
        <f>_xlfn.XLOOKUP(C1689,BH:BH,BI:BI)</f>
        <v>AndreaG</v>
      </c>
      <c r="E1689">
        <v>28934</v>
      </c>
      <c r="F1689" t="s">
        <v>2851</v>
      </c>
      <c r="G1689" s="63">
        <v>45767</v>
      </c>
      <c r="H1689" s="63">
        <v>45770</v>
      </c>
      <c r="I1689" t="s">
        <v>366</v>
      </c>
      <c r="J1689" t="str">
        <f>_xlfn.XLOOKUP(I1689,AS:AS,AU:AU)</f>
        <v>Vuelos</v>
      </c>
      <c r="K1689" t="s">
        <v>27</v>
      </c>
      <c r="L1689">
        <v>30</v>
      </c>
      <c r="M1689">
        <f>L1689*_xlfn.XLOOKUP(K1689,AM:AM,AN:AN)</f>
        <v>30</v>
      </c>
      <c r="N1689">
        <f>L1689*_xlfn.XLOOKUP(K1689,AM:AM,AO:AO)</f>
        <v>34.799999999999997</v>
      </c>
      <c r="O1689">
        <v>0</v>
      </c>
      <c r="P1689">
        <f>O1689*_xlfn.XLOOKUP(K1689,AM:AM,AN:AN)</f>
        <v>0</v>
      </c>
      <c r="Q1689">
        <f>O1689*_xlfn.XLOOKUP(K1689,AM:AM,AO:AO)</f>
        <v>0</v>
      </c>
      <c r="R1689" t="str">
        <f>_xlfn.XLOOKUP(E1689,AF:AF,AG:AG)</f>
        <v>F1S USA</v>
      </c>
      <c r="S1689" t="str">
        <f>_xlfn.XLOOKUP(E1689,AF:AF,AI:AI)</f>
        <v>United States</v>
      </c>
      <c r="T1689">
        <f>WEEKNUM(G1689)</f>
        <v>17</v>
      </c>
      <c r="U1689">
        <f>YEAR(G1689)</f>
        <v>2025</v>
      </c>
      <c r="V1689" s="117">
        <f>IFERROR(Q1689/N1689,"0")</f>
        <v>0</v>
      </c>
    </row>
    <row r="1690" spans="1:22">
      <c r="A1690" t="str">
        <f>_xlfn.XLOOKUP(D1690,BN:BN,BO:BO)</f>
        <v>México</v>
      </c>
      <c r="B1690" t="s">
        <v>25</v>
      </c>
      <c r="C1690">
        <v>226</v>
      </c>
      <c r="D1690" t="str">
        <f>_xlfn.XLOOKUP(C1690,BH:BH,BI:BI)</f>
        <v>DianaM</v>
      </c>
      <c r="E1690">
        <v>27060</v>
      </c>
      <c r="F1690" t="s">
        <v>2852</v>
      </c>
      <c r="G1690" s="63">
        <v>45843</v>
      </c>
      <c r="H1690" s="63">
        <v>45846</v>
      </c>
      <c r="I1690" t="s">
        <v>376</v>
      </c>
      <c r="J1690" t="str">
        <f>_xlfn.XLOOKUP(I1690,AS:AS,AU:AU)</f>
        <v>Hotel</v>
      </c>
      <c r="K1690" t="s">
        <v>33</v>
      </c>
      <c r="L1690">
        <v>7810</v>
      </c>
      <c r="M1690">
        <f>L1690*_xlfn.XLOOKUP(K1690,AM:AM,AN:AN)</f>
        <v>6716.5999999999995</v>
      </c>
      <c r="N1690">
        <f>L1690*_xlfn.XLOOKUP(K1690,AM:AM,AO:AO)</f>
        <v>7810</v>
      </c>
      <c r="O1690">
        <v>632.79999999999995</v>
      </c>
      <c r="P1690">
        <f>O1690*_xlfn.XLOOKUP(K1690,AM:AM,AN:AN)</f>
        <v>544.20799999999997</v>
      </c>
      <c r="Q1690">
        <f>O1690*_xlfn.XLOOKUP(K1690,AM:AM,AO:AO)</f>
        <v>632.79999999999995</v>
      </c>
      <c r="R1690" t="str">
        <f>_xlfn.XLOOKUP(E1690,AF:AF,AG:AG)</f>
        <v>SHINTA MANI WILD</v>
      </c>
      <c r="S1690" t="str">
        <f>_xlfn.XLOOKUP(E1690,AF:AF,AI:AI)</f>
        <v>Camboya</v>
      </c>
      <c r="T1690">
        <f>WEEKNUM(G1690)</f>
        <v>27</v>
      </c>
      <c r="U1690">
        <f>YEAR(G1690)</f>
        <v>2025</v>
      </c>
      <c r="V1690" s="117">
        <f>IFERROR(Q1690/N1690,"0")</f>
        <v>8.1024327784891159E-2</v>
      </c>
    </row>
    <row r="1691" spans="1:22">
      <c r="A1691" t="str">
        <f>_xlfn.XLOOKUP(D1691,BN:BN,BO:BO)</f>
        <v>México</v>
      </c>
      <c r="B1691" t="s">
        <v>25</v>
      </c>
      <c r="C1691">
        <v>226</v>
      </c>
      <c r="D1691" t="str">
        <f>_xlfn.XLOOKUP(C1691,BH:BH,BI:BI)</f>
        <v>DianaM</v>
      </c>
      <c r="E1691">
        <v>27356</v>
      </c>
      <c r="F1691" t="s">
        <v>2853</v>
      </c>
      <c r="G1691" s="63">
        <v>45828</v>
      </c>
      <c r="H1691" s="63">
        <v>45828</v>
      </c>
      <c r="I1691" t="s">
        <v>366</v>
      </c>
      <c r="J1691" t="str">
        <f>_xlfn.XLOOKUP(I1691,AS:AS,AU:AU)</f>
        <v>Vuelos</v>
      </c>
      <c r="K1691" t="s">
        <v>33</v>
      </c>
      <c r="L1691">
        <v>880.4</v>
      </c>
      <c r="M1691">
        <f>L1691*_xlfn.XLOOKUP(K1691,AM:AM,AN:AN)</f>
        <v>757.14400000000001</v>
      </c>
      <c r="N1691">
        <f>L1691*_xlfn.XLOOKUP(K1691,AM:AM,AO:AO)</f>
        <v>880.4</v>
      </c>
      <c r="O1691">
        <v>0</v>
      </c>
      <c r="P1691">
        <f>O1691*_xlfn.XLOOKUP(K1691,AM:AM,AN:AN)</f>
        <v>0</v>
      </c>
      <c r="Q1691">
        <f>O1691*_xlfn.XLOOKUP(K1691,AM:AM,AO:AO)</f>
        <v>0</v>
      </c>
      <c r="R1691" t="str">
        <f>_xlfn.XLOOKUP(E1691,AF:AF,AG:AG)</f>
        <v>Garuda Indonesia</v>
      </c>
      <c r="S1691" t="str">
        <f>_xlfn.XLOOKUP(E1691,AF:AF,AI:AI)</f>
        <v>Indonesia</v>
      </c>
      <c r="T1691">
        <f>WEEKNUM(G1691)</f>
        <v>25</v>
      </c>
      <c r="U1691">
        <f>YEAR(G1691)</f>
        <v>2025</v>
      </c>
      <c r="V1691" s="117">
        <f>IFERROR(Q1691/N1691,"0")</f>
        <v>0</v>
      </c>
    </row>
    <row r="1692" spans="1:22">
      <c r="A1692" t="str">
        <f>_xlfn.XLOOKUP(D1692,BN:BN,BO:BO)</f>
        <v>México</v>
      </c>
      <c r="B1692" t="s">
        <v>25</v>
      </c>
      <c r="C1692">
        <v>226</v>
      </c>
      <c r="D1692" t="str">
        <f>_xlfn.XLOOKUP(C1692,BH:BH,BI:BI)</f>
        <v>DianaM</v>
      </c>
      <c r="E1692">
        <v>27356</v>
      </c>
      <c r="F1692" t="s">
        <v>2854</v>
      </c>
      <c r="G1692" s="63">
        <v>45828</v>
      </c>
      <c r="H1692" s="63">
        <v>45828</v>
      </c>
      <c r="I1692" t="s">
        <v>366</v>
      </c>
      <c r="J1692" t="str">
        <f>_xlfn.XLOOKUP(I1692,AS:AS,AU:AU)</f>
        <v>Vuelos</v>
      </c>
      <c r="K1692" t="s">
        <v>33</v>
      </c>
      <c r="L1692">
        <v>880.4</v>
      </c>
      <c r="M1692">
        <f>L1692*_xlfn.XLOOKUP(K1692,AM:AM,AN:AN)</f>
        <v>757.14400000000001</v>
      </c>
      <c r="N1692">
        <f>L1692*_xlfn.XLOOKUP(K1692,AM:AM,AO:AO)</f>
        <v>880.4</v>
      </c>
      <c r="O1692">
        <v>0</v>
      </c>
      <c r="P1692">
        <f>O1692*_xlfn.XLOOKUP(K1692,AM:AM,AN:AN)</f>
        <v>0</v>
      </c>
      <c r="Q1692">
        <f>O1692*_xlfn.XLOOKUP(K1692,AM:AM,AO:AO)</f>
        <v>0</v>
      </c>
      <c r="R1692" t="str">
        <f>_xlfn.XLOOKUP(E1692,AF:AF,AG:AG)</f>
        <v>Garuda Indonesia</v>
      </c>
      <c r="S1692" t="str">
        <f>_xlfn.XLOOKUP(E1692,AF:AF,AI:AI)</f>
        <v>Indonesia</v>
      </c>
      <c r="T1692">
        <f>WEEKNUM(G1692)</f>
        <v>25</v>
      </c>
      <c r="U1692">
        <f>YEAR(G1692)</f>
        <v>2025</v>
      </c>
      <c r="V1692" s="117">
        <f>IFERROR(Q1692/N1692,"0")</f>
        <v>0</v>
      </c>
    </row>
    <row r="1693" spans="1:22">
      <c r="A1693" t="str">
        <f>_xlfn.XLOOKUP(D1693,BN:BN,BO:BO)</f>
        <v>México</v>
      </c>
      <c r="B1693" t="s">
        <v>25</v>
      </c>
      <c r="C1693">
        <v>226</v>
      </c>
      <c r="D1693" t="str">
        <f>_xlfn.XLOOKUP(C1693,BH:BH,BI:BI)</f>
        <v>DianaM</v>
      </c>
      <c r="E1693">
        <v>27356</v>
      </c>
      <c r="F1693" t="s">
        <v>2855</v>
      </c>
      <c r="G1693" s="63">
        <v>45828</v>
      </c>
      <c r="H1693" s="63">
        <v>45828</v>
      </c>
      <c r="I1693" t="s">
        <v>366</v>
      </c>
      <c r="J1693" t="str">
        <f>_xlfn.XLOOKUP(I1693,AS:AS,AU:AU)</f>
        <v>Vuelos</v>
      </c>
      <c r="K1693" t="s">
        <v>33</v>
      </c>
      <c r="L1693">
        <v>-880.4</v>
      </c>
      <c r="M1693">
        <f>L1693*_xlfn.XLOOKUP(K1693,AM:AM,AN:AN)</f>
        <v>-757.14400000000001</v>
      </c>
      <c r="N1693">
        <f>L1693*_xlfn.XLOOKUP(K1693,AM:AM,AO:AO)</f>
        <v>-880.4</v>
      </c>
      <c r="O1693">
        <v>0</v>
      </c>
      <c r="P1693">
        <f>O1693*_xlfn.XLOOKUP(K1693,AM:AM,AN:AN)</f>
        <v>0</v>
      </c>
      <c r="Q1693">
        <f>O1693*_xlfn.XLOOKUP(K1693,AM:AM,AO:AO)</f>
        <v>0</v>
      </c>
      <c r="R1693" t="s">
        <v>582</v>
      </c>
      <c r="S1693" t="str">
        <f>_xlfn.XLOOKUP(E1693,AF:AF,AI:AI)</f>
        <v>Indonesia</v>
      </c>
      <c r="T1693">
        <f>WEEKNUM(G1693)</f>
        <v>25</v>
      </c>
      <c r="U1693">
        <f>YEAR(G1693)</f>
        <v>2025</v>
      </c>
      <c r="V1693" s="117">
        <f>IFERROR(Q1693/N1693,"0")</f>
        <v>0</v>
      </c>
    </row>
    <row r="1694" spans="1:22">
      <c r="A1694" t="str">
        <f>_xlfn.XLOOKUP(D1694,BN:BN,BO:BO)</f>
        <v>México</v>
      </c>
      <c r="B1694" t="s">
        <v>25</v>
      </c>
      <c r="C1694">
        <v>226</v>
      </c>
      <c r="D1694" t="str">
        <f>_xlfn.XLOOKUP(C1694,BH:BH,BI:BI)</f>
        <v>DianaM</v>
      </c>
      <c r="E1694">
        <v>27356</v>
      </c>
      <c r="F1694" t="s">
        <v>2856</v>
      </c>
      <c r="G1694" s="63">
        <v>45828</v>
      </c>
      <c r="H1694" s="63">
        <v>45828</v>
      </c>
      <c r="I1694" t="s">
        <v>366</v>
      </c>
      <c r="J1694" t="str">
        <f>_xlfn.XLOOKUP(I1694,AS:AS,AU:AU)</f>
        <v>Vuelos</v>
      </c>
      <c r="K1694" t="s">
        <v>33</v>
      </c>
      <c r="L1694">
        <v>-880.4</v>
      </c>
      <c r="M1694">
        <f>L1694*_xlfn.XLOOKUP(K1694,AM:AM,AN:AN)</f>
        <v>-757.14400000000001</v>
      </c>
      <c r="N1694">
        <f>L1694*_xlfn.XLOOKUP(K1694,AM:AM,AO:AO)</f>
        <v>-880.4</v>
      </c>
      <c r="O1694">
        <v>0</v>
      </c>
      <c r="P1694">
        <f>O1694*_xlfn.XLOOKUP(K1694,AM:AM,AN:AN)</f>
        <v>0</v>
      </c>
      <c r="Q1694">
        <f>O1694*_xlfn.XLOOKUP(K1694,AM:AM,AO:AO)</f>
        <v>0</v>
      </c>
      <c r="R1694" t="s">
        <v>582</v>
      </c>
      <c r="S1694" t="str">
        <f>_xlfn.XLOOKUP(E1694,AF:AF,AI:AI)</f>
        <v>Indonesia</v>
      </c>
      <c r="T1694">
        <f>WEEKNUM(G1694)</f>
        <v>25</v>
      </c>
      <c r="U1694">
        <f>YEAR(G1694)</f>
        <v>2025</v>
      </c>
      <c r="V1694" s="117">
        <f>IFERROR(Q1694/N1694,"0")</f>
        <v>0</v>
      </c>
    </row>
    <row r="1695" spans="1:22">
      <c r="A1695" t="str">
        <f>_xlfn.XLOOKUP(D1695,BN:BN,BO:BO)</f>
        <v>México</v>
      </c>
      <c r="B1695" t="s">
        <v>25</v>
      </c>
      <c r="C1695">
        <v>226</v>
      </c>
      <c r="D1695" t="str">
        <f>_xlfn.XLOOKUP(C1695,BH:BH,BI:BI)</f>
        <v>DianaM</v>
      </c>
      <c r="E1695">
        <v>27364</v>
      </c>
      <c r="F1695" t="s">
        <v>2857</v>
      </c>
      <c r="G1695" s="63">
        <v>45828</v>
      </c>
      <c r="H1695" s="63">
        <v>45846</v>
      </c>
      <c r="I1695" t="s">
        <v>366</v>
      </c>
      <c r="J1695" t="str">
        <f>_xlfn.XLOOKUP(I1695,AS:AS,AU:AU)</f>
        <v>Vuelos</v>
      </c>
      <c r="K1695" t="s">
        <v>33</v>
      </c>
      <c r="L1695">
        <v>796.5</v>
      </c>
      <c r="M1695">
        <f>L1695*_xlfn.XLOOKUP(K1695,AM:AM,AN:AN)</f>
        <v>684.99</v>
      </c>
      <c r="N1695">
        <f>L1695*_xlfn.XLOOKUP(K1695,AM:AM,AO:AO)</f>
        <v>796.5</v>
      </c>
      <c r="O1695">
        <v>22.41</v>
      </c>
      <c r="P1695">
        <f>O1695*_xlfn.XLOOKUP(K1695,AM:AM,AN:AN)</f>
        <v>19.272600000000001</v>
      </c>
      <c r="Q1695">
        <f>O1695*_xlfn.XLOOKUP(K1695,AM:AM,AO:AO)</f>
        <v>22.41</v>
      </c>
      <c r="R1695" t="str">
        <f>_xlfn.XLOOKUP(E1695,AF:AF,AG:AG)</f>
        <v>ASIANA AIRLINES</v>
      </c>
      <c r="S1695" t="str">
        <f>_xlfn.XLOOKUP(E1695,AF:AF,AI:AI)</f>
        <v>South Korea</v>
      </c>
      <c r="T1695">
        <f>WEEKNUM(G1695)</f>
        <v>25</v>
      </c>
      <c r="U1695">
        <f>YEAR(G1695)</f>
        <v>2025</v>
      </c>
      <c r="V1695" s="117">
        <f>IFERROR(Q1695/N1695,"0")</f>
        <v>2.8135593220338984E-2</v>
      </c>
    </row>
    <row r="1696" spans="1:22">
      <c r="A1696" t="str">
        <f>_xlfn.XLOOKUP(D1696,BN:BN,BO:BO)</f>
        <v>México</v>
      </c>
      <c r="B1696" t="s">
        <v>25</v>
      </c>
      <c r="C1696">
        <v>226</v>
      </c>
      <c r="D1696" t="str">
        <f>_xlfn.XLOOKUP(C1696,BH:BH,BI:BI)</f>
        <v>DianaM</v>
      </c>
      <c r="E1696">
        <v>27364</v>
      </c>
      <c r="F1696" t="s">
        <v>2858</v>
      </c>
      <c r="G1696" s="63">
        <v>45828</v>
      </c>
      <c r="H1696" s="63">
        <v>45846</v>
      </c>
      <c r="I1696" t="s">
        <v>366</v>
      </c>
      <c r="J1696" t="str">
        <f>_xlfn.XLOOKUP(I1696,AS:AS,AU:AU)</f>
        <v>Vuelos</v>
      </c>
      <c r="K1696" t="s">
        <v>33</v>
      </c>
      <c r="L1696">
        <v>796.5</v>
      </c>
      <c r="M1696">
        <f>L1696*_xlfn.XLOOKUP(K1696,AM:AM,AN:AN)</f>
        <v>684.99</v>
      </c>
      <c r="N1696">
        <f>L1696*_xlfn.XLOOKUP(K1696,AM:AM,AO:AO)</f>
        <v>796.5</v>
      </c>
      <c r="O1696">
        <v>22.41</v>
      </c>
      <c r="P1696">
        <f>O1696*_xlfn.XLOOKUP(K1696,AM:AM,AN:AN)</f>
        <v>19.272600000000001</v>
      </c>
      <c r="Q1696">
        <f>O1696*_xlfn.XLOOKUP(K1696,AM:AM,AO:AO)</f>
        <v>22.41</v>
      </c>
      <c r="R1696" t="str">
        <f>_xlfn.XLOOKUP(E1696,AF:AF,AG:AG)</f>
        <v>ASIANA AIRLINES</v>
      </c>
      <c r="S1696" t="str">
        <f>_xlfn.XLOOKUP(E1696,AF:AF,AI:AI)</f>
        <v>South Korea</v>
      </c>
      <c r="T1696">
        <f>WEEKNUM(G1696)</f>
        <v>25</v>
      </c>
      <c r="U1696">
        <f>YEAR(G1696)</f>
        <v>2025</v>
      </c>
      <c r="V1696" s="117">
        <f>IFERROR(Q1696/N1696,"0")</f>
        <v>2.8135593220338984E-2</v>
      </c>
    </row>
    <row r="1697" spans="1:22">
      <c r="A1697" t="str">
        <f>_xlfn.XLOOKUP(D1697,BN:BN,BO:BO)</f>
        <v>México</v>
      </c>
      <c r="B1697" t="s">
        <v>25</v>
      </c>
      <c r="C1697">
        <v>226</v>
      </c>
      <c r="D1697" t="str">
        <f>_xlfn.XLOOKUP(C1697,BH:BH,BI:BI)</f>
        <v>DianaM</v>
      </c>
      <c r="E1697">
        <v>27453</v>
      </c>
      <c r="F1697" t="s">
        <v>2859</v>
      </c>
      <c r="G1697" s="63">
        <v>45840</v>
      </c>
      <c r="H1697" s="63">
        <v>45849</v>
      </c>
      <c r="I1697" t="s">
        <v>366</v>
      </c>
      <c r="J1697" t="str">
        <f>_xlfn.XLOOKUP(I1697,AS:AS,AU:AU)</f>
        <v>Vuelos</v>
      </c>
      <c r="K1697" t="s">
        <v>33</v>
      </c>
      <c r="L1697">
        <v>1829.6</v>
      </c>
      <c r="M1697">
        <f>L1697*_xlfn.XLOOKUP(K1697,AM:AM,AN:AN)</f>
        <v>1573.4559999999999</v>
      </c>
      <c r="N1697">
        <f>L1697*_xlfn.XLOOKUP(K1697,AM:AM,AO:AO)</f>
        <v>1829.6</v>
      </c>
      <c r="O1697">
        <v>15.76</v>
      </c>
      <c r="P1697">
        <f>O1697*_xlfn.XLOOKUP(K1697,AM:AM,AN:AN)</f>
        <v>13.553599999999999</v>
      </c>
      <c r="Q1697">
        <f>O1697*_xlfn.XLOOKUP(K1697,AM:AM,AO:AO)</f>
        <v>15.76</v>
      </c>
      <c r="R1697" t="str">
        <f>_xlfn.XLOOKUP(E1697,AF:AF,AG:AG)</f>
        <v>Thai Airways Intl</v>
      </c>
      <c r="S1697" t="str">
        <f>_xlfn.XLOOKUP(E1697,AF:AF,AI:AI)</f>
        <v>Thailand</v>
      </c>
      <c r="T1697">
        <f>WEEKNUM(G1697)</f>
        <v>27</v>
      </c>
      <c r="U1697">
        <f>YEAR(G1697)</f>
        <v>2025</v>
      </c>
      <c r="V1697" s="117">
        <f>IFERROR(Q1697/N1697,"0")</f>
        <v>8.6139046786182782E-3</v>
      </c>
    </row>
    <row r="1698" spans="1:22">
      <c r="A1698" t="str">
        <f>_xlfn.XLOOKUP(D1698,BN:BN,BO:BO)</f>
        <v>México</v>
      </c>
      <c r="B1698" t="s">
        <v>25</v>
      </c>
      <c r="C1698">
        <v>226</v>
      </c>
      <c r="D1698" t="str">
        <f>_xlfn.XLOOKUP(C1698,BH:BH,BI:BI)</f>
        <v>DianaM</v>
      </c>
      <c r="E1698">
        <v>27453</v>
      </c>
      <c r="F1698" t="s">
        <v>2860</v>
      </c>
      <c r="G1698" s="63">
        <v>45840</v>
      </c>
      <c r="H1698" s="63">
        <v>45849</v>
      </c>
      <c r="I1698" t="s">
        <v>366</v>
      </c>
      <c r="J1698" t="str">
        <f>_xlfn.XLOOKUP(I1698,AS:AS,AU:AU)</f>
        <v>Vuelos</v>
      </c>
      <c r="K1698" t="s">
        <v>33</v>
      </c>
      <c r="L1698">
        <v>1829.6</v>
      </c>
      <c r="M1698">
        <f>L1698*_xlfn.XLOOKUP(K1698,AM:AM,AN:AN)</f>
        <v>1573.4559999999999</v>
      </c>
      <c r="N1698">
        <f>L1698*_xlfn.XLOOKUP(K1698,AM:AM,AO:AO)</f>
        <v>1829.6</v>
      </c>
      <c r="O1698">
        <v>15.76</v>
      </c>
      <c r="P1698">
        <f>O1698*_xlfn.XLOOKUP(K1698,AM:AM,AN:AN)</f>
        <v>13.553599999999999</v>
      </c>
      <c r="Q1698">
        <f>O1698*_xlfn.XLOOKUP(K1698,AM:AM,AO:AO)</f>
        <v>15.76</v>
      </c>
      <c r="R1698" t="str">
        <f>_xlfn.XLOOKUP(E1698,AF:AF,AG:AG)</f>
        <v>Thai Airways Intl</v>
      </c>
      <c r="S1698" t="str">
        <f>_xlfn.XLOOKUP(E1698,AF:AF,AI:AI)</f>
        <v>Thailand</v>
      </c>
      <c r="T1698">
        <f>WEEKNUM(G1698)</f>
        <v>27</v>
      </c>
      <c r="U1698">
        <f>YEAR(G1698)</f>
        <v>2025</v>
      </c>
      <c r="V1698" s="117">
        <f>IFERROR(Q1698/N1698,"0")</f>
        <v>8.6139046786182782E-3</v>
      </c>
    </row>
    <row r="1699" spans="1:22">
      <c r="A1699" t="str">
        <f>_xlfn.XLOOKUP(D1699,BN:BN,BO:BO)</f>
        <v>México</v>
      </c>
      <c r="B1699" t="s">
        <v>25</v>
      </c>
      <c r="C1699">
        <v>226</v>
      </c>
      <c r="D1699" t="str">
        <f>_xlfn.XLOOKUP(C1699,BH:BH,BI:BI)</f>
        <v>DianaM</v>
      </c>
      <c r="E1699">
        <v>27040</v>
      </c>
      <c r="F1699" t="s">
        <v>2861</v>
      </c>
      <c r="G1699" s="63">
        <v>45843</v>
      </c>
      <c r="H1699" s="63">
        <v>45846</v>
      </c>
      <c r="I1699" t="s">
        <v>366</v>
      </c>
      <c r="J1699" t="str">
        <f>_xlfn.XLOOKUP(I1699,AS:AS,AU:AU)</f>
        <v>Vuelos</v>
      </c>
      <c r="K1699" t="s">
        <v>33</v>
      </c>
      <c r="L1699">
        <v>676.4</v>
      </c>
      <c r="M1699">
        <f>L1699*_xlfn.XLOOKUP(K1699,AM:AM,AN:AN)</f>
        <v>581.70399999999995</v>
      </c>
      <c r="N1699">
        <f>L1699*_xlfn.XLOOKUP(K1699,AM:AM,AO:AO)</f>
        <v>676.4</v>
      </c>
      <c r="O1699">
        <v>0</v>
      </c>
      <c r="P1699">
        <f>O1699*_xlfn.XLOOKUP(K1699,AM:AM,AN:AN)</f>
        <v>0</v>
      </c>
      <c r="Q1699">
        <f>O1699*_xlfn.XLOOKUP(K1699,AM:AM,AO:AO)</f>
        <v>0</v>
      </c>
      <c r="R1699" t="str">
        <f>_xlfn.XLOOKUP(E1699,AF:AF,AG:AG)</f>
        <v>Bangkok Airways</v>
      </c>
      <c r="S1699" t="str">
        <f>_xlfn.XLOOKUP(E1699,AF:AF,AI:AI)</f>
        <v>Thailand</v>
      </c>
      <c r="T1699">
        <f>WEEKNUM(G1699)</f>
        <v>27</v>
      </c>
      <c r="U1699">
        <f>YEAR(G1699)</f>
        <v>2025</v>
      </c>
      <c r="V1699" s="117">
        <f>IFERROR(Q1699/N1699,"0")</f>
        <v>0</v>
      </c>
    </row>
    <row r="1700" spans="1:22">
      <c r="A1700" t="str">
        <f>_xlfn.XLOOKUP(D1700,BN:BN,BO:BO)</f>
        <v>México</v>
      </c>
      <c r="B1700" t="s">
        <v>25</v>
      </c>
      <c r="C1700">
        <v>226</v>
      </c>
      <c r="D1700" t="str">
        <f>_xlfn.XLOOKUP(C1700,BH:BH,BI:BI)</f>
        <v>DianaM</v>
      </c>
      <c r="E1700">
        <v>27040</v>
      </c>
      <c r="F1700" t="s">
        <v>2862</v>
      </c>
      <c r="G1700" s="63">
        <v>45843</v>
      </c>
      <c r="H1700" s="63">
        <v>45846</v>
      </c>
      <c r="I1700" t="s">
        <v>366</v>
      </c>
      <c r="J1700" t="str">
        <f>_xlfn.XLOOKUP(I1700,AS:AS,AU:AU)</f>
        <v>Vuelos</v>
      </c>
      <c r="K1700" t="s">
        <v>33</v>
      </c>
      <c r="L1700">
        <v>676.4</v>
      </c>
      <c r="M1700">
        <f>L1700*_xlfn.XLOOKUP(K1700,AM:AM,AN:AN)</f>
        <v>581.70399999999995</v>
      </c>
      <c r="N1700">
        <f>L1700*_xlfn.XLOOKUP(K1700,AM:AM,AO:AO)</f>
        <v>676.4</v>
      </c>
      <c r="O1700">
        <v>0</v>
      </c>
      <c r="P1700">
        <f>O1700*_xlfn.XLOOKUP(K1700,AM:AM,AN:AN)</f>
        <v>0</v>
      </c>
      <c r="Q1700">
        <f>O1700*_xlfn.XLOOKUP(K1700,AM:AM,AO:AO)</f>
        <v>0</v>
      </c>
      <c r="R1700" t="str">
        <f>_xlfn.XLOOKUP(E1700,AF:AF,AG:AG)</f>
        <v>Bangkok Airways</v>
      </c>
      <c r="S1700" t="str">
        <f>_xlfn.XLOOKUP(E1700,AF:AF,AI:AI)</f>
        <v>Thailand</v>
      </c>
      <c r="T1700">
        <f>WEEKNUM(G1700)</f>
        <v>27</v>
      </c>
      <c r="U1700">
        <f>YEAR(G1700)</f>
        <v>2025</v>
      </c>
      <c r="V1700" s="117">
        <f>IFERROR(Q1700/N1700,"0")</f>
        <v>0</v>
      </c>
    </row>
    <row r="1701" spans="1:22">
      <c r="A1701" t="str">
        <f>_xlfn.XLOOKUP(D1701,BN:BN,BO:BO)</f>
        <v>México</v>
      </c>
      <c r="B1701" t="s">
        <v>25</v>
      </c>
      <c r="C1701">
        <v>226</v>
      </c>
      <c r="D1701" t="str">
        <f>_xlfn.XLOOKUP(C1701,BH:BH,BI:BI)</f>
        <v>DianaM</v>
      </c>
      <c r="E1701">
        <v>26070</v>
      </c>
      <c r="F1701" t="s">
        <v>2863</v>
      </c>
      <c r="G1701" s="63">
        <v>45825</v>
      </c>
      <c r="H1701" s="63">
        <v>45828</v>
      </c>
      <c r="I1701" t="s">
        <v>376</v>
      </c>
      <c r="J1701" t="str">
        <f>_xlfn.XLOOKUP(I1701,AS:AS,AU:AU)</f>
        <v>Hotel</v>
      </c>
      <c r="K1701" t="s">
        <v>33</v>
      </c>
      <c r="L1701">
        <v>1606.54</v>
      </c>
      <c r="M1701">
        <f>L1701*_xlfn.XLOOKUP(K1701,AM:AM,AN:AN)</f>
        <v>1381.6243999999999</v>
      </c>
      <c r="N1701">
        <f>L1701*_xlfn.XLOOKUP(K1701,AM:AM,AO:AO)</f>
        <v>1606.54</v>
      </c>
      <c r="O1701">
        <v>186.42</v>
      </c>
      <c r="P1701">
        <f>O1701*_xlfn.XLOOKUP(K1701,AM:AM,AN:AN)</f>
        <v>160.32119999999998</v>
      </c>
      <c r="Q1701">
        <f>O1701*_xlfn.XLOOKUP(K1701,AM:AM,AO:AO)</f>
        <v>186.42</v>
      </c>
      <c r="R1701" t="str">
        <f>_xlfn.XLOOKUP(E1701,AF:AF,AG:AG)</f>
        <v>FOUR SEASONS HOTEL SEOUL</v>
      </c>
      <c r="S1701" t="str">
        <f>_xlfn.XLOOKUP(E1701,AF:AF,AI:AI)</f>
        <v>South Korea</v>
      </c>
      <c r="T1701">
        <f>WEEKNUM(G1701)</f>
        <v>25</v>
      </c>
      <c r="U1701">
        <f>YEAR(G1701)</f>
        <v>2025</v>
      </c>
      <c r="V1701" s="117">
        <f>IFERROR(Q1701/N1701,"0")</f>
        <v>0.11603819388250526</v>
      </c>
    </row>
    <row r="1702" spans="1:22">
      <c r="A1702" t="str">
        <f>_xlfn.XLOOKUP(D1702,BN:BN,BO:BO)</f>
        <v>México</v>
      </c>
      <c r="B1702" t="s">
        <v>25</v>
      </c>
      <c r="C1702">
        <v>226</v>
      </c>
      <c r="D1702" t="str">
        <f>_xlfn.XLOOKUP(C1702,BH:BH,BI:BI)</f>
        <v>DianaM</v>
      </c>
      <c r="E1702">
        <v>27975</v>
      </c>
      <c r="F1702" t="s">
        <v>2864</v>
      </c>
      <c r="G1702" s="63">
        <v>45846</v>
      </c>
      <c r="H1702" s="63">
        <v>45849</v>
      </c>
      <c r="I1702" t="s">
        <v>376</v>
      </c>
      <c r="J1702" t="str">
        <f>_xlfn.XLOOKUP(I1702,AS:AS,AU:AU)</f>
        <v>Hotel</v>
      </c>
      <c r="K1702" t="s">
        <v>33</v>
      </c>
      <c r="L1702">
        <v>7078.71</v>
      </c>
      <c r="M1702">
        <f>L1702*_xlfn.XLOOKUP(K1702,AM:AM,AN:AN)</f>
        <v>6087.6905999999999</v>
      </c>
      <c r="N1702">
        <f>L1702*_xlfn.XLOOKUP(K1702,AM:AM,AO:AO)</f>
        <v>7078.71</v>
      </c>
      <c r="O1702">
        <v>597.14</v>
      </c>
      <c r="P1702">
        <f>O1702*_xlfn.XLOOKUP(K1702,AM:AM,AN:AN)</f>
        <v>513.54039999999998</v>
      </c>
      <c r="Q1702">
        <f>O1702*_xlfn.XLOOKUP(K1702,AM:AM,AO:AO)</f>
        <v>597.14</v>
      </c>
      <c r="R1702" t="str">
        <f>_xlfn.XLOOKUP(E1702,AF:AF,AG:AG)</f>
        <v>FOUR SEASONS RESORT KOH SAMUI</v>
      </c>
      <c r="S1702" t="str">
        <f>_xlfn.XLOOKUP(E1702,AF:AF,AI:AI)</f>
        <v>Thailand</v>
      </c>
      <c r="T1702">
        <f>WEEKNUM(G1702)</f>
        <v>28</v>
      </c>
      <c r="U1702">
        <f>YEAR(G1702)</f>
        <v>2025</v>
      </c>
      <c r="V1702" s="117">
        <f>IFERROR(Q1702/N1702,"0")</f>
        <v>8.4357178073406022E-2</v>
      </c>
    </row>
    <row r="1703" spans="1:22">
      <c r="A1703" t="str">
        <f>_xlfn.XLOOKUP(D1703,BN:BN,BO:BO)</f>
        <v>México</v>
      </c>
      <c r="B1703" t="s">
        <v>25</v>
      </c>
      <c r="C1703">
        <v>226</v>
      </c>
      <c r="D1703" t="str">
        <f>_xlfn.XLOOKUP(C1703,BH:BH,BI:BI)</f>
        <v>DianaM</v>
      </c>
      <c r="E1703">
        <v>27453</v>
      </c>
      <c r="F1703" t="s">
        <v>2865</v>
      </c>
      <c r="G1703" s="63">
        <v>45825</v>
      </c>
      <c r="H1703" s="63">
        <v>45849</v>
      </c>
      <c r="I1703" t="s">
        <v>366</v>
      </c>
      <c r="J1703" t="str">
        <f>_xlfn.XLOOKUP(I1703,AS:AS,AU:AU)</f>
        <v>Vuelos</v>
      </c>
      <c r="K1703" t="s">
        <v>33</v>
      </c>
      <c r="L1703">
        <v>513.4</v>
      </c>
      <c r="M1703">
        <f>L1703*_xlfn.XLOOKUP(K1703,AM:AM,AN:AN)</f>
        <v>441.524</v>
      </c>
      <c r="N1703">
        <f>L1703*_xlfn.XLOOKUP(K1703,AM:AM,AO:AO)</f>
        <v>513.4</v>
      </c>
      <c r="O1703">
        <v>0</v>
      </c>
      <c r="P1703">
        <f>O1703*_xlfn.XLOOKUP(K1703,AM:AM,AN:AN)</f>
        <v>0</v>
      </c>
      <c r="Q1703">
        <f>O1703*_xlfn.XLOOKUP(K1703,AM:AM,AO:AO)</f>
        <v>0</v>
      </c>
      <c r="R1703" t="str">
        <f>_xlfn.XLOOKUP(E1703,AF:AF,AG:AG)</f>
        <v>Thai Airways Intl</v>
      </c>
      <c r="S1703" t="str">
        <f>_xlfn.XLOOKUP(E1703,AF:AF,AI:AI)</f>
        <v>Thailand</v>
      </c>
      <c r="T1703">
        <f>WEEKNUM(G1703)</f>
        <v>25</v>
      </c>
      <c r="U1703">
        <f>YEAR(G1703)</f>
        <v>2025</v>
      </c>
      <c r="V1703" s="117">
        <f>IFERROR(Q1703/N1703,"0")</f>
        <v>0</v>
      </c>
    </row>
    <row r="1704" spans="1:22">
      <c r="A1704" t="str">
        <f>_xlfn.XLOOKUP(D1704,BN:BN,BO:BO)</f>
        <v>México</v>
      </c>
      <c r="B1704" t="s">
        <v>25</v>
      </c>
      <c r="C1704">
        <v>226</v>
      </c>
      <c r="D1704" t="str">
        <f>_xlfn.XLOOKUP(C1704,BH:BH,BI:BI)</f>
        <v>DianaM</v>
      </c>
      <c r="E1704">
        <v>25022</v>
      </c>
      <c r="F1704" t="s">
        <v>2866</v>
      </c>
      <c r="G1704" s="63">
        <v>45850</v>
      </c>
      <c r="H1704" s="63">
        <v>45851</v>
      </c>
      <c r="I1704" t="s">
        <v>376</v>
      </c>
      <c r="J1704" t="str">
        <f>_xlfn.XLOOKUP(I1704,AS:AS,AU:AU)</f>
        <v>Hotel</v>
      </c>
      <c r="K1704" t="s">
        <v>33</v>
      </c>
      <c r="L1704">
        <v>1158.8399999999999</v>
      </c>
      <c r="M1704">
        <f>L1704*_xlfn.XLOOKUP(K1704,AM:AM,AN:AN)</f>
        <v>996.60239999999988</v>
      </c>
      <c r="N1704">
        <f>L1704*_xlfn.XLOOKUP(K1704,AM:AM,AO:AO)</f>
        <v>1158.8399999999999</v>
      </c>
      <c r="O1704">
        <v>105.35</v>
      </c>
      <c r="P1704">
        <f>O1704*_xlfn.XLOOKUP(K1704,AM:AM,AN:AN)</f>
        <v>90.600999999999999</v>
      </c>
      <c r="Q1704">
        <f>O1704*_xlfn.XLOOKUP(K1704,AM:AM,AO:AO)</f>
        <v>105.35</v>
      </c>
      <c r="R1704" t="str">
        <f>_xlfn.XLOOKUP(E1704,AF:AF,AG:AG)</f>
        <v>THE PENINSULA TOKYO</v>
      </c>
      <c r="S1704" t="str">
        <f>_xlfn.XLOOKUP(E1704,AF:AF,AI:AI)</f>
        <v>Japan</v>
      </c>
      <c r="T1704">
        <f>WEEKNUM(G1704)</f>
        <v>28</v>
      </c>
      <c r="U1704">
        <f>YEAR(G1704)</f>
        <v>2025</v>
      </c>
      <c r="V1704" s="117">
        <f>IFERROR(Q1704/N1704,"0")</f>
        <v>9.090987539263401E-2</v>
      </c>
    </row>
    <row r="1705" spans="1:22">
      <c r="A1705" t="str">
        <f>_xlfn.XLOOKUP(D1705,BN:BN,BO:BO)</f>
        <v>México</v>
      </c>
      <c r="B1705" t="s">
        <v>25</v>
      </c>
      <c r="C1705">
        <v>226</v>
      </c>
      <c r="D1705" t="str">
        <f>_xlfn.XLOOKUP(C1705,BH:BH,BI:BI)</f>
        <v>DianaM</v>
      </c>
      <c r="E1705">
        <v>27453</v>
      </c>
      <c r="F1705" t="s">
        <v>2867</v>
      </c>
      <c r="G1705" s="63">
        <v>45825</v>
      </c>
      <c r="H1705" s="63">
        <v>45851</v>
      </c>
      <c r="I1705" t="s">
        <v>366</v>
      </c>
      <c r="J1705" t="str">
        <f>_xlfn.XLOOKUP(I1705,AS:AS,AU:AU)</f>
        <v>Vuelos</v>
      </c>
      <c r="K1705" t="s">
        <v>33</v>
      </c>
      <c r="L1705">
        <v>82.6</v>
      </c>
      <c r="M1705">
        <f>L1705*_xlfn.XLOOKUP(K1705,AM:AM,AN:AN)</f>
        <v>71.035999999999987</v>
      </c>
      <c r="N1705">
        <f>L1705*_xlfn.XLOOKUP(K1705,AM:AM,AO:AO)</f>
        <v>82.6</v>
      </c>
      <c r="O1705">
        <v>0</v>
      </c>
      <c r="P1705">
        <f>O1705*_xlfn.XLOOKUP(K1705,AM:AM,AN:AN)</f>
        <v>0</v>
      </c>
      <c r="Q1705">
        <f>O1705*_xlfn.XLOOKUP(K1705,AM:AM,AO:AO)</f>
        <v>0</v>
      </c>
      <c r="R1705" t="str">
        <f>_xlfn.XLOOKUP(E1705,AF:AF,AG:AG)</f>
        <v>Thai Airways Intl</v>
      </c>
      <c r="S1705" t="str">
        <f>_xlfn.XLOOKUP(E1705,AF:AF,AI:AI)</f>
        <v>Thailand</v>
      </c>
      <c r="T1705">
        <f>WEEKNUM(G1705)</f>
        <v>25</v>
      </c>
      <c r="U1705">
        <f>YEAR(G1705)</f>
        <v>2025</v>
      </c>
      <c r="V1705" s="117">
        <f>IFERROR(Q1705/N1705,"0")</f>
        <v>0</v>
      </c>
    </row>
    <row r="1706" spans="1:22">
      <c r="A1706" t="str">
        <f>_xlfn.XLOOKUP(D1706,BN:BN,BO:BO)</f>
        <v>México</v>
      </c>
      <c r="B1706" t="s">
        <v>25</v>
      </c>
      <c r="C1706">
        <v>226</v>
      </c>
      <c r="D1706" t="str">
        <f>_xlfn.XLOOKUP(C1706,BH:BH,BI:BI)</f>
        <v>DianaM</v>
      </c>
      <c r="E1706">
        <v>27453</v>
      </c>
      <c r="F1706" t="s">
        <v>2867</v>
      </c>
      <c r="G1706" s="63">
        <v>45825</v>
      </c>
      <c r="H1706" s="63">
        <v>45851</v>
      </c>
      <c r="I1706" t="s">
        <v>366</v>
      </c>
      <c r="J1706" t="str">
        <f>_xlfn.XLOOKUP(I1706,AS:AS,AU:AU)</f>
        <v>Vuelos</v>
      </c>
      <c r="K1706" t="s">
        <v>33</v>
      </c>
      <c r="L1706">
        <v>132.6</v>
      </c>
      <c r="M1706">
        <f>L1706*_xlfn.XLOOKUP(K1706,AM:AM,AN:AN)</f>
        <v>114.03599999999999</v>
      </c>
      <c r="N1706">
        <f>L1706*_xlfn.XLOOKUP(K1706,AM:AM,AO:AO)</f>
        <v>132.6</v>
      </c>
      <c r="O1706">
        <v>0</v>
      </c>
      <c r="P1706">
        <f>O1706*_xlfn.XLOOKUP(K1706,AM:AM,AN:AN)</f>
        <v>0</v>
      </c>
      <c r="Q1706">
        <f>O1706*_xlfn.XLOOKUP(K1706,AM:AM,AO:AO)</f>
        <v>0</v>
      </c>
      <c r="R1706" t="str">
        <f>_xlfn.XLOOKUP(E1706,AF:AF,AG:AG)</f>
        <v>Thai Airways Intl</v>
      </c>
      <c r="S1706" t="str">
        <f>_xlfn.XLOOKUP(E1706,AF:AF,AI:AI)</f>
        <v>Thailand</v>
      </c>
      <c r="T1706">
        <f>WEEKNUM(G1706)</f>
        <v>25</v>
      </c>
      <c r="U1706">
        <f>YEAR(G1706)</f>
        <v>2025</v>
      </c>
      <c r="V1706" s="117">
        <f>IFERROR(Q1706/N1706,"0")</f>
        <v>0</v>
      </c>
    </row>
    <row r="1707" spans="1:22">
      <c r="A1707" t="str">
        <f>_xlfn.XLOOKUP(D1707,BN:BN,BO:BO)</f>
        <v>México</v>
      </c>
      <c r="B1707" t="s">
        <v>25</v>
      </c>
      <c r="C1707">
        <v>226</v>
      </c>
      <c r="D1707" t="str">
        <f>_xlfn.XLOOKUP(C1707,BH:BH,BI:BI)</f>
        <v>DianaM</v>
      </c>
      <c r="E1707">
        <v>27453</v>
      </c>
      <c r="F1707" t="s">
        <v>2868</v>
      </c>
      <c r="G1707" s="63">
        <v>45825</v>
      </c>
      <c r="H1707" s="63">
        <v>45851</v>
      </c>
      <c r="I1707" t="s">
        <v>366</v>
      </c>
      <c r="J1707" t="str">
        <f>_xlfn.XLOOKUP(I1707,AS:AS,AU:AU)</f>
        <v>Vuelos</v>
      </c>
      <c r="K1707" t="s">
        <v>33</v>
      </c>
      <c r="L1707">
        <v>50</v>
      </c>
      <c r="M1707">
        <f>L1707*_xlfn.XLOOKUP(K1707,AM:AM,AN:AN)</f>
        <v>43</v>
      </c>
      <c r="N1707">
        <f>L1707*_xlfn.XLOOKUP(K1707,AM:AM,AO:AO)</f>
        <v>50</v>
      </c>
      <c r="O1707">
        <v>0</v>
      </c>
      <c r="P1707">
        <f>O1707*_xlfn.XLOOKUP(K1707,AM:AM,AN:AN)</f>
        <v>0</v>
      </c>
      <c r="Q1707">
        <f>O1707*_xlfn.XLOOKUP(K1707,AM:AM,AO:AO)</f>
        <v>0</v>
      </c>
      <c r="R1707" t="str">
        <f>_xlfn.XLOOKUP(E1707,AF:AF,AG:AG)</f>
        <v>Thai Airways Intl</v>
      </c>
      <c r="S1707" t="str">
        <f>_xlfn.XLOOKUP(E1707,AF:AF,AI:AI)</f>
        <v>Thailand</v>
      </c>
      <c r="T1707">
        <f>WEEKNUM(G1707)</f>
        <v>25</v>
      </c>
      <c r="U1707">
        <f>YEAR(G1707)</f>
        <v>2025</v>
      </c>
      <c r="V1707" s="117">
        <f>IFERROR(Q1707/N1707,"0")</f>
        <v>0</v>
      </c>
    </row>
    <row r="1708" spans="1:22">
      <c r="A1708" t="str">
        <f>_xlfn.XLOOKUP(D1708,BN:BN,BO:BO)</f>
        <v>México</v>
      </c>
      <c r="B1708" t="s">
        <v>25</v>
      </c>
      <c r="C1708">
        <v>226</v>
      </c>
      <c r="D1708" t="str">
        <f>_xlfn.XLOOKUP(C1708,BH:BH,BI:BI)</f>
        <v>DianaM</v>
      </c>
      <c r="E1708">
        <v>28570</v>
      </c>
      <c r="F1708" t="s">
        <v>1880</v>
      </c>
      <c r="G1708" s="63">
        <v>45840</v>
      </c>
      <c r="H1708" s="63">
        <v>45843</v>
      </c>
      <c r="I1708" t="s">
        <v>376</v>
      </c>
      <c r="J1708" t="str">
        <f>_xlfn.XLOOKUP(I1708,AS:AS,AU:AU)</f>
        <v>Hotel</v>
      </c>
      <c r="K1708" t="s">
        <v>33</v>
      </c>
      <c r="L1708">
        <v>1650.75</v>
      </c>
      <c r="M1708">
        <f>L1708*_xlfn.XLOOKUP(K1708,AM:AM,AN:AN)</f>
        <v>1419.645</v>
      </c>
      <c r="N1708">
        <f>L1708*_xlfn.XLOOKUP(K1708,AM:AM,AO:AO)</f>
        <v>1650.75</v>
      </c>
      <c r="O1708">
        <v>497.65</v>
      </c>
      <c r="P1708">
        <f>O1708*_xlfn.XLOOKUP(K1708,AM:AM,AN:AN)</f>
        <v>427.97899999999998</v>
      </c>
      <c r="Q1708">
        <f>O1708*_xlfn.XLOOKUP(K1708,AM:AM,AO:AO)</f>
        <v>497.65</v>
      </c>
      <c r="R1708" t="str">
        <f>_xlfn.XLOOKUP(E1708,AF:AF,AG:AG)</f>
        <v>AMAN NAI LERT BANGKOK</v>
      </c>
      <c r="S1708" t="str">
        <f>_xlfn.XLOOKUP(E1708,AF:AF,AI:AI)</f>
        <v>Thailand</v>
      </c>
      <c r="T1708">
        <f>WEEKNUM(G1708)</f>
        <v>27</v>
      </c>
      <c r="U1708">
        <f>YEAR(G1708)</f>
        <v>2025</v>
      </c>
      <c r="V1708" s="117">
        <f>IFERROR(Q1708/N1708,"0")</f>
        <v>0.30146902922913826</v>
      </c>
    </row>
    <row r="1709" spans="1:22">
      <c r="A1709" t="str">
        <f>_xlfn.XLOOKUP(D1709,BN:BN,BO:BO)</f>
        <v>México</v>
      </c>
      <c r="B1709" t="s">
        <v>25</v>
      </c>
      <c r="C1709">
        <v>226</v>
      </c>
      <c r="D1709" t="str">
        <f>_xlfn.XLOOKUP(C1709,BH:BH,BI:BI)</f>
        <v>DianaM</v>
      </c>
      <c r="E1709">
        <v>28570</v>
      </c>
      <c r="F1709" t="s">
        <v>1880</v>
      </c>
      <c r="G1709" s="63">
        <v>45840</v>
      </c>
      <c r="H1709" s="63">
        <v>45843</v>
      </c>
      <c r="I1709" t="s">
        <v>376</v>
      </c>
      <c r="J1709" t="str">
        <f>_xlfn.XLOOKUP(I1709,AS:AS,AU:AU)</f>
        <v>Hotel</v>
      </c>
      <c r="K1709" t="s">
        <v>33</v>
      </c>
      <c r="L1709">
        <v>1650.75</v>
      </c>
      <c r="M1709">
        <f>L1709*_xlfn.XLOOKUP(K1709,AM:AM,AN:AN)</f>
        <v>1419.645</v>
      </c>
      <c r="N1709">
        <f>L1709*_xlfn.XLOOKUP(K1709,AM:AM,AO:AO)</f>
        <v>1650.75</v>
      </c>
      <c r="O1709">
        <v>497.65</v>
      </c>
      <c r="P1709">
        <f>O1709*_xlfn.XLOOKUP(K1709,AM:AM,AN:AN)</f>
        <v>427.97899999999998</v>
      </c>
      <c r="Q1709">
        <f>O1709*_xlfn.XLOOKUP(K1709,AM:AM,AO:AO)</f>
        <v>497.65</v>
      </c>
      <c r="R1709" t="str">
        <f>_xlfn.XLOOKUP(E1709,AF:AF,AG:AG)</f>
        <v>AMAN NAI LERT BANGKOK</v>
      </c>
      <c r="S1709" t="str">
        <f>_xlfn.XLOOKUP(E1709,AF:AF,AI:AI)</f>
        <v>Thailand</v>
      </c>
      <c r="T1709">
        <f>WEEKNUM(G1709)</f>
        <v>27</v>
      </c>
      <c r="U1709">
        <f>YEAR(G1709)</f>
        <v>2025</v>
      </c>
      <c r="V1709" s="117">
        <f>IFERROR(Q1709/N1709,"0")</f>
        <v>0.30146902922913826</v>
      </c>
    </row>
    <row r="1710" spans="1:22">
      <c r="A1710" t="str">
        <f>_xlfn.XLOOKUP(D1710,BN:BN,BO:BO)</f>
        <v>México</v>
      </c>
      <c r="B1710" t="s">
        <v>25</v>
      </c>
      <c r="C1710">
        <v>226</v>
      </c>
      <c r="D1710" t="str">
        <f>_xlfn.XLOOKUP(C1710,BH:BH,BI:BI)</f>
        <v>DianaM</v>
      </c>
      <c r="E1710">
        <v>31234</v>
      </c>
      <c r="F1710" t="s">
        <v>1880</v>
      </c>
      <c r="G1710" s="63">
        <v>45839</v>
      </c>
      <c r="H1710" s="63">
        <v>45840</v>
      </c>
      <c r="I1710" t="s">
        <v>376</v>
      </c>
      <c r="J1710" t="str">
        <f>_xlfn.XLOOKUP(I1710,AS:AS,AU:AU)</f>
        <v>Hotel</v>
      </c>
      <c r="K1710" t="s">
        <v>33</v>
      </c>
      <c r="L1710">
        <v>1000</v>
      </c>
      <c r="M1710">
        <f>L1710*_xlfn.XLOOKUP(K1710,AM:AM,AN:AN)</f>
        <v>860</v>
      </c>
      <c r="N1710">
        <f>L1710*_xlfn.XLOOKUP(K1710,AM:AM,AO:AO)</f>
        <v>1000</v>
      </c>
      <c r="O1710">
        <v>9.4</v>
      </c>
      <c r="P1710">
        <f>O1710*_xlfn.XLOOKUP(K1710,AM:AM,AN:AN)</f>
        <v>8.0839999999999996</v>
      </c>
      <c r="Q1710">
        <f>O1710*_xlfn.XLOOKUP(K1710,AM:AM,AO:AO)</f>
        <v>9.4</v>
      </c>
      <c r="R1710" t="str">
        <f>_xlfn.XLOOKUP(E1710,AF:AF,AG:AG)</f>
        <v>FAIRFIELD BY MARRIOTT JAKARTA SOEKARNO-HATTA AIRPORT</v>
      </c>
      <c r="S1710" t="str">
        <f>_xlfn.XLOOKUP(E1710,AF:AF,AI:AI)</f>
        <v>Indonesia</v>
      </c>
      <c r="T1710">
        <f>WEEKNUM(G1710)</f>
        <v>27</v>
      </c>
      <c r="U1710">
        <f>YEAR(G1710)</f>
        <v>2025</v>
      </c>
      <c r="V1710" s="117">
        <f>IFERROR(Q1710/N1710,"0")</f>
        <v>9.4000000000000004E-3</v>
      </c>
    </row>
    <row r="1711" spans="1:22">
      <c r="A1711" t="str">
        <f>_xlfn.XLOOKUP(D1711,BN:BN,BO:BO)</f>
        <v>México</v>
      </c>
      <c r="B1711" t="s">
        <v>25</v>
      </c>
      <c r="C1711">
        <v>226</v>
      </c>
      <c r="D1711" t="str">
        <f>_xlfn.XLOOKUP(C1711,BH:BH,BI:BI)</f>
        <v>DianaM</v>
      </c>
      <c r="E1711">
        <v>0</v>
      </c>
      <c r="F1711" t="s">
        <v>1158</v>
      </c>
      <c r="G1711" s="63">
        <v>45825</v>
      </c>
      <c r="H1711" s="63">
        <v>45851</v>
      </c>
      <c r="I1711" t="s">
        <v>396</v>
      </c>
      <c r="J1711" t="str">
        <f>_xlfn.XLOOKUP(I1711,AS:AS,AU:AU)</f>
        <v>Honorarios</v>
      </c>
      <c r="K1711" t="s">
        <v>33</v>
      </c>
      <c r="L1711">
        <v>1231.1199999999999</v>
      </c>
      <c r="M1711">
        <f>L1711*_xlfn.XLOOKUP(K1711,AM:AM,AN:AN)</f>
        <v>1058.7631999999999</v>
      </c>
      <c r="N1711">
        <f>L1711*_xlfn.XLOOKUP(K1711,AM:AM,AO:AO)</f>
        <v>1231.1199999999999</v>
      </c>
      <c r="O1711">
        <v>1231.1199999999999</v>
      </c>
      <c r="P1711">
        <f>O1711*_xlfn.XLOOKUP(K1711,AM:AM,AN:AN)</f>
        <v>1058.7631999999999</v>
      </c>
      <c r="Q1711">
        <f>O1711*_xlfn.XLOOKUP(K1711,AM:AM,AO:AO)</f>
        <v>1231.1199999999999</v>
      </c>
      <c r="R1711" t="str">
        <f>_xlfn.XLOOKUP(E1711,AF:AF,AG:AG)</f>
        <v>FEES</v>
      </c>
      <c r="S1711">
        <f>_xlfn.XLOOKUP(E1711,AF:AF,AI:AI)</f>
        <v>0</v>
      </c>
      <c r="T1711">
        <f>WEEKNUM(G1711)</f>
        <v>25</v>
      </c>
      <c r="U1711">
        <f>YEAR(G1711)</f>
        <v>2025</v>
      </c>
      <c r="V1711" s="117">
        <f>IFERROR(Q1711/N1711,"0")</f>
        <v>1</v>
      </c>
    </row>
    <row r="1712" spans="1:22">
      <c r="A1712" t="str">
        <f>_xlfn.XLOOKUP(D1712,BN:BN,BO:BO)</f>
        <v>México</v>
      </c>
      <c r="B1712" t="s">
        <v>25</v>
      </c>
      <c r="C1712">
        <v>227</v>
      </c>
      <c r="D1712" t="str">
        <f>_xlfn.XLOOKUP(C1712,BH:BH,BI:BI)</f>
        <v>MariaM</v>
      </c>
      <c r="E1712">
        <v>28761</v>
      </c>
      <c r="F1712" t="s">
        <v>1880</v>
      </c>
      <c r="G1712" s="63">
        <v>45824</v>
      </c>
      <c r="H1712" s="63">
        <v>45826</v>
      </c>
      <c r="I1712" t="s">
        <v>376</v>
      </c>
      <c r="J1712" t="str">
        <f>_xlfn.XLOOKUP(I1712,AS:AS,AU:AU)</f>
        <v>Hotel</v>
      </c>
      <c r="K1712" t="s">
        <v>33</v>
      </c>
      <c r="L1712">
        <v>1822.35</v>
      </c>
      <c r="M1712">
        <f>L1712*_xlfn.XLOOKUP(K1712,AM:AM,AN:AN)</f>
        <v>1567.221</v>
      </c>
      <c r="N1712">
        <f>L1712*_xlfn.XLOOKUP(K1712,AM:AM,AO:AO)</f>
        <v>1822.35</v>
      </c>
      <c r="O1712">
        <v>195.71</v>
      </c>
      <c r="P1712">
        <f>O1712*_xlfn.XLOOKUP(K1712,AM:AM,AN:AN)</f>
        <v>168.31059999999999</v>
      </c>
      <c r="Q1712">
        <f>O1712*_xlfn.XLOOKUP(K1712,AM:AM,AO:AO)</f>
        <v>195.71</v>
      </c>
      <c r="R1712" t="str">
        <f>_xlfn.XLOOKUP(E1712,AF:AF,AG:AG)</f>
        <v>AUTOCAMP YOSEMITE</v>
      </c>
      <c r="S1712" t="str">
        <f>_xlfn.XLOOKUP(E1712,AF:AF,AI:AI)</f>
        <v>United States</v>
      </c>
      <c r="T1712">
        <f>WEEKNUM(G1712)</f>
        <v>25</v>
      </c>
      <c r="U1712">
        <f>YEAR(G1712)</f>
        <v>2025</v>
      </c>
      <c r="V1712" s="117">
        <f>IFERROR(Q1712/N1712,"0")</f>
        <v>0.10739429857052708</v>
      </c>
    </row>
    <row r="1713" spans="1:22">
      <c r="A1713" t="str">
        <f>_xlfn.XLOOKUP(D1713,BN:BN,BO:BO)</f>
        <v>México</v>
      </c>
      <c r="B1713" t="s">
        <v>25</v>
      </c>
      <c r="C1713">
        <v>228</v>
      </c>
      <c r="D1713" t="str">
        <f>_xlfn.XLOOKUP(C1713,BH:BH,BI:BI)</f>
        <v>LucianaE</v>
      </c>
      <c r="E1713">
        <v>0</v>
      </c>
      <c r="F1713" t="s">
        <v>2869</v>
      </c>
      <c r="G1713" s="63">
        <v>45758</v>
      </c>
      <c r="H1713" s="63">
        <v>45768</v>
      </c>
      <c r="I1713" t="s">
        <v>396</v>
      </c>
      <c r="J1713" t="str">
        <f>_xlfn.XLOOKUP(I1713,AS:AS,AU:AU)</f>
        <v>Honorarios</v>
      </c>
      <c r="K1713" t="s">
        <v>33</v>
      </c>
      <c r="L1713">
        <v>800</v>
      </c>
      <c r="M1713">
        <f>L1713*_xlfn.XLOOKUP(K1713,AM:AM,AN:AN)</f>
        <v>688</v>
      </c>
      <c r="N1713">
        <f>L1713*_xlfn.XLOOKUP(K1713,AM:AM,AO:AO)</f>
        <v>800</v>
      </c>
      <c r="O1713">
        <v>800</v>
      </c>
      <c r="P1713">
        <f>O1713*_xlfn.XLOOKUP(K1713,AM:AM,AN:AN)</f>
        <v>688</v>
      </c>
      <c r="Q1713">
        <f>O1713*_xlfn.XLOOKUP(K1713,AM:AM,AO:AO)</f>
        <v>800</v>
      </c>
      <c r="R1713" t="str">
        <f>_xlfn.XLOOKUP(E1713,AF:AF,AG:AG)</f>
        <v>FEES</v>
      </c>
      <c r="S1713">
        <f>_xlfn.XLOOKUP(E1713,AF:AF,AI:AI)</f>
        <v>0</v>
      </c>
      <c r="T1713">
        <f>WEEKNUM(G1713)</f>
        <v>15</v>
      </c>
      <c r="U1713">
        <f>YEAR(G1713)</f>
        <v>2025</v>
      </c>
      <c r="V1713" s="117">
        <f>IFERROR(Q1713/N1713,"0")</f>
        <v>1</v>
      </c>
    </row>
    <row r="1714" spans="1:22">
      <c r="A1714" t="str">
        <f>_xlfn.XLOOKUP(D1714,BN:BN,BO:BO)</f>
        <v>México</v>
      </c>
      <c r="B1714" t="s">
        <v>25</v>
      </c>
      <c r="C1714">
        <v>228</v>
      </c>
      <c r="D1714" t="str">
        <f>_xlfn.XLOOKUP(C1714,BH:BH,BI:BI)</f>
        <v>LucianaE</v>
      </c>
      <c r="E1714">
        <v>27230</v>
      </c>
      <c r="F1714" t="s">
        <v>2870</v>
      </c>
      <c r="G1714" s="63">
        <v>45761</v>
      </c>
      <c r="H1714" s="63">
        <v>45769</v>
      </c>
      <c r="I1714" t="s">
        <v>376</v>
      </c>
      <c r="J1714" t="str">
        <f>_xlfn.XLOOKUP(I1714,AS:AS,AU:AU)</f>
        <v>Hotel</v>
      </c>
      <c r="K1714" t="s">
        <v>33</v>
      </c>
      <c r="L1714">
        <v>23778</v>
      </c>
      <c r="M1714">
        <f>L1714*_xlfn.XLOOKUP(K1714,AM:AM,AN:AN)</f>
        <v>20449.079999999998</v>
      </c>
      <c r="N1714">
        <f>L1714*_xlfn.XLOOKUP(K1714,AM:AM,AO:AO)</f>
        <v>23778</v>
      </c>
      <c r="O1714">
        <v>3571</v>
      </c>
      <c r="P1714">
        <f>O1714*_xlfn.XLOOKUP(K1714,AM:AM,AN:AN)</f>
        <v>3071.06</v>
      </c>
      <c r="Q1714">
        <f>O1714*_xlfn.XLOOKUP(K1714,AM:AM,AO:AO)</f>
        <v>3571</v>
      </c>
      <c r="R1714" t="str">
        <f>_xlfn.XLOOKUP(E1714,AF:AF,AG:AG)</f>
        <v>Matuete Brazil</v>
      </c>
      <c r="S1714" t="str">
        <f>_xlfn.XLOOKUP(E1714,AF:AF,AI:AI)</f>
        <v>Brazil</v>
      </c>
      <c r="T1714">
        <f>WEEKNUM(G1714)</f>
        <v>16</v>
      </c>
      <c r="U1714">
        <f>YEAR(G1714)</f>
        <v>2025</v>
      </c>
      <c r="V1714" s="117">
        <f>IFERROR(Q1714/N1714,"0")</f>
        <v>0.15018083943140717</v>
      </c>
    </row>
    <row r="1715" spans="1:22">
      <c r="A1715" t="str">
        <f>_xlfn.XLOOKUP(D1715,BN:BN,BO:BO)</f>
        <v>México</v>
      </c>
      <c r="B1715" t="s">
        <v>25</v>
      </c>
      <c r="C1715">
        <v>228</v>
      </c>
      <c r="D1715" t="str">
        <f>_xlfn.XLOOKUP(C1715,BH:BH,BI:BI)</f>
        <v>LucianaE</v>
      </c>
      <c r="E1715">
        <v>27230</v>
      </c>
      <c r="F1715" t="s">
        <v>2871</v>
      </c>
      <c r="G1715" s="63">
        <v>45761</v>
      </c>
      <c r="H1715" s="63">
        <v>45769</v>
      </c>
      <c r="I1715" t="s">
        <v>376</v>
      </c>
      <c r="J1715" t="str">
        <f>_xlfn.XLOOKUP(I1715,AS:AS,AU:AU)</f>
        <v>Hotel</v>
      </c>
      <c r="K1715" t="s">
        <v>33</v>
      </c>
      <c r="L1715">
        <v>6942</v>
      </c>
      <c r="M1715">
        <f>L1715*_xlfn.XLOOKUP(K1715,AM:AM,AN:AN)</f>
        <v>5970.12</v>
      </c>
      <c r="N1715">
        <f>L1715*_xlfn.XLOOKUP(K1715,AM:AM,AO:AO)</f>
        <v>6942</v>
      </c>
      <c r="O1715">
        <v>606.64</v>
      </c>
      <c r="P1715">
        <f>O1715*_xlfn.XLOOKUP(K1715,AM:AM,AN:AN)</f>
        <v>521.71039999999994</v>
      </c>
      <c r="Q1715">
        <f>O1715*_xlfn.XLOOKUP(K1715,AM:AM,AO:AO)</f>
        <v>606.64</v>
      </c>
      <c r="R1715" t="str">
        <f>_xlfn.XLOOKUP(E1715,AF:AF,AG:AG)</f>
        <v>Matuete Brazil</v>
      </c>
      <c r="S1715" t="str">
        <f>_xlfn.XLOOKUP(E1715,AF:AF,AI:AI)</f>
        <v>Brazil</v>
      </c>
      <c r="T1715">
        <f>WEEKNUM(G1715)</f>
        <v>16</v>
      </c>
      <c r="U1715">
        <f>YEAR(G1715)</f>
        <v>2025</v>
      </c>
      <c r="V1715" s="117">
        <f>IFERROR(Q1715/N1715,"0")</f>
        <v>8.7386920195908963E-2</v>
      </c>
    </row>
    <row r="1716" spans="1:22">
      <c r="A1716" t="str">
        <f>_xlfn.XLOOKUP(D1716,BN:BN,BO:BO)</f>
        <v>México</v>
      </c>
      <c r="B1716" t="s">
        <v>25</v>
      </c>
      <c r="C1716">
        <v>229</v>
      </c>
      <c r="D1716" t="str">
        <f>_xlfn.XLOOKUP(C1716,BH:BH,BI:BI)</f>
        <v>LucianaE</v>
      </c>
      <c r="E1716">
        <v>25652</v>
      </c>
      <c r="F1716" t="s">
        <v>2872</v>
      </c>
      <c r="G1716" s="63">
        <v>45904</v>
      </c>
      <c r="H1716" s="63">
        <v>45905</v>
      </c>
      <c r="I1716" t="s">
        <v>376</v>
      </c>
      <c r="J1716" t="str">
        <f>_xlfn.XLOOKUP(I1716,AS:AS,AU:AU)</f>
        <v>Hotel</v>
      </c>
      <c r="K1716" t="s">
        <v>33</v>
      </c>
      <c r="L1716">
        <v>1390.22</v>
      </c>
      <c r="M1716">
        <f>L1716*_xlfn.XLOOKUP(K1716,AM:AM,AN:AN)</f>
        <v>1195.5891999999999</v>
      </c>
      <c r="N1716">
        <f>L1716*_xlfn.XLOOKUP(K1716,AM:AM,AO:AO)</f>
        <v>1390.22</v>
      </c>
      <c r="O1716">
        <v>133.84</v>
      </c>
      <c r="P1716">
        <f>O1716*_xlfn.XLOOKUP(K1716,AM:AM,AN:AN)</f>
        <v>115.1024</v>
      </c>
      <c r="Q1716">
        <f>O1716*_xlfn.XLOOKUP(K1716,AM:AM,AO:AO)</f>
        <v>133.84</v>
      </c>
      <c r="R1716" t="str">
        <f>_xlfn.XLOOKUP(E1716,AF:AF,AG:AG)</f>
        <v>FOUR SEASONS HOTEL MADRID</v>
      </c>
      <c r="S1716" t="str">
        <f>_xlfn.XLOOKUP(E1716,AF:AF,AI:AI)</f>
        <v>Spain</v>
      </c>
      <c r="T1716">
        <f>WEEKNUM(G1716)</f>
        <v>36</v>
      </c>
      <c r="U1716">
        <f>YEAR(G1716)</f>
        <v>2025</v>
      </c>
      <c r="V1716" s="117">
        <f>IFERROR(Q1716/N1716,"0")</f>
        <v>9.6272532404943101E-2</v>
      </c>
    </row>
    <row r="1717" spans="1:22">
      <c r="A1717" t="str">
        <f>_xlfn.XLOOKUP(D1717,BN:BN,BO:BO)</f>
        <v>México</v>
      </c>
      <c r="B1717" t="s">
        <v>25</v>
      </c>
      <c r="C1717">
        <v>229</v>
      </c>
      <c r="D1717" t="str">
        <f>_xlfn.XLOOKUP(C1717,BH:BH,BI:BI)</f>
        <v>LucianaE</v>
      </c>
      <c r="E1717">
        <v>27049</v>
      </c>
      <c r="F1717" t="s">
        <v>2873</v>
      </c>
      <c r="G1717" s="63">
        <v>45904</v>
      </c>
      <c r="H1717" s="63">
        <v>45905</v>
      </c>
      <c r="I1717" t="s">
        <v>376</v>
      </c>
      <c r="J1717" t="str">
        <f>_xlfn.XLOOKUP(I1717,AS:AS,AU:AU)</f>
        <v>Hotel</v>
      </c>
      <c r="K1717" t="s">
        <v>33</v>
      </c>
      <c r="L1717">
        <v>3369.8</v>
      </c>
      <c r="M1717">
        <f>L1717*_xlfn.XLOOKUP(K1717,AM:AM,AN:AN)</f>
        <v>2898.0280000000002</v>
      </c>
      <c r="N1717">
        <f>L1717*_xlfn.XLOOKUP(K1717,AM:AM,AO:AO)</f>
        <v>3369.8</v>
      </c>
      <c r="O1717">
        <v>312.95999999999998</v>
      </c>
      <c r="P1717">
        <f>O1717*_xlfn.XLOOKUP(K1717,AM:AM,AN:AN)</f>
        <v>269.1456</v>
      </c>
      <c r="Q1717">
        <f>O1717*_xlfn.XLOOKUP(K1717,AM:AM,AO:AO)</f>
        <v>312.95999999999998</v>
      </c>
      <c r="R1717" t="str">
        <f>_xlfn.XLOOKUP(E1717,AF:AF,AG:AG)</f>
        <v>HOTEL MARQUÉS DE RISCAL, A LUXURY COLLECTION HOTEL</v>
      </c>
      <c r="S1717" t="str">
        <f>_xlfn.XLOOKUP(E1717,AF:AF,AI:AI)</f>
        <v>Spain</v>
      </c>
      <c r="T1717">
        <f>WEEKNUM(G1717)</f>
        <v>36</v>
      </c>
      <c r="U1717">
        <f>YEAR(G1717)</f>
        <v>2025</v>
      </c>
      <c r="V1717" s="117">
        <f>IFERROR(Q1717/N1717,"0")</f>
        <v>9.28719805329693E-2</v>
      </c>
    </row>
    <row r="1718" spans="1:22">
      <c r="A1718" t="str">
        <f>_xlfn.XLOOKUP(D1718,BN:BN,BO:BO)</f>
        <v>México</v>
      </c>
      <c r="B1718" t="s">
        <v>25</v>
      </c>
      <c r="C1718">
        <v>229</v>
      </c>
      <c r="D1718" t="str">
        <f>_xlfn.XLOOKUP(C1718,BH:BH,BI:BI)</f>
        <v>LucianaE</v>
      </c>
      <c r="E1718">
        <v>27048</v>
      </c>
      <c r="F1718" t="s">
        <v>2874</v>
      </c>
      <c r="G1718" s="63">
        <v>45910</v>
      </c>
      <c r="H1718" s="63">
        <v>45914</v>
      </c>
      <c r="I1718" t="s">
        <v>376</v>
      </c>
      <c r="J1718" t="str">
        <f>_xlfn.XLOOKUP(I1718,AS:AS,AU:AU)</f>
        <v>Hotel</v>
      </c>
      <c r="K1718" t="s">
        <v>33</v>
      </c>
      <c r="L1718">
        <v>1758.57</v>
      </c>
      <c r="M1718">
        <f>L1718*_xlfn.XLOOKUP(K1718,AM:AM,AN:AN)</f>
        <v>1512.3701999999998</v>
      </c>
      <c r="N1718">
        <f>L1718*_xlfn.XLOOKUP(K1718,AM:AM,AO:AO)</f>
        <v>1758.57</v>
      </c>
      <c r="O1718">
        <v>163.24</v>
      </c>
      <c r="P1718">
        <f>O1718*_xlfn.XLOOKUP(K1718,AM:AM,AN:AN)</f>
        <v>140.38640000000001</v>
      </c>
      <c r="Q1718">
        <f>O1718*_xlfn.XLOOKUP(K1718,AM:AM,AO:AO)</f>
        <v>163.24</v>
      </c>
      <c r="R1718" t="str">
        <f>_xlfn.XLOOKUP(E1718,AF:AF,AG:AG)</f>
        <v>PALACIO SANTA CLARA, AUTOGRAPH COLLECTION</v>
      </c>
      <c r="S1718" t="str">
        <f>_xlfn.XLOOKUP(E1718,AF:AF,AI:AI)</f>
        <v>Spain</v>
      </c>
      <c r="T1718">
        <f>WEEKNUM(G1718)</f>
        <v>37</v>
      </c>
      <c r="U1718">
        <f>YEAR(G1718)</f>
        <v>2025</v>
      </c>
      <c r="V1718" s="117">
        <f>IFERROR(Q1718/N1718,"0")</f>
        <v>9.2825420654281607E-2</v>
      </c>
    </row>
    <row r="1719" spans="1:22">
      <c r="A1719" t="str">
        <f>_xlfn.XLOOKUP(D1719,BN:BN,BO:BO)</f>
        <v>México</v>
      </c>
      <c r="B1719" t="s">
        <v>25</v>
      </c>
      <c r="C1719">
        <v>229</v>
      </c>
      <c r="D1719" t="str">
        <f>_xlfn.XLOOKUP(C1719,BH:BH,BI:BI)</f>
        <v>LucianaE</v>
      </c>
      <c r="E1719">
        <v>27050</v>
      </c>
      <c r="F1719" t="s">
        <v>2875</v>
      </c>
      <c r="G1719" s="63">
        <v>45908</v>
      </c>
      <c r="H1719" s="63">
        <v>45910</v>
      </c>
      <c r="I1719" t="s">
        <v>376</v>
      </c>
      <c r="J1719" t="str">
        <f>_xlfn.XLOOKUP(I1719,AS:AS,AU:AU)</f>
        <v>Hotel</v>
      </c>
      <c r="K1719" t="s">
        <v>33</v>
      </c>
      <c r="L1719">
        <v>4396.4399999999996</v>
      </c>
      <c r="M1719">
        <f>L1719*_xlfn.XLOOKUP(K1719,AM:AM,AN:AN)</f>
        <v>3780.9383999999995</v>
      </c>
      <c r="N1719">
        <f>L1719*_xlfn.XLOOKUP(K1719,AM:AM,AO:AO)</f>
        <v>4396.4399999999996</v>
      </c>
      <c r="O1719">
        <v>406.76</v>
      </c>
      <c r="P1719">
        <f>O1719*_xlfn.XLOOKUP(K1719,AM:AM,AN:AN)</f>
        <v>349.81360000000001</v>
      </c>
      <c r="Q1719">
        <f>O1719*_xlfn.XLOOKUP(K1719,AM:AM,AO:AO)</f>
        <v>406.76</v>
      </c>
      <c r="R1719" t="str">
        <f>_xlfn.XLOOKUP(E1719,AF:AF,AG:AG)</f>
        <v>HOTEL MARIA CRISTINA</v>
      </c>
      <c r="S1719" t="str">
        <f>_xlfn.XLOOKUP(E1719,AF:AF,AI:AI)</f>
        <v>Spain</v>
      </c>
      <c r="T1719">
        <f>WEEKNUM(G1719)</f>
        <v>37</v>
      </c>
      <c r="U1719">
        <f>YEAR(G1719)</f>
        <v>2025</v>
      </c>
      <c r="V1719" s="117">
        <f>IFERROR(Q1719/N1719,"0")</f>
        <v>9.2520311888709961E-2</v>
      </c>
    </row>
    <row r="1720" spans="1:22">
      <c r="A1720" t="str">
        <f>_xlfn.XLOOKUP(D1720,BN:BN,BO:BO)</f>
        <v>México</v>
      </c>
      <c r="B1720" t="s">
        <v>25</v>
      </c>
      <c r="C1720">
        <v>229</v>
      </c>
      <c r="D1720" t="str">
        <f>_xlfn.XLOOKUP(C1720,BH:BH,BI:BI)</f>
        <v>LucianaE</v>
      </c>
      <c r="E1720">
        <v>0</v>
      </c>
      <c r="F1720" t="s">
        <v>2876</v>
      </c>
      <c r="G1720" s="63">
        <v>45908</v>
      </c>
      <c r="H1720" s="63">
        <v>45910</v>
      </c>
      <c r="I1720" t="s">
        <v>396</v>
      </c>
      <c r="J1720" t="str">
        <f>_xlfn.XLOOKUP(I1720,AS:AS,AU:AU)</f>
        <v>Honorarios</v>
      </c>
      <c r="K1720" t="s">
        <v>33</v>
      </c>
      <c r="L1720">
        <v>70</v>
      </c>
      <c r="M1720">
        <f>L1720*_xlfn.XLOOKUP(K1720,AM:AM,AN:AN)</f>
        <v>60.199999999999996</v>
      </c>
      <c r="N1720">
        <f>L1720*_xlfn.XLOOKUP(K1720,AM:AM,AO:AO)</f>
        <v>70</v>
      </c>
      <c r="O1720">
        <v>70</v>
      </c>
      <c r="P1720">
        <f>O1720*_xlfn.XLOOKUP(K1720,AM:AM,AN:AN)</f>
        <v>60.199999999999996</v>
      </c>
      <c r="Q1720">
        <f>O1720*_xlfn.XLOOKUP(K1720,AM:AM,AO:AO)</f>
        <v>70</v>
      </c>
      <c r="R1720" t="str">
        <f>_xlfn.XLOOKUP(E1720,AF:AF,AG:AG)</f>
        <v>FEES</v>
      </c>
      <c r="S1720">
        <f>_xlfn.XLOOKUP(E1720,AF:AF,AI:AI)</f>
        <v>0</v>
      </c>
      <c r="T1720">
        <f>WEEKNUM(G1720)</f>
        <v>37</v>
      </c>
      <c r="U1720">
        <f>YEAR(G1720)</f>
        <v>2025</v>
      </c>
      <c r="V1720" s="117">
        <f>IFERROR(Q1720/N1720,"0")</f>
        <v>1</v>
      </c>
    </row>
    <row r="1721" spans="1:22">
      <c r="A1721" t="str">
        <f>_xlfn.XLOOKUP(D1721,BN:BN,BO:BO)</f>
        <v>México</v>
      </c>
      <c r="B1721" t="s">
        <v>25</v>
      </c>
      <c r="C1721">
        <v>229</v>
      </c>
      <c r="D1721" t="str">
        <f>_xlfn.XLOOKUP(C1721,BH:BH,BI:BI)</f>
        <v>LucianaE</v>
      </c>
      <c r="E1721">
        <v>0</v>
      </c>
      <c r="F1721" t="s">
        <v>2877</v>
      </c>
      <c r="G1721" s="63">
        <v>45904</v>
      </c>
      <c r="H1721" s="63">
        <v>45914</v>
      </c>
      <c r="I1721" t="s">
        <v>396</v>
      </c>
      <c r="J1721" t="str">
        <f>_xlfn.XLOOKUP(I1721,AS:AS,AU:AU)</f>
        <v>Honorarios</v>
      </c>
      <c r="K1721" t="s">
        <v>33</v>
      </c>
      <c r="L1721">
        <v>140</v>
      </c>
      <c r="M1721">
        <f>L1721*_xlfn.XLOOKUP(K1721,AM:AM,AN:AN)</f>
        <v>120.39999999999999</v>
      </c>
      <c r="N1721">
        <f>L1721*_xlfn.XLOOKUP(K1721,AM:AM,AO:AO)</f>
        <v>140</v>
      </c>
      <c r="O1721">
        <v>140</v>
      </c>
      <c r="P1721">
        <f>O1721*_xlfn.XLOOKUP(K1721,AM:AM,AN:AN)</f>
        <v>120.39999999999999</v>
      </c>
      <c r="Q1721">
        <f>O1721*_xlfn.XLOOKUP(K1721,AM:AM,AO:AO)</f>
        <v>140</v>
      </c>
      <c r="R1721" t="str">
        <f>_xlfn.XLOOKUP(E1721,AF:AF,AG:AG)</f>
        <v>FEES</v>
      </c>
      <c r="S1721">
        <f>_xlfn.XLOOKUP(E1721,AF:AF,AI:AI)</f>
        <v>0</v>
      </c>
      <c r="T1721">
        <f>WEEKNUM(G1721)</f>
        <v>36</v>
      </c>
      <c r="U1721">
        <f>YEAR(G1721)</f>
        <v>2025</v>
      </c>
      <c r="V1721" s="117">
        <f>IFERROR(Q1721/N1721,"0")</f>
        <v>1</v>
      </c>
    </row>
    <row r="1722" spans="1:22">
      <c r="A1722" t="str">
        <f>_xlfn.XLOOKUP(D1722,BN:BN,BO:BO)</f>
        <v>México</v>
      </c>
      <c r="B1722" t="s">
        <v>25</v>
      </c>
      <c r="C1722">
        <v>229</v>
      </c>
      <c r="D1722" t="str">
        <f>_xlfn.XLOOKUP(C1722,BH:BH,BI:BI)</f>
        <v>LucianaE</v>
      </c>
      <c r="E1722">
        <v>27721</v>
      </c>
      <c r="F1722" t="s">
        <v>2878</v>
      </c>
      <c r="G1722" s="63">
        <v>45903</v>
      </c>
      <c r="H1722" s="63">
        <v>45918</v>
      </c>
      <c r="I1722" t="s">
        <v>366</v>
      </c>
      <c r="J1722" t="str">
        <f>_xlfn.XLOOKUP(I1722,AS:AS,AU:AU)</f>
        <v>Vuelos</v>
      </c>
      <c r="K1722" t="s">
        <v>33</v>
      </c>
      <c r="L1722">
        <v>2442</v>
      </c>
      <c r="M1722">
        <f>L1722*_xlfn.XLOOKUP(K1722,AM:AM,AN:AN)</f>
        <v>2100.12</v>
      </c>
      <c r="N1722">
        <f>L1722*_xlfn.XLOOKUP(K1722,AM:AM,AO:AO)</f>
        <v>2442</v>
      </c>
      <c r="O1722">
        <v>0</v>
      </c>
      <c r="P1722">
        <f>O1722*_xlfn.XLOOKUP(K1722,AM:AM,AN:AN)</f>
        <v>0</v>
      </c>
      <c r="Q1722">
        <f>O1722*_xlfn.XLOOKUP(K1722,AM:AM,AO:AO)</f>
        <v>0</v>
      </c>
      <c r="R1722" t="str">
        <f>_xlfn.XLOOKUP(E1722,AF:AF,AG:AG)</f>
        <v>TURISMO EXMAR</v>
      </c>
      <c r="S1722" t="str">
        <f>_xlfn.XLOOKUP(E1722,AF:AF,AI:AI)</f>
        <v>Mexico</v>
      </c>
      <c r="T1722">
        <f>WEEKNUM(G1722)</f>
        <v>36</v>
      </c>
      <c r="U1722">
        <f>YEAR(G1722)</f>
        <v>2025</v>
      </c>
      <c r="V1722" s="117">
        <f>IFERROR(Q1722/N1722,"0")</f>
        <v>0</v>
      </c>
    </row>
    <row r="1723" spans="1:22">
      <c r="A1723" t="str">
        <f>_xlfn.XLOOKUP(D1723,BN:BN,BO:BO)</f>
        <v>México</v>
      </c>
      <c r="B1723" t="s">
        <v>25</v>
      </c>
      <c r="C1723">
        <v>229</v>
      </c>
      <c r="D1723" t="str">
        <f>_xlfn.XLOOKUP(C1723,BH:BH,BI:BI)</f>
        <v>LucianaE</v>
      </c>
      <c r="E1723">
        <v>27721</v>
      </c>
      <c r="F1723" t="s">
        <v>2878</v>
      </c>
      <c r="G1723" s="63">
        <v>45903</v>
      </c>
      <c r="H1723" s="63">
        <v>45918</v>
      </c>
      <c r="I1723" t="s">
        <v>366</v>
      </c>
      <c r="J1723" t="str">
        <f>_xlfn.XLOOKUP(I1723,AS:AS,AU:AU)</f>
        <v>Vuelos</v>
      </c>
      <c r="K1723" t="s">
        <v>33</v>
      </c>
      <c r="L1723">
        <v>2442</v>
      </c>
      <c r="M1723">
        <f>L1723*_xlfn.XLOOKUP(K1723,AM:AM,AN:AN)</f>
        <v>2100.12</v>
      </c>
      <c r="N1723">
        <f>L1723*_xlfn.XLOOKUP(K1723,AM:AM,AO:AO)</f>
        <v>2442</v>
      </c>
      <c r="O1723">
        <v>0</v>
      </c>
      <c r="P1723">
        <f>O1723*_xlfn.XLOOKUP(K1723,AM:AM,AN:AN)</f>
        <v>0</v>
      </c>
      <c r="Q1723">
        <f>O1723*_xlfn.XLOOKUP(K1723,AM:AM,AO:AO)</f>
        <v>0</v>
      </c>
      <c r="R1723" t="str">
        <f>_xlfn.XLOOKUP(E1723,AF:AF,AG:AG)</f>
        <v>TURISMO EXMAR</v>
      </c>
      <c r="S1723" t="str">
        <f>_xlfn.XLOOKUP(E1723,AF:AF,AI:AI)</f>
        <v>Mexico</v>
      </c>
      <c r="T1723">
        <f>WEEKNUM(G1723)</f>
        <v>36</v>
      </c>
      <c r="U1723">
        <f>YEAR(G1723)</f>
        <v>2025</v>
      </c>
      <c r="V1723" s="117">
        <f>IFERROR(Q1723/N1723,"0")</f>
        <v>0</v>
      </c>
    </row>
    <row r="1724" spans="1:22">
      <c r="A1724" t="str">
        <f>_xlfn.XLOOKUP(D1724,BN:BN,BO:BO)</f>
        <v>México</v>
      </c>
      <c r="B1724" t="s">
        <v>25</v>
      </c>
      <c r="C1724">
        <v>229</v>
      </c>
      <c r="D1724" t="str">
        <f>_xlfn.XLOOKUP(C1724,BH:BH,BI:BI)</f>
        <v>LucianaE</v>
      </c>
      <c r="E1724">
        <v>25363</v>
      </c>
      <c r="F1724" t="s">
        <v>2879</v>
      </c>
      <c r="G1724" s="63">
        <v>45917</v>
      </c>
      <c r="H1724" s="63">
        <v>45918</v>
      </c>
      <c r="I1724" t="s">
        <v>376</v>
      </c>
      <c r="J1724" t="str">
        <f>_xlfn.XLOOKUP(I1724,AS:AS,AU:AU)</f>
        <v>Hotel</v>
      </c>
      <c r="K1724" t="s">
        <v>33</v>
      </c>
      <c r="L1724">
        <v>1855.16</v>
      </c>
      <c r="M1724">
        <f>L1724*_xlfn.XLOOKUP(K1724,AM:AM,AN:AN)</f>
        <v>1595.4376</v>
      </c>
      <c r="N1724">
        <f>L1724*_xlfn.XLOOKUP(K1724,AM:AM,AO:AO)</f>
        <v>1855.16</v>
      </c>
      <c r="O1724">
        <v>225.95</v>
      </c>
      <c r="P1724">
        <f>O1724*_xlfn.XLOOKUP(K1724,AM:AM,AN:AN)</f>
        <v>194.31699999999998</v>
      </c>
      <c r="Q1724">
        <f>O1724*_xlfn.XLOOKUP(K1724,AM:AM,AO:AO)</f>
        <v>225.95</v>
      </c>
      <c r="R1724" t="str">
        <f>_xlfn.XLOOKUP(E1724,AF:AF,AG:AG)</f>
        <v>ROSEWOOD VILLA MAGNA</v>
      </c>
      <c r="S1724" t="str">
        <f>_xlfn.XLOOKUP(E1724,AF:AF,AI:AI)</f>
        <v>Spain</v>
      </c>
      <c r="T1724">
        <f>WEEKNUM(G1724)</f>
        <v>38</v>
      </c>
      <c r="U1724">
        <f>YEAR(G1724)</f>
        <v>2025</v>
      </c>
      <c r="V1724" s="117">
        <f>IFERROR(Q1724/N1724,"0")</f>
        <v>0.12179542465339915</v>
      </c>
    </row>
    <row r="1725" spans="1:22">
      <c r="A1725" t="str">
        <f>_xlfn.XLOOKUP(D1725,BN:BN,BO:BO)</f>
        <v>México</v>
      </c>
      <c r="B1725" t="s">
        <v>25</v>
      </c>
      <c r="C1725">
        <v>229</v>
      </c>
      <c r="D1725" t="str">
        <f>_xlfn.XLOOKUP(C1725,BH:BH,BI:BI)</f>
        <v>LucianaE</v>
      </c>
      <c r="E1725">
        <v>30687</v>
      </c>
      <c r="F1725" t="s">
        <v>2880</v>
      </c>
      <c r="G1725" s="63">
        <v>45905</v>
      </c>
      <c r="H1725" s="63">
        <v>45906</v>
      </c>
      <c r="I1725" t="s">
        <v>376</v>
      </c>
      <c r="J1725" t="str">
        <f>_xlfn.XLOOKUP(I1725,AS:AS,AU:AU)</f>
        <v>Hotel</v>
      </c>
      <c r="K1725" t="s">
        <v>33</v>
      </c>
      <c r="L1725">
        <v>2792</v>
      </c>
      <c r="M1725">
        <f>L1725*_xlfn.XLOOKUP(K1725,AM:AM,AN:AN)</f>
        <v>2401.12</v>
      </c>
      <c r="N1725">
        <f>L1725*_xlfn.XLOOKUP(K1725,AM:AM,AO:AO)</f>
        <v>2792</v>
      </c>
      <c r="O1725">
        <v>226.82</v>
      </c>
      <c r="P1725">
        <f>O1725*_xlfn.XLOOKUP(K1725,AM:AM,AN:AN)</f>
        <v>195.0652</v>
      </c>
      <c r="Q1725">
        <f>O1725*_xlfn.XLOOKUP(K1725,AM:AM,AO:AO)</f>
        <v>226.82</v>
      </c>
      <c r="R1725" t="str">
        <f>_xlfn.XLOOKUP(E1725,AF:AF,AG:AG)</f>
        <v>HOTEL ABADIA RETUERTA LEDOMAINE</v>
      </c>
      <c r="S1725" t="str">
        <f>_xlfn.XLOOKUP(E1725,AF:AF,AI:AI)</f>
        <v>Spain</v>
      </c>
      <c r="T1725">
        <f>WEEKNUM(G1725)</f>
        <v>36</v>
      </c>
      <c r="U1725">
        <f>YEAR(G1725)</f>
        <v>2025</v>
      </c>
      <c r="V1725" s="117">
        <f>IFERROR(Q1725/N1725,"0")</f>
        <v>8.1239255014326647E-2</v>
      </c>
    </row>
    <row r="1726" spans="1:22">
      <c r="A1726" t="str">
        <f>_xlfn.XLOOKUP(D1726,BN:BN,BO:BO)</f>
        <v>México</v>
      </c>
      <c r="B1726" t="s">
        <v>25</v>
      </c>
      <c r="C1726">
        <v>230</v>
      </c>
      <c r="D1726" t="str">
        <f>_xlfn.XLOOKUP(C1726,BH:BH,BI:BI)</f>
        <v>DianaM</v>
      </c>
      <c r="E1726">
        <v>27051</v>
      </c>
      <c r="F1726" t="s">
        <v>2881</v>
      </c>
      <c r="G1726" s="63">
        <v>45751</v>
      </c>
      <c r="H1726" s="63">
        <v>45753</v>
      </c>
      <c r="I1726" t="s">
        <v>376</v>
      </c>
      <c r="J1726" t="str">
        <f>_xlfn.XLOOKUP(I1726,AS:AS,AU:AU)</f>
        <v>Hotel</v>
      </c>
      <c r="K1726" t="s">
        <v>33</v>
      </c>
      <c r="L1726">
        <v>707.47</v>
      </c>
      <c r="M1726">
        <f>L1726*_xlfn.XLOOKUP(K1726,AM:AM,AN:AN)</f>
        <v>608.42420000000004</v>
      </c>
      <c r="N1726">
        <f>L1726*_xlfn.XLOOKUP(K1726,AM:AM,AO:AO)</f>
        <v>707.47</v>
      </c>
      <c r="O1726">
        <v>64.31</v>
      </c>
      <c r="P1726">
        <f>O1726*_xlfn.XLOOKUP(K1726,AM:AM,AN:AN)</f>
        <v>55.306600000000003</v>
      </c>
      <c r="Q1726">
        <f>O1726*_xlfn.XLOOKUP(K1726,AM:AM,AO:AO)</f>
        <v>64.31</v>
      </c>
      <c r="R1726" t="str">
        <f>_xlfn.XLOOKUP(E1726,AF:AF,AG:AG)</f>
        <v>HOTEL HUMANO</v>
      </c>
      <c r="S1726" t="str">
        <f>_xlfn.XLOOKUP(E1726,AF:AF,AI:AI)</f>
        <v>Mexico</v>
      </c>
      <c r="T1726">
        <f>WEEKNUM(G1726)</f>
        <v>14</v>
      </c>
      <c r="U1726">
        <f>YEAR(G1726)</f>
        <v>2025</v>
      </c>
      <c r="V1726" s="117">
        <f>IFERROR(Q1726/N1726,"0")</f>
        <v>9.0901380977285257E-2</v>
      </c>
    </row>
    <row r="1727" spans="1:22">
      <c r="A1727" t="e">
        <f>_xlfn.XLOOKUP(D1727,BN:BN,BO:BO)</f>
        <v>#N/A</v>
      </c>
      <c r="B1727" t="s">
        <v>25</v>
      </c>
      <c r="C1727">
        <v>231</v>
      </c>
      <c r="D1727" t="e">
        <f>_xlfn.XLOOKUP(C1727,BH:BH,BI:BI)</f>
        <v>#N/A</v>
      </c>
      <c r="E1727">
        <v>26673</v>
      </c>
      <c r="F1727" t="s">
        <v>2882</v>
      </c>
      <c r="G1727" s="63">
        <v>45779</v>
      </c>
      <c r="H1727" s="63">
        <v>45782</v>
      </c>
      <c r="I1727" t="s">
        <v>376</v>
      </c>
      <c r="J1727" t="str">
        <f>_xlfn.XLOOKUP(I1727,AS:AS,AU:AU)</f>
        <v>Hotel</v>
      </c>
      <c r="K1727" t="s">
        <v>33</v>
      </c>
      <c r="L1727">
        <v>0</v>
      </c>
      <c r="M1727">
        <f>L1727*_xlfn.XLOOKUP(K1727,AM:AM,AN:AN)</f>
        <v>0</v>
      </c>
      <c r="N1727">
        <f>L1727*_xlfn.XLOOKUP(K1727,AM:AM,AO:AO)</f>
        <v>0</v>
      </c>
      <c r="O1727">
        <v>0</v>
      </c>
      <c r="P1727">
        <f>O1727*_xlfn.XLOOKUP(K1727,AM:AM,AN:AN)</f>
        <v>0</v>
      </c>
      <c r="Q1727">
        <f>O1727*_xlfn.XLOOKUP(K1727,AM:AM,AO:AO)</f>
        <v>0</v>
      </c>
      <c r="R1727" t="str">
        <f>_xlfn.XLOOKUP(E1727,AF:AF,AG:AG)</f>
        <v>URSO HOTEL AND SPA</v>
      </c>
      <c r="S1727" t="str">
        <f>_xlfn.XLOOKUP(E1727,AF:AF,AI:AI)</f>
        <v>Spain</v>
      </c>
      <c r="T1727">
        <f>WEEKNUM(G1727)</f>
        <v>18</v>
      </c>
      <c r="U1727">
        <f>YEAR(G1727)</f>
        <v>2025</v>
      </c>
      <c r="V1727" s="117" t="str">
        <f>IFERROR(Q1727/N1727,"0")</f>
        <v>0</v>
      </c>
    </row>
    <row r="1728" spans="1:22">
      <c r="A1728" t="e">
        <f>_xlfn.XLOOKUP(D1728,BN:BN,BO:BO)</f>
        <v>#N/A</v>
      </c>
      <c r="B1728" t="s">
        <v>25</v>
      </c>
      <c r="C1728">
        <v>231</v>
      </c>
      <c r="D1728" t="e">
        <f>_xlfn.XLOOKUP(C1728,BH:BH,BI:BI)</f>
        <v>#N/A</v>
      </c>
      <c r="E1728">
        <v>26673</v>
      </c>
      <c r="F1728" t="s">
        <v>2883</v>
      </c>
      <c r="G1728" s="63">
        <v>45789</v>
      </c>
      <c r="H1728" s="63">
        <v>45793</v>
      </c>
      <c r="I1728" t="s">
        <v>376</v>
      </c>
      <c r="J1728" t="str">
        <f>_xlfn.XLOOKUP(I1728,AS:AS,AU:AU)</f>
        <v>Hotel</v>
      </c>
      <c r="K1728" t="s">
        <v>33</v>
      </c>
      <c r="L1728">
        <v>0</v>
      </c>
      <c r="M1728">
        <f>L1728*_xlfn.XLOOKUP(K1728,AM:AM,AN:AN)</f>
        <v>0</v>
      </c>
      <c r="N1728">
        <f>L1728*_xlfn.XLOOKUP(K1728,AM:AM,AO:AO)</f>
        <v>0</v>
      </c>
      <c r="O1728">
        <v>0</v>
      </c>
      <c r="P1728">
        <f>O1728*_xlfn.XLOOKUP(K1728,AM:AM,AN:AN)</f>
        <v>0</v>
      </c>
      <c r="Q1728">
        <f>O1728*_xlfn.XLOOKUP(K1728,AM:AM,AO:AO)</f>
        <v>0</v>
      </c>
      <c r="R1728" t="str">
        <f>_xlfn.XLOOKUP(E1728,AF:AF,AG:AG)</f>
        <v>URSO HOTEL AND SPA</v>
      </c>
      <c r="S1728" t="str">
        <f>_xlfn.XLOOKUP(E1728,AF:AF,AI:AI)</f>
        <v>Spain</v>
      </c>
      <c r="T1728">
        <f>WEEKNUM(G1728)</f>
        <v>20</v>
      </c>
      <c r="U1728">
        <f>YEAR(G1728)</f>
        <v>2025</v>
      </c>
      <c r="V1728" s="117" t="str">
        <f>IFERROR(Q1728/N1728,"0")</f>
        <v>0</v>
      </c>
    </row>
    <row r="1729" spans="1:22">
      <c r="A1729" t="str">
        <f>_xlfn.XLOOKUP(D1729,BN:BN,BO:BO)</f>
        <v>México</v>
      </c>
      <c r="B1729" t="s">
        <v>25</v>
      </c>
      <c r="C1729">
        <v>232</v>
      </c>
      <c r="D1729" t="str">
        <f>_xlfn.XLOOKUP(C1729,BH:BH,BI:BI)</f>
        <v>LorenzaP</v>
      </c>
      <c r="E1729">
        <v>25362</v>
      </c>
      <c r="F1729" t="s">
        <v>2884</v>
      </c>
      <c r="G1729" s="63">
        <v>45713</v>
      </c>
      <c r="H1729" s="63">
        <v>45714</v>
      </c>
      <c r="I1729" t="s">
        <v>376</v>
      </c>
      <c r="J1729" t="str">
        <f>_xlfn.XLOOKUP(I1729,AS:AS,AU:AU)</f>
        <v>Hotel</v>
      </c>
      <c r="K1729" t="s">
        <v>30</v>
      </c>
      <c r="L1729">
        <v>51558.95</v>
      </c>
      <c r="M1729">
        <f>L1729*_xlfn.XLOOKUP(K1729,AM:AM,AN:AN)</f>
        <v>2474.8296</v>
      </c>
      <c r="N1729">
        <f>L1729*_xlfn.XLOOKUP(K1729,AM:AM,AO:AO)</f>
        <v>2887.3011999999999</v>
      </c>
      <c r="O1729">
        <v>3552</v>
      </c>
      <c r="P1729">
        <f>O1729*_xlfn.XLOOKUP(K1729,AM:AM,AN:AN)</f>
        <v>170.49600000000001</v>
      </c>
      <c r="Q1729">
        <f>O1729*_xlfn.XLOOKUP(K1729,AM:AM,AO:AO)</f>
        <v>198.91200000000001</v>
      </c>
      <c r="R1729" t="str">
        <f>_xlfn.XLOOKUP(E1729,AF:AF,AG:AG)</f>
        <v>AMAN TOKYO</v>
      </c>
      <c r="S1729" t="str">
        <f>_xlfn.XLOOKUP(E1729,AF:AF,AI:AI)</f>
        <v>Japan</v>
      </c>
      <c r="T1729">
        <f>WEEKNUM(G1729)</f>
        <v>9</v>
      </c>
      <c r="U1729">
        <f>YEAR(G1729)</f>
        <v>2025</v>
      </c>
      <c r="V1729" s="117">
        <f>IFERROR(Q1729/N1729,"0")</f>
        <v>6.8892015838181345E-2</v>
      </c>
    </row>
    <row r="1730" spans="1:22">
      <c r="A1730" t="e">
        <f>_xlfn.XLOOKUP(D1730,BN:BN,BO:BO)</f>
        <v>#N/A</v>
      </c>
      <c r="B1730" t="s">
        <v>25</v>
      </c>
      <c r="C1730">
        <v>233</v>
      </c>
      <c r="D1730" t="e">
        <f>_xlfn.XLOOKUP(C1730,BH:BH,BI:BI)</f>
        <v>#N/A</v>
      </c>
      <c r="E1730">
        <v>25771</v>
      </c>
      <c r="F1730" t="s">
        <v>2885</v>
      </c>
      <c r="G1730" s="63">
        <v>45810</v>
      </c>
      <c r="H1730" s="63">
        <v>45817</v>
      </c>
      <c r="I1730" t="s">
        <v>376</v>
      </c>
      <c r="J1730" t="str">
        <f>_xlfn.XLOOKUP(I1730,AS:AS,AU:AU)</f>
        <v>Hotel</v>
      </c>
      <c r="K1730" t="s">
        <v>33</v>
      </c>
      <c r="L1730">
        <v>1000</v>
      </c>
      <c r="M1730">
        <f>L1730*_xlfn.XLOOKUP(K1730,AM:AM,AN:AN)</f>
        <v>860</v>
      </c>
      <c r="N1730">
        <f>L1730*_xlfn.XLOOKUP(K1730,AM:AM,AO:AO)</f>
        <v>1000</v>
      </c>
      <c r="O1730">
        <v>50</v>
      </c>
      <c r="P1730">
        <f>O1730*_xlfn.XLOOKUP(K1730,AM:AM,AN:AN)</f>
        <v>43</v>
      </c>
      <c r="Q1730">
        <f>O1730*_xlfn.XLOOKUP(K1730,AM:AM,AO:AO)</f>
        <v>50</v>
      </c>
      <c r="R1730" t="str">
        <f>_xlfn.XLOOKUP(E1730,AF:AF,AG:AG)</f>
        <v>THE ADDRESS DOWNTOWN DUBAI</v>
      </c>
      <c r="S1730" t="str">
        <f>_xlfn.XLOOKUP(E1730,AF:AF,AI:AI)</f>
        <v>United Arab Emirates</v>
      </c>
      <c r="T1730">
        <f>WEEKNUM(G1730)</f>
        <v>23</v>
      </c>
      <c r="U1730">
        <f>YEAR(G1730)</f>
        <v>2025</v>
      </c>
      <c r="V1730" s="117">
        <f>IFERROR(Q1730/N1730,"0")</f>
        <v>0.05</v>
      </c>
    </row>
    <row r="1731" spans="1:22">
      <c r="A1731" t="e">
        <f>_xlfn.XLOOKUP(D1731,BN:BN,BO:BO)</f>
        <v>#N/A</v>
      </c>
      <c r="B1731" t="s">
        <v>25</v>
      </c>
      <c r="C1731">
        <v>234</v>
      </c>
      <c r="D1731" t="e">
        <f>_xlfn.XLOOKUP(C1731,BH:BH,BI:BI)</f>
        <v>#N/A</v>
      </c>
      <c r="E1731">
        <v>27210</v>
      </c>
      <c r="F1731" t="s">
        <v>2886</v>
      </c>
      <c r="G1731" s="63">
        <v>45820</v>
      </c>
      <c r="H1731" s="63">
        <v>45838</v>
      </c>
      <c r="I1731" t="s">
        <v>366</v>
      </c>
      <c r="J1731" t="str">
        <f>_xlfn.XLOOKUP(I1731,AS:AS,AU:AU)</f>
        <v>Vuelos</v>
      </c>
      <c r="K1731" t="s">
        <v>33</v>
      </c>
      <c r="L1731">
        <v>25081.86</v>
      </c>
      <c r="M1731">
        <f>L1731*_xlfn.XLOOKUP(K1731,AM:AM,AN:AN)</f>
        <v>21570.399600000001</v>
      </c>
      <c r="N1731">
        <f>L1731*_xlfn.XLOOKUP(K1731,AM:AM,AO:AO)</f>
        <v>25081.86</v>
      </c>
      <c r="O1731">
        <v>0</v>
      </c>
      <c r="P1731">
        <f>O1731*_xlfn.XLOOKUP(K1731,AM:AM,AN:AN)</f>
        <v>0</v>
      </c>
      <c r="Q1731">
        <f>O1731*_xlfn.XLOOKUP(K1731,AM:AM,AO:AO)</f>
        <v>0</v>
      </c>
      <c r="R1731" t="str">
        <f>_xlfn.XLOOKUP(E1731,AF:AF,AG:AG)</f>
        <v>Lufthansa</v>
      </c>
      <c r="S1731" t="str">
        <f>_xlfn.XLOOKUP(E1731,AF:AF,AI:AI)</f>
        <v>Germany</v>
      </c>
      <c r="T1731">
        <f>WEEKNUM(G1731)</f>
        <v>24</v>
      </c>
      <c r="U1731">
        <f>YEAR(G1731)</f>
        <v>2025</v>
      </c>
      <c r="V1731" s="117">
        <f>IFERROR(Q1731/N1731,"0")</f>
        <v>0</v>
      </c>
    </row>
    <row r="1732" spans="1:22">
      <c r="A1732" t="e">
        <f>_xlfn.XLOOKUP(D1732,BN:BN,BO:BO)</f>
        <v>#N/A</v>
      </c>
      <c r="B1732" t="s">
        <v>25</v>
      </c>
      <c r="C1732">
        <v>234</v>
      </c>
      <c r="D1732" t="e">
        <f>_xlfn.XLOOKUP(C1732,BH:BH,BI:BI)</f>
        <v>#N/A</v>
      </c>
      <c r="E1732">
        <v>0</v>
      </c>
      <c r="F1732" t="s">
        <v>2887</v>
      </c>
      <c r="G1732" s="63">
        <v>45820</v>
      </c>
      <c r="H1732" s="63">
        <v>45838</v>
      </c>
      <c r="I1732" t="s">
        <v>396</v>
      </c>
      <c r="J1732" t="str">
        <f>_xlfn.XLOOKUP(I1732,AS:AS,AU:AU)</f>
        <v>Honorarios</v>
      </c>
      <c r="K1732" t="s">
        <v>33</v>
      </c>
      <c r="L1732">
        <v>480</v>
      </c>
      <c r="M1732">
        <f>L1732*_xlfn.XLOOKUP(K1732,AM:AM,AN:AN)</f>
        <v>412.8</v>
      </c>
      <c r="N1732">
        <f>L1732*_xlfn.XLOOKUP(K1732,AM:AM,AO:AO)</f>
        <v>480</v>
      </c>
      <c r="O1732">
        <v>480</v>
      </c>
      <c r="P1732">
        <f>O1732*_xlfn.XLOOKUP(K1732,AM:AM,AN:AN)</f>
        <v>412.8</v>
      </c>
      <c r="Q1732">
        <f>O1732*_xlfn.XLOOKUP(K1732,AM:AM,AO:AO)</f>
        <v>480</v>
      </c>
      <c r="R1732" t="str">
        <f>_xlfn.XLOOKUP(E1732,AF:AF,AG:AG)</f>
        <v>FEES</v>
      </c>
      <c r="S1732">
        <f>_xlfn.XLOOKUP(E1732,AF:AF,AI:AI)</f>
        <v>0</v>
      </c>
      <c r="T1732">
        <f>WEEKNUM(G1732)</f>
        <v>24</v>
      </c>
      <c r="U1732">
        <f>YEAR(G1732)</f>
        <v>2025</v>
      </c>
      <c r="V1732" s="117">
        <f>IFERROR(Q1732/N1732,"0")</f>
        <v>1</v>
      </c>
    </row>
    <row r="1733" spans="1:22">
      <c r="A1733" t="str">
        <f>_xlfn.XLOOKUP(D1733,BN:BN,BO:BO)</f>
        <v>México</v>
      </c>
      <c r="B1733" t="s">
        <v>25</v>
      </c>
      <c r="C1733">
        <v>235</v>
      </c>
      <c r="D1733" t="str">
        <f>_xlfn.XLOOKUP(C1733,BH:BH,BI:BI)</f>
        <v>DianaM</v>
      </c>
      <c r="E1733">
        <v>27083</v>
      </c>
      <c r="F1733" t="s">
        <v>1739</v>
      </c>
      <c r="G1733" s="63">
        <v>45708</v>
      </c>
      <c r="H1733" s="63">
        <v>45708</v>
      </c>
      <c r="I1733" t="s">
        <v>376</v>
      </c>
      <c r="J1733" t="str">
        <f>_xlfn.XLOOKUP(I1733,AS:AS,AU:AU)</f>
        <v>Hotel</v>
      </c>
      <c r="K1733" t="s">
        <v>33</v>
      </c>
      <c r="L1733">
        <v>192.8</v>
      </c>
      <c r="M1733">
        <f>L1733*_xlfn.XLOOKUP(K1733,AM:AM,AN:AN)</f>
        <v>165.80800000000002</v>
      </c>
      <c r="N1733">
        <f>L1733*_xlfn.XLOOKUP(K1733,AM:AM,AO:AO)</f>
        <v>192.8</v>
      </c>
      <c r="O1733">
        <v>181.23</v>
      </c>
      <c r="P1733">
        <f>O1733*_xlfn.XLOOKUP(K1733,AM:AM,AN:AN)</f>
        <v>155.8578</v>
      </c>
      <c r="Q1733">
        <f>O1733*_xlfn.XLOOKUP(K1733,AM:AM,AO:AO)</f>
        <v>181.23</v>
      </c>
      <c r="R1733" t="str">
        <f>_xlfn.XLOOKUP(E1733,AF:AF,AG:AG)</f>
        <v>L AUBERGE DEL MAR</v>
      </c>
      <c r="S1733" t="str">
        <f>_xlfn.XLOOKUP(E1733,AF:AF,AI:AI)</f>
        <v>United States</v>
      </c>
      <c r="T1733">
        <f>WEEKNUM(G1733)</f>
        <v>8</v>
      </c>
      <c r="U1733">
        <f>YEAR(G1733)</f>
        <v>2025</v>
      </c>
      <c r="V1733" s="117">
        <f>IFERROR(Q1733/N1733,"0")</f>
        <v>0.93998962655601648</v>
      </c>
    </row>
    <row r="1734" spans="1:22">
      <c r="A1734" t="str">
        <f>_xlfn.XLOOKUP(D1734,BN:BN,BO:BO)</f>
        <v>México</v>
      </c>
      <c r="B1734" t="s">
        <v>25</v>
      </c>
      <c r="C1734">
        <v>235</v>
      </c>
      <c r="D1734" t="str">
        <f>_xlfn.XLOOKUP(C1734,BH:BH,BI:BI)</f>
        <v>DianaM</v>
      </c>
      <c r="E1734">
        <v>27083</v>
      </c>
      <c r="F1734" t="s">
        <v>2888</v>
      </c>
      <c r="G1734" s="63">
        <v>45708</v>
      </c>
      <c r="H1734" s="63">
        <v>45708</v>
      </c>
      <c r="I1734" t="s">
        <v>376</v>
      </c>
      <c r="J1734" t="str">
        <f>_xlfn.XLOOKUP(I1734,AS:AS,AU:AU)</f>
        <v>Hotel</v>
      </c>
      <c r="K1734" t="s">
        <v>33</v>
      </c>
      <c r="L1734">
        <v>1928</v>
      </c>
      <c r="M1734">
        <f>L1734*_xlfn.XLOOKUP(K1734,AM:AM,AN:AN)</f>
        <v>1658.08</v>
      </c>
      <c r="N1734">
        <f>L1734*_xlfn.XLOOKUP(K1734,AM:AM,AO:AO)</f>
        <v>1928</v>
      </c>
      <c r="O1734">
        <v>0</v>
      </c>
      <c r="P1734">
        <f>O1734*_xlfn.XLOOKUP(K1734,AM:AM,AN:AN)</f>
        <v>0</v>
      </c>
      <c r="Q1734">
        <f>O1734*_xlfn.XLOOKUP(K1734,AM:AM,AO:AO)</f>
        <v>0</v>
      </c>
      <c r="R1734" t="str">
        <f>_xlfn.XLOOKUP(E1734,AF:AF,AG:AG)</f>
        <v>L AUBERGE DEL MAR</v>
      </c>
      <c r="S1734" t="str">
        <f>_xlfn.XLOOKUP(E1734,AF:AF,AI:AI)</f>
        <v>United States</v>
      </c>
      <c r="T1734">
        <f>WEEKNUM(G1734)</f>
        <v>8</v>
      </c>
      <c r="U1734">
        <f>YEAR(G1734)</f>
        <v>2025</v>
      </c>
      <c r="V1734" s="117">
        <f>IFERROR(Q1734/N1734,"0")</f>
        <v>0</v>
      </c>
    </row>
    <row r="1735" spans="1:22">
      <c r="A1735" t="str">
        <f>_xlfn.XLOOKUP(D1735,BN:BN,BO:BO)</f>
        <v>México</v>
      </c>
      <c r="B1735" t="s">
        <v>25</v>
      </c>
      <c r="C1735">
        <v>236</v>
      </c>
      <c r="D1735" t="str">
        <f>_xlfn.XLOOKUP(C1735,BH:BH,BI:BI)</f>
        <v>DianaM</v>
      </c>
      <c r="E1735">
        <v>27084</v>
      </c>
      <c r="F1735" t="s">
        <v>1739</v>
      </c>
      <c r="G1735" s="63">
        <v>45659</v>
      </c>
      <c r="H1735" s="63">
        <v>45674</v>
      </c>
      <c r="I1735" t="s">
        <v>376</v>
      </c>
      <c r="J1735" t="str">
        <f>_xlfn.XLOOKUP(I1735,AS:AS,AU:AU)</f>
        <v>Hotel</v>
      </c>
      <c r="K1735" t="s">
        <v>33</v>
      </c>
      <c r="L1735">
        <v>279</v>
      </c>
      <c r="M1735">
        <f>L1735*_xlfn.XLOOKUP(K1735,AM:AM,AN:AN)</f>
        <v>239.94</v>
      </c>
      <c r="N1735">
        <f>L1735*_xlfn.XLOOKUP(K1735,AM:AM,AO:AO)</f>
        <v>279</v>
      </c>
      <c r="O1735">
        <v>262.26</v>
      </c>
      <c r="P1735">
        <f>O1735*_xlfn.XLOOKUP(K1735,AM:AM,AN:AN)</f>
        <v>225.5436</v>
      </c>
      <c r="Q1735">
        <f>O1735*_xlfn.XLOOKUP(K1735,AM:AM,AO:AO)</f>
        <v>262.26</v>
      </c>
      <c r="R1735" t="str">
        <f>_xlfn.XLOOKUP(E1735,AF:AF,AG:AG)</f>
        <v>HOTEL JEROME, AUBERGE COLLECTION</v>
      </c>
      <c r="S1735" t="str">
        <f>_xlfn.XLOOKUP(E1735,AF:AF,AI:AI)</f>
        <v>United States</v>
      </c>
      <c r="T1735">
        <f>WEEKNUM(G1735)</f>
        <v>1</v>
      </c>
      <c r="U1735">
        <f>YEAR(G1735)</f>
        <v>2025</v>
      </c>
      <c r="V1735" s="117">
        <f>IFERROR(Q1735/N1735,"0")</f>
        <v>0.94</v>
      </c>
    </row>
    <row r="1736" spans="1:22">
      <c r="A1736" t="str">
        <f>_xlfn.XLOOKUP(D1736,BN:BN,BO:BO)</f>
        <v>México</v>
      </c>
      <c r="B1736" t="s">
        <v>25</v>
      </c>
      <c r="C1736">
        <v>236</v>
      </c>
      <c r="D1736" t="str">
        <f>_xlfn.XLOOKUP(C1736,BH:BH,BI:BI)</f>
        <v>DianaM</v>
      </c>
      <c r="E1736">
        <v>27084</v>
      </c>
      <c r="F1736" t="s">
        <v>1739</v>
      </c>
      <c r="G1736" s="63">
        <v>45659</v>
      </c>
      <c r="H1736" s="63">
        <v>45674</v>
      </c>
      <c r="I1736" t="s">
        <v>376</v>
      </c>
      <c r="J1736" t="str">
        <f>_xlfn.XLOOKUP(I1736,AS:AS,AU:AU)</f>
        <v>Hotel</v>
      </c>
      <c r="K1736" t="s">
        <v>33</v>
      </c>
      <c r="L1736">
        <v>931.8</v>
      </c>
      <c r="M1736">
        <f>L1736*_xlfn.XLOOKUP(K1736,AM:AM,AN:AN)</f>
        <v>801.34799999999996</v>
      </c>
      <c r="N1736">
        <f>L1736*_xlfn.XLOOKUP(K1736,AM:AM,AO:AO)</f>
        <v>931.8</v>
      </c>
      <c r="O1736">
        <v>875.89</v>
      </c>
      <c r="P1736">
        <f>O1736*_xlfn.XLOOKUP(K1736,AM:AM,AN:AN)</f>
        <v>753.2654</v>
      </c>
      <c r="Q1736">
        <f>O1736*_xlfn.XLOOKUP(K1736,AM:AM,AO:AO)</f>
        <v>875.89</v>
      </c>
      <c r="R1736" t="str">
        <f>_xlfn.XLOOKUP(E1736,AF:AF,AG:AG)</f>
        <v>HOTEL JEROME, AUBERGE COLLECTION</v>
      </c>
      <c r="S1736" t="str">
        <f>_xlfn.XLOOKUP(E1736,AF:AF,AI:AI)</f>
        <v>United States</v>
      </c>
      <c r="T1736">
        <f>WEEKNUM(G1736)</f>
        <v>1</v>
      </c>
      <c r="U1736">
        <f>YEAR(G1736)</f>
        <v>2025</v>
      </c>
      <c r="V1736" s="117">
        <f>IFERROR(Q1736/N1736,"0")</f>
        <v>0.939997853616656</v>
      </c>
    </row>
    <row r="1737" spans="1:22">
      <c r="A1737" t="str">
        <f>_xlfn.XLOOKUP(D1737,BN:BN,BO:BO)</f>
        <v>México</v>
      </c>
      <c r="B1737" t="s">
        <v>25</v>
      </c>
      <c r="C1737">
        <v>236</v>
      </c>
      <c r="D1737" t="str">
        <f>_xlfn.XLOOKUP(C1737,BH:BH,BI:BI)</f>
        <v>DianaM</v>
      </c>
      <c r="E1737">
        <v>27084</v>
      </c>
      <c r="F1737" t="s">
        <v>1880</v>
      </c>
      <c r="G1737" s="63">
        <v>45659</v>
      </c>
      <c r="H1737" s="63">
        <v>45674</v>
      </c>
      <c r="I1737" t="s">
        <v>376</v>
      </c>
      <c r="J1737" t="str">
        <f>_xlfn.XLOOKUP(I1737,AS:AS,AU:AU)</f>
        <v>Hotel</v>
      </c>
      <c r="K1737" t="s">
        <v>33</v>
      </c>
      <c r="L1737">
        <v>12108</v>
      </c>
      <c r="M1737">
        <f>L1737*_xlfn.XLOOKUP(K1737,AM:AM,AN:AN)</f>
        <v>10412.879999999999</v>
      </c>
      <c r="N1737">
        <f>L1737*_xlfn.XLOOKUP(K1737,AM:AM,AO:AO)</f>
        <v>12108</v>
      </c>
      <c r="O1737">
        <v>0</v>
      </c>
      <c r="P1737">
        <f>O1737*_xlfn.XLOOKUP(K1737,AM:AM,AN:AN)</f>
        <v>0</v>
      </c>
      <c r="Q1737">
        <f>O1737*_xlfn.XLOOKUP(K1737,AM:AM,AO:AO)</f>
        <v>0</v>
      </c>
      <c r="R1737" t="str">
        <f>_xlfn.XLOOKUP(E1737,AF:AF,AG:AG)</f>
        <v>HOTEL JEROME, AUBERGE COLLECTION</v>
      </c>
      <c r="S1737" t="str">
        <f>_xlfn.XLOOKUP(E1737,AF:AF,AI:AI)</f>
        <v>United States</v>
      </c>
      <c r="T1737">
        <f>WEEKNUM(G1737)</f>
        <v>1</v>
      </c>
      <c r="U1737">
        <f>YEAR(G1737)</f>
        <v>2025</v>
      </c>
      <c r="V1737" s="117">
        <f>IFERROR(Q1737/N1737,"0")</f>
        <v>0</v>
      </c>
    </row>
    <row r="1738" spans="1:22">
      <c r="A1738" t="str">
        <f>_xlfn.XLOOKUP(D1738,BN:BN,BO:BO)</f>
        <v>México</v>
      </c>
      <c r="B1738" t="s">
        <v>25</v>
      </c>
      <c r="C1738">
        <v>237</v>
      </c>
      <c r="D1738" t="str">
        <f>_xlfn.XLOOKUP(C1738,BH:BH,BI:BI)</f>
        <v>DianaM</v>
      </c>
      <c r="E1738">
        <v>27085</v>
      </c>
      <c r="F1738" t="s">
        <v>1880</v>
      </c>
      <c r="G1738" s="63">
        <v>45697</v>
      </c>
      <c r="H1738" s="63">
        <v>45697</v>
      </c>
      <c r="I1738" t="s">
        <v>376</v>
      </c>
      <c r="J1738" t="str">
        <f>_xlfn.XLOOKUP(I1738,AS:AS,AU:AU)</f>
        <v>Hotel</v>
      </c>
      <c r="K1738" t="s">
        <v>27</v>
      </c>
      <c r="L1738">
        <v>4100</v>
      </c>
      <c r="M1738">
        <f>L1738*_xlfn.XLOOKUP(K1738,AM:AM,AN:AN)</f>
        <v>4100</v>
      </c>
      <c r="N1738">
        <f>L1738*_xlfn.XLOOKUP(K1738,AM:AM,AO:AO)</f>
        <v>4756</v>
      </c>
      <c r="O1738">
        <v>707.65</v>
      </c>
      <c r="P1738">
        <f>O1738*_xlfn.XLOOKUP(K1738,AM:AM,AN:AN)</f>
        <v>707.65</v>
      </c>
      <c r="Q1738">
        <f>O1738*_xlfn.XLOOKUP(K1738,AM:AM,AO:AO)</f>
        <v>820.87399999999991</v>
      </c>
      <c r="R1738" t="str">
        <f>_xlfn.XLOOKUP(E1738,AF:AF,AG:AG)</f>
        <v>HOTEL LE COUCOU</v>
      </c>
      <c r="S1738" t="str">
        <f>_xlfn.XLOOKUP(E1738,AF:AF,AI:AI)</f>
        <v>France</v>
      </c>
      <c r="T1738">
        <f>WEEKNUM(G1738)</f>
        <v>7</v>
      </c>
      <c r="U1738">
        <f>YEAR(G1738)</f>
        <v>2025</v>
      </c>
      <c r="V1738" s="117">
        <f>IFERROR(Q1738/N1738,"0")</f>
        <v>0.17259756097560974</v>
      </c>
    </row>
    <row r="1739" spans="1:22">
      <c r="A1739" t="str">
        <f>_xlfn.XLOOKUP(D1739,BN:BN,BO:BO)</f>
        <v>México</v>
      </c>
      <c r="B1739" t="s">
        <v>25</v>
      </c>
      <c r="C1739">
        <v>238</v>
      </c>
      <c r="D1739" t="str">
        <f>_xlfn.XLOOKUP(C1739,BH:BH,BI:BI)</f>
        <v>DianaM</v>
      </c>
      <c r="E1739">
        <v>27086</v>
      </c>
      <c r="F1739" t="s">
        <v>390</v>
      </c>
      <c r="G1739" s="63">
        <v>45872</v>
      </c>
      <c r="H1739" s="63">
        <v>45879</v>
      </c>
      <c r="I1739" t="s">
        <v>389</v>
      </c>
      <c r="J1739" t="str">
        <f>_xlfn.XLOOKUP(I1739,AS:AS,AU:AU)</f>
        <v>Crucero</v>
      </c>
      <c r="K1739" t="s">
        <v>33</v>
      </c>
      <c r="L1739">
        <v>102200</v>
      </c>
      <c r="M1739">
        <f>L1739*_xlfn.XLOOKUP(K1739,AM:AM,AN:AN)</f>
        <v>87892</v>
      </c>
      <c r="N1739">
        <f>L1739*_xlfn.XLOOKUP(K1739,AM:AM,AO:AO)</f>
        <v>102200</v>
      </c>
      <c r="O1739">
        <v>15330</v>
      </c>
      <c r="P1739">
        <f>O1739*_xlfn.XLOOKUP(K1739,AM:AM,AN:AN)</f>
        <v>13183.8</v>
      </c>
      <c r="Q1739">
        <f>O1739*_xlfn.XLOOKUP(K1739,AM:AM,AO:AO)</f>
        <v>15330</v>
      </c>
      <c r="R1739" t="str">
        <f>_xlfn.XLOOKUP(E1739,AF:AF,AG:AG)</f>
        <v>THE RITZ CARLTON YACHT COLLECTION</v>
      </c>
      <c r="S1739" t="str">
        <f>_xlfn.XLOOKUP(E1739,AF:AF,AI:AI)</f>
        <v>United States</v>
      </c>
      <c r="T1739">
        <f>WEEKNUM(G1739)</f>
        <v>32</v>
      </c>
      <c r="U1739">
        <f>YEAR(G1739)</f>
        <v>2025</v>
      </c>
      <c r="V1739" s="117">
        <f>IFERROR(Q1739/N1739,"0")</f>
        <v>0.15</v>
      </c>
    </row>
    <row r="1740" spans="1:22">
      <c r="A1740" t="str">
        <f>_xlfn.XLOOKUP(D1740,BN:BN,BO:BO)</f>
        <v>México</v>
      </c>
      <c r="B1740" t="s">
        <v>25</v>
      </c>
      <c r="C1740">
        <v>238</v>
      </c>
      <c r="D1740" t="str">
        <f>_xlfn.XLOOKUP(C1740,BH:BH,BI:BI)</f>
        <v>DianaM</v>
      </c>
      <c r="E1740">
        <v>29760</v>
      </c>
      <c r="F1740" t="s">
        <v>2889</v>
      </c>
      <c r="G1740" s="63">
        <v>45872</v>
      </c>
      <c r="H1740" s="63">
        <v>45879</v>
      </c>
      <c r="I1740" t="s">
        <v>376</v>
      </c>
      <c r="J1740" t="str">
        <f>_xlfn.XLOOKUP(I1740,AS:AS,AU:AU)</f>
        <v>Hotel</v>
      </c>
      <c r="K1740" t="s">
        <v>33</v>
      </c>
      <c r="L1740">
        <v>11623.98</v>
      </c>
      <c r="M1740">
        <f>L1740*_xlfn.XLOOKUP(K1740,AM:AM,AN:AN)</f>
        <v>9996.6227999999992</v>
      </c>
      <c r="N1740">
        <f>L1740*_xlfn.XLOOKUP(K1740,AM:AM,AO:AO)</f>
        <v>11623.98</v>
      </c>
      <c r="O1740">
        <v>1496.97</v>
      </c>
      <c r="P1740">
        <f>O1740*_xlfn.XLOOKUP(K1740,AM:AM,AN:AN)</f>
        <v>1287.3942</v>
      </c>
      <c r="Q1740">
        <f>O1740*_xlfn.XLOOKUP(K1740,AM:AM,AO:AO)</f>
        <v>1496.97</v>
      </c>
      <c r="R1740" t="str">
        <f>_xlfn.XLOOKUP(E1740,AF:AF,AG:AG)</f>
        <v>MAMULA ISLAND BY BANYAN TREE</v>
      </c>
      <c r="S1740" t="str">
        <f>_xlfn.XLOOKUP(E1740,AF:AF,AI:AI)</f>
        <v>Montenegro</v>
      </c>
      <c r="T1740">
        <f>WEEKNUM(G1740)</f>
        <v>32</v>
      </c>
      <c r="U1740">
        <f>YEAR(G1740)</f>
        <v>2025</v>
      </c>
      <c r="V1740" s="117">
        <f>IFERROR(Q1740/N1740,"0")</f>
        <v>0.12878291256523153</v>
      </c>
    </row>
    <row r="1741" spans="1:22">
      <c r="A1741" t="str">
        <f>_xlfn.XLOOKUP(D1741,BN:BN,BO:BO)</f>
        <v>México</v>
      </c>
      <c r="B1741" t="s">
        <v>25</v>
      </c>
      <c r="C1741">
        <v>238</v>
      </c>
      <c r="D1741" t="str">
        <f>_xlfn.XLOOKUP(C1741,BH:BH,BI:BI)</f>
        <v>DianaM</v>
      </c>
      <c r="E1741">
        <v>29496</v>
      </c>
      <c r="F1741" t="s">
        <v>2890</v>
      </c>
      <c r="G1741" s="63">
        <v>45872</v>
      </c>
      <c r="H1741" s="63">
        <v>45879</v>
      </c>
      <c r="I1741" t="s">
        <v>376</v>
      </c>
      <c r="J1741" t="str">
        <f>_xlfn.XLOOKUP(I1741,AS:AS,AU:AU)</f>
        <v>Hotel</v>
      </c>
      <c r="K1741" t="s">
        <v>33</v>
      </c>
      <c r="L1741">
        <v>3810.28</v>
      </c>
      <c r="M1741">
        <f>L1741*_xlfn.XLOOKUP(K1741,AM:AM,AN:AN)</f>
        <v>3276.8407999999999</v>
      </c>
      <c r="N1741">
        <f>L1741*_xlfn.XLOOKUP(K1741,AM:AM,AO:AO)</f>
        <v>3810.28</v>
      </c>
      <c r="O1741">
        <v>954.9</v>
      </c>
      <c r="P1741">
        <f>O1741*_xlfn.XLOOKUP(K1741,AM:AM,AN:AN)</f>
        <v>821.21399999999994</v>
      </c>
      <c r="Q1741">
        <f>O1741*_xlfn.XLOOKUP(K1741,AM:AM,AO:AO)</f>
        <v>954.9</v>
      </c>
      <c r="R1741" t="str">
        <f>_xlfn.XLOOKUP(E1741,AF:AF,AG:AG)</f>
        <v>MONTE-CARLO BEACH HOTEL</v>
      </c>
      <c r="S1741" t="str">
        <f>_xlfn.XLOOKUP(E1741,AF:AF,AI:AI)</f>
        <v>France</v>
      </c>
      <c r="T1741">
        <f>WEEKNUM(G1741)</f>
        <v>32</v>
      </c>
      <c r="U1741">
        <f>YEAR(G1741)</f>
        <v>2025</v>
      </c>
      <c r="V1741" s="117">
        <f>IFERROR(Q1741/N1741,"0")</f>
        <v>0.25061150361653212</v>
      </c>
    </row>
    <row r="1742" spans="1:22">
      <c r="A1742" t="str">
        <f>_xlfn.XLOOKUP(D1742,BN:BN,BO:BO)</f>
        <v>México</v>
      </c>
      <c r="B1742" t="s">
        <v>25</v>
      </c>
      <c r="C1742">
        <v>238</v>
      </c>
      <c r="D1742" t="str">
        <f>_xlfn.XLOOKUP(C1742,BH:BH,BI:BI)</f>
        <v>DianaM</v>
      </c>
      <c r="E1742">
        <v>29496</v>
      </c>
      <c r="F1742" t="s">
        <v>2891</v>
      </c>
      <c r="G1742" s="63">
        <v>45872</v>
      </c>
      <c r="H1742" s="63">
        <v>45879</v>
      </c>
      <c r="I1742" t="s">
        <v>376</v>
      </c>
      <c r="J1742" t="str">
        <f>_xlfn.XLOOKUP(I1742,AS:AS,AU:AU)</f>
        <v>Hotel</v>
      </c>
      <c r="K1742" t="s">
        <v>33</v>
      </c>
      <c r="L1742">
        <v>3810.28</v>
      </c>
      <c r="M1742">
        <f>L1742*_xlfn.XLOOKUP(K1742,AM:AM,AN:AN)</f>
        <v>3276.8407999999999</v>
      </c>
      <c r="N1742">
        <f>L1742*_xlfn.XLOOKUP(K1742,AM:AM,AO:AO)</f>
        <v>3810.28</v>
      </c>
      <c r="O1742">
        <v>0</v>
      </c>
      <c r="P1742">
        <f>O1742*_xlfn.XLOOKUP(K1742,AM:AM,AN:AN)</f>
        <v>0</v>
      </c>
      <c r="Q1742">
        <f>O1742*_xlfn.XLOOKUP(K1742,AM:AM,AO:AO)</f>
        <v>0</v>
      </c>
      <c r="R1742" t="str">
        <f>_xlfn.XLOOKUP(E1742,AF:AF,AG:AG)</f>
        <v>MONTE-CARLO BEACH HOTEL</v>
      </c>
      <c r="S1742" t="str">
        <f>_xlfn.XLOOKUP(E1742,AF:AF,AI:AI)</f>
        <v>France</v>
      </c>
      <c r="T1742">
        <f>WEEKNUM(G1742)</f>
        <v>32</v>
      </c>
      <c r="U1742">
        <f>YEAR(G1742)</f>
        <v>2025</v>
      </c>
      <c r="V1742" s="117">
        <f>IFERROR(Q1742/N1742,"0")</f>
        <v>0</v>
      </c>
    </row>
    <row r="1743" spans="1:22">
      <c r="A1743" t="str">
        <f>_xlfn.XLOOKUP(D1743,BN:BN,BO:BO)</f>
        <v>México</v>
      </c>
      <c r="B1743" t="s">
        <v>25</v>
      </c>
      <c r="C1743">
        <v>238</v>
      </c>
      <c r="D1743" t="str">
        <f>_xlfn.XLOOKUP(C1743,BH:BH,BI:BI)</f>
        <v>DianaM</v>
      </c>
      <c r="E1743">
        <v>29496</v>
      </c>
      <c r="F1743" t="s">
        <v>2891</v>
      </c>
      <c r="G1743" s="63">
        <v>45872</v>
      </c>
      <c r="H1743" s="63">
        <v>45879</v>
      </c>
      <c r="I1743" t="s">
        <v>376</v>
      </c>
      <c r="J1743" t="str">
        <f>_xlfn.XLOOKUP(I1743,AS:AS,AU:AU)</f>
        <v>Hotel</v>
      </c>
      <c r="K1743" t="s">
        <v>33</v>
      </c>
      <c r="L1743">
        <v>4483.75</v>
      </c>
      <c r="M1743">
        <f>L1743*_xlfn.XLOOKUP(K1743,AM:AM,AN:AN)</f>
        <v>3856.0250000000001</v>
      </c>
      <c r="N1743">
        <f>L1743*_xlfn.XLOOKUP(K1743,AM:AM,AO:AO)</f>
        <v>4483.75</v>
      </c>
      <c r="O1743">
        <v>0</v>
      </c>
      <c r="P1743">
        <f>O1743*_xlfn.XLOOKUP(K1743,AM:AM,AN:AN)</f>
        <v>0</v>
      </c>
      <c r="Q1743">
        <f>O1743*_xlfn.XLOOKUP(K1743,AM:AM,AO:AO)</f>
        <v>0</v>
      </c>
      <c r="R1743" t="str">
        <f>_xlfn.XLOOKUP(E1743,AF:AF,AG:AG)</f>
        <v>MONTE-CARLO BEACH HOTEL</v>
      </c>
      <c r="S1743" t="str">
        <f>_xlfn.XLOOKUP(E1743,AF:AF,AI:AI)</f>
        <v>France</v>
      </c>
      <c r="T1743">
        <f>WEEKNUM(G1743)</f>
        <v>32</v>
      </c>
      <c r="U1743">
        <f>YEAR(G1743)</f>
        <v>2025</v>
      </c>
      <c r="V1743" s="117">
        <f>IFERROR(Q1743/N1743,"0")</f>
        <v>0</v>
      </c>
    </row>
    <row r="1744" spans="1:22">
      <c r="A1744" t="str">
        <f>_xlfn.XLOOKUP(D1744,BN:BN,BO:BO)</f>
        <v>México</v>
      </c>
      <c r="B1744" t="s">
        <v>25</v>
      </c>
      <c r="C1744">
        <v>238</v>
      </c>
      <c r="D1744" t="str">
        <f>_xlfn.XLOOKUP(C1744,BH:BH,BI:BI)</f>
        <v>DianaM</v>
      </c>
      <c r="E1744">
        <v>29989</v>
      </c>
      <c r="F1744" t="s">
        <v>2892</v>
      </c>
      <c r="G1744" s="63">
        <v>45897</v>
      </c>
      <c r="H1744" s="63">
        <v>45898</v>
      </c>
      <c r="I1744" t="s">
        <v>364</v>
      </c>
      <c r="J1744" t="str">
        <f>_xlfn.XLOOKUP(I1744,AS:AS,AU:AU)</f>
        <v>DMC</v>
      </c>
      <c r="K1744" t="s">
        <v>33</v>
      </c>
      <c r="L1744">
        <v>2953.41</v>
      </c>
      <c r="M1744">
        <f>L1744*_xlfn.XLOOKUP(K1744,AM:AM,AN:AN)</f>
        <v>2539.9325999999996</v>
      </c>
      <c r="N1744">
        <f>L1744*_xlfn.XLOOKUP(K1744,AM:AM,AO:AO)</f>
        <v>2953.41</v>
      </c>
      <c r="O1744">
        <v>405.72</v>
      </c>
      <c r="P1744">
        <f>O1744*_xlfn.XLOOKUP(K1744,AM:AM,AN:AN)</f>
        <v>348.91920000000005</v>
      </c>
      <c r="Q1744">
        <f>O1744*_xlfn.XLOOKUP(K1744,AM:AM,AO:AO)</f>
        <v>405.72</v>
      </c>
      <c r="R1744" t="str">
        <f>_xlfn.XLOOKUP(E1744,AF:AF,AG:AG)</f>
        <v>CALVADOS CLUB Luxury Travel DMC</v>
      </c>
      <c r="S1744" t="str">
        <f>_xlfn.XLOOKUP(E1744,AF:AF,AI:AI)</f>
        <v>Croatia</v>
      </c>
      <c r="T1744">
        <f>WEEKNUM(G1744)</f>
        <v>35</v>
      </c>
      <c r="U1744">
        <f>YEAR(G1744)</f>
        <v>2025</v>
      </c>
      <c r="V1744" s="117">
        <f>IFERROR(Q1744/N1744,"0")</f>
        <v>0.13737340904242892</v>
      </c>
    </row>
    <row r="1745" spans="1:22">
      <c r="A1745" t="str">
        <f>_xlfn.XLOOKUP(D1745,BN:BN,BO:BO)</f>
        <v>México</v>
      </c>
      <c r="B1745" t="s">
        <v>25</v>
      </c>
      <c r="C1745">
        <v>238</v>
      </c>
      <c r="D1745" t="str">
        <f>_xlfn.XLOOKUP(C1745,BH:BH,BI:BI)</f>
        <v>DianaM</v>
      </c>
      <c r="E1745">
        <v>28934</v>
      </c>
      <c r="F1745" t="s">
        <v>2893</v>
      </c>
      <c r="G1745" s="63">
        <v>45871</v>
      </c>
      <c r="H1745" t="s">
        <v>218</v>
      </c>
      <c r="I1745" t="s">
        <v>366</v>
      </c>
      <c r="J1745" t="str">
        <f>_xlfn.XLOOKUP(I1745,AS:AS,AU:AU)</f>
        <v>Vuelos</v>
      </c>
      <c r="K1745" t="s">
        <v>33</v>
      </c>
      <c r="L1745">
        <v>362.3</v>
      </c>
      <c r="M1745">
        <f>L1745*_xlfn.XLOOKUP(K1745,AM:AM,AN:AN)</f>
        <v>311.57800000000003</v>
      </c>
      <c r="N1745">
        <f>L1745*_xlfn.XLOOKUP(K1745,AM:AM,AO:AO)</f>
        <v>362.3</v>
      </c>
      <c r="O1745">
        <v>0</v>
      </c>
      <c r="P1745">
        <f>O1745*_xlfn.XLOOKUP(K1745,AM:AM,AN:AN)</f>
        <v>0</v>
      </c>
      <c r="Q1745">
        <f>O1745*_xlfn.XLOOKUP(K1745,AM:AM,AO:AO)</f>
        <v>0</v>
      </c>
      <c r="R1745" t="str">
        <f>_xlfn.XLOOKUP(E1745,AF:AF,AG:AG)</f>
        <v>F1S USA</v>
      </c>
      <c r="S1745" t="str">
        <f>_xlfn.XLOOKUP(E1745,AF:AF,AI:AI)</f>
        <v>United States</v>
      </c>
      <c r="T1745">
        <f>WEEKNUM(G1745)</f>
        <v>31</v>
      </c>
      <c r="U1745">
        <f>YEAR(G1745)</f>
        <v>2025</v>
      </c>
      <c r="V1745" s="117">
        <f>IFERROR(Q1745/N1745,"0")</f>
        <v>0</v>
      </c>
    </row>
    <row r="1746" spans="1:22">
      <c r="A1746" t="str">
        <f>_xlfn.XLOOKUP(D1746,BN:BN,BO:BO)</f>
        <v>México</v>
      </c>
      <c r="B1746" t="s">
        <v>25</v>
      </c>
      <c r="C1746">
        <v>238</v>
      </c>
      <c r="D1746" t="str">
        <f>_xlfn.XLOOKUP(C1746,BH:BH,BI:BI)</f>
        <v>DianaM</v>
      </c>
      <c r="E1746">
        <v>28934</v>
      </c>
      <c r="F1746" t="s">
        <v>2894</v>
      </c>
      <c r="G1746" s="63">
        <v>45871</v>
      </c>
      <c r="H1746" t="s">
        <v>218</v>
      </c>
      <c r="I1746" t="s">
        <v>366</v>
      </c>
      <c r="J1746" t="str">
        <f>_xlfn.XLOOKUP(I1746,AS:AS,AU:AU)</f>
        <v>Vuelos</v>
      </c>
      <c r="K1746" t="s">
        <v>33</v>
      </c>
      <c r="L1746">
        <v>362.3</v>
      </c>
      <c r="M1746">
        <f>L1746*_xlfn.XLOOKUP(K1746,AM:AM,AN:AN)</f>
        <v>311.57800000000003</v>
      </c>
      <c r="N1746">
        <f>L1746*_xlfn.XLOOKUP(K1746,AM:AM,AO:AO)</f>
        <v>362.3</v>
      </c>
      <c r="O1746">
        <v>0</v>
      </c>
      <c r="P1746">
        <f>O1746*_xlfn.XLOOKUP(K1746,AM:AM,AN:AN)</f>
        <v>0</v>
      </c>
      <c r="Q1746">
        <f>O1746*_xlfn.XLOOKUP(K1746,AM:AM,AO:AO)</f>
        <v>0</v>
      </c>
      <c r="R1746" t="str">
        <f>_xlfn.XLOOKUP(E1746,AF:AF,AG:AG)</f>
        <v>F1S USA</v>
      </c>
      <c r="S1746" t="str">
        <f>_xlfn.XLOOKUP(E1746,AF:AF,AI:AI)</f>
        <v>United States</v>
      </c>
      <c r="T1746">
        <f>WEEKNUM(G1746)</f>
        <v>31</v>
      </c>
      <c r="U1746">
        <f>YEAR(G1746)</f>
        <v>2025</v>
      </c>
      <c r="V1746" s="117">
        <f>IFERROR(Q1746/N1746,"0")</f>
        <v>0</v>
      </c>
    </row>
    <row r="1747" spans="1:22">
      <c r="A1747" t="str">
        <f>_xlfn.XLOOKUP(D1747,BN:BN,BO:BO)</f>
        <v>México</v>
      </c>
      <c r="B1747" t="s">
        <v>25</v>
      </c>
      <c r="C1747">
        <v>238</v>
      </c>
      <c r="D1747" t="str">
        <f>_xlfn.XLOOKUP(C1747,BH:BH,BI:BI)</f>
        <v>DianaM</v>
      </c>
      <c r="E1747">
        <v>28934</v>
      </c>
      <c r="F1747" t="s">
        <v>2895</v>
      </c>
      <c r="G1747" s="63">
        <v>45871</v>
      </c>
      <c r="H1747" t="s">
        <v>218</v>
      </c>
      <c r="I1747" t="s">
        <v>366</v>
      </c>
      <c r="J1747" t="str">
        <f>_xlfn.XLOOKUP(I1747,AS:AS,AU:AU)</f>
        <v>Vuelos</v>
      </c>
      <c r="K1747" t="s">
        <v>33</v>
      </c>
      <c r="L1747">
        <v>362.3</v>
      </c>
      <c r="M1747">
        <f>L1747*_xlfn.XLOOKUP(K1747,AM:AM,AN:AN)</f>
        <v>311.57800000000003</v>
      </c>
      <c r="N1747">
        <f>L1747*_xlfn.XLOOKUP(K1747,AM:AM,AO:AO)</f>
        <v>362.3</v>
      </c>
      <c r="O1747">
        <v>0</v>
      </c>
      <c r="P1747">
        <f>O1747*_xlfn.XLOOKUP(K1747,AM:AM,AN:AN)</f>
        <v>0</v>
      </c>
      <c r="Q1747">
        <f>O1747*_xlfn.XLOOKUP(K1747,AM:AM,AO:AO)</f>
        <v>0</v>
      </c>
      <c r="R1747" t="str">
        <f>_xlfn.XLOOKUP(E1747,AF:AF,AG:AG)</f>
        <v>F1S USA</v>
      </c>
      <c r="S1747" t="str">
        <f>_xlfn.XLOOKUP(E1747,AF:AF,AI:AI)</f>
        <v>United States</v>
      </c>
      <c r="T1747">
        <f>WEEKNUM(G1747)</f>
        <v>31</v>
      </c>
      <c r="U1747">
        <f>YEAR(G1747)</f>
        <v>2025</v>
      </c>
      <c r="V1747" s="117">
        <f>IFERROR(Q1747/N1747,"0")</f>
        <v>0</v>
      </c>
    </row>
    <row r="1748" spans="1:22">
      <c r="A1748" t="str">
        <f>_xlfn.XLOOKUP(D1748,BN:BN,BO:BO)</f>
        <v>México</v>
      </c>
      <c r="B1748" t="s">
        <v>25</v>
      </c>
      <c r="C1748">
        <v>238</v>
      </c>
      <c r="D1748" t="str">
        <f>_xlfn.XLOOKUP(C1748,BH:BH,BI:BI)</f>
        <v>DianaM</v>
      </c>
      <c r="E1748">
        <v>28934</v>
      </c>
      <c r="F1748" t="s">
        <v>2896</v>
      </c>
      <c r="G1748" s="63">
        <v>45871</v>
      </c>
      <c r="H1748" t="s">
        <v>218</v>
      </c>
      <c r="I1748" t="s">
        <v>366</v>
      </c>
      <c r="J1748" t="str">
        <f>_xlfn.XLOOKUP(I1748,AS:AS,AU:AU)</f>
        <v>Vuelos</v>
      </c>
      <c r="K1748" t="s">
        <v>33</v>
      </c>
      <c r="L1748">
        <v>362.3</v>
      </c>
      <c r="M1748">
        <f>L1748*_xlfn.XLOOKUP(K1748,AM:AM,AN:AN)</f>
        <v>311.57800000000003</v>
      </c>
      <c r="N1748">
        <f>L1748*_xlfn.XLOOKUP(K1748,AM:AM,AO:AO)</f>
        <v>362.3</v>
      </c>
      <c r="O1748">
        <v>0</v>
      </c>
      <c r="P1748">
        <f>O1748*_xlfn.XLOOKUP(K1748,AM:AM,AN:AN)</f>
        <v>0</v>
      </c>
      <c r="Q1748">
        <f>O1748*_xlfn.XLOOKUP(K1748,AM:AM,AO:AO)</f>
        <v>0</v>
      </c>
      <c r="R1748" t="str">
        <f>_xlfn.XLOOKUP(E1748,AF:AF,AG:AG)</f>
        <v>F1S USA</v>
      </c>
      <c r="S1748" t="str">
        <f>_xlfn.XLOOKUP(E1748,AF:AF,AI:AI)</f>
        <v>United States</v>
      </c>
      <c r="T1748">
        <f>WEEKNUM(G1748)</f>
        <v>31</v>
      </c>
      <c r="U1748">
        <f>YEAR(G1748)</f>
        <v>2025</v>
      </c>
      <c r="V1748" s="117">
        <f>IFERROR(Q1748/N1748,"0")</f>
        <v>0</v>
      </c>
    </row>
    <row r="1749" spans="1:22">
      <c r="A1749" t="str">
        <f>_xlfn.XLOOKUP(D1749,BN:BN,BO:BO)</f>
        <v>México</v>
      </c>
      <c r="B1749" t="s">
        <v>25</v>
      </c>
      <c r="C1749">
        <v>238</v>
      </c>
      <c r="D1749" t="str">
        <f>_xlfn.XLOOKUP(C1749,BH:BH,BI:BI)</f>
        <v>DianaM</v>
      </c>
      <c r="E1749">
        <v>28934</v>
      </c>
      <c r="F1749" t="s">
        <v>2897</v>
      </c>
      <c r="G1749" s="63">
        <v>45856</v>
      </c>
      <c r="H1749" t="s">
        <v>218</v>
      </c>
      <c r="I1749" t="s">
        <v>366</v>
      </c>
      <c r="J1749" t="str">
        <f>_xlfn.XLOOKUP(I1749,AS:AS,AU:AU)</f>
        <v>Vuelos</v>
      </c>
      <c r="K1749" t="s">
        <v>33</v>
      </c>
      <c r="L1749">
        <v>30</v>
      </c>
      <c r="M1749">
        <f>L1749*_xlfn.XLOOKUP(K1749,AM:AM,AN:AN)</f>
        <v>25.8</v>
      </c>
      <c r="N1749">
        <f>L1749*_xlfn.XLOOKUP(K1749,AM:AM,AO:AO)</f>
        <v>30</v>
      </c>
      <c r="O1749">
        <v>0</v>
      </c>
      <c r="P1749">
        <f>O1749*_xlfn.XLOOKUP(K1749,AM:AM,AN:AN)</f>
        <v>0</v>
      </c>
      <c r="Q1749">
        <f>O1749*_xlfn.XLOOKUP(K1749,AM:AM,AO:AO)</f>
        <v>0</v>
      </c>
      <c r="R1749" t="str">
        <f>_xlfn.XLOOKUP(E1749,AF:AF,AG:AG)</f>
        <v>F1S USA</v>
      </c>
      <c r="S1749" t="str">
        <f>_xlfn.XLOOKUP(E1749,AF:AF,AI:AI)</f>
        <v>United States</v>
      </c>
      <c r="T1749">
        <f>WEEKNUM(G1749)</f>
        <v>29</v>
      </c>
      <c r="U1749">
        <f>YEAR(G1749)</f>
        <v>2025</v>
      </c>
      <c r="V1749" s="117">
        <f>IFERROR(Q1749/N1749,"0")</f>
        <v>0</v>
      </c>
    </row>
    <row r="1750" spans="1:22">
      <c r="A1750" t="str">
        <f>_xlfn.XLOOKUP(D1750,BN:BN,BO:BO)</f>
        <v>México</v>
      </c>
      <c r="B1750" t="s">
        <v>25</v>
      </c>
      <c r="C1750">
        <v>238</v>
      </c>
      <c r="D1750" t="str">
        <f>_xlfn.XLOOKUP(C1750,BH:BH,BI:BI)</f>
        <v>DianaM</v>
      </c>
      <c r="E1750">
        <v>28934</v>
      </c>
      <c r="F1750" t="s">
        <v>2898</v>
      </c>
      <c r="G1750" s="63">
        <v>45856</v>
      </c>
      <c r="H1750" t="s">
        <v>218</v>
      </c>
      <c r="I1750" t="s">
        <v>366</v>
      </c>
      <c r="J1750" t="str">
        <f>_xlfn.XLOOKUP(I1750,AS:AS,AU:AU)</f>
        <v>Vuelos</v>
      </c>
      <c r="K1750" t="s">
        <v>33</v>
      </c>
      <c r="L1750">
        <v>30</v>
      </c>
      <c r="M1750">
        <f>L1750*_xlfn.XLOOKUP(K1750,AM:AM,AN:AN)</f>
        <v>25.8</v>
      </c>
      <c r="N1750">
        <f>L1750*_xlfn.XLOOKUP(K1750,AM:AM,AO:AO)</f>
        <v>30</v>
      </c>
      <c r="O1750">
        <v>0</v>
      </c>
      <c r="P1750">
        <f>O1750*_xlfn.XLOOKUP(K1750,AM:AM,AN:AN)</f>
        <v>0</v>
      </c>
      <c r="Q1750">
        <f>O1750*_xlfn.XLOOKUP(K1750,AM:AM,AO:AO)</f>
        <v>0</v>
      </c>
      <c r="R1750" t="str">
        <f>_xlfn.XLOOKUP(E1750,AF:AF,AG:AG)</f>
        <v>F1S USA</v>
      </c>
      <c r="S1750" t="str">
        <f>_xlfn.XLOOKUP(E1750,AF:AF,AI:AI)</f>
        <v>United States</v>
      </c>
      <c r="T1750">
        <f>WEEKNUM(G1750)</f>
        <v>29</v>
      </c>
      <c r="U1750">
        <f>YEAR(G1750)</f>
        <v>2025</v>
      </c>
      <c r="V1750" s="117">
        <f>IFERROR(Q1750/N1750,"0")</f>
        <v>0</v>
      </c>
    </row>
    <row r="1751" spans="1:22">
      <c r="A1751" t="str">
        <f>_xlfn.XLOOKUP(D1751,BN:BN,BO:BO)</f>
        <v>México</v>
      </c>
      <c r="B1751" t="s">
        <v>25</v>
      </c>
      <c r="C1751">
        <v>238</v>
      </c>
      <c r="D1751" t="str">
        <f>_xlfn.XLOOKUP(C1751,BH:BH,BI:BI)</f>
        <v>DianaM</v>
      </c>
      <c r="E1751">
        <v>28934</v>
      </c>
      <c r="F1751" t="s">
        <v>2899</v>
      </c>
      <c r="G1751" s="63">
        <v>45856</v>
      </c>
      <c r="H1751" t="s">
        <v>218</v>
      </c>
      <c r="I1751" t="s">
        <v>366</v>
      </c>
      <c r="J1751" t="str">
        <f>_xlfn.XLOOKUP(I1751,AS:AS,AU:AU)</f>
        <v>Vuelos</v>
      </c>
      <c r="K1751" t="s">
        <v>33</v>
      </c>
      <c r="L1751">
        <v>30</v>
      </c>
      <c r="M1751">
        <f>L1751*_xlfn.XLOOKUP(K1751,AM:AM,AN:AN)</f>
        <v>25.8</v>
      </c>
      <c r="N1751">
        <f>L1751*_xlfn.XLOOKUP(K1751,AM:AM,AO:AO)</f>
        <v>30</v>
      </c>
      <c r="O1751">
        <v>0</v>
      </c>
      <c r="P1751">
        <f>O1751*_xlfn.XLOOKUP(K1751,AM:AM,AN:AN)</f>
        <v>0</v>
      </c>
      <c r="Q1751">
        <f>O1751*_xlfn.XLOOKUP(K1751,AM:AM,AO:AO)</f>
        <v>0</v>
      </c>
      <c r="R1751" t="str">
        <f>_xlfn.XLOOKUP(E1751,AF:AF,AG:AG)</f>
        <v>F1S USA</v>
      </c>
      <c r="S1751" t="str">
        <f>_xlfn.XLOOKUP(E1751,AF:AF,AI:AI)</f>
        <v>United States</v>
      </c>
      <c r="T1751">
        <f>WEEKNUM(G1751)</f>
        <v>29</v>
      </c>
      <c r="U1751">
        <f>YEAR(G1751)</f>
        <v>2025</v>
      </c>
      <c r="V1751" s="117">
        <f>IFERROR(Q1751/N1751,"0")</f>
        <v>0</v>
      </c>
    </row>
    <row r="1752" spans="1:22">
      <c r="A1752" t="str">
        <f>_xlfn.XLOOKUP(D1752,BN:BN,BO:BO)</f>
        <v>México</v>
      </c>
      <c r="B1752" t="s">
        <v>25</v>
      </c>
      <c r="C1752">
        <v>238</v>
      </c>
      <c r="D1752" t="str">
        <f>_xlfn.XLOOKUP(C1752,BH:BH,BI:BI)</f>
        <v>DianaM</v>
      </c>
      <c r="E1752">
        <v>28934</v>
      </c>
      <c r="F1752" t="s">
        <v>2900</v>
      </c>
      <c r="G1752" s="63">
        <v>45856</v>
      </c>
      <c r="H1752" t="s">
        <v>218</v>
      </c>
      <c r="I1752" t="s">
        <v>366</v>
      </c>
      <c r="J1752" t="str">
        <f>_xlfn.XLOOKUP(I1752,AS:AS,AU:AU)</f>
        <v>Vuelos</v>
      </c>
      <c r="K1752" t="s">
        <v>33</v>
      </c>
      <c r="L1752">
        <v>30</v>
      </c>
      <c r="M1752">
        <f>L1752*_xlfn.XLOOKUP(K1752,AM:AM,AN:AN)</f>
        <v>25.8</v>
      </c>
      <c r="N1752">
        <f>L1752*_xlfn.XLOOKUP(K1752,AM:AM,AO:AO)</f>
        <v>30</v>
      </c>
      <c r="O1752">
        <v>0</v>
      </c>
      <c r="P1752">
        <f>O1752*_xlfn.XLOOKUP(K1752,AM:AM,AN:AN)</f>
        <v>0</v>
      </c>
      <c r="Q1752">
        <f>O1752*_xlfn.XLOOKUP(K1752,AM:AM,AO:AO)</f>
        <v>0</v>
      </c>
      <c r="R1752" t="str">
        <f>_xlfn.XLOOKUP(E1752,AF:AF,AG:AG)</f>
        <v>F1S USA</v>
      </c>
      <c r="S1752" t="str">
        <f>_xlfn.XLOOKUP(E1752,AF:AF,AI:AI)</f>
        <v>United States</v>
      </c>
      <c r="T1752">
        <f>WEEKNUM(G1752)</f>
        <v>29</v>
      </c>
      <c r="U1752">
        <f>YEAR(G1752)</f>
        <v>2025</v>
      </c>
      <c r="V1752" s="117">
        <f>IFERROR(Q1752/N1752,"0")</f>
        <v>0</v>
      </c>
    </row>
    <row r="1753" spans="1:22">
      <c r="A1753" t="str">
        <f>_xlfn.XLOOKUP(D1753,BN:BN,BO:BO)</f>
        <v>México</v>
      </c>
      <c r="B1753" t="s">
        <v>25</v>
      </c>
      <c r="C1753">
        <v>238</v>
      </c>
      <c r="D1753" t="str">
        <f>_xlfn.XLOOKUP(C1753,BH:BH,BI:BI)</f>
        <v>DianaM</v>
      </c>
      <c r="E1753">
        <v>28934</v>
      </c>
      <c r="F1753" t="s">
        <v>2897</v>
      </c>
      <c r="G1753" s="63">
        <v>45856</v>
      </c>
      <c r="H1753" t="s">
        <v>218</v>
      </c>
      <c r="I1753" t="s">
        <v>366</v>
      </c>
      <c r="J1753" t="str">
        <f>_xlfn.XLOOKUP(I1753,AS:AS,AU:AU)</f>
        <v>Vuelos</v>
      </c>
      <c r="K1753" t="s">
        <v>33</v>
      </c>
      <c r="L1753">
        <v>0</v>
      </c>
      <c r="M1753">
        <f>L1753*_xlfn.XLOOKUP(K1753,AM:AM,AN:AN)</f>
        <v>0</v>
      </c>
      <c r="N1753">
        <f>L1753*_xlfn.XLOOKUP(K1753,AM:AM,AO:AO)</f>
        <v>0</v>
      </c>
      <c r="O1753">
        <v>0</v>
      </c>
      <c r="P1753">
        <f>O1753*_xlfn.XLOOKUP(K1753,AM:AM,AN:AN)</f>
        <v>0</v>
      </c>
      <c r="Q1753">
        <f>O1753*_xlfn.XLOOKUP(K1753,AM:AM,AO:AO)</f>
        <v>0</v>
      </c>
      <c r="R1753" t="str">
        <f>_xlfn.XLOOKUP(E1753,AF:AF,AG:AG)</f>
        <v>F1S USA</v>
      </c>
      <c r="S1753" t="str">
        <f>_xlfn.XLOOKUP(E1753,AF:AF,AI:AI)</f>
        <v>United States</v>
      </c>
      <c r="T1753">
        <f>WEEKNUM(G1753)</f>
        <v>29</v>
      </c>
      <c r="U1753">
        <f>YEAR(G1753)</f>
        <v>2025</v>
      </c>
      <c r="V1753" s="117" t="str">
        <f>IFERROR(Q1753/N1753,"0")</f>
        <v>0</v>
      </c>
    </row>
    <row r="1754" spans="1:22">
      <c r="A1754" t="str">
        <f>_xlfn.XLOOKUP(D1754,BN:BN,BO:BO)</f>
        <v>México</v>
      </c>
      <c r="B1754" t="s">
        <v>25</v>
      </c>
      <c r="C1754">
        <v>238</v>
      </c>
      <c r="D1754" t="str">
        <f>_xlfn.XLOOKUP(C1754,BH:BH,BI:BI)</f>
        <v>DianaM</v>
      </c>
      <c r="E1754">
        <v>28934</v>
      </c>
      <c r="F1754" t="s">
        <v>2898</v>
      </c>
      <c r="G1754" s="63">
        <v>45856</v>
      </c>
      <c r="H1754" t="s">
        <v>218</v>
      </c>
      <c r="I1754" t="s">
        <v>366</v>
      </c>
      <c r="J1754" t="str">
        <f>_xlfn.XLOOKUP(I1754,AS:AS,AU:AU)</f>
        <v>Vuelos</v>
      </c>
      <c r="K1754" t="s">
        <v>33</v>
      </c>
      <c r="L1754">
        <v>0</v>
      </c>
      <c r="M1754">
        <f>L1754*_xlfn.XLOOKUP(K1754,AM:AM,AN:AN)</f>
        <v>0</v>
      </c>
      <c r="N1754">
        <f>L1754*_xlfn.XLOOKUP(K1754,AM:AM,AO:AO)</f>
        <v>0</v>
      </c>
      <c r="O1754">
        <v>0</v>
      </c>
      <c r="P1754">
        <f>O1754*_xlfn.XLOOKUP(K1754,AM:AM,AN:AN)</f>
        <v>0</v>
      </c>
      <c r="Q1754">
        <f>O1754*_xlfn.XLOOKUP(K1754,AM:AM,AO:AO)</f>
        <v>0</v>
      </c>
      <c r="R1754" t="str">
        <f>_xlfn.XLOOKUP(E1754,AF:AF,AG:AG)</f>
        <v>F1S USA</v>
      </c>
      <c r="S1754" t="str">
        <f>_xlfn.XLOOKUP(E1754,AF:AF,AI:AI)</f>
        <v>United States</v>
      </c>
      <c r="T1754">
        <f>WEEKNUM(G1754)</f>
        <v>29</v>
      </c>
      <c r="U1754">
        <f>YEAR(G1754)</f>
        <v>2025</v>
      </c>
      <c r="V1754" s="117" t="str">
        <f>IFERROR(Q1754/N1754,"0")</f>
        <v>0</v>
      </c>
    </row>
    <row r="1755" spans="1:22">
      <c r="A1755" t="str">
        <f>_xlfn.XLOOKUP(D1755,BN:BN,BO:BO)</f>
        <v>México</v>
      </c>
      <c r="B1755" t="s">
        <v>25</v>
      </c>
      <c r="C1755">
        <v>238</v>
      </c>
      <c r="D1755" t="str">
        <f>_xlfn.XLOOKUP(C1755,BH:BH,BI:BI)</f>
        <v>DianaM</v>
      </c>
      <c r="E1755">
        <v>28934</v>
      </c>
      <c r="F1755" t="s">
        <v>2899</v>
      </c>
      <c r="G1755" s="63">
        <v>45856</v>
      </c>
      <c r="H1755" t="s">
        <v>218</v>
      </c>
      <c r="I1755" t="s">
        <v>366</v>
      </c>
      <c r="J1755" t="str">
        <f>_xlfn.XLOOKUP(I1755,AS:AS,AU:AU)</f>
        <v>Vuelos</v>
      </c>
      <c r="K1755" t="s">
        <v>33</v>
      </c>
      <c r="L1755">
        <v>0</v>
      </c>
      <c r="M1755">
        <f>L1755*_xlfn.XLOOKUP(K1755,AM:AM,AN:AN)</f>
        <v>0</v>
      </c>
      <c r="N1755">
        <f>L1755*_xlfn.XLOOKUP(K1755,AM:AM,AO:AO)</f>
        <v>0</v>
      </c>
      <c r="O1755">
        <v>0</v>
      </c>
      <c r="P1755">
        <f>O1755*_xlfn.XLOOKUP(K1755,AM:AM,AN:AN)</f>
        <v>0</v>
      </c>
      <c r="Q1755">
        <f>O1755*_xlfn.XLOOKUP(K1755,AM:AM,AO:AO)</f>
        <v>0</v>
      </c>
      <c r="R1755" t="str">
        <f>_xlfn.XLOOKUP(E1755,AF:AF,AG:AG)</f>
        <v>F1S USA</v>
      </c>
      <c r="S1755" t="str">
        <f>_xlfn.XLOOKUP(E1755,AF:AF,AI:AI)</f>
        <v>United States</v>
      </c>
      <c r="T1755">
        <f>WEEKNUM(G1755)</f>
        <v>29</v>
      </c>
      <c r="U1755">
        <f>YEAR(G1755)</f>
        <v>2025</v>
      </c>
      <c r="V1755" s="117" t="str">
        <f>IFERROR(Q1755/N1755,"0")</f>
        <v>0</v>
      </c>
    </row>
    <row r="1756" spans="1:22">
      <c r="A1756" t="str">
        <f>_xlfn.XLOOKUP(D1756,BN:BN,BO:BO)</f>
        <v>México</v>
      </c>
      <c r="B1756" t="s">
        <v>25</v>
      </c>
      <c r="C1756">
        <v>238</v>
      </c>
      <c r="D1756" t="str">
        <f>_xlfn.XLOOKUP(C1756,BH:BH,BI:BI)</f>
        <v>DianaM</v>
      </c>
      <c r="E1756">
        <v>28934</v>
      </c>
      <c r="F1756" t="s">
        <v>2900</v>
      </c>
      <c r="G1756" s="63">
        <v>45856</v>
      </c>
      <c r="H1756" t="s">
        <v>218</v>
      </c>
      <c r="I1756" t="s">
        <v>366</v>
      </c>
      <c r="J1756" t="str">
        <f>_xlfn.XLOOKUP(I1756,AS:AS,AU:AU)</f>
        <v>Vuelos</v>
      </c>
      <c r="K1756" t="s">
        <v>33</v>
      </c>
      <c r="L1756">
        <v>0</v>
      </c>
      <c r="M1756">
        <f>L1756*_xlfn.XLOOKUP(K1756,AM:AM,AN:AN)</f>
        <v>0</v>
      </c>
      <c r="N1756">
        <f>L1756*_xlfn.XLOOKUP(K1756,AM:AM,AO:AO)</f>
        <v>0</v>
      </c>
      <c r="O1756">
        <v>0</v>
      </c>
      <c r="P1756">
        <f>O1756*_xlfn.XLOOKUP(K1756,AM:AM,AN:AN)</f>
        <v>0</v>
      </c>
      <c r="Q1756">
        <f>O1756*_xlfn.XLOOKUP(K1756,AM:AM,AO:AO)</f>
        <v>0</v>
      </c>
      <c r="R1756" t="str">
        <f>_xlfn.XLOOKUP(E1756,AF:AF,AG:AG)</f>
        <v>F1S USA</v>
      </c>
      <c r="S1756" t="str">
        <f>_xlfn.XLOOKUP(E1756,AF:AF,AI:AI)</f>
        <v>United States</v>
      </c>
      <c r="T1756">
        <f>WEEKNUM(G1756)</f>
        <v>29</v>
      </c>
      <c r="U1756">
        <f>YEAR(G1756)</f>
        <v>2025</v>
      </c>
      <c r="V1756" s="117" t="str">
        <f>IFERROR(Q1756/N1756,"0")</f>
        <v>0</v>
      </c>
    </row>
    <row r="1757" spans="1:22">
      <c r="A1757" t="str">
        <f>_xlfn.XLOOKUP(D1757,BN:BN,BO:BO)</f>
        <v>México</v>
      </c>
      <c r="B1757" t="s">
        <v>25</v>
      </c>
      <c r="C1757">
        <v>238</v>
      </c>
      <c r="D1757" t="str">
        <f>_xlfn.XLOOKUP(C1757,BH:BH,BI:BI)</f>
        <v>DianaM</v>
      </c>
      <c r="E1757">
        <v>0</v>
      </c>
      <c r="F1757" t="s">
        <v>2901</v>
      </c>
      <c r="G1757" s="63">
        <v>45856</v>
      </c>
      <c r="H1757" s="63">
        <v>45898</v>
      </c>
      <c r="I1757" t="s">
        <v>396</v>
      </c>
      <c r="J1757" t="str">
        <f>_xlfn.XLOOKUP(I1757,AS:AS,AU:AU)</f>
        <v>Honorarios</v>
      </c>
      <c r="K1757" t="s">
        <v>33</v>
      </c>
      <c r="L1757">
        <v>140</v>
      </c>
      <c r="M1757">
        <f>L1757*_xlfn.XLOOKUP(K1757,AM:AM,AN:AN)</f>
        <v>120.39999999999999</v>
      </c>
      <c r="N1757">
        <f>L1757*_xlfn.XLOOKUP(K1757,AM:AM,AO:AO)</f>
        <v>140</v>
      </c>
      <c r="O1757">
        <v>140</v>
      </c>
      <c r="P1757">
        <f>O1757*_xlfn.XLOOKUP(K1757,AM:AM,AN:AN)</f>
        <v>120.39999999999999</v>
      </c>
      <c r="Q1757">
        <f>O1757*_xlfn.XLOOKUP(K1757,AM:AM,AO:AO)</f>
        <v>140</v>
      </c>
      <c r="R1757" t="str">
        <f>_xlfn.XLOOKUP(E1757,AF:AF,AG:AG)</f>
        <v>FEES</v>
      </c>
      <c r="S1757">
        <f>_xlfn.XLOOKUP(E1757,AF:AF,AI:AI)</f>
        <v>0</v>
      </c>
      <c r="T1757">
        <f>WEEKNUM(G1757)</f>
        <v>29</v>
      </c>
      <c r="U1757">
        <f>YEAR(G1757)</f>
        <v>2025</v>
      </c>
      <c r="V1757" s="117">
        <f>IFERROR(Q1757/N1757,"0")</f>
        <v>1</v>
      </c>
    </row>
    <row r="1758" spans="1:22">
      <c r="A1758" t="str">
        <f>_xlfn.XLOOKUP(D1758,BN:BN,BO:BO)</f>
        <v>México</v>
      </c>
      <c r="B1758" t="s">
        <v>25</v>
      </c>
      <c r="C1758">
        <v>238</v>
      </c>
      <c r="D1758" t="str">
        <f>_xlfn.XLOOKUP(C1758,BH:BH,BI:BI)</f>
        <v>DianaM</v>
      </c>
      <c r="E1758">
        <v>25780</v>
      </c>
      <c r="F1758" t="s">
        <v>2902</v>
      </c>
      <c r="G1758" s="63">
        <v>45870</v>
      </c>
      <c r="H1758" s="63">
        <v>45879</v>
      </c>
      <c r="I1758" t="s">
        <v>425</v>
      </c>
      <c r="J1758" t="str">
        <f>_xlfn.XLOOKUP(I1758,AS:AS,AU:AU)</f>
        <v>Traslados</v>
      </c>
      <c r="K1758" t="s">
        <v>33</v>
      </c>
      <c r="L1758">
        <v>2932.15</v>
      </c>
      <c r="M1758">
        <f>L1758*_xlfn.XLOOKUP(K1758,AM:AM,AN:AN)</f>
        <v>2521.6489999999999</v>
      </c>
      <c r="N1758">
        <f>L1758*_xlfn.XLOOKUP(K1758,AM:AM,AO:AO)</f>
        <v>2932.15</v>
      </c>
      <c r="O1758">
        <v>435.45</v>
      </c>
      <c r="P1758">
        <f>O1758*_xlfn.XLOOKUP(K1758,AM:AM,AN:AN)</f>
        <v>374.48699999999997</v>
      </c>
      <c r="Q1758">
        <f>O1758*_xlfn.XLOOKUP(K1758,AM:AM,AO:AO)</f>
        <v>435.45</v>
      </c>
      <c r="R1758" t="str">
        <f>_xlfn.XLOOKUP(E1758,AF:AF,AG:AG)</f>
        <v>ROLZO</v>
      </c>
      <c r="S1758" t="str">
        <f>_xlfn.XLOOKUP(E1758,AF:AF,AI:AI)</f>
        <v>United Kingdom</v>
      </c>
      <c r="T1758">
        <f>WEEKNUM(G1758)</f>
        <v>31</v>
      </c>
      <c r="U1758">
        <f>YEAR(G1758)</f>
        <v>2025</v>
      </c>
      <c r="V1758" s="117">
        <f>IFERROR(Q1758/N1758,"0")</f>
        <v>0.14850877342564328</v>
      </c>
    </row>
    <row r="1759" spans="1:22">
      <c r="A1759" t="str">
        <f>_xlfn.XLOOKUP(D1759,BN:BN,BO:BO)</f>
        <v>México</v>
      </c>
      <c r="B1759" t="s">
        <v>25</v>
      </c>
      <c r="C1759">
        <v>239</v>
      </c>
      <c r="D1759" t="str">
        <f>_xlfn.XLOOKUP(C1759,BH:BH,BI:BI)</f>
        <v>VeronicaN</v>
      </c>
      <c r="E1759">
        <v>23789</v>
      </c>
      <c r="F1759" t="s">
        <v>2678</v>
      </c>
      <c r="G1759" s="63">
        <v>45771</v>
      </c>
      <c r="H1759" s="63">
        <v>45802</v>
      </c>
      <c r="I1759" t="s">
        <v>376</v>
      </c>
      <c r="J1759" t="str">
        <f>_xlfn.XLOOKUP(I1759,AS:AS,AU:AU)</f>
        <v>Hotel</v>
      </c>
      <c r="K1759" t="s">
        <v>33</v>
      </c>
      <c r="L1759">
        <v>27009</v>
      </c>
      <c r="M1759">
        <f>L1759*_xlfn.XLOOKUP(K1759,AM:AM,AN:AN)</f>
        <v>23227.739999999998</v>
      </c>
      <c r="N1759">
        <f>L1759*_xlfn.XLOOKUP(K1759,AM:AM,AO:AO)</f>
        <v>27009</v>
      </c>
      <c r="O1759">
        <v>0</v>
      </c>
      <c r="P1759">
        <f>O1759*_xlfn.XLOOKUP(K1759,AM:AM,AN:AN)</f>
        <v>0</v>
      </c>
      <c r="Q1759">
        <f>O1759*_xlfn.XLOOKUP(K1759,AM:AM,AO:AO)</f>
        <v>0</v>
      </c>
      <c r="R1759" t="str">
        <f>_xlfn.XLOOKUP(E1759,AF:AF,AG:AG)</f>
        <v>TRIUMPH TRAVEL</v>
      </c>
      <c r="S1759" t="str">
        <f>_xlfn.XLOOKUP(E1759,AF:AF,AI:AI)</f>
        <v>South Africa</v>
      </c>
      <c r="T1759">
        <f>WEEKNUM(G1759)</f>
        <v>17</v>
      </c>
      <c r="U1759">
        <f>YEAR(G1759)</f>
        <v>2025</v>
      </c>
      <c r="V1759" s="117">
        <f>IFERROR(Q1759/N1759,"0")</f>
        <v>0</v>
      </c>
    </row>
    <row r="1760" spans="1:22">
      <c r="A1760" t="str">
        <f>_xlfn.XLOOKUP(D1760,BN:BN,BO:BO)</f>
        <v>México</v>
      </c>
      <c r="B1760" t="s">
        <v>25</v>
      </c>
      <c r="C1760">
        <v>239</v>
      </c>
      <c r="D1760" t="str">
        <f>_xlfn.XLOOKUP(C1760,BH:BH,BI:BI)</f>
        <v>VeronicaN</v>
      </c>
      <c r="E1760">
        <v>27109</v>
      </c>
      <c r="F1760" t="s">
        <v>2903</v>
      </c>
      <c r="G1760" s="63">
        <v>45771</v>
      </c>
      <c r="H1760" s="63">
        <v>45802</v>
      </c>
      <c r="I1760" t="s">
        <v>376</v>
      </c>
      <c r="J1760" t="str">
        <f>_xlfn.XLOOKUP(I1760,AS:AS,AU:AU)</f>
        <v>Hotel</v>
      </c>
      <c r="K1760" t="s">
        <v>33</v>
      </c>
      <c r="L1760">
        <v>8165</v>
      </c>
      <c r="M1760">
        <f>L1760*_xlfn.XLOOKUP(K1760,AM:AM,AN:AN)</f>
        <v>7021.9</v>
      </c>
      <c r="N1760">
        <f>L1760*_xlfn.XLOOKUP(K1760,AM:AM,AO:AO)</f>
        <v>8165</v>
      </c>
      <c r="O1760">
        <v>0</v>
      </c>
      <c r="P1760">
        <f>O1760*_xlfn.XLOOKUP(K1760,AM:AM,AN:AN)</f>
        <v>0</v>
      </c>
      <c r="Q1760">
        <f>O1760*_xlfn.XLOOKUP(K1760,AM:AM,AO:AO)</f>
        <v>0</v>
      </c>
      <c r="R1760" t="str">
        <f>_xlfn.XLOOKUP(E1760,AF:AF,AG:AG)</f>
        <v>KISAWA SANCTUARY</v>
      </c>
      <c r="S1760" t="str">
        <f>_xlfn.XLOOKUP(E1760,AF:AF,AI:AI)</f>
        <v>Mozambique</v>
      </c>
      <c r="T1760">
        <f>WEEKNUM(G1760)</f>
        <v>17</v>
      </c>
      <c r="U1760">
        <f>YEAR(G1760)</f>
        <v>2025</v>
      </c>
      <c r="V1760" s="117">
        <f>IFERROR(Q1760/N1760,"0")</f>
        <v>0</v>
      </c>
    </row>
    <row r="1761" spans="1:22">
      <c r="A1761" t="str">
        <f>_xlfn.XLOOKUP(D1761,BN:BN,BO:BO)</f>
        <v>México</v>
      </c>
      <c r="B1761" t="s">
        <v>25</v>
      </c>
      <c r="C1761">
        <v>239</v>
      </c>
      <c r="D1761" t="str">
        <f>_xlfn.XLOOKUP(C1761,BH:BH,BI:BI)</f>
        <v>VeronicaN</v>
      </c>
      <c r="E1761">
        <v>27371</v>
      </c>
      <c r="F1761" t="s">
        <v>2904</v>
      </c>
      <c r="G1761" s="63">
        <v>45771</v>
      </c>
      <c r="H1761" s="63">
        <v>45802</v>
      </c>
      <c r="I1761" t="s">
        <v>364</v>
      </c>
      <c r="J1761" t="str">
        <f>_xlfn.XLOOKUP(I1761,AS:AS,AU:AU)</f>
        <v>DMC</v>
      </c>
      <c r="K1761" t="s">
        <v>33</v>
      </c>
      <c r="L1761">
        <v>330</v>
      </c>
      <c r="M1761">
        <f>L1761*_xlfn.XLOOKUP(K1761,AM:AM,AN:AN)</f>
        <v>283.8</v>
      </c>
      <c r="N1761">
        <f>L1761*_xlfn.XLOOKUP(K1761,AM:AM,AO:AO)</f>
        <v>330</v>
      </c>
      <c r="O1761">
        <v>88</v>
      </c>
      <c r="P1761">
        <f>O1761*_xlfn.XLOOKUP(K1761,AM:AM,AN:AN)</f>
        <v>75.679999999999993</v>
      </c>
      <c r="Q1761">
        <f>O1761*_xlfn.XLOOKUP(K1761,AM:AM,AO:AO)</f>
        <v>88</v>
      </c>
      <c r="R1761" t="str">
        <f>_xlfn.XLOOKUP(E1761,AF:AF,AG:AG)</f>
        <v>VENTOURS</v>
      </c>
      <c r="S1761" t="str">
        <f>_xlfn.XLOOKUP(E1761,AF:AF,AI:AI)</f>
        <v>India</v>
      </c>
      <c r="T1761">
        <f>WEEKNUM(G1761)</f>
        <v>17</v>
      </c>
      <c r="U1761">
        <f>YEAR(G1761)</f>
        <v>2025</v>
      </c>
      <c r="V1761" s="117">
        <f>IFERROR(Q1761/N1761,"0")</f>
        <v>0.26666666666666666</v>
      </c>
    </row>
    <row r="1762" spans="1:22">
      <c r="A1762" t="str">
        <f>_xlfn.XLOOKUP(D1762,BN:BN,BO:BO)</f>
        <v>México</v>
      </c>
      <c r="B1762" t="s">
        <v>25</v>
      </c>
      <c r="C1762">
        <v>239</v>
      </c>
      <c r="D1762" t="str">
        <f>_xlfn.XLOOKUP(C1762,BH:BH,BI:BI)</f>
        <v>VeronicaN</v>
      </c>
      <c r="E1762">
        <v>24495</v>
      </c>
      <c r="F1762" t="s">
        <v>2905</v>
      </c>
      <c r="G1762" s="63">
        <v>45779</v>
      </c>
      <c r="H1762" s="63">
        <v>45795</v>
      </c>
      <c r="I1762" t="s">
        <v>366</v>
      </c>
      <c r="J1762" t="str">
        <f>_xlfn.XLOOKUP(I1762,AS:AS,AU:AU)</f>
        <v>Vuelos</v>
      </c>
      <c r="K1762" t="s">
        <v>33</v>
      </c>
      <c r="L1762">
        <v>5232.21</v>
      </c>
      <c r="M1762">
        <f>L1762*_xlfn.XLOOKUP(K1762,AM:AM,AN:AN)</f>
        <v>4499.7006000000001</v>
      </c>
      <c r="N1762">
        <f>L1762*_xlfn.XLOOKUP(K1762,AM:AM,AO:AO)</f>
        <v>5232.21</v>
      </c>
      <c r="O1762">
        <v>0</v>
      </c>
      <c r="P1762">
        <f>O1762*_xlfn.XLOOKUP(K1762,AM:AM,AN:AN)</f>
        <v>0</v>
      </c>
      <c r="Q1762">
        <f>O1762*_xlfn.XLOOKUP(K1762,AM:AM,AO:AO)</f>
        <v>0</v>
      </c>
      <c r="R1762" t="str">
        <f>_xlfn.XLOOKUP(E1762,AF:AF,AG:AG)</f>
        <v>United Airlines</v>
      </c>
      <c r="S1762" t="str">
        <f>_xlfn.XLOOKUP(E1762,AF:AF,AI:AI)</f>
        <v>United States</v>
      </c>
      <c r="T1762">
        <f>WEEKNUM(G1762)</f>
        <v>18</v>
      </c>
      <c r="U1762">
        <f>YEAR(G1762)</f>
        <v>2025</v>
      </c>
      <c r="V1762" s="117">
        <f>IFERROR(Q1762/N1762,"0")</f>
        <v>0</v>
      </c>
    </row>
    <row r="1763" spans="1:22">
      <c r="A1763" t="str">
        <f>_xlfn.XLOOKUP(D1763,BN:BN,BO:BO)</f>
        <v>México</v>
      </c>
      <c r="B1763" t="s">
        <v>25</v>
      </c>
      <c r="C1763">
        <v>239</v>
      </c>
      <c r="D1763" t="str">
        <f>_xlfn.XLOOKUP(C1763,BH:BH,BI:BI)</f>
        <v>VeronicaN</v>
      </c>
      <c r="E1763">
        <v>25684</v>
      </c>
      <c r="F1763" t="s">
        <v>2906</v>
      </c>
      <c r="G1763" s="63">
        <v>45795</v>
      </c>
      <c r="H1763" s="63">
        <v>45795</v>
      </c>
      <c r="I1763" t="s">
        <v>366</v>
      </c>
      <c r="J1763" t="str">
        <f>_xlfn.XLOOKUP(I1763,AS:AS,AU:AU)</f>
        <v>Vuelos</v>
      </c>
      <c r="K1763" t="s">
        <v>33</v>
      </c>
      <c r="L1763">
        <v>1064.4000000000001</v>
      </c>
      <c r="M1763">
        <f>L1763*_xlfn.XLOOKUP(K1763,AM:AM,AN:AN)</f>
        <v>915.38400000000001</v>
      </c>
      <c r="N1763">
        <f>L1763*_xlfn.XLOOKUP(K1763,AM:AM,AO:AO)</f>
        <v>1064.4000000000001</v>
      </c>
      <c r="O1763">
        <v>24.6</v>
      </c>
      <c r="P1763">
        <f>O1763*_xlfn.XLOOKUP(K1763,AM:AM,AN:AN)</f>
        <v>21.156000000000002</v>
      </c>
      <c r="Q1763">
        <f>O1763*_xlfn.XLOOKUP(K1763,AM:AM,AO:AO)</f>
        <v>24.6</v>
      </c>
      <c r="R1763" t="str">
        <f>_xlfn.XLOOKUP(E1763,AF:AF,AG:AG)</f>
        <v>Rwandair Airlines</v>
      </c>
      <c r="S1763" t="str">
        <f>_xlfn.XLOOKUP(E1763,AF:AF,AI:AI)</f>
        <v>Rwanda</v>
      </c>
      <c r="T1763">
        <f>WEEKNUM(G1763)</f>
        <v>21</v>
      </c>
      <c r="U1763">
        <f>YEAR(G1763)</f>
        <v>2025</v>
      </c>
      <c r="V1763" s="117">
        <f>IFERROR(Q1763/N1763,"0")</f>
        <v>2.3111612175873732E-2</v>
      </c>
    </row>
    <row r="1764" spans="1:22">
      <c r="A1764" t="str">
        <f>_xlfn.XLOOKUP(D1764,BN:BN,BO:BO)</f>
        <v>México</v>
      </c>
      <c r="B1764" t="s">
        <v>25</v>
      </c>
      <c r="C1764">
        <v>239</v>
      </c>
      <c r="D1764" t="str">
        <f>_xlfn.XLOOKUP(C1764,BH:BH,BI:BI)</f>
        <v>VeronicaN</v>
      </c>
      <c r="E1764">
        <v>24812</v>
      </c>
      <c r="F1764" t="s">
        <v>2907</v>
      </c>
      <c r="G1764" s="63">
        <v>45794</v>
      </c>
      <c r="H1764" s="63">
        <v>45802</v>
      </c>
      <c r="I1764" t="s">
        <v>366</v>
      </c>
      <c r="J1764" t="str">
        <f>_xlfn.XLOOKUP(I1764,AS:AS,AU:AU)</f>
        <v>Vuelos</v>
      </c>
      <c r="K1764" t="s">
        <v>33</v>
      </c>
      <c r="L1764">
        <v>885.2</v>
      </c>
      <c r="M1764">
        <f>L1764*_xlfn.XLOOKUP(K1764,AM:AM,AN:AN)</f>
        <v>761.27200000000005</v>
      </c>
      <c r="N1764">
        <f>L1764*_xlfn.XLOOKUP(K1764,AM:AM,AO:AO)</f>
        <v>885.2</v>
      </c>
      <c r="O1764">
        <v>0</v>
      </c>
      <c r="P1764">
        <f>O1764*_xlfn.XLOOKUP(K1764,AM:AM,AN:AN)</f>
        <v>0</v>
      </c>
      <c r="Q1764">
        <f>O1764*_xlfn.XLOOKUP(K1764,AM:AM,AO:AO)</f>
        <v>0</v>
      </c>
      <c r="R1764" t="str">
        <f>_xlfn.XLOOKUP(E1764,AF:AF,AG:AG)</f>
        <v>Emirates Airlines</v>
      </c>
      <c r="S1764" t="str">
        <f>_xlfn.XLOOKUP(E1764,AF:AF,AI:AI)</f>
        <v>United Arab Emirates</v>
      </c>
      <c r="T1764">
        <f>WEEKNUM(G1764)</f>
        <v>20</v>
      </c>
      <c r="U1764">
        <f>YEAR(G1764)</f>
        <v>2025</v>
      </c>
      <c r="V1764" s="117">
        <f>IFERROR(Q1764/N1764,"0")</f>
        <v>0</v>
      </c>
    </row>
    <row r="1765" spans="1:22">
      <c r="A1765" t="str">
        <f>_xlfn.XLOOKUP(D1765,BN:BN,BO:BO)</f>
        <v>México</v>
      </c>
      <c r="B1765" t="s">
        <v>25</v>
      </c>
      <c r="C1765">
        <v>239</v>
      </c>
      <c r="D1765" t="str">
        <f>_xlfn.XLOOKUP(C1765,BH:BH,BI:BI)</f>
        <v>VeronicaN</v>
      </c>
      <c r="E1765">
        <v>24812</v>
      </c>
      <c r="F1765" t="s">
        <v>2908</v>
      </c>
      <c r="G1765" s="63">
        <v>45769</v>
      </c>
      <c r="H1765" s="63">
        <v>45802</v>
      </c>
      <c r="I1765" t="s">
        <v>366</v>
      </c>
      <c r="J1765" t="str">
        <f>_xlfn.XLOOKUP(I1765,AS:AS,AU:AU)</f>
        <v>Vuelos</v>
      </c>
      <c r="K1765" t="s">
        <v>33</v>
      </c>
      <c r="L1765">
        <v>7734.93</v>
      </c>
      <c r="M1765">
        <f>L1765*_xlfn.XLOOKUP(K1765,AM:AM,AN:AN)</f>
        <v>6652.0398000000005</v>
      </c>
      <c r="N1765">
        <f>L1765*_xlfn.XLOOKUP(K1765,AM:AM,AO:AO)</f>
        <v>7734.93</v>
      </c>
      <c r="O1765">
        <v>0</v>
      </c>
      <c r="P1765">
        <f>O1765*_xlfn.XLOOKUP(K1765,AM:AM,AN:AN)</f>
        <v>0</v>
      </c>
      <c r="Q1765">
        <f>O1765*_xlfn.XLOOKUP(K1765,AM:AM,AO:AO)</f>
        <v>0</v>
      </c>
      <c r="R1765" t="str">
        <f>_xlfn.XLOOKUP(E1765,AF:AF,AG:AG)</f>
        <v>Emirates Airlines</v>
      </c>
      <c r="S1765" t="str">
        <f>_xlfn.XLOOKUP(E1765,AF:AF,AI:AI)</f>
        <v>United Arab Emirates</v>
      </c>
      <c r="T1765">
        <f>WEEKNUM(G1765)</f>
        <v>17</v>
      </c>
      <c r="U1765">
        <f>YEAR(G1765)</f>
        <v>2025</v>
      </c>
      <c r="V1765" s="117">
        <f>IFERROR(Q1765/N1765,"0")</f>
        <v>0</v>
      </c>
    </row>
    <row r="1766" spans="1:22">
      <c r="A1766" t="str">
        <f>_xlfn.XLOOKUP(D1766,BN:BN,BO:BO)</f>
        <v>México</v>
      </c>
      <c r="B1766" t="s">
        <v>25</v>
      </c>
      <c r="C1766">
        <v>239</v>
      </c>
      <c r="D1766" t="str">
        <f>_xlfn.XLOOKUP(C1766,BH:BH,BI:BI)</f>
        <v>VeronicaN</v>
      </c>
      <c r="E1766">
        <v>24812</v>
      </c>
      <c r="F1766" t="s">
        <v>2909</v>
      </c>
      <c r="G1766" s="63">
        <v>45769</v>
      </c>
      <c r="H1766" s="63">
        <v>45802</v>
      </c>
      <c r="I1766" t="s">
        <v>366</v>
      </c>
      <c r="J1766" t="str">
        <f>_xlfn.XLOOKUP(I1766,AS:AS,AU:AU)</f>
        <v>Vuelos</v>
      </c>
      <c r="K1766" t="s">
        <v>33</v>
      </c>
      <c r="L1766">
        <v>902.46</v>
      </c>
      <c r="M1766">
        <f>L1766*_xlfn.XLOOKUP(K1766,AM:AM,AN:AN)</f>
        <v>776.11559999999997</v>
      </c>
      <c r="N1766">
        <f>L1766*_xlfn.XLOOKUP(K1766,AM:AM,AO:AO)</f>
        <v>902.46</v>
      </c>
      <c r="O1766">
        <v>0</v>
      </c>
      <c r="P1766">
        <f>O1766*_xlfn.XLOOKUP(K1766,AM:AM,AN:AN)</f>
        <v>0</v>
      </c>
      <c r="Q1766">
        <f>O1766*_xlfn.XLOOKUP(K1766,AM:AM,AO:AO)</f>
        <v>0</v>
      </c>
      <c r="R1766" t="str">
        <f>_xlfn.XLOOKUP(E1766,AF:AF,AG:AG)</f>
        <v>Emirates Airlines</v>
      </c>
      <c r="S1766" t="str">
        <f>_xlfn.XLOOKUP(E1766,AF:AF,AI:AI)</f>
        <v>United Arab Emirates</v>
      </c>
      <c r="T1766">
        <f>WEEKNUM(G1766)</f>
        <v>17</v>
      </c>
      <c r="U1766">
        <f>YEAR(G1766)</f>
        <v>2025</v>
      </c>
      <c r="V1766" s="117">
        <f>IFERROR(Q1766/N1766,"0")</f>
        <v>0</v>
      </c>
    </row>
    <row r="1767" spans="1:22">
      <c r="A1767" t="str">
        <f>_xlfn.XLOOKUP(D1767,BN:BN,BO:BO)</f>
        <v>México</v>
      </c>
      <c r="B1767" t="s">
        <v>25</v>
      </c>
      <c r="C1767">
        <v>239</v>
      </c>
      <c r="D1767" t="str">
        <f>_xlfn.XLOOKUP(C1767,BH:BH,BI:BI)</f>
        <v>VeronicaN</v>
      </c>
      <c r="E1767">
        <v>24812</v>
      </c>
      <c r="F1767" t="s">
        <v>2910</v>
      </c>
      <c r="G1767" s="63">
        <v>45769</v>
      </c>
      <c r="H1767" s="63">
        <v>45802</v>
      </c>
      <c r="I1767" t="s">
        <v>366</v>
      </c>
      <c r="J1767" t="str">
        <f>_xlfn.XLOOKUP(I1767,AS:AS,AU:AU)</f>
        <v>Vuelos</v>
      </c>
      <c r="K1767" t="s">
        <v>33</v>
      </c>
      <c r="L1767">
        <v>400</v>
      </c>
      <c r="M1767">
        <f>L1767*_xlfn.XLOOKUP(K1767,AM:AM,AN:AN)</f>
        <v>344</v>
      </c>
      <c r="N1767">
        <f>L1767*_xlfn.XLOOKUP(K1767,AM:AM,AO:AO)</f>
        <v>400</v>
      </c>
      <c r="O1767">
        <v>0</v>
      </c>
      <c r="P1767">
        <f>O1767*_xlfn.XLOOKUP(K1767,AM:AM,AN:AN)</f>
        <v>0</v>
      </c>
      <c r="Q1767">
        <f>O1767*_xlfn.XLOOKUP(K1767,AM:AM,AO:AO)</f>
        <v>0</v>
      </c>
      <c r="R1767" t="str">
        <f>_xlfn.XLOOKUP(E1767,AF:AF,AG:AG)</f>
        <v>Emirates Airlines</v>
      </c>
      <c r="S1767" t="str">
        <f>_xlfn.XLOOKUP(E1767,AF:AF,AI:AI)</f>
        <v>United Arab Emirates</v>
      </c>
      <c r="T1767">
        <f>WEEKNUM(G1767)</f>
        <v>17</v>
      </c>
      <c r="U1767">
        <f>YEAR(G1767)</f>
        <v>2025</v>
      </c>
      <c r="V1767" s="117">
        <f>IFERROR(Q1767/N1767,"0")</f>
        <v>0</v>
      </c>
    </row>
    <row r="1768" spans="1:22">
      <c r="A1768" t="str">
        <f>_xlfn.XLOOKUP(D1768,BN:BN,BO:BO)</f>
        <v>México</v>
      </c>
      <c r="B1768" t="s">
        <v>25</v>
      </c>
      <c r="C1768">
        <v>239</v>
      </c>
      <c r="D1768" t="str">
        <f>_xlfn.XLOOKUP(C1768,BH:BH,BI:BI)</f>
        <v>VeronicaN</v>
      </c>
      <c r="E1768">
        <v>28934</v>
      </c>
      <c r="F1768" t="s">
        <v>2911</v>
      </c>
      <c r="G1768" s="63">
        <v>45907</v>
      </c>
      <c r="H1768" t="s">
        <v>218</v>
      </c>
      <c r="I1768" t="s">
        <v>366</v>
      </c>
      <c r="J1768" t="str">
        <f>_xlfn.XLOOKUP(I1768,AS:AS,AU:AU)</f>
        <v>Vuelos</v>
      </c>
      <c r="K1768" t="s">
        <v>33</v>
      </c>
      <c r="L1768">
        <v>369.9</v>
      </c>
      <c r="M1768">
        <f>L1768*_xlfn.XLOOKUP(K1768,AM:AM,AN:AN)</f>
        <v>318.11399999999998</v>
      </c>
      <c r="N1768">
        <f>L1768*_xlfn.XLOOKUP(K1768,AM:AM,AO:AO)</f>
        <v>369.9</v>
      </c>
      <c r="O1768">
        <v>0</v>
      </c>
      <c r="P1768">
        <f>O1768*_xlfn.XLOOKUP(K1768,AM:AM,AN:AN)</f>
        <v>0</v>
      </c>
      <c r="Q1768">
        <f>O1768*_xlfn.XLOOKUP(K1768,AM:AM,AO:AO)</f>
        <v>0</v>
      </c>
      <c r="R1768" t="str">
        <f>_xlfn.XLOOKUP(E1768,AF:AF,AG:AG)</f>
        <v>F1S USA</v>
      </c>
      <c r="S1768" t="str">
        <f>_xlfn.XLOOKUP(E1768,AF:AF,AI:AI)</f>
        <v>United States</v>
      </c>
      <c r="T1768">
        <f>WEEKNUM(G1768)</f>
        <v>37</v>
      </c>
      <c r="U1768">
        <f>YEAR(G1768)</f>
        <v>2025</v>
      </c>
      <c r="V1768" s="117">
        <f>IFERROR(Q1768/N1768,"0")</f>
        <v>0</v>
      </c>
    </row>
    <row r="1769" spans="1:22">
      <c r="A1769" t="str">
        <f>_xlfn.XLOOKUP(D1769,BN:BN,BO:BO)</f>
        <v>México</v>
      </c>
      <c r="B1769" t="s">
        <v>25</v>
      </c>
      <c r="C1769">
        <v>239</v>
      </c>
      <c r="D1769" t="str">
        <f>_xlfn.XLOOKUP(C1769,BH:BH,BI:BI)</f>
        <v>VeronicaN</v>
      </c>
      <c r="E1769">
        <v>28934</v>
      </c>
      <c r="F1769" t="s">
        <v>2912</v>
      </c>
      <c r="G1769" s="63">
        <v>45903</v>
      </c>
      <c r="H1769" t="s">
        <v>218</v>
      </c>
      <c r="I1769" t="s">
        <v>366</v>
      </c>
      <c r="J1769" t="str">
        <f>_xlfn.XLOOKUP(I1769,AS:AS,AU:AU)</f>
        <v>Vuelos</v>
      </c>
      <c r="K1769" t="s">
        <v>33</v>
      </c>
      <c r="L1769">
        <v>409.1</v>
      </c>
      <c r="M1769">
        <f>L1769*_xlfn.XLOOKUP(K1769,AM:AM,AN:AN)</f>
        <v>351.82600000000002</v>
      </c>
      <c r="N1769">
        <f>L1769*_xlfn.XLOOKUP(K1769,AM:AM,AO:AO)</f>
        <v>409.1</v>
      </c>
      <c r="O1769">
        <v>0</v>
      </c>
      <c r="P1769">
        <f>O1769*_xlfn.XLOOKUP(K1769,AM:AM,AN:AN)</f>
        <v>0</v>
      </c>
      <c r="Q1769">
        <f>O1769*_xlfn.XLOOKUP(K1769,AM:AM,AO:AO)</f>
        <v>0</v>
      </c>
      <c r="R1769" t="str">
        <f>_xlfn.XLOOKUP(E1769,AF:AF,AG:AG)</f>
        <v>F1S USA</v>
      </c>
      <c r="S1769" t="str">
        <f>_xlfn.XLOOKUP(E1769,AF:AF,AI:AI)</f>
        <v>United States</v>
      </c>
      <c r="T1769">
        <f>WEEKNUM(G1769)</f>
        <v>36</v>
      </c>
      <c r="U1769">
        <f>YEAR(G1769)</f>
        <v>2025</v>
      </c>
      <c r="V1769" s="117">
        <f>IFERROR(Q1769/N1769,"0")</f>
        <v>0</v>
      </c>
    </row>
    <row r="1770" spans="1:22">
      <c r="A1770" t="str">
        <f>_xlfn.XLOOKUP(D1770,BN:BN,BO:BO)</f>
        <v>México</v>
      </c>
      <c r="B1770" t="s">
        <v>25</v>
      </c>
      <c r="C1770">
        <v>239</v>
      </c>
      <c r="D1770" t="str">
        <f>_xlfn.XLOOKUP(C1770,BH:BH,BI:BI)</f>
        <v>VeronicaN</v>
      </c>
      <c r="E1770">
        <v>29351</v>
      </c>
      <c r="F1770" t="s">
        <v>1675</v>
      </c>
      <c r="G1770" s="63">
        <v>45769</v>
      </c>
      <c r="H1770" s="63">
        <v>45802</v>
      </c>
      <c r="I1770" t="s">
        <v>376</v>
      </c>
      <c r="J1770" t="str">
        <f>_xlfn.XLOOKUP(I1770,AS:AS,AU:AU)</f>
        <v>Hotel</v>
      </c>
      <c r="K1770" t="s">
        <v>33</v>
      </c>
      <c r="L1770">
        <v>6879.6</v>
      </c>
      <c r="M1770">
        <f>L1770*_xlfn.XLOOKUP(K1770,AM:AM,AN:AN)</f>
        <v>5916.4560000000001</v>
      </c>
      <c r="N1770">
        <f>L1770*_xlfn.XLOOKUP(K1770,AM:AM,AO:AO)</f>
        <v>6879.6</v>
      </c>
      <c r="O1770">
        <v>578.96</v>
      </c>
      <c r="P1770">
        <f>O1770*_xlfn.XLOOKUP(K1770,AM:AM,AN:AN)</f>
        <v>497.90560000000005</v>
      </c>
      <c r="Q1770">
        <f>O1770*_xlfn.XLOOKUP(K1770,AM:AM,AO:AO)</f>
        <v>578.96</v>
      </c>
      <c r="R1770" t="str">
        <f>_xlfn.XLOOKUP(E1770,AF:AF,AG:AG)</f>
        <v>HOTEL IL PELLICANO</v>
      </c>
      <c r="S1770" t="str">
        <f>_xlfn.XLOOKUP(E1770,AF:AF,AI:AI)</f>
        <v>Italy</v>
      </c>
      <c r="T1770">
        <f>WEEKNUM(G1770)</f>
        <v>17</v>
      </c>
      <c r="U1770">
        <f>YEAR(G1770)</f>
        <v>2025</v>
      </c>
      <c r="V1770" s="117">
        <f>IFERROR(Q1770/N1770,"0")</f>
        <v>8.4156055584627021E-2</v>
      </c>
    </row>
    <row r="1771" spans="1:22">
      <c r="A1771" t="str">
        <f>_xlfn.XLOOKUP(D1771,BN:BN,BO:BO)</f>
        <v>México</v>
      </c>
      <c r="B1771" t="s">
        <v>25</v>
      </c>
      <c r="C1771">
        <v>239</v>
      </c>
      <c r="D1771" t="str">
        <f>_xlfn.XLOOKUP(C1771,BH:BH,BI:BI)</f>
        <v>VeronicaN</v>
      </c>
      <c r="E1771">
        <v>29435</v>
      </c>
      <c r="F1771" t="s">
        <v>2913</v>
      </c>
      <c r="G1771" s="63">
        <v>45769</v>
      </c>
      <c r="H1771" s="63">
        <v>45802</v>
      </c>
      <c r="I1771" t="s">
        <v>376</v>
      </c>
      <c r="J1771" t="str">
        <f>_xlfn.XLOOKUP(I1771,AS:AS,AU:AU)</f>
        <v>Hotel</v>
      </c>
      <c r="K1771" t="s">
        <v>33</v>
      </c>
      <c r="L1771">
        <v>5595.69</v>
      </c>
      <c r="M1771">
        <f>L1771*_xlfn.XLOOKUP(K1771,AM:AM,AN:AN)</f>
        <v>4812.2933999999996</v>
      </c>
      <c r="N1771">
        <f>L1771*_xlfn.XLOOKUP(K1771,AM:AM,AO:AO)</f>
        <v>5595.69</v>
      </c>
      <c r="O1771">
        <v>559.57000000000005</v>
      </c>
      <c r="P1771">
        <f>O1771*_xlfn.XLOOKUP(K1771,AM:AM,AN:AN)</f>
        <v>481.23020000000002</v>
      </c>
      <c r="Q1771">
        <f>O1771*_xlfn.XLOOKUP(K1771,AM:AM,AO:AO)</f>
        <v>559.57000000000005</v>
      </c>
      <c r="R1771" t="str">
        <f>_xlfn.XLOOKUP(E1771,AF:AF,AG:AG)</f>
        <v>Misincu LAF</v>
      </c>
      <c r="S1771" t="str">
        <f>_xlfn.XLOOKUP(E1771,AF:AF,AI:AI)</f>
        <v>France</v>
      </c>
      <c r="T1771">
        <f>WEEKNUM(G1771)</f>
        <v>17</v>
      </c>
      <c r="U1771">
        <f>YEAR(G1771)</f>
        <v>2025</v>
      </c>
      <c r="V1771" s="117">
        <f>IFERROR(Q1771/N1771,"0")</f>
        <v>0.10000017870897067</v>
      </c>
    </row>
    <row r="1772" spans="1:22">
      <c r="A1772" t="str">
        <f>_xlfn.XLOOKUP(D1772,BN:BN,BO:BO)</f>
        <v>México</v>
      </c>
      <c r="B1772" t="s">
        <v>25</v>
      </c>
      <c r="C1772">
        <v>239</v>
      </c>
      <c r="D1772" t="str">
        <f>_xlfn.XLOOKUP(C1772,BH:BH,BI:BI)</f>
        <v>VeronicaN</v>
      </c>
      <c r="E1772">
        <v>29551</v>
      </c>
      <c r="F1772" t="s">
        <v>1712</v>
      </c>
      <c r="G1772" s="63">
        <v>45769</v>
      </c>
      <c r="H1772" s="63">
        <v>45802</v>
      </c>
      <c r="I1772" t="s">
        <v>376</v>
      </c>
      <c r="J1772" t="str">
        <f>_xlfn.XLOOKUP(I1772,AS:AS,AU:AU)</f>
        <v>Hotel</v>
      </c>
      <c r="K1772" t="s">
        <v>33</v>
      </c>
      <c r="L1772">
        <v>10352.94</v>
      </c>
      <c r="M1772">
        <f>L1772*_xlfn.XLOOKUP(K1772,AM:AM,AN:AN)</f>
        <v>8903.5284000000011</v>
      </c>
      <c r="N1772">
        <f>L1772*_xlfn.XLOOKUP(K1772,AM:AM,AO:AO)</f>
        <v>10352.94</v>
      </c>
      <c r="O1772">
        <v>0</v>
      </c>
      <c r="P1772">
        <f>O1772*_xlfn.XLOOKUP(K1772,AM:AM,AN:AN)</f>
        <v>0</v>
      </c>
      <c r="Q1772">
        <f>O1772*_xlfn.XLOOKUP(K1772,AM:AM,AO:AO)</f>
        <v>0</v>
      </c>
      <c r="R1772" t="str">
        <f>_xlfn.XLOOKUP(E1772,AF:AF,AG:AG)</f>
        <v>PENSIONE AMERICA</v>
      </c>
      <c r="S1772" t="str">
        <f>_xlfn.XLOOKUP(E1772,AF:AF,AI:AI)</f>
        <v>Italy</v>
      </c>
      <c r="T1772">
        <f>WEEKNUM(G1772)</f>
        <v>17</v>
      </c>
      <c r="U1772">
        <f>YEAR(G1772)</f>
        <v>2025</v>
      </c>
      <c r="V1772" s="117">
        <f>IFERROR(Q1772/N1772,"0")</f>
        <v>0</v>
      </c>
    </row>
    <row r="1773" spans="1:22">
      <c r="A1773" t="str">
        <f>_xlfn.XLOOKUP(D1773,BN:BN,BO:BO)</f>
        <v>México</v>
      </c>
      <c r="B1773" t="s">
        <v>25</v>
      </c>
      <c r="C1773">
        <v>239</v>
      </c>
      <c r="D1773" t="str">
        <f>_xlfn.XLOOKUP(C1773,BH:BH,BI:BI)</f>
        <v>VeronicaN</v>
      </c>
      <c r="E1773">
        <v>28934</v>
      </c>
      <c r="F1773" t="s">
        <v>2914</v>
      </c>
      <c r="G1773" s="63">
        <v>45899</v>
      </c>
      <c r="H1773" t="s">
        <v>218</v>
      </c>
      <c r="I1773" t="s">
        <v>366</v>
      </c>
      <c r="J1773" t="str">
        <f>_xlfn.XLOOKUP(I1773,AS:AS,AU:AU)</f>
        <v>Vuelos</v>
      </c>
      <c r="K1773" t="s">
        <v>33</v>
      </c>
      <c r="L1773">
        <v>1317.05</v>
      </c>
      <c r="M1773">
        <f>L1773*_xlfn.XLOOKUP(K1773,AM:AM,AN:AN)</f>
        <v>1132.663</v>
      </c>
      <c r="N1773">
        <f>L1773*_xlfn.XLOOKUP(K1773,AM:AM,AO:AO)</f>
        <v>1317.05</v>
      </c>
      <c r="O1773">
        <v>0</v>
      </c>
      <c r="P1773">
        <f>O1773*_xlfn.XLOOKUP(K1773,AM:AM,AN:AN)</f>
        <v>0</v>
      </c>
      <c r="Q1773">
        <f>O1773*_xlfn.XLOOKUP(K1773,AM:AM,AO:AO)</f>
        <v>0</v>
      </c>
      <c r="R1773" t="str">
        <f>_xlfn.XLOOKUP(E1773,AF:AF,AG:AG)</f>
        <v>F1S USA</v>
      </c>
      <c r="S1773" t="str">
        <f>_xlfn.XLOOKUP(E1773,AF:AF,AI:AI)</f>
        <v>United States</v>
      </c>
      <c r="T1773">
        <f>WEEKNUM(G1773)</f>
        <v>35</v>
      </c>
      <c r="U1773">
        <f>YEAR(G1773)</f>
        <v>2025</v>
      </c>
      <c r="V1773" s="117">
        <f>IFERROR(Q1773/N1773,"0")</f>
        <v>0</v>
      </c>
    </row>
    <row r="1774" spans="1:22">
      <c r="A1774" t="str">
        <f>_xlfn.XLOOKUP(D1774,BN:BN,BO:BO)</f>
        <v>México</v>
      </c>
      <c r="B1774" t="s">
        <v>25</v>
      </c>
      <c r="C1774">
        <v>239</v>
      </c>
      <c r="D1774" t="str">
        <f>_xlfn.XLOOKUP(C1774,BH:BH,BI:BI)</f>
        <v>VeronicaN</v>
      </c>
      <c r="E1774">
        <v>28934</v>
      </c>
      <c r="F1774" t="s">
        <v>2915</v>
      </c>
      <c r="G1774" s="63">
        <v>45888</v>
      </c>
      <c r="H1774" t="s">
        <v>218</v>
      </c>
      <c r="I1774" t="s">
        <v>366</v>
      </c>
      <c r="J1774" t="str">
        <f>_xlfn.XLOOKUP(I1774,AS:AS,AU:AU)</f>
        <v>Vuelos</v>
      </c>
      <c r="K1774" t="s">
        <v>33</v>
      </c>
      <c r="L1774">
        <v>606.47</v>
      </c>
      <c r="M1774">
        <f>L1774*_xlfn.XLOOKUP(K1774,AM:AM,AN:AN)</f>
        <v>521.56420000000003</v>
      </c>
      <c r="N1774">
        <f>L1774*_xlfn.XLOOKUP(K1774,AM:AM,AO:AO)</f>
        <v>606.47</v>
      </c>
      <c r="O1774">
        <v>27.5</v>
      </c>
      <c r="P1774">
        <f>O1774*_xlfn.XLOOKUP(K1774,AM:AM,AN:AN)</f>
        <v>23.65</v>
      </c>
      <c r="Q1774">
        <f>O1774*_xlfn.XLOOKUP(K1774,AM:AM,AO:AO)</f>
        <v>27.5</v>
      </c>
      <c r="R1774" t="str">
        <f>_xlfn.XLOOKUP(E1774,AF:AF,AG:AG)</f>
        <v>F1S USA</v>
      </c>
      <c r="S1774" t="str">
        <f>_xlfn.XLOOKUP(E1774,AF:AF,AI:AI)</f>
        <v>United States</v>
      </c>
      <c r="T1774">
        <f>WEEKNUM(G1774)</f>
        <v>34</v>
      </c>
      <c r="U1774">
        <f>YEAR(G1774)</f>
        <v>2025</v>
      </c>
      <c r="V1774" s="117">
        <f>IFERROR(Q1774/N1774,"0")</f>
        <v>4.5344369878147307E-2</v>
      </c>
    </row>
    <row r="1775" spans="1:22">
      <c r="A1775" t="str">
        <f>_xlfn.XLOOKUP(D1775,BN:BN,BO:BO)</f>
        <v>México</v>
      </c>
      <c r="B1775" t="s">
        <v>25</v>
      </c>
      <c r="C1775">
        <v>239</v>
      </c>
      <c r="D1775" t="str">
        <f>_xlfn.XLOOKUP(C1775,BH:BH,BI:BI)</f>
        <v>VeronicaN</v>
      </c>
      <c r="E1775">
        <v>28934</v>
      </c>
      <c r="F1775" t="s">
        <v>2916</v>
      </c>
      <c r="G1775" s="63">
        <v>45864</v>
      </c>
      <c r="H1775" t="s">
        <v>218</v>
      </c>
      <c r="I1775" t="s">
        <v>366</v>
      </c>
      <c r="J1775" t="str">
        <f>_xlfn.XLOOKUP(I1775,AS:AS,AU:AU)</f>
        <v>Vuelos</v>
      </c>
      <c r="K1775" t="s">
        <v>33</v>
      </c>
      <c r="L1775">
        <v>363.1</v>
      </c>
      <c r="M1775">
        <f>L1775*_xlfn.XLOOKUP(K1775,AM:AM,AN:AN)</f>
        <v>312.26600000000002</v>
      </c>
      <c r="N1775">
        <f>L1775*_xlfn.XLOOKUP(K1775,AM:AM,AO:AO)</f>
        <v>363.1</v>
      </c>
      <c r="O1775">
        <v>0</v>
      </c>
      <c r="P1775">
        <f>O1775*_xlfn.XLOOKUP(K1775,AM:AM,AN:AN)</f>
        <v>0</v>
      </c>
      <c r="Q1775">
        <f>O1775*_xlfn.XLOOKUP(K1775,AM:AM,AO:AO)</f>
        <v>0</v>
      </c>
      <c r="R1775" t="str">
        <f>_xlfn.XLOOKUP(E1775,AF:AF,AG:AG)</f>
        <v>F1S USA</v>
      </c>
      <c r="S1775" t="str">
        <f>_xlfn.XLOOKUP(E1775,AF:AF,AI:AI)</f>
        <v>United States</v>
      </c>
      <c r="T1775">
        <f>WEEKNUM(G1775)</f>
        <v>30</v>
      </c>
      <c r="U1775">
        <f>YEAR(G1775)</f>
        <v>2025</v>
      </c>
      <c r="V1775" s="117">
        <f>IFERROR(Q1775/N1775,"0")</f>
        <v>0</v>
      </c>
    </row>
    <row r="1776" spans="1:22">
      <c r="A1776" t="str">
        <f>_xlfn.XLOOKUP(D1776,BN:BN,BO:BO)</f>
        <v>México</v>
      </c>
      <c r="B1776" t="s">
        <v>25</v>
      </c>
      <c r="C1776">
        <v>239</v>
      </c>
      <c r="D1776" t="str">
        <f>_xlfn.XLOOKUP(C1776,BH:BH,BI:BI)</f>
        <v>VeronicaN</v>
      </c>
      <c r="E1776">
        <v>28934</v>
      </c>
      <c r="F1776" t="s">
        <v>2917</v>
      </c>
      <c r="G1776" s="63">
        <v>45864</v>
      </c>
      <c r="H1776" t="s">
        <v>218</v>
      </c>
      <c r="I1776" t="s">
        <v>366</v>
      </c>
      <c r="J1776" t="str">
        <f>_xlfn.XLOOKUP(I1776,AS:AS,AU:AU)</f>
        <v>Vuelos</v>
      </c>
      <c r="K1776" t="s">
        <v>33</v>
      </c>
      <c r="L1776">
        <v>363.1</v>
      </c>
      <c r="M1776">
        <f>L1776*_xlfn.XLOOKUP(K1776,AM:AM,AN:AN)</f>
        <v>312.26600000000002</v>
      </c>
      <c r="N1776">
        <f>L1776*_xlfn.XLOOKUP(K1776,AM:AM,AO:AO)</f>
        <v>363.1</v>
      </c>
      <c r="O1776">
        <v>0</v>
      </c>
      <c r="P1776">
        <f>O1776*_xlfn.XLOOKUP(K1776,AM:AM,AN:AN)</f>
        <v>0</v>
      </c>
      <c r="Q1776">
        <f>O1776*_xlfn.XLOOKUP(K1776,AM:AM,AO:AO)</f>
        <v>0</v>
      </c>
      <c r="R1776" t="str">
        <f>_xlfn.XLOOKUP(E1776,AF:AF,AG:AG)</f>
        <v>F1S USA</v>
      </c>
      <c r="S1776" t="str">
        <f>_xlfn.XLOOKUP(E1776,AF:AF,AI:AI)</f>
        <v>United States</v>
      </c>
      <c r="T1776">
        <f>WEEKNUM(G1776)</f>
        <v>30</v>
      </c>
      <c r="U1776">
        <f>YEAR(G1776)</f>
        <v>2025</v>
      </c>
      <c r="V1776" s="117">
        <f>IFERROR(Q1776/N1776,"0")</f>
        <v>0</v>
      </c>
    </row>
    <row r="1777" spans="1:22">
      <c r="A1777" t="str">
        <f>_xlfn.XLOOKUP(D1777,BN:BN,BO:BO)</f>
        <v>México</v>
      </c>
      <c r="B1777" t="s">
        <v>25</v>
      </c>
      <c r="C1777">
        <v>239</v>
      </c>
      <c r="D1777" t="str">
        <f>_xlfn.XLOOKUP(C1777,BH:BH,BI:BI)</f>
        <v>VeronicaN</v>
      </c>
      <c r="E1777">
        <v>29693</v>
      </c>
      <c r="F1777" t="s">
        <v>2918</v>
      </c>
      <c r="G1777" s="63">
        <v>45863</v>
      </c>
      <c r="H1777" s="63">
        <v>45863</v>
      </c>
      <c r="I1777" t="s">
        <v>425</v>
      </c>
      <c r="J1777" t="str">
        <f>_xlfn.XLOOKUP(I1777,AS:AS,AU:AU)</f>
        <v>Traslados</v>
      </c>
      <c r="K1777" t="s">
        <v>33</v>
      </c>
      <c r="L1777">
        <v>2062</v>
      </c>
      <c r="M1777">
        <f>L1777*_xlfn.XLOOKUP(K1777,AM:AM,AN:AN)</f>
        <v>1773.32</v>
      </c>
      <c r="N1777">
        <f>L1777*_xlfn.XLOOKUP(K1777,AM:AM,AO:AO)</f>
        <v>2062</v>
      </c>
      <c r="O1777">
        <v>0</v>
      </c>
      <c r="P1777">
        <f>O1777*_xlfn.XLOOKUP(K1777,AM:AM,AN:AN)</f>
        <v>0</v>
      </c>
      <c r="Q1777">
        <f>O1777*_xlfn.XLOOKUP(K1777,AM:AM,AO:AO)</f>
        <v>0</v>
      </c>
      <c r="R1777" t="str">
        <f>_xlfn.XLOOKUP(E1777,AF:AF,AG:AG)</f>
        <v>AENA</v>
      </c>
      <c r="S1777" t="str">
        <f>_xlfn.XLOOKUP(E1777,AF:AF,AI:AI)</f>
        <v>Spain</v>
      </c>
      <c r="T1777">
        <f>WEEKNUM(G1777)</f>
        <v>30</v>
      </c>
      <c r="U1777">
        <f>YEAR(G1777)</f>
        <v>2025</v>
      </c>
      <c r="V1777" s="117">
        <f>IFERROR(Q1777/N1777,"0")</f>
        <v>0</v>
      </c>
    </row>
    <row r="1778" spans="1:22">
      <c r="A1778" t="str">
        <f>_xlfn.XLOOKUP(D1778,BN:BN,BO:BO)</f>
        <v>México</v>
      </c>
      <c r="B1778" t="s">
        <v>25</v>
      </c>
      <c r="C1778">
        <v>239</v>
      </c>
      <c r="D1778" t="str">
        <f>_xlfn.XLOOKUP(C1778,BH:BH,BI:BI)</f>
        <v>VeronicaN</v>
      </c>
      <c r="E1778">
        <v>26070</v>
      </c>
      <c r="F1778" t="s">
        <v>2919</v>
      </c>
      <c r="G1778" s="63">
        <v>45769</v>
      </c>
      <c r="H1778" s="63">
        <v>45863</v>
      </c>
      <c r="I1778" t="s">
        <v>376</v>
      </c>
      <c r="J1778" t="str">
        <f>_xlfn.XLOOKUP(I1778,AS:AS,AU:AU)</f>
        <v>Hotel</v>
      </c>
      <c r="K1778" t="s">
        <v>33</v>
      </c>
      <c r="L1778">
        <v>638</v>
      </c>
      <c r="M1778">
        <f>L1778*_xlfn.XLOOKUP(K1778,AM:AM,AN:AN)</f>
        <v>548.67999999999995</v>
      </c>
      <c r="N1778">
        <f>L1778*_xlfn.XLOOKUP(K1778,AM:AM,AO:AO)</f>
        <v>638</v>
      </c>
      <c r="O1778">
        <v>63.8</v>
      </c>
      <c r="P1778">
        <f>O1778*_xlfn.XLOOKUP(K1778,AM:AM,AN:AN)</f>
        <v>54.867999999999995</v>
      </c>
      <c r="Q1778">
        <f>O1778*_xlfn.XLOOKUP(K1778,AM:AM,AO:AO)</f>
        <v>63.8</v>
      </c>
      <c r="R1778" t="str">
        <f>_xlfn.XLOOKUP(E1778,AF:AF,AG:AG)</f>
        <v>FOUR SEASONS HOTEL SEOUL</v>
      </c>
      <c r="S1778" t="str">
        <f>_xlfn.XLOOKUP(E1778,AF:AF,AI:AI)</f>
        <v>South Korea</v>
      </c>
      <c r="T1778">
        <f>WEEKNUM(G1778)</f>
        <v>17</v>
      </c>
      <c r="U1778">
        <f>YEAR(G1778)</f>
        <v>2025</v>
      </c>
      <c r="V1778" s="117">
        <f>IFERROR(Q1778/N1778,"0")</f>
        <v>9.9999999999999992E-2</v>
      </c>
    </row>
    <row r="1779" spans="1:22">
      <c r="A1779" t="str">
        <f>_xlfn.XLOOKUP(D1779,BN:BN,BO:BO)</f>
        <v>México</v>
      </c>
      <c r="B1779" t="s">
        <v>25</v>
      </c>
      <c r="C1779">
        <v>239</v>
      </c>
      <c r="D1779" t="str">
        <f>_xlfn.XLOOKUP(C1779,BH:BH,BI:BI)</f>
        <v>VeronicaN</v>
      </c>
      <c r="E1779">
        <v>28934</v>
      </c>
      <c r="F1779" t="s">
        <v>2920</v>
      </c>
      <c r="G1779" s="63">
        <v>45851</v>
      </c>
      <c r="H1779" t="s">
        <v>218</v>
      </c>
      <c r="I1779" t="s">
        <v>366</v>
      </c>
      <c r="J1779" t="str">
        <f>_xlfn.XLOOKUP(I1779,AS:AS,AU:AU)</f>
        <v>Vuelos</v>
      </c>
      <c r="K1779" t="s">
        <v>33</v>
      </c>
      <c r="L1779">
        <v>178.6</v>
      </c>
      <c r="M1779">
        <f>L1779*_xlfn.XLOOKUP(K1779,AM:AM,AN:AN)</f>
        <v>153.596</v>
      </c>
      <c r="N1779">
        <f>L1779*_xlfn.XLOOKUP(K1779,AM:AM,AO:AO)</f>
        <v>178.6</v>
      </c>
      <c r="O1779">
        <v>0</v>
      </c>
      <c r="P1779">
        <f>O1779*_xlfn.XLOOKUP(K1779,AM:AM,AN:AN)</f>
        <v>0</v>
      </c>
      <c r="Q1779">
        <f>O1779*_xlfn.XLOOKUP(K1779,AM:AM,AO:AO)</f>
        <v>0</v>
      </c>
      <c r="R1779" t="str">
        <f>_xlfn.XLOOKUP(E1779,AF:AF,AG:AG)</f>
        <v>F1S USA</v>
      </c>
      <c r="S1779" t="str">
        <f>_xlfn.XLOOKUP(E1779,AF:AF,AI:AI)</f>
        <v>United States</v>
      </c>
      <c r="T1779">
        <f>WEEKNUM(G1779)</f>
        <v>29</v>
      </c>
      <c r="U1779">
        <f>YEAR(G1779)</f>
        <v>2025</v>
      </c>
      <c r="V1779" s="117">
        <f>IFERROR(Q1779/N1779,"0")</f>
        <v>0</v>
      </c>
    </row>
    <row r="1780" spans="1:22">
      <c r="A1780" t="str">
        <f>_xlfn.XLOOKUP(D1780,BN:BN,BO:BO)</f>
        <v>México</v>
      </c>
      <c r="B1780" t="s">
        <v>25</v>
      </c>
      <c r="C1780">
        <v>239</v>
      </c>
      <c r="D1780" t="str">
        <f>_xlfn.XLOOKUP(C1780,BH:BH,BI:BI)</f>
        <v>VeronicaN</v>
      </c>
      <c r="E1780">
        <v>28934</v>
      </c>
      <c r="F1780" t="s">
        <v>2921</v>
      </c>
      <c r="G1780" s="63">
        <v>45851</v>
      </c>
      <c r="H1780" t="s">
        <v>218</v>
      </c>
      <c r="I1780" t="s">
        <v>366</v>
      </c>
      <c r="J1780" t="str">
        <f>_xlfn.XLOOKUP(I1780,AS:AS,AU:AU)</f>
        <v>Vuelos</v>
      </c>
      <c r="K1780" t="s">
        <v>33</v>
      </c>
      <c r="L1780">
        <v>178.6</v>
      </c>
      <c r="M1780">
        <f>L1780*_xlfn.XLOOKUP(K1780,AM:AM,AN:AN)</f>
        <v>153.596</v>
      </c>
      <c r="N1780">
        <f>L1780*_xlfn.XLOOKUP(K1780,AM:AM,AO:AO)</f>
        <v>178.6</v>
      </c>
      <c r="O1780">
        <v>0</v>
      </c>
      <c r="P1780">
        <f>O1780*_xlfn.XLOOKUP(K1780,AM:AM,AN:AN)</f>
        <v>0</v>
      </c>
      <c r="Q1780">
        <f>O1780*_xlfn.XLOOKUP(K1780,AM:AM,AO:AO)</f>
        <v>0</v>
      </c>
      <c r="R1780" t="str">
        <f>_xlfn.XLOOKUP(E1780,AF:AF,AG:AG)</f>
        <v>F1S USA</v>
      </c>
      <c r="S1780" t="str">
        <f>_xlfn.XLOOKUP(E1780,AF:AF,AI:AI)</f>
        <v>United States</v>
      </c>
      <c r="T1780">
        <f>WEEKNUM(G1780)</f>
        <v>29</v>
      </c>
      <c r="U1780">
        <f>YEAR(G1780)</f>
        <v>2025</v>
      </c>
      <c r="V1780" s="117">
        <f>IFERROR(Q1780/N1780,"0")</f>
        <v>0</v>
      </c>
    </row>
    <row r="1781" spans="1:22">
      <c r="A1781" t="str">
        <f>_xlfn.XLOOKUP(D1781,BN:BN,BO:BO)</f>
        <v>México</v>
      </c>
      <c r="B1781" t="s">
        <v>25</v>
      </c>
      <c r="C1781">
        <v>239</v>
      </c>
      <c r="D1781" t="str">
        <f>_xlfn.XLOOKUP(C1781,BH:BH,BI:BI)</f>
        <v>VeronicaN</v>
      </c>
      <c r="E1781">
        <v>28934</v>
      </c>
      <c r="F1781" t="s">
        <v>2922</v>
      </c>
      <c r="G1781" s="63">
        <v>45851</v>
      </c>
      <c r="H1781" t="s">
        <v>218</v>
      </c>
      <c r="I1781" t="s">
        <v>366</v>
      </c>
      <c r="J1781" t="str">
        <f>_xlfn.XLOOKUP(I1781,AS:AS,AU:AU)</f>
        <v>Vuelos</v>
      </c>
      <c r="K1781" t="s">
        <v>33</v>
      </c>
      <c r="L1781">
        <v>178.6</v>
      </c>
      <c r="M1781">
        <f>L1781*_xlfn.XLOOKUP(K1781,AM:AM,AN:AN)</f>
        <v>153.596</v>
      </c>
      <c r="N1781">
        <f>L1781*_xlfn.XLOOKUP(K1781,AM:AM,AO:AO)</f>
        <v>178.6</v>
      </c>
      <c r="O1781">
        <v>0</v>
      </c>
      <c r="P1781">
        <f>O1781*_xlfn.XLOOKUP(K1781,AM:AM,AN:AN)</f>
        <v>0</v>
      </c>
      <c r="Q1781">
        <f>O1781*_xlfn.XLOOKUP(K1781,AM:AM,AO:AO)</f>
        <v>0</v>
      </c>
      <c r="R1781" t="str">
        <f>_xlfn.XLOOKUP(E1781,AF:AF,AG:AG)</f>
        <v>F1S USA</v>
      </c>
      <c r="S1781" t="str">
        <f>_xlfn.XLOOKUP(E1781,AF:AF,AI:AI)</f>
        <v>United States</v>
      </c>
      <c r="T1781">
        <f>WEEKNUM(G1781)</f>
        <v>29</v>
      </c>
      <c r="U1781">
        <f>YEAR(G1781)</f>
        <v>2025</v>
      </c>
      <c r="V1781" s="117">
        <f>IFERROR(Q1781/N1781,"0")</f>
        <v>0</v>
      </c>
    </row>
    <row r="1782" spans="1:22">
      <c r="A1782" t="str">
        <f>_xlfn.XLOOKUP(D1782,BN:BN,BO:BO)</f>
        <v>México</v>
      </c>
      <c r="B1782" t="s">
        <v>25</v>
      </c>
      <c r="C1782">
        <v>239</v>
      </c>
      <c r="D1782" t="str">
        <f>_xlfn.XLOOKUP(C1782,BH:BH,BI:BI)</f>
        <v>VeronicaN</v>
      </c>
      <c r="E1782">
        <v>28934</v>
      </c>
      <c r="F1782" t="s">
        <v>2923</v>
      </c>
      <c r="G1782" s="63">
        <v>45851</v>
      </c>
      <c r="H1782" t="s">
        <v>218</v>
      </c>
      <c r="I1782" t="s">
        <v>366</v>
      </c>
      <c r="J1782" t="str">
        <f>_xlfn.XLOOKUP(I1782,AS:AS,AU:AU)</f>
        <v>Vuelos</v>
      </c>
      <c r="K1782" t="s">
        <v>33</v>
      </c>
      <c r="L1782">
        <v>178.6</v>
      </c>
      <c r="M1782">
        <f>L1782*_xlfn.XLOOKUP(K1782,AM:AM,AN:AN)</f>
        <v>153.596</v>
      </c>
      <c r="N1782">
        <f>L1782*_xlfn.XLOOKUP(K1782,AM:AM,AO:AO)</f>
        <v>178.6</v>
      </c>
      <c r="O1782">
        <v>0</v>
      </c>
      <c r="P1782">
        <f>O1782*_xlfn.XLOOKUP(K1782,AM:AM,AN:AN)</f>
        <v>0</v>
      </c>
      <c r="Q1782">
        <f>O1782*_xlfn.XLOOKUP(K1782,AM:AM,AO:AO)</f>
        <v>0</v>
      </c>
      <c r="R1782" t="str">
        <f>_xlfn.XLOOKUP(E1782,AF:AF,AG:AG)</f>
        <v>F1S USA</v>
      </c>
      <c r="S1782" t="str">
        <f>_xlfn.XLOOKUP(E1782,AF:AF,AI:AI)</f>
        <v>United States</v>
      </c>
      <c r="T1782">
        <f>WEEKNUM(G1782)</f>
        <v>29</v>
      </c>
      <c r="U1782">
        <f>YEAR(G1782)</f>
        <v>2025</v>
      </c>
      <c r="V1782" s="117">
        <f>IFERROR(Q1782/N1782,"0")</f>
        <v>0</v>
      </c>
    </row>
    <row r="1783" spans="1:22">
      <c r="A1783" t="str">
        <f>_xlfn.XLOOKUP(D1783,BN:BN,BO:BO)</f>
        <v>México</v>
      </c>
      <c r="B1783" t="s">
        <v>25</v>
      </c>
      <c r="C1783">
        <v>239</v>
      </c>
      <c r="D1783" t="str">
        <f>_xlfn.XLOOKUP(C1783,BH:BH,BI:BI)</f>
        <v>VeronicaN</v>
      </c>
      <c r="E1783">
        <v>28934</v>
      </c>
      <c r="F1783" t="s">
        <v>2924</v>
      </c>
      <c r="G1783" s="63">
        <v>45851</v>
      </c>
      <c r="H1783" t="s">
        <v>218</v>
      </c>
      <c r="I1783" t="s">
        <v>366</v>
      </c>
      <c r="J1783" t="str">
        <f>_xlfn.XLOOKUP(I1783,AS:AS,AU:AU)</f>
        <v>Vuelos</v>
      </c>
      <c r="K1783" t="s">
        <v>33</v>
      </c>
      <c r="L1783">
        <v>178.6</v>
      </c>
      <c r="M1783">
        <f>L1783*_xlfn.XLOOKUP(K1783,AM:AM,AN:AN)</f>
        <v>153.596</v>
      </c>
      <c r="N1783">
        <f>L1783*_xlfn.XLOOKUP(K1783,AM:AM,AO:AO)</f>
        <v>178.6</v>
      </c>
      <c r="O1783">
        <v>0</v>
      </c>
      <c r="P1783">
        <f>O1783*_xlfn.XLOOKUP(K1783,AM:AM,AN:AN)</f>
        <v>0</v>
      </c>
      <c r="Q1783">
        <f>O1783*_xlfn.XLOOKUP(K1783,AM:AM,AO:AO)</f>
        <v>0</v>
      </c>
      <c r="R1783" t="str">
        <f>_xlfn.XLOOKUP(E1783,AF:AF,AG:AG)</f>
        <v>F1S USA</v>
      </c>
      <c r="S1783" t="str">
        <f>_xlfn.XLOOKUP(E1783,AF:AF,AI:AI)</f>
        <v>United States</v>
      </c>
      <c r="T1783">
        <f>WEEKNUM(G1783)</f>
        <v>29</v>
      </c>
      <c r="U1783">
        <f>YEAR(G1783)</f>
        <v>2025</v>
      </c>
      <c r="V1783" s="117">
        <f>IFERROR(Q1783/N1783,"0")</f>
        <v>0</v>
      </c>
    </row>
    <row r="1784" spans="1:22">
      <c r="A1784" t="str">
        <f>_xlfn.XLOOKUP(D1784,BN:BN,BO:BO)</f>
        <v>México</v>
      </c>
      <c r="B1784" t="s">
        <v>25</v>
      </c>
      <c r="C1784">
        <v>239</v>
      </c>
      <c r="D1784" t="str">
        <f>_xlfn.XLOOKUP(C1784,BH:BH,BI:BI)</f>
        <v>VeronicaN</v>
      </c>
      <c r="E1784">
        <v>28934</v>
      </c>
      <c r="F1784" t="s">
        <v>2925</v>
      </c>
      <c r="G1784" s="63">
        <v>45851</v>
      </c>
      <c r="H1784" t="s">
        <v>218</v>
      </c>
      <c r="I1784" t="s">
        <v>366</v>
      </c>
      <c r="J1784" t="str">
        <f>_xlfn.XLOOKUP(I1784,AS:AS,AU:AU)</f>
        <v>Vuelos</v>
      </c>
      <c r="K1784" t="s">
        <v>33</v>
      </c>
      <c r="L1784">
        <v>178.6</v>
      </c>
      <c r="M1784">
        <f>L1784*_xlfn.XLOOKUP(K1784,AM:AM,AN:AN)</f>
        <v>153.596</v>
      </c>
      <c r="N1784">
        <f>L1784*_xlfn.XLOOKUP(K1784,AM:AM,AO:AO)</f>
        <v>178.6</v>
      </c>
      <c r="O1784">
        <v>0</v>
      </c>
      <c r="P1784">
        <f>O1784*_xlfn.XLOOKUP(K1784,AM:AM,AN:AN)</f>
        <v>0</v>
      </c>
      <c r="Q1784">
        <f>O1784*_xlfn.XLOOKUP(K1784,AM:AM,AO:AO)</f>
        <v>0</v>
      </c>
      <c r="R1784" t="str">
        <f>_xlfn.XLOOKUP(E1784,AF:AF,AG:AG)</f>
        <v>F1S USA</v>
      </c>
      <c r="S1784" t="str">
        <f>_xlfn.XLOOKUP(E1784,AF:AF,AI:AI)</f>
        <v>United States</v>
      </c>
      <c r="T1784">
        <f>WEEKNUM(G1784)</f>
        <v>29</v>
      </c>
      <c r="U1784">
        <f>YEAR(G1784)</f>
        <v>2025</v>
      </c>
      <c r="V1784" s="117">
        <f>IFERROR(Q1784/N1784,"0")</f>
        <v>0</v>
      </c>
    </row>
    <row r="1785" spans="1:22">
      <c r="A1785" t="str">
        <f>_xlfn.XLOOKUP(D1785,BN:BN,BO:BO)</f>
        <v>México</v>
      </c>
      <c r="B1785" t="s">
        <v>25</v>
      </c>
      <c r="C1785">
        <v>239</v>
      </c>
      <c r="D1785" t="str">
        <f>_xlfn.XLOOKUP(C1785,BH:BH,BI:BI)</f>
        <v>VeronicaN</v>
      </c>
      <c r="E1785">
        <v>28934</v>
      </c>
      <c r="F1785" t="s">
        <v>2926</v>
      </c>
      <c r="G1785" s="63">
        <v>45749</v>
      </c>
      <c r="H1785" t="s">
        <v>218</v>
      </c>
      <c r="I1785" t="s">
        <v>366</v>
      </c>
      <c r="J1785" t="str">
        <f>_xlfn.XLOOKUP(I1785,AS:AS,AU:AU)</f>
        <v>Vuelos</v>
      </c>
      <c r="K1785" t="s">
        <v>33</v>
      </c>
      <c r="L1785">
        <v>7.6</v>
      </c>
      <c r="M1785">
        <f>L1785*_xlfn.XLOOKUP(K1785,AM:AM,AN:AN)</f>
        <v>6.5359999999999996</v>
      </c>
      <c r="N1785">
        <f>L1785*_xlfn.XLOOKUP(K1785,AM:AM,AO:AO)</f>
        <v>7.6</v>
      </c>
      <c r="O1785">
        <v>0</v>
      </c>
      <c r="P1785">
        <f>O1785*_xlfn.XLOOKUP(K1785,AM:AM,AN:AN)</f>
        <v>0</v>
      </c>
      <c r="Q1785">
        <f>O1785*_xlfn.XLOOKUP(K1785,AM:AM,AO:AO)</f>
        <v>0</v>
      </c>
      <c r="R1785" t="str">
        <f>_xlfn.XLOOKUP(E1785,AF:AF,AG:AG)</f>
        <v>F1S USA</v>
      </c>
      <c r="S1785" t="str">
        <f>_xlfn.XLOOKUP(E1785,AF:AF,AI:AI)</f>
        <v>United States</v>
      </c>
      <c r="T1785">
        <f>WEEKNUM(G1785)</f>
        <v>14</v>
      </c>
      <c r="U1785">
        <f>YEAR(G1785)</f>
        <v>2025</v>
      </c>
      <c r="V1785" s="117">
        <f>IFERROR(Q1785/N1785,"0")</f>
        <v>0</v>
      </c>
    </row>
    <row r="1786" spans="1:22">
      <c r="A1786" t="str">
        <f>_xlfn.XLOOKUP(D1786,BN:BN,BO:BO)</f>
        <v>México</v>
      </c>
      <c r="B1786" t="s">
        <v>25</v>
      </c>
      <c r="C1786">
        <v>239</v>
      </c>
      <c r="D1786" t="str">
        <f>_xlfn.XLOOKUP(C1786,BH:BH,BI:BI)</f>
        <v>VeronicaN</v>
      </c>
      <c r="E1786">
        <v>28934</v>
      </c>
      <c r="F1786" t="s">
        <v>2927</v>
      </c>
      <c r="G1786" s="63">
        <v>45749</v>
      </c>
      <c r="H1786" t="s">
        <v>218</v>
      </c>
      <c r="I1786" t="s">
        <v>366</v>
      </c>
      <c r="J1786" t="str">
        <f>_xlfn.XLOOKUP(I1786,AS:AS,AU:AU)</f>
        <v>Vuelos</v>
      </c>
      <c r="K1786" t="s">
        <v>33</v>
      </c>
      <c r="L1786">
        <v>7.6</v>
      </c>
      <c r="M1786">
        <f>L1786*_xlfn.XLOOKUP(K1786,AM:AM,AN:AN)</f>
        <v>6.5359999999999996</v>
      </c>
      <c r="N1786">
        <f>L1786*_xlfn.XLOOKUP(K1786,AM:AM,AO:AO)</f>
        <v>7.6</v>
      </c>
      <c r="O1786">
        <v>0</v>
      </c>
      <c r="P1786">
        <f>O1786*_xlfn.XLOOKUP(K1786,AM:AM,AN:AN)</f>
        <v>0</v>
      </c>
      <c r="Q1786">
        <f>O1786*_xlfn.XLOOKUP(K1786,AM:AM,AO:AO)</f>
        <v>0</v>
      </c>
      <c r="R1786" t="str">
        <f>_xlfn.XLOOKUP(E1786,AF:AF,AG:AG)</f>
        <v>F1S USA</v>
      </c>
      <c r="S1786" t="str">
        <f>_xlfn.XLOOKUP(E1786,AF:AF,AI:AI)</f>
        <v>United States</v>
      </c>
      <c r="T1786">
        <f>WEEKNUM(G1786)</f>
        <v>14</v>
      </c>
      <c r="U1786">
        <f>YEAR(G1786)</f>
        <v>2025</v>
      </c>
      <c r="V1786" s="117">
        <f>IFERROR(Q1786/N1786,"0")</f>
        <v>0</v>
      </c>
    </row>
    <row r="1787" spans="1:22">
      <c r="A1787" t="str">
        <f>_xlfn.XLOOKUP(D1787,BN:BN,BO:BO)</f>
        <v>México</v>
      </c>
      <c r="B1787" t="s">
        <v>25</v>
      </c>
      <c r="C1787">
        <v>239</v>
      </c>
      <c r="D1787" t="str">
        <f>_xlfn.XLOOKUP(C1787,BH:BH,BI:BI)</f>
        <v>VeronicaN</v>
      </c>
      <c r="E1787">
        <v>28934</v>
      </c>
      <c r="F1787" t="s">
        <v>2928</v>
      </c>
      <c r="G1787" s="63">
        <v>45749</v>
      </c>
      <c r="H1787" t="s">
        <v>218</v>
      </c>
      <c r="I1787" t="s">
        <v>366</v>
      </c>
      <c r="J1787" t="str">
        <f>_xlfn.XLOOKUP(I1787,AS:AS,AU:AU)</f>
        <v>Vuelos</v>
      </c>
      <c r="K1787" t="s">
        <v>33</v>
      </c>
      <c r="L1787">
        <v>7.6</v>
      </c>
      <c r="M1787">
        <f>L1787*_xlfn.XLOOKUP(K1787,AM:AM,AN:AN)</f>
        <v>6.5359999999999996</v>
      </c>
      <c r="N1787">
        <f>L1787*_xlfn.XLOOKUP(K1787,AM:AM,AO:AO)</f>
        <v>7.6</v>
      </c>
      <c r="O1787">
        <v>0</v>
      </c>
      <c r="P1787">
        <f>O1787*_xlfn.XLOOKUP(K1787,AM:AM,AN:AN)</f>
        <v>0</v>
      </c>
      <c r="Q1787">
        <f>O1787*_xlfn.XLOOKUP(K1787,AM:AM,AO:AO)</f>
        <v>0</v>
      </c>
      <c r="R1787" t="str">
        <f>_xlfn.XLOOKUP(E1787,AF:AF,AG:AG)</f>
        <v>F1S USA</v>
      </c>
      <c r="S1787" t="str">
        <f>_xlfn.XLOOKUP(E1787,AF:AF,AI:AI)</f>
        <v>United States</v>
      </c>
      <c r="T1787">
        <f>WEEKNUM(G1787)</f>
        <v>14</v>
      </c>
      <c r="U1787">
        <f>YEAR(G1787)</f>
        <v>2025</v>
      </c>
      <c r="V1787" s="117">
        <f>IFERROR(Q1787/N1787,"0")</f>
        <v>0</v>
      </c>
    </row>
    <row r="1788" spans="1:22">
      <c r="A1788" t="str">
        <f>_xlfn.XLOOKUP(D1788,BN:BN,BO:BO)</f>
        <v>México</v>
      </c>
      <c r="B1788" t="s">
        <v>25</v>
      </c>
      <c r="C1788">
        <v>239</v>
      </c>
      <c r="D1788" t="str">
        <f>_xlfn.XLOOKUP(C1788,BH:BH,BI:BI)</f>
        <v>VeronicaN</v>
      </c>
      <c r="E1788">
        <v>28934</v>
      </c>
      <c r="F1788" t="s">
        <v>2929</v>
      </c>
      <c r="G1788" s="63">
        <v>45749</v>
      </c>
      <c r="H1788" t="s">
        <v>218</v>
      </c>
      <c r="I1788" t="s">
        <v>366</v>
      </c>
      <c r="J1788" t="str">
        <f>_xlfn.XLOOKUP(I1788,AS:AS,AU:AU)</f>
        <v>Vuelos</v>
      </c>
      <c r="K1788" t="s">
        <v>33</v>
      </c>
      <c r="L1788">
        <v>7.6</v>
      </c>
      <c r="M1788">
        <f>L1788*_xlfn.XLOOKUP(K1788,AM:AM,AN:AN)</f>
        <v>6.5359999999999996</v>
      </c>
      <c r="N1788">
        <f>L1788*_xlfn.XLOOKUP(K1788,AM:AM,AO:AO)</f>
        <v>7.6</v>
      </c>
      <c r="O1788">
        <v>0</v>
      </c>
      <c r="P1788">
        <f>O1788*_xlfn.XLOOKUP(K1788,AM:AM,AN:AN)</f>
        <v>0</v>
      </c>
      <c r="Q1788">
        <f>O1788*_xlfn.XLOOKUP(K1788,AM:AM,AO:AO)</f>
        <v>0</v>
      </c>
      <c r="R1788" t="str">
        <f>_xlfn.XLOOKUP(E1788,AF:AF,AG:AG)</f>
        <v>F1S USA</v>
      </c>
      <c r="S1788" t="str">
        <f>_xlfn.XLOOKUP(E1788,AF:AF,AI:AI)</f>
        <v>United States</v>
      </c>
      <c r="T1788">
        <f>WEEKNUM(G1788)</f>
        <v>14</v>
      </c>
      <c r="U1788">
        <f>YEAR(G1788)</f>
        <v>2025</v>
      </c>
      <c r="V1788" s="117">
        <f>IFERROR(Q1788/N1788,"0")</f>
        <v>0</v>
      </c>
    </row>
    <row r="1789" spans="1:22">
      <c r="A1789" t="str">
        <f>_xlfn.XLOOKUP(D1789,BN:BN,BO:BO)</f>
        <v>México</v>
      </c>
      <c r="B1789" t="s">
        <v>25</v>
      </c>
      <c r="C1789">
        <v>239</v>
      </c>
      <c r="D1789" t="str">
        <f>_xlfn.XLOOKUP(C1789,BH:BH,BI:BI)</f>
        <v>VeronicaN</v>
      </c>
      <c r="E1789">
        <v>28934</v>
      </c>
      <c r="F1789" t="s">
        <v>2930</v>
      </c>
      <c r="G1789" s="63">
        <v>45749</v>
      </c>
      <c r="H1789" t="s">
        <v>218</v>
      </c>
      <c r="I1789" t="s">
        <v>366</v>
      </c>
      <c r="J1789" t="str">
        <f>_xlfn.XLOOKUP(I1789,AS:AS,AU:AU)</f>
        <v>Vuelos</v>
      </c>
      <c r="K1789" t="s">
        <v>33</v>
      </c>
      <c r="L1789">
        <v>7.6</v>
      </c>
      <c r="M1789">
        <f>L1789*_xlfn.XLOOKUP(K1789,AM:AM,AN:AN)</f>
        <v>6.5359999999999996</v>
      </c>
      <c r="N1789">
        <f>L1789*_xlfn.XLOOKUP(K1789,AM:AM,AO:AO)</f>
        <v>7.6</v>
      </c>
      <c r="O1789">
        <v>0</v>
      </c>
      <c r="P1789">
        <f>O1789*_xlfn.XLOOKUP(K1789,AM:AM,AN:AN)</f>
        <v>0</v>
      </c>
      <c r="Q1789">
        <f>O1789*_xlfn.XLOOKUP(K1789,AM:AM,AO:AO)</f>
        <v>0</v>
      </c>
      <c r="R1789" t="str">
        <f>_xlfn.XLOOKUP(E1789,AF:AF,AG:AG)</f>
        <v>F1S USA</v>
      </c>
      <c r="S1789" t="str">
        <f>_xlfn.XLOOKUP(E1789,AF:AF,AI:AI)</f>
        <v>United States</v>
      </c>
      <c r="T1789">
        <f>WEEKNUM(G1789)</f>
        <v>14</v>
      </c>
      <c r="U1789">
        <f>YEAR(G1789)</f>
        <v>2025</v>
      </c>
      <c r="V1789" s="117">
        <f>IFERROR(Q1789/N1789,"0")</f>
        <v>0</v>
      </c>
    </row>
    <row r="1790" spans="1:22">
      <c r="A1790" t="str">
        <f>_xlfn.XLOOKUP(D1790,BN:BN,BO:BO)</f>
        <v>México</v>
      </c>
      <c r="B1790" t="s">
        <v>25</v>
      </c>
      <c r="C1790">
        <v>239</v>
      </c>
      <c r="D1790" t="str">
        <f>_xlfn.XLOOKUP(C1790,BH:BH,BI:BI)</f>
        <v>VeronicaN</v>
      </c>
      <c r="E1790">
        <v>28934</v>
      </c>
      <c r="F1790" t="s">
        <v>2931</v>
      </c>
      <c r="G1790" s="63">
        <v>45749</v>
      </c>
      <c r="H1790" t="s">
        <v>218</v>
      </c>
      <c r="I1790" t="s">
        <v>366</v>
      </c>
      <c r="J1790" t="str">
        <f>_xlfn.XLOOKUP(I1790,AS:AS,AU:AU)</f>
        <v>Vuelos</v>
      </c>
      <c r="K1790" t="s">
        <v>33</v>
      </c>
      <c r="L1790">
        <v>7.6</v>
      </c>
      <c r="M1790">
        <f>L1790*_xlfn.XLOOKUP(K1790,AM:AM,AN:AN)</f>
        <v>6.5359999999999996</v>
      </c>
      <c r="N1790">
        <f>L1790*_xlfn.XLOOKUP(K1790,AM:AM,AO:AO)</f>
        <v>7.6</v>
      </c>
      <c r="O1790">
        <v>0</v>
      </c>
      <c r="P1790">
        <f>O1790*_xlfn.XLOOKUP(K1790,AM:AM,AN:AN)</f>
        <v>0</v>
      </c>
      <c r="Q1790">
        <f>O1790*_xlfn.XLOOKUP(K1790,AM:AM,AO:AO)</f>
        <v>0</v>
      </c>
      <c r="R1790" t="str">
        <f>_xlfn.XLOOKUP(E1790,AF:AF,AG:AG)</f>
        <v>F1S USA</v>
      </c>
      <c r="S1790" t="str">
        <f>_xlfn.XLOOKUP(E1790,AF:AF,AI:AI)</f>
        <v>United States</v>
      </c>
      <c r="T1790">
        <f>WEEKNUM(G1790)</f>
        <v>14</v>
      </c>
      <c r="U1790">
        <f>YEAR(G1790)</f>
        <v>2025</v>
      </c>
      <c r="V1790" s="117">
        <f>IFERROR(Q1790/N1790,"0")</f>
        <v>0</v>
      </c>
    </row>
    <row r="1791" spans="1:22">
      <c r="A1791" t="str">
        <f>_xlfn.XLOOKUP(D1791,BN:BN,BO:BO)</f>
        <v>México</v>
      </c>
      <c r="B1791" t="s">
        <v>25</v>
      </c>
      <c r="C1791">
        <v>239</v>
      </c>
      <c r="D1791" t="str">
        <f>_xlfn.XLOOKUP(C1791,BH:BH,BI:BI)</f>
        <v>VeronicaN</v>
      </c>
      <c r="E1791">
        <v>0</v>
      </c>
      <c r="F1791" t="s">
        <v>2283</v>
      </c>
      <c r="G1791" s="63">
        <v>45749</v>
      </c>
      <c r="H1791" s="63">
        <v>45863</v>
      </c>
      <c r="I1791" t="s">
        <v>396</v>
      </c>
      <c r="J1791" t="str">
        <f>_xlfn.XLOOKUP(I1791,AS:AS,AU:AU)</f>
        <v>Honorarios</v>
      </c>
      <c r="K1791" t="s">
        <v>33</v>
      </c>
      <c r="L1791">
        <v>95.54</v>
      </c>
      <c r="M1791">
        <f>L1791*_xlfn.XLOOKUP(K1791,AM:AM,AN:AN)</f>
        <v>82.164400000000001</v>
      </c>
      <c r="N1791">
        <f>L1791*_xlfn.XLOOKUP(K1791,AM:AM,AO:AO)</f>
        <v>95.54</v>
      </c>
      <c r="O1791">
        <v>95.54</v>
      </c>
      <c r="P1791">
        <f>O1791*_xlfn.XLOOKUP(K1791,AM:AM,AN:AN)</f>
        <v>82.164400000000001</v>
      </c>
      <c r="Q1791">
        <f>O1791*_xlfn.XLOOKUP(K1791,AM:AM,AO:AO)</f>
        <v>95.54</v>
      </c>
      <c r="R1791" t="str">
        <f>_xlfn.XLOOKUP(E1791,AF:AF,AG:AG)</f>
        <v>FEES</v>
      </c>
      <c r="S1791">
        <f>_xlfn.XLOOKUP(E1791,AF:AF,AI:AI)</f>
        <v>0</v>
      </c>
      <c r="T1791">
        <f>WEEKNUM(G1791)</f>
        <v>14</v>
      </c>
      <c r="U1791">
        <f>YEAR(G1791)</f>
        <v>2025</v>
      </c>
      <c r="V1791" s="117">
        <f>IFERROR(Q1791/N1791,"0")</f>
        <v>1</v>
      </c>
    </row>
    <row r="1792" spans="1:22">
      <c r="A1792" t="str">
        <f>_xlfn.XLOOKUP(D1792,BN:BN,BO:BO)</f>
        <v>México</v>
      </c>
      <c r="B1792" t="s">
        <v>25</v>
      </c>
      <c r="C1792">
        <v>239</v>
      </c>
      <c r="D1792" t="str">
        <f>_xlfn.XLOOKUP(C1792,BH:BH,BI:BI)</f>
        <v>VeronicaN</v>
      </c>
      <c r="E1792">
        <v>28934</v>
      </c>
      <c r="F1792" t="s">
        <v>2932</v>
      </c>
      <c r="G1792" s="63">
        <v>46010</v>
      </c>
      <c r="H1792" t="s">
        <v>218</v>
      </c>
      <c r="I1792" t="s">
        <v>366</v>
      </c>
      <c r="J1792" t="str">
        <f>_xlfn.XLOOKUP(I1792,AS:AS,AU:AU)</f>
        <v>Vuelos</v>
      </c>
      <c r="K1792" t="s">
        <v>33</v>
      </c>
      <c r="L1792">
        <v>703.7</v>
      </c>
      <c r="M1792">
        <f>L1792*_xlfn.XLOOKUP(K1792,AM:AM,AN:AN)</f>
        <v>605.18200000000002</v>
      </c>
      <c r="N1792">
        <f>L1792*_xlfn.XLOOKUP(K1792,AM:AM,AO:AO)</f>
        <v>703.7</v>
      </c>
      <c r="O1792">
        <v>0</v>
      </c>
      <c r="P1792">
        <f>O1792*_xlfn.XLOOKUP(K1792,AM:AM,AN:AN)</f>
        <v>0</v>
      </c>
      <c r="Q1792">
        <f>O1792*_xlfn.XLOOKUP(K1792,AM:AM,AO:AO)</f>
        <v>0</v>
      </c>
      <c r="R1792" t="str">
        <f>_xlfn.XLOOKUP(E1792,AF:AF,AG:AG)</f>
        <v>F1S USA</v>
      </c>
      <c r="S1792" t="str">
        <f>_xlfn.XLOOKUP(E1792,AF:AF,AI:AI)</f>
        <v>United States</v>
      </c>
      <c r="T1792">
        <f>WEEKNUM(G1792)</f>
        <v>51</v>
      </c>
      <c r="U1792">
        <f>YEAR(G1792)</f>
        <v>2025</v>
      </c>
      <c r="V1792" s="117">
        <f>IFERROR(Q1792/N1792,"0")</f>
        <v>0</v>
      </c>
    </row>
    <row r="1793" spans="1:22">
      <c r="A1793" t="str">
        <f>_xlfn.XLOOKUP(D1793,BN:BN,BO:BO)</f>
        <v>México</v>
      </c>
      <c r="B1793" t="s">
        <v>25</v>
      </c>
      <c r="C1793">
        <v>239</v>
      </c>
      <c r="D1793" t="str">
        <f>_xlfn.XLOOKUP(C1793,BH:BH,BI:BI)</f>
        <v>VeronicaN</v>
      </c>
      <c r="E1793">
        <v>28934</v>
      </c>
      <c r="F1793" t="s">
        <v>2920</v>
      </c>
      <c r="G1793" s="63">
        <v>45842</v>
      </c>
      <c r="H1793" t="s">
        <v>218</v>
      </c>
      <c r="I1793" t="s">
        <v>366</v>
      </c>
      <c r="J1793" t="str">
        <f>_xlfn.XLOOKUP(I1793,AS:AS,AU:AU)</f>
        <v>Vuelos</v>
      </c>
      <c r="K1793" t="s">
        <v>33</v>
      </c>
      <c r="L1793">
        <v>156.19999999999999</v>
      </c>
      <c r="M1793">
        <f>L1793*_xlfn.XLOOKUP(K1793,AM:AM,AN:AN)</f>
        <v>134.33199999999999</v>
      </c>
      <c r="N1793">
        <f>L1793*_xlfn.XLOOKUP(K1793,AM:AM,AO:AO)</f>
        <v>156.19999999999999</v>
      </c>
      <c r="O1793">
        <v>0</v>
      </c>
      <c r="P1793">
        <f>O1793*_xlfn.XLOOKUP(K1793,AM:AM,AN:AN)</f>
        <v>0</v>
      </c>
      <c r="Q1793">
        <f>O1793*_xlfn.XLOOKUP(K1793,AM:AM,AO:AO)</f>
        <v>0</v>
      </c>
      <c r="R1793" t="str">
        <f>_xlfn.XLOOKUP(E1793,AF:AF,AG:AG)</f>
        <v>F1S USA</v>
      </c>
      <c r="S1793" t="str">
        <f>_xlfn.XLOOKUP(E1793,AF:AF,AI:AI)</f>
        <v>United States</v>
      </c>
      <c r="T1793">
        <f>WEEKNUM(G1793)</f>
        <v>27</v>
      </c>
      <c r="U1793">
        <f>YEAR(G1793)</f>
        <v>2025</v>
      </c>
      <c r="V1793" s="117">
        <f>IFERROR(Q1793/N1793,"0")</f>
        <v>0</v>
      </c>
    </row>
    <row r="1794" spans="1:22">
      <c r="A1794" t="str">
        <f>_xlfn.XLOOKUP(D1794,BN:BN,BO:BO)</f>
        <v>México</v>
      </c>
      <c r="B1794" t="s">
        <v>25</v>
      </c>
      <c r="C1794">
        <v>239</v>
      </c>
      <c r="D1794" t="str">
        <f>_xlfn.XLOOKUP(C1794,BH:BH,BI:BI)</f>
        <v>VeronicaN</v>
      </c>
      <c r="E1794">
        <v>28934</v>
      </c>
      <c r="F1794" t="s">
        <v>2921</v>
      </c>
      <c r="G1794" s="63">
        <v>45842</v>
      </c>
      <c r="H1794" t="s">
        <v>218</v>
      </c>
      <c r="I1794" t="s">
        <v>366</v>
      </c>
      <c r="J1794" t="str">
        <f>_xlfn.XLOOKUP(I1794,AS:AS,AU:AU)</f>
        <v>Vuelos</v>
      </c>
      <c r="K1794" t="s">
        <v>33</v>
      </c>
      <c r="L1794">
        <v>156.19999999999999</v>
      </c>
      <c r="M1794">
        <f>L1794*_xlfn.XLOOKUP(K1794,AM:AM,AN:AN)</f>
        <v>134.33199999999999</v>
      </c>
      <c r="N1794">
        <f>L1794*_xlfn.XLOOKUP(K1794,AM:AM,AO:AO)</f>
        <v>156.19999999999999</v>
      </c>
      <c r="O1794">
        <v>0</v>
      </c>
      <c r="P1794">
        <f>O1794*_xlfn.XLOOKUP(K1794,AM:AM,AN:AN)</f>
        <v>0</v>
      </c>
      <c r="Q1794">
        <f>O1794*_xlfn.XLOOKUP(K1794,AM:AM,AO:AO)</f>
        <v>0</v>
      </c>
      <c r="R1794" t="str">
        <f>_xlfn.XLOOKUP(E1794,AF:AF,AG:AG)</f>
        <v>F1S USA</v>
      </c>
      <c r="S1794" t="str">
        <f>_xlfn.XLOOKUP(E1794,AF:AF,AI:AI)</f>
        <v>United States</v>
      </c>
      <c r="T1794">
        <f>WEEKNUM(G1794)</f>
        <v>27</v>
      </c>
      <c r="U1794">
        <f>YEAR(G1794)</f>
        <v>2025</v>
      </c>
      <c r="V1794" s="117">
        <f>IFERROR(Q1794/N1794,"0")</f>
        <v>0</v>
      </c>
    </row>
    <row r="1795" spans="1:22">
      <c r="A1795" t="str">
        <f>_xlfn.XLOOKUP(D1795,BN:BN,BO:BO)</f>
        <v>México</v>
      </c>
      <c r="B1795" t="s">
        <v>25</v>
      </c>
      <c r="C1795">
        <v>239</v>
      </c>
      <c r="D1795" t="str">
        <f>_xlfn.XLOOKUP(C1795,BH:BH,BI:BI)</f>
        <v>VeronicaN</v>
      </c>
      <c r="E1795">
        <v>28934</v>
      </c>
      <c r="F1795" t="s">
        <v>2926</v>
      </c>
      <c r="G1795" s="63">
        <v>45818</v>
      </c>
      <c r="H1795" t="s">
        <v>218</v>
      </c>
      <c r="I1795" t="s">
        <v>366</v>
      </c>
      <c r="J1795" t="str">
        <f>_xlfn.XLOOKUP(I1795,AS:AS,AU:AU)</f>
        <v>Vuelos</v>
      </c>
      <c r="K1795" t="s">
        <v>33</v>
      </c>
      <c r="L1795">
        <v>33</v>
      </c>
      <c r="M1795">
        <f>L1795*_xlfn.XLOOKUP(K1795,AM:AM,AN:AN)</f>
        <v>28.38</v>
      </c>
      <c r="N1795">
        <f>L1795*_xlfn.XLOOKUP(K1795,AM:AM,AO:AO)</f>
        <v>33</v>
      </c>
      <c r="O1795">
        <v>0</v>
      </c>
      <c r="P1795">
        <f>O1795*_xlfn.XLOOKUP(K1795,AM:AM,AN:AN)</f>
        <v>0</v>
      </c>
      <c r="Q1795">
        <f>O1795*_xlfn.XLOOKUP(K1795,AM:AM,AO:AO)</f>
        <v>0</v>
      </c>
      <c r="R1795" t="str">
        <f>_xlfn.XLOOKUP(E1795,AF:AF,AG:AG)</f>
        <v>F1S USA</v>
      </c>
      <c r="S1795" t="str">
        <f>_xlfn.XLOOKUP(E1795,AF:AF,AI:AI)</f>
        <v>United States</v>
      </c>
      <c r="T1795">
        <f>WEEKNUM(G1795)</f>
        <v>24</v>
      </c>
      <c r="U1795">
        <f>YEAR(G1795)</f>
        <v>2025</v>
      </c>
      <c r="V1795" s="117">
        <f>IFERROR(Q1795/N1795,"0")</f>
        <v>0</v>
      </c>
    </row>
    <row r="1796" spans="1:22">
      <c r="A1796" t="str">
        <f>_xlfn.XLOOKUP(D1796,BN:BN,BO:BO)</f>
        <v>México</v>
      </c>
      <c r="B1796" t="s">
        <v>25</v>
      </c>
      <c r="C1796">
        <v>239</v>
      </c>
      <c r="D1796" t="str">
        <f>_xlfn.XLOOKUP(C1796,BH:BH,BI:BI)</f>
        <v>VeronicaN</v>
      </c>
      <c r="E1796">
        <v>28934</v>
      </c>
      <c r="F1796" t="s">
        <v>2927</v>
      </c>
      <c r="G1796" s="63">
        <v>45818</v>
      </c>
      <c r="H1796" t="s">
        <v>218</v>
      </c>
      <c r="I1796" t="s">
        <v>366</v>
      </c>
      <c r="J1796" t="str">
        <f>_xlfn.XLOOKUP(I1796,AS:AS,AU:AU)</f>
        <v>Vuelos</v>
      </c>
      <c r="K1796" t="s">
        <v>33</v>
      </c>
      <c r="L1796">
        <v>33</v>
      </c>
      <c r="M1796">
        <f>L1796*_xlfn.XLOOKUP(K1796,AM:AM,AN:AN)</f>
        <v>28.38</v>
      </c>
      <c r="N1796">
        <f>L1796*_xlfn.XLOOKUP(K1796,AM:AM,AO:AO)</f>
        <v>33</v>
      </c>
      <c r="O1796">
        <v>0</v>
      </c>
      <c r="P1796">
        <f>O1796*_xlfn.XLOOKUP(K1796,AM:AM,AN:AN)</f>
        <v>0</v>
      </c>
      <c r="Q1796">
        <f>O1796*_xlfn.XLOOKUP(K1796,AM:AM,AO:AO)</f>
        <v>0</v>
      </c>
      <c r="R1796" t="str">
        <f>_xlfn.XLOOKUP(E1796,AF:AF,AG:AG)</f>
        <v>F1S USA</v>
      </c>
      <c r="S1796" t="str">
        <f>_xlfn.XLOOKUP(E1796,AF:AF,AI:AI)</f>
        <v>United States</v>
      </c>
      <c r="T1796">
        <f>WEEKNUM(G1796)</f>
        <v>24</v>
      </c>
      <c r="U1796">
        <f>YEAR(G1796)</f>
        <v>2025</v>
      </c>
      <c r="V1796" s="117">
        <f>IFERROR(Q1796/N1796,"0")</f>
        <v>0</v>
      </c>
    </row>
    <row r="1797" spans="1:22">
      <c r="A1797" t="str">
        <f>_xlfn.XLOOKUP(D1797,BN:BN,BO:BO)</f>
        <v>México</v>
      </c>
      <c r="B1797" t="s">
        <v>25</v>
      </c>
      <c r="C1797">
        <v>239</v>
      </c>
      <c r="D1797" t="str">
        <f>_xlfn.XLOOKUP(C1797,BH:BH,BI:BI)</f>
        <v>VeronicaN</v>
      </c>
      <c r="E1797">
        <v>28934</v>
      </c>
      <c r="F1797" t="s">
        <v>2920</v>
      </c>
      <c r="G1797" s="63">
        <v>45907</v>
      </c>
      <c r="H1797" t="s">
        <v>218</v>
      </c>
      <c r="I1797" t="s">
        <v>366</v>
      </c>
      <c r="J1797" t="str">
        <f>_xlfn.XLOOKUP(I1797,AS:AS,AU:AU)</f>
        <v>Vuelos</v>
      </c>
      <c r="K1797" t="s">
        <v>33</v>
      </c>
      <c r="L1797">
        <v>362.6</v>
      </c>
      <c r="M1797">
        <f>L1797*_xlfn.XLOOKUP(K1797,AM:AM,AN:AN)</f>
        <v>311.83600000000001</v>
      </c>
      <c r="N1797">
        <f>L1797*_xlfn.XLOOKUP(K1797,AM:AM,AO:AO)</f>
        <v>362.6</v>
      </c>
      <c r="O1797">
        <v>0</v>
      </c>
      <c r="P1797">
        <f>O1797*_xlfn.XLOOKUP(K1797,AM:AM,AN:AN)</f>
        <v>0</v>
      </c>
      <c r="Q1797">
        <f>O1797*_xlfn.XLOOKUP(K1797,AM:AM,AO:AO)</f>
        <v>0</v>
      </c>
      <c r="R1797" t="str">
        <f>_xlfn.XLOOKUP(E1797,AF:AF,AG:AG)</f>
        <v>F1S USA</v>
      </c>
      <c r="S1797" t="str">
        <f>_xlfn.XLOOKUP(E1797,AF:AF,AI:AI)</f>
        <v>United States</v>
      </c>
      <c r="T1797">
        <f>WEEKNUM(G1797)</f>
        <v>37</v>
      </c>
      <c r="U1797">
        <f>YEAR(G1797)</f>
        <v>2025</v>
      </c>
      <c r="V1797" s="117">
        <f>IFERROR(Q1797/N1797,"0")</f>
        <v>0</v>
      </c>
    </row>
    <row r="1798" spans="1:22">
      <c r="A1798" t="str">
        <f>_xlfn.XLOOKUP(D1798,BN:BN,BO:BO)</f>
        <v>México</v>
      </c>
      <c r="B1798" t="s">
        <v>25</v>
      </c>
      <c r="C1798">
        <v>239</v>
      </c>
      <c r="D1798" t="str">
        <f>_xlfn.XLOOKUP(C1798,BH:BH,BI:BI)</f>
        <v>VeronicaN</v>
      </c>
      <c r="E1798">
        <v>28934</v>
      </c>
      <c r="F1798" t="s">
        <v>2920</v>
      </c>
      <c r="G1798" s="63">
        <v>45907</v>
      </c>
      <c r="H1798" t="s">
        <v>218</v>
      </c>
      <c r="I1798" t="s">
        <v>366</v>
      </c>
      <c r="J1798" t="str">
        <f>_xlfn.XLOOKUP(I1798,AS:AS,AU:AU)</f>
        <v>Vuelos</v>
      </c>
      <c r="K1798" t="s">
        <v>33</v>
      </c>
      <c r="L1798">
        <v>2008.04</v>
      </c>
      <c r="M1798">
        <f>L1798*_xlfn.XLOOKUP(K1798,AM:AM,AN:AN)</f>
        <v>1726.9143999999999</v>
      </c>
      <c r="N1798">
        <f>L1798*_xlfn.XLOOKUP(K1798,AM:AM,AO:AO)</f>
        <v>2008.04</v>
      </c>
      <c r="O1798">
        <v>0</v>
      </c>
      <c r="P1798">
        <f>O1798*_xlfn.XLOOKUP(K1798,AM:AM,AN:AN)</f>
        <v>0</v>
      </c>
      <c r="Q1798">
        <f>O1798*_xlfn.XLOOKUP(K1798,AM:AM,AO:AO)</f>
        <v>0</v>
      </c>
      <c r="R1798" t="str">
        <f>_xlfn.XLOOKUP(E1798,AF:AF,AG:AG)</f>
        <v>F1S USA</v>
      </c>
      <c r="S1798" t="str">
        <f>_xlfn.XLOOKUP(E1798,AF:AF,AI:AI)</f>
        <v>United States</v>
      </c>
      <c r="T1798">
        <f>WEEKNUM(G1798)</f>
        <v>37</v>
      </c>
      <c r="U1798">
        <f>YEAR(G1798)</f>
        <v>2025</v>
      </c>
      <c r="V1798" s="117">
        <f>IFERROR(Q1798/N1798,"0")</f>
        <v>0</v>
      </c>
    </row>
    <row r="1799" spans="1:22">
      <c r="A1799" t="str">
        <f>_xlfn.XLOOKUP(D1799,BN:BN,BO:BO)</f>
        <v>México</v>
      </c>
      <c r="B1799" t="s">
        <v>25</v>
      </c>
      <c r="C1799">
        <v>239</v>
      </c>
      <c r="D1799" t="str">
        <f>_xlfn.XLOOKUP(C1799,BH:BH,BI:BI)</f>
        <v>VeronicaN</v>
      </c>
      <c r="E1799">
        <v>28934</v>
      </c>
      <c r="F1799" t="s">
        <v>2118</v>
      </c>
      <c r="G1799" s="63">
        <v>45960</v>
      </c>
      <c r="H1799" s="63">
        <v>45960</v>
      </c>
      <c r="I1799" t="s">
        <v>366</v>
      </c>
      <c r="J1799" t="str">
        <f>_xlfn.XLOOKUP(I1799,AS:AS,AU:AU)</f>
        <v>Vuelos</v>
      </c>
      <c r="K1799" t="s">
        <v>33</v>
      </c>
      <c r="L1799">
        <v>429</v>
      </c>
      <c r="M1799">
        <f>L1799*_xlfn.XLOOKUP(K1799,AM:AM,AN:AN)</f>
        <v>368.94</v>
      </c>
      <c r="N1799">
        <f>L1799*_xlfn.XLOOKUP(K1799,AM:AM,AO:AO)</f>
        <v>429</v>
      </c>
      <c r="O1799">
        <v>0</v>
      </c>
      <c r="P1799">
        <f>O1799*_xlfn.XLOOKUP(K1799,AM:AM,AN:AN)</f>
        <v>0</v>
      </c>
      <c r="Q1799">
        <f>O1799*_xlfn.XLOOKUP(K1799,AM:AM,AO:AO)</f>
        <v>0</v>
      </c>
      <c r="R1799" t="str">
        <f>_xlfn.XLOOKUP(E1799,AF:AF,AG:AG)</f>
        <v>F1S USA</v>
      </c>
      <c r="S1799" t="str">
        <f>_xlfn.XLOOKUP(E1799,AF:AF,AI:AI)</f>
        <v>United States</v>
      </c>
      <c r="T1799">
        <f>WEEKNUM(G1799)</f>
        <v>44</v>
      </c>
      <c r="U1799">
        <f>YEAR(G1799)</f>
        <v>2025</v>
      </c>
      <c r="V1799" s="117">
        <f>IFERROR(Q1799/N1799,"0")</f>
        <v>0</v>
      </c>
    </row>
    <row r="1800" spans="1:22">
      <c r="A1800" t="str">
        <f>_xlfn.XLOOKUP(D1800,BN:BN,BO:BO)</f>
        <v>México</v>
      </c>
      <c r="B1800" t="s">
        <v>25</v>
      </c>
      <c r="C1800">
        <v>239</v>
      </c>
      <c r="D1800" t="str">
        <f>_xlfn.XLOOKUP(C1800,BH:BH,BI:BI)</f>
        <v>VeronicaN</v>
      </c>
      <c r="E1800">
        <v>28934</v>
      </c>
      <c r="F1800" t="s">
        <v>2933</v>
      </c>
      <c r="G1800" s="63">
        <v>45960</v>
      </c>
      <c r="H1800" s="63">
        <v>45960</v>
      </c>
      <c r="I1800" t="s">
        <v>366</v>
      </c>
      <c r="J1800" t="str">
        <f>_xlfn.XLOOKUP(I1800,AS:AS,AU:AU)</f>
        <v>Vuelos</v>
      </c>
      <c r="K1800" t="s">
        <v>33</v>
      </c>
      <c r="L1800">
        <v>429</v>
      </c>
      <c r="M1800">
        <f>L1800*_xlfn.XLOOKUP(K1800,AM:AM,AN:AN)</f>
        <v>368.94</v>
      </c>
      <c r="N1800">
        <f>L1800*_xlfn.XLOOKUP(K1800,AM:AM,AO:AO)</f>
        <v>429</v>
      </c>
      <c r="O1800">
        <v>0</v>
      </c>
      <c r="P1800">
        <f>O1800*_xlfn.XLOOKUP(K1800,AM:AM,AN:AN)</f>
        <v>0</v>
      </c>
      <c r="Q1800">
        <f>O1800*_xlfn.XLOOKUP(K1800,AM:AM,AO:AO)</f>
        <v>0</v>
      </c>
      <c r="R1800" t="str">
        <f>_xlfn.XLOOKUP(E1800,AF:AF,AG:AG)</f>
        <v>F1S USA</v>
      </c>
      <c r="S1800" t="str">
        <f>_xlfn.XLOOKUP(E1800,AF:AF,AI:AI)</f>
        <v>United States</v>
      </c>
      <c r="T1800">
        <f>WEEKNUM(G1800)</f>
        <v>44</v>
      </c>
      <c r="U1800">
        <f>YEAR(G1800)</f>
        <v>2025</v>
      </c>
      <c r="V1800" s="117">
        <f>IFERROR(Q1800/N1800,"0")</f>
        <v>0</v>
      </c>
    </row>
    <row r="1801" spans="1:22">
      <c r="A1801" t="str">
        <f>_xlfn.XLOOKUP(D1801,BN:BN,BO:BO)</f>
        <v>México</v>
      </c>
      <c r="B1801" t="s">
        <v>25</v>
      </c>
      <c r="C1801">
        <v>239</v>
      </c>
      <c r="D1801" t="str">
        <f>_xlfn.XLOOKUP(C1801,BH:BH,BI:BI)</f>
        <v>VeronicaN</v>
      </c>
      <c r="E1801">
        <v>28934</v>
      </c>
      <c r="F1801" t="s">
        <v>2118</v>
      </c>
      <c r="G1801" s="63">
        <v>45954</v>
      </c>
      <c r="H1801" s="63">
        <v>45954</v>
      </c>
      <c r="I1801" t="s">
        <v>366</v>
      </c>
      <c r="J1801" t="str">
        <f>_xlfn.XLOOKUP(I1801,AS:AS,AU:AU)</f>
        <v>Vuelos</v>
      </c>
      <c r="K1801" t="s">
        <v>33</v>
      </c>
      <c r="L1801">
        <v>319.7</v>
      </c>
      <c r="M1801">
        <f>L1801*_xlfn.XLOOKUP(K1801,AM:AM,AN:AN)</f>
        <v>274.94200000000001</v>
      </c>
      <c r="N1801">
        <f>L1801*_xlfn.XLOOKUP(K1801,AM:AM,AO:AO)</f>
        <v>319.7</v>
      </c>
      <c r="O1801">
        <v>0</v>
      </c>
      <c r="P1801">
        <f>O1801*_xlfn.XLOOKUP(K1801,AM:AM,AN:AN)</f>
        <v>0</v>
      </c>
      <c r="Q1801">
        <f>O1801*_xlfn.XLOOKUP(K1801,AM:AM,AO:AO)</f>
        <v>0</v>
      </c>
      <c r="R1801" t="str">
        <f>_xlfn.XLOOKUP(E1801,AF:AF,AG:AG)</f>
        <v>F1S USA</v>
      </c>
      <c r="S1801" t="str">
        <f>_xlfn.XLOOKUP(E1801,AF:AF,AI:AI)</f>
        <v>United States</v>
      </c>
      <c r="T1801">
        <f>WEEKNUM(G1801)</f>
        <v>43</v>
      </c>
      <c r="U1801">
        <f>YEAR(G1801)</f>
        <v>2025</v>
      </c>
      <c r="V1801" s="117">
        <f>IFERROR(Q1801/N1801,"0")</f>
        <v>0</v>
      </c>
    </row>
    <row r="1802" spans="1:22">
      <c r="A1802" t="str">
        <f>_xlfn.XLOOKUP(D1802,BN:BN,BO:BO)</f>
        <v>México</v>
      </c>
      <c r="B1802" t="s">
        <v>25</v>
      </c>
      <c r="C1802">
        <v>239</v>
      </c>
      <c r="D1802" t="str">
        <f>_xlfn.XLOOKUP(C1802,BH:BH,BI:BI)</f>
        <v>VeronicaN</v>
      </c>
      <c r="E1802">
        <v>28934</v>
      </c>
      <c r="F1802" t="s">
        <v>2933</v>
      </c>
      <c r="G1802" s="63">
        <v>45954</v>
      </c>
      <c r="H1802" s="63">
        <v>45954</v>
      </c>
      <c r="I1802" t="s">
        <v>366</v>
      </c>
      <c r="J1802" t="str">
        <f>_xlfn.XLOOKUP(I1802,AS:AS,AU:AU)</f>
        <v>Vuelos</v>
      </c>
      <c r="K1802" t="s">
        <v>33</v>
      </c>
      <c r="L1802">
        <v>319.7</v>
      </c>
      <c r="M1802">
        <f>L1802*_xlfn.XLOOKUP(K1802,AM:AM,AN:AN)</f>
        <v>274.94200000000001</v>
      </c>
      <c r="N1802">
        <f>L1802*_xlfn.XLOOKUP(K1802,AM:AM,AO:AO)</f>
        <v>319.7</v>
      </c>
      <c r="O1802">
        <v>0</v>
      </c>
      <c r="P1802">
        <f>O1802*_xlfn.XLOOKUP(K1802,AM:AM,AN:AN)</f>
        <v>0</v>
      </c>
      <c r="Q1802">
        <f>O1802*_xlfn.XLOOKUP(K1802,AM:AM,AO:AO)</f>
        <v>0</v>
      </c>
      <c r="R1802" t="str">
        <f>_xlfn.XLOOKUP(E1802,AF:AF,AG:AG)</f>
        <v>F1S USA</v>
      </c>
      <c r="S1802" t="str">
        <f>_xlfn.XLOOKUP(E1802,AF:AF,AI:AI)</f>
        <v>United States</v>
      </c>
      <c r="T1802">
        <f>WEEKNUM(G1802)</f>
        <v>43</v>
      </c>
      <c r="U1802">
        <f>YEAR(G1802)</f>
        <v>2025</v>
      </c>
      <c r="V1802" s="117">
        <f>IFERROR(Q1802/N1802,"0")</f>
        <v>0</v>
      </c>
    </row>
    <row r="1803" spans="1:22">
      <c r="A1803" t="str">
        <f>_xlfn.XLOOKUP(D1803,BN:BN,BO:BO)</f>
        <v>México</v>
      </c>
      <c r="B1803" t="s">
        <v>25</v>
      </c>
      <c r="C1803">
        <v>239</v>
      </c>
      <c r="D1803" t="str">
        <f>_xlfn.XLOOKUP(C1803,BH:BH,BI:BI)</f>
        <v>VeronicaN</v>
      </c>
      <c r="E1803">
        <v>28934</v>
      </c>
      <c r="F1803" t="s">
        <v>2118</v>
      </c>
      <c r="G1803" s="63">
        <v>45954</v>
      </c>
      <c r="H1803" s="63">
        <v>45954</v>
      </c>
      <c r="I1803" t="s">
        <v>366</v>
      </c>
      <c r="J1803" t="str">
        <f>_xlfn.XLOOKUP(I1803,AS:AS,AU:AU)</f>
        <v>Vuelos</v>
      </c>
      <c r="K1803" t="s">
        <v>33</v>
      </c>
      <c r="L1803">
        <v>18.7</v>
      </c>
      <c r="M1803">
        <f>L1803*_xlfn.XLOOKUP(K1803,AM:AM,AN:AN)</f>
        <v>16.082000000000001</v>
      </c>
      <c r="N1803">
        <f>L1803*_xlfn.XLOOKUP(K1803,AM:AM,AO:AO)</f>
        <v>18.7</v>
      </c>
      <c r="O1803">
        <v>0</v>
      </c>
      <c r="P1803">
        <f>O1803*_xlfn.XLOOKUP(K1803,AM:AM,AN:AN)</f>
        <v>0</v>
      </c>
      <c r="Q1803">
        <f>O1803*_xlfn.XLOOKUP(K1803,AM:AM,AO:AO)</f>
        <v>0</v>
      </c>
      <c r="R1803" t="str">
        <f>_xlfn.XLOOKUP(E1803,AF:AF,AG:AG)</f>
        <v>F1S USA</v>
      </c>
      <c r="S1803" t="str">
        <f>_xlfn.XLOOKUP(E1803,AF:AF,AI:AI)</f>
        <v>United States</v>
      </c>
      <c r="T1803">
        <f>WEEKNUM(G1803)</f>
        <v>43</v>
      </c>
      <c r="U1803">
        <f>YEAR(G1803)</f>
        <v>2025</v>
      </c>
      <c r="V1803" s="117">
        <f>IFERROR(Q1803/N1803,"0")</f>
        <v>0</v>
      </c>
    </row>
    <row r="1804" spans="1:22">
      <c r="A1804" t="str">
        <f>_xlfn.XLOOKUP(D1804,BN:BN,BO:BO)</f>
        <v>México</v>
      </c>
      <c r="B1804" t="s">
        <v>25</v>
      </c>
      <c r="C1804">
        <v>239</v>
      </c>
      <c r="D1804" t="str">
        <f>_xlfn.XLOOKUP(C1804,BH:BH,BI:BI)</f>
        <v>VeronicaN</v>
      </c>
      <c r="E1804">
        <v>28934</v>
      </c>
      <c r="F1804" t="s">
        <v>2933</v>
      </c>
      <c r="G1804" s="63">
        <v>45954</v>
      </c>
      <c r="H1804" s="63">
        <v>45954</v>
      </c>
      <c r="I1804" t="s">
        <v>366</v>
      </c>
      <c r="J1804" t="str">
        <f>_xlfn.XLOOKUP(I1804,AS:AS,AU:AU)</f>
        <v>Vuelos</v>
      </c>
      <c r="K1804" t="s">
        <v>33</v>
      </c>
      <c r="L1804">
        <v>18.7</v>
      </c>
      <c r="M1804">
        <f>L1804*_xlfn.XLOOKUP(K1804,AM:AM,AN:AN)</f>
        <v>16.082000000000001</v>
      </c>
      <c r="N1804">
        <f>L1804*_xlfn.XLOOKUP(K1804,AM:AM,AO:AO)</f>
        <v>18.7</v>
      </c>
      <c r="O1804">
        <v>0</v>
      </c>
      <c r="P1804">
        <f>O1804*_xlfn.XLOOKUP(K1804,AM:AM,AN:AN)</f>
        <v>0</v>
      </c>
      <c r="Q1804">
        <f>O1804*_xlfn.XLOOKUP(K1804,AM:AM,AO:AO)</f>
        <v>0</v>
      </c>
      <c r="R1804" t="str">
        <f>_xlfn.XLOOKUP(E1804,AF:AF,AG:AG)</f>
        <v>F1S USA</v>
      </c>
      <c r="S1804" t="str">
        <f>_xlfn.XLOOKUP(E1804,AF:AF,AI:AI)</f>
        <v>United States</v>
      </c>
      <c r="T1804">
        <f>WEEKNUM(G1804)</f>
        <v>43</v>
      </c>
      <c r="U1804">
        <f>YEAR(G1804)</f>
        <v>2025</v>
      </c>
      <c r="V1804" s="117">
        <f>IFERROR(Q1804/N1804,"0")</f>
        <v>0</v>
      </c>
    </row>
    <row r="1805" spans="1:22">
      <c r="A1805" t="str">
        <f>_xlfn.XLOOKUP(D1805,BN:BN,BO:BO)</f>
        <v>México</v>
      </c>
      <c r="B1805" t="s">
        <v>25</v>
      </c>
      <c r="C1805">
        <v>239</v>
      </c>
      <c r="D1805" t="str">
        <f>_xlfn.XLOOKUP(C1805,BH:BH,BI:BI)</f>
        <v>VeronicaN</v>
      </c>
      <c r="E1805">
        <v>0</v>
      </c>
      <c r="F1805" t="s">
        <v>2273</v>
      </c>
      <c r="G1805" s="63">
        <v>45749</v>
      </c>
      <c r="H1805" s="63">
        <v>45960</v>
      </c>
      <c r="I1805" t="s">
        <v>396</v>
      </c>
      <c r="J1805" t="str">
        <f>_xlfn.XLOOKUP(I1805,AS:AS,AU:AU)</f>
        <v>Honorarios</v>
      </c>
      <c r="K1805" t="s">
        <v>33</v>
      </c>
      <c r="L1805">
        <v>175</v>
      </c>
      <c r="M1805">
        <f>L1805*_xlfn.XLOOKUP(K1805,AM:AM,AN:AN)</f>
        <v>150.5</v>
      </c>
      <c r="N1805">
        <f>L1805*_xlfn.XLOOKUP(K1805,AM:AM,AO:AO)</f>
        <v>175</v>
      </c>
      <c r="O1805">
        <v>175</v>
      </c>
      <c r="P1805">
        <f>O1805*_xlfn.XLOOKUP(K1805,AM:AM,AN:AN)</f>
        <v>150.5</v>
      </c>
      <c r="Q1805">
        <f>O1805*_xlfn.XLOOKUP(K1805,AM:AM,AO:AO)</f>
        <v>175</v>
      </c>
      <c r="R1805" t="str">
        <f>_xlfn.XLOOKUP(E1805,AF:AF,AG:AG)</f>
        <v>FEES</v>
      </c>
      <c r="S1805">
        <f>_xlfn.XLOOKUP(E1805,AF:AF,AI:AI)</f>
        <v>0</v>
      </c>
      <c r="T1805">
        <f>WEEKNUM(G1805)</f>
        <v>14</v>
      </c>
      <c r="U1805">
        <f>YEAR(G1805)</f>
        <v>2025</v>
      </c>
      <c r="V1805" s="117">
        <f>IFERROR(Q1805/N1805,"0")</f>
        <v>1</v>
      </c>
    </row>
    <row r="1806" spans="1:22">
      <c r="A1806" t="str">
        <f>_xlfn.XLOOKUP(D1806,BN:BN,BO:BO)</f>
        <v>México</v>
      </c>
      <c r="B1806" t="s">
        <v>25</v>
      </c>
      <c r="C1806">
        <v>239</v>
      </c>
      <c r="D1806" t="str">
        <f>_xlfn.XLOOKUP(C1806,BH:BH,BI:BI)</f>
        <v>VeronicaN</v>
      </c>
      <c r="E1806">
        <v>0</v>
      </c>
      <c r="F1806" t="s">
        <v>2934</v>
      </c>
      <c r="G1806" s="63">
        <v>45749</v>
      </c>
      <c r="H1806" s="63">
        <v>45960</v>
      </c>
      <c r="I1806" t="s">
        <v>396</v>
      </c>
      <c r="J1806" t="str">
        <f>_xlfn.XLOOKUP(I1806,AS:AS,AU:AU)</f>
        <v>Honorarios</v>
      </c>
      <c r="K1806" t="s">
        <v>33</v>
      </c>
      <c r="L1806">
        <v>722.34</v>
      </c>
      <c r="M1806">
        <f>L1806*_xlfn.XLOOKUP(K1806,AM:AM,AN:AN)</f>
        <v>621.2124</v>
      </c>
      <c r="N1806">
        <f>L1806*_xlfn.XLOOKUP(K1806,AM:AM,AO:AO)</f>
        <v>722.34</v>
      </c>
      <c r="O1806">
        <v>722.34</v>
      </c>
      <c r="P1806">
        <f>O1806*_xlfn.XLOOKUP(K1806,AM:AM,AN:AN)</f>
        <v>621.2124</v>
      </c>
      <c r="Q1806">
        <f>O1806*_xlfn.XLOOKUP(K1806,AM:AM,AO:AO)</f>
        <v>722.34</v>
      </c>
      <c r="R1806" t="str">
        <f>_xlfn.XLOOKUP(E1806,AF:AF,AG:AG)</f>
        <v>FEES</v>
      </c>
      <c r="S1806">
        <f>_xlfn.XLOOKUP(E1806,AF:AF,AI:AI)</f>
        <v>0</v>
      </c>
      <c r="T1806">
        <f>WEEKNUM(G1806)</f>
        <v>14</v>
      </c>
      <c r="U1806">
        <f>YEAR(G1806)</f>
        <v>2025</v>
      </c>
      <c r="V1806" s="117">
        <f>IFERROR(Q1806/N1806,"0")</f>
        <v>1</v>
      </c>
    </row>
    <row r="1807" spans="1:22">
      <c r="A1807" t="str">
        <f>_xlfn.XLOOKUP(D1807,BN:BN,BO:BO)</f>
        <v>México</v>
      </c>
      <c r="B1807" t="s">
        <v>25</v>
      </c>
      <c r="C1807">
        <v>239</v>
      </c>
      <c r="D1807" t="str">
        <f>_xlfn.XLOOKUP(C1807,BH:BH,BI:BI)</f>
        <v>VeronicaN</v>
      </c>
      <c r="E1807">
        <v>28934</v>
      </c>
      <c r="F1807" t="s">
        <v>2935</v>
      </c>
      <c r="G1807" s="63">
        <v>45960</v>
      </c>
      <c r="H1807" s="63">
        <v>45964</v>
      </c>
      <c r="I1807" t="s">
        <v>366</v>
      </c>
      <c r="J1807" t="str">
        <f>_xlfn.XLOOKUP(I1807,AS:AS,AU:AU)</f>
        <v>Vuelos</v>
      </c>
      <c r="K1807" t="s">
        <v>33</v>
      </c>
      <c r="L1807">
        <v>441.3</v>
      </c>
      <c r="M1807">
        <f>L1807*_xlfn.XLOOKUP(K1807,AM:AM,AN:AN)</f>
        <v>379.51800000000003</v>
      </c>
      <c r="N1807">
        <f>L1807*_xlfn.XLOOKUP(K1807,AM:AM,AO:AO)</f>
        <v>441.3</v>
      </c>
      <c r="O1807">
        <v>0</v>
      </c>
      <c r="P1807">
        <f>O1807*_xlfn.XLOOKUP(K1807,AM:AM,AN:AN)</f>
        <v>0</v>
      </c>
      <c r="Q1807">
        <f>O1807*_xlfn.XLOOKUP(K1807,AM:AM,AO:AO)</f>
        <v>0</v>
      </c>
      <c r="R1807" t="str">
        <f>_xlfn.XLOOKUP(E1807,AF:AF,AG:AG)</f>
        <v>F1S USA</v>
      </c>
      <c r="S1807" t="str">
        <f>_xlfn.XLOOKUP(E1807,AF:AF,AI:AI)</f>
        <v>United States</v>
      </c>
      <c r="T1807">
        <f>WEEKNUM(G1807)</f>
        <v>44</v>
      </c>
      <c r="U1807">
        <f>YEAR(G1807)</f>
        <v>2025</v>
      </c>
      <c r="V1807" s="117">
        <f>IFERROR(Q1807/N1807,"0")</f>
        <v>0</v>
      </c>
    </row>
    <row r="1808" spans="1:22">
      <c r="A1808" t="str">
        <f>_xlfn.XLOOKUP(D1808,BN:BN,BO:BO)</f>
        <v>México</v>
      </c>
      <c r="B1808" t="s">
        <v>25</v>
      </c>
      <c r="C1808">
        <v>239</v>
      </c>
      <c r="D1808" t="str">
        <f>_xlfn.XLOOKUP(C1808,BH:BH,BI:BI)</f>
        <v>VeronicaN</v>
      </c>
      <c r="E1808">
        <v>31717</v>
      </c>
      <c r="F1808" t="s">
        <v>2936</v>
      </c>
      <c r="G1808" s="63">
        <v>45749</v>
      </c>
      <c r="H1808" s="63">
        <v>45960</v>
      </c>
      <c r="I1808" t="s">
        <v>456</v>
      </c>
      <c r="J1808" t="str">
        <f>_xlfn.XLOOKUP(I1808,AS:AS,AU:AU)</f>
        <v>Visados</v>
      </c>
      <c r="K1808" t="s">
        <v>33</v>
      </c>
      <c r="L1808">
        <v>2409</v>
      </c>
      <c r="M1808">
        <f>L1808*_xlfn.XLOOKUP(K1808,AM:AM,AN:AN)</f>
        <v>2071.7399999999998</v>
      </c>
      <c r="N1808">
        <f>L1808*_xlfn.XLOOKUP(K1808,AM:AM,AO:AO)</f>
        <v>2409</v>
      </c>
      <c r="O1808">
        <v>0</v>
      </c>
      <c r="P1808">
        <f>O1808*_xlfn.XLOOKUP(K1808,AM:AM,AN:AN)</f>
        <v>0</v>
      </c>
      <c r="Q1808">
        <f>O1808*_xlfn.XLOOKUP(K1808,AM:AM,AO:AO)</f>
        <v>0</v>
      </c>
      <c r="R1808" t="str">
        <f>_xlfn.XLOOKUP(E1808,AF:AF,AG:AG)</f>
        <v>The Asa Hutchinson Law Group, S.L.</v>
      </c>
      <c r="S1808" t="str">
        <f>_xlfn.XLOOKUP(E1808,AF:AF,AI:AI)</f>
        <v>Spain</v>
      </c>
      <c r="T1808">
        <f>WEEKNUM(G1808)</f>
        <v>14</v>
      </c>
      <c r="U1808">
        <f>YEAR(G1808)</f>
        <v>2025</v>
      </c>
      <c r="V1808" s="117">
        <f>IFERROR(Q1808/N1808,"0")</f>
        <v>0</v>
      </c>
    </row>
    <row r="1809" spans="1:22">
      <c r="A1809" t="str">
        <f>_xlfn.XLOOKUP(D1809,BN:BN,BO:BO)</f>
        <v>México</v>
      </c>
      <c r="B1809" t="s">
        <v>25</v>
      </c>
      <c r="C1809">
        <v>239</v>
      </c>
      <c r="D1809" t="str">
        <f>_xlfn.XLOOKUP(C1809,BH:BH,BI:BI)</f>
        <v>VeronicaN</v>
      </c>
      <c r="E1809">
        <v>28934</v>
      </c>
      <c r="F1809" t="s">
        <v>2937</v>
      </c>
      <c r="G1809" s="63">
        <v>46012</v>
      </c>
      <c r="H1809" s="63">
        <v>46014</v>
      </c>
      <c r="I1809" t="s">
        <v>366</v>
      </c>
      <c r="J1809" t="str">
        <f>_xlfn.XLOOKUP(I1809,AS:AS,AU:AU)</f>
        <v>Vuelos</v>
      </c>
      <c r="K1809" t="s">
        <v>33</v>
      </c>
      <c r="L1809">
        <v>1896.1</v>
      </c>
      <c r="M1809">
        <f>L1809*_xlfn.XLOOKUP(K1809,AM:AM,AN:AN)</f>
        <v>1630.646</v>
      </c>
      <c r="N1809">
        <f>L1809*_xlfn.XLOOKUP(K1809,AM:AM,AO:AO)</f>
        <v>1896.1</v>
      </c>
      <c r="O1809">
        <v>0</v>
      </c>
      <c r="P1809">
        <f>O1809*_xlfn.XLOOKUP(K1809,AM:AM,AN:AN)</f>
        <v>0</v>
      </c>
      <c r="Q1809">
        <f>O1809*_xlfn.XLOOKUP(K1809,AM:AM,AO:AO)</f>
        <v>0</v>
      </c>
      <c r="R1809" t="str">
        <f>_xlfn.XLOOKUP(E1809,AF:AF,AG:AG)</f>
        <v>F1S USA</v>
      </c>
      <c r="S1809" t="str">
        <f>_xlfn.XLOOKUP(E1809,AF:AF,AI:AI)</f>
        <v>United States</v>
      </c>
      <c r="T1809">
        <f>WEEKNUM(G1809)</f>
        <v>52</v>
      </c>
      <c r="U1809">
        <f>YEAR(G1809)</f>
        <v>2025</v>
      </c>
      <c r="V1809" s="117">
        <f>IFERROR(Q1809/N1809,"0")</f>
        <v>0</v>
      </c>
    </row>
    <row r="1810" spans="1:22">
      <c r="A1810" t="str">
        <f>_xlfn.XLOOKUP(D1810,BN:BN,BO:BO)</f>
        <v>México</v>
      </c>
      <c r="B1810" t="s">
        <v>25</v>
      </c>
      <c r="C1810">
        <v>239</v>
      </c>
      <c r="D1810" t="str">
        <f>_xlfn.XLOOKUP(C1810,BH:BH,BI:BI)</f>
        <v>VeronicaN</v>
      </c>
      <c r="E1810">
        <v>32002</v>
      </c>
      <c r="F1810" t="s">
        <v>2938</v>
      </c>
      <c r="G1810" s="63">
        <v>45931</v>
      </c>
      <c r="H1810" s="63">
        <v>45931</v>
      </c>
      <c r="I1810" t="s">
        <v>456</v>
      </c>
      <c r="J1810" t="str">
        <f>_xlfn.XLOOKUP(I1810,AS:AS,AU:AU)</f>
        <v>Visados</v>
      </c>
      <c r="K1810" t="s">
        <v>33</v>
      </c>
      <c r="L1810">
        <v>323.12</v>
      </c>
      <c r="M1810">
        <f>L1810*_xlfn.XLOOKUP(K1810,AM:AM,AN:AN)</f>
        <v>277.88319999999999</v>
      </c>
      <c r="N1810">
        <f>L1810*_xlfn.XLOOKUP(K1810,AM:AM,AO:AO)</f>
        <v>323.12</v>
      </c>
      <c r="O1810">
        <v>0</v>
      </c>
      <c r="P1810">
        <f>O1810*_xlfn.XLOOKUP(K1810,AM:AM,AN:AN)</f>
        <v>0</v>
      </c>
      <c r="Q1810">
        <f>O1810*_xlfn.XLOOKUP(K1810,AM:AM,AO:AO)</f>
        <v>0</v>
      </c>
      <c r="R1810" t="str">
        <f>_xlfn.XLOOKUP(E1810,AF:AF,AG:AG)</f>
        <v>ZIMBABWE EMBASSY</v>
      </c>
      <c r="S1810" t="str">
        <f>_xlfn.XLOOKUP(E1810,AF:AF,AI:AI)</f>
        <v>Zimbabwe</v>
      </c>
      <c r="T1810">
        <f>WEEKNUM(G1810)</f>
        <v>40</v>
      </c>
      <c r="U1810">
        <f>YEAR(G1810)</f>
        <v>2025</v>
      </c>
      <c r="V1810" s="117">
        <f>IFERROR(Q1810/N1810,"0")</f>
        <v>0</v>
      </c>
    </row>
    <row r="1811" spans="1:22">
      <c r="A1811" t="str">
        <f>_xlfn.XLOOKUP(D1811,BN:BN,BO:BO)</f>
        <v>México</v>
      </c>
      <c r="B1811" t="s">
        <v>25</v>
      </c>
      <c r="C1811">
        <v>239</v>
      </c>
      <c r="D1811" t="str">
        <f>_xlfn.XLOOKUP(C1811,BH:BH,BI:BI)</f>
        <v>VeronicaN</v>
      </c>
      <c r="E1811">
        <v>28934</v>
      </c>
      <c r="F1811" t="s">
        <v>2118</v>
      </c>
      <c r="G1811" s="63">
        <v>45961</v>
      </c>
      <c r="H1811" s="63">
        <v>45961</v>
      </c>
      <c r="I1811" t="s">
        <v>366</v>
      </c>
      <c r="J1811" t="str">
        <f>_xlfn.XLOOKUP(I1811,AS:AS,AU:AU)</f>
        <v>Vuelos</v>
      </c>
      <c r="K1811" t="s">
        <v>33</v>
      </c>
      <c r="L1811">
        <v>0</v>
      </c>
      <c r="M1811">
        <f>L1811*_xlfn.XLOOKUP(K1811,AM:AM,AN:AN)</f>
        <v>0</v>
      </c>
      <c r="N1811">
        <f>L1811*_xlfn.XLOOKUP(K1811,AM:AM,AO:AO)</f>
        <v>0</v>
      </c>
      <c r="O1811">
        <v>0</v>
      </c>
      <c r="P1811">
        <f>O1811*_xlfn.XLOOKUP(K1811,AM:AM,AN:AN)</f>
        <v>0</v>
      </c>
      <c r="Q1811">
        <f>O1811*_xlfn.XLOOKUP(K1811,AM:AM,AO:AO)</f>
        <v>0</v>
      </c>
      <c r="R1811" t="str">
        <f>_xlfn.XLOOKUP(E1811,AF:AF,AG:AG)</f>
        <v>F1S USA</v>
      </c>
      <c r="S1811" t="str">
        <f>_xlfn.XLOOKUP(E1811,AF:AF,AI:AI)</f>
        <v>United States</v>
      </c>
      <c r="T1811">
        <f>WEEKNUM(G1811)</f>
        <v>44</v>
      </c>
      <c r="U1811">
        <f>YEAR(G1811)</f>
        <v>2025</v>
      </c>
      <c r="V1811" s="117" t="str">
        <f>IFERROR(Q1811/N1811,"0")</f>
        <v>0</v>
      </c>
    </row>
    <row r="1812" spans="1:22">
      <c r="A1812" t="str">
        <f>_xlfn.XLOOKUP(D1812,BN:BN,BO:BO)</f>
        <v>México</v>
      </c>
      <c r="B1812" t="s">
        <v>25</v>
      </c>
      <c r="C1812">
        <v>239</v>
      </c>
      <c r="D1812" t="str">
        <f>_xlfn.XLOOKUP(C1812,BH:BH,BI:BI)</f>
        <v>VeronicaN</v>
      </c>
      <c r="E1812">
        <v>28934</v>
      </c>
      <c r="F1812" t="s">
        <v>2118</v>
      </c>
      <c r="G1812" s="63">
        <v>45961</v>
      </c>
      <c r="H1812" s="63">
        <v>45961</v>
      </c>
      <c r="I1812" t="s">
        <v>366</v>
      </c>
      <c r="J1812" t="str">
        <f>_xlfn.XLOOKUP(I1812,AS:AS,AU:AU)</f>
        <v>Vuelos</v>
      </c>
      <c r="K1812" t="s">
        <v>33</v>
      </c>
      <c r="L1812">
        <v>116</v>
      </c>
      <c r="M1812">
        <f>L1812*_xlfn.XLOOKUP(K1812,AM:AM,AN:AN)</f>
        <v>99.76</v>
      </c>
      <c r="N1812">
        <f>L1812*_xlfn.XLOOKUP(K1812,AM:AM,AO:AO)</f>
        <v>116</v>
      </c>
      <c r="O1812">
        <v>0</v>
      </c>
      <c r="P1812">
        <f>O1812*_xlfn.XLOOKUP(K1812,AM:AM,AN:AN)</f>
        <v>0</v>
      </c>
      <c r="Q1812">
        <f>O1812*_xlfn.XLOOKUP(K1812,AM:AM,AO:AO)</f>
        <v>0</v>
      </c>
      <c r="R1812" t="str">
        <f>_xlfn.XLOOKUP(E1812,AF:AF,AG:AG)</f>
        <v>F1S USA</v>
      </c>
      <c r="S1812" t="str">
        <f>_xlfn.XLOOKUP(E1812,AF:AF,AI:AI)</f>
        <v>United States</v>
      </c>
      <c r="T1812">
        <f>WEEKNUM(G1812)</f>
        <v>44</v>
      </c>
      <c r="U1812">
        <f>YEAR(G1812)</f>
        <v>2025</v>
      </c>
      <c r="V1812" s="117">
        <f>IFERROR(Q1812/N1812,"0")</f>
        <v>0</v>
      </c>
    </row>
    <row r="1813" spans="1:22">
      <c r="A1813" t="str">
        <f>_xlfn.XLOOKUP(D1813,BN:BN,BO:BO)</f>
        <v>México</v>
      </c>
      <c r="B1813" t="s">
        <v>25</v>
      </c>
      <c r="C1813">
        <v>239</v>
      </c>
      <c r="D1813" t="str">
        <f>_xlfn.XLOOKUP(C1813,BH:BH,BI:BI)</f>
        <v>VeronicaN</v>
      </c>
      <c r="E1813">
        <v>28934</v>
      </c>
      <c r="F1813" t="s">
        <v>2933</v>
      </c>
      <c r="G1813" s="63">
        <v>45961</v>
      </c>
      <c r="H1813" s="63">
        <v>45961</v>
      </c>
      <c r="I1813" t="s">
        <v>366</v>
      </c>
      <c r="J1813" t="str">
        <f>_xlfn.XLOOKUP(I1813,AS:AS,AU:AU)</f>
        <v>Vuelos</v>
      </c>
      <c r="K1813" t="s">
        <v>33</v>
      </c>
      <c r="L1813">
        <v>0</v>
      </c>
      <c r="M1813">
        <f>L1813*_xlfn.XLOOKUP(K1813,AM:AM,AN:AN)</f>
        <v>0</v>
      </c>
      <c r="N1813">
        <f>L1813*_xlfn.XLOOKUP(K1813,AM:AM,AO:AO)</f>
        <v>0</v>
      </c>
      <c r="O1813">
        <v>0</v>
      </c>
      <c r="P1813">
        <f>O1813*_xlfn.XLOOKUP(K1813,AM:AM,AN:AN)</f>
        <v>0</v>
      </c>
      <c r="Q1813">
        <f>O1813*_xlfn.XLOOKUP(K1813,AM:AM,AO:AO)</f>
        <v>0</v>
      </c>
      <c r="R1813" t="str">
        <f>_xlfn.XLOOKUP(E1813,AF:AF,AG:AG)</f>
        <v>F1S USA</v>
      </c>
      <c r="S1813" t="str">
        <f>_xlfn.XLOOKUP(E1813,AF:AF,AI:AI)</f>
        <v>United States</v>
      </c>
      <c r="T1813">
        <f>WEEKNUM(G1813)</f>
        <v>44</v>
      </c>
      <c r="U1813">
        <f>YEAR(G1813)</f>
        <v>2025</v>
      </c>
      <c r="V1813" s="117" t="str">
        <f>IFERROR(Q1813/N1813,"0")</f>
        <v>0</v>
      </c>
    </row>
    <row r="1814" spans="1:22">
      <c r="A1814" t="str">
        <f>_xlfn.XLOOKUP(D1814,BN:BN,BO:BO)</f>
        <v>México</v>
      </c>
      <c r="B1814" t="s">
        <v>25</v>
      </c>
      <c r="C1814">
        <v>239</v>
      </c>
      <c r="D1814" t="str">
        <f>_xlfn.XLOOKUP(C1814,BH:BH,BI:BI)</f>
        <v>VeronicaN</v>
      </c>
      <c r="E1814">
        <v>28934</v>
      </c>
      <c r="F1814" t="s">
        <v>2933</v>
      </c>
      <c r="G1814" s="63">
        <v>45961</v>
      </c>
      <c r="H1814" s="63">
        <v>45961</v>
      </c>
      <c r="I1814" t="s">
        <v>366</v>
      </c>
      <c r="J1814" t="str">
        <f>_xlfn.XLOOKUP(I1814,AS:AS,AU:AU)</f>
        <v>Vuelos</v>
      </c>
      <c r="K1814" t="s">
        <v>33</v>
      </c>
      <c r="L1814">
        <v>116</v>
      </c>
      <c r="M1814">
        <f>L1814*_xlfn.XLOOKUP(K1814,AM:AM,AN:AN)</f>
        <v>99.76</v>
      </c>
      <c r="N1814">
        <f>L1814*_xlfn.XLOOKUP(K1814,AM:AM,AO:AO)</f>
        <v>116</v>
      </c>
      <c r="O1814">
        <v>0</v>
      </c>
      <c r="P1814">
        <f>O1814*_xlfn.XLOOKUP(K1814,AM:AM,AN:AN)</f>
        <v>0</v>
      </c>
      <c r="Q1814">
        <f>O1814*_xlfn.XLOOKUP(K1814,AM:AM,AO:AO)</f>
        <v>0</v>
      </c>
      <c r="R1814" t="str">
        <f>_xlfn.XLOOKUP(E1814,AF:AF,AG:AG)</f>
        <v>F1S USA</v>
      </c>
      <c r="S1814" t="str">
        <f>_xlfn.XLOOKUP(E1814,AF:AF,AI:AI)</f>
        <v>United States</v>
      </c>
      <c r="T1814">
        <f>WEEKNUM(G1814)</f>
        <v>44</v>
      </c>
      <c r="U1814">
        <f>YEAR(G1814)</f>
        <v>2025</v>
      </c>
      <c r="V1814" s="117">
        <f>IFERROR(Q1814/N1814,"0")</f>
        <v>0</v>
      </c>
    </row>
    <row r="1815" spans="1:22">
      <c r="A1815" t="str">
        <f>_xlfn.XLOOKUP(D1815,BN:BN,BO:BO)</f>
        <v>México</v>
      </c>
      <c r="B1815" t="s">
        <v>25</v>
      </c>
      <c r="C1815">
        <v>239</v>
      </c>
      <c r="D1815" t="str">
        <f>_xlfn.XLOOKUP(C1815,BH:BH,BI:BI)</f>
        <v>VeronicaN</v>
      </c>
      <c r="E1815">
        <v>25372</v>
      </c>
      <c r="F1815" t="s">
        <v>2939</v>
      </c>
      <c r="G1815" s="63">
        <v>45749</v>
      </c>
      <c r="H1815" s="63">
        <v>46014</v>
      </c>
      <c r="I1815" t="s">
        <v>418</v>
      </c>
      <c r="J1815" t="str">
        <f>_xlfn.XLOOKUP(I1815,AS:AS,AU:AU)</f>
        <v>Otros</v>
      </c>
      <c r="K1815" t="s">
        <v>33</v>
      </c>
      <c r="L1815">
        <v>3464</v>
      </c>
      <c r="M1815">
        <f>L1815*_xlfn.XLOOKUP(K1815,AM:AM,AN:AN)</f>
        <v>2979.04</v>
      </c>
      <c r="N1815">
        <f>L1815*_xlfn.XLOOKUP(K1815,AM:AM,AO:AO)</f>
        <v>3464</v>
      </c>
      <c r="O1815">
        <v>0</v>
      </c>
      <c r="P1815">
        <f>O1815*_xlfn.XLOOKUP(K1815,AM:AM,AN:AN)</f>
        <v>0</v>
      </c>
      <c r="Q1815">
        <f>O1815*_xlfn.XLOOKUP(K1815,AM:AM,AO:AO)</f>
        <v>0</v>
      </c>
      <c r="R1815" t="str">
        <f>_xlfn.XLOOKUP(E1815,AF:AF,AG:AG)</f>
        <v>Queen Of Clubs Lifestyle Luxury Services LTD</v>
      </c>
      <c r="S1815" t="str">
        <f>_xlfn.XLOOKUP(E1815,AF:AF,AI:AI)</f>
        <v>United Kingdom</v>
      </c>
      <c r="T1815">
        <f>WEEKNUM(G1815)</f>
        <v>14</v>
      </c>
      <c r="U1815">
        <f>YEAR(G1815)</f>
        <v>2025</v>
      </c>
      <c r="V1815" s="117">
        <f>IFERROR(Q1815/N1815,"0")</f>
        <v>0</v>
      </c>
    </row>
    <row r="1816" spans="1:22">
      <c r="A1816" t="str">
        <f>_xlfn.XLOOKUP(D1816,BN:BN,BO:BO)</f>
        <v>México</v>
      </c>
      <c r="B1816" t="s">
        <v>25</v>
      </c>
      <c r="C1816">
        <v>239</v>
      </c>
      <c r="D1816" t="str">
        <f>_xlfn.XLOOKUP(C1816,BH:BH,BI:BI)</f>
        <v>VeronicaN</v>
      </c>
      <c r="E1816">
        <v>28934</v>
      </c>
      <c r="F1816" t="s">
        <v>2118</v>
      </c>
      <c r="G1816" s="63">
        <v>45992</v>
      </c>
      <c r="H1816" s="63">
        <v>46007</v>
      </c>
      <c r="I1816" t="s">
        <v>366</v>
      </c>
      <c r="J1816" t="str">
        <f>_xlfn.XLOOKUP(I1816,AS:AS,AU:AU)</f>
        <v>Vuelos</v>
      </c>
      <c r="K1816" t="s">
        <v>33</v>
      </c>
      <c r="L1816">
        <v>1831.98</v>
      </c>
      <c r="M1816">
        <f>L1816*_xlfn.XLOOKUP(K1816,AM:AM,AN:AN)</f>
        <v>1575.5028</v>
      </c>
      <c r="N1816">
        <f>L1816*_xlfn.XLOOKUP(K1816,AM:AM,AO:AO)</f>
        <v>1831.98</v>
      </c>
      <c r="O1816">
        <v>0</v>
      </c>
      <c r="P1816">
        <f>O1816*_xlfn.XLOOKUP(K1816,AM:AM,AN:AN)</f>
        <v>0</v>
      </c>
      <c r="Q1816">
        <f>O1816*_xlfn.XLOOKUP(K1816,AM:AM,AO:AO)</f>
        <v>0</v>
      </c>
      <c r="R1816" t="str">
        <f>_xlfn.XLOOKUP(E1816,AF:AF,AG:AG)</f>
        <v>F1S USA</v>
      </c>
      <c r="S1816" t="str">
        <f>_xlfn.XLOOKUP(E1816,AF:AF,AI:AI)</f>
        <v>United States</v>
      </c>
      <c r="T1816">
        <f>WEEKNUM(G1816)</f>
        <v>49</v>
      </c>
      <c r="U1816">
        <f>YEAR(G1816)</f>
        <v>2025</v>
      </c>
      <c r="V1816" s="117">
        <f>IFERROR(Q1816/N1816,"0")</f>
        <v>0</v>
      </c>
    </row>
    <row r="1817" spans="1:22">
      <c r="A1817" t="str">
        <f>_xlfn.XLOOKUP(D1817,BN:BN,BO:BO)</f>
        <v>México</v>
      </c>
      <c r="B1817" t="s">
        <v>25</v>
      </c>
      <c r="C1817">
        <v>239</v>
      </c>
      <c r="D1817" t="str">
        <f>_xlfn.XLOOKUP(C1817,BH:BH,BI:BI)</f>
        <v>VeronicaN</v>
      </c>
      <c r="E1817">
        <v>28934</v>
      </c>
      <c r="F1817" t="s">
        <v>2120</v>
      </c>
      <c r="G1817" s="63">
        <v>45992</v>
      </c>
      <c r="H1817" s="63">
        <v>46007</v>
      </c>
      <c r="I1817" t="s">
        <v>366</v>
      </c>
      <c r="J1817" t="str">
        <f>_xlfn.XLOOKUP(I1817,AS:AS,AU:AU)</f>
        <v>Vuelos</v>
      </c>
      <c r="K1817" t="s">
        <v>33</v>
      </c>
      <c r="L1817">
        <v>1831.98</v>
      </c>
      <c r="M1817">
        <f>L1817*_xlfn.XLOOKUP(K1817,AM:AM,AN:AN)</f>
        <v>1575.5028</v>
      </c>
      <c r="N1817">
        <f>L1817*_xlfn.XLOOKUP(K1817,AM:AM,AO:AO)</f>
        <v>1831.98</v>
      </c>
      <c r="O1817">
        <v>0</v>
      </c>
      <c r="P1817">
        <f>O1817*_xlfn.XLOOKUP(K1817,AM:AM,AN:AN)</f>
        <v>0</v>
      </c>
      <c r="Q1817">
        <f>O1817*_xlfn.XLOOKUP(K1817,AM:AM,AO:AO)</f>
        <v>0</v>
      </c>
      <c r="R1817" t="str">
        <f>_xlfn.XLOOKUP(E1817,AF:AF,AG:AG)</f>
        <v>F1S USA</v>
      </c>
      <c r="S1817" t="str">
        <f>_xlfn.XLOOKUP(E1817,AF:AF,AI:AI)</f>
        <v>United States</v>
      </c>
      <c r="T1817">
        <f>WEEKNUM(G1817)</f>
        <v>49</v>
      </c>
      <c r="U1817">
        <f>YEAR(G1817)</f>
        <v>2025</v>
      </c>
      <c r="V1817" s="117">
        <f>IFERROR(Q1817/N1817,"0")</f>
        <v>0</v>
      </c>
    </row>
    <row r="1818" spans="1:22">
      <c r="A1818" t="str">
        <f>_xlfn.XLOOKUP(D1818,BN:BN,BO:BO)</f>
        <v>México</v>
      </c>
      <c r="B1818" t="s">
        <v>25</v>
      </c>
      <c r="C1818">
        <v>239</v>
      </c>
      <c r="D1818" t="str">
        <f>_xlfn.XLOOKUP(C1818,BH:BH,BI:BI)</f>
        <v>VeronicaN</v>
      </c>
      <c r="E1818">
        <v>23789</v>
      </c>
      <c r="F1818" t="s">
        <v>2678</v>
      </c>
      <c r="G1818" s="63">
        <v>45749</v>
      </c>
      <c r="H1818" s="63">
        <v>46014</v>
      </c>
      <c r="I1818" t="s">
        <v>364</v>
      </c>
      <c r="J1818" t="str">
        <f>_xlfn.XLOOKUP(I1818,AS:AS,AU:AU)</f>
        <v>DMC</v>
      </c>
      <c r="K1818" t="s">
        <v>33</v>
      </c>
      <c r="L1818">
        <v>1200</v>
      </c>
      <c r="M1818">
        <f>L1818*_xlfn.XLOOKUP(K1818,AM:AM,AN:AN)</f>
        <v>1032</v>
      </c>
      <c r="N1818">
        <f>L1818*_xlfn.XLOOKUP(K1818,AM:AM,AO:AO)</f>
        <v>1200</v>
      </c>
      <c r="O1818">
        <v>0</v>
      </c>
      <c r="P1818">
        <f>O1818*_xlfn.XLOOKUP(K1818,AM:AM,AN:AN)</f>
        <v>0</v>
      </c>
      <c r="Q1818">
        <f>O1818*_xlfn.XLOOKUP(K1818,AM:AM,AO:AO)</f>
        <v>0</v>
      </c>
      <c r="R1818" t="str">
        <f>_xlfn.XLOOKUP(E1818,AF:AF,AG:AG)</f>
        <v>TRIUMPH TRAVEL</v>
      </c>
      <c r="S1818" t="str">
        <f>_xlfn.XLOOKUP(E1818,AF:AF,AI:AI)</f>
        <v>South Africa</v>
      </c>
      <c r="T1818">
        <f>WEEKNUM(G1818)</f>
        <v>14</v>
      </c>
      <c r="U1818">
        <f>YEAR(G1818)</f>
        <v>2025</v>
      </c>
      <c r="V1818" s="117">
        <f>IFERROR(Q1818/N1818,"0")</f>
        <v>0</v>
      </c>
    </row>
    <row r="1819" spans="1:22">
      <c r="A1819" t="str">
        <f>_xlfn.XLOOKUP(D1819,BN:BN,BO:BO)</f>
        <v>México</v>
      </c>
      <c r="B1819" t="s">
        <v>25</v>
      </c>
      <c r="C1819">
        <v>239</v>
      </c>
      <c r="D1819" t="str">
        <f>_xlfn.XLOOKUP(C1819,BH:BH,BI:BI)</f>
        <v>VeronicaN</v>
      </c>
      <c r="E1819">
        <v>28934</v>
      </c>
      <c r="F1819" t="s">
        <v>2118</v>
      </c>
      <c r="G1819" s="63">
        <v>45992</v>
      </c>
      <c r="H1819" s="63">
        <v>46007</v>
      </c>
      <c r="I1819" t="s">
        <v>366</v>
      </c>
      <c r="J1819" t="str">
        <f>_xlfn.XLOOKUP(I1819,AS:AS,AU:AU)</f>
        <v>Vuelos</v>
      </c>
      <c r="K1819" t="s">
        <v>33</v>
      </c>
      <c r="L1819">
        <v>60</v>
      </c>
      <c r="M1819">
        <f>L1819*_xlfn.XLOOKUP(K1819,AM:AM,AN:AN)</f>
        <v>51.6</v>
      </c>
      <c r="N1819">
        <f>L1819*_xlfn.XLOOKUP(K1819,AM:AM,AO:AO)</f>
        <v>60</v>
      </c>
      <c r="O1819">
        <v>0</v>
      </c>
      <c r="P1819">
        <f>O1819*_xlfn.XLOOKUP(K1819,AM:AM,AN:AN)</f>
        <v>0</v>
      </c>
      <c r="Q1819">
        <f>O1819*_xlfn.XLOOKUP(K1819,AM:AM,AO:AO)</f>
        <v>0</v>
      </c>
      <c r="R1819" t="str">
        <f>_xlfn.XLOOKUP(E1819,AF:AF,AG:AG)</f>
        <v>F1S USA</v>
      </c>
      <c r="S1819" t="str">
        <f>_xlfn.XLOOKUP(E1819,AF:AF,AI:AI)</f>
        <v>United States</v>
      </c>
      <c r="T1819">
        <f>WEEKNUM(G1819)</f>
        <v>49</v>
      </c>
      <c r="U1819">
        <f>YEAR(G1819)</f>
        <v>2025</v>
      </c>
      <c r="V1819" s="117">
        <f>IFERROR(Q1819/N1819,"0")</f>
        <v>0</v>
      </c>
    </row>
    <row r="1820" spans="1:22">
      <c r="A1820" t="str">
        <f>_xlfn.XLOOKUP(D1820,BN:BN,BO:BO)</f>
        <v>México</v>
      </c>
      <c r="B1820" t="s">
        <v>25</v>
      </c>
      <c r="C1820">
        <v>239</v>
      </c>
      <c r="D1820" t="str">
        <f>_xlfn.XLOOKUP(C1820,BH:BH,BI:BI)</f>
        <v>VeronicaN</v>
      </c>
      <c r="E1820">
        <v>28934</v>
      </c>
      <c r="F1820" t="s">
        <v>2120</v>
      </c>
      <c r="G1820" s="63">
        <v>45992</v>
      </c>
      <c r="H1820" s="63">
        <v>46007</v>
      </c>
      <c r="I1820" t="s">
        <v>366</v>
      </c>
      <c r="J1820" t="str">
        <f>_xlfn.XLOOKUP(I1820,AS:AS,AU:AU)</f>
        <v>Vuelos</v>
      </c>
      <c r="K1820" t="s">
        <v>33</v>
      </c>
      <c r="L1820">
        <v>60</v>
      </c>
      <c r="M1820">
        <f>L1820*_xlfn.XLOOKUP(K1820,AM:AM,AN:AN)</f>
        <v>51.6</v>
      </c>
      <c r="N1820">
        <f>L1820*_xlfn.XLOOKUP(K1820,AM:AM,AO:AO)</f>
        <v>60</v>
      </c>
      <c r="O1820">
        <v>0</v>
      </c>
      <c r="P1820">
        <f>O1820*_xlfn.XLOOKUP(K1820,AM:AM,AN:AN)</f>
        <v>0</v>
      </c>
      <c r="Q1820">
        <f>O1820*_xlfn.XLOOKUP(K1820,AM:AM,AO:AO)</f>
        <v>0</v>
      </c>
      <c r="R1820" t="str">
        <f>_xlfn.XLOOKUP(E1820,AF:AF,AG:AG)</f>
        <v>F1S USA</v>
      </c>
      <c r="S1820" t="str">
        <f>_xlfn.XLOOKUP(E1820,AF:AF,AI:AI)</f>
        <v>United States</v>
      </c>
      <c r="T1820">
        <f>WEEKNUM(G1820)</f>
        <v>49</v>
      </c>
      <c r="U1820">
        <f>YEAR(G1820)</f>
        <v>2025</v>
      </c>
      <c r="V1820" s="117">
        <f>IFERROR(Q1820/N1820,"0")</f>
        <v>0</v>
      </c>
    </row>
    <row r="1821" spans="1:22">
      <c r="A1821" t="e">
        <f>_xlfn.XLOOKUP(D1821,BN:BN,BO:BO)</f>
        <v>#N/A</v>
      </c>
      <c r="B1821" t="s">
        <v>25</v>
      </c>
      <c r="C1821">
        <v>240</v>
      </c>
      <c r="D1821" t="e">
        <f>_xlfn.XLOOKUP(C1821,BH:BH,BI:BI)</f>
        <v>#N/A</v>
      </c>
      <c r="E1821">
        <v>23931</v>
      </c>
      <c r="F1821" t="s">
        <v>2940</v>
      </c>
      <c r="G1821" s="63">
        <v>45750</v>
      </c>
      <c r="H1821" s="63">
        <v>45757</v>
      </c>
      <c r="I1821" t="s">
        <v>376</v>
      </c>
      <c r="J1821" t="str">
        <f>_xlfn.XLOOKUP(I1821,AS:AS,AU:AU)</f>
        <v>Hotel</v>
      </c>
      <c r="K1821" t="s">
        <v>33</v>
      </c>
      <c r="L1821">
        <v>6000</v>
      </c>
      <c r="M1821">
        <f>L1821*_xlfn.XLOOKUP(K1821,AM:AM,AN:AN)</f>
        <v>5160</v>
      </c>
      <c r="N1821">
        <f>L1821*_xlfn.XLOOKUP(K1821,AM:AM,AO:AO)</f>
        <v>6000</v>
      </c>
      <c r="O1821">
        <v>500</v>
      </c>
      <c r="P1821">
        <f>O1821*_xlfn.XLOOKUP(K1821,AM:AM,AN:AN)</f>
        <v>430</v>
      </c>
      <c r="Q1821">
        <f>O1821*_xlfn.XLOOKUP(K1821,AM:AM,AO:AO)</f>
        <v>500</v>
      </c>
      <c r="R1821" t="str">
        <f>_xlfn.XLOOKUP(E1821,AF:AF,AG:AG)</f>
        <v>ABERCROMBIE AND KENT EUROPE</v>
      </c>
      <c r="S1821" t="str">
        <f>_xlfn.XLOOKUP(E1821,AF:AF,AI:AI)</f>
        <v>United Kingdom</v>
      </c>
      <c r="T1821">
        <f>WEEKNUM(G1821)</f>
        <v>14</v>
      </c>
      <c r="U1821">
        <f>YEAR(G1821)</f>
        <v>2025</v>
      </c>
      <c r="V1821" s="117">
        <f>IFERROR(Q1821/N1821,"0")</f>
        <v>8.3333333333333329E-2</v>
      </c>
    </row>
    <row r="1822" spans="1:22">
      <c r="A1822" t="str">
        <f>_xlfn.XLOOKUP(D1822,BN:BN,BO:BO)</f>
        <v>México</v>
      </c>
      <c r="B1822" t="s">
        <v>25</v>
      </c>
      <c r="C1822">
        <v>241</v>
      </c>
      <c r="D1822" t="str">
        <f>_xlfn.XLOOKUP(C1822,BH:BH,BI:BI)</f>
        <v>DianaM</v>
      </c>
      <c r="E1822">
        <v>27142</v>
      </c>
      <c r="F1822" t="s">
        <v>2941</v>
      </c>
      <c r="G1822" s="63">
        <v>45776</v>
      </c>
      <c r="H1822" s="63">
        <v>45782</v>
      </c>
      <c r="I1822" t="s">
        <v>444</v>
      </c>
      <c r="J1822" t="str">
        <f>_xlfn.XLOOKUP(I1822,AS:AS,AU:AU)</f>
        <v>DMC</v>
      </c>
      <c r="K1822" t="s">
        <v>33</v>
      </c>
      <c r="L1822">
        <v>5696.42</v>
      </c>
      <c r="M1822">
        <f>L1822*_xlfn.XLOOKUP(K1822,AM:AM,AN:AN)</f>
        <v>4898.9211999999998</v>
      </c>
      <c r="N1822">
        <f>L1822*_xlfn.XLOOKUP(K1822,AM:AM,AO:AO)</f>
        <v>5696.42</v>
      </c>
      <c r="O1822">
        <v>876.42</v>
      </c>
      <c r="P1822">
        <f>O1822*_xlfn.XLOOKUP(K1822,AM:AM,AN:AN)</f>
        <v>753.72119999999995</v>
      </c>
      <c r="Q1822">
        <f>O1822*_xlfn.XLOOKUP(K1822,AM:AM,AO:AO)</f>
        <v>876.42</v>
      </c>
      <c r="R1822" t="str">
        <f>_xlfn.XLOOKUP(E1822,AF:AF,AG:AG)</f>
        <v>Imperial Tours</v>
      </c>
      <c r="S1822" t="str">
        <f>_xlfn.XLOOKUP(E1822,AF:AF,AI:AI)</f>
        <v>Hong Kong</v>
      </c>
      <c r="T1822">
        <f>WEEKNUM(G1822)</f>
        <v>18</v>
      </c>
      <c r="U1822">
        <f>YEAR(G1822)</f>
        <v>2025</v>
      </c>
      <c r="V1822" s="117">
        <f>IFERROR(Q1822/N1822,"0")</f>
        <v>0.15385452617608952</v>
      </c>
    </row>
    <row r="1823" spans="1:22">
      <c r="A1823" t="str">
        <f>_xlfn.XLOOKUP(D1823,BN:BN,BO:BO)</f>
        <v>México</v>
      </c>
      <c r="B1823" t="s">
        <v>25</v>
      </c>
      <c r="C1823">
        <v>241</v>
      </c>
      <c r="D1823" t="str">
        <f>_xlfn.XLOOKUP(C1823,BH:BH,BI:BI)</f>
        <v>DianaM</v>
      </c>
      <c r="E1823">
        <v>27142</v>
      </c>
      <c r="F1823" t="s">
        <v>2942</v>
      </c>
      <c r="G1823" s="63">
        <v>45776</v>
      </c>
      <c r="H1823" s="63">
        <v>45782</v>
      </c>
      <c r="I1823" t="s">
        <v>444</v>
      </c>
      <c r="J1823" t="str">
        <f>_xlfn.XLOOKUP(I1823,AS:AS,AU:AU)</f>
        <v>DMC</v>
      </c>
      <c r="K1823" t="s">
        <v>33</v>
      </c>
      <c r="L1823">
        <v>1715.47</v>
      </c>
      <c r="M1823">
        <f>L1823*_xlfn.XLOOKUP(K1823,AM:AM,AN:AN)</f>
        <v>1475.3042</v>
      </c>
      <c r="N1823">
        <f>L1823*_xlfn.XLOOKUP(K1823,AM:AM,AO:AO)</f>
        <v>1715.47</v>
      </c>
      <c r="O1823">
        <v>175.47</v>
      </c>
      <c r="P1823">
        <f>O1823*_xlfn.XLOOKUP(K1823,AM:AM,AN:AN)</f>
        <v>150.9042</v>
      </c>
      <c r="Q1823">
        <f>O1823*_xlfn.XLOOKUP(K1823,AM:AM,AO:AO)</f>
        <v>175.47</v>
      </c>
      <c r="R1823" t="str">
        <f>_xlfn.XLOOKUP(E1823,AF:AF,AG:AG)</f>
        <v>Imperial Tours</v>
      </c>
      <c r="S1823" t="str">
        <f>_xlfn.XLOOKUP(E1823,AF:AF,AI:AI)</f>
        <v>Hong Kong</v>
      </c>
      <c r="T1823">
        <f>WEEKNUM(G1823)</f>
        <v>18</v>
      </c>
      <c r="U1823">
        <f>YEAR(G1823)</f>
        <v>2025</v>
      </c>
      <c r="V1823" s="117">
        <f>IFERROR(Q1823/N1823,"0")</f>
        <v>0.10228683684354725</v>
      </c>
    </row>
    <row r="1824" spans="1:22">
      <c r="A1824" t="str">
        <f>_xlfn.XLOOKUP(D1824,BN:BN,BO:BO)</f>
        <v>México</v>
      </c>
      <c r="B1824" t="s">
        <v>25</v>
      </c>
      <c r="C1824">
        <v>241</v>
      </c>
      <c r="D1824" t="str">
        <f>_xlfn.XLOOKUP(C1824,BH:BH,BI:BI)</f>
        <v>DianaM</v>
      </c>
      <c r="E1824">
        <v>28496</v>
      </c>
      <c r="F1824" t="s">
        <v>2943</v>
      </c>
      <c r="G1824" s="63">
        <v>45776</v>
      </c>
      <c r="H1824" s="63">
        <v>45782</v>
      </c>
      <c r="I1824" t="s">
        <v>376</v>
      </c>
      <c r="J1824" t="str">
        <f>_xlfn.XLOOKUP(I1824,AS:AS,AU:AU)</f>
        <v>Hotel</v>
      </c>
      <c r="K1824" t="s">
        <v>33</v>
      </c>
      <c r="L1824">
        <v>4085.1</v>
      </c>
      <c r="M1824">
        <f>L1824*_xlfn.XLOOKUP(K1824,AM:AM,AN:AN)</f>
        <v>3513.1859999999997</v>
      </c>
      <c r="N1824">
        <f>L1824*_xlfn.XLOOKUP(K1824,AM:AM,AO:AO)</f>
        <v>4085.1</v>
      </c>
      <c r="O1824">
        <v>408.51</v>
      </c>
      <c r="P1824">
        <f>O1824*_xlfn.XLOOKUP(K1824,AM:AM,AN:AN)</f>
        <v>351.3186</v>
      </c>
      <c r="Q1824">
        <f>O1824*_xlfn.XLOOKUP(K1824,AM:AM,AO:AO)</f>
        <v>408.51</v>
      </c>
      <c r="R1824" t="str">
        <f>_xlfn.XLOOKUP(E1824,AF:AF,AG:AG)</f>
        <v>BULGARI HOTEL SHANGHAI</v>
      </c>
      <c r="S1824" t="str">
        <f>_xlfn.XLOOKUP(E1824,AF:AF,AI:AI)</f>
        <v>China</v>
      </c>
      <c r="T1824">
        <f>WEEKNUM(G1824)</f>
        <v>18</v>
      </c>
      <c r="U1824">
        <f>YEAR(G1824)</f>
        <v>2025</v>
      </c>
      <c r="V1824" s="117">
        <f>IFERROR(Q1824/N1824,"0")</f>
        <v>0.1</v>
      </c>
    </row>
    <row r="1825" spans="1:22">
      <c r="A1825" t="str">
        <f>_xlfn.XLOOKUP(D1825,BN:BN,BO:BO)</f>
        <v>México</v>
      </c>
      <c r="B1825" t="s">
        <v>25</v>
      </c>
      <c r="C1825">
        <v>241</v>
      </c>
      <c r="D1825" t="str">
        <f>_xlfn.XLOOKUP(C1825,BH:BH,BI:BI)</f>
        <v>DianaM</v>
      </c>
      <c r="E1825">
        <v>28496</v>
      </c>
      <c r="F1825" t="s">
        <v>2943</v>
      </c>
      <c r="G1825" s="63">
        <v>45776</v>
      </c>
      <c r="H1825" s="63">
        <v>45782</v>
      </c>
      <c r="I1825" t="s">
        <v>376</v>
      </c>
      <c r="J1825" t="str">
        <f>_xlfn.XLOOKUP(I1825,AS:AS,AU:AU)</f>
        <v>Hotel</v>
      </c>
      <c r="K1825" t="s">
        <v>33</v>
      </c>
      <c r="L1825">
        <v>4498.7</v>
      </c>
      <c r="M1825">
        <f>L1825*_xlfn.XLOOKUP(K1825,AM:AM,AN:AN)</f>
        <v>3868.8819999999996</v>
      </c>
      <c r="N1825">
        <f>L1825*_xlfn.XLOOKUP(K1825,AM:AM,AO:AO)</f>
        <v>4498.7</v>
      </c>
      <c r="O1825">
        <v>449.87</v>
      </c>
      <c r="P1825">
        <f>O1825*_xlfn.XLOOKUP(K1825,AM:AM,AN:AN)</f>
        <v>386.88819999999998</v>
      </c>
      <c r="Q1825">
        <f>O1825*_xlfn.XLOOKUP(K1825,AM:AM,AO:AO)</f>
        <v>449.87</v>
      </c>
      <c r="R1825" t="str">
        <f>_xlfn.XLOOKUP(E1825,AF:AF,AG:AG)</f>
        <v>BULGARI HOTEL SHANGHAI</v>
      </c>
      <c r="S1825" t="str">
        <f>_xlfn.XLOOKUP(E1825,AF:AF,AI:AI)</f>
        <v>China</v>
      </c>
      <c r="T1825">
        <f>WEEKNUM(G1825)</f>
        <v>18</v>
      </c>
      <c r="U1825">
        <f>YEAR(G1825)</f>
        <v>2025</v>
      </c>
      <c r="V1825" s="117">
        <f>IFERROR(Q1825/N1825,"0")</f>
        <v>0.1</v>
      </c>
    </row>
    <row r="1826" spans="1:22">
      <c r="A1826" t="str">
        <f>_xlfn.XLOOKUP(D1826,BN:BN,BO:BO)</f>
        <v>México</v>
      </c>
      <c r="B1826" t="s">
        <v>25</v>
      </c>
      <c r="C1826">
        <v>241</v>
      </c>
      <c r="D1826" t="str">
        <f>_xlfn.XLOOKUP(C1826,BH:BH,BI:BI)</f>
        <v>DianaM</v>
      </c>
      <c r="E1826">
        <v>28496</v>
      </c>
      <c r="F1826" t="s">
        <v>2943</v>
      </c>
      <c r="G1826" s="63">
        <v>45776</v>
      </c>
      <c r="H1826" s="63">
        <v>45782</v>
      </c>
      <c r="I1826" t="s">
        <v>376</v>
      </c>
      <c r="J1826" t="str">
        <f>_xlfn.XLOOKUP(I1826,AS:AS,AU:AU)</f>
        <v>Hotel</v>
      </c>
      <c r="K1826" t="s">
        <v>33</v>
      </c>
      <c r="L1826">
        <v>2016.7</v>
      </c>
      <c r="M1826">
        <f>L1826*_xlfn.XLOOKUP(K1826,AM:AM,AN:AN)</f>
        <v>1734.3620000000001</v>
      </c>
      <c r="N1826">
        <f>L1826*_xlfn.XLOOKUP(K1826,AM:AM,AO:AO)</f>
        <v>2016.7</v>
      </c>
      <c r="O1826">
        <v>201.67</v>
      </c>
      <c r="P1826">
        <f>O1826*_xlfn.XLOOKUP(K1826,AM:AM,AN:AN)</f>
        <v>173.43619999999999</v>
      </c>
      <c r="Q1826">
        <f>O1826*_xlfn.XLOOKUP(K1826,AM:AM,AO:AO)</f>
        <v>201.67</v>
      </c>
      <c r="R1826" t="str">
        <f>_xlfn.XLOOKUP(E1826,AF:AF,AG:AG)</f>
        <v>BULGARI HOTEL SHANGHAI</v>
      </c>
      <c r="S1826" t="str">
        <f>_xlfn.XLOOKUP(E1826,AF:AF,AI:AI)</f>
        <v>China</v>
      </c>
      <c r="T1826">
        <f>WEEKNUM(G1826)</f>
        <v>18</v>
      </c>
      <c r="U1826">
        <f>YEAR(G1826)</f>
        <v>2025</v>
      </c>
      <c r="V1826" s="117">
        <f>IFERROR(Q1826/N1826,"0")</f>
        <v>9.9999999999999992E-2</v>
      </c>
    </row>
    <row r="1827" spans="1:22">
      <c r="A1827" t="str">
        <f>_xlfn.XLOOKUP(D1827,BN:BN,BO:BO)</f>
        <v>México</v>
      </c>
      <c r="B1827" t="s">
        <v>25</v>
      </c>
      <c r="C1827">
        <v>241</v>
      </c>
      <c r="D1827" t="str">
        <f>_xlfn.XLOOKUP(C1827,BH:BH,BI:BI)</f>
        <v>DianaM</v>
      </c>
      <c r="E1827">
        <v>28496</v>
      </c>
      <c r="F1827" t="s">
        <v>2943</v>
      </c>
      <c r="G1827" s="63">
        <v>45776</v>
      </c>
      <c r="H1827" s="63">
        <v>45782</v>
      </c>
      <c r="I1827" t="s">
        <v>376</v>
      </c>
      <c r="J1827" t="str">
        <f>_xlfn.XLOOKUP(I1827,AS:AS,AU:AU)</f>
        <v>Hotel</v>
      </c>
      <c r="K1827" t="s">
        <v>33</v>
      </c>
      <c r="L1827">
        <v>4085.1</v>
      </c>
      <c r="M1827">
        <f>L1827*_xlfn.XLOOKUP(K1827,AM:AM,AN:AN)</f>
        <v>3513.1859999999997</v>
      </c>
      <c r="N1827">
        <f>L1827*_xlfn.XLOOKUP(K1827,AM:AM,AO:AO)</f>
        <v>4085.1</v>
      </c>
      <c r="O1827">
        <v>408.51</v>
      </c>
      <c r="P1827">
        <f>O1827*_xlfn.XLOOKUP(K1827,AM:AM,AN:AN)</f>
        <v>351.3186</v>
      </c>
      <c r="Q1827">
        <f>O1827*_xlfn.XLOOKUP(K1827,AM:AM,AO:AO)</f>
        <v>408.51</v>
      </c>
      <c r="R1827" t="str">
        <f>_xlfn.XLOOKUP(E1827,AF:AF,AG:AG)</f>
        <v>BULGARI HOTEL SHANGHAI</v>
      </c>
      <c r="S1827" t="str">
        <f>_xlfn.XLOOKUP(E1827,AF:AF,AI:AI)</f>
        <v>China</v>
      </c>
      <c r="T1827">
        <f>WEEKNUM(G1827)</f>
        <v>18</v>
      </c>
      <c r="U1827">
        <f>YEAR(G1827)</f>
        <v>2025</v>
      </c>
      <c r="V1827" s="117">
        <f>IFERROR(Q1827/N1827,"0")</f>
        <v>0.1</v>
      </c>
    </row>
    <row r="1828" spans="1:22">
      <c r="A1828" t="str">
        <f>_xlfn.XLOOKUP(D1828,BN:BN,BO:BO)</f>
        <v>México</v>
      </c>
      <c r="B1828" t="s">
        <v>25</v>
      </c>
      <c r="C1828">
        <v>241</v>
      </c>
      <c r="D1828" t="str">
        <f>_xlfn.XLOOKUP(C1828,BH:BH,BI:BI)</f>
        <v>DianaM</v>
      </c>
      <c r="E1828">
        <v>28496</v>
      </c>
      <c r="F1828" t="s">
        <v>2943</v>
      </c>
      <c r="G1828" s="63">
        <v>45776</v>
      </c>
      <c r="H1828" s="63">
        <v>45782</v>
      </c>
      <c r="I1828" t="s">
        <v>376</v>
      </c>
      <c r="J1828" t="str">
        <f>_xlfn.XLOOKUP(I1828,AS:AS,AU:AU)</f>
        <v>Hotel</v>
      </c>
      <c r="K1828" t="s">
        <v>33</v>
      </c>
      <c r="L1828">
        <v>4498.7</v>
      </c>
      <c r="M1828">
        <f>L1828*_xlfn.XLOOKUP(K1828,AM:AM,AN:AN)</f>
        <v>3868.8819999999996</v>
      </c>
      <c r="N1828">
        <f>L1828*_xlfn.XLOOKUP(K1828,AM:AM,AO:AO)</f>
        <v>4498.7</v>
      </c>
      <c r="O1828">
        <v>449.87</v>
      </c>
      <c r="P1828">
        <f>O1828*_xlfn.XLOOKUP(K1828,AM:AM,AN:AN)</f>
        <v>386.88819999999998</v>
      </c>
      <c r="Q1828">
        <f>O1828*_xlfn.XLOOKUP(K1828,AM:AM,AO:AO)</f>
        <v>449.87</v>
      </c>
      <c r="R1828" t="str">
        <f>_xlfn.XLOOKUP(E1828,AF:AF,AG:AG)</f>
        <v>BULGARI HOTEL SHANGHAI</v>
      </c>
      <c r="S1828" t="str">
        <f>_xlfn.XLOOKUP(E1828,AF:AF,AI:AI)</f>
        <v>China</v>
      </c>
      <c r="T1828">
        <f>WEEKNUM(G1828)</f>
        <v>18</v>
      </c>
      <c r="U1828">
        <f>YEAR(G1828)</f>
        <v>2025</v>
      </c>
      <c r="V1828" s="117">
        <f>IFERROR(Q1828/N1828,"0")</f>
        <v>0.1</v>
      </c>
    </row>
    <row r="1829" spans="1:22">
      <c r="A1829" t="str">
        <f>_xlfn.XLOOKUP(D1829,BN:BN,BO:BO)</f>
        <v>México</v>
      </c>
      <c r="B1829" t="s">
        <v>25</v>
      </c>
      <c r="C1829">
        <v>241</v>
      </c>
      <c r="D1829" t="str">
        <f>_xlfn.XLOOKUP(C1829,BH:BH,BI:BI)</f>
        <v>DianaM</v>
      </c>
      <c r="E1829">
        <v>28496</v>
      </c>
      <c r="F1829" t="s">
        <v>2943</v>
      </c>
      <c r="G1829" s="63">
        <v>45776</v>
      </c>
      <c r="H1829" s="63">
        <v>45782</v>
      </c>
      <c r="I1829" t="s">
        <v>376</v>
      </c>
      <c r="J1829" t="str">
        <f>_xlfn.XLOOKUP(I1829,AS:AS,AU:AU)</f>
        <v>Hotel</v>
      </c>
      <c r="K1829" t="s">
        <v>33</v>
      </c>
      <c r="L1829">
        <v>2016.7</v>
      </c>
      <c r="M1829">
        <f>L1829*_xlfn.XLOOKUP(K1829,AM:AM,AN:AN)</f>
        <v>1734.3620000000001</v>
      </c>
      <c r="N1829">
        <f>L1829*_xlfn.XLOOKUP(K1829,AM:AM,AO:AO)</f>
        <v>2016.7</v>
      </c>
      <c r="O1829">
        <v>201.67</v>
      </c>
      <c r="P1829">
        <f>O1829*_xlfn.XLOOKUP(K1829,AM:AM,AN:AN)</f>
        <v>173.43619999999999</v>
      </c>
      <c r="Q1829">
        <f>O1829*_xlfn.XLOOKUP(K1829,AM:AM,AO:AO)</f>
        <v>201.67</v>
      </c>
      <c r="R1829" t="str">
        <f>_xlfn.XLOOKUP(E1829,AF:AF,AG:AG)</f>
        <v>BULGARI HOTEL SHANGHAI</v>
      </c>
      <c r="S1829" t="str">
        <f>_xlfn.XLOOKUP(E1829,AF:AF,AI:AI)</f>
        <v>China</v>
      </c>
      <c r="T1829">
        <f>WEEKNUM(G1829)</f>
        <v>18</v>
      </c>
      <c r="U1829">
        <f>YEAR(G1829)</f>
        <v>2025</v>
      </c>
      <c r="V1829" s="117">
        <f>IFERROR(Q1829/N1829,"0")</f>
        <v>9.9999999999999992E-2</v>
      </c>
    </row>
    <row r="1830" spans="1:22">
      <c r="A1830" t="str">
        <f>_xlfn.XLOOKUP(D1830,BN:BN,BO:BO)</f>
        <v>México</v>
      </c>
      <c r="B1830" t="s">
        <v>25</v>
      </c>
      <c r="C1830">
        <v>241</v>
      </c>
      <c r="D1830" t="str">
        <f>_xlfn.XLOOKUP(C1830,BH:BH,BI:BI)</f>
        <v>DianaM</v>
      </c>
      <c r="E1830">
        <v>28973</v>
      </c>
      <c r="F1830" t="s">
        <v>2944</v>
      </c>
      <c r="G1830" s="63">
        <v>45776</v>
      </c>
      <c r="H1830" s="63">
        <v>45782</v>
      </c>
      <c r="I1830" t="s">
        <v>376</v>
      </c>
      <c r="J1830" t="str">
        <f>_xlfn.XLOOKUP(I1830,AS:AS,AU:AU)</f>
        <v>Hotel</v>
      </c>
      <c r="K1830" t="s">
        <v>33</v>
      </c>
      <c r="L1830">
        <v>22157.15</v>
      </c>
      <c r="M1830">
        <f>L1830*_xlfn.XLOOKUP(K1830,AM:AM,AN:AN)</f>
        <v>19055.149000000001</v>
      </c>
      <c r="N1830">
        <f>L1830*_xlfn.XLOOKUP(K1830,AM:AM,AO:AO)</f>
        <v>22157.15</v>
      </c>
      <c r="O1830">
        <v>3056.86</v>
      </c>
      <c r="P1830">
        <f>O1830*_xlfn.XLOOKUP(K1830,AM:AM,AN:AN)</f>
        <v>2628.8996000000002</v>
      </c>
      <c r="Q1830">
        <f>O1830*_xlfn.XLOOKUP(K1830,AM:AM,AO:AO)</f>
        <v>3056.86</v>
      </c>
      <c r="R1830" t="str">
        <f>_xlfn.XLOOKUP(E1830,AF:AF,AG:AG)</f>
        <v>AMANZOE</v>
      </c>
      <c r="S1830" t="str">
        <f>_xlfn.XLOOKUP(E1830,AF:AF,AI:AI)</f>
        <v>Greece</v>
      </c>
      <c r="T1830">
        <f>WEEKNUM(G1830)</f>
        <v>18</v>
      </c>
      <c r="U1830">
        <f>YEAR(G1830)</f>
        <v>2025</v>
      </c>
      <c r="V1830" s="117">
        <f>IFERROR(Q1830/N1830,"0")</f>
        <v>0.13796268924478103</v>
      </c>
    </row>
    <row r="1831" spans="1:22">
      <c r="A1831" t="e">
        <f>_xlfn.XLOOKUP(D1831,BN:BN,BO:BO)</f>
        <v>#N/A</v>
      </c>
      <c r="B1831" t="s">
        <v>25</v>
      </c>
      <c r="C1831">
        <v>242</v>
      </c>
      <c r="D1831" t="e">
        <f>_xlfn.XLOOKUP(C1831,BH:BH,BI:BI)</f>
        <v>#N/A</v>
      </c>
      <c r="E1831">
        <v>23931</v>
      </c>
      <c r="F1831" t="s">
        <v>2945</v>
      </c>
      <c r="G1831" s="63">
        <v>45775</v>
      </c>
      <c r="H1831" s="63">
        <v>45775</v>
      </c>
      <c r="I1831" t="s">
        <v>376</v>
      </c>
      <c r="J1831" t="str">
        <f>_xlfn.XLOOKUP(I1831,AS:AS,AU:AU)</f>
        <v>Hotel</v>
      </c>
      <c r="K1831" t="s">
        <v>30</v>
      </c>
      <c r="L1831">
        <v>3000</v>
      </c>
      <c r="M1831">
        <f>L1831*_xlfn.XLOOKUP(K1831,AM:AM,AN:AN)</f>
        <v>144</v>
      </c>
      <c r="N1831">
        <f>L1831*_xlfn.XLOOKUP(K1831,AM:AM,AO:AO)</f>
        <v>168</v>
      </c>
      <c r="O1831">
        <v>500</v>
      </c>
      <c r="P1831">
        <f>O1831*_xlfn.XLOOKUP(K1831,AM:AM,AN:AN)</f>
        <v>24</v>
      </c>
      <c r="Q1831">
        <f>O1831*_xlfn.XLOOKUP(K1831,AM:AM,AO:AO)</f>
        <v>28</v>
      </c>
      <c r="R1831" t="str">
        <f>_xlfn.XLOOKUP(E1831,AF:AF,AG:AG)</f>
        <v>ABERCROMBIE AND KENT EUROPE</v>
      </c>
      <c r="S1831" t="str">
        <f>_xlfn.XLOOKUP(E1831,AF:AF,AI:AI)</f>
        <v>United Kingdom</v>
      </c>
      <c r="T1831">
        <f>WEEKNUM(G1831)</f>
        <v>18</v>
      </c>
      <c r="U1831">
        <f>YEAR(G1831)</f>
        <v>2025</v>
      </c>
      <c r="V1831" s="117">
        <f>IFERROR(Q1831/N1831,"0")</f>
        <v>0.16666666666666666</v>
      </c>
    </row>
    <row r="1832" spans="1:22">
      <c r="A1832" t="str">
        <f>_xlfn.XLOOKUP(D1832,BN:BN,BO:BO)</f>
        <v>México</v>
      </c>
      <c r="B1832" t="s">
        <v>25</v>
      </c>
      <c r="C1832">
        <v>243</v>
      </c>
      <c r="D1832" t="str">
        <f>_xlfn.XLOOKUP(C1832,BH:BH,BI:BI)</f>
        <v>ClaudiaF</v>
      </c>
      <c r="E1832">
        <v>27175</v>
      </c>
      <c r="F1832" t="s">
        <v>2946</v>
      </c>
      <c r="G1832" s="63">
        <v>45790</v>
      </c>
      <c r="H1832" s="63">
        <v>45794</v>
      </c>
      <c r="I1832" t="s">
        <v>376</v>
      </c>
      <c r="J1832" t="str">
        <f>_xlfn.XLOOKUP(I1832,AS:AS,AU:AU)</f>
        <v>Hotel</v>
      </c>
      <c r="K1832" t="s">
        <v>27</v>
      </c>
      <c r="L1832">
        <v>2683.84</v>
      </c>
      <c r="M1832">
        <f>L1832*_xlfn.XLOOKUP(K1832,AM:AM,AN:AN)</f>
        <v>2683.84</v>
      </c>
      <c r="N1832">
        <f>L1832*_xlfn.XLOOKUP(K1832,AM:AM,AO:AO)</f>
        <v>3113.2543999999998</v>
      </c>
      <c r="O1832">
        <v>229.35</v>
      </c>
      <c r="P1832">
        <f>O1832*_xlfn.XLOOKUP(K1832,AM:AM,AN:AN)</f>
        <v>229.35</v>
      </c>
      <c r="Q1832">
        <f>O1832*_xlfn.XLOOKUP(K1832,AM:AM,AO:AO)</f>
        <v>266.04599999999999</v>
      </c>
      <c r="R1832" t="str">
        <f>_xlfn.XLOOKUP(E1832,AF:AF,AG:AG)</f>
        <v>HOTEL UNICO MADRID</v>
      </c>
      <c r="S1832" t="str">
        <f>_xlfn.XLOOKUP(E1832,AF:AF,AI:AI)</f>
        <v>Spain</v>
      </c>
      <c r="T1832">
        <f>WEEKNUM(G1832)</f>
        <v>20</v>
      </c>
      <c r="U1832">
        <f>YEAR(G1832)</f>
        <v>2025</v>
      </c>
      <c r="V1832" s="117">
        <f>IFERROR(Q1832/N1832,"0")</f>
        <v>8.5455913914391321E-2</v>
      </c>
    </row>
    <row r="1833" spans="1:22">
      <c r="A1833" t="str">
        <f>_xlfn.XLOOKUP(D1833,BN:BN,BO:BO)</f>
        <v>México</v>
      </c>
      <c r="B1833" t="s">
        <v>25</v>
      </c>
      <c r="C1833">
        <v>243</v>
      </c>
      <c r="D1833" t="str">
        <f>_xlfn.XLOOKUP(C1833,BH:BH,BI:BI)</f>
        <v>ClaudiaF</v>
      </c>
      <c r="E1833">
        <v>28839</v>
      </c>
      <c r="F1833" t="s">
        <v>2947</v>
      </c>
      <c r="G1833" s="63">
        <v>45798</v>
      </c>
      <c r="H1833" s="63">
        <v>45799</v>
      </c>
      <c r="I1833" t="s">
        <v>376</v>
      </c>
      <c r="J1833" t="str">
        <f>_xlfn.XLOOKUP(I1833,AS:AS,AU:AU)</f>
        <v>Hotel</v>
      </c>
      <c r="K1833" t="s">
        <v>27</v>
      </c>
      <c r="L1833">
        <v>995.5</v>
      </c>
      <c r="M1833">
        <f>L1833*_xlfn.XLOOKUP(K1833,AM:AM,AN:AN)</f>
        <v>995.5</v>
      </c>
      <c r="N1833">
        <f>L1833*_xlfn.XLOOKUP(K1833,AM:AM,AO:AO)</f>
        <v>1154.78</v>
      </c>
      <c r="O1833">
        <v>82.96</v>
      </c>
      <c r="P1833">
        <f>O1833*_xlfn.XLOOKUP(K1833,AM:AM,AN:AN)</f>
        <v>82.96</v>
      </c>
      <c r="Q1833">
        <f>O1833*_xlfn.XLOOKUP(K1833,AM:AM,AO:AO)</f>
        <v>96.233599999999981</v>
      </c>
      <c r="R1833" t="str">
        <f>_xlfn.XLOOKUP(E1833,AF:AF,AG:AG)</f>
        <v>SANTO MAURO, A LUXURY COLLECTION HOTEL, MADRID</v>
      </c>
      <c r="S1833" t="str">
        <f>_xlfn.XLOOKUP(E1833,AF:AF,AI:AI)</f>
        <v>Spain</v>
      </c>
      <c r="T1833">
        <f>WEEKNUM(G1833)</f>
        <v>21</v>
      </c>
      <c r="U1833">
        <f>YEAR(G1833)</f>
        <v>2025</v>
      </c>
      <c r="V1833" s="117">
        <f>IFERROR(Q1833/N1833,"0")</f>
        <v>8.333500753390255E-2</v>
      </c>
    </row>
    <row r="1834" spans="1:22">
      <c r="A1834" t="str">
        <f>_xlfn.XLOOKUP(D1834,BN:BN,BO:BO)</f>
        <v>México</v>
      </c>
      <c r="B1834" t="s">
        <v>25</v>
      </c>
      <c r="C1834">
        <v>243</v>
      </c>
      <c r="D1834" t="str">
        <f>_xlfn.XLOOKUP(C1834,BH:BH,BI:BI)</f>
        <v>ClaudiaF</v>
      </c>
      <c r="E1834">
        <v>28839</v>
      </c>
      <c r="F1834" t="s">
        <v>2948</v>
      </c>
      <c r="G1834" s="63">
        <v>45798</v>
      </c>
      <c r="H1834" s="63">
        <v>45799</v>
      </c>
      <c r="I1834" t="s">
        <v>376</v>
      </c>
      <c r="J1834" t="str">
        <f>_xlfn.XLOOKUP(I1834,AS:AS,AU:AU)</f>
        <v>Hotel</v>
      </c>
      <c r="K1834" t="s">
        <v>27</v>
      </c>
      <c r="L1834">
        <v>14</v>
      </c>
      <c r="M1834">
        <f>L1834*_xlfn.XLOOKUP(K1834,AM:AM,AN:AN)</f>
        <v>14</v>
      </c>
      <c r="N1834">
        <f>L1834*_xlfn.XLOOKUP(K1834,AM:AM,AO:AO)</f>
        <v>16.239999999999998</v>
      </c>
      <c r="O1834">
        <v>0</v>
      </c>
      <c r="P1834">
        <f>O1834*_xlfn.XLOOKUP(K1834,AM:AM,AN:AN)</f>
        <v>0</v>
      </c>
      <c r="Q1834">
        <f>O1834*_xlfn.XLOOKUP(K1834,AM:AM,AO:AO)</f>
        <v>0</v>
      </c>
      <c r="R1834" t="str">
        <f>_xlfn.XLOOKUP(E1834,AF:AF,AG:AG)</f>
        <v>SANTO MAURO, A LUXURY COLLECTION HOTEL, MADRID</v>
      </c>
      <c r="S1834" t="str">
        <f>_xlfn.XLOOKUP(E1834,AF:AF,AI:AI)</f>
        <v>Spain</v>
      </c>
      <c r="T1834">
        <f>WEEKNUM(G1834)</f>
        <v>21</v>
      </c>
      <c r="U1834">
        <f>YEAR(G1834)</f>
        <v>2025</v>
      </c>
      <c r="V1834" s="117">
        <f>IFERROR(Q1834/N1834,"0")</f>
        <v>0</v>
      </c>
    </row>
    <row r="1835" spans="1:22">
      <c r="A1835" t="str">
        <f>_xlfn.XLOOKUP(D1835,BN:BN,BO:BO)</f>
        <v>México</v>
      </c>
      <c r="B1835" t="s">
        <v>25</v>
      </c>
      <c r="C1835">
        <v>244</v>
      </c>
      <c r="D1835" t="str">
        <f>_xlfn.XLOOKUP(C1835,BH:BH,BI:BI)</f>
        <v>ClaudiaF</v>
      </c>
      <c r="E1835">
        <v>27195</v>
      </c>
      <c r="F1835" t="s">
        <v>2949</v>
      </c>
      <c r="G1835" s="63">
        <v>45828</v>
      </c>
      <c r="H1835" s="63">
        <v>45831</v>
      </c>
      <c r="I1835" t="s">
        <v>376</v>
      </c>
      <c r="J1835" t="str">
        <f>_xlfn.XLOOKUP(I1835,AS:AS,AU:AU)</f>
        <v>Hotel</v>
      </c>
      <c r="K1835" t="s">
        <v>27</v>
      </c>
      <c r="L1835">
        <v>1646.89</v>
      </c>
      <c r="M1835">
        <f>L1835*_xlfn.XLOOKUP(K1835,AM:AM,AN:AN)</f>
        <v>1646.89</v>
      </c>
      <c r="N1835">
        <f>L1835*_xlfn.XLOOKUP(K1835,AM:AM,AO:AO)</f>
        <v>1910.3924</v>
      </c>
      <c r="O1835">
        <v>160.91</v>
      </c>
      <c r="P1835">
        <f>O1835*_xlfn.XLOOKUP(K1835,AM:AM,AN:AN)</f>
        <v>160.91</v>
      </c>
      <c r="Q1835">
        <f>O1835*_xlfn.XLOOKUP(K1835,AM:AM,AO:AO)</f>
        <v>186.65559999999999</v>
      </c>
      <c r="R1835" t="str">
        <f>_xlfn.XLOOKUP(E1835,AF:AF,AG:AG)</f>
        <v>CROSSING MANZONI</v>
      </c>
      <c r="S1835" t="str">
        <f>_xlfn.XLOOKUP(E1835,AF:AF,AI:AI)</f>
        <v>Italy</v>
      </c>
      <c r="T1835">
        <f>WEEKNUM(G1835)</f>
        <v>25</v>
      </c>
      <c r="U1835">
        <f>YEAR(G1835)</f>
        <v>2025</v>
      </c>
      <c r="V1835" s="117">
        <f>IFERROR(Q1835/N1835,"0")</f>
        <v>9.7705371943481348E-2</v>
      </c>
    </row>
    <row r="1836" spans="1:22">
      <c r="A1836" t="str">
        <f>_xlfn.XLOOKUP(D1836,BN:BN,BO:BO)</f>
        <v>México</v>
      </c>
      <c r="B1836" t="s">
        <v>25</v>
      </c>
      <c r="C1836">
        <v>244</v>
      </c>
      <c r="D1836" t="str">
        <f>_xlfn.XLOOKUP(C1836,BH:BH,BI:BI)</f>
        <v>ClaudiaF</v>
      </c>
      <c r="E1836">
        <v>27193</v>
      </c>
      <c r="F1836" t="s">
        <v>2950</v>
      </c>
      <c r="G1836" s="63">
        <v>45814</v>
      </c>
      <c r="H1836" s="63">
        <v>45820</v>
      </c>
      <c r="I1836" t="s">
        <v>376</v>
      </c>
      <c r="J1836" t="str">
        <f>_xlfn.XLOOKUP(I1836,AS:AS,AU:AU)</f>
        <v>Hotel</v>
      </c>
      <c r="K1836" t="s">
        <v>27</v>
      </c>
      <c r="L1836">
        <v>1790</v>
      </c>
      <c r="M1836">
        <f>L1836*_xlfn.XLOOKUP(K1836,AM:AM,AN:AN)</f>
        <v>1790</v>
      </c>
      <c r="N1836">
        <f>L1836*_xlfn.XLOOKUP(K1836,AM:AM,AO:AO)</f>
        <v>2076.3999999999996</v>
      </c>
      <c r="O1836">
        <v>193.98</v>
      </c>
      <c r="P1836">
        <f>O1836*_xlfn.XLOOKUP(K1836,AM:AM,AN:AN)</f>
        <v>193.98</v>
      </c>
      <c r="Q1836">
        <f>O1836*_xlfn.XLOOKUP(K1836,AM:AM,AO:AO)</f>
        <v>225.01679999999996</v>
      </c>
      <c r="R1836" t="str">
        <f>_xlfn.XLOOKUP(E1836,AF:AF,AG:AG)</f>
        <v>GRAND HOTEL BELLEVUE LONDON</v>
      </c>
      <c r="S1836" t="str">
        <f>_xlfn.XLOOKUP(E1836,AF:AF,AI:AI)</f>
        <v>United Kingdom</v>
      </c>
      <c r="T1836">
        <f>WEEKNUM(G1836)</f>
        <v>23</v>
      </c>
      <c r="U1836">
        <f>YEAR(G1836)</f>
        <v>2025</v>
      </c>
      <c r="V1836" s="117">
        <f>IFERROR(Q1836/N1836,"0")</f>
        <v>0.10836871508379889</v>
      </c>
    </row>
    <row r="1837" spans="1:22">
      <c r="A1837" t="str">
        <f>_xlfn.XLOOKUP(D1837,BN:BN,BO:BO)</f>
        <v>México</v>
      </c>
      <c r="B1837" t="s">
        <v>25</v>
      </c>
      <c r="C1837">
        <v>244</v>
      </c>
      <c r="D1837" t="str">
        <f>_xlfn.XLOOKUP(C1837,BH:BH,BI:BI)</f>
        <v>ClaudiaF</v>
      </c>
      <c r="E1837">
        <v>27193</v>
      </c>
      <c r="F1837" t="s">
        <v>2950</v>
      </c>
      <c r="G1837" s="63">
        <v>45831</v>
      </c>
      <c r="H1837" s="63">
        <v>45832</v>
      </c>
      <c r="I1837" t="s">
        <v>376</v>
      </c>
      <c r="J1837" t="str">
        <f>_xlfn.XLOOKUP(I1837,AS:AS,AU:AU)</f>
        <v>Hotel</v>
      </c>
      <c r="K1837" t="s">
        <v>27</v>
      </c>
      <c r="L1837">
        <v>775.88</v>
      </c>
      <c r="M1837">
        <f>L1837*_xlfn.XLOOKUP(K1837,AM:AM,AN:AN)</f>
        <v>775.88</v>
      </c>
      <c r="N1837">
        <f>L1837*_xlfn.XLOOKUP(K1837,AM:AM,AO:AO)</f>
        <v>900.02079999999989</v>
      </c>
      <c r="O1837">
        <v>32.31</v>
      </c>
      <c r="P1837">
        <f>O1837*_xlfn.XLOOKUP(K1837,AM:AM,AN:AN)</f>
        <v>32.31</v>
      </c>
      <c r="Q1837">
        <f>O1837*_xlfn.XLOOKUP(K1837,AM:AM,AO:AO)</f>
        <v>37.479599999999998</v>
      </c>
      <c r="R1837" t="str">
        <f>_xlfn.XLOOKUP(E1837,AF:AF,AG:AG)</f>
        <v>GRAND HOTEL BELLEVUE LONDON</v>
      </c>
      <c r="S1837" t="str">
        <f>_xlfn.XLOOKUP(E1837,AF:AF,AI:AI)</f>
        <v>United Kingdom</v>
      </c>
      <c r="T1837">
        <f>WEEKNUM(G1837)</f>
        <v>26</v>
      </c>
      <c r="U1837">
        <f>YEAR(G1837)</f>
        <v>2025</v>
      </c>
      <c r="V1837" s="117">
        <f>IFERROR(Q1837/N1837,"0")</f>
        <v>4.1643037583131412E-2</v>
      </c>
    </row>
    <row r="1838" spans="1:22">
      <c r="A1838" t="str">
        <f>_xlfn.XLOOKUP(D1838,BN:BN,BO:BO)</f>
        <v>México</v>
      </c>
      <c r="B1838" t="s">
        <v>25</v>
      </c>
      <c r="C1838">
        <v>244</v>
      </c>
      <c r="D1838" t="str">
        <f>_xlfn.XLOOKUP(C1838,BH:BH,BI:BI)</f>
        <v>ClaudiaF</v>
      </c>
      <c r="E1838">
        <v>27194</v>
      </c>
      <c r="F1838" t="s">
        <v>2951</v>
      </c>
      <c r="G1838" s="63">
        <v>45824</v>
      </c>
      <c r="H1838" s="63">
        <v>45828</v>
      </c>
      <c r="I1838" t="s">
        <v>376</v>
      </c>
      <c r="J1838" t="str">
        <f>_xlfn.XLOOKUP(I1838,AS:AS,AU:AU)</f>
        <v>Hotel</v>
      </c>
      <c r="K1838" t="s">
        <v>27</v>
      </c>
      <c r="L1838">
        <v>2772</v>
      </c>
      <c r="M1838">
        <f>L1838*_xlfn.XLOOKUP(K1838,AM:AM,AN:AN)</f>
        <v>2772</v>
      </c>
      <c r="N1838">
        <f>L1838*_xlfn.XLOOKUP(K1838,AM:AM,AO:AO)</f>
        <v>3215.52</v>
      </c>
      <c r="O1838">
        <v>0</v>
      </c>
      <c r="P1838">
        <f>O1838*_xlfn.XLOOKUP(K1838,AM:AM,AN:AN)</f>
        <v>0</v>
      </c>
      <c r="Q1838">
        <f>O1838*_xlfn.XLOOKUP(K1838,AM:AM,AO:AO)</f>
        <v>0</v>
      </c>
      <c r="R1838" t="str">
        <f>_xlfn.XLOOKUP(E1838,AF:AF,AG:AG)</f>
        <v>MASSERIA CALDERISI</v>
      </c>
      <c r="S1838" t="str">
        <f>_xlfn.XLOOKUP(E1838,AF:AF,AI:AI)</f>
        <v>Italy</v>
      </c>
      <c r="T1838">
        <f>WEEKNUM(G1838)</f>
        <v>25</v>
      </c>
      <c r="U1838">
        <f>YEAR(G1838)</f>
        <v>2025</v>
      </c>
      <c r="V1838" s="117">
        <f>IFERROR(Q1838/N1838,"0")</f>
        <v>0</v>
      </c>
    </row>
    <row r="1839" spans="1:22">
      <c r="A1839" t="str">
        <f>_xlfn.XLOOKUP(D1839,BN:BN,BO:BO)</f>
        <v>México</v>
      </c>
      <c r="B1839" t="s">
        <v>25</v>
      </c>
      <c r="C1839">
        <v>244</v>
      </c>
      <c r="D1839" t="str">
        <f>_xlfn.XLOOKUP(C1839,BH:BH,BI:BI)</f>
        <v>ClaudiaF</v>
      </c>
      <c r="E1839">
        <v>0</v>
      </c>
      <c r="F1839" t="s">
        <v>2952</v>
      </c>
      <c r="G1839" s="63">
        <v>45814</v>
      </c>
      <c r="H1839" s="63">
        <v>45832</v>
      </c>
      <c r="I1839" t="s">
        <v>396</v>
      </c>
      <c r="J1839" t="str">
        <f>_xlfn.XLOOKUP(I1839,AS:AS,AU:AU)</f>
        <v>Honorarios</v>
      </c>
      <c r="K1839" t="s">
        <v>27</v>
      </c>
      <c r="L1839">
        <v>156.79</v>
      </c>
      <c r="M1839">
        <f>L1839*_xlfn.XLOOKUP(K1839,AM:AM,AN:AN)</f>
        <v>156.79</v>
      </c>
      <c r="N1839">
        <f>L1839*_xlfn.XLOOKUP(K1839,AM:AM,AO:AO)</f>
        <v>181.87639999999999</v>
      </c>
      <c r="O1839">
        <v>156.79</v>
      </c>
      <c r="P1839">
        <f>O1839*_xlfn.XLOOKUP(K1839,AM:AM,AN:AN)</f>
        <v>156.79</v>
      </c>
      <c r="Q1839">
        <f>O1839*_xlfn.XLOOKUP(K1839,AM:AM,AO:AO)</f>
        <v>181.87639999999999</v>
      </c>
      <c r="R1839" t="str">
        <f>_xlfn.XLOOKUP(E1839,AF:AF,AG:AG)</f>
        <v>FEES</v>
      </c>
      <c r="S1839">
        <f>_xlfn.XLOOKUP(E1839,AF:AF,AI:AI)</f>
        <v>0</v>
      </c>
      <c r="T1839">
        <f>WEEKNUM(G1839)</f>
        <v>23</v>
      </c>
      <c r="U1839">
        <f>YEAR(G1839)</f>
        <v>2025</v>
      </c>
      <c r="V1839" s="117">
        <f>IFERROR(Q1839/N1839,"0")</f>
        <v>1</v>
      </c>
    </row>
    <row r="1840" spans="1:22">
      <c r="A1840" t="str">
        <f>_xlfn.XLOOKUP(D1840,BN:BN,BO:BO)</f>
        <v>México</v>
      </c>
      <c r="B1840" t="s">
        <v>25</v>
      </c>
      <c r="C1840">
        <v>245</v>
      </c>
      <c r="D1840" t="str">
        <f>_xlfn.XLOOKUP(C1840,BH:BH,BI:BI)</f>
        <v>DianaM</v>
      </c>
      <c r="E1840">
        <v>27087</v>
      </c>
      <c r="F1840" t="s">
        <v>2814</v>
      </c>
      <c r="G1840" s="63">
        <v>45761</v>
      </c>
      <c r="H1840" s="63">
        <v>45765</v>
      </c>
      <c r="I1840" t="s">
        <v>425</v>
      </c>
      <c r="J1840" t="str">
        <f>_xlfn.XLOOKUP(I1840,AS:AS,AU:AU)</f>
        <v>Traslados</v>
      </c>
      <c r="K1840" t="s">
        <v>27</v>
      </c>
      <c r="L1840">
        <v>1711</v>
      </c>
      <c r="M1840">
        <f>L1840*_xlfn.XLOOKUP(K1840,AM:AM,AN:AN)</f>
        <v>1711</v>
      </c>
      <c r="N1840">
        <f>L1840*_xlfn.XLOOKUP(K1840,AM:AM,AO:AO)</f>
        <v>1984.7599999999998</v>
      </c>
      <c r="O1840">
        <v>125</v>
      </c>
      <c r="P1840">
        <f>O1840*_xlfn.XLOOKUP(K1840,AM:AM,AN:AN)</f>
        <v>125</v>
      </c>
      <c r="Q1840">
        <f>O1840*_xlfn.XLOOKUP(K1840,AM:AM,AO:AO)</f>
        <v>145</v>
      </c>
      <c r="R1840" t="str">
        <f>_xlfn.XLOOKUP(E1840,AF:AF,AG:AG)</f>
        <v>Primerent Exclusive Car Rental</v>
      </c>
      <c r="S1840" t="str">
        <f>_xlfn.XLOOKUP(E1840,AF:AF,AI:AI)</f>
        <v>United Kingdom</v>
      </c>
      <c r="T1840">
        <f>WEEKNUM(G1840)</f>
        <v>16</v>
      </c>
      <c r="U1840">
        <f>YEAR(G1840)</f>
        <v>2025</v>
      </c>
      <c r="V1840" s="117">
        <f>IFERROR(Q1840/N1840,"0")</f>
        <v>7.3056691992986561E-2</v>
      </c>
    </row>
    <row r="1841" spans="1:22">
      <c r="A1841" t="str">
        <f>_xlfn.XLOOKUP(D1841,BN:BN,BO:BO)</f>
        <v>México</v>
      </c>
      <c r="B1841" t="s">
        <v>25</v>
      </c>
      <c r="C1841">
        <v>245</v>
      </c>
      <c r="D1841" t="str">
        <f>_xlfn.XLOOKUP(C1841,BH:BH,BI:BI)</f>
        <v>DianaM</v>
      </c>
      <c r="E1841">
        <v>25780</v>
      </c>
      <c r="F1841" t="s">
        <v>2953</v>
      </c>
      <c r="G1841" s="63">
        <v>45761</v>
      </c>
      <c r="H1841" s="63">
        <v>45765</v>
      </c>
      <c r="I1841" t="s">
        <v>425</v>
      </c>
      <c r="J1841" t="str">
        <f>_xlfn.XLOOKUP(I1841,AS:AS,AU:AU)</f>
        <v>Traslados</v>
      </c>
      <c r="K1841" t="s">
        <v>27</v>
      </c>
      <c r="L1841">
        <v>242.25</v>
      </c>
      <c r="M1841">
        <f>L1841*_xlfn.XLOOKUP(K1841,AM:AM,AN:AN)</f>
        <v>242.25</v>
      </c>
      <c r="N1841">
        <f>L1841*_xlfn.XLOOKUP(K1841,AM:AM,AO:AO)</f>
        <v>281.01</v>
      </c>
      <c r="O1841">
        <v>0</v>
      </c>
      <c r="P1841">
        <f>O1841*_xlfn.XLOOKUP(K1841,AM:AM,AN:AN)</f>
        <v>0</v>
      </c>
      <c r="Q1841">
        <f>O1841*_xlfn.XLOOKUP(K1841,AM:AM,AO:AO)</f>
        <v>0</v>
      </c>
      <c r="R1841" t="str">
        <f>_xlfn.XLOOKUP(E1841,AF:AF,AG:AG)</f>
        <v>ROLZO</v>
      </c>
      <c r="S1841" t="str">
        <f>_xlfn.XLOOKUP(E1841,AF:AF,AI:AI)</f>
        <v>United Kingdom</v>
      </c>
      <c r="T1841">
        <f>WEEKNUM(G1841)</f>
        <v>16</v>
      </c>
      <c r="U1841">
        <f>YEAR(G1841)</f>
        <v>2025</v>
      </c>
      <c r="V1841" s="117">
        <f>IFERROR(Q1841/N1841,"0")</f>
        <v>0</v>
      </c>
    </row>
    <row r="1842" spans="1:22">
      <c r="A1842" t="str">
        <f>_xlfn.XLOOKUP(D1842,BN:BN,BO:BO)</f>
        <v>México</v>
      </c>
      <c r="B1842" t="s">
        <v>25</v>
      </c>
      <c r="C1842">
        <v>245</v>
      </c>
      <c r="D1842" t="str">
        <f>_xlfn.XLOOKUP(C1842,BH:BH,BI:BI)</f>
        <v>DianaM</v>
      </c>
      <c r="E1842">
        <v>25780</v>
      </c>
      <c r="F1842" t="s">
        <v>2954</v>
      </c>
      <c r="G1842" s="63">
        <v>45761</v>
      </c>
      <c r="H1842" s="63">
        <v>45765</v>
      </c>
      <c r="I1842" t="s">
        <v>425</v>
      </c>
      <c r="J1842" t="str">
        <f>_xlfn.XLOOKUP(I1842,AS:AS,AU:AU)</f>
        <v>Traslados</v>
      </c>
      <c r="K1842" t="s">
        <v>27</v>
      </c>
      <c r="L1842">
        <v>242.25</v>
      </c>
      <c r="M1842">
        <f>L1842*_xlfn.XLOOKUP(K1842,AM:AM,AN:AN)</f>
        <v>242.25</v>
      </c>
      <c r="N1842">
        <f>L1842*_xlfn.XLOOKUP(K1842,AM:AM,AO:AO)</f>
        <v>281.01</v>
      </c>
      <c r="O1842">
        <v>0</v>
      </c>
      <c r="P1842">
        <f>O1842*_xlfn.XLOOKUP(K1842,AM:AM,AN:AN)</f>
        <v>0</v>
      </c>
      <c r="Q1842">
        <f>O1842*_xlfn.XLOOKUP(K1842,AM:AM,AO:AO)</f>
        <v>0</v>
      </c>
      <c r="R1842" t="str">
        <f>_xlfn.XLOOKUP(E1842,AF:AF,AG:AG)</f>
        <v>ROLZO</v>
      </c>
      <c r="S1842" t="str">
        <f>_xlfn.XLOOKUP(E1842,AF:AF,AI:AI)</f>
        <v>United Kingdom</v>
      </c>
      <c r="T1842">
        <f>WEEKNUM(G1842)</f>
        <v>16</v>
      </c>
      <c r="U1842">
        <f>YEAR(G1842)</f>
        <v>2025</v>
      </c>
      <c r="V1842" s="117">
        <f>IFERROR(Q1842/N1842,"0")</f>
        <v>0</v>
      </c>
    </row>
    <row r="1843" spans="1:22">
      <c r="A1843" t="str">
        <f>_xlfn.XLOOKUP(D1843,BN:BN,BO:BO)</f>
        <v>México</v>
      </c>
      <c r="B1843" t="s">
        <v>25</v>
      </c>
      <c r="C1843">
        <v>245</v>
      </c>
      <c r="D1843" t="str">
        <f>_xlfn.XLOOKUP(C1843,BH:BH,BI:BI)</f>
        <v>DianaM</v>
      </c>
      <c r="E1843">
        <v>27115</v>
      </c>
      <c r="F1843" t="s">
        <v>2955</v>
      </c>
      <c r="G1843" s="63">
        <v>45761</v>
      </c>
      <c r="H1843" s="63">
        <v>45765</v>
      </c>
      <c r="I1843" t="s">
        <v>376</v>
      </c>
      <c r="J1843" t="str">
        <f>_xlfn.XLOOKUP(I1843,AS:AS,AU:AU)</f>
        <v>Hotel</v>
      </c>
      <c r="K1843" t="s">
        <v>27</v>
      </c>
      <c r="L1843">
        <v>6874</v>
      </c>
      <c r="M1843">
        <f>L1843*_xlfn.XLOOKUP(K1843,AM:AM,AN:AN)</f>
        <v>6874</v>
      </c>
      <c r="N1843">
        <f>L1843*_xlfn.XLOOKUP(K1843,AM:AM,AO:AO)</f>
        <v>7973.8399999999992</v>
      </c>
      <c r="O1843">
        <v>647.74</v>
      </c>
      <c r="P1843">
        <f>O1843*_xlfn.XLOOKUP(K1843,AM:AM,AN:AN)</f>
        <v>647.74</v>
      </c>
      <c r="Q1843">
        <f>O1843*_xlfn.XLOOKUP(K1843,AM:AM,AO:AO)</f>
        <v>751.37839999999994</v>
      </c>
      <c r="R1843" t="str">
        <f>_xlfn.XLOOKUP(E1843,AF:AF,AG:AG)</f>
        <v>RESCHIO HOTEL</v>
      </c>
      <c r="S1843" t="str">
        <f>_xlfn.XLOOKUP(E1843,AF:AF,AI:AI)</f>
        <v>Italy</v>
      </c>
      <c r="T1843">
        <f>WEEKNUM(G1843)</f>
        <v>16</v>
      </c>
      <c r="U1843">
        <f>YEAR(G1843)</f>
        <v>2025</v>
      </c>
      <c r="V1843" s="117">
        <f>IFERROR(Q1843/N1843,"0")</f>
        <v>9.423043351760256E-2</v>
      </c>
    </row>
    <row r="1844" spans="1:22">
      <c r="A1844" t="str">
        <f>_xlfn.XLOOKUP(D1844,BN:BN,BO:BO)</f>
        <v>México</v>
      </c>
      <c r="B1844" t="s">
        <v>25</v>
      </c>
      <c r="C1844">
        <v>245</v>
      </c>
      <c r="D1844" t="str">
        <f>_xlfn.XLOOKUP(C1844,BH:BH,BI:BI)</f>
        <v>DianaM</v>
      </c>
      <c r="E1844">
        <v>27934</v>
      </c>
      <c r="F1844" t="s">
        <v>2956</v>
      </c>
      <c r="G1844" s="63">
        <v>45761</v>
      </c>
      <c r="H1844" s="63">
        <v>45765</v>
      </c>
      <c r="I1844" t="s">
        <v>376</v>
      </c>
      <c r="J1844" t="str">
        <f>_xlfn.XLOOKUP(I1844,AS:AS,AU:AU)</f>
        <v>Hotel</v>
      </c>
      <c r="K1844" t="s">
        <v>27</v>
      </c>
      <c r="L1844">
        <v>15562</v>
      </c>
      <c r="M1844">
        <f>L1844*_xlfn.XLOOKUP(K1844,AM:AM,AN:AN)</f>
        <v>15562</v>
      </c>
      <c r="N1844">
        <f>L1844*_xlfn.XLOOKUP(K1844,AM:AM,AO:AO)</f>
        <v>18051.919999999998</v>
      </c>
      <c r="O1844">
        <v>1466.4</v>
      </c>
      <c r="P1844">
        <f>O1844*_xlfn.XLOOKUP(K1844,AM:AM,AN:AN)</f>
        <v>1466.4</v>
      </c>
      <c r="Q1844">
        <f>O1844*_xlfn.XLOOKUP(K1844,AM:AM,AO:AO)</f>
        <v>1701.0239999999999</v>
      </c>
      <c r="R1844" t="str">
        <f>_xlfn.XLOOKUP(E1844,AF:AF,AG:AG)</f>
        <v>CASA CIPRIANI MILANO</v>
      </c>
      <c r="S1844" t="str">
        <f>_xlfn.XLOOKUP(E1844,AF:AF,AI:AI)</f>
        <v>Italy</v>
      </c>
      <c r="T1844">
        <f>WEEKNUM(G1844)</f>
        <v>16</v>
      </c>
      <c r="U1844">
        <f>YEAR(G1844)</f>
        <v>2025</v>
      </c>
      <c r="V1844" s="117">
        <f>IFERROR(Q1844/N1844,"0")</f>
        <v>9.4229533478987285E-2</v>
      </c>
    </row>
    <row r="1845" spans="1:22">
      <c r="A1845" t="str">
        <f>_xlfn.XLOOKUP(D1845,BN:BN,BO:BO)</f>
        <v>México</v>
      </c>
      <c r="B1845" t="s">
        <v>25</v>
      </c>
      <c r="C1845">
        <v>245</v>
      </c>
      <c r="D1845" t="str">
        <f>_xlfn.XLOOKUP(C1845,BH:BH,BI:BI)</f>
        <v>DianaM</v>
      </c>
      <c r="E1845">
        <v>28494</v>
      </c>
      <c r="F1845" t="s">
        <v>2218</v>
      </c>
      <c r="G1845" s="63">
        <v>45761</v>
      </c>
      <c r="H1845" s="63">
        <v>45765</v>
      </c>
      <c r="I1845" t="s">
        <v>376</v>
      </c>
      <c r="J1845" t="str">
        <f>_xlfn.XLOOKUP(I1845,AS:AS,AU:AU)</f>
        <v>Hotel</v>
      </c>
      <c r="K1845" t="s">
        <v>27</v>
      </c>
      <c r="L1845">
        <v>3702.76</v>
      </c>
      <c r="M1845">
        <f>L1845*_xlfn.XLOOKUP(K1845,AM:AM,AN:AN)</f>
        <v>3702.76</v>
      </c>
      <c r="N1845">
        <f>L1845*_xlfn.XLOOKUP(K1845,AM:AM,AO:AO)</f>
        <v>4295.2016000000003</v>
      </c>
      <c r="O1845">
        <v>273.54000000000002</v>
      </c>
      <c r="P1845">
        <f>O1845*_xlfn.XLOOKUP(K1845,AM:AM,AN:AN)</f>
        <v>273.54000000000002</v>
      </c>
      <c r="Q1845">
        <f>O1845*_xlfn.XLOOKUP(K1845,AM:AM,AO:AO)</f>
        <v>317.3064</v>
      </c>
      <c r="R1845" t="str">
        <f>_xlfn.XLOOKUP(E1845,AF:AF,AG:AG)</f>
        <v>AIRELLES CHATEAU DE VERSAILLES, LE GRAND CONTROLE</v>
      </c>
      <c r="S1845" t="str">
        <f>_xlfn.XLOOKUP(E1845,AF:AF,AI:AI)</f>
        <v>France</v>
      </c>
      <c r="T1845">
        <f>WEEKNUM(G1845)</f>
        <v>16</v>
      </c>
      <c r="U1845">
        <f>YEAR(G1845)</f>
        <v>2025</v>
      </c>
      <c r="V1845" s="117">
        <f>IFERROR(Q1845/N1845,"0")</f>
        <v>7.3874623254005109E-2</v>
      </c>
    </row>
    <row r="1846" spans="1:22">
      <c r="A1846" t="str">
        <f>_xlfn.XLOOKUP(D1846,BN:BN,BO:BO)</f>
        <v>México</v>
      </c>
      <c r="B1846" t="s">
        <v>25</v>
      </c>
      <c r="C1846">
        <v>245</v>
      </c>
      <c r="D1846" t="str">
        <f>_xlfn.XLOOKUP(C1846,BH:BH,BI:BI)</f>
        <v>DianaM</v>
      </c>
      <c r="E1846">
        <v>28893</v>
      </c>
      <c r="F1846" t="s">
        <v>2957</v>
      </c>
      <c r="G1846" s="63">
        <v>45761</v>
      </c>
      <c r="H1846" s="63">
        <v>45765</v>
      </c>
      <c r="I1846" t="s">
        <v>376</v>
      </c>
      <c r="J1846" t="str">
        <f>_xlfn.XLOOKUP(I1846,AS:AS,AU:AU)</f>
        <v>Hotel</v>
      </c>
      <c r="K1846" t="s">
        <v>27</v>
      </c>
      <c r="L1846">
        <v>5800</v>
      </c>
      <c r="M1846">
        <f>L1846*_xlfn.XLOOKUP(K1846,AM:AM,AN:AN)</f>
        <v>5800</v>
      </c>
      <c r="N1846">
        <f>L1846*_xlfn.XLOOKUP(K1846,AM:AM,AO:AO)</f>
        <v>6727.9999999999991</v>
      </c>
      <c r="O1846">
        <v>495.63</v>
      </c>
      <c r="P1846">
        <f>O1846*_xlfn.XLOOKUP(K1846,AM:AM,AN:AN)</f>
        <v>495.63</v>
      </c>
      <c r="Q1846">
        <f>O1846*_xlfn.XLOOKUP(K1846,AM:AM,AO:AO)</f>
        <v>574.93079999999998</v>
      </c>
      <c r="R1846" t="str">
        <f>_xlfn.XLOOKUP(E1846,AF:AF,AG:AG)</f>
        <v>LA RESERVE PARIS</v>
      </c>
      <c r="S1846" t="str">
        <f>_xlfn.XLOOKUP(E1846,AF:AF,AI:AI)</f>
        <v>France</v>
      </c>
      <c r="T1846">
        <f>WEEKNUM(G1846)</f>
        <v>16</v>
      </c>
      <c r="U1846">
        <f>YEAR(G1846)</f>
        <v>2025</v>
      </c>
      <c r="V1846" s="117">
        <f>IFERROR(Q1846/N1846,"0")</f>
        <v>8.5453448275862071E-2</v>
      </c>
    </row>
    <row r="1847" spans="1:22">
      <c r="A1847" t="str">
        <f>_xlfn.XLOOKUP(D1847,BN:BN,BO:BO)</f>
        <v>México</v>
      </c>
      <c r="B1847" t="s">
        <v>25</v>
      </c>
      <c r="C1847">
        <v>245</v>
      </c>
      <c r="D1847" t="str">
        <f>_xlfn.XLOOKUP(C1847,BH:BH,BI:BI)</f>
        <v>DianaM</v>
      </c>
      <c r="E1847">
        <v>0</v>
      </c>
      <c r="F1847" t="s">
        <v>2958</v>
      </c>
      <c r="G1847" s="63">
        <v>45761</v>
      </c>
      <c r="H1847" s="63">
        <v>45765</v>
      </c>
      <c r="I1847" t="s">
        <v>396</v>
      </c>
      <c r="J1847" t="str">
        <f>_xlfn.XLOOKUP(I1847,AS:AS,AU:AU)</f>
        <v>Honorarios</v>
      </c>
      <c r="K1847" t="s">
        <v>27</v>
      </c>
      <c r="L1847">
        <v>1272.8499999999999</v>
      </c>
      <c r="M1847">
        <f>L1847*_xlfn.XLOOKUP(K1847,AM:AM,AN:AN)</f>
        <v>1272.8499999999999</v>
      </c>
      <c r="N1847">
        <f>L1847*_xlfn.XLOOKUP(K1847,AM:AM,AO:AO)</f>
        <v>1476.5059999999999</v>
      </c>
      <c r="O1847">
        <v>1272.8499999999999</v>
      </c>
      <c r="P1847">
        <f>O1847*_xlfn.XLOOKUP(K1847,AM:AM,AN:AN)</f>
        <v>1272.8499999999999</v>
      </c>
      <c r="Q1847">
        <f>O1847*_xlfn.XLOOKUP(K1847,AM:AM,AO:AO)</f>
        <v>1476.5059999999999</v>
      </c>
      <c r="R1847" t="str">
        <f>_xlfn.XLOOKUP(E1847,AF:AF,AG:AG)</f>
        <v>FEES</v>
      </c>
      <c r="S1847">
        <f>_xlfn.XLOOKUP(E1847,AF:AF,AI:AI)</f>
        <v>0</v>
      </c>
      <c r="T1847">
        <f>WEEKNUM(G1847)</f>
        <v>16</v>
      </c>
      <c r="U1847">
        <f>YEAR(G1847)</f>
        <v>2025</v>
      </c>
      <c r="V1847" s="117">
        <f>IFERROR(Q1847/N1847,"0")</f>
        <v>1</v>
      </c>
    </row>
    <row r="1848" spans="1:22">
      <c r="A1848" t="str">
        <f>_xlfn.XLOOKUP(D1848,BN:BN,BO:BO)</f>
        <v>México</v>
      </c>
      <c r="B1848" t="s">
        <v>25</v>
      </c>
      <c r="C1848">
        <v>246</v>
      </c>
      <c r="D1848" t="str">
        <f>_xlfn.XLOOKUP(C1848,BH:BH,BI:BI)</f>
        <v>VeronicaN</v>
      </c>
      <c r="E1848">
        <v>24991</v>
      </c>
      <c r="F1848" t="s">
        <v>666</v>
      </c>
      <c r="G1848" s="63">
        <v>45678</v>
      </c>
      <c r="H1848" s="63">
        <v>45690</v>
      </c>
      <c r="I1848" t="s">
        <v>376</v>
      </c>
      <c r="J1848" t="str">
        <f>_xlfn.XLOOKUP(I1848,AS:AS,AU:AU)</f>
        <v>Hotel</v>
      </c>
      <c r="K1848" t="s">
        <v>33</v>
      </c>
      <c r="L1848">
        <v>8683</v>
      </c>
      <c r="M1848">
        <f>L1848*_xlfn.XLOOKUP(K1848,AM:AM,AN:AN)</f>
        <v>7467.38</v>
      </c>
      <c r="N1848">
        <f>L1848*_xlfn.XLOOKUP(K1848,AM:AM,AO:AO)</f>
        <v>8683</v>
      </c>
      <c r="O1848">
        <v>747.49</v>
      </c>
      <c r="P1848">
        <f>O1848*_xlfn.XLOOKUP(K1848,AM:AM,AN:AN)</f>
        <v>642.84140000000002</v>
      </c>
      <c r="Q1848">
        <f>O1848*_xlfn.XLOOKUP(K1848,AM:AM,AO:AO)</f>
        <v>747.49</v>
      </c>
      <c r="R1848" t="str">
        <f>_xlfn.XLOOKUP(E1848,AF:AF,AG:AG)</f>
        <v>HOTEL SANDERS</v>
      </c>
      <c r="S1848" t="str">
        <f>_xlfn.XLOOKUP(E1848,AF:AF,AI:AI)</f>
        <v>Denmark</v>
      </c>
      <c r="T1848">
        <f>WEEKNUM(G1848)</f>
        <v>4</v>
      </c>
      <c r="U1848">
        <f>YEAR(G1848)</f>
        <v>2025</v>
      </c>
      <c r="V1848" s="117">
        <f>IFERROR(Q1848/N1848,"0")</f>
        <v>8.6086606011747099E-2</v>
      </c>
    </row>
    <row r="1849" spans="1:22">
      <c r="A1849" t="e">
        <f>_xlfn.XLOOKUP(D1849,BN:BN,BO:BO)</f>
        <v>#N/A</v>
      </c>
      <c r="B1849" t="s">
        <v>25</v>
      </c>
      <c r="C1849">
        <v>247</v>
      </c>
      <c r="D1849" t="e">
        <f>_xlfn.XLOOKUP(C1849,BH:BH,BI:BI)</f>
        <v>#N/A</v>
      </c>
      <c r="E1849">
        <v>27231</v>
      </c>
      <c r="F1849" t="s">
        <v>2604</v>
      </c>
      <c r="G1849" s="63">
        <v>45843</v>
      </c>
      <c r="H1849" s="63">
        <v>45847</v>
      </c>
      <c r="I1849" t="s">
        <v>376</v>
      </c>
      <c r="J1849" t="str">
        <f>_xlfn.XLOOKUP(I1849,AS:AS,AU:AU)</f>
        <v>Hotel</v>
      </c>
      <c r="K1849" t="s">
        <v>27</v>
      </c>
      <c r="L1849">
        <v>0</v>
      </c>
      <c r="M1849">
        <f>L1849*_xlfn.XLOOKUP(K1849,AM:AM,AN:AN)</f>
        <v>0</v>
      </c>
      <c r="N1849">
        <f>L1849*_xlfn.XLOOKUP(K1849,AM:AM,AO:AO)</f>
        <v>0</v>
      </c>
      <c r="O1849">
        <v>0</v>
      </c>
      <c r="P1849">
        <f>O1849*_xlfn.XLOOKUP(K1849,AM:AM,AN:AN)</f>
        <v>0</v>
      </c>
      <c r="Q1849">
        <f>O1849*_xlfn.XLOOKUP(K1849,AM:AM,AO:AO)</f>
        <v>0</v>
      </c>
      <c r="R1849" t="str">
        <f>_xlfn.XLOOKUP(E1849,AF:AF,AG:AG)</f>
        <v>MONSIEUR GEORGE HOTEL AND SPA</v>
      </c>
      <c r="S1849" t="str">
        <f>_xlfn.XLOOKUP(E1849,AF:AF,AI:AI)</f>
        <v>France</v>
      </c>
      <c r="T1849">
        <f>WEEKNUM(G1849)</f>
        <v>27</v>
      </c>
      <c r="U1849">
        <f>YEAR(G1849)</f>
        <v>2025</v>
      </c>
      <c r="V1849" s="117" t="str">
        <f>IFERROR(Q1849/N1849,"0")</f>
        <v>0</v>
      </c>
    </row>
    <row r="1850" spans="1:22">
      <c r="A1850" t="str">
        <f>_xlfn.XLOOKUP(D1850,BN:BN,BO:BO)</f>
        <v>México</v>
      </c>
      <c r="B1850" t="s">
        <v>25</v>
      </c>
      <c r="C1850">
        <v>248</v>
      </c>
      <c r="D1850" t="str">
        <f>_xlfn.XLOOKUP(C1850,BH:BH,BI:BI)</f>
        <v>EduardoP</v>
      </c>
      <c r="E1850">
        <v>27238</v>
      </c>
      <c r="F1850" t="s">
        <v>2959</v>
      </c>
      <c r="G1850" s="63">
        <v>45803</v>
      </c>
      <c r="H1850" s="63">
        <v>45806</v>
      </c>
      <c r="I1850" t="s">
        <v>376</v>
      </c>
      <c r="J1850" t="str">
        <f>_xlfn.XLOOKUP(I1850,AS:AS,AU:AU)</f>
        <v>Hotel</v>
      </c>
      <c r="K1850" t="s">
        <v>33</v>
      </c>
      <c r="L1850">
        <v>2300</v>
      </c>
      <c r="M1850">
        <f>L1850*_xlfn.XLOOKUP(K1850,AM:AM,AN:AN)</f>
        <v>1978</v>
      </c>
      <c r="N1850">
        <f>L1850*_xlfn.XLOOKUP(K1850,AM:AM,AO:AO)</f>
        <v>2300</v>
      </c>
      <c r="O1850">
        <v>185.63</v>
      </c>
      <c r="P1850">
        <f>O1850*_xlfn.XLOOKUP(K1850,AM:AM,AN:AN)</f>
        <v>159.64179999999999</v>
      </c>
      <c r="Q1850">
        <f>O1850*_xlfn.XLOOKUP(K1850,AM:AM,AO:AO)</f>
        <v>185.63</v>
      </c>
      <c r="R1850" t="str">
        <f>_xlfn.XLOOKUP(E1850,AF:AF,AG:AG)</f>
        <v>ETT HEM</v>
      </c>
      <c r="S1850" t="str">
        <f>_xlfn.XLOOKUP(E1850,AF:AF,AI:AI)</f>
        <v>Sweden</v>
      </c>
      <c r="T1850">
        <f>WEEKNUM(G1850)</f>
        <v>22</v>
      </c>
      <c r="U1850">
        <f>YEAR(G1850)</f>
        <v>2025</v>
      </c>
      <c r="V1850" s="117">
        <f>IFERROR(Q1850/N1850,"0")</f>
        <v>8.0708695652173909E-2</v>
      </c>
    </row>
    <row r="1851" spans="1:22">
      <c r="A1851" t="str">
        <f>_xlfn.XLOOKUP(D1851,BN:BN,BO:BO)</f>
        <v>México</v>
      </c>
      <c r="B1851" t="s">
        <v>25</v>
      </c>
      <c r="C1851">
        <v>249</v>
      </c>
      <c r="D1851" t="str">
        <f>_xlfn.XLOOKUP(C1851,BH:BH,BI:BI)</f>
        <v>EduardoP</v>
      </c>
      <c r="E1851">
        <v>27237</v>
      </c>
      <c r="F1851" t="s">
        <v>2960</v>
      </c>
      <c r="G1851" s="63">
        <v>45786</v>
      </c>
      <c r="H1851" s="63">
        <v>45788</v>
      </c>
      <c r="I1851" t="s">
        <v>376</v>
      </c>
      <c r="J1851" t="str">
        <f>_xlfn.XLOOKUP(I1851,AS:AS,AU:AU)</f>
        <v>Hotel</v>
      </c>
      <c r="K1851" t="s">
        <v>33</v>
      </c>
      <c r="L1851">
        <v>9332.16</v>
      </c>
      <c r="M1851">
        <f>L1851*_xlfn.XLOOKUP(K1851,AM:AM,AN:AN)</f>
        <v>8025.6575999999995</v>
      </c>
      <c r="N1851">
        <f>L1851*_xlfn.XLOOKUP(K1851,AM:AM,AO:AO)</f>
        <v>9332.16</v>
      </c>
      <c r="O1851">
        <v>540</v>
      </c>
      <c r="P1851">
        <f>O1851*_xlfn.XLOOKUP(K1851,AM:AM,AN:AN)</f>
        <v>464.4</v>
      </c>
      <c r="Q1851">
        <f>O1851*_xlfn.XLOOKUP(K1851,AM:AM,AO:AO)</f>
        <v>540</v>
      </c>
      <c r="R1851" t="str">
        <f>_xlfn.XLOOKUP(E1851,AF:AF,AG:AG)</f>
        <v>CANYON RANCH LENOX</v>
      </c>
      <c r="S1851" t="str">
        <f>_xlfn.XLOOKUP(E1851,AF:AF,AI:AI)</f>
        <v>United States</v>
      </c>
      <c r="T1851">
        <f>WEEKNUM(G1851)</f>
        <v>19</v>
      </c>
      <c r="U1851">
        <f>YEAR(G1851)</f>
        <v>2025</v>
      </c>
      <c r="V1851" s="117">
        <f>IFERROR(Q1851/N1851,"0")</f>
        <v>5.7864417241024584E-2</v>
      </c>
    </row>
    <row r="1852" spans="1:22">
      <c r="A1852" t="str">
        <f>_xlfn.XLOOKUP(D1852,BN:BN,BO:BO)</f>
        <v>México</v>
      </c>
      <c r="B1852" t="s">
        <v>25</v>
      </c>
      <c r="C1852">
        <v>250</v>
      </c>
      <c r="D1852" t="str">
        <f>_xlfn.XLOOKUP(C1852,BH:BH,BI:BI)</f>
        <v>DianaM</v>
      </c>
      <c r="E1852">
        <v>27248</v>
      </c>
      <c r="F1852" t="s">
        <v>2961</v>
      </c>
      <c r="G1852" s="63">
        <v>45804</v>
      </c>
      <c r="H1852" s="63">
        <v>45806</v>
      </c>
      <c r="I1852" t="s">
        <v>376</v>
      </c>
      <c r="J1852" t="str">
        <f>_xlfn.XLOOKUP(I1852,AS:AS,AU:AU)</f>
        <v>Hotel</v>
      </c>
      <c r="K1852" t="s">
        <v>27</v>
      </c>
      <c r="L1852">
        <v>2498.33</v>
      </c>
      <c r="M1852">
        <f>L1852*_xlfn.XLOOKUP(K1852,AM:AM,AN:AN)</f>
        <v>2498.33</v>
      </c>
      <c r="N1852">
        <f>L1852*_xlfn.XLOOKUP(K1852,AM:AM,AO:AO)</f>
        <v>2898.0627999999997</v>
      </c>
      <c r="O1852">
        <v>0</v>
      </c>
      <c r="P1852">
        <f>O1852*_xlfn.XLOOKUP(K1852,AM:AM,AN:AN)</f>
        <v>0</v>
      </c>
      <c r="Q1852">
        <f>O1852*_xlfn.XLOOKUP(K1852,AM:AM,AO:AO)</f>
        <v>0</v>
      </c>
      <c r="R1852" t="str">
        <f>_xlfn.XLOOKUP(E1852,AF:AF,AG:AG)</f>
        <v>SA PEDRISSA</v>
      </c>
      <c r="S1852" t="str">
        <f>_xlfn.XLOOKUP(E1852,AF:AF,AI:AI)</f>
        <v>Spain</v>
      </c>
      <c r="T1852">
        <f>WEEKNUM(G1852)</f>
        <v>22</v>
      </c>
      <c r="U1852">
        <f>YEAR(G1852)</f>
        <v>2025</v>
      </c>
      <c r="V1852" s="117">
        <f>IFERROR(Q1852/N1852,"0")</f>
        <v>0</v>
      </c>
    </row>
    <row r="1853" spans="1:22">
      <c r="A1853" t="str">
        <f>_xlfn.XLOOKUP(D1853,BN:BN,BO:BO)</f>
        <v>México</v>
      </c>
      <c r="B1853" t="s">
        <v>25</v>
      </c>
      <c r="C1853">
        <v>250</v>
      </c>
      <c r="D1853" t="str">
        <f>_xlfn.XLOOKUP(C1853,BH:BH,BI:BI)</f>
        <v>DianaM</v>
      </c>
      <c r="E1853">
        <v>27436</v>
      </c>
      <c r="F1853" t="s">
        <v>2962</v>
      </c>
      <c r="G1853" s="63">
        <v>45792</v>
      </c>
      <c r="H1853" s="63">
        <v>45811</v>
      </c>
      <c r="I1853" t="s">
        <v>484</v>
      </c>
      <c r="J1853" t="str">
        <f>_xlfn.XLOOKUP(I1853,AS:AS,AU:AU)</f>
        <v>Vuelos</v>
      </c>
      <c r="K1853" t="s">
        <v>27</v>
      </c>
      <c r="L1853">
        <v>701.55</v>
      </c>
      <c r="M1853">
        <f>L1853*_xlfn.XLOOKUP(K1853,AM:AM,AN:AN)</f>
        <v>701.55</v>
      </c>
      <c r="N1853">
        <f>L1853*_xlfn.XLOOKUP(K1853,AM:AM,AO:AO)</f>
        <v>813.79799999999989</v>
      </c>
      <c r="O1853">
        <v>0</v>
      </c>
      <c r="P1853">
        <f>O1853*_xlfn.XLOOKUP(K1853,AM:AM,AN:AN)</f>
        <v>0</v>
      </c>
      <c r="Q1853">
        <f>O1853*_xlfn.XLOOKUP(K1853,AM:AM,AO:AO)</f>
        <v>0</v>
      </c>
      <c r="R1853" t="str">
        <f>_xlfn.XLOOKUP(E1853,AF:AF,AG:AG)</f>
        <v>Vueling Airlines</v>
      </c>
      <c r="S1853" t="str">
        <f>_xlfn.XLOOKUP(E1853,AF:AF,AI:AI)</f>
        <v>Spain</v>
      </c>
      <c r="T1853">
        <f>WEEKNUM(G1853)</f>
        <v>20</v>
      </c>
      <c r="U1853">
        <f>YEAR(G1853)</f>
        <v>2025</v>
      </c>
      <c r="V1853" s="117">
        <f>IFERROR(Q1853/N1853,"0")</f>
        <v>0</v>
      </c>
    </row>
    <row r="1854" spans="1:22">
      <c r="A1854" t="str">
        <f>_xlfn.XLOOKUP(D1854,BN:BN,BO:BO)</f>
        <v>México</v>
      </c>
      <c r="B1854" t="s">
        <v>25</v>
      </c>
      <c r="C1854">
        <v>250</v>
      </c>
      <c r="D1854" t="str">
        <f>_xlfn.XLOOKUP(C1854,BH:BH,BI:BI)</f>
        <v>DianaM</v>
      </c>
      <c r="E1854">
        <v>27439</v>
      </c>
      <c r="F1854" t="s">
        <v>2963</v>
      </c>
      <c r="G1854" s="63">
        <v>45792</v>
      </c>
      <c r="H1854" s="63">
        <v>45811</v>
      </c>
      <c r="I1854" t="s">
        <v>477</v>
      </c>
      <c r="J1854" t="str">
        <f>_xlfn.XLOOKUP(I1854,AS:AS,AU:AU)</f>
        <v>Traslados</v>
      </c>
      <c r="K1854" t="s">
        <v>27</v>
      </c>
      <c r="L1854">
        <v>307.43</v>
      </c>
      <c r="M1854">
        <f>L1854*_xlfn.XLOOKUP(K1854,AM:AM,AN:AN)</f>
        <v>307.43</v>
      </c>
      <c r="N1854">
        <f>L1854*_xlfn.XLOOKUP(K1854,AM:AM,AO:AO)</f>
        <v>356.61879999999996</v>
      </c>
      <c r="O1854">
        <v>0</v>
      </c>
      <c r="P1854">
        <f>O1854*_xlfn.XLOOKUP(K1854,AM:AM,AN:AN)</f>
        <v>0</v>
      </c>
      <c r="Q1854">
        <f>O1854*_xlfn.XLOOKUP(K1854,AM:AM,AO:AO)</f>
        <v>0</v>
      </c>
      <c r="R1854" t="str">
        <f>_xlfn.XLOOKUP(E1854,AF:AF,AG:AG)</f>
        <v>Ferryhopper</v>
      </c>
      <c r="S1854" t="str">
        <f>_xlfn.XLOOKUP(E1854,AF:AF,AI:AI)</f>
        <v>Greece</v>
      </c>
      <c r="T1854">
        <f>WEEKNUM(G1854)</f>
        <v>20</v>
      </c>
      <c r="U1854">
        <f>YEAR(G1854)</f>
        <v>2025</v>
      </c>
      <c r="V1854" s="117">
        <f>IFERROR(Q1854/N1854,"0")</f>
        <v>0</v>
      </c>
    </row>
    <row r="1855" spans="1:22">
      <c r="A1855" t="str">
        <f>_xlfn.XLOOKUP(D1855,BN:BN,BO:BO)</f>
        <v>México</v>
      </c>
      <c r="B1855" t="s">
        <v>25</v>
      </c>
      <c r="C1855">
        <v>250</v>
      </c>
      <c r="D1855" t="str">
        <f>_xlfn.XLOOKUP(C1855,BH:BH,BI:BI)</f>
        <v>DianaM</v>
      </c>
      <c r="E1855">
        <v>27439</v>
      </c>
      <c r="F1855" t="s">
        <v>2964</v>
      </c>
      <c r="G1855" s="63">
        <v>45792</v>
      </c>
      <c r="H1855" s="63">
        <v>45811</v>
      </c>
      <c r="I1855" t="s">
        <v>477</v>
      </c>
      <c r="J1855" t="str">
        <f>_xlfn.XLOOKUP(I1855,AS:AS,AU:AU)</f>
        <v>Traslados</v>
      </c>
      <c r="K1855" t="s">
        <v>27</v>
      </c>
      <c r="L1855">
        <v>-306.56</v>
      </c>
      <c r="M1855">
        <f>L1855*_xlfn.XLOOKUP(K1855,AM:AM,AN:AN)</f>
        <v>-306.56</v>
      </c>
      <c r="N1855">
        <f>L1855*_xlfn.XLOOKUP(K1855,AM:AM,AO:AO)</f>
        <v>-355.6096</v>
      </c>
      <c r="O1855">
        <v>0</v>
      </c>
      <c r="P1855">
        <f>O1855*_xlfn.XLOOKUP(K1855,AM:AM,AN:AN)</f>
        <v>0</v>
      </c>
      <c r="Q1855">
        <f>O1855*_xlfn.XLOOKUP(K1855,AM:AM,AO:AO)</f>
        <v>0</v>
      </c>
      <c r="R1855" t="s">
        <v>582</v>
      </c>
      <c r="S1855" t="str">
        <f>_xlfn.XLOOKUP(E1855,AF:AF,AI:AI)</f>
        <v>Greece</v>
      </c>
      <c r="T1855">
        <f>WEEKNUM(G1855)</f>
        <v>20</v>
      </c>
      <c r="U1855">
        <f>YEAR(G1855)</f>
        <v>2025</v>
      </c>
      <c r="V1855" s="117">
        <f>IFERROR(Q1855/N1855,"0")</f>
        <v>0</v>
      </c>
    </row>
    <row r="1856" spans="1:22">
      <c r="A1856" t="str">
        <f>_xlfn.XLOOKUP(D1856,BN:BN,BO:BO)</f>
        <v>México</v>
      </c>
      <c r="B1856" t="s">
        <v>25</v>
      </c>
      <c r="C1856">
        <v>250</v>
      </c>
      <c r="D1856" t="str">
        <f>_xlfn.XLOOKUP(C1856,BH:BH,BI:BI)</f>
        <v>DianaM</v>
      </c>
      <c r="E1856">
        <v>27247</v>
      </c>
      <c r="F1856" t="s">
        <v>2965</v>
      </c>
      <c r="G1856" s="63">
        <v>45792</v>
      </c>
      <c r="H1856" s="63">
        <v>45811</v>
      </c>
      <c r="I1856" t="s">
        <v>376</v>
      </c>
      <c r="J1856" t="str">
        <f>_xlfn.XLOOKUP(I1856,AS:AS,AU:AU)</f>
        <v>Hotel</v>
      </c>
      <c r="K1856" t="s">
        <v>27</v>
      </c>
      <c r="L1856">
        <v>802</v>
      </c>
      <c r="M1856">
        <f>L1856*_xlfn.XLOOKUP(K1856,AM:AM,AN:AN)</f>
        <v>802</v>
      </c>
      <c r="N1856">
        <f>L1856*_xlfn.XLOOKUP(K1856,AM:AM,AO:AO)</f>
        <v>930.31999999999994</v>
      </c>
      <c r="O1856">
        <v>0</v>
      </c>
      <c r="P1856">
        <f>O1856*_xlfn.XLOOKUP(K1856,AM:AM,AN:AN)</f>
        <v>0</v>
      </c>
      <c r="Q1856">
        <f>O1856*_xlfn.XLOOKUP(K1856,AM:AM,AO:AO)</f>
        <v>0</v>
      </c>
      <c r="R1856" t="str">
        <f>_xlfn.XLOOKUP(E1856,AF:AF,AG:AG)</f>
        <v>CASA MACA</v>
      </c>
      <c r="S1856" t="str">
        <f>_xlfn.XLOOKUP(E1856,AF:AF,AI:AI)</f>
        <v>Spain</v>
      </c>
      <c r="T1856">
        <f>WEEKNUM(G1856)</f>
        <v>20</v>
      </c>
      <c r="U1856">
        <f>YEAR(G1856)</f>
        <v>2025</v>
      </c>
      <c r="V1856" s="117">
        <f>IFERROR(Q1856/N1856,"0")</f>
        <v>0</v>
      </c>
    </row>
    <row r="1857" spans="1:22">
      <c r="A1857" t="str">
        <f>_xlfn.XLOOKUP(D1857,BN:BN,BO:BO)</f>
        <v>México</v>
      </c>
      <c r="B1857" t="s">
        <v>25</v>
      </c>
      <c r="C1857">
        <v>250</v>
      </c>
      <c r="D1857" t="str">
        <f>_xlfn.XLOOKUP(C1857,BH:BH,BI:BI)</f>
        <v>DianaM</v>
      </c>
      <c r="E1857">
        <v>27247</v>
      </c>
      <c r="F1857" t="s">
        <v>2966</v>
      </c>
      <c r="G1857" s="63">
        <v>45792</v>
      </c>
      <c r="H1857" s="63">
        <v>45811</v>
      </c>
      <c r="I1857" t="s">
        <v>376</v>
      </c>
      <c r="J1857" t="str">
        <f>_xlfn.XLOOKUP(I1857,AS:AS,AU:AU)</f>
        <v>Hotel</v>
      </c>
      <c r="K1857" t="s">
        <v>27</v>
      </c>
      <c r="L1857">
        <v>-802</v>
      </c>
      <c r="M1857">
        <f>L1857*_xlfn.XLOOKUP(K1857,AM:AM,AN:AN)</f>
        <v>-802</v>
      </c>
      <c r="N1857">
        <f>L1857*_xlfn.XLOOKUP(K1857,AM:AM,AO:AO)</f>
        <v>-930.31999999999994</v>
      </c>
      <c r="O1857">
        <v>0</v>
      </c>
      <c r="P1857">
        <f>O1857*_xlfn.XLOOKUP(K1857,AM:AM,AN:AN)</f>
        <v>0</v>
      </c>
      <c r="Q1857">
        <f>O1857*_xlfn.XLOOKUP(K1857,AM:AM,AO:AO)</f>
        <v>0</v>
      </c>
      <c r="R1857" t="s">
        <v>582</v>
      </c>
      <c r="S1857" t="str">
        <f>_xlfn.XLOOKUP(E1857,AF:AF,AI:AI)</f>
        <v>Spain</v>
      </c>
      <c r="T1857">
        <f>WEEKNUM(G1857)</f>
        <v>20</v>
      </c>
      <c r="U1857">
        <f>YEAR(G1857)</f>
        <v>2025</v>
      </c>
      <c r="V1857" s="117">
        <f>IFERROR(Q1857/N1857,"0")</f>
        <v>0</v>
      </c>
    </row>
    <row r="1858" spans="1:22">
      <c r="A1858" t="str">
        <f>_xlfn.XLOOKUP(D1858,BN:BN,BO:BO)</f>
        <v>México</v>
      </c>
      <c r="B1858" t="s">
        <v>25</v>
      </c>
      <c r="C1858">
        <v>250</v>
      </c>
      <c r="D1858" t="str">
        <f>_xlfn.XLOOKUP(C1858,BH:BH,BI:BI)</f>
        <v>DianaM</v>
      </c>
      <c r="E1858">
        <v>27248</v>
      </c>
      <c r="F1858" t="s">
        <v>2967</v>
      </c>
      <c r="G1858" s="63">
        <v>45792</v>
      </c>
      <c r="H1858" s="63">
        <v>45811</v>
      </c>
      <c r="I1858" t="s">
        <v>376</v>
      </c>
      <c r="J1858" t="str">
        <f>_xlfn.XLOOKUP(I1858,AS:AS,AU:AU)</f>
        <v>Hotel</v>
      </c>
      <c r="K1858" t="s">
        <v>27</v>
      </c>
      <c r="L1858">
        <v>-2533.34</v>
      </c>
      <c r="M1858">
        <f>L1858*_xlfn.XLOOKUP(K1858,AM:AM,AN:AN)</f>
        <v>-2533.34</v>
      </c>
      <c r="N1858">
        <f>L1858*_xlfn.XLOOKUP(K1858,AM:AM,AO:AO)</f>
        <v>-2938.6743999999999</v>
      </c>
      <c r="O1858">
        <v>0</v>
      </c>
      <c r="P1858">
        <f>O1858*_xlfn.XLOOKUP(K1858,AM:AM,AN:AN)</f>
        <v>0</v>
      </c>
      <c r="Q1858">
        <f>O1858*_xlfn.XLOOKUP(K1858,AM:AM,AO:AO)</f>
        <v>0</v>
      </c>
      <c r="R1858" t="s">
        <v>582</v>
      </c>
      <c r="S1858" t="str">
        <f>_xlfn.XLOOKUP(E1858,AF:AF,AI:AI)</f>
        <v>Spain</v>
      </c>
      <c r="T1858">
        <f>WEEKNUM(G1858)</f>
        <v>20</v>
      </c>
      <c r="U1858">
        <f>YEAR(G1858)</f>
        <v>2025</v>
      </c>
      <c r="V1858" s="117">
        <f>IFERROR(Q1858/N1858,"0")</f>
        <v>0</v>
      </c>
    </row>
    <row r="1859" spans="1:22">
      <c r="A1859" t="str">
        <f>_xlfn.XLOOKUP(D1859,BN:BN,BO:BO)</f>
        <v>México</v>
      </c>
      <c r="B1859" t="s">
        <v>25</v>
      </c>
      <c r="C1859">
        <v>250</v>
      </c>
      <c r="D1859" t="str">
        <f>_xlfn.XLOOKUP(C1859,BH:BH,BI:BI)</f>
        <v>DianaM</v>
      </c>
      <c r="E1859">
        <v>27301</v>
      </c>
      <c r="F1859" t="s">
        <v>2968</v>
      </c>
      <c r="G1859" s="63">
        <v>45792</v>
      </c>
      <c r="H1859" s="63">
        <v>45811</v>
      </c>
      <c r="I1859" t="s">
        <v>366</v>
      </c>
      <c r="J1859" t="str">
        <f>_xlfn.XLOOKUP(I1859,AS:AS,AU:AU)</f>
        <v>Vuelos</v>
      </c>
      <c r="K1859" t="s">
        <v>27</v>
      </c>
      <c r="L1859">
        <v>5556.62</v>
      </c>
      <c r="M1859">
        <f>L1859*_xlfn.XLOOKUP(K1859,AM:AM,AN:AN)</f>
        <v>5556.62</v>
      </c>
      <c r="N1859">
        <f>L1859*_xlfn.XLOOKUP(K1859,AM:AM,AO:AO)</f>
        <v>6445.6791999999996</v>
      </c>
      <c r="O1859">
        <v>0</v>
      </c>
      <c r="P1859">
        <f>O1859*_xlfn.XLOOKUP(K1859,AM:AM,AN:AN)</f>
        <v>0</v>
      </c>
      <c r="Q1859">
        <f>O1859*_xlfn.XLOOKUP(K1859,AM:AM,AO:AO)</f>
        <v>0</v>
      </c>
      <c r="R1859" t="str">
        <f>_xlfn.XLOOKUP(E1859,AF:AF,AG:AG)</f>
        <v>TURISMO EX MAR, S.A. DE C.V.</v>
      </c>
      <c r="S1859" t="str">
        <f>_xlfn.XLOOKUP(E1859,AF:AF,AI:AI)</f>
        <v>Mexico</v>
      </c>
      <c r="T1859">
        <f>WEEKNUM(G1859)</f>
        <v>20</v>
      </c>
      <c r="U1859">
        <f>YEAR(G1859)</f>
        <v>2025</v>
      </c>
      <c r="V1859" s="117">
        <f>IFERROR(Q1859/N1859,"0")</f>
        <v>0</v>
      </c>
    </row>
    <row r="1860" spans="1:22">
      <c r="A1860" t="str">
        <f>_xlfn.XLOOKUP(D1860,BN:BN,BO:BO)</f>
        <v>México</v>
      </c>
      <c r="B1860" t="s">
        <v>25</v>
      </c>
      <c r="C1860">
        <v>250</v>
      </c>
      <c r="D1860" t="str">
        <f>_xlfn.XLOOKUP(C1860,BH:BH,BI:BI)</f>
        <v>DianaM</v>
      </c>
      <c r="E1860">
        <v>27301</v>
      </c>
      <c r="F1860" t="s">
        <v>2969</v>
      </c>
      <c r="G1860" s="63">
        <v>45792</v>
      </c>
      <c r="H1860" s="63">
        <v>45811</v>
      </c>
      <c r="I1860" t="s">
        <v>366</v>
      </c>
      <c r="J1860" t="str">
        <f>_xlfn.XLOOKUP(I1860,AS:AS,AU:AU)</f>
        <v>Vuelos</v>
      </c>
      <c r="K1860" t="s">
        <v>27</v>
      </c>
      <c r="L1860">
        <v>2511.52</v>
      </c>
      <c r="M1860">
        <f>L1860*_xlfn.XLOOKUP(K1860,AM:AM,AN:AN)</f>
        <v>2511.52</v>
      </c>
      <c r="N1860">
        <f>L1860*_xlfn.XLOOKUP(K1860,AM:AM,AO:AO)</f>
        <v>2913.3631999999998</v>
      </c>
      <c r="O1860">
        <v>0</v>
      </c>
      <c r="P1860">
        <f>O1860*_xlfn.XLOOKUP(K1860,AM:AM,AN:AN)</f>
        <v>0</v>
      </c>
      <c r="Q1860">
        <f>O1860*_xlfn.XLOOKUP(K1860,AM:AM,AO:AO)</f>
        <v>0</v>
      </c>
      <c r="R1860" t="str">
        <f>_xlfn.XLOOKUP(E1860,AF:AF,AG:AG)</f>
        <v>TURISMO EX MAR, S.A. DE C.V.</v>
      </c>
      <c r="S1860" t="str">
        <f>_xlfn.XLOOKUP(E1860,AF:AF,AI:AI)</f>
        <v>Mexico</v>
      </c>
      <c r="T1860">
        <f>WEEKNUM(G1860)</f>
        <v>20</v>
      </c>
      <c r="U1860">
        <f>YEAR(G1860)</f>
        <v>2025</v>
      </c>
      <c r="V1860" s="117">
        <f>IFERROR(Q1860/N1860,"0")</f>
        <v>0</v>
      </c>
    </row>
    <row r="1861" spans="1:22">
      <c r="A1861" t="str">
        <f>_xlfn.XLOOKUP(D1861,BN:BN,BO:BO)</f>
        <v>México</v>
      </c>
      <c r="B1861" t="s">
        <v>25</v>
      </c>
      <c r="C1861">
        <v>250</v>
      </c>
      <c r="D1861" t="str">
        <f>_xlfn.XLOOKUP(C1861,BH:BH,BI:BI)</f>
        <v>DianaM</v>
      </c>
      <c r="E1861">
        <v>0</v>
      </c>
      <c r="F1861" t="s">
        <v>2970</v>
      </c>
      <c r="G1861" s="63">
        <v>45792</v>
      </c>
      <c r="H1861" s="63">
        <v>45811</v>
      </c>
      <c r="I1861" t="s">
        <v>396</v>
      </c>
      <c r="J1861" t="str">
        <f>_xlfn.XLOOKUP(I1861,AS:AS,AU:AU)</f>
        <v>Honorarios</v>
      </c>
      <c r="K1861" t="s">
        <v>27</v>
      </c>
      <c r="L1861">
        <v>61.29</v>
      </c>
      <c r="M1861">
        <f>L1861*_xlfn.XLOOKUP(K1861,AM:AM,AN:AN)</f>
        <v>61.29</v>
      </c>
      <c r="N1861">
        <f>L1861*_xlfn.XLOOKUP(K1861,AM:AM,AO:AO)</f>
        <v>71.096399999999988</v>
      </c>
      <c r="O1861">
        <v>61.29</v>
      </c>
      <c r="P1861">
        <f>O1861*_xlfn.XLOOKUP(K1861,AM:AM,AN:AN)</f>
        <v>61.29</v>
      </c>
      <c r="Q1861">
        <f>O1861*_xlfn.XLOOKUP(K1861,AM:AM,AO:AO)</f>
        <v>71.096399999999988</v>
      </c>
      <c r="R1861" t="str">
        <f>_xlfn.XLOOKUP(E1861,AF:AF,AG:AG)</f>
        <v>FEES</v>
      </c>
      <c r="S1861">
        <f>_xlfn.XLOOKUP(E1861,AF:AF,AI:AI)</f>
        <v>0</v>
      </c>
      <c r="T1861">
        <f>WEEKNUM(G1861)</f>
        <v>20</v>
      </c>
      <c r="U1861">
        <f>YEAR(G1861)</f>
        <v>2025</v>
      </c>
      <c r="V1861" s="117">
        <f>IFERROR(Q1861/N1861,"0")</f>
        <v>1</v>
      </c>
    </row>
    <row r="1862" spans="1:22">
      <c r="A1862" t="str">
        <f>_xlfn.XLOOKUP(D1862,BN:BN,BO:BO)</f>
        <v>México</v>
      </c>
      <c r="B1862" t="s">
        <v>25</v>
      </c>
      <c r="C1862">
        <v>250</v>
      </c>
      <c r="D1862" t="str">
        <f>_xlfn.XLOOKUP(C1862,BH:BH,BI:BI)</f>
        <v>DianaM</v>
      </c>
      <c r="E1862">
        <v>27301</v>
      </c>
      <c r="F1862" t="s">
        <v>2971</v>
      </c>
      <c r="G1862" s="63">
        <v>45792</v>
      </c>
      <c r="H1862" s="63">
        <v>45811</v>
      </c>
      <c r="I1862" t="s">
        <v>366</v>
      </c>
      <c r="J1862" t="str">
        <f>_xlfn.XLOOKUP(I1862,AS:AS,AU:AU)</f>
        <v>Vuelos</v>
      </c>
      <c r="K1862" t="s">
        <v>27</v>
      </c>
      <c r="L1862">
        <v>686.64</v>
      </c>
      <c r="M1862">
        <f>L1862*_xlfn.XLOOKUP(K1862,AM:AM,AN:AN)</f>
        <v>686.64</v>
      </c>
      <c r="N1862">
        <f>L1862*_xlfn.XLOOKUP(K1862,AM:AM,AO:AO)</f>
        <v>796.50239999999997</v>
      </c>
      <c r="O1862">
        <v>0</v>
      </c>
      <c r="P1862">
        <f>O1862*_xlfn.XLOOKUP(K1862,AM:AM,AN:AN)</f>
        <v>0</v>
      </c>
      <c r="Q1862">
        <f>O1862*_xlfn.XLOOKUP(K1862,AM:AM,AO:AO)</f>
        <v>0</v>
      </c>
      <c r="R1862" t="str">
        <f>_xlfn.XLOOKUP(E1862,AF:AF,AG:AG)</f>
        <v>TURISMO EX MAR, S.A. DE C.V.</v>
      </c>
      <c r="S1862" t="str">
        <f>_xlfn.XLOOKUP(E1862,AF:AF,AI:AI)</f>
        <v>Mexico</v>
      </c>
      <c r="T1862">
        <f>WEEKNUM(G1862)</f>
        <v>20</v>
      </c>
      <c r="U1862">
        <f>YEAR(G1862)</f>
        <v>2025</v>
      </c>
      <c r="V1862" s="117">
        <f>IFERROR(Q1862/N1862,"0")</f>
        <v>0</v>
      </c>
    </row>
    <row r="1863" spans="1:22">
      <c r="A1863" t="str">
        <f>_xlfn.XLOOKUP(D1863,BN:BN,BO:BO)</f>
        <v>México</v>
      </c>
      <c r="B1863" t="s">
        <v>25</v>
      </c>
      <c r="C1863">
        <v>250</v>
      </c>
      <c r="D1863" t="str">
        <f>_xlfn.XLOOKUP(C1863,BH:BH,BI:BI)</f>
        <v>DianaM</v>
      </c>
      <c r="E1863">
        <v>0</v>
      </c>
      <c r="F1863" t="s">
        <v>2972</v>
      </c>
      <c r="G1863" s="63">
        <v>45792</v>
      </c>
      <c r="H1863" s="63">
        <v>45811</v>
      </c>
      <c r="I1863" t="s">
        <v>396</v>
      </c>
      <c r="J1863" t="str">
        <f>_xlfn.XLOOKUP(I1863,AS:AS,AU:AU)</f>
        <v>Honorarios</v>
      </c>
      <c r="K1863" t="s">
        <v>27</v>
      </c>
      <c r="L1863">
        <v>30.65</v>
      </c>
      <c r="M1863">
        <f>L1863*_xlfn.XLOOKUP(K1863,AM:AM,AN:AN)</f>
        <v>30.65</v>
      </c>
      <c r="N1863">
        <f>L1863*_xlfn.XLOOKUP(K1863,AM:AM,AO:AO)</f>
        <v>35.553999999999995</v>
      </c>
      <c r="O1863">
        <v>30.65</v>
      </c>
      <c r="P1863">
        <f>O1863*_xlfn.XLOOKUP(K1863,AM:AM,AN:AN)</f>
        <v>30.65</v>
      </c>
      <c r="Q1863">
        <f>O1863*_xlfn.XLOOKUP(K1863,AM:AM,AO:AO)</f>
        <v>35.553999999999995</v>
      </c>
      <c r="R1863" t="str">
        <f>_xlfn.XLOOKUP(E1863,AF:AF,AG:AG)</f>
        <v>FEES</v>
      </c>
      <c r="S1863">
        <f>_xlfn.XLOOKUP(E1863,AF:AF,AI:AI)</f>
        <v>0</v>
      </c>
      <c r="T1863">
        <f>WEEKNUM(G1863)</f>
        <v>20</v>
      </c>
      <c r="U1863">
        <f>YEAR(G1863)</f>
        <v>2025</v>
      </c>
      <c r="V1863" s="117">
        <f>IFERROR(Q1863/N1863,"0")</f>
        <v>1</v>
      </c>
    </row>
    <row r="1864" spans="1:22">
      <c r="A1864" t="str">
        <f>_xlfn.XLOOKUP(D1864,BN:BN,BO:BO)</f>
        <v>México</v>
      </c>
      <c r="B1864" t="s">
        <v>25</v>
      </c>
      <c r="C1864">
        <v>250</v>
      </c>
      <c r="D1864" t="str">
        <f>_xlfn.XLOOKUP(C1864,BH:BH,BI:BI)</f>
        <v>DianaM</v>
      </c>
      <c r="E1864">
        <v>0</v>
      </c>
      <c r="F1864" t="s">
        <v>2973</v>
      </c>
      <c r="G1864" s="63">
        <v>45792</v>
      </c>
      <c r="H1864" s="63">
        <v>45811</v>
      </c>
      <c r="I1864" t="s">
        <v>396</v>
      </c>
      <c r="J1864" t="str">
        <f>_xlfn.XLOOKUP(I1864,AS:AS,AU:AU)</f>
        <v>Honorarios</v>
      </c>
      <c r="K1864" t="s">
        <v>27</v>
      </c>
      <c r="L1864">
        <v>218.94</v>
      </c>
      <c r="M1864">
        <f>L1864*_xlfn.XLOOKUP(K1864,AM:AM,AN:AN)</f>
        <v>218.94</v>
      </c>
      <c r="N1864">
        <f>L1864*_xlfn.XLOOKUP(K1864,AM:AM,AO:AO)</f>
        <v>253.97039999999998</v>
      </c>
      <c r="O1864">
        <v>218.94</v>
      </c>
      <c r="P1864">
        <f>O1864*_xlfn.XLOOKUP(K1864,AM:AM,AN:AN)</f>
        <v>218.94</v>
      </c>
      <c r="Q1864">
        <f>O1864*_xlfn.XLOOKUP(K1864,AM:AM,AO:AO)</f>
        <v>253.97039999999998</v>
      </c>
      <c r="R1864" t="str">
        <f>_xlfn.XLOOKUP(E1864,AF:AF,AG:AG)</f>
        <v>FEES</v>
      </c>
      <c r="S1864">
        <f>_xlfn.XLOOKUP(E1864,AF:AF,AI:AI)</f>
        <v>0</v>
      </c>
      <c r="T1864">
        <f>WEEKNUM(G1864)</f>
        <v>20</v>
      </c>
      <c r="U1864">
        <f>YEAR(G1864)</f>
        <v>2025</v>
      </c>
      <c r="V1864" s="117">
        <f>IFERROR(Q1864/N1864,"0")</f>
        <v>1</v>
      </c>
    </row>
    <row r="1865" spans="1:22">
      <c r="A1865" t="str">
        <f>_xlfn.XLOOKUP(D1865,BN:BN,BO:BO)</f>
        <v>México</v>
      </c>
      <c r="B1865" t="s">
        <v>25</v>
      </c>
      <c r="C1865">
        <v>250</v>
      </c>
      <c r="D1865" t="str">
        <f>_xlfn.XLOOKUP(C1865,BH:BH,BI:BI)</f>
        <v>DianaM</v>
      </c>
      <c r="E1865">
        <v>0</v>
      </c>
      <c r="F1865" t="s">
        <v>2974</v>
      </c>
      <c r="G1865" s="63">
        <v>45792</v>
      </c>
      <c r="H1865" s="63">
        <v>45811</v>
      </c>
      <c r="I1865" t="s">
        <v>396</v>
      </c>
      <c r="J1865" t="str">
        <f>_xlfn.XLOOKUP(I1865,AS:AS,AU:AU)</f>
        <v>Honorarios</v>
      </c>
      <c r="K1865" t="s">
        <v>27</v>
      </c>
      <c r="L1865">
        <v>153.26</v>
      </c>
      <c r="M1865">
        <f>L1865*_xlfn.XLOOKUP(K1865,AM:AM,AN:AN)</f>
        <v>153.26</v>
      </c>
      <c r="N1865">
        <f>L1865*_xlfn.XLOOKUP(K1865,AM:AM,AO:AO)</f>
        <v>177.78159999999997</v>
      </c>
      <c r="O1865">
        <v>153.26</v>
      </c>
      <c r="P1865">
        <f>O1865*_xlfn.XLOOKUP(K1865,AM:AM,AN:AN)</f>
        <v>153.26</v>
      </c>
      <c r="Q1865">
        <f>O1865*_xlfn.XLOOKUP(K1865,AM:AM,AO:AO)</f>
        <v>177.78159999999997</v>
      </c>
      <c r="R1865" t="str">
        <f>_xlfn.XLOOKUP(E1865,AF:AF,AG:AG)</f>
        <v>FEES</v>
      </c>
      <c r="S1865">
        <f>_xlfn.XLOOKUP(E1865,AF:AF,AI:AI)</f>
        <v>0</v>
      </c>
      <c r="T1865">
        <f>WEEKNUM(G1865)</f>
        <v>20</v>
      </c>
      <c r="U1865">
        <f>YEAR(G1865)</f>
        <v>2025</v>
      </c>
      <c r="V1865" s="117">
        <f>IFERROR(Q1865/N1865,"0")</f>
        <v>1</v>
      </c>
    </row>
    <row r="1866" spans="1:22">
      <c r="A1866" t="str">
        <f>_xlfn.XLOOKUP(D1866,BN:BN,BO:BO)</f>
        <v>México</v>
      </c>
      <c r="B1866" t="s">
        <v>25</v>
      </c>
      <c r="C1866">
        <v>250</v>
      </c>
      <c r="D1866" t="str">
        <f>_xlfn.XLOOKUP(C1866,BH:BH,BI:BI)</f>
        <v>DianaM</v>
      </c>
      <c r="E1866">
        <v>28394</v>
      </c>
      <c r="F1866" t="s">
        <v>2975</v>
      </c>
      <c r="G1866" s="63">
        <v>45792</v>
      </c>
      <c r="H1866" s="63">
        <v>45811</v>
      </c>
      <c r="I1866" t="s">
        <v>419</v>
      </c>
      <c r="J1866" t="str">
        <f>_xlfn.XLOOKUP(I1866,AS:AS,AU:AU)</f>
        <v>Otros</v>
      </c>
      <c r="K1866" t="s">
        <v>27</v>
      </c>
      <c r="L1866">
        <v>6785.71</v>
      </c>
      <c r="M1866">
        <f>L1866*_xlfn.XLOOKUP(K1866,AM:AM,AN:AN)</f>
        <v>6785.71</v>
      </c>
      <c r="N1866">
        <f>L1866*_xlfn.XLOOKUP(K1866,AM:AM,AO:AO)</f>
        <v>7871.4235999999992</v>
      </c>
      <c r="O1866">
        <v>0</v>
      </c>
      <c r="P1866">
        <f>O1866*_xlfn.XLOOKUP(K1866,AM:AM,AN:AN)</f>
        <v>0</v>
      </c>
      <c r="Q1866">
        <f>O1866*_xlfn.XLOOKUP(K1866,AM:AM,AO:AO)</f>
        <v>0</v>
      </c>
      <c r="R1866" t="s">
        <v>582</v>
      </c>
      <c r="S1866" t="str">
        <f>_xlfn.XLOOKUP(E1866,AF:AF,AI:AI)</f>
        <v>NA</v>
      </c>
      <c r="T1866">
        <f>WEEKNUM(G1866)</f>
        <v>20</v>
      </c>
      <c r="U1866">
        <f>YEAR(G1866)</f>
        <v>2025</v>
      </c>
      <c r="V1866" s="117">
        <f>IFERROR(Q1866/N1866,"0")</f>
        <v>0</v>
      </c>
    </row>
    <row r="1867" spans="1:22">
      <c r="A1867" t="str">
        <f>_xlfn.XLOOKUP(D1867,BN:BN,BO:BO)</f>
        <v>México</v>
      </c>
      <c r="B1867" t="s">
        <v>25</v>
      </c>
      <c r="C1867">
        <v>250</v>
      </c>
      <c r="D1867" t="str">
        <f>_xlfn.XLOOKUP(C1867,BH:BH,BI:BI)</f>
        <v>DianaM</v>
      </c>
      <c r="E1867">
        <v>0</v>
      </c>
      <c r="F1867" t="s">
        <v>1158</v>
      </c>
      <c r="G1867" s="63">
        <v>45792</v>
      </c>
      <c r="H1867" s="63">
        <v>45811</v>
      </c>
      <c r="I1867" t="s">
        <v>396</v>
      </c>
      <c r="J1867" t="str">
        <f>_xlfn.XLOOKUP(I1867,AS:AS,AU:AU)</f>
        <v>Honorarios</v>
      </c>
      <c r="K1867" t="s">
        <v>27</v>
      </c>
      <c r="L1867">
        <v>68.81</v>
      </c>
      <c r="M1867">
        <f>L1867*_xlfn.XLOOKUP(K1867,AM:AM,AN:AN)</f>
        <v>68.81</v>
      </c>
      <c r="N1867">
        <f>L1867*_xlfn.XLOOKUP(K1867,AM:AM,AO:AO)</f>
        <v>79.819599999999994</v>
      </c>
      <c r="O1867">
        <v>68.81</v>
      </c>
      <c r="P1867">
        <f>O1867*_xlfn.XLOOKUP(K1867,AM:AM,AN:AN)</f>
        <v>68.81</v>
      </c>
      <c r="Q1867">
        <f>O1867*_xlfn.XLOOKUP(K1867,AM:AM,AO:AO)</f>
        <v>79.819599999999994</v>
      </c>
      <c r="R1867" t="str">
        <f>_xlfn.XLOOKUP(E1867,AF:AF,AG:AG)</f>
        <v>FEES</v>
      </c>
      <c r="S1867">
        <f>_xlfn.XLOOKUP(E1867,AF:AF,AI:AI)</f>
        <v>0</v>
      </c>
      <c r="T1867">
        <f>WEEKNUM(G1867)</f>
        <v>20</v>
      </c>
      <c r="U1867">
        <f>YEAR(G1867)</f>
        <v>2025</v>
      </c>
      <c r="V1867" s="117">
        <f>IFERROR(Q1867/N1867,"0")</f>
        <v>1</v>
      </c>
    </row>
    <row r="1868" spans="1:22">
      <c r="A1868" t="str">
        <f>_xlfn.XLOOKUP(D1868,BN:BN,BO:BO)</f>
        <v>México</v>
      </c>
      <c r="B1868" t="s">
        <v>25</v>
      </c>
      <c r="C1868">
        <v>251</v>
      </c>
      <c r="D1868" t="str">
        <f>_xlfn.XLOOKUP(C1868,BH:BH,BI:BI)</f>
        <v>ClaudiaF</v>
      </c>
      <c r="E1868">
        <v>27253</v>
      </c>
      <c r="F1868" t="s">
        <v>2976</v>
      </c>
      <c r="G1868" s="63">
        <v>45795</v>
      </c>
      <c r="H1868" s="63">
        <v>45798</v>
      </c>
      <c r="I1868" t="s">
        <v>376</v>
      </c>
      <c r="J1868" t="str">
        <f>_xlfn.XLOOKUP(I1868,AS:AS,AU:AU)</f>
        <v>Hotel</v>
      </c>
      <c r="K1868" t="s">
        <v>27</v>
      </c>
      <c r="L1868">
        <v>1031</v>
      </c>
      <c r="M1868">
        <f>L1868*_xlfn.XLOOKUP(K1868,AM:AM,AN:AN)</f>
        <v>1031</v>
      </c>
      <c r="N1868">
        <f>L1868*_xlfn.XLOOKUP(K1868,AM:AM,AO:AO)</f>
        <v>1195.9599999999998</v>
      </c>
      <c r="O1868">
        <v>98.9</v>
      </c>
      <c r="P1868">
        <f>O1868*_xlfn.XLOOKUP(K1868,AM:AM,AN:AN)</f>
        <v>98.9</v>
      </c>
      <c r="Q1868">
        <f>O1868*_xlfn.XLOOKUP(K1868,AM:AM,AO:AO)</f>
        <v>114.724</v>
      </c>
      <c r="R1868" t="str">
        <f>_xlfn.XLOOKUP(E1868,AF:AF,AG:AG)</f>
        <v>HOTEL EMBASSY</v>
      </c>
      <c r="S1868" t="str">
        <f>_xlfn.XLOOKUP(E1868,AF:AF,AI:AI)</f>
        <v>Italy</v>
      </c>
      <c r="T1868">
        <f>WEEKNUM(G1868)</f>
        <v>21</v>
      </c>
      <c r="U1868">
        <f>YEAR(G1868)</f>
        <v>2025</v>
      </c>
      <c r="V1868" s="117">
        <f>IFERROR(Q1868/N1868,"0")</f>
        <v>9.5926285160038816E-2</v>
      </c>
    </row>
    <row r="1869" spans="1:22">
      <c r="A1869" t="str">
        <f>_xlfn.XLOOKUP(D1869,BN:BN,BO:BO)</f>
        <v>México</v>
      </c>
      <c r="B1869" t="s">
        <v>25</v>
      </c>
      <c r="C1869">
        <v>251</v>
      </c>
      <c r="D1869" t="str">
        <f>_xlfn.XLOOKUP(C1869,BH:BH,BI:BI)</f>
        <v>ClaudiaF</v>
      </c>
      <c r="E1869">
        <v>27193</v>
      </c>
      <c r="F1869" t="s">
        <v>2977</v>
      </c>
      <c r="G1869" s="63">
        <v>45795</v>
      </c>
      <c r="H1869" s="63">
        <v>45798</v>
      </c>
      <c r="I1869" t="s">
        <v>376</v>
      </c>
      <c r="J1869" t="str">
        <f>_xlfn.XLOOKUP(I1869,AS:AS,AU:AU)</f>
        <v>Hotel</v>
      </c>
      <c r="K1869" t="s">
        <v>27</v>
      </c>
      <c r="L1869">
        <v>2198.4</v>
      </c>
      <c r="M1869">
        <f>L1869*_xlfn.XLOOKUP(K1869,AM:AM,AN:AN)</f>
        <v>2198.4</v>
      </c>
      <c r="N1869">
        <f>L1869*_xlfn.XLOOKUP(K1869,AM:AM,AO:AO)</f>
        <v>2550.1439999999998</v>
      </c>
      <c r="O1869">
        <v>157.08000000000001</v>
      </c>
      <c r="P1869">
        <f>O1869*_xlfn.XLOOKUP(K1869,AM:AM,AN:AN)</f>
        <v>157.08000000000001</v>
      </c>
      <c r="Q1869">
        <f>O1869*_xlfn.XLOOKUP(K1869,AM:AM,AO:AO)</f>
        <v>182.21280000000002</v>
      </c>
      <c r="R1869" t="str">
        <f>_xlfn.XLOOKUP(E1869,AF:AF,AG:AG)</f>
        <v>GRAND HOTEL BELLEVUE LONDON</v>
      </c>
      <c r="S1869" t="str">
        <f>_xlfn.XLOOKUP(E1869,AF:AF,AI:AI)</f>
        <v>United Kingdom</v>
      </c>
      <c r="T1869">
        <f>WEEKNUM(G1869)</f>
        <v>21</v>
      </c>
      <c r="U1869">
        <f>YEAR(G1869)</f>
        <v>2025</v>
      </c>
      <c r="V1869" s="117">
        <f>IFERROR(Q1869/N1869,"0")</f>
        <v>7.1451965065502193E-2</v>
      </c>
    </row>
    <row r="1870" spans="1:22">
      <c r="A1870" t="str">
        <f>_xlfn.XLOOKUP(D1870,BN:BN,BO:BO)</f>
        <v>México</v>
      </c>
      <c r="B1870" t="s">
        <v>25</v>
      </c>
      <c r="C1870">
        <v>251</v>
      </c>
      <c r="D1870" t="str">
        <f>_xlfn.XLOOKUP(C1870,BH:BH,BI:BI)</f>
        <v>ClaudiaF</v>
      </c>
      <c r="E1870">
        <v>27254</v>
      </c>
      <c r="F1870" t="s">
        <v>2978</v>
      </c>
      <c r="G1870" s="63">
        <v>45802</v>
      </c>
      <c r="H1870" s="63">
        <v>45807</v>
      </c>
      <c r="I1870" t="s">
        <v>376</v>
      </c>
      <c r="J1870" t="str">
        <f>_xlfn.XLOOKUP(I1870,AS:AS,AU:AU)</f>
        <v>Hotel</v>
      </c>
      <c r="K1870" t="s">
        <v>27</v>
      </c>
      <c r="L1870">
        <v>1809.5</v>
      </c>
      <c r="M1870">
        <f>L1870*_xlfn.XLOOKUP(K1870,AM:AM,AN:AN)</f>
        <v>1809.5</v>
      </c>
      <c r="N1870">
        <f>L1870*_xlfn.XLOOKUP(K1870,AM:AM,AO:AO)</f>
        <v>2099.02</v>
      </c>
      <c r="O1870">
        <v>172.5</v>
      </c>
      <c r="P1870">
        <f>O1870*_xlfn.XLOOKUP(K1870,AM:AM,AN:AN)</f>
        <v>172.5</v>
      </c>
      <c r="Q1870">
        <f>O1870*_xlfn.XLOOKUP(K1870,AM:AM,AO:AO)</f>
        <v>200.1</v>
      </c>
      <c r="R1870" t="str">
        <f>_xlfn.XLOOKUP(E1870,AF:AF,AG:AG)</f>
        <v>ARIOSO HOTEL</v>
      </c>
      <c r="S1870" t="str">
        <f>_xlfn.XLOOKUP(E1870,AF:AF,AI:AI)</f>
        <v>France</v>
      </c>
      <c r="T1870">
        <f>WEEKNUM(G1870)</f>
        <v>22</v>
      </c>
      <c r="U1870">
        <f>YEAR(G1870)</f>
        <v>2025</v>
      </c>
      <c r="V1870" s="117">
        <f>IFERROR(Q1870/N1870,"0")</f>
        <v>9.5330201713180435E-2</v>
      </c>
    </row>
    <row r="1871" spans="1:22">
      <c r="A1871" t="str">
        <f>_xlfn.XLOOKUP(D1871,BN:BN,BO:BO)</f>
        <v>México</v>
      </c>
      <c r="B1871" t="s">
        <v>25</v>
      </c>
      <c r="C1871">
        <v>251</v>
      </c>
      <c r="D1871" t="str">
        <f>_xlfn.XLOOKUP(C1871,BH:BH,BI:BI)</f>
        <v>ClaudiaF</v>
      </c>
      <c r="E1871">
        <v>27255</v>
      </c>
      <c r="F1871" t="s">
        <v>2979</v>
      </c>
      <c r="G1871" s="63">
        <v>45791</v>
      </c>
      <c r="H1871" s="63">
        <v>45795</v>
      </c>
      <c r="I1871" t="s">
        <v>376</v>
      </c>
      <c r="J1871" t="str">
        <f>_xlfn.XLOOKUP(I1871,AS:AS,AU:AU)</f>
        <v>Hotel</v>
      </c>
      <c r="K1871" t="s">
        <v>27</v>
      </c>
      <c r="L1871">
        <v>1686</v>
      </c>
      <c r="M1871">
        <f>L1871*_xlfn.XLOOKUP(K1871,AM:AM,AN:AN)</f>
        <v>1686</v>
      </c>
      <c r="N1871">
        <f>L1871*_xlfn.XLOOKUP(K1871,AM:AM,AO:AO)</f>
        <v>1955.7599999999998</v>
      </c>
      <c r="O1871">
        <v>138.94</v>
      </c>
      <c r="P1871">
        <f>O1871*_xlfn.XLOOKUP(K1871,AM:AM,AN:AN)</f>
        <v>138.94</v>
      </c>
      <c r="Q1871">
        <f>O1871*_xlfn.XLOOKUP(K1871,AM:AM,AO:AO)</f>
        <v>161.17039999999997</v>
      </c>
      <c r="R1871" t="str">
        <f>_xlfn.XLOOKUP(E1871,AF:AF,AG:AG)</f>
        <v>MAMA SHELTER ROMA</v>
      </c>
      <c r="S1871" t="str">
        <f>_xlfn.XLOOKUP(E1871,AF:AF,AI:AI)</f>
        <v>Italy</v>
      </c>
      <c r="T1871">
        <f>WEEKNUM(G1871)</f>
        <v>20</v>
      </c>
      <c r="U1871">
        <f>YEAR(G1871)</f>
        <v>2025</v>
      </c>
      <c r="V1871" s="117">
        <f>IFERROR(Q1871/N1871,"0")</f>
        <v>8.2408066429418739E-2</v>
      </c>
    </row>
    <row r="1872" spans="1:22">
      <c r="A1872" t="str">
        <f>_xlfn.XLOOKUP(D1872,BN:BN,BO:BO)</f>
        <v>México</v>
      </c>
      <c r="B1872" t="s">
        <v>25</v>
      </c>
      <c r="C1872">
        <v>251</v>
      </c>
      <c r="D1872" t="str">
        <f>_xlfn.XLOOKUP(C1872,BH:BH,BI:BI)</f>
        <v>ClaudiaF</v>
      </c>
      <c r="E1872">
        <v>27256</v>
      </c>
      <c r="F1872" t="s">
        <v>2980</v>
      </c>
      <c r="G1872" s="63">
        <v>45798</v>
      </c>
      <c r="H1872" s="63">
        <v>45802</v>
      </c>
      <c r="I1872" t="s">
        <v>376</v>
      </c>
      <c r="J1872" t="str">
        <f>_xlfn.XLOOKUP(I1872,AS:AS,AU:AU)</f>
        <v>Hotel</v>
      </c>
      <c r="K1872" t="s">
        <v>27</v>
      </c>
      <c r="L1872">
        <v>2462.52</v>
      </c>
      <c r="M1872">
        <f>L1872*_xlfn.XLOOKUP(K1872,AM:AM,AN:AN)</f>
        <v>2462.52</v>
      </c>
      <c r="N1872">
        <f>L1872*_xlfn.XLOOKUP(K1872,AM:AM,AO:AO)</f>
        <v>2856.5231999999996</v>
      </c>
      <c r="O1872">
        <v>147.56</v>
      </c>
      <c r="P1872">
        <f>O1872*_xlfn.XLOOKUP(K1872,AM:AM,AN:AN)</f>
        <v>147.56</v>
      </c>
      <c r="Q1872">
        <f>O1872*_xlfn.XLOOKUP(K1872,AM:AM,AO:AO)</f>
        <v>171.1696</v>
      </c>
      <c r="R1872" t="str">
        <f>_xlfn.XLOOKUP(E1872,AF:AF,AG:AG)</f>
        <v>HILTON MOLINO STUCKY VENICE</v>
      </c>
      <c r="S1872" t="str">
        <f>_xlfn.XLOOKUP(E1872,AF:AF,AI:AI)</f>
        <v>Italy</v>
      </c>
      <c r="T1872">
        <f>WEEKNUM(G1872)</f>
        <v>21</v>
      </c>
      <c r="U1872">
        <f>YEAR(G1872)</f>
        <v>2025</v>
      </c>
      <c r="V1872" s="117">
        <f>IFERROR(Q1872/N1872,"0")</f>
        <v>5.9922355960560732E-2</v>
      </c>
    </row>
    <row r="1873" spans="1:22">
      <c r="A1873" t="str">
        <f>_xlfn.XLOOKUP(D1873,BN:BN,BO:BO)</f>
        <v>México</v>
      </c>
      <c r="B1873" t="s">
        <v>25</v>
      </c>
      <c r="C1873">
        <v>252</v>
      </c>
      <c r="D1873" t="str">
        <f>_xlfn.XLOOKUP(C1873,BH:BH,BI:BI)</f>
        <v>LucianaE</v>
      </c>
      <c r="E1873">
        <v>25906</v>
      </c>
      <c r="F1873" t="s">
        <v>2981</v>
      </c>
      <c r="G1873" s="63">
        <v>45795</v>
      </c>
      <c r="H1873" s="63">
        <v>45796</v>
      </c>
      <c r="I1873" t="s">
        <v>376</v>
      </c>
      <c r="J1873" t="str">
        <f>_xlfn.XLOOKUP(I1873,AS:AS,AU:AU)</f>
        <v>Hotel</v>
      </c>
      <c r="K1873" t="s">
        <v>33</v>
      </c>
      <c r="L1873">
        <v>1124</v>
      </c>
      <c r="M1873">
        <f>L1873*_xlfn.XLOOKUP(K1873,AM:AM,AN:AN)</f>
        <v>966.64</v>
      </c>
      <c r="N1873">
        <f>L1873*_xlfn.XLOOKUP(K1873,AM:AM,AO:AO)</f>
        <v>1124</v>
      </c>
      <c r="O1873">
        <v>110.09</v>
      </c>
      <c r="P1873">
        <f>O1873*_xlfn.XLOOKUP(K1873,AM:AM,AN:AN)</f>
        <v>94.677400000000006</v>
      </c>
      <c r="Q1873">
        <f>O1873*_xlfn.XLOOKUP(K1873,AM:AM,AO:AO)</f>
        <v>110.09</v>
      </c>
      <c r="R1873" t="str">
        <f>_xlfn.XLOOKUP(E1873,AF:AF,AG:AG)</f>
        <v>ODAKYU HOTEL HATSUHANA</v>
      </c>
      <c r="S1873" t="str">
        <f>_xlfn.XLOOKUP(E1873,AF:AF,AI:AI)</f>
        <v>Japan</v>
      </c>
      <c r="T1873">
        <f>WEEKNUM(G1873)</f>
        <v>21</v>
      </c>
      <c r="U1873">
        <f>YEAR(G1873)</f>
        <v>2025</v>
      </c>
      <c r="V1873" s="117">
        <f>IFERROR(Q1873/N1873,"0")</f>
        <v>9.7944839857651247E-2</v>
      </c>
    </row>
    <row r="1874" spans="1:22">
      <c r="A1874" t="str">
        <f>_xlfn.XLOOKUP(D1874,BN:BN,BO:BO)</f>
        <v>México</v>
      </c>
      <c r="B1874" t="s">
        <v>25</v>
      </c>
      <c r="C1874">
        <v>252</v>
      </c>
      <c r="D1874" t="str">
        <f>_xlfn.XLOOKUP(C1874,BH:BH,BI:BI)</f>
        <v>LucianaE</v>
      </c>
      <c r="E1874">
        <v>27261</v>
      </c>
      <c r="F1874" t="s">
        <v>2982</v>
      </c>
      <c r="G1874" s="63">
        <v>45792</v>
      </c>
      <c r="H1874" s="63">
        <v>45795</v>
      </c>
      <c r="I1874" t="s">
        <v>376</v>
      </c>
      <c r="J1874" t="str">
        <f>_xlfn.XLOOKUP(I1874,AS:AS,AU:AU)</f>
        <v>Hotel</v>
      </c>
      <c r="K1874" t="s">
        <v>33</v>
      </c>
      <c r="L1874">
        <v>1848.82</v>
      </c>
      <c r="M1874">
        <f>L1874*_xlfn.XLOOKUP(K1874,AM:AM,AN:AN)</f>
        <v>1589.9851999999998</v>
      </c>
      <c r="N1874">
        <f>L1874*_xlfn.XLOOKUP(K1874,AM:AM,AO:AO)</f>
        <v>1848.82</v>
      </c>
      <c r="O1874">
        <v>133.91999999999999</v>
      </c>
      <c r="P1874">
        <f>O1874*_xlfn.XLOOKUP(K1874,AM:AM,AN:AN)</f>
        <v>115.17119999999998</v>
      </c>
      <c r="Q1874">
        <f>O1874*_xlfn.XLOOKUP(K1874,AM:AM,AO:AO)</f>
        <v>133.91999999999999</v>
      </c>
      <c r="R1874" t="str">
        <f>_xlfn.XLOOKUP(E1874,AF:AF,AG:AG)</f>
        <v>ACE HOTEL KYOTO</v>
      </c>
      <c r="S1874" t="str">
        <f>_xlfn.XLOOKUP(E1874,AF:AF,AI:AI)</f>
        <v>Japan</v>
      </c>
      <c r="T1874">
        <f>WEEKNUM(G1874)</f>
        <v>20</v>
      </c>
      <c r="U1874">
        <f>YEAR(G1874)</f>
        <v>2025</v>
      </c>
      <c r="V1874" s="117">
        <f>IFERROR(Q1874/N1874,"0")</f>
        <v>7.2435391222509485E-2</v>
      </c>
    </row>
    <row r="1875" spans="1:22">
      <c r="A1875" t="str">
        <f>_xlfn.XLOOKUP(D1875,BN:BN,BO:BO)</f>
        <v>México</v>
      </c>
      <c r="B1875" t="s">
        <v>25</v>
      </c>
      <c r="C1875">
        <v>252</v>
      </c>
      <c r="D1875" t="str">
        <f>_xlfn.XLOOKUP(C1875,BH:BH,BI:BI)</f>
        <v>LucianaE</v>
      </c>
      <c r="E1875">
        <v>24989</v>
      </c>
      <c r="F1875" t="s">
        <v>2983</v>
      </c>
      <c r="G1875" s="63">
        <v>45790</v>
      </c>
      <c r="H1875" s="63">
        <v>45792</v>
      </c>
      <c r="I1875" t="s">
        <v>376</v>
      </c>
      <c r="J1875" t="str">
        <f>_xlfn.XLOOKUP(I1875,AS:AS,AU:AU)</f>
        <v>Hotel</v>
      </c>
      <c r="K1875" t="s">
        <v>33</v>
      </c>
      <c r="L1875">
        <v>443.94</v>
      </c>
      <c r="M1875">
        <f>L1875*_xlfn.XLOOKUP(K1875,AM:AM,AN:AN)</f>
        <v>381.78839999999997</v>
      </c>
      <c r="N1875">
        <f>L1875*_xlfn.XLOOKUP(K1875,AM:AM,AO:AO)</f>
        <v>443.94</v>
      </c>
      <c r="O1875">
        <v>31.81</v>
      </c>
      <c r="P1875">
        <f>O1875*_xlfn.XLOOKUP(K1875,AM:AM,AN:AN)</f>
        <v>27.3566</v>
      </c>
      <c r="Q1875">
        <f>O1875*_xlfn.XLOOKUP(K1875,AM:AM,AO:AO)</f>
        <v>31.81</v>
      </c>
      <c r="R1875" t="str">
        <f>_xlfn.XLOOKUP(E1875,AF:AF,AG:AG)</f>
        <v>HYATT CENTRIC KANAZAWA</v>
      </c>
      <c r="S1875" t="str">
        <f>_xlfn.XLOOKUP(E1875,AF:AF,AI:AI)</f>
        <v>Japan</v>
      </c>
      <c r="T1875">
        <f>WEEKNUM(G1875)</f>
        <v>20</v>
      </c>
      <c r="U1875">
        <f>YEAR(G1875)</f>
        <v>2025</v>
      </c>
      <c r="V1875" s="117">
        <f>IFERROR(Q1875/N1875,"0")</f>
        <v>7.1653827093751399E-2</v>
      </c>
    </row>
    <row r="1876" spans="1:22">
      <c r="A1876" t="str">
        <f>_xlfn.XLOOKUP(D1876,BN:BN,BO:BO)</f>
        <v>México</v>
      </c>
      <c r="B1876" t="s">
        <v>25</v>
      </c>
      <c r="C1876">
        <v>252</v>
      </c>
      <c r="D1876" t="str">
        <f>_xlfn.XLOOKUP(C1876,BH:BH,BI:BI)</f>
        <v>LucianaE</v>
      </c>
      <c r="E1876">
        <v>27265</v>
      </c>
      <c r="F1876" t="s">
        <v>2984</v>
      </c>
      <c r="G1876" s="63">
        <v>45787</v>
      </c>
      <c r="H1876" s="63">
        <v>45790</v>
      </c>
      <c r="I1876" t="s">
        <v>376</v>
      </c>
      <c r="J1876" t="str">
        <f>_xlfn.XLOOKUP(I1876,AS:AS,AU:AU)</f>
        <v>Hotel</v>
      </c>
      <c r="K1876" t="s">
        <v>33</v>
      </c>
      <c r="L1876">
        <v>1384.53</v>
      </c>
      <c r="M1876">
        <f>L1876*_xlfn.XLOOKUP(K1876,AM:AM,AN:AN)</f>
        <v>1190.6958</v>
      </c>
      <c r="N1876">
        <f>L1876*_xlfn.XLOOKUP(K1876,AM:AM,AO:AO)</f>
        <v>1384.53</v>
      </c>
      <c r="O1876">
        <v>112.1</v>
      </c>
      <c r="P1876">
        <f>O1876*_xlfn.XLOOKUP(K1876,AM:AM,AN:AN)</f>
        <v>96.405999999999992</v>
      </c>
      <c r="Q1876">
        <f>O1876*_xlfn.XLOOKUP(K1876,AM:AM,AO:AO)</f>
        <v>112.1</v>
      </c>
      <c r="R1876" t="str">
        <f>_xlfn.XLOOKUP(E1876,AF:AF,AG:AG)</f>
        <v>HOTEL THE CELESTINE GINZA</v>
      </c>
      <c r="S1876" t="str">
        <f>_xlfn.XLOOKUP(E1876,AF:AF,AI:AI)</f>
        <v>Japan</v>
      </c>
      <c r="T1876">
        <f>WEEKNUM(G1876)</f>
        <v>19</v>
      </c>
      <c r="U1876">
        <f>YEAR(G1876)</f>
        <v>2025</v>
      </c>
      <c r="V1876" s="117">
        <f>IFERROR(Q1876/N1876,"0")</f>
        <v>8.0966104020859062E-2</v>
      </c>
    </row>
    <row r="1877" spans="1:22">
      <c r="A1877" t="str">
        <f>_xlfn.XLOOKUP(D1877,BN:BN,BO:BO)</f>
        <v>México</v>
      </c>
      <c r="B1877" t="s">
        <v>25</v>
      </c>
      <c r="C1877">
        <v>252</v>
      </c>
      <c r="D1877" t="str">
        <f>_xlfn.XLOOKUP(C1877,BH:BH,BI:BI)</f>
        <v>LucianaE</v>
      </c>
      <c r="E1877">
        <v>27265</v>
      </c>
      <c r="F1877" t="s">
        <v>2985</v>
      </c>
      <c r="G1877" s="63">
        <v>45796</v>
      </c>
      <c r="H1877" s="63">
        <v>45797</v>
      </c>
      <c r="I1877" t="s">
        <v>376</v>
      </c>
      <c r="J1877" t="str">
        <f>_xlfn.XLOOKUP(I1877,AS:AS,AU:AU)</f>
        <v>Hotel</v>
      </c>
      <c r="K1877" t="s">
        <v>33</v>
      </c>
      <c r="L1877">
        <v>458.29</v>
      </c>
      <c r="M1877">
        <f>L1877*_xlfn.XLOOKUP(K1877,AM:AM,AN:AN)</f>
        <v>394.12940000000003</v>
      </c>
      <c r="N1877">
        <f>L1877*_xlfn.XLOOKUP(K1877,AM:AM,AO:AO)</f>
        <v>458.29</v>
      </c>
      <c r="O1877">
        <v>37.1</v>
      </c>
      <c r="P1877">
        <f>O1877*_xlfn.XLOOKUP(K1877,AM:AM,AN:AN)</f>
        <v>31.906000000000002</v>
      </c>
      <c r="Q1877">
        <f>O1877*_xlfn.XLOOKUP(K1877,AM:AM,AO:AO)</f>
        <v>37.1</v>
      </c>
      <c r="R1877" t="str">
        <f>_xlfn.XLOOKUP(E1877,AF:AF,AG:AG)</f>
        <v>HOTEL THE CELESTINE GINZA</v>
      </c>
      <c r="S1877" t="str">
        <f>_xlfn.XLOOKUP(E1877,AF:AF,AI:AI)</f>
        <v>Japan</v>
      </c>
      <c r="T1877">
        <f>WEEKNUM(G1877)</f>
        <v>21</v>
      </c>
      <c r="U1877">
        <f>YEAR(G1877)</f>
        <v>2025</v>
      </c>
      <c r="V1877" s="117">
        <f>IFERROR(Q1877/N1877,"0")</f>
        <v>8.0953108293875059E-2</v>
      </c>
    </row>
    <row r="1878" spans="1:22">
      <c r="A1878" t="str">
        <f>_xlfn.XLOOKUP(D1878,BN:BN,BO:BO)</f>
        <v>México</v>
      </c>
      <c r="B1878" t="s">
        <v>25</v>
      </c>
      <c r="C1878">
        <v>252</v>
      </c>
      <c r="D1878" t="str">
        <f>_xlfn.XLOOKUP(C1878,BH:BH,BI:BI)</f>
        <v>LucianaE</v>
      </c>
      <c r="E1878">
        <v>26428</v>
      </c>
      <c r="F1878" t="s">
        <v>2986</v>
      </c>
      <c r="G1878" s="63">
        <v>45790</v>
      </c>
      <c r="H1878" s="63">
        <v>45796</v>
      </c>
      <c r="I1878" t="s">
        <v>477</v>
      </c>
      <c r="J1878" t="str">
        <f>_xlfn.XLOOKUP(I1878,AS:AS,AU:AU)</f>
        <v>Traslados</v>
      </c>
      <c r="K1878" t="s">
        <v>33</v>
      </c>
      <c r="L1878">
        <v>1210</v>
      </c>
      <c r="M1878">
        <f>L1878*_xlfn.XLOOKUP(K1878,AM:AM,AN:AN)</f>
        <v>1040.5999999999999</v>
      </c>
      <c r="N1878">
        <f>L1878*_xlfn.XLOOKUP(K1878,AM:AM,AO:AO)</f>
        <v>1210</v>
      </c>
      <c r="O1878">
        <v>0</v>
      </c>
      <c r="P1878">
        <f>O1878*_xlfn.XLOOKUP(K1878,AM:AM,AN:AN)</f>
        <v>0</v>
      </c>
      <c r="Q1878">
        <f>O1878*_xlfn.XLOOKUP(K1878,AM:AM,AO:AO)</f>
        <v>0</v>
      </c>
      <c r="R1878" t="str">
        <f>_xlfn.XLOOKUP(E1878,AF:AF,AG:AG)</f>
        <v>México Kanko S.A.</v>
      </c>
      <c r="S1878" t="str">
        <f>_xlfn.XLOOKUP(E1878,AF:AF,AI:AI)</f>
        <v>Mexico</v>
      </c>
      <c r="T1878">
        <f>WEEKNUM(G1878)</f>
        <v>20</v>
      </c>
      <c r="U1878">
        <f>YEAR(G1878)</f>
        <v>2025</v>
      </c>
      <c r="V1878" s="117">
        <f>IFERROR(Q1878/N1878,"0")</f>
        <v>0</v>
      </c>
    </row>
    <row r="1879" spans="1:22">
      <c r="A1879" t="str">
        <f>_xlfn.XLOOKUP(D1879,BN:BN,BO:BO)</f>
        <v>México</v>
      </c>
      <c r="B1879" t="s">
        <v>25</v>
      </c>
      <c r="C1879">
        <v>252</v>
      </c>
      <c r="D1879" t="str">
        <f>_xlfn.XLOOKUP(C1879,BH:BH,BI:BI)</f>
        <v>LucianaE</v>
      </c>
      <c r="E1879">
        <v>0</v>
      </c>
      <c r="F1879" t="s">
        <v>2987</v>
      </c>
      <c r="G1879" s="63">
        <v>45787</v>
      </c>
      <c r="H1879" s="63">
        <v>45797</v>
      </c>
      <c r="I1879" t="s">
        <v>396</v>
      </c>
      <c r="J1879" t="str">
        <f>_xlfn.XLOOKUP(I1879,AS:AS,AU:AU)</f>
        <v>Honorarios</v>
      </c>
      <c r="K1879" t="s">
        <v>33</v>
      </c>
      <c r="L1879">
        <v>5</v>
      </c>
      <c r="M1879">
        <f>L1879*_xlfn.XLOOKUP(K1879,AM:AM,AN:AN)</f>
        <v>4.3</v>
      </c>
      <c r="N1879">
        <f>L1879*_xlfn.XLOOKUP(K1879,AM:AM,AO:AO)</f>
        <v>5</v>
      </c>
      <c r="O1879">
        <v>5</v>
      </c>
      <c r="P1879">
        <f>O1879*_xlfn.XLOOKUP(K1879,AM:AM,AN:AN)</f>
        <v>4.3</v>
      </c>
      <c r="Q1879">
        <f>O1879*_xlfn.XLOOKUP(K1879,AM:AM,AO:AO)</f>
        <v>5</v>
      </c>
      <c r="R1879" t="str">
        <f>_xlfn.XLOOKUP(E1879,AF:AF,AG:AG)</f>
        <v>FEES</v>
      </c>
      <c r="S1879">
        <f>_xlfn.XLOOKUP(E1879,AF:AF,AI:AI)</f>
        <v>0</v>
      </c>
      <c r="T1879">
        <f>WEEKNUM(G1879)</f>
        <v>19</v>
      </c>
      <c r="U1879">
        <f>YEAR(G1879)</f>
        <v>2025</v>
      </c>
      <c r="V1879" s="117">
        <f>IFERROR(Q1879/N1879,"0")</f>
        <v>1</v>
      </c>
    </row>
    <row r="1880" spans="1:22">
      <c r="A1880" t="str">
        <f>_xlfn.XLOOKUP(D1880,BN:BN,BO:BO)</f>
        <v>México</v>
      </c>
      <c r="B1880" t="s">
        <v>25</v>
      </c>
      <c r="C1880">
        <v>253</v>
      </c>
      <c r="D1880" t="str">
        <f>_xlfn.XLOOKUP(C1880,BH:BH,BI:BI)</f>
        <v>MinervaH</v>
      </c>
      <c r="E1880">
        <v>24991</v>
      </c>
      <c r="F1880" t="s">
        <v>2988</v>
      </c>
      <c r="G1880" s="63">
        <v>45766</v>
      </c>
      <c r="H1880" s="63">
        <v>45768</v>
      </c>
      <c r="I1880" t="s">
        <v>376</v>
      </c>
      <c r="J1880" t="str">
        <f>_xlfn.XLOOKUP(I1880,AS:AS,AU:AU)</f>
        <v>Hotel</v>
      </c>
      <c r="K1880" t="s">
        <v>33</v>
      </c>
      <c r="L1880">
        <v>733.5</v>
      </c>
      <c r="M1880">
        <f>L1880*_xlfn.XLOOKUP(K1880,AM:AM,AN:AN)</f>
        <v>630.80999999999995</v>
      </c>
      <c r="N1880">
        <f>L1880*_xlfn.XLOOKUP(K1880,AM:AM,AO:AO)</f>
        <v>733.5</v>
      </c>
      <c r="O1880">
        <v>55.13</v>
      </c>
      <c r="P1880">
        <f>O1880*_xlfn.XLOOKUP(K1880,AM:AM,AN:AN)</f>
        <v>47.411799999999999</v>
      </c>
      <c r="Q1880">
        <f>O1880*_xlfn.XLOOKUP(K1880,AM:AM,AO:AO)</f>
        <v>55.13</v>
      </c>
      <c r="R1880" t="str">
        <f>_xlfn.XLOOKUP(E1880,AF:AF,AG:AG)</f>
        <v>HOTEL SANDERS</v>
      </c>
      <c r="S1880" t="str">
        <f>_xlfn.XLOOKUP(E1880,AF:AF,AI:AI)</f>
        <v>Denmark</v>
      </c>
      <c r="T1880">
        <f>WEEKNUM(G1880)</f>
        <v>16</v>
      </c>
      <c r="U1880">
        <f>YEAR(G1880)</f>
        <v>2025</v>
      </c>
      <c r="V1880" s="117">
        <f>IFERROR(Q1880/N1880,"0")</f>
        <v>7.5160190865712337E-2</v>
      </c>
    </row>
    <row r="1881" spans="1:22">
      <c r="A1881" t="str">
        <f>_xlfn.XLOOKUP(D1881,BN:BN,BO:BO)</f>
        <v>México</v>
      </c>
      <c r="B1881" t="s">
        <v>25</v>
      </c>
      <c r="C1881">
        <v>254</v>
      </c>
      <c r="D1881" t="str">
        <f>_xlfn.XLOOKUP(C1881,BH:BH,BI:BI)</f>
        <v>DianaM</v>
      </c>
      <c r="E1881">
        <v>23590</v>
      </c>
      <c r="F1881" t="s">
        <v>2989</v>
      </c>
      <c r="G1881" s="63">
        <v>45759</v>
      </c>
      <c r="H1881" s="63">
        <v>45768</v>
      </c>
      <c r="I1881" t="s">
        <v>366</v>
      </c>
      <c r="J1881" t="str">
        <f>_xlfn.XLOOKUP(I1881,AS:AS,AU:AU)</f>
        <v>Vuelos</v>
      </c>
      <c r="K1881" t="s">
        <v>33</v>
      </c>
      <c r="L1881">
        <v>2348.66</v>
      </c>
      <c r="M1881">
        <f>L1881*_xlfn.XLOOKUP(K1881,AM:AM,AN:AN)</f>
        <v>2019.8475999999998</v>
      </c>
      <c r="N1881">
        <f>L1881*_xlfn.XLOOKUP(K1881,AM:AM,AO:AO)</f>
        <v>2348.66</v>
      </c>
      <c r="O1881">
        <v>41.46</v>
      </c>
      <c r="P1881">
        <f>O1881*_xlfn.XLOOKUP(K1881,AM:AM,AN:AN)</f>
        <v>35.6556</v>
      </c>
      <c r="Q1881">
        <f>O1881*_xlfn.XLOOKUP(K1881,AM:AM,AO:AO)</f>
        <v>41.46</v>
      </c>
      <c r="R1881" t="str">
        <f>_xlfn.XLOOKUP(E1881,AF:AF,AG:AG)</f>
        <v>AEROMÉXICO</v>
      </c>
      <c r="S1881" t="str">
        <f>_xlfn.XLOOKUP(E1881,AF:AF,AI:AI)</f>
        <v>Mexico</v>
      </c>
      <c r="T1881">
        <f>WEEKNUM(G1881)</f>
        <v>15</v>
      </c>
      <c r="U1881">
        <f>YEAR(G1881)</f>
        <v>2025</v>
      </c>
      <c r="V1881" s="117">
        <f>IFERROR(Q1881/N1881,"0")</f>
        <v>1.7652618940161624E-2</v>
      </c>
    </row>
    <row r="1882" spans="1:22">
      <c r="A1882" t="str">
        <f>_xlfn.XLOOKUP(D1882,BN:BN,BO:BO)</f>
        <v>México</v>
      </c>
      <c r="B1882" t="s">
        <v>25</v>
      </c>
      <c r="C1882">
        <v>254</v>
      </c>
      <c r="D1882" t="str">
        <f>_xlfn.XLOOKUP(C1882,BH:BH,BI:BI)</f>
        <v>DianaM</v>
      </c>
      <c r="E1882">
        <v>23590</v>
      </c>
      <c r="F1882" t="s">
        <v>2989</v>
      </c>
      <c r="G1882" s="63">
        <v>45759</v>
      </c>
      <c r="H1882" s="63">
        <v>45768</v>
      </c>
      <c r="I1882" t="s">
        <v>366</v>
      </c>
      <c r="J1882" t="str">
        <f>_xlfn.XLOOKUP(I1882,AS:AS,AU:AU)</f>
        <v>Vuelos</v>
      </c>
      <c r="K1882" t="s">
        <v>33</v>
      </c>
      <c r="L1882">
        <v>2348.66</v>
      </c>
      <c r="M1882">
        <f>L1882*_xlfn.XLOOKUP(K1882,AM:AM,AN:AN)</f>
        <v>2019.8475999999998</v>
      </c>
      <c r="N1882">
        <f>L1882*_xlfn.XLOOKUP(K1882,AM:AM,AO:AO)</f>
        <v>2348.66</v>
      </c>
      <c r="O1882">
        <v>41.46</v>
      </c>
      <c r="P1882">
        <f>O1882*_xlfn.XLOOKUP(K1882,AM:AM,AN:AN)</f>
        <v>35.6556</v>
      </c>
      <c r="Q1882">
        <f>O1882*_xlfn.XLOOKUP(K1882,AM:AM,AO:AO)</f>
        <v>41.46</v>
      </c>
      <c r="R1882" t="str">
        <f>_xlfn.XLOOKUP(E1882,AF:AF,AG:AG)</f>
        <v>AEROMÉXICO</v>
      </c>
      <c r="S1882" t="str">
        <f>_xlfn.XLOOKUP(E1882,AF:AF,AI:AI)</f>
        <v>Mexico</v>
      </c>
      <c r="T1882">
        <f>WEEKNUM(G1882)</f>
        <v>15</v>
      </c>
      <c r="U1882">
        <f>YEAR(G1882)</f>
        <v>2025</v>
      </c>
      <c r="V1882" s="117">
        <f>IFERROR(Q1882/N1882,"0")</f>
        <v>1.7652618940161624E-2</v>
      </c>
    </row>
    <row r="1883" spans="1:22">
      <c r="A1883" t="str">
        <f>_xlfn.XLOOKUP(D1883,BN:BN,BO:BO)</f>
        <v>México</v>
      </c>
      <c r="B1883" t="s">
        <v>25</v>
      </c>
      <c r="C1883">
        <v>254</v>
      </c>
      <c r="D1883" t="str">
        <f>_xlfn.XLOOKUP(C1883,BH:BH,BI:BI)</f>
        <v>DianaM</v>
      </c>
      <c r="E1883">
        <v>25049</v>
      </c>
      <c r="F1883" t="s">
        <v>2990</v>
      </c>
      <c r="G1883" s="63">
        <v>45759</v>
      </c>
      <c r="H1883" s="63">
        <v>45768</v>
      </c>
      <c r="I1883" t="s">
        <v>444</v>
      </c>
      <c r="J1883" t="str">
        <f>_xlfn.XLOOKUP(I1883,AS:AS,AU:AU)</f>
        <v>DMC</v>
      </c>
      <c r="K1883" t="s">
        <v>33</v>
      </c>
      <c r="L1883">
        <v>4000</v>
      </c>
      <c r="M1883">
        <f>L1883*_xlfn.XLOOKUP(K1883,AM:AM,AN:AN)</f>
        <v>3440</v>
      </c>
      <c r="N1883">
        <f>L1883*_xlfn.XLOOKUP(K1883,AM:AM,AO:AO)</f>
        <v>4000</v>
      </c>
      <c r="O1883">
        <v>0</v>
      </c>
      <c r="P1883">
        <f>O1883*_xlfn.XLOOKUP(K1883,AM:AM,AN:AN)</f>
        <v>0</v>
      </c>
      <c r="Q1883">
        <f>O1883*_xlfn.XLOOKUP(K1883,AM:AM,AO:AO)</f>
        <v>0</v>
      </c>
      <c r="R1883" t="str">
        <f>_xlfn.XLOOKUP(E1883,AF:AF,AG:AG)</f>
        <v>Pro Tours Iceland ehf</v>
      </c>
      <c r="S1883" t="str">
        <f>_xlfn.XLOOKUP(E1883,AF:AF,AI:AI)</f>
        <v>Iceland</v>
      </c>
      <c r="T1883">
        <f>WEEKNUM(G1883)</f>
        <v>15</v>
      </c>
      <c r="U1883">
        <f>YEAR(G1883)</f>
        <v>2025</v>
      </c>
      <c r="V1883" s="117">
        <f>IFERROR(Q1883/N1883,"0")</f>
        <v>0</v>
      </c>
    </row>
    <row r="1884" spans="1:22">
      <c r="A1884" t="str">
        <f>_xlfn.XLOOKUP(D1884,BN:BN,BO:BO)</f>
        <v>México</v>
      </c>
      <c r="B1884" t="s">
        <v>25</v>
      </c>
      <c r="C1884">
        <v>254</v>
      </c>
      <c r="D1884" t="str">
        <f>_xlfn.XLOOKUP(C1884,BH:BH,BI:BI)</f>
        <v>DianaM</v>
      </c>
      <c r="E1884">
        <v>25049</v>
      </c>
      <c r="F1884" t="s">
        <v>2990</v>
      </c>
      <c r="G1884" s="63">
        <v>45759</v>
      </c>
      <c r="H1884" s="63">
        <v>45768</v>
      </c>
      <c r="I1884" t="s">
        <v>444</v>
      </c>
      <c r="J1884" t="str">
        <f>_xlfn.XLOOKUP(I1884,AS:AS,AU:AU)</f>
        <v>DMC</v>
      </c>
      <c r="K1884" t="s">
        <v>33</v>
      </c>
      <c r="L1884">
        <v>22820</v>
      </c>
      <c r="M1884">
        <f>L1884*_xlfn.XLOOKUP(K1884,AM:AM,AN:AN)</f>
        <v>19625.2</v>
      </c>
      <c r="N1884">
        <f>L1884*_xlfn.XLOOKUP(K1884,AM:AM,AO:AO)</f>
        <v>22820</v>
      </c>
      <c r="O1884">
        <v>0</v>
      </c>
      <c r="P1884">
        <f>O1884*_xlfn.XLOOKUP(K1884,AM:AM,AN:AN)</f>
        <v>0</v>
      </c>
      <c r="Q1884">
        <f>O1884*_xlfn.XLOOKUP(K1884,AM:AM,AO:AO)</f>
        <v>0</v>
      </c>
      <c r="R1884" t="str">
        <f>_xlfn.XLOOKUP(E1884,AF:AF,AG:AG)</f>
        <v>Pro Tours Iceland ehf</v>
      </c>
      <c r="S1884" t="str">
        <f>_xlfn.XLOOKUP(E1884,AF:AF,AI:AI)</f>
        <v>Iceland</v>
      </c>
      <c r="T1884">
        <f>WEEKNUM(G1884)</f>
        <v>15</v>
      </c>
      <c r="U1884">
        <f>YEAR(G1884)</f>
        <v>2025</v>
      </c>
      <c r="V1884" s="117">
        <f>IFERROR(Q1884/N1884,"0")</f>
        <v>0</v>
      </c>
    </row>
    <row r="1885" spans="1:22">
      <c r="A1885" t="str">
        <f>_xlfn.XLOOKUP(D1885,BN:BN,BO:BO)</f>
        <v>México</v>
      </c>
      <c r="B1885" t="s">
        <v>25</v>
      </c>
      <c r="C1885">
        <v>254</v>
      </c>
      <c r="D1885" t="str">
        <f>_xlfn.XLOOKUP(C1885,BH:BH,BI:BI)</f>
        <v>DianaM</v>
      </c>
      <c r="E1885">
        <v>24972</v>
      </c>
      <c r="F1885" t="s">
        <v>2991</v>
      </c>
      <c r="G1885" s="63">
        <v>45759</v>
      </c>
      <c r="H1885" s="63">
        <v>45768</v>
      </c>
      <c r="I1885" t="s">
        <v>376</v>
      </c>
      <c r="J1885" t="str">
        <f>_xlfn.XLOOKUP(I1885,AS:AS,AU:AU)</f>
        <v>Hotel</v>
      </c>
      <c r="K1885" t="s">
        <v>33</v>
      </c>
      <c r="L1885">
        <v>289.83999999999997</v>
      </c>
      <c r="M1885">
        <f>L1885*_xlfn.XLOOKUP(K1885,AM:AM,AN:AN)</f>
        <v>249.26239999999999</v>
      </c>
      <c r="N1885">
        <f>L1885*_xlfn.XLOOKUP(K1885,AM:AM,AO:AO)</f>
        <v>289.83999999999997</v>
      </c>
      <c r="O1885">
        <v>116.96</v>
      </c>
      <c r="P1885">
        <f>O1885*_xlfn.XLOOKUP(K1885,AM:AM,AN:AN)</f>
        <v>100.5856</v>
      </c>
      <c r="Q1885">
        <f>O1885*_xlfn.XLOOKUP(K1885,AM:AM,AO:AO)</f>
        <v>116.96</v>
      </c>
      <c r="R1885" t="str">
        <f>_xlfn.XLOOKUP(E1885,AF:AF,AG:AG)</f>
        <v>GRADUATE BY HILTON PRINCETON</v>
      </c>
      <c r="S1885" t="str">
        <f>_xlfn.XLOOKUP(E1885,AF:AF,AI:AI)</f>
        <v>United States</v>
      </c>
      <c r="T1885">
        <f>WEEKNUM(G1885)</f>
        <v>15</v>
      </c>
      <c r="U1885">
        <f>YEAR(G1885)</f>
        <v>2025</v>
      </c>
      <c r="V1885" s="117">
        <f>IFERROR(Q1885/N1885,"0")</f>
        <v>0.40353298371515323</v>
      </c>
    </row>
    <row r="1886" spans="1:22">
      <c r="A1886" t="str">
        <f>_xlfn.XLOOKUP(D1886,BN:BN,BO:BO)</f>
        <v>México</v>
      </c>
      <c r="B1886" t="s">
        <v>25</v>
      </c>
      <c r="C1886">
        <v>254</v>
      </c>
      <c r="D1886" t="str">
        <f>_xlfn.XLOOKUP(C1886,BH:BH,BI:BI)</f>
        <v>DianaM</v>
      </c>
      <c r="E1886">
        <v>24972</v>
      </c>
      <c r="F1886" t="s">
        <v>2991</v>
      </c>
      <c r="G1886" s="63">
        <v>45759</v>
      </c>
      <c r="H1886" s="63">
        <v>45768</v>
      </c>
      <c r="I1886" t="s">
        <v>376</v>
      </c>
      <c r="J1886" t="str">
        <f>_xlfn.XLOOKUP(I1886,AS:AS,AU:AU)</f>
        <v>Hotel</v>
      </c>
      <c r="K1886" t="s">
        <v>33</v>
      </c>
      <c r="L1886">
        <v>1000</v>
      </c>
      <c r="M1886">
        <f>L1886*_xlfn.XLOOKUP(K1886,AM:AM,AN:AN)</f>
        <v>860</v>
      </c>
      <c r="N1886">
        <f>L1886*_xlfn.XLOOKUP(K1886,AM:AM,AO:AO)</f>
        <v>1000</v>
      </c>
      <c r="O1886">
        <v>0</v>
      </c>
      <c r="P1886">
        <f>O1886*_xlfn.XLOOKUP(K1886,AM:AM,AN:AN)</f>
        <v>0</v>
      </c>
      <c r="Q1886">
        <f>O1886*_xlfn.XLOOKUP(K1886,AM:AM,AO:AO)</f>
        <v>0</v>
      </c>
      <c r="R1886" t="str">
        <f>_xlfn.XLOOKUP(E1886,AF:AF,AG:AG)</f>
        <v>GRADUATE BY HILTON PRINCETON</v>
      </c>
      <c r="S1886" t="str">
        <f>_xlfn.XLOOKUP(E1886,AF:AF,AI:AI)</f>
        <v>United States</v>
      </c>
      <c r="T1886">
        <f>WEEKNUM(G1886)</f>
        <v>15</v>
      </c>
      <c r="U1886">
        <f>YEAR(G1886)</f>
        <v>2025</v>
      </c>
      <c r="V1886" s="117">
        <f>IFERROR(Q1886/N1886,"0")</f>
        <v>0</v>
      </c>
    </row>
    <row r="1887" spans="1:22">
      <c r="A1887" t="str">
        <f>_xlfn.XLOOKUP(D1887,BN:BN,BO:BO)</f>
        <v>México</v>
      </c>
      <c r="B1887" t="s">
        <v>25</v>
      </c>
      <c r="C1887">
        <v>254</v>
      </c>
      <c r="D1887" t="str">
        <f>_xlfn.XLOOKUP(C1887,BH:BH,BI:BI)</f>
        <v>DianaM</v>
      </c>
      <c r="E1887">
        <v>24972</v>
      </c>
      <c r="F1887" t="s">
        <v>2992</v>
      </c>
      <c r="G1887" s="63">
        <v>45759</v>
      </c>
      <c r="H1887" s="63">
        <v>45768</v>
      </c>
      <c r="I1887" t="s">
        <v>376</v>
      </c>
      <c r="J1887" t="str">
        <f>_xlfn.XLOOKUP(I1887,AS:AS,AU:AU)</f>
        <v>Hotel</v>
      </c>
      <c r="K1887" t="s">
        <v>33</v>
      </c>
      <c r="L1887">
        <v>116.03</v>
      </c>
      <c r="M1887">
        <f>L1887*_xlfn.XLOOKUP(K1887,AM:AM,AN:AN)</f>
        <v>99.785799999999995</v>
      </c>
      <c r="N1887">
        <f>L1887*_xlfn.XLOOKUP(K1887,AM:AM,AO:AO)</f>
        <v>116.03</v>
      </c>
      <c r="O1887">
        <v>0</v>
      </c>
      <c r="P1887">
        <f>O1887*_xlfn.XLOOKUP(K1887,AM:AM,AN:AN)</f>
        <v>0</v>
      </c>
      <c r="Q1887">
        <f>O1887*_xlfn.XLOOKUP(K1887,AM:AM,AO:AO)</f>
        <v>0</v>
      </c>
      <c r="R1887" t="str">
        <f>_xlfn.XLOOKUP(E1887,AF:AF,AG:AG)</f>
        <v>GRADUATE BY HILTON PRINCETON</v>
      </c>
      <c r="S1887" t="str">
        <f>_xlfn.XLOOKUP(E1887,AF:AF,AI:AI)</f>
        <v>United States</v>
      </c>
      <c r="T1887">
        <f>WEEKNUM(G1887)</f>
        <v>15</v>
      </c>
      <c r="U1887">
        <f>YEAR(G1887)</f>
        <v>2025</v>
      </c>
      <c r="V1887" s="117">
        <f>IFERROR(Q1887/N1887,"0")</f>
        <v>0</v>
      </c>
    </row>
    <row r="1888" spans="1:22">
      <c r="A1888" t="str">
        <f>_xlfn.XLOOKUP(D1888,BN:BN,BO:BO)</f>
        <v>México</v>
      </c>
      <c r="B1888" t="s">
        <v>25</v>
      </c>
      <c r="C1888">
        <v>254</v>
      </c>
      <c r="D1888" t="str">
        <f>_xlfn.XLOOKUP(C1888,BH:BH,BI:BI)</f>
        <v>DianaM</v>
      </c>
      <c r="E1888">
        <v>27306</v>
      </c>
      <c r="F1888" t="s">
        <v>2993</v>
      </c>
      <c r="G1888" s="63">
        <v>45759</v>
      </c>
      <c r="H1888" s="63">
        <v>45768</v>
      </c>
      <c r="I1888" t="s">
        <v>366</v>
      </c>
      <c r="J1888" t="str">
        <f>_xlfn.XLOOKUP(I1888,AS:AS,AU:AU)</f>
        <v>Vuelos</v>
      </c>
      <c r="K1888" t="s">
        <v>33</v>
      </c>
      <c r="L1888">
        <v>2074.11</v>
      </c>
      <c r="M1888">
        <f>L1888*_xlfn.XLOOKUP(K1888,AM:AM,AN:AN)</f>
        <v>1783.7346</v>
      </c>
      <c r="N1888">
        <f>L1888*_xlfn.XLOOKUP(K1888,AM:AM,AO:AO)</f>
        <v>2074.11</v>
      </c>
      <c r="O1888">
        <v>124.95</v>
      </c>
      <c r="P1888">
        <f>O1888*_xlfn.XLOOKUP(K1888,AM:AM,AN:AN)</f>
        <v>107.45700000000001</v>
      </c>
      <c r="Q1888">
        <f>O1888*_xlfn.XLOOKUP(K1888,AM:AM,AO:AO)</f>
        <v>124.95</v>
      </c>
      <c r="R1888" t="str">
        <f>_xlfn.XLOOKUP(E1888,AF:AF,AG:AG)</f>
        <v>Icelandair</v>
      </c>
      <c r="S1888" t="str">
        <f>_xlfn.XLOOKUP(E1888,AF:AF,AI:AI)</f>
        <v>Iceland</v>
      </c>
      <c r="T1888">
        <f>WEEKNUM(G1888)</f>
        <v>15</v>
      </c>
      <c r="U1888">
        <f>YEAR(G1888)</f>
        <v>2025</v>
      </c>
      <c r="V1888" s="117">
        <f>IFERROR(Q1888/N1888,"0")</f>
        <v>6.0242706510262228E-2</v>
      </c>
    </row>
    <row r="1889" spans="1:22">
      <c r="A1889" t="str">
        <f>_xlfn.XLOOKUP(D1889,BN:BN,BO:BO)</f>
        <v>México</v>
      </c>
      <c r="B1889" t="s">
        <v>25</v>
      </c>
      <c r="C1889">
        <v>254</v>
      </c>
      <c r="D1889" t="str">
        <f>_xlfn.XLOOKUP(C1889,BH:BH,BI:BI)</f>
        <v>DianaM</v>
      </c>
      <c r="E1889">
        <v>27306</v>
      </c>
      <c r="F1889" t="s">
        <v>2994</v>
      </c>
      <c r="G1889" s="63">
        <v>45759</v>
      </c>
      <c r="H1889" s="63">
        <v>45768</v>
      </c>
      <c r="I1889" t="s">
        <v>366</v>
      </c>
      <c r="J1889" t="str">
        <f>_xlfn.XLOOKUP(I1889,AS:AS,AU:AU)</f>
        <v>Vuelos</v>
      </c>
      <c r="K1889" t="s">
        <v>33</v>
      </c>
      <c r="L1889">
        <v>2074.11</v>
      </c>
      <c r="M1889">
        <f>L1889*_xlfn.XLOOKUP(K1889,AM:AM,AN:AN)</f>
        <v>1783.7346</v>
      </c>
      <c r="N1889">
        <f>L1889*_xlfn.XLOOKUP(K1889,AM:AM,AO:AO)</f>
        <v>2074.11</v>
      </c>
      <c r="O1889">
        <v>124.95</v>
      </c>
      <c r="P1889">
        <f>O1889*_xlfn.XLOOKUP(K1889,AM:AM,AN:AN)</f>
        <v>107.45700000000001</v>
      </c>
      <c r="Q1889">
        <f>O1889*_xlfn.XLOOKUP(K1889,AM:AM,AO:AO)</f>
        <v>124.95</v>
      </c>
      <c r="R1889" t="str">
        <f>_xlfn.XLOOKUP(E1889,AF:AF,AG:AG)</f>
        <v>Icelandair</v>
      </c>
      <c r="S1889" t="str">
        <f>_xlfn.XLOOKUP(E1889,AF:AF,AI:AI)</f>
        <v>Iceland</v>
      </c>
      <c r="T1889">
        <f>WEEKNUM(G1889)</f>
        <v>15</v>
      </c>
      <c r="U1889">
        <f>YEAR(G1889)</f>
        <v>2025</v>
      </c>
      <c r="V1889" s="117">
        <f>IFERROR(Q1889/N1889,"0")</f>
        <v>6.0242706510262228E-2</v>
      </c>
    </row>
    <row r="1890" spans="1:22">
      <c r="A1890" t="str">
        <f>_xlfn.XLOOKUP(D1890,BN:BN,BO:BO)</f>
        <v>México</v>
      </c>
      <c r="B1890" t="s">
        <v>25</v>
      </c>
      <c r="C1890">
        <v>254</v>
      </c>
      <c r="D1890" t="str">
        <f>_xlfn.XLOOKUP(C1890,BH:BH,BI:BI)</f>
        <v>DianaM</v>
      </c>
      <c r="E1890">
        <v>23590</v>
      </c>
      <c r="F1890" t="s">
        <v>2995</v>
      </c>
      <c r="G1890" s="63">
        <v>45759</v>
      </c>
      <c r="H1890" s="63">
        <v>45768</v>
      </c>
      <c r="I1890" t="s">
        <v>366</v>
      </c>
      <c r="J1890" t="str">
        <f>_xlfn.XLOOKUP(I1890,AS:AS,AU:AU)</f>
        <v>Vuelos</v>
      </c>
      <c r="K1890" t="s">
        <v>33</v>
      </c>
      <c r="L1890">
        <v>1175.56</v>
      </c>
      <c r="M1890">
        <f>L1890*_xlfn.XLOOKUP(K1890,AM:AM,AN:AN)</f>
        <v>1010.9816</v>
      </c>
      <c r="N1890">
        <f>L1890*_xlfn.XLOOKUP(K1890,AM:AM,AO:AO)</f>
        <v>1175.56</v>
      </c>
      <c r="O1890">
        <v>18.899999999999999</v>
      </c>
      <c r="P1890">
        <f>O1890*_xlfn.XLOOKUP(K1890,AM:AM,AN:AN)</f>
        <v>16.253999999999998</v>
      </c>
      <c r="Q1890">
        <f>O1890*_xlfn.XLOOKUP(K1890,AM:AM,AO:AO)</f>
        <v>18.899999999999999</v>
      </c>
      <c r="R1890" t="str">
        <f>_xlfn.XLOOKUP(E1890,AF:AF,AG:AG)</f>
        <v>AEROMÉXICO</v>
      </c>
      <c r="S1890" t="str">
        <f>_xlfn.XLOOKUP(E1890,AF:AF,AI:AI)</f>
        <v>Mexico</v>
      </c>
      <c r="T1890">
        <f>WEEKNUM(G1890)</f>
        <v>15</v>
      </c>
      <c r="U1890">
        <f>YEAR(G1890)</f>
        <v>2025</v>
      </c>
      <c r="V1890" s="117">
        <f>IFERROR(Q1890/N1890,"0")</f>
        <v>1.6077443941610807E-2</v>
      </c>
    </row>
    <row r="1891" spans="1:22">
      <c r="A1891" t="str">
        <f>_xlfn.XLOOKUP(D1891,BN:BN,BO:BO)</f>
        <v>México</v>
      </c>
      <c r="B1891" t="s">
        <v>25</v>
      </c>
      <c r="C1891">
        <v>254</v>
      </c>
      <c r="D1891" t="str">
        <f>_xlfn.XLOOKUP(C1891,BH:BH,BI:BI)</f>
        <v>DianaM</v>
      </c>
      <c r="E1891">
        <v>23590</v>
      </c>
      <c r="F1891" t="s">
        <v>2996</v>
      </c>
      <c r="G1891" s="63">
        <v>45759</v>
      </c>
      <c r="H1891" s="63">
        <v>45768</v>
      </c>
      <c r="I1891" t="s">
        <v>366</v>
      </c>
      <c r="J1891" t="str">
        <f>_xlfn.XLOOKUP(I1891,AS:AS,AU:AU)</f>
        <v>Vuelos</v>
      </c>
      <c r="K1891" t="s">
        <v>33</v>
      </c>
      <c r="L1891">
        <v>2644.11</v>
      </c>
      <c r="M1891">
        <f>L1891*_xlfn.XLOOKUP(K1891,AM:AM,AN:AN)</f>
        <v>2273.9346</v>
      </c>
      <c r="N1891">
        <f>L1891*_xlfn.XLOOKUP(K1891,AM:AM,AO:AO)</f>
        <v>2644.11</v>
      </c>
      <c r="O1891">
        <v>164.85</v>
      </c>
      <c r="P1891">
        <f>O1891*_xlfn.XLOOKUP(K1891,AM:AM,AN:AN)</f>
        <v>141.77099999999999</v>
      </c>
      <c r="Q1891">
        <f>O1891*_xlfn.XLOOKUP(K1891,AM:AM,AO:AO)</f>
        <v>164.85</v>
      </c>
      <c r="R1891" t="str">
        <f>_xlfn.XLOOKUP(E1891,AF:AF,AG:AG)</f>
        <v>AEROMÉXICO</v>
      </c>
      <c r="S1891" t="str">
        <f>_xlfn.XLOOKUP(E1891,AF:AF,AI:AI)</f>
        <v>Mexico</v>
      </c>
      <c r="T1891">
        <f>WEEKNUM(G1891)</f>
        <v>15</v>
      </c>
      <c r="U1891">
        <f>YEAR(G1891)</f>
        <v>2025</v>
      </c>
      <c r="V1891" s="117">
        <f>IFERROR(Q1891/N1891,"0")</f>
        <v>6.234612024461917E-2</v>
      </c>
    </row>
    <row r="1892" spans="1:22">
      <c r="A1892" t="str">
        <f>_xlfn.XLOOKUP(D1892,BN:BN,BO:BO)</f>
        <v>México</v>
      </c>
      <c r="B1892" t="s">
        <v>25</v>
      </c>
      <c r="C1892">
        <v>254</v>
      </c>
      <c r="D1892" t="str">
        <f>_xlfn.XLOOKUP(C1892,BH:BH,BI:BI)</f>
        <v>DianaM</v>
      </c>
      <c r="E1892">
        <v>23590</v>
      </c>
      <c r="F1892" t="s">
        <v>2648</v>
      </c>
      <c r="G1892" s="63">
        <v>45759</v>
      </c>
      <c r="H1892" s="63">
        <v>45768</v>
      </c>
      <c r="I1892" t="s">
        <v>366</v>
      </c>
      <c r="J1892" t="str">
        <f>_xlfn.XLOOKUP(I1892,AS:AS,AU:AU)</f>
        <v>Vuelos</v>
      </c>
      <c r="K1892" t="s">
        <v>33</v>
      </c>
      <c r="L1892">
        <v>546.29999999999995</v>
      </c>
      <c r="M1892">
        <f>L1892*_xlfn.XLOOKUP(K1892,AM:AM,AN:AN)</f>
        <v>469.81799999999993</v>
      </c>
      <c r="N1892">
        <f>L1892*_xlfn.XLOOKUP(K1892,AM:AM,AO:AO)</f>
        <v>546.29999999999995</v>
      </c>
      <c r="O1892">
        <v>0</v>
      </c>
      <c r="P1892">
        <f>O1892*_xlfn.XLOOKUP(K1892,AM:AM,AN:AN)</f>
        <v>0</v>
      </c>
      <c r="Q1892">
        <f>O1892*_xlfn.XLOOKUP(K1892,AM:AM,AO:AO)</f>
        <v>0</v>
      </c>
      <c r="R1892" t="str">
        <f>_xlfn.XLOOKUP(E1892,AF:AF,AG:AG)</f>
        <v>AEROMÉXICO</v>
      </c>
      <c r="S1892" t="str">
        <f>_xlfn.XLOOKUP(E1892,AF:AF,AI:AI)</f>
        <v>Mexico</v>
      </c>
      <c r="T1892">
        <f>WEEKNUM(G1892)</f>
        <v>15</v>
      </c>
      <c r="U1892">
        <f>YEAR(G1892)</f>
        <v>2025</v>
      </c>
      <c r="V1892" s="117">
        <f>IFERROR(Q1892/N1892,"0")</f>
        <v>0</v>
      </c>
    </row>
    <row r="1893" spans="1:22">
      <c r="A1893" t="str">
        <f>_xlfn.XLOOKUP(D1893,BN:BN,BO:BO)</f>
        <v>México</v>
      </c>
      <c r="B1893" t="s">
        <v>25</v>
      </c>
      <c r="C1893">
        <v>255</v>
      </c>
      <c r="D1893" t="str">
        <f>_xlfn.XLOOKUP(C1893,BH:BH,BI:BI)</f>
        <v>MinervaH</v>
      </c>
      <c r="E1893">
        <v>24811</v>
      </c>
      <c r="F1893" t="s">
        <v>2997</v>
      </c>
      <c r="G1893" s="63">
        <v>45759</v>
      </c>
      <c r="H1893" s="63">
        <v>45767</v>
      </c>
      <c r="I1893" t="s">
        <v>364</v>
      </c>
      <c r="J1893" t="str">
        <f>_xlfn.XLOOKUP(I1893,AS:AS,AU:AU)</f>
        <v>DMC</v>
      </c>
      <c r="K1893" t="s">
        <v>27</v>
      </c>
      <c r="L1893">
        <v>141358</v>
      </c>
      <c r="M1893">
        <f>L1893*_xlfn.XLOOKUP(K1893,AM:AM,AN:AN)</f>
        <v>141358</v>
      </c>
      <c r="N1893">
        <f>L1893*_xlfn.XLOOKUP(K1893,AM:AM,AO:AO)</f>
        <v>163975.28</v>
      </c>
      <c r="O1893">
        <v>18438</v>
      </c>
      <c r="P1893">
        <f>O1893*_xlfn.XLOOKUP(K1893,AM:AM,AN:AN)</f>
        <v>18438</v>
      </c>
      <c r="Q1893">
        <f>O1893*_xlfn.XLOOKUP(K1893,AM:AM,AO:AO)</f>
        <v>21388.079999999998</v>
      </c>
      <c r="R1893" t="str">
        <f>_xlfn.XLOOKUP(E1893,AF:AF,AG:AG)</f>
        <v>NORDIC LUXURY</v>
      </c>
      <c r="S1893" t="str">
        <f>_xlfn.XLOOKUP(E1893,AF:AF,AI:AI)</f>
        <v>Iceland</v>
      </c>
      <c r="T1893">
        <f>WEEKNUM(G1893)</f>
        <v>15</v>
      </c>
      <c r="U1893">
        <f>YEAR(G1893)</f>
        <v>2025</v>
      </c>
      <c r="V1893" s="117">
        <f>IFERROR(Q1893/N1893,"0")</f>
        <v>0.13043478260869565</v>
      </c>
    </row>
    <row r="1894" spans="1:22">
      <c r="A1894" t="str">
        <f>_xlfn.XLOOKUP(D1894,BN:BN,BO:BO)</f>
        <v>México</v>
      </c>
      <c r="B1894" t="s">
        <v>25</v>
      </c>
      <c r="C1894">
        <v>256</v>
      </c>
      <c r="D1894" t="str">
        <f>_xlfn.XLOOKUP(C1894,BH:BH,BI:BI)</f>
        <v>DianaM</v>
      </c>
      <c r="E1894">
        <v>23590</v>
      </c>
      <c r="F1894" t="s">
        <v>2998</v>
      </c>
      <c r="G1894" s="63">
        <v>45759</v>
      </c>
      <c r="H1894" s="63">
        <v>45768</v>
      </c>
      <c r="I1894" t="s">
        <v>366</v>
      </c>
      <c r="J1894" t="str">
        <f>_xlfn.XLOOKUP(I1894,AS:AS,AU:AU)</f>
        <v>Vuelos</v>
      </c>
      <c r="K1894" t="s">
        <v>33</v>
      </c>
      <c r="L1894">
        <v>734.63</v>
      </c>
      <c r="M1894">
        <f>L1894*_xlfn.XLOOKUP(K1894,AM:AM,AN:AN)</f>
        <v>631.78179999999998</v>
      </c>
      <c r="N1894">
        <f>L1894*_xlfn.XLOOKUP(K1894,AM:AM,AO:AO)</f>
        <v>734.63</v>
      </c>
      <c r="O1894">
        <v>0</v>
      </c>
      <c r="P1894">
        <f>O1894*_xlfn.XLOOKUP(K1894,AM:AM,AN:AN)</f>
        <v>0</v>
      </c>
      <c r="Q1894">
        <f>O1894*_xlfn.XLOOKUP(K1894,AM:AM,AO:AO)</f>
        <v>0</v>
      </c>
      <c r="R1894" t="str">
        <f>_xlfn.XLOOKUP(E1894,AF:AF,AG:AG)</f>
        <v>AEROMÉXICO</v>
      </c>
      <c r="S1894" t="str">
        <f>_xlfn.XLOOKUP(E1894,AF:AF,AI:AI)</f>
        <v>Mexico</v>
      </c>
      <c r="T1894">
        <f>WEEKNUM(G1894)</f>
        <v>15</v>
      </c>
      <c r="U1894">
        <f>YEAR(G1894)</f>
        <v>2025</v>
      </c>
      <c r="V1894" s="117">
        <f>IFERROR(Q1894/N1894,"0")</f>
        <v>0</v>
      </c>
    </row>
    <row r="1895" spans="1:22">
      <c r="A1895" t="str">
        <f>_xlfn.XLOOKUP(D1895,BN:BN,BO:BO)</f>
        <v>México</v>
      </c>
      <c r="B1895" t="s">
        <v>25</v>
      </c>
      <c r="C1895">
        <v>257</v>
      </c>
      <c r="D1895" t="str">
        <f>_xlfn.XLOOKUP(C1895,BH:BH,BI:BI)</f>
        <v>VeronicaN</v>
      </c>
      <c r="E1895">
        <v>23590</v>
      </c>
      <c r="F1895" t="s">
        <v>2999</v>
      </c>
      <c r="G1895" s="63">
        <v>46056</v>
      </c>
      <c r="H1895" s="63">
        <v>46061</v>
      </c>
      <c r="I1895" t="s">
        <v>366</v>
      </c>
      <c r="J1895" t="str">
        <f>_xlfn.XLOOKUP(I1895,AS:AS,AU:AU)</f>
        <v>Vuelos</v>
      </c>
      <c r="K1895" t="s">
        <v>33</v>
      </c>
      <c r="L1895">
        <v>4183.8599999999997</v>
      </c>
      <c r="M1895">
        <f>L1895*_xlfn.XLOOKUP(K1895,AM:AM,AN:AN)</f>
        <v>3598.1195999999995</v>
      </c>
      <c r="N1895">
        <f>L1895*_xlfn.XLOOKUP(K1895,AM:AM,AO:AO)</f>
        <v>4183.8599999999997</v>
      </c>
      <c r="O1895">
        <v>41.84</v>
      </c>
      <c r="P1895">
        <f>O1895*_xlfn.XLOOKUP(K1895,AM:AM,AN:AN)</f>
        <v>35.982400000000005</v>
      </c>
      <c r="Q1895">
        <f>O1895*_xlfn.XLOOKUP(K1895,AM:AM,AO:AO)</f>
        <v>41.84</v>
      </c>
      <c r="R1895" t="str">
        <f>_xlfn.XLOOKUP(E1895,AF:AF,AG:AG)</f>
        <v>AEROMÉXICO</v>
      </c>
      <c r="S1895" t="str">
        <f>_xlfn.XLOOKUP(E1895,AF:AF,AI:AI)</f>
        <v>Mexico</v>
      </c>
      <c r="T1895">
        <f>WEEKNUM(G1895)</f>
        <v>6</v>
      </c>
      <c r="U1895">
        <f>YEAR(G1895)</f>
        <v>2026</v>
      </c>
      <c r="V1895" s="117">
        <f>IFERROR(Q1895/N1895,"0")</f>
        <v>1.0000334619227223E-2</v>
      </c>
    </row>
    <row r="1896" spans="1:22">
      <c r="A1896" t="str">
        <f>_xlfn.XLOOKUP(D1896,BN:BN,BO:BO)</f>
        <v>México</v>
      </c>
      <c r="B1896" t="s">
        <v>25</v>
      </c>
      <c r="C1896">
        <v>257</v>
      </c>
      <c r="D1896" t="str">
        <f>_xlfn.XLOOKUP(C1896,BH:BH,BI:BI)</f>
        <v>VeronicaN</v>
      </c>
      <c r="E1896">
        <v>25689</v>
      </c>
      <c r="F1896" t="s">
        <v>923</v>
      </c>
      <c r="G1896" s="63">
        <v>46056</v>
      </c>
      <c r="H1896" s="63">
        <v>46061</v>
      </c>
      <c r="I1896" t="s">
        <v>376</v>
      </c>
      <c r="J1896" t="str">
        <f>_xlfn.XLOOKUP(I1896,AS:AS,AU:AU)</f>
        <v>Hotel</v>
      </c>
      <c r="K1896" t="s">
        <v>33</v>
      </c>
      <c r="L1896">
        <v>18695.349999999999</v>
      </c>
      <c r="M1896">
        <f>L1896*_xlfn.XLOOKUP(K1896,AM:AM,AN:AN)</f>
        <v>16078.000999999998</v>
      </c>
      <c r="N1896">
        <f>L1896*_xlfn.XLOOKUP(K1896,AM:AM,AO:AO)</f>
        <v>18695.349999999999</v>
      </c>
      <c r="O1896">
        <v>2243.44</v>
      </c>
      <c r="P1896">
        <f>O1896*_xlfn.XLOOKUP(K1896,AM:AM,AN:AN)</f>
        <v>1929.3584000000001</v>
      </c>
      <c r="Q1896">
        <f>O1896*_xlfn.XLOOKUP(K1896,AM:AM,AO:AO)</f>
        <v>2243.44</v>
      </c>
      <c r="R1896" t="str">
        <f>_xlfn.XLOOKUP(E1896,AF:AF,AG:AG)</f>
        <v>AMAN NEW YORK</v>
      </c>
      <c r="S1896" t="str">
        <f>_xlfn.XLOOKUP(E1896,AF:AF,AI:AI)</f>
        <v>United States</v>
      </c>
      <c r="T1896">
        <f>WEEKNUM(G1896)</f>
        <v>6</v>
      </c>
      <c r="U1896">
        <f>YEAR(G1896)</f>
        <v>2026</v>
      </c>
      <c r="V1896" s="117">
        <f>IFERROR(Q1896/N1896,"0")</f>
        <v>0.11999989302152675</v>
      </c>
    </row>
    <row r="1897" spans="1:22">
      <c r="A1897" t="str">
        <f>_xlfn.XLOOKUP(D1897,BN:BN,BO:BO)</f>
        <v>México</v>
      </c>
      <c r="B1897" t="s">
        <v>25</v>
      </c>
      <c r="C1897">
        <v>258</v>
      </c>
      <c r="D1897" t="str">
        <f>_xlfn.XLOOKUP(C1897,BH:BH,BI:BI)</f>
        <v>DianaM</v>
      </c>
      <c r="E1897">
        <v>27336</v>
      </c>
      <c r="F1897" t="s">
        <v>3000</v>
      </c>
      <c r="G1897" s="63">
        <v>45769</v>
      </c>
      <c r="H1897" s="63">
        <v>45773</v>
      </c>
      <c r="I1897" t="s">
        <v>376</v>
      </c>
      <c r="J1897" t="str">
        <f>_xlfn.XLOOKUP(I1897,AS:AS,AU:AU)</f>
        <v>Hotel</v>
      </c>
      <c r="K1897" t="s">
        <v>27</v>
      </c>
      <c r="L1897">
        <v>2530</v>
      </c>
      <c r="M1897">
        <f>L1897*_xlfn.XLOOKUP(K1897,AM:AM,AN:AN)</f>
        <v>2530</v>
      </c>
      <c r="N1897">
        <f>L1897*_xlfn.XLOOKUP(K1897,AM:AM,AO:AO)</f>
        <v>2934.7999999999997</v>
      </c>
      <c r="O1897">
        <v>253</v>
      </c>
      <c r="P1897">
        <f>O1897*_xlfn.XLOOKUP(K1897,AM:AM,AN:AN)</f>
        <v>253</v>
      </c>
      <c r="Q1897">
        <f>O1897*_xlfn.XLOOKUP(K1897,AM:AM,AO:AO)</f>
        <v>293.47999999999996</v>
      </c>
      <c r="R1897" t="str">
        <f>_xlfn.XLOOKUP(E1897,AF:AF,AG:AG)</f>
        <v>VESTIGE SON VELL</v>
      </c>
      <c r="S1897" t="str">
        <f>_xlfn.XLOOKUP(E1897,AF:AF,AI:AI)</f>
        <v>Spain</v>
      </c>
      <c r="T1897">
        <f>WEEKNUM(G1897)</f>
        <v>17</v>
      </c>
      <c r="U1897">
        <f>YEAR(G1897)</f>
        <v>2025</v>
      </c>
      <c r="V1897" s="117">
        <f>IFERROR(Q1897/N1897,"0")</f>
        <v>9.9999999999999992E-2</v>
      </c>
    </row>
    <row r="1898" spans="1:22">
      <c r="A1898" t="str">
        <f>_xlfn.XLOOKUP(D1898,BN:BN,BO:BO)</f>
        <v>Madrid</v>
      </c>
      <c r="B1898" t="s">
        <v>25</v>
      </c>
      <c r="C1898">
        <v>259</v>
      </c>
      <c r="D1898" t="str">
        <f>_xlfn.XLOOKUP(C1898,BH:BH,BI:BI)</f>
        <v>MartinB</v>
      </c>
      <c r="E1898">
        <v>27356</v>
      </c>
      <c r="F1898" t="s">
        <v>3001</v>
      </c>
      <c r="G1898" s="63">
        <v>45824</v>
      </c>
      <c r="H1898" s="63">
        <v>45824</v>
      </c>
      <c r="I1898" t="s">
        <v>366</v>
      </c>
      <c r="J1898" t="str">
        <f>_xlfn.XLOOKUP(I1898,AS:AS,AU:AU)</f>
        <v>Vuelos</v>
      </c>
      <c r="K1898" t="s">
        <v>33</v>
      </c>
      <c r="L1898">
        <v>1215.9000000000001</v>
      </c>
      <c r="M1898">
        <f>L1898*_xlfn.XLOOKUP(K1898,AM:AM,AN:AN)</f>
        <v>1045.674</v>
      </c>
      <c r="N1898">
        <f>L1898*_xlfn.XLOOKUP(K1898,AM:AM,AO:AO)</f>
        <v>1215.9000000000001</v>
      </c>
      <c r="O1898">
        <v>0</v>
      </c>
      <c r="P1898">
        <f>O1898*_xlfn.XLOOKUP(K1898,AM:AM,AN:AN)</f>
        <v>0</v>
      </c>
      <c r="Q1898">
        <f>O1898*_xlfn.XLOOKUP(K1898,AM:AM,AO:AO)</f>
        <v>0</v>
      </c>
      <c r="R1898" t="str">
        <f>_xlfn.XLOOKUP(E1898,AF:AF,AG:AG)</f>
        <v>Garuda Indonesia</v>
      </c>
      <c r="S1898" t="str">
        <f>_xlfn.XLOOKUP(E1898,AF:AF,AI:AI)</f>
        <v>Indonesia</v>
      </c>
      <c r="T1898">
        <f>WEEKNUM(G1898)</f>
        <v>25</v>
      </c>
      <c r="U1898">
        <f>YEAR(G1898)</f>
        <v>2025</v>
      </c>
      <c r="V1898" s="117">
        <f>IFERROR(Q1898/N1898,"0")</f>
        <v>0</v>
      </c>
    </row>
    <row r="1899" spans="1:22">
      <c r="A1899" t="str">
        <f>_xlfn.XLOOKUP(D1899,BN:BN,BO:BO)</f>
        <v>Madrid</v>
      </c>
      <c r="B1899" t="s">
        <v>25</v>
      </c>
      <c r="C1899">
        <v>259</v>
      </c>
      <c r="D1899" t="str">
        <f>_xlfn.XLOOKUP(C1899,BH:BH,BI:BI)</f>
        <v>MartinB</v>
      </c>
      <c r="E1899">
        <v>0</v>
      </c>
      <c r="F1899" t="s">
        <v>3002</v>
      </c>
      <c r="G1899" s="63">
        <v>45824</v>
      </c>
      <c r="H1899" s="63">
        <v>45824</v>
      </c>
      <c r="I1899" t="s">
        <v>396</v>
      </c>
      <c r="J1899" t="str">
        <f>_xlfn.XLOOKUP(I1899,AS:AS,AU:AU)</f>
        <v>Honorarios</v>
      </c>
      <c r="K1899" t="s">
        <v>33</v>
      </c>
      <c r="L1899">
        <v>40</v>
      </c>
      <c r="M1899">
        <f>L1899*_xlfn.XLOOKUP(K1899,AM:AM,AN:AN)</f>
        <v>34.4</v>
      </c>
      <c r="N1899">
        <f>L1899*_xlfn.XLOOKUP(K1899,AM:AM,AO:AO)</f>
        <v>40</v>
      </c>
      <c r="O1899">
        <v>40</v>
      </c>
      <c r="P1899">
        <f>O1899*_xlfn.XLOOKUP(K1899,AM:AM,AN:AN)</f>
        <v>34.4</v>
      </c>
      <c r="Q1899">
        <f>O1899*_xlfn.XLOOKUP(K1899,AM:AM,AO:AO)</f>
        <v>40</v>
      </c>
      <c r="R1899" t="str">
        <f>_xlfn.XLOOKUP(E1899,AF:AF,AG:AG)</f>
        <v>FEES</v>
      </c>
      <c r="S1899">
        <f>_xlfn.XLOOKUP(E1899,AF:AF,AI:AI)</f>
        <v>0</v>
      </c>
      <c r="T1899">
        <f>WEEKNUM(G1899)</f>
        <v>25</v>
      </c>
      <c r="U1899">
        <f>YEAR(G1899)</f>
        <v>2025</v>
      </c>
      <c r="V1899" s="117">
        <f>IFERROR(Q1899/N1899,"0")</f>
        <v>1</v>
      </c>
    </row>
    <row r="1900" spans="1:22">
      <c r="A1900" t="str">
        <f>_xlfn.XLOOKUP(D1900,BN:BN,BO:BO)</f>
        <v>Madrid</v>
      </c>
      <c r="B1900" t="s">
        <v>25</v>
      </c>
      <c r="C1900">
        <v>259</v>
      </c>
      <c r="D1900" t="str">
        <f>_xlfn.XLOOKUP(C1900,BH:BH,BI:BI)</f>
        <v>MartinB</v>
      </c>
      <c r="E1900">
        <v>0</v>
      </c>
      <c r="F1900" t="s">
        <v>3003</v>
      </c>
      <c r="G1900" s="63">
        <v>45824</v>
      </c>
      <c r="H1900" s="63">
        <v>45824</v>
      </c>
      <c r="I1900" t="s">
        <v>396</v>
      </c>
      <c r="J1900" t="str">
        <f>_xlfn.XLOOKUP(I1900,AS:AS,AU:AU)</f>
        <v>Honorarios</v>
      </c>
      <c r="K1900" t="s">
        <v>33</v>
      </c>
      <c r="L1900">
        <v>150</v>
      </c>
      <c r="M1900">
        <f>L1900*_xlfn.XLOOKUP(K1900,AM:AM,AN:AN)</f>
        <v>129</v>
      </c>
      <c r="N1900">
        <f>L1900*_xlfn.XLOOKUP(K1900,AM:AM,AO:AO)</f>
        <v>150</v>
      </c>
      <c r="O1900">
        <v>150</v>
      </c>
      <c r="P1900">
        <f>O1900*_xlfn.XLOOKUP(K1900,AM:AM,AN:AN)</f>
        <v>129</v>
      </c>
      <c r="Q1900">
        <f>O1900*_xlfn.XLOOKUP(K1900,AM:AM,AO:AO)</f>
        <v>150</v>
      </c>
      <c r="R1900" t="str">
        <f>_xlfn.XLOOKUP(E1900,AF:AF,AG:AG)</f>
        <v>FEES</v>
      </c>
      <c r="S1900">
        <f>_xlfn.XLOOKUP(E1900,AF:AF,AI:AI)</f>
        <v>0</v>
      </c>
      <c r="T1900">
        <f>WEEKNUM(G1900)</f>
        <v>25</v>
      </c>
      <c r="U1900">
        <f>YEAR(G1900)</f>
        <v>2025</v>
      </c>
      <c r="V1900" s="117">
        <f>IFERROR(Q1900/N1900,"0")</f>
        <v>1</v>
      </c>
    </row>
    <row r="1901" spans="1:22">
      <c r="A1901" t="str">
        <f>_xlfn.XLOOKUP(D1901,BN:BN,BO:BO)</f>
        <v>Madrid</v>
      </c>
      <c r="B1901" t="s">
        <v>25</v>
      </c>
      <c r="C1901">
        <v>259</v>
      </c>
      <c r="D1901" t="str">
        <f>_xlfn.XLOOKUP(C1901,BH:BH,BI:BI)</f>
        <v>MartinB</v>
      </c>
      <c r="E1901">
        <v>27453</v>
      </c>
      <c r="F1901" t="s">
        <v>3004</v>
      </c>
      <c r="G1901" s="63">
        <v>45840</v>
      </c>
      <c r="H1901" s="63">
        <v>45840</v>
      </c>
      <c r="I1901" t="s">
        <v>366</v>
      </c>
      <c r="J1901" t="str">
        <f>_xlfn.XLOOKUP(I1901,AS:AS,AU:AU)</f>
        <v>Vuelos</v>
      </c>
      <c r="K1901" t="s">
        <v>33</v>
      </c>
      <c r="L1901">
        <v>513.4</v>
      </c>
      <c r="M1901">
        <f>L1901*_xlfn.XLOOKUP(K1901,AM:AM,AN:AN)</f>
        <v>441.524</v>
      </c>
      <c r="N1901">
        <f>L1901*_xlfn.XLOOKUP(K1901,AM:AM,AO:AO)</f>
        <v>513.4</v>
      </c>
      <c r="O1901">
        <v>0</v>
      </c>
      <c r="P1901">
        <f>O1901*_xlfn.XLOOKUP(K1901,AM:AM,AN:AN)</f>
        <v>0</v>
      </c>
      <c r="Q1901">
        <f>O1901*_xlfn.XLOOKUP(K1901,AM:AM,AO:AO)</f>
        <v>0</v>
      </c>
      <c r="R1901" t="str">
        <f>_xlfn.XLOOKUP(E1901,AF:AF,AG:AG)</f>
        <v>Thai Airways Intl</v>
      </c>
      <c r="S1901" t="str">
        <f>_xlfn.XLOOKUP(E1901,AF:AF,AI:AI)</f>
        <v>Thailand</v>
      </c>
      <c r="T1901">
        <f>WEEKNUM(G1901)</f>
        <v>27</v>
      </c>
      <c r="U1901">
        <f>YEAR(G1901)</f>
        <v>2025</v>
      </c>
      <c r="V1901" s="117">
        <f>IFERROR(Q1901/N1901,"0")</f>
        <v>0</v>
      </c>
    </row>
    <row r="1902" spans="1:22">
      <c r="A1902" t="str">
        <f>_xlfn.XLOOKUP(D1902,BN:BN,BO:BO)</f>
        <v>Madrid</v>
      </c>
      <c r="B1902" t="s">
        <v>25</v>
      </c>
      <c r="C1902">
        <v>259</v>
      </c>
      <c r="D1902" t="str">
        <f>_xlfn.XLOOKUP(C1902,BH:BH,BI:BI)</f>
        <v>MartinB</v>
      </c>
      <c r="E1902">
        <v>0</v>
      </c>
      <c r="F1902" t="s">
        <v>3005</v>
      </c>
      <c r="G1902" s="63">
        <v>45824</v>
      </c>
      <c r="H1902" s="63">
        <v>45840</v>
      </c>
      <c r="I1902" t="s">
        <v>396</v>
      </c>
      <c r="J1902" t="str">
        <f>_xlfn.XLOOKUP(I1902,AS:AS,AU:AU)</f>
        <v>Honorarios</v>
      </c>
      <c r="K1902" t="s">
        <v>33</v>
      </c>
      <c r="L1902">
        <v>35</v>
      </c>
      <c r="M1902">
        <f>L1902*_xlfn.XLOOKUP(K1902,AM:AM,AN:AN)</f>
        <v>30.099999999999998</v>
      </c>
      <c r="N1902">
        <f>L1902*_xlfn.XLOOKUP(K1902,AM:AM,AO:AO)</f>
        <v>35</v>
      </c>
      <c r="O1902">
        <v>35</v>
      </c>
      <c r="P1902">
        <f>O1902*_xlfn.XLOOKUP(K1902,AM:AM,AN:AN)</f>
        <v>30.099999999999998</v>
      </c>
      <c r="Q1902">
        <f>O1902*_xlfn.XLOOKUP(K1902,AM:AM,AO:AO)</f>
        <v>35</v>
      </c>
      <c r="R1902" t="str">
        <f>_xlfn.XLOOKUP(E1902,AF:AF,AG:AG)</f>
        <v>FEES</v>
      </c>
      <c r="S1902">
        <f>_xlfn.XLOOKUP(E1902,AF:AF,AI:AI)</f>
        <v>0</v>
      </c>
      <c r="T1902">
        <f>WEEKNUM(G1902)</f>
        <v>25</v>
      </c>
      <c r="U1902">
        <f>YEAR(G1902)</f>
        <v>2025</v>
      </c>
      <c r="V1902" s="117">
        <f>IFERROR(Q1902/N1902,"0")</f>
        <v>1</v>
      </c>
    </row>
    <row r="1903" spans="1:22">
      <c r="A1903" t="str">
        <f>_xlfn.XLOOKUP(D1903,BN:BN,BO:BO)</f>
        <v>Madrid</v>
      </c>
      <c r="B1903" t="s">
        <v>25</v>
      </c>
      <c r="C1903">
        <v>259</v>
      </c>
      <c r="D1903" t="str">
        <f>_xlfn.XLOOKUP(C1903,BH:BH,BI:BI)</f>
        <v>MartinB</v>
      </c>
      <c r="E1903">
        <v>0</v>
      </c>
      <c r="F1903" t="s">
        <v>3006</v>
      </c>
      <c r="G1903" s="63">
        <v>45824</v>
      </c>
      <c r="H1903" s="63">
        <v>45840</v>
      </c>
      <c r="I1903" t="s">
        <v>396</v>
      </c>
      <c r="J1903" t="str">
        <f>_xlfn.XLOOKUP(I1903,AS:AS,AU:AU)</f>
        <v>Honorarios</v>
      </c>
      <c r="K1903" t="s">
        <v>33</v>
      </c>
      <c r="L1903">
        <v>150</v>
      </c>
      <c r="M1903">
        <f>L1903*_xlfn.XLOOKUP(K1903,AM:AM,AN:AN)</f>
        <v>129</v>
      </c>
      <c r="N1903">
        <f>L1903*_xlfn.XLOOKUP(K1903,AM:AM,AO:AO)</f>
        <v>150</v>
      </c>
      <c r="O1903">
        <v>150</v>
      </c>
      <c r="P1903">
        <f>O1903*_xlfn.XLOOKUP(K1903,AM:AM,AN:AN)</f>
        <v>129</v>
      </c>
      <c r="Q1903">
        <f>O1903*_xlfn.XLOOKUP(K1903,AM:AM,AO:AO)</f>
        <v>150</v>
      </c>
      <c r="R1903" t="str">
        <f>_xlfn.XLOOKUP(E1903,AF:AF,AG:AG)</f>
        <v>FEES</v>
      </c>
      <c r="S1903">
        <f>_xlfn.XLOOKUP(E1903,AF:AF,AI:AI)</f>
        <v>0</v>
      </c>
      <c r="T1903">
        <f>WEEKNUM(G1903)</f>
        <v>25</v>
      </c>
      <c r="U1903">
        <f>YEAR(G1903)</f>
        <v>2025</v>
      </c>
      <c r="V1903" s="117">
        <f>IFERROR(Q1903/N1903,"0")</f>
        <v>1</v>
      </c>
    </row>
    <row r="1904" spans="1:22">
      <c r="A1904" t="str">
        <f>_xlfn.XLOOKUP(D1904,BN:BN,BO:BO)</f>
        <v>Madrid</v>
      </c>
      <c r="B1904" t="s">
        <v>25</v>
      </c>
      <c r="C1904">
        <v>259</v>
      </c>
      <c r="D1904" t="str">
        <f>_xlfn.XLOOKUP(C1904,BH:BH,BI:BI)</f>
        <v>MartinB</v>
      </c>
      <c r="E1904">
        <v>27364</v>
      </c>
      <c r="F1904" t="s">
        <v>3007</v>
      </c>
      <c r="G1904" s="63">
        <v>45828</v>
      </c>
      <c r="H1904" s="63">
        <v>45858</v>
      </c>
      <c r="I1904" t="s">
        <v>366</v>
      </c>
      <c r="J1904" t="str">
        <f>_xlfn.XLOOKUP(I1904,AS:AS,AU:AU)</f>
        <v>Vuelos</v>
      </c>
      <c r="K1904" t="s">
        <v>33</v>
      </c>
      <c r="L1904">
        <v>1050.5</v>
      </c>
      <c r="M1904">
        <f>L1904*_xlfn.XLOOKUP(K1904,AM:AM,AN:AN)</f>
        <v>903.43</v>
      </c>
      <c r="N1904">
        <f>L1904*_xlfn.XLOOKUP(K1904,AM:AM,AO:AO)</f>
        <v>1050.5</v>
      </c>
      <c r="O1904">
        <v>0</v>
      </c>
      <c r="P1904">
        <f>O1904*_xlfn.XLOOKUP(K1904,AM:AM,AN:AN)</f>
        <v>0</v>
      </c>
      <c r="Q1904">
        <f>O1904*_xlfn.XLOOKUP(K1904,AM:AM,AO:AO)</f>
        <v>0</v>
      </c>
      <c r="R1904" t="str">
        <f>_xlfn.XLOOKUP(E1904,AF:AF,AG:AG)</f>
        <v>ASIANA AIRLINES</v>
      </c>
      <c r="S1904" t="str">
        <f>_xlfn.XLOOKUP(E1904,AF:AF,AI:AI)</f>
        <v>South Korea</v>
      </c>
      <c r="T1904">
        <f>WEEKNUM(G1904)</f>
        <v>25</v>
      </c>
      <c r="U1904">
        <f>YEAR(G1904)</f>
        <v>2025</v>
      </c>
      <c r="V1904" s="117">
        <f>IFERROR(Q1904/N1904,"0")</f>
        <v>0</v>
      </c>
    </row>
    <row r="1905" spans="1:22">
      <c r="A1905" t="str">
        <f>_xlfn.XLOOKUP(D1905,BN:BN,BO:BO)</f>
        <v>Madrid</v>
      </c>
      <c r="B1905" t="s">
        <v>25</v>
      </c>
      <c r="C1905">
        <v>259</v>
      </c>
      <c r="D1905" t="str">
        <f>_xlfn.XLOOKUP(C1905,BH:BH,BI:BI)</f>
        <v>MartinB</v>
      </c>
      <c r="E1905">
        <v>27356</v>
      </c>
      <c r="F1905" t="s">
        <v>3001</v>
      </c>
      <c r="G1905" s="63">
        <v>45824</v>
      </c>
      <c r="H1905" s="63">
        <v>45824</v>
      </c>
      <c r="I1905" t="s">
        <v>366</v>
      </c>
      <c r="J1905" t="str">
        <f>_xlfn.XLOOKUP(I1905,AS:AS,AU:AU)</f>
        <v>Vuelos</v>
      </c>
      <c r="K1905" t="s">
        <v>33</v>
      </c>
      <c r="L1905">
        <v>-1215.9000000000001</v>
      </c>
      <c r="M1905">
        <f>L1905*_xlfn.XLOOKUP(K1905,AM:AM,AN:AN)</f>
        <v>-1045.674</v>
      </c>
      <c r="N1905">
        <f>L1905*_xlfn.XLOOKUP(K1905,AM:AM,AO:AO)</f>
        <v>-1215.9000000000001</v>
      </c>
      <c r="O1905">
        <v>0</v>
      </c>
      <c r="P1905">
        <f>O1905*_xlfn.XLOOKUP(K1905,AM:AM,AN:AN)</f>
        <v>0</v>
      </c>
      <c r="Q1905">
        <f>O1905*_xlfn.XLOOKUP(K1905,AM:AM,AO:AO)</f>
        <v>0</v>
      </c>
      <c r="R1905" t="str">
        <f>_xlfn.XLOOKUP(E1905,AF:AF,AG:AG)</f>
        <v>Garuda Indonesia</v>
      </c>
      <c r="S1905" t="str">
        <f>_xlfn.XLOOKUP(E1905,AF:AF,AI:AI)</f>
        <v>Indonesia</v>
      </c>
      <c r="T1905">
        <f>WEEKNUM(G1905)</f>
        <v>25</v>
      </c>
      <c r="U1905">
        <f>YEAR(G1905)</f>
        <v>2025</v>
      </c>
      <c r="V1905" s="117">
        <f>IFERROR(Q1905/N1905,"0")</f>
        <v>0</v>
      </c>
    </row>
    <row r="1906" spans="1:22">
      <c r="A1906" t="str">
        <f>_xlfn.XLOOKUP(D1906,BN:BN,BO:BO)</f>
        <v>México</v>
      </c>
      <c r="B1906" t="s">
        <v>25</v>
      </c>
      <c r="C1906">
        <v>260</v>
      </c>
      <c r="D1906" t="str">
        <f>_xlfn.XLOOKUP(C1906,BH:BH,BI:BI)</f>
        <v>MinervaH</v>
      </c>
      <c r="E1906">
        <v>27040</v>
      </c>
      <c r="F1906" t="s">
        <v>3008</v>
      </c>
      <c r="G1906" s="63">
        <v>45761</v>
      </c>
      <c r="H1906" s="63">
        <v>45770</v>
      </c>
      <c r="I1906" t="s">
        <v>366</v>
      </c>
      <c r="J1906" t="str">
        <f>_xlfn.XLOOKUP(I1906,AS:AS,AU:AU)</f>
        <v>Vuelos</v>
      </c>
      <c r="K1906" t="s">
        <v>33</v>
      </c>
      <c r="L1906">
        <v>1773.8</v>
      </c>
      <c r="M1906">
        <f>L1906*_xlfn.XLOOKUP(K1906,AM:AM,AN:AN)</f>
        <v>1525.4679999999998</v>
      </c>
      <c r="N1906">
        <f>L1906*_xlfn.XLOOKUP(K1906,AM:AM,AO:AO)</f>
        <v>1773.8</v>
      </c>
      <c r="O1906">
        <v>0</v>
      </c>
      <c r="P1906">
        <f>O1906*_xlfn.XLOOKUP(K1906,AM:AM,AN:AN)</f>
        <v>0</v>
      </c>
      <c r="Q1906">
        <f>O1906*_xlfn.XLOOKUP(K1906,AM:AM,AO:AO)</f>
        <v>0</v>
      </c>
      <c r="R1906" t="str">
        <f>_xlfn.XLOOKUP(E1906,AF:AF,AG:AG)</f>
        <v>Bangkok Airways</v>
      </c>
      <c r="S1906" t="str">
        <f>_xlfn.XLOOKUP(E1906,AF:AF,AI:AI)</f>
        <v>Thailand</v>
      </c>
      <c r="T1906">
        <f>WEEKNUM(G1906)</f>
        <v>16</v>
      </c>
      <c r="U1906">
        <f>YEAR(G1906)</f>
        <v>2025</v>
      </c>
      <c r="V1906" s="117">
        <f>IFERROR(Q1906/N1906,"0")</f>
        <v>0</v>
      </c>
    </row>
    <row r="1907" spans="1:22">
      <c r="A1907" t="str">
        <f>_xlfn.XLOOKUP(D1907,BN:BN,BO:BO)</f>
        <v>México</v>
      </c>
      <c r="B1907" t="s">
        <v>25</v>
      </c>
      <c r="C1907">
        <v>260</v>
      </c>
      <c r="D1907" t="str">
        <f>_xlfn.XLOOKUP(C1907,BH:BH,BI:BI)</f>
        <v>MinervaH</v>
      </c>
      <c r="E1907">
        <v>27364</v>
      </c>
      <c r="F1907" t="s">
        <v>3009</v>
      </c>
      <c r="G1907" s="63">
        <v>45761</v>
      </c>
      <c r="H1907" s="63">
        <v>45770</v>
      </c>
      <c r="I1907" t="s">
        <v>366</v>
      </c>
      <c r="J1907" t="str">
        <f>_xlfn.XLOOKUP(I1907,AS:AS,AU:AU)</f>
        <v>Vuelos</v>
      </c>
      <c r="K1907" t="s">
        <v>33</v>
      </c>
      <c r="L1907">
        <v>10300.5</v>
      </c>
      <c r="M1907">
        <f>L1907*_xlfn.XLOOKUP(K1907,AM:AM,AN:AN)</f>
        <v>8858.43</v>
      </c>
      <c r="N1907">
        <f>L1907*_xlfn.XLOOKUP(K1907,AM:AM,AO:AO)</f>
        <v>10300.5</v>
      </c>
      <c r="O1907">
        <v>0</v>
      </c>
      <c r="P1907">
        <f>O1907*_xlfn.XLOOKUP(K1907,AM:AM,AN:AN)</f>
        <v>0</v>
      </c>
      <c r="Q1907">
        <f>O1907*_xlfn.XLOOKUP(K1907,AM:AM,AO:AO)</f>
        <v>0</v>
      </c>
      <c r="R1907" t="str">
        <f>_xlfn.XLOOKUP(E1907,AF:AF,AG:AG)</f>
        <v>ASIANA AIRLINES</v>
      </c>
      <c r="S1907" t="str">
        <f>_xlfn.XLOOKUP(E1907,AF:AF,AI:AI)</f>
        <v>South Korea</v>
      </c>
      <c r="T1907">
        <f>WEEKNUM(G1907)</f>
        <v>16</v>
      </c>
      <c r="U1907">
        <f>YEAR(G1907)</f>
        <v>2025</v>
      </c>
      <c r="V1907" s="117">
        <f>IFERROR(Q1907/N1907,"0")</f>
        <v>0</v>
      </c>
    </row>
    <row r="1908" spans="1:22">
      <c r="A1908" t="str">
        <f>_xlfn.XLOOKUP(D1908,BN:BN,BO:BO)</f>
        <v>México</v>
      </c>
      <c r="B1908" t="s">
        <v>25</v>
      </c>
      <c r="C1908">
        <v>260</v>
      </c>
      <c r="D1908" t="str">
        <f>_xlfn.XLOOKUP(C1908,BH:BH,BI:BI)</f>
        <v>MinervaH</v>
      </c>
      <c r="E1908">
        <v>27365</v>
      </c>
      <c r="F1908" t="s">
        <v>3010</v>
      </c>
      <c r="G1908" s="63">
        <v>45761</v>
      </c>
      <c r="H1908" s="63">
        <v>45770</v>
      </c>
      <c r="I1908" t="s">
        <v>366</v>
      </c>
      <c r="J1908" t="str">
        <f>_xlfn.XLOOKUP(I1908,AS:AS,AU:AU)</f>
        <v>Vuelos</v>
      </c>
      <c r="K1908" t="s">
        <v>33</v>
      </c>
      <c r="L1908">
        <v>3304</v>
      </c>
      <c r="M1908">
        <f>L1908*_xlfn.XLOOKUP(K1908,AM:AM,AN:AN)</f>
        <v>2841.44</v>
      </c>
      <c r="N1908">
        <f>L1908*_xlfn.XLOOKUP(K1908,AM:AM,AO:AO)</f>
        <v>3304</v>
      </c>
      <c r="O1908">
        <v>0</v>
      </c>
      <c r="P1908">
        <f>O1908*_xlfn.XLOOKUP(K1908,AM:AM,AN:AN)</f>
        <v>0</v>
      </c>
      <c r="Q1908">
        <f>O1908*_xlfn.XLOOKUP(K1908,AM:AM,AO:AO)</f>
        <v>0</v>
      </c>
      <c r="R1908" t="str">
        <f>_xlfn.XLOOKUP(E1908,AF:AF,AG:AG)</f>
        <v>Vietnam Airlines</v>
      </c>
      <c r="S1908" t="str">
        <f>_xlfn.XLOOKUP(E1908,AF:AF,AI:AI)</f>
        <v>Vietnam</v>
      </c>
      <c r="T1908">
        <f>WEEKNUM(G1908)</f>
        <v>16</v>
      </c>
      <c r="U1908">
        <f>YEAR(G1908)</f>
        <v>2025</v>
      </c>
      <c r="V1908" s="117">
        <f>IFERROR(Q1908/N1908,"0")</f>
        <v>0</v>
      </c>
    </row>
    <row r="1909" spans="1:22">
      <c r="A1909" t="str">
        <f>_xlfn.XLOOKUP(D1909,BN:BN,BO:BO)</f>
        <v>México</v>
      </c>
      <c r="B1909" t="s">
        <v>25</v>
      </c>
      <c r="C1909">
        <v>260</v>
      </c>
      <c r="D1909" t="str">
        <f>_xlfn.XLOOKUP(C1909,BH:BH,BI:BI)</f>
        <v>MinervaH</v>
      </c>
      <c r="E1909">
        <v>25943</v>
      </c>
      <c r="F1909" t="s">
        <v>3011</v>
      </c>
      <c r="G1909" s="63">
        <v>45764</v>
      </c>
      <c r="H1909" s="63">
        <v>45767</v>
      </c>
      <c r="I1909" t="s">
        <v>376</v>
      </c>
      <c r="J1909" t="str">
        <f>_xlfn.XLOOKUP(I1909,AS:AS,AU:AU)</f>
        <v>Hotel</v>
      </c>
      <c r="K1909" t="s">
        <v>33</v>
      </c>
      <c r="L1909">
        <v>5420</v>
      </c>
      <c r="M1909">
        <f>L1909*_xlfn.XLOOKUP(K1909,AM:AM,AN:AN)</f>
        <v>4661.2</v>
      </c>
      <c r="N1909">
        <f>L1909*_xlfn.XLOOKUP(K1909,AM:AM,AO:AO)</f>
        <v>5420</v>
      </c>
      <c r="O1909">
        <v>451.2</v>
      </c>
      <c r="P1909">
        <f>O1909*_xlfn.XLOOKUP(K1909,AM:AM,AN:AN)</f>
        <v>388.03199999999998</v>
      </c>
      <c r="Q1909">
        <f>O1909*_xlfn.XLOOKUP(K1909,AM:AM,AO:AO)</f>
        <v>451.2</v>
      </c>
      <c r="R1909" t="str">
        <f>_xlfn.XLOOKUP(E1909,AF:AF,AG:AG)</f>
        <v>AMANSARA</v>
      </c>
      <c r="S1909" t="str">
        <f>_xlfn.XLOOKUP(E1909,AF:AF,AI:AI)</f>
        <v>Camboya</v>
      </c>
      <c r="T1909">
        <f>WEEKNUM(G1909)</f>
        <v>16</v>
      </c>
      <c r="U1909">
        <f>YEAR(G1909)</f>
        <v>2025</v>
      </c>
      <c r="V1909" s="117">
        <f>IFERROR(Q1909/N1909,"0")</f>
        <v>8.3247232472324725E-2</v>
      </c>
    </row>
    <row r="1910" spans="1:22">
      <c r="A1910" t="str">
        <f>_xlfn.XLOOKUP(D1910,BN:BN,BO:BO)</f>
        <v>México</v>
      </c>
      <c r="B1910" t="s">
        <v>25</v>
      </c>
      <c r="C1910">
        <v>260</v>
      </c>
      <c r="D1910" t="str">
        <f>_xlfn.XLOOKUP(C1910,BH:BH,BI:BI)</f>
        <v>MinervaH</v>
      </c>
      <c r="E1910">
        <v>25943</v>
      </c>
      <c r="F1910" t="s">
        <v>3011</v>
      </c>
      <c r="G1910" s="63">
        <v>45764</v>
      </c>
      <c r="H1910" s="63">
        <v>45767</v>
      </c>
      <c r="I1910" t="s">
        <v>376</v>
      </c>
      <c r="J1910" t="str">
        <f>_xlfn.XLOOKUP(I1910,AS:AS,AU:AU)</f>
        <v>Hotel</v>
      </c>
      <c r="K1910" t="s">
        <v>33</v>
      </c>
      <c r="L1910">
        <v>5420</v>
      </c>
      <c r="M1910">
        <f>L1910*_xlfn.XLOOKUP(K1910,AM:AM,AN:AN)</f>
        <v>4661.2</v>
      </c>
      <c r="N1910">
        <f>L1910*_xlfn.XLOOKUP(K1910,AM:AM,AO:AO)</f>
        <v>5420</v>
      </c>
      <c r="O1910">
        <v>634.5</v>
      </c>
      <c r="P1910">
        <f>O1910*_xlfn.XLOOKUP(K1910,AM:AM,AN:AN)</f>
        <v>545.66999999999996</v>
      </c>
      <c r="Q1910">
        <f>O1910*_xlfn.XLOOKUP(K1910,AM:AM,AO:AO)</f>
        <v>634.5</v>
      </c>
      <c r="R1910" t="str">
        <f>_xlfn.XLOOKUP(E1910,AF:AF,AG:AG)</f>
        <v>AMANSARA</v>
      </c>
      <c r="S1910" t="str">
        <f>_xlfn.XLOOKUP(E1910,AF:AF,AI:AI)</f>
        <v>Camboya</v>
      </c>
      <c r="T1910">
        <f>WEEKNUM(G1910)</f>
        <v>16</v>
      </c>
      <c r="U1910">
        <f>YEAR(G1910)</f>
        <v>2025</v>
      </c>
      <c r="V1910" s="117">
        <f>IFERROR(Q1910/N1910,"0")</f>
        <v>0.11706642066420664</v>
      </c>
    </row>
    <row r="1911" spans="1:22">
      <c r="A1911" t="str">
        <f>_xlfn.XLOOKUP(D1911,BN:BN,BO:BO)</f>
        <v>México</v>
      </c>
      <c r="B1911" t="s">
        <v>25</v>
      </c>
      <c r="C1911">
        <v>260</v>
      </c>
      <c r="D1911" t="str">
        <f>_xlfn.XLOOKUP(C1911,BH:BH,BI:BI)</f>
        <v>MinervaH</v>
      </c>
      <c r="E1911">
        <v>25943</v>
      </c>
      <c r="F1911" t="s">
        <v>3011</v>
      </c>
      <c r="G1911" s="63">
        <v>45764</v>
      </c>
      <c r="H1911" s="63">
        <v>45767</v>
      </c>
      <c r="I1911" t="s">
        <v>376</v>
      </c>
      <c r="J1911" t="str">
        <f>_xlfn.XLOOKUP(I1911,AS:AS,AU:AU)</f>
        <v>Hotel</v>
      </c>
      <c r="K1911" t="s">
        <v>33</v>
      </c>
      <c r="L1911">
        <v>5420</v>
      </c>
      <c r="M1911">
        <f>L1911*_xlfn.XLOOKUP(K1911,AM:AM,AN:AN)</f>
        <v>4661.2</v>
      </c>
      <c r="N1911">
        <f>L1911*_xlfn.XLOOKUP(K1911,AM:AM,AO:AO)</f>
        <v>5420</v>
      </c>
      <c r="O1911">
        <v>437.1</v>
      </c>
      <c r="P1911">
        <f>O1911*_xlfn.XLOOKUP(K1911,AM:AM,AN:AN)</f>
        <v>375.90600000000001</v>
      </c>
      <c r="Q1911">
        <f>O1911*_xlfn.XLOOKUP(K1911,AM:AM,AO:AO)</f>
        <v>437.1</v>
      </c>
      <c r="R1911" t="str">
        <f>_xlfn.XLOOKUP(E1911,AF:AF,AG:AG)</f>
        <v>AMANSARA</v>
      </c>
      <c r="S1911" t="str">
        <f>_xlfn.XLOOKUP(E1911,AF:AF,AI:AI)</f>
        <v>Camboya</v>
      </c>
      <c r="T1911">
        <f>WEEKNUM(G1911)</f>
        <v>16</v>
      </c>
      <c r="U1911">
        <f>YEAR(G1911)</f>
        <v>2025</v>
      </c>
      <c r="V1911" s="117">
        <f>IFERROR(Q1911/N1911,"0")</f>
        <v>8.0645756457564582E-2</v>
      </c>
    </row>
    <row r="1912" spans="1:22">
      <c r="A1912" t="str">
        <f>_xlfn.XLOOKUP(D1912,BN:BN,BO:BO)</f>
        <v>México</v>
      </c>
      <c r="B1912" t="s">
        <v>25</v>
      </c>
      <c r="C1912">
        <v>260</v>
      </c>
      <c r="D1912" t="str">
        <f>_xlfn.XLOOKUP(C1912,BH:BH,BI:BI)</f>
        <v>MinervaH</v>
      </c>
      <c r="E1912">
        <v>25943</v>
      </c>
      <c r="F1912" t="s">
        <v>3011</v>
      </c>
      <c r="G1912" s="63">
        <v>45764</v>
      </c>
      <c r="H1912" s="63">
        <v>45767</v>
      </c>
      <c r="I1912" t="s">
        <v>376</v>
      </c>
      <c r="J1912" t="str">
        <f>_xlfn.XLOOKUP(I1912,AS:AS,AU:AU)</f>
        <v>Hotel</v>
      </c>
      <c r="K1912" t="s">
        <v>33</v>
      </c>
      <c r="L1912">
        <v>5420</v>
      </c>
      <c r="M1912">
        <f>L1912*_xlfn.XLOOKUP(K1912,AM:AM,AN:AN)</f>
        <v>4661.2</v>
      </c>
      <c r="N1912">
        <f>L1912*_xlfn.XLOOKUP(K1912,AM:AM,AO:AO)</f>
        <v>5420</v>
      </c>
      <c r="O1912">
        <v>437.1</v>
      </c>
      <c r="P1912">
        <f>O1912*_xlfn.XLOOKUP(K1912,AM:AM,AN:AN)</f>
        <v>375.90600000000001</v>
      </c>
      <c r="Q1912">
        <f>O1912*_xlfn.XLOOKUP(K1912,AM:AM,AO:AO)</f>
        <v>437.1</v>
      </c>
      <c r="R1912" t="str">
        <f>_xlfn.XLOOKUP(E1912,AF:AF,AG:AG)</f>
        <v>AMANSARA</v>
      </c>
      <c r="S1912" t="str">
        <f>_xlfn.XLOOKUP(E1912,AF:AF,AI:AI)</f>
        <v>Camboya</v>
      </c>
      <c r="T1912">
        <f>WEEKNUM(G1912)</f>
        <v>16</v>
      </c>
      <c r="U1912">
        <f>YEAR(G1912)</f>
        <v>2025</v>
      </c>
      <c r="V1912" s="117">
        <f>IFERROR(Q1912/N1912,"0")</f>
        <v>8.0645756457564582E-2</v>
      </c>
    </row>
    <row r="1913" spans="1:22">
      <c r="A1913" t="str">
        <f>_xlfn.XLOOKUP(D1913,BN:BN,BO:BO)</f>
        <v>México</v>
      </c>
      <c r="B1913" t="s">
        <v>25</v>
      </c>
      <c r="C1913">
        <v>260</v>
      </c>
      <c r="D1913" t="str">
        <f>_xlfn.XLOOKUP(C1913,BH:BH,BI:BI)</f>
        <v>MinervaH</v>
      </c>
      <c r="E1913">
        <v>25943</v>
      </c>
      <c r="F1913" t="s">
        <v>3011</v>
      </c>
      <c r="G1913" s="63">
        <v>45761</v>
      </c>
      <c r="H1913" s="63">
        <v>45770</v>
      </c>
      <c r="I1913" t="s">
        <v>376</v>
      </c>
      <c r="J1913" t="str">
        <f>_xlfn.XLOOKUP(I1913,AS:AS,AU:AU)</f>
        <v>Hotel</v>
      </c>
      <c r="K1913" t="s">
        <v>33</v>
      </c>
      <c r="L1913">
        <v>5420.12</v>
      </c>
      <c r="M1913">
        <f>L1913*_xlfn.XLOOKUP(K1913,AM:AM,AN:AN)</f>
        <v>4661.3032000000003</v>
      </c>
      <c r="N1913">
        <f>L1913*_xlfn.XLOOKUP(K1913,AM:AM,AO:AO)</f>
        <v>5420.12</v>
      </c>
      <c r="O1913">
        <v>0</v>
      </c>
      <c r="P1913">
        <f>O1913*_xlfn.XLOOKUP(K1913,AM:AM,AN:AN)</f>
        <v>0</v>
      </c>
      <c r="Q1913">
        <f>O1913*_xlfn.XLOOKUP(K1913,AM:AM,AO:AO)</f>
        <v>0</v>
      </c>
      <c r="R1913" t="str">
        <f>_xlfn.XLOOKUP(E1913,AF:AF,AG:AG)</f>
        <v>AMANSARA</v>
      </c>
      <c r="S1913" t="str">
        <f>_xlfn.XLOOKUP(E1913,AF:AF,AI:AI)</f>
        <v>Camboya</v>
      </c>
      <c r="T1913">
        <f>WEEKNUM(G1913)</f>
        <v>16</v>
      </c>
      <c r="U1913">
        <f>YEAR(G1913)</f>
        <v>2025</v>
      </c>
      <c r="V1913" s="117">
        <f>IFERROR(Q1913/N1913,"0")</f>
        <v>0</v>
      </c>
    </row>
    <row r="1914" spans="1:22">
      <c r="A1914" t="str">
        <f>_xlfn.XLOOKUP(D1914,BN:BN,BO:BO)</f>
        <v>México</v>
      </c>
      <c r="B1914" t="s">
        <v>25</v>
      </c>
      <c r="C1914">
        <v>261</v>
      </c>
      <c r="D1914" t="str">
        <f>_xlfn.XLOOKUP(C1914,BH:BH,BI:BI)</f>
        <v>DianaM</v>
      </c>
      <c r="E1914">
        <v>24231</v>
      </c>
      <c r="F1914" t="s">
        <v>3012</v>
      </c>
      <c r="G1914" s="63">
        <v>45955</v>
      </c>
      <c r="H1914" s="63">
        <v>45969</v>
      </c>
      <c r="I1914" t="s">
        <v>376</v>
      </c>
      <c r="J1914" t="str">
        <f>_xlfn.XLOOKUP(I1914,AS:AS,AU:AU)</f>
        <v>Hotel</v>
      </c>
      <c r="K1914" t="s">
        <v>27</v>
      </c>
      <c r="L1914">
        <v>148462</v>
      </c>
      <c r="M1914">
        <f>L1914*_xlfn.XLOOKUP(K1914,AM:AM,AN:AN)</f>
        <v>148462</v>
      </c>
      <c r="N1914">
        <f>L1914*_xlfn.XLOOKUP(K1914,AM:AM,AO:AO)</f>
        <v>172215.91999999998</v>
      </c>
      <c r="O1914">
        <v>11616.35</v>
      </c>
      <c r="P1914">
        <f>O1914*_xlfn.XLOOKUP(K1914,AM:AM,AN:AN)</f>
        <v>11616.35</v>
      </c>
      <c r="Q1914">
        <f>O1914*_xlfn.XLOOKUP(K1914,AM:AM,AO:AO)</f>
        <v>13474.966</v>
      </c>
      <c r="R1914" t="str">
        <f>_xlfn.XLOOKUP(E1914,AF:AF,AG:AG)</f>
        <v>N2S Italia Client Service</v>
      </c>
      <c r="S1914" t="str">
        <f>_xlfn.XLOOKUP(E1914,AF:AF,AI:AI)</f>
        <v>Italy</v>
      </c>
      <c r="T1914">
        <f>WEEKNUM(G1914)</f>
        <v>43</v>
      </c>
      <c r="U1914">
        <f>YEAR(G1914)</f>
        <v>2025</v>
      </c>
      <c r="V1914" s="117">
        <f>IFERROR(Q1914/N1914,"0")</f>
        <v>7.8244601312120285E-2</v>
      </c>
    </row>
    <row r="1915" spans="1:22">
      <c r="A1915" t="str">
        <f>_xlfn.XLOOKUP(D1915,BN:BN,BO:BO)</f>
        <v>México</v>
      </c>
      <c r="B1915" t="s">
        <v>25</v>
      </c>
      <c r="C1915">
        <v>261</v>
      </c>
      <c r="D1915" t="str">
        <f>_xlfn.XLOOKUP(C1915,BH:BH,BI:BI)</f>
        <v>DianaM</v>
      </c>
      <c r="E1915">
        <v>24242</v>
      </c>
      <c r="F1915" t="s">
        <v>3013</v>
      </c>
      <c r="G1915" s="63">
        <v>45955</v>
      </c>
      <c r="H1915" s="63">
        <v>45969</v>
      </c>
      <c r="I1915" t="s">
        <v>376</v>
      </c>
      <c r="J1915" t="str">
        <f>_xlfn.XLOOKUP(I1915,AS:AS,AU:AU)</f>
        <v>Hotel</v>
      </c>
      <c r="K1915" t="s">
        <v>27</v>
      </c>
      <c r="L1915">
        <v>32820</v>
      </c>
      <c r="M1915">
        <f>L1915*_xlfn.XLOOKUP(K1915,AM:AM,AN:AN)</f>
        <v>32820</v>
      </c>
      <c r="N1915">
        <f>L1915*_xlfn.XLOOKUP(K1915,AM:AM,AO:AO)</f>
        <v>38071.199999999997</v>
      </c>
      <c r="O1915">
        <v>2754</v>
      </c>
      <c r="P1915">
        <f>O1915*_xlfn.XLOOKUP(K1915,AM:AM,AN:AN)</f>
        <v>2754</v>
      </c>
      <c r="Q1915">
        <f>O1915*_xlfn.XLOOKUP(K1915,AM:AM,AO:AO)</f>
        <v>3194.64</v>
      </c>
      <c r="R1915" t="str">
        <f>_xlfn.XLOOKUP(E1915,AF:AF,AG:AG)</f>
        <v>THE GRITTI PALACE</v>
      </c>
      <c r="S1915" t="str">
        <f>_xlfn.XLOOKUP(E1915,AF:AF,AI:AI)</f>
        <v>Italy</v>
      </c>
      <c r="T1915">
        <f>WEEKNUM(G1915)</f>
        <v>43</v>
      </c>
      <c r="U1915">
        <f>YEAR(G1915)</f>
        <v>2025</v>
      </c>
      <c r="V1915" s="117">
        <f>IFERROR(Q1915/N1915,"0")</f>
        <v>8.3912248628884828E-2</v>
      </c>
    </row>
    <row r="1916" spans="1:22">
      <c r="A1916" t="str">
        <f>_xlfn.XLOOKUP(D1916,BN:BN,BO:BO)</f>
        <v>México</v>
      </c>
      <c r="B1916" t="s">
        <v>25</v>
      </c>
      <c r="C1916">
        <v>261</v>
      </c>
      <c r="D1916" t="str">
        <f>_xlfn.XLOOKUP(C1916,BH:BH,BI:BI)</f>
        <v>DianaM</v>
      </c>
      <c r="E1916">
        <v>25857</v>
      </c>
      <c r="F1916" t="s">
        <v>3014</v>
      </c>
      <c r="G1916" s="63">
        <v>45968</v>
      </c>
      <c r="H1916" s="63">
        <v>45968</v>
      </c>
      <c r="I1916" t="s">
        <v>418</v>
      </c>
      <c r="J1916" t="str">
        <f>_xlfn.XLOOKUP(I1916,AS:AS,AU:AU)</f>
        <v>Otros</v>
      </c>
      <c r="K1916" t="s">
        <v>27</v>
      </c>
      <c r="L1916">
        <v>535</v>
      </c>
      <c r="M1916">
        <f>L1916*_xlfn.XLOOKUP(K1916,AM:AM,AN:AN)</f>
        <v>535</v>
      </c>
      <c r="N1916">
        <f>L1916*_xlfn.XLOOKUP(K1916,AM:AM,AO:AO)</f>
        <v>620.59999999999991</v>
      </c>
      <c r="O1916">
        <v>0</v>
      </c>
      <c r="P1916">
        <f>O1916*_xlfn.XLOOKUP(K1916,AM:AM,AN:AN)</f>
        <v>0</v>
      </c>
      <c r="Q1916">
        <f>O1916*_xlfn.XLOOKUP(K1916,AM:AM,AO:AO)</f>
        <v>0</v>
      </c>
      <c r="R1916" t="str">
        <f>_xlfn.XLOOKUP(E1916,AF:AF,AG:AG)</f>
        <v>GANNET</v>
      </c>
      <c r="S1916" t="str">
        <f>_xlfn.XLOOKUP(E1916,AF:AF,AI:AI)</f>
        <v>United States</v>
      </c>
      <c r="T1916">
        <f>WEEKNUM(G1916)</f>
        <v>45</v>
      </c>
      <c r="U1916">
        <f>YEAR(G1916)</f>
        <v>2025</v>
      </c>
      <c r="V1916" s="117">
        <f>IFERROR(Q1916/N1916,"0")</f>
        <v>0</v>
      </c>
    </row>
    <row r="1917" spans="1:22">
      <c r="A1917" t="str">
        <f>_xlfn.XLOOKUP(D1917,BN:BN,BO:BO)</f>
        <v>México</v>
      </c>
      <c r="B1917" t="s">
        <v>25</v>
      </c>
      <c r="C1917">
        <v>261</v>
      </c>
      <c r="D1917" t="str">
        <f>_xlfn.XLOOKUP(C1917,BH:BH,BI:BI)</f>
        <v>DianaM</v>
      </c>
      <c r="E1917">
        <v>32417</v>
      </c>
      <c r="F1917" t="s">
        <v>3015</v>
      </c>
      <c r="G1917" s="63">
        <v>45958</v>
      </c>
      <c r="H1917" s="63">
        <v>45958</v>
      </c>
      <c r="I1917" t="s">
        <v>419</v>
      </c>
      <c r="J1917" t="str">
        <f>_xlfn.XLOOKUP(I1917,AS:AS,AU:AU)</f>
        <v>Otros</v>
      </c>
      <c r="K1917" t="s">
        <v>27</v>
      </c>
      <c r="L1917">
        <v>599.86</v>
      </c>
      <c r="M1917">
        <f>L1917*_xlfn.XLOOKUP(K1917,AM:AM,AN:AN)</f>
        <v>599.86</v>
      </c>
      <c r="N1917">
        <f>L1917*_xlfn.XLOOKUP(K1917,AM:AM,AO:AO)</f>
        <v>695.83759999999995</v>
      </c>
      <c r="O1917">
        <v>0</v>
      </c>
      <c r="P1917">
        <f>O1917*_xlfn.XLOOKUP(K1917,AM:AM,AN:AN)</f>
        <v>0</v>
      </c>
      <c r="Q1917">
        <f>O1917*_xlfn.XLOOKUP(K1917,AM:AM,AO:AO)</f>
        <v>0</v>
      </c>
      <c r="R1917" t="str">
        <f>_xlfn.XLOOKUP(E1917,AF:AF,AG:AG)</f>
        <v>PEYRELONGUE CHRONOS</v>
      </c>
      <c r="S1917" t="str">
        <f>_xlfn.XLOOKUP(E1917,AF:AF,AI:AI)</f>
        <v>Mexico</v>
      </c>
      <c r="T1917">
        <f>WEEKNUM(G1917)</f>
        <v>44</v>
      </c>
      <c r="U1917">
        <f>YEAR(G1917)</f>
        <v>2025</v>
      </c>
      <c r="V1917" s="117">
        <f>IFERROR(Q1917/N1917,"0")</f>
        <v>0</v>
      </c>
    </row>
    <row r="1918" spans="1:22">
      <c r="A1918" t="str">
        <f>_xlfn.XLOOKUP(D1918,BN:BN,BO:BO)</f>
        <v>México</v>
      </c>
      <c r="B1918" t="s">
        <v>25</v>
      </c>
      <c r="C1918">
        <v>261</v>
      </c>
      <c r="D1918" t="str">
        <f>_xlfn.XLOOKUP(C1918,BH:BH,BI:BI)</f>
        <v>DianaM</v>
      </c>
      <c r="E1918">
        <v>25857</v>
      </c>
      <c r="F1918" t="s">
        <v>3016</v>
      </c>
      <c r="G1918" s="63">
        <v>45955</v>
      </c>
      <c r="H1918" s="63">
        <v>45969</v>
      </c>
      <c r="I1918" t="s">
        <v>419</v>
      </c>
      <c r="J1918" t="str">
        <f>_xlfn.XLOOKUP(I1918,AS:AS,AU:AU)</f>
        <v>Otros</v>
      </c>
      <c r="K1918" t="s">
        <v>27</v>
      </c>
      <c r="L1918">
        <v>154.1</v>
      </c>
      <c r="M1918">
        <f>L1918*_xlfn.XLOOKUP(K1918,AM:AM,AN:AN)</f>
        <v>154.1</v>
      </c>
      <c r="N1918">
        <f>L1918*_xlfn.XLOOKUP(K1918,AM:AM,AO:AO)</f>
        <v>178.75599999999997</v>
      </c>
      <c r="O1918">
        <v>0</v>
      </c>
      <c r="P1918">
        <f>O1918*_xlfn.XLOOKUP(K1918,AM:AM,AN:AN)</f>
        <v>0</v>
      </c>
      <c r="Q1918">
        <f>O1918*_xlfn.XLOOKUP(K1918,AM:AM,AO:AO)</f>
        <v>0</v>
      </c>
      <c r="R1918" t="str">
        <f>_xlfn.XLOOKUP(E1918,AF:AF,AG:AG)</f>
        <v>GANNET</v>
      </c>
      <c r="S1918" t="str">
        <f>_xlfn.XLOOKUP(E1918,AF:AF,AI:AI)</f>
        <v>United States</v>
      </c>
      <c r="T1918">
        <f>WEEKNUM(G1918)</f>
        <v>43</v>
      </c>
      <c r="U1918">
        <f>YEAR(G1918)</f>
        <v>2025</v>
      </c>
      <c r="V1918" s="117">
        <f>IFERROR(Q1918/N1918,"0")</f>
        <v>0</v>
      </c>
    </row>
    <row r="1919" spans="1:22">
      <c r="A1919" t="str">
        <f>_xlfn.XLOOKUP(D1919,BN:BN,BO:BO)</f>
        <v>México</v>
      </c>
      <c r="B1919" t="s">
        <v>25</v>
      </c>
      <c r="C1919">
        <v>261</v>
      </c>
      <c r="D1919" t="str">
        <f>_xlfn.XLOOKUP(C1919,BH:BH,BI:BI)</f>
        <v>DianaM</v>
      </c>
      <c r="E1919">
        <v>25857</v>
      </c>
      <c r="F1919" t="s">
        <v>3017</v>
      </c>
      <c r="G1919" s="63">
        <v>45955</v>
      </c>
      <c r="H1919" s="63">
        <v>45969</v>
      </c>
      <c r="I1919" t="s">
        <v>419</v>
      </c>
      <c r="J1919" t="str">
        <f>_xlfn.XLOOKUP(I1919,AS:AS,AU:AU)</f>
        <v>Otros</v>
      </c>
      <c r="K1919" t="s">
        <v>27</v>
      </c>
      <c r="L1919">
        <v>280</v>
      </c>
      <c r="M1919">
        <f>L1919*_xlfn.XLOOKUP(K1919,AM:AM,AN:AN)</f>
        <v>280</v>
      </c>
      <c r="N1919">
        <f>L1919*_xlfn.XLOOKUP(K1919,AM:AM,AO:AO)</f>
        <v>324.79999999999995</v>
      </c>
      <c r="O1919">
        <v>0</v>
      </c>
      <c r="P1919">
        <f>O1919*_xlfn.XLOOKUP(K1919,AM:AM,AN:AN)</f>
        <v>0</v>
      </c>
      <c r="Q1919">
        <f>O1919*_xlfn.XLOOKUP(K1919,AM:AM,AO:AO)</f>
        <v>0</v>
      </c>
      <c r="R1919" t="str">
        <f>_xlfn.XLOOKUP(E1919,AF:AF,AG:AG)</f>
        <v>GANNET</v>
      </c>
      <c r="S1919" t="str">
        <f>_xlfn.XLOOKUP(E1919,AF:AF,AI:AI)</f>
        <v>United States</v>
      </c>
      <c r="T1919">
        <f>WEEKNUM(G1919)</f>
        <v>43</v>
      </c>
      <c r="U1919">
        <f>YEAR(G1919)</f>
        <v>2025</v>
      </c>
      <c r="V1919" s="117">
        <f>IFERROR(Q1919/N1919,"0")</f>
        <v>0</v>
      </c>
    </row>
    <row r="1920" spans="1:22">
      <c r="A1920" t="str">
        <f>_xlfn.XLOOKUP(D1920,BN:BN,BO:BO)</f>
        <v>México</v>
      </c>
      <c r="B1920" t="s">
        <v>25</v>
      </c>
      <c r="C1920">
        <v>261</v>
      </c>
      <c r="D1920" t="str">
        <f>_xlfn.XLOOKUP(C1920,BH:BH,BI:BI)</f>
        <v>DianaM</v>
      </c>
      <c r="E1920">
        <v>24231</v>
      </c>
      <c r="F1920" t="s">
        <v>2491</v>
      </c>
      <c r="G1920" s="63">
        <v>45955</v>
      </c>
      <c r="H1920" s="63">
        <v>45969</v>
      </c>
      <c r="I1920" t="s">
        <v>364</v>
      </c>
      <c r="J1920" t="str">
        <f>_xlfn.XLOOKUP(I1920,AS:AS,AU:AU)</f>
        <v>DMC</v>
      </c>
      <c r="K1920" t="s">
        <v>27</v>
      </c>
      <c r="L1920">
        <v>4251</v>
      </c>
      <c r="M1920">
        <f>L1920*_xlfn.XLOOKUP(K1920,AM:AM,AN:AN)</f>
        <v>4251</v>
      </c>
      <c r="N1920">
        <f>L1920*_xlfn.XLOOKUP(K1920,AM:AM,AO:AO)</f>
        <v>4931.16</v>
      </c>
      <c r="O1920">
        <v>0</v>
      </c>
      <c r="P1920">
        <f>O1920*_xlfn.XLOOKUP(K1920,AM:AM,AN:AN)</f>
        <v>0</v>
      </c>
      <c r="Q1920">
        <f>O1920*_xlfn.XLOOKUP(K1920,AM:AM,AO:AO)</f>
        <v>0</v>
      </c>
      <c r="R1920" t="str">
        <f>_xlfn.XLOOKUP(E1920,AF:AF,AG:AG)</f>
        <v>N2S Italia Client Service</v>
      </c>
      <c r="S1920" t="str">
        <f>_xlfn.XLOOKUP(E1920,AF:AF,AI:AI)</f>
        <v>Italy</v>
      </c>
      <c r="T1920">
        <f>WEEKNUM(G1920)</f>
        <v>43</v>
      </c>
      <c r="U1920">
        <f>YEAR(G1920)</f>
        <v>2025</v>
      </c>
      <c r="V1920" s="117">
        <f>IFERROR(Q1920/N1920,"0")</f>
        <v>0</v>
      </c>
    </row>
    <row r="1921" spans="1:22">
      <c r="A1921" t="str">
        <f>_xlfn.XLOOKUP(D1921,BN:BN,BO:BO)</f>
        <v>México</v>
      </c>
      <c r="B1921" t="s">
        <v>25</v>
      </c>
      <c r="C1921">
        <v>261</v>
      </c>
      <c r="D1921" t="str">
        <f>_xlfn.XLOOKUP(C1921,BH:BH,BI:BI)</f>
        <v>DianaM</v>
      </c>
      <c r="E1921">
        <v>25857</v>
      </c>
      <c r="F1921" t="s">
        <v>3018</v>
      </c>
      <c r="G1921" s="63">
        <v>45955</v>
      </c>
      <c r="H1921" s="63">
        <v>45969</v>
      </c>
      <c r="I1921" t="s">
        <v>419</v>
      </c>
      <c r="J1921" t="str">
        <f>_xlfn.XLOOKUP(I1921,AS:AS,AU:AU)</f>
        <v>Otros</v>
      </c>
      <c r="K1921" t="s">
        <v>27</v>
      </c>
      <c r="L1921">
        <v>184.88</v>
      </c>
      <c r="M1921">
        <f>L1921*_xlfn.XLOOKUP(K1921,AM:AM,AN:AN)</f>
        <v>184.88</v>
      </c>
      <c r="N1921">
        <f>L1921*_xlfn.XLOOKUP(K1921,AM:AM,AO:AO)</f>
        <v>214.46079999999998</v>
      </c>
      <c r="O1921">
        <v>0</v>
      </c>
      <c r="P1921">
        <f>O1921*_xlfn.XLOOKUP(K1921,AM:AM,AN:AN)</f>
        <v>0</v>
      </c>
      <c r="Q1921">
        <f>O1921*_xlfn.XLOOKUP(K1921,AM:AM,AO:AO)</f>
        <v>0</v>
      </c>
      <c r="R1921" t="str">
        <f>_xlfn.XLOOKUP(E1921,AF:AF,AG:AG)</f>
        <v>GANNET</v>
      </c>
      <c r="S1921" t="str">
        <f>_xlfn.XLOOKUP(E1921,AF:AF,AI:AI)</f>
        <v>United States</v>
      </c>
      <c r="T1921">
        <f>WEEKNUM(G1921)</f>
        <v>43</v>
      </c>
      <c r="U1921">
        <f>YEAR(G1921)</f>
        <v>2025</v>
      </c>
      <c r="V1921" s="117">
        <f>IFERROR(Q1921/N1921,"0")</f>
        <v>0</v>
      </c>
    </row>
    <row r="1922" spans="1:22">
      <c r="A1922" t="str">
        <f>_xlfn.XLOOKUP(D1922,BN:BN,BO:BO)</f>
        <v>México</v>
      </c>
      <c r="B1922" t="s">
        <v>25</v>
      </c>
      <c r="C1922">
        <v>261</v>
      </c>
      <c r="D1922" t="str">
        <f>_xlfn.XLOOKUP(C1922,BH:BH,BI:BI)</f>
        <v>DianaM</v>
      </c>
      <c r="E1922">
        <v>24231</v>
      </c>
      <c r="F1922" t="s">
        <v>3019</v>
      </c>
      <c r="G1922" s="63">
        <v>45955</v>
      </c>
      <c r="H1922" s="63">
        <v>45969</v>
      </c>
      <c r="I1922" t="s">
        <v>364</v>
      </c>
      <c r="J1922" t="str">
        <f>_xlfn.XLOOKUP(I1922,AS:AS,AU:AU)</f>
        <v>DMC</v>
      </c>
      <c r="K1922" t="s">
        <v>27</v>
      </c>
      <c r="L1922">
        <v>39316.25</v>
      </c>
      <c r="M1922">
        <f>L1922*_xlfn.XLOOKUP(K1922,AM:AM,AN:AN)</f>
        <v>39316.25</v>
      </c>
      <c r="N1922">
        <f>L1922*_xlfn.XLOOKUP(K1922,AM:AM,AO:AO)</f>
        <v>45606.85</v>
      </c>
      <c r="O1922">
        <v>8316.25</v>
      </c>
      <c r="P1922">
        <f>O1922*_xlfn.XLOOKUP(K1922,AM:AM,AN:AN)</f>
        <v>8316.25</v>
      </c>
      <c r="Q1922">
        <f>O1922*_xlfn.XLOOKUP(K1922,AM:AM,AO:AO)</f>
        <v>9646.8499999999985</v>
      </c>
      <c r="R1922" t="str">
        <f>_xlfn.XLOOKUP(E1922,AF:AF,AG:AG)</f>
        <v>N2S Italia Client Service</v>
      </c>
      <c r="S1922" t="str">
        <f>_xlfn.XLOOKUP(E1922,AF:AF,AI:AI)</f>
        <v>Italy</v>
      </c>
      <c r="T1922">
        <f>WEEKNUM(G1922)</f>
        <v>43</v>
      </c>
      <c r="U1922">
        <f>YEAR(G1922)</f>
        <v>2025</v>
      </c>
      <c r="V1922" s="117">
        <f>IFERROR(Q1922/N1922,"0")</f>
        <v>0.21152195339077351</v>
      </c>
    </row>
    <row r="1923" spans="1:22">
      <c r="A1923" t="str">
        <f>_xlfn.XLOOKUP(D1923,BN:BN,BO:BO)</f>
        <v>México</v>
      </c>
      <c r="B1923" t="s">
        <v>25</v>
      </c>
      <c r="C1923">
        <v>262</v>
      </c>
      <c r="D1923" t="str">
        <f>_xlfn.XLOOKUP(C1923,BH:BH,BI:BI)</f>
        <v>MariellaP</v>
      </c>
      <c r="E1923">
        <v>0</v>
      </c>
      <c r="F1923" t="s">
        <v>1324</v>
      </c>
      <c r="G1923" s="63">
        <v>46016</v>
      </c>
      <c r="H1923" s="63">
        <v>46027</v>
      </c>
      <c r="I1923" t="s">
        <v>396</v>
      </c>
      <c r="J1923" t="str">
        <f>_xlfn.XLOOKUP(I1923,AS:AS,AU:AU)</f>
        <v>Honorarios</v>
      </c>
      <c r="K1923" t="s">
        <v>33</v>
      </c>
      <c r="L1923">
        <v>280</v>
      </c>
      <c r="M1923">
        <f>L1923*_xlfn.XLOOKUP(K1923,AM:AM,AN:AN)</f>
        <v>240.79999999999998</v>
      </c>
      <c r="N1923">
        <f>L1923*_xlfn.XLOOKUP(K1923,AM:AM,AO:AO)</f>
        <v>280</v>
      </c>
      <c r="O1923">
        <v>280</v>
      </c>
      <c r="P1923">
        <f>O1923*_xlfn.XLOOKUP(K1923,AM:AM,AN:AN)</f>
        <v>240.79999999999998</v>
      </c>
      <c r="Q1923">
        <f>O1923*_xlfn.XLOOKUP(K1923,AM:AM,AO:AO)</f>
        <v>280</v>
      </c>
      <c r="R1923" t="str">
        <f>_xlfn.XLOOKUP(E1923,AF:AF,AG:AG)</f>
        <v>FEES</v>
      </c>
      <c r="S1923">
        <f>_xlfn.XLOOKUP(E1923,AF:AF,AI:AI)</f>
        <v>0</v>
      </c>
      <c r="T1923">
        <f>WEEKNUM(G1923)</f>
        <v>52</v>
      </c>
      <c r="U1923">
        <f>YEAR(G1923)</f>
        <v>2025</v>
      </c>
      <c r="V1923" s="117">
        <f>IFERROR(Q1923/N1923,"0")</f>
        <v>1</v>
      </c>
    </row>
    <row r="1924" spans="1:22">
      <c r="A1924" t="str">
        <f>_xlfn.XLOOKUP(D1924,BN:BN,BO:BO)</f>
        <v>México</v>
      </c>
      <c r="B1924" t="s">
        <v>25</v>
      </c>
      <c r="C1924">
        <v>262</v>
      </c>
      <c r="D1924" t="str">
        <f>_xlfn.XLOOKUP(C1924,BH:BH,BI:BI)</f>
        <v>MariellaP</v>
      </c>
      <c r="E1924">
        <v>27721</v>
      </c>
      <c r="F1924" t="s">
        <v>3020</v>
      </c>
      <c r="G1924" s="63">
        <v>46016</v>
      </c>
      <c r="H1924" s="63">
        <v>46027</v>
      </c>
      <c r="I1924" t="s">
        <v>366</v>
      </c>
      <c r="J1924" t="str">
        <f>_xlfn.XLOOKUP(I1924,AS:AS,AU:AU)</f>
        <v>Vuelos</v>
      </c>
      <c r="K1924" t="s">
        <v>33</v>
      </c>
      <c r="L1924">
        <v>11273.92</v>
      </c>
      <c r="M1924">
        <f>L1924*_xlfn.XLOOKUP(K1924,AM:AM,AN:AN)</f>
        <v>9695.5712000000003</v>
      </c>
      <c r="N1924">
        <f>L1924*_xlfn.XLOOKUP(K1924,AM:AM,AO:AO)</f>
        <v>11273.92</v>
      </c>
      <c r="O1924">
        <v>96.46</v>
      </c>
      <c r="P1924">
        <f>O1924*_xlfn.XLOOKUP(K1924,AM:AM,AN:AN)</f>
        <v>82.95559999999999</v>
      </c>
      <c r="Q1924">
        <f>O1924*_xlfn.XLOOKUP(K1924,AM:AM,AO:AO)</f>
        <v>96.46</v>
      </c>
      <c r="R1924" t="str">
        <f>_xlfn.XLOOKUP(E1924,AF:AF,AG:AG)</f>
        <v>TURISMO EXMAR</v>
      </c>
      <c r="S1924" t="str">
        <f>_xlfn.XLOOKUP(E1924,AF:AF,AI:AI)</f>
        <v>Mexico</v>
      </c>
      <c r="T1924">
        <f>WEEKNUM(G1924)</f>
        <v>52</v>
      </c>
      <c r="U1924">
        <f>YEAR(G1924)</f>
        <v>2025</v>
      </c>
      <c r="V1924" s="117">
        <f>IFERROR(Q1924/N1924,"0")</f>
        <v>8.5560302006755413E-3</v>
      </c>
    </row>
    <row r="1925" spans="1:22">
      <c r="A1925" t="str">
        <f>_xlfn.XLOOKUP(D1925,BN:BN,BO:BO)</f>
        <v>México</v>
      </c>
      <c r="B1925" t="s">
        <v>25</v>
      </c>
      <c r="C1925">
        <v>262</v>
      </c>
      <c r="D1925" t="str">
        <f>_xlfn.XLOOKUP(C1925,BH:BH,BI:BI)</f>
        <v>MariellaP</v>
      </c>
      <c r="E1925">
        <v>27721</v>
      </c>
      <c r="F1925" t="s">
        <v>3020</v>
      </c>
      <c r="G1925" s="63">
        <v>46016</v>
      </c>
      <c r="H1925" s="63">
        <v>46027</v>
      </c>
      <c r="I1925" t="s">
        <v>366</v>
      </c>
      <c r="J1925" t="str">
        <f>_xlfn.XLOOKUP(I1925,AS:AS,AU:AU)</f>
        <v>Vuelos</v>
      </c>
      <c r="K1925" t="s">
        <v>33</v>
      </c>
      <c r="L1925">
        <v>11273.92</v>
      </c>
      <c r="M1925">
        <f>L1925*_xlfn.XLOOKUP(K1925,AM:AM,AN:AN)</f>
        <v>9695.5712000000003</v>
      </c>
      <c r="N1925">
        <f>L1925*_xlfn.XLOOKUP(K1925,AM:AM,AO:AO)</f>
        <v>11273.92</v>
      </c>
      <c r="O1925">
        <v>96.46</v>
      </c>
      <c r="P1925">
        <f>O1925*_xlfn.XLOOKUP(K1925,AM:AM,AN:AN)</f>
        <v>82.95559999999999</v>
      </c>
      <c r="Q1925">
        <f>O1925*_xlfn.XLOOKUP(K1925,AM:AM,AO:AO)</f>
        <v>96.46</v>
      </c>
      <c r="R1925" t="str">
        <f>_xlfn.XLOOKUP(E1925,AF:AF,AG:AG)</f>
        <v>TURISMO EXMAR</v>
      </c>
      <c r="S1925" t="str">
        <f>_xlfn.XLOOKUP(E1925,AF:AF,AI:AI)</f>
        <v>Mexico</v>
      </c>
      <c r="T1925">
        <f>WEEKNUM(G1925)</f>
        <v>52</v>
      </c>
      <c r="U1925">
        <f>YEAR(G1925)</f>
        <v>2025</v>
      </c>
      <c r="V1925" s="117">
        <f>IFERROR(Q1925/N1925,"0")</f>
        <v>8.5560302006755413E-3</v>
      </c>
    </row>
    <row r="1926" spans="1:22">
      <c r="A1926" t="str">
        <f>_xlfn.XLOOKUP(D1926,BN:BN,BO:BO)</f>
        <v>México</v>
      </c>
      <c r="B1926" t="s">
        <v>25</v>
      </c>
      <c r="C1926">
        <v>262</v>
      </c>
      <c r="D1926" t="str">
        <f>_xlfn.XLOOKUP(C1926,BH:BH,BI:BI)</f>
        <v>MariellaP</v>
      </c>
      <c r="E1926">
        <v>27721</v>
      </c>
      <c r="F1926" t="s">
        <v>3020</v>
      </c>
      <c r="G1926" s="63">
        <v>46016</v>
      </c>
      <c r="H1926" s="63">
        <v>46027</v>
      </c>
      <c r="I1926" t="s">
        <v>366</v>
      </c>
      <c r="J1926" t="str">
        <f>_xlfn.XLOOKUP(I1926,AS:AS,AU:AU)</f>
        <v>Vuelos</v>
      </c>
      <c r="K1926" t="s">
        <v>33</v>
      </c>
      <c r="L1926">
        <v>11273.92</v>
      </c>
      <c r="M1926">
        <f>L1926*_xlfn.XLOOKUP(K1926,AM:AM,AN:AN)</f>
        <v>9695.5712000000003</v>
      </c>
      <c r="N1926">
        <f>L1926*_xlfn.XLOOKUP(K1926,AM:AM,AO:AO)</f>
        <v>11273.92</v>
      </c>
      <c r="O1926">
        <v>96.46</v>
      </c>
      <c r="P1926">
        <f>O1926*_xlfn.XLOOKUP(K1926,AM:AM,AN:AN)</f>
        <v>82.95559999999999</v>
      </c>
      <c r="Q1926">
        <f>O1926*_xlfn.XLOOKUP(K1926,AM:AM,AO:AO)</f>
        <v>96.46</v>
      </c>
      <c r="R1926" t="str">
        <f>_xlfn.XLOOKUP(E1926,AF:AF,AG:AG)</f>
        <v>TURISMO EXMAR</v>
      </c>
      <c r="S1926" t="str">
        <f>_xlfn.XLOOKUP(E1926,AF:AF,AI:AI)</f>
        <v>Mexico</v>
      </c>
      <c r="T1926">
        <f>WEEKNUM(G1926)</f>
        <v>52</v>
      </c>
      <c r="U1926">
        <f>YEAR(G1926)</f>
        <v>2025</v>
      </c>
      <c r="V1926" s="117">
        <f>IFERROR(Q1926/N1926,"0")</f>
        <v>8.5560302006755413E-3</v>
      </c>
    </row>
    <row r="1927" spans="1:22">
      <c r="A1927" t="str">
        <f>_xlfn.XLOOKUP(D1927,BN:BN,BO:BO)</f>
        <v>México</v>
      </c>
      <c r="B1927" t="s">
        <v>25</v>
      </c>
      <c r="C1927">
        <v>262</v>
      </c>
      <c r="D1927" t="str">
        <f>_xlfn.XLOOKUP(C1927,BH:BH,BI:BI)</f>
        <v>MariellaP</v>
      </c>
      <c r="E1927">
        <v>27721</v>
      </c>
      <c r="F1927" t="s">
        <v>3020</v>
      </c>
      <c r="G1927" s="63">
        <v>46016</v>
      </c>
      <c r="H1927" s="63">
        <v>46027</v>
      </c>
      <c r="I1927" t="s">
        <v>366</v>
      </c>
      <c r="J1927" t="str">
        <f>_xlfn.XLOOKUP(I1927,AS:AS,AU:AU)</f>
        <v>Vuelos</v>
      </c>
      <c r="K1927" t="s">
        <v>33</v>
      </c>
      <c r="L1927">
        <v>11916.72</v>
      </c>
      <c r="M1927">
        <f>L1927*_xlfn.XLOOKUP(K1927,AM:AM,AN:AN)</f>
        <v>10248.379199999999</v>
      </c>
      <c r="N1927">
        <f>L1927*_xlfn.XLOOKUP(K1927,AM:AM,AO:AO)</f>
        <v>11916.72</v>
      </c>
      <c r="O1927">
        <v>102.64</v>
      </c>
      <c r="P1927">
        <f>O1927*_xlfn.XLOOKUP(K1927,AM:AM,AN:AN)</f>
        <v>88.270399999999995</v>
      </c>
      <c r="Q1927">
        <f>O1927*_xlfn.XLOOKUP(K1927,AM:AM,AO:AO)</f>
        <v>102.64</v>
      </c>
      <c r="R1927" t="str">
        <f>_xlfn.XLOOKUP(E1927,AF:AF,AG:AG)</f>
        <v>TURISMO EXMAR</v>
      </c>
      <c r="S1927" t="str">
        <f>_xlfn.XLOOKUP(E1927,AF:AF,AI:AI)</f>
        <v>Mexico</v>
      </c>
      <c r="T1927">
        <f>WEEKNUM(G1927)</f>
        <v>52</v>
      </c>
      <c r="U1927">
        <f>YEAR(G1927)</f>
        <v>2025</v>
      </c>
      <c r="V1927" s="117">
        <f>IFERROR(Q1927/N1927,"0")</f>
        <v>8.613108304969825E-3</v>
      </c>
    </row>
    <row r="1928" spans="1:22">
      <c r="A1928" t="str">
        <f>_xlfn.XLOOKUP(D1928,BN:BN,BO:BO)</f>
        <v>México</v>
      </c>
      <c r="B1928" t="s">
        <v>25</v>
      </c>
      <c r="C1928">
        <v>262</v>
      </c>
      <c r="D1928" t="str">
        <f>_xlfn.XLOOKUP(C1928,BH:BH,BI:BI)</f>
        <v>MariellaP</v>
      </c>
      <c r="E1928">
        <v>27721</v>
      </c>
      <c r="F1928" t="s">
        <v>3020</v>
      </c>
      <c r="G1928" s="63">
        <v>46016</v>
      </c>
      <c r="H1928" s="63">
        <v>46027</v>
      </c>
      <c r="I1928" t="s">
        <v>366</v>
      </c>
      <c r="J1928" t="str">
        <f>_xlfn.XLOOKUP(I1928,AS:AS,AU:AU)</f>
        <v>Vuelos</v>
      </c>
      <c r="K1928" t="s">
        <v>33</v>
      </c>
      <c r="L1928">
        <v>11916.72</v>
      </c>
      <c r="M1928">
        <f>L1928*_xlfn.XLOOKUP(K1928,AM:AM,AN:AN)</f>
        <v>10248.379199999999</v>
      </c>
      <c r="N1928">
        <f>L1928*_xlfn.XLOOKUP(K1928,AM:AM,AO:AO)</f>
        <v>11916.72</v>
      </c>
      <c r="O1928">
        <v>102.64</v>
      </c>
      <c r="P1928">
        <f>O1928*_xlfn.XLOOKUP(K1928,AM:AM,AN:AN)</f>
        <v>88.270399999999995</v>
      </c>
      <c r="Q1928">
        <f>O1928*_xlfn.XLOOKUP(K1928,AM:AM,AO:AO)</f>
        <v>102.64</v>
      </c>
      <c r="R1928" t="str">
        <f>_xlfn.XLOOKUP(E1928,AF:AF,AG:AG)</f>
        <v>TURISMO EXMAR</v>
      </c>
      <c r="S1928" t="str">
        <f>_xlfn.XLOOKUP(E1928,AF:AF,AI:AI)</f>
        <v>Mexico</v>
      </c>
      <c r="T1928">
        <f>WEEKNUM(G1928)</f>
        <v>52</v>
      </c>
      <c r="U1928">
        <f>YEAR(G1928)</f>
        <v>2025</v>
      </c>
      <c r="V1928" s="117">
        <f>IFERROR(Q1928/N1928,"0")</f>
        <v>8.613108304969825E-3</v>
      </c>
    </row>
    <row r="1929" spans="1:22">
      <c r="A1929" t="str">
        <f>_xlfn.XLOOKUP(D1929,BN:BN,BO:BO)</f>
        <v>México</v>
      </c>
      <c r="B1929" t="s">
        <v>25</v>
      </c>
      <c r="C1929">
        <v>262</v>
      </c>
      <c r="D1929" t="str">
        <f>_xlfn.XLOOKUP(C1929,BH:BH,BI:BI)</f>
        <v>MariellaP</v>
      </c>
      <c r="E1929">
        <v>27721</v>
      </c>
      <c r="F1929" t="s">
        <v>3020</v>
      </c>
      <c r="G1929" s="63">
        <v>46016</v>
      </c>
      <c r="H1929" s="63">
        <v>46027</v>
      </c>
      <c r="I1929" t="s">
        <v>366</v>
      </c>
      <c r="J1929" t="str">
        <f>_xlfn.XLOOKUP(I1929,AS:AS,AU:AU)</f>
        <v>Vuelos</v>
      </c>
      <c r="K1929" t="s">
        <v>33</v>
      </c>
      <c r="L1929">
        <v>11916.72</v>
      </c>
      <c r="M1929">
        <f>L1929*_xlfn.XLOOKUP(K1929,AM:AM,AN:AN)</f>
        <v>10248.379199999999</v>
      </c>
      <c r="N1929">
        <f>L1929*_xlfn.XLOOKUP(K1929,AM:AM,AO:AO)</f>
        <v>11916.72</v>
      </c>
      <c r="O1929">
        <v>102.64</v>
      </c>
      <c r="P1929">
        <f>O1929*_xlfn.XLOOKUP(K1929,AM:AM,AN:AN)</f>
        <v>88.270399999999995</v>
      </c>
      <c r="Q1929">
        <f>O1929*_xlfn.XLOOKUP(K1929,AM:AM,AO:AO)</f>
        <v>102.64</v>
      </c>
      <c r="R1929" t="str">
        <f>_xlfn.XLOOKUP(E1929,AF:AF,AG:AG)</f>
        <v>TURISMO EXMAR</v>
      </c>
      <c r="S1929" t="str">
        <f>_xlfn.XLOOKUP(E1929,AF:AF,AI:AI)</f>
        <v>Mexico</v>
      </c>
      <c r="T1929">
        <f>WEEKNUM(G1929)</f>
        <v>52</v>
      </c>
      <c r="U1929">
        <f>YEAR(G1929)</f>
        <v>2025</v>
      </c>
      <c r="V1929" s="117">
        <f>IFERROR(Q1929/N1929,"0")</f>
        <v>8.613108304969825E-3</v>
      </c>
    </row>
    <row r="1930" spans="1:22">
      <c r="A1930" t="str">
        <f>_xlfn.XLOOKUP(D1930,BN:BN,BO:BO)</f>
        <v>México</v>
      </c>
      <c r="B1930" t="s">
        <v>25</v>
      </c>
      <c r="C1930">
        <v>262</v>
      </c>
      <c r="D1930" t="str">
        <f>_xlfn.XLOOKUP(C1930,BH:BH,BI:BI)</f>
        <v>MariellaP</v>
      </c>
      <c r="E1930">
        <v>27721</v>
      </c>
      <c r="F1930" t="s">
        <v>3020</v>
      </c>
      <c r="G1930" s="63">
        <v>46016</v>
      </c>
      <c r="H1930" s="63">
        <v>46027</v>
      </c>
      <c r="I1930" t="s">
        <v>366</v>
      </c>
      <c r="J1930" t="str">
        <f>_xlfn.XLOOKUP(I1930,AS:AS,AU:AU)</f>
        <v>Vuelos</v>
      </c>
      <c r="K1930" t="s">
        <v>33</v>
      </c>
      <c r="L1930">
        <v>12559.42</v>
      </c>
      <c r="M1930">
        <f>L1930*_xlfn.XLOOKUP(K1930,AM:AM,AN:AN)</f>
        <v>10801.101199999999</v>
      </c>
      <c r="N1930">
        <f>L1930*_xlfn.XLOOKUP(K1930,AM:AM,AO:AO)</f>
        <v>12559.42</v>
      </c>
      <c r="O1930">
        <v>108.82</v>
      </c>
      <c r="P1930">
        <f>O1930*_xlfn.XLOOKUP(K1930,AM:AM,AN:AN)</f>
        <v>93.585199999999986</v>
      </c>
      <c r="Q1930">
        <f>O1930*_xlfn.XLOOKUP(K1930,AM:AM,AO:AO)</f>
        <v>108.82</v>
      </c>
      <c r="R1930" t="str">
        <f>_xlfn.XLOOKUP(E1930,AF:AF,AG:AG)</f>
        <v>TURISMO EXMAR</v>
      </c>
      <c r="S1930" t="str">
        <f>_xlfn.XLOOKUP(E1930,AF:AF,AI:AI)</f>
        <v>Mexico</v>
      </c>
      <c r="T1930">
        <f>WEEKNUM(G1930)</f>
        <v>52</v>
      </c>
      <c r="U1930">
        <f>YEAR(G1930)</f>
        <v>2025</v>
      </c>
      <c r="V1930" s="117">
        <f>IFERROR(Q1930/N1930,"0")</f>
        <v>8.6644128470900715E-3</v>
      </c>
    </row>
    <row r="1931" spans="1:22">
      <c r="A1931" t="str">
        <f>_xlfn.XLOOKUP(D1931,BN:BN,BO:BO)</f>
        <v>México</v>
      </c>
      <c r="B1931" t="s">
        <v>25</v>
      </c>
      <c r="C1931">
        <v>262</v>
      </c>
      <c r="D1931" t="str">
        <f>_xlfn.XLOOKUP(C1931,BH:BH,BI:BI)</f>
        <v>MariellaP</v>
      </c>
      <c r="E1931">
        <v>27721</v>
      </c>
      <c r="F1931" t="s">
        <v>3020</v>
      </c>
      <c r="G1931" s="63">
        <v>46016</v>
      </c>
      <c r="H1931" s="63">
        <v>46027</v>
      </c>
      <c r="I1931" t="s">
        <v>366</v>
      </c>
      <c r="J1931" t="str">
        <f>_xlfn.XLOOKUP(I1931,AS:AS,AU:AU)</f>
        <v>Vuelos</v>
      </c>
      <c r="K1931" t="s">
        <v>33</v>
      </c>
      <c r="L1931">
        <v>12559.42</v>
      </c>
      <c r="M1931">
        <f>L1931*_xlfn.XLOOKUP(K1931,AM:AM,AN:AN)</f>
        <v>10801.101199999999</v>
      </c>
      <c r="N1931">
        <f>L1931*_xlfn.XLOOKUP(K1931,AM:AM,AO:AO)</f>
        <v>12559.42</v>
      </c>
      <c r="O1931">
        <v>108.82</v>
      </c>
      <c r="P1931">
        <f>O1931*_xlfn.XLOOKUP(K1931,AM:AM,AN:AN)</f>
        <v>93.585199999999986</v>
      </c>
      <c r="Q1931">
        <f>O1931*_xlfn.XLOOKUP(K1931,AM:AM,AO:AO)</f>
        <v>108.82</v>
      </c>
      <c r="R1931" t="str">
        <f>_xlfn.XLOOKUP(E1931,AF:AF,AG:AG)</f>
        <v>TURISMO EXMAR</v>
      </c>
      <c r="S1931" t="str">
        <f>_xlfn.XLOOKUP(E1931,AF:AF,AI:AI)</f>
        <v>Mexico</v>
      </c>
      <c r="T1931">
        <f>WEEKNUM(G1931)</f>
        <v>52</v>
      </c>
      <c r="U1931">
        <f>YEAR(G1931)</f>
        <v>2025</v>
      </c>
      <c r="V1931" s="117">
        <f>IFERROR(Q1931/N1931,"0")</f>
        <v>8.6644128470900715E-3</v>
      </c>
    </row>
    <row r="1932" spans="1:22">
      <c r="A1932" t="str">
        <f>_xlfn.XLOOKUP(D1932,BN:BN,BO:BO)</f>
        <v>México</v>
      </c>
      <c r="B1932" t="s">
        <v>25</v>
      </c>
      <c r="C1932">
        <v>262</v>
      </c>
      <c r="D1932" t="str">
        <f>_xlfn.XLOOKUP(C1932,BH:BH,BI:BI)</f>
        <v>MariellaP</v>
      </c>
      <c r="E1932">
        <v>23789</v>
      </c>
      <c r="F1932" t="s">
        <v>3021</v>
      </c>
      <c r="G1932" s="63">
        <v>46016</v>
      </c>
      <c r="H1932" s="63">
        <v>46027</v>
      </c>
      <c r="I1932" t="s">
        <v>444</v>
      </c>
      <c r="J1932" t="str">
        <f>_xlfn.XLOOKUP(I1932,AS:AS,AU:AU)</f>
        <v>DMC</v>
      </c>
      <c r="K1932" t="s">
        <v>33</v>
      </c>
      <c r="L1932">
        <v>189550</v>
      </c>
      <c r="M1932">
        <f>L1932*_xlfn.XLOOKUP(K1932,AM:AM,AN:AN)</f>
        <v>163013</v>
      </c>
      <c r="N1932">
        <f>L1932*_xlfn.XLOOKUP(K1932,AM:AM,AO:AO)</f>
        <v>189550</v>
      </c>
      <c r="O1932">
        <v>25717</v>
      </c>
      <c r="P1932">
        <f>O1932*_xlfn.XLOOKUP(K1932,AM:AM,AN:AN)</f>
        <v>22116.62</v>
      </c>
      <c r="Q1932">
        <f>O1932*_xlfn.XLOOKUP(K1932,AM:AM,AO:AO)</f>
        <v>25717</v>
      </c>
      <c r="R1932" t="str">
        <f>_xlfn.XLOOKUP(E1932,AF:AF,AG:AG)</f>
        <v>TRIUMPH TRAVEL</v>
      </c>
      <c r="S1932" t="str">
        <f>_xlfn.XLOOKUP(E1932,AF:AF,AI:AI)</f>
        <v>South Africa</v>
      </c>
      <c r="T1932">
        <f>WEEKNUM(G1932)</f>
        <v>52</v>
      </c>
      <c r="U1932">
        <f>YEAR(G1932)</f>
        <v>2025</v>
      </c>
      <c r="V1932" s="117">
        <f>IFERROR(Q1932/N1932,"0")</f>
        <v>0.13567396465312581</v>
      </c>
    </row>
    <row r="1933" spans="1:22">
      <c r="A1933" t="str">
        <f>_xlfn.XLOOKUP(D1933,BN:BN,BO:BO)</f>
        <v>México</v>
      </c>
      <c r="B1933" t="s">
        <v>25</v>
      </c>
      <c r="C1933">
        <v>262</v>
      </c>
      <c r="D1933" t="str">
        <f>_xlfn.XLOOKUP(C1933,BH:BH,BI:BI)</f>
        <v>MariellaP</v>
      </c>
      <c r="E1933">
        <v>27721</v>
      </c>
      <c r="F1933" t="s">
        <v>3022</v>
      </c>
      <c r="G1933" s="63">
        <v>46016</v>
      </c>
      <c r="H1933" s="63">
        <v>46029</v>
      </c>
      <c r="I1933" t="s">
        <v>366</v>
      </c>
      <c r="J1933" t="str">
        <f>_xlfn.XLOOKUP(I1933,AS:AS,AU:AU)</f>
        <v>Vuelos</v>
      </c>
      <c r="K1933" t="s">
        <v>33</v>
      </c>
      <c r="L1933">
        <v>5860</v>
      </c>
      <c r="M1933">
        <f>L1933*_xlfn.XLOOKUP(K1933,AM:AM,AN:AN)</f>
        <v>5039.6000000000004</v>
      </c>
      <c r="N1933">
        <f>L1933*_xlfn.XLOOKUP(K1933,AM:AM,AO:AO)</f>
        <v>5860</v>
      </c>
      <c r="O1933">
        <v>0</v>
      </c>
      <c r="P1933">
        <f>O1933*_xlfn.XLOOKUP(K1933,AM:AM,AN:AN)</f>
        <v>0</v>
      </c>
      <c r="Q1933">
        <f>O1933*_xlfn.XLOOKUP(K1933,AM:AM,AO:AO)</f>
        <v>0</v>
      </c>
      <c r="R1933" t="str">
        <f>_xlfn.XLOOKUP(E1933,AF:AF,AG:AG)</f>
        <v>TURISMO EXMAR</v>
      </c>
      <c r="S1933" t="str">
        <f>_xlfn.XLOOKUP(E1933,AF:AF,AI:AI)</f>
        <v>Mexico</v>
      </c>
      <c r="T1933">
        <f>WEEKNUM(G1933)</f>
        <v>52</v>
      </c>
      <c r="U1933">
        <f>YEAR(G1933)</f>
        <v>2025</v>
      </c>
      <c r="V1933" s="117">
        <f>IFERROR(Q1933/N1933,"0")</f>
        <v>0</v>
      </c>
    </row>
    <row r="1934" spans="1:22">
      <c r="A1934" t="str">
        <f>_xlfn.XLOOKUP(D1934,BN:BN,BO:BO)</f>
        <v>México</v>
      </c>
      <c r="B1934" t="s">
        <v>25</v>
      </c>
      <c r="C1934">
        <v>262</v>
      </c>
      <c r="D1934" t="str">
        <f>_xlfn.XLOOKUP(C1934,BH:BH,BI:BI)</f>
        <v>MariellaP</v>
      </c>
      <c r="E1934">
        <v>27721</v>
      </c>
      <c r="F1934" t="s">
        <v>3022</v>
      </c>
      <c r="G1934" s="63">
        <v>46016</v>
      </c>
      <c r="H1934" s="63">
        <v>46029</v>
      </c>
      <c r="I1934" t="s">
        <v>366</v>
      </c>
      <c r="J1934" t="str">
        <f>_xlfn.XLOOKUP(I1934,AS:AS,AU:AU)</f>
        <v>Vuelos</v>
      </c>
      <c r="K1934" t="s">
        <v>33</v>
      </c>
      <c r="L1934">
        <v>5860</v>
      </c>
      <c r="M1934">
        <f>L1934*_xlfn.XLOOKUP(K1934,AM:AM,AN:AN)</f>
        <v>5039.6000000000004</v>
      </c>
      <c r="N1934">
        <f>L1934*_xlfn.XLOOKUP(K1934,AM:AM,AO:AO)</f>
        <v>5860</v>
      </c>
      <c r="O1934">
        <v>0</v>
      </c>
      <c r="P1934">
        <f>O1934*_xlfn.XLOOKUP(K1934,AM:AM,AN:AN)</f>
        <v>0</v>
      </c>
      <c r="Q1934">
        <f>O1934*_xlfn.XLOOKUP(K1934,AM:AM,AO:AO)</f>
        <v>0</v>
      </c>
      <c r="R1934" t="str">
        <f>_xlfn.XLOOKUP(E1934,AF:AF,AG:AG)</f>
        <v>TURISMO EXMAR</v>
      </c>
      <c r="S1934" t="str">
        <f>_xlfn.XLOOKUP(E1934,AF:AF,AI:AI)</f>
        <v>Mexico</v>
      </c>
      <c r="T1934">
        <f>WEEKNUM(G1934)</f>
        <v>52</v>
      </c>
      <c r="U1934">
        <f>YEAR(G1934)</f>
        <v>2025</v>
      </c>
      <c r="V1934" s="117">
        <f>IFERROR(Q1934/N1934,"0")</f>
        <v>0</v>
      </c>
    </row>
    <row r="1935" spans="1:22">
      <c r="A1935" t="str">
        <f>_xlfn.XLOOKUP(D1935,BN:BN,BO:BO)</f>
        <v>México</v>
      </c>
      <c r="B1935" t="s">
        <v>25</v>
      </c>
      <c r="C1935">
        <v>262</v>
      </c>
      <c r="D1935" t="str">
        <f>_xlfn.XLOOKUP(C1935,BH:BH,BI:BI)</f>
        <v>MariellaP</v>
      </c>
      <c r="E1935">
        <v>27721</v>
      </c>
      <c r="F1935" t="s">
        <v>3023</v>
      </c>
      <c r="G1935" s="63">
        <v>46016</v>
      </c>
      <c r="H1935" s="63">
        <v>46029</v>
      </c>
      <c r="I1935" t="s">
        <v>366</v>
      </c>
      <c r="J1935" t="str">
        <f>_xlfn.XLOOKUP(I1935,AS:AS,AU:AU)</f>
        <v>Vuelos</v>
      </c>
      <c r="K1935" t="s">
        <v>33</v>
      </c>
      <c r="L1935">
        <v>-12345.92</v>
      </c>
      <c r="M1935">
        <f>L1935*_xlfn.XLOOKUP(K1935,AM:AM,AN:AN)</f>
        <v>-10617.4912</v>
      </c>
      <c r="N1935">
        <f>L1935*_xlfn.XLOOKUP(K1935,AM:AM,AO:AO)</f>
        <v>-12345.92</v>
      </c>
      <c r="O1935">
        <v>0</v>
      </c>
      <c r="P1935">
        <f>O1935*_xlfn.XLOOKUP(K1935,AM:AM,AN:AN)</f>
        <v>0</v>
      </c>
      <c r="Q1935">
        <f>O1935*_xlfn.XLOOKUP(K1935,AM:AM,AO:AO)</f>
        <v>0</v>
      </c>
      <c r="R1935" t="s">
        <v>582</v>
      </c>
      <c r="S1935" t="str">
        <f>_xlfn.XLOOKUP(E1935,AF:AF,AI:AI)</f>
        <v>Mexico</v>
      </c>
      <c r="T1935">
        <f>WEEKNUM(G1935)</f>
        <v>52</v>
      </c>
      <c r="U1935">
        <f>YEAR(G1935)</f>
        <v>2025</v>
      </c>
      <c r="V1935" s="117">
        <f>IFERROR(Q1935/N1935,"0")</f>
        <v>0</v>
      </c>
    </row>
    <row r="1936" spans="1:22">
      <c r="A1936" t="str">
        <f>_xlfn.XLOOKUP(D1936,BN:BN,BO:BO)</f>
        <v>México</v>
      </c>
      <c r="B1936" t="s">
        <v>25</v>
      </c>
      <c r="C1936">
        <v>262</v>
      </c>
      <c r="D1936" t="str">
        <f>_xlfn.XLOOKUP(C1936,BH:BH,BI:BI)</f>
        <v>MariellaP</v>
      </c>
      <c r="E1936">
        <v>27721</v>
      </c>
      <c r="F1936" t="s">
        <v>3024</v>
      </c>
      <c r="G1936" s="63">
        <v>46016</v>
      </c>
      <c r="H1936" s="63">
        <v>46029</v>
      </c>
      <c r="I1936" t="s">
        <v>366</v>
      </c>
      <c r="J1936" t="str">
        <f>_xlfn.XLOOKUP(I1936,AS:AS,AU:AU)</f>
        <v>Vuelos</v>
      </c>
      <c r="K1936" t="s">
        <v>33</v>
      </c>
      <c r="L1936">
        <v>-12345.92</v>
      </c>
      <c r="M1936">
        <f>L1936*_xlfn.XLOOKUP(K1936,AM:AM,AN:AN)</f>
        <v>-10617.4912</v>
      </c>
      <c r="N1936">
        <f>L1936*_xlfn.XLOOKUP(K1936,AM:AM,AO:AO)</f>
        <v>-12345.92</v>
      </c>
      <c r="O1936">
        <v>0</v>
      </c>
      <c r="P1936">
        <f>O1936*_xlfn.XLOOKUP(K1936,AM:AM,AN:AN)</f>
        <v>0</v>
      </c>
      <c r="Q1936">
        <f>O1936*_xlfn.XLOOKUP(K1936,AM:AM,AO:AO)</f>
        <v>0</v>
      </c>
      <c r="R1936" t="s">
        <v>582</v>
      </c>
      <c r="S1936" t="str">
        <f>_xlfn.XLOOKUP(E1936,AF:AF,AI:AI)</f>
        <v>Mexico</v>
      </c>
      <c r="T1936">
        <f>WEEKNUM(G1936)</f>
        <v>52</v>
      </c>
      <c r="U1936">
        <f>YEAR(G1936)</f>
        <v>2025</v>
      </c>
      <c r="V1936" s="117">
        <f>IFERROR(Q1936/N1936,"0")</f>
        <v>0</v>
      </c>
    </row>
    <row r="1937" spans="1:22">
      <c r="A1937" t="str">
        <f>_xlfn.XLOOKUP(D1937,BN:BN,BO:BO)</f>
        <v>México</v>
      </c>
      <c r="B1937" t="s">
        <v>25</v>
      </c>
      <c r="C1937">
        <v>262</v>
      </c>
      <c r="D1937" t="str">
        <f>_xlfn.XLOOKUP(C1937,BH:BH,BI:BI)</f>
        <v>MariellaP</v>
      </c>
      <c r="E1937">
        <v>0</v>
      </c>
      <c r="F1937" t="s">
        <v>3025</v>
      </c>
      <c r="G1937" s="63">
        <v>46016</v>
      </c>
      <c r="H1937" s="63">
        <v>46029</v>
      </c>
      <c r="I1937" t="s">
        <v>396</v>
      </c>
      <c r="J1937" t="str">
        <f>_xlfn.XLOOKUP(I1937,AS:AS,AU:AU)</f>
        <v>Honorarios</v>
      </c>
      <c r="K1937" t="s">
        <v>33</v>
      </c>
      <c r="L1937">
        <v>2144</v>
      </c>
      <c r="M1937">
        <f>L1937*_xlfn.XLOOKUP(K1937,AM:AM,AN:AN)</f>
        <v>1843.84</v>
      </c>
      <c r="N1937">
        <f>L1937*_xlfn.XLOOKUP(K1937,AM:AM,AO:AO)</f>
        <v>2144</v>
      </c>
      <c r="O1937">
        <v>2144</v>
      </c>
      <c r="P1937">
        <f>O1937*_xlfn.XLOOKUP(K1937,AM:AM,AN:AN)</f>
        <v>1843.84</v>
      </c>
      <c r="Q1937">
        <f>O1937*_xlfn.XLOOKUP(K1937,AM:AM,AO:AO)</f>
        <v>2144</v>
      </c>
      <c r="R1937" t="str">
        <f>_xlfn.XLOOKUP(E1937,AF:AF,AG:AG)</f>
        <v>FEES</v>
      </c>
      <c r="S1937">
        <f>_xlfn.XLOOKUP(E1937,AF:AF,AI:AI)</f>
        <v>0</v>
      </c>
      <c r="T1937">
        <f>WEEKNUM(G1937)</f>
        <v>52</v>
      </c>
      <c r="U1937">
        <f>YEAR(G1937)</f>
        <v>2025</v>
      </c>
      <c r="V1937" s="117">
        <f>IFERROR(Q1937/N1937,"0")</f>
        <v>1</v>
      </c>
    </row>
    <row r="1938" spans="1:22">
      <c r="A1938" t="str">
        <f>_xlfn.XLOOKUP(D1938,BN:BN,BO:BO)</f>
        <v>México</v>
      </c>
      <c r="B1938" t="s">
        <v>25</v>
      </c>
      <c r="C1938">
        <v>262</v>
      </c>
      <c r="D1938" t="str">
        <f>_xlfn.XLOOKUP(C1938,BH:BH,BI:BI)</f>
        <v>MariellaP</v>
      </c>
      <c r="E1938">
        <v>0</v>
      </c>
      <c r="F1938" t="s">
        <v>3026</v>
      </c>
      <c r="G1938" s="63">
        <v>46016</v>
      </c>
      <c r="H1938" s="63">
        <v>46029</v>
      </c>
      <c r="I1938" t="s">
        <v>396</v>
      </c>
      <c r="J1938" t="str">
        <f>_xlfn.XLOOKUP(I1938,AS:AS,AU:AU)</f>
        <v>Honorarios</v>
      </c>
      <c r="K1938" t="s">
        <v>33</v>
      </c>
      <c r="L1938">
        <v>321.74</v>
      </c>
      <c r="M1938">
        <f>L1938*_xlfn.XLOOKUP(K1938,AM:AM,AN:AN)</f>
        <v>276.69639999999998</v>
      </c>
      <c r="N1938">
        <f>L1938*_xlfn.XLOOKUP(K1938,AM:AM,AO:AO)</f>
        <v>321.74</v>
      </c>
      <c r="O1938">
        <v>321.74</v>
      </c>
      <c r="P1938">
        <f>O1938*_xlfn.XLOOKUP(K1938,AM:AM,AN:AN)</f>
        <v>276.69639999999998</v>
      </c>
      <c r="Q1938">
        <f>O1938*_xlfn.XLOOKUP(K1938,AM:AM,AO:AO)</f>
        <v>321.74</v>
      </c>
      <c r="R1938" t="s">
        <v>582</v>
      </c>
      <c r="S1938">
        <f>_xlfn.XLOOKUP(E1938,AF:AF,AI:AI)</f>
        <v>0</v>
      </c>
      <c r="T1938">
        <f>WEEKNUM(G1938)</f>
        <v>52</v>
      </c>
      <c r="U1938">
        <f>YEAR(G1938)</f>
        <v>2025</v>
      </c>
      <c r="V1938" s="117">
        <f>IFERROR(Q1938/N1938,"0")</f>
        <v>1</v>
      </c>
    </row>
    <row r="1939" spans="1:22">
      <c r="A1939" t="str">
        <f>_xlfn.XLOOKUP(D1939,BN:BN,BO:BO)</f>
        <v>México</v>
      </c>
      <c r="B1939" t="s">
        <v>25</v>
      </c>
      <c r="C1939">
        <v>262</v>
      </c>
      <c r="D1939" t="str">
        <f>_xlfn.XLOOKUP(C1939,BH:BH,BI:BI)</f>
        <v>MariellaP</v>
      </c>
      <c r="E1939">
        <v>25857</v>
      </c>
      <c r="F1939" t="s">
        <v>3027</v>
      </c>
      <c r="G1939" s="63">
        <v>45966</v>
      </c>
      <c r="H1939" s="63">
        <v>45966</v>
      </c>
      <c r="I1939" t="s">
        <v>419</v>
      </c>
      <c r="J1939" t="str">
        <f>_xlfn.XLOOKUP(I1939,AS:AS,AU:AU)</f>
        <v>Otros</v>
      </c>
      <c r="K1939" t="s">
        <v>33</v>
      </c>
      <c r="L1939">
        <v>191.56</v>
      </c>
      <c r="M1939">
        <f>L1939*_xlfn.XLOOKUP(K1939,AM:AM,AN:AN)</f>
        <v>164.74160000000001</v>
      </c>
      <c r="N1939">
        <f>L1939*_xlfn.XLOOKUP(K1939,AM:AM,AO:AO)</f>
        <v>191.56</v>
      </c>
      <c r="O1939">
        <v>0</v>
      </c>
      <c r="P1939">
        <f>O1939*_xlfn.XLOOKUP(K1939,AM:AM,AN:AN)</f>
        <v>0</v>
      </c>
      <c r="Q1939">
        <f>O1939*_xlfn.XLOOKUP(K1939,AM:AM,AO:AO)</f>
        <v>0</v>
      </c>
      <c r="R1939" t="str">
        <f>_xlfn.XLOOKUP(E1939,AF:AF,AG:AG)</f>
        <v>GANNET</v>
      </c>
      <c r="S1939" t="str">
        <f>_xlfn.XLOOKUP(E1939,AF:AF,AI:AI)</f>
        <v>United States</v>
      </c>
      <c r="T1939">
        <f>WEEKNUM(G1939)</f>
        <v>45</v>
      </c>
      <c r="U1939">
        <f>YEAR(G1939)</f>
        <v>2025</v>
      </c>
      <c r="V1939" s="117">
        <f>IFERROR(Q1939/N1939,"0")</f>
        <v>0</v>
      </c>
    </row>
    <row r="1940" spans="1:22">
      <c r="A1940" t="str">
        <f>_xlfn.XLOOKUP(D1940,BN:BN,BO:BO)</f>
        <v>México</v>
      </c>
      <c r="B1940" t="s">
        <v>25</v>
      </c>
      <c r="C1940">
        <v>262</v>
      </c>
      <c r="D1940" t="str">
        <f>_xlfn.XLOOKUP(C1940,BH:BH,BI:BI)</f>
        <v>MariellaP</v>
      </c>
      <c r="E1940">
        <v>29023</v>
      </c>
      <c r="F1940" t="s">
        <v>3028</v>
      </c>
      <c r="G1940" s="63">
        <v>46017</v>
      </c>
      <c r="H1940" s="63">
        <v>46018</v>
      </c>
      <c r="I1940" t="s">
        <v>376</v>
      </c>
      <c r="J1940" t="str">
        <f>_xlfn.XLOOKUP(I1940,AS:AS,AU:AU)</f>
        <v>Hotel</v>
      </c>
      <c r="K1940" t="s">
        <v>33</v>
      </c>
      <c r="L1940">
        <v>2522.0100000000002</v>
      </c>
      <c r="M1940">
        <f>L1940*_xlfn.XLOOKUP(K1940,AM:AM,AN:AN)</f>
        <v>2168.9286000000002</v>
      </c>
      <c r="N1940">
        <f>L1940*_xlfn.XLOOKUP(K1940,AM:AM,AO:AO)</f>
        <v>2522.0100000000002</v>
      </c>
      <c r="O1940">
        <v>231.5</v>
      </c>
      <c r="P1940">
        <f>O1940*_xlfn.XLOOKUP(K1940,AM:AM,AN:AN)</f>
        <v>199.09</v>
      </c>
      <c r="Q1940">
        <f>O1940*_xlfn.XLOOKUP(K1940,AM:AM,AO:AO)</f>
        <v>231.5</v>
      </c>
      <c r="R1940" t="str">
        <f>_xlfn.XLOOKUP(E1940,AF:AF,AG:AG)</f>
        <v>THE DYLAN</v>
      </c>
      <c r="S1940" t="str">
        <f>_xlfn.XLOOKUP(E1940,AF:AF,AI:AI)</f>
        <v>Netherlands</v>
      </c>
      <c r="T1940">
        <f>WEEKNUM(G1940)</f>
        <v>52</v>
      </c>
      <c r="U1940">
        <f>YEAR(G1940)</f>
        <v>2025</v>
      </c>
      <c r="V1940" s="117">
        <f>IFERROR(Q1940/N1940,"0")</f>
        <v>9.1791864425597031E-2</v>
      </c>
    </row>
    <row r="1941" spans="1:22">
      <c r="A1941" t="str">
        <f>_xlfn.XLOOKUP(D1941,BN:BN,BO:BO)</f>
        <v>México</v>
      </c>
      <c r="B1941" t="s">
        <v>25</v>
      </c>
      <c r="C1941">
        <v>262</v>
      </c>
      <c r="D1941" t="str">
        <f>_xlfn.XLOOKUP(C1941,BH:BH,BI:BI)</f>
        <v>MariellaP</v>
      </c>
      <c r="E1941">
        <v>23789</v>
      </c>
      <c r="F1941" t="s">
        <v>3029</v>
      </c>
      <c r="G1941" s="63">
        <v>46018</v>
      </c>
      <c r="H1941" s="63">
        <v>46018</v>
      </c>
      <c r="I1941" t="s">
        <v>364</v>
      </c>
      <c r="J1941" t="str">
        <f>_xlfn.XLOOKUP(I1941,AS:AS,AU:AU)</f>
        <v>DMC</v>
      </c>
      <c r="K1941" t="s">
        <v>33</v>
      </c>
      <c r="L1941">
        <v>377.74</v>
      </c>
      <c r="M1941">
        <f>L1941*_xlfn.XLOOKUP(K1941,AM:AM,AN:AN)</f>
        <v>324.85640000000001</v>
      </c>
      <c r="N1941">
        <f>L1941*_xlfn.XLOOKUP(K1941,AM:AM,AO:AO)</f>
        <v>377.74</v>
      </c>
      <c r="O1941">
        <v>38.74</v>
      </c>
      <c r="P1941">
        <f>O1941*_xlfn.XLOOKUP(K1941,AM:AM,AN:AN)</f>
        <v>33.316400000000002</v>
      </c>
      <c r="Q1941">
        <f>O1941*_xlfn.XLOOKUP(K1941,AM:AM,AO:AO)</f>
        <v>38.74</v>
      </c>
      <c r="R1941" t="str">
        <f>_xlfn.XLOOKUP(E1941,AF:AF,AG:AG)</f>
        <v>TRIUMPH TRAVEL</v>
      </c>
      <c r="S1941" t="str">
        <f>_xlfn.XLOOKUP(E1941,AF:AF,AI:AI)</f>
        <v>South Africa</v>
      </c>
      <c r="T1941">
        <f>WEEKNUM(G1941)</f>
        <v>52</v>
      </c>
      <c r="U1941">
        <f>YEAR(G1941)</f>
        <v>2025</v>
      </c>
      <c r="V1941" s="117">
        <f>IFERROR(Q1941/N1941,"0")</f>
        <v>0.10255731455498492</v>
      </c>
    </row>
    <row r="1942" spans="1:22">
      <c r="A1942" t="str">
        <f>_xlfn.XLOOKUP(D1942,BN:BN,BO:BO)</f>
        <v>México</v>
      </c>
      <c r="B1942" t="s">
        <v>25</v>
      </c>
      <c r="C1942">
        <v>262</v>
      </c>
      <c r="D1942" t="str">
        <f>_xlfn.XLOOKUP(C1942,BH:BH,BI:BI)</f>
        <v>MariellaP</v>
      </c>
      <c r="E1942">
        <v>28259</v>
      </c>
      <c r="F1942" t="s">
        <v>3030</v>
      </c>
      <c r="G1942" s="63">
        <v>46028</v>
      </c>
      <c r="H1942" s="63">
        <v>46029</v>
      </c>
      <c r="I1942" t="s">
        <v>376</v>
      </c>
      <c r="J1942" t="str">
        <f>_xlfn.XLOOKUP(I1942,AS:AS,AU:AU)</f>
        <v>Hotel</v>
      </c>
      <c r="K1942" t="s">
        <v>33</v>
      </c>
      <c r="L1942">
        <v>4002.38</v>
      </c>
      <c r="M1942">
        <f>L1942*_xlfn.XLOOKUP(K1942,AM:AM,AN:AN)</f>
        <v>3442.0468000000001</v>
      </c>
      <c r="N1942">
        <f>L1942*_xlfn.XLOOKUP(K1942,AM:AM,AO:AO)</f>
        <v>4002.38</v>
      </c>
      <c r="O1942">
        <v>392.71</v>
      </c>
      <c r="P1942">
        <f>O1942*_xlfn.XLOOKUP(K1942,AM:AM,AN:AN)</f>
        <v>337.73059999999998</v>
      </c>
      <c r="Q1942">
        <f>O1942*_xlfn.XLOOKUP(K1942,AM:AM,AO:AO)</f>
        <v>392.71</v>
      </c>
      <c r="R1942" t="str">
        <f>_xlfn.XLOOKUP(E1942,AF:AF,AG:AG)</f>
        <v>HOTEL AUBEPINE</v>
      </c>
      <c r="S1942" t="str">
        <f>_xlfn.XLOOKUP(E1942,AF:AF,AI:AI)</f>
        <v>France</v>
      </c>
      <c r="T1942">
        <f>WEEKNUM(G1942)</f>
        <v>2</v>
      </c>
      <c r="U1942">
        <f>YEAR(G1942)</f>
        <v>2026</v>
      </c>
      <c r="V1942" s="117">
        <f>IFERROR(Q1942/N1942,"0")</f>
        <v>9.8119119124121135E-2</v>
      </c>
    </row>
    <row r="1943" spans="1:22">
      <c r="A1943" t="str">
        <f>_xlfn.XLOOKUP(D1943,BN:BN,BO:BO)</f>
        <v>México</v>
      </c>
      <c r="B1943" t="s">
        <v>25</v>
      </c>
      <c r="C1943">
        <v>262</v>
      </c>
      <c r="D1943" t="str">
        <f>_xlfn.XLOOKUP(C1943,BH:BH,BI:BI)</f>
        <v>MariellaP</v>
      </c>
      <c r="E1943">
        <v>25780</v>
      </c>
      <c r="F1943" t="s">
        <v>3031</v>
      </c>
      <c r="G1943" s="63">
        <v>46017</v>
      </c>
      <c r="H1943" s="63">
        <v>46028</v>
      </c>
      <c r="I1943" t="s">
        <v>425</v>
      </c>
      <c r="J1943" t="str">
        <f>_xlfn.XLOOKUP(I1943,AS:AS,AU:AU)</f>
        <v>Traslados</v>
      </c>
      <c r="K1943" t="s">
        <v>33</v>
      </c>
      <c r="L1943">
        <v>3163</v>
      </c>
      <c r="M1943">
        <f>L1943*_xlfn.XLOOKUP(K1943,AM:AM,AN:AN)</f>
        <v>2720.18</v>
      </c>
      <c r="N1943">
        <f>L1943*_xlfn.XLOOKUP(K1943,AM:AM,AO:AO)</f>
        <v>3163</v>
      </c>
      <c r="O1943">
        <v>627.45000000000005</v>
      </c>
      <c r="P1943">
        <f>O1943*_xlfn.XLOOKUP(K1943,AM:AM,AN:AN)</f>
        <v>539.60700000000008</v>
      </c>
      <c r="Q1943">
        <f>O1943*_xlfn.XLOOKUP(K1943,AM:AM,AO:AO)</f>
        <v>627.45000000000005</v>
      </c>
      <c r="R1943" t="str">
        <f>_xlfn.XLOOKUP(E1943,AF:AF,AG:AG)</f>
        <v>ROLZO</v>
      </c>
      <c r="S1943" t="str">
        <f>_xlfn.XLOOKUP(E1943,AF:AF,AI:AI)</f>
        <v>United Kingdom</v>
      </c>
      <c r="T1943">
        <f>WEEKNUM(G1943)</f>
        <v>52</v>
      </c>
      <c r="U1943">
        <f>YEAR(G1943)</f>
        <v>2025</v>
      </c>
      <c r="V1943" s="117">
        <f>IFERROR(Q1943/N1943,"0")</f>
        <v>0.19837179892507115</v>
      </c>
    </row>
    <row r="1944" spans="1:22">
      <c r="A1944" t="str">
        <f>_xlfn.XLOOKUP(D1944,BN:BN,BO:BO)</f>
        <v>México</v>
      </c>
      <c r="B1944" t="s">
        <v>25</v>
      </c>
      <c r="C1944">
        <v>262</v>
      </c>
      <c r="D1944" t="str">
        <f>_xlfn.XLOOKUP(C1944,BH:BH,BI:BI)</f>
        <v>MariellaP</v>
      </c>
      <c r="E1944">
        <v>25726</v>
      </c>
      <c r="F1944" t="s">
        <v>3032</v>
      </c>
      <c r="G1944" s="63">
        <v>45966</v>
      </c>
      <c r="H1944" s="63">
        <v>45966</v>
      </c>
      <c r="I1944" t="s">
        <v>456</v>
      </c>
      <c r="J1944" t="str">
        <f>_xlfn.XLOOKUP(I1944,AS:AS,AU:AU)</f>
        <v>Visados</v>
      </c>
      <c r="K1944" t="s">
        <v>33</v>
      </c>
      <c r="L1944">
        <v>13</v>
      </c>
      <c r="M1944">
        <f>L1944*_xlfn.XLOOKUP(K1944,AM:AM,AN:AN)</f>
        <v>11.18</v>
      </c>
      <c r="N1944">
        <f>L1944*_xlfn.XLOOKUP(K1944,AM:AM,AO:AO)</f>
        <v>13</v>
      </c>
      <c r="O1944">
        <v>0</v>
      </c>
      <c r="P1944">
        <f>O1944*_xlfn.XLOOKUP(K1944,AM:AM,AN:AN)</f>
        <v>0</v>
      </c>
      <c r="Q1944">
        <f>O1944*_xlfn.XLOOKUP(K1944,AM:AM,AO:AO)</f>
        <v>0</v>
      </c>
      <c r="R1944" t="str">
        <f>_xlfn.XLOOKUP(E1944,AF:AF,AG:AG)</f>
        <v>VISAS Osvaldo Cruz</v>
      </c>
      <c r="S1944" t="str">
        <f>_xlfn.XLOOKUP(E1944,AF:AF,AI:AI)</f>
        <v>Cliente</v>
      </c>
      <c r="T1944">
        <f>WEEKNUM(G1944)</f>
        <v>45</v>
      </c>
      <c r="U1944">
        <f>YEAR(G1944)</f>
        <v>2025</v>
      </c>
      <c r="V1944" s="117">
        <f>IFERROR(Q1944/N1944,"0")</f>
        <v>0</v>
      </c>
    </row>
    <row r="1945" spans="1:22">
      <c r="A1945" t="str">
        <f>_xlfn.XLOOKUP(D1945,BN:BN,BO:BO)</f>
        <v>México</v>
      </c>
      <c r="B1945" t="s">
        <v>25</v>
      </c>
      <c r="C1945">
        <v>262</v>
      </c>
      <c r="D1945" t="str">
        <f>_xlfn.XLOOKUP(C1945,BH:BH,BI:BI)</f>
        <v>MariellaP</v>
      </c>
      <c r="E1945">
        <v>25857</v>
      </c>
      <c r="F1945" t="s">
        <v>3033</v>
      </c>
      <c r="G1945" s="63">
        <v>46006</v>
      </c>
      <c r="H1945" s="63">
        <v>46006</v>
      </c>
      <c r="I1945" t="s">
        <v>468</v>
      </c>
      <c r="J1945" t="str">
        <f>_xlfn.XLOOKUP(I1945,AS:AS,AU:AU)</f>
        <v>DMC</v>
      </c>
      <c r="K1945" t="s">
        <v>33</v>
      </c>
      <c r="L1945">
        <v>1675</v>
      </c>
      <c r="M1945">
        <f>L1945*_xlfn.XLOOKUP(K1945,AM:AM,AN:AN)</f>
        <v>1440.5</v>
      </c>
      <c r="N1945">
        <f>L1945*_xlfn.XLOOKUP(K1945,AM:AM,AO:AO)</f>
        <v>1675</v>
      </c>
      <c r="O1945">
        <v>17.649999999999999</v>
      </c>
      <c r="P1945">
        <f>O1945*_xlfn.XLOOKUP(K1945,AM:AM,AN:AN)</f>
        <v>15.178999999999998</v>
      </c>
      <c r="Q1945">
        <f>O1945*_xlfn.XLOOKUP(K1945,AM:AM,AO:AO)</f>
        <v>17.649999999999999</v>
      </c>
      <c r="R1945" t="str">
        <f>_xlfn.XLOOKUP(E1945,AF:AF,AG:AG)</f>
        <v>GANNET</v>
      </c>
      <c r="S1945" t="str">
        <f>_xlfn.XLOOKUP(E1945,AF:AF,AI:AI)</f>
        <v>United States</v>
      </c>
      <c r="T1945">
        <f>WEEKNUM(G1945)</f>
        <v>51</v>
      </c>
      <c r="U1945">
        <f>YEAR(G1945)</f>
        <v>2025</v>
      </c>
      <c r="V1945" s="117">
        <f>IFERROR(Q1945/N1945,"0")</f>
        <v>1.0537313432835821E-2</v>
      </c>
    </row>
    <row r="1946" spans="1:22">
      <c r="A1946" t="str">
        <f>_xlfn.XLOOKUP(D1946,BN:BN,BO:BO)</f>
        <v>México</v>
      </c>
      <c r="B1946" t="s">
        <v>25</v>
      </c>
      <c r="C1946">
        <v>263</v>
      </c>
      <c r="D1946" t="str">
        <f>_xlfn.XLOOKUP(C1946,BH:BH,BI:BI)</f>
        <v>MinervaH</v>
      </c>
      <c r="E1946">
        <v>23921</v>
      </c>
      <c r="F1946" t="s">
        <v>3034</v>
      </c>
      <c r="G1946" s="63">
        <v>45731</v>
      </c>
      <c r="H1946" s="63">
        <v>45770</v>
      </c>
      <c r="I1946" t="s">
        <v>366</v>
      </c>
      <c r="J1946" t="str">
        <f>_xlfn.XLOOKUP(I1946,AS:AS,AU:AU)</f>
        <v>Vuelos</v>
      </c>
      <c r="K1946" t="s">
        <v>30</v>
      </c>
      <c r="L1946">
        <v>155109.07</v>
      </c>
      <c r="M1946">
        <f>L1946*_xlfn.XLOOKUP(K1946,AM:AM,AN:AN)</f>
        <v>7445.2353600000006</v>
      </c>
      <c r="N1946">
        <f>L1946*_xlfn.XLOOKUP(K1946,AM:AM,AO:AO)</f>
        <v>8686.1079200000004</v>
      </c>
      <c r="O1946">
        <v>0</v>
      </c>
      <c r="P1946">
        <f>O1946*_xlfn.XLOOKUP(K1946,AM:AM,AN:AN)</f>
        <v>0</v>
      </c>
      <c r="Q1946">
        <f>O1946*_xlfn.XLOOKUP(K1946,AM:AM,AO:AO)</f>
        <v>0</v>
      </c>
      <c r="R1946" t="str">
        <f>_xlfn.XLOOKUP(E1946,AF:AF,AG:AG)</f>
        <v>Air France</v>
      </c>
      <c r="S1946" t="str">
        <f>_xlfn.XLOOKUP(E1946,AF:AF,AI:AI)</f>
        <v>France</v>
      </c>
      <c r="T1946">
        <f>WEEKNUM(G1946)</f>
        <v>11</v>
      </c>
      <c r="U1946">
        <f>YEAR(G1946)</f>
        <v>2025</v>
      </c>
      <c r="V1946" s="117">
        <f>IFERROR(Q1946/N1946,"0")</f>
        <v>0</v>
      </c>
    </row>
    <row r="1947" spans="1:22">
      <c r="A1947" t="str">
        <f>_xlfn.XLOOKUP(D1947,BN:BN,BO:BO)</f>
        <v>México</v>
      </c>
      <c r="B1947" t="s">
        <v>25</v>
      </c>
      <c r="C1947">
        <v>263</v>
      </c>
      <c r="D1947" t="str">
        <f>_xlfn.XLOOKUP(C1947,BH:BH,BI:BI)</f>
        <v>MinervaH</v>
      </c>
      <c r="E1947">
        <v>23921</v>
      </c>
      <c r="F1947" t="s">
        <v>3035</v>
      </c>
      <c r="G1947" s="63">
        <v>45731</v>
      </c>
      <c r="H1947" s="63">
        <v>45770</v>
      </c>
      <c r="I1947" t="s">
        <v>366</v>
      </c>
      <c r="J1947" t="str">
        <f>_xlfn.XLOOKUP(I1947,AS:AS,AU:AU)</f>
        <v>Vuelos</v>
      </c>
      <c r="K1947" t="s">
        <v>30</v>
      </c>
      <c r="L1947">
        <v>155109.07</v>
      </c>
      <c r="M1947">
        <f>L1947*_xlfn.XLOOKUP(K1947,AM:AM,AN:AN)</f>
        <v>7445.2353600000006</v>
      </c>
      <c r="N1947">
        <f>L1947*_xlfn.XLOOKUP(K1947,AM:AM,AO:AO)</f>
        <v>8686.1079200000004</v>
      </c>
      <c r="O1947">
        <v>0</v>
      </c>
      <c r="P1947">
        <f>O1947*_xlfn.XLOOKUP(K1947,AM:AM,AN:AN)</f>
        <v>0</v>
      </c>
      <c r="Q1947">
        <f>O1947*_xlfn.XLOOKUP(K1947,AM:AM,AO:AO)</f>
        <v>0</v>
      </c>
      <c r="R1947" t="str">
        <f>_xlfn.XLOOKUP(E1947,AF:AF,AG:AG)</f>
        <v>Air France</v>
      </c>
      <c r="S1947" t="str">
        <f>_xlfn.XLOOKUP(E1947,AF:AF,AI:AI)</f>
        <v>France</v>
      </c>
      <c r="T1947">
        <f>WEEKNUM(G1947)</f>
        <v>11</v>
      </c>
      <c r="U1947">
        <f>YEAR(G1947)</f>
        <v>2025</v>
      </c>
      <c r="V1947" s="117">
        <f>IFERROR(Q1947/N1947,"0")</f>
        <v>0</v>
      </c>
    </row>
    <row r="1948" spans="1:22">
      <c r="A1948" t="str">
        <f>_xlfn.XLOOKUP(D1948,BN:BN,BO:BO)</f>
        <v>México</v>
      </c>
      <c r="B1948" t="s">
        <v>25</v>
      </c>
      <c r="C1948">
        <v>263</v>
      </c>
      <c r="D1948" t="str">
        <f>_xlfn.XLOOKUP(C1948,BH:BH,BI:BI)</f>
        <v>MinervaH</v>
      </c>
      <c r="E1948">
        <v>23921</v>
      </c>
      <c r="F1948" t="s">
        <v>3035</v>
      </c>
      <c r="G1948" s="63">
        <v>45731</v>
      </c>
      <c r="H1948" s="63">
        <v>45770</v>
      </c>
      <c r="I1948" t="s">
        <v>366</v>
      </c>
      <c r="J1948" t="str">
        <f>_xlfn.XLOOKUP(I1948,AS:AS,AU:AU)</f>
        <v>Vuelos</v>
      </c>
      <c r="K1948" t="s">
        <v>30</v>
      </c>
      <c r="L1948">
        <v>155109.07</v>
      </c>
      <c r="M1948">
        <f>L1948*_xlfn.XLOOKUP(K1948,AM:AM,AN:AN)</f>
        <v>7445.2353600000006</v>
      </c>
      <c r="N1948">
        <f>L1948*_xlfn.XLOOKUP(K1948,AM:AM,AO:AO)</f>
        <v>8686.1079200000004</v>
      </c>
      <c r="O1948">
        <v>0</v>
      </c>
      <c r="P1948">
        <f>O1948*_xlfn.XLOOKUP(K1948,AM:AM,AN:AN)</f>
        <v>0</v>
      </c>
      <c r="Q1948">
        <f>O1948*_xlfn.XLOOKUP(K1948,AM:AM,AO:AO)</f>
        <v>0</v>
      </c>
      <c r="R1948" t="str">
        <f>_xlfn.XLOOKUP(E1948,AF:AF,AG:AG)</f>
        <v>Air France</v>
      </c>
      <c r="S1948" t="str">
        <f>_xlfn.XLOOKUP(E1948,AF:AF,AI:AI)</f>
        <v>France</v>
      </c>
      <c r="T1948">
        <f>WEEKNUM(G1948)</f>
        <v>11</v>
      </c>
      <c r="U1948">
        <f>YEAR(G1948)</f>
        <v>2025</v>
      </c>
      <c r="V1948" s="117">
        <f>IFERROR(Q1948/N1948,"0")</f>
        <v>0</v>
      </c>
    </row>
    <row r="1949" spans="1:22">
      <c r="A1949" t="str">
        <f>_xlfn.XLOOKUP(D1949,BN:BN,BO:BO)</f>
        <v>México</v>
      </c>
      <c r="B1949" t="s">
        <v>25</v>
      </c>
      <c r="C1949">
        <v>264</v>
      </c>
      <c r="D1949" t="str">
        <f>_xlfn.XLOOKUP(C1949,BH:BH,BI:BI)</f>
        <v>MinervaH</v>
      </c>
      <c r="E1949">
        <v>27434</v>
      </c>
      <c r="F1949" t="s">
        <v>3036</v>
      </c>
      <c r="G1949" s="63">
        <v>45823</v>
      </c>
      <c r="H1949" s="63">
        <v>45824</v>
      </c>
      <c r="I1949" t="s">
        <v>376</v>
      </c>
      <c r="J1949" t="str">
        <f>_xlfn.XLOOKUP(I1949,AS:AS,AU:AU)</f>
        <v>Hotel</v>
      </c>
      <c r="K1949" t="s">
        <v>214</v>
      </c>
      <c r="L1949">
        <v>953.5</v>
      </c>
      <c r="M1949">
        <f>L1949*_xlfn.XLOOKUP(K1949,AM:AM,AN:AN)</f>
        <v>1020.245</v>
      </c>
      <c r="N1949">
        <f>L1949*_xlfn.XLOOKUP(K1949,AM:AM,AO:AO)</f>
        <v>1191.875</v>
      </c>
      <c r="O1949">
        <v>86.02</v>
      </c>
      <c r="P1949">
        <f>O1949*_xlfn.XLOOKUP(K1949,AM:AM,AN:AN)</f>
        <v>92.041399999999996</v>
      </c>
      <c r="Q1949">
        <f>O1949*_xlfn.XLOOKUP(K1949,AM:AM,AO:AO)</f>
        <v>107.52499999999999</v>
      </c>
      <c r="R1949" t="str">
        <f>_xlfn.XLOOKUP(E1949,AF:AF,AG:AG)</f>
        <v>LA RESERVE EDEN AU LAC ZURICH</v>
      </c>
      <c r="S1949" t="str">
        <f>_xlfn.XLOOKUP(E1949,AF:AF,AI:AI)</f>
        <v>Switzerland</v>
      </c>
      <c r="T1949">
        <f>WEEKNUM(G1949)</f>
        <v>25</v>
      </c>
      <c r="U1949">
        <f>YEAR(G1949)</f>
        <v>2025</v>
      </c>
      <c r="V1949" s="117">
        <f>IFERROR(Q1949/N1949,"0")</f>
        <v>9.0214997378080752E-2</v>
      </c>
    </row>
    <row r="1950" spans="1:22">
      <c r="A1950" t="str">
        <f>_xlfn.XLOOKUP(D1950,BN:BN,BO:BO)</f>
        <v>México</v>
      </c>
      <c r="B1950" t="s">
        <v>25</v>
      </c>
      <c r="C1950">
        <v>265</v>
      </c>
      <c r="D1950" t="str">
        <f>_xlfn.XLOOKUP(C1950,BH:BH,BI:BI)</f>
        <v>MinervaH</v>
      </c>
      <c r="E1950">
        <v>28934</v>
      </c>
      <c r="F1950" t="s">
        <v>3037</v>
      </c>
      <c r="G1950" s="63">
        <v>45679</v>
      </c>
      <c r="H1950" s="63">
        <v>45679</v>
      </c>
      <c r="I1950" t="s">
        <v>366</v>
      </c>
      <c r="J1950" t="str">
        <f>_xlfn.XLOOKUP(I1950,AS:AS,AU:AU)</f>
        <v>Vuelos</v>
      </c>
      <c r="K1950" t="s">
        <v>27</v>
      </c>
      <c r="L1950">
        <v>203.66</v>
      </c>
      <c r="M1950">
        <f>L1950*_xlfn.XLOOKUP(K1950,AM:AM,AN:AN)</f>
        <v>203.66</v>
      </c>
      <c r="N1950">
        <f>L1950*_xlfn.XLOOKUP(K1950,AM:AM,AO:AO)</f>
        <v>236.24559999999997</v>
      </c>
      <c r="O1950">
        <v>0</v>
      </c>
      <c r="P1950">
        <f>O1950*_xlfn.XLOOKUP(K1950,AM:AM,AN:AN)</f>
        <v>0</v>
      </c>
      <c r="Q1950">
        <f>O1950*_xlfn.XLOOKUP(K1950,AM:AM,AO:AO)</f>
        <v>0</v>
      </c>
      <c r="R1950" t="str">
        <f>_xlfn.XLOOKUP(E1950,AF:AF,AG:AG)</f>
        <v>F1S USA</v>
      </c>
      <c r="S1950" t="str">
        <f>_xlfn.XLOOKUP(E1950,AF:AF,AI:AI)</f>
        <v>United States</v>
      </c>
      <c r="T1950">
        <f>WEEKNUM(G1950)</f>
        <v>4</v>
      </c>
      <c r="U1950">
        <f>YEAR(G1950)</f>
        <v>2025</v>
      </c>
      <c r="V1950" s="117">
        <f>IFERROR(Q1950/N1950,"0")</f>
        <v>0</v>
      </c>
    </row>
    <row r="1951" spans="1:22">
      <c r="A1951" t="str">
        <f>_xlfn.XLOOKUP(D1951,BN:BN,BO:BO)</f>
        <v>México</v>
      </c>
      <c r="B1951" t="s">
        <v>25</v>
      </c>
      <c r="C1951">
        <v>265</v>
      </c>
      <c r="D1951" t="str">
        <f>_xlfn.XLOOKUP(C1951,BH:BH,BI:BI)</f>
        <v>MinervaH</v>
      </c>
      <c r="E1951">
        <v>28934</v>
      </c>
      <c r="F1951" t="s">
        <v>3037</v>
      </c>
      <c r="G1951" s="63">
        <v>45713</v>
      </c>
      <c r="H1951" t="s">
        <v>218</v>
      </c>
      <c r="I1951" t="s">
        <v>366</v>
      </c>
      <c r="J1951" t="str">
        <f>_xlfn.XLOOKUP(I1951,AS:AS,AU:AU)</f>
        <v>Vuelos</v>
      </c>
      <c r="K1951" t="s">
        <v>27</v>
      </c>
      <c r="L1951">
        <v>0.17</v>
      </c>
      <c r="M1951">
        <f>L1951*_xlfn.XLOOKUP(K1951,AM:AM,AN:AN)</f>
        <v>0.17</v>
      </c>
      <c r="N1951">
        <f>L1951*_xlfn.XLOOKUP(K1951,AM:AM,AO:AO)</f>
        <v>0.19720000000000001</v>
      </c>
      <c r="O1951">
        <v>0</v>
      </c>
      <c r="P1951">
        <f>O1951*_xlfn.XLOOKUP(K1951,AM:AM,AN:AN)</f>
        <v>0</v>
      </c>
      <c r="Q1951">
        <f>O1951*_xlfn.XLOOKUP(K1951,AM:AM,AO:AO)</f>
        <v>0</v>
      </c>
      <c r="R1951" t="str">
        <f>_xlfn.XLOOKUP(E1951,AF:AF,AG:AG)</f>
        <v>F1S USA</v>
      </c>
      <c r="S1951" t="str">
        <f>_xlfn.XLOOKUP(E1951,AF:AF,AI:AI)</f>
        <v>United States</v>
      </c>
      <c r="T1951">
        <f>WEEKNUM(G1951)</f>
        <v>9</v>
      </c>
      <c r="U1951">
        <f>YEAR(G1951)</f>
        <v>2025</v>
      </c>
      <c r="V1951" s="117">
        <f>IFERROR(Q1951/N1951,"0")</f>
        <v>0</v>
      </c>
    </row>
    <row r="1952" spans="1:22">
      <c r="A1952" t="str">
        <f>_xlfn.XLOOKUP(D1952,BN:BN,BO:BO)</f>
        <v>México</v>
      </c>
      <c r="B1952" t="s">
        <v>25</v>
      </c>
      <c r="C1952">
        <v>265</v>
      </c>
      <c r="D1952" t="str">
        <f>_xlfn.XLOOKUP(C1952,BH:BH,BI:BI)</f>
        <v>MinervaH</v>
      </c>
      <c r="E1952">
        <v>28934</v>
      </c>
      <c r="F1952" t="s">
        <v>3038</v>
      </c>
      <c r="G1952" s="63">
        <v>45692</v>
      </c>
      <c r="H1952" t="s">
        <v>218</v>
      </c>
      <c r="I1952" t="s">
        <v>366</v>
      </c>
      <c r="J1952" t="str">
        <f>_xlfn.XLOOKUP(I1952,AS:AS,AU:AU)</f>
        <v>Vuelos</v>
      </c>
      <c r="K1952" t="s">
        <v>27</v>
      </c>
      <c r="L1952">
        <v>52.7</v>
      </c>
      <c r="M1952">
        <f>L1952*_xlfn.XLOOKUP(K1952,AM:AM,AN:AN)</f>
        <v>52.7</v>
      </c>
      <c r="N1952">
        <f>L1952*_xlfn.XLOOKUP(K1952,AM:AM,AO:AO)</f>
        <v>61.131999999999998</v>
      </c>
      <c r="O1952">
        <v>0</v>
      </c>
      <c r="P1952">
        <f>O1952*_xlfn.XLOOKUP(K1952,AM:AM,AN:AN)</f>
        <v>0</v>
      </c>
      <c r="Q1952">
        <f>O1952*_xlfn.XLOOKUP(K1952,AM:AM,AO:AO)</f>
        <v>0</v>
      </c>
      <c r="R1952" t="str">
        <f>_xlfn.XLOOKUP(E1952,AF:AF,AG:AG)</f>
        <v>F1S USA</v>
      </c>
      <c r="S1952" t="str">
        <f>_xlfn.XLOOKUP(E1952,AF:AF,AI:AI)</f>
        <v>United States</v>
      </c>
      <c r="T1952">
        <f>WEEKNUM(G1952)</f>
        <v>6</v>
      </c>
      <c r="U1952">
        <f>YEAR(G1952)</f>
        <v>2025</v>
      </c>
      <c r="V1952" s="117">
        <f>IFERROR(Q1952/N1952,"0")</f>
        <v>0</v>
      </c>
    </row>
    <row r="1953" spans="1:22">
      <c r="A1953" t="str">
        <f>_xlfn.XLOOKUP(D1953,BN:BN,BO:BO)</f>
        <v>México</v>
      </c>
      <c r="B1953" t="s">
        <v>25</v>
      </c>
      <c r="C1953">
        <v>266</v>
      </c>
      <c r="D1953" t="str">
        <f>_xlfn.XLOOKUP(C1953,BH:BH,BI:BI)</f>
        <v>MinervaH</v>
      </c>
      <c r="E1953">
        <v>23921</v>
      </c>
      <c r="F1953" t="s">
        <v>3039</v>
      </c>
      <c r="G1953" s="63">
        <v>45677</v>
      </c>
      <c r="H1953" s="63">
        <v>45768</v>
      </c>
      <c r="I1953" t="s">
        <v>366</v>
      </c>
      <c r="J1953" t="str">
        <f>_xlfn.XLOOKUP(I1953,AS:AS,AU:AU)</f>
        <v>Vuelos</v>
      </c>
      <c r="K1953" t="s">
        <v>33</v>
      </c>
      <c r="L1953">
        <v>390</v>
      </c>
      <c r="M1953">
        <f>L1953*_xlfn.XLOOKUP(K1953,AM:AM,AN:AN)</f>
        <v>335.4</v>
      </c>
      <c r="N1953">
        <f>L1953*_xlfn.XLOOKUP(K1953,AM:AM,AO:AO)</f>
        <v>390</v>
      </c>
      <c r="O1953">
        <v>0</v>
      </c>
      <c r="P1953">
        <f>O1953*_xlfn.XLOOKUP(K1953,AM:AM,AN:AN)</f>
        <v>0</v>
      </c>
      <c r="Q1953">
        <f>O1953*_xlfn.XLOOKUP(K1953,AM:AM,AO:AO)</f>
        <v>0</v>
      </c>
      <c r="R1953" t="str">
        <f>_xlfn.XLOOKUP(E1953,AF:AF,AG:AG)</f>
        <v>Air France</v>
      </c>
      <c r="S1953" t="str">
        <f>_xlfn.XLOOKUP(E1953,AF:AF,AI:AI)</f>
        <v>France</v>
      </c>
      <c r="T1953">
        <f>WEEKNUM(G1953)</f>
        <v>4</v>
      </c>
      <c r="U1953">
        <f>YEAR(G1953)</f>
        <v>2025</v>
      </c>
      <c r="V1953" s="117">
        <f>IFERROR(Q1953/N1953,"0")</f>
        <v>0</v>
      </c>
    </row>
    <row r="1954" spans="1:22">
      <c r="A1954" t="str">
        <f>_xlfn.XLOOKUP(D1954,BN:BN,BO:BO)</f>
        <v>México</v>
      </c>
      <c r="B1954" t="s">
        <v>25</v>
      </c>
      <c r="C1954">
        <v>267</v>
      </c>
      <c r="D1954" t="str">
        <f>_xlfn.XLOOKUP(C1954,BH:BH,BI:BI)</f>
        <v>MinervaH</v>
      </c>
      <c r="E1954">
        <v>27437</v>
      </c>
      <c r="F1954" t="s">
        <v>3040</v>
      </c>
      <c r="G1954" s="63">
        <v>45742</v>
      </c>
      <c r="H1954" s="63">
        <v>45743</v>
      </c>
      <c r="I1954" t="s">
        <v>366</v>
      </c>
      <c r="J1954" t="str">
        <f>_xlfn.XLOOKUP(I1954,AS:AS,AU:AU)</f>
        <v>Vuelos</v>
      </c>
      <c r="K1954" t="s">
        <v>33</v>
      </c>
      <c r="L1954">
        <v>463.3</v>
      </c>
      <c r="M1954">
        <f>L1954*_xlfn.XLOOKUP(K1954,AM:AM,AN:AN)</f>
        <v>398.43799999999999</v>
      </c>
      <c r="N1954">
        <f>L1954*_xlfn.XLOOKUP(K1954,AM:AM,AO:AO)</f>
        <v>463.3</v>
      </c>
      <c r="O1954">
        <v>0</v>
      </c>
      <c r="P1954">
        <f>O1954*_xlfn.XLOOKUP(K1954,AM:AM,AN:AN)</f>
        <v>0</v>
      </c>
      <c r="Q1954">
        <f>O1954*_xlfn.XLOOKUP(K1954,AM:AM,AO:AO)</f>
        <v>0</v>
      </c>
      <c r="R1954" t="str">
        <f>_xlfn.XLOOKUP(E1954,AF:AF,AG:AG)</f>
        <v>LAM LINHAS AEREAS DE MOCAMBIQUE</v>
      </c>
      <c r="S1954" t="str">
        <f>_xlfn.XLOOKUP(E1954,AF:AF,AI:AI)</f>
        <v>Mozambique</v>
      </c>
      <c r="T1954">
        <f>WEEKNUM(G1954)</f>
        <v>13</v>
      </c>
      <c r="U1954">
        <f>YEAR(G1954)</f>
        <v>2025</v>
      </c>
      <c r="V1954" s="117">
        <f>IFERROR(Q1954/N1954,"0")</f>
        <v>0</v>
      </c>
    </row>
    <row r="1955" spans="1:22">
      <c r="A1955" t="str">
        <f>_xlfn.XLOOKUP(D1955,BN:BN,BO:BO)</f>
        <v>México</v>
      </c>
      <c r="B1955" t="s">
        <v>25</v>
      </c>
      <c r="C1955">
        <v>267</v>
      </c>
      <c r="D1955" t="str">
        <f>_xlfn.XLOOKUP(C1955,BH:BH,BI:BI)</f>
        <v>MinervaH</v>
      </c>
      <c r="E1955">
        <v>27437</v>
      </c>
      <c r="F1955" t="s">
        <v>3041</v>
      </c>
      <c r="G1955" s="63">
        <v>45742</v>
      </c>
      <c r="H1955" s="63">
        <v>45743</v>
      </c>
      <c r="I1955" t="s">
        <v>366</v>
      </c>
      <c r="J1955" t="str">
        <f>_xlfn.XLOOKUP(I1955,AS:AS,AU:AU)</f>
        <v>Vuelos</v>
      </c>
      <c r="K1955" t="s">
        <v>33</v>
      </c>
      <c r="L1955">
        <v>463.3</v>
      </c>
      <c r="M1955">
        <f>L1955*_xlfn.XLOOKUP(K1955,AM:AM,AN:AN)</f>
        <v>398.43799999999999</v>
      </c>
      <c r="N1955">
        <f>L1955*_xlfn.XLOOKUP(K1955,AM:AM,AO:AO)</f>
        <v>463.3</v>
      </c>
      <c r="O1955">
        <v>0</v>
      </c>
      <c r="P1955">
        <f>O1955*_xlfn.XLOOKUP(K1955,AM:AM,AN:AN)</f>
        <v>0</v>
      </c>
      <c r="Q1955">
        <f>O1955*_xlfn.XLOOKUP(K1955,AM:AM,AO:AO)</f>
        <v>0</v>
      </c>
      <c r="R1955" t="str">
        <f>_xlfn.XLOOKUP(E1955,AF:AF,AG:AG)</f>
        <v>LAM LINHAS AEREAS DE MOCAMBIQUE</v>
      </c>
      <c r="S1955" t="str">
        <f>_xlfn.XLOOKUP(E1955,AF:AF,AI:AI)</f>
        <v>Mozambique</v>
      </c>
      <c r="T1955">
        <f>WEEKNUM(G1955)</f>
        <v>13</v>
      </c>
      <c r="U1955">
        <f>YEAR(G1955)</f>
        <v>2025</v>
      </c>
      <c r="V1955" s="117">
        <f>IFERROR(Q1955/N1955,"0")</f>
        <v>0</v>
      </c>
    </row>
    <row r="1956" spans="1:22">
      <c r="A1956" t="str">
        <f>_xlfn.XLOOKUP(D1956,BN:BN,BO:BO)</f>
        <v>México</v>
      </c>
      <c r="B1956" t="s">
        <v>25</v>
      </c>
      <c r="C1956">
        <v>268</v>
      </c>
      <c r="D1956" t="str">
        <f>_xlfn.XLOOKUP(C1956,BH:BH,BI:BI)</f>
        <v>MinervaH</v>
      </c>
      <c r="E1956">
        <v>25028</v>
      </c>
      <c r="F1956" t="s">
        <v>3042</v>
      </c>
      <c r="G1956" s="63">
        <v>45747</v>
      </c>
      <c r="H1956" s="63">
        <v>45747</v>
      </c>
      <c r="I1956" t="s">
        <v>366</v>
      </c>
      <c r="J1956" t="str">
        <f>_xlfn.XLOOKUP(I1956,AS:AS,AU:AU)</f>
        <v>Vuelos</v>
      </c>
      <c r="K1956" t="s">
        <v>30</v>
      </c>
      <c r="L1956">
        <v>208.5</v>
      </c>
      <c r="M1956">
        <f>L1956*_xlfn.XLOOKUP(K1956,AM:AM,AN:AN)</f>
        <v>10.008000000000001</v>
      </c>
      <c r="N1956">
        <f>L1956*_xlfn.XLOOKUP(K1956,AM:AM,AO:AO)</f>
        <v>11.676</v>
      </c>
      <c r="O1956">
        <v>0</v>
      </c>
      <c r="P1956">
        <f>O1956*_xlfn.XLOOKUP(K1956,AM:AM,AN:AN)</f>
        <v>0</v>
      </c>
      <c r="Q1956">
        <f>O1956*_xlfn.XLOOKUP(K1956,AM:AM,AO:AO)</f>
        <v>0</v>
      </c>
      <c r="R1956" t="str">
        <f>_xlfn.XLOOKUP(E1956,AF:AF,AG:AG)</f>
        <v>AirLink</v>
      </c>
      <c r="S1956" t="str">
        <f>_xlfn.XLOOKUP(E1956,AF:AF,AI:AI)</f>
        <v>South Africa</v>
      </c>
      <c r="T1956">
        <f>WEEKNUM(G1956)</f>
        <v>14</v>
      </c>
      <c r="U1956">
        <f>YEAR(G1956)</f>
        <v>2025</v>
      </c>
      <c r="V1956" s="117">
        <f>IFERROR(Q1956/N1956,"0")</f>
        <v>0</v>
      </c>
    </row>
    <row r="1957" spans="1:22">
      <c r="A1957" t="str">
        <f>_xlfn.XLOOKUP(D1957,BN:BN,BO:BO)</f>
        <v>México</v>
      </c>
      <c r="B1957" t="s">
        <v>25</v>
      </c>
      <c r="C1957">
        <v>268</v>
      </c>
      <c r="D1957" t="str">
        <f>_xlfn.XLOOKUP(C1957,BH:BH,BI:BI)</f>
        <v>MinervaH</v>
      </c>
      <c r="E1957">
        <v>25028</v>
      </c>
      <c r="F1957" t="s">
        <v>3042</v>
      </c>
      <c r="G1957" s="63">
        <v>45747</v>
      </c>
      <c r="H1957" s="63">
        <v>45747</v>
      </c>
      <c r="I1957" t="s">
        <v>366</v>
      </c>
      <c r="J1957" t="str">
        <f>_xlfn.XLOOKUP(I1957,AS:AS,AU:AU)</f>
        <v>Vuelos</v>
      </c>
      <c r="K1957" t="s">
        <v>33</v>
      </c>
      <c r="L1957">
        <v>208.5</v>
      </c>
      <c r="M1957">
        <f>L1957*_xlfn.XLOOKUP(K1957,AM:AM,AN:AN)</f>
        <v>179.31</v>
      </c>
      <c r="N1957">
        <f>L1957*_xlfn.XLOOKUP(K1957,AM:AM,AO:AO)</f>
        <v>208.5</v>
      </c>
      <c r="O1957">
        <v>0</v>
      </c>
      <c r="P1957">
        <f>O1957*_xlfn.XLOOKUP(K1957,AM:AM,AN:AN)</f>
        <v>0</v>
      </c>
      <c r="Q1957">
        <f>O1957*_xlfn.XLOOKUP(K1957,AM:AM,AO:AO)</f>
        <v>0</v>
      </c>
      <c r="R1957" t="str">
        <f>_xlfn.XLOOKUP(E1957,AF:AF,AG:AG)</f>
        <v>AirLink</v>
      </c>
      <c r="S1957" t="str">
        <f>_xlfn.XLOOKUP(E1957,AF:AF,AI:AI)</f>
        <v>South Africa</v>
      </c>
      <c r="T1957">
        <f>WEEKNUM(G1957)</f>
        <v>14</v>
      </c>
      <c r="U1957">
        <f>YEAR(G1957)</f>
        <v>2025</v>
      </c>
      <c r="V1957" s="117">
        <f>IFERROR(Q1957/N1957,"0")</f>
        <v>0</v>
      </c>
    </row>
    <row r="1958" spans="1:22">
      <c r="A1958" t="str">
        <f>_xlfn.XLOOKUP(D1958,BN:BN,BO:BO)</f>
        <v>México</v>
      </c>
      <c r="B1958" t="s">
        <v>25</v>
      </c>
      <c r="C1958">
        <v>269</v>
      </c>
      <c r="D1958" t="str">
        <f>_xlfn.XLOOKUP(C1958,BH:BH,BI:BI)</f>
        <v>MinervaH</v>
      </c>
      <c r="E1958">
        <v>25028</v>
      </c>
      <c r="F1958" t="s">
        <v>3043</v>
      </c>
      <c r="G1958" s="63">
        <v>45753</v>
      </c>
      <c r="H1958" s="63">
        <v>45753</v>
      </c>
      <c r="I1958" t="s">
        <v>366</v>
      </c>
      <c r="J1958" t="str">
        <f>_xlfn.XLOOKUP(I1958,AS:AS,AU:AU)</f>
        <v>Vuelos</v>
      </c>
      <c r="K1958" t="s">
        <v>33</v>
      </c>
      <c r="L1958">
        <v>698</v>
      </c>
      <c r="M1958">
        <f>L1958*_xlfn.XLOOKUP(K1958,AM:AM,AN:AN)</f>
        <v>600.28</v>
      </c>
      <c r="N1958">
        <f>L1958*_xlfn.XLOOKUP(K1958,AM:AM,AO:AO)</f>
        <v>698</v>
      </c>
      <c r="O1958">
        <v>0</v>
      </c>
      <c r="P1958">
        <f>O1958*_xlfn.XLOOKUP(K1958,AM:AM,AN:AN)</f>
        <v>0</v>
      </c>
      <c r="Q1958">
        <f>O1958*_xlfn.XLOOKUP(K1958,AM:AM,AO:AO)</f>
        <v>0</v>
      </c>
      <c r="R1958" t="str">
        <f>_xlfn.XLOOKUP(E1958,AF:AF,AG:AG)</f>
        <v>AirLink</v>
      </c>
      <c r="S1958" t="str">
        <f>_xlfn.XLOOKUP(E1958,AF:AF,AI:AI)</f>
        <v>South Africa</v>
      </c>
      <c r="T1958">
        <f>WEEKNUM(G1958)</f>
        <v>15</v>
      </c>
      <c r="U1958">
        <f>YEAR(G1958)</f>
        <v>2025</v>
      </c>
      <c r="V1958" s="117">
        <f>IFERROR(Q1958/N1958,"0")</f>
        <v>0</v>
      </c>
    </row>
    <row r="1959" spans="1:22">
      <c r="A1959" t="str">
        <f>_xlfn.XLOOKUP(D1959,BN:BN,BO:BO)</f>
        <v>México</v>
      </c>
      <c r="B1959" t="s">
        <v>25</v>
      </c>
      <c r="C1959">
        <v>270</v>
      </c>
      <c r="D1959" t="str">
        <f>_xlfn.XLOOKUP(C1959,BH:BH,BI:BI)</f>
        <v>MinervaH</v>
      </c>
      <c r="E1959">
        <v>23590</v>
      </c>
      <c r="F1959" t="s">
        <v>3044</v>
      </c>
      <c r="G1959" s="63">
        <v>45726</v>
      </c>
      <c r="H1959" s="63">
        <v>45726</v>
      </c>
      <c r="I1959" t="s">
        <v>366</v>
      </c>
      <c r="J1959" t="str">
        <f>_xlfn.XLOOKUP(I1959,AS:AS,AU:AU)</f>
        <v>Vuelos</v>
      </c>
      <c r="K1959" t="s">
        <v>33</v>
      </c>
      <c r="L1959">
        <v>396.07</v>
      </c>
      <c r="M1959">
        <f>L1959*_xlfn.XLOOKUP(K1959,AM:AM,AN:AN)</f>
        <v>340.62020000000001</v>
      </c>
      <c r="N1959">
        <f>L1959*_xlfn.XLOOKUP(K1959,AM:AM,AO:AO)</f>
        <v>396.07</v>
      </c>
      <c r="O1959">
        <v>0</v>
      </c>
      <c r="P1959">
        <f>O1959*_xlfn.XLOOKUP(K1959,AM:AM,AN:AN)</f>
        <v>0</v>
      </c>
      <c r="Q1959">
        <f>O1959*_xlfn.XLOOKUP(K1959,AM:AM,AO:AO)</f>
        <v>0</v>
      </c>
      <c r="R1959" t="str">
        <f>_xlfn.XLOOKUP(E1959,AF:AF,AG:AG)</f>
        <v>AEROMÉXICO</v>
      </c>
      <c r="S1959" t="str">
        <f>_xlfn.XLOOKUP(E1959,AF:AF,AI:AI)</f>
        <v>Mexico</v>
      </c>
      <c r="T1959">
        <f>WEEKNUM(G1959)</f>
        <v>11</v>
      </c>
      <c r="U1959">
        <f>YEAR(G1959)</f>
        <v>2025</v>
      </c>
      <c r="V1959" s="117">
        <f>IFERROR(Q1959/N1959,"0")</f>
        <v>0</v>
      </c>
    </row>
    <row r="1960" spans="1:22">
      <c r="A1960" t="str">
        <f>_xlfn.XLOOKUP(D1960,BN:BN,BO:BO)</f>
        <v>México</v>
      </c>
      <c r="B1960" t="s">
        <v>25</v>
      </c>
      <c r="C1960">
        <v>271</v>
      </c>
      <c r="D1960" t="str">
        <f>_xlfn.XLOOKUP(C1960,BH:BH,BI:BI)</f>
        <v>MinervaH</v>
      </c>
      <c r="E1960">
        <v>27364</v>
      </c>
      <c r="F1960" t="s">
        <v>3045</v>
      </c>
      <c r="G1960" s="63">
        <v>45761</v>
      </c>
      <c r="H1960" s="63">
        <v>45770</v>
      </c>
      <c r="I1960" t="s">
        <v>366</v>
      </c>
      <c r="J1960" t="str">
        <f>_xlfn.XLOOKUP(I1960,AS:AS,AU:AU)</f>
        <v>Vuelos</v>
      </c>
      <c r="K1960" t="s">
        <v>33</v>
      </c>
      <c r="L1960">
        <v>1019.5</v>
      </c>
      <c r="M1960">
        <f>L1960*_xlfn.XLOOKUP(K1960,AM:AM,AN:AN)</f>
        <v>876.77</v>
      </c>
      <c r="N1960">
        <f>L1960*_xlfn.XLOOKUP(K1960,AM:AM,AO:AO)</f>
        <v>1019.5</v>
      </c>
      <c r="O1960">
        <v>27.57</v>
      </c>
      <c r="P1960">
        <f>O1960*_xlfn.XLOOKUP(K1960,AM:AM,AN:AN)</f>
        <v>23.7102</v>
      </c>
      <c r="Q1960">
        <f>O1960*_xlfn.XLOOKUP(K1960,AM:AM,AO:AO)</f>
        <v>27.57</v>
      </c>
      <c r="R1960" t="str">
        <f>_xlfn.XLOOKUP(E1960,AF:AF,AG:AG)</f>
        <v>ASIANA AIRLINES</v>
      </c>
      <c r="S1960" t="str">
        <f>_xlfn.XLOOKUP(E1960,AF:AF,AI:AI)</f>
        <v>South Korea</v>
      </c>
      <c r="T1960">
        <f>WEEKNUM(G1960)</f>
        <v>16</v>
      </c>
      <c r="U1960">
        <f>YEAR(G1960)</f>
        <v>2025</v>
      </c>
      <c r="V1960" s="117">
        <f>IFERROR(Q1960/N1960,"0")</f>
        <v>2.7042667974497302E-2</v>
      </c>
    </row>
    <row r="1961" spans="1:22">
      <c r="A1961" t="e">
        <f>_xlfn.XLOOKUP(D1961,BN:BN,BO:BO)</f>
        <v>#N/A</v>
      </c>
      <c r="B1961" t="s">
        <v>25</v>
      </c>
      <c r="C1961">
        <v>272</v>
      </c>
      <c r="D1961" t="e">
        <f>_xlfn.XLOOKUP(C1961,BH:BH,BI:BI)</f>
        <v>#N/A</v>
      </c>
      <c r="E1961">
        <v>27448</v>
      </c>
      <c r="F1961" t="s">
        <v>3046</v>
      </c>
      <c r="G1961" s="63">
        <v>45784</v>
      </c>
      <c r="H1961" s="63">
        <v>45789</v>
      </c>
      <c r="I1961" t="s">
        <v>376</v>
      </c>
      <c r="J1961" t="str">
        <f>_xlfn.XLOOKUP(I1961,AS:AS,AU:AU)</f>
        <v>Hotel</v>
      </c>
      <c r="K1961" t="s">
        <v>33</v>
      </c>
      <c r="L1961">
        <v>7799.52</v>
      </c>
      <c r="M1961">
        <f>L1961*_xlfn.XLOOKUP(K1961,AM:AM,AN:AN)</f>
        <v>6707.5871999999999</v>
      </c>
      <c r="N1961">
        <f>L1961*_xlfn.XLOOKUP(K1961,AM:AM,AO:AO)</f>
        <v>7799.52</v>
      </c>
      <c r="O1961">
        <v>677.3</v>
      </c>
      <c r="P1961">
        <f>O1961*_xlfn.XLOOKUP(K1961,AM:AM,AN:AN)</f>
        <v>582.47799999999995</v>
      </c>
      <c r="Q1961">
        <f>O1961*_xlfn.XLOOKUP(K1961,AM:AM,AO:AO)</f>
        <v>677.3</v>
      </c>
      <c r="R1961" t="str">
        <f>_xlfn.XLOOKUP(E1961,AF:AF,AG:AG)</f>
        <v>THE LOWELL HOTEL</v>
      </c>
      <c r="S1961" t="str">
        <f>_xlfn.XLOOKUP(E1961,AF:AF,AI:AI)</f>
        <v>United States</v>
      </c>
      <c r="T1961">
        <f>WEEKNUM(G1961)</f>
        <v>19</v>
      </c>
      <c r="U1961">
        <f>YEAR(G1961)</f>
        <v>2025</v>
      </c>
      <c r="V1961" s="117">
        <f>IFERROR(Q1961/N1961,"0")</f>
        <v>8.6838677251933435E-2</v>
      </c>
    </row>
    <row r="1962" spans="1:22">
      <c r="A1962" t="e">
        <f>_xlfn.XLOOKUP(D1962,BN:BN,BO:BO)</f>
        <v>#N/A</v>
      </c>
      <c r="B1962" t="s">
        <v>25</v>
      </c>
      <c r="C1962">
        <v>272</v>
      </c>
      <c r="D1962" t="e">
        <f>_xlfn.XLOOKUP(C1962,BH:BH,BI:BI)</f>
        <v>#N/A</v>
      </c>
      <c r="E1962">
        <v>27448</v>
      </c>
      <c r="F1962" t="s">
        <v>3047</v>
      </c>
      <c r="G1962" s="63">
        <v>45784</v>
      </c>
      <c r="H1962" s="63">
        <v>45789</v>
      </c>
      <c r="I1962" t="s">
        <v>376</v>
      </c>
      <c r="J1962" t="str">
        <f>_xlfn.XLOOKUP(I1962,AS:AS,AU:AU)</f>
        <v>Hotel</v>
      </c>
      <c r="K1962" t="s">
        <v>33</v>
      </c>
      <c r="L1962">
        <v>20380.060000000001</v>
      </c>
      <c r="M1962">
        <f>L1962*_xlfn.XLOOKUP(K1962,AM:AM,AN:AN)</f>
        <v>17526.851600000002</v>
      </c>
      <c r="N1962">
        <f>L1962*_xlfn.XLOOKUP(K1962,AM:AM,AO:AO)</f>
        <v>20380.060000000001</v>
      </c>
      <c r="O1962">
        <v>1777.5</v>
      </c>
      <c r="P1962">
        <f>O1962*_xlfn.XLOOKUP(K1962,AM:AM,AN:AN)</f>
        <v>1528.6499999999999</v>
      </c>
      <c r="Q1962">
        <f>O1962*_xlfn.XLOOKUP(K1962,AM:AM,AO:AO)</f>
        <v>1777.5</v>
      </c>
      <c r="R1962" t="str">
        <f>_xlfn.XLOOKUP(E1962,AF:AF,AG:AG)</f>
        <v>THE LOWELL HOTEL</v>
      </c>
      <c r="S1962" t="str">
        <f>_xlfn.XLOOKUP(E1962,AF:AF,AI:AI)</f>
        <v>United States</v>
      </c>
      <c r="T1962">
        <f>WEEKNUM(G1962)</f>
        <v>19</v>
      </c>
      <c r="U1962">
        <f>YEAR(G1962)</f>
        <v>2025</v>
      </c>
      <c r="V1962" s="117">
        <f>IFERROR(Q1962/N1962,"0")</f>
        <v>8.7217603873590163E-2</v>
      </c>
    </row>
    <row r="1963" spans="1:22">
      <c r="A1963" t="str">
        <f>_xlfn.XLOOKUP(D1963,BN:BN,BO:BO)</f>
        <v>México</v>
      </c>
      <c r="B1963" t="s">
        <v>25</v>
      </c>
      <c r="C1963">
        <v>273</v>
      </c>
      <c r="D1963" t="str">
        <f>_xlfn.XLOOKUP(C1963,BH:BH,BI:BI)</f>
        <v>MinervaH</v>
      </c>
      <c r="E1963">
        <v>26673</v>
      </c>
      <c r="F1963" t="s">
        <v>3048</v>
      </c>
      <c r="G1963" s="63">
        <v>45777</v>
      </c>
      <c r="H1963" s="63">
        <v>45782</v>
      </c>
      <c r="I1963" t="s">
        <v>376</v>
      </c>
      <c r="J1963" t="str">
        <f>_xlfn.XLOOKUP(I1963,AS:AS,AU:AU)</f>
        <v>Hotel</v>
      </c>
      <c r="K1963" t="s">
        <v>27</v>
      </c>
      <c r="L1963">
        <v>3613.5</v>
      </c>
      <c r="M1963">
        <f>L1963*_xlfn.XLOOKUP(K1963,AM:AM,AN:AN)</f>
        <v>3613.5</v>
      </c>
      <c r="N1963">
        <f>L1963*_xlfn.XLOOKUP(K1963,AM:AM,AO:AO)</f>
        <v>4191.66</v>
      </c>
      <c r="O1963">
        <v>308.79000000000002</v>
      </c>
      <c r="P1963">
        <f>O1963*_xlfn.XLOOKUP(K1963,AM:AM,AN:AN)</f>
        <v>308.79000000000002</v>
      </c>
      <c r="Q1963">
        <f>O1963*_xlfn.XLOOKUP(K1963,AM:AM,AO:AO)</f>
        <v>358.19639999999998</v>
      </c>
      <c r="R1963" t="str">
        <f>_xlfn.XLOOKUP(E1963,AF:AF,AG:AG)</f>
        <v>URSO HOTEL AND SPA</v>
      </c>
      <c r="S1963" t="str">
        <f>_xlfn.XLOOKUP(E1963,AF:AF,AI:AI)</f>
        <v>Spain</v>
      </c>
      <c r="T1963">
        <f>WEEKNUM(G1963)</f>
        <v>18</v>
      </c>
      <c r="U1963">
        <f>YEAR(G1963)</f>
        <v>2025</v>
      </c>
      <c r="V1963" s="117">
        <f>IFERROR(Q1963/N1963,"0")</f>
        <v>8.545454545454545E-2</v>
      </c>
    </row>
    <row r="1964" spans="1:22">
      <c r="A1964" t="str">
        <f>_xlfn.XLOOKUP(D1964,BN:BN,BO:BO)</f>
        <v>México</v>
      </c>
      <c r="B1964" t="s">
        <v>25</v>
      </c>
      <c r="C1964">
        <v>274</v>
      </c>
      <c r="D1964" t="str">
        <f>_xlfn.XLOOKUP(C1964,BH:BH,BI:BI)</f>
        <v>MinervaH</v>
      </c>
      <c r="E1964">
        <v>24224</v>
      </c>
      <c r="F1964" t="s">
        <v>3049</v>
      </c>
      <c r="G1964" s="63">
        <v>45737</v>
      </c>
      <c r="H1964" s="63">
        <v>45737</v>
      </c>
      <c r="I1964" t="s">
        <v>366</v>
      </c>
      <c r="J1964" t="str">
        <f>_xlfn.XLOOKUP(I1964,AS:AS,AU:AU)</f>
        <v>Vuelos</v>
      </c>
      <c r="K1964" t="s">
        <v>33</v>
      </c>
      <c r="L1964">
        <v>555.49</v>
      </c>
      <c r="M1964">
        <f>L1964*_xlfn.XLOOKUP(K1964,AM:AM,AN:AN)</f>
        <v>477.72140000000002</v>
      </c>
      <c r="N1964">
        <f>L1964*_xlfn.XLOOKUP(K1964,AM:AM,AO:AO)</f>
        <v>555.49</v>
      </c>
      <c r="O1964">
        <v>0</v>
      </c>
      <c r="P1964">
        <f>O1964*_xlfn.XLOOKUP(K1964,AM:AM,AN:AN)</f>
        <v>0</v>
      </c>
      <c r="Q1964">
        <f>O1964*_xlfn.XLOOKUP(K1964,AM:AM,AO:AO)</f>
        <v>0</v>
      </c>
      <c r="R1964" t="str">
        <f>_xlfn.XLOOKUP(E1964,AF:AF,AG:AG)</f>
        <v>American Airlines</v>
      </c>
      <c r="S1964" t="str">
        <f>_xlfn.XLOOKUP(E1964,AF:AF,AI:AI)</f>
        <v>United States</v>
      </c>
      <c r="T1964">
        <f>WEEKNUM(G1964)</f>
        <v>12</v>
      </c>
      <c r="U1964">
        <f>YEAR(G1964)</f>
        <v>2025</v>
      </c>
      <c r="V1964" s="117">
        <f>IFERROR(Q1964/N1964,"0")</f>
        <v>0</v>
      </c>
    </row>
    <row r="1965" spans="1:22">
      <c r="A1965" t="str">
        <f>_xlfn.XLOOKUP(D1965,BN:BN,BO:BO)</f>
        <v>México</v>
      </c>
      <c r="B1965" t="s">
        <v>25</v>
      </c>
      <c r="C1965">
        <v>275</v>
      </c>
      <c r="D1965" t="str">
        <f>_xlfn.XLOOKUP(C1965,BH:BH,BI:BI)</f>
        <v>MinervaH</v>
      </c>
      <c r="E1965">
        <v>27486</v>
      </c>
      <c r="F1965" t="s">
        <v>3050</v>
      </c>
      <c r="G1965" s="63">
        <v>45810</v>
      </c>
      <c r="H1965" s="63">
        <v>45812</v>
      </c>
      <c r="I1965" t="s">
        <v>376</v>
      </c>
      <c r="J1965" t="str">
        <f>_xlfn.XLOOKUP(I1965,AS:AS,AU:AU)</f>
        <v>Hotel</v>
      </c>
      <c r="K1965" t="s">
        <v>27</v>
      </c>
      <c r="L1965">
        <v>4862.3999999999996</v>
      </c>
      <c r="M1965">
        <f>L1965*_xlfn.XLOOKUP(K1965,AM:AM,AN:AN)</f>
        <v>4862.3999999999996</v>
      </c>
      <c r="N1965">
        <f>L1965*_xlfn.XLOOKUP(K1965,AM:AM,AO:AO)</f>
        <v>5640.3839999999991</v>
      </c>
      <c r="O1965">
        <v>654.54</v>
      </c>
      <c r="P1965">
        <f>O1965*_xlfn.XLOOKUP(K1965,AM:AM,AN:AN)</f>
        <v>654.54</v>
      </c>
      <c r="Q1965">
        <f>O1965*_xlfn.XLOOKUP(K1965,AM:AM,AO:AO)</f>
        <v>759.26639999999986</v>
      </c>
      <c r="R1965" t="str">
        <f>_xlfn.XLOOKUP(E1965,AF:AF,AG:AG)</f>
        <v>MANDARIN ORIENTAL, PARIS HOTEL</v>
      </c>
      <c r="S1965" t="str">
        <f>_xlfn.XLOOKUP(E1965,AF:AF,AI:AI)</f>
        <v>France</v>
      </c>
      <c r="T1965">
        <f>WEEKNUM(G1965)</f>
        <v>23</v>
      </c>
      <c r="U1965">
        <f>YEAR(G1965)</f>
        <v>2025</v>
      </c>
      <c r="V1965" s="117">
        <f>IFERROR(Q1965/N1965,"0")</f>
        <v>0.13461253701875617</v>
      </c>
    </row>
    <row r="1966" spans="1:22">
      <c r="A1966" t="str">
        <f>_xlfn.XLOOKUP(D1966,BN:BN,BO:BO)</f>
        <v>México</v>
      </c>
      <c r="B1966" t="s">
        <v>25</v>
      </c>
      <c r="C1966">
        <v>275</v>
      </c>
      <c r="D1966" t="str">
        <f>_xlfn.XLOOKUP(C1966,BH:BH,BI:BI)</f>
        <v>MinervaH</v>
      </c>
      <c r="E1966">
        <v>27486</v>
      </c>
      <c r="F1966" t="s">
        <v>3051</v>
      </c>
      <c r="G1966" s="63">
        <v>45810</v>
      </c>
      <c r="H1966" s="63">
        <v>45812</v>
      </c>
      <c r="I1966" t="s">
        <v>376</v>
      </c>
      <c r="J1966" t="str">
        <f>_xlfn.XLOOKUP(I1966,AS:AS,AU:AU)</f>
        <v>Hotel</v>
      </c>
      <c r="K1966" t="s">
        <v>27</v>
      </c>
      <c r="L1966">
        <v>4862.3999999999996</v>
      </c>
      <c r="M1966">
        <f>L1966*_xlfn.XLOOKUP(K1966,AM:AM,AN:AN)</f>
        <v>4862.3999999999996</v>
      </c>
      <c r="N1966">
        <f>L1966*_xlfn.XLOOKUP(K1966,AM:AM,AO:AO)</f>
        <v>5640.3839999999991</v>
      </c>
      <c r="O1966">
        <v>654.54</v>
      </c>
      <c r="P1966">
        <f>O1966*_xlfn.XLOOKUP(K1966,AM:AM,AN:AN)</f>
        <v>654.54</v>
      </c>
      <c r="Q1966">
        <f>O1966*_xlfn.XLOOKUP(K1966,AM:AM,AO:AO)</f>
        <v>759.26639999999986</v>
      </c>
      <c r="R1966" t="str">
        <f>_xlfn.XLOOKUP(E1966,AF:AF,AG:AG)</f>
        <v>MANDARIN ORIENTAL, PARIS HOTEL</v>
      </c>
      <c r="S1966" t="str">
        <f>_xlfn.XLOOKUP(E1966,AF:AF,AI:AI)</f>
        <v>France</v>
      </c>
      <c r="T1966">
        <f>WEEKNUM(G1966)</f>
        <v>23</v>
      </c>
      <c r="U1966">
        <f>YEAR(G1966)</f>
        <v>2025</v>
      </c>
      <c r="V1966" s="117">
        <f>IFERROR(Q1966/N1966,"0")</f>
        <v>0.13461253701875617</v>
      </c>
    </row>
    <row r="1967" spans="1:22">
      <c r="A1967" t="str">
        <f>_xlfn.XLOOKUP(D1967,BN:BN,BO:BO)</f>
        <v>México</v>
      </c>
      <c r="B1967" t="s">
        <v>25</v>
      </c>
      <c r="C1967">
        <v>276</v>
      </c>
      <c r="D1967" t="str">
        <f>_xlfn.XLOOKUP(C1967,BH:BH,BI:BI)</f>
        <v>AndreaM</v>
      </c>
      <c r="E1967">
        <v>27487</v>
      </c>
      <c r="F1967" t="s">
        <v>3052</v>
      </c>
      <c r="G1967" s="63">
        <v>45778</v>
      </c>
      <c r="H1967" s="63">
        <v>45782</v>
      </c>
      <c r="I1967" t="s">
        <v>376</v>
      </c>
      <c r="J1967" t="str">
        <f>_xlfn.XLOOKUP(I1967,AS:AS,AU:AU)</f>
        <v>Hotel</v>
      </c>
      <c r="K1967" t="s">
        <v>30</v>
      </c>
      <c r="L1967">
        <v>187114.16</v>
      </c>
      <c r="M1967">
        <f>L1967*_xlfn.XLOOKUP(K1967,AM:AM,AN:AN)</f>
        <v>8981.4796800000004</v>
      </c>
      <c r="N1967">
        <f>L1967*_xlfn.XLOOKUP(K1967,AM:AM,AO:AO)</f>
        <v>10478.392960000001</v>
      </c>
      <c r="O1967">
        <v>13501.8</v>
      </c>
      <c r="P1967">
        <f>O1967*_xlfn.XLOOKUP(K1967,AM:AM,AN:AN)</f>
        <v>648.08640000000003</v>
      </c>
      <c r="Q1967">
        <f>O1967*_xlfn.XLOOKUP(K1967,AM:AM,AO:AO)</f>
        <v>756.10079999999994</v>
      </c>
      <c r="R1967" t="str">
        <f>_xlfn.XLOOKUP(E1967,AF:AF,AG:AG)</f>
        <v>FOUR SEASONS RESORT PUNTA MITA</v>
      </c>
      <c r="S1967" t="str">
        <f>_xlfn.XLOOKUP(E1967,AF:AF,AI:AI)</f>
        <v>Mexico</v>
      </c>
      <c r="T1967">
        <f>WEEKNUM(G1967)</f>
        <v>18</v>
      </c>
      <c r="U1967">
        <f>YEAR(G1967)</f>
        <v>2025</v>
      </c>
      <c r="V1967" s="117">
        <f>IFERROR(Q1967/N1967,"0")</f>
        <v>7.2158087875337701E-2</v>
      </c>
    </row>
    <row r="1968" spans="1:22">
      <c r="A1968" t="e">
        <f>_xlfn.XLOOKUP(D1968,BN:BN,BO:BO)</f>
        <v>#N/A</v>
      </c>
      <c r="B1968" t="s">
        <v>25</v>
      </c>
      <c r="C1968">
        <v>277</v>
      </c>
      <c r="D1968" t="e">
        <f>_xlfn.XLOOKUP(C1968,BH:BH,BI:BI)</f>
        <v>#N/A</v>
      </c>
      <c r="E1968">
        <v>25372</v>
      </c>
      <c r="F1968" t="s">
        <v>3053</v>
      </c>
      <c r="G1968" s="63">
        <v>45855</v>
      </c>
      <c r="H1968" s="63">
        <v>45870</v>
      </c>
      <c r="I1968" t="s">
        <v>376</v>
      </c>
      <c r="J1968" t="str">
        <f>_xlfn.XLOOKUP(I1968,AS:AS,AU:AU)</f>
        <v>Hotel</v>
      </c>
      <c r="K1968" t="s">
        <v>202</v>
      </c>
      <c r="L1968">
        <v>1</v>
      </c>
      <c r="M1968">
        <f>L1968*_xlfn.XLOOKUP(K1968,AM:AM,AN:AN)</f>
        <v>1.1499999999999999</v>
      </c>
      <c r="N1968">
        <f>L1968*_xlfn.XLOOKUP(K1968,AM:AM,AO:AO)</f>
        <v>1.34</v>
      </c>
      <c r="O1968">
        <v>0.1</v>
      </c>
      <c r="P1968">
        <f>O1968*_xlfn.XLOOKUP(K1968,AM:AM,AN:AN)</f>
        <v>0.11499999999999999</v>
      </c>
      <c r="Q1968">
        <f>O1968*_xlfn.XLOOKUP(K1968,AM:AM,AO:AO)</f>
        <v>0.13400000000000001</v>
      </c>
      <c r="R1968" t="str">
        <f>_xlfn.XLOOKUP(E1968,AF:AF,AG:AG)</f>
        <v>Queen Of Clubs Lifestyle Luxury Services LTD</v>
      </c>
      <c r="S1968" t="str">
        <f>_xlfn.XLOOKUP(E1968,AF:AF,AI:AI)</f>
        <v>United Kingdom</v>
      </c>
      <c r="T1968">
        <f>WEEKNUM(G1968)</f>
        <v>29</v>
      </c>
      <c r="U1968">
        <f>YEAR(G1968)</f>
        <v>2025</v>
      </c>
      <c r="V1968" s="117">
        <f>IFERROR(Q1968/N1968,"0")</f>
        <v>0.1</v>
      </c>
    </row>
    <row r="1969" spans="1:22">
      <c r="A1969" t="e">
        <f>_xlfn.XLOOKUP(D1969,BN:BN,BO:BO)</f>
        <v>#N/A</v>
      </c>
      <c r="B1969" t="s">
        <v>25</v>
      </c>
      <c r="C1969">
        <v>277</v>
      </c>
      <c r="D1969" t="e">
        <f>_xlfn.XLOOKUP(C1969,BH:BH,BI:BI)</f>
        <v>#N/A</v>
      </c>
      <c r="E1969">
        <v>25372</v>
      </c>
      <c r="F1969" t="s">
        <v>3054</v>
      </c>
      <c r="G1969" s="63">
        <v>45855</v>
      </c>
      <c r="H1969" s="63">
        <v>45870</v>
      </c>
      <c r="I1969" t="s">
        <v>419</v>
      </c>
      <c r="J1969" t="str">
        <f>_xlfn.XLOOKUP(I1969,AS:AS,AU:AU)</f>
        <v>Otros</v>
      </c>
      <c r="K1969" t="s">
        <v>202</v>
      </c>
      <c r="L1969">
        <v>1</v>
      </c>
      <c r="M1969">
        <f>L1969*_xlfn.XLOOKUP(K1969,AM:AM,AN:AN)</f>
        <v>1.1499999999999999</v>
      </c>
      <c r="N1969">
        <f>L1969*_xlfn.XLOOKUP(K1969,AM:AM,AO:AO)</f>
        <v>1.34</v>
      </c>
      <c r="O1969">
        <v>0.1</v>
      </c>
      <c r="P1969">
        <f>O1969*_xlfn.XLOOKUP(K1969,AM:AM,AN:AN)</f>
        <v>0.11499999999999999</v>
      </c>
      <c r="Q1969">
        <f>O1969*_xlfn.XLOOKUP(K1969,AM:AM,AO:AO)</f>
        <v>0.13400000000000001</v>
      </c>
      <c r="R1969" t="str">
        <f>_xlfn.XLOOKUP(E1969,AF:AF,AG:AG)</f>
        <v>Queen Of Clubs Lifestyle Luxury Services LTD</v>
      </c>
      <c r="S1969" t="str">
        <f>_xlfn.XLOOKUP(E1969,AF:AF,AI:AI)</f>
        <v>United Kingdom</v>
      </c>
      <c r="T1969">
        <f>WEEKNUM(G1969)</f>
        <v>29</v>
      </c>
      <c r="U1969">
        <f>YEAR(G1969)</f>
        <v>2025</v>
      </c>
      <c r="V1969" s="117">
        <f>IFERROR(Q1969/N1969,"0")</f>
        <v>0.1</v>
      </c>
    </row>
    <row r="1970" spans="1:22">
      <c r="A1970" t="str">
        <f>_xlfn.XLOOKUP(D1970,BN:BN,BO:BO)</f>
        <v>México</v>
      </c>
      <c r="B1970" t="s">
        <v>25</v>
      </c>
      <c r="C1970">
        <v>278</v>
      </c>
      <c r="D1970" t="str">
        <f>_xlfn.XLOOKUP(C1970,BH:BH,BI:BI)</f>
        <v>LucianaE</v>
      </c>
      <c r="E1970">
        <v>25904</v>
      </c>
      <c r="F1970" t="s">
        <v>3055</v>
      </c>
      <c r="G1970" s="63">
        <v>45973</v>
      </c>
      <c r="H1970" s="63">
        <v>45986</v>
      </c>
      <c r="I1970" t="s">
        <v>376</v>
      </c>
      <c r="J1970" t="str">
        <f>_xlfn.XLOOKUP(I1970,AS:AS,AU:AU)</f>
        <v>Hotel</v>
      </c>
      <c r="K1970" t="s">
        <v>33</v>
      </c>
      <c r="L1970">
        <v>3268</v>
      </c>
      <c r="M1970">
        <f>L1970*_xlfn.XLOOKUP(K1970,AM:AM,AN:AN)</f>
        <v>2810.48</v>
      </c>
      <c r="N1970">
        <f>L1970*_xlfn.XLOOKUP(K1970,AM:AM,AO:AO)</f>
        <v>3268</v>
      </c>
      <c r="O1970">
        <v>241.39</v>
      </c>
      <c r="P1970">
        <f>O1970*_xlfn.XLOOKUP(K1970,AM:AM,AN:AN)</f>
        <v>207.59539999999998</v>
      </c>
      <c r="Q1970">
        <f>O1970*_xlfn.XLOOKUP(K1970,AM:AM,AO:AO)</f>
        <v>241.39</v>
      </c>
      <c r="R1970" t="str">
        <f>_xlfn.XLOOKUP(E1970,AF:AF,AG:AG)</f>
        <v>FOUR SEASONS HOTEL TOKYO AT OTEMACHI</v>
      </c>
      <c r="S1970" t="str">
        <f>_xlfn.XLOOKUP(E1970,AF:AF,AI:AI)</f>
        <v>Japan</v>
      </c>
      <c r="T1970">
        <f>WEEKNUM(G1970)</f>
        <v>46</v>
      </c>
      <c r="U1970">
        <f>YEAR(G1970)</f>
        <v>2025</v>
      </c>
      <c r="V1970" s="117">
        <f>IFERROR(Q1970/N1970,"0")</f>
        <v>7.3864749082007339E-2</v>
      </c>
    </row>
    <row r="1971" spans="1:22">
      <c r="A1971" t="str">
        <f>_xlfn.XLOOKUP(D1971,BN:BN,BO:BO)</f>
        <v>México</v>
      </c>
      <c r="B1971" t="s">
        <v>25</v>
      </c>
      <c r="C1971">
        <v>278</v>
      </c>
      <c r="D1971" t="str">
        <f>_xlfn.XLOOKUP(C1971,BH:BH,BI:BI)</f>
        <v>LucianaE</v>
      </c>
      <c r="E1971">
        <v>25022</v>
      </c>
      <c r="F1971" t="s">
        <v>3056</v>
      </c>
      <c r="G1971" s="63">
        <v>45985</v>
      </c>
      <c r="H1971" s="63">
        <v>45986</v>
      </c>
      <c r="I1971" t="s">
        <v>376</v>
      </c>
      <c r="J1971" t="str">
        <f>_xlfn.XLOOKUP(I1971,AS:AS,AU:AU)</f>
        <v>Hotel</v>
      </c>
      <c r="K1971" t="s">
        <v>33</v>
      </c>
      <c r="L1971">
        <v>1551</v>
      </c>
      <c r="M1971">
        <f>L1971*_xlfn.XLOOKUP(K1971,AM:AM,AN:AN)</f>
        <v>1333.86</v>
      </c>
      <c r="N1971">
        <f>L1971*_xlfn.XLOOKUP(K1971,AM:AM,AO:AO)</f>
        <v>1551</v>
      </c>
      <c r="O1971">
        <v>103.34</v>
      </c>
      <c r="P1971">
        <f>O1971*_xlfn.XLOOKUP(K1971,AM:AM,AN:AN)</f>
        <v>88.872399999999999</v>
      </c>
      <c r="Q1971">
        <f>O1971*_xlfn.XLOOKUP(K1971,AM:AM,AO:AO)</f>
        <v>103.34</v>
      </c>
      <c r="R1971" t="str">
        <f>_xlfn.XLOOKUP(E1971,AF:AF,AG:AG)</f>
        <v>THE PENINSULA TOKYO</v>
      </c>
      <c r="S1971" t="str">
        <f>_xlfn.XLOOKUP(E1971,AF:AF,AI:AI)</f>
        <v>Japan</v>
      </c>
      <c r="T1971">
        <f>WEEKNUM(G1971)</f>
        <v>48</v>
      </c>
      <c r="U1971">
        <f>YEAR(G1971)</f>
        <v>2025</v>
      </c>
      <c r="V1971" s="117">
        <f>IFERROR(Q1971/N1971,"0")</f>
        <v>6.662798194713089E-2</v>
      </c>
    </row>
    <row r="1972" spans="1:22">
      <c r="A1972" t="str">
        <f>_xlfn.XLOOKUP(D1972,BN:BN,BO:BO)</f>
        <v>México</v>
      </c>
      <c r="B1972" t="s">
        <v>25</v>
      </c>
      <c r="C1972">
        <v>278</v>
      </c>
      <c r="D1972" t="str">
        <f>_xlfn.XLOOKUP(C1972,BH:BH,BI:BI)</f>
        <v>LucianaE</v>
      </c>
      <c r="E1972">
        <v>25365</v>
      </c>
      <c r="F1972" t="s">
        <v>3057</v>
      </c>
      <c r="G1972" s="63">
        <v>45981</v>
      </c>
      <c r="H1972" s="63">
        <v>45984</v>
      </c>
      <c r="I1972" t="s">
        <v>376</v>
      </c>
      <c r="J1972" t="str">
        <f>_xlfn.XLOOKUP(I1972,AS:AS,AU:AU)</f>
        <v>Hotel</v>
      </c>
      <c r="K1972" t="s">
        <v>33</v>
      </c>
      <c r="L1972">
        <v>6485</v>
      </c>
      <c r="M1972">
        <f>L1972*_xlfn.XLOOKUP(K1972,AM:AM,AN:AN)</f>
        <v>5577.1</v>
      </c>
      <c r="N1972">
        <f>L1972*_xlfn.XLOOKUP(K1972,AM:AM,AO:AO)</f>
        <v>6485</v>
      </c>
      <c r="O1972">
        <v>450.8</v>
      </c>
      <c r="P1972">
        <f>O1972*_xlfn.XLOOKUP(K1972,AM:AM,AN:AN)</f>
        <v>387.68799999999999</v>
      </c>
      <c r="Q1972">
        <f>O1972*_xlfn.XLOOKUP(K1972,AM:AM,AO:AO)</f>
        <v>450.8</v>
      </c>
      <c r="R1972" t="str">
        <f>_xlfn.XLOOKUP(E1972,AF:AF,AG:AG)</f>
        <v>THE SHINMONZEN</v>
      </c>
      <c r="S1972" t="str">
        <f>_xlfn.XLOOKUP(E1972,AF:AF,AI:AI)</f>
        <v>Japan</v>
      </c>
      <c r="T1972">
        <f>WEEKNUM(G1972)</f>
        <v>47</v>
      </c>
      <c r="U1972">
        <f>YEAR(G1972)</f>
        <v>2025</v>
      </c>
      <c r="V1972" s="117">
        <f>IFERROR(Q1972/N1972,"0")</f>
        <v>6.9514263685427916E-2</v>
      </c>
    </row>
    <row r="1973" spans="1:22">
      <c r="A1973" t="str">
        <f>_xlfn.XLOOKUP(D1973,BN:BN,BO:BO)</f>
        <v>México</v>
      </c>
      <c r="B1973" t="s">
        <v>25</v>
      </c>
      <c r="C1973">
        <v>278</v>
      </c>
      <c r="D1973" t="str">
        <f>_xlfn.XLOOKUP(C1973,BH:BH,BI:BI)</f>
        <v>LucianaE</v>
      </c>
      <c r="E1973">
        <v>27490</v>
      </c>
      <c r="F1973" t="s">
        <v>1347</v>
      </c>
      <c r="G1973" s="63">
        <v>45977</v>
      </c>
      <c r="H1973" s="63">
        <v>45979</v>
      </c>
      <c r="I1973" t="s">
        <v>376</v>
      </c>
      <c r="J1973" t="str">
        <f>_xlfn.XLOOKUP(I1973,AS:AS,AU:AU)</f>
        <v>Hotel</v>
      </c>
      <c r="K1973" t="s">
        <v>33</v>
      </c>
      <c r="L1973">
        <v>2398</v>
      </c>
      <c r="M1973">
        <f>L1973*_xlfn.XLOOKUP(K1973,AM:AM,AN:AN)</f>
        <v>2062.2799999999997</v>
      </c>
      <c r="N1973">
        <f>L1973*_xlfn.XLOOKUP(K1973,AM:AM,AO:AO)</f>
        <v>2398</v>
      </c>
      <c r="O1973">
        <v>210.7</v>
      </c>
      <c r="P1973">
        <f>O1973*_xlfn.XLOOKUP(K1973,AM:AM,AN:AN)</f>
        <v>181.202</v>
      </c>
      <c r="Q1973">
        <f>O1973*_xlfn.XLOOKUP(K1973,AM:AM,AO:AO)</f>
        <v>210.7</v>
      </c>
      <c r="R1973" t="str">
        <f>_xlfn.XLOOKUP(E1973,AF:AF,AG:AG)</f>
        <v>HOSHINOYA FUJI</v>
      </c>
      <c r="S1973" t="str">
        <f>_xlfn.XLOOKUP(E1973,AF:AF,AI:AI)</f>
        <v>Japan</v>
      </c>
      <c r="T1973">
        <f>WEEKNUM(G1973)</f>
        <v>47</v>
      </c>
      <c r="U1973">
        <f>YEAR(G1973)</f>
        <v>2025</v>
      </c>
      <c r="V1973" s="117">
        <f>IFERROR(Q1973/N1973,"0")</f>
        <v>8.7864887406171807E-2</v>
      </c>
    </row>
    <row r="1974" spans="1:22">
      <c r="A1974" t="str">
        <f>_xlfn.XLOOKUP(D1974,BN:BN,BO:BO)</f>
        <v>México</v>
      </c>
      <c r="B1974" t="s">
        <v>25</v>
      </c>
      <c r="C1974">
        <v>278</v>
      </c>
      <c r="D1974" t="str">
        <f>_xlfn.XLOOKUP(C1974,BH:BH,BI:BI)</f>
        <v>LucianaE</v>
      </c>
      <c r="E1974">
        <v>25360</v>
      </c>
      <c r="F1974" t="s">
        <v>3058</v>
      </c>
      <c r="G1974" s="63">
        <v>45974</v>
      </c>
      <c r="H1974" s="63">
        <v>45986</v>
      </c>
      <c r="I1974" t="s">
        <v>364</v>
      </c>
      <c r="J1974" t="str">
        <f>_xlfn.XLOOKUP(I1974,AS:AS,AU:AU)</f>
        <v>DMC</v>
      </c>
      <c r="K1974" t="s">
        <v>33</v>
      </c>
      <c r="L1974">
        <v>15326</v>
      </c>
      <c r="M1974">
        <f>L1974*_xlfn.XLOOKUP(K1974,AM:AM,AN:AN)</f>
        <v>13180.36</v>
      </c>
      <c r="N1974">
        <f>L1974*_xlfn.XLOOKUP(K1974,AM:AM,AO:AO)</f>
        <v>15326</v>
      </c>
      <c r="O1974">
        <v>2056.79</v>
      </c>
      <c r="P1974">
        <f>O1974*_xlfn.XLOOKUP(K1974,AM:AM,AN:AN)</f>
        <v>1768.8393999999998</v>
      </c>
      <c r="Q1974">
        <f>O1974*_xlfn.XLOOKUP(K1974,AM:AM,AO:AO)</f>
        <v>2056.79</v>
      </c>
      <c r="R1974" t="str">
        <f>_xlfn.XLOOKUP(E1974,AF:AF,AG:AG)</f>
        <v>Luxury Japan</v>
      </c>
      <c r="S1974" t="str">
        <f>_xlfn.XLOOKUP(E1974,AF:AF,AI:AI)</f>
        <v>Japan</v>
      </c>
      <c r="T1974">
        <f>WEEKNUM(G1974)</f>
        <v>46</v>
      </c>
      <c r="U1974">
        <f>YEAR(G1974)</f>
        <v>2025</v>
      </c>
      <c r="V1974" s="117">
        <f>IFERROR(Q1974/N1974,"0")</f>
        <v>0.13420266214276394</v>
      </c>
    </row>
    <row r="1975" spans="1:22">
      <c r="A1975" t="str">
        <f>_xlfn.XLOOKUP(D1975,BN:BN,BO:BO)</f>
        <v>México</v>
      </c>
      <c r="B1975" t="s">
        <v>25</v>
      </c>
      <c r="C1975">
        <v>278</v>
      </c>
      <c r="D1975" t="str">
        <f>_xlfn.XLOOKUP(C1975,BH:BH,BI:BI)</f>
        <v>LucianaE</v>
      </c>
      <c r="E1975">
        <v>0</v>
      </c>
      <c r="F1975" t="s">
        <v>3059</v>
      </c>
      <c r="G1975" s="63">
        <v>45973</v>
      </c>
      <c r="H1975" s="63">
        <v>45986</v>
      </c>
      <c r="I1975" t="s">
        <v>395</v>
      </c>
      <c r="J1975" t="str">
        <f>_xlfn.XLOOKUP(I1975,AS:AS,AU:AU)</f>
        <v>Honorarios</v>
      </c>
      <c r="K1975" t="s">
        <v>33</v>
      </c>
      <c r="L1975">
        <v>590.04</v>
      </c>
      <c r="M1975">
        <f>L1975*_xlfn.XLOOKUP(K1975,AM:AM,AN:AN)</f>
        <v>507.43439999999998</v>
      </c>
      <c r="N1975">
        <f>L1975*_xlfn.XLOOKUP(K1975,AM:AM,AO:AO)</f>
        <v>590.04</v>
      </c>
      <c r="O1975">
        <v>590.04</v>
      </c>
      <c r="P1975">
        <f>O1975*_xlfn.XLOOKUP(K1975,AM:AM,AN:AN)</f>
        <v>507.43439999999998</v>
      </c>
      <c r="Q1975">
        <f>O1975*_xlfn.XLOOKUP(K1975,AM:AM,AO:AO)</f>
        <v>590.04</v>
      </c>
      <c r="R1975" t="str">
        <f>_xlfn.XLOOKUP(E1975,AF:AF,AG:AG)</f>
        <v>FEES</v>
      </c>
      <c r="S1975">
        <f>_xlfn.XLOOKUP(E1975,AF:AF,AI:AI)</f>
        <v>0</v>
      </c>
      <c r="T1975">
        <f>WEEKNUM(G1975)</f>
        <v>46</v>
      </c>
      <c r="U1975">
        <f>YEAR(G1975)</f>
        <v>2025</v>
      </c>
      <c r="V1975" s="117">
        <f>IFERROR(Q1975/N1975,"0")</f>
        <v>1</v>
      </c>
    </row>
    <row r="1976" spans="1:22">
      <c r="A1976" t="str">
        <f>_xlfn.XLOOKUP(D1976,BN:BN,BO:BO)</f>
        <v>México</v>
      </c>
      <c r="B1976" t="s">
        <v>25</v>
      </c>
      <c r="C1976">
        <v>279</v>
      </c>
      <c r="D1976" t="str">
        <f>_xlfn.XLOOKUP(C1976,BH:BH,BI:BI)</f>
        <v>LucianaE</v>
      </c>
      <c r="E1976">
        <v>25057</v>
      </c>
      <c r="F1976" t="s">
        <v>3060</v>
      </c>
      <c r="G1976" s="63">
        <v>45804</v>
      </c>
      <c r="H1976" s="63">
        <v>45809</v>
      </c>
      <c r="I1976" t="s">
        <v>376</v>
      </c>
      <c r="J1976" t="str">
        <f>_xlfn.XLOOKUP(I1976,AS:AS,AU:AU)</f>
        <v>Hotel</v>
      </c>
      <c r="K1976" t="s">
        <v>33</v>
      </c>
      <c r="L1976">
        <v>17370</v>
      </c>
      <c r="M1976">
        <f>L1976*_xlfn.XLOOKUP(K1976,AM:AM,AN:AN)</f>
        <v>14938.199999999999</v>
      </c>
      <c r="N1976">
        <f>L1976*_xlfn.XLOOKUP(K1976,AM:AM,AO:AO)</f>
        <v>17370</v>
      </c>
      <c r="O1976">
        <v>1269.94</v>
      </c>
      <c r="P1976">
        <f>O1976*_xlfn.XLOOKUP(K1976,AM:AM,AN:AN)</f>
        <v>1092.1484</v>
      </c>
      <c r="Q1976">
        <f>O1976*_xlfn.XLOOKUP(K1976,AM:AM,AO:AO)</f>
        <v>1269.94</v>
      </c>
      <c r="R1976" t="str">
        <f>_xlfn.XLOOKUP(E1976,AF:AF,AG:AG)</f>
        <v>HOTEL THE MITSUI KYOTO</v>
      </c>
      <c r="S1976" t="str">
        <f>_xlfn.XLOOKUP(E1976,AF:AF,AI:AI)</f>
        <v>Japan</v>
      </c>
      <c r="T1976">
        <f>WEEKNUM(G1976)</f>
        <v>22</v>
      </c>
      <c r="U1976">
        <f>YEAR(G1976)</f>
        <v>2025</v>
      </c>
      <c r="V1976" s="117">
        <f>IFERROR(Q1976/N1976,"0")</f>
        <v>7.3111111111111113E-2</v>
      </c>
    </row>
    <row r="1977" spans="1:22">
      <c r="A1977" t="str">
        <f>_xlfn.XLOOKUP(D1977,BN:BN,BO:BO)</f>
        <v>México</v>
      </c>
      <c r="B1977" t="s">
        <v>25</v>
      </c>
      <c r="C1977">
        <v>279</v>
      </c>
      <c r="D1977" t="str">
        <f>_xlfn.XLOOKUP(C1977,BH:BH,BI:BI)</f>
        <v>LucianaE</v>
      </c>
      <c r="E1977">
        <v>25904</v>
      </c>
      <c r="F1977" t="s">
        <v>3061</v>
      </c>
      <c r="G1977" s="63">
        <v>45799</v>
      </c>
      <c r="H1977" s="63">
        <v>45802</v>
      </c>
      <c r="I1977" t="s">
        <v>376</v>
      </c>
      <c r="J1977" t="str">
        <f>_xlfn.XLOOKUP(I1977,AS:AS,AU:AU)</f>
        <v>Hotel</v>
      </c>
      <c r="K1977" t="s">
        <v>33</v>
      </c>
      <c r="L1977">
        <v>9873.2999999999993</v>
      </c>
      <c r="M1977">
        <f>L1977*_xlfn.XLOOKUP(K1977,AM:AM,AN:AN)</f>
        <v>8491.0379999999986</v>
      </c>
      <c r="N1977">
        <f>L1977*_xlfn.XLOOKUP(K1977,AM:AM,AO:AO)</f>
        <v>9873.2999999999993</v>
      </c>
      <c r="O1977">
        <v>759.94</v>
      </c>
      <c r="P1977">
        <f>O1977*_xlfn.XLOOKUP(K1977,AM:AM,AN:AN)</f>
        <v>653.54840000000002</v>
      </c>
      <c r="Q1977">
        <f>O1977*_xlfn.XLOOKUP(K1977,AM:AM,AO:AO)</f>
        <v>759.94</v>
      </c>
      <c r="R1977" t="str">
        <f>_xlfn.XLOOKUP(E1977,AF:AF,AG:AG)</f>
        <v>FOUR SEASONS HOTEL TOKYO AT OTEMACHI</v>
      </c>
      <c r="S1977" t="str">
        <f>_xlfn.XLOOKUP(E1977,AF:AF,AI:AI)</f>
        <v>Japan</v>
      </c>
      <c r="T1977">
        <f>WEEKNUM(G1977)</f>
        <v>21</v>
      </c>
      <c r="U1977">
        <f>YEAR(G1977)</f>
        <v>2025</v>
      </c>
      <c r="V1977" s="117">
        <f>IFERROR(Q1977/N1977,"0")</f>
        <v>7.6969199760971524E-2</v>
      </c>
    </row>
    <row r="1978" spans="1:22">
      <c r="A1978" t="str">
        <f>_xlfn.XLOOKUP(D1978,BN:BN,BO:BO)</f>
        <v>México</v>
      </c>
      <c r="B1978" t="s">
        <v>25</v>
      </c>
      <c r="C1978">
        <v>279</v>
      </c>
      <c r="D1978" t="str">
        <f>_xlfn.XLOOKUP(C1978,BH:BH,BI:BI)</f>
        <v>LucianaE</v>
      </c>
      <c r="E1978">
        <v>25022</v>
      </c>
      <c r="F1978" t="s">
        <v>3062</v>
      </c>
      <c r="G1978" s="63">
        <v>45809</v>
      </c>
      <c r="H1978" s="63">
        <v>45813</v>
      </c>
      <c r="I1978" t="s">
        <v>376</v>
      </c>
      <c r="J1978" t="str">
        <f>_xlfn.XLOOKUP(I1978,AS:AS,AU:AU)</f>
        <v>Hotel</v>
      </c>
      <c r="K1978" t="s">
        <v>33</v>
      </c>
      <c r="L1978">
        <v>7965.87</v>
      </c>
      <c r="M1978">
        <f>L1978*_xlfn.XLOOKUP(K1978,AM:AM,AN:AN)</f>
        <v>6850.6481999999996</v>
      </c>
      <c r="N1978">
        <f>L1978*_xlfn.XLOOKUP(K1978,AM:AM,AO:AO)</f>
        <v>7965.87</v>
      </c>
      <c r="O1978">
        <v>847.05</v>
      </c>
      <c r="P1978">
        <f>O1978*_xlfn.XLOOKUP(K1978,AM:AM,AN:AN)</f>
        <v>728.46299999999997</v>
      </c>
      <c r="Q1978">
        <f>O1978*_xlfn.XLOOKUP(K1978,AM:AM,AO:AO)</f>
        <v>847.05</v>
      </c>
      <c r="R1978" t="str">
        <f>_xlfn.XLOOKUP(E1978,AF:AF,AG:AG)</f>
        <v>THE PENINSULA TOKYO</v>
      </c>
      <c r="S1978" t="str">
        <f>_xlfn.XLOOKUP(E1978,AF:AF,AI:AI)</f>
        <v>Japan</v>
      </c>
      <c r="T1978">
        <f>WEEKNUM(G1978)</f>
        <v>23</v>
      </c>
      <c r="U1978">
        <f>YEAR(G1978)</f>
        <v>2025</v>
      </c>
      <c r="V1978" s="117">
        <f>IFERROR(Q1978/N1978,"0")</f>
        <v>0.10633490127255403</v>
      </c>
    </row>
    <row r="1979" spans="1:22">
      <c r="A1979" t="str">
        <f>_xlfn.XLOOKUP(D1979,BN:BN,BO:BO)</f>
        <v>México</v>
      </c>
      <c r="B1979" t="s">
        <v>25</v>
      </c>
      <c r="C1979">
        <v>279</v>
      </c>
      <c r="D1979" t="str">
        <f>_xlfn.XLOOKUP(C1979,BH:BH,BI:BI)</f>
        <v>LucianaE</v>
      </c>
      <c r="E1979">
        <v>24989</v>
      </c>
      <c r="F1979" t="s">
        <v>3063</v>
      </c>
      <c r="G1979" s="63">
        <v>45802</v>
      </c>
      <c r="H1979" s="63">
        <v>45804</v>
      </c>
      <c r="I1979" t="s">
        <v>376</v>
      </c>
      <c r="J1979" t="str">
        <f>_xlfn.XLOOKUP(I1979,AS:AS,AU:AU)</f>
        <v>Hotel</v>
      </c>
      <c r="K1979" t="s">
        <v>33</v>
      </c>
      <c r="L1979">
        <v>990</v>
      </c>
      <c r="M1979">
        <f>L1979*_xlfn.XLOOKUP(K1979,AM:AM,AN:AN)</f>
        <v>851.4</v>
      </c>
      <c r="N1979">
        <f>L1979*_xlfn.XLOOKUP(K1979,AM:AM,AO:AO)</f>
        <v>990</v>
      </c>
      <c r="O1979">
        <v>69.239999999999995</v>
      </c>
      <c r="P1979">
        <f>O1979*_xlfn.XLOOKUP(K1979,AM:AM,AN:AN)</f>
        <v>59.546399999999991</v>
      </c>
      <c r="Q1979">
        <f>O1979*_xlfn.XLOOKUP(K1979,AM:AM,AO:AO)</f>
        <v>69.239999999999995</v>
      </c>
      <c r="R1979" t="str">
        <f>_xlfn.XLOOKUP(E1979,AF:AF,AG:AG)</f>
        <v>HYATT CENTRIC KANAZAWA</v>
      </c>
      <c r="S1979" t="str">
        <f>_xlfn.XLOOKUP(E1979,AF:AF,AI:AI)</f>
        <v>Japan</v>
      </c>
      <c r="T1979">
        <f>WEEKNUM(G1979)</f>
        <v>22</v>
      </c>
      <c r="U1979">
        <f>YEAR(G1979)</f>
        <v>2025</v>
      </c>
      <c r="V1979" s="117">
        <f>IFERROR(Q1979/N1979,"0")</f>
        <v>6.993939393939394E-2</v>
      </c>
    </row>
    <row r="1980" spans="1:22">
      <c r="A1980" t="str">
        <f>_xlfn.XLOOKUP(D1980,BN:BN,BO:BO)</f>
        <v>México</v>
      </c>
      <c r="B1980" t="s">
        <v>25</v>
      </c>
      <c r="C1980">
        <v>279</v>
      </c>
      <c r="D1980" t="str">
        <f>_xlfn.XLOOKUP(C1980,BH:BH,BI:BI)</f>
        <v>LucianaE</v>
      </c>
      <c r="E1980">
        <v>25360</v>
      </c>
      <c r="F1980" t="s">
        <v>3064</v>
      </c>
      <c r="G1980" s="63">
        <v>45799</v>
      </c>
      <c r="H1980" s="63">
        <v>45812</v>
      </c>
      <c r="I1980" t="s">
        <v>364</v>
      </c>
      <c r="J1980" t="str">
        <f>_xlfn.XLOOKUP(I1980,AS:AS,AU:AU)</f>
        <v>DMC</v>
      </c>
      <c r="K1980" t="s">
        <v>33</v>
      </c>
      <c r="L1980">
        <v>14189.15</v>
      </c>
      <c r="M1980">
        <f>L1980*_xlfn.XLOOKUP(K1980,AM:AM,AN:AN)</f>
        <v>12202.669</v>
      </c>
      <c r="N1980">
        <f>L1980*_xlfn.XLOOKUP(K1980,AM:AM,AO:AO)</f>
        <v>14189.15</v>
      </c>
      <c r="O1980">
        <v>1402.32</v>
      </c>
      <c r="P1980">
        <f>O1980*_xlfn.XLOOKUP(K1980,AM:AM,AN:AN)</f>
        <v>1205.9951999999998</v>
      </c>
      <c r="Q1980">
        <f>O1980*_xlfn.XLOOKUP(K1980,AM:AM,AO:AO)</f>
        <v>1402.32</v>
      </c>
      <c r="R1980" t="str">
        <f>_xlfn.XLOOKUP(E1980,AF:AF,AG:AG)</f>
        <v>Luxury Japan</v>
      </c>
      <c r="S1980" t="str">
        <f>_xlfn.XLOOKUP(E1980,AF:AF,AI:AI)</f>
        <v>Japan</v>
      </c>
      <c r="T1980">
        <f>WEEKNUM(G1980)</f>
        <v>21</v>
      </c>
      <c r="U1980">
        <f>YEAR(G1980)</f>
        <v>2025</v>
      </c>
      <c r="V1980" s="117">
        <f>IFERROR(Q1980/N1980,"0")</f>
        <v>9.8830444388846403E-2</v>
      </c>
    </row>
    <row r="1981" spans="1:22">
      <c r="A1981" t="str">
        <f>_xlfn.XLOOKUP(D1981,BN:BN,BO:BO)</f>
        <v>México</v>
      </c>
      <c r="B1981" t="s">
        <v>25</v>
      </c>
      <c r="C1981">
        <v>279</v>
      </c>
      <c r="D1981" t="str">
        <f>_xlfn.XLOOKUP(C1981,BH:BH,BI:BI)</f>
        <v>LucianaE</v>
      </c>
      <c r="E1981">
        <v>25360</v>
      </c>
      <c r="F1981" t="s">
        <v>3065</v>
      </c>
      <c r="G1981" s="63">
        <v>45799</v>
      </c>
      <c r="H1981" s="63">
        <v>45813</v>
      </c>
      <c r="I1981" t="s">
        <v>364</v>
      </c>
      <c r="J1981" t="str">
        <f>_xlfn.XLOOKUP(I1981,AS:AS,AU:AU)</f>
        <v>DMC</v>
      </c>
      <c r="K1981" t="s">
        <v>33</v>
      </c>
      <c r="L1981">
        <v>625</v>
      </c>
      <c r="M1981">
        <f>L1981*_xlfn.XLOOKUP(K1981,AM:AM,AN:AN)</f>
        <v>537.5</v>
      </c>
      <c r="N1981">
        <f>L1981*_xlfn.XLOOKUP(K1981,AM:AM,AO:AO)</f>
        <v>625</v>
      </c>
      <c r="O1981">
        <v>57</v>
      </c>
      <c r="P1981">
        <f>O1981*_xlfn.XLOOKUP(K1981,AM:AM,AN:AN)</f>
        <v>49.019999999999996</v>
      </c>
      <c r="Q1981">
        <f>O1981*_xlfn.XLOOKUP(K1981,AM:AM,AO:AO)</f>
        <v>57</v>
      </c>
      <c r="R1981" t="str">
        <f>_xlfn.XLOOKUP(E1981,AF:AF,AG:AG)</f>
        <v>Luxury Japan</v>
      </c>
      <c r="S1981" t="str">
        <f>_xlfn.XLOOKUP(E1981,AF:AF,AI:AI)</f>
        <v>Japan</v>
      </c>
      <c r="T1981">
        <f>WEEKNUM(G1981)</f>
        <v>21</v>
      </c>
      <c r="U1981">
        <f>YEAR(G1981)</f>
        <v>2025</v>
      </c>
      <c r="V1981" s="117">
        <f>IFERROR(Q1981/N1981,"0")</f>
        <v>9.1200000000000003E-2</v>
      </c>
    </row>
    <row r="1982" spans="1:22">
      <c r="A1982" t="str">
        <f>_xlfn.XLOOKUP(D1982,BN:BN,BO:BO)</f>
        <v>México</v>
      </c>
      <c r="B1982" t="s">
        <v>25</v>
      </c>
      <c r="C1982">
        <v>280</v>
      </c>
      <c r="D1982" t="str">
        <f>_xlfn.XLOOKUP(C1982,BH:BH,BI:BI)</f>
        <v>DianaM</v>
      </c>
      <c r="E1982">
        <v>27721</v>
      </c>
      <c r="F1982" t="s">
        <v>3066</v>
      </c>
      <c r="G1982" s="63">
        <v>45782</v>
      </c>
      <c r="H1982" s="63">
        <v>45783</v>
      </c>
      <c r="I1982" t="s">
        <v>366</v>
      </c>
      <c r="J1982" t="str">
        <f>_xlfn.XLOOKUP(I1982,AS:AS,AU:AU)</f>
        <v>Vuelos</v>
      </c>
      <c r="K1982" t="s">
        <v>33</v>
      </c>
      <c r="L1982">
        <v>1049.83</v>
      </c>
      <c r="M1982">
        <f>L1982*_xlfn.XLOOKUP(K1982,AM:AM,AN:AN)</f>
        <v>902.85379999999998</v>
      </c>
      <c r="N1982">
        <f>L1982*_xlfn.XLOOKUP(K1982,AM:AM,AO:AO)</f>
        <v>1049.83</v>
      </c>
      <c r="O1982">
        <v>0</v>
      </c>
      <c r="P1982">
        <f>O1982*_xlfn.XLOOKUP(K1982,AM:AM,AN:AN)</f>
        <v>0</v>
      </c>
      <c r="Q1982">
        <f>O1982*_xlfn.XLOOKUP(K1982,AM:AM,AO:AO)</f>
        <v>0</v>
      </c>
      <c r="R1982" t="str">
        <f>_xlfn.XLOOKUP(E1982,AF:AF,AG:AG)</f>
        <v>TURISMO EXMAR</v>
      </c>
      <c r="S1982" t="str">
        <f>_xlfn.XLOOKUP(E1982,AF:AF,AI:AI)</f>
        <v>Mexico</v>
      </c>
      <c r="T1982">
        <f>WEEKNUM(G1982)</f>
        <v>19</v>
      </c>
      <c r="U1982">
        <f>YEAR(G1982)</f>
        <v>2025</v>
      </c>
      <c r="V1982" s="117">
        <f>IFERROR(Q1982/N1982,"0")</f>
        <v>0</v>
      </c>
    </row>
    <row r="1983" spans="1:22">
      <c r="A1983" t="str">
        <f>_xlfn.XLOOKUP(D1983,BN:BN,BO:BO)</f>
        <v>México</v>
      </c>
      <c r="B1983" t="s">
        <v>25</v>
      </c>
      <c r="C1983">
        <v>280</v>
      </c>
      <c r="D1983" t="str">
        <f>_xlfn.XLOOKUP(C1983,BH:BH,BI:BI)</f>
        <v>DianaM</v>
      </c>
      <c r="E1983">
        <v>0</v>
      </c>
      <c r="F1983" t="s">
        <v>3067</v>
      </c>
      <c r="G1983" s="63">
        <v>45782</v>
      </c>
      <c r="H1983" s="63">
        <v>45783</v>
      </c>
      <c r="I1983" t="s">
        <v>396</v>
      </c>
      <c r="J1983" t="str">
        <f>_xlfn.XLOOKUP(I1983,AS:AS,AU:AU)</f>
        <v>Honorarios</v>
      </c>
      <c r="K1983" t="s">
        <v>33</v>
      </c>
      <c r="L1983">
        <v>94.04</v>
      </c>
      <c r="M1983">
        <f>L1983*_xlfn.XLOOKUP(K1983,AM:AM,AN:AN)</f>
        <v>80.874400000000009</v>
      </c>
      <c r="N1983">
        <f>L1983*_xlfn.XLOOKUP(K1983,AM:AM,AO:AO)</f>
        <v>94.04</v>
      </c>
      <c r="O1983">
        <v>94.04</v>
      </c>
      <c r="P1983">
        <f>O1983*_xlfn.XLOOKUP(K1983,AM:AM,AN:AN)</f>
        <v>80.874400000000009</v>
      </c>
      <c r="Q1983">
        <f>O1983*_xlfn.XLOOKUP(K1983,AM:AM,AO:AO)</f>
        <v>94.04</v>
      </c>
      <c r="R1983" t="str">
        <f>_xlfn.XLOOKUP(E1983,AF:AF,AG:AG)</f>
        <v>FEES</v>
      </c>
      <c r="S1983">
        <f>_xlfn.XLOOKUP(E1983,AF:AF,AI:AI)</f>
        <v>0</v>
      </c>
      <c r="T1983">
        <f>WEEKNUM(G1983)</f>
        <v>19</v>
      </c>
      <c r="U1983">
        <f>YEAR(G1983)</f>
        <v>2025</v>
      </c>
      <c r="V1983" s="117">
        <f>IFERROR(Q1983/N1983,"0")</f>
        <v>1</v>
      </c>
    </row>
    <row r="1984" spans="1:22">
      <c r="A1984" t="str">
        <f>_xlfn.XLOOKUP(D1984,BN:BN,BO:BO)</f>
        <v>México</v>
      </c>
      <c r="B1984" t="s">
        <v>25</v>
      </c>
      <c r="C1984">
        <v>281</v>
      </c>
      <c r="D1984" t="str">
        <f>_xlfn.XLOOKUP(C1984,BH:BH,BI:BI)</f>
        <v>DianaM</v>
      </c>
      <c r="E1984">
        <v>25780</v>
      </c>
      <c r="F1984" t="s">
        <v>1780</v>
      </c>
      <c r="G1984" s="63">
        <v>45654</v>
      </c>
      <c r="H1984" s="63">
        <v>45654</v>
      </c>
      <c r="I1984" t="s">
        <v>425</v>
      </c>
      <c r="J1984" t="str">
        <f>_xlfn.XLOOKUP(I1984,AS:AS,AU:AU)</f>
        <v>Traslados</v>
      </c>
      <c r="K1984" t="s">
        <v>33</v>
      </c>
      <c r="L1984">
        <v>28.89</v>
      </c>
      <c r="M1984">
        <f>L1984*_xlfn.XLOOKUP(K1984,AM:AM,AN:AN)</f>
        <v>24.845400000000001</v>
      </c>
      <c r="N1984">
        <f>L1984*_xlfn.XLOOKUP(K1984,AM:AM,AO:AO)</f>
        <v>28.89</v>
      </c>
      <c r="O1984">
        <v>28.89</v>
      </c>
      <c r="P1984">
        <f>O1984*_xlfn.XLOOKUP(K1984,AM:AM,AN:AN)</f>
        <v>24.845400000000001</v>
      </c>
      <c r="Q1984">
        <f>O1984*_xlfn.XLOOKUP(K1984,AM:AM,AO:AO)</f>
        <v>28.89</v>
      </c>
      <c r="R1984" t="str">
        <f>_xlfn.XLOOKUP(E1984,AF:AF,AG:AG)</f>
        <v>ROLZO</v>
      </c>
      <c r="S1984" t="str">
        <f>_xlfn.XLOOKUP(E1984,AF:AF,AI:AI)</f>
        <v>United Kingdom</v>
      </c>
      <c r="T1984">
        <f>WEEKNUM(G1984)</f>
        <v>52</v>
      </c>
      <c r="U1984">
        <f>YEAR(G1984)</f>
        <v>2024</v>
      </c>
      <c r="V1984" s="117">
        <f>IFERROR(Q1984/N1984,"0")</f>
        <v>1</v>
      </c>
    </row>
    <row r="1985" spans="1:22">
      <c r="A1985" t="str">
        <f>_xlfn.XLOOKUP(D1985,BN:BN,BO:BO)</f>
        <v>México</v>
      </c>
      <c r="B1985" t="s">
        <v>25</v>
      </c>
      <c r="C1985">
        <v>281</v>
      </c>
      <c r="D1985" t="str">
        <f>_xlfn.XLOOKUP(C1985,BH:BH,BI:BI)</f>
        <v>DianaM</v>
      </c>
      <c r="E1985">
        <v>25780</v>
      </c>
      <c r="F1985" t="s">
        <v>1780</v>
      </c>
      <c r="G1985" s="63">
        <v>45654</v>
      </c>
      <c r="H1985" s="63">
        <v>45654</v>
      </c>
      <c r="I1985" t="s">
        <v>425</v>
      </c>
      <c r="J1985" t="str">
        <f>_xlfn.XLOOKUP(I1985,AS:AS,AU:AU)</f>
        <v>Traslados</v>
      </c>
      <c r="K1985" t="s">
        <v>33</v>
      </c>
      <c r="L1985">
        <v>62.23</v>
      </c>
      <c r="M1985">
        <f>L1985*_xlfn.XLOOKUP(K1985,AM:AM,AN:AN)</f>
        <v>53.517799999999994</v>
      </c>
      <c r="N1985">
        <f>L1985*_xlfn.XLOOKUP(K1985,AM:AM,AO:AO)</f>
        <v>62.23</v>
      </c>
      <c r="O1985">
        <v>62.23</v>
      </c>
      <c r="P1985">
        <f>O1985*_xlfn.XLOOKUP(K1985,AM:AM,AN:AN)</f>
        <v>53.517799999999994</v>
      </c>
      <c r="Q1985">
        <f>O1985*_xlfn.XLOOKUP(K1985,AM:AM,AO:AO)</f>
        <v>62.23</v>
      </c>
      <c r="R1985" t="str">
        <f>_xlfn.XLOOKUP(E1985,AF:AF,AG:AG)</f>
        <v>ROLZO</v>
      </c>
      <c r="S1985" t="str">
        <f>_xlfn.XLOOKUP(E1985,AF:AF,AI:AI)</f>
        <v>United Kingdom</v>
      </c>
      <c r="T1985">
        <f>WEEKNUM(G1985)</f>
        <v>52</v>
      </c>
      <c r="U1985">
        <f>YEAR(G1985)</f>
        <v>2024</v>
      </c>
      <c r="V1985" s="117">
        <f>IFERROR(Q1985/N1985,"0")</f>
        <v>1</v>
      </c>
    </row>
    <row r="1986" spans="1:22">
      <c r="A1986" t="str">
        <f>_xlfn.XLOOKUP(D1986,BN:BN,BO:BO)</f>
        <v>México</v>
      </c>
      <c r="B1986" t="s">
        <v>25</v>
      </c>
      <c r="C1986">
        <v>281</v>
      </c>
      <c r="D1986" t="str">
        <f>_xlfn.XLOOKUP(C1986,BH:BH,BI:BI)</f>
        <v>DianaM</v>
      </c>
      <c r="E1986">
        <v>25780</v>
      </c>
      <c r="F1986" t="s">
        <v>1780</v>
      </c>
      <c r="G1986" s="63">
        <v>45654</v>
      </c>
      <c r="H1986" s="63">
        <v>45654</v>
      </c>
      <c r="I1986" t="s">
        <v>425</v>
      </c>
      <c r="J1986" t="str">
        <f>_xlfn.XLOOKUP(I1986,AS:AS,AU:AU)</f>
        <v>Traslados</v>
      </c>
      <c r="K1986" t="s">
        <v>33</v>
      </c>
      <c r="L1986">
        <v>55.48</v>
      </c>
      <c r="M1986">
        <f>L1986*_xlfn.XLOOKUP(K1986,AM:AM,AN:AN)</f>
        <v>47.712799999999994</v>
      </c>
      <c r="N1986">
        <f>L1986*_xlfn.XLOOKUP(K1986,AM:AM,AO:AO)</f>
        <v>55.48</v>
      </c>
      <c r="O1986">
        <v>55.48</v>
      </c>
      <c r="P1986">
        <f>O1986*_xlfn.XLOOKUP(K1986,AM:AM,AN:AN)</f>
        <v>47.712799999999994</v>
      </c>
      <c r="Q1986">
        <f>O1986*_xlfn.XLOOKUP(K1986,AM:AM,AO:AO)</f>
        <v>55.48</v>
      </c>
      <c r="R1986" t="str">
        <f>_xlfn.XLOOKUP(E1986,AF:AF,AG:AG)</f>
        <v>ROLZO</v>
      </c>
      <c r="S1986" t="str">
        <f>_xlfn.XLOOKUP(E1986,AF:AF,AI:AI)</f>
        <v>United Kingdom</v>
      </c>
      <c r="T1986">
        <f>WEEKNUM(G1986)</f>
        <v>52</v>
      </c>
      <c r="U1986">
        <f>YEAR(G1986)</f>
        <v>2024</v>
      </c>
      <c r="V1986" s="117">
        <f>IFERROR(Q1986/N1986,"0")</f>
        <v>1</v>
      </c>
    </row>
    <row r="1987" spans="1:22">
      <c r="A1987" t="str">
        <f>_xlfn.XLOOKUP(D1987,BN:BN,BO:BO)</f>
        <v>México</v>
      </c>
      <c r="B1987" t="s">
        <v>25</v>
      </c>
      <c r="C1987">
        <v>281</v>
      </c>
      <c r="D1987" t="str">
        <f>_xlfn.XLOOKUP(C1987,BH:BH,BI:BI)</f>
        <v>DianaM</v>
      </c>
      <c r="E1987">
        <v>25780</v>
      </c>
      <c r="F1987" t="s">
        <v>1780</v>
      </c>
      <c r="G1987" s="63">
        <v>45654</v>
      </c>
      <c r="H1987" s="63">
        <v>45654</v>
      </c>
      <c r="I1987" t="s">
        <v>425</v>
      </c>
      <c r="J1987" t="str">
        <f>_xlfn.XLOOKUP(I1987,AS:AS,AU:AU)</f>
        <v>Traslados</v>
      </c>
      <c r="K1987" t="s">
        <v>33</v>
      </c>
      <c r="L1987">
        <v>50.4</v>
      </c>
      <c r="M1987">
        <f>L1987*_xlfn.XLOOKUP(K1987,AM:AM,AN:AN)</f>
        <v>43.344000000000001</v>
      </c>
      <c r="N1987">
        <f>L1987*_xlfn.XLOOKUP(K1987,AM:AM,AO:AO)</f>
        <v>50.4</v>
      </c>
      <c r="O1987">
        <v>50.4</v>
      </c>
      <c r="P1987">
        <f>O1987*_xlfn.XLOOKUP(K1987,AM:AM,AN:AN)</f>
        <v>43.344000000000001</v>
      </c>
      <c r="Q1987">
        <f>O1987*_xlfn.XLOOKUP(K1987,AM:AM,AO:AO)</f>
        <v>50.4</v>
      </c>
      <c r="R1987" t="str">
        <f>_xlfn.XLOOKUP(E1987,AF:AF,AG:AG)</f>
        <v>ROLZO</v>
      </c>
      <c r="S1987" t="str">
        <f>_xlfn.XLOOKUP(E1987,AF:AF,AI:AI)</f>
        <v>United Kingdom</v>
      </c>
      <c r="T1987">
        <f>WEEKNUM(G1987)</f>
        <v>52</v>
      </c>
      <c r="U1987">
        <f>YEAR(G1987)</f>
        <v>2024</v>
      </c>
      <c r="V1987" s="117">
        <f>IFERROR(Q1987/N1987,"0")</f>
        <v>1</v>
      </c>
    </row>
    <row r="1988" spans="1:22">
      <c r="A1988" t="str">
        <f>_xlfn.XLOOKUP(D1988,BN:BN,BO:BO)</f>
        <v>México</v>
      </c>
      <c r="B1988" t="s">
        <v>25</v>
      </c>
      <c r="C1988">
        <v>281</v>
      </c>
      <c r="D1988" t="str">
        <f>_xlfn.XLOOKUP(C1988,BH:BH,BI:BI)</f>
        <v>DianaM</v>
      </c>
      <c r="E1988">
        <v>25780</v>
      </c>
      <c r="F1988" t="s">
        <v>1780</v>
      </c>
      <c r="G1988" s="63">
        <v>45654</v>
      </c>
      <c r="H1988" s="63">
        <v>45654</v>
      </c>
      <c r="I1988" t="s">
        <v>425</v>
      </c>
      <c r="J1988" t="str">
        <f>_xlfn.XLOOKUP(I1988,AS:AS,AU:AU)</f>
        <v>Traslados</v>
      </c>
      <c r="K1988" t="s">
        <v>33</v>
      </c>
      <c r="L1988">
        <v>12.22</v>
      </c>
      <c r="M1988">
        <f>L1988*_xlfn.XLOOKUP(K1988,AM:AM,AN:AN)</f>
        <v>10.5092</v>
      </c>
      <c r="N1988">
        <f>L1988*_xlfn.XLOOKUP(K1988,AM:AM,AO:AO)</f>
        <v>12.22</v>
      </c>
      <c r="O1988">
        <v>12.22</v>
      </c>
      <c r="P1988">
        <f>O1988*_xlfn.XLOOKUP(K1988,AM:AM,AN:AN)</f>
        <v>10.5092</v>
      </c>
      <c r="Q1988">
        <f>O1988*_xlfn.XLOOKUP(K1988,AM:AM,AO:AO)</f>
        <v>12.22</v>
      </c>
      <c r="R1988" t="str">
        <f>_xlfn.XLOOKUP(E1988,AF:AF,AG:AG)</f>
        <v>ROLZO</v>
      </c>
      <c r="S1988" t="str">
        <f>_xlfn.XLOOKUP(E1988,AF:AF,AI:AI)</f>
        <v>United Kingdom</v>
      </c>
      <c r="T1988">
        <f>WEEKNUM(G1988)</f>
        <v>52</v>
      </c>
      <c r="U1988">
        <f>YEAR(G1988)</f>
        <v>2024</v>
      </c>
      <c r="V1988" s="117">
        <f>IFERROR(Q1988/N1988,"0")</f>
        <v>1</v>
      </c>
    </row>
    <row r="1989" spans="1:22">
      <c r="A1989" t="str">
        <f>_xlfn.XLOOKUP(D1989,BN:BN,BO:BO)</f>
        <v>México</v>
      </c>
      <c r="B1989" t="s">
        <v>25</v>
      </c>
      <c r="C1989">
        <v>281</v>
      </c>
      <c r="D1989" t="str">
        <f>_xlfn.XLOOKUP(C1989,BH:BH,BI:BI)</f>
        <v>DianaM</v>
      </c>
      <c r="E1989">
        <v>25780</v>
      </c>
      <c r="F1989" t="s">
        <v>1780</v>
      </c>
      <c r="G1989" s="63">
        <v>45654</v>
      </c>
      <c r="H1989" s="63">
        <v>45654</v>
      </c>
      <c r="I1989" t="s">
        <v>425</v>
      </c>
      <c r="J1989" t="str">
        <f>_xlfn.XLOOKUP(I1989,AS:AS,AU:AU)</f>
        <v>Traslados</v>
      </c>
      <c r="K1989" t="s">
        <v>33</v>
      </c>
      <c r="L1989">
        <v>65.290000000000006</v>
      </c>
      <c r="M1989">
        <f>L1989*_xlfn.XLOOKUP(K1989,AM:AM,AN:AN)</f>
        <v>56.149400000000007</v>
      </c>
      <c r="N1989">
        <f>L1989*_xlfn.XLOOKUP(K1989,AM:AM,AO:AO)</f>
        <v>65.290000000000006</v>
      </c>
      <c r="O1989">
        <v>65.290000000000006</v>
      </c>
      <c r="P1989">
        <f>O1989*_xlfn.XLOOKUP(K1989,AM:AM,AN:AN)</f>
        <v>56.149400000000007</v>
      </c>
      <c r="Q1989">
        <f>O1989*_xlfn.XLOOKUP(K1989,AM:AM,AO:AO)</f>
        <v>65.290000000000006</v>
      </c>
      <c r="R1989" t="str">
        <f>_xlfn.XLOOKUP(E1989,AF:AF,AG:AG)</f>
        <v>ROLZO</v>
      </c>
      <c r="S1989" t="str">
        <f>_xlfn.XLOOKUP(E1989,AF:AF,AI:AI)</f>
        <v>United Kingdom</v>
      </c>
      <c r="T1989">
        <f>WEEKNUM(G1989)</f>
        <v>52</v>
      </c>
      <c r="U1989">
        <f>YEAR(G1989)</f>
        <v>2024</v>
      </c>
      <c r="V1989" s="117">
        <f>IFERROR(Q1989/N1989,"0")</f>
        <v>1</v>
      </c>
    </row>
    <row r="1990" spans="1:22">
      <c r="A1990" t="str">
        <f>_xlfn.XLOOKUP(D1990,BN:BN,BO:BO)</f>
        <v>México</v>
      </c>
      <c r="B1990" t="s">
        <v>25</v>
      </c>
      <c r="C1990">
        <v>281</v>
      </c>
      <c r="D1990" t="str">
        <f>_xlfn.XLOOKUP(C1990,BH:BH,BI:BI)</f>
        <v>DianaM</v>
      </c>
      <c r="E1990">
        <v>25780</v>
      </c>
      <c r="F1990" t="s">
        <v>1780</v>
      </c>
      <c r="G1990" s="63">
        <v>45654</v>
      </c>
      <c r="H1990" s="63">
        <v>45654</v>
      </c>
      <c r="I1990" t="s">
        <v>425</v>
      </c>
      <c r="J1990" t="str">
        <f>_xlfn.XLOOKUP(I1990,AS:AS,AU:AU)</f>
        <v>Traslados</v>
      </c>
      <c r="K1990" t="s">
        <v>33</v>
      </c>
      <c r="L1990">
        <v>12.23</v>
      </c>
      <c r="M1990">
        <f>L1990*_xlfn.XLOOKUP(K1990,AM:AM,AN:AN)</f>
        <v>10.517799999999999</v>
      </c>
      <c r="N1990">
        <f>L1990*_xlfn.XLOOKUP(K1990,AM:AM,AO:AO)</f>
        <v>12.23</v>
      </c>
      <c r="O1990">
        <v>12.23</v>
      </c>
      <c r="P1990">
        <f>O1990*_xlfn.XLOOKUP(K1990,AM:AM,AN:AN)</f>
        <v>10.517799999999999</v>
      </c>
      <c r="Q1990">
        <f>O1990*_xlfn.XLOOKUP(K1990,AM:AM,AO:AO)</f>
        <v>12.23</v>
      </c>
      <c r="R1990" t="str">
        <f>_xlfn.XLOOKUP(E1990,AF:AF,AG:AG)</f>
        <v>ROLZO</v>
      </c>
      <c r="S1990" t="str">
        <f>_xlfn.XLOOKUP(E1990,AF:AF,AI:AI)</f>
        <v>United Kingdom</v>
      </c>
      <c r="T1990">
        <f>WEEKNUM(G1990)</f>
        <v>52</v>
      </c>
      <c r="U1990">
        <f>YEAR(G1990)</f>
        <v>2024</v>
      </c>
      <c r="V1990" s="117">
        <f>IFERROR(Q1990/N1990,"0")</f>
        <v>1</v>
      </c>
    </row>
    <row r="1991" spans="1:22">
      <c r="A1991" t="str">
        <f>_xlfn.XLOOKUP(D1991,BN:BN,BO:BO)</f>
        <v>México</v>
      </c>
      <c r="B1991" t="s">
        <v>25</v>
      </c>
      <c r="C1991">
        <v>281</v>
      </c>
      <c r="D1991" t="str">
        <f>_xlfn.XLOOKUP(C1991,BH:BH,BI:BI)</f>
        <v>DianaM</v>
      </c>
      <c r="E1991">
        <v>25780</v>
      </c>
      <c r="F1991" t="s">
        <v>1780</v>
      </c>
      <c r="G1991" s="63">
        <v>45654</v>
      </c>
      <c r="H1991" s="63">
        <v>45654</v>
      </c>
      <c r="I1991" t="s">
        <v>425</v>
      </c>
      <c r="J1991" t="str">
        <f>_xlfn.XLOOKUP(I1991,AS:AS,AU:AU)</f>
        <v>Traslados</v>
      </c>
      <c r="K1991" t="s">
        <v>33</v>
      </c>
      <c r="L1991">
        <v>113.54</v>
      </c>
      <c r="M1991">
        <f>L1991*_xlfn.XLOOKUP(K1991,AM:AM,AN:AN)</f>
        <v>97.644400000000005</v>
      </c>
      <c r="N1991">
        <f>L1991*_xlfn.XLOOKUP(K1991,AM:AM,AO:AO)</f>
        <v>113.54</v>
      </c>
      <c r="O1991">
        <v>113.54</v>
      </c>
      <c r="P1991">
        <f>O1991*_xlfn.XLOOKUP(K1991,AM:AM,AN:AN)</f>
        <v>97.644400000000005</v>
      </c>
      <c r="Q1991">
        <f>O1991*_xlfn.XLOOKUP(K1991,AM:AM,AO:AO)</f>
        <v>113.54</v>
      </c>
      <c r="R1991" t="str">
        <f>_xlfn.XLOOKUP(E1991,AF:AF,AG:AG)</f>
        <v>ROLZO</v>
      </c>
      <c r="S1991" t="str">
        <f>_xlfn.XLOOKUP(E1991,AF:AF,AI:AI)</f>
        <v>United Kingdom</v>
      </c>
      <c r="T1991">
        <f>WEEKNUM(G1991)</f>
        <v>52</v>
      </c>
      <c r="U1991">
        <f>YEAR(G1991)</f>
        <v>2024</v>
      </c>
      <c r="V1991" s="117">
        <f>IFERROR(Q1991/N1991,"0")</f>
        <v>1</v>
      </c>
    </row>
    <row r="1992" spans="1:22">
      <c r="A1992" t="str">
        <f>_xlfn.XLOOKUP(D1992,BN:BN,BO:BO)</f>
        <v>México</v>
      </c>
      <c r="B1992" t="s">
        <v>25</v>
      </c>
      <c r="C1992">
        <v>281</v>
      </c>
      <c r="D1992" t="str">
        <f>_xlfn.XLOOKUP(C1992,BH:BH,BI:BI)</f>
        <v>DianaM</v>
      </c>
      <c r="E1992">
        <v>25780</v>
      </c>
      <c r="F1992" t="s">
        <v>179</v>
      </c>
      <c r="G1992" s="63">
        <v>45654</v>
      </c>
      <c r="H1992" s="63">
        <v>45654</v>
      </c>
      <c r="I1992" t="s">
        <v>425</v>
      </c>
      <c r="J1992" t="str">
        <f>_xlfn.XLOOKUP(I1992,AS:AS,AU:AU)</f>
        <v>Traslados</v>
      </c>
      <c r="K1992" t="s">
        <v>33</v>
      </c>
      <c r="L1992">
        <v>4002.8</v>
      </c>
      <c r="M1992">
        <f>L1992*_xlfn.XLOOKUP(K1992,AM:AM,AN:AN)</f>
        <v>3442.4079999999999</v>
      </c>
      <c r="N1992">
        <f>L1992*_xlfn.XLOOKUP(K1992,AM:AM,AO:AO)</f>
        <v>4002.8</v>
      </c>
      <c r="O1992">
        <v>0</v>
      </c>
      <c r="P1992">
        <f>O1992*_xlfn.XLOOKUP(K1992,AM:AM,AN:AN)</f>
        <v>0</v>
      </c>
      <c r="Q1992">
        <f>O1992*_xlfn.XLOOKUP(K1992,AM:AM,AO:AO)</f>
        <v>0</v>
      </c>
      <c r="R1992" t="str">
        <f>_xlfn.XLOOKUP(E1992,AF:AF,AG:AG)</f>
        <v>ROLZO</v>
      </c>
      <c r="S1992" t="str">
        <f>_xlfn.XLOOKUP(E1992,AF:AF,AI:AI)</f>
        <v>United Kingdom</v>
      </c>
      <c r="T1992">
        <f>WEEKNUM(G1992)</f>
        <v>52</v>
      </c>
      <c r="U1992">
        <f>YEAR(G1992)</f>
        <v>2024</v>
      </c>
      <c r="V1992" s="117">
        <f>IFERROR(Q1992/N1992,"0")</f>
        <v>0</v>
      </c>
    </row>
    <row r="1993" spans="1:22">
      <c r="A1993" t="str">
        <f>_xlfn.XLOOKUP(D1993,BN:BN,BO:BO)</f>
        <v>México</v>
      </c>
      <c r="B1993" t="s">
        <v>25</v>
      </c>
      <c r="C1993">
        <v>282</v>
      </c>
      <c r="D1993" t="str">
        <f>_xlfn.XLOOKUP(C1993,BH:BH,BI:BI)</f>
        <v>DianaM</v>
      </c>
      <c r="E1993">
        <v>27721</v>
      </c>
      <c r="F1993" t="s">
        <v>3068</v>
      </c>
      <c r="G1993" s="63">
        <v>45862</v>
      </c>
      <c r="H1993" s="63">
        <v>45872</v>
      </c>
      <c r="I1993" t="s">
        <v>366</v>
      </c>
      <c r="J1993" t="str">
        <f>_xlfn.XLOOKUP(I1993,AS:AS,AU:AU)</f>
        <v>Vuelos</v>
      </c>
      <c r="K1993" t="s">
        <v>33</v>
      </c>
      <c r="L1993">
        <v>3290.28</v>
      </c>
      <c r="M1993">
        <f>L1993*_xlfn.XLOOKUP(K1993,AM:AM,AN:AN)</f>
        <v>2829.6408000000001</v>
      </c>
      <c r="N1993">
        <f>L1993*_xlfn.XLOOKUP(K1993,AM:AM,AO:AO)</f>
        <v>3290.28</v>
      </c>
      <c r="O1993">
        <v>0</v>
      </c>
      <c r="P1993">
        <f>O1993*_xlfn.XLOOKUP(K1993,AM:AM,AN:AN)</f>
        <v>0</v>
      </c>
      <c r="Q1993">
        <f>O1993*_xlfn.XLOOKUP(K1993,AM:AM,AO:AO)</f>
        <v>0</v>
      </c>
      <c r="R1993" t="str">
        <f>_xlfn.XLOOKUP(E1993,AF:AF,AG:AG)</f>
        <v>TURISMO EXMAR</v>
      </c>
      <c r="S1993" t="str">
        <f>_xlfn.XLOOKUP(E1993,AF:AF,AI:AI)</f>
        <v>Mexico</v>
      </c>
      <c r="T1993">
        <f>WEEKNUM(G1993)</f>
        <v>30</v>
      </c>
      <c r="U1993">
        <f>YEAR(G1993)</f>
        <v>2025</v>
      </c>
      <c r="V1993" s="117">
        <f>IFERROR(Q1993/N1993,"0")</f>
        <v>0</v>
      </c>
    </row>
    <row r="1994" spans="1:22">
      <c r="A1994" t="str">
        <f>_xlfn.XLOOKUP(D1994,BN:BN,BO:BO)</f>
        <v>México</v>
      </c>
      <c r="B1994" t="s">
        <v>25</v>
      </c>
      <c r="C1994">
        <v>282</v>
      </c>
      <c r="D1994" t="str">
        <f>_xlfn.XLOOKUP(C1994,BH:BH,BI:BI)</f>
        <v>DianaM</v>
      </c>
      <c r="E1994">
        <v>27721</v>
      </c>
      <c r="F1994" t="s">
        <v>3069</v>
      </c>
      <c r="G1994" s="63">
        <v>45862</v>
      </c>
      <c r="H1994" s="63">
        <v>45872</v>
      </c>
      <c r="I1994" t="s">
        <v>366</v>
      </c>
      <c r="J1994" t="str">
        <f>_xlfn.XLOOKUP(I1994,AS:AS,AU:AU)</f>
        <v>Vuelos</v>
      </c>
      <c r="K1994" t="s">
        <v>33</v>
      </c>
      <c r="L1994">
        <v>3290.28</v>
      </c>
      <c r="M1994">
        <f>L1994*_xlfn.XLOOKUP(K1994,AM:AM,AN:AN)</f>
        <v>2829.6408000000001</v>
      </c>
      <c r="N1994">
        <f>L1994*_xlfn.XLOOKUP(K1994,AM:AM,AO:AO)</f>
        <v>3290.28</v>
      </c>
      <c r="O1994">
        <v>0</v>
      </c>
      <c r="P1994">
        <f>O1994*_xlfn.XLOOKUP(K1994,AM:AM,AN:AN)</f>
        <v>0</v>
      </c>
      <c r="Q1994">
        <f>O1994*_xlfn.XLOOKUP(K1994,AM:AM,AO:AO)</f>
        <v>0</v>
      </c>
      <c r="R1994" t="str">
        <f>_xlfn.XLOOKUP(E1994,AF:AF,AG:AG)</f>
        <v>TURISMO EXMAR</v>
      </c>
      <c r="S1994" t="str">
        <f>_xlfn.XLOOKUP(E1994,AF:AF,AI:AI)</f>
        <v>Mexico</v>
      </c>
      <c r="T1994">
        <f>WEEKNUM(G1994)</f>
        <v>30</v>
      </c>
      <c r="U1994">
        <f>YEAR(G1994)</f>
        <v>2025</v>
      </c>
      <c r="V1994" s="117">
        <f>IFERROR(Q1994/N1994,"0")</f>
        <v>0</v>
      </c>
    </row>
    <row r="1995" spans="1:22">
      <c r="A1995" t="str">
        <f>_xlfn.XLOOKUP(D1995,BN:BN,BO:BO)</f>
        <v>México</v>
      </c>
      <c r="B1995" t="s">
        <v>25</v>
      </c>
      <c r="C1995">
        <v>282</v>
      </c>
      <c r="D1995" t="str">
        <f>_xlfn.XLOOKUP(C1995,BH:BH,BI:BI)</f>
        <v>DianaM</v>
      </c>
      <c r="E1995">
        <v>27704</v>
      </c>
      <c r="F1995" t="s">
        <v>3070</v>
      </c>
      <c r="G1995" s="63">
        <v>45862</v>
      </c>
      <c r="H1995" s="63">
        <v>45872</v>
      </c>
      <c r="I1995" t="s">
        <v>425</v>
      </c>
      <c r="J1995" t="str">
        <f>_xlfn.XLOOKUP(I1995,AS:AS,AU:AU)</f>
        <v>Traslados</v>
      </c>
      <c r="K1995" t="s">
        <v>33</v>
      </c>
      <c r="L1995">
        <v>566.16999999999996</v>
      </c>
      <c r="M1995">
        <f>L1995*_xlfn.XLOOKUP(K1995,AM:AM,AN:AN)</f>
        <v>486.90619999999996</v>
      </c>
      <c r="N1995">
        <f>L1995*_xlfn.XLOOKUP(K1995,AM:AM,AO:AO)</f>
        <v>566.16999999999996</v>
      </c>
      <c r="O1995">
        <v>31.13</v>
      </c>
      <c r="P1995">
        <f>O1995*_xlfn.XLOOKUP(K1995,AM:AM,AN:AN)</f>
        <v>26.771799999999999</v>
      </c>
      <c r="Q1995">
        <f>O1995*_xlfn.XLOOKUP(K1995,AM:AM,AO:AO)</f>
        <v>31.13</v>
      </c>
      <c r="R1995" t="str">
        <f>_xlfn.XLOOKUP(E1995,AF:AF,AG:AG)</f>
        <v>Blacklane</v>
      </c>
      <c r="S1995" t="str">
        <f>_xlfn.XLOOKUP(E1995,AF:AF,AI:AI)</f>
        <v>Germany</v>
      </c>
      <c r="T1995">
        <f>WEEKNUM(G1995)</f>
        <v>30</v>
      </c>
      <c r="U1995">
        <f>YEAR(G1995)</f>
        <v>2025</v>
      </c>
      <c r="V1995" s="117">
        <f>IFERROR(Q1995/N1995,"0")</f>
        <v>5.4983485525548867E-2</v>
      </c>
    </row>
    <row r="1996" spans="1:22">
      <c r="A1996" t="str">
        <f>_xlfn.XLOOKUP(D1996,BN:BN,BO:BO)</f>
        <v>México</v>
      </c>
      <c r="B1996" t="s">
        <v>25</v>
      </c>
      <c r="C1996">
        <v>282</v>
      </c>
      <c r="D1996" t="str">
        <f>_xlfn.XLOOKUP(C1996,BH:BH,BI:BI)</f>
        <v>DianaM</v>
      </c>
      <c r="E1996">
        <v>25780</v>
      </c>
      <c r="F1996" t="s">
        <v>3071</v>
      </c>
      <c r="G1996" s="63">
        <v>45862</v>
      </c>
      <c r="H1996" s="63">
        <v>45872</v>
      </c>
      <c r="I1996" t="s">
        <v>425</v>
      </c>
      <c r="J1996" t="str">
        <f>_xlfn.XLOOKUP(I1996,AS:AS,AU:AU)</f>
        <v>Traslados</v>
      </c>
      <c r="K1996" t="s">
        <v>33</v>
      </c>
      <c r="L1996">
        <v>599.33000000000004</v>
      </c>
      <c r="M1996">
        <f>L1996*_xlfn.XLOOKUP(K1996,AM:AM,AN:AN)</f>
        <v>515.42380000000003</v>
      </c>
      <c r="N1996">
        <f>L1996*_xlfn.XLOOKUP(K1996,AM:AM,AO:AO)</f>
        <v>599.33000000000004</v>
      </c>
      <c r="O1996">
        <v>100.2</v>
      </c>
      <c r="P1996">
        <f>O1996*_xlfn.XLOOKUP(K1996,AM:AM,AN:AN)</f>
        <v>86.171999999999997</v>
      </c>
      <c r="Q1996">
        <f>O1996*_xlfn.XLOOKUP(K1996,AM:AM,AO:AO)</f>
        <v>100.2</v>
      </c>
      <c r="R1996" t="str">
        <f>_xlfn.XLOOKUP(E1996,AF:AF,AG:AG)</f>
        <v>ROLZO</v>
      </c>
      <c r="S1996" t="str">
        <f>_xlfn.XLOOKUP(E1996,AF:AF,AI:AI)</f>
        <v>United Kingdom</v>
      </c>
      <c r="T1996">
        <f>WEEKNUM(G1996)</f>
        <v>30</v>
      </c>
      <c r="U1996">
        <f>YEAR(G1996)</f>
        <v>2025</v>
      </c>
      <c r="V1996" s="117">
        <f>IFERROR(Q1996/N1996,"0")</f>
        <v>0.16718669180584986</v>
      </c>
    </row>
    <row r="1997" spans="1:22">
      <c r="A1997" t="str">
        <f>_xlfn.XLOOKUP(D1997,BN:BN,BO:BO)</f>
        <v>México</v>
      </c>
      <c r="B1997" t="s">
        <v>25</v>
      </c>
      <c r="C1997">
        <v>282</v>
      </c>
      <c r="D1997" t="str">
        <f>_xlfn.XLOOKUP(C1997,BH:BH,BI:BI)</f>
        <v>DianaM</v>
      </c>
      <c r="E1997">
        <v>27704</v>
      </c>
      <c r="F1997" t="s">
        <v>3072</v>
      </c>
      <c r="G1997" s="63">
        <v>45862</v>
      </c>
      <c r="H1997" s="63">
        <v>45872</v>
      </c>
      <c r="I1997" t="s">
        <v>425</v>
      </c>
      <c r="J1997" t="str">
        <f>_xlfn.XLOOKUP(I1997,AS:AS,AU:AU)</f>
        <v>Traslados</v>
      </c>
      <c r="K1997" t="s">
        <v>33</v>
      </c>
      <c r="L1997">
        <v>722.62</v>
      </c>
      <c r="M1997">
        <f>L1997*_xlfn.XLOOKUP(K1997,AM:AM,AN:AN)</f>
        <v>621.45320000000004</v>
      </c>
      <c r="N1997">
        <f>L1997*_xlfn.XLOOKUP(K1997,AM:AM,AO:AO)</f>
        <v>722.62</v>
      </c>
      <c r="O1997">
        <v>100.94</v>
      </c>
      <c r="P1997">
        <f>O1997*_xlfn.XLOOKUP(K1997,AM:AM,AN:AN)</f>
        <v>86.808399999999992</v>
      </c>
      <c r="Q1997">
        <f>O1997*_xlfn.XLOOKUP(K1997,AM:AM,AO:AO)</f>
        <v>100.94</v>
      </c>
      <c r="R1997" t="str">
        <f>_xlfn.XLOOKUP(E1997,AF:AF,AG:AG)</f>
        <v>Blacklane</v>
      </c>
      <c r="S1997" t="str">
        <f>_xlfn.XLOOKUP(E1997,AF:AF,AI:AI)</f>
        <v>Germany</v>
      </c>
      <c r="T1997">
        <f>WEEKNUM(G1997)</f>
        <v>30</v>
      </c>
      <c r="U1997">
        <f>YEAR(G1997)</f>
        <v>2025</v>
      </c>
      <c r="V1997" s="117">
        <f>IFERROR(Q1997/N1997,"0")</f>
        <v>0.13968614209404667</v>
      </c>
    </row>
    <row r="1998" spans="1:22">
      <c r="A1998" t="str">
        <f>_xlfn.XLOOKUP(D1998,BN:BN,BO:BO)</f>
        <v>México</v>
      </c>
      <c r="B1998" t="s">
        <v>25</v>
      </c>
      <c r="C1998">
        <v>282</v>
      </c>
      <c r="D1998" t="str">
        <f>_xlfn.XLOOKUP(C1998,BH:BH,BI:BI)</f>
        <v>DianaM</v>
      </c>
      <c r="E1998">
        <v>29147</v>
      </c>
      <c r="F1998" t="s">
        <v>1897</v>
      </c>
      <c r="G1998" s="63">
        <v>45862</v>
      </c>
      <c r="H1998" s="63">
        <v>45872</v>
      </c>
      <c r="I1998" t="s">
        <v>376</v>
      </c>
      <c r="J1998" t="str">
        <f>_xlfn.XLOOKUP(I1998,AS:AS,AU:AU)</f>
        <v>Hotel</v>
      </c>
      <c r="K1998" t="s">
        <v>33</v>
      </c>
      <c r="L1998">
        <v>8324.5499999999993</v>
      </c>
      <c r="M1998">
        <f>L1998*_xlfn.XLOOKUP(K1998,AM:AM,AN:AN)</f>
        <v>7159.1129999999994</v>
      </c>
      <c r="N1998">
        <f>L1998*_xlfn.XLOOKUP(K1998,AM:AM,AO:AO)</f>
        <v>8324.5499999999993</v>
      </c>
      <c r="O1998">
        <v>0</v>
      </c>
      <c r="P1998">
        <f>O1998*_xlfn.XLOOKUP(K1998,AM:AM,AN:AN)</f>
        <v>0</v>
      </c>
      <c r="Q1998">
        <f>O1998*_xlfn.XLOOKUP(K1998,AM:AM,AO:AO)</f>
        <v>0</v>
      </c>
      <c r="R1998" t="str">
        <f>_xlfn.XLOOKUP(E1998,AF:AF,AG:AG)</f>
        <v>HOTEL BYRON</v>
      </c>
      <c r="S1998" t="str">
        <f>_xlfn.XLOOKUP(E1998,AF:AF,AI:AI)</f>
        <v>Italy</v>
      </c>
      <c r="T1998">
        <f>WEEKNUM(G1998)</f>
        <v>30</v>
      </c>
      <c r="U1998">
        <f>YEAR(G1998)</f>
        <v>2025</v>
      </c>
      <c r="V1998" s="117">
        <f>IFERROR(Q1998/N1998,"0")</f>
        <v>0</v>
      </c>
    </row>
    <row r="1999" spans="1:22">
      <c r="A1999" t="str">
        <f>_xlfn.XLOOKUP(D1999,BN:BN,BO:BO)</f>
        <v>México</v>
      </c>
      <c r="B1999" t="s">
        <v>25</v>
      </c>
      <c r="C1999">
        <v>282</v>
      </c>
      <c r="D1999" t="str">
        <f>_xlfn.XLOOKUP(C1999,BH:BH,BI:BI)</f>
        <v>DianaM</v>
      </c>
      <c r="E1999">
        <v>25799</v>
      </c>
      <c r="F1999" t="s">
        <v>2560</v>
      </c>
      <c r="G1999" s="63">
        <v>45862</v>
      </c>
      <c r="H1999" s="63">
        <v>45872</v>
      </c>
      <c r="I1999" t="s">
        <v>376</v>
      </c>
      <c r="J1999" t="str">
        <f>_xlfn.XLOOKUP(I1999,AS:AS,AU:AU)</f>
        <v>Hotel</v>
      </c>
      <c r="K1999" t="s">
        <v>33</v>
      </c>
      <c r="L1999">
        <v>5993.97</v>
      </c>
      <c r="M1999">
        <f>L1999*_xlfn.XLOOKUP(K1999,AM:AM,AN:AN)</f>
        <v>5154.8141999999998</v>
      </c>
      <c r="N1999">
        <f>L1999*_xlfn.XLOOKUP(K1999,AM:AM,AO:AO)</f>
        <v>5993.97</v>
      </c>
      <c r="O1999">
        <v>477.39</v>
      </c>
      <c r="P1999">
        <f>O1999*_xlfn.XLOOKUP(K1999,AM:AM,AN:AN)</f>
        <v>410.55539999999996</v>
      </c>
      <c r="Q1999">
        <f>O1999*_xlfn.XLOOKUP(K1999,AM:AM,AO:AO)</f>
        <v>477.39</v>
      </c>
      <c r="R1999" t="str">
        <f>_xlfn.XLOOKUP(E1999,AF:AF,AG:AG)</f>
        <v>SPLENDIDO MARE, A BELMOND HOTEL, PORTOFINO</v>
      </c>
      <c r="S1999" t="str">
        <f>_xlfn.XLOOKUP(E1999,AF:AF,AI:AI)</f>
        <v>Italy</v>
      </c>
      <c r="T1999">
        <f>WEEKNUM(G1999)</f>
        <v>30</v>
      </c>
      <c r="U1999">
        <f>YEAR(G1999)</f>
        <v>2025</v>
      </c>
      <c r="V1999" s="117">
        <f>IFERROR(Q1999/N1999,"0")</f>
        <v>7.9645043268484816E-2</v>
      </c>
    </row>
    <row r="2000" spans="1:22">
      <c r="A2000" t="str">
        <f>_xlfn.XLOOKUP(D2000,BN:BN,BO:BO)</f>
        <v>México</v>
      </c>
      <c r="B2000" t="s">
        <v>25</v>
      </c>
      <c r="C2000">
        <v>282</v>
      </c>
      <c r="D2000" t="str">
        <f>_xlfn.XLOOKUP(C2000,BH:BH,BI:BI)</f>
        <v>DianaM</v>
      </c>
      <c r="E2000">
        <v>24241</v>
      </c>
      <c r="F2000" t="s">
        <v>1899</v>
      </c>
      <c r="G2000" s="63">
        <v>45863</v>
      </c>
      <c r="H2000" s="63">
        <v>45865</v>
      </c>
      <c r="I2000" t="s">
        <v>376</v>
      </c>
      <c r="J2000" t="str">
        <f>_xlfn.XLOOKUP(I2000,AS:AS,AU:AU)</f>
        <v>Hotel</v>
      </c>
      <c r="K2000" t="s">
        <v>33</v>
      </c>
      <c r="L2000">
        <v>3206.5</v>
      </c>
      <c r="M2000">
        <f>L2000*_xlfn.XLOOKUP(K2000,AM:AM,AN:AN)</f>
        <v>2757.59</v>
      </c>
      <c r="N2000">
        <f>L2000*_xlfn.XLOOKUP(K2000,AM:AM,AO:AO)</f>
        <v>3206.5</v>
      </c>
      <c r="O2000">
        <v>320.64999999999998</v>
      </c>
      <c r="P2000">
        <f>O2000*_xlfn.XLOOKUP(K2000,AM:AM,AN:AN)</f>
        <v>275.75899999999996</v>
      </c>
      <c r="Q2000">
        <f>O2000*_xlfn.XLOOKUP(K2000,AM:AM,AO:AO)</f>
        <v>320.64999999999998</v>
      </c>
      <c r="R2000" t="str">
        <f>_xlfn.XLOOKUP(E2000,AF:AF,AG:AG)</f>
        <v>HOTEL SAVOY</v>
      </c>
      <c r="S2000" t="str">
        <f>_xlfn.XLOOKUP(E2000,AF:AF,AI:AI)</f>
        <v>Italy</v>
      </c>
      <c r="T2000">
        <f>WEEKNUM(G2000)</f>
        <v>30</v>
      </c>
      <c r="U2000">
        <f>YEAR(G2000)</f>
        <v>2025</v>
      </c>
      <c r="V2000" s="117">
        <f>IFERROR(Q2000/N2000,"0")</f>
        <v>9.9999999999999992E-2</v>
      </c>
    </row>
    <row r="2001" spans="1:22">
      <c r="A2001" t="str">
        <f>_xlfn.XLOOKUP(D2001,BN:BN,BO:BO)</f>
        <v>México</v>
      </c>
      <c r="B2001" t="s">
        <v>25</v>
      </c>
      <c r="C2001">
        <v>282</v>
      </c>
      <c r="D2001" t="str">
        <f>_xlfn.XLOOKUP(C2001,BH:BH,BI:BI)</f>
        <v>DianaM</v>
      </c>
      <c r="E2001">
        <v>0</v>
      </c>
      <c r="F2001" t="s">
        <v>1158</v>
      </c>
      <c r="G2001" s="63">
        <v>45862</v>
      </c>
      <c r="H2001" s="63">
        <v>45872</v>
      </c>
      <c r="I2001" t="s">
        <v>396</v>
      </c>
      <c r="J2001" t="str">
        <f>_xlfn.XLOOKUP(I2001,AS:AS,AU:AU)</f>
        <v>Honorarios</v>
      </c>
      <c r="K2001" t="s">
        <v>33</v>
      </c>
      <c r="L2001">
        <v>710.91</v>
      </c>
      <c r="M2001">
        <f>L2001*_xlfn.XLOOKUP(K2001,AM:AM,AN:AN)</f>
        <v>611.38259999999991</v>
      </c>
      <c r="N2001">
        <f>L2001*_xlfn.XLOOKUP(K2001,AM:AM,AO:AO)</f>
        <v>710.91</v>
      </c>
      <c r="O2001">
        <v>710.91</v>
      </c>
      <c r="P2001">
        <f>O2001*_xlfn.XLOOKUP(K2001,AM:AM,AN:AN)</f>
        <v>611.38259999999991</v>
      </c>
      <c r="Q2001">
        <f>O2001*_xlfn.XLOOKUP(K2001,AM:AM,AO:AO)</f>
        <v>710.91</v>
      </c>
      <c r="R2001" t="str">
        <f>_xlfn.XLOOKUP(E2001,AF:AF,AG:AG)</f>
        <v>FEES</v>
      </c>
      <c r="S2001">
        <f>_xlfn.XLOOKUP(E2001,AF:AF,AI:AI)</f>
        <v>0</v>
      </c>
      <c r="T2001">
        <f>WEEKNUM(G2001)</f>
        <v>30</v>
      </c>
      <c r="U2001">
        <f>YEAR(G2001)</f>
        <v>2025</v>
      </c>
      <c r="V2001" s="117">
        <f>IFERROR(Q2001/N2001,"0")</f>
        <v>1</v>
      </c>
    </row>
    <row r="2002" spans="1:22">
      <c r="A2002" t="str">
        <f>_xlfn.XLOOKUP(D2002,BN:BN,BO:BO)</f>
        <v>México</v>
      </c>
      <c r="B2002" t="s">
        <v>25</v>
      </c>
      <c r="C2002">
        <v>283</v>
      </c>
      <c r="D2002" t="str">
        <f>_xlfn.XLOOKUP(C2002,BH:BH,BI:BI)</f>
        <v>DianaM</v>
      </c>
      <c r="E2002">
        <v>27539</v>
      </c>
      <c r="F2002" t="s">
        <v>1895</v>
      </c>
      <c r="G2002" s="63">
        <v>45645</v>
      </c>
      <c r="H2002" s="63">
        <v>45657</v>
      </c>
      <c r="I2002" t="s">
        <v>471</v>
      </c>
      <c r="J2002" t="str">
        <f>_xlfn.XLOOKUP(I2002,AS:AS,AU:AU)</f>
        <v>Traslados</v>
      </c>
      <c r="K2002" t="s">
        <v>33</v>
      </c>
      <c r="L2002">
        <v>3108</v>
      </c>
      <c r="M2002">
        <f>L2002*_xlfn.XLOOKUP(K2002,AM:AM,AN:AN)</f>
        <v>2672.88</v>
      </c>
      <c r="N2002">
        <f>L2002*_xlfn.XLOOKUP(K2002,AM:AM,AO:AO)</f>
        <v>3108</v>
      </c>
      <c r="O2002">
        <v>151.41999999999999</v>
      </c>
      <c r="P2002">
        <f>O2002*_xlfn.XLOOKUP(K2002,AM:AM,AN:AN)</f>
        <v>130.22119999999998</v>
      </c>
      <c r="Q2002">
        <f>O2002*_xlfn.XLOOKUP(K2002,AM:AM,AO:AO)</f>
        <v>151.41999999999999</v>
      </c>
      <c r="R2002" t="str">
        <f>_xlfn.XLOOKUP(E2002,AF:AF,AG:AG)</f>
        <v>Avis Car Rental</v>
      </c>
      <c r="S2002" t="str">
        <f>_xlfn.XLOOKUP(E2002,AF:AF,AI:AI)</f>
        <v>United States</v>
      </c>
      <c r="T2002">
        <f>WEEKNUM(G2002)</f>
        <v>51</v>
      </c>
      <c r="U2002">
        <f>YEAR(G2002)</f>
        <v>2024</v>
      </c>
      <c r="V2002" s="117">
        <f>IFERROR(Q2002/N2002,"0")</f>
        <v>4.8719433719433713E-2</v>
      </c>
    </row>
    <row r="2003" spans="1:22">
      <c r="A2003" t="str">
        <f>_xlfn.XLOOKUP(D2003,BN:BN,BO:BO)</f>
        <v>México</v>
      </c>
      <c r="B2003" t="s">
        <v>25</v>
      </c>
      <c r="C2003">
        <v>284</v>
      </c>
      <c r="D2003" t="str">
        <f>_xlfn.XLOOKUP(C2003,BH:BH,BI:BI)</f>
        <v>DianaM</v>
      </c>
      <c r="E2003">
        <v>24009</v>
      </c>
      <c r="F2003" t="s">
        <v>1780</v>
      </c>
      <c r="G2003" s="63">
        <v>45654</v>
      </c>
      <c r="H2003" s="63">
        <v>45654</v>
      </c>
      <c r="I2003" t="s">
        <v>376</v>
      </c>
      <c r="J2003" t="str">
        <f>_xlfn.XLOOKUP(I2003,AS:AS,AU:AU)</f>
        <v>Hotel</v>
      </c>
      <c r="K2003" t="s">
        <v>33</v>
      </c>
      <c r="L2003">
        <v>1757.14</v>
      </c>
      <c r="M2003">
        <f>L2003*_xlfn.XLOOKUP(K2003,AM:AM,AN:AN)</f>
        <v>1511.1404</v>
      </c>
      <c r="N2003">
        <f>L2003*_xlfn.XLOOKUP(K2003,AM:AM,AO:AO)</f>
        <v>1757.14</v>
      </c>
      <c r="O2003">
        <v>1757.14</v>
      </c>
      <c r="P2003">
        <f>O2003*_xlfn.XLOOKUP(K2003,AM:AM,AN:AN)</f>
        <v>1511.1404</v>
      </c>
      <c r="Q2003">
        <f>O2003*_xlfn.XLOOKUP(K2003,AM:AM,AO:AO)</f>
        <v>1757.14</v>
      </c>
      <c r="R2003" t="str">
        <f>_xlfn.XLOOKUP(E2003,AF:AF,AG:AG)</f>
        <v>THE SURREY A CORINTHIA HOTEL</v>
      </c>
      <c r="S2003" t="str">
        <f>_xlfn.XLOOKUP(E2003,AF:AF,AI:AI)</f>
        <v>United States</v>
      </c>
      <c r="T2003">
        <f>WEEKNUM(G2003)</f>
        <v>52</v>
      </c>
      <c r="U2003">
        <f>YEAR(G2003)</f>
        <v>2024</v>
      </c>
      <c r="V2003" s="117">
        <f>IFERROR(Q2003/N2003,"0")</f>
        <v>1</v>
      </c>
    </row>
    <row r="2004" spans="1:22">
      <c r="A2004" t="str">
        <f>_xlfn.XLOOKUP(D2004,BN:BN,BO:BO)</f>
        <v>México</v>
      </c>
      <c r="B2004" t="s">
        <v>25</v>
      </c>
      <c r="C2004">
        <v>284</v>
      </c>
      <c r="D2004" t="str">
        <f>_xlfn.XLOOKUP(C2004,BH:BH,BI:BI)</f>
        <v>DianaM</v>
      </c>
      <c r="E2004">
        <v>24009</v>
      </c>
      <c r="F2004" t="s">
        <v>3073</v>
      </c>
      <c r="G2004" s="63">
        <v>45654</v>
      </c>
      <c r="H2004" s="63">
        <v>45654</v>
      </c>
      <c r="I2004" t="s">
        <v>376</v>
      </c>
      <c r="J2004" t="str">
        <f>_xlfn.XLOOKUP(I2004,AS:AS,AU:AU)</f>
        <v>Hotel</v>
      </c>
      <c r="K2004" t="s">
        <v>33</v>
      </c>
      <c r="L2004">
        <v>17571.400000000001</v>
      </c>
      <c r="M2004">
        <f>L2004*_xlfn.XLOOKUP(K2004,AM:AM,AN:AN)</f>
        <v>15111.404</v>
      </c>
      <c r="N2004">
        <f>L2004*_xlfn.XLOOKUP(K2004,AM:AM,AO:AO)</f>
        <v>17571.400000000001</v>
      </c>
      <c r="O2004">
        <v>0</v>
      </c>
      <c r="P2004">
        <f>O2004*_xlfn.XLOOKUP(K2004,AM:AM,AN:AN)</f>
        <v>0</v>
      </c>
      <c r="Q2004">
        <f>O2004*_xlfn.XLOOKUP(K2004,AM:AM,AO:AO)</f>
        <v>0</v>
      </c>
      <c r="R2004" t="str">
        <f>_xlfn.XLOOKUP(E2004,AF:AF,AG:AG)</f>
        <v>THE SURREY A CORINTHIA HOTEL</v>
      </c>
      <c r="S2004" t="str">
        <f>_xlfn.XLOOKUP(E2004,AF:AF,AI:AI)</f>
        <v>United States</v>
      </c>
      <c r="T2004">
        <f>WEEKNUM(G2004)</f>
        <v>52</v>
      </c>
      <c r="U2004">
        <f>YEAR(G2004)</f>
        <v>2024</v>
      </c>
      <c r="V2004" s="117">
        <f>IFERROR(Q2004/N2004,"0")</f>
        <v>0</v>
      </c>
    </row>
    <row r="2005" spans="1:22">
      <c r="A2005" t="str">
        <f>_xlfn.XLOOKUP(D2005,BN:BN,BO:BO)</f>
        <v>México</v>
      </c>
      <c r="B2005" t="s">
        <v>25</v>
      </c>
      <c r="C2005">
        <v>285</v>
      </c>
      <c r="D2005" t="str">
        <f>_xlfn.XLOOKUP(C2005,BH:BH,BI:BI)</f>
        <v>DianaM</v>
      </c>
      <c r="E2005">
        <v>25386</v>
      </c>
      <c r="F2005" t="s">
        <v>1780</v>
      </c>
      <c r="G2005" s="63">
        <v>45654</v>
      </c>
      <c r="H2005" s="63">
        <v>45654</v>
      </c>
      <c r="I2005" t="s">
        <v>376</v>
      </c>
      <c r="J2005" t="str">
        <f>_xlfn.XLOOKUP(I2005,AS:AS,AU:AU)</f>
        <v>Hotel</v>
      </c>
      <c r="K2005" t="s">
        <v>33</v>
      </c>
      <c r="L2005">
        <v>388.77</v>
      </c>
      <c r="M2005">
        <f>L2005*_xlfn.XLOOKUP(K2005,AM:AM,AN:AN)</f>
        <v>334.34219999999999</v>
      </c>
      <c r="N2005">
        <f>L2005*_xlfn.XLOOKUP(K2005,AM:AM,AO:AO)</f>
        <v>388.77</v>
      </c>
      <c r="O2005">
        <v>388.77</v>
      </c>
      <c r="P2005">
        <f>O2005*_xlfn.XLOOKUP(K2005,AM:AM,AN:AN)</f>
        <v>334.34219999999999</v>
      </c>
      <c r="Q2005">
        <f>O2005*_xlfn.XLOOKUP(K2005,AM:AM,AO:AO)</f>
        <v>388.77</v>
      </c>
      <c r="R2005" t="str">
        <f>_xlfn.XLOOKUP(E2005,AF:AF,AG:AG)</f>
        <v>THE CONNAUGHT</v>
      </c>
      <c r="S2005" t="str">
        <f>_xlfn.XLOOKUP(E2005,AF:AF,AI:AI)</f>
        <v>United Kingdom</v>
      </c>
      <c r="T2005">
        <f>WEEKNUM(G2005)</f>
        <v>52</v>
      </c>
      <c r="U2005">
        <f>YEAR(G2005)</f>
        <v>2024</v>
      </c>
      <c r="V2005" s="117">
        <f>IFERROR(Q2005/N2005,"0")</f>
        <v>1</v>
      </c>
    </row>
    <row r="2006" spans="1:22">
      <c r="A2006" t="str">
        <f>_xlfn.XLOOKUP(D2006,BN:BN,BO:BO)</f>
        <v>México</v>
      </c>
      <c r="B2006" t="s">
        <v>25</v>
      </c>
      <c r="C2006">
        <v>285</v>
      </c>
      <c r="D2006" t="str">
        <f>_xlfn.XLOOKUP(C2006,BH:BH,BI:BI)</f>
        <v>DianaM</v>
      </c>
      <c r="E2006">
        <v>25386</v>
      </c>
      <c r="F2006" t="s">
        <v>1880</v>
      </c>
      <c r="G2006" s="63">
        <v>45654</v>
      </c>
      <c r="H2006" s="63">
        <v>45654</v>
      </c>
      <c r="I2006" t="s">
        <v>376</v>
      </c>
      <c r="J2006" t="str">
        <f>_xlfn.XLOOKUP(I2006,AS:AS,AU:AU)</f>
        <v>Hotel</v>
      </c>
      <c r="K2006" t="s">
        <v>33</v>
      </c>
      <c r="L2006">
        <v>3887.7</v>
      </c>
      <c r="M2006">
        <f>L2006*_xlfn.XLOOKUP(K2006,AM:AM,AN:AN)</f>
        <v>3343.4219999999996</v>
      </c>
      <c r="N2006">
        <f>L2006*_xlfn.XLOOKUP(K2006,AM:AM,AO:AO)</f>
        <v>3887.7</v>
      </c>
      <c r="O2006">
        <v>0</v>
      </c>
      <c r="P2006">
        <f>O2006*_xlfn.XLOOKUP(K2006,AM:AM,AN:AN)</f>
        <v>0</v>
      </c>
      <c r="Q2006">
        <f>O2006*_xlfn.XLOOKUP(K2006,AM:AM,AO:AO)</f>
        <v>0</v>
      </c>
      <c r="R2006" t="str">
        <f>_xlfn.XLOOKUP(E2006,AF:AF,AG:AG)</f>
        <v>THE CONNAUGHT</v>
      </c>
      <c r="S2006" t="str">
        <f>_xlfn.XLOOKUP(E2006,AF:AF,AI:AI)</f>
        <v>United Kingdom</v>
      </c>
      <c r="T2006">
        <f>WEEKNUM(G2006)</f>
        <v>52</v>
      </c>
      <c r="U2006">
        <f>YEAR(G2006)</f>
        <v>2024</v>
      </c>
      <c r="V2006" s="117">
        <f>IFERROR(Q2006/N2006,"0")</f>
        <v>0</v>
      </c>
    </row>
    <row r="2007" spans="1:22">
      <c r="A2007" t="str">
        <f>_xlfn.XLOOKUP(D2007,BN:BN,BO:BO)</f>
        <v>México</v>
      </c>
      <c r="B2007" t="s">
        <v>25</v>
      </c>
      <c r="C2007">
        <v>286</v>
      </c>
      <c r="D2007" t="str">
        <f>_xlfn.XLOOKUP(C2007,BH:BH,BI:BI)</f>
        <v>DianaM</v>
      </c>
      <c r="E2007">
        <v>27543</v>
      </c>
      <c r="F2007" t="s">
        <v>1780</v>
      </c>
      <c r="G2007" s="63">
        <v>45668</v>
      </c>
      <c r="H2007" s="63">
        <v>45668</v>
      </c>
      <c r="I2007" t="s">
        <v>376</v>
      </c>
      <c r="J2007" t="str">
        <f>_xlfn.XLOOKUP(I2007,AS:AS,AU:AU)</f>
        <v>Hotel</v>
      </c>
      <c r="K2007" t="s">
        <v>33</v>
      </c>
      <c r="L2007">
        <v>97.08</v>
      </c>
      <c r="M2007">
        <f>L2007*_xlfn.XLOOKUP(K2007,AM:AM,AN:AN)</f>
        <v>83.488799999999998</v>
      </c>
      <c r="N2007">
        <f>L2007*_xlfn.XLOOKUP(K2007,AM:AM,AO:AO)</f>
        <v>97.08</v>
      </c>
      <c r="O2007">
        <v>97.08</v>
      </c>
      <c r="P2007">
        <f>O2007*_xlfn.XLOOKUP(K2007,AM:AM,AN:AN)</f>
        <v>83.488799999999998</v>
      </c>
      <c r="Q2007">
        <f>O2007*_xlfn.XLOOKUP(K2007,AM:AM,AO:AO)</f>
        <v>97.08</v>
      </c>
      <c r="R2007" t="str">
        <f>_xlfn.XLOOKUP(E2007,AF:AF,AG:AG)</f>
        <v>MUIR, A LUXURY COLLECTION HOTEL, HALIFAX</v>
      </c>
      <c r="S2007" t="str">
        <f>_xlfn.XLOOKUP(E2007,AF:AF,AI:AI)</f>
        <v>Canada</v>
      </c>
      <c r="T2007">
        <f>WEEKNUM(G2007)</f>
        <v>2</v>
      </c>
      <c r="U2007">
        <f>YEAR(G2007)</f>
        <v>2025</v>
      </c>
      <c r="V2007" s="117">
        <f>IFERROR(Q2007/N2007,"0")</f>
        <v>1</v>
      </c>
    </row>
    <row r="2008" spans="1:22">
      <c r="A2008" t="str">
        <f>_xlfn.XLOOKUP(D2008,BN:BN,BO:BO)</f>
        <v>México</v>
      </c>
      <c r="B2008" t="s">
        <v>25</v>
      </c>
      <c r="C2008">
        <v>286</v>
      </c>
      <c r="D2008" t="str">
        <f>_xlfn.XLOOKUP(C2008,BH:BH,BI:BI)</f>
        <v>DianaM</v>
      </c>
      <c r="E2008">
        <v>27543</v>
      </c>
      <c r="F2008" t="s">
        <v>1780</v>
      </c>
      <c r="G2008" s="63">
        <v>45668</v>
      </c>
      <c r="H2008" s="63">
        <v>45668</v>
      </c>
      <c r="I2008" t="s">
        <v>376</v>
      </c>
      <c r="J2008" t="str">
        <f>_xlfn.XLOOKUP(I2008,AS:AS,AU:AU)</f>
        <v>Hotel</v>
      </c>
      <c r="K2008" t="s">
        <v>33</v>
      </c>
      <c r="L2008">
        <v>37.15</v>
      </c>
      <c r="M2008">
        <f>L2008*_xlfn.XLOOKUP(K2008,AM:AM,AN:AN)</f>
        <v>31.948999999999998</v>
      </c>
      <c r="N2008">
        <f>L2008*_xlfn.XLOOKUP(K2008,AM:AM,AO:AO)</f>
        <v>37.15</v>
      </c>
      <c r="O2008">
        <v>37.15</v>
      </c>
      <c r="P2008">
        <f>O2008*_xlfn.XLOOKUP(K2008,AM:AM,AN:AN)</f>
        <v>31.948999999999998</v>
      </c>
      <c r="Q2008">
        <f>O2008*_xlfn.XLOOKUP(K2008,AM:AM,AO:AO)</f>
        <v>37.15</v>
      </c>
      <c r="R2008" t="str">
        <f>_xlfn.XLOOKUP(E2008,AF:AF,AG:AG)</f>
        <v>MUIR, A LUXURY COLLECTION HOTEL, HALIFAX</v>
      </c>
      <c r="S2008" t="str">
        <f>_xlfn.XLOOKUP(E2008,AF:AF,AI:AI)</f>
        <v>Canada</v>
      </c>
      <c r="T2008">
        <f>WEEKNUM(G2008)</f>
        <v>2</v>
      </c>
      <c r="U2008">
        <f>YEAR(G2008)</f>
        <v>2025</v>
      </c>
      <c r="V2008" s="117">
        <f>IFERROR(Q2008/N2008,"0")</f>
        <v>1</v>
      </c>
    </row>
    <row r="2009" spans="1:22">
      <c r="A2009" t="str">
        <f>_xlfn.XLOOKUP(D2009,BN:BN,BO:BO)</f>
        <v>México</v>
      </c>
      <c r="B2009" t="s">
        <v>25</v>
      </c>
      <c r="C2009">
        <v>286</v>
      </c>
      <c r="D2009" t="str">
        <f>_xlfn.XLOOKUP(C2009,BH:BH,BI:BI)</f>
        <v>DianaM</v>
      </c>
      <c r="E2009">
        <v>27543</v>
      </c>
      <c r="F2009" t="s">
        <v>1780</v>
      </c>
      <c r="G2009" s="63">
        <v>45668</v>
      </c>
      <c r="H2009" s="63">
        <v>45668</v>
      </c>
      <c r="I2009" t="s">
        <v>376</v>
      </c>
      <c r="J2009" t="str">
        <f>_xlfn.XLOOKUP(I2009,AS:AS,AU:AU)</f>
        <v>Hotel</v>
      </c>
      <c r="K2009" t="s">
        <v>33</v>
      </c>
      <c r="L2009">
        <v>74.680000000000007</v>
      </c>
      <c r="M2009">
        <f>L2009*_xlfn.XLOOKUP(K2009,AM:AM,AN:AN)</f>
        <v>64.224800000000002</v>
      </c>
      <c r="N2009">
        <f>L2009*_xlfn.XLOOKUP(K2009,AM:AM,AO:AO)</f>
        <v>74.680000000000007</v>
      </c>
      <c r="O2009">
        <v>74.680000000000007</v>
      </c>
      <c r="P2009">
        <f>O2009*_xlfn.XLOOKUP(K2009,AM:AM,AN:AN)</f>
        <v>64.224800000000002</v>
      </c>
      <c r="Q2009">
        <f>O2009*_xlfn.XLOOKUP(K2009,AM:AM,AO:AO)</f>
        <v>74.680000000000007</v>
      </c>
      <c r="R2009" t="str">
        <f>_xlfn.XLOOKUP(E2009,AF:AF,AG:AG)</f>
        <v>MUIR, A LUXURY COLLECTION HOTEL, HALIFAX</v>
      </c>
      <c r="S2009" t="str">
        <f>_xlfn.XLOOKUP(E2009,AF:AF,AI:AI)</f>
        <v>Canada</v>
      </c>
      <c r="T2009">
        <f>WEEKNUM(G2009)</f>
        <v>2</v>
      </c>
      <c r="U2009">
        <f>YEAR(G2009)</f>
        <v>2025</v>
      </c>
      <c r="V2009" s="117">
        <f>IFERROR(Q2009/N2009,"0")</f>
        <v>1</v>
      </c>
    </row>
    <row r="2010" spans="1:22">
      <c r="A2010" t="str">
        <f>_xlfn.XLOOKUP(D2010,BN:BN,BO:BO)</f>
        <v>México</v>
      </c>
      <c r="B2010" t="s">
        <v>25</v>
      </c>
      <c r="C2010">
        <v>286</v>
      </c>
      <c r="D2010" t="str">
        <f>_xlfn.XLOOKUP(C2010,BH:BH,BI:BI)</f>
        <v>DianaM</v>
      </c>
      <c r="E2010">
        <v>27543</v>
      </c>
      <c r="F2010" t="s">
        <v>1880</v>
      </c>
      <c r="G2010" s="63">
        <v>45668</v>
      </c>
      <c r="H2010" s="63">
        <v>45668</v>
      </c>
      <c r="I2010" t="s">
        <v>376</v>
      </c>
      <c r="J2010" t="str">
        <f>_xlfn.XLOOKUP(I2010,AS:AS,AU:AU)</f>
        <v>Hotel</v>
      </c>
      <c r="K2010" t="s">
        <v>33</v>
      </c>
      <c r="L2010">
        <v>2089</v>
      </c>
      <c r="M2010">
        <f>L2010*_xlfn.XLOOKUP(K2010,AM:AM,AN:AN)</f>
        <v>1796.54</v>
      </c>
      <c r="N2010">
        <f>L2010*_xlfn.XLOOKUP(K2010,AM:AM,AO:AO)</f>
        <v>2089</v>
      </c>
      <c r="O2010">
        <v>0</v>
      </c>
      <c r="P2010">
        <f>O2010*_xlfn.XLOOKUP(K2010,AM:AM,AN:AN)</f>
        <v>0</v>
      </c>
      <c r="Q2010">
        <f>O2010*_xlfn.XLOOKUP(K2010,AM:AM,AO:AO)</f>
        <v>0</v>
      </c>
      <c r="R2010" t="str">
        <f>_xlfn.XLOOKUP(E2010,AF:AF,AG:AG)</f>
        <v>MUIR, A LUXURY COLLECTION HOTEL, HALIFAX</v>
      </c>
      <c r="S2010" t="str">
        <f>_xlfn.XLOOKUP(E2010,AF:AF,AI:AI)</f>
        <v>Canada</v>
      </c>
      <c r="T2010">
        <f>WEEKNUM(G2010)</f>
        <v>2</v>
      </c>
      <c r="U2010">
        <f>YEAR(G2010)</f>
        <v>2025</v>
      </c>
      <c r="V2010" s="117">
        <f>IFERROR(Q2010/N2010,"0")</f>
        <v>0</v>
      </c>
    </row>
    <row r="2011" spans="1:22">
      <c r="A2011" t="str">
        <f>_xlfn.XLOOKUP(D2011,BN:BN,BO:BO)</f>
        <v>México</v>
      </c>
      <c r="B2011" t="s">
        <v>25</v>
      </c>
      <c r="C2011">
        <v>287</v>
      </c>
      <c r="D2011" t="str">
        <f>_xlfn.XLOOKUP(C2011,BH:BH,BI:BI)</f>
        <v>ClaudiaF</v>
      </c>
      <c r="E2011">
        <v>27547</v>
      </c>
      <c r="F2011" t="s">
        <v>3074</v>
      </c>
      <c r="G2011" s="63">
        <v>45834</v>
      </c>
      <c r="H2011" s="63">
        <v>45836</v>
      </c>
      <c r="I2011" t="s">
        <v>376</v>
      </c>
      <c r="J2011" t="str">
        <f>_xlfn.XLOOKUP(I2011,AS:AS,AU:AU)</f>
        <v>Hotel</v>
      </c>
      <c r="K2011" t="s">
        <v>27</v>
      </c>
      <c r="L2011">
        <v>724.96</v>
      </c>
      <c r="M2011">
        <f>L2011*_xlfn.XLOOKUP(K2011,AM:AM,AN:AN)</f>
        <v>724.96</v>
      </c>
      <c r="N2011">
        <f>L2011*_xlfn.XLOOKUP(K2011,AM:AM,AO:AO)</f>
        <v>840.95359999999994</v>
      </c>
      <c r="O2011">
        <v>72.5</v>
      </c>
      <c r="P2011">
        <f>O2011*_xlfn.XLOOKUP(K2011,AM:AM,AN:AN)</f>
        <v>72.5</v>
      </c>
      <c r="Q2011">
        <f>O2011*_xlfn.XLOOKUP(K2011,AM:AM,AO:AO)</f>
        <v>84.1</v>
      </c>
      <c r="R2011" t="str">
        <f>_xlfn.XLOOKUP(E2011,AF:AF,AG:AG)</f>
        <v>HOTEL LIAUTAUD CASSIS</v>
      </c>
      <c r="S2011" t="str">
        <f>_xlfn.XLOOKUP(E2011,AF:AF,AI:AI)</f>
        <v>France</v>
      </c>
      <c r="T2011">
        <f>WEEKNUM(G2011)</f>
        <v>26</v>
      </c>
      <c r="U2011">
        <f>YEAR(G2011)</f>
        <v>2025</v>
      </c>
      <c r="V2011" s="117">
        <f>IFERROR(Q2011/N2011,"0")</f>
        <v>0.10000551754579563</v>
      </c>
    </row>
    <row r="2012" spans="1:22">
      <c r="A2012" t="str">
        <f>_xlfn.XLOOKUP(D2012,BN:BN,BO:BO)</f>
        <v>México</v>
      </c>
      <c r="B2012" t="s">
        <v>25</v>
      </c>
      <c r="C2012">
        <v>287</v>
      </c>
      <c r="D2012" t="str">
        <f>_xlfn.XLOOKUP(C2012,BH:BH,BI:BI)</f>
        <v>ClaudiaF</v>
      </c>
      <c r="E2012">
        <v>27546</v>
      </c>
      <c r="F2012" t="s">
        <v>3075</v>
      </c>
      <c r="G2012" s="63">
        <v>45833</v>
      </c>
      <c r="H2012" s="63">
        <v>45834</v>
      </c>
      <c r="I2012" t="s">
        <v>376</v>
      </c>
      <c r="J2012" t="str">
        <f>_xlfn.XLOOKUP(I2012,AS:AS,AU:AU)</f>
        <v>Hotel</v>
      </c>
      <c r="K2012" t="s">
        <v>27</v>
      </c>
      <c r="L2012">
        <v>750.08</v>
      </c>
      <c r="M2012">
        <f>L2012*_xlfn.XLOOKUP(K2012,AM:AM,AN:AN)</f>
        <v>750.08</v>
      </c>
      <c r="N2012">
        <f>L2012*_xlfn.XLOOKUP(K2012,AM:AM,AO:AO)</f>
        <v>870.09280000000001</v>
      </c>
      <c r="O2012">
        <v>69.56</v>
      </c>
      <c r="P2012">
        <f>O2012*_xlfn.XLOOKUP(K2012,AM:AM,AN:AN)</f>
        <v>69.56</v>
      </c>
      <c r="Q2012">
        <f>O2012*_xlfn.XLOOKUP(K2012,AM:AM,AO:AO)</f>
        <v>80.689599999999999</v>
      </c>
      <c r="R2012" t="str">
        <f>_xlfn.XLOOKUP(E2012,AF:AF,AG:AG)</f>
        <v>CHATEAU DE VALMER</v>
      </c>
      <c r="S2012" t="str">
        <f>_xlfn.XLOOKUP(E2012,AF:AF,AI:AI)</f>
        <v>France</v>
      </c>
      <c r="T2012">
        <f>WEEKNUM(G2012)</f>
        <v>26</v>
      </c>
      <c r="U2012">
        <f>YEAR(G2012)</f>
        <v>2025</v>
      </c>
      <c r="V2012" s="117">
        <f>IFERROR(Q2012/N2012,"0")</f>
        <v>9.2736774744027306E-2</v>
      </c>
    </row>
    <row r="2013" spans="1:22">
      <c r="A2013" t="str">
        <f>_xlfn.XLOOKUP(D2013,BN:BN,BO:BO)</f>
        <v>México</v>
      </c>
      <c r="B2013" t="s">
        <v>25</v>
      </c>
      <c r="C2013">
        <v>287</v>
      </c>
      <c r="D2013" t="str">
        <f>_xlfn.XLOOKUP(C2013,BH:BH,BI:BI)</f>
        <v>ClaudiaF</v>
      </c>
      <c r="E2013">
        <v>27554</v>
      </c>
      <c r="F2013" t="s">
        <v>3076</v>
      </c>
      <c r="G2013" s="63">
        <v>45843</v>
      </c>
      <c r="H2013" s="63">
        <v>45848</v>
      </c>
      <c r="I2013" t="s">
        <v>376</v>
      </c>
      <c r="J2013" t="str">
        <f>_xlfn.XLOOKUP(I2013,AS:AS,AU:AU)</f>
        <v>Hotel</v>
      </c>
      <c r="K2013" t="s">
        <v>27</v>
      </c>
      <c r="L2013">
        <v>2010.5</v>
      </c>
      <c r="M2013">
        <f>L2013*_xlfn.XLOOKUP(K2013,AM:AM,AN:AN)</f>
        <v>2010.5</v>
      </c>
      <c r="N2013">
        <f>L2013*_xlfn.XLOOKUP(K2013,AM:AM,AO:AO)</f>
        <v>2332.1799999999998</v>
      </c>
      <c r="O2013">
        <v>201.05</v>
      </c>
      <c r="P2013">
        <f>O2013*_xlfn.XLOOKUP(K2013,AM:AM,AN:AN)</f>
        <v>201.05</v>
      </c>
      <c r="Q2013">
        <f>O2013*_xlfn.XLOOKUP(K2013,AM:AM,AO:AO)</f>
        <v>233.21799999999999</v>
      </c>
      <c r="R2013" t="str">
        <f>_xlfn.XLOOKUP(E2013,AF:AF,AG:AG)</f>
        <v>HOTEL LORD BYRON</v>
      </c>
      <c r="S2013" t="str">
        <f>_xlfn.XLOOKUP(E2013,AF:AF,AI:AI)</f>
        <v>France</v>
      </c>
      <c r="T2013">
        <f>WEEKNUM(G2013)</f>
        <v>27</v>
      </c>
      <c r="U2013">
        <f>YEAR(G2013)</f>
        <v>2025</v>
      </c>
      <c r="V2013" s="117">
        <f>IFERROR(Q2013/N2013,"0")</f>
        <v>0.1</v>
      </c>
    </row>
    <row r="2014" spans="1:22">
      <c r="A2014" t="str">
        <f>_xlfn.XLOOKUP(D2014,BN:BN,BO:BO)</f>
        <v>México</v>
      </c>
      <c r="B2014" t="s">
        <v>25</v>
      </c>
      <c r="C2014">
        <v>287</v>
      </c>
      <c r="D2014" t="str">
        <f>_xlfn.XLOOKUP(C2014,BH:BH,BI:BI)</f>
        <v>ClaudiaF</v>
      </c>
      <c r="E2014">
        <v>25016</v>
      </c>
      <c r="F2014" t="s">
        <v>3077</v>
      </c>
      <c r="G2014" s="63">
        <v>45834</v>
      </c>
      <c r="H2014" s="63">
        <v>45836</v>
      </c>
      <c r="I2014" t="s">
        <v>471</v>
      </c>
      <c r="J2014" t="str">
        <f>_xlfn.XLOOKUP(I2014,AS:AS,AU:AU)</f>
        <v>Traslados</v>
      </c>
      <c r="K2014" t="s">
        <v>27</v>
      </c>
      <c r="L2014">
        <v>320.69</v>
      </c>
      <c r="M2014">
        <f>L2014*_xlfn.XLOOKUP(K2014,AM:AM,AN:AN)</f>
        <v>320.69</v>
      </c>
      <c r="N2014">
        <f>L2014*_xlfn.XLOOKUP(K2014,AM:AM,AO:AO)</f>
        <v>372.00039999999996</v>
      </c>
      <c r="O2014">
        <v>7.86</v>
      </c>
      <c r="P2014">
        <f>O2014*_xlfn.XLOOKUP(K2014,AM:AM,AN:AN)</f>
        <v>7.86</v>
      </c>
      <c r="Q2014">
        <f>O2014*_xlfn.XLOOKUP(K2014,AM:AM,AO:AO)</f>
        <v>9.1175999999999995</v>
      </c>
      <c r="R2014" t="str">
        <f>_xlfn.XLOOKUP(E2014,AF:AF,AG:AG)</f>
        <v>BUDGET CAR RENTAL</v>
      </c>
      <c r="S2014" t="str">
        <f>_xlfn.XLOOKUP(E2014,AF:AF,AI:AI)</f>
        <v>United States</v>
      </c>
      <c r="T2014">
        <f>WEEKNUM(G2014)</f>
        <v>26</v>
      </c>
      <c r="U2014">
        <f>YEAR(G2014)</f>
        <v>2025</v>
      </c>
      <c r="V2014" s="117">
        <f>IFERROR(Q2014/N2014,"0")</f>
        <v>2.4509651064891329E-2</v>
      </c>
    </row>
    <row r="2015" spans="1:22">
      <c r="A2015" t="str">
        <f>_xlfn.XLOOKUP(D2015,BN:BN,BO:BO)</f>
        <v>México</v>
      </c>
      <c r="B2015" t="s">
        <v>25</v>
      </c>
      <c r="C2015">
        <v>288</v>
      </c>
      <c r="D2015" t="str">
        <f>_xlfn.XLOOKUP(C2015,BH:BH,BI:BI)</f>
        <v>DianaM</v>
      </c>
      <c r="E2015">
        <v>28020</v>
      </c>
      <c r="F2015" t="s">
        <v>3078</v>
      </c>
      <c r="G2015" s="63">
        <v>45855</v>
      </c>
      <c r="H2015" s="63">
        <v>45858</v>
      </c>
      <c r="I2015" t="s">
        <v>366</v>
      </c>
      <c r="J2015" t="str">
        <f>_xlfn.XLOOKUP(I2015,AS:AS,AU:AU)</f>
        <v>Vuelos</v>
      </c>
      <c r="K2015" t="s">
        <v>33</v>
      </c>
      <c r="L2015">
        <v>487.1</v>
      </c>
      <c r="M2015">
        <f>L2015*_xlfn.XLOOKUP(K2015,AM:AM,AN:AN)</f>
        <v>418.90600000000001</v>
      </c>
      <c r="N2015">
        <f>L2015*_xlfn.XLOOKUP(K2015,AM:AM,AO:AO)</f>
        <v>487.1</v>
      </c>
      <c r="O2015">
        <v>0</v>
      </c>
      <c r="P2015">
        <f>O2015*_xlfn.XLOOKUP(K2015,AM:AM,AN:AN)</f>
        <v>0</v>
      </c>
      <c r="Q2015">
        <f>O2015*_xlfn.XLOOKUP(K2015,AM:AM,AO:AO)</f>
        <v>0</v>
      </c>
      <c r="R2015" t="str">
        <f>_xlfn.XLOOKUP(E2015,AF:AF,AG:AG)</f>
        <v>SCANDINAVIAN AIRLINES</v>
      </c>
      <c r="S2015" t="str">
        <f>_xlfn.XLOOKUP(E2015,AF:AF,AI:AI)</f>
        <v>Sweden</v>
      </c>
      <c r="T2015">
        <f>WEEKNUM(G2015)</f>
        <v>29</v>
      </c>
      <c r="U2015">
        <f>YEAR(G2015)</f>
        <v>2025</v>
      </c>
      <c r="V2015" s="117">
        <f>IFERROR(Q2015/N2015,"0")</f>
        <v>0</v>
      </c>
    </row>
    <row r="2016" spans="1:22">
      <c r="A2016" t="str">
        <f>_xlfn.XLOOKUP(D2016,BN:BN,BO:BO)</f>
        <v>México</v>
      </c>
      <c r="B2016" t="s">
        <v>25</v>
      </c>
      <c r="C2016">
        <v>288</v>
      </c>
      <c r="D2016" t="str">
        <f>_xlfn.XLOOKUP(C2016,BH:BH,BI:BI)</f>
        <v>DianaM</v>
      </c>
      <c r="E2016">
        <v>28020</v>
      </c>
      <c r="F2016" t="s">
        <v>3079</v>
      </c>
      <c r="G2016" s="63">
        <v>45855</v>
      </c>
      <c r="H2016" s="63">
        <v>45858</v>
      </c>
      <c r="I2016" t="s">
        <v>366</v>
      </c>
      <c r="J2016" t="str">
        <f>_xlfn.XLOOKUP(I2016,AS:AS,AU:AU)</f>
        <v>Vuelos</v>
      </c>
      <c r="K2016" t="s">
        <v>33</v>
      </c>
      <c r="L2016">
        <v>487.1</v>
      </c>
      <c r="M2016">
        <f>L2016*_xlfn.XLOOKUP(K2016,AM:AM,AN:AN)</f>
        <v>418.90600000000001</v>
      </c>
      <c r="N2016">
        <f>L2016*_xlfn.XLOOKUP(K2016,AM:AM,AO:AO)</f>
        <v>487.1</v>
      </c>
      <c r="O2016">
        <v>0</v>
      </c>
      <c r="P2016">
        <f>O2016*_xlfn.XLOOKUP(K2016,AM:AM,AN:AN)</f>
        <v>0</v>
      </c>
      <c r="Q2016">
        <f>O2016*_xlfn.XLOOKUP(K2016,AM:AM,AO:AO)</f>
        <v>0</v>
      </c>
      <c r="R2016" t="str">
        <f>_xlfn.XLOOKUP(E2016,AF:AF,AG:AG)</f>
        <v>SCANDINAVIAN AIRLINES</v>
      </c>
      <c r="S2016" t="str">
        <f>_xlfn.XLOOKUP(E2016,AF:AF,AI:AI)</f>
        <v>Sweden</v>
      </c>
      <c r="T2016">
        <f>WEEKNUM(G2016)</f>
        <v>29</v>
      </c>
      <c r="U2016">
        <f>YEAR(G2016)</f>
        <v>2025</v>
      </c>
      <c r="V2016" s="117">
        <f>IFERROR(Q2016/N2016,"0")</f>
        <v>0</v>
      </c>
    </row>
    <row r="2017" spans="1:22">
      <c r="A2017" t="str">
        <f>_xlfn.XLOOKUP(D2017,BN:BN,BO:BO)</f>
        <v>México</v>
      </c>
      <c r="B2017" t="s">
        <v>25</v>
      </c>
      <c r="C2017">
        <v>288</v>
      </c>
      <c r="D2017" t="str">
        <f>_xlfn.XLOOKUP(C2017,BH:BH,BI:BI)</f>
        <v>DianaM</v>
      </c>
      <c r="E2017">
        <v>23921</v>
      </c>
      <c r="F2017" t="s">
        <v>3080</v>
      </c>
      <c r="G2017" s="63">
        <v>45855</v>
      </c>
      <c r="H2017" s="63">
        <v>45858</v>
      </c>
      <c r="I2017" t="s">
        <v>366</v>
      </c>
      <c r="J2017" t="str">
        <f>_xlfn.XLOOKUP(I2017,AS:AS,AU:AU)</f>
        <v>Vuelos</v>
      </c>
      <c r="K2017" t="s">
        <v>33</v>
      </c>
      <c r="L2017">
        <v>486.5</v>
      </c>
      <c r="M2017">
        <f>L2017*_xlfn.XLOOKUP(K2017,AM:AM,AN:AN)</f>
        <v>418.39</v>
      </c>
      <c r="N2017">
        <f>L2017*_xlfn.XLOOKUP(K2017,AM:AM,AO:AO)</f>
        <v>486.5</v>
      </c>
      <c r="O2017">
        <v>0</v>
      </c>
      <c r="P2017">
        <f>O2017*_xlfn.XLOOKUP(K2017,AM:AM,AN:AN)</f>
        <v>0</v>
      </c>
      <c r="Q2017">
        <f>O2017*_xlfn.XLOOKUP(K2017,AM:AM,AO:AO)</f>
        <v>0</v>
      </c>
      <c r="R2017" t="str">
        <f>_xlfn.XLOOKUP(E2017,AF:AF,AG:AG)</f>
        <v>Air France</v>
      </c>
      <c r="S2017" t="str">
        <f>_xlfn.XLOOKUP(E2017,AF:AF,AI:AI)</f>
        <v>France</v>
      </c>
      <c r="T2017">
        <f>WEEKNUM(G2017)</f>
        <v>29</v>
      </c>
      <c r="U2017">
        <f>YEAR(G2017)</f>
        <v>2025</v>
      </c>
      <c r="V2017" s="117">
        <f>IFERROR(Q2017/N2017,"0")</f>
        <v>0</v>
      </c>
    </row>
    <row r="2018" spans="1:22">
      <c r="A2018" t="str">
        <f>_xlfn.XLOOKUP(D2018,BN:BN,BO:BO)</f>
        <v>México</v>
      </c>
      <c r="B2018" t="s">
        <v>25</v>
      </c>
      <c r="C2018">
        <v>288</v>
      </c>
      <c r="D2018" t="str">
        <f>_xlfn.XLOOKUP(C2018,BH:BH,BI:BI)</f>
        <v>DianaM</v>
      </c>
      <c r="E2018">
        <v>23921</v>
      </c>
      <c r="F2018" t="s">
        <v>3081</v>
      </c>
      <c r="G2018" s="63">
        <v>45855</v>
      </c>
      <c r="H2018" s="63">
        <v>45858</v>
      </c>
      <c r="I2018" t="s">
        <v>366</v>
      </c>
      <c r="J2018" t="str">
        <f>_xlfn.XLOOKUP(I2018,AS:AS,AU:AU)</f>
        <v>Vuelos</v>
      </c>
      <c r="K2018" t="s">
        <v>33</v>
      </c>
      <c r="L2018">
        <v>486.5</v>
      </c>
      <c r="M2018">
        <f>L2018*_xlfn.XLOOKUP(K2018,AM:AM,AN:AN)</f>
        <v>418.39</v>
      </c>
      <c r="N2018">
        <f>L2018*_xlfn.XLOOKUP(K2018,AM:AM,AO:AO)</f>
        <v>486.5</v>
      </c>
      <c r="O2018">
        <v>0</v>
      </c>
      <c r="P2018">
        <f>O2018*_xlfn.XLOOKUP(K2018,AM:AM,AN:AN)</f>
        <v>0</v>
      </c>
      <c r="Q2018">
        <f>O2018*_xlfn.XLOOKUP(K2018,AM:AM,AO:AO)</f>
        <v>0</v>
      </c>
      <c r="R2018" t="str">
        <f>_xlfn.XLOOKUP(E2018,AF:AF,AG:AG)</f>
        <v>Air France</v>
      </c>
      <c r="S2018" t="str">
        <f>_xlfn.XLOOKUP(E2018,AF:AF,AI:AI)</f>
        <v>France</v>
      </c>
      <c r="T2018">
        <f>WEEKNUM(G2018)</f>
        <v>29</v>
      </c>
      <c r="U2018">
        <f>YEAR(G2018)</f>
        <v>2025</v>
      </c>
      <c r="V2018" s="117">
        <f>IFERROR(Q2018/N2018,"0")</f>
        <v>0</v>
      </c>
    </row>
    <row r="2019" spans="1:22">
      <c r="A2019" t="str">
        <f>_xlfn.XLOOKUP(D2019,BN:BN,BO:BO)</f>
        <v>México</v>
      </c>
      <c r="B2019" t="s">
        <v>25</v>
      </c>
      <c r="C2019">
        <v>288</v>
      </c>
      <c r="D2019" t="str">
        <f>_xlfn.XLOOKUP(C2019,BH:BH,BI:BI)</f>
        <v>DianaM</v>
      </c>
      <c r="E2019">
        <v>28020</v>
      </c>
      <c r="F2019" t="s">
        <v>3082</v>
      </c>
      <c r="G2019" s="63">
        <v>45855</v>
      </c>
      <c r="H2019" s="63">
        <v>45858</v>
      </c>
      <c r="I2019" t="s">
        <v>366</v>
      </c>
      <c r="J2019" t="str">
        <f>_xlfn.XLOOKUP(I2019,AS:AS,AU:AU)</f>
        <v>Vuelos</v>
      </c>
      <c r="K2019" t="s">
        <v>33</v>
      </c>
      <c r="L2019">
        <v>38</v>
      </c>
      <c r="M2019">
        <f>L2019*_xlfn.XLOOKUP(K2019,AM:AM,AN:AN)</f>
        <v>32.68</v>
      </c>
      <c r="N2019">
        <f>L2019*_xlfn.XLOOKUP(K2019,AM:AM,AO:AO)</f>
        <v>38</v>
      </c>
      <c r="O2019">
        <v>0</v>
      </c>
      <c r="P2019">
        <f>O2019*_xlfn.XLOOKUP(K2019,AM:AM,AN:AN)</f>
        <v>0</v>
      </c>
      <c r="Q2019">
        <f>O2019*_xlfn.XLOOKUP(K2019,AM:AM,AO:AO)</f>
        <v>0</v>
      </c>
      <c r="R2019" t="str">
        <f>_xlfn.XLOOKUP(E2019,AF:AF,AG:AG)</f>
        <v>SCANDINAVIAN AIRLINES</v>
      </c>
      <c r="S2019" t="str">
        <f>_xlfn.XLOOKUP(E2019,AF:AF,AI:AI)</f>
        <v>Sweden</v>
      </c>
      <c r="T2019">
        <f>WEEKNUM(G2019)</f>
        <v>29</v>
      </c>
      <c r="U2019">
        <f>YEAR(G2019)</f>
        <v>2025</v>
      </c>
      <c r="V2019" s="117">
        <f>IFERROR(Q2019/N2019,"0")</f>
        <v>0</v>
      </c>
    </row>
    <row r="2020" spans="1:22">
      <c r="A2020" t="str">
        <f>_xlfn.XLOOKUP(D2020,BN:BN,BO:BO)</f>
        <v>México</v>
      </c>
      <c r="B2020" t="s">
        <v>25</v>
      </c>
      <c r="C2020">
        <v>288</v>
      </c>
      <c r="D2020" t="str">
        <f>_xlfn.XLOOKUP(C2020,BH:BH,BI:BI)</f>
        <v>DianaM</v>
      </c>
      <c r="E2020">
        <v>28020</v>
      </c>
      <c r="F2020" t="s">
        <v>3083</v>
      </c>
      <c r="G2020" s="63">
        <v>45855</v>
      </c>
      <c r="H2020" s="63">
        <v>45858</v>
      </c>
      <c r="I2020" t="s">
        <v>366</v>
      </c>
      <c r="J2020" t="str">
        <f>_xlfn.XLOOKUP(I2020,AS:AS,AU:AU)</f>
        <v>Vuelos</v>
      </c>
      <c r="K2020" t="s">
        <v>33</v>
      </c>
      <c r="L2020">
        <v>38</v>
      </c>
      <c r="M2020">
        <f>L2020*_xlfn.XLOOKUP(K2020,AM:AM,AN:AN)</f>
        <v>32.68</v>
      </c>
      <c r="N2020">
        <f>L2020*_xlfn.XLOOKUP(K2020,AM:AM,AO:AO)</f>
        <v>38</v>
      </c>
      <c r="O2020">
        <v>0</v>
      </c>
      <c r="P2020">
        <f>O2020*_xlfn.XLOOKUP(K2020,AM:AM,AN:AN)</f>
        <v>0</v>
      </c>
      <c r="Q2020">
        <f>O2020*_xlfn.XLOOKUP(K2020,AM:AM,AO:AO)</f>
        <v>0</v>
      </c>
      <c r="R2020" t="str">
        <f>_xlfn.XLOOKUP(E2020,AF:AF,AG:AG)</f>
        <v>SCANDINAVIAN AIRLINES</v>
      </c>
      <c r="S2020" t="str">
        <f>_xlfn.XLOOKUP(E2020,AF:AF,AI:AI)</f>
        <v>Sweden</v>
      </c>
      <c r="T2020">
        <f>WEEKNUM(G2020)</f>
        <v>29</v>
      </c>
      <c r="U2020">
        <f>YEAR(G2020)</f>
        <v>2025</v>
      </c>
      <c r="V2020" s="117">
        <f>IFERROR(Q2020/N2020,"0")</f>
        <v>0</v>
      </c>
    </row>
    <row r="2021" spans="1:22">
      <c r="A2021" t="str">
        <f>_xlfn.XLOOKUP(D2021,BN:BN,BO:BO)</f>
        <v>México</v>
      </c>
      <c r="B2021" t="s">
        <v>25</v>
      </c>
      <c r="C2021">
        <v>288</v>
      </c>
      <c r="D2021" t="str">
        <f>_xlfn.XLOOKUP(C2021,BH:BH,BI:BI)</f>
        <v>DianaM</v>
      </c>
      <c r="E2021">
        <v>23921</v>
      </c>
      <c r="F2021" t="s">
        <v>3084</v>
      </c>
      <c r="G2021" s="63">
        <v>45837</v>
      </c>
      <c r="H2021" s="63">
        <v>45861</v>
      </c>
      <c r="I2021" t="s">
        <v>366</v>
      </c>
      <c r="J2021" t="str">
        <f>_xlfn.XLOOKUP(I2021,AS:AS,AU:AU)</f>
        <v>Vuelos</v>
      </c>
      <c r="K2021" t="s">
        <v>33</v>
      </c>
      <c r="L2021">
        <v>811.7</v>
      </c>
      <c r="M2021">
        <f>L2021*_xlfn.XLOOKUP(K2021,AM:AM,AN:AN)</f>
        <v>698.06200000000001</v>
      </c>
      <c r="N2021">
        <f>L2021*_xlfn.XLOOKUP(K2021,AM:AM,AO:AO)</f>
        <v>811.7</v>
      </c>
      <c r="O2021">
        <v>0</v>
      </c>
      <c r="P2021">
        <f>O2021*_xlfn.XLOOKUP(K2021,AM:AM,AN:AN)</f>
        <v>0</v>
      </c>
      <c r="Q2021">
        <f>O2021*_xlfn.XLOOKUP(K2021,AM:AM,AO:AO)</f>
        <v>0</v>
      </c>
      <c r="R2021" t="str">
        <f>_xlfn.XLOOKUP(E2021,AF:AF,AG:AG)</f>
        <v>Air France</v>
      </c>
      <c r="S2021" t="str">
        <f>_xlfn.XLOOKUP(E2021,AF:AF,AI:AI)</f>
        <v>France</v>
      </c>
      <c r="T2021">
        <f>WEEKNUM(G2021)</f>
        <v>27</v>
      </c>
      <c r="U2021">
        <f>YEAR(G2021)</f>
        <v>2025</v>
      </c>
      <c r="V2021" s="117">
        <f>IFERROR(Q2021/N2021,"0")</f>
        <v>0</v>
      </c>
    </row>
    <row r="2022" spans="1:22">
      <c r="A2022" t="str">
        <f>_xlfn.XLOOKUP(D2022,BN:BN,BO:BO)</f>
        <v>México</v>
      </c>
      <c r="B2022" t="s">
        <v>25</v>
      </c>
      <c r="C2022">
        <v>288</v>
      </c>
      <c r="D2022" t="str">
        <f>_xlfn.XLOOKUP(C2022,BH:BH,BI:BI)</f>
        <v>DianaM</v>
      </c>
      <c r="E2022">
        <v>28021</v>
      </c>
      <c r="F2022" t="s">
        <v>3085</v>
      </c>
      <c r="G2022" s="63">
        <v>45837</v>
      </c>
      <c r="H2022" s="63">
        <v>45861</v>
      </c>
      <c r="I2022" t="s">
        <v>366</v>
      </c>
      <c r="J2022" t="str">
        <f>_xlfn.XLOOKUP(I2022,AS:AS,AU:AU)</f>
        <v>Vuelos</v>
      </c>
      <c r="K2022" t="s">
        <v>33</v>
      </c>
      <c r="L2022">
        <v>853</v>
      </c>
      <c r="M2022">
        <f>L2022*_xlfn.XLOOKUP(K2022,AM:AM,AN:AN)</f>
        <v>733.58</v>
      </c>
      <c r="N2022">
        <f>L2022*_xlfn.XLOOKUP(K2022,AM:AM,AO:AO)</f>
        <v>853</v>
      </c>
      <c r="O2022">
        <v>0</v>
      </c>
      <c r="P2022">
        <f>O2022*_xlfn.XLOOKUP(K2022,AM:AM,AN:AN)</f>
        <v>0</v>
      </c>
      <c r="Q2022">
        <f>O2022*_xlfn.XLOOKUP(K2022,AM:AM,AO:AO)</f>
        <v>0</v>
      </c>
      <c r="R2022" t="str">
        <f>_xlfn.XLOOKUP(E2022,AF:AF,AG:AG)</f>
        <v>AEGEAN AIRLINES</v>
      </c>
      <c r="S2022" t="str">
        <f>_xlfn.XLOOKUP(E2022,AF:AF,AI:AI)</f>
        <v>Greece</v>
      </c>
      <c r="T2022">
        <f>WEEKNUM(G2022)</f>
        <v>27</v>
      </c>
      <c r="U2022">
        <f>YEAR(G2022)</f>
        <v>2025</v>
      </c>
      <c r="V2022" s="117">
        <f>IFERROR(Q2022/N2022,"0")</f>
        <v>0</v>
      </c>
    </row>
    <row r="2023" spans="1:22">
      <c r="A2023" t="str">
        <f>_xlfn.XLOOKUP(D2023,BN:BN,BO:BO)</f>
        <v>México</v>
      </c>
      <c r="B2023" t="s">
        <v>25</v>
      </c>
      <c r="C2023">
        <v>288</v>
      </c>
      <c r="D2023" t="str">
        <f>_xlfn.XLOOKUP(C2023,BH:BH,BI:BI)</f>
        <v>DianaM</v>
      </c>
      <c r="E2023">
        <v>28020</v>
      </c>
      <c r="F2023" t="s">
        <v>3086</v>
      </c>
      <c r="G2023" s="63">
        <v>45837</v>
      </c>
      <c r="H2023" s="63">
        <v>45861</v>
      </c>
      <c r="I2023" t="s">
        <v>366</v>
      </c>
      <c r="J2023" t="str">
        <f>_xlfn.XLOOKUP(I2023,AS:AS,AU:AU)</f>
        <v>Vuelos</v>
      </c>
      <c r="K2023" t="s">
        <v>33</v>
      </c>
      <c r="L2023">
        <v>397.7</v>
      </c>
      <c r="M2023">
        <f>L2023*_xlfn.XLOOKUP(K2023,AM:AM,AN:AN)</f>
        <v>342.02199999999999</v>
      </c>
      <c r="N2023">
        <f>L2023*_xlfn.XLOOKUP(K2023,AM:AM,AO:AO)</f>
        <v>397.7</v>
      </c>
      <c r="O2023">
        <v>0</v>
      </c>
      <c r="P2023">
        <f>O2023*_xlfn.XLOOKUP(K2023,AM:AM,AN:AN)</f>
        <v>0</v>
      </c>
      <c r="Q2023">
        <f>O2023*_xlfn.XLOOKUP(K2023,AM:AM,AO:AO)</f>
        <v>0</v>
      </c>
      <c r="R2023" t="str">
        <f>_xlfn.XLOOKUP(E2023,AF:AF,AG:AG)</f>
        <v>SCANDINAVIAN AIRLINES</v>
      </c>
      <c r="S2023" t="str">
        <f>_xlfn.XLOOKUP(E2023,AF:AF,AI:AI)</f>
        <v>Sweden</v>
      </c>
      <c r="T2023">
        <f>WEEKNUM(G2023)</f>
        <v>27</v>
      </c>
      <c r="U2023">
        <f>YEAR(G2023)</f>
        <v>2025</v>
      </c>
      <c r="V2023" s="117">
        <f>IFERROR(Q2023/N2023,"0")</f>
        <v>0</v>
      </c>
    </row>
    <row r="2024" spans="1:22">
      <c r="A2024" t="str">
        <f>_xlfn.XLOOKUP(D2024,BN:BN,BO:BO)</f>
        <v>México</v>
      </c>
      <c r="B2024" t="s">
        <v>25</v>
      </c>
      <c r="C2024">
        <v>288</v>
      </c>
      <c r="D2024" t="str">
        <f>_xlfn.XLOOKUP(C2024,BH:BH,BI:BI)</f>
        <v>DianaM</v>
      </c>
      <c r="E2024">
        <v>28020</v>
      </c>
      <c r="F2024" t="s">
        <v>3087</v>
      </c>
      <c r="G2024" s="63">
        <v>45837</v>
      </c>
      <c r="H2024" s="63">
        <v>45861</v>
      </c>
      <c r="I2024" t="s">
        <v>366</v>
      </c>
      <c r="J2024" t="str">
        <f>_xlfn.XLOOKUP(I2024,AS:AS,AU:AU)</f>
        <v>Vuelos</v>
      </c>
      <c r="K2024" t="s">
        <v>33</v>
      </c>
      <c r="L2024">
        <v>21</v>
      </c>
      <c r="M2024">
        <f>L2024*_xlfn.XLOOKUP(K2024,AM:AM,AN:AN)</f>
        <v>18.059999999999999</v>
      </c>
      <c r="N2024">
        <f>L2024*_xlfn.XLOOKUP(K2024,AM:AM,AO:AO)</f>
        <v>21</v>
      </c>
      <c r="O2024">
        <v>0</v>
      </c>
      <c r="P2024">
        <f>O2024*_xlfn.XLOOKUP(K2024,AM:AM,AN:AN)</f>
        <v>0</v>
      </c>
      <c r="Q2024">
        <f>O2024*_xlfn.XLOOKUP(K2024,AM:AM,AO:AO)</f>
        <v>0</v>
      </c>
      <c r="R2024" t="str">
        <f>_xlfn.XLOOKUP(E2024,AF:AF,AG:AG)</f>
        <v>SCANDINAVIAN AIRLINES</v>
      </c>
      <c r="S2024" t="str">
        <f>_xlfn.XLOOKUP(E2024,AF:AF,AI:AI)</f>
        <v>Sweden</v>
      </c>
      <c r="T2024">
        <f>WEEKNUM(G2024)</f>
        <v>27</v>
      </c>
      <c r="U2024">
        <f>YEAR(G2024)</f>
        <v>2025</v>
      </c>
      <c r="V2024" s="117">
        <f>IFERROR(Q2024/N2024,"0")</f>
        <v>0</v>
      </c>
    </row>
    <row r="2025" spans="1:22">
      <c r="A2025" t="str">
        <f>_xlfn.XLOOKUP(D2025,BN:BN,BO:BO)</f>
        <v>México</v>
      </c>
      <c r="B2025" t="s">
        <v>25</v>
      </c>
      <c r="C2025">
        <v>288</v>
      </c>
      <c r="D2025" t="str">
        <f>_xlfn.XLOOKUP(C2025,BH:BH,BI:BI)</f>
        <v>DianaM</v>
      </c>
      <c r="E2025">
        <v>27436</v>
      </c>
      <c r="F2025" t="s">
        <v>3088</v>
      </c>
      <c r="G2025" s="63">
        <v>45837</v>
      </c>
      <c r="H2025" s="63">
        <v>45861</v>
      </c>
      <c r="I2025" t="s">
        <v>366</v>
      </c>
      <c r="J2025" t="str">
        <f>_xlfn.XLOOKUP(I2025,AS:AS,AU:AU)</f>
        <v>Vuelos</v>
      </c>
      <c r="K2025" t="s">
        <v>33</v>
      </c>
      <c r="L2025">
        <v>402.1</v>
      </c>
      <c r="M2025">
        <f>L2025*_xlfn.XLOOKUP(K2025,AM:AM,AN:AN)</f>
        <v>345.80600000000004</v>
      </c>
      <c r="N2025">
        <f>L2025*_xlfn.XLOOKUP(K2025,AM:AM,AO:AO)</f>
        <v>402.1</v>
      </c>
      <c r="O2025">
        <v>0</v>
      </c>
      <c r="P2025">
        <f>O2025*_xlfn.XLOOKUP(K2025,AM:AM,AN:AN)</f>
        <v>0</v>
      </c>
      <c r="Q2025">
        <f>O2025*_xlfn.XLOOKUP(K2025,AM:AM,AO:AO)</f>
        <v>0</v>
      </c>
      <c r="R2025" t="str">
        <f>_xlfn.XLOOKUP(E2025,AF:AF,AG:AG)</f>
        <v>Vueling Airlines</v>
      </c>
      <c r="S2025" t="str">
        <f>_xlfn.XLOOKUP(E2025,AF:AF,AI:AI)</f>
        <v>Spain</v>
      </c>
      <c r="T2025">
        <f>WEEKNUM(G2025)</f>
        <v>27</v>
      </c>
      <c r="U2025">
        <f>YEAR(G2025)</f>
        <v>2025</v>
      </c>
      <c r="V2025" s="117">
        <f>IFERROR(Q2025/N2025,"0")</f>
        <v>0</v>
      </c>
    </row>
    <row r="2026" spans="1:22">
      <c r="A2026" t="str">
        <f>_xlfn.XLOOKUP(D2026,BN:BN,BO:BO)</f>
        <v>México</v>
      </c>
      <c r="B2026" t="s">
        <v>25</v>
      </c>
      <c r="C2026">
        <v>288</v>
      </c>
      <c r="D2026" t="str">
        <f>_xlfn.XLOOKUP(C2026,BH:BH,BI:BI)</f>
        <v>DianaM</v>
      </c>
      <c r="E2026">
        <v>23921</v>
      </c>
      <c r="F2026" t="s">
        <v>3089</v>
      </c>
      <c r="G2026" s="63">
        <v>45837</v>
      </c>
      <c r="H2026" s="63">
        <v>45861</v>
      </c>
      <c r="I2026" t="s">
        <v>366</v>
      </c>
      <c r="J2026" t="str">
        <f>_xlfn.XLOOKUP(I2026,AS:AS,AU:AU)</f>
        <v>Vuelos</v>
      </c>
      <c r="K2026" t="s">
        <v>33</v>
      </c>
      <c r="L2026">
        <v>487.4</v>
      </c>
      <c r="M2026">
        <f>L2026*_xlfn.XLOOKUP(K2026,AM:AM,AN:AN)</f>
        <v>419.16399999999999</v>
      </c>
      <c r="N2026">
        <f>L2026*_xlfn.XLOOKUP(K2026,AM:AM,AO:AO)</f>
        <v>487.4</v>
      </c>
      <c r="O2026">
        <v>0</v>
      </c>
      <c r="P2026">
        <f>O2026*_xlfn.XLOOKUP(K2026,AM:AM,AN:AN)</f>
        <v>0</v>
      </c>
      <c r="Q2026">
        <f>O2026*_xlfn.XLOOKUP(K2026,AM:AM,AO:AO)</f>
        <v>0</v>
      </c>
      <c r="R2026" t="str">
        <f>_xlfn.XLOOKUP(E2026,AF:AF,AG:AG)</f>
        <v>Air France</v>
      </c>
      <c r="S2026" t="str">
        <f>_xlfn.XLOOKUP(E2026,AF:AF,AI:AI)</f>
        <v>France</v>
      </c>
      <c r="T2026">
        <f>WEEKNUM(G2026)</f>
        <v>27</v>
      </c>
      <c r="U2026">
        <f>YEAR(G2026)</f>
        <v>2025</v>
      </c>
      <c r="V2026" s="117">
        <f>IFERROR(Q2026/N2026,"0")</f>
        <v>0</v>
      </c>
    </row>
    <row r="2027" spans="1:22">
      <c r="A2027" t="str">
        <f>_xlfn.XLOOKUP(D2027,BN:BN,BO:BO)</f>
        <v>México</v>
      </c>
      <c r="B2027" t="s">
        <v>25</v>
      </c>
      <c r="C2027">
        <v>288</v>
      </c>
      <c r="D2027" t="str">
        <f>_xlfn.XLOOKUP(C2027,BH:BH,BI:BI)</f>
        <v>DianaM</v>
      </c>
      <c r="E2027">
        <v>28020</v>
      </c>
      <c r="F2027" t="s">
        <v>3090</v>
      </c>
      <c r="G2027" s="63">
        <v>45837</v>
      </c>
      <c r="H2027" s="63">
        <v>45861</v>
      </c>
      <c r="I2027" t="s">
        <v>366</v>
      </c>
      <c r="J2027" t="str">
        <f>_xlfn.XLOOKUP(I2027,AS:AS,AU:AU)</f>
        <v>Vuelos</v>
      </c>
      <c r="K2027" t="s">
        <v>33</v>
      </c>
      <c r="L2027">
        <v>487.1</v>
      </c>
      <c r="M2027">
        <f>L2027*_xlfn.XLOOKUP(K2027,AM:AM,AN:AN)</f>
        <v>418.90600000000001</v>
      </c>
      <c r="N2027">
        <f>L2027*_xlfn.XLOOKUP(K2027,AM:AM,AO:AO)</f>
        <v>487.1</v>
      </c>
      <c r="O2027">
        <v>0</v>
      </c>
      <c r="P2027">
        <f>O2027*_xlfn.XLOOKUP(K2027,AM:AM,AN:AN)</f>
        <v>0</v>
      </c>
      <c r="Q2027">
        <f>O2027*_xlfn.XLOOKUP(K2027,AM:AM,AO:AO)</f>
        <v>0</v>
      </c>
      <c r="R2027" t="str">
        <f>_xlfn.XLOOKUP(E2027,AF:AF,AG:AG)</f>
        <v>SCANDINAVIAN AIRLINES</v>
      </c>
      <c r="S2027" t="str">
        <f>_xlfn.XLOOKUP(E2027,AF:AF,AI:AI)</f>
        <v>Sweden</v>
      </c>
      <c r="T2027">
        <f>WEEKNUM(G2027)</f>
        <v>27</v>
      </c>
      <c r="U2027">
        <f>YEAR(G2027)</f>
        <v>2025</v>
      </c>
      <c r="V2027" s="117">
        <f>IFERROR(Q2027/N2027,"0")</f>
        <v>0</v>
      </c>
    </row>
    <row r="2028" spans="1:22">
      <c r="A2028" t="str">
        <f>_xlfn.XLOOKUP(D2028,BN:BN,BO:BO)</f>
        <v>México</v>
      </c>
      <c r="B2028" t="s">
        <v>25</v>
      </c>
      <c r="C2028">
        <v>288</v>
      </c>
      <c r="D2028" t="str">
        <f>_xlfn.XLOOKUP(C2028,BH:BH,BI:BI)</f>
        <v>DianaM</v>
      </c>
      <c r="E2028">
        <v>28020</v>
      </c>
      <c r="F2028" t="s">
        <v>3091</v>
      </c>
      <c r="G2028" s="63">
        <v>45837</v>
      </c>
      <c r="H2028" s="63">
        <v>45861</v>
      </c>
      <c r="I2028" t="s">
        <v>366</v>
      </c>
      <c r="J2028" t="str">
        <f>_xlfn.XLOOKUP(I2028,AS:AS,AU:AU)</f>
        <v>Vuelos</v>
      </c>
      <c r="K2028" t="s">
        <v>33</v>
      </c>
      <c r="L2028">
        <v>38</v>
      </c>
      <c r="M2028">
        <f>L2028*_xlfn.XLOOKUP(K2028,AM:AM,AN:AN)</f>
        <v>32.68</v>
      </c>
      <c r="N2028">
        <f>L2028*_xlfn.XLOOKUP(K2028,AM:AM,AO:AO)</f>
        <v>38</v>
      </c>
      <c r="O2028">
        <v>0</v>
      </c>
      <c r="P2028">
        <f>O2028*_xlfn.XLOOKUP(K2028,AM:AM,AN:AN)</f>
        <v>0</v>
      </c>
      <c r="Q2028">
        <f>O2028*_xlfn.XLOOKUP(K2028,AM:AM,AO:AO)</f>
        <v>0</v>
      </c>
      <c r="R2028" t="str">
        <f>_xlfn.XLOOKUP(E2028,AF:AF,AG:AG)</f>
        <v>SCANDINAVIAN AIRLINES</v>
      </c>
      <c r="S2028" t="str">
        <f>_xlfn.XLOOKUP(E2028,AF:AF,AI:AI)</f>
        <v>Sweden</v>
      </c>
      <c r="T2028">
        <f>WEEKNUM(G2028)</f>
        <v>27</v>
      </c>
      <c r="U2028">
        <f>YEAR(G2028)</f>
        <v>2025</v>
      </c>
      <c r="V2028" s="117">
        <f>IFERROR(Q2028/N2028,"0")</f>
        <v>0</v>
      </c>
    </row>
    <row r="2029" spans="1:22">
      <c r="A2029" t="str">
        <f>_xlfn.XLOOKUP(D2029,BN:BN,BO:BO)</f>
        <v>México</v>
      </c>
      <c r="B2029" t="s">
        <v>25</v>
      </c>
      <c r="C2029">
        <v>288</v>
      </c>
      <c r="D2029" t="str">
        <f>_xlfn.XLOOKUP(C2029,BH:BH,BI:BI)</f>
        <v>DianaM</v>
      </c>
      <c r="E2029">
        <v>23921</v>
      </c>
      <c r="F2029" t="s">
        <v>3092</v>
      </c>
      <c r="G2029" s="63">
        <v>45837</v>
      </c>
      <c r="H2029" s="63">
        <v>45861</v>
      </c>
      <c r="I2029" t="s">
        <v>366</v>
      </c>
      <c r="J2029" t="str">
        <f>_xlfn.XLOOKUP(I2029,AS:AS,AU:AU)</f>
        <v>Vuelos</v>
      </c>
      <c r="K2029" t="s">
        <v>33</v>
      </c>
      <c r="L2029">
        <v>1992.12</v>
      </c>
      <c r="M2029">
        <f>L2029*_xlfn.XLOOKUP(K2029,AM:AM,AN:AN)</f>
        <v>1713.2231999999999</v>
      </c>
      <c r="N2029">
        <f>L2029*_xlfn.XLOOKUP(K2029,AM:AM,AO:AO)</f>
        <v>1992.12</v>
      </c>
      <c r="O2029">
        <v>0</v>
      </c>
      <c r="P2029">
        <f>O2029*_xlfn.XLOOKUP(K2029,AM:AM,AN:AN)</f>
        <v>0</v>
      </c>
      <c r="Q2029">
        <f>O2029*_xlfn.XLOOKUP(K2029,AM:AM,AO:AO)</f>
        <v>0</v>
      </c>
      <c r="R2029" t="str">
        <f>_xlfn.XLOOKUP(E2029,AF:AF,AG:AG)</f>
        <v>Air France</v>
      </c>
      <c r="S2029" t="str">
        <f>_xlfn.XLOOKUP(E2029,AF:AF,AI:AI)</f>
        <v>France</v>
      </c>
      <c r="T2029">
        <f>WEEKNUM(G2029)</f>
        <v>27</v>
      </c>
      <c r="U2029">
        <f>YEAR(G2029)</f>
        <v>2025</v>
      </c>
      <c r="V2029" s="117">
        <f>IFERROR(Q2029/N2029,"0")</f>
        <v>0</v>
      </c>
    </row>
    <row r="2030" spans="1:22">
      <c r="A2030" t="str">
        <f>_xlfn.XLOOKUP(D2030,BN:BN,BO:BO)</f>
        <v>México</v>
      </c>
      <c r="B2030" t="s">
        <v>25</v>
      </c>
      <c r="C2030">
        <v>288</v>
      </c>
      <c r="D2030" t="str">
        <f>_xlfn.XLOOKUP(C2030,BH:BH,BI:BI)</f>
        <v>DianaM</v>
      </c>
      <c r="E2030">
        <v>23921</v>
      </c>
      <c r="F2030" t="s">
        <v>3093</v>
      </c>
      <c r="G2030" s="63">
        <v>45837</v>
      </c>
      <c r="H2030" s="63">
        <v>45861</v>
      </c>
      <c r="I2030" t="s">
        <v>366</v>
      </c>
      <c r="J2030" t="str">
        <f>_xlfn.XLOOKUP(I2030,AS:AS,AU:AU)</f>
        <v>Vuelos</v>
      </c>
      <c r="K2030" t="s">
        <v>33</v>
      </c>
      <c r="L2030">
        <v>3398.71</v>
      </c>
      <c r="M2030">
        <f>L2030*_xlfn.XLOOKUP(K2030,AM:AM,AN:AN)</f>
        <v>2922.8906000000002</v>
      </c>
      <c r="N2030">
        <f>L2030*_xlfn.XLOOKUP(K2030,AM:AM,AO:AO)</f>
        <v>3398.71</v>
      </c>
      <c r="O2030">
        <v>112.36</v>
      </c>
      <c r="P2030">
        <f>O2030*_xlfn.XLOOKUP(K2030,AM:AM,AN:AN)</f>
        <v>96.629599999999996</v>
      </c>
      <c r="Q2030">
        <f>O2030*_xlfn.XLOOKUP(K2030,AM:AM,AO:AO)</f>
        <v>112.36</v>
      </c>
      <c r="R2030" t="str">
        <f>_xlfn.XLOOKUP(E2030,AF:AF,AG:AG)</f>
        <v>Air France</v>
      </c>
      <c r="S2030" t="str">
        <f>_xlfn.XLOOKUP(E2030,AF:AF,AI:AI)</f>
        <v>France</v>
      </c>
      <c r="T2030">
        <f>WEEKNUM(G2030)</f>
        <v>27</v>
      </c>
      <c r="U2030">
        <f>YEAR(G2030)</f>
        <v>2025</v>
      </c>
      <c r="V2030" s="117">
        <f>IFERROR(Q2030/N2030,"0")</f>
        <v>3.3059602025474373E-2</v>
      </c>
    </row>
    <row r="2031" spans="1:22">
      <c r="A2031" t="str">
        <f>_xlfn.XLOOKUP(D2031,BN:BN,BO:BO)</f>
        <v>México</v>
      </c>
      <c r="B2031" t="s">
        <v>25</v>
      </c>
      <c r="C2031">
        <v>288</v>
      </c>
      <c r="D2031" t="str">
        <f>_xlfn.XLOOKUP(C2031,BH:BH,BI:BI)</f>
        <v>DianaM</v>
      </c>
      <c r="E2031">
        <v>23590</v>
      </c>
      <c r="F2031" t="s">
        <v>3094</v>
      </c>
      <c r="G2031" s="63">
        <v>45837</v>
      </c>
      <c r="H2031" s="63">
        <v>45861</v>
      </c>
      <c r="I2031" t="s">
        <v>366</v>
      </c>
      <c r="J2031" t="str">
        <f>_xlfn.XLOOKUP(I2031,AS:AS,AU:AU)</f>
        <v>Vuelos</v>
      </c>
      <c r="K2031" t="s">
        <v>33</v>
      </c>
      <c r="L2031">
        <v>885.53</v>
      </c>
      <c r="M2031">
        <f>L2031*_xlfn.XLOOKUP(K2031,AM:AM,AN:AN)</f>
        <v>761.55579999999998</v>
      </c>
      <c r="N2031">
        <f>L2031*_xlfn.XLOOKUP(K2031,AM:AM,AO:AO)</f>
        <v>885.53</v>
      </c>
      <c r="O2031">
        <v>0</v>
      </c>
      <c r="P2031">
        <f>O2031*_xlfn.XLOOKUP(K2031,AM:AM,AN:AN)</f>
        <v>0</v>
      </c>
      <c r="Q2031">
        <f>O2031*_xlfn.XLOOKUP(K2031,AM:AM,AO:AO)</f>
        <v>0</v>
      </c>
      <c r="R2031" t="str">
        <f>_xlfn.XLOOKUP(E2031,AF:AF,AG:AG)</f>
        <v>AEROMÉXICO</v>
      </c>
      <c r="S2031" t="str">
        <f>_xlfn.XLOOKUP(E2031,AF:AF,AI:AI)</f>
        <v>Mexico</v>
      </c>
      <c r="T2031">
        <f>WEEKNUM(G2031)</f>
        <v>27</v>
      </c>
      <c r="U2031">
        <f>YEAR(G2031)</f>
        <v>2025</v>
      </c>
      <c r="V2031" s="117">
        <f>IFERROR(Q2031/N2031,"0")</f>
        <v>0</v>
      </c>
    </row>
    <row r="2032" spans="1:22">
      <c r="A2032" t="str">
        <f>_xlfn.XLOOKUP(D2032,BN:BN,BO:BO)</f>
        <v>México</v>
      </c>
      <c r="B2032" t="s">
        <v>25</v>
      </c>
      <c r="C2032">
        <v>288</v>
      </c>
      <c r="D2032" t="str">
        <f>_xlfn.XLOOKUP(C2032,BH:BH,BI:BI)</f>
        <v>DianaM</v>
      </c>
      <c r="E2032">
        <v>27551</v>
      </c>
      <c r="F2032" t="s">
        <v>2957</v>
      </c>
      <c r="G2032" s="63">
        <v>45851</v>
      </c>
      <c r="H2032" s="63">
        <v>45855</v>
      </c>
      <c r="I2032" t="s">
        <v>376</v>
      </c>
      <c r="J2032" t="str">
        <f>_xlfn.XLOOKUP(I2032,AS:AS,AU:AU)</f>
        <v>Hotel</v>
      </c>
      <c r="K2032" t="s">
        <v>33</v>
      </c>
      <c r="L2032">
        <v>6514.08</v>
      </c>
      <c r="M2032">
        <f>L2032*_xlfn.XLOOKUP(K2032,AM:AM,AN:AN)</f>
        <v>5602.1088</v>
      </c>
      <c r="N2032">
        <f>L2032*_xlfn.XLOOKUP(K2032,AM:AM,AO:AO)</f>
        <v>6514.08</v>
      </c>
      <c r="O2032">
        <v>1765.75</v>
      </c>
      <c r="P2032">
        <f>O2032*_xlfn.XLOOKUP(K2032,AM:AM,AN:AN)</f>
        <v>1518.5450000000001</v>
      </c>
      <c r="Q2032">
        <f>O2032*_xlfn.XLOOKUP(K2032,AM:AM,AO:AO)</f>
        <v>1765.75</v>
      </c>
      <c r="R2032" t="str">
        <f>_xlfn.XLOOKUP(E2032,AF:AF,AG:AG)</f>
        <v>MANDARIN ORIENTAL LUTETIA PARIS</v>
      </c>
      <c r="S2032" t="str">
        <f>_xlfn.XLOOKUP(E2032,AF:AF,AI:AI)</f>
        <v>France</v>
      </c>
      <c r="T2032">
        <f>WEEKNUM(G2032)</f>
        <v>29</v>
      </c>
      <c r="U2032">
        <f>YEAR(G2032)</f>
        <v>2025</v>
      </c>
      <c r="V2032" s="117">
        <f>IFERROR(Q2032/N2032,"0")</f>
        <v>0.27106667403532042</v>
      </c>
    </row>
    <row r="2033" spans="1:22">
      <c r="A2033" t="str">
        <f>_xlfn.XLOOKUP(D2033,BN:BN,BO:BO)</f>
        <v>México</v>
      </c>
      <c r="B2033" t="s">
        <v>25</v>
      </c>
      <c r="C2033">
        <v>288</v>
      </c>
      <c r="D2033" t="str">
        <f>_xlfn.XLOOKUP(C2033,BH:BH,BI:BI)</f>
        <v>DianaM</v>
      </c>
      <c r="E2033">
        <v>24991</v>
      </c>
      <c r="F2033" t="s">
        <v>3095</v>
      </c>
      <c r="G2033" s="63">
        <v>45855</v>
      </c>
      <c r="H2033" s="63">
        <v>45858</v>
      </c>
      <c r="I2033" t="s">
        <v>376</v>
      </c>
      <c r="J2033" t="str">
        <f>_xlfn.XLOOKUP(I2033,AS:AS,AU:AU)</f>
        <v>Hotel</v>
      </c>
      <c r="K2033" t="s">
        <v>33</v>
      </c>
      <c r="L2033">
        <v>5100.66</v>
      </c>
      <c r="M2033">
        <f>L2033*_xlfn.XLOOKUP(K2033,AM:AM,AN:AN)</f>
        <v>4386.5675999999994</v>
      </c>
      <c r="N2033">
        <f>L2033*_xlfn.XLOOKUP(K2033,AM:AM,AO:AO)</f>
        <v>5100.66</v>
      </c>
      <c r="O2033">
        <v>281.93</v>
      </c>
      <c r="P2033">
        <f>O2033*_xlfn.XLOOKUP(K2033,AM:AM,AN:AN)</f>
        <v>242.4598</v>
      </c>
      <c r="Q2033">
        <f>O2033*_xlfn.XLOOKUP(K2033,AM:AM,AO:AO)</f>
        <v>281.93</v>
      </c>
      <c r="R2033" t="str">
        <f>_xlfn.XLOOKUP(E2033,AF:AF,AG:AG)</f>
        <v>HOTEL SANDERS</v>
      </c>
      <c r="S2033" t="str">
        <f>_xlfn.XLOOKUP(E2033,AF:AF,AI:AI)</f>
        <v>Denmark</v>
      </c>
      <c r="T2033">
        <f>WEEKNUM(G2033)</f>
        <v>29</v>
      </c>
      <c r="U2033">
        <f>YEAR(G2033)</f>
        <v>2025</v>
      </c>
      <c r="V2033" s="117">
        <f>IFERROR(Q2033/N2033,"0")</f>
        <v>5.5273239149443411E-2</v>
      </c>
    </row>
    <row r="2034" spans="1:22">
      <c r="A2034" t="str">
        <f>_xlfn.XLOOKUP(D2034,BN:BN,BO:BO)</f>
        <v>México</v>
      </c>
      <c r="B2034" t="s">
        <v>25</v>
      </c>
      <c r="C2034">
        <v>288</v>
      </c>
      <c r="D2034" t="str">
        <f>_xlfn.XLOOKUP(C2034,BH:BH,BI:BI)</f>
        <v>DianaM</v>
      </c>
      <c r="E2034">
        <v>24991</v>
      </c>
      <c r="F2034" t="s">
        <v>3095</v>
      </c>
      <c r="G2034" s="63">
        <v>45837</v>
      </c>
      <c r="H2034" s="63">
        <v>45864</v>
      </c>
      <c r="I2034" t="s">
        <v>376</v>
      </c>
      <c r="J2034" t="str">
        <f>_xlfn.XLOOKUP(I2034,AS:AS,AU:AU)</f>
        <v>Hotel</v>
      </c>
      <c r="K2034" t="s">
        <v>33</v>
      </c>
      <c r="L2034">
        <v>2819.3</v>
      </c>
      <c r="M2034">
        <f>L2034*_xlfn.XLOOKUP(K2034,AM:AM,AN:AN)</f>
        <v>2424.598</v>
      </c>
      <c r="N2034">
        <f>L2034*_xlfn.XLOOKUP(K2034,AM:AM,AO:AO)</f>
        <v>2819.3</v>
      </c>
      <c r="O2034">
        <v>281.93</v>
      </c>
      <c r="P2034">
        <f>O2034*_xlfn.XLOOKUP(K2034,AM:AM,AN:AN)</f>
        <v>242.4598</v>
      </c>
      <c r="Q2034">
        <f>O2034*_xlfn.XLOOKUP(K2034,AM:AM,AO:AO)</f>
        <v>281.93</v>
      </c>
      <c r="R2034" t="str">
        <f>_xlfn.XLOOKUP(E2034,AF:AF,AG:AG)</f>
        <v>HOTEL SANDERS</v>
      </c>
      <c r="S2034" t="str">
        <f>_xlfn.XLOOKUP(E2034,AF:AF,AI:AI)</f>
        <v>Denmark</v>
      </c>
      <c r="T2034">
        <f>WEEKNUM(G2034)</f>
        <v>27</v>
      </c>
      <c r="U2034">
        <f>YEAR(G2034)</f>
        <v>2025</v>
      </c>
      <c r="V2034" s="117">
        <f>IFERROR(Q2034/N2034,"0")</f>
        <v>9.9999999999999992E-2</v>
      </c>
    </row>
    <row r="2035" spans="1:22">
      <c r="A2035" t="str">
        <f>_xlfn.XLOOKUP(D2035,BN:BN,BO:BO)</f>
        <v>México</v>
      </c>
      <c r="B2035" t="s">
        <v>25</v>
      </c>
      <c r="C2035">
        <v>288</v>
      </c>
      <c r="D2035" t="str">
        <f>_xlfn.XLOOKUP(C2035,BH:BH,BI:BI)</f>
        <v>DianaM</v>
      </c>
      <c r="E2035">
        <v>27551</v>
      </c>
      <c r="F2035" t="s">
        <v>2399</v>
      </c>
      <c r="G2035" s="63">
        <v>45861</v>
      </c>
      <c r="H2035" s="63">
        <v>45864</v>
      </c>
      <c r="I2035" t="s">
        <v>376</v>
      </c>
      <c r="J2035" t="str">
        <f>_xlfn.XLOOKUP(I2035,AS:AS,AU:AU)</f>
        <v>Hotel</v>
      </c>
      <c r="K2035" t="s">
        <v>33</v>
      </c>
      <c r="L2035">
        <v>5805.64</v>
      </c>
      <c r="M2035">
        <f>L2035*_xlfn.XLOOKUP(K2035,AM:AM,AN:AN)</f>
        <v>4992.8504000000003</v>
      </c>
      <c r="N2035">
        <f>L2035*_xlfn.XLOOKUP(K2035,AM:AM,AO:AO)</f>
        <v>5805.64</v>
      </c>
      <c r="O2035">
        <v>1593.86</v>
      </c>
      <c r="P2035">
        <f>O2035*_xlfn.XLOOKUP(K2035,AM:AM,AN:AN)</f>
        <v>1370.7195999999999</v>
      </c>
      <c r="Q2035">
        <f>O2035*_xlfn.XLOOKUP(K2035,AM:AM,AO:AO)</f>
        <v>1593.86</v>
      </c>
      <c r="R2035" t="str">
        <f>_xlfn.XLOOKUP(E2035,AF:AF,AG:AG)</f>
        <v>MANDARIN ORIENTAL LUTETIA PARIS</v>
      </c>
      <c r="S2035" t="str">
        <f>_xlfn.XLOOKUP(E2035,AF:AF,AI:AI)</f>
        <v>France</v>
      </c>
      <c r="T2035">
        <f>WEEKNUM(G2035)</f>
        <v>30</v>
      </c>
      <c r="U2035">
        <f>YEAR(G2035)</f>
        <v>2025</v>
      </c>
      <c r="V2035" s="117">
        <f>IFERROR(Q2035/N2035,"0")</f>
        <v>0.27453648521093277</v>
      </c>
    </row>
    <row r="2036" spans="1:22">
      <c r="A2036" t="str">
        <f>_xlfn.XLOOKUP(D2036,BN:BN,BO:BO)</f>
        <v>México</v>
      </c>
      <c r="B2036" t="s">
        <v>25</v>
      </c>
      <c r="C2036">
        <v>288</v>
      </c>
      <c r="D2036" t="str">
        <f>_xlfn.XLOOKUP(C2036,BH:BH,BI:BI)</f>
        <v>DianaM</v>
      </c>
      <c r="E2036">
        <v>23590</v>
      </c>
      <c r="F2036" t="s">
        <v>3096</v>
      </c>
      <c r="G2036" s="63">
        <v>45837</v>
      </c>
      <c r="H2036" s="63">
        <v>45864</v>
      </c>
      <c r="I2036" t="s">
        <v>366</v>
      </c>
      <c r="J2036" t="str">
        <f>_xlfn.XLOOKUP(I2036,AS:AS,AU:AU)</f>
        <v>Vuelos</v>
      </c>
      <c r="K2036" t="s">
        <v>33</v>
      </c>
      <c r="L2036">
        <v>96.7</v>
      </c>
      <c r="M2036">
        <f>L2036*_xlfn.XLOOKUP(K2036,AM:AM,AN:AN)</f>
        <v>83.162000000000006</v>
      </c>
      <c r="N2036">
        <f>L2036*_xlfn.XLOOKUP(K2036,AM:AM,AO:AO)</f>
        <v>96.7</v>
      </c>
      <c r="O2036">
        <v>0</v>
      </c>
      <c r="P2036">
        <f>O2036*_xlfn.XLOOKUP(K2036,AM:AM,AN:AN)</f>
        <v>0</v>
      </c>
      <c r="Q2036">
        <f>O2036*_xlfn.XLOOKUP(K2036,AM:AM,AO:AO)</f>
        <v>0</v>
      </c>
      <c r="R2036" t="str">
        <f>_xlfn.XLOOKUP(E2036,AF:AF,AG:AG)</f>
        <v>AEROMÉXICO</v>
      </c>
      <c r="S2036" t="str">
        <f>_xlfn.XLOOKUP(E2036,AF:AF,AI:AI)</f>
        <v>Mexico</v>
      </c>
      <c r="T2036">
        <f>WEEKNUM(G2036)</f>
        <v>27</v>
      </c>
      <c r="U2036">
        <f>YEAR(G2036)</f>
        <v>2025</v>
      </c>
      <c r="V2036" s="117">
        <f>IFERROR(Q2036/N2036,"0")</f>
        <v>0</v>
      </c>
    </row>
    <row r="2037" spans="1:22">
      <c r="A2037" t="str">
        <f>_xlfn.XLOOKUP(D2037,BN:BN,BO:BO)</f>
        <v>México</v>
      </c>
      <c r="B2037" t="s">
        <v>25</v>
      </c>
      <c r="C2037">
        <v>288</v>
      </c>
      <c r="D2037" t="str">
        <f>_xlfn.XLOOKUP(C2037,BH:BH,BI:BI)</f>
        <v>DianaM</v>
      </c>
      <c r="E2037">
        <v>23590</v>
      </c>
      <c r="F2037" t="s">
        <v>3097</v>
      </c>
      <c r="G2037" s="63">
        <v>45837</v>
      </c>
      <c r="H2037" s="63">
        <v>45864</v>
      </c>
      <c r="I2037" t="s">
        <v>366</v>
      </c>
      <c r="J2037" t="str">
        <f>_xlfn.XLOOKUP(I2037,AS:AS,AU:AU)</f>
        <v>Vuelos</v>
      </c>
      <c r="K2037" t="s">
        <v>33</v>
      </c>
      <c r="L2037">
        <v>200</v>
      </c>
      <c r="M2037">
        <f>L2037*_xlfn.XLOOKUP(K2037,AM:AM,AN:AN)</f>
        <v>172</v>
      </c>
      <c r="N2037">
        <f>L2037*_xlfn.XLOOKUP(K2037,AM:AM,AO:AO)</f>
        <v>200</v>
      </c>
      <c r="O2037">
        <v>0</v>
      </c>
      <c r="P2037">
        <f>O2037*_xlfn.XLOOKUP(K2037,AM:AM,AN:AN)</f>
        <v>0</v>
      </c>
      <c r="Q2037">
        <f>O2037*_xlfn.XLOOKUP(K2037,AM:AM,AO:AO)</f>
        <v>0</v>
      </c>
      <c r="R2037" t="str">
        <f>_xlfn.XLOOKUP(E2037,AF:AF,AG:AG)</f>
        <v>AEROMÉXICO</v>
      </c>
      <c r="S2037" t="str">
        <f>_xlfn.XLOOKUP(E2037,AF:AF,AI:AI)</f>
        <v>Mexico</v>
      </c>
      <c r="T2037">
        <f>WEEKNUM(G2037)</f>
        <v>27</v>
      </c>
      <c r="U2037">
        <f>YEAR(G2037)</f>
        <v>2025</v>
      </c>
      <c r="V2037" s="117">
        <f>IFERROR(Q2037/N2037,"0")</f>
        <v>0</v>
      </c>
    </row>
    <row r="2038" spans="1:22">
      <c r="A2038" t="str">
        <f>_xlfn.XLOOKUP(D2038,BN:BN,BO:BO)</f>
        <v>México</v>
      </c>
      <c r="B2038" t="s">
        <v>25</v>
      </c>
      <c r="C2038">
        <v>288</v>
      </c>
      <c r="D2038" t="str">
        <f>_xlfn.XLOOKUP(C2038,BH:BH,BI:BI)</f>
        <v>DianaM</v>
      </c>
      <c r="E2038">
        <v>0</v>
      </c>
      <c r="F2038" t="s">
        <v>3098</v>
      </c>
      <c r="G2038" s="63">
        <v>45837</v>
      </c>
      <c r="H2038" s="63">
        <v>45864</v>
      </c>
      <c r="I2038" t="s">
        <v>396</v>
      </c>
      <c r="J2038" t="str">
        <f>_xlfn.XLOOKUP(I2038,AS:AS,AU:AU)</f>
        <v>Honorarios</v>
      </c>
      <c r="K2038" t="s">
        <v>33</v>
      </c>
      <c r="L2038">
        <v>35</v>
      </c>
      <c r="M2038">
        <f>L2038*_xlfn.XLOOKUP(K2038,AM:AM,AN:AN)</f>
        <v>30.099999999999998</v>
      </c>
      <c r="N2038">
        <f>L2038*_xlfn.XLOOKUP(K2038,AM:AM,AO:AO)</f>
        <v>35</v>
      </c>
      <c r="O2038">
        <v>35</v>
      </c>
      <c r="P2038">
        <f>O2038*_xlfn.XLOOKUP(K2038,AM:AM,AN:AN)</f>
        <v>30.099999999999998</v>
      </c>
      <c r="Q2038">
        <f>O2038*_xlfn.XLOOKUP(K2038,AM:AM,AO:AO)</f>
        <v>35</v>
      </c>
      <c r="R2038" t="str">
        <f>_xlfn.XLOOKUP(E2038,AF:AF,AG:AG)</f>
        <v>FEES</v>
      </c>
      <c r="S2038">
        <f>_xlfn.XLOOKUP(E2038,AF:AF,AI:AI)</f>
        <v>0</v>
      </c>
      <c r="T2038">
        <f>WEEKNUM(G2038)</f>
        <v>27</v>
      </c>
      <c r="U2038">
        <f>YEAR(G2038)</f>
        <v>2025</v>
      </c>
      <c r="V2038" s="117">
        <f>IFERROR(Q2038/N2038,"0")</f>
        <v>1</v>
      </c>
    </row>
    <row r="2039" spans="1:22">
      <c r="A2039" t="str">
        <f>_xlfn.XLOOKUP(D2039,BN:BN,BO:BO)</f>
        <v>México</v>
      </c>
      <c r="B2039" t="s">
        <v>25</v>
      </c>
      <c r="C2039">
        <v>288</v>
      </c>
      <c r="D2039" t="str">
        <f>_xlfn.XLOOKUP(C2039,BH:BH,BI:BI)</f>
        <v>DianaM</v>
      </c>
      <c r="E2039">
        <v>28021</v>
      </c>
      <c r="F2039" t="s">
        <v>3099</v>
      </c>
      <c r="G2039" s="63">
        <v>45837</v>
      </c>
      <c r="H2039" s="63">
        <v>45864</v>
      </c>
      <c r="I2039" t="s">
        <v>366</v>
      </c>
      <c r="J2039" t="str">
        <f>_xlfn.XLOOKUP(I2039,AS:AS,AU:AU)</f>
        <v>Vuelos</v>
      </c>
      <c r="K2039" t="s">
        <v>33</v>
      </c>
      <c r="L2039">
        <v>93.2</v>
      </c>
      <c r="M2039">
        <f>L2039*_xlfn.XLOOKUP(K2039,AM:AM,AN:AN)</f>
        <v>80.152000000000001</v>
      </c>
      <c r="N2039">
        <f>L2039*_xlfn.XLOOKUP(K2039,AM:AM,AO:AO)</f>
        <v>93.2</v>
      </c>
      <c r="O2039">
        <v>0</v>
      </c>
      <c r="P2039">
        <f>O2039*_xlfn.XLOOKUP(K2039,AM:AM,AN:AN)</f>
        <v>0</v>
      </c>
      <c r="Q2039">
        <f>O2039*_xlfn.XLOOKUP(K2039,AM:AM,AO:AO)</f>
        <v>0</v>
      </c>
      <c r="R2039" t="str">
        <f>_xlfn.XLOOKUP(E2039,AF:AF,AG:AG)</f>
        <v>AEGEAN AIRLINES</v>
      </c>
      <c r="S2039" t="str">
        <f>_xlfn.XLOOKUP(E2039,AF:AF,AI:AI)</f>
        <v>Greece</v>
      </c>
      <c r="T2039">
        <f>WEEKNUM(G2039)</f>
        <v>27</v>
      </c>
      <c r="U2039">
        <f>YEAR(G2039)</f>
        <v>2025</v>
      </c>
      <c r="V2039" s="117">
        <f>IFERROR(Q2039/N2039,"0")</f>
        <v>0</v>
      </c>
    </row>
    <row r="2040" spans="1:22">
      <c r="A2040" t="str">
        <f>_xlfn.XLOOKUP(D2040,BN:BN,BO:BO)</f>
        <v>México</v>
      </c>
      <c r="B2040" t="s">
        <v>25</v>
      </c>
      <c r="C2040">
        <v>288</v>
      </c>
      <c r="D2040" t="str">
        <f>_xlfn.XLOOKUP(C2040,BH:BH,BI:BI)</f>
        <v>DianaM</v>
      </c>
      <c r="E2040">
        <v>0</v>
      </c>
      <c r="F2040" t="s">
        <v>3100</v>
      </c>
      <c r="G2040" s="63">
        <v>45837</v>
      </c>
      <c r="H2040" s="63">
        <v>45864</v>
      </c>
      <c r="I2040" t="s">
        <v>396</v>
      </c>
      <c r="J2040" t="str">
        <f>_xlfn.XLOOKUP(I2040,AS:AS,AU:AU)</f>
        <v>Honorarios</v>
      </c>
      <c r="K2040" t="s">
        <v>33</v>
      </c>
      <c r="L2040">
        <v>35</v>
      </c>
      <c r="M2040">
        <f>L2040*_xlfn.XLOOKUP(K2040,AM:AM,AN:AN)</f>
        <v>30.099999999999998</v>
      </c>
      <c r="N2040">
        <f>L2040*_xlfn.XLOOKUP(K2040,AM:AM,AO:AO)</f>
        <v>35</v>
      </c>
      <c r="O2040">
        <v>35</v>
      </c>
      <c r="P2040">
        <f>O2040*_xlfn.XLOOKUP(K2040,AM:AM,AN:AN)</f>
        <v>30.099999999999998</v>
      </c>
      <c r="Q2040">
        <f>O2040*_xlfn.XLOOKUP(K2040,AM:AM,AO:AO)</f>
        <v>35</v>
      </c>
      <c r="R2040" t="str">
        <f>_xlfn.XLOOKUP(E2040,AF:AF,AG:AG)</f>
        <v>FEES</v>
      </c>
      <c r="S2040">
        <f>_xlfn.XLOOKUP(E2040,AF:AF,AI:AI)</f>
        <v>0</v>
      </c>
      <c r="T2040">
        <f>WEEKNUM(G2040)</f>
        <v>27</v>
      </c>
      <c r="U2040">
        <f>YEAR(G2040)</f>
        <v>2025</v>
      </c>
      <c r="V2040" s="117">
        <f>IFERROR(Q2040/N2040,"0")</f>
        <v>1</v>
      </c>
    </row>
    <row r="2041" spans="1:22">
      <c r="A2041" t="str">
        <f>_xlfn.XLOOKUP(D2041,BN:BN,BO:BO)</f>
        <v>México</v>
      </c>
      <c r="B2041" t="s">
        <v>25</v>
      </c>
      <c r="C2041">
        <v>288</v>
      </c>
      <c r="D2041" t="str">
        <f>_xlfn.XLOOKUP(C2041,BH:BH,BI:BI)</f>
        <v>DianaM</v>
      </c>
      <c r="E2041">
        <v>28020</v>
      </c>
      <c r="F2041" t="s">
        <v>3101</v>
      </c>
      <c r="G2041" s="63">
        <v>45837</v>
      </c>
      <c r="H2041" s="63">
        <v>45864</v>
      </c>
      <c r="I2041" t="s">
        <v>366</v>
      </c>
      <c r="J2041" t="str">
        <f>_xlfn.XLOOKUP(I2041,AS:AS,AU:AU)</f>
        <v>Vuelos</v>
      </c>
      <c r="K2041" t="s">
        <v>33</v>
      </c>
      <c r="L2041">
        <v>105.7</v>
      </c>
      <c r="M2041">
        <f>L2041*_xlfn.XLOOKUP(K2041,AM:AM,AN:AN)</f>
        <v>90.902000000000001</v>
      </c>
      <c r="N2041">
        <f>L2041*_xlfn.XLOOKUP(K2041,AM:AM,AO:AO)</f>
        <v>105.7</v>
      </c>
      <c r="O2041">
        <v>0</v>
      </c>
      <c r="P2041">
        <f>O2041*_xlfn.XLOOKUP(K2041,AM:AM,AN:AN)</f>
        <v>0</v>
      </c>
      <c r="Q2041">
        <f>O2041*_xlfn.XLOOKUP(K2041,AM:AM,AO:AO)</f>
        <v>0</v>
      </c>
      <c r="R2041" t="str">
        <f>_xlfn.XLOOKUP(E2041,AF:AF,AG:AG)</f>
        <v>SCANDINAVIAN AIRLINES</v>
      </c>
      <c r="S2041" t="str">
        <f>_xlfn.XLOOKUP(E2041,AF:AF,AI:AI)</f>
        <v>Sweden</v>
      </c>
      <c r="T2041">
        <f>WEEKNUM(G2041)</f>
        <v>27</v>
      </c>
      <c r="U2041">
        <f>YEAR(G2041)</f>
        <v>2025</v>
      </c>
      <c r="V2041" s="117">
        <f>IFERROR(Q2041/N2041,"0")</f>
        <v>0</v>
      </c>
    </row>
    <row r="2042" spans="1:22">
      <c r="A2042" t="str">
        <f>_xlfn.XLOOKUP(D2042,BN:BN,BO:BO)</f>
        <v>México</v>
      </c>
      <c r="B2042" t="s">
        <v>25</v>
      </c>
      <c r="C2042">
        <v>288</v>
      </c>
      <c r="D2042" t="str">
        <f>_xlfn.XLOOKUP(C2042,BH:BH,BI:BI)</f>
        <v>DianaM</v>
      </c>
      <c r="E2042">
        <v>0</v>
      </c>
      <c r="F2042" t="s">
        <v>3102</v>
      </c>
      <c r="G2042" s="63">
        <v>45837</v>
      </c>
      <c r="H2042" s="63">
        <v>45864</v>
      </c>
      <c r="I2042" t="s">
        <v>396</v>
      </c>
      <c r="J2042" t="str">
        <f>_xlfn.XLOOKUP(I2042,AS:AS,AU:AU)</f>
        <v>Honorarios</v>
      </c>
      <c r="K2042" t="s">
        <v>33</v>
      </c>
      <c r="L2042">
        <v>35</v>
      </c>
      <c r="M2042">
        <f>L2042*_xlfn.XLOOKUP(K2042,AM:AM,AN:AN)</f>
        <v>30.099999999999998</v>
      </c>
      <c r="N2042">
        <f>L2042*_xlfn.XLOOKUP(K2042,AM:AM,AO:AO)</f>
        <v>35</v>
      </c>
      <c r="O2042">
        <v>35</v>
      </c>
      <c r="P2042">
        <f>O2042*_xlfn.XLOOKUP(K2042,AM:AM,AN:AN)</f>
        <v>30.099999999999998</v>
      </c>
      <c r="Q2042">
        <f>O2042*_xlfn.XLOOKUP(K2042,AM:AM,AO:AO)</f>
        <v>35</v>
      </c>
      <c r="R2042" t="str">
        <f>_xlfn.XLOOKUP(E2042,AF:AF,AG:AG)</f>
        <v>FEES</v>
      </c>
      <c r="S2042">
        <f>_xlfn.XLOOKUP(E2042,AF:AF,AI:AI)</f>
        <v>0</v>
      </c>
      <c r="T2042">
        <f>WEEKNUM(G2042)</f>
        <v>27</v>
      </c>
      <c r="U2042">
        <f>YEAR(G2042)</f>
        <v>2025</v>
      </c>
      <c r="V2042" s="117">
        <f>IFERROR(Q2042/N2042,"0")</f>
        <v>1</v>
      </c>
    </row>
    <row r="2043" spans="1:22">
      <c r="A2043" t="str">
        <f>_xlfn.XLOOKUP(D2043,BN:BN,BO:BO)</f>
        <v>México</v>
      </c>
      <c r="B2043" t="s">
        <v>25</v>
      </c>
      <c r="C2043">
        <v>288</v>
      </c>
      <c r="D2043" t="str">
        <f>_xlfn.XLOOKUP(C2043,BH:BH,BI:BI)</f>
        <v>DianaM</v>
      </c>
      <c r="E2043">
        <v>28020</v>
      </c>
      <c r="F2043" t="s">
        <v>3103</v>
      </c>
      <c r="G2043" s="63">
        <v>45837</v>
      </c>
      <c r="H2043" s="63">
        <v>45864</v>
      </c>
      <c r="I2043" t="s">
        <v>366</v>
      </c>
      <c r="J2043" t="str">
        <f>_xlfn.XLOOKUP(I2043,AS:AS,AU:AU)</f>
        <v>Vuelos</v>
      </c>
      <c r="K2043" t="s">
        <v>33</v>
      </c>
      <c r="L2043">
        <v>105.7</v>
      </c>
      <c r="M2043">
        <f>L2043*_xlfn.XLOOKUP(K2043,AM:AM,AN:AN)</f>
        <v>90.902000000000001</v>
      </c>
      <c r="N2043">
        <f>L2043*_xlfn.XLOOKUP(K2043,AM:AM,AO:AO)</f>
        <v>105.7</v>
      </c>
      <c r="O2043">
        <v>0</v>
      </c>
      <c r="P2043">
        <f>O2043*_xlfn.XLOOKUP(K2043,AM:AM,AN:AN)</f>
        <v>0</v>
      </c>
      <c r="Q2043">
        <f>O2043*_xlfn.XLOOKUP(K2043,AM:AM,AO:AO)</f>
        <v>0</v>
      </c>
      <c r="R2043" t="str">
        <f>_xlfn.XLOOKUP(E2043,AF:AF,AG:AG)</f>
        <v>SCANDINAVIAN AIRLINES</v>
      </c>
      <c r="S2043" t="str">
        <f>_xlfn.XLOOKUP(E2043,AF:AF,AI:AI)</f>
        <v>Sweden</v>
      </c>
      <c r="T2043">
        <f>WEEKNUM(G2043)</f>
        <v>27</v>
      </c>
      <c r="U2043">
        <f>YEAR(G2043)</f>
        <v>2025</v>
      </c>
      <c r="V2043" s="117">
        <f>IFERROR(Q2043/N2043,"0")</f>
        <v>0</v>
      </c>
    </row>
    <row r="2044" spans="1:22">
      <c r="A2044" t="str">
        <f>_xlfn.XLOOKUP(D2044,BN:BN,BO:BO)</f>
        <v>México</v>
      </c>
      <c r="B2044" t="s">
        <v>25</v>
      </c>
      <c r="C2044">
        <v>288</v>
      </c>
      <c r="D2044" t="str">
        <f>_xlfn.XLOOKUP(C2044,BH:BH,BI:BI)</f>
        <v>DianaM</v>
      </c>
      <c r="E2044">
        <v>28020</v>
      </c>
      <c r="F2044" t="s">
        <v>3104</v>
      </c>
      <c r="G2044" s="63">
        <v>45837</v>
      </c>
      <c r="H2044" s="63">
        <v>45864</v>
      </c>
      <c r="I2044" t="s">
        <v>366</v>
      </c>
      <c r="J2044" t="str">
        <f>_xlfn.XLOOKUP(I2044,AS:AS,AU:AU)</f>
        <v>Vuelos</v>
      </c>
      <c r="K2044" t="s">
        <v>33</v>
      </c>
      <c r="L2044">
        <v>105.7</v>
      </c>
      <c r="M2044">
        <f>L2044*_xlfn.XLOOKUP(K2044,AM:AM,AN:AN)</f>
        <v>90.902000000000001</v>
      </c>
      <c r="N2044">
        <f>L2044*_xlfn.XLOOKUP(K2044,AM:AM,AO:AO)</f>
        <v>105.7</v>
      </c>
      <c r="O2044">
        <v>0</v>
      </c>
      <c r="P2044">
        <f>O2044*_xlfn.XLOOKUP(K2044,AM:AM,AN:AN)</f>
        <v>0</v>
      </c>
      <c r="Q2044">
        <f>O2044*_xlfn.XLOOKUP(K2044,AM:AM,AO:AO)</f>
        <v>0</v>
      </c>
      <c r="R2044" t="str">
        <f>_xlfn.XLOOKUP(E2044,AF:AF,AG:AG)</f>
        <v>SCANDINAVIAN AIRLINES</v>
      </c>
      <c r="S2044" t="str">
        <f>_xlfn.XLOOKUP(E2044,AF:AF,AI:AI)</f>
        <v>Sweden</v>
      </c>
      <c r="T2044">
        <f>WEEKNUM(G2044)</f>
        <v>27</v>
      </c>
      <c r="U2044">
        <f>YEAR(G2044)</f>
        <v>2025</v>
      </c>
      <c r="V2044" s="117">
        <f>IFERROR(Q2044/N2044,"0")</f>
        <v>0</v>
      </c>
    </row>
    <row r="2045" spans="1:22">
      <c r="A2045" t="str">
        <f>_xlfn.XLOOKUP(D2045,BN:BN,BO:BO)</f>
        <v>México</v>
      </c>
      <c r="B2045" t="s">
        <v>25</v>
      </c>
      <c r="C2045">
        <v>288</v>
      </c>
      <c r="D2045" t="str">
        <f>_xlfn.XLOOKUP(C2045,BH:BH,BI:BI)</f>
        <v>DianaM</v>
      </c>
      <c r="E2045">
        <v>0</v>
      </c>
      <c r="F2045" t="s">
        <v>3105</v>
      </c>
      <c r="G2045" s="63">
        <v>45837</v>
      </c>
      <c r="H2045" s="63">
        <v>45864</v>
      </c>
      <c r="I2045" t="s">
        <v>396</v>
      </c>
      <c r="J2045" t="str">
        <f>_xlfn.XLOOKUP(I2045,AS:AS,AU:AU)</f>
        <v>Honorarios</v>
      </c>
      <c r="K2045" t="s">
        <v>33</v>
      </c>
      <c r="L2045">
        <v>70</v>
      </c>
      <c r="M2045">
        <f>L2045*_xlfn.XLOOKUP(K2045,AM:AM,AN:AN)</f>
        <v>60.199999999999996</v>
      </c>
      <c r="N2045">
        <f>L2045*_xlfn.XLOOKUP(K2045,AM:AM,AO:AO)</f>
        <v>70</v>
      </c>
      <c r="O2045">
        <v>70</v>
      </c>
      <c r="P2045">
        <f>O2045*_xlfn.XLOOKUP(K2045,AM:AM,AN:AN)</f>
        <v>60.199999999999996</v>
      </c>
      <c r="Q2045">
        <f>O2045*_xlfn.XLOOKUP(K2045,AM:AM,AO:AO)</f>
        <v>70</v>
      </c>
      <c r="R2045" t="str">
        <f>_xlfn.XLOOKUP(E2045,AF:AF,AG:AG)</f>
        <v>FEES</v>
      </c>
      <c r="S2045">
        <f>_xlfn.XLOOKUP(E2045,AF:AF,AI:AI)</f>
        <v>0</v>
      </c>
      <c r="T2045">
        <f>WEEKNUM(G2045)</f>
        <v>27</v>
      </c>
      <c r="U2045">
        <f>YEAR(G2045)</f>
        <v>2025</v>
      </c>
      <c r="V2045" s="117">
        <f>IFERROR(Q2045/N2045,"0")</f>
        <v>1</v>
      </c>
    </row>
    <row r="2046" spans="1:22">
      <c r="A2046" t="str">
        <f>_xlfn.XLOOKUP(D2046,BN:BN,BO:BO)</f>
        <v>México</v>
      </c>
      <c r="B2046" t="s">
        <v>25</v>
      </c>
      <c r="C2046">
        <v>288</v>
      </c>
      <c r="D2046" t="str">
        <f>_xlfn.XLOOKUP(C2046,BH:BH,BI:BI)</f>
        <v>DianaM</v>
      </c>
      <c r="E2046">
        <v>27719</v>
      </c>
      <c r="F2046" t="s">
        <v>1880</v>
      </c>
      <c r="G2046" s="63">
        <v>45858</v>
      </c>
      <c r="H2046" s="63">
        <v>45861</v>
      </c>
      <c r="I2046" t="s">
        <v>376</v>
      </c>
      <c r="J2046" t="str">
        <f>_xlfn.XLOOKUP(I2046,AS:AS,AU:AU)</f>
        <v>Hotel</v>
      </c>
      <c r="K2046" t="s">
        <v>33</v>
      </c>
      <c r="L2046">
        <v>1770.8</v>
      </c>
      <c r="M2046">
        <f>L2046*_xlfn.XLOOKUP(K2046,AM:AM,AN:AN)</f>
        <v>1522.8879999999999</v>
      </c>
      <c r="N2046">
        <f>L2046*_xlfn.XLOOKUP(K2046,AM:AM,AO:AO)</f>
        <v>1770.8</v>
      </c>
      <c r="O2046">
        <v>177.08</v>
      </c>
      <c r="P2046">
        <f>O2046*_xlfn.XLOOKUP(K2046,AM:AM,AN:AN)</f>
        <v>152.28880000000001</v>
      </c>
      <c r="Q2046">
        <f>O2046*_xlfn.XLOOKUP(K2046,AM:AM,AO:AO)</f>
        <v>177.08</v>
      </c>
      <c r="R2046" t="str">
        <f>_xlfn.XLOOKUP(E2046,AF:AF,AG:AG)</f>
        <v>STOCKHOLM STADSHOTELL</v>
      </c>
      <c r="S2046" t="str">
        <f>_xlfn.XLOOKUP(E2046,AF:AF,AI:AI)</f>
        <v>Sweden</v>
      </c>
      <c r="T2046">
        <f>WEEKNUM(G2046)</f>
        <v>30</v>
      </c>
      <c r="U2046">
        <f>YEAR(G2046)</f>
        <v>2025</v>
      </c>
      <c r="V2046" s="117">
        <f>IFERROR(Q2046/N2046,"0")</f>
        <v>0.1</v>
      </c>
    </row>
    <row r="2047" spans="1:22">
      <c r="A2047" t="str">
        <f>_xlfn.XLOOKUP(D2047,BN:BN,BO:BO)</f>
        <v>México</v>
      </c>
      <c r="B2047" t="s">
        <v>25</v>
      </c>
      <c r="C2047">
        <v>288</v>
      </c>
      <c r="D2047" t="str">
        <f>_xlfn.XLOOKUP(C2047,BH:BH,BI:BI)</f>
        <v>DianaM</v>
      </c>
      <c r="E2047">
        <v>27719</v>
      </c>
      <c r="F2047" t="s">
        <v>1880</v>
      </c>
      <c r="G2047" s="63">
        <v>45858</v>
      </c>
      <c r="H2047" s="63">
        <v>45861</v>
      </c>
      <c r="I2047" t="s">
        <v>376</v>
      </c>
      <c r="J2047" t="str">
        <f>_xlfn.XLOOKUP(I2047,AS:AS,AU:AU)</f>
        <v>Hotel</v>
      </c>
      <c r="K2047" t="s">
        <v>33</v>
      </c>
      <c r="L2047">
        <v>1770.8</v>
      </c>
      <c r="M2047">
        <f>L2047*_xlfn.XLOOKUP(K2047,AM:AM,AN:AN)</f>
        <v>1522.8879999999999</v>
      </c>
      <c r="N2047">
        <f>L2047*_xlfn.XLOOKUP(K2047,AM:AM,AO:AO)</f>
        <v>1770.8</v>
      </c>
      <c r="O2047">
        <v>177.08</v>
      </c>
      <c r="P2047">
        <f>O2047*_xlfn.XLOOKUP(K2047,AM:AM,AN:AN)</f>
        <v>152.28880000000001</v>
      </c>
      <c r="Q2047">
        <f>O2047*_xlfn.XLOOKUP(K2047,AM:AM,AO:AO)</f>
        <v>177.08</v>
      </c>
      <c r="R2047" t="str">
        <f>_xlfn.XLOOKUP(E2047,AF:AF,AG:AG)</f>
        <v>STOCKHOLM STADSHOTELL</v>
      </c>
      <c r="S2047" t="str">
        <f>_xlfn.XLOOKUP(E2047,AF:AF,AI:AI)</f>
        <v>Sweden</v>
      </c>
      <c r="T2047">
        <f>WEEKNUM(G2047)</f>
        <v>30</v>
      </c>
      <c r="U2047">
        <f>YEAR(G2047)</f>
        <v>2025</v>
      </c>
      <c r="V2047" s="117">
        <f>IFERROR(Q2047/N2047,"0")</f>
        <v>0.1</v>
      </c>
    </row>
    <row r="2048" spans="1:22">
      <c r="A2048" t="str">
        <f>_xlfn.XLOOKUP(D2048,BN:BN,BO:BO)</f>
        <v>México</v>
      </c>
      <c r="B2048" t="s">
        <v>25</v>
      </c>
      <c r="C2048">
        <v>289</v>
      </c>
      <c r="D2048" t="str">
        <f>_xlfn.XLOOKUP(C2048,BH:BH,BI:BI)</f>
        <v>DianaM</v>
      </c>
      <c r="E2048">
        <v>27559</v>
      </c>
      <c r="F2048" t="s">
        <v>3106</v>
      </c>
      <c r="G2048" s="63">
        <v>45791</v>
      </c>
      <c r="H2048" s="63">
        <v>45795</v>
      </c>
      <c r="I2048" t="s">
        <v>376</v>
      </c>
      <c r="J2048" t="str">
        <f>_xlfn.XLOOKUP(I2048,AS:AS,AU:AU)</f>
        <v>Hotel</v>
      </c>
      <c r="K2048" t="s">
        <v>33</v>
      </c>
      <c r="L2048">
        <v>2084.27</v>
      </c>
      <c r="M2048">
        <f>L2048*_xlfn.XLOOKUP(K2048,AM:AM,AN:AN)</f>
        <v>1792.4721999999999</v>
      </c>
      <c r="N2048">
        <f>L2048*_xlfn.XLOOKUP(K2048,AM:AM,AO:AO)</f>
        <v>2084.27</v>
      </c>
      <c r="O2048">
        <v>290.45999999999998</v>
      </c>
      <c r="P2048">
        <f>O2048*_xlfn.XLOOKUP(K2048,AM:AM,AN:AN)</f>
        <v>249.79559999999998</v>
      </c>
      <c r="Q2048">
        <f>O2048*_xlfn.XLOOKUP(K2048,AM:AM,AO:AO)</f>
        <v>290.45999999999998</v>
      </c>
      <c r="R2048" t="str">
        <f>_xlfn.XLOOKUP(E2048,AF:AF,AG:AG)</f>
        <v>SOFITEL LEGEND SANTA CLARA CARTAGENA</v>
      </c>
      <c r="S2048" t="str">
        <f>_xlfn.XLOOKUP(E2048,AF:AF,AI:AI)</f>
        <v>Colombia</v>
      </c>
      <c r="T2048">
        <f>WEEKNUM(G2048)</f>
        <v>20</v>
      </c>
      <c r="U2048">
        <f>YEAR(G2048)</f>
        <v>2025</v>
      </c>
      <c r="V2048" s="117">
        <f>IFERROR(Q2048/N2048,"0")</f>
        <v>0.13935814457819765</v>
      </c>
    </row>
    <row r="2049" spans="1:22">
      <c r="A2049" t="str">
        <f>_xlfn.XLOOKUP(D2049,BN:BN,BO:BO)</f>
        <v>México</v>
      </c>
      <c r="B2049" t="s">
        <v>25</v>
      </c>
      <c r="C2049">
        <v>289</v>
      </c>
      <c r="D2049" t="str">
        <f>_xlfn.XLOOKUP(C2049,BH:BH,BI:BI)</f>
        <v>DianaM</v>
      </c>
      <c r="E2049">
        <v>0</v>
      </c>
      <c r="F2049" t="s">
        <v>3107</v>
      </c>
      <c r="G2049" s="63">
        <v>45791</v>
      </c>
      <c r="H2049" s="63">
        <v>45795</v>
      </c>
      <c r="I2049" t="s">
        <v>402</v>
      </c>
      <c r="J2049" t="str">
        <f>_xlfn.XLOOKUP(I2049,AS:AS,AU:AU)</f>
        <v>Descuento</v>
      </c>
      <c r="K2049" t="s">
        <v>33</v>
      </c>
      <c r="L2049">
        <v>-14.07</v>
      </c>
      <c r="M2049">
        <f>L2049*_xlfn.XLOOKUP(K2049,AM:AM,AN:AN)</f>
        <v>-12.100199999999999</v>
      </c>
      <c r="N2049">
        <f>L2049*_xlfn.XLOOKUP(K2049,AM:AM,AO:AO)</f>
        <v>-14.07</v>
      </c>
      <c r="O2049">
        <v>-14.07</v>
      </c>
      <c r="P2049">
        <f>O2049*_xlfn.XLOOKUP(K2049,AM:AM,AN:AN)</f>
        <v>-12.100199999999999</v>
      </c>
      <c r="Q2049">
        <f>O2049*_xlfn.XLOOKUP(K2049,AM:AM,AO:AO)</f>
        <v>-14.07</v>
      </c>
      <c r="R2049" t="str">
        <f>_xlfn.XLOOKUP(E2049,AF:AF,AG:AG)</f>
        <v>FEES</v>
      </c>
      <c r="S2049">
        <f>_xlfn.XLOOKUP(E2049,AF:AF,AI:AI)</f>
        <v>0</v>
      </c>
      <c r="T2049">
        <f>WEEKNUM(G2049)</f>
        <v>20</v>
      </c>
      <c r="U2049">
        <f>YEAR(G2049)</f>
        <v>2025</v>
      </c>
      <c r="V2049" s="117">
        <f>IFERROR(Q2049/N2049,"0")</f>
        <v>1</v>
      </c>
    </row>
    <row r="2050" spans="1:22">
      <c r="A2050" t="str">
        <f>_xlfn.XLOOKUP(D2050,BN:BN,BO:BO)</f>
        <v>México</v>
      </c>
      <c r="B2050" t="s">
        <v>25</v>
      </c>
      <c r="C2050">
        <v>290</v>
      </c>
      <c r="D2050" t="str">
        <f>_xlfn.XLOOKUP(C2050,BH:BH,BI:BI)</f>
        <v>DianaM</v>
      </c>
      <c r="E2050">
        <v>24966</v>
      </c>
      <c r="F2050" t="s">
        <v>3108</v>
      </c>
      <c r="G2050" s="63">
        <v>45793</v>
      </c>
      <c r="H2050" s="63">
        <v>45796</v>
      </c>
      <c r="I2050" t="s">
        <v>425</v>
      </c>
      <c r="J2050" t="str">
        <f>_xlfn.XLOOKUP(I2050,AS:AS,AU:AU)</f>
        <v>Traslados</v>
      </c>
      <c r="K2050" t="s">
        <v>33</v>
      </c>
      <c r="L2050">
        <v>3334.46</v>
      </c>
      <c r="M2050">
        <f>L2050*_xlfn.XLOOKUP(K2050,AM:AM,AN:AN)</f>
        <v>2867.6356000000001</v>
      </c>
      <c r="N2050">
        <f>L2050*_xlfn.XLOOKUP(K2050,AM:AM,AO:AO)</f>
        <v>3334.46</v>
      </c>
      <c r="O2050">
        <v>664.46</v>
      </c>
      <c r="P2050">
        <f>O2050*_xlfn.XLOOKUP(K2050,AM:AM,AN:AN)</f>
        <v>571.43560000000002</v>
      </c>
      <c r="Q2050">
        <f>O2050*_xlfn.XLOOKUP(K2050,AM:AM,AO:AO)</f>
        <v>664.46</v>
      </c>
      <c r="R2050" t="str">
        <f>_xlfn.XLOOKUP(E2050,AF:AF,AG:AG)</f>
        <v>Holycow Holidays</v>
      </c>
      <c r="S2050" t="str">
        <f>_xlfn.XLOOKUP(E2050,AF:AF,AI:AI)</f>
        <v>India</v>
      </c>
      <c r="T2050">
        <f>WEEKNUM(G2050)</f>
        <v>20</v>
      </c>
      <c r="U2050">
        <f>YEAR(G2050)</f>
        <v>2025</v>
      </c>
      <c r="V2050" s="117">
        <f>IFERROR(Q2050/N2050,"0")</f>
        <v>0.19927064652147575</v>
      </c>
    </row>
    <row r="2051" spans="1:22">
      <c r="A2051" t="str">
        <f>_xlfn.XLOOKUP(D2051,BN:BN,BO:BO)</f>
        <v>México</v>
      </c>
      <c r="B2051" t="s">
        <v>25</v>
      </c>
      <c r="C2051">
        <v>291</v>
      </c>
      <c r="D2051" t="str">
        <f>_xlfn.XLOOKUP(C2051,BH:BH,BI:BI)</f>
        <v>MinervaH</v>
      </c>
      <c r="E2051">
        <v>27301</v>
      </c>
      <c r="F2051" t="s">
        <v>3109</v>
      </c>
      <c r="G2051" s="63">
        <v>45811</v>
      </c>
      <c r="H2051" s="63">
        <v>45840</v>
      </c>
      <c r="I2051" t="s">
        <v>366</v>
      </c>
      <c r="J2051" t="str">
        <f>_xlfn.XLOOKUP(I2051,AS:AS,AU:AU)</f>
        <v>Vuelos</v>
      </c>
      <c r="K2051" t="s">
        <v>30</v>
      </c>
      <c r="L2051">
        <v>43519</v>
      </c>
      <c r="M2051">
        <f>L2051*_xlfn.XLOOKUP(K2051,AM:AM,AN:AN)</f>
        <v>2088.9120000000003</v>
      </c>
      <c r="N2051">
        <f>L2051*_xlfn.XLOOKUP(K2051,AM:AM,AO:AO)</f>
        <v>2437.0639999999999</v>
      </c>
      <c r="O2051">
        <v>0</v>
      </c>
      <c r="P2051">
        <f>O2051*_xlfn.XLOOKUP(K2051,AM:AM,AN:AN)</f>
        <v>0</v>
      </c>
      <c r="Q2051">
        <f>O2051*_xlfn.XLOOKUP(K2051,AM:AM,AO:AO)</f>
        <v>0</v>
      </c>
      <c r="R2051" t="str">
        <f>_xlfn.XLOOKUP(E2051,AF:AF,AG:AG)</f>
        <v>TURISMO EX MAR, S.A. DE C.V.</v>
      </c>
      <c r="S2051" t="str">
        <f>_xlfn.XLOOKUP(E2051,AF:AF,AI:AI)</f>
        <v>Mexico</v>
      </c>
      <c r="T2051">
        <f>WEEKNUM(G2051)</f>
        <v>23</v>
      </c>
      <c r="U2051">
        <f>YEAR(G2051)</f>
        <v>2025</v>
      </c>
      <c r="V2051" s="117">
        <f>IFERROR(Q2051/N2051,"0")</f>
        <v>0</v>
      </c>
    </row>
    <row r="2052" spans="1:22">
      <c r="A2052" t="str">
        <f>_xlfn.XLOOKUP(D2052,BN:BN,BO:BO)</f>
        <v>México</v>
      </c>
      <c r="B2052" t="s">
        <v>25</v>
      </c>
      <c r="C2052">
        <v>291</v>
      </c>
      <c r="D2052" t="str">
        <f>_xlfn.XLOOKUP(C2052,BH:BH,BI:BI)</f>
        <v>MinervaH</v>
      </c>
      <c r="E2052">
        <v>0</v>
      </c>
      <c r="F2052" t="s">
        <v>3110</v>
      </c>
      <c r="G2052" s="63">
        <v>45811</v>
      </c>
      <c r="H2052" s="63">
        <v>45840</v>
      </c>
      <c r="I2052" t="s">
        <v>396</v>
      </c>
      <c r="J2052" t="str">
        <f>_xlfn.XLOOKUP(I2052,AS:AS,AU:AU)</f>
        <v>Honorarios</v>
      </c>
      <c r="K2052" t="s">
        <v>30</v>
      </c>
      <c r="L2052">
        <v>700</v>
      </c>
      <c r="M2052">
        <f>L2052*_xlfn.XLOOKUP(K2052,AM:AM,AN:AN)</f>
        <v>33.6</v>
      </c>
      <c r="N2052">
        <f>L2052*_xlfn.XLOOKUP(K2052,AM:AM,AO:AO)</f>
        <v>39.200000000000003</v>
      </c>
      <c r="O2052">
        <v>700</v>
      </c>
      <c r="P2052">
        <f>O2052*_xlfn.XLOOKUP(K2052,AM:AM,AN:AN)</f>
        <v>33.6</v>
      </c>
      <c r="Q2052">
        <f>O2052*_xlfn.XLOOKUP(K2052,AM:AM,AO:AO)</f>
        <v>39.200000000000003</v>
      </c>
      <c r="R2052" t="str">
        <f>_xlfn.XLOOKUP(E2052,AF:AF,AG:AG)</f>
        <v>FEES</v>
      </c>
      <c r="S2052">
        <f>_xlfn.XLOOKUP(E2052,AF:AF,AI:AI)</f>
        <v>0</v>
      </c>
      <c r="T2052">
        <f>WEEKNUM(G2052)</f>
        <v>23</v>
      </c>
      <c r="U2052">
        <f>YEAR(G2052)</f>
        <v>2025</v>
      </c>
      <c r="V2052" s="117">
        <f>IFERROR(Q2052/N2052,"0")</f>
        <v>1</v>
      </c>
    </row>
    <row r="2053" spans="1:22">
      <c r="A2053" t="str">
        <f>_xlfn.XLOOKUP(D2053,BN:BN,BO:BO)</f>
        <v>México</v>
      </c>
      <c r="B2053" t="s">
        <v>25</v>
      </c>
      <c r="C2053">
        <v>292</v>
      </c>
      <c r="D2053" t="str">
        <f>_xlfn.XLOOKUP(C2053,BH:BH,BI:BI)</f>
        <v>DianaM</v>
      </c>
      <c r="E2053">
        <v>27589</v>
      </c>
      <c r="F2053" t="s">
        <v>3111</v>
      </c>
      <c r="G2053" s="63">
        <v>45782</v>
      </c>
      <c r="H2053" s="63">
        <v>45787</v>
      </c>
      <c r="I2053" t="s">
        <v>376</v>
      </c>
      <c r="J2053" t="str">
        <f>_xlfn.XLOOKUP(I2053,AS:AS,AU:AU)</f>
        <v>Hotel</v>
      </c>
      <c r="K2053" t="s">
        <v>27</v>
      </c>
      <c r="L2053">
        <v>4613.6000000000004</v>
      </c>
      <c r="M2053">
        <f>L2053*_xlfn.XLOOKUP(K2053,AM:AM,AN:AN)</f>
        <v>4613.6000000000004</v>
      </c>
      <c r="N2053">
        <f>L2053*_xlfn.XLOOKUP(K2053,AM:AM,AO:AO)</f>
        <v>5351.7759999999998</v>
      </c>
      <c r="O2053">
        <v>0</v>
      </c>
      <c r="P2053">
        <f>O2053*_xlfn.XLOOKUP(K2053,AM:AM,AN:AN)</f>
        <v>0</v>
      </c>
      <c r="Q2053">
        <f>O2053*_xlfn.XLOOKUP(K2053,AM:AM,AO:AO)</f>
        <v>0</v>
      </c>
      <c r="R2053" t="str">
        <f>_xlfn.XLOOKUP(E2053,AF:AF,AG:AG)</f>
        <v>HOTEL CASA MONTI ROMA</v>
      </c>
      <c r="S2053" t="str">
        <f>_xlfn.XLOOKUP(E2053,AF:AF,AI:AI)</f>
        <v>Italy</v>
      </c>
      <c r="T2053">
        <f>WEEKNUM(G2053)</f>
        <v>19</v>
      </c>
      <c r="U2053">
        <f>YEAR(G2053)</f>
        <v>2025</v>
      </c>
      <c r="V2053" s="117">
        <f>IFERROR(Q2053/N2053,"0")</f>
        <v>0</v>
      </c>
    </row>
    <row r="2054" spans="1:22">
      <c r="A2054" t="str">
        <f>_xlfn.XLOOKUP(D2054,BN:BN,BO:BO)</f>
        <v>México</v>
      </c>
      <c r="B2054" t="s">
        <v>25</v>
      </c>
      <c r="C2054">
        <v>292</v>
      </c>
      <c r="D2054" t="str">
        <f>_xlfn.XLOOKUP(C2054,BH:BH,BI:BI)</f>
        <v>DianaM</v>
      </c>
      <c r="E2054">
        <v>24237</v>
      </c>
      <c r="F2054" t="s">
        <v>3112</v>
      </c>
      <c r="G2054" s="63">
        <v>45769</v>
      </c>
      <c r="H2054" s="63">
        <v>45774</v>
      </c>
      <c r="I2054" t="s">
        <v>376</v>
      </c>
      <c r="J2054" t="str">
        <f>_xlfn.XLOOKUP(I2054,AS:AS,AU:AU)</f>
        <v>Hotel</v>
      </c>
      <c r="K2054" t="s">
        <v>27</v>
      </c>
      <c r="L2054">
        <v>7500</v>
      </c>
      <c r="M2054">
        <f>L2054*_xlfn.XLOOKUP(K2054,AM:AM,AN:AN)</f>
        <v>7500</v>
      </c>
      <c r="N2054">
        <f>L2054*_xlfn.XLOOKUP(K2054,AM:AM,AO:AO)</f>
        <v>8700</v>
      </c>
      <c r="O2054">
        <v>702.64</v>
      </c>
      <c r="P2054">
        <f>O2054*_xlfn.XLOOKUP(K2054,AM:AM,AN:AN)</f>
        <v>702.64</v>
      </c>
      <c r="Q2054">
        <f>O2054*_xlfn.XLOOKUP(K2054,AM:AM,AO:AO)</f>
        <v>815.06239999999991</v>
      </c>
      <c r="R2054" t="str">
        <f>_xlfn.XLOOKUP(E2054,AF:AF,AG:AG)</f>
        <v>BULGARI HOTEL ROMA</v>
      </c>
      <c r="S2054" t="str">
        <f>_xlfn.XLOOKUP(E2054,AF:AF,AI:AI)</f>
        <v>Italy</v>
      </c>
      <c r="T2054">
        <f>WEEKNUM(G2054)</f>
        <v>17</v>
      </c>
      <c r="U2054">
        <f>YEAR(G2054)</f>
        <v>2025</v>
      </c>
      <c r="V2054" s="117">
        <f>IFERROR(Q2054/N2054,"0")</f>
        <v>9.3685333333333329E-2</v>
      </c>
    </row>
    <row r="2055" spans="1:22">
      <c r="A2055" t="str">
        <f>_xlfn.XLOOKUP(D2055,BN:BN,BO:BO)</f>
        <v>México</v>
      </c>
      <c r="B2055" t="s">
        <v>25</v>
      </c>
      <c r="C2055">
        <v>292</v>
      </c>
      <c r="D2055" t="str">
        <f>_xlfn.XLOOKUP(C2055,BH:BH,BI:BI)</f>
        <v>DianaM</v>
      </c>
      <c r="E2055">
        <v>0</v>
      </c>
      <c r="F2055" t="s">
        <v>1158</v>
      </c>
      <c r="G2055" s="63">
        <v>45769</v>
      </c>
      <c r="H2055" s="63">
        <v>45787</v>
      </c>
      <c r="I2055" t="s">
        <v>396</v>
      </c>
      <c r="J2055" t="str">
        <f>_xlfn.XLOOKUP(I2055,AS:AS,AU:AU)</f>
        <v>Honorarios</v>
      </c>
      <c r="K2055" t="s">
        <v>27</v>
      </c>
      <c r="L2055">
        <v>625.33000000000004</v>
      </c>
      <c r="M2055">
        <f>L2055*_xlfn.XLOOKUP(K2055,AM:AM,AN:AN)</f>
        <v>625.33000000000004</v>
      </c>
      <c r="N2055">
        <f>L2055*_xlfn.XLOOKUP(K2055,AM:AM,AO:AO)</f>
        <v>725.38279999999997</v>
      </c>
      <c r="O2055">
        <v>625.33000000000004</v>
      </c>
      <c r="P2055">
        <f>O2055*_xlfn.XLOOKUP(K2055,AM:AM,AN:AN)</f>
        <v>625.33000000000004</v>
      </c>
      <c r="Q2055">
        <f>O2055*_xlfn.XLOOKUP(K2055,AM:AM,AO:AO)</f>
        <v>725.38279999999997</v>
      </c>
      <c r="R2055" t="str">
        <f>_xlfn.XLOOKUP(E2055,AF:AF,AG:AG)</f>
        <v>FEES</v>
      </c>
      <c r="S2055">
        <f>_xlfn.XLOOKUP(E2055,AF:AF,AI:AI)</f>
        <v>0</v>
      </c>
      <c r="T2055">
        <f>WEEKNUM(G2055)</f>
        <v>17</v>
      </c>
      <c r="U2055">
        <f>YEAR(G2055)</f>
        <v>2025</v>
      </c>
      <c r="V2055" s="117">
        <f>IFERROR(Q2055/N2055,"0")</f>
        <v>1</v>
      </c>
    </row>
    <row r="2056" spans="1:22">
      <c r="A2056" t="str">
        <f>_xlfn.XLOOKUP(D2056,BN:BN,BO:BO)</f>
        <v>México</v>
      </c>
      <c r="B2056" t="s">
        <v>25</v>
      </c>
      <c r="C2056">
        <v>293</v>
      </c>
      <c r="D2056" t="str">
        <f>_xlfn.XLOOKUP(C2056,BH:BH,BI:BI)</f>
        <v>DianaM</v>
      </c>
      <c r="E2056">
        <v>24495</v>
      </c>
      <c r="F2056" t="s">
        <v>3113</v>
      </c>
      <c r="G2056" s="63">
        <v>45852</v>
      </c>
      <c r="H2056" s="63">
        <v>45877</v>
      </c>
      <c r="I2056" t="s">
        <v>366</v>
      </c>
      <c r="J2056" t="str">
        <f>_xlfn.XLOOKUP(I2056,AS:AS,AU:AU)</f>
        <v>Vuelos</v>
      </c>
      <c r="K2056" t="s">
        <v>33</v>
      </c>
      <c r="L2056">
        <v>1365.96</v>
      </c>
      <c r="M2056">
        <f>L2056*_xlfn.XLOOKUP(K2056,AM:AM,AN:AN)</f>
        <v>1174.7256</v>
      </c>
      <c r="N2056">
        <f>L2056*_xlfn.XLOOKUP(K2056,AM:AM,AO:AO)</f>
        <v>1365.96</v>
      </c>
      <c r="O2056">
        <v>44.56</v>
      </c>
      <c r="P2056">
        <f>O2056*_xlfn.XLOOKUP(K2056,AM:AM,AN:AN)</f>
        <v>38.321600000000004</v>
      </c>
      <c r="Q2056">
        <f>O2056*_xlfn.XLOOKUP(K2056,AM:AM,AO:AO)</f>
        <v>44.56</v>
      </c>
      <c r="R2056" t="str">
        <f>_xlfn.XLOOKUP(E2056,AF:AF,AG:AG)</f>
        <v>United Airlines</v>
      </c>
      <c r="S2056" t="str">
        <f>_xlfn.XLOOKUP(E2056,AF:AF,AI:AI)</f>
        <v>United States</v>
      </c>
      <c r="T2056">
        <f>WEEKNUM(G2056)</f>
        <v>29</v>
      </c>
      <c r="U2056">
        <f>YEAR(G2056)</f>
        <v>2025</v>
      </c>
      <c r="V2056" s="117">
        <f>IFERROR(Q2056/N2056,"0")</f>
        <v>3.2621745878356617E-2</v>
      </c>
    </row>
    <row r="2057" spans="1:22">
      <c r="A2057" t="str">
        <f>_xlfn.XLOOKUP(D2057,BN:BN,BO:BO)</f>
        <v>México</v>
      </c>
      <c r="B2057" t="s">
        <v>25</v>
      </c>
      <c r="C2057">
        <v>294</v>
      </c>
      <c r="D2057" t="str">
        <f>_xlfn.XLOOKUP(C2057,BH:BH,BI:BI)</f>
        <v>MinervaH</v>
      </c>
      <c r="E2057">
        <v>27591</v>
      </c>
      <c r="F2057" t="s">
        <v>3114</v>
      </c>
      <c r="G2057" s="63">
        <v>45826</v>
      </c>
      <c r="H2057" s="63">
        <v>45826</v>
      </c>
      <c r="I2057" t="s">
        <v>444</v>
      </c>
      <c r="J2057" t="str">
        <f>_xlfn.XLOOKUP(I2057,AS:AS,AU:AU)</f>
        <v>DMC</v>
      </c>
      <c r="K2057" t="s">
        <v>27</v>
      </c>
      <c r="L2057">
        <v>1345.52</v>
      </c>
      <c r="M2057">
        <f>L2057*_xlfn.XLOOKUP(K2057,AM:AM,AN:AN)</f>
        <v>1345.52</v>
      </c>
      <c r="N2057">
        <f>L2057*_xlfn.XLOOKUP(K2057,AM:AM,AO:AO)</f>
        <v>1560.8031999999998</v>
      </c>
      <c r="O2057">
        <v>265.52</v>
      </c>
      <c r="P2057">
        <f>O2057*_xlfn.XLOOKUP(K2057,AM:AM,AN:AN)</f>
        <v>265.52</v>
      </c>
      <c r="Q2057">
        <f>O2057*_xlfn.XLOOKUP(K2057,AM:AM,AO:AO)</f>
        <v>308.00319999999994</v>
      </c>
      <c r="R2057" t="str">
        <f>_xlfn.XLOOKUP(E2057,AF:AF,AG:AG)</f>
        <v>HIP TRAVEL</v>
      </c>
      <c r="S2057" t="str">
        <f>_xlfn.XLOOKUP(E2057,AF:AF,AI:AI)</f>
        <v>Turkey</v>
      </c>
      <c r="T2057">
        <f>WEEKNUM(G2057)</f>
        <v>25</v>
      </c>
      <c r="U2057">
        <f>YEAR(G2057)</f>
        <v>2025</v>
      </c>
      <c r="V2057" s="117">
        <f>IFERROR(Q2057/N2057,"0")</f>
        <v>0.19733634579939352</v>
      </c>
    </row>
    <row r="2058" spans="1:22">
      <c r="A2058" t="str">
        <f>_xlfn.XLOOKUP(D2058,BN:BN,BO:BO)</f>
        <v>México</v>
      </c>
      <c r="B2058" t="s">
        <v>25</v>
      </c>
      <c r="C2058">
        <v>295</v>
      </c>
      <c r="D2058" t="str">
        <f>_xlfn.XLOOKUP(C2058,BH:BH,BI:BI)</f>
        <v>AndreaM</v>
      </c>
      <c r="E2058">
        <v>25372</v>
      </c>
      <c r="F2058" t="s">
        <v>3115</v>
      </c>
      <c r="G2058" s="63">
        <v>45854</v>
      </c>
      <c r="H2058" s="63">
        <v>45870</v>
      </c>
      <c r="I2058" t="s">
        <v>376</v>
      </c>
      <c r="J2058" t="str">
        <f>_xlfn.XLOOKUP(I2058,AS:AS,AU:AU)</f>
        <v>Hotel</v>
      </c>
      <c r="K2058" t="s">
        <v>33</v>
      </c>
      <c r="L2058">
        <v>67521.03</v>
      </c>
      <c r="M2058">
        <f>L2058*_xlfn.XLOOKUP(K2058,AM:AM,AN:AN)</f>
        <v>58068.085800000001</v>
      </c>
      <c r="N2058">
        <f>L2058*_xlfn.XLOOKUP(K2058,AM:AM,AO:AO)</f>
        <v>67521.03</v>
      </c>
      <c r="O2058">
        <v>6752.1</v>
      </c>
      <c r="P2058">
        <f>O2058*_xlfn.XLOOKUP(K2058,AM:AM,AN:AN)</f>
        <v>5806.8060000000005</v>
      </c>
      <c r="Q2058">
        <f>O2058*_xlfn.XLOOKUP(K2058,AM:AM,AO:AO)</f>
        <v>6752.1</v>
      </c>
      <c r="R2058" t="str">
        <f>_xlfn.XLOOKUP(E2058,AF:AF,AG:AG)</f>
        <v>Queen Of Clubs Lifestyle Luxury Services LTD</v>
      </c>
      <c r="S2058" t="str">
        <f>_xlfn.XLOOKUP(E2058,AF:AF,AI:AI)</f>
        <v>United Kingdom</v>
      </c>
      <c r="T2058">
        <f>WEEKNUM(G2058)</f>
        <v>29</v>
      </c>
      <c r="U2058">
        <f>YEAR(G2058)</f>
        <v>2025</v>
      </c>
      <c r="V2058" s="117">
        <f>IFERROR(Q2058/N2058,"0")</f>
        <v>9.9999955569398169E-2</v>
      </c>
    </row>
    <row r="2059" spans="1:22">
      <c r="A2059" t="str">
        <f>_xlfn.XLOOKUP(D2059,BN:BN,BO:BO)</f>
        <v>México</v>
      </c>
      <c r="B2059" t="s">
        <v>25</v>
      </c>
      <c r="C2059">
        <v>295</v>
      </c>
      <c r="D2059" t="str">
        <f>_xlfn.XLOOKUP(C2059,BH:BH,BI:BI)</f>
        <v>AndreaM</v>
      </c>
      <c r="E2059">
        <v>25372</v>
      </c>
      <c r="F2059" t="s">
        <v>3116</v>
      </c>
      <c r="G2059" s="63">
        <v>45854</v>
      </c>
      <c r="H2059" s="63">
        <v>45870</v>
      </c>
      <c r="I2059" t="s">
        <v>364</v>
      </c>
      <c r="J2059" t="str">
        <f>_xlfn.XLOOKUP(I2059,AS:AS,AU:AU)</f>
        <v>DMC</v>
      </c>
      <c r="K2059" t="s">
        <v>33</v>
      </c>
      <c r="L2059">
        <v>64298.49</v>
      </c>
      <c r="M2059">
        <f>L2059*_xlfn.XLOOKUP(K2059,AM:AM,AN:AN)</f>
        <v>55296.701399999998</v>
      </c>
      <c r="N2059">
        <f>L2059*_xlfn.XLOOKUP(K2059,AM:AM,AO:AO)</f>
        <v>64298.49</v>
      </c>
      <c r="O2059">
        <v>7715.82</v>
      </c>
      <c r="P2059">
        <f>O2059*_xlfn.XLOOKUP(K2059,AM:AM,AN:AN)</f>
        <v>6635.6052</v>
      </c>
      <c r="Q2059">
        <f>O2059*_xlfn.XLOOKUP(K2059,AM:AM,AO:AO)</f>
        <v>7715.82</v>
      </c>
      <c r="R2059" t="str">
        <f>_xlfn.XLOOKUP(E2059,AF:AF,AG:AG)</f>
        <v>Queen Of Clubs Lifestyle Luxury Services LTD</v>
      </c>
      <c r="S2059" t="str">
        <f>_xlfn.XLOOKUP(E2059,AF:AF,AI:AI)</f>
        <v>United Kingdom</v>
      </c>
      <c r="T2059">
        <f>WEEKNUM(G2059)</f>
        <v>29</v>
      </c>
      <c r="U2059">
        <f>YEAR(G2059)</f>
        <v>2025</v>
      </c>
      <c r="V2059" s="117">
        <f>IFERROR(Q2059/N2059,"0")</f>
        <v>0.12000001866295772</v>
      </c>
    </row>
    <row r="2060" spans="1:22">
      <c r="A2060" t="str">
        <f>_xlfn.XLOOKUP(D2060,BN:BN,BO:BO)</f>
        <v>México</v>
      </c>
      <c r="B2060" t="s">
        <v>25</v>
      </c>
      <c r="C2060">
        <v>295</v>
      </c>
      <c r="D2060" t="str">
        <f>_xlfn.XLOOKUP(C2060,BH:BH,BI:BI)</f>
        <v>AndreaM</v>
      </c>
      <c r="E2060">
        <v>25372</v>
      </c>
      <c r="F2060" t="s">
        <v>3117</v>
      </c>
      <c r="G2060" s="63">
        <v>45867</v>
      </c>
      <c r="H2060" s="63">
        <v>45898</v>
      </c>
      <c r="I2060" t="s">
        <v>444</v>
      </c>
      <c r="J2060" t="str">
        <f>_xlfn.XLOOKUP(I2060,AS:AS,AU:AU)</f>
        <v>DMC</v>
      </c>
      <c r="K2060" t="s">
        <v>33</v>
      </c>
      <c r="L2060">
        <v>15876.38</v>
      </c>
      <c r="M2060">
        <f>L2060*_xlfn.XLOOKUP(K2060,AM:AM,AN:AN)</f>
        <v>13653.686799999999</v>
      </c>
      <c r="N2060">
        <f>L2060*_xlfn.XLOOKUP(K2060,AM:AM,AO:AO)</f>
        <v>15876.38</v>
      </c>
      <c r="O2060">
        <v>1905.17</v>
      </c>
      <c r="P2060">
        <f>O2060*_xlfn.XLOOKUP(K2060,AM:AM,AN:AN)</f>
        <v>1638.4462000000001</v>
      </c>
      <c r="Q2060">
        <f>O2060*_xlfn.XLOOKUP(K2060,AM:AM,AO:AO)</f>
        <v>1905.17</v>
      </c>
      <c r="R2060" t="str">
        <f>_xlfn.XLOOKUP(E2060,AF:AF,AG:AG)</f>
        <v>Queen Of Clubs Lifestyle Luxury Services LTD</v>
      </c>
      <c r="S2060" t="str">
        <f>_xlfn.XLOOKUP(E2060,AF:AF,AI:AI)</f>
        <v>United Kingdom</v>
      </c>
      <c r="T2060">
        <f>WEEKNUM(G2060)</f>
        <v>31</v>
      </c>
      <c r="U2060">
        <f>YEAR(G2060)</f>
        <v>2025</v>
      </c>
      <c r="V2060" s="117">
        <f>IFERROR(Q2060/N2060,"0")</f>
        <v>0.12000027714126268</v>
      </c>
    </row>
    <row r="2061" spans="1:22">
      <c r="A2061" t="str">
        <f>_xlfn.XLOOKUP(D2061,BN:BN,BO:BO)</f>
        <v>México</v>
      </c>
      <c r="B2061" t="s">
        <v>25</v>
      </c>
      <c r="C2061">
        <v>295</v>
      </c>
      <c r="D2061" t="str">
        <f>_xlfn.XLOOKUP(C2061,BH:BH,BI:BI)</f>
        <v>AndreaM</v>
      </c>
      <c r="E2061">
        <v>27721</v>
      </c>
      <c r="F2061" t="s">
        <v>3118</v>
      </c>
      <c r="G2061" s="63">
        <v>45854</v>
      </c>
      <c r="H2061" s="63">
        <v>45868</v>
      </c>
      <c r="I2061" t="s">
        <v>366</v>
      </c>
      <c r="J2061" t="str">
        <f>_xlfn.XLOOKUP(I2061,AS:AS,AU:AU)</f>
        <v>Vuelos</v>
      </c>
      <c r="K2061" t="s">
        <v>33</v>
      </c>
      <c r="L2061">
        <v>4680</v>
      </c>
      <c r="M2061">
        <f>L2061*_xlfn.XLOOKUP(K2061,AM:AM,AN:AN)</f>
        <v>4024.7999999999997</v>
      </c>
      <c r="N2061">
        <f>L2061*_xlfn.XLOOKUP(K2061,AM:AM,AO:AO)</f>
        <v>4680</v>
      </c>
      <c r="O2061">
        <v>0</v>
      </c>
      <c r="P2061">
        <f>O2061*_xlfn.XLOOKUP(K2061,AM:AM,AN:AN)</f>
        <v>0</v>
      </c>
      <c r="Q2061">
        <f>O2061*_xlfn.XLOOKUP(K2061,AM:AM,AO:AO)</f>
        <v>0</v>
      </c>
      <c r="R2061" t="str">
        <f>_xlfn.XLOOKUP(E2061,AF:AF,AG:AG)</f>
        <v>TURISMO EXMAR</v>
      </c>
      <c r="S2061" t="str">
        <f>_xlfn.XLOOKUP(E2061,AF:AF,AI:AI)</f>
        <v>Mexico</v>
      </c>
      <c r="T2061">
        <f>WEEKNUM(G2061)</f>
        <v>29</v>
      </c>
      <c r="U2061">
        <f>YEAR(G2061)</f>
        <v>2025</v>
      </c>
      <c r="V2061" s="117">
        <f>IFERROR(Q2061/N2061,"0")</f>
        <v>0</v>
      </c>
    </row>
    <row r="2062" spans="1:22">
      <c r="A2062" t="str">
        <f>_xlfn.XLOOKUP(D2062,BN:BN,BO:BO)</f>
        <v>México</v>
      </c>
      <c r="B2062" t="s">
        <v>25</v>
      </c>
      <c r="C2062">
        <v>295</v>
      </c>
      <c r="D2062" t="str">
        <f>_xlfn.XLOOKUP(C2062,BH:BH,BI:BI)</f>
        <v>AndreaM</v>
      </c>
      <c r="E2062">
        <v>27721</v>
      </c>
      <c r="F2062" t="s">
        <v>3119</v>
      </c>
      <c r="G2062" s="63">
        <v>45854</v>
      </c>
      <c r="H2062" s="63">
        <v>45873</v>
      </c>
      <c r="I2062" t="s">
        <v>366</v>
      </c>
      <c r="J2062" t="str">
        <f>_xlfn.XLOOKUP(I2062,AS:AS,AU:AU)</f>
        <v>Vuelos</v>
      </c>
      <c r="K2062" t="s">
        <v>33</v>
      </c>
      <c r="L2062">
        <v>1335.82</v>
      </c>
      <c r="M2062">
        <f>L2062*_xlfn.XLOOKUP(K2062,AM:AM,AN:AN)</f>
        <v>1148.8052</v>
      </c>
      <c r="N2062">
        <f>L2062*_xlfn.XLOOKUP(K2062,AM:AM,AO:AO)</f>
        <v>1335.82</v>
      </c>
      <c r="O2062">
        <v>0</v>
      </c>
      <c r="P2062">
        <f>O2062*_xlfn.XLOOKUP(K2062,AM:AM,AN:AN)</f>
        <v>0</v>
      </c>
      <c r="Q2062">
        <f>O2062*_xlfn.XLOOKUP(K2062,AM:AM,AO:AO)</f>
        <v>0</v>
      </c>
      <c r="R2062" t="str">
        <f>_xlfn.XLOOKUP(E2062,AF:AF,AG:AG)</f>
        <v>TURISMO EXMAR</v>
      </c>
      <c r="S2062" t="str">
        <f>_xlfn.XLOOKUP(E2062,AF:AF,AI:AI)</f>
        <v>Mexico</v>
      </c>
      <c r="T2062">
        <f>WEEKNUM(G2062)</f>
        <v>29</v>
      </c>
      <c r="U2062">
        <f>YEAR(G2062)</f>
        <v>2025</v>
      </c>
      <c r="V2062" s="117">
        <f>IFERROR(Q2062/N2062,"0")</f>
        <v>0</v>
      </c>
    </row>
    <row r="2063" spans="1:22">
      <c r="A2063" t="str">
        <f>_xlfn.XLOOKUP(D2063,BN:BN,BO:BO)</f>
        <v>México</v>
      </c>
      <c r="B2063" t="s">
        <v>25</v>
      </c>
      <c r="C2063">
        <v>295</v>
      </c>
      <c r="D2063" t="str">
        <f>_xlfn.XLOOKUP(C2063,BH:BH,BI:BI)</f>
        <v>AndreaM</v>
      </c>
      <c r="E2063">
        <v>27721</v>
      </c>
      <c r="F2063" t="s">
        <v>3119</v>
      </c>
      <c r="G2063" s="63">
        <v>45854</v>
      </c>
      <c r="H2063" s="63">
        <v>45873</v>
      </c>
      <c r="I2063" t="s">
        <v>366</v>
      </c>
      <c r="J2063" t="str">
        <f>_xlfn.XLOOKUP(I2063,AS:AS,AU:AU)</f>
        <v>Vuelos</v>
      </c>
      <c r="K2063" t="s">
        <v>33</v>
      </c>
      <c r="L2063">
        <v>331.08</v>
      </c>
      <c r="M2063">
        <f>L2063*_xlfn.XLOOKUP(K2063,AM:AM,AN:AN)</f>
        <v>284.72879999999998</v>
      </c>
      <c r="N2063">
        <f>L2063*_xlfn.XLOOKUP(K2063,AM:AM,AO:AO)</f>
        <v>331.08</v>
      </c>
      <c r="O2063">
        <v>0</v>
      </c>
      <c r="P2063">
        <f>O2063*_xlfn.XLOOKUP(K2063,AM:AM,AN:AN)</f>
        <v>0</v>
      </c>
      <c r="Q2063">
        <f>O2063*_xlfn.XLOOKUP(K2063,AM:AM,AO:AO)</f>
        <v>0</v>
      </c>
      <c r="R2063" t="str">
        <f>_xlfn.XLOOKUP(E2063,AF:AF,AG:AG)</f>
        <v>TURISMO EXMAR</v>
      </c>
      <c r="S2063" t="str">
        <f>_xlfn.XLOOKUP(E2063,AF:AF,AI:AI)</f>
        <v>Mexico</v>
      </c>
      <c r="T2063">
        <f>WEEKNUM(G2063)</f>
        <v>29</v>
      </c>
      <c r="U2063">
        <f>YEAR(G2063)</f>
        <v>2025</v>
      </c>
      <c r="V2063" s="117">
        <f>IFERROR(Q2063/N2063,"0")</f>
        <v>0</v>
      </c>
    </row>
    <row r="2064" spans="1:22">
      <c r="A2064" t="str">
        <f>_xlfn.XLOOKUP(D2064,BN:BN,BO:BO)</f>
        <v>México</v>
      </c>
      <c r="B2064" t="s">
        <v>25</v>
      </c>
      <c r="C2064">
        <v>295</v>
      </c>
      <c r="D2064" t="str">
        <f>_xlfn.XLOOKUP(C2064,BH:BH,BI:BI)</f>
        <v>AndreaM</v>
      </c>
      <c r="E2064">
        <v>27721</v>
      </c>
      <c r="F2064" t="s">
        <v>3120</v>
      </c>
      <c r="G2064" s="63">
        <v>45854</v>
      </c>
      <c r="H2064" s="63">
        <v>45870</v>
      </c>
      <c r="I2064" t="s">
        <v>366</v>
      </c>
      <c r="J2064" t="str">
        <f>_xlfn.XLOOKUP(I2064,AS:AS,AU:AU)</f>
        <v>Vuelos</v>
      </c>
      <c r="K2064" t="s">
        <v>33</v>
      </c>
      <c r="L2064">
        <v>5234.45</v>
      </c>
      <c r="M2064">
        <f>L2064*_xlfn.XLOOKUP(K2064,AM:AM,AN:AN)</f>
        <v>4501.6269999999995</v>
      </c>
      <c r="N2064">
        <f>L2064*_xlfn.XLOOKUP(K2064,AM:AM,AO:AO)</f>
        <v>5234.45</v>
      </c>
      <c r="O2064">
        <v>0</v>
      </c>
      <c r="P2064">
        <f>O2064*_xlfn.XLOOKUP(K2064,AM:AM,AN:AN)</f>
        <v>0</v>
      </c>
      <c r="Q2064">
        <f>O2064*_xlfn.XLOOKUP(K2064,AM:AM,AO:AO)</f>
        <v>0</v>
      </c>
      <c r="R2064" t="str">
        <f>_xlfn.XLOOKUP(E2064,AF:AF,AG:AG)</f>
        <v>TURISMO EXMAR</v>
      </c>
      <c r="S2064" t="str">
        <f>_xlfn.XLOOKUP(E2064,AF:AF,AI:AI)</f>
        <v>Mexico</v>
      </c>
      <c r="T2064">
        <f>WEEKNUM(G2064)</f>
        <v>29</v>
      </c>
      <c r="U2064">
        <f>YEAR(G2064)</f>
        <v>2025</v>
      </c>
      <c r="V2064" s="117">
        <f>IFERROR(Q2064/N2064,"0")</f>
        <v>0</v>
      </c>
    </row>
    <row r="2065" spans="1:22">
      <c r="A2065" t="str">
        <f>_xlfn.XLOOKUP(D2065,BN:BN,BO:BO)</f>
        <v>México</v>
      </c>
      <c r="B2065" t="s">
        <v>25</v>
      </c>
      <c r="C2065">
        <v>295</v>
      </c>
      <c r="D2065" t="str">
        <f>_xlfn.XLOOKUP(C2065,BH:BH,BI:BI)</f>
        <v>AndreaM</v>
      </c>
      <c r="E2065">
        <v>27721</v>
      </c>
      <c r="F2065" t="s">
        <v>3120</v>
      </c>
      <c r="G2065" s="63">
        <v>45854</v>
      </c>
      <c r="H2065" s="63">
        <v>45870</v>
      </c>
      <c r="I2065" t="s">
        <v>366</v>
      </c>
      <c r="J2065" t="str">
        <f>_xlfn.XLOOKUP(I2065,AS:AS,AU:AU)</f>
        <v>Vuelos</v>
      </c>
      <c r="K2065" t="s">
        <v>33</v>
      </c>
      <c r="L2065">
        <v>5234.45</v>
      </c>
      <c r="M2065">
        <f>L2065*_xlfn.XLOOKUP(K2065,AM:AM,AN:AN)</f>
        <v>4501.6269999999995</v>
      </c>
      <c r="N2065">
        <f>L2065*_xlfn.XLOOKUP(K2065,AM:AM,AO:AO)</f>
        <v>5234.45</v>
      </c>
      <c r="O2065">
        <v>0</v>
      </c>
      <c r="P2065">
        <f>O2065*_xlfn.XLOOKUP(K2065,AM:AM,AN:AN)</f>
        <v>0</v>
      </c>
      <c r="Q2065">
        <f>O2065*_xlfn.XLOOKUP(K2065,AM:AM,AO:AO)</f>
        <v>0</v>
      </c>
      <c r="R2065" t="str">
        <f>_xlfn.XLOOKUP(E2065,AF:AF,AG:AG)</f>
        <v>TURISMO EXMAR</v>
      </c>
      <c r="S2065" t="str">
        <f>_xlfn.XLOOKUP(E2065,AF:AF,AI:AI)</f>
        <v>Mexico</v>
      </c>
      <c r="T2065">
        <f>WEEKNUM(G2065)</f>
        <v>29</v>
      </c>
      <c r="U2065">
        <f>YEAR(G2065)</f>
        <v>2025</v>
      </c>
      <c r="V2065" s="117">
        <f>IFERROR(Q2065/N2065,"0")</f>
        <v>0</v>
      </c>
    </row>
    <row r="2066" spans="1:22">
      <c r="A2066" t="str">
        <f>_xlfn.XLOOKUP(D2066,BN:BN,BO:BO)</f>
        <v>México</v>
      </c>
      <c r="B2066" t="s">
        <v>25</v>
      </c>
      <c r="C2066">
        <v>295</v>
      </c>
      <c r="D2066" t="str">
        <f>_xlfn.XLOOKUP(C2066,BH:BH,BI:BI)</f>
        <v>AndreaM</v>
      </c>
      <c r="E2066">
        <v>27721</v>
      </c>
      <c r="F2066" t="s">
        <v>3120</v>
      </c>
      <c r="G2066" s="63">
        <v>45854</v>
      </c>
      <c r="H2066" s="63">
        <v>45870</v>
      </c>
      <c r="I2066" t="s">
        <v>366</v>
      </c>
      <c r="J2066" t="str">
        <f>_xlfn.XLOOKUP(I2066,AS:AS,AU:AU)</f>
        <v>Vuelos</v>
      </c>
      <c r="K2066" t="s">
        <v>33</v>
      </c>
      <c r="L2066">
        <v>5234.45</v>
      </c>
      <c r="M2066">
        <f>L2066*_xlfn.XLOOKUP(K2066,AM:AM,AN:AN)</f>
        <v>4501.6269999999995</v>
      </c>
      <c r="N2066">
        <f>L2066*_xlfn.XLOOKUP(K2066,AM:AM,AO:AO)</f>
        <v>5234.45</v>
      </c>
      <c r="O2066">
        <v>0</v>
      </c>
      <c r="P2066">
        <f>O2066*_xlfn.XLOOKUP(K2066,AM:AM,AN:AN)</f>
        <v>0</v>
      </c>
      <c r="Q2066">
        <f>O2066*_xlfn.XLOOKUP(K2066,AM:AM,AO:AO)</f>
        <v>0</v>
      </c>
      <c r="R2066" t="str">
        <f>_xlfn.XLOOKUP(E2066,AF:AF,AG:AG)</f>
        <v>TURISMO EXMAR</v>
      </c>
      <c r="S2066" t="str">
        <f>_xlfn.XLOOKUP(E2066,AF:AF,AI:AI)</f>
        <v>Mexico</v>
      </c>
      <c r="T2066">
        <f>WEEKNUM(G2066)</f>
        <v>29</v>
      </c>
      <c r="U2066">
        <f>YEAR(G2066)</f>
        <v>2025</v>
      </c>
      <c r="V2066" s="117">
        <f>IFERROR(Q2066/N2066,"0")</f>
        <v>0</v>
      </c>
    </row>
    <row r="2067" spans="1:22">
      <c r="A2067" t="str">
        <f>_xlfn.XLOOKUP(D2067,BN:BN,BO:BO)</f>
        <v>México</v>
      </c>
      <c r="B2067" t="s">
        <v>25</v>
      </c>
      <c r="C2067">
        <v>295</v>
      </c>
      <c r="D2067" t="str">
        <f>_xlfn.XLOOKUP(C2067,BH:BH,BI:BI)</f>
        <v>AndreaM</v>
      </c>
      <c r="E2067">
        <v>27721</v>
      </c>
      <c r="F2067" t="s">
        <v>3120</v>
      </c>
      <c r="G2067" s="63">
        <v>45854</v>
      </c>
      <c r="H2067" s="63">
        <v>45870</v>
      </c>
      <c r="I2067" t="s">
        <v>366</v>
      </c>
      <c r="J2067" t="str">
        <f>_xlfn.XLOOKUP(I2067,AS:AS,AU:AU)</f>
        <v>Vuelos</v>
      </c>
      <c r="K2067" t="s">
        <v>33</v>
      </c>
      <c r="L2067">
        <v>5234.45</v>
      </c>
      <c r="M2067">
        <f>L2067*_xlfn.XLOOKUP(K2067,AM:AM,AN:AN)</f>
        <v>4501.6269999999995</v>
      </c>
      <c r="N2067">
        <f>L2067*_xlfn.XLOOKUP(K2067,AM:AM,AO:AO)</f>
        <v>5234.45</v>
      </c>
      <c r="O2067">
        <v>0</v>
      </c>
      <c r="P2067">
        <f>O2067*_xlfn.XLOOKUP(K2067,AM:AM,AN:AN)</f>
        <v>0</v>
      </c>
      <c r="Q2067">
        <f>O2067*_xlfn.XLOOKUP(K2067,AM:AM,AO:AO)</f>
        <v>0</v>
      </c>
      <c r="R2067" t="str">
        <f>_xlfn.XLOOKUP(E2067,AF:AF,AG:AG)</f>
        <v>TURISMO EXMAR</v>
      </c>
      <c r="S2067" t="str">
        <f>_xlfn.XLOOKUP(E2067,AF:AF,AI:AI)</f>
        <v>Mexico</v>
      </c>
      <c r="T2067">
        <f>WEEKNUM(G2067)</f>
        <v>29</v>
      </c>
      <c r="U2067">
        <f>YEAR(G2067)</f>
        <v>2025</v>
      </c>
      <c r="V2067" s="117">
        <f>IFERROR(Q2067/N2067,"0")</f>
        <v>0</v>
      </c>
    </row>
    <row r="2068" spans="1:22">
      <c r="A2068" t="str">
        <f>_xlfn.XLOOKUP(D2068,BN:BN,BO:BO)</f>
        <v>México</v>
      </c>
      <c r="B2068" t="s">
        <v>25</v>
      </c>
      <c r="C2068">
        <v>295</v>
      </c>
      <c r="D2068" t="str">
        <f>_xlfn.XLOOKUP(C2068,BH:BH,BI:BI)</f>
        <v>AndreaM</v>
      </c>
      <c r="E2068">
        <v>25372</v>
      </c>
      <c r="F2068" t="s">
        <v>3121</v>
      </c>
      <c r="G2068" s="63">
        <v>45854</v>
      </c>
      <c r="H2068" s="63">
        <v>45870</v>
      </c>
      <c r="I2068" t="s">
        <v>444</v>
      </c>
      <c r="J2068" t="str">
        <f>_xlfn.XLOOKUP(I2068,AS:AS,AU:AU)</f>
        <v>DMC</v>
      </c>
      <c r="K2068" t="s">
        <v>33</v>
      </c>
      <c r="L2068">
        <v>6000</v>
      </c>
      <c r="M2068">
        <f>L2068*_xlfn.XLOOKUP(K2068,AM:AM,AN:AN)</f>
        <v>5160</v>
      </c>
      <c r="N2068">
        <f>L2068*_xlfn.XLOOKUP(K2068,AM:AM,AO:AO)</f>
        <v>6000</v>
      </c>
      <c r="O2068">
        <v>1099.82</v>
      </c>
      <c r="P2068">
        <f>O2068*_xlfn.XLOOKUP(K2068,AM:AM,AN:AN)</f>
        <v>945.84519999999998</v>
      </c>
      <c r="Q2068">
        <f>O2068*_xlfn.XLOOKUP(K2068,AM:AM,AO:AO)</f>
        <v>1099.82</v>
      </c>
      <c r="R2068" t="str">
        <f>_xlfn.XLOOKUP(E2068,AF:AF,AG:AG)</f>
        <v>Queen Of Clubs Lifestyle Luxury Services LTD</v>
      </c>
      <c r="S2068" t="str">
        <f>_xlfn.XLOOKUP(E2068,AF:AF,AI:AI)</f>
        <v>United Kingdom</v>
      </c>
      <c r="T2068">
        <f>WEEKNUM(G2068)</f>
        <v>29</v>
      </c>
      <c r="U2068">
        <f>YEAR(G2068)</f>
        <v>2025</v>
      </c>
      <c r="V2068" s="117">
        <f>IFERROR(Q2068/N2068,"0")</f>
        <v>0.18330333333333332</v>
      </c>
    </row>
    <row r="2069" spans="1:22">
      <c r="A2069" t="str">
        <f>_xlfn.XLOOKUP(D2069,BN:BN,BO:BO)</f>
        <v>México</v>
      </c>
      <c r="B2069" t="s">
        <v>25</v>
      </c>
      <c r="C2069">
        <v>296</v>
      </c>
      <c r="D2069" t="str">
        <f>_xlfn.XLOOKUP(C2069,BH:BH,BI:BI)</f>
        <v>AndreaM</v>
      </c>
      <c r="E2069">
        <v>25240</v>
      </c>
      <c r="F2069" t="s">
        <v>3122</v>
      </c>
      <c r="G2069" s="63">
        <v>45958</v>
      </c>
      <c r="H2069" s="63">
        <v>45975</v>
      </c>
      <c r="I2069" t="s">
        <v>366</v>
      </c>
      <c r="J2069" t="str">
        <f>_xlfn.XLOOKUP(I2069,AS:AS,AU:AU)</f>
        <v>Vuelos</v>
      </c>
      <c r="K2069" t="s">
        <v>33</v>
      </c>
      <c r="L2069">
        <v>4272.01</v>
      </c>
      <c r="M2069">
        <f>L2069*_xlfn.XLOOKUP(K2069,AM:AM,AN:AN)</f>
        <v>3673.9286000000002</v>
      </c>
      <c r="N2069">
        <f>L2069*_xlfn.XLOOKUP(K2069,AM:AM,AO:AO)</f>
        <v>4272.01</v>
      </c>
      <c r="O2069">
        <v>731.9</v>
      </c>
      <c r="P2069">
        <f>O2069*_xlfn.XLOOKUP(K2069,AM:AM,AN:AN)</f>
        <v>629.43399999999997</v>
      </c>
      <c r="Q2069">
        <f>O2069*_xlfn.XLOOKUP(K2069,AM:AM,AO:AO)</f>
        <v>731.9</v>
      </c>
      <c r="R2069" t="str">
        <f>_xlfn.XLOOKUP(E2069,AF:AF,AG:AG)</f>
        <v>DELTA AIR LINES</v>
      </c>
      <c r="S2069" t="str">
        <f>_xlfn.XLOOKUP(E2069,AF:AF,AI:AI)</f>
        <v>United States</v>
      </c>
      <c r="T2069">
        <f>WEEKNUM(G2069)</f>
        <v>44</v>
      </c>
      <c r="U2069">
        <f>YEAR(G2069)</f>
        <v>2025</v>
      </c>
      <c r="V2069" s="117">
        <f>IFERROR(Q2069/N2069,"0")</f>
        <v>0.17132450532653246</v>
      </c>
    </row>
    <row r="2070" spans="1:22">
      <c r="A2070" t="str">
        <f>_xlfn.XLOOKUP(D2070,BN:BN,BO:BO)</f>
        <v>México</v>
      </c>
      <c r="B2070" t="s">
        <v>25</v>
      </c>
      <c r="C2070">
        <v>296</v>
      </c>
      <c r="D2070" t="str">
        <f>_xlfn.XLOOKUP(C2070,BH:BH,BI:BI)</f>
        <v>AndreaM</v>
      </c>
      <c r="E2070">
        <v>0</v>
      </c>
      <c r="F2070" t="s">
        <v>3123</v>
      </c>
      <c r="G2070" s="63">
        <v>45958</v>
      </c>
      <c r="H2070" s="63">
        <v>45975</v>
      </c>
      <c r="I2070" t="s">
        <v>396</v>
      </c>
      <c r="J2070" t="str">
        <f>_xlfn.XLOOKUP(I2070,AS:AS,AU:AU)</f>
        <v>Honorarios</v>
      </c>
      <c r="K2070" t="s">
        <v>33</v>
      </c>
      <c r="L2070">
        <v>70</v>
      </c>
      <c r="M2070">
        <f>L2070*_xlfn.XLOOKUP(K2070,AM:AM,AN:AN)</f>
        <v>60.199999999999996</v>
      </c>
      <c r="N2070">
        <f>L2070*_xlfn.XLOOKUP(K2070,AM:AM,AO:AO)</f>
        <v>70</v>
      </c>
      <c r="O2070">
        <v>70</v>
      </c>
      <c r="P2070">
        <f>O2070*_xlfn.XLOOKUP(K2070,AM:AM,AN:AN)</f>
        <v>60.199999999999996</v>
      </c>
      <c r="Q2070">
        <f>O2070*_xlfn.XLOOKUP(K2070,AM:AM,AO:AO)</f>
        <v>70</v>
      </c>
      <c r="R2070" t="str">
        <f>_xlfn.XLOOKUP(E2070,AF:AF,AG:AG)</f>
        <v>FEES</v>
      </c>
      <c r="S2070">
        <f>_xlfn.XLOOKUP(E2070,AF:AF,AI:AI)</f>
        <v>0</v>
      </c>
      <c r="T2070">
        <f>WEEKNUM(G2070)</f>
        <v>44</v>
      </c>
      <c r="U2070">
        <f>YEAR(G2070)</f>
        <v>2025</v>
      </c>
      <c r="V2070" s="117">
        <f>IFERROR(Q2070/N2070,"0")</f>
        <v>1</v>
      </c>
    </row>
    <row r="2071" spans="1:22">
      <c r="A2071" t="str">
        <f>_xlfn.XLOOKUP(D2071,BN:BN,BO:BO)</f>
        <v>México</v>
      </c>
      <c r="B2071" t="s">
        <v>25</v>
      </c>
      <c r="C2071">
        <v>296</v>
      </c>
      <c r="D2071" t="str">
        <f>_xlfn.XLOOKUP(C2071,BH:BH,BI:BI)</f>
        <v>AndreaM</v>
      </c>
      <c r="E2071">
        <v>25240</v>
      </c>
      <c r="F2071" t="s">
        <v>3124</v>
      </c>
      <c r="G2071" s="63">
        <v>45958</v>
      </c>
      <c r="H2071" s="63">
        <v>45975</v>
      </c>
      <c r="I2071" t="s">
        <v>366</v>
      </c>
      <c r="J2071" t="str">
        <f>_xlfn.XLOOKUP(I2071,AS:AS,AU:AU)</f>
        <v>Vuelos</v>
      </c>
      <c r="K2071" t="s">
        <v>33</v>
      </c>
      <c r="L2071">
        <v>4272.01</v>
      </c>
      <c r="M2071">
        <f>L2071*_xlfn.XLOOKUP(K2071,AM:AM,AN:AN)</f>
        <v>3673.9286000000002</v>
      </c>
      <c r="N2071">
        <f>L2071*_xlfn.XLOOKUP(K2071,AM:AM,AO:AO)</f>
        <v>4272.01</v>
      </c>
      <c r="O2071">
        <v>731.9</v>
      </c>
      <c r="P2071">
        <f>O2071*_xlfn.XLOOKUP(K2071,AM:AM,AN:AN)</f>
        <v>629.43399999999997</v>
      </c>
      <c r="Q2071">
        <f>O2071*_xlfn.XLOOKUP(K2071,AM:AM,AO:AO)</f>
        <v>731.9</v>
      </c>
      <c r="R2071" t="str">
        <f>_xlfn.XLOOKUP(E2071,AF:AF,AG:AG)</f>
        <v>DELTA AIR LINES</v>
      </c>
      <c r="S2071" t="str">
        <f>_xlfn.XLOOKUP(E2071,AF:AF,AI:AI)</f>
        <v>United States</v>
      </c>
      <c r="T2071">
        <f>WEEKNUM(G2071)</f>
        <v>44</v>
      </c>
      <c r="U2071">
        <f>YEAR(G2071)</f>
        <v>2025</v>
      </c>
      <c r="V2071" s="117">
        <f>IFERROR(Q2071/N2071,"0")</f>
        <v>0.17132450532653246</v>
      </c>
    </row>
    <row r="2072" spans="1:22">
      <c r="A2072" t="str">
        <f>_xlfn.XLOOKUP(D2072,BN:BN,BO:BO)</f>
        <v>México</v>
      </c>
      <c r="B2072" t="s">
        <v>25</v>
      </c>
      <c r="C2072">
        <v>297</v>
      </c>
      <c r="D2072" t="str">
        <f>_xlfn.XLOOKUP(C2072,BH:BH,BI:BI)</f>
        <v>LucianaE</v>
      </c>
      <c r="E2072">
        <v>23966</v>
      </c>
      <c r="F2072" t="s">
        <v>3125</v>
      </c>
      <c r="G2072" s="63">
        <v>45779</v>
      </c>
      <c r="H2072" s="63">
        <v>45782</v>
      </c>
      <c r="I2072" t="s">
        <v>366</v>
      </c>
      <c r="J2072" t="str">
        <f>_xlfn.XLOOKUP(I2072,AS:AS,AU:AU)</f>
        <v>Vuelos</v>
      </c>
      <c r="K2072" t="s">
        <v>33</v>
      </c>
      <c r="L2072">
        <v>2266</v>
      </c>
      <c r="M2072">
        <f>L2072*_xlfn.XLOOKUP(K2072,AM:AM,AN:AN)</f>
        <v>1948.76</v>
      </c>
      <c r="N2072">
        <f>L2072*_xlfn.XLOOKUP(K2072,AM:AM,AO:AO)</f>
        <v>2266</v>
      </c>
      <c r="O2072">
        <v>0</v>
      </c>
      <c r="P2072">
        <f>O2072*_xlfn.XLOOKUP(K2072,AM:AM,AN:AN)</f>
        <v>0</v>
      </c>
      <c r="Q2072">
        <f>O2072*_xlfn.XLOOKUP(K2072,AM:AM,AO:AO)</f>
        <v>0</v>
      </c>
      <c r="R2072" t="str">
        <f>_xlfn.XLOOKUP(E2072,AF:AF,AG:AG)</f>
        <v>British Airways</v>
      </c>
      <c r="S2072" t="str">
        <f>_xlfn.XLOOKUP(E2072,AF:AF,AI:AI)</f>
        <v>United Kingdom</v>
      </c>
      <c r="T2072">
        <f>WEEKNUM(G2072)</f>
        <v>18</v>
      </c>
      <c r="U2072">
        <f>YEAR(G2072)</f>
        <v>2025</v>
      </c>
      <c r="V2072" s="117">
        <f>IFERROR(Q2072/N2072,"0")</f>
        <v>0</v>
      </c>
    </row>
    <row r="2073" spans="1:22">
      <c r="A2073" t="str">
        <f>_xlfn.XLOOKUP(D2073,BN:BN,BO:BO)</f>
        <v>México</v>
      </c>
      <c r="B2073" t="s">
        <v>25</v>
      </c>
      <c r="C2073">
        <v>297</v>
      </c>
      <c r="D2073" t="str">
        <f>_xlfn.XLOOKUP(C2073,BH:BH,BI:BI)</f>
        <v>LucianaE</v>
      </c>
      <c r="E2073">
        <v>0</v>
      </c>
      <c r="F2073" t="s">
        <v>2790</v>
      </c>
      <c r="G2073" s="63">
        <v>45779</v>
      </c>
      <c r="H2073" s="63">
        <v>45782</v>
      </c>
      <c r="I2073" t="s">
        <v>396</v>
      </c>
      <c r="J2073" t="str">
        <f>_xlfn.XLOOKUP(I2073,AS:AS,AU:AU)</f>
        <v>Honorarios</v>
      </c>
      <c r="K2073" t="s">
        <v>33</v>
      </c>
      <c r="L2073">
        <v>70</v>
      </c>
      <c r="M2073">
        <f>L2073*_xlfn.XLOOKUP(K2073,AM:AM,AN:AN)</f>
        <v>60.199999999999996</v>
      </c>
      <c r="N2073">
        <f>L2073*_xlfn.XLOOKUP(K2073,AM:AM,AO:AO)</f>
        <v>70</v>
      </c>
      <c r="O2073">
        <v>70</v>
      </c>
      <c r="P2073">
        <f>O2073*_xlfn.XLOOKUP(K2073,AM:AM,AN:AN)</f>
        <v>60.199999999999996</v>
      </c>
      <c r="Q2073">
        <f>O2073*_xlfn.XLOOKUP(K2073,AM:AM,AO:AO)</f>
        <v>70</v>
      </c>
      <c r="R2073" t="str">
        <f>_xlfn.XLOOKUP(E2073,AF:AF,AG:AG)</f>
        <v>FEES</v>
      </c>
      <c r="S2073">
        <f>_xlfn.XLOOKUP(E2073,AF:AF,AI:AI)</f>
        <v>0</v>
      </c>
      <c r="T2073">
        <f>WEEKNUM(G2073)</f>
        <v>18</v>
      </c>
      <c r="U2073">
        <f>YEAR(G2073)</f>
        <v>2025</v>
      </c>
      <c r="V2073" s="117">
        <f>IFERROR(Q2073/N2073,"0")</f>
        <v>1</v>
      </c>
    </row>
    <row r="2074" spans="1:22">
      <c r="A2074" t="str">
        <f>_xlfn.XLOOKUP(D2074,BN:BN,BO:BO)</f>
        <v>México</v>
      </c>
      <c r="B2074" t="s">
        <v>25</v>
      </c>
      <c r="C2074">
        <v>297</v>
      </c>
      <c r="D2074" t="str">
        <f>_xlfn.XLOOKUP(C2074,BH:BH,BI:BI)</f>
        <v>LucianaE</v>
      </c>
      <c r="E2074">
        <v>27613</v>
      </c>
      <c r="F2074" t="s">
        <v>3126</v>
      </c>
      <c r="G2074" s="63">
        <v>45779</v>
      </c>
      <c r="H2074" s="63">
        <v>45782</v>
      </c>
      <c r="I2074" t="s">
        <v>376</v>
      </c>
      <c r="J2074" t="str">
        <f>_xlfn.XLOOKUP(I2074,AS:AS,AU:AU)</f>
        <v>Hotel</v>
      </c>
      <c r="K2074" t="s">
        <v>33</v>
      </c>
      <c r="L2074">
        <v>1631.34</v>
      </c>
      <c r="M2074">
        <f>L2074*_xlfn.XLOOKUP(K2074,AM:AM,AN:AN)</f>
        <v>1402.9523999999999</v>
      </c>
      <c r="N2074">
        <f>L2074*_xlfn.XLOOKUP(K2074,AM:AM,AO:AO)</f>
        <v>1631.34</v>
      </c>
      <c r="O2074">
        <v>122.45</v>
      </c>
      <c r="P2074">
        <f>O2074*_xlfn.XLOOKUP(K2074,AM:AM,AN:AN)</f>
        <v>105.307</v>
      </c>
      <c r="Q2074">
        <f>O2074*_xlfn.XLOOKUP(K2074,AM:AM,AO:AO)</f>
        <v>122.45</v>
      </c>
      <c r="R2074" t="str">
        <f>_xlfn.XLOOKUP(E2074,AF:AF,AG:AG)</f>
        <v>SOMMERRO</v>
      </c>
      <c r="S2074" t="str">
        <f>_xlfn.XLOOKUP(E2074,AF:AF,AI:AI)</f>
        <v>Norway</v>
      </c>
      <c r="T2074">
        <f>WEEKNUM(G2074)</f>
        <v>18</v>
      </c>
      <c r="U2074">
        <f>YEAR(G2074)</f>
        <v>2025</v>
      </c>
      <c r="V2074" s="117">
        <f>IFERROR(Q2074/N2074,"0")</f>
        <v>7.5060992803462193E-2</v>
      </c>
    </row>
    <row r="2075" spans="1:22">
      <c r="A2075" t="str">
        <f>_xlfn.XLOOKUP(D2075,BN:BN,BO:BO)</f>
        <v>México</v>
      </c>
      <c r="B2075" t="s">
        <v>25</v>
      </c>
      <c r="C2075">
        <v>298</v>
      </c>
      <c r="D2075" t="str">
        <f>_xlfn.XLOOKUP(C2075,BH:BH,BI:BI)</f>
        <v>EduardoP</v>
      </c>
      <c r="E2075">
        <v>27633</v>
      </c>
      <c r="F2075" t="s">
        <v>1880</v>
      </c>
      <c r="G2075" s="63">
        <v>45791</v>
      </c>
      <c r="H2075" s="63">
        <v>45795</v>
      </c>
      <c r="I2075" t="s">
        <v>376</v>
      </c>
      <c r="J2075" t="str">
        <f>_xlfn.XLOOKUP(I2075,AS:AS,AU:AU)</f>
        <v>Hotel</v>
      </c>
      <c r="K2075" t="s">
        <v>33</v>
      </c>
      <c r="L2075">
        <v>8244</v>
      </c>
      <c r="M2075">
        <f>L2075*_xlfn.XLOOKUP(K2075,AM:AM,AN:AN)</f>
        <v>7089.84</v>
      </c>
      <c r="N2075">
        <f>L2075*_xlfn.XLOOKUP(K2075,AM:AM,AO:AO)</f>
        <v>8244</v>
      </c>
      <c r="O2075">
        <v>600</v>
      </c>
      <c r="P2075">
        <f>O2075*_xlfn.XLOOKUP(K2075,AM:AM,AN:AN)</f>
        <v>516</v>
      </c>
      <c r="Q2075">
        <f>O2075*_xlfn.XLOOKUP(K2075,AM:AM,AO:AO)</f>
        <v>600</v>
      </c>
      <c r="R2075" t="str">
        <f>_xlfn.XLOOKUP(E2075,AF:AF,AG:AG)</f>
        <v>FOUR SEASONS RESORT TAMARINDO</v>
      </c>
      <c r="S2075" t="str">
        <f>_xlfn.XLOOKUP(E2075,AF:AF,AI:AI)</f>
        <v>Mexico</v>
      </c>
      <c r="T2075">
        <f>WEEKNUM(G2075)</f>
        <v>20</v>
      </c>
      <c r="U2075">
        <f>YEAR(G2075)</f>
        <v>2025</v>
      </c>
      <c r="V2075" s="117">
        <f>IFERROR(Q2075/N2075,"0")</f>
        <v>7.2780203784570591E-2</v>
      </c>
    </row>
    <row r="2076" spans="1:22">
      <c r="A2076" t="str">
        <f>_xlfn.XLOOKUP(D2076,BN:BN,BO:BO)</f>
        <v>México</v>
      </c>
      <c r="B2076" t="s">
        <v>25</v>
      </c>
      <c r="C2076">
        <v>299</v>
      </c>
      <c r="D2076" t="str">
        <f>_xlfn.XLOOKUP(C2076,BH:BH,BI:BI)</f>
        <v>MariaM</v>
      </c>
      <c r="E2076">
        <v>23376</v>
      </c>
      <c r="F2076" t="s">
        <v>3127</v>
      </c>
      <c r="G2076" s="63">
        <v>45841</v>
      </c>
      <c r="H2076" s="63">
        <v>45846</v>
      </c>
      <c r="I2076" t="s">
        <v>376</v>
      </c>
      <c r="J2076" t="str">
        <f>_xlfn.XLOOKUP(I2076,AS:AS,AU:AU)</f>
        <v>Hotel</v>
      </c>
      <c r="K2076" t="s">
        <v>27</v>
      </c>
      <c r="L2076">
        <v>8185</v>
      </c>
      <c r="M2076">
        <f>L2076*_xlfn.XLOOKUP(K2076,AM:AM,AN:AN)</f>
        <v>8185</v>
      </c>
      <c r="N2076">
        <f>L2076*_xlfn.XLOOKUP(K2076,AM:AM,AO:AO)</f>
        <v>9494.5999999999985</v>
      </c>
      <c r="O2076">
        <v>584.38</v>
      </c>
      <c r="P2076">
        <f>O2076*_xlfn.XLOOKUP(K2076,AM:AM,AN:AN)</f>
        <v>584.38</v>
      </c>
      <c r="Q2076">
        <f>O2076*_xlfn.XLOOKUP(K2076,AM:AM,AO:AO)</f>
        <v>677.88079999999991</v>
      </c>
      <c r="R2076" t="str">
        <f>_xlfn.XLOOKUP(E2076,AF:AF,AG:AG)</f>
        <v>One Fine Stay</v>
      </c>
      <c r="S2076" t="str">
        <f>_xlfn.XLOOKUP(E2076,AF:AF,AI:AI)</f>
        <v>United Kingdom</v>
      </c>
      <c r="T2076">
        <f>WEEKNUM(G2076)</f>
        <v>27</v>
      </c>
      <c r="U2076">
        <f>YEAR(G2076)</f>
        <v>2025</v>
      </c>
      <c r="V2076" s="117">
        <f>IFERROR(Q2076/N2076,"0")</f>
        <v>7.1396456933414787E-2</v>
      </c>
    </row>
    <row r="2077" spans="1:22">
      <c r="A2077" t="str">
        <f>_xlfn.XLOOKUP(D2077,BN:BN,BO:BO)</f>
        <v>México</v>
      </c>
      <c r="B2077" t="s">
        <v>25</v>
      </c>
      <c r="C2077">
        <v>300</v>
      </c>
      <c r="D2077" t="str">
        <f>_xlfn.XLOOKUP(C2077,BH:BH,BI:BI)</f>
        <v>DianaM</v>
      </c>
      <c r="E2077">
        <v>27647</v>
      </c>
      <c r="F2077" t="s">
        <v>1880</v>
      </c>
      <c r="G2077" s="63">
        <v>45747</v>
      </c>
      <c r="H2077" s="63">
        <v>45757</v>
      </c>
      <c r="I2077" t="s">
        <v>376</v>
      </c>
      <c r="J2077" t="str">
        <f>_xlfn.XLOOKUP(I2077,AS:AS,AU:AU)</f>
        <v>Hotel</v>
      </c>
      <c r="K2077" t="s">
        <v>33</v>
      </c>
      <c r="L2077">
        <v>4198.3999999999996</v>
      </c>
      <c r="M2077">
        <f>L2077*_xlfn.XLOOKUP(K2077,AM:AM,AN:AN)</f>
        <v>3610.6239999999998</v>
      </c>
      <c r="N2077">
        <f>L2077*_xlfn.XLOOKUP(K2077,AM:AM,AO:AO)</f>
        <v>4198.3999999999996</v>
      </c>
      <c r="O2077">
        <v>441.77</v>
      </c>
      <c r="P2077">
        <f>O2077*_xlfn.XLOOKUP(K2077,AM:AM,AN:AN)</f>
        <v>379.92219999999998</v>
      </c>
      <c r="Q2077">
        <f>O2077*_xlfn.XLOOKUP(K2077,AM:AM,AO:AO)</f>
        <v>441.77</v>
      </c>
      <c r="R2077" t="str">
        <f>_xlfn.XLOOKUP(E2077,AF:AF,AG:AG)</f>
        <v>FOUR SEASONS HOTEL FIRENZE</v>
      </c>
      <c r="S2077" t="str">
        <f>_xlfn.XLOOKUP(E2077,AF:AF,AI:AI)</f>
        <v>Italy</v>
      </c>
      <c r="T2077">
        <f>WEEKNUM(G2077)</f>
        <v>14</v>
      </c>
      <c r="U2077">
        <f>YEAR(G2077)</f>
        <v>2025</v>
      </c>
      <c r="V2077" s="117">
        <f>IFERROR(Q2077/N2077,"0")</f>
        <v>0.10522341844512195</v>
      </c>
    </row>
    <row r="2078" spans="1:22">
      <c r="A2078" t="str">
        <f>_xlfn.XLOOKUP(D2078,BN:BN,BO:BO)</f>
        <v>México</v>
      </c>
      <c r="B2078" t="s">
        <v>25</v>
      </c>
      <c r="C2078">
        <v>300</v>
      </c>
      <c r="D2078" t="str">
        <f>_xlfn.XLOOKUP(C2078,BH:BH,BI:BI)</f>
        <v>DianaM</v>
      </c>
      <c r="E2078">
        <v>27301</v>
      </c>
      <c r="F2078" t="s">
        <v>3128</v>
      </c>
      <c r="G2078" s="63">
        <v>45747</v>
      </c>
      <c r="H2078" s="63">
        <v>45757</v>
      </c>
      <c r="I2078" t="s">
        <v>366</v>
      </c>
      <c r="J2078" t="str">
        <f>_xlfn.XLOOKUP(I2078,AS:AS,AU:AU)</f>
        <v>Vuelos</v>
      </c>
      <c r="K2078" t="s">
        <v>33</v>
      </c>
      <c r="L2078">
        <v>7534.79</v>
      </c>
      <c r="M2078">
        <f>L2078*_xlfn.XLOOKUP(K2078,AM:AM,AN:AN)</f>
        <v>6479.9193999999998</v>
      </c>
      <c r="N2078">
        <f>L2078*_xlfn.XLOOKUP(K2078,AM:AM,AO:AO)</f>
        <v>7534.79</v>
      </c>
      <c r="O2078">
        <v>0</v>
      </c>
      <c r="P2078">
        <f>O2078*_xlfn.XLOOKUP(K2078,AM:AM,AN:AN)</f>
        <v>0</v>
      </c>
      <c r="Q2078">
        <f>O2078*_xlfn.XLOOKUP(K2078,AM:AM,AO:AO)</f>
        <v>0</v>
      </c>
      <c r="R2078" t="str">
        <f>_xlfn.XLOOKUP(E2078,AF:AF,AG:AG)</f>
        <v>TURISMO EX MAR, S.A. DE C.V.</v>
      </c>
      <c r="S2078" t="str">
        <f>_xlfn.XLOOKUP(E2078,AF:AF,AI:AI)</f>
        <v>Mexico</v>
      </c>
      <c r="T2078">
        <f>WEEKNUM(G2078)</f>
        <v>14</v>
      </c>
      <c r="U2078">
        <f>YEAR(G2078)</f>
        <v>2025</v>
      </c>
      <c r="V2078" s="117">
        <f>IFERROR(Q2078/N2078,"0")</f>
        <v>0</v>
      </c>
    </row>
    <row r="2079" spans="1:22">
      <c r="A2079" t="str">
        <f>_xlfn.XLOOKUP(D2079,BN:BN,BO:BO)</f>
        <v>México</v>
      </c>
      <c r="B2079" t="s">
        <v>25</v>
      </c>
      <c r="C2079">
        <v>300</v>
      </c>
      <c r="D2079" t="str">
        <f>_xlfn.XLOOKUP(C2079,BH:BH,BI:BI)</f>
        <v>DianaM</v>
      </c>
      <c r="E2079">
        <v>27965</v>
      </c>
      <c r="F2079" t="s">
        <v>3129</v>
      </c>
      <c r="G2079" s="63">
        <v>45753</v>
      </c>
      <c r="H2079" s="63">
        <v>45755</v>
      </c>
      <c r="I2079" t="s">
        <v>376</v>
      </c>
      <c r="J2079" t="str">
        <f>_xlfn.XLOOKUP(I2079,AS:AS,AU:AU)</f>
        <v>Hotel</v>
      </c>
      <c r="K2079" t="s">
        <v>33</v>
      </c>
      <c r="L2079">
        <v>5517</v>
      </c>
      <c r="M2079">
        <f>L2079*_xlfn.XLOOKUP(K2079,AM:AM,AN:AN)</f>
        <v>4744.62</v>
      </c>
      <c r="N2079">
        <f>L2079*_xlfn.XLOOKUP(K2079,AM:AM,AO:AO)</f>
        <v>5517</v>
      </c>
      <c r="O2079">
        <v>1335.03</v>
      </c>
      <c r="P2079">
        <f>O2079*_xlfn.XLOOKUP(K2079,AM:AM,AN:AN)</f>
        <v>1148.1258</v>
      </c>
      <c r="Q2079">
        <f>O2079*_xlfn.XLOOKUP(K2079,AM:AM,AO:AO)</f>
        <v>1335.03</v>
      </c>
      <c r="R2079" t="str">
        <f>_xlfn.XLOOKUP(E2079,AF:AF,AG:AG)</f>
        <v>AMAN VENICE</v>
      </c>
      <c r="S2079" t="str">
        <f>_xlfn.XLOOKUP(E2079,AF:AF,AI:AI)</f>
        <v>Italy</v>
      </c>
      <c r="T2079">
        <f>WEEKNUM(G2079)</f>
        <v>15</v>
      </c>
      <c r="U2079">
        <f>YEAR(G2079)</f>
        <v>2025</v>
      </c>
      <c r="V2079" s="117">
        <f>IFERROR(Q2079/N2079,"0")</f>
        <v>0.24198477433387711</v>
      </c>
    </row>
    <row r="2080" spans="1:22">
      <c r="A2080" t="str">
        <f>_xlfn.XLOOKUP(D2080,BN:BN,BO:BO)</f>
        <v>México</v>
      </c>
      <c r="B2080" t="s">
        <v>25</v>
      </c>
      <c r="C2080">
        <v>300</v>
      </c>
      <c r="D2080" t="str">
        <f>_xlfn.XLOOKUP(C2080,BH:BH,BI:BI)</f>
        <v>DianaM</v>
      </c>
      <c r="E2080">
        <v>26650</v>
      </c>
      <c r="F2080" t="s">
        <v>3112</v>
      </c>
      <c r="G2080" s="63">
        <v>45747</v>
      </c>
      <c r="H2080" s="63">
        <v>45757</v>
      </c>
      <c r="I2080" t="s">
        <v>376</v>
      </c>
      <c r="J2080" t="str">
        <f>_xlfn.XLOOKUP(I2080,AS:AS,AU:AU)</f>
        <v>Hotel</v>
      </c>
      <c r="K2080" t="s">
        <v>33</v>
      </c>
      <c r="L2080">
        <v>9056.2000000000007</v>
      </c>
      <c r="M2080">
        <f>L2080*_xlfn.XLOOKUP(K2080,AM:AM,AN:AN)</f>
        <v>7788.3320000000003</v>
      </c>
      <c r="N2080">
        <f>L2080*_xlfn.XLOOKUP(K2080,AM:AM,AO:AO)</f>
        <v>9056.2000000000007</v>
      </c>
      <c r="O2080">
        <v>905.62</v>
      </c>
      <c r="P2080">
        <f>O2080*_xlfn.XLOOKUP(K2080,AM:AM,AN:AN)</f>
        <v>778.83320000000003</v>
      </c>
      <c r="Q2080">
        <f>O2080*_xlfn.XLOOKUP(K2080,AM:AM,AO:AO)</f>
        <v>905.62</v>
      </c>
      <c r="R2080" t="str">
        <f>_xlfn.XLOOKUP(E2080,AF:AF,AG:AG)</f>
        <v>HOTEL EDEN</v>
      </c>
      <c r="S2080" t="str">
        <f>_xlfn.XLOOKUP(E2080,AF:AF,AI:AI)</f>
        <v>Italy</v>
      </c>
      <c r="T2080">
        <f>WEEKNUM(G2080)</f>
        <v>14</v>
      </c>
      <c r="U2080">
        <f>YEAR(G2080)</f>
        <v>2025</v>
      </c>
      <c r="V2080" s="117">
        <f>IFERROR(Q2080/N2080,"0")</f>
        <v>9.9999999999999992E-2</v>
      </c>
    </row>
    <row r="2081" spans="1:22">
      <c r="A2081" t="str">
        <f>_xlfn.XLOOKUP(D2081,BN:BN,BO:BO)</f>
        <v>México</v>
      </c>
      <c r="B2081" t="s">
        <v>25</v>
      </c>
      <c r="C2081">
        <v>300</v>
      </c>
      <c r="D2081" t="str">
        <f>_xlfn.XLOOKUP(C2081,BH:BH,BI:BI)</f>
        <v>DianaM</v>
      </c>
      <c r="E2081">
        <v>27115</v>
      </c>
      <c r="F2081" t="s">
        <v>2955</v>
      </c>
      <c r="G2081" s="63">
        <v>45747</v>
      </c>
      <c r="H2081" s="63">
        <v>45757</v>
      </c>
      <c r="I2081" t="s">
        <v>376</v>
      </c>
      <c r="J2081" t="str">
        <f>_xlfn.XLOOKUP(I2081,AS:AS,AU:AU)</f>
        <v>Hotel</v>
      </c>
      <c r="K2081" t="s">
        <v>33</v>
      </c>
      <c r="L2081">
        <v>6725.4</v>
      </c>
      <c r="M2081">
        <f>L2081*_xlfn.XLOOKUP(K2081,AM:AM,AN:AN)</f>
        <v>5783.8440000000001</v>
      </c>
      <c r="N2081">
        <f>L2081*_xlfn.XLOOKUP(K2081,AM:AM,AO:AO)</f>
        <v>6725.4</v>
      </c>
      <c r="O2081">
        <v>672.54</v>
      </c>
      <c r="P2081">
        <f>O2081*_xlfn.XLOOKUP(K2081,AM:AM,AN:AN)</f>
        <v>578.38439999999991</v>
      </c>
      <c r="Q2081">
        <f>O2081*_xlfn.XLOOKUP(K2081,AM:AM,AO:AO)</f>
        <v>672.54</v>
      </c>
      <c r="R2081" t="str">
        <f>_xlfn.XLOOKUP(E2081,AF:AF,AG:AG)</f>
        <v>RESCHIO HOTEL</v>
      </c>
      <c r="S2081" t="str">
        <f>_xlfn.XLOOKUP(E2081,AF:AF,AI:AI)</f>
        <v>Italy</v>
      </c>
      <c r="T2081">
        <f>WEEKNUM(G2081)</f>
        <v>14</v>
      </c>
      <c r="U2081">
        <f>YEAR(G2081)</f>
        <v>2025</v>
      </c>
      <c r="V2081" s="117">
        <f>IFERROR(Q2081/N2081,"0")</f>
        <v>0.1</v>
      </c>
    </row>
    <row r="2082" spans="1:22">
      <c r="A2082" t="str">
        <f>_xlfn.XLOOKUP(D2082,BN:BN,BO:BO)</f>
        <v>México</v>
      </c>
      <c r="B2082" t="s">
        <v>25</v>
      </c>
      <c r="C2082">
        <v>300</v>
      </c>
      <c r="D2082" t="str">
        <f>_xlfn.XLOOKUP(C2082,BH:BH,BI:BI)</f>
        <v>DianaM</v>
      </c>
      <c r="E2082">
        <v>25780</v>
      </c>
      <c r="F2082" t="s">
        <v>1907</v>
      </c>
      <c r="G2082" s="63">
        <v>45747</v>
      </c>
      <c r="H2082" s="63">
        <v>45757</v>
      </c>
      <c r="I2082" t="s">
        <v>425</v>
      </c>
      <c r="J2082" t="str">
        <f>_xlfn.XLOOKUP(I2082,AS:AS,AU:AU)</f>
        <v>Traslados</v>
      </c>
      <c r="K2082" t="s">
        <v>33</v>
      </c>
      <c r="L2082">
        <v>134.80000000000001</v>
      </c>
      <c r="M2082">
        <f>L2082*_xlfn.XLOOKUP(K2082,AM:AM,AN:AN)</f>
        <v>115.92800000000001</v>
      </c>
      <c r="N2082">
        <f>L2082*_xlfn.XLOOKUP(K2082,AM:AM,AO:AO)</f>
        <v>134.80000000000001</v>
      </c>
      <c r="O2082">
        <v>20.22</v>
      </c>
      <c r="P2082">
        <f>O2082*_xlfn.XLOOKUP(K2082,AM:AM,AN:AN)</f>
        <v>17.389199999999999</v>
      </c>
      <c r="Q2082">
        <f>O2082*_xlfn.XLOOKUP(K2082,AM:AM,AO:AO)</f>
        <v>20.22</v>
      </c>
      <c r="R2082" t="str">
        <f>_xlfn.XLOOKUP(E2082,AF:AF,AG:AG)</f>
        <v>ROLZO</v>
      </c>
      <c r="S2082" t="str">
        <f>_xlfn.XLOOKUP(E2082,AF:AF,AI:AI)</f>
        <v>United Kingdom</v>
      </c>
      <c r="T2082">
        <f>WEEKNUM(G2082)</f>
        <v>14</v>
      </c>
      <c r="U2082">
        <f>YEAR(G2082)</f>
        <v>2025</v>
      </c>
      <c r="V2082" s="117">
        <f>IFERROR(Q2082/N2082,"0")</f>
        <v>0.14999999999999997</v>
      </c>
    </row>
    <row r="2083" spans="1:22">
      <c r="A2083" t="str">
        <f>_xlfn.XLOOKUP(D2083,BN:BN,BO:BO)</f>
        <v>México</v>
      </c>
      <c r="B2083" t="s">
        <v>25</v>
      </c>
      <c r="C2083">
        <v>300</v>
      </c>
      <c r="D2083" t="str">
        <f>_xlfn.XLOOKUP(C2083,BH:BH,BI:BI)</f>
        <v>DianaM</v>
      </c>
      <c r="E2083">
        <v>25780</v>
      </c>
      <c r="F2083" t="s">
        <v>1907</v>
      </c>
      <c r="G2083" s="63">
        <v>45747</v>
      </c>
      <c r="H2083" s="63">
        <v>45757</v>
      </c>
      <c r="I2083" t="s">
        <v>425</v>
      </c>
      <c r="J2083" t="str">
        <f>_xlfn.XLOOKUP(I2083,AS:AS,AU:AU)</f>
        <v>Traslados</v>
      </c>
      <c r="K2083" t="s">
        <v>33</v>
      </c>
      <c r="L2083">
        <v>134.80000000000001</v>
      </c>
      <c r="M2083">
        <f>L2083*_xlfn.XLOOKUP(K2083,AM:AM,AN:AN)</f>
        <v>115.92800000000001</v>
      </c>
      <c r="N2083">
        <f>L2083*_xlfn.XLOOKUP(K2083,AM:AM,AO:AO)</f>
        <v>134.80000000000001</v>
      </c>
      <c r="O2083">
        <v>20.22</v>
      </c>
      <c r="P2083">
        <f>O2083*_xlfn.XLOOKUP(K2083,AM:AM,AN:AN)</f>
        <v>17.389199999999999</v>
      </c>
      <c r="Q2083">
        <f>O2083*_xlfn.XLOOKUP(K2083,AM:AM,AO:AO)</f>
        <v>20.22</v>
      </c>
      <c r="R2083" t="str">
        <f>_xlfn.XLOOKUP(E2083,AF:AF,AG:AG)</f>
        <v>ROLZO</v>
      </c>
      <c r="S2083" t="str">
        <f>_xlfn.XLOOKUP(E2083,AF:AF,AI:AI)</f>
        <v>United Kingdom</v>
      </c>
      <c r="T2083">
        <f>WEEKNUM(G2083)</f>
        <v>14</v>
      </c>
      <c r="U2083">
        <f>YEAR(G2083)</f>
        <v>2025</v>
      </c>
      <c r="V2083" s="117">
        <f>IFERROR(Q2083/N2083,"0")</f>
        <v>0.14999999999999997</v>
      </c>
    </row>
    <row r="2084" spans="1:22">
      <c r="A2084" t="str">
        <f>_xlfn.XLOOKUP(D2084,BN:BN,BO:BO)</f>
        <v>México</v>
      </c>
      <c r="B2084" t="s">
        <v>25</v>
      </c>
      <c r="C2084">
        <v>300</v>
      </c>
      <c r="D2084" t="str">
        <f>_xlfn.XLOOKUP(C2084,BH:BH,BI:BI)</f>
        <v>DianaM</v>
      </c>
      <c r="E2084">
        <v>28705</v>
      </c>
      <c r="F2084" t="s">
        <v>3130</v>
      </c>
      <c r="G2084" s="63">
        <v>45747</v>
      </c>
      <c r="H2084" s="63">
        <v>45757</v>
      </c>
      <c r="I2084" t="s">
        <v>376</v>
      </c>
      <c r="J2084" t="str">
        <f>_xlfn.XLOOKUP(I2084,AS:AS,AU:AU)</f>
        <v>Hotel</v>
      </c>
      <c r="K2084" t="s">
        <v>33</v>
      </c>
      <c r="L2084">
        <v>14860.26</v>
      </c>
      <c r="M2084">
        <f>L2084*_xlfn.XLOOKUP(K2084,AM:AM,AN:AN)</f>
        <v>12779.8236</v>
      </c>
      <c r="N2084">
        <f>L2084*_xlfn.XLOOKUP(K2084,AM:AM,AO:AO)</f>
        <v>14860.26</v>
      </c>
      <c r="O2084">
        <v>3712.03</v>
      </c>
      <c r="P2084">
        <f>O2084*_xlfn.XLOOKUP(K2084,AM:AM,AN:AN)</f>
        <v>3192.3458000000001</v>
      </c>
      <c r="Q2084">
        <f>O2084*_xlfn.XLOOKUP(K2084,AM:AM,AO:AO)</f>
        <v>3712.03</v>
      </c>
      <c r="R2084" t="str">
        <f>_xlfn.XLOOKUP(E2084,AF:AF,AG:AG)</f>
        <v>VENICE SIMPLON ORIENT EXPRESS A BELMOND TRAIN</v>
      </c>
      <c r="S2084" t="str">
        <f>_xlfn.XLOOKUP(E2084,AF:AF,AI:AI)</f>
        <v>United Kingdom</v>
      </c>
      <c r="T2084">
        <f>WEEKNUM(G2084)</f>
        <v>14</v>
      </c>
      <c r="U2084">
        <f>YEAR(G2084)</f>
        <v>2025</v>
      </c>
      <c r="V2084" s="117">
        <f>IFERROR(Q2084/N2084,"0")</f>
        <v>0.24979576400412914</v>
      </c>
    </row>
    <row r="2085" spans="1:22">
      <c r="A2085" t="str">
        <f>_xlfn.XLOOKUP(D2085,BN:BN,BO:BO)</f>
        <v>México</v>
      </c>
      <c r="B2085" t="s">
        <v>25</v>
      </c>
      <c r="C2085">
        <v>301</v>
      </c>
      <c r="D2085" t="str">
        <f>_xlfn.XLOOKUP(C2085,BH:BH,BI:BI)</f>
        <v>DianaM</v>
      </c>
      <c r="E2085">
        <v>27650</v>
      </c>
      <c r="F2085" t="s">
        <v>3131</v>
      </c>
      <c r="G2085" s="63">
        <v>45780</v>
      </c>
      <c r="H2085" s="63">
        <v>45784</v>
      </c>
      <c r="I2085" t="s">
        <v>444</v>
      </c>
      <c r="J2085" t="str">
        <f>_xlfn.XLOOKUP(I2085,AS:AS,AU:AU)</f>
        <v>DMC</v>
      </c>
      <c r="K2085" t="s">
        <v>33</v>
      </c>
      <c r="L2085">
        <v>2408.6799999999998</v>
      </c>
      <c r="M2085">
        <f>L2085*_xlfn.XLOOKUP(K2085,AM:AM,AN:AN)</f>
        <v>2071.4647999999997</v>
      </c>
      <c r="N2085">
        <f>L2085*_xlfn.XLOOKUP(K2085,AM:AM,AO:AO)</f>
        <v>2408.6799999999998</v>
      </c>
      <c r="O2085">
        <v>268.68</v>
      </c>
      <c r="P2085">
        <f>O2085*_xlfn.XLOOKUP(K2085,AM:AM,AN:AN)</f>
        <v>231.06479999999999</v>
      </c>
      <c r="Q2085">
        <f>O2085*_xlfn.XLOOKUP(K2085,AM:AM,AO:AO)</f>
        <v>268.68</v>
      </c>
      <c r="R2085" t="str">
        <f>_xlfn.XLOOKUP(E2085,AF:AF,AG:AG)</f>
        <v>WILDCHINA</v>
      </c>
      <c r="S2085" t="str">
        <f>_xlfn.XLOOKUP(E2085,AF:AF,AI:AI)</f>
        <v>China</v>
      </c>
      <c r="T2085">
        <f>WEEKNUM(G2085)</f>
        <v>18</v>
      </c>
      <c r="U2085">
        <f>YEAR(G2085)</f>
        <v>2025</v>
      </c>
      <c r="V2085" s="117">
        <f>IFERROR(Q2085/N2085,"0")</f>
        <v>0.11154657322682965</v>
      </c>
    </row>
    <row r="2086" spans="1:22">
      <c r="A2086" t="str">
        <f>_xlfn.XLOOKUP(D2086,BN:BN,BO:BO)</f>
        <v>México</v>
      </c>
      <c r="B2086" t="s">
        <v>25</v>
      </c>
      <c r="C2086">
        <v>302</v>
      </c>
      <c r="D2086" t="str">
        <f>_xlfn.XLOOKUP(C2086,BH:BH,BI:BI)</f>
        <v>VeronicaN</v>
      </c>
      <c r="E2086">
        <v>27670</v>
      </c>
      <c r="F2086" t="s">
        <v>1381</v>
      </c>
      <c r="G2086" s="63">
        <v>45888</v>
      </c>
      <c r="H2086" s="63">
        <v>45899</v>
      </c>
      <c r="I2086" t="s">
        <v>376</v>
      </c>
      <c r="J2086" t="str">
        <f>_xlfn.XLOOKUP(I2086,AS:AS,AU:AU)</f>
        <v>Hotel</v>
      </c>
      <c r="K2086" t="s">
        <v>33</v>
      </c>
      <c r="L2086">
        <v>56554.95</v>
      </c>
      <c r="M2086">
        <f>L2086*_xlfn.XLOOKUP(K2086,AM:AM,AN:AN)</f>
        <v>48637.256999999998</v>
      </c>
      <c r="N2086">
        <f>L2086*_xlfn.XLOOKUP(K2086,AM:AM,AO:AO)</f>
        <v>56554.95</v>
      </c>
      <c r="O2086">
        <v>5640</v>
      </c>
      <c r="P2086">
        <f>O2086*_xlfn.XLOOKUP(K2086,AM:AM,AN:AN)</f>
        <v>4850.3999999999996</v>
      </c>
      <c r="Q2086">
        <f>O2086*_xlfn.XLOOKUP(K2086,AM:AM,AO:AO)</f>
        <v>5640</v>
      </c>
      <c r="R2086" t="str">
        <f>_xlfn.XLOOKUP(E2086,AF:AF,AG:AG)</f>
        <v>TORDRILLO MOUNTAIN LODGE</v>
      </c>
      <c r="S2086" t="str">
        <f>_xlfn.XLOOKUP(E2086,AF:AF,AI:AI)</f>
        <v>United States</v>
      </c>
      <c r="T2086">
        <f>WEEKNUM(G2086)</f>
        <v>34</v>
      </c>
      <c r="U2086">
        <f>YEAR(G2086)</f>
        <v>2025</v>
      </c>
      <c r="V2086" s="117">
        <f>IFERROR(Q2086/N2086,"0")</f>
        <v>9.9726018677410211E-2</v>
      </c>
    </row>
    <row r="2087" spans="1:22">
      <c r="A2087" t="str">
        <f>_xlfn.XLOOKUP(D2087,BN:BN,BO:BO)</f>
        <v>México</v>
      </c>
      <c r="B2087" t="s">
        <v>25</v>
      </c>
      <c r="C2087">
        <v>302</v>
      </c>
      <c r="D2087" t="str">
        <f>_xlfn.XLOOKUP(C2087,BH:BH,BI:BI)</f>
        <v>VeronicaN</v>
      </c>
      <c r="E2087">
        <v>24894</v>
      </c>
      <c r="F2087" t="s">
        <v>3132</v>
      </c>
      <c r="G2087" s="63">
        <v>45888</v>
      </c>
      <c r="H2087" s="63">
        <v>45899</v>
      </c>
      <c r="I2087" t="s">
        <v>389</v>
      </c>
      <c r="J2087" t="str">
        <f>_xlfn.XLOOKUP(I2087,AS:AS,AU:AU)</f>
        <v>Crucero</v>
      </c>
      <c r="K2087" t="s">
        <v>33</v>
      </c>
      <c r="L2087">
        <v>132300</v>
      </c>
      <c r="M2087">
        <f>L2087*_xlfn.XLOOKUP(K2087,AM:AM,AN:AN)</f>
        <v>113778</v>
      </c>
      <c r="N2087">
        <f>L2087*_xlfn.XLOOKUP(K2087,AM:AM,AO:AO)</f>
        <v>132300</v>
      </c>
      <c r="O2087">
        <v>7350</v>
      </c>
      <c r="P2087">
        <f>O2087*_xlfn.XLOOKUP(K2087,AM:AM,AN:AN)</f>
        <v>6321</v>
      </c>
      <c r="Q2087">
        <f>O2087*_xlfn.XLOOKUP(K2087,AM:AM,AO:AO)</f>
        <v>7350</v>
      </c>
      <c r="R2087" t="str">
        <f>_xlfn.XLOOKUP(E2087,AF:AF,AG:AG)</f>
        <v>DAWE YACHTS</v>
      </c>
      <c r="S2087" t="str">
        <f>_xlfn.XLOOKUP(E2087,AF:AF,AI:AI)</f>
        <v>Argentina</v>
      </c>
      <c r="T2087">
        <f>WEEKNUM(G2087)</f>
        <v>34</v>
      </c>
      <c r="U2087">
        <f>YEAR(G2087)</f>
        <v>2025</v>
      </c>
      <c r="V2087" s="117">
        <f>IFERROR(Q2087/N2087,"0")</f>
        <v>5.5555555555555552E-2</v>
      </c>
    </row>
    <row r="2088" spans="1:22">
      <c r="A2088" t="str">
        <f>_xlfn.XLOOKUP(D2088,BN:BN,BO:BO)</f>
        <v>México</v>
      </c>
      <c r="B2088" t="s">
        <v>25</v>
      </c>
      <c r="C2088">
        <v>302</v>
      </c>
      <c r="D2088" t="str">
        <f>_xlfn.XLOOKUP(C2088,BH:BH,BI:BI)</f>
        <v>VeronicaN</v>
      </c>
      <c r="E2088">
        <v>28934</v>
      </c>
      <c r="F2088" t="s">
        <v>3133</v>
      </c>
      <c r="G2088" s="63">
        <v>45891</v>
      </c>
      <c r="H2088" s="63">
        <v>45891</v>
      </c>
      <c r="I2088" t="s">
        <v>366</v>
      </c>
      <c r="J2088" t="str">
        <f>_xlfn.XLOOKUP(I2088,AS:AS,AU:AU)</f>
        <v>Vuelos</v>
      </c>
      <c r="K2088" t="s">
        <v>33</v>
      </c>
      <c r="L2088">
        <v>356.8</v>
      </c>
      <c r="M2088">
        <f>L2088*_xlfn.XLOOKUP(K2088,AM:AM,AN:AN)</f>
        <v>306.84800000000001</v>
      </c>
      <c r="N2088">
        <f>L2088*_xlfn.XLOOKUP(K2088,AM:AM,AO:AO)</f>
        <v>356.8</v>
      </c>
      <c r="O2088">
        <v>0</v>
      </c>
      <c r="P2088">
        <f>O2088*_xlfn.XLOOKUP(K2088,AM:AM,AN:AN)</f>
        <v>0</v>
      </c>
      <c r="Q2088">
        <f>O2088*_xlfn.XLOOKUP(K2088,AM:AM,AO:AO)</f>
        <v>0</v>
      </c>
      <c r="R2088" t="str">
        <f>_xlfn.XLOOKUP(E2088,AF:AF,AG:AG)</f>
        <v>F1S USA</v>
      </c>
      <c r="S2088" t="str">
        <f>_xlfn.XLOOKUP(E2088,AF:AF,AI:AI)</f>
        <v>United States</v>
      </c>
      <c r="T2088">
        <f>WEEKNUM(G2088)</f>
        <v>34</v>
      </c>
      <c r="U2088">
        <f>YEAR(G2088)</f>
        <v>2025</v>
      </c>
      <c r="V2088" s="117">
        <f>IFERROR(Q2088/N2088,"0")</f>
        <v>0</v>
      </c>
    </row>
    <row r="2089" spans="1:22">
      <c r="A2089" t="str">
        <f>_xlfn.XLOOKUP(D2089,BN:BN,BO:BO)</f>
        <v>México</v>
      </c>
      <c r="B2089" t="s">
        <v>25</v>
      </c>
      <c r="C2089">
        <v>302</v>
      </c>
      <c r="D2089" t="str">
        <f>_xlfn.XLOOKUP(C2089,BH:BH,BI:BI)</f>
        <v>VeronicaN</v>
      </c>
      <c r="E2089">
        <v>28934</v>
      </c>
      <c r="F2089" t="s">
        <v>3134</v>
      </c>
      <c r="G2089" s="63">
        <v>45891</v>
      </c>
      <c r="H2089" s="63">
        <v>45891</v>
      </c>
      <c r="I2089" t="s">
        <v>366</v>
      </c>
      <c r="J2089" t="str">
        <f>_xlfn.XLOOKUP(I2089,AS:AS,AU:AU)</f>
        <v>Vuelos</v>
      </c>
      <c r="K2089" t="s">
        <v>33</v>
      </c>
      <c r="L2089">
        <v>356.8</v>
      </c>
      <c r="M2089">
        <f>L2089*_xlfn.XLOOKUP(K2089,AM:AM,AN:AN)</f>
        <v>306.84800000000001</v>
      </c>
      <c r="N2089">
        <f>L2089*_xlfn.XLOOKUP(K2089,AM:AM,AO:AO)</f>
        <v>356.8</v>
      </c>
      <c r="O2089">
        <v>0</v>
      </c>
      <c r="P2089">
        <f>O2089*_xlfn.XLOOKUP(K2089,AM:AM,AN:AN)</f>
        <v>0</v>
      </c>
      <c r="Q2089">
        <f>O2089*_xlfn.XLOOKUP(K2089,AM:AM,AO:AO)</f>
        <v>0</v>
      </c>
      <c r="R2089" t="str">
        <f>_xlfn.XLOOKUP(E2089,AF:AF,AG:AG)</f>
        <v>F1S USA</v>
      </c>
      <c r="S2089" t="str">
        <f>_xlfn.XLOOKUP(E2089,AF:AF,AI:AI)</f>
        <v>United States</v>
      </c>
      <c r="T2089">
        <f>WEEKNUM(G2089)</f>
        <v>34</v>
      </c>
      <c r="U2089">
        <f>YEAR(G2089)</f>
        <v>2025</v>
      </c>
      <c r="V2089" s="117">
        <f>IFERROR(Q2089/N2089,"0")</f>
        <v>0</v>
      </c>
    </row>
    <row r="2090" spans="1:22">
      <c r="A2090" t="str">
        <f>_xlfn.XLOOKUP(D2090,BN:BN,BO:BO)</f>
        <v>México</v>
      </c>
      <c r="B2090" t="s">
        <v>25</v>
      </c>
      <c r="C2090">
        <v>302</v>
      </c>
      <c r="D2090" t="str">
        <f>_xlfn.XLOOKUP(C2090,BH:BH,BI:BI)</f>
        <v>VeronicaN</v>
      </c>
      <c r="E2090">
        <v>28934</v>
      </c>
      <c r="F2090" t="s">
        <v>3135</v>
      </c>
      <c r="G2090" s="63">
        <v>45891</v>
      </c>
      <c r="H2090" s="63">
        <v>45891</v>
      </c>
      <c r="I2090" t="s">
        <v>366</v>
      </c>
      <c r="J2090" t="str">
        <f>_xlfn.XLOOKUP(I2090,AS:AS,AU:AU)</f>
        <v>Vuelos</v>
      </c>
      <c r="K2090" t="s">
        <v>33</v>
      </c>
      <c r="L2090">
        <v>356.8</v>
      </c>
      <c r="M2090">
        <f>L2090*_xlfn.XLOOKUP(K2090,AM:AM,AN:AN)</f>
        <v>306.84800000000001</v>
      </c>
      <c r="N2090">
        <f>L2090*_xlfn.XLOOKUP(K2090,AM:AM,AO:AO)</f>
        <v>356.8</v>
      </c>
      <c r="O2090">
        <v>0</v>
      </c>
      <c r="P2090">
        <f>O2090*_xlfn.XLOOKUP(K2090,AM:AM,AN:AN)</f>
        <v>0</v>
      </c>
      <c r="Q2090">
        <f>O2090*_xlfn.XLOOKUP(K2090,AM:AM,AO:AO)</f>
        <v>0</v>
      </c>
      <c r="R2090" t="str">
        <f>_xlfn.XLOOKUP(E2090,AF:AF,AG:AG)</f>
        <v>F1S USA</v>
      </c>
      <c r="S2090" t="str">
        <f>_xlfn.XLOOKUP(E2090,AF:AF,AI:AI)</f>
        <v>United States</v>
      </c>
      <c r="T2090">
        <f>WEEKNUM(G2090)</f>
        <v>34</v>
      </c>
      <c r="U2090">
        <f>YEAR(G2090)</f>
        <v>2025</v>
      </c>
      <c r="V2090" s="117">
        <f>IFERROR(Q2090/N2090,"0")</f>
        <v>0</v>
      </c>
    </row>
    <row r="2091" spans="1:22">
      <c r="A2091" t="str">
        <f>_xlfn.XLOOKUP(D2091,BN:BN,BO:BO)</f>
        <v>México</v>
      </c>
      <c r="B2091" t="s">
        <v>25</v>
      </c>
      <c r="C2091">
        <v>302</v>
      </c>
      <c r="D2091" t="str">
        <f>_xlfn.XLOOKUP(C2091,BH:BH,BI:BI)</f>
        <v>VeronicaN</v>
      </c>
      <c r="E2091">
        <v>28934</v>
      </c>
      <c r="F2091" t="s">
        <v>3136</v>
      </c>
      <c r="G2091" s="63">
        <v>45891</v>
      </c>
      <c r="H2091" s="63">
        <v>45891</v>
      </c>
      <c r="I2091" t="s">
        <v>366</v>
      </c>
      <c r="J2091" t="str">
        <f>_xlfn.XLOOKUP(I2091,AS:AS,AU:AU)</f>
        <v>Vuelos</v>
      </c>
      <c r="K2091" t="s">
        <v>33</v>
      </c>
      <c r="L2091">
        <v>356.8</v>
      </c>
      <c r="M2091">
        <f>L2091*_xlfn.XLOOKUP(K2091,AM:AM,AN:AN)</f>
        <v>306.84800000000001</v>
      </c>
      <c r="N2091">
        <f>L2091*_xlfn.XLOOKUP(K2091,AM:AM,AO:AO)</f>
        <v>356.8</v>
      </c>
      <c r="O2091">
        <v>0</v>
      </c>
      <c r="P2091">
        <f>O2091*_xlfn.XLOOKUP(K2091,AM:AM,AN:AN)</f>
        <v>0</v>
      </c>
      <c r="Q2091">
        <f>O2091*_xlfn.XLOOKUP(K2091,AM:AM,AO:AO)</f>
        <v>0</v>
      </c>
      <c r="R2091" t="str">
        <f>_xlfn.XLOOKUP(E2091,AF:AF,AG:AG)</f>
        <v>F1S USA</v>
      </c>
      <c r="S2091" t="str">
        <f>_xlfn.XLOOKUP(E2091,AF:AF,AI:AI)</f>
        <v>United States</v>
      </c>
      <c r="T2091">
        <f>WEEKNUM(G2091)</f>
        <v>34</v>
      </c>
      <c r="U2091">
        <f>YEAR(G2091)</f>
        <v>2025</v>
      </c>
      <c r="V2091" s="117">
        <f>IFERROR(Q2091/N2091,"0")</f>
        <v>0</v>
      </c>
    </row>
    <row r="2092" spans="1:22">
      <c r="A2092" t="str">
        <f>_xlfn.XLOOKUP(D2092,BN:BN,BO:BO)</f>
        <v>México</v>
      </c>
      <c r="B2092" t="s">
        <v>25</v>
      </c>
      <c r="C2092">
        <v>302</v>
      </c>
      <c r="D2092" t="str">
        <f>_xlfn.XLOOKUP(C2092,BH:BH,BI:BI)</f>
        <v>VeronicaN</v>
      </c>
      <c r="E2092">
        <v>28934</v>
      </c>
      <c r="F2092" t="s">
        <v>3137</v>
      </c>
      <c r="G2092" s="63">
        <v>45891</v>
      </c>
      <c r="H2092" s="63">
        <v>45891</v>
      </c>
      <c r="I2092" t="s">
        <v>366</v>
      </c>
      <c r="J2092" t="str">
        <f>_xlfn.XLOOKUP(I2092,AS:AS,AU:AU)</f>
        <v>Vuelos</v>
      </c>
      <c r="K2092" t="s">
        <v>33</v>
      </c>
      <c r="L2092">
        <v>356.8</v>
      </c>
      <c r="M2092">
        <f>L2092*_xlfn.XLOOKUP(K2092,AM:AM,AN:AN)</f>
        <v>306.84800000000001</v>
      </c>
      <c r="N2092">
        <f>L2092*_xlfn.XLOOKUP(K2092,AM:AM,AO:AO)</f>
        <v>356.8</v>
      </c>
      <c r="O2092">
        <v>0</v>
      </c>
      <c r="P2092">
        <f>O2092*_xlfn.XLOOKUP(K2092,AM:AM,AN:AN)</f>
        <v>0</v>
      </c>
      <c r="Q2092">
        <f>O2092*_xlfn.XLOOKUP(K2092,AM:AM,AO:AO)</f>
        <v>0</v>
      </c>
      <c r="R2092" t="str">
        <f>_xlfn.XLOOKUP(E2092,AF:AF,AG:AG)</f>
        <v>F1S USA</v>
      </c>
      <c r="S2092" t="str">
        <f>_xlfn.XLOOKUP(E2092,AF:AF,AI:AI)</f>
        <v>United States</v>
      </c>
      <c r="T2092">
        <f>WEEKNUM(G2092)</f>
        <v>34</v>
      </c>
      <c r="U2092">
        <f>YEAR(G2092)</f>
        <v>2025</v>
      </c>
      <c r="V2092" s="117">
        <f>IFERROR(Q2092/N2092,"0")</f>
        <v>0</v>
      </c>
    </row>
    <row r="2093" spans="1:22">
      <c r="A2093" t="str">
        <f>_xlfn.XLOOKUP(D2093,BN:BN,BO:BO)</f>
        <v>México</v>
      </c>
      <c r="B2093" t="s">
        <v>25</v>
      </c>
      <c r="C2093">
        <v>302</v>
      </c>
      <c r="D2093" t="str">
        <f>_xlfn.XLOOKUP(C2093,BH:BH,BI:BI)</f>
        <v>VeronicaN</v>
      </c>
      <c r="E2093">
        <v>28934</v>
      </c>
      <c r="F2093" t="s">
        <v>3138</v>
      </c>
      <c r="G2093" s="63">
        <v>45891</v>
      </c>
      <c r="H2093" s="63">
        <v>45891</v>
      </c>
      <c r="I2093" t="s">
        <v>366</v>
      </c>
      <c r="J2093" t="str">
        <f>_xlfn.XLOOKUP(I2093,AS:AS,AU:AU)</f>
        <v>Vuelos</v>
      </c>
      <c r="K2093" t="s">
        <v>33</v>
      </c>
      <c r="L2093">
        <v>356.8</v>
      </c>
      <c r="M2093">
        <f>L2093*_xlfn.XLOOKUP(K2093,AM:AM,AN:AN)</f>
        <v>306.84800000000001</v>
      </c>
      <c r="N2093">
        <f>L2093*_xlfn.XLOOKUP(K2093,AM:AM,AO:AO)</f>
        <v>356.8</v>
      </c>
      <c r="O2093">
        <v>0</v>
      </c>
      <c r="P2093">
        <f>O2093*_xlfn.XLOOKUP(K2093,AM:AM,AN:AN)</f>
        <v>0</v>
      </c>
      <c r="Q2093">
        <f>O2093*_xlfn.XLOOKUP(K2093,AM:AM,AO:AO)</f>
        <v>0</v>
      </c>
      <c r="R2093" t="str">
        <f>_xlfn.XLOOKUP(E2093,AF:AF,AG:AG)</f>
        <v>F1S USA</v>
      </c>
      <c r="S2093" t="str">
        <f>_xlfn.XLOOKUP(E2093,AF:AF,AI:AI)</f>
        <v>United States</v>
      </c>
      <c r="T2093">
        <f>WEEKNUM(G2093)</f>
        <v>34</v>
      </c>
      <c r="U2093">
        <f>YEAR(G2093)</f>
        <v>2025</v>
      </c>
      <c r="V2093" s="117">
        <f>IFERROR(Q2093/N2093,"0")</f>
        <v>0</v>
      </c>
    </row>
    <row r="2094" spans="1:22">
      <c r="A2094" t="str">
        <f>_xlfn.XLOOKUP(D2094,BN:BN,BO:BO)</f>
        <v>México</v>
      </c>
      <c r="B2094" t="s">
        <v>25</v>
      </c>
      <c r="C2094">
        <v>302</v>
      </c>
      <c r="D2094" t="str">
        <f>_xlfn.XLOOKUP(C2094,BH:BH,BI:BI)</f>
        <v>VeronicaN</v>
      </c>
      <c r="E2094">
        <v>28934</v>
      </c>
      <c r="F2094" t="s">
        <v>3133</v>
      </c>
      <c r="G2094" s="63">
        <v>45886</v>
      </c>
      <c r="H2094" t="s">
        <v>218</v>
      </c>
      <c r="I2094" t="s">
        <v>366</v>
      </c>
      <c r="J2094" t="str">
        <f>_xlfn.XLOOKUP(I2094,AS:AS,AU:AU)</f>
        <v>Vuelos</v>
      </c>
      <c r="K2094" t="s">
        <v>33</v>
      </c>
      <c r="L2094">
        <v>1835.02</v>
      </c>
      <c r="M2094">
        <f>L2094*_xlfn.XLOOKUP(K2094,AM:AM,AN:AN)</f>
        <v>1578.1171999999999</v>
      </c>
      <c r="N2094">
        <f>L2094*_xlfn.XLOOKUP(K2094,AM:AM,AO:AO)</f>
        <v>1835.02</v>
      </c>
      <c r="O2094">
        <v>32.6</v>
      </c>
      <c r="P2094">
        <f>O2094*_xlfn.XLOOKUP(K2094,AM:AM,AN:AN)</f>
        <v>28.036000000000001</v>
      </c>
      <c r="Q2094">
        <f>O2094*_xlfn.XLOOKUP(K2094,AM:AM,AO:AO)</f>
        <v>32.6</v>
      </c>
      <c r="R2094" t="str">
        <f>_xlfn.XLOOKUP(E2094,AF:AF,AG:AG)</f>
        <v>F1S USA</v>
      </c>
      <c r="S2094" t="str">
        <f>_xlfn.XLOOKUP(E2094,AF:AF,AI:AI)</f>
        <v>United States</v>
      </c>
      <c r="T2094">
        <f>WEEKNUM(G2094)</f>
        <v>34</v>
      </c>
      <c r="U2094">
        <f>YEAR(G2094)</f>
        <v>2025</v>
      </c>
      <c r="V2094" s="117">
        <f>IFERROR(Q2094/N2094,"0")</f>
        <v>1.7765473945788059E-2</v>
      </c>
    </row>
    <row r="2095" spans="1:22">
      <c r="A2095" t="str">
        <f>_xlfn.XLOOKUP(D2095,BN:BN,BO:BO)</f>
        <v>México</v>
      </c>
      <c r="B2095" t="s">
        <v>25</v>
      </c>
      <c r="C2095">
        <v>302</v>
      </c>
      <c r="D2095" t="str">
        <f>_xlfn.XLOOKUP(C2095,BH:BH,BI:BI)</f>
        <v>VeronicaN</v>
      </c>
      <c r="E2095">
        <v>28934</v>
      </c>
      <c r="F2095" t="s">
        <v>3134</v>
      </c>
      <c r="G2095" s="63">
        <v>45886</v>
      </c>
      <c r="H2095" t="s">
        <v>218</v>
      </c>
      <c r="I2095" t="s">
        <v>366</v>
      </c>
      <c r="J2095" t="str">
        <f>_xlfn.XLOOKUP(I2095,AS:AS,AU:AU)</f>
        <v>Vuelos</v>
      </c>
      <c r="K2095" t="s">
        <v>33</v>
      </c>
      <c r="L2095">
        <v>1835.02</v>
      </c>
      <c r="M2095">
        <f>L2095*_xlfn.XLOOKUP(K2095,AM:AM,AN:AN)</f>
        <v>1578.1171999999999</v>
      </c>
      <c r="N2095">
        <f>L2095*_xlfn.XLOOKUP(K2095,AM:AM,AO:AO)</f>
        <v>1835.02</v>
      </c>
      <c r="O2095">
        <v>32.6</v>
      </c>
      <c r="P2095">
        <f>O2095*_xlfn.XLOOKUP(K2095,AM:AM,AN:AN)</f>
        <v>28.036000000000001</v>
      </c>
      <c r="Q2095">
        <f>O2095*_xlfn.XLOOKUP(K2095,AM:AM,AO:AO)</f>
        <v>32.6</v>
      </c>
      <c r="R2095" t="str">
        <f>_xlfn.XLOOKUP(E2095,AF:AF,AG:AG)</f>
        <v>F1S USA</v>
      </c>
      <c r="S2095" t="str">
        <f>_xlfn.XLOOKUP(E2095,AF:AF,AI:AI)</f>
        <v>United States</v>
      </c>
      <c r="T2095">
        <f>WEEKNUM(G2095)</f>
        <v>34</v>
      </c>
      <c r="U2095">
        <f>YEAR(G2095)</f>
        <v>2025</v>
      </c>
      <c r="V2095" s="117">
        <f>IFERROR(Q2095/N2095,"0")</f>
        <v>1.7765473945788059E-2</v>
      </c>
    </row>
    <row r="2096" spans="1:22">
      <c r="A2096" t="str">
        <f>_xlfn.XLOOKUP(D2096,BN:BN,BO:BO)</f>
        <v>México</v>
      </c>
      <c r="B2096" t="s">
        <v>25</v>
      </c>
      <c r="C2096">
        <v>302</v>
      </c>
      <c r="D2096" t="str">
        <f>_xlfn.XLOOKUP(C2096,BH:BH,BI:BI)</f>
        <v>VeronicaN</v>
      </c>
      <c r="E2096">
        <v>28934</v>
      </c>
      <c r="F2096" t="s">
        <v>3135</v>
      </c>
      <c r="G2096" s="63">
        <v>45886</v>
      </c>
      <c r="H2096" t="s">
        <v>218</v>
      </c>
      <c r="I2096" t="s">
        <v>366</v>
      </c>
      <c r="J2096" t="str">
        <f>_xlfn.XLOOKUP(I2096,AS:AS,AU:AU)</f>
        <v>Vuelos</v>
      </c>
      <c r="K2096" t="s">
        <v>33</v>
      </c>
      <c r="L2096">
        <v>1835.02</v>
      </c>
      <c r="M2096">
        <f>L2096*_xlfn.XLOOKUP(K2096,AM:AM,AN:AN)</f>
        <v>1578.1171999999999</v>
      </c>
      <c r="N2096">
        <f>L2096*_xlfn.XLOOKUP(K2096,AM:AM,AO:AO)</f>
        <v>1835.02</v>
      </c>
      <c r="O2096">
        <v>32.6</v>
      </c>
      <c r="P2096">
        <f>O2096*_xlfn.XLOOKUP(K2096,AM:AM,AN:AN)</f>
        <v>28.036000000000001</v>
      </c>
      <c r="Q2096">
        <f>O2096*_xlfn.XLOOKUP(K2096,AM:AM,AO:AO)</f>
        <v>32.6</v>
      </c>
      <c r="R2096" t="str">
        <f>_xlfn.XLOOKUP(E2096,AF:AF,AG:AG)</f>
        <v>F1S USA</v>
      </c>
      <c r="S2096" t="str">
        <f>_xlfn.XLOOKUP(E2096,AF:AF,AI:AI)</f>
        <v>United States</v>
      </c>
      <c r="T2096">
        <f>WEEKNUM(G2096)</f>
        <v>34</v>
      </c>
      <c r="U2096">
        <f>YEAR(G2096)</f>
        <v>2025</v>
      </c>
      <c r="V2096" s="117">
        <f>IFERROR(Q2096/N2096,"0")</f>
        <v>1.7765473945788059E-2</v>
      </c>
    </row>
    <row r="2097" spans="1:22">
      <c r="A2097" t="str">
        <f>_xlfn.XLOOKUP(D2097,BN:BN,BO:BO)</f>
        <v>México</v>
      </c>
      <c r="B2097" t="s">
        <v>25</v>
      </c>
      <c r="C2097">
        <v>302</v>
      </c>
      <c r="D2097" t="str">
        <f>_xlfn.XLOOKUP(C2097,BH:BH,BI:BI)</f>
        <v>VeronicaN</v>
      </c>
      <c r="E2097">
        <v>28934</v>
      </c>
      <c r="F2097" t="s">
        <v>3133</v>
      </c>
      <c r="G2097" s="63">
        <v>45898</v>
      </c>
      <c r="H2097" t="s">
        <v>218</v>
      </c>
      <c r="I2097" t="s">
        <v>366</v>
      </c>
      <c r="J2097" t="str">
        <f>_xlfn.XLOOKUP(I2097,AS:AS,AU:AU)</f>
        <v>Vuelos</v>
      </c>
      <c r="K2097" t="s">
        <v>33</v>
      </c>
      <c r="L2097">
        <v>505.7</v>
      </c>
      <c r="M2097">
        <f>L2097*_xlfn.XLOOKUP(K2097,AM:AM,AN:AN)</f>
        <v>434.90199999999999</v>
      </c>
      <c r="N2097">
        <f>L2097*_xlfn.XLOOKUP(K2097,AM:AM,AO:AO)</f>
        <v>505.7</v>
      </c>
      <c r="O2097">
        <v>0</v>
      </c>
      <c r="P2097">
        <f>O2097*_xlfn.XLOOKUP(K2097,AM:AM,AN:AN)</f>
        <v>0</v>
      </c>
      <c r="Q2097">
        <f>O2097*_xlfn.XLOOKUP(K2097,AM:AM,AO:AO)</f>
        <v>0</v>
      </c>
      <c r="R2097" t="str">
        <f>_xlfn.XLOOKUP(E2097,AF:AF,AG:AG)</f>
        <v>F1S USA</v>
      </c>
      <c r="S2097" t="str">
        <f>_xlfn.XLOOKUP(E2097,AF:AF,AI:AI)</f>
        <v>United States</v>
      </c>
      <c r="T2097">
        <f>WEEKNUM(G2097)</f>
        <v>35</v>
      </c>
      <c r="U2097">
        <f>YEAR(G2097)</f>
        <v>2025</v>
      </c>
      <c r="V2097" s="117">
        <f>IFERROR(Q2097/N2097,"0")</f>
        <v>0</v>
      </c>
    </row>
    <row r="2098" spans="1:22">
      <c r="A2098" t="str">
        <f>_xlfn.XLOOKUP(D2098,BN:BN,BO:BO)</f>
        <v>México</v>
      </c>
      <c r="B2098" t="s">
        <v>25</v>
      </c>
      <c r="C2098">
        <v>302</v>
      </c>
      <c r="D2098" t="str">
        <f>_xlfn.XLOOKUP(C2098,BH:BH,BI:BI)</f>
        <v>VeronicaN</v>
      </c>
      <c r="E2098">
        <v>28934</v>
      </c>
      <c r="F2098" t="s">
        <v>3134</v>
      </c>
      <c r="G2098" s="63">
        <v>45898</v>
      </c>
      <c r="H2098" t="s">
        <v>218</v>
      </c>
      <c r="I2098" t="s">
        <v>366</v>
      </c>
      <c r="J2098" t="str">
        <f>_xlfn.XLOOKUP(I2098,AS:AS,AU:AU)</f>
        <v>Vuelos</v>
      </c>
      <c r="K2098" t="s">
        <v>33</v>
      </c>
      <c r="L2098">
        <v>505.7</v>
      </c>
      <c r="M2098">
        <f>L2098*_xlfn.XLOOKUP(K2098,AM:AM,AN:AN)</f>
        <v>434.90199999999999</v>
      </c>
      <c r="N2098">
        <f>L2098*_xlfn.XLOOKUP(K2098,AM:AM,AO:AO)</f>
        <v>505.7</v>
      </c>
      <c r="O2098">
        <v>0</v>
      </c>
      <c r="P2098">
        <f>O2098*_xlfn.XLOOKUP(K2098,AM:AM,AN:AN)</f>
        <v>0</v>
      </c>
      <c r="Q2098">
        <f>O2098*_xlfn.XLOOKUP(K2098,AM:AM,AO:AO)</f>
        <v>0</v>
      </c>
      <c r="R2098" t="str">
        <f>_xlfn.XLOOKUP(E2098,AF:AF,AG:AG)</f>
        <v>F1S USA</v>
      </c>
      <c r="S2098" t="str">
        <f>_xlfn.XLOOKUP(E2098,AF:AF,AI:AI)</f>
        <v>United States</v>
      </c>
      <c r="T2098">
        <f>WEEKNUM(G2098)</f>
        <v>35</v>
      </c>
      <c r="U2098">
        <f>YEAR(G2098)</f>
        <v>2025</v>
      </c>
      <c r="V2098" s="117">
        <f>IFERROR(Q2098/N2098,"0")</f>
        <v>0</v>
      </c>
    </row>
    <row r="2099" spans="1:22">
      <c r="A2099" t="str">
        <f>_xlfn.XLOOKUP(D2099,BN:BN,BO:BO)</f>
        <v>México</v>
      </c>
      <c r="B2099" t="s">
        <v>25</v>
      </c>
      <c r="C2099">
        <v>302</v>
      </c>
      <c r="D2099" t="str">
        <f>_xlfn.XLOOKUP(C2099,BH:BH,BI:BI)</f>
        <v>VeronicaN</v>
      </c>
      <c r="E2099">
        <v>28934</v>
      </c>
      <c r="F2099" t="s">
        <v>3135</v>
      </c>
      <c r="G2099" s="63">
        <v>45898</v>
      </c>
      <c r="H2099" t="s">
        <v>218</v>
      </c>
      <c r="I2099" t="s">
        <v>366</v>
      </c>
      <c r="J2099" t="str">
        <f>_xlfn.XLOOKUP(I2099,AS:AS,AU:AU)</f>
        <v>Vuelos</v>
      </c>
      <c r="K2099" t="s">
        <v>33</v>
      </c>
      <c r="L2099">
        <v>505.7</v>
      </c>
      <c r="M2099">
        <f>L2099*_xlfn.XLOOKUP(K2099,AM:AM,AN:AN)</f>
        <v>434.90199999999999</v>
      </c>
      <c r="N2099">
        <f>L2099*_xlfn.XLOOKUP(K2099,AM:AM,AO:AO)</f>
        <v>505.7</v>
      </c>
      <c r="O2099">
        <v>0</v>
      </c>
      <c r="P2099">
        <f>O2099*_xlfn.XLOOKUP(K2099,AM:AM,AN:AN)</f>
        <v>0</v>
      </c>
      <c r="Q2099">
        <f>O2099*_xlfn.XLOOKUP(K2099,AM:AM,AO:AO)</f>
        <v>0</v>
      </c>
      <c r="R2099" t="str">
        <f>_xlfn.XLOOKUP(E2099,AF:AF,AG:AG)</f>
        <v>F1S USA</v>
      </c>
      <c r="S2099" t="str">
        <f>_xlfn.XLOOKUP(E2099,AF:AF,AI:AI)</f>
        <v>United States</v>
      </c>
      <c r="T2099">
        <f>WEEKNUM(G2099)</f>
        <v>35</v>
      </c>
      <c r="U2099">
        <f>YEAR(G2099)</f>
        <v>2025</v>
      </c>
      <c r="V2099" s="117">
        <f>IFERROR(Q2099/N2099,"0")</f>
        <v>0</v>
      </c>
    </row>
    <row r="2100" spans="1:22">
      <c r="A2100" t="str">
        <f>_xlfn.XLOOKUP(D2100,BN:BN,BO:BO)</f>
        <v>México</v>
      </c>
      <c r="B2100" t="s">
        <v>25</v>
      </c>
      <c r="C2100">
        <v>302</v>
      </c>
      <c r="D2100" t="str">
        <f>_xlfn.XLOOKUP(C2100,BH:BH,BI:BI)</f>
        <v>VeronicaN</v>
      </c>
      <c r="E2100">
        <v>28934</v>
      </c>
      <c r="F2100" t="s">
        <v>3136</v>
      </c>
      <c r="G2100" s="63">
        <v>45898</v>
      </c>
      <c r="H2100" t="s">
        <v>218</v>
      </c>
      <c r="I2100" t="s">
        <v>366</v>
      </c>
      <c r="J2100" t="str">
        <f>_xlfn.XLOOKUP(I2100,AS:AS,AU:AU)</f>
        <v>Vuelos</v>
      </c>
      <c r="K2100" t="s">
        <v>33</v>
      </c>
      <c r="L2100">
        <v>505.7</v>
      </c>
      <c r="M2100">
        <f>L2100*_xlfn.XLOOKUP(K2100,AM:AM,AN:AN)</f>
        <v>434.90199999999999</v>
      </c>
      <c r="N2100">
        <f>L2100*_xlfn.XLOOKUP(K2100,AM:AM,AO:AO)</f>
        <v>505.7</v>
      </c>
      <c r="O2100">
        <v>0</v>
      </c>
      <c r="P2100">
        <f>O2100*_xlfn.XLOOKUP(K2100,AM:AM,AN:AN)</f>
        <v>0</v>
      </c>
      <c r="Q2100">
        <f>O2100*_xlfn.XLOOKUP(K2100,AM:AM,AO:AO)</f>
        <v>0</v>
      </c>
      <c r="R2100" t="str">
        <f>_xlfn.XLOOKUP(E2100,AF:AF,AG:AG)</f>
        <v>F1S USA</v>
      </c>
      <c r="S2100" t="str">
        <f>_xlfn.XLOOKUP(E2100,AF:AF,AI:AI)</f>
        <v>United States</v>
      </c>
      <c r="T2100">
        <f>WEEKNUM(G2100)</f>
        <v>35</v>
      </c>
      <c r="U2100">
        <f>YEAR(G2100)</f>
        <v>2025</v>
      </c>
      <c r="V2100" s="117">
        <f>IFERROR(Q2100/N2100,"0")</f>
        <v>0</v>
      </c>
    </row>
    <row r="2101" spans="1:22">
      <c r="A2101" t="str">
        <f>_xlfn.XLOOKUP(D2101,BN:BN,BO:BO)</f>
        <v>México</v>
      </c>
      <c r="B2101" t="s">
        <v>25</v>
      </c>
      <c r="C2101">
        <v>302</v>
      </c>
      <c r="D2101" t="str">
        <f>_xlfn.XLOOKUP(C2101,BH:BH,BI:BI)</f>
        <v>VeronicaN</v>
      </c>
      <c r="E2101">
        <v>28934</v>
      </c>
      <c r="F2101" t="s">
        <v>3137</v>
      </c>
      <c r="G2101" s="63">
        <v>45898</v>
      </c>
      <c r="H2101" t="s">
        <v>218</v>
      </c>
      <c r="I2101" t="s">
        <v>366</v>
      </c>
      <c r="J2101" t="str">
        <f>_xlfn.XLOOKUP(I2101,AS:AS,AU:AU)</f>
        <v>Vuelos</v>
      </c>
      <c r="K2101" t="s">
        <v>33</v>
      </c>
      <c r="L2101">
        <v>505.7</v>
      </c>
      <c r="M2101">
        <f>L2101*_xlfn.XLOOKUP(K2101,AM:AM,AN:AN)</f>
        <v>434.90199999999999</v>
      </c>
      <c r="N2101">
        <f>L2101*_xlfn.XLOOKUP(K2101,AM:AM,AO:AO)</f>
        <v>505.7</v>
      </c>
      <c r="O2101">
        <v>0</v>
      </c>
      <c r="P2101">
        <f>O2101*_xlfn.XLOOKUP(K2101,AM:AM,AN:AN)</f>
        <v>0</v>
      </c>
      <c r="Q2101">
        <f>O2101*_xlfn.XLOOKUP(K2101,AM:AM,AO:AO)</f>
        <v>0</v>
      </c>
      <c r="R2101" t="str">
        <f>_xlfn.XLOOKUP(E2101,AF:AF,AG:AG)</f>
        <v>F1S USA</v>
      </c>
      <c r="S2101" t="str">
        <f>_xlfn.XLOOKUP(E2101,AF:AF,AI:AI)</f>
        <v>United States</v>
      </c>
      <c r="T2101">
        <f>WEEKNUM(G2101)</f>
        <v>35</v>
      </c>
      <c r="U2101">
        <f>YEAR(G2101)</f>
        <v>2025</v>
      </c>
      <c r="V2101" s="117">
        <f>IFERROR(Q2101/N2101,"0")</f>
        <v>0</v>
      </c>
    </row>
    <row r="2102" spans="1:22">
      <c r="A2102" t="str">
        <f>_xlfn.XLOOKUP(D2102,BN:BN,BO:BO)</f>
        <v>México</v>
      </c>
      <c r="B2102" t="s">
        <v>25</v>
      </c>
      <c r="C2102">
        <v>302</v>
      </c>
      <c r="D2102" t="str">
        <f>_xlfn.XLOOKUP(C2102,BH:BH,BI:BI)</f>
        <v>VeronicaN</v>
      </c>
      <c r="E2102">
        <v>28934</v>
      </c>
      <c r="F2102" t="s">
        <v>3138</v>
      </c>
      <c r="G2102" s="63">
        <v>45898</v>
      </c>
      <c r="H2102" t="s">
        <v>218</v>
      </c>
      <c r="I2102" t="s">
        <v>366</v>
      </c>
      <c r="J2102" t="str">
        <f>_xlfn.XLOOKUP(I2102,AS:AS,AU:AU)</f>
        <v>Vuelos</v>
      </c>
      <c r="K2102" t="s">
        <v>33</v>
      </c>
      <c r="L2102">
        <v>505.7</v>
      </c>
      <c r="M2102">
        <f>L2102*_xlfn.XLOOKUP(K2102,AM:AM,AN:AN)</f>
        <v>434.90199999999999</v>
      </c>
      <c r="N2102">
        <f>L2102*_xlfn.XLOOKUP(K2102,AM:AM,AO:AO)</f>
        <v>505.7</v>
      </c>
      <c r="O2102">
        <v>0</v>
      </c>
      <c r="P2102">
        <f>O2102*_xlfn.XLOOKUP(K2102,AM:AM,AN:AN)</f>
        <v>0</v>
      </c>
      <c r="Q2102">
        <f>O2102*_xlfn.XLOOKUP(K2102,AM:AM,AO:AO)</f>
        <v>0</v>
      </c>
      <c r="R2102" t="str">
        <f>_xlfn.XLOOKUP(E2102,AF:AF,AG:AG)</f>
        <v>F1S USA</v>
      </c>
      <c r="S2102" t="str">
        <f>_xlfn.XLOOKUP(E2102,AF:AF,AI:AI)</f>
        <v>United States</v>
      </c>
      <c r="T2102">
        <f>WEEKNUM(G2102)</f>
        <v>35</v>
      </c>
      <c r="U2102">
        <f>YEAR(G2102)</f>
        <v>2025</v>
      </c>
      <c r="V2102" s="117">
        <f>IFERROR(Q2102/N2102,"0")</f>
        <v>0</v>
      </c>
    </row>
    <row r="2103" spans="1:22">
      <c r="A2103" t="str">
        <f>_xlfn.XLOOKUP(D2103,BN:BN,BO:BO)</f>
        <v>México</v>
      </c>
      <c r="B2103" t="s">
        <v>25</v>
      </c>
      <c r="C2103">
        <v>302</v>
      </c>
      <c r="D2103" t="str">
        <f>_xlfn.XLOOKUP(C2103,BH:BH,BI:BI)</f>
        <v>VeronicaN</v>
      </c>
      <c r="E2103">
        <v>28934</v>
      </c>
      <c r="F2103" t="s">
        <v>3139</v>
      </c>
      <c r="G2103" s="63">
        <v>45661</v>
      </c>
      <c r="H2103" t="s">
        <v>218</v>
      </c>
      <c r="I2103" t="s">
        <v>366</v>
      </c>
      <c r="J2103" t="str">
        <f>_xlfn.XLOOKUP(I2103,AS:AS,AU:AU)</f>
        <v>Vuelos</v>
      </c>
      <c r="K2103" t="s">
        <v>33</v>
      </c>
      <c r="L2103">
        <v>899.2</v>
      </c>
      <c r="M2103">
        <f>L2103*_xlfn.XLOOKUP(K2103,AM:AM,AN:AN)</f>
        <v>773.31200000000001</v>
      </c>
      <c r="N2103">
        <f>L2103*_xlfn.XLOOKUP(K2103,AM:AM,AO:AO)</f>
        <v>899.2</v>
      </c>
      <c r="O2103">
        <v>0</v>
      </c>
      <c r="P2103">
        <f>O2103*_xlfn.XLOOKUP(K2103,AM:AM,AN:AN)</f>
        <v>0</v>
      </c>
      <c r="Q2103">
        <f>O2103*_xlfn.XLOOKUP(K2103,AM:AM,AO:AO)</f>
        <v>0</v>
      </c>
      <c r="R2103" t="str">
        <f>_xlfn.XLOOKUP(E2103,AF:AF,AG:AG)</f>
        <v>F1S USA</v>
      </c>
      <c r="S2103" t="str">
        <f>_xlfn.XLOOKUP(E2103,AF:AF,AI:AI)</f>
        <v>United States</v>
      </c>
      <c r="T2103">
        <f>WEEKNUM(G2103)</f>
        <v>1</v>
      </c>
      <c r="U2103">
        <f>YEAR(G2103)</f>
        <v>2025</v>
      </c>
      <c r="V2103" s="117">
        <f>IFERROR(Q2103/N2103,"0")</f>
        <v>0</v>
      </c>
    </row>
    <row r="2104" spans="1:22">
      <c r="A2104" t="str">
        <f>_xlfn.XLOOKUP(D2104,BN:BN,BO:BO)</f>
        <v>México</v>
      </c>
      <c r="B2104" t="s">
        <v>25</v>
      </c>
      <c r="C2104">
        <v>302</v>
      </c>
      <c r="D2104" t="str">
        <f>_xlfn.XLOOKUP(C2104,BH:BH,BI:BI)</f>
        <v>VeronicaN</v>
      </c>
      <c r="E2104">
        <v>28934</v>
      </c>
      <c r="F2104" t="s">
        <v>3140</v>
      </c>
      <c r="G2104" s="63">
        <v>45661</v>
      </c>
      <c r="H2104" s="63" t="s">
        <v>218</v>
      </c>
      <c r="I2104" t="s">
        <v>366</v>
      </c>
      <c r="J2104" t="str">
        <f>_xlfn.XLOOKUP(I2104,AS:AS,AU:AU)</f>
        <v>Vuelos</v>
      </c>
      <c r="K2104" t="s">
        <v>33</v>
      </c>
      <c r="L2104">
        <v>899.2</v>
      </c>
      <c r="M2104">
        <f>L2104*_xlfn.XLOOKUP(K2104,AM:AM,AN:AN)</f>
        <v>773.31200000000001</v>
      </c>
      <c r="N2104">
        <f>L2104*_xlfn.XLOOKUP(K2104,AM:AM,AO:AO)</f>
        <v>899.2</v>
      </c>
      <c r="O2104">
        <v>0</v>
      </c>
      <c r="P2104">
        <f>O2104*_xlfn.XLOOKUP(K2104,AM:AM,AN:AN)</f>
        <v>0</v>
      </c>
      <c r="Q2104">
        <f>O2104*_xlfn.XLOOKUP(K2104,AM:AM,AO:AO)</f>
        <v>0</v>
      </c>
      <c r="R2104" t="str">
        <f>_xlfn.XLOOKUP(E2104,AF:AF,AG:AG)</f>
        <v>F1S USA</v>
      </c>
      <c r="S2104" t="str">
        <f>_xlfn.XLOOKUP(E2104,AF:AF,AI:AI)</f>
        <v>United States</v>
      </c>
      <c r="T2104">
        <f>WEEKNUM(G2104)</f>
        <v>1</v>
      </c>
      <c r="U2104">
        <f>YEAR(G2104)</f>
        <v>2025</v>
      </c>
      <c r="V2104" s="117">
        <f>IFERROR(Q2104/N2104,"0")</f>
        <v>0</v>
      </c>
    </row>
    <row r="2105" spans="1:22">
      <c r="A2105" t="str">
        <f>_xlfn.XLOOKUP(D2105,BN:BN,BO:BO)</f>
        <v>México</v>
      </c>
      <c r="B2105" t="s">
        <v>25</v>
      </c>
      <c r="C2105">
        <v>302</v>
      </c>
      <c r="D2105" t="str">
        <f>_xlfn.XLOOKUP(C2105,BH:BH,BI:BI)</f>
        <v>VeronicaN</v>
      </c>
      <c r="E2105">
        <v>0</v>
      </c>
      <c r="F2105" t="s">
        <v>2273</v>
      </c>
      <c r="G2105" s="63">
        <v>45661</v>
      </c>
      <c r="H2105" s="63">
        <v>45899</v>
      </c>
      <c r="I2105" t="s">
        <v>396</v>
      </c>
      <c r="J2105" t="str">
        <f>_xlfn.XLOOKUP(I2105,AS:AS,AU:AU)</f>
        <v>Honorarios</v>
      </c>
      <c r="K2105" t="s">
        <v>33</v>
      </c>
      <c r="L2105">
        <v>245</v>
      </c>
      <c r="M2105">
        <f>L2105*_xlfn.XLOOKUP(K2105,AM:AM,AN:AN)</f>
        <v>210.7</v>
      </c>
      <c r="N2105">
        <f>L2105*_xlfn.XLOOKUP(K2105,AM:AM,AO:AO)</f>
        <v>245</v>
      </c>
      <c r="O2105">
        <v>245</v>
      </c>
      <c r="P2105">
        <f>O2105*_xlfn.XLOOKUP(K2105,AM:AM,AN:AN)</f>
        <v>210.7</v>
      </c>
      <c r="Q2105">
        <f>O2105*_xlfn.XLOOKUP(K2105,AM:AM,AO:AO)</f>
        <v>245</v>
      </c>
      <c r="R2105" t="str">
        <f>_xlfn.XLOOKUP(E2105,AF:AF,AG:AG)</f>
        <v>FEES</v>
      </c>
      <c r="S2105">
        <f>_xlfn.XLOOKUP(E2105,AF:AF,AI:AI)</f>
        <v>0</v>
      </c>
      <c r="T2105">
        <f>WEEKNUM(G2105)</f>
        <v>1</v>
      </c>
      <c r="U2105">
        <f>YEAR(G2105)</f>
        <v>2025</v>
      </c>
      <c r="V2105" s="117">
        <f>IFERROR(Q2105/N2105,"0")</f>
        <v>1</v>
      </c>
    </row>
    <row r="2106" spans="1:22">
      <c r="A2106" t="str">
        <f>_xlfn.XLOOKUP(D2106,BN:BN,BO:BO)</f>
        <v>México</v>
      </c>
      <c r="B2106" t="s">
        <v>25</v>
      </c>
      <c r="C2106">
        <v>302</v>
      </c>
      <c r="D2106" t="str">
        <f>_xlfn.XLOOKUP(C2106,BH:BH,BI:BI)</f>
        <v>VeronicaN</v>
      </c>
      <c r="E2106">
        <v>0</v>
      </c>
      <c r="F2106" t="s">
        <v>3141</v>
      </c>
      <c r="G2106" s="63">
        <v>45661</v>
      </c>
      <c r="H2106" s="63">
        <v>45899</v>
      </c>
      <c r="I2106" t="s">
        <v>396</v>
      </c>
      <c r="J2106" t="str">
        <f>_xlfn.XLOOKUP(I2106,AS:AS,AU:AU)</f>
        <v>Honorarios</v>
      </c>
      <c r="K2106" t="s">
        <v>33</v>
      </c>
      <c r="L2106">
        <v>1.65</v>
      </c>
      <c r="M2106">
        <f>L2106*_xlfn.XLOOKUP(K2106,AM:AM,AN:AN)</f>
        <v>1.4189999999999998</v>
      </c>
      <c r="N2106">
        <f>L2106*_xlfn.XLOOKUP(K2106,AM:AM,AO:AO)</f>
        <v>1.65</v>
      </c>
      <c r="O2106">
        <v>1.65</v>
      </c>
      <c r="P2106">
        <f>O2106*_xlfn.XLOOKUP(K2106,AM:AM,AN:AN)</f>
        <v>1.4189999999999998</v>
      </c>
      <c r="Q2106">
        <f>O2106*_xlfn.XLOOKUP(K2106,AM:AM,AO:AO)</f>
        <v>1.65</v>
      </c>
      <c r="R2106" t="str">
        <f>_xlfn.XLOOKUP(E2106,AF:AF,AG:AG)</f>
        <v>FEES</v>
      </c>
      <c r="S2106">
        <f>_xlfn.XLOOKUP(E2106,AF:AF,AI:AI)</f>
        <v>0</v>
      </c>
      <c r="T2106">
        <f>WEEKNUM(G2106)</f>
        <v>1</v>
      </c>
      <c r="U2106">
        <f>YEAR(G2106)</f>
        <v>2025</v>
      </c>
      <c r="V2106" s="117">
        <f>IFERROR(Q2106/N2106,"0")</f>
        <v>1</v>
      </c>
    </row>
    <row r="2107" spans="1:22">
      <c r="A2107" t="str">
        <f>_xlfn.XLOOKUP(D2107,BN:BN,BO:BO)</f>
        <v>México</v>
      </c>
      <c r="B2107" t="s">
        <v>25</v>
      </c>
      <c r="C2107">
        <v>303</v>
      </c>
      <c r="D2107" t="str">
        <f>_xlfn.XLOOKUP(C2107,BH:BH,BI:BI)</f>
        <v>VeronicaN</v>
      </c>
      <c r="E2107">
        <v>27672</v>
      </c>
      <c r="F2107" t="s">
        <v>3142</v>
      </c>
      <c r="G2107" s="63">
        <v>46011</v>
      </c>
      <c r="H2107" s="63">
        <v>46018</v>
      </c>
      <c r="I2107" t="s">
        <v>364</v>
      </c>
      <c r="J2107" t="str">
        <f>_xlfn.XLOOKUP(I2107,AS:AS,AU:AU)</f>
        <v>DMC</v>
      </c>
      <c r="K2107" t="s">
        <v>33</v>
      </c>
      <c r="L2107">
        <v>21529.03</v>
      </c>
      <c r="M2107">
        <f>L2107*_xlfn.XLOOKUP(K2107,AM:AM,AN:AN)</f>
        <v>18514.965799999998</v>
      </c>
      <c r="N2107">
        <f>L2107*_xlfn.XLOOKUP(K2107,AM:AM,AO:AO)</f>
        <v>21529.03</v>
      </c>
      <c r="O2107">
        <v>4804.1499999999996</v>
      </c>
      <c r="P2107">
        <f>O2107*_xlfn.XLOOKUP(K2107,AM:AM,AN:AN)</f>
        <v>4131.5689999999995</v>
      </c>
      <c r="Q2107">
        <f>O2107*_xlfn.XLOOKUP(K2107,AM:AM,AO:AO)</f>
        <v>4804.1499999999996</v>
      </c>
      <c r="R2107" t="str">
        <f>_xlfn.XLOOKUP(E2107,AF:AF,AG:AG)</f>
        <v>MX3 TRAVEL</v>
      </c>
      <c r="S2107" t="str">
        <f>_xlfn.XLOOKUP(E2107,AF:AF,AI:AI)</f>
        <v>Mexico</v>
      </c>
      <c r="T2107">
        <f>WEEKNUM(G2107)</f>
        <v>51</v>
      </c>
      <c r="U2107">
        <f>YEAR(G2107)</f>
        <v>2025</v>
      </c>
      <c r="V2107" s="117">
        <f>IFERROR(Q2107/N2107,"0")</f>
        <v>0.22314753614073649</v>
      </c>
    </row>
    <row r="2108" spans="1:22">
      <c r="A2108" t="str">
        <f>_xlfn.XLOOKUP(D2108,BN:BN,BO:BO)</f>
        <v>México</v>
      </c>
      <c r="B2108" t="s">
        <v>25</v>
      </c>
      <c r="C2108">
        <v>303</v>
      </c>
      <c r="D2108" t="str">
        <f>_xlfn.XLOOKUP(C2108,BH:BH,BI:BI)</f>
        <v>VeronicaN</v>
      </c>
      <c r="E2108">
        <v>0</v>
      </c>
      <c r="F2108" t="s">
        <v>2283</v>
      </c>
      <c r="G2108" s="63">
        <v>46011</v>
      </c>
      <c r="H2108" s="63">
        <v>46018</v>
      </c>
      <c r="I2108" t="s">
        <v>396</v>
      </c>
      <c r="J2108" t="str">
        <f>_xlfn.XLOOKUP(I2108,AS:AS,AU:AU)</f>
        <v>Honorarios</v>
      </c>
      <c r="K2108" t="s">
        <v>33</v>
      </c>
      <c r="L2108">
        <v>925.24</v>
      </c>
      <c r="M2108">
        <f>L2108*_xlfn.XLOOKUP(K2108,AM:AM,AN:AN)</f>
        <v>795.70640000000003</v>
      </c>
      <c r="N2108">
        <f>L2108*_xlfn.XLOOKUP(K2108,AM:AM,AO:AO)</f>
        <v>925.24</v>
      </c>
      <c r="O2108">
        <v>925.24</v>
      </c>
      <c r="P2108">
        <f>O2108*_xlfn.XLOOKUP(K2108,AM:AM,AN:AN)</f>
        <v>795.70640000000003</v>
      </c>
      <c r="Q2108">
        <f>O2108*_xlfn.XLOOKUP(K2108,AM:AM,AO:AO)</f>
        <v>925.24</v>
      </c>
      <c r="R2108" t="str">
        <f>_xlfn.XLOOKUP(E2108,AF:AF,AG:AG)</f>
        <v>FEES</v>
      </c>
      <c r="S2108">
        <f>_xlfn.XLOOKUP(E2108,AF:AF,AI:AI)</f>
        <v>0</v>
      </c>
      <c r="T2108">
        <f>WEEKNUM(G2108)</f>
        <v>51</v>
      </c>
      <c r="U2108">
        <f>YEAR(G2108)</f>
        <v>2025</v>
      </c>
      <c r="V2108" s="117">
        <f>IFERROR(Q2108/N2108,"0")</f>
        <v>1</v>
      </c>
    </row>
    <row r="2109" spans="1:22">
      <c r="A2109" t="str">
        <f>_xlfn.XLOOKUP(D2109,BN:BN,BO:BO)</f>
        <v>México</v>
      </c>
      <c r="B2109" t="s">
        <v>25</v>
      </c>
      <c r="C2109">
        <v>304</v>
      </c>
      <c r="D2109" t="str">
        <f>_xlfn.XLOOKUP(C2109,BH:BH,BI:BI)</f>
        <v>LuciaS</v>
      </c>
      <c r="E2109">
        <v>23331</v>
      </c>
      <c r="F2109" t="s">
        <v>3143</v>
      </c>
      <c r="G2109" s="63">
        <v>45875</v>
      </c>
      <c r="H2109" s="63">
        <v>45882</v>
      </c>
      <c r="I2109" t="s">
        <v>364</v>
      </c>
      <c r="J2109" t="str">
        <f>_xlfn.XLOOKUP(I2109,AS:AS,AU:AU)</f>
        <v>DMC</v>
      </c>
      <c r="K2109" t="s">
        <v>27</v>
      </c>
      <c r="L2109">
        <v>19754.900000000001</v>
      </c>
      <c r="M2109">
        <f>L2109*_xlfn.XLOOKUP(K2109,AM:AM,AN:AN)</f>
        <v>19754.900000000001</v>
      </c>
      <c r="N2109">
        <f>L2109*_xlfn.XLOOKUP(K2109,AM:AM,AO:AO)</f>
        <v>22915.684000000001</v>
      </c>
      <c r="O2109">
        <v>889.9</v>
      </c>
      <c r="P2109">
        <f>O2109*_xlfn.XLOOKUP(K2109,AM:AM,AN:AN)</f>
        <v>889.9</v>
      </c>
      <c r="Q2109">
        <f>O2109*_xlfn.XLOOKUP(K2109,AM:AM,AO:AO)</f>
        <v>1032.2839999999999</v>
      </c>
      <c r="R2109" t="str">
        <f>_xlfn.XLOOKUP(E2109,AF:AF,AG:AG)</f>
        <v>Icons &amp; Styles</v>
      </c>
      <c r="S2109" t="str">
        <f>_xlfn.XLOOKUP(E2109,AF:AF,AI:AI)</f>
        <v>Turkey</v>
      </c>
      <c r="T2109">
        <f>WEEKNUM(G2109)</f>
        <v>32</v>
      </c>
      <c r="U2109">
        <f>YEAR(G2109)</f>
        <v>2025</v>
      </c>
      <c r="V2109" s="117">
        <f>IFERROR(Q2109/N2109,"0")</f>
        <v>4.5047051617573351E-2</v>
      </c>
    </row>
    <row r="2110" spans="1:22">
      <c r="A2110" t="str">
        <f>_xlfn.XLOOKUP(D2110,BN:BN,BO:BO)</f>
        <v>México</v>
      </c>
      <c r="B2110" t="s">
        <v>25</v>
      </c>
      <c r="C2110">
        <v>304</v>
      </c>
      <c r="D2110" t="str">
        <f>_xlfn.XLOOKUP(C2110,BH:BH,BI:BI)</f>
        <v>LuciaS</v>
      </c>
      <c r="E2110">
        <v>24263</v>
      </c>
      <c r="F2110" t="s">
        <v>181</v>
      </c>
      <c r="G2110" s="63">
        <v>45875</v>
      </c>
      <c r="H2110" s="63">
        <v>45875</v>
      </c>
      <c r="I2110" t="s">
        <v>484</v>
      </c>
      <c r="J2110" t="str">
        <f>_xlfn.XLOOKUP(I2110,AS:AS,AU:AU)</f>
        <v>Vuelos</v>
      </c>
      <c r="K2110" t="s">
        <v>27</v>
      </c>
      <c r="L2110">
        <v>4162.33</v>
      </c>
      <c r="M2110">
        <f>L2110*_xlfn.XLOOKUP(K2110,AM:AM,AN:AN)</f>
        <v>4162.33</v>
      </c>
      <c r="N2110">
        <f>L2110*_xlfn.XLOOKUP(K2110,AM:AM,AO:AO)</f>
        <v>4828.3027999999995</v>
      </c>
      <c r="O2110">
        <v>0</v>
      </c>
      <c r="P2110">
        <f>O2110*_xlfn.XLOOKUP(K2110,AM:AM,AN:AN)</f>
        <v>0</v>
      </c>
      <c r="Q2110">
        <f>O2110*_xlfn.XLOOKUP(K2110,AM:AM,AO:AO)</f>
        <v>0</v>
      </c>
      <c r="R2110" t="str">
        <f>_xlfn.XLOOKUP(E2110,AF:AF,AG:AG)</f>
        <v>Turkish Airlines</v>
      </c>
      <c r="S2110" t="str">
        <f>_xlfn.XLOOKUP(E2110,AF:AF,AI:AI)</f>
        <v>Turkey</v>
      </c>
      <c r="T2110">
        <f>WEEKNUM(G2110)</f>
        <v>32</v>
      </c>
      <c r="U2110">
        <f>YEAR(G2110)</f>
        <v>2025</v>
      </c>
      <c r="V2110" s="117">
        <f>IFERROR(Q2110/N2110,"0")</f>
        <v>0</v>
      </c>
    </row>
    <row r="2111" spans="1:22">
      <c r="A2111" t="str">
        <f>_xlfn.XLOOKUP(D2111,BN:BN,BO:BO)</f>
        <v>México</v>
      </c>
      <c r="B2111" t="s">
        <v>25</v>
      </c>
      <c r="C2111">
        <v>304</v>
      </c>
      <c r="D2111" t="str">
        <f>_xlfn.XLOOKUP(C2111,BH:BH,BI:BI)</f>
        <v>LuciaS</v>
      </c>
      <c r="E2111">
        <v>0</v>
      </c>
      <c r="F2111" t="s">
        <v>3144</v>
      </c>
      <c r="G2111" s="63">
        <v>45875</v>
      </c>
      <c r="H2111" s="63">
        <v>45882</v>
      </c>
      <c r="I2111" t="s">
        <v>396</v>
      </c>
      <c r="J2111" t="str">
        <f>_xlfn.XLOOKUP(I2111,AS:AS,AU:AU)</f>
        <v>Honorarios</v>
      </c>
      <c r="K2111" t="s">
        <v>27</v>
      </c>
      <c r="L2111">
        <v>244.77</v>
      </c>
      <c r="M2111">
        <f>L2111*_xlfn.XLOOKUP(K2111,AM:AM,AN:AN)</f>
        <v>244.77</v>
      </c>
      <c r="N2111">
        <f>L2111*_xlfn.XLOOKUP(K2111,AM:AM,AO:AO)</f>
        <v>283.9332</v>
      </c>
      <c r="O2111">
        <v>244.77</v>
      </c>
      <c r="P2111">
        <f>O2111*_xlfn.XLOOKUP(K2111,AM:AM,AN:AN)</f>
        <v>244.77</v>
      </c>
      <c r="Q2111">
        <f>O2111*_xlfn.XLOOKUP(K2111,AM:AM,AO:AO)</f>
        <v>283.9332</v>
      </c>
      <c r="R2111" t="str">
        <f>_xlfn.XLOOKUP(E2111,AF:AF,AG:AG)</f>
        <v>FEES</v>
      </c>
      <c r="S2111">
        <f>_xlfn.XLOOKUP(E2111,AF:AF,AI:AI)</f>
        <v>0</v>
      </c>
      <c r="T2111">
        <f>WEEKNUM(G2111)</f>
        <v>32</v>
      </c>
      <c r="U2111">
        <f>YEAR(G2111)</f>
        <v>2025</v>
      </c>
      <c r="V2111" s="117">
        <f>IFERROR(Q2111/N2111,"0")</f>
        <v>1</v>
      </c>
    </row>
    <row r="2112" spans="1:22">
      <c r="A2112" t="str">
        <f>_xlfn.XLOOKUP(D2112,BN:BN,BO:BO)</f>
        <v>México</v>
      </c>
      <c r="B2112" t="s">
        <v>25</v>
      </c>
      <c r="C2112">
        <v>305</v>
      </c>
      <c r="D2112" t="str">
        <f>_xlfn.XLOOKUP(C2112,BH:BH,BI:BI)</f>
        <v>DianaM</v>
      </c>
      <c r="E2112">
        <v>27697</v>
      </c>
      <c r="F2112" t="s">
        <v>2455</v>
      </c>
      <c r="G2112" s="63">
        <v>45792</v>
      </c>
      <c r="H2112" s="63">
        <v>45795</v>
      </c>
      <c r="I2112" t="s">
        <v>376</v>
      </c>
      <c r="J2112" t="str">
        <f>_xlfn.XLOOKUP(I2112,AS:AS,AU:AU)</f>
        <v>Hotel</v>
      </c>
      <c r="K2112" t="s">
        <v>33</v>
      </c>
      <c r="L2112">
        <v>15516.39</v>
      </c>
      <c r="M2112">
        <f>L2112*_xlfn.XLOOKUP(K2112,AM:AM,AN:AN)</f>
        <v>13344.0954</v>
      </c>
      <c r="N2112">
        <f>L2112*_xlfn.XLOOKUP(K2112,AM:AM,AO:AO)</f>
        <v>15516.39</v>
      </c>
      <c r="O2112">
        <v>136.1</v>
      </c>
      <c r="P2112">
        <f>O2112*_xlfn.XLOOKUP(K2112,AM:AM,AN:AN)</f>
        <v>117.04599999999999</v>
      </c>
      <c r="Q2112">
        <f>O2112*_xlfn.XLOOKUP(K2112,AM:AM,AO:AO)</f>
        <v>136.1</v>
      </c>
      <c r="R2112" t="str">
        <f>_xlfn.XLOOKUP(E2112,AF:AF,AG:AG)</f>
        <v>HILTON KYOTO</v>
      </c>
      <c r="S2112" t="str">
        <f>_xlfn.XLOOKUP(E2112,AF:AF,AI:AI)</f>
        <v>Japan</v>
      </c>
      <c r="T2112">
        <f>WEEKNUM(G2112)</f>
        <v>20</v>
      </c>
      <c r="U2112">
        <f>YEAR(G2112)</f>
        <v>2025</v>
      </c>
      <c r="V2112" s="117">
        <f>IFERROR(Q2112/N2112,"0")</f>
        <v>8.7713701447308303E-3</v>
      </c>
    </row>
    <row r="2113" spans="1:22">
      <c r="A2113" t="str">
        <f>_xlfn.XLOOKUP(D2113,BN:BN,BO:BO)</f>
        <v>México</v>
      </c>
      <c r="B2113" t="s">
        <v>25</v>
      </c>
      <c r="C2113">
        <v>305</v>
      </c>
      <c r="D2113" t="str">
        <f>_xlfn.XLOOKUP(C2113,BH:BH,BI:BI)</f>
        <v>DianaM</v>
      </c>
      <c r="E2113">
        <v>30268</v>
      </c>
      <c r="F2113" t="s">
        <v>1880</v>
      </c>
      <c r="G2113" s="63">
        <v>45792</v>
      </c>
      <c r="H2113" s="63">
        <v>45795</v>
      </c>
      <c r="I2113" t="s">
        <v>376</v>
      </c>
      <c r="J2113" t="str">
        <f>_xlfn.XLOOKUP(I2113,AS:AS,AU:AU)</f>
        <v>Hotel</v>
      </c>
      <c r="K2113" t="s">
        <v>33</v>
      </c>
      <c r="L2113">
        <v>1176</v>
      </c>
      <c r="M2113">
        <f>L2113*_xlfn.XLOOKUP(K2113,AM:AM,AN:AN)</f>
        <v>1011.36</v>
      </c>
      <c r="N2113">
        <f>L2113*_xlfn.XLOOKUP(K2113,AM:AM,AO:AO)</f>
        <v>1176</v>
      </c>
      <c r="O2113">
        <v>117.6</v>
      </c>
      <c r="P2113">
        <f>O2113*_xlfn.XLOOKUP(K2113,AM:AM,AN:AN)</f>
        <v>101.136</v>
      </c>
      <c r="Q2113">
        <f>O2113*_xlfn.XLOOKUP(K2113,AM:AM,AO:AO)</f>
        <v>117.6</v>
      </c>
      <c r="R2113" t="str">
        <f>_xlfn.XLOOKUP(E2113,AF:AF,AG:AG)</f>
        <v>PATINA OSAKA</v>
      </c>
      <c r="S2113" t="str">
        <f>_xlfn.XLOOKUP(E2113,AF:AF,AI:AI)</f>
        <v>Japan</v>
      </c>
      <c r="T2113">
        <f>WEEKNUM(G2113)</f>
        <v>20</v>
      </c>
      <c r="U2113">
        <f>YEAR(G2113)</f>
        <v>2025</v>
      </c>
      <c r="V2113" s="117">
        <f>IFERROR(Q2113/N2113,"0")</f>
        <v>9.9999999999999992E-2</v>
      </c>
    </row>
    <row r="2114" spans="1:22">
      <c r="A2114" t="str">
        <f>_xlfn.XLOOKUP(D2114,BN:BN,BO:BO)</f>
        <v>México</v>
      </c>
      <c r="B2114" t="s">
        <v>25</v>
      </c>
      <c r="C2114">
        <v>306</v>
      </c>
      <c r="D2114" t="str">
        <f>_xlfn.XLOOKUP(C2114,BH:BH,BI:BI)</f>
        <v>DianaM</v>
      </c>
      <c r="E2114">
        <v>27889</v>
      </c>
      <c r="F2114" t="s">
        <v>3145</v>
      </c>
      <c r="G2114" s="63">
        <v>45870</v>
      </c>
      <c r="H2114" s="63">
        <v>45872</v>
      </c>
      <c r="I2114" t="s">
        <v>376</v>
      </c>
      <c r="J2114" t="str">
        <f>_xlfn.XLOOKUP(I2114,AS:AS,AU:AU)</f>
        <v>Hotel</v>
      </c>
      <c r="K2114" t="s">
        <v>33</v>
      </c>
      <c r="L2114">
        <v>5477.48</v>
      </c>
      <c r="M2114">
        <f>L2114*_xlfn.XLOOKUP(K2114,AM:AM,AN:AN)</f>
        <v>4710.6327999999994</v>
      </c>
      <c r="N2114">
        <f>L2114*_xlfn.XLOOKUP(K2114,AM:AM,AO:AO)</f>
        <v>5477.48</v>
      </c>
      <c r="O2114">
        <v>0</v>
      </c>
      <c r="P2114">
        <f>O2114*_xlfn.XLOOKUP(K2114,AM:AM,AN:AN)</f>
        <v>0</v>
      </c>
      <c r="Q2114">
        <f>O2114*_xlfn.XLOOKUP(K2114,AM:AM,AO:AO)</f>
        <v>0</v>
      </c>
      <c r="R2114" t="str">
        <f>_xlfn.XLOOKUP(E2114,AF:AF,AG:AG)</f>
        <v>Hoshino Resorts KAI Sengokuhara</v>
      </c>
      <c r="S2114" t="str">
        <f>_xlfn.XLOOKUP(E2114,AF:AF,AI:AI)</f>
        <v>Japan</v>
      </c>
      <c r="T2114">
        <f>WEEKNUM(G2114)</f>
        <v>31</v>
      </c>
      <c r="U2114">
        <f>YEAR(G2114)</f>
        <v>2025</v>
      </c>
      <c r="V2114" s="117">
        <f>IFERROR(Q2114/N2114,"0")</f>
        <v>0</v>
      </c>
    </row>
    <row r="2115" spans="1:22">
      <c r="A2115" t="str">
        <f>_xlfn.XLOOKUP(D2115,BN:BN,BO:BO)</f>
        <v>México</v>
      </c>
      <c r="B2115" t="s">
        <v>25</v>
      </c>
      <c r="C2115">
        <v>306</v>
      </c>
      <c r="D2115" t="str">
        <f>_xlfn.XLOOKUP(C2115,BH:BH,BI:BI)</f>
        <v>DianaM</v>
      </c>
      <c r="E2115">
        <v>28934</v>
      </c>
      <c r="F2115" t="s">
        <v>3146</v>
      </c>
      <c r="G2115" s="63">
        <v>45864</v>
      </c>
      <c r="H2115" t="s">
        <v>218</v>
      </c>
      <c r="I2115" t="s">
        <v>366</v>
      </c>
      <c r="J2115" t="str">
        <f>_xlfn.XLOOKUP(I2115,AS:AS,AU:AU)</f>
        <v>Vuelos</v>
      </c>
      <c r="K2115" t="s">
        <v>33</v>
      </c>
      <c r="L2115">
        <v>278.10000000000002</v>
      </c>
      <c r="M2115">
        <f>L2115*_xlfn.XLOOKUP(K2115,AM:AM,AN:AN)</f>
        <v>239.16600000000003</v>
      </c>
      <c r="N2115">
        <f>L2115*_xlfn.XLOOKUP(K2115,AM:AM,AO:AO)</f>
        <v>278.10000000000002</v>
      </c>
      <c r="O2115">
        <v>7.53</v>
      </c>
      <c r="P2115">
        <f>O2115*_xlfn.XLOOKUP(K2115,AM:AM,AN:AN)</f>
        <v>6.4758000000000004</v>
      </c>
      <c r="Q2115">
        <f>O2115*_xlfn.XLOOKUP(K2115,AM:AM,AO:AO)</f>
        <v>7.53</v>
      </c>
      <c r="R2115" t="str">
        <f>_xlfn.XLOOKUP(E2115,AF:AF,AG:AG)</f>
        <v>F1S USA</v>
      </c>
      <c r="S2115" t="str">
        <f>_xlfn.XLOOKUP(E2115,AF:AF,AI:AI)</f>
        <v>United States</v>
      </c>
      <c r="T2115">
        <f>WEEKNUM(G2115)</f>
        <v>30</v>
      </c>
      <c r="U2115">
        <f>YEAR(G2115)</f>
        <v>2025</v>
      </c>
      <c r="V2115" s="117">
        <f>IFERROR(Q2115/N2115,"0")</f>
        <v>2.7076591154261056E-2</v>
      </c>
    </row>
    <row r="2116" spans="1:22">
      <c r="A2116" t="str">
        <f>_xlfn.XLOOKUP(D2116,BN:BN,BO:BO)</f>
        <v>México</v>
      </c>
      <c r="B2116" t="s">
        <v>25</v>
      </c>
      <c r="C2116">
        <v>306</v>
      </c>
      <c r="D2116" t="str">
        <f>_xlfn.XLOOKUP(C2116,BH:BH,BI:BI)</f>
        <v>DianaM</v>
      </c>
      <c r="E2116">
        <v>28934</v>
      </c>
      <c r="F2116" t="s">
        <v>3147</v>
      </c>
      <c r="G2116" s="63">
        <v>45864</v>
      </c>
      <c r="H2116" t="s">
        <v>218</v>
      </c>
      <c r="I2116" t="s">
        <v>366</v>
      </c>
      <c r="J2116" t="str">
        <f>_xlfn.XLOOKUP(I2116,AS:AS,AU:AU)</f>
        <v>Vuelos</v>
      </c>
      <c r="K2116" t="s">
        <v>33</v>
      </c>
      <c r="L2116">
        <v>278.10000000000002</v>
      </c>
      <c r="M2116">
        <f>L2116*_xlfn.XLOOKUP(K2116,AM:AM,AN:AN)</f>
        <v>239.16600000000003</v>
      </c>
      <c r="N2116">
        <f>L2116*_xlfn.XLOOKUP(K2116,AM:AM,AO:AO)</f>
        <v>278.10000000000002</v>
      </c>
      <c r="O2116">
        <v>7.53</v>
      </c>
      <c r="P2116">
        <f>O2116*_xlfn.XLOOKUP(K2116,AM:AM,AN:AN)</f>
        <v>6.4758000000000004</v>
      </c>
      <c r="Q2116">
        <f>O2116*_xlfn.XLOOKUP(K2116,AM:AM,AO:AO)</f>
        <v>7.53</v>
      </c>
      <c r="R2116" t="str">
        <f>_xlfn.XLOOKUP(E2116,AF:AF,AG:AG)</f>
        <v>F1S USA</v>
      </c>
      <c r="S2116" t="str">
        <f>_xlfn.XLOOKUP(E2116,AF:AF,AI:AI)</f>
        <v>United States</v>
      </c>
      <c r="T2116">
        <f>WEEKNUM(G2116)</f>
        <v>30</v>
      </c>
      <c r="U2116">
        <f>YEAR(G2116)</f>
        <v>2025</v>
      </c>
      <c r="V2116" s="117">
        <f>IFERROR(Q2116/N2116,"0")</f>
        <v>2.7076591154261056E-2</v>
      </c>
    </row>
    <row r="2117" spans="1:22">
      <c r="A2117" t="str">
        <f>_xlfn.XLOOKUP(D2117,BN:BN,BO:BO)</f>
        <v>México</v>
      </c>
      <c r="B2117" t="s">
        <v>25</v>
      </c>
      <c r="C2117">
        <v>306</v>
      </c>
      <c r="D2117" t="str">
        <f>_xlfn.XLOOKUP(C2117,BH:BH,BI:BI)</f>
        <v>DianaM</v>
      </c>
      <c r="E2117">
        <v>28934</v>
      </c>
      <c r="F2117" t="s">
        <v>3148</v>
      </c>
      <c r="G2117" s="63">
        <v>45864</v>
      </c>
      <c r="H2117" t="s">
        <v>218</v>
      </c>
      <c r="I2117" t="s">
        <v>366</v>
      </c>
      <c r="J2117" t="str">
        <f>_xlfn.XLOOKUP(I2117,AS:AS,AU:AU)</f>
        <v>Vuelos</v>
      </c>
      <c r="K2117" t="s">
        <v>33</v>
      </c>
      <c r="L2117">
        <v>278.10000000000002</v>
      </c>
      <c r="M2117">
        <f>L2117*_xlfn.XLOOKUP(K2117,AM:AM,AN:AN)</f>
        <v>239.16600000000003</v>
      </c>
      <c r="N2117">
        <f>L2117*_xlfn.XLOOKUP(K2117,AM:AM,AO:AO)</f>
        <v>278.10000000000002</v>
      </c>
      <c r="O2117">
        <v>7.53</v>
      </c>
      <c r="P2117">
        <f>O2117*_xlfn.XLOOKUP(K2117,AM:AM,AN:AN)</f>
        <v>6.4758000000000004</v>
      </c>
      <c r="Q2117">
        <f>O2117*_xlfn.XLOOKUP(K2117,AM:AM,AO:AO)</f>
        <v>7.53</v>
      </c>
      <c r="R2117" t="str">
        <f>_xlfn.XLOOKUP(E2117,AF:AF,AG:AG)</f>
        <v>F1S USA</v>
      </c>
      <c r="S2117" t="str">
        <f>_xlfn.XLOOKUP(E2117,AF:AF,AI:AI)</f>
        <v>United States</v>
      </c>
      <c r="T2117">
        <f>WEEKNUM(G2117)</f>
        <v>30</v>
      </c>
      <c r="U2117">
        <f>YEAR(G2117)</f>
        <v>2025</v>
      </c>
      <c r="V2117" s="117">
        <f>IFERROR(Q2117/N2117,"0")</f>
        <v>2.7076591154261056E-2</v>
      </c>
    </row>
    <row r="2118" spans="1:22">
      <c r="A2118" t="str">
        <f>_xlfn.XLOOKUP(D2118,BN:BN,BO:BO)</f>
        <v>México</v>
      </c>
      <c r="B2118" t="s">
        <v>25</v>
      </c>
      <c r="C2118">
        <v>306</v>
      </c>
      <c r="D2118" t="str">
        <f>_xlfn.XLOOKUP(C2118,BH:BH,BI:BI)</f>
        <v>DianaM</v>
      </c>
      <c r="E2118">
        <v>28934</v>
      </c>
      <c r="F2118" t="s">
        <v>3149</v>
      </c>
      <c r="G2118" s="63">
        <v>45864</v>
      </c>
      <c r="H2118" t="s">
        <v>218</v>
      </c>
      <c r="I2118" t="s">
        <v>366</v>
      </c>
      <c r="J2118" t="str">
        <f>_xlfn.XLOOKUP(I2118,AS:AS,AU:AU)</f>
        <v>Vuelos</v>
      </c>
      <c r="K2118" t="s">
        <v>33</v>
      </c>
      <c r="L2118">
        <v>278.10000000000002</v>
      </c>
      <c r="M2118">
        <f>L2118*_xlfn.XLOOKUP(K2118,AM:AM,AN:AN)</f>
        <v>239.16600000000003</v>
      </c>
      <c r="N2118">
        <f>L2118*_xlfn.XLOOKUP(K2118,AM:AM,AO:AO)</f>
        <v>278.10000000000002</v>
      </c>
      <c r="O2118">
        <v>7.53</v>
      </c>
      <c r="P2118">
        <f>O2118*_xlfn.XLOOKUP(K2118,AM:AM,AN:AN)</f>
        <v>6.4758000000000004</v>
      </c>
      <c r="Q2118">
        <f>O2118*_xlfn.XLOOKUP(K2118,AM:AM,AO:AO)</f>
        <v>7.53</v>
      </c>
      <c r="R2118" t="str">
        <f>_xlfn.XLOOKUP(E2118,AF:AF,AG:AG)</f>
        <v>F1S USA</v>
      </c>
      <c r="S2118" t="str">
        <f>_xlfn.XLOOKUP(E2118,AF:AF,AI:AI)</f>
        <v>United States</v>
      </c>
      <c r="T2118">
        <f>WEEKNUM(G2118)</f>
        <v>30</v>
      </c>
      <c r="U2118">
        <f>YEAR(G2118)</f>
        <v>2025</v>
      </c>
      <c r="V2118" s="117">
        <f>IFERROR(Q2118/N2118,"0")</f>
        <v>2.7076591154261056E-2</v>
      </c>
    </row>
    <row r="2119" spans="1:22">
      <c r="A2119" t="str">
        <f>_xlfn.XLOOKUP(D2119,BN:BN,BO:BO)</f>
        <v>México</v>
      </c>
      <c r="B2119" t="s">
        <v>25</v>
      </c>
      <c r="C2119">
        <v>306</v>
      </c>
      <c r="D2119" t="str">
        <f>_xlfn.XLOOKUP(C2119,BH:BH,BI:BI)</f>
        <v>DianaM</v>
      </c>
      <c r="E2119">
        <v>28934</v>
      </c>
      <c r="F2119" t="s">
        <v>3150</v>
      </c>
      <c r="G2119" s="63">
        <v>45864</v>
      </c>
      <c r="H2119" s="63" t="s">
        <v>218</v>
      </c>
      <c r="I2119" t="s">
        <v>366</v>
      </c>
      <c r="J2119" t="str">
        <f>_xlfn.XLOOKUP(I2119,AS:AS,AU:AU)</f>
        <v>Vuelos</v>
      </c>
      <c r="K2119" t="s">
        <v>33</v>
      </c>
      <c r="L2119">
        <v>278.10000000000002</v>
      </c>
      <c r="M2119">
        <f>L2119*_xlfn.XLOOKUP(K2119,AM:AM,AN:AN)</f>
        <v>239.16600000000003</v>
      </c>
      <c r="N2119">
        <f>L2119*_xlfn.XLOOKUP(K2119,AM:AM,AO:AO)</f>
        <v>278.10000000000002</v>
      </c>
      <c r="O2119">
        <v>7.53</v>
      </c>
      <c r="P2119">
        <f>O2119*_xlfn.XLOOKUP(K2119,AM:AM,AN:AN)</f>
        <v>6.4758000000000004</v>
      </c>
      <c r="Q2119">
        <f>O2119*_xlfn.XLOOKUP(K2119,AM:AM,AO:AO)</f>
        <v>7.53</v>
      </c>
      <c r="R2119" t="str">
        <f>_xlfn.XLOOKUP(E2119,AF:AF,AG:AG)</f>
        <v>F1S USA</v>
      </c>
      <c r="S2119" t="str">
        <f>_xlfn.XLOOKUP(E2119,AF:AF,AI:AI)</f>
        <v>United States</v>
      </c>
      <c r="T2119">
        <f>WEEKNUM(G2119)</f>
        <v>30</v>
      </c>
      <c r="U2119">
        <f>YEAR(G2119)</f>
        <v>2025</v>
      </c>
      <c r="V2119" s="117">
        <f>IFERROR(Q2119/N2119,"0")</f>
        <v>2.7076591154261056E-2</v>
      </c>
    </row>
    <row r="2120" spans="1:22">
      <c r="A2120" t="str">
        <f>_xlfn.XLOOKUP(D2120,BN:BN,BO:BO)</f>
        <v>México</v>
      </c>
      <c r="B2120" t="s">
        <v>25</v>
      </c>
      <c r="C2120">
        <v>306</v>
      </c>
      <c r="D2120" t="str">
        <f>_xlfn.XLOOKUP(C2120,BH:BH,BI:BI)</f>
        <v>DianaM</v>
      </c>
      <c r="E2120">
        <v>0</v>
      </c>
      <c r="F2120" t="s">
        <v>3151</v>
      </c>
      <c r="G2120" s="63">
        <v>45864</v>
      </c>
      <c r="H2120" s="63">
        <v>45872</v>
      </c>
      <c r="I2120" t="s">
        <v>396</v>
      </c>
      <c r="J2120" t="str">
        <f>_xlfn.XLOOKUP(I2120,AS:AS,AU:AU)</f>
        <v>Honorarios</v>
      </c>
      <c r="K2120" t="s">
        <v>33</v>
      </c>
      <c r="L2120">
        <v>175</v>
      </c>
      <c r="M2120">
        <f>L2120*_xlfn.XLOOKUP(K2120,AM:AM,AN:AN)</f>
        <v>150.5</v>
      </c>
      <c r="N2120">
        <f>L2120*_xlfn.XLOOKUP(K2120,AM:AM,AO:AO)</f>
        <v>175</v>
      </c>
      <c r="O2120">
        <v>175</v>
      </c>
      <c r="P2120">
        <f>O2120*_xlfn.XLOOKUP(K2120,AM:AM,AN:AN)</f>
        <v>150.5</v>
      </c>
      <c r="Q2120">
        <f>O2120*_xlfn.XLOOKUP(K2120,AM:AM,AO:AO)</f>
        <v>175</v>
      </c>
      <c r="R2120" t="s">
        <v>582</v>
      </c>
      <c r="S2120">
        <f>_xlfn.XLOOKUP(E2120,AF:AF,AI:AI)</f>
        <v>0</v>
      </c>
      <c r="T2120">
        <f>WEEKNUM(G2120)</f>
        <v>30</v>
      </c>
      <c r="U2120">
        <f>YEAR(G2120)</f>
        <v>2025</v>
      </c>
      <c r="V2120" s="117">
        <f>IFERROR(Q2120/N2120,"0")</f>
        <v>1</v>
      </c>
    </row>
    <row r="2121" spans="1:22">
      <c r="A2121" t="str">
        <f>_xlfn.XLOOKUP(D2121,BN:BN,BO:BO)</f>
        <v>México</v>
      </c>
      <c r="B2121" t="s">
        <v>25</v>
      </c>
      <c r="C2121">
        <v>306</v>
      </c>
      <c r="D2121" t="str">
        <f>_xlfn.XLOOKUP(C2121,BH:BH,BI:BI)</f>
        <v>DianaM</v>
      </c>
      <c r="E2121">
        <v>27889</v>
      </c>
      <c r="F2121" t="s">
        <v>3152</v>
      </c>
      <c r="G2121" s="63">
        <v>45864</v>
      </c>
      <c r="H2121" s="63">
        <v>45872</v>
      </c>
      <c r="I2121" t="s">
        <v>376</v>
      </c>
      <c r="J2121" t="str">
        <f>_xlfn.XLOOKUP(I2121,AS:AS,AU:AU)</f>
        <v>Hotel</v>
      </c>
      <c r="K2121" t="s">
        <v>33</v>
      </c>
      <c r="L2121">
        <v>-5178.1499999999996</v>
      </c>
      <c r="M2121">
        <f>L2121*_xlfn.XLOOKUP(K2121,AM:AM,AN:AN)</f>
        <v>-4453.2089999999998</v>
      </c>
      <c r="N2121">
        <f>L2121*_xlfn.XLOOKUP(K2121,AM:AM,AO:AO)</f>
        <v>-5178.1499999999996</v>
      </c>
      <c r="O2121">
        <v>0</v>
      </c>
      <c r="P2121">
        <f>O2121*_xlfn.XLOOKUP(K2121,AM:AM,AN:AN)</f>
        <v>0</v>
      </c>
      <c r="Q2121">
        <f>O2121*_xlfn.XLOOKUP(K2121,AM:AM,AO:AO)</f>
        <v>0</v>
      </c>
      <c r="R2121" t="str">
        <f>_xlfn.XLOOKUP(E2121,AF:AF,AG:AG)</f>
        <v>Hoshino Resorts KAI Sengokuhara</v>
      </c>
      <c r="S2121" t="str">
        <f>_xlfn.XLOOKUP(E2121,AF:AF,AI:AI)</f>
        <v>Japan</v>
      </c>
      <c r="T2121">
        <f>WEEKNUM(G2121)</f>
        <v>30</v>
      </c>
      <c r="U2121">
        <f>YEAR(G2121)</f>
        <v>2025</v>
      </c>
      <c r="V2121" s="117">
        <f>IFERROR(Q2121/N2121,"0")</f>
        <v>0</v>
      </c>
    </row>
    <row r="2122" spans="1:22">
      <c r="A2122" t="str">
        <f>_xlfn.XLOOKUP(D2122,BN:BN,BO:BO)</f>
        <v>México</v>
      </c>
      <c r="B2122" t="s">
        <v>25</v>
      </c>
      <c r="C2122">
        <v>306</v>
      </c>
      <c r="D2122" t="str">
        <f>_xlfn.XLOOKUP(C2122,BH:BH,BI:BI)</f>
        <v>DianaM</v>
      </c>
      <c r="E2122">
        <v>29478</v>
      </c>
      <c r="F2122" t="s">
        <v>3153</v>
      </c>
      <c r="G2122" s="63">
        <v>45864</v>
      </c>
      <c r="H2122" s="63">
        <v>45872</v>
      </c>
      <c r="I2122" t="s">
        <v>376</v>
      </c>
      <c r="J2122" t="str">
        <f>_xlfn.XLOOKUP(I2122,AS:AS,AU:AU)</f>
        <v>Hotel</v>
      </c>
      <c r="K2122" t="s">
        <v>33</v>
      </c>
      <c r="L2122">
        <v>3811.19</v>
      </c>
      <c r="M2122">
        <f>L2122*_xlfn.XLOOKUP(K2122,AM:AM,AN:AN)</f>
        <v>3277.6233999999999</v>
      </c>
      <c r="N2122">
        <f>L2122*_xlfn.XLOOKUP(K2122,AM:AM,AO:AO)</f>
        <v>3811.19</v>
      </c>
      <c r="O2122">
        <v>301.27999999999997</v>
      </c>
      <c r="P2122">
        <f>O2122*_xlfn.XLOOKUP(K2122,AM:AM,AN:AN)</f>
        <v>259.10079999999999</v>
      </c>
      <c r="Q2122">
        <f>O2122*_xlfn.XLOOKUP(K2122,AM:AM,AO:AO)</f>
        <v>301.27999999999997</v>
      </c>
      <c r="R2122" t="str">
        <f>_xlfn.XLOOKUP(E2122,AF:AF,AG:AG)</f>
        <v>SHISHI-IWA-HOUSE KARUIZAWA</v>
      </c>
      <c r="S2122" t="str">
        <f>_xlfn.XLOOKUP(E2122,AF:AF,AI:AI)</f>
        <v>Japan</v>
      </c>
      <c r="T2122">
        <f>WEEKNUM(G2122)</f>
        <v>30</v>
      </c>
      <c r="U2122">
        <f>YEAR(G2122)</f>
        <v>2025</v>
      </c>
      <c r="V2122" s="117">
        <f>IFERROR(Q2122/N2122,"0")</f>
        <v>7.9051424883041774E-2</v>
      </c>
    </row>
    <row r="2123" spans="1:22">
      <c r="A2123" t="str">
        <f>_xlfn.XLOOKUP(D2123,BN:BN,BO:BO)</f>
        <v>México</v>
      </c>
      <c r="B2123" t="s">
        <v>25</v>
      </c>
      <c r="C2123">
        <v>306</v>
      </c>
      <c r="D2123" t="str">
        <f>_xlfn.XLOOKUP(C2123,BH:BH,BI:BI)</f>
        <v>DianaM</v>
      </c>
      <c r="E2123">
        <v>26070</v>
      </c>
      <c r="F2123" t="s">
        <v>3154</v>
      </c>
      <c r="G2123" s="63">
        <v>45860</v>
      </c>
      <c r="H2123" s="63">
        <v>45864</v>
      </c>
      <c r="I2123" t="s">
        <v>376</v>
      </c>
      <c r="J2123" t="str">
        <f>_xlfn.XLOOKUP(I2123,AS:AS,AU:AU)</f>
        <v>Hotel</v>
      </c>
      <c r="K2123" t="s">
        <v>33</v>
      </c>
      <c r="L2123">
        <v>4262.47</v>
      </c>
      <c r="M2123">
        <f>L2123*_xlfn.XLOOKUP(K2123,AM:AM,AN:AN)</f>
        <v>3665.7242000000001</v>
      </c>
      <c r="N2123">
        <f>L2123*_xlfn.XLOOKUP(K2123,AM:AM,AO:AO)</f>
        <v>4262.47</v>
      </c>
      <c r="O2123">
        <v>0</v>
      </c>
      <c r="P2123">
        <f>O2123*_xlfn.XLOOKUP(K2123,AM:AM,AN:AN)</f>
        <v>0</v>
      </c>
      <c r="Q2123">
        <f>O2123*_xlfn.XLOOKUP(K2123,AM:AM,AO:AO)</f>
        <v>0</v>
      </c>
      <c r="R2123" t="str">
        <f>_xlfn.XLOOKUP(E2123,AF:AF,AG:AG)</f>
        <v>FOUR SEASONS HOTEL SEOUL</v>
      </c>
      <c r="S2123" t="str">
        <f>_xlfn.XLOOKUP(E2123,AF:AF,AI:AI)</f>
        <v>South Korea</v>
      </c>
      <c r="T2123">
        <f>WEEKNUM(G2123)</f>
        <v>30</v>
      </c>
      <c r="U2123">
        <f>YEAR(G2123)</f>
        <v>2025</v>
      </c>
      <c r="V2123" s="117">
        <f>IFERROR(Q2123/N2123,"0")</f>
        <v>0</v>
      </c>
    </row>
    <row r="2124" spans="1:22">
      <c r="A2124" t="str">
        <f>_xlfn.XLOOKUP(D2124,BN:BN,BO:BO)</f>
        <v>México</v>
      </c>
      <c r="B2124" t="s">
        <v>25</v>
      </c>
      <c r="C2124">
        <v>306</v>
      </c>
      <c r="D2124" t="str">
        <f>_xlfn.XLOOKUP(C2124,BH:BH,BI:BI)</f>
        <v>DianaM</v>
      </c>
      <c r="E2124">
        <v>28350</v>
      </c>
      <c r="F2124" t="s">
        <v>1880</v>
      </c>
      <c r="G2124" s="63">
        <v>45860</v>
      </c>
      <c r="H2124" s="63">
        <v>45872</v>
      </c>
      <c r="I2124" t="s">
        <v>376</v>
      </c>
      <c r="J2124" t="str">
        <f>_xlfn.XLOOKUP(I2124,AS:AS,AU:AU)</f>
        <v>Hotel</v>
      </c>
      <c r="K2124" t="s">
        <v>33</v>
      </c>
      <c r="L2124">
        <v>3239.96</v>
      </c>
      <c r="M2124">
        <f>L2124*_xlfn.XLOOKUP(K2124,AM:AM,AN:AN)</f>
        <v>2786.3656000000001</v>
      </c>
      <c r="N2124">
        <f>L2124*_xlfn.XLOOKUP(K2124,AM:AM,AO:AO)</f>
        <v>3239.96</v>
      </c>
      <c r="O2124">
        <v>121.58</v>
      </c>
      <c r="P2124">
        <f>O2124*_xlfn.XLOOKUP(K2124,AM:AM,AN:AN)</f>
        <v>104.55879999999999</v>
      </c>
      <c r="Q2124">
        <f>O2124*_xlfn.XLOOKUP(K2124,AM:AM,AO:AO)</f>
        <v>121.58</v>
      </c>
      <c r="R2124" t="str">
        <f>_xlfn.XLOOKUP(E2124,AF:AF,AG:AG)</f>
        <v>FOUR SEASONS HOTEL OSAKA</v>
      </c>
      <c r="S2124" t="str">
        <f>_xlfn.XLOOKUP(E2124,AF:AF,AI:AI)</f>
        <v>Japan</v>
      </c>
      <c r="T2124">
        <f>WEEKNUM(G2124)</f>
        <v>30</v>
      </c>
      <c r="U2124">
        <f>YEAR(G2124)</f>
        <v>2025</v>
      </c>
      <c r="V2124" s="117">
        <f>IFERROR(Q2124/N2124,"0")</f>
        <v>3.752515463153866E-2</v>
      </c>
    </row>
    <row r="2125" spans="1:22">
      <c r="A2125" t="str">
        <f>_xlfn.XLOOKUP(D2125,BN:BN,BO:BO)</f>
        <v>México</v>
      </c>
      <c r="B2125" t="s">
        <v>25</v>
      </c>
      <c r="C2125">
        <v>306</v>
      </c>
      <c r="D2125" t="str">
        <f>_xlfn.XLOOKUP(C2125,BH:BH,BI:BI)</f>
        <v>DianaM</v>
      </c>
      <c r="E2125">
        <v>25107</v>
      </c>
      <c r="F2125" t="s">
        <v>3155</v>
      </c>
      <c r="G2125" s="63">
        <v>45860</v>
      </c>
      <c r="H2125" s="63">
        <v>45872</v>
      </c>
      <c r="I2125" t="s">
        <v>477</v>
      </c>
      <c r="J2125" t="str">
        <f>_xlfn.XLOOKUP(I2125,AS:AS,AU:AU)</f>
        <v>Traslados</v>
      </c>
      <c r="K2125" t="s">
        <v>33</v>
      </c>
      <c r="L2125">
        <v>2587.13</v>
      </c>
      <c r="M2125">
        <f>L2125*_xlfn.XLOOKUP(K2125,AM:AM,AN:AN)</f>
        <v>2224.9317999999998</v>
      </c>
      <c r="N2125">
        <f>L2125*_xlfn.XLOOKUP(K2125,AM:AM,AO:AO)</f>
        <v>2587.13</v>
      </c>
      <c r="O2125">
        <v>0</v>
      </c>
      <c r="P2125">
        <f>O2125*_xlfn.XLOOKUP(K2125,AM:AM,AN:AN)</f>
        <v>0</v>
      </c>
      <c r="Q2125">
        <f>O2125*_xlfn.XLOOKUP(K2125,AM:AM,AO:AO)</f>
        <v>0</v>
      </c>
      <c r="R2125" t="str">
        <f>_xlfn.XLOOKUP(E2125,AF:AF,AG:AG)</f>
        <v>AI OYAMA BRIDGE INTERNATIONAL</v>
      </c>
      <c r="S2125" t="str">
        <f>_xlfn.XLOOKUP(E2125,AF:AF,AI:AI)</f>
        <v>Japan</v>
      </c>
      <c r="T2125">
        <f>WEEKNUM(G2125)</f>
        <v>30</v>
      </c>
      <c r="U2125">
        <f>YEAR(G2125)</f>
        <v>2025</v>
      </c>
      <c r="V2125" s="117">
        <f>IFERROR(Q2125/N2125,"0")</f>
        <v>0</v>
      </c>
    </row>
    <row r="2126" spans="1:22">
      <c r="A2126" t="str">
        <f>_xlfn.XLOOKUP(D2126,BN:BN,BO:BO)</f>
        <v>México</v>
      </c>
      <c r="B2126" t="s">
        <v>25</v>
      </c>
      <c r="C2126">
        <v>306</v>
      </c>
      <c r="D2126" t="str">
        <f>_xlfn.XLOOKUP(C2126,BH:BH,BI:BI)</f>
        <v>DianaM</v>
      </c>
      <c r="E2126">
        <v>29841</v>
      </c>
      <c r="F2126" t="s">
        <v>2866</v>
      </c>
      <c r="G2126" s="63">
        <v>45860</v>
      </c>
      <c r="H2126" s="63">
        <v>45872</v>
      </c>
      <c r="I2126" t="s">
        <v>376</v>
      </c>
      <c r="J2126" t="str">
        <f>_xlfn.XLOOKUP(I2126,AS:AS,AU:AU)</f>
        <v>Hotel</v>
      </c>
      <c r="K2126" t="s">
        <v>33</v>
      </c>
      <c r="L2126">
        <v>13402.35</v>
      </c>
      <c r="M2126">
        <f>L2126*_xlfn.XLOOKUP(K2126,AM:AM,AN:AN)</f>
        <v>11526.021000000001</v>
      </c>
      <c r="N2126">
        <f>L2126*_xlfn.XLOOKUP(K2126,AM:AM,AO:AO)</f>
        <v>13402.35</v>
      </c>
      <c r="O2126">
        <v>908.68</v>
      </c>
      <c r="P2126">
        <f>O2126*_xlfn.XLOOKUP(K2126,AM:AM,AN:AN)</f>
        <v>781.46479999999997</v>
      </c>
      <c r="Q2126">
        <f>O2126*_xlfn.XLOOKUP(K2126,AM:AM,AO:AO)</f>
        <v>908.68</v>
      </c>
      <c r="R2126" t="str">
        <f>_xlfn.XLOOKUP(E2126,AF:AF,AG:AG)</f>
        <v>BULGARI HOTEL TOKYO</v>
      </c>
      <c r="S2126" t="str">
        <f>_xlfn.XLOOKUP(E2126,AF:AF,AI:AI)</f>
        <v>Japan</v>
      </c>
      <c r="T2126">
        <f>WEEKNUM(G2126)</f>
        <v>30</v>
      </c>
      <c r="U2126">
        <f>YEAR(G2126)</f>
        <v>2025</v>
      </c>
      <c r="V2126" s="117">
        <f>IFERROR(Q2126/N2126,"0")</f>
        <v>6.7800049991232875E-2</v>
      </c>
    </row>
    <row r="2127" spans="1:22">
      <c r="A2127" t="str">
        <f>_xlfn.XLOOKUP(D2127,BN:BN,BO:BO)</f>
        <v>México</v>
      </c>
      <c r="B2127" t="s">
        <v>25</v>
      </c>
      <c r="C2127">
        <v>306</v>
      </c>
      <c r="D2127" t="str">
        <f>_xlfn.XLOOKUP(C2127,BH:BH,BI:BI)</f>
        <v>DianaM</v>
      </c>
      <c r="E2127">
        <v>28350</v>
      </c>
      <c r="F2127" t="s">
        <v>3156</v>
      </c>
      <c r="G2127" s="63">
        <v>45860</v>
      </c>
      <c r="H2127" s="63">
        <v>45872</v>
      </c>
      <c r="I2127" t="s">
        <v>419</v>
      </c>
      <c r="J2127" t="str">
        <f>_xlfn.XLOOKUP(I2127,AS:AS,AU:AU)</f>
        <v>Otros</v>
      </c>
      <c r="K2127" t="s">
        <v>33</v>
      </c>
      <c r="L2127">
        <v>88.43</v>
      </c>
      <c r="M2127">
        <f>L2127*_xlfn.XLOOKUP(K2127,AM:AM,AN:AN)</f>
        <v>76.049800000000005</v>
      </c>
      <c r="N2127">
        <f>L2127*_xlfn.XLOOKUP(K2127,AM:AM,AO:AO)</f>
        <v>88.43</v>
      </c>
      <c r="O2127">
        <v>121.58</v>
      </c>
      <c r="P2127">
        <f>O2127*_xlfn.XLOOKUP(K2127,AM:AM,AN:AN)</f>
        <v>104.55879999999999</v>
      </c>
      <c r="Q2127">
        <f>O2127*_xlfn.XLOOKUP(K2127,AM:AM,AO:AO)</f>
        <v>121.58</v>
      </c>
      <c r="R2127" t="str">
        <f>_xlfn.XLOOKUP(E2127,AF:AF,AG:AG)</f>
        <v>FOUR SEASONS HOTEL OSAKA</v>
      </c>
      <c r="S2127" t="str">
        <f>_xlfn.XLOOKUP(E2127,AF:AF,AI:AI)</f>
        <v>Japan</v>
      </c>
      <c r="T2127">
        <f>WEEKNUM(G2127)</f>
        <v>30</v>
      </c>
      <c r="U2127">
        <f>YEAR(G2127)</f>
        <v>2025</v>
      </c>
      <c r="V2127" s="117">
        <f>IFERROR(Q2127/N2127,"0")</f>
        <v>1.3748727807305212</v>
      </c>
    </row>
    <row r="2128" spans="1:22">
      <c r="A2128" t="str">
        <f>_xlfn.XLOOKUP(D2128,BN:BN,BO:BO)</f>
        <v>México</v>
      </c>
      <c r="B2128" t="s">
        <v>25</v>
      </c>
      <c r="C2128">
        <v>306</v>
      </c>
      <c r="D2128" t="str">
        <f>_xlfn.XLOOKUP(C2128,BH:BH,BI:BI)</f>
        <v>DianaM</v>
      </c>
      <c r="E2128">
        <v>25780</v>
      </c>
      <c r="F2128" t="s">
        <v>3157</v>
      </c>
      <c r="G2128" s="63">
        <v>45860</v>
      </c>
      <c r="H2128" s="63">
        <v>45872</v>
      </c>
      <c r="I2128" t="s">
        <v>425</v>
      </c>
      <c r="J2128" t="str">
        <f>_xlfn.XLOOKUP(I2128,AS:AS,AU:AU)</f>
        <v>Traslados</v>
      </c>
      <c r="K2128" t="s">
        <v>33</v>
      </c>
      <c r="L2128">
        <v>575</v>
      </c>
      <c r="M2128">
        <f>L2128*_xlfn.XLOOKUP(K2128,AM:AM,AN:AN)</f>
        <v>494.5</v>
      </c>
      <c r="N2128">
        <f>L2128*_xlfn.XLOOKUP(K2128,AM:AM,AO:AO)</f>
        <v>575</v>
      </c>
      <c r="O2128">
        <v>86.25</v>
      </c>
      <c r="P2128">
        <f>O2128*_xlfn.XLOOKUP(K2128,AM:AM,AN:AN)</f>
        <v>74.174999999999997</v>
      </c>
      <c r="Q2128">
        <f>O2128*_xlfn.XLOOKUP(K2128,AM:AM,AO:AO)</f>
        <v>86.25</v>
      </c>
      <c r="R2128" t="str">
        <f>_xlfn.XLOOKUP(E2128,AF:AF,AG:AG)</f>
        <v>ROLZO</v>
      </c>
      <c r="S2128" t="str">
        <f>_xlfn.XLOOKUP(E2128,AF:AF,AI:AI)</f>
        <v>United Kingdom</v>
      </c>
      <c r="T2128">
        <f>WEEKNUM(G2128)</f>
        <v>30</v>
      </c>
      <c r="U2128">
        <f>YEAR(G2128)</f>
        <v>2025</v>
      </c>
      <c r="V2128" s="117">
        <f>IFERROR(Q2128/N2128,"0")</f>
        <v>0.15</v>
      </c>
    </row>
    <row r="2129" spans="1:22">
      <c r="A2129" t="str">
        <f>_xlfn.XLOOKUP(D2129,BN:BN,BO:BO)</f>
        <v>México</v>
      </c>
      <c r="B2129" t="s">
        <v>25</v>
      </c>
      <c r="C2129">
        <v>306</v>
      </c>
      <c r="D2129" t="str">
        <f>_xlfn.XLOOKUP(C2129,BH:BH,BI:BI)</f>
        <v>DianaM</v>
      </c>
      <c r="E2129">
        <v>0</v>
      </c>
      <c r="F2129" t="s">
        <v>1158</v>
      </c>
      <c r="G2129" s="63">
        <v>45860</v>
      </c>
      <c r="H2129" s="63">
        <v>45872</v>
      </c>
      <c r="I2129" t="s">
        <v>396</v>
      </c>
      <c r="J2129" t="str">
        <f>_xlfn.XLOOKUP(I2129,AS:AS,AU:AU)</f>
        <v>Honorarios</v>
      </c>
      <c r="K2129" t="s">
        <v>33</v>
      </c>
      <c r="L2129">
        <v>2131.14</v>
      </c>
      <c r="M2129">
        <f>L2129*_xlfn.XLOOKUP(K2129,AM:AM,AN:AN)</f>
        <v>1832.7803999999999</v>
      </c>
      <c r="N2129">
        <f>L2129*_xlfn.XLOOKUP(K2129,AM:AM,AO:AO)</f>
        <v>2131.14</v>
      </c>
      <c r="O2129">
        <v>2131.14</v>
      </c>
      <c r="P2129">
        <f>O2129*_xlfn.XLOOKUP(K2129,AM:AM,AN:AN)</f>
        <v>1832.7803999999999</v>
      </c>
      <c r="Q2129">
        <f>O2129*_xlfn.XLOOKUP(K2129,AM:AM,AO:AO)</f>
        <v>2131.14</v>
      </c>
      <c r="R2129" t="str">
        <f>_xlfn.XLOOKUP(E2129,AF:AF,AG:AG)</f>
        <v>FEES</v>
      </c>
      <c r="S2129">
        <f>_xlfn.XLOOKUP(E2129,AF:AF,AI:AI)</f>
        <v>0</v>
      </c>
      <c r="T2129">
        <f>WEEKNUM(G2129)</f>
        <v>30</v>
      </c>
      <c r="U2129">
        <f>YEAR(G2129)</f>
        <v>2025</v>
      </c>
      <c r="V2129" s="117">
        <f>IFERROR(Q2129/N2129,"0")</f>
        <v>1</v>
      </c>
    </row>
    <row r="2130" spans="1:22">
      <c r="A2130" t="str">
        <f>_xlfn.XLOOKUP(D2130,BN:BN,BO:BO)</f>
        <v>México</v>
      </c>
      <c r="B2130" t="s">
        <v>25</v>
      </c>
      <c r="C2130">
        <v>307</v>
      </c>
      <c r="D2130" t="str">
        <f>_xlfn.XLOOKUP(C2130,BH:BH,BI:BI)</f>
        <v>DianaM</v>
      </c>
      <c r="E2130">
        <v>27633</v>
      </c>
      <c r="F2130" t="s">
        <v>3158</v>
      </c>
      <c r="G2130" s="63">
        <v>45770</v>
      </c>
      <c r="H2130" s="63">
        <v>45773</v>
      </c>
      <c r="I2130" t="s">
        <v>376</v>
      </c>
      <c r="J2130" t="str">
        <f>_xlfn.XLOOKUP(I2130,AS:AS,AU:AU)</f>
        <v>Hotel</v>
      </c>
      <c r="K2130" t="s">
        <v>33</v>
      </c>
      <c r="L2130">
        <v>5391</v>
      </c>
      <c r="M2130">
        <f>L2130*_xlfn.XLOOKUP(K2130,AM:AM,AN:AN)</f>
        <v>4636.26</v>
      </c>
      <c r="N2130">
        <f>L2130*_xlfn.XLOOKUP(K2130,AM:AM,AO:AO)</f>
        <v>5391</v>
      </c>
      <c r="O2130">
        <v>268.5</v>
      </c>
      <c r="P2130">
        <f>O2130*_xlfn.XLOOKUP(K2130,AM:AM,AN:AN)</f>
        <v>230.91</v>
      </c>
      <c r="Q2130">
        <f>O2130*_xlfn.XLOOKUP(K2130,AM:AM,AO:AO)</f>
        <v>268.5</v>
      </c>
      <c r="R2130" t="str">
        <f>_xlfn.XLOOKUP(E2130,AF:AF,AG:AG)</f>
        <v>FOUR SEASONS RESORT TAMARINDO</v>
      </c>
      <c r="S2130" t="str">
        <f>_xlfn.XLOOKUP(E2130,AF:AF,AI:AI)</f>
        <v>Mexico</v>
      </c>
      <c r="T2130">
        <f>WEEKNUM(G2130)</f>
        <v>17</v>
      </c>
      <c r="U2130">
        <f>YEAR(G2130)</f>
        <v>2025</v>
      </c>
      <c r="V2130" s="117">
        <f>IFERROR(Q2130/N2130,"0")</f>
        <v>4.9805230940456316E-2</v>
      </c>
    </row>
    <row r="2131" spans="1:22">
      <c r="A2131" t="str">
        <f>_xlfn.XLOOKUP(D2131,BN:BN,BO:BO)</f>
        <v>México</v>
      </c>
      <c r="B2131" t="s">
        <v>25</v>
      </c>
      <c r="C2131">
        <v>307</v>
      </c>
      <c r="D2131" t="str">
        <f>_xlfn.XLOOKUP(C2131,BH:BH,BI:BI)</f>
        <v>DianaM</v>
      </c>
      <c r="E2131">
        <v>27633</v>
      </c>
      <c r="F2131" t="s">
        <v>3158</v>
      </c>
      <c r="G2131" s="63">
        <v>45770</v>
      </c>
      <c r="H2131" s="63">
        <v>45773</v>
      </c>
      <c r="I2131" t="s">
        <v>376</v>
      </c>
      <c r="J2131" t="str">
        <f>_xlfn.XLOOKUP(I2131,AS:AS,AU:AU)</f>
        <v>Hotel</v>
      </c>
      <c r="K2131" t="s">
        <v>33</v>
      </c>
      <c r="L2131">
        <v>2685</v>
      </c>
      <c r="M2131">
        <f>L2131*_xlfn.XLOOKUP(K2131,AM:AM,AN:AN)</f>
        <v>2309.1</v>
      </c>
      <c r="N2131">
        <f>L2131*_xlfn.XLOOKUP(K2131,AM:AM,AO:AO)</f>
        <v>2685</v>
      </c>
      <c r="O2131">
        <v>268.5</v>
      </c>
      <c r="P2131">
        <f>O2131*_xlfn.XLOOKUP(K2131,AM:AM,AN:AN)</f>
        <v>230.91</v>
      </c>
      <c r="Q2131">
        <f>O2131*_xlfn.XLOOKUP(K2131,AM:AM,AO:AO)</f>
        <v>268.5</v>
      </c>
      <c r="R2131" t="str">
        <f>_xlfn.XLOOKUP(E2131,AF:AF,AG:AG)</f>
        <v>FOUR SEASONS RESORT TAMARINDO</v>
      </c>
      <c r="S2131" t="str">
        <f>_xlfn.XLOOKUP(E2131,AF:AF,AI:AI)</f>
        <v>Mexico</v>
      </c>
      <c r="T2131">
        <f>WEEKNUM(G2131)</f>
        <v>17</v>
      </c>
      <c r="U2131">
        <f>YEAR(G2131)</f>
        <v>2025</v>
      </c>
      <c r="V2131" s="117">
        <f>IFERROR(Q2131/N2131,"0")</f>
        <v>0.1</v>
      </c>
    </row>
    <row r="2132" spans="1:22">
      <c r="A2132" t="str">
        <f>_xlfn.XLOOKUP(D2132,BN:BN,BO:BO)</f>
        <v>México</v>
      </c>
      <c r="B2132" t="s">
        <v>25</v>
      </c>
      <c r="C2132">
        <v>308</v>
      </c>
      <c r="D2132" t="str">
        <f>_xlfn.XLOOKUP(C2132,BH:BH,BI:BI)</f>
        <v>DianaM</v>
      </c>
      <c r="E2132">
        <v>27703</v>
      </c>
      <c r="F2132" t="s">
        <v>3159</v>
      </c>
      <c r="G2132" s="63">
        <v>45757</v>
      </c>
      <c r="H2132" s="63">
        <v>45759</v>
      </c>
      <c r="I2132" t="s">
        <v>376</v>
      </c>
      <c r="J2132" t="str">
        <f>_xlfn.XLOOKUP(I2132,AS:AS,AU:AU)</f>
        <v>Hotel</v>
      </c>
      <c r="K2132" t="s">
        <v>33</v>
      </c>
      <c r="L2132">
        <v>1495.76</v>
      </c>
      <c r="M2132">
        <f>L2132*_xlfn.XLOOKUP(K2132,AM:AM,AN:AN)</f>
        <v>1286.3535999999999</v>
      </c>
      <c r="N2132">
        <f>L2132*_xlfn.XLOOKUP(K2132,AM:AM,AO:AO)</f>
        <v>1495.76</v>
      </c>
      <c r="O2132">
        <v>121.26</v>
      </c>
      <c r="P2132">
        <f>O2132*_xlfn.XLOOKUP(K2132,AM:AM,AN:AN)</f>
        <v>104.28360000000001</v>
      </c>
      <c r="Q2132">
        <f>O2132*_xlfn.XLOOKUP(K2132,AM:AM,AO:AO)</f>
        <v>121.26</v>
      </c>
      <c r="R2132" t="str">
        <f>_xlfn.XLOOKUP(E2132,AF:AF,AG:AG)</f>
        <v>THE ST. REGIS WASHINGTON D.C.</v>
      </c>
      <c r="S2132" t="str">
        <f>_xlfn.XLOOKUP(E2132,AF:AF,AI:AI)</f>
        <v>United States</v>
      </c>
      <c r="T2132">
        <f>WEEKNUM(G2132)</f>
        <v>15</v>
      </c>
      <c r="U2132">
        <f>YEAR(G2132)</f>
        <v>2025</v>
      </c>
      <c r="V2132" s="117">
        <f>IFERROR(Q2132/N2132,"0")</f>
        <v>8.1069155479488689E-2</v>
      </c>
    </row>
    <row r="2133" spans="1:22">
      <c r="A2133" t="str">
        <f>_xlfn.XLOOKUP(D2133,BN:BN,BO:BO)</f>
        <v>México</v>
      </c>
      <c r="B2133" t="s">
        <v>25</v>
      </c>
      <c r="C2133">
        <v>308</v>
      </c>
      <c r="D2133" t="str">
        <f>_xlfn.XLOOKUP(C2133,BH:BH,BI:BI)</f>
        <v>DianaM</v>
      </c>
      <c r="E2133">
        <v>27704</v>
      </c>
      <c r="F2133" t="s">
        <v>3160</v>
      </c>
      <c r="G2133" s="63">
        <v>45757</v>
      </c>
      <c r="H2133" s="63">
        <v>45759</v>
      </c>
      <c r="I2133" t="s">
        <v>425</v>
      </c>
      <c r="J2133" t="str">
        <f>_xlfn.XLOOKUP(I2133,AS:AS,AU:AU)</f>
        <v>Traslados</v>
      </c>
      <c r="K2133" t="s">
        <v>33</v>
      </c>
      <c r="L2133">
        <v>173.85</v>
      </c>
      <c r="M2133">
        <f>L2133*_xlfn.XLOOKUP(K2133,AM:AM,AN:AN)</f>
        <v>149.511</v>
      </c>
      <c r="N2133">
        <f>L2133*_xlfn.XLOOKUP(K2133,AM:AM,AO:AO)</f>
        <v>173.85</v>
      </c>
      <c r="O2133">
        <v>0</v>
      </c>
      <c r="P2133">
        <f>O2133*_xlfn.XLOOKUP(K2133,AM:AM,AN:AN)</f>
        <v>0</v>
      </c>
      <c r="Q2133">
        <f>O2133*_xlfn.XLOOKUP(K2133,AM:AM,AO:AO)</f>
        <v>0</v>
      </c>
      <c r="R2133" t="str">
        <f>_xlfn.XLOOKUP(E2133,AF:AF,AG:AG)</f>
        <v>Blacklane</v>
      </c>
      <c r="S2133" t="str">
        <f>_xlfn.XLOOKUP(E2133,AF:AF,AI:AI)</f>
        <v>Germany</v>
      </c>
      <c r="T2133">
        <f>WEEKNUM(G2133)</f>
        <v>15</v>
      </c>
      <c r="U2133">
        <f>YEAR(G2133)</f>
        <v>2025</v>
      </c>
      <c r="V2133" s="117">
        <f>IFERROR(Q2133/N2133,"0")</f>
        <v>0</v>
      </c>
    </row>
    <row r="2134" spans="1:22">
      <c r="A2134" t="str">
        <f>_xlfn.XLOOKUP(D2134,BN:BN,BO:BO)</f>
        <v>México</v>
      </c>
      <c r="B2134" t="s">
        <v>25</v>
      </c>
      <c r="C2134">
        <v>308</v>
      </c>
      <c r="D2134" t="str">
        <f>_xlfn.XLOOKUP(C2134,BH:BH,BI:BI)</f>
        <v>DianaM</v>
      </c>
      <c r="E2134">
        <v>27704</v>
      </c>
      <c r="F2134" t="s">
        <v>3161</v>
      </c>
      <c r="G2134" s="63">
        <v>45757</v>
      </c>
      <c r="H2134" s="63">
        <v>45759</v>
      </c>
      <c r="I2134" t="s">
        <v>425</v>
      </c>
      <c r="J2134" t="str">
        <f>_xlfn.XLOOKUP(I2134,AS:AS,AU:AU)</f>
        <v>Traslados</v>
      </c>
      <c r="K2134" t="s">
        <v>33</v>
      </c>
      <c r="L2134">
        <v>199.54</v>
      </c>
      <c r="M2134">
        <f>L2134*_xlfn.XLOOKUP(K2134,AM:AM,AN:AN)</f>
        <v>171.6044</v>
      </c>
      <c r="N2134">
        <f>L2134*_xlfn.XLOOKUP(K2134,AM:AM,AO:AO)</f>
        <v>199.54</v>
      </c>
      <c r="O2134">
        <v>0</v>
      </c>
      <c r="P2134">
        <f>O2134*_xlfn.XLOOKUP(K2134,AM:AM,AN:AN)</f>
        <v>0</v>
      </c>
      <c r="Q2134">
        <f>O2134*_xlfn.XLOOKUP(K2134,AM:AM,AO:AO)</f>
        <v>0</v>
      </c>
      <c r="R2134" t="str">
        <f>_xlfn.XLOOKUP(E2134,AF:AF,AG:AG)</f>
        <v>Blacklane</v>
      </c>
      <c r="S2134" t="str">
        <f>_xlfn.XLOOKUP(E2134,AF:AF,AI:AI)</f>
        <v>Germany</v>
      </c>
      <c r="T2134">
        <f>WEEKNUM(G2134)</f>
        <v>15</v>
      </c>
      <c r="U2134">
        <f>YEAR(G2134)</f>
        <v>2025</v>
      </c>
      <c r="V2134" s="117">
        <f>IFERROR(Q2134/N2134,"0")</f>
        <v>0</v>
      </c>
    </row>
    <row r="2135" spans="1:22">
      <c r="A2135" t="str">
        <f>_xlfn.XLOOKUP(D2135,BN:BN,BO:BO)</f>
        <v>México</v>
      </c>
      <c r="B2135" t="s">
        <v>25</v>
      </c>
      <c r="C2135">
        <v>309</v>
      </c>
      <c r="D2135" t="str">
        <f>_xlfn.XLOOKUP(C2135,BH:BH,BI:BI)</f>
        <v>DianaM</v>
      </c>
      <c r="E2135">
        <v>25024</v>
      </c>
      <c r="F2135" t="s">
        <v>3162</v>
      </c>
      <c r="G2135" s="63">
        <v>45857</v>
      </c>
      <c r="H2135" s="63">
        <v>45884</v>
      </c>
      <c r="I2135" t="s">
        <v>366</v>
      </c>
      <c r="J2135" t="str">
        <f>_xlfn.XLOOKUP(I2135,AS:AS,AU:AU)</f>
        <v>Vuelos</v>
      </c>
      <c r="K2135" t="s">
        <v>33</v>
      </c>
      <c r="L2135">
        <v>178.3</v>
      </c>
      <c r="M2135">
        <f>L2135*_xlfn.XLOOKUP(K2135,AM:AM,AN:AN)</f>
        <v>153.33799999999999</v>
      </c>
      <c r="N2135">
        <f>L2135*_xlfn.XLOOKUP(K2135,AM:AM,AO:AO)</f>
        <v>178.3</v>
      </c>
      <c r="O2135">
        <v>0</v>
      </c>
      <c r="P2135">
        <f>O2135*_xlfn.XLOOKUP(K2135,AM:AM,AN:AN)</f>
        <v>0</v>
      </c>
      <c r="Q2135">
        <f>O2135*_xlfn.XLOOKUP(K2135,AM:AM,AO:AO)</f>
        <v>0</v>
      </c>
      <c r="R2135" t="str">
        <f>_xlfn.XLOOKUP(E2135,AF:AF,AG:AG)</f>
        <v>Iberia</v>
      </c>
      <c r="S2135" t="str">
        <f>_xlfn.XLOOKUP(E2135,AF:AF,AI:AI)</f>
        <v>Spain</v>
      </c>
      <c r="T2135">
        <f>WEEKNUM(G2135)</f>
        <v>29</v>
      </c>
      <c r="U2135">
        <f>YEAR(G2135)</f>
        <v>2025</v>
      </c>
      <c r="V2135" s="117">
        <f>IFERROR(Q2135/N2135,"0")</f>
        <v>0</v>
      </c>
    </row>
    <row r="2136" spans="1:22">
      <c r="A2136" t="str">
        <f>_xlfn.XLOOKUP(D2136,BN:BN,BO:BO)</f>
        <v>México</v>
      </c>
      <c r="B2136" t="s">
        <v>25</v>
      </c>
      <c r="C2136">
        <v>309</v>
      </c>
      <c r="D2136" t="str">
        <f>_xlfn.XLOOKUP(C2136,BH:BH,BI:BI)</f>
        <v>DianaM</v>
      </c>
      <c r="E2136">
        <v>25024</v>
      </c>
      <c r="F2136" t="s">
        <v>3163</v>
      </c>
      <c r="G2136" s="63">
        <v>45857</v>
      </c>
      <c r="H2136" s="63">
        <v>45884</v>
      </c>
      <c r="I2136" t="s">
        <v>366</v>
      </c>
      <c r="J2136" t="str">
        <f>_xlfn.XLOOKUP(I2136,AS:AS,AU:AU)</f>
        <v>Vuelos</v>
      </c>
      <c r="K2136" t="s">
        <v>33</v>
      </c>
      <c r="L2136">
        <v>178.3</v>
      </c>
      <c r="M2136">
        <f>L2136*_xlfn.XLOOKUP(K2136,AM:AM,AN:AN)</f>
        <v>153.33799999999999</v>
      </c>
      <c r="N2136">
        <f>L2136*_xlfn.XLOOKUP(K2136,AM:AM,AO:AO)</f>
        <v>178.3</v>
      </c>
      <c r="O2136">
        <v>0</v>
      </c>
      <c r="P2136">
        <f>O2136*_xlfn.XLOOKUP(K2136,AM:AM,AN:AN)</f>
        <v>0</v>
      </c>
      <c r="Q2136">
        <f>O2136*_xlfn.XLOOKUP(K2136,AM:AM,AO:AO)</f>
        <v>0</v>
      </c>
      <c r="R2136" t="str">
        <f>_xlfn.XLOOKUP(E2136,AF:AF,AG:AG)</f>
        <v>Iberia</v>
      </c>
      <c r="S2136" t="str">
        <f>_xlfn.XLOOKUP(E2136,AF:AF,AI:AI)</f>
        <v>Spain</v>
      </c>
      <c r="T2136">
        <f>WEEKNUM(G2136)</f>
        <v>29</v>
      </c>
      <c r="U2136">
        <f>YEAR(G2136)</f>
        <v>2025</v>
      </c>
      <c r="V2136" s="117">
        <f>IFERROR(Q2136/N2136,"0")</f>
        <v>0</v>
      </c>
    </row>
    <row r="2137" spans="1:22">
      <c r="A2137" t="str">
        <f>_xlfn.XLOOKUP(D2137,BN:BN,BO:BO)</f>
        <v>México</v>
      </c>
      <c r="B2137" t="s">
        <v>25</v>
      </c>
      <c r="C2137">
        <v>309</v>
      </c>
      <c r="D2137" t="str">
        <f>_xlfn.XLOOKUP(C2137,BH:BH,BI:BI)</f>
        <v>DianaM</v>
      </c>
      <c r="E2137">
        <v>25024</v>
      </c>
      <c r="F2137" t="s">
        <v>3164</v>
      </c>
      <c r="G2137" s="63">
        <v>45857</v>
      </c>
      <c r="H2137" s="63">
        <v>45884</v>
      </c>
      <c r="I2137" t="s">
        <v>366</v>
      </c>
      <c r="J2137" t="str">
        <f>_xlfn.XLOOKUP(I2137,AS:AS,AU:AU)</f>
        <v>Vuelos</v>
      </c>
      <c r="K2137" t="s">
        <v>33</v>
      </c>
      <c r="L2137">
        <v>178.3</v>
      </c>
      <c r="M2137">
        <f>L2137*_xlfn.XLOOKUP(K2137,AM:AM,AN:AN)</f>
        <v>153.33799999999999</v>
      </c>
      <c r="N2137">
        <f>L2137*_xlfn.XLOOKUP(K2137,AM:AM,AO:AO)</f>
        <v>178.3</v>
      </c>
      <c r="O2137">
        <v>0</v>
      </c>
      <c r="P2137">
        <f>O2137*_xlfn.XLOOKUP(K2137,AM:AM,AN:AN)</f>
        <v>0</v>
      </c>
      <c r="Q2137">
        <f>O2137*_xlfn.XLOOKUP(K2137,AM:AM,AO:AO)</f>
        <v>0</v>
      </c>
      <c r="R2137" t="str">
        <f>_xlfn.XLOOKUP(E2137,AF:AF,AG:AG)</f>
        <v>Iberia</v>
      </c>
      <c r="S2137" t="str">
        <f>_xlfn.XLOOKUP(E2137,AF:AF,AI:AI)</f>
        <v>Spain</v>
      </c>
      <c r="T2137">
        <f>WEEKNUM(G2137)</f>
        <v>29</v>
      </c>
      <c r="U2137">
        <f>YEAR(G2137)</f>
        <v>2025</v>
      </c>
      <c r="V2137" s="117">
        <f>IFERROR(Q2137/N2137,"0")</f>
        <v>0</v>
      </c>
    </row>
    <row r="2138" spans="1:22">
      <c r="A2138" t="str">
        <f>_xlfn.XLOOKUP(D2138,BN:BN,BO:BO)</f>
        <v>México</v>
      </c>
      <c r="B2138" t="s">
        <v>25</v>
      </c>
      <c r="C2138">
        <v>309</v>
      </c>
      <c r="D2138" t="str">
        <f>_xlfn.XLOOKUP(C2138,BH:BH,BI:BI)</f>
        <v>DianaM</v>
      </c>
      <c r="E2138">
        <v>25024</v>
      </c>
      <c r="F2138" t="s">
        <v>3165</v>
      </c>
      <c r="G2138" s="63">
        <v>45857</v>
      </c>
      <c r="H2138" s="63">
        <v>45884</v>
      </c>
      <c r="I2138" t="s">
        <v>366</v>
      </c>
      <c r="J2138" t="str">
        <f>_xlfn.XLOOKUP(I2138,AS:AS,AU:AU)</f>
        <v>Vuelos</v>
      </c>
      <c r="K2138" t="s">
        <v>33</v>
      </c>
      <c r="L2138">
        <v>178.3</v>
      </c>
      <c r="M2138">
        <f>L2138*_xlfn.XLOOKUP(K2138,AM:AM,AN:AN)</f>
        <v>153.33799999999999</v>
      </c>
      <c r="N2138">
        <f>L2138*_xlfn.XLOOKUP(K2138,AM:AM,AO:AO)</f>
        <v>178.3</v>
      </c>
      <c r="O2138">
        <v>0</v>
      </c>
      <c r="P2138">
        <f>O2138*_xlfn.XLOOKUP(K2138,AM:AM,AN:AN)</f>
        <v>0</v>
      </c>
      <c r="Q2138">
        <f>O2138*_xlfn.XLOOKUP(K2138,AM:AM,AO:AO)</f>
        <v>0</v>
      </c>
      <c r="R2138" t="str">
        <f>_xlfn.XLOOKUP(E2138,AF:AF,AG:AG)</f>
        <v>Iberia</v>
      </c>
      <c r="S2138" t="str">
        <f>_xlfn.XLOOKUP(E2138,AF:AF,AI:AI)</f>
        <v>Spain</v>
      </c>
      <c r="T2138">
        <f>WEEKNUM(G2138)</f>
        <v>29</v>
      </c>
      <c r="U2138">
        <f>YEAR(G2138)</f>
        <v>2025</v>
      </c>
      <c r="V2138" s="117">
        <f>IFERROR(Q2138/N2138,"0")</f>
        <v>0</v>
      </c>
    </row>
    <row r="2139" spans="1:22">
      <c r="A2139" t="str">
        <f>_xlfn.XLOOKUP(D2139,BN:BN,BO:BO)</f>
        <v>México</v>
      </c>
      <c r="B2139" t="s">
        <v>25</v>
      </c>
      <c r="C2139">
        <v>309</v>
      </c>
      <c r="D2139" t="str">
        <f>_xlfn.XLOOKUP(C2139,BH:BH,BI:BI)</f>
        <v>DianaM</v>
      </c>
      <c r="E2139">
        <v>25024</v>
      </c>
      <c r="F2139" t="s">
        <v>3166</v>
      </c>
      <c r="G2139" s="63">
        <v>45857</v>
      </c>
      <c r="H2139" s="63">
        <v>45884</v>
      </c>
      <c r="I2139" t="s">
        <v>366</v>
      </c>
      <c r="J2139" t="str">
        <f>_xlfn.XLOOKUP(I2139,AS:AS,AU:AU)</f>
        <v>Vuelos</v>
      </c>
      <c r="K2139" t="s">
        <v>33</v>
      </c>
      <c r="L2139">
        <v>178.3</v>
      </c>
      <c r="M2139">
        <f>L2139*_xlfn.XLOOKUP(K2139,AM:AM,AN:AN)</f>
        <v>153.33799999999999</v>
      </c>
      <c r="N2139">
        <f>L2139*_xlfn.XLOOKUP(K2139,AM:AM,AO:AO)</f>
        <v>178.3</v>
      </c>
      <c r="O2139">
        <v>0</v>
      </c>
      <c r="P2139">
        <f>O2139*_xlfn.XLOOKUP(K2139,AM:AM,AN:AN)</f>
        <v>0</v>
      </c>
      <c r="Q2139">
        <f>O2139*_xlfn.XLOOKUP(K2139,AM:AM,AO:AO)</f>
        <v>0</v>
      </c>
      <c r="R2139" t="str">
        <f>_xlfn.XLOOKUP(E2139,AF:AF,AG:AG)</f>
        <v>Iberia</v>
      </c>
      <c r="S2139" t="str">
        <f>_xlfn.XLOOKUP(E2139,AF:AF,AI:AI)</f>
        <v>Spain</v>
      </c>
      <c r="T2139">
        <f>WEEKNUM(G2139)</f>
        <v>29</v>
      </c>
      <c r="U2139">
        <f>YEAR(G2139)</f>
        <v>2025</v>
      </c>
      <c r="V2139" s="117">
        <f>IFERROR(Q2139/N2139,"0")</f>
        <v>0</v>
      </c>
    </row>
    <row r="2140" spans="1:22">
      <c r="A2140" t="str">
        <f>_xlfn.XLOOKUP(D2140,BN:BN,BO:BO)</f>
        <v>México</v>
      </c>
      <c r="B2140" t="s">
        <v>25</v>
      </c>
      <c r="C2140">
        <v>309</v>
      </c>
      <c r="D2140" t="str">
        <f>_xlfn.XLOOKUP(C2140,BH:BH,BI:BI)</f>
        <v>DianaM</v>
      </c>
      <c r="E2140">
        <v>25024</v>
      </c>
      <c r="F2140" t="s">
        <v>3167</v>
      </c>
      <c r="G2140" s="63">
        <v>45857</v>
      </c>
      <c r="H2140" s="63">
        <v>45884</v>
      </c>
      <c r="I2140" t="s">
        <v>366</v>
      </c>
      <c r="J2140" t="str">
        <f>_xlfn.XLOOKUP(I2140,AS:AS,AU:AU)</f>
        <v>Vuelos</v>
      </c>
      <c r="K2140" t="s">
        <v>33</v>
      </c>
      <c r="L2140">
        <v>16.8</v>
      </c>
      <c r="M2140">
        <f>L2140*_xlfn.XLOOKUP(K2140,AM:AM,AN:AN)</f>
        <v>14.448</v>
      </c>
      <c r="N2140">
        <f>L2140*_xlfn.XLOOKUP(K2140,AM:AM,AO:AO)</f>
        <v>16.8</v>
      </c>
      <c r="O2140">
        <v>0</v>
      </c>
      <c r="P2140">
        <f>O2140*_xlfn.XLOOKUP(K2140,AM:AM,AN:AN)</f>
        <v>0</v>
      </c>
      <c r="Q2140">
        <f>O2140*_xlfn.XLOOKUP(K2140,AM:AM,AO:AO)</f>
        <v>0</v>
      </c>
      <c r="R2140" t="str">
        <f>_xlfn.XLOOKUP(E2140,AF:AF,AG:AG)</f>
        <v>Iberia</v>
      </c>
      <c r="S2140" t="str">
        <f>_xlfn.XLOOKUP(E2140,AF:AF,AI:AI)</f>
        <v>Spain</v>
      </c>
      <c r="T2140">
        <f>WEEKNUM(G2140)</f>
        <v>29</v>
      </c>
      <c r="U2140">
        <f>YEAR(G2140)</f>
        <v>2025</v>
      </c>
      <c r="V2140" s="117">
        <f>IFERROR(Q2140/N2140,"0")</f>
        <v>0</v>
      </c>
    </row>
    <row r="2141" spans="1:22">
      <c r="A2141" t="str">
        <f>_xlfn.XLOOKUP(D2141,BN:BN,BO:BO)</f>
        <v>México</v>
      </c>
      <c r="B2141" t="s">
        <v>25</v>
      </c>
      <c r="C2141">
        <v>309</v>
      </c>
      <c r="D2141" t="str">
        <f>_xlfn.XLOOKUP(C2141,BH:BH,BI:BI)</f>
        <v>DianaM</v>
      </c>
      <c r="E2141">
        <v>25024</v>
      </c>
      <c r="F2141" t="s">
        <v>3168</v>
      </c>
      <c r="G2141" s="63">
        <v>45857</v>
      </c>
      <c r="H2141" s="63">
        <v>45884</v>
      </c>
      <c r="I2141" t="s">
        <v>366</v>
      </c>
      <c r="J2141" t="str">
        <f>_xlfn.XLOOKUP(I2141,AS:AS,AU:AU)</f>
        <v>Vuelos</v>
      </c>
      <c r="K2141" t="s">
        <v>33</v>
      </c>
      <c r="L2141">
        <v>16.8</v>
      </c>
      <c r="M2141">
        <f>L2141*_xlfn.XLOOKUP(K2141,AM:AM,AN:AN)</f>
        <v>14.448</v>
      </c>
      <c r="N2141">
        <f>L2141*_xlfn.XLOOKUP(K2141,AM:AM,AO:AO)</f>
        <v>16.8</v>
      </c>
      <c r="O2141">
        <v>0</v>
      </c>
      <c r="P2141">
        <f>O2141*_xlfn.XLOOKUP(K2141,AM:AM,AN:AN)</f>
        <v>0</v>
      </c>
      <c r="Q2141">
        <f>O2141*_xlfn.XLOOKUP(K2141,AM:AM,AO:AO)</f>
        <v>0</v>
      </c>
      <c r="R2141" t="str">
        <f>_xlfn.XLOOKUP(E2141,AF:AF,AG:AG)</f>
        <v>Iberia</v>
      </c>
      <c r="S2141" t="str">
        <f>_xlfn.XLOOKUP(E2141,AF:AF,AI:AI)</f>
        <v>Spain</v>
      </c>
      <c r="T2141">
        <f>WEEKNUM(G2141)</f>
        <v>29</v>
      </c>
      <c r="U2141">
        <f>YEAR(G2141)</f>
        <v>2025</v>
      </c>
      <c r="V2141" s="117">
        <f>IFERROR(Q2141/N2141,"0")</f>
        <v>0</v>
      </c>
    </row>
    <row r="2142" spans="1:22">
      <c r="A2142" t="str">
        <f>_xlfn.XLOOKUP(D2142,BN:BN,BO:BO)</f>
        <v>México</v>
      </c>
      <c r="B2142" t="s">
        <v>25</v>
      </c>
      <c r="C2142">
        <v>309</v>
      </c>
      <c r="D2142" t="str">
        <f>_xlfn.XLOOKUP(C2142,BH:BH,BI:BI)</f>
        <v>DianaM</v>
      </c>
      <c r="E2142">
        <v>25024</v>
      </c>
      <c r="F2142" t="s">
        <v>3169</v>
      </c>
      <c r="G2142" s="63">
        <v>45857</v>
      </c>
      <c r="H2142" s="63">
        <v>45884</v>
      </c>
      <c r="I2142" t="s">
        <v>366</v>
      </c>
      <c r="J2142" t="str">
        <f>_xlfn.XLOOKUP(I2142,AS:AS,AU:AU)</f>
        <v>Vuelos</v>
      </c>
      <c r="K2142" t="s">
        <v>33</v>
      </c>
      <c r="L2142">
        <v>16.8</v>
      </c>
      <c r="M2142">
        <f>L2142*_xlfn.XLOOKUP(K2142,AM:AM,AN:AN)</f>
        <v>14.448</v>
      </c>
      <c r="N2142">
        <f>L2142*_xlfn.XLOOKUP(K2142,AM:AM,AO:AO)</f>
        <v>16.8</v>
      </c>
      <c r="O2142">
        <v>0</v>
      </c>
      <c r="P2142">
        <f>O2142*_xlfn.XLOOKUP(K2142,AM:AM,AN:AN)</f>
        <v>0</v>
      </c>
      <c r="Q2142">
        <f>O2142*_xlfn.XLOOKUP(K2142,AM:AM,AO:AO)</f>
        <v>0</v>
      </c>
      <c r="R2142" t="str">
        <f>_xlfn.XLOOKUP(E2142,AF:AF,AG:AG)</f>
        <v>Iberia</v>
      </c>
      <c r="S2142" t="str">
        <f>_xlfn.XLOOKUP(E2142,AF:AF,AI:AI)</f>
        <v>Spain</v>
      </c>
      <c r="T2142">
        <f>WEEKNUM(G2142)</f>
        <v>29</v>
      </c>
      <c r="U2142">
        <f>YEAR(G2142)</f>
        <v>2025</v>
      </c>
      <c r="V2142" s="117">
        <f>IFERROR(Q2142/N2142,"0")</f>
        <v>0</v>
      </c>
    </row>
    <row r="2143" spans="1:22">
      <c r="A2143" t="str">
        <f>_xlfn.XLOOKUP(D2143,BN:BN,BO:BO)</f>
        <v>México</v>
      </c>
      <c r="B2143" t="s">
        <v>25</v>
      </c>
      <c r="C2143">
        <v>309</v>
      </c>
      <c r="D2143" t="str">
        <f>_xlfn.XLOOKUP(C2143,BH:BH,BI:BI)</f>
        <v>DianaM</v>
      </c>
      <c r="E2143">
        <v>25024</v>
      </c>
      <c r="F2143" t="s">
        <v>3170</v>
      </c>
      <c r="G2143" s="63">
        <v>45857</v>
      </c>
      <c r="H2143" s="63">
        <v>45884</v>
      </c>
      <c r="I2143" t="s">
        <v>366</v>
      </c>
      <c r="J2143" t="str">
        <f>_xlfn.XLOOKUP(I2143,AS:AS,AU:AU)</f>
        <v>Vuelos</v>
      </c>
      <c r="K2143" t="s">
        <v>33</v>
      </c>
      <c r="L2143">
        <v>16.8</v>
      </c>
      <c r="M2143">
        <f>L2143*_xlfn.XLOOKUP(K2143,AM:AM,AN:AN)</f>
        <v>14.448</v>
      </c>
      <c r="N2143">
        <f>L2143*_xlfn.XLOOKUP(K2143,AM:AM,AO:AO)</f>
        <v>16.8</v>
      </c>
      <c r="O2143">
        <v>0</v>
      </c>
      <c r="P2143">
        <f>O2143*_xlfn.XLOOKUP(K2143,AM:AM,AN:AN)</f>
        <v>0</v>
      </c>
      <c r="Q2143">
        <f>O2143*_xlfn.XLOOKUP(K2143,AM:AM,AO:AO)</f>
        <v>0</v>
      </c>
      <c r="R2143" t="str">
        <f>_xlfn.XLOOKUP(E2143,AF:AF,AG:AG)</f>
        <v>Iberia</v>
      </c>
      <c r="S2143" t="str">
        <f>_xlfn.XLOOKUP(E2143,AF:AF,AI:AI)</f>
        <v>Spain</v>
      </c>
      <c r="T2143">
        <f>WEEKNUM(G2143)</f>
        <v>29</v>
      </c>
      <c r="U2143">
        <f>YEAR(G2143)</f>
        <v>2025</v>
      </c>
      <c r="V2143" s="117">
        <f>IFERROR(Q2143/N2143,"0")</f>
        <v>0</v>
      </c>
    </row>
    <row r="2144" spans="1:22">
      <c r="A2144" t="str">
        <f>_xlfn.XLOOKUP(D2144,BN:BN,BO:BO)</f>
        <v>México</v>
      </c>
      <c r="B2144" t="s">
        <v>25</v>
      </c>
      <c r="C2144">
        <v>309</v>
      </c>
      <c r="D2144" t="str">
        <f>_xlfn.XLOOKUP(C2144,BH:BH,BI:BI)</f>
        <v>DianaM</v>
      </c>
      <c r="E2144">
        <v>25024</v>
      </c>
      <c r="F2144" t="s">
        <v>3171</v>
      </c>
      <c r="G2144" s="63">
        <v>45857</v>
      </c>
      <c r="H2144" s="63">
        <v>45884</v>
      </c>
      <c r="I2144" t="s">
        <v>366</v>
      </c>
      <c r="J2144" t="str">
        <f>_xlfn.XLOOKUP(I2144,AS:AS,AU:AU)</f>
        <v>Vuelos</v>
      </c>
      <c r="K2144" t="s">
        <v>33</v>
      </c>
      <c r="L2144">
        <v>16.8</v>
      </c>
      <c r="M2144">
        <f>L2144*_xlfn.XLOOKUP(K2144,AM:AM,AN:AN)</f>
        <v>14.448</v>
      </c>
      <c r="N2144">
        <f>L2144*_xlfn.XLOOKUP(K2144,AM:AM,AO:AO)</f>
        <v>16.8</v>
      </c>
      <c r="O2144">
        <v>0</v>
      </c>
      <c r="P2144">
        <f>O2144*_xlfn.XLOOKUP(K2144,AM:AM,AN:AN)</f>
        <v>0</v>
      </c>
      <c r="Q2144">
        <f>O2144*_xlfn.XLOOKUP(K2144,AM:AM,AO:AO)</f>
        <v>0</v>
      </c>
      <c r="R2144" t="str">
        <f>_xlfn.XLOOKUP(E2144,AF:AF,AG:AG)</f>
        <v>Iberia</v>
      </c>
      <c r="S2144" t="str">
        <f>_xlfn.XLOOKUP(E2144,AF:AF,AI:AI)</f>
        <v>Spain</v>
      </c>
      <c r="T2144">
        <f>WEEKNUM(G2144)</f>
        <v>29</v>
      </c>
      <c r="U2144">
        <f>YEAR(G2144)</f>
        <v>2025</v>
      </c>
      <c r="V2144" s="117">
        <f>IFERROR(Q2144/N2144,"0")</f>
        <v>0</v>
      </c>
    </row>
    <row r="2145" spans="1:22">
      <c r="A2145" t="str">
        <f>_xlfn.XLOOKUP(D2145,BN:BN,BO:BO)</f>
        <v>México</v>
      </c>
      <c r="B2145" t="s">
        <v>25</v>
      </c>
      <c r="C2145">
        <v>309</v>
      </c>
      <c r="D2145" t="str">
        <f>_xlfn.XLOOKUP(C2145,BH:BH,BI:BI)</f>
        <v>DianaM</v>
      </c>
      <c r="E2145">
        <v>27716</v>
      </c>
      <c r="F2145" t="s">
        <v>2225</v>
      </c>
      <c r="G2145" s="63">
        <v>45857</v>
      </c>
      <c r="H2145" s="63">
        <v>45858</v>
      </c>
      <c r="I2145" t="s">
        <v>376</v>
      </c>
      <c r="J2145" t="str">
        <f>_xlfn.XLOOKUP(I2145,AS:AS,AU:AU)</f>
        <v>Hotel</v>
      </c>
      <c r="K2145" t="s">
        <v>33</v>
      </c>
      <c r="L2145">
        <v>1276.68</v>
      </c>
      <c r="M2145">
        <f>L2145*_xlfn.XLOOKUP(K2145,AM:AM,AN:AN)</f>
        <v>1097.9448</v>
      </c>
      <c r="N2145">
        <f>L2145*_xlfn.XLOOKUP(K2145,AM:AM,AO:AO)</f>
        <v>1276.68</v>
      </c>
      <c r="O2145">
        <v>67.34</v>
      </c>
      <c r="P2145">
        <f>O2145*_xlfn.XLOOKUP(K2145,AM:AM,AN:AN)</f>
        <v>57.912400000000005</v>
      </c>
      <c r="Q2145">
        <f>O2145*_xlfn.XLOOKUP(K2145,AM:AM,AO:AO)</f>
        <v>67.34</v>
      </c>
      <c r="R2145" t="str">
        <f>_xlfn.XLOOKUP(E2145,AF:AF,AG:AG)</f>
        <v>BLESS HOTEL MADRID</v>
      </c>
      <c r="S2145" t="str">
        <f>_xlfn.XLOOKUP(E2145,AF:AF,AI:AI)</f>
        <v>Spain</v>
      </c>
      <c r="T2145">
        <f>WEEKNUM(G2145)</f>
        <v>29</v>
      </c>
      <c r="U2145">
        <f>YEAR(G2145)</f>
        <v>2025</v>
      </c>
      <c r="V2145" s="117">
        <f>IFERROR(Q2145/N2145,"0")</f>
        <v>5.2746185418429049E-2</v>
      </c>
    </row>
    <row r="2146" spans="1:22">
      <c r="A2146" t="str">
        <f>_xlfn.XLOOKUP(D2146,BN:BN,BO:BO)</f>
        <v>México</v>
      </c>
      <c r="B2146" t="s">
        <v>25</v>
      </c>
      <c r="C2146">
        <v>309</v>
      </c>
      <c r="D2146" t="str">
        <f>_xlfn.XLOOKUP(C2146,BH:BH,BI:BI)</f>
        <v>DianaM</v>
      </c>
      <c r="E2146">
        <v>27716</v>
      </c>
      <c r="F2146" t="s">
        <v>2225</v>
      </c>
      <c r="G2146" s="63">
        <v>45882</v>
      </c>
      <c r="H2146" s="63">
        <v>45884</v>
      </c>
      <c r="I2146" t="s">
        <v>376</v>
      </c>
      <c r="J2146" t="str">
        <f>_xlfn.XLOOKUP(I2146,AS:AS,AU:AU)</f>
        <v>Hotel</v>
      </c>
      <c r="K2146" t="s">
        <v>33</v>
      </c>
      <c r="L2146">
        <v>2150.5100000000002</v>
      </c>
      <c r="M2146">
        <f>L2146*_xlfn.XLOOKUP(K2146,AM:AM,AN:AN)</f>
        <v>1849.4386000000002</v>
      </c>
      <c r="N2146">
        <f>L2146*_xlfn.XLOOKUP(K2146,AM:AM,AO:AO)</f>
        <v>2150.5100000000002</v>
      </c>
      <c r="O2146">
        <v>221.98</v>
      </c>
      <c r="P2146">
        <f>O2146*_xlfn.XLOOKUP(K2146,AM:AM,AN:AN)</f>
        <v>190.90279999999998</v>
      </c>
      <c r="Q2146">
        <f>O2146*_xlfn.XLOOKUP(K2146,AM:AM,AO:AO)</f>
        <v>221.98</v>
      </c>
      <c r="R2146" t="str">
        <f>_xlfn.XLOOKUP(E2146,AF:AF,AG:AG)</f>
        <v>BLESS HOTEL MADRID</v>
      </c>
      <c r="S2146" t="str">
        <f>_xlfn.XLOOKUP(E2146,AF:AF,AI:AI)</f>
        <v>Spain</v>
      </c>
      <c r="T2146">
        <f>WEEKNUM(G2146)</f>
        <v>33</v>
      </c>
      <c r="U2146">
        <f>YEAR(G2146)</f>
        <v>2025</v>
      </c>
      <c r="V2146" s="117">
        <f>IFERROR(Q2146/N2146,"0")</f>
        <v>0.10322202640303926</v>
      </c>
    </row>
    <row r="2147" spans="1:22">
      <c r="A2147" t="str">
        <f>_xlfn.XLOOKUP(D2147,BN:BN,BO:BO)</f>
        <v>México</v>
      </c>
      <c r="B2147" t="s">
        <v>25</v>
      </c>
      <c r="C2147">
        <v>309</v>
      </c>
      <c r="D2147" t="str">
        <f>_xlfn.XLOOKUP(C2147,BH:BH,BI:BI)</f>
        <v>DianaM</v>
      </c>
      <c r="E2147">
        <v>27739</v>
      </c>
      <c r="F2147" t="s">
        <v>3129</v>
      </c>
      <c r="G2147" s="63">
        <v>45878</v>
      </c>
      <c r="H2147" s="63">
        <v>45879</v>
      </c>
      <c r="I2147" t="s">
        <v>376</v>
      </c>
      <c r="J2147" t="str">
        <f>_xlfn.XLOOKUP(I2147,AS:AS,AU:AU)</f>
        <v>Hotel</v>
      </c>
      <c r="K2147" t="s">
        <v>33</v>
      </c>
      <c r="L2147">
        <v>1179.5999999999999</v>
      </c>
      <c r="M2147">
        <f>L2147*_xlfn.XLOOKUP(K2147,AM:AM,AN:AN)</f>
        <v>1014.4559999999999</v>
      </c>
      <c r="N2147">
        <f>L2147*_xlfn.XLOOKUP(K2147,AM:AM,AO:AO)</f>
        <v>1179.5999999999999</v>
      </c>
      <c r="O2147">
        <v>109.4</v>
      </c>
      <c r="P2147">
        <f>O2147*_xlfn.XLOOKUP(K2147,AM:AM,AN:AN)</f>
        <v>94.084000000000003</v>
      </c>
      <c r="Q2147">
        <f>O2147*_xlfn.XLOOKUP(K2147,AM:AM,AO:AO)</f>
        <v>109.4</v>
      </c>
      <c r="R2147" t="str">
        <f>_xlfn.XLOOKUP(E2147,AF:AF,AG:AG)</f>
        <v>NOLINSKI VENEZIA</v>
      </c>
      <c r="S2147" t="str">
        <f>_xlfn.XLOOKUP(E2147,AF:AF,AI:AI)</f>
        <v>Italy</v>
      </c>
      <c r="T2147">
        <f>WEEKNUM(G2147)</f>
        <v>32</v>
      </c>
      <c r="U2147">
        <f>YEAR(G2147)</f>
        <v>2025</v>
      </c>
      <c r="V2147" s="117">
        <f>IFERROR(Q2147/N2147,"0")</f>
        <v>9.2743302814513401E-2</v>
      </c>
    </row>
    <row r="2148" spans="1:22">
      <c r="A2148" t="str">
        <f>_xlfn.XLOOKUP(D2148,BN:BN,BO:BO)</f>
        <v>México</v>
      </c>
      <c r="B2148" t="s">
        <v>25</v>
      </c>
      <c r="C2148">
        <v>309</v>
      </c>
      <c r="D2148" t="str">
        <f>_xlfn.XLOOKUP(C2148,BH:BH,BI:BI)</f>
        <v>DianaM</v>
      </c>
      <c r="E2148">
        <v>27717</v>
      </c>
      <c r="F2148" t="s">
        <v>2482</v>
      </c>
      <c r="G2148" s="63">
        <v>45879</v>
      </c>
      <c r="H2148" s="63">
        <v>45882</v>
      </c>
      <c r="I2148" t="s">
        <v>376</v>
      </c>
      <c r="J2148" t="str">
        <f>_xlfn.XLOOKUP(I2148,AS:AS,AU:AU)</f>
        <v>Hotel</v>
      </c>
      <c r="K2148" t="s">
        <v>33</v>
      </c>
      <c r="L2148">
        <v>3518.96</v>
      </c>
      <c r="M2148">
        <f>L2148*_xlfn.XLOOKUP(K2148,AM:AM,AN:AN)</f>
        <v>3026.3056000000001</v>
      </c>
      <c r="N2148">
        <f>L2148*_xlfn.XLOOKUP(K2148,AM:AM,AO:AO)</f>
        <v>3518.96</v>
      </c>
      <c r="O2148">
        <v>377.79</v>
      </c>
      <c r="P2148">
        <f>O2148*_xlfn.XLOOKUP(K2148,AM:AM,AN:AN)</f>
        <v>324.89940000000001</v>
      </c>
      <c r="Q2148">
        <f>O2148*_xlfn.XLOOKUP(K2148,AM:AM,AO:AO)</f>
        <v>377.79</v>
      </c>
      <c r="R2148" t="str">
        <f>_xlfn.XLOOKUP(E2148,AF:AF,AG:AG)</f>
        <v>FLEMINGS MAYFAIR HOTEL</v>
      </c>
      <c r="S2148" t="str">
        <f>_xlfn.XLOOKUP(E2148,AF:AF,AI:AI)</f>
        <v>United Kingdom</v>
      </c>
      <c r="T2148">
        <f>WEEKNUM(G2148)</f>
        <v>33</v>
      </c>
      <c r="U2148">
        <f>YEAR(G2148)</f>
        <v>2025</v>
      </c>
      <c r="V2148" s="117">
        <f>IFERROR(Q2148/N2148,"0")</f>
        <v>0.10735842407984178</v>
      </c>
    </row>
    <row r="2149" spans="1:22">
      <c r="A2149" t="str">
        <f>_xlfn.XLOOKUP(D2149,BN:BN,BO:BO)</f>
        <v>México</v>
      </c>
      <c r="B2149" t="s">
        <v>25</v>
      </c>
      <c r="C2149">
        <v>309</v>
      </c>
      <c r="D2149" t="str">
        <f>_xlfn.XLOOKUP(C2149,BH:BH,BI:BI)</f>
        <v>DianaM</v>
      </c>
      <c r="E2149">
        <v>25372</v>
      </c>
      <c r="F2149" t="s">
        <v>3172</v>
      </c>
      <c r="G2149" s="63">
        <v>45857</v>
      </c>
      <c r="H2149" s="63">
        <v>45884</v>
      </c>
      <c r="I2149" t="s">
        <v>444</v>
      </c>
      <c r="J2149" t="str">
        <f>_xlfn.XLOOKUP(I2149,AS:AS,AU:AU)</f>
        <v>DMC</v>
      </c>
      <c r="K2149" t="s">
        <v>33</v>
      </c>
      <c r="L2149">
        <v>1067.57</v>
      </c>
      <c r="M2149">
        <f>L2149*_xlfn.XLOOKUP(K2149,AM:AM,AN:AN)</f>
        <v>918.11019999999996</v>
      </c>
      <c r="N2149">
        <f>L2149*_xlfn.XLOOKUP(K2149,AM:AM,AO:AO)</f>
        <v>1067.57</v>
      </c>
      <c r="O2149">
        <v>0</v>
      </c>
      <c r="P2149">
        <f>O2149*_xlfn.XLOOKUP(K2149,AM:AM,AN:AN)</f>
        <v>0</v>
      </c>
      <c r="Q2149">
        <f>O2149*_xlfn.XLOOKUP(K2149,AM:AM,AO:AO)</f>
        <v>0</v>
      </c>
      <c r="R2149" t="str">
        <f>_xlfn.XLOOKUP(E2149,AF:AF,AG:AG)</f>
        <v>Queen Of Clubs Lifestyle Luxury Services LTD</v>
      </c>
      <c r="S2149" t="str">
        <f>_xlfn.XLOOKUP(E2149,AF:AF,AI:AI)</f>
        <v>United Kingdom</v>
      </c>
      <c r="T2149">
        <f>WEEKNUM(G2149)</f>
        <v>29</v>
      </c>
      <c r="U2149">
        <f>YEAR(G2149)</f>
        <v>2025</v>
      </c>
      <c r="V2149" s="117">
        <f>IFERROR(Q2149/N2149,"0")</f>
        <v>0</v>
      </c>
    </row>
    <row r="2150" spans="1:22">
      <c r="A2150" t="str">
        <f>_xlfn.XLOOKUP(D2150,BN:BN,BO:BO)</f>
        <v>México</v>
      </c>
      <c r="B2150" t="s">
        <v>25</v>
      </c>
      <c r="C2150">
        <v>309</v>
      </c>
      <c r="D2150" t="str">
        <f>_xlfn.XLOOKUP(C2150,BH:BH,BI:BI)</f>
        <v>DianaM</v>
      </c>
      <c r="E2150">
        <v>0</v>
      </c>
      <c r="F2150" t="s">
        <v>1832</v>
      </c>
      <c r="G2150" s="63">
        <v>45857</v>
      </c>
      <c r="H2150" s="63">
        <v>45884</v>
      </c>
      <c r="I2150" t="s">
        <v>396</v>
      </c>
      <c r="J2150" t="str">
        <f>_xlfn.XLOOKUP(I2150,AS:AS,AU:AU)</f>
        <v>Honorarios</v>
      </c>
      <c r="K2150" t="s">
        <v>33</v>
      </c>
      <c r="L2150">
        <v>175</v>
      </c>
      <c r="M2150">
        <f>L2150*_xlfn.XLOOKUP(K2150,AM:AM,AN:AN)</f>
        <v>150.5</v>
      </c>
      <c r="N2150">
        <f>L2150*_xlfn.XLOOKUP(K2150,AM:AM,AO:AO)</f>
        <v>175</v>
      </c>
      <c r="O2150">
        <v>175</v>
      </c>
      <c r="P2150">
        <f>O2150*_xlfn.XLOOKUP(K2150,AM:AM,AN:AN)</f>
        <v>150.5</v>
      </c>
      <c r="Q2150">
        <f>O2150*_xlfn.XLOOKUP(K2150,AM:AM,AO:AO)</f>
        <v>175</v>
      </c>
      <c r="R2150" t="str">
        <f>_xlfn.XLOOKUP(E2150,AF:AF,AG:AG)</f>
        <v>FEES</v>
      </c>
      <c r="S2150">
        <f>_xlfn.XLOOKUP(E2150,AF:AF,AI:AI)</f>
        <v>0</v>
      </c>
      <c r="T2150">
        <f>WEEKNUM(G2150)</f>
        <v>29</v>
      </c>
      <c r="U2150">
        <f>YEAR(G2150)</f>
        <v>2025</v>
      </c>
      <c r="V2150" s="117">
        <f>IFERROR(Q2150/N2150,"0")</f>
        <v>1</v>
      </c>
    </row>
    <row r="2151" spans="1:22">
      <c r="A2151" t="str">
        <f>_xlfn.XLOOKUP(D2151,BN:BN,BO:BO)</f>
        <v>México</v>
      </c>
      <c r="B2151" t="s">
        <v>25</v>
      </c>
      <c r="C2151">
        <v>309</v>
      </c>
      <c r="D2151" t="str">
        <f>_xlfn.XLOOKUP(C2151,BH:BH,BI:BI)</f>
        <v>DianaM</v>
      </c>
      <c r="E2151">
        <v>29637</v>
      </c>
      <c r="F2151" t="s">
        <v>3173</v>
      </c>
      <c r="G2151" s="63">
        <v>45857</v>
      </c>
      <c r="H2151" s="63">
        <v>45884</v>
      </c>
      <c r="I2151" t="s">
        <v>419</v>
      </c>
      <c r="J2151" t="str">
        <f>_xlfn.XLOOKUP(I2151,AS:AS,AU:AU)</f>
        <v>Otros</v>
      </c>
      <c r="K2151" t="s">
        <v>33</v>
      </c>
      <c r="L2151">
        <v>112.31</v>
      </c>
      <c r="M2151">
        <f>L2151*_xlfn.XLOOKUP(K2151,AM:AM,AN:AN)</f>
        <v>96.586600000000004</v>
      </c>
      <c r="N2151">
        <f>L2151*_xlfn.XLOOKUP(K2151,AM:AM,AO:AO)</f>
        <v>112.31</v>
      </c>
      <c r="O2151">
        <v>0</v>
      </c>
      <c r="P2151">
        <f>O2151*_xlfn.XLOOKUP(K2151,AM:AM,AN:AN)</f>
        <v>0</v>
      </c>
      <c r="Q2151">
        <f>O2151*_xlfn.XLOOKUP(K2151,AM:AM,AO:AO)</f>
        <v>0</v>
      </c>
      <c r="R2151" t="str">
        <f>_xlfn.XLOOKUP(E2151,AF:AF,AG:AG)</f>
        <v>El Corte Inglés</v>
      </c>
      <c r="S2151" t="str">
        <f>_xlfn.XLOOKUP(E2151,AF:AF,AI:AI)</f>
        <v>Spain</v>
      </c>
      <c r="T2151">
        <f>WEEKNUM(G2151)</f>
        <v>29</v>
      </c>
      <c r="U2151">
        <f>YEAR(G2151)</f>
        <v>2025</v>
      </c>
      <c r="V2151" s="117">
        <f>IFERROR(Q2151/N2151,"0")</f>
        <v>0</v>
      </c>
    </row>
    <row r="2152" spans="1:22">
      <c r="A2152" t="str">
        <f>_xlfn.XLOOKUP(D2152,BN:BN,BO:BO)</f>
        <v>México</v>
      </c>
      <c r="B2152" t="s">
        <v>25</v>
      </c>
      <c r="C2152">
        <v>309</v>
      </c>
      <c r="D2152" t="str">
        <f>_xlfn.XLOOKUP(C2152,BH:BH,BI:BI)</f>
        <v>DianaM</v>
      </c>
      <c r="E2152">
        <v>0</v>
      </c>
      <c r="F2152" t="s">
        <v>1158</v>
      </c>
      <c r="G2152" s="63">
        <v>45857</v>
      </c>
      <c r="H2152" s="63">
        <v>45884</v>
      </c>
      <c r="I2152" t="s">
        <v>396</v>
      </c>
      <c r="J2152" t="str">
        <f>_xlfn.XLOOKUP(I2152,AS:AS,AU:AU)</f>
        <v>Honorarios</v>
      </c>
      <c r="K2152" t="s">
        <v>33</v>
      </c>
      <c r="L2152">
        <v>37.83</v>
      </c>
      <c r="M2152">
        <f>L2152*_xlfn.XLOOKUP(K2152,AM:AM,AN:AN)</f>
        <v>32.533799999999999</v>
      </c>
      <c r="N2152">
        <f>L2152*_xlfn.XLOOKUP(K2152,AM:AM,AO:AO)</f>
        <v>37.83</v>
      </c>
      <c r="O2152">
        <v>37.83</v>
      </c>
      <c r="P2152">
        <f>O2152*_xlfn.XLOOKUP(K2152,AM:AM,AN:AN)</f>
        <v>32.533799999999999</v>
      </c>
      <c r="Q2152">
        <f>O2152*_xlfn.XLOOKUP(K2152,AM:AM,AO:AO)</f>
        <v>37.83</v>
      </c>
      <c r="R2152" t="str">
        <f>_xlfn.XLOOKUP(E2152,AF:AF,AG:AG)</f>
        <v>FEES</v>
      </c>
      <c r="S2152">
        <f>_xlfn.XLOOKUP(E2152,AF:AF,AI:AI)</f>
        <v>0</v>
      </c>
      <c r="T2152">
        <f>WEEKNUM(G2152)</f>
        <v>29</v>
      </c>
      <c r="U2152">
        <f>YEAR(G2152)</f>
        <v>2025</v>
      </c>
      <c r="V2152" s="117">
        <f>IFERROR(Q2152/N2152,"0")</f>
        <v>1</v>
      </c>
    </row>
    <row r="2153" spans="1:22">
      <c r="A2153" t="str">
        <f>_xlfn.XLOOKUP(D2153,BN:BN,BO:BO)</f>
        <v>Madrid</v>
      </c>
      <c r="B2153" t="s">
        <v>25</v>
      </c>
      <c r="C2153">
        <v>310</v>
      </c>
      <c r="D2153" t="str">
        <f>_xlfn.XLOOKUP(C2153,BH:BH,BI:BI)</f>
        <v>AndreaG</v>
      </c>
      <c r="E2153">
        <v>0</v>
      </c>
      <c r="F2153" t="s">
        <v>2887</v>
      </c>
      <c r="G2153" s="63">
        <v>45820</v>
      </c>
      <c r="H2153" s="63">
        <v>45838</v>
      </c>
      <c r="I2153" t="s">
        <v>396</v>
      </c>
      <c r="J2153" t="str">
        <f>_xlfn.XLOOKUP(I2153,AS:AS,AU:AU)</f>
        <v>Honorarios</v>
      </c>
      <c r="K2153" t="s">
        <v>30</v>
      </c>
      <c r="L2153">
        <v>9912</v>
      </c>
      <c r="M2153">
        <f>L2153*_xlfn.XLOOKUP(K2153,AM:AM,AN:AN)</f>
        <v>475.77600000000001</v>
      </c>
      <c r="N2153">
        <f>L2153*_xlfn.XLOOKUP(K2153,AM:AM,AO:AO)</f>
        <v>555.072</v>
      </c>
      <c r="O2153">
        <v>9912</v>
      </c>
      <c r="P2153">
        <f>O2153*_xlfn.XLOOKUP(K2153,AM:AM,AN:AN)</f>
        <v>475.77600000000001</v>
      </c>
      <c r="Q2153">
        <f>O2153*_xlfn.XLOOKUP(K2153,AM:AM,AO:AO)</f>
        <v>555.072</v>
      </c>
      <c r="R2153" t="str">
        <f>_xlfn.XLOOKUP(E2153,AF:AF,AG:AG)</f>
        <v>FEES</v>
      </c>
      <c r="S2153">
        <f>_xlfn.XLOOKUP(E2153,AF:AF,AI:AI)</f>
        <v>0</v>
      </c>
      <c r="T2153">
        <f>WEEKNUM(G2153)</f>
        <v>24</v>
      </c>
      <c r="U2153">
        <f>YEAR(G2153)</f>
        <v>2025</v>
      </c>
      <c r="V2153" s="117">
        <f>IFERROR(Q2153/N2153,"0")</f>
        <v>1</v>
      </c>
    </row>
    <row r="2154" spans="1:22">
      <c r="A2154" t="str">
        <f>_xlfn.XLOOKUP(D2154,BN:BN,BO:BO)</f>
        <v>Madrid</v>
      </c>
      <c r="B2154" t="s">
        <v>25</v>
      </c>
      <c r="C2154">
        <v>310</v>
      </c>
      <c r="D2154" t="str">
        <f>_xlfn.XLOOKUP(C2154,BH:BH,BI:BI)</f>
        <v>AndreaG</v>
      </c>
      <c r="E2154">
        <v>27797</v>
      </c>
      <c r="F2154" t="s">
        <v>3174</v>
      </c>
      <c r="G2154" s="63">
        <v>45821</v>
      </c>
      <c r="H2154" s="63">
        <v>45838</v>
      </c>
      <c r="I2154" t="s">
        <v>364</v>
      </c>
      <c r="J2154" t="str">
        <f>_xlfn.XLOOKUP(I2154,AS:AS,AU:AU)</f>
        <v>DMC</v>
      </c>
      <c r="K2154" t="s">
        <v>30</v>
      </c>
      <c r="L2154">
        <v>817370.28</v>
      </c>
      <c r="M2154">
        <f>L2154*_xlfn.XLOOKUP(K2154,AM:AM,AN:AN)</f>
        <v>39233.773440000004</v>
      </c>
      <c r="N2154">
        <f>L2154*_xlfn.XLOOKUP(K2154,AM:AM,AO:AO)</f>
        <v>45772.735680000005</v>
      </c>
      <c r="O2154">
        <v>0</v>
      </c>
      <c r="P2154">
        <f>O2154*_xlfn.XLOOKUP(K2154,AM:AM,AN:AN)</f>
        <v>0</v>
      </c>
      <c r="Q2154">
        <f>O2154*_xlfn.XLOOKUP(K2154,AM:AM,AO:AO)</f>
        <v>0</v>
      </c>
      <c r="R2154" t="str">
        <f>_xlfn.XLOOKUP(E2154,AF:AF,AG:AG)</f>
        <v>Be Unique in Italy</v>
      </c>
      <c r="S2154" t="str">
        <f>_xlfn.XLOOKUP(E2154,AF:AF,AI:AI)</f>
        <v>Italy</v>
      </c>
      <c r="T2154">
        <f>WEEKNUM(G2154)</f>
        <v>24</v>
      </c>
      <c r="U2154">
        <f>YEAR(G2154)</f>
        <v>2025</v>
      </c>
      <c r="V2154" s="117">
        <f>IFERROR(Q2154/N2154,"0")</f>
        <v>0</v>
      </c>
    </row>
    <row r="2155" spans="1:22">
      <c r="A2155" t="str">
        <f>_xlfn.XLOOKUP(D2155,BN:BN,BO:BO)</f>
        <v>Madrid</v>
      </c>
      <c r="B2155" t="s">
        <v>25</v>
      </c>
      <c r="C2155">
        <v>310</v>
      </c>
      <c r="D2155" t="str">
        <f>_xlfn.XLOOKUP(C2155,BH:BH,BI:BI)</f>
        <v>AndreaG</v>
      </c>
      <c r="E2155">
        <v>0</v>
      </c>
      <c r="F2155" t="s">
        <v>3175</v>
      </c>
      <c r="G2155" s="63">
        <v>45820</v>
      </c>
      <c r="H2155" s="63">
        <v>45838</v>
      </c>
      <c r="I2155" t="s">
        <v>396</v>
      </c>
      <c r="J2155" t="str">
        <f>_xlfn.XLOOKUP(I2155,AS:AS,AU:AU)</f>
        <v>Honorarios</v>
      </c>
      <c r="K2155" t="s">
        <v>30</v>
      </c>
      <c r="L2155">
        <v>246187.87</v>
      </c>
      <c r="M2155">
        <f>L2155*_xlfn.XLOOKUP(K2155,AM:AM,AN:AN)</f>
        <v>11817.017760000001</v>
      </c>
      <c r="N2155">
        <f>L2155*_xlfn.XLOOKUP(K2155,AM:AM,AO:AO)</f>
        <v>13786.52072</v>
      </c>
      <c r="O2155">
        <v>246187.87</v>
      </c>
      <c r="P2155">
        <f>O2155*_xlfn.XLOOKUP(K2155,AM:AM,AN:AN)</f>
        <v>11817.017760000001</v>
      </c>
      <c r="Q2155">
        <f>O2155*_xlfn.XLOOKUP(K2155,AM:AM,AO:AO)</f>
        <v>13786.52072</v>
      </c>
      <c r="R2155" t="str">
        <f>_xlfn.XLOOKUP(E2155,AF:AF,AG:AG)</f>
        <v>FEES</v>
      </c>
      <c r="S2155">
        <f>_xlfn.XLOOKUP(E2155,AF:AF,AI:AI)</f>
        <v>0</v>
      </c>
      <c r="T2155">
        <f>WEEKNUM(G2155)</f>
        <v>24</v>
      </c>
      <c r="U2155">
        <f>YEAR(G2155)</f>
        <v>2025</v>
      </c>
      <c r="V2155" s="117">
        <f>IFERROR(Q2155/N2155,"0")</f>
        <v>1</v>
      </c>
    </row>
    <row r="2156" spans="1:22">
      <c r="A2156" t="str">
        <f>_xlfn.XLOOKUP(D2156,BN:BN,BO:BO)</f>
        <v>Madrid</v>
      </c>
      <c r="B2156" t="s">
        <v>25</v>
      </c>
      <c r="C2156">
        <v>310</v>
      </c>
      <c r="D2156" t="str">
        <f>_xlfn.XLOOKUP(C2156,BH:BH,BI:BI)</f>
        <v>AndreaG</v>
      </c>
      <c r="E2156">
        <v>27721</v>
      </c>
      <c r="F2156" t="s">
        <v>3176</v>
      </c>
      <c r="G2156" s="63">
        <v>45820</v>
      </c>
      <c r="H2156" s="63">
        <v>45838</v>
      </c>
      <c r="I2156" t="s">
        <v>366</v>
      </c>
      <c r="J2156" t="str">
        <f>_xlfn.XLOOKUP(I2156,AS:AS,AU:AU)</f>
        <v>Vuelos</v>
      </c>
      <c r="K2156" t="s">
        <v>30</v>
      </c>
      <c r="L2156">
        <v>94065</v>
      </c>
      <c r="M2156">
        <f>L2156*_xlfn.XLOOKUP(K2156,AM:AM,AN:AN)</f>
        <v>4515.12</v>
      </c>
      <c r="N2156">
        <f>L2156*_xlfn.XLOOKUP(K2156,AM:AM,AO:AO)</f>
        <v>5267.64</v>
      </c>
      <c r="O2156">
        <v>1776.64</v>
      </c>
      <c r="P2156">
        <f>O2156*_xlfn.XLOOKUP(K2156,AM:AM,AN:AN)</f>
        <v>85.278720000000007</v>
      </c>
      <c r="Q2156">
        <f>O2156*_xlfn.XLOOKUP(K2156,AM:AM,AO:AO)</f>
        <v>99.49184000000001</v>
      </c>
      <c r="R2156" t="str">
        <f>_xlfn.XLOOKUP(E2156,AF:AF,AG:AG)</f>
        <v>TURISMO EXMAR</v>
      </c>
      <c r="S2156" t="str">
        <f>_xlfn.XLOOKUP(E2156,AF:AF,AI:AI)</f>
        <v>Mexico</v>
      </c>
      <c r="T2156">
        <f>WEEKNUM(G2156)</f>
        <v>24</v>
      </c>
      <c r="U2156">
        <f>YEAR(G2156)</f>
        <v>2025</v>
      </c>
      <c r="V2156" s="117">
        <f>IFERROR(Q2156/N2156,"0")</f>
        <v>1.8887365119863924E-2</v>
      </c>
    </row>
    <row r="2157" spans="1:22">
      <c r="A2157" t="str">
        <f>_xlfn.XLOOKUP(D2157,BN:BN,BO:BO)</f>
        <v>Madrid</v>
      </c>
      <c r="B2157" t="s">
        <v>25</v>
      </c>
      <c r="C2157">
        <v>310</v>
      </c>
      <c r="D2157" t="str">
        <f>_xlfn.XLOOKUP(C2157,BH:BH,BI:BI)</f>
        <v>AndreaG</v>
      </c>
      <c r="E2157">
        <v>27721</v>
      </c>
      <c r="F2157" t="s">
        <v>3177</v>
      </c>
      <c r="G2157" s="63">
        <v>45820</v>
      </c>
      <c r="H2157" s="63">
        <v>45838</v>
      </c>
      <c r="I2157" t="s">
        <v>366</v>
      </c>
      <c r="J2157" t="str">
        <f>_xlfn.XLOOKUP(I2157,AS:AS,AU:AU)</f>
        <v>Vuelos</v>
      </c>
      <c r="K2157" t="s">
        <v>30</v>
      </c>
      <c r="L2157">
        <v>94065</v>
      </c>
      <c r="M2157">
        <f>L2157*_xlfn.XLOOKUP(K2157,AM:AM,AN:AN)</f>
        <v>4515.12</v>
      </c>
      <c r="N2157">
        <f>L2157*_xlfn.XLOOKUP(K2157,AM:AM,AO:AO)</f>
        <v>5267.64</v>
      </c>
      <c r="O2157">
        <v>1776.64</v>
      </c>
      <c r="P2157">
        <f>O2157*_xlfn.XLOOKUP(K2157,AM:AM,AN:AN)</f>
        <v>85.278720000000007</v>
      </c>
      <c r="Q2157">
        <f>O2157*_xlfn.XLOOKUP(K2157,AM:AM,AO:AO)</f>
        <v>99.49184000000001</v>
      </c>
      <c r="R2157" t="str">
        <f>_xlfn.XLOOKUP(E2157,AF:AF,AG:AG)</f>
        <v>TURISMO EXMAR</v>
      </c>
      <c r="S2157" t="str">
        <f>_xlfn.XLOOKUP(E2157,AF:AF,AI:AI)</f>
        <v>Mexico</v>
      </c>
      <c r="T2157">
        <f>WEEKNUM(G2157)</f>
        <v>24</v>
      </c>
      <c r="U2157">
        <f>YEAR(G2157)</f>
        <v>2025</v>
      </c>
      <c r="V2157" s="117">
        <f>IFERROR(Q2157/N2157,"0")</f>
        <v>1.8887365119863924E-2</v>
      </c>
    </row>
    <row r="2158" spans="1:22">
      <c r="A2158" t="str">
        <f>_xlfn.XLOOKUP(D2158,BN:BN,BO:BO)</f>
        <v>Madrid</v>
      </c>
      <c r="B2158" t="s">
        <v>25</v>
      </c>
      <c r="C2158">
        <v>310</v>
      </c>
      <c r="D2158" t="str">
        <f>_xlfn.XLOOKUP(C2158,BH:BH,BI:BI)</f>
        <v>AndreaG</v>
      </c>
      <c r="E2158">
        <v>27721</v>
      </c>
      <c r="F2158" t="s">
        <v>3178</v>
      </c>
      <c r="G2158" s="63">
        <v>45820</v>
      </c>
      <c r="H2158" s="63">
        <v>45838</v>
      </c>
      <c r="I2158" t="s">
        <v>366</v>
      </c>
      <c r="J2158" t="str">
        <f>_xlfn.XLOOKUP(I2158,AS:AS,AU:AU)</f>
        <v>Vuelos</v>
      </c>
      <c r="K2158" t="s">
        <v>30</v>
      </c>
      <c r="L2158">
        <v>94065</v>
      </c>
      <c r="M2158">
        <f>L2158*_xlfn.XLOOKUP(K2158,AM:AM,AN:AN)</f>
        <v>4515.12</v>
      </c>
      <c r="N2158">
        <f>L2158*_xlfn.XLOOKUP(K2158,AM:AM,AO:AO)</f>
        <v>5267.64</v>
      </c>
      <c r="O2158">
        <v>1776.64</v>
      </c>
      <c r="P2158">
        <f>O2158*_xlfn.XLOOKUP(K2158,AM:AM,AN:AN)</f>
        <v>85.278720000000007</v>
      </c>
      <c r="Q2158">
        <f>O2158*_xlfn.XLOOKUP(K2158,AM:AM,AO:AO)</f>
        <v>99.49184000000001</v>
      </c>
      <c r="R2158" t="str">
        <f>_xlfn.XLOOKUP(E2158,AF:AF,AG:AG)</f>
        <v>TURISMO EXMAR</v>
      </c>
      <c r="S2158" t="str">
        <f>_xlfn.XLOOKUP(E2158,AF:AF,AI:AI)</f>
        <v>Mexico</v>
      </c>
      <c r="T2158">
        <f>WEEKNUM(G2158)</f>
        <v>24</v>
      </c>
      <c r="U2158">
        <f>YEAR(G2158)</f>
        <v>2025</v>
      </c>
      <c r="V2158" s="117">
        <f>IFERROR(Q2158/N2158,"0")</f>
        <v>1.8887365119863924E-2</v>
      </c>
    </row>
    <row r="2159" spans="1:22">
      <c r="A2159" t="str">
        <f>_xlfn.XLOOKUP(D2159,BN:BN,BO:BO)</f>
        <v>Madrid</v>
      </c>
      <c r="B2159" t="s">
        <v>25</v>
      </c>
      <c r="C2159">
        <v>310</v>
      </c>
      <c r="D2159" t="str">
        <f>_xlfn.XLOOKUP(C2159,BH:BH,BI:BI)</f>
        <v>AndreaG</v>
      </c>
      <c r="E2159">
        <v>27721</v>
      </c>
      <c r="F2159" t="s">
        <v>3179</v>
      </c>
      <c r="G2159" s="63">
        <v>45820</v>
      </c>
      <c r="H2159" s="63">
        <v>45838</v>
      </c>
      <c r="I2159" t="s">
        <v>366</v>
      </c>
      <c r="J2159" t="str">
        <f>_xlfn.XLOOKUP(I2159,AS:AS,AU:AU)</f>
        <v>Vuelos</v>
      </c>
      <c r="K2159" t="s">
        <v>30</v>
      </c>
      <c r="L2159">
        <v>75845</v>
      </c>
      <c r="M2159">
        <f>L2159*_xlfn.XLOOKUP(K2159,AM:AM,AN:AN)</f>
        <v>3640.56</v>
      </c>
      <c r="N2159">
        <f>L2159*_xlfn.XLOOKUP(K2159,AM:AM,AO:AO)</f>
        <v>4247.32</v>
      </c>
      <c r="O2159">
        <v>1332.6</v>
      </c>
      <c r="P2159">
        <f>O2159*_xlfn.XLOOKUP(K2159,AM:AM,AN:AN)</f>
        <v>63.964799999999997</v>
      </c>
      <c r="Q2159">
        <f>O2159*_xlfn.XLOOKUP(K2159,AM:AM,AO:AO)</f>
        <v>74.625599999999991</v>
      </c>
      <c r="R2159" t="str">
        <f>_xlfn.XLOOKUP(E2159,AF:AF,AG:AG)</f>
        <v>TURISMO EXMAR</v>
      </c>
      <c r="S2159" t="str">
        <f>_xlfn.XLOOKUP(E2159,AF:AF,AI:AI)</f>
        <v>Mexico</v>
      </c>
      <c r="T2159">
        <f>WEEKNUM(G2159)</f>
        <v>24</v>
      </c>
      <c r="U2159">
        <f>YEAR(G2159)</f>
        <v>2025</v>
      </c>
      <c r="V2159" s="117">
        <f>IFERROR(Q2159/N2159,"0")</f>
        <v>1.757004416902894E-2</v>
      </c>
    </row>
    <row r="2160" spans="1:22">
      <c r="A2160" t="str">
        <f>_xlfn.XLOOKUP(D2160,BN:BN,BO:BO)</f>
        <v>Madrid</v>
      </c>
      <c r="B2160" t="s">
        <v>25</v>
      </c>
      <c r="C2160">
        <v>310</v>
      </c>
      <c r="D2160" t="str">
        <f>_xlfn.XLOOKUP(C2160,BH:BH,BI:BI)</f>
        <v>AndreaG</v>
      </c>
      <c r="E2160">
        <v>27721</v>
      </c>
      <c r="F2160" t="s">
        <v>3180</v>
      </c>
      <c r="G2160" s="63">
        <v>45820</v>
      </c>
      <c r="H2160" s="63">
        <v>45838</v>
      </c>
      <c r="I2160" t="s">
        <v>366</v>
      </c>
      <c r="J2160" t="str">
        <f>_xlfn.XLOOKUP(I2160,AS:AS,AU:AU)</f>
        <v>Vuelos</v>
      </c>
      <c r="K2160" t="s">
        <v>30</v>
      </c>
      <c r="L2160">
        <v>75845</v>
      </c>
      <c r="M2160">
        <f>L2160*_xlfn.XLOOKUP(K2160,AM:AM,AN:AN)</f>
        <v>3640.56</v>
      </c>
      <c r="N2160">
        <f>L2160*_xlfn.XLOOKUP(K2160,AM:AM,AO:AO)</f>
        <v>4247.32</v>
      </c>
      <c r="O2160">
        <v>1332.6</v>
      </c>
      <c r="P2160">
        <f>O2160*_xlfn.XLOOKUP(K2160,AM:AM,AN:AN)</f>
        <v>63.964799999999997</v>
      </c>
      <c r="Q2160">
        <f>O2160*_xlfn.XLOOKUP(K2160,AM:AM,AO:AO)</f>
        <v>74.625599999999991</v>
      </c>
      <c r="R2160" t="str">
        <f>_xlfn.XLOOKUP(E2160,AF:AF,AG:AG)</f>
        <v>TURISMO EXMAR</v>
      </c>
      <c r="S2160" t="str">
        <f>_xlfn.XLOOKUP(E2160,AF:AF,AI:AI)</f>
        <v>Mexico</v>
      </c>
      <c r="T2160">
        <f>WEEKNUM(G2160)</f>
        <v>24</v>
      </c>
      <c r="U2160">
        <f>YEAR(G2160)</f>
        <v>2025</v>
      </c>
      <c r="V2160" s="117">
        <f>IFERROR(Q2160/N2160,"0")</f>
        <v>1.757004416902894E-2</v>
      </c>
    </row>
    <row r="2161" spans="1:22">
      <c r="A2161" t="str">
        <f>_xlfn.XLOOKUP(D2161,BN:BN,BO:BO)</f>
        <v>Madrid</v>
      </c>
      <c r="B2161" t="s">
        <v>25</v>
      </c>
      <c r="C2161">
        <v>310</v>
      </c>
      <c r="D2161" t="str">
        <f>_xlfn.XLOOKUP(C2161,BH:BH,BI:BI)</f>
        <v>AndreaG</v>
      </c>
      <c r="E2161">
        <v>27721</v>
      </c>
      <c r="F2161" t="s">
        <v>3181</v>
      </c>
      <c r="G2161" s="63">
        <v>45820</v>
      </c>
      <c r="H2161" s="63">
        <v>45838</v>
      </c>
      <c r="I2161" t="s">
        <v>366</v>
      </c>
      <c r="J2161" t="str">
        <f>_xlfn.XLOOKUP(I2161,AS:AS,AU:AU)</f>
        <v>Vuelos</v>
      </c>
      <c r="K2161" t="s">
        <v>30</v>
      </c>
      <c r="L2161">
        <v>75845</v>
      </c>
      <c r="M2161">
        <f>L2161*_xlfn.XLOOKUP(K2161,AM:AM,AN:AN)</f>
        <v>3640.56</v>
      </c>
      <c r="N2161">
        <f>L2161*_xlfn.XLOOKUP(K2161,AM:AM,AO:AO)</f>
        <v>4247.32</v>
      </c>
      <c r="O2161">
        <v>1332.6</v>
      </c>
      <c r="P2161">
        <f>O2161*_xlfn.XLOOKUP(K2161,AM:AM,AN:AN)</f>
        <v>63.964799999999997</v>
      </c>
      <c r="Q2161">
        <f>O2161*_xlfn.XLOOKUP(K2161,AM:AM,AO:AO)</f>
        <v>74.625599999999991</v>
      </c>
      <c r="R2161" t="str">
        <f>_xlfn.XLOOKUP(E2161,AF:AF,AG:AG)</f>
        <v>TURISMO EXMAR</v>
      </c>
      <c r="S2161" t="str">
        <f>_xlfn.XLOOKUP(E2161,AF:AF,AI:AI)</f>
        <v>Mexico</v>
      </c>
      <c r="T2161">
        <f>WEEKNUM(G2161)</f>
        <v>24</v>
      </c>
      <c r="U2161">
        <f>YEAR(G2161)</f>
        <v>2025</v>
      </c>
      <c r="V2161" s="117">
        <f>IFERROR(Q2161/N2161,"0")</f>
        <v>1.757004416902894E-2</v>
      </c>
    </row>
    <row r="2162" spans="1:22">
      <c r="A2162" t="str">
        <f>_xlfn.XLOOKUP(D2162,BN:BN,BO:BO)</f>
        <v>Madrid</v>
      </c>
      <c r="B2162" t="s">
        <v>25</v>
      </c>
      <c r="C2162">
        <v>310</v>
      </c>
      <c r="D2162" t="str">
        <f>_xlfn.XLOOKUP(C2162,BH:BH,BI:BI)</f>
        <v>AndreaG</v>
      </c>
      <c r="E2162">
        <v>28491</v>
      </c>
      <c r="F2162" t="s">
        <v>3182</v>
      </c>
      <c r="G2162" s="63">
        <v>45820</v>
      </c>
      <c r="H2162" s="63">
        <v>45838</v>
      </c>
      <c r="I2162" t="s">
        <v>409</v>
      </c>
      <c r="J2162" t="str">
        <f>_xlfn.XLOOKUP(I2162,AS:AS,AU:AU)</f>
        <v>Otros</v>
      </c>
      <c r="K2162" t="s">
        <v>30</v>
      </c>
      <c r="L2162">
        <v>10127.84</v>
      </c>
      <c r="M2162">
        <f>L2162*_xlfn.XLOOKUP(K2162,AM:AM,AN:AN)</f>
        <v>486.13632000000001</v>
      </c>
      <c r="N2162">
        <f>L2162*_xlfn.XLOOKUP(K2162,AM:AM,AO:AO)</f>
        <v>567.15904</v>
      </c>
      <c r="O2162">
        <v>0</v>
      </c>
      <c r="P2162">
        <f>O2162*_xlfn.XLOOKUP(K2162,AM:AM,AN:AN)</f>
        <v>0</v>
      </c>
      <c r="Q2162">
        <f>O2162*_xlfn.XLOOKUP(K2162,AM:AM,AO:AO)</f>
        <v>0</v>
      </c>
      <c r="R2162" t="str">
        <f>_xlfn.XLOOKUP(E2162,AF:AF,AG:AG)</f>
        <v>AON</v>
      </c>
      <c r="S2162" t="str">
        <f>_xlfn.XLOOKUP(E2162,AF:AF,AI:AI)</f>
        <v>United Kingdom</v>
      </c>
      <c r="T2162">
        <f>WEEKNUM(G2162)</f>
        <v>24</v>
      </c>
      <c r="U2162">
        <f>YEAR(G2162)</f>
        <v>2025</v>
      </c>
      <c r="V2162" s="117">
        <f>IFERROR(Q2162/N2162,"0")</f>
        <v>0</v>
      </c>
    </row>
    <row r="2163" spans="1:22">
      <c r="A2163" t="str">
        <f>_xlfn.XLOOKUP(D2163,BN:BN,BO:BO)</f>
        <v>México</v>
      </c>
      <c r="B2163" t="s">
        <v>25</v>
      </c>
      <c r="C2163">
        <v>311</v>
      </c>
      <c r="D2163" t="str">
        <f>_xlfn.XLOOKUP(C2163,BH:BH,BI:BI)</f>
        <v>VeronicaN</v>
      </c>
      <c r="E2163">
        <v>27746</v>
      </c>
      <c r="F2163" t="s">
        <v>3183</v>
      </c>
      <c r="G2163" s="63">
        <v>45797</v>
      </c>
      <c r="H2163" s="63">
        <v>45799</v>
      </c>
      <c r="I2163" t="s">
        <v>366</v>
      </c>
      <c r="J2163" t="str">
        <f>_xlfn.XLOOKUP(I2163,AS:AS,AU:AU)</f>
        <v>Vuelos</v>
      </c>
      <c r="K2163" t="s">
        <v>33</v>
      </c>
      <c r="L2163">
        <v>973.56</v>
      </c>
      <c r="M2163">
        <f>L2163*_xlfn.XLOOKUP(K2163,AM:AM,AN:AN)</f>
        <v>837.26159999999993</v>
      </c>
      <c r="N2163">
        <f>L2163*_xlfn.XLOOKUP(K2163,AM:AM,AO:AO)</f>
        <v>973.56</v>
      </c>
      <c r="O2163">
        <v>0</v>
      </c>
      <c r="P2163">
        <f>O2163*_xlfn.XLOOKUP(K2163,AM:AM,AN:AN)</f>
        <v>0</v>
      </c>
      <c r="Q2163">
        <f>O2163*_xlfn.XLOOKUP(K2163,AM:AM,AO:AO)</f>
        <v>0</v>
      </c>
      <c r="R2163" t="str">
        <f>_xlfn.XLOOKUP(E2163,AF:AF,AG:AG)</f>
        <v>Fly Dubai</v>
      </c>
      <c r="S2163" t="str">
        <f>_xlfn.XLOOKUP(E2163,AF:AF,AI:AI)</f>
        <v>United Arab Emirates</v>
      </c>
      <c r="T2163">
        <f>WEEKNUM(G2163)</f>
        <v>21</v>
      </c>
      <c r="U2163">
        <f>YEAR(G2163)</f>
        <v>2025</v>
      </c>
      <c r="V2163" s="117">
        <f>IFERROR(Q2163/N2163,"0")</f>
        <v>0</v>
      </c>
    </row>
    <row r="2164" spans="1:22">
      <c r="A2164" t="str">
        <f>_xlfn.XLOOKUP(D2164,BN:BN,BO:BO)</f>
        <v>México</v>
      </c>
      <c r="B2164" t="s">
        <v>25</v>
      </c>
      <c r="C2164">
        <v>311</v>
      </c>
      <c r="D2164" t="str">
        <f>_xlfn.XLOOKUP(C2164,BH:BH,BI:BI)</f>
        <v>VeronicaN</v>
      </c>
      <c r="E2164">
        <v>27746</v>
      </c>
      <c r="F2164" t="s">
        <v>3183</v>
      </c>
      <c r="G2164" s="63">
        <v>45797</v>
      </c>
      <c r="H2164" s="63">
        <v>45799</v>
      </c>
      <c r="I2164" t="s">
        <v>366</v>
      </c>
      <c r="J2164" t="str">
        <f>_xlfn.XLOOKUP(I2164,AS:AS,AU:AU)</f>
        <v>Vuelos</v>
      </c>
      <c r="K2164" t="s">
        <v>33</v>
      </c>
      <c r="L2164">
        <v>973.56</v>
      </c>
      <c r="M2164">
        <f>L2164*_xlfn.XLOOKUP(K2164,AM:AM,AN:AN)</f>
        <v>837.26159999999993</v>
      </c>
      <c r="N2164">
        <f>L2164*_xlfn.XLOOKUP(K2164,AM:AM,AO:AO)</f>
        <v>973.56</v>
      </c>
      <c r="O2164">
        <v>0</v>
      </c>
      <c r="P2164">
        <f>O2164*_xlfn.XLOOKUP(K2164,AM:AM,AN:AN)</f>
        <v>0</v>
      </c>
      <c r="Q2164">
        <f>O2164*_xlfn.XLOOKUP(K2164,AM:AM,AO:AO)</f>
        <v>0</v>
      </c>
      <c r="R2164" t="str">
        <f>_xlfn.XLOOKUP(E2164,AF:AF,AG:AG)</f>
        <v>Fly Dubai</v>
      </c>
      <c r="S2164" t="str">
        <f>_xlfn.XLOOKUP(E2164,AF:AF,AI:AI)</f>
        <v>United Arab Emirates</v>
      </c>
      <c r="T2164">
        <f>WEEKNUM(G2164)</f>
        <v>21</v>
      </c>
      <c r="U2164">
        <f>YEAR(G2164)</f>
        <v>2025</v>
      </c>
      <c r="V2164" s="117">
        <f>IFERROR(Q2164/N2164,"0")</f>
        <v>0</v>
      </c>
    </row>
    <row r="2165" spans="1:22">
      <c r="A2165" t="str">
        <f>_xlfn.XLOOKUP(D2165,BN:BN,BO:BO)</f>
        <v>México</v>
      </c>
      <c r="B2165" t="s">
        <v>25</v>
      </c>
      <c r="C2165">
        <v>311</v>
      </c>
      <c r="D2165" t="str">
        <f>_xlfn.XLOOKUP(C2165,BH:BH,BI:BI)</f>
        <v>VeronicaN</v>
      </c>
      <c r="E2165">
        <v>0</v>
      </c>
      <c r="F2165" t="s">
        <v>1878</v>
      </c>
      <c r="G2165" s="63">
        <v>45797</v>
      </c>
      <c r="H2165" s="63">
        <v>45799</v>
      </c>
      <c r="I2165" t="s">
        <v>396</v>
      </c>
      <c r="J2165" t="str">
        <f>_xlfn.XLOOKUP(I2165,AS:AS,AU:AU)</f>
        <v>Honorarios</v>
      </c>
      <c r="K2165" t="s">
        <v>33</v>
      </c>
      <c r="L2165">
        <v>90.28</v>
      </c>
      <c r="M2165">
        <f>L2165*_xlfn.XLOOKUP(K2165,AM:AM,AN:AN)</f>
        <v>77.640799999999999</v>
      </c>
      <c r="N2165">
        <f>L2165*_xlfn.XLOOKUP(K2165,AM:AM,AO:AO)</f>
        <v>90.28</v>
      </c>
      <c r="O2165">
        <v>90.28</v>
      </c>
      <c r="P2165">
        <f>O2165*_xlfn.XLOOKUP(K2165,AM:AM,AN:AN)</f>
        <v>77.640799999999999</v>
      </c>
      <c r="Q2165">
        <f>O2165*_xlfn.XLOOKUP(K2165,AM:AM,AO:AO)</f>
        <v>90.28</v>
      </c>
      <c r="R2165" t="str">
        <f>_xlfn.XLOOKUP(E2165,AF:AF,AG:AG)</f>
        <v>FEES</v>
      </c>
      <c r="S2165">
        <f>_xlfn.XLOOKUP(E2165,AF:AF,AI:AI)</f>
        <v>0</v>
      </c>
      <c r="T2165">
        <f>WEEKNUM(G2165)</f>
        <v>21</v>
      </c>
      <c r="U2165">
        <f>YEAR(G2165)</f>
        <v>2025</v>
      </c>
      <c r="V2165" s="117">
        <f>IFERROR(Q2165/N2165,"0")</f>
        <v>1</v>
      </c>
    </row>
    <row r="2166" spans="1:22">
      <c r="A2166" t="str">
        <f>_xlfn.XLOOKUP(D2166,BN:BN,BO:BO)</f>
        <v>México</v>
      </c>
      <c r="B2166" t="s">
        <v>25</v>
      </c>
      <c r="C2166">
        <v>311</v>
      </c>
      <c r="D2166" t="str">
        <f>_xlfn.XLOOKUP(C2166,BH:BH,BI:BI)</f>
        <v>VeronicaN</v>
      </c>
      <c r="E2166">
        <v>0</v>
      </c>
      <c r="F2166" t="s">
        <v>1709</v>
      </c>
      <c r="G2166" s="63">
        <v>45797</v>
      </c>
      <c r="H2166" s="63">
        <v>45799</v>
      </c>
      <c r="I2166" t="s">
        <v>396</v>
      </c>
      <c r="J2166" t="str">
        <f>_xlfn.XLOOKUP(I2166,AS:AS,AU:AU)</f>
        <v>Honorarios</v>
      </c>
      <c r="K2166" t="s">
        <v>33</v>
      </c>
      <c r="L2166">
        <v>7.6</v>
      </c>
      <c r="M2166">
        <f>L2166*_xlfn.XLOOKUP(K2166,AM:AM,AN:AN)</f>
        <v>6.5359999999999996</v>
      </c>
      <c r="N2166">
        <f>L2166*_xlfn.XLOOKUP(K2166,AM:AM,AO:AO)</f>
        <v>7.6</v>
      </c>
      <c r="O2166">
        <v>7.6</v>
      </c>
      <c r="P2166">
        <f>O2166*_xlfn.XLOOKUP(K2166,AM:AM,AN:AN)</f>
        <v>6.5359999999999996</v>
      </c>
      <c r="Q2166">
        <f>O2166*_xlfn.XLOOKUP(K2166,AM:AM,AO:AO)</f>
        <v>7.6</v>
      </c>
      <c r="R2166" t="str">
        <f>_xlfn.XLOOKUP(E2166,AF:AF,AG:AG)</f>
        <v>FEES</v>
      </c>
      <c r="S2166">
        <f>_xlfn.XLOOKUP(E2166,AF:AF,AI:AI)</f>
        <v>0</v>
      </c>
      <c r="T2166">
        <f>WEEKNUM(G2166)</f>
        <v>21</v>
      </c>
      <c r="U2166">
        <f>YEAR(G2166)</f>
        <v>2025</v>
      </c>
      <c r="V2166" s="117">
        <f>IFERROR(Q2166/N2166,"0")</f>
        <v>1</v>
      </c>
    </row>
    <row r="2167" spans="1:22">
      <c r="A2167" t="str">
        <f>_xlfn.XLOOKUP(D2167,BN:BN,BO:BO)</f>
        <v>México</v>
      </c>
      <c r="B2167" t="s">
        <v>25</v>
      </c>
      <c r="C2167">
        <v>312</v>
      </c>
      <c r="D2167" t="str">
        <f>_xlfn.XLOOKUP(C2167,BH:BH,BI:BI)</f>
        <v>MinervaH</v>
      </c>
      <c r="E2167">
        <v>25024</v>
      </c>
      <c r="F2167" t="s">
        <v>2680</v>
      </c>
      <c r="G2167" s="63">
        <v>45682</v>
      </c>
      <c r="H2167" s="63">
        <v>45697</v>
      </c>
      <c r="I2167" t="s">
        <v>366</v>
      </c>
      <c r="J2167" t="str">
        <f>_xlfn.XLOOKUP(I2167,AS:AS,AU:AU)</f>
        <v>Vuelos</v>
      </c>
      <c r="K2167" t="s">
        <v>33</v>
      </c>
      <c r="L2167">
        <v>1196</v>
      </c>
      <c r="M2167">
        <f>L2167*_xlfn.XLOOKUP(K2167,AM:AM,AN:AN)</f>
        <v>1028.56</v>
      </c>
      <c r="N2167">
        <f>L2167*_xlfn.XLOOKUP(K2167,AM:AM,AO:AO)</f>
        <v>1196</v>
      </c>
      <c r="O2167">
        <v>0</v>
      </c>
      <c r="P2167">
        <f>O2167*_xlfn.XLOOKUP(K2167,AM:AM,AN:AN)</f>
        <v>0</v>
      </c>
      <c r="Q2167">
        <f>O2167*_xlfn.XLOOKUP(K2167,AM:AM,AO:AO)</f>
        <v>0</v>
      </c>
      <c r="R2167" t="str">
        <f>_xlfn.XLOOKUP(E2167,AF:AF,AG:AG)</f>
        <v>Iberia</v>
      </c>
      <c r="S2167" t="str">
        <f>_xlfn.XLOOKUP(E2167,AF:AF,AI:AI)</f>
        <v>Spain</v>
      </c>
      <c r="T2167">
        <f>WEEKNUM(G2167)</f>
        <v>4</v>
      </c>
      <c r="U2167">
        <f>YEAR(G2167)</f>
        <v>2025</v>
      </c>
      <c r="V2167" s="117">
        <f>IFERROR(Q2167/N2167,"0")</f>
        <v>0</v>
      </c>
    </row>
    <row r="2168" spans="1:22">
      <c r="A2168" t="str">
        <f>_xlfn.XLOOKUP(D2168,BN:BN,BO:BO)</f>
        <v>México</v>
      </c>
      <c r="B2168" t="s">
        <v>25</v>
      </c>
      <c r="C2168">
        <v>313</v>
      </c>
      <c r="D2168" t="str">
        <f>_xlfn.XLOOKUP(C2168,BH:BH,BI:BI)</f>
        <v>MinervaH</v>
      </c>
      <c r="E2168">
        <v>23590</v>
      </c>
      <c r="F2168" t="s">
        <v>3184</v>
      </c>
      <c r="G2168" s="63">
        <v>45675</v>
      </c>
      <c r="H2168" s="63">
        <v>45676</v>
      </c>
      <c r="I2168" t="s">
        <v>366</v>
      </c>
      <c r="J2168" t="str">
        <f>_xlfn.XLOOKUP(I2168,AS:AS,AU:AU)</f>
        <v>Vuelos</v>
      </c>
      <c r="K2168" t="s">
        <v>33</v>
      </c>
      <c r="L2168">
        <v>259.64999999999998</v>
      </c>
      <c r="M2168">
        <f>L2168*_xlfn.XLOOKUP(K2168,AM:AM,AN:AN)</f>
        <v>223.29899999999998</v>
      </c>
      <c r="N2168">
        <f>L2168*_xlfn.XLOOKUP(K2168,AM:AM,AO:AO)</f>
        <v>259.64999999999998</v>
      </c>
      <c r="O2168">
        <v>0</v>
      </c>
      <c r="P2168">
        <f>O2168*_xlfn.XLOOKUP(K2168,AM:AM,AN:AN)</f>
        <v>0</v>
      </c>
      <c r="Q2168">
        <f>O2168*_xlfn.XLOOKUP(K2168,AM:AM,AO:AO)</f>
        <v>0</v>
      </c>
      <c r="R2168" t="str">
        <f>_xlfn.XLOOKUP(E2168,AF:AF,AG:AG)</f>
        <v>AEROMÉXICO</v>
      </c>
      <c r="S2168" t="str">
        <f>_xlfn.XLOOKUP(E2168,AF:AF,AI:AI)</f>
        <v>Mexico</v>
      </c>
      <c r="T2168">
        <f>WEEKNUM(G2168)</f>
        <v>3</v>
      </c>
      <c r="U2168">
        <f>YEAR(G2168)</f>
        <v>2025</v>
      </c>
      <c r="V2168" s="117">
        <f>IFERROR(Q2168/N2168,"0")</f>
        <v>0</v>
      </c>
    </row>
    <row r="2169" spans="1:22">
      <c r="A2169" t="str">
        <f>_xlfn.XLOOKUP(D2169,BN:BN,BO:BO)</f>
        <v>México</v>
      </c>
      <c r="B2169" t="s">
        <v>25</v>
      </c>
      <c r="C2169">
        <v>314</v>
      </c>
      <c r="D2169" t="str">
        <f>_xlfn.XLOOKUP(C2169,BH:BH,BI:BI)</f>
        <v>MinervaH</v>
      </c>
      <c r="E2169">
        <v>23590</v>
      </c>
      <c r="F2169" t="s">
        <v>3185</v>
      </c>
      <c r="G2169" s="63">
        <v>45715</v>
      </c>
      <c r="H2169" s="63">
        <v>45719</v>
      </c>
      <c r="I2169" t="s">
        <v>366</v>
      </c>
      <c r="J2169" t="str">
        <f>_xlfn.XLOOKUP(I2169,AS:AS,AU:AU)</f>
        <v>Vuelos</v>
      </c>
      <c r="K2169" t="s">
        <v>33</v>
      </c>
      <c r="L2169">
        <v>1029.26</v>
      </c>
      <c r="M2169">
        <f>L2169*_xlfn.XLOOKUP(K2169,AM:AM,AN:AN)</f>
        <v>885.16359999999997</v>
      </c>
      <c r="N2169">
        <f>L2169*_xlfn.XLOOKUP(K2169,AM:AM,AO:AO)</f>
        <v>1029.26</v>
      </c>
      <c r="O2169">
        <v>0</v>
      </c>
      <c r="P2169">
        <f>O2169*_xlfn.XLOOKUP(K2169,AM:AM,AN:AN)</f>
        <v>0</v>
      </c>
      <c r="Q2169">
        <f>O2169*_xlfn.XLOOKUP(K2169,AM:AM,AO:AO)</f>
        <v>0</v>
      </c>
      <c r="R2169" t="str">
        <f>_xlfn.XLOOKUP(E2169,AF:AF,AG:AG)</f>
        <v>AEROMÉXICO</v>
      </c>
      <c r="S2169" t="str">
        <f>_xlfn.XLOOKUP(E2169,AF:AF,AI:AI)</f>
        <v>Mexico</v>
      </c>
      <c r="T2169">
        <f>WEEKNUM(G2169)</f>
        <v>9</v>
      </c>
      <c r="U2169">
        <f>YEAR(G2169)</f>
        <v>2025</v>
      </c>
      <c r="V2169" s="117">
        <f>IFERROR(Q2169/N2169,"0")</f>
        <v>0</v>
      </c>
    </row>
    <row r="2170" spans="1:22">
      <c r="A2170" t="str">
        <f>_xlfn.XLOOKUP(D2170,BN:BN,BO:BO)</f>
        <v>México</v>
      </c>
      <c r="B2170" t="s">
        <v>25</v>
      </c>
      <c r="C2170">
        <v>315</v>
      </c>
      <c r="D2170" t="str">
        <f>_xlfn.XLOOKUP(C2170,BH:BH,BI:BI)</f>
        <v>MinervaH</v>
      </c>
      <c r="E2170">
        <v>25028</v>
      </c>
      <c r="F2170" t="s">
        <v>3186</v>
      </c>
      <c r="G2170" s="63">
        <v>45739</v>
      </c>
      <c r="H2170" t="s">
        <v>218</v>
      </c>
      <c r="I2170" t="s">
        <v>366</v>
      </c>
      <c r="J2170" t="str">
        <f>_xlfn.XLOOKUP(I2170,AS:AS,AU:AU)</f>
        <v>Vuelos</v>
      </c>
      <c r="K2170" t="s">
        <v>33</v>
      </c>
      <c r="L2170">
        <v>513.20000000000005</v>
      </c>
      <c r="M2170">
        <f>L2170*_xlfn.XLOOKUP(K2170,AM:AM,AN:AN)</f>
        <v>441.35200000000003</v>
      </c>
      <c r="N2170">
        <f>L2170*_xlfn.XLOOKUP(K2170,AM:AM,AO:AO)</f>
        <v>513.20000000000005</v>
      </c>
      <c r="O2170">
        <v>0</v>
      </c>
      <c r="P2170">
        <f>O2170*_xlfn.XLOOKUP(K2170,AM:AM,AN:AN)</f>
        <v>0</v>
      </c>
      <c r="Q2170">
        <f>O2170*_xlfn.XLOOKUP(K2170,AM:AM,AO:AO)</f>
        <v>0</v>
      </c>
      <c r="R2170" t="str">
        <f>_xlfn.XLOOKUP(E2170,AF:AF,AG:AG)</f>
        <v>AirLink</v>
      </c>
      <c r="S2170" t="str">
        <f>_xlfn.XLOOKUP(E2170,AF:AF,AI:AI)</f>
        <v>South Africa</v>
      </c>
      <c r="T2170">
        <f>WEEKNUM(G2170)</f>
        <v>13</v>
      </c>
      <c r="U2170">
        <f>YEAR(G2170)</f>
        <v>2025</v>
      </c>
      <c r="V2170" s="117">
        <f>IFERROR(Q2170/N2170,"0")</f>
        <v>0</v>
      </c>
    </row>
    <row r="2171" spans="1:22">
      <c r="A2171" t="str">
        <f>_xlfn.XLOOKUP(D2171,BN:BN,BO:BO)</f>
        <v>México</v>
      </c>
      <c r="B2171" t="s">
        <v>25</v>
      </c>
      <c r="C2171">
        <v>315</v>
      </c>
      <c r="D2171" t="str">
        <f>_xlfn.XLOOKUP(C2171,BH:BH,BI:BI)</f>
        <v>MinervaH</v>
      </c>
      <c r="E2171">
        <v>25028</v>
      </c>
      <c r="F2171" t="s">
        <v>3186</v>
      </c>
      <c r="G2171" s="63">
        <v>45739</v>
      </c>
      <c r="H2171" s="63" t="s">
        <v>218</v>
      </c>
      <c r="I2171" t="s">
        <v>366</v>
      </c>
      <c r="J2171" t="str">
        <f>_xlfn.XLOOKUP(I2171,AS:AS,AU:AU)</f>
        <v>Vuelos</v>
      </c>
      <c r="K2171" t="s">
        <v>33</v>
      </c>
      <c r="L2171">
        <v>256.60000000000002</v>
      </c>
      <c r="M2171">
        <f>L2171*_xlfn.XLOOKUP(K2171,AM:AM,AN:AN)</f>
        <v>220.67600000000002</v>
      </c>
      <c r="N2171">
        <f>L2171*_xlfn.XLOOKUP(K2171,AM:AM,AO:AO)</f>
        <v>256.60000000000002</v>
      </c>
      <c r="O2171">
        <v>0</v>
      </c>
      <c r="P2171">
        <f>O2171*_xlfn.XLOOKUP(K2171,AM:AM,AN:AN)</f>
        <v>0</v>
      </c>
      <c r="Q2171">
        <f>O2171*_xlfn.XLOOKUP(K2171,AM:AM,AO:AO)</f>
        <v>0</v>
      </c>
      <c r="R2171" t="str">
        <f>_xlfn.XLOOKUP(E2171,AF:AF,AG:AG)</f>
        <v>AirLink</v>
      </c>
      <c r="S2171" t="str">
        <f>_xlfn.XLOOKUP(E2171,AF:AF,AI:AI)</f>
        <v>South Africa</v>
      </c>
      <c r="T2171">
        <f>WEEKNUM(G2171)</f>
        <v>13</v>
      </c>
      <c r="U2171">
        <f>YEAR(G2171)</f>
        <v>2025</v>
      </c>
      <c r="V2171" s="117">
        <f>IFERROR(Q2171/N2171,"0")</f>
        <v>0</v>
      </c>
    </row>
    <row r="2172" spans="1:22">
      <c r="A2172" t="str">
        <f>_xlfn.XLOOKUP(D2172,BN:BN,BO:BO)</f>
        <v>México</v>
      </c>
      <c r="B2172" t="s">
        <v>25</v>
      </c>
      <c r="C2172">
        <v>316</v>
      </c>
      <c r="D2172" t="str">
        <f>_xlfn.XLOOKUP(C2172,BH:BH,BI:BI)</f>
        <v>MinervaH</v>
      </c>
      <c r="E2172">
        <v>27437</v>
      </c>
      <c r="F2172" t="s">
        <v>3041</v>
      </c>
      <c r="G2172" s="63">
        <v>45742</v>
      </c>
      <c r="H2172" s="63">
        <v>45743</v>
      </c>
      <c r="I2172" t="s">
        <v>366</v>
      </c>
      <c r="J2172" t="str">
        <f>_xlfn.XLOOKUP(I2172,AS:AS,AU:AU)</f>
        <v>Vuelos</v>
      </c>
      <c r="K2172" t="s">
        <v>33</v>
      </c>
      <c r="L2172">
        <v>443.3</v>
      </c>
      <c r="M2172">
        <f>L2172*_xlfn.XLOOKUP(K2172,AM:AM,AN:AN)</f>
        <v>381.238</v>
      </c>
      <c r="N2172">
        <f>L2172*_xlfn.XLOOKUP(K2172,AM:AM,AO:AO)</f>
        <v>443.3</v>
      </c>
      <c r="O2172">
        <v>0</v>
      </c>
      <c r="P2172">
        <f>O2172*_xlfn.XLOOKUP(K2172,AM:AM,AN:AN)</f>
        <v>0</v>
      </c>
      <c r="Q2172">
        <f>O2172*_xlfn.XLOOKUP(K2172,AM:AM,AO:AO)</f>
        <v>0</v>
      </c>
      <c r="R2172" t="str">
        <f>_xlfn.XLOOKUP(E2172,AF:AF,AG:AG)</f>
        <v>LAM LINHAS AEREAS DE MOCAMBIQUE</v>
      </c>
      <c r="S2172" t="str">
        <f>_xlfn.XLOOKUP(E2172,AF:AF,AI:AI)</f>
        <v>Mozambique</v>
      </c>
      <c r="T2172">
        <f>WEEKNUM(G2172)</f>
        <v>13</v>
      </c>
      <c r="U2172">
        <f>YEAR(G2172)</f>
        <v>2025</v>
      </c>
      <c r="V2172" s="117">
        <f>IFERROR(Q2172/N2172,"0")</f>
        <v>0</v>
      </c>
    </row>
    <row r="2173" spans="1:22">
      <c r="A2173" t="str">
        <f>_xlfn.XLOOKUP(D2173,BN:BN,BO:BO)</f>
        <v>México</v>
      </c>
      <c r="B2173" t="s">
        <v>25</v>
      </c>
      <c r="C2173">
        <v>316</v>
      </c>
      <c r="D2173" t="str">
        <f>_xlfn.XLOOKUP(C2173,BH:BH,BI:BI)</f>
        <v>MinervaH</v>
      </c>
      <c r="E2173">
        <v>27437</v>
      </c>
      <c r="F2173" t="s">
        <v>3041</v>
      </c>
      <c r="G2173" s="63">
        <v>45742</v>
      </c>
      <c r="H2173" s="63">
        <v>45743</v>
      </c>
      <c r="I2173" t="s">
        <v>366</v>
      </c>
      <c r="J2173" t="str">
        <f>_xlfn.XLOOKUP(I2173,AS:AS,AU:AU)</f>
        <v>Vuelos</v>
      </c>
      <c r="K2173" t="s">
        <v>33</v>
      </c>
      <c r="L2173">
        <v>443.3</v>
      </c>
      <c r="M2173">
        <f>L2173*_xlfn.XLOOKUP(K2173,AM:AM,AN:AN)</f>
        <v>381.238</v>
      </c>
      <c r="N2173">
        <f>L2173*_xlfn.XLOOKUP(K2173,AM:AM,AO:AO)</f>
        <v>443.3</v>
      </c>
      <c r="O2173">
        <v>0</v>
      </c>
      <c r="P2173">
        <f>O2173*_xlfn.XLOOKUP(K2173,AM:AM,AN:AN)</f>
        <v>0</v>
      </c>
      <c r="Q2173">
        <f>O2173*_xlfn.XLOOKUP(K2173,AM:AM,AO:AO)</f>
        <v>0</v>
      </c>
      <c r="R2173" t="str">
        <f>_xlfn.XLOOKUP(E2173,AF:AF,AG:AG)</f>
        <v>LAM LINHAS AEREAS DE MOCAMBIQUE</v>
      </c>
      <c r="S2173" t="str">
        <f>_xlfn.XLOOKUP(E2173,AF:AF,AI:AI)</f>
        <v>Mozambique</v>
      </c>
      <c r="T2173">
        <f>WEEKNUM(G2173)</f>
        <v>13</v>
      </c>
      <c r="U2173">
        <f>YEAR(G2173)</f>
        <v>2025</v>
      </c>
      <c r="V2173" s="117">
        <f>IFERROR(Q2173/N2173,"0")</f>
        <v>0</v>
      </c>
    </row>
    <row r="2174" spans="1:22">
      <c r="A2174" t="str">
        <f>_xlfn.XLOOKUP(D2174,BN:BN,BO:BO)</f>
        <v>México</v>
      </c>
      <c r="B2174" t="s">
        <v>25</v>
      </c>
      <c r="C2174">
        <v>317</v>
      </c>
      <c r="D2174" t="str">
        <f>_xlfn.XLOOKUP(C2174,BH:BH,BI:BI)</f>
        <v>MinervaH</v>
      </c>
      <c r="E2174">
        <v>25028</v>
      </c>
      <c r="F2174" t="s">
        <v>3187</v>
      </c>
      <c r="G2174" s="63">
        <v>45753</v>
      </c>
      <c r="H2174" s="63">
        <v>45753</v>
      </c>
      <c r="I2174" t="s">
        <v>366</v>
      </c>
      <c r="J2174" t="str">
        <f>_xlfn.XLOOKUP(I2174,AS:AS,AU:AU)</f>
        <v>Vuelos</v>
      </c>
      <c r="K2174" t="s">
        <v>33</v>
      </c>
      <c r="L2174">
        <v>347.9</v>
      </c>
      <c r="M2174">
        <f>L2174*_xlfn.XLOOKUP(K2174,AM:AM,AN:AN)</f>
        <v>299.19399999999996</v>
      </c>
      <c r="N2174">
        <f>L2174*_xlfn.XLOOKUP(K2174,AM:AM,AO:AO)</f>
        <v>347.9</v>
      </c>
      <c r="O2174">
        <v>0</v>
      </c>
      <c r="P2174">
        <f>O2174*_xlfn.XLOOKUP(K2174,AM:AM,AN:AN)</f>
        <v>0</v>
      </c>
      <c r="Q2174">
        <f>O2174*_xlfn.XLOOKUP(K2174,AM:AM,AO:AO)</f>
        <v>0</v>
      </c>
      <c r="R2174" t="str">
        <f>_xlfn.XLOOKUP(E2174,AF:AF,AG:AG)</f>
        <v>AirLink</v>
      </c>
      <c r="S2174" t="str">
        <f>_xlfn.XLOOKUP(E2174,AF:AF,AI:AI)</f>
        <v>South Africa</v>
      </c>
      <c r="T2174">
        <f>WEEKNUM(G2174)</f>
        <v>15</v>
      </c>
      <c r="U2174">
        <f>YEAR(G2174)</f>
        <v>2025</v>
      </c>
      <c r="V2174" s="117">
        <f>IFERROR(Q2174/N2174,"0")</f>
        <v>0</v>
      </c>
    </row>
    <row r="2175" spans="1:22">
      <c r="A2175" t="str">
        <f>_xlfn.XLOOKUP(D2175,BN:BN,BO:BO)</f>
        <v>México</v>
      </c>
      <c r="B2175" t="s">
        <v>25</v>
      </c>
      <c r="C2175">
        <v>317</v>
      </c>
      <c r="D2175" t="str">
        <f>_xlfn.XLOOKUP(C2175,BH:BH,BI:BI)</f>
        <v>MinervaH</v>
      </c>
      <c r="E2175">
        <v>25028</v>
      </c>
      <c r="F2175" t="s">
        <v>3187</v>
      </c>
      <c r="G2175" s="63">
        <v>45753</v>
      </c>
      <c r="H2175" s="63">
        <v>45753</v>
      </c>
      <c r="I2175" t="s">
        <v>366</v>
      </c>
      <c r="J2175" t="str">
        <f>_xlfn.XLOOKUP(I2175,AS:AS,AU:AU)</f>
        <v>Vuelos</v>
      </c>
      <c r="K2175" t="s">
        <v>33</v>
      </c>
      <c r="L2175">
        <v>347.9</v>
      </c>
      <c r="M2175">
        <f>L2175*_xlfn.XLOOKUP(K2175,AM:AM,AN:AN)</f>
        <v>299.19399999999996</v>
      </c>
      <c r="N2175">
        <f>L2175*_xlfn.XLOOKUP(K2175,AM:AM,AO:AO)</f>
        <v>347.9</v>
      </c>
      <c r="O2175">
        <v>0</v>
      </c>
      <c r="P2175">
        <f>O2175*_xlfn.XLOOKUP(K2175,AM:AM,AN:AN)</f>
        <v>0</v>
      </c>
      <c r="Q2175">
        <f>O2175*_xlfn.XLOOKUP(K2175,AM:AM,AO:AO)</f>
        <v>0</v>
      </c>
      <c r="R2175" t="str">
        <f>_xlfn.XLOOKUP(E2175,AF:AF,AG:AG)</f>
        <v>AirLink</v>
      </c>
      <c r="S2175" t="str">
        <f>_xlfn.XLOOKUP(E2175,AF:AF,AI:AI)</f>
        <v>South Africa</v>
      </c>
      <c r="T2175">
        <f>WEEKNUM(G2175)</f>
        <v>15</v>
      </c>
      <c r="U2175">
        <f>YEAR(G2175)</f>
        <v>2025</v>
      </c>
      <c r="V2175" s="117">
        <f>IFERROR(Q2175/N2175,"0")</f>
        <v>0</v>
      </c>
    </row>
    <row r="2176" spans="1:22">
      <c r="A2176" t="str">
        <f>_xlfn.XLOOKUP(D2176,BN:BN,BO:BO)</f>
        <v>México</v>
      </c>
      <c r="B2176" t="s">
        <v>25</v>
      </c>
      <c r="C2176">
        <v>318</v>
      </c>
      <c r="D2176" t="str">
        <f>_xlfn.XLOOKUP(C2176,BH:BH,BI:BI)</f>
        <v>MinervaH</v>
      </c>
      <c r="E2176">
        <v>27768</v>
      </c>
      <c r="F2176" t="s">
        <v>3188</v>
      </c>
      <c r="G2176" s="63">
        <v>45750</v>
      </c>
      <c r="H2176" s="63">
        <v>45750</v>
      </c>
      <c r="I2176" t="s">
        <v>366</v>
      </c>
      <c r="J2176" t="str">
        <f>_xlfn.XLOOKUP(I2176,AS:AS,AU:AU)</f>
        <v>Vuelos</v>
      </c>
      <c r="K2176" t="s">
        <v>33</v>
      </c>
      <c r="L2176">
        <v>379</v>
      </c>
      <c r="M2176">
        <f>L2176*_xlfn.XLOOKUP(K2176,AM:AM,AN:AN)</f>
        <v>325.94</v>
      </c>
      <c r="N2176">
        <f>L2176*_xlfn.XLOOKUP(K2176,AM:AM,AO:AO)</f>
        <v>379</v>
      </c>
      <c r="O2176">
        <v>0</v>
      </c>
      <c r="P2176">
        <f>O2176*_xlfn.XLOOKUP(K2176,AM:AM,AN:AN)</f>
        <v>0</v>
      </c>
      <c r="Q2176">
        <f>O2176*_xlfn.XLOOKUP(K2176,AM:AM,AO:AO)</f>
        <v>0</v>
      </c>
      <c r="R2176" t="str">
        <f>_xlfn.XLOOKUP(E2176,AF:AF,AG:AG)</f>
        <v>Air Botswana LTD</v>
      </c>
      <c r="S2176" t="str">
        <f>_xlfn.XLOOKUP(E2176,AF:AF,AI:AI)</f>
        <v>Botswana</v>
      </c>
      <c r="T2176">
        <f>WEEKNUM(G2176)</f>
        <v>14</v>
      </c>
      <c r="U2176">
        <f>YEAR(G2176)</f>
        <v>2025</v>
      </c>
      <c r="V2176" s="117">
        <f>IFERROR(Q2176/N2176,"0")</f>
        <v>0</v>
      </c>
    </row>
    <row r="2177" spans="1:22">
      <c r="A2177" t="str">
        <f>_xlfn.XLOOKUP(D2177,BN:BN,BO:BO)</f>
        <v>México</v>
      </c>
      <c r="B2177" t="s">
        <v>25</v>
      </c>
      <c r="C2177">
        <v>319</v>
      </c>
      <c r="D2177" t="str">
        <f>_xlfn.XLOOKUP(C2177,BH:BH,BI:BI)</f>
        <v>MinervaH</v>
      </c>
      <c r="E2177">
        <v>23966</v>
      </c>
      <c r="F2177" t="s">
        <v>3189</v>
      </c>
      <c r="G2177" s="63">
        <v>45758</v>
      </c>
      <c r="H2177" s="63">
        <v>45760</v>
      </c>
      <c r="I2177" t="s">
        <v>366</v>
      </c>
      <c r="J2177" t="str">
        <f>_xlfn.XLOOKUP(I2177,AS:AS,AU:AU)</f>
        <v>Vuelos</v>
      </c>
      <c r="K2177" t="s">
        <v>33</v>
      </c>
      <c r="L2177">
        <v>866.4</v>
      </c>
      <c r="M2177">
        <f>L2177*_xlfn.XLOOKUP(K2177,AM:AM,AN:AN)</f>
        <v>745.10399999999993</v>
      </c>
      <c r="N2177">
        <f>L2177*_xlfn.XLOOKUP(K2177,AM:AM,AO:AO)</f>
        <v>866.4</v>
      </c>
      <c r="O2177">
        <v>0</v>
      </c>
      <c r="P2177">
        <f>O2177*_xlfn.XLOOKUP(K2177,AM:AM,AN:AN)</f>
        <v>0</v>
      </c>
      <c r="Q2177">
        <f>O2177*_xlfn.XLOOKUP(K2177,AM:AM,AO:AO)</f>
        <v>0</v>
      </c>
      <c r="R2177" t="str">
        <f>_xlfn.XLOOKUP(E2177,AF:AF,AG:AG)</f>
        <v>British Airways</v>
      </c>
      <c r="S2177" t="str">
        <f>_xlfn.XLOOKUP(E2177,AF:AF,AI:AI)</f>
        <v>United Kingdom</v>
      </c>
      <c r="T2177">
        <f>WEEKNUM(G2177)</f>
        <v>15</v>
      </c>
      <c r="U2177">
        <f>YEAR(G2177)</f>
        <v>2025</v>
      </c>
      <c r="V2177" s="117">
        <f>IFERROR(Q2177/N2177,"0")</f>
        <v>0</v>
      </c>
    </row>
    <row r="2178" spans="1:22">
      <c r="A2178" t="str">
        <f>_xlfn.XLOOKUP(D2178,BN:BN,BO:BO)</f>
        <v>México</v>
      </c>
      <c r="B2178" t="s">
        <v>25</v>
      </c>
      <c r="C2178">
        <v>320</v>
      </c>
      <c r="D2178" t="str">
        <f>_xlfn.XLOOKUP(C2178,BH:BH,BI:BI)</f>
        <v>MinervaH</v>
      </c>
      <c r="E2178">
        <v>25028</v>
      </c>
      <c r="F2178" t="s">
        <v>3190</v>
      </c>
      <c r="G2178" s="63">
        <v>45750</v>
      </c>
      <c r="H2178" s="63">
        <v>45750</v>
      </c>
      <c r="I2178" t="s">
        <v>366</v>
      </c>
      <c r="J2178" t="str">
        <f>_xlfn.XLOOKUP(I2178,AS:AS,AU:AU)</f>
        <v>Vuelos</v>
      </c>
      <c r="K2178" t="s">
        <v>33</v>
      </c>
      <c r="L2178">
        <v>479</v>
      </c>
      <c r="M2178">
        <f>L2178*_xlfn.XLOOKUP(K2178,AM:AM,AN:AN)</f>
        <v>411.94</v>
      </c>
      <c r="N2178">
        <f>L2178*_xlfn.XLOOKUP(K2178,AM:AM,AO:AO)</f>
        <v>479</v>
      </c>
      <c r="O2178">
        <v>0</v>
      </c>
      <c r="P2178">
        <f>O2178*_xlfn.XLOOKUP(K2178,AM:AM,AN:AN)</f>
        <v>0</v>
      </c>
      <c r="Q2178">
        <f>O2178*_xlfn.XLOOKUP(K2178,AM:AM,AO:AO)</f>
        <v>0</v>
      </c>
      <c r="R2178" t="str">
        <f>_xlfn.XLOOKUP(E2178,AF:AF,AG:AG)</f>
        <v>AirLink</v>
      </c>
      <c r="S2178" t="str">
        <f>_xlfn.XLOOKUP(E2178,AF:AF,AI:AI)</f>
        <v>South Africa</v>
      </c>
      <c r="T2178">
        <f>WEEKNUM(G2178)</f>
        <v>14</v>
      </c>
      <c r="U2178">
        <f>YEAR(G2178)</f>
        <v>2025</v>
      </c>
      <c r="V2178" s="117">
        <f>IFERROR(Q2178/N2178,"0")</f>
        <v>0</v>
      </c>
    </row>
    <row r="2179" spans="1:22">
      <c r="A2179" t="str">
        <f>_xlfn.XLOOKUP(D2179,BN:BN,BO:BO)</f>
        <v>México</v>
      </c>
      <c r="B2179" t="s">
        <v>25</v>
      </c>
      <c r="C2179">
        <v>320</v>
      </c>
      <c r="D2179" t="str">
        <f>_xlfn.XLOOKUP(C2179,BH:BH,BI:BI)</f>
        <v>MinervaH</v>
      </c>
      <c r="E2179">
        <v>25028</v>
      </c>
      <c r="F2179" t="s">
        <v>3191</v>
      </c>
      <c r="G2179" s="63">
        <v>45750</v>
      </c>
      <c r="H2179" s="63">
        <v>45750</v>
      </c>
      <c r="I2179" t="s">
        <v>366</v>
      </c>
      <c r="J2179" t="str">
        <f>_xlfn.XLOOKUP(I2179,AS:AS,AU:AU)</f>
        <v>Vuelos</v>
      </c>
      <c r="K2179" t="s">
        <v>33</v>
      </c>
      <c r="L2179">
        <v>479</v>
      </c>
      <c r="M2179">
        <f>L2179*_xlfn.XLOOKUP(K2179,AM:AM,AN:AN)</f>
        <v>411.94</v>
      </c>
      <c r="N2179">
        <f>L2179*_xlfn.XLOOKUP(K2179,AM:AM,AO:AO)</f>
        <v>479</v>
      </c>
      <c r="O2179">
        <v>0</v>
      </c>
      <c r="P2179">
        <f>O2179*_xlfn.XLOOKUP(K2179,AM:AM,AN:AN)</f>
        <v>0</v>
      </c>
      <c r="Q2179">
        <f>O2179*_xlfn.XLOOKUP(K2179,AM:AM,AO:AO)</f>
        <v>0</v>
      </c>
      <c r="R2179" t="str">
        <f>_xlfn.XLOOKUP(E2179,AF:AF,AG:AG)</f>
        <v>AirLink</v>
      </c>
      <c r="S2179" t="str">
        <f>_xlfn.XLOOKUP(E2179,AF:AF,AI:AI)</f>
        <v>South Africa</v>
      </c>
      <c r="T2179">
        <f>WEEKNUM(G2179)</f>
        <v>14</v>
      </c>
      <c r="U2179">
        <f>YEAR(G2179)</f>
        <v>2025</v>
      </c>
      <c r="V2179" s="117">
        <f>IFERROR(Q2179/N2179,"0")</f>
        <v>0</v>
      </c>
    </row>
    <row r="2180" spans="1:22">
      <c r="A2180" t="str">
        <f>_xlfn.XLOOKUP(D2180,BN:BN,BO:BO)</f>
        <v>México</v>
      </c>
      <c r="B2180" t="s">
        <v>25</v>
      </c>
      <c r="C2180">
        <v>320</v>
      </c>
      <c r="D2180" t="str">
        <f>_xlfn.XLOOKUP(C2180,BH:BH,BI:BI)</f>
        <v>MinervaH</v>
      </c>
      <c r="E2180">
        <v>25028</v>
      </c>
      <c r="F2180" t="s">
        <v>3190</v>
      </c>
      <c r="G2180" s="63">
        <v>45750</v>
      </c>
      <c r="H2180" s="63">
        <v>45750</v>
      </c>
      <c r="I2180" t="s">
        <v>366</v>
      </c>
      <c r="J2180" t="str">
        <f>_xlfn.XLOOKUP(I2180,AS:AS,AU:AU)</f>
        <v>Vuelos</v>
      </c>
      <c r="K2180" t="s">
        <v>33</v>
      </c>
      <c r="L2180">
        <v>479</v>
      </c>
      <c r="M2180">
        <f>L2180*_xlfn.XLOOKUP(K2180,AM:AM,AN:AN)</f>
        <v>411.94</v>
      </c>
      <c r="N2180">
        <f>L2180*_xlfn.XLOOKUP(K2180,AM:AM,AO:AO)</f>
        <v>479</v>
      </c>
      <c r="O2180">
        <v>0</v>
      </c>
      <c r="P2180">
        <f>O2180*_xlfn.XLOOKUP(K2180,AM:AM,AN:AN)</f>
        <v>0</v>
      </c>
      <c r="Q2180">
        <f>O2180*_xlfn.XLOOKUP(K2180,AM:AM,AO:AO)</f>
        <v>0</v>
      </c>
      <c r="R2180" t="str">
        <f>_xlfn.XLOOKUP(E2180,AF:AF,AG:AG)</f>
        <v>AirLink</v>
      </c>
      <c r="S2180" t="str">
        <f>_xlfn.XLOOKUP(E2180,AF:AF,AI:AI)</f>
        <v>South Africa</v>
      </c>
      <c r="T2180">
        <f>WEEKNUM(G2180)</f>
        <v>14</v>
      </c>
      <c r="U2180">
        <f>YEAR(G2180)</f>
        <v>2025</v>
      </c>
      <c r="V2180" s="117">
        <f>IFERROR(Q2180/N2180,"0")</f>
        <v>0</v>
      </c>
    </row>
    <row r="2181" spans="1:22">
      <c r="A2181" t="str">
        <f>_xlfn.XLOOKUP(D2181,BN:BN,BO:BO)</f>
        <v>México</v>
      </c>
      <c r="B2181" t="s">
        <v>25</v>
      </c>
      <c r="C2181">
        <v>320</v>
      </c>
      <c r="D2181" t="str">
        <f>_xlfn.XLOOKUP(C2181,BH:BH,BI:BI)</f>
        <v>MinervaH</v>
      </c>
      <c r="E2181">
        <v>25028</v>
      </c>
      <c r="F2181" t="s">
        <v>3191</v>
      </c>
      <c r="G2181" s="63">
        <v>45750</v>
      </c>
      <c r="H2181" s="63">
        <v>45750</v>
      </c>
      <c r="I2181" t="s">
        <v>366</v>
      </c>
      <c r="J2181" t="str">
        <f>_xlfn.XLOOKUP(I2181,AS:AS,AU:AU)</f>
        <v>Vuelos</v>
      </c>
      <c r="K2181" t="s">
        <v>33</v>
      </c>
      <c r="L2181">
        <v>479</v>
      </c>
      <c r="M2181">
        <f>L2181*_xlfn.XLOOKUP(K2181,AM:AM,AN:AN)</f>
        <v>411.94</v>
      </c>
      <c r="N2181">
        <f>L2181*_xlfn.XLOOKUP(K2181,AM:AM,AO:AO)</f>
        <v>479</v>
      </c>
      <c r="O2181">
        <v>0</v>
      </c>
      <c r="P2181">
        <f>O2181*_xlfn.XLOOKUP(K2181,AM:AM,AN:AN)</f>
        <v>0</v>
      </c>
      <c r="Q2181">
        <f>O2181*_xlfn.XLOOKUP(K2181,AM:AM,AO:AO)</f>
        <v>0</v>
      </c>
      <c r="R2181" t="str">
        <f>_xlfn.XLOOKUP(E2181,AF:AF,AG:AG)</f>
        <v>AirLink</v>
      </c>
      <c r="S2181" t="str">
        <f>_xlfn.XLOOKUP(E2181,AF:AF,AI:AI)</f>
        <v>South Africa</v>
      </c>
      <c r="T2181">
        <f>WEEKNUM(G2181)</f>
        <v>14</v>
      </c>
      <c r="U2181">
        <f>YEAR(G2181)</f>
        <v>2025</v>
      </c>
      <c r="V2181" s="117">
        <f>IFERROR(Q2181/N2181,"0")</f>
        <v>0</v>
      </c>
    </row>
    <row r="2182" spans="1:22">
      <c r="A2182" t="str">
        <f>_xlfn.XLOOKUP(D2182,BN:BN,BO:BO)</f>
        <v>México</v>
      </c>
      <c r="B2182" t="s">
        <v>25</v>
      </c>
      <c r="C2182">
        <v>321</v>
      </c>
      <c r="D2182" t="str">
        <f>_xlfn.XLOOKUP(C2182,BH:BH,BI:BI)</f>
        <v>MinervaH</v>
      </c>
      <c r="E2182">
        <v>25024</v>
      </c>
      <c r="F2182" t="s">
        <v>3192</v>
      </c>
      <c r="G2182" s="63">
        <v>45755</v>
      </c>
      <c r="H2182" s="63">
        <v>45755</v>
      </c>
      <c r="I2182" t="s">
        <v>366</v>
      </c>
      <c r="J2182" t="str">
        <f>_xlfn.XLOOKUP(I2182,AS:AS,AU:AU)</f>
        <v>Vuelos</v>
      </c>
      <c r="K2182" t="s">
        <v>33</v>
      </c>
      <c r="L2182">
        <v>261.60000000000002</v>
      </c>
      <c r="M2182">
        <f>L2182*_xlfn.XLOOKUP(K2182,AM:AM,AN:AN)</f>
        <v>224.97600000000003</v>
      </c>
      <c r="N2182">
        <f>L2182*_xlfn.XLOOKUP(K2182,AM:AM,AO:AO)</f>
        <v>261.60000000000002</v>
      </c>
      <c r="O2182">
        <v>0</v>
      </c>
      <c r="P2182">
        <f>O2182*_xlfn.XLOOKUP(K2182,AM:AM,AN:AN)</f>
        <v>0</v>
      </c>
      <c r="Q2182">
        <f>O2182*_xlfn.XLOOKUP(K2182,AM:AM,AO:AO)</f>
        <v>0</v>
      </c>
      <c r="R2182" t="str">
        <f>_xlfn.XLOOKUP(E2182,AF:AF,AG:AG)</f>
        <v>Iberia</v>
      </c>
      <c r="S2182" t="str">
        <f>_xlfn.XLOOKUP(E2182,AF:AF,AI:AI)</f>
        <v>Spain</v>
      </c>
      <c r="T2182">
        <f>WEEKNUM(G2182)</f>
        <v>15</v>
      </c>
      <c r="U2182">
        <f>YEAR(G2182)</f>
        <v>2025</v>
      </c>
      <c r="V2182" s="117">
        <f>IFERROR(Q2182/N2182,"0")</f>
        <v>0</v>
      </c>
    </row>
    <row r="2183" spans="1:22">
      <c r="A2183" t="str">
        <f>_xlfn.XLOOKUP(D2183,BN:BN,BO:BO)</f>
        <v>México</v>
      </c>
      <c r="B2183" t="s">
        <v>25</v>
      </c>
      <c r="C2183">
        <v>322</v>
      </c>
      <c r="D2183" t="str">
        <f>_xlfn.XLOOKUP(C2183,BH:BH,BI:BI)</f>
        <v>MinervaH</v>
      </c>
      <c r="E2183">
        <v>23898</v>
      </c>
      <c r="F2183" t="s">
        <v>3193</v>
      </c>
      <c r="G2183" s="63">
        <v>45844</v>
      </c>
      <c r="H2183" s="63">
        <v>45844</v>
      </c>
      <c r="I2183" t="s">
        <v>366</v>
      </c>
      <c r="J2183" t="str">
        <f>_xlfn.XLOOKUP(I2183,AS:AS,AU:AU)</f>
        <v>Vuelos</v>
      </c>
      <c r="K2183" t="s">
        <v>33</v>
      </c>
      <c r="L2183">
        <v>1401</v>
      </c>
      <c r="M2183">
        <f>L2183*_xlfn.XLOOKUP(K2183,AM:AM,AN:AN)</f>
        <v>1204.8599999999999</v>
      </c>
      <c r="N2183">
        <f>L2183*_xlfn.XLOOKUP(K2183,AM:AM,AO:AO)</f>
        <v>1401</v>
      </c>
      <c r="O2183">
        <v>0</v>
      </c>
      <c r="P2183">
        <f>O2183*_xlfn.XLOOKUP(K2183,AM:AM,AN:AN)</f>
        <v>0</v>
      </c>
      <c r="Q2183">
        <f>O2183*_xlfn.XLOOKUP(K2183,AM:AM,AO:AO)</f>
        <v>0</v>
      </c>
      <c r="R2183" t="str">
        <f>_xlfn.XLOOKUP(E2183,AF:AF,AG:AG)</f>
        <v>KLM Royal Dutch Airlines</v>
      </c>
      <c r="S2183" t="str">
        <f>_xlfn.XLOOKUP(E2183,AF:AF,AI:AI)</f>
        <v>Netherlands</v>
      </c>
      <c r="T2183">
        <f>WEEKNUM(G2183)</f>
        <v>28</v>
      </c>
      <c r="U2183">
        <f>YEAR(G2183)</f>
        <v>2025</v>
      </c>
      <c r="V2183" s="117">
        <f>IFERROR(Q2183/N2183,"0")</f>
        <v>0</v>
      </c>
    </row>
    <row r="2184" spans="1:22">
      <c r="A2184" t="str">
        <f>_xlfn.XLOOKUP(D2184,BN:BN,BO:BO)</f>
        <v>México</v>
      </c>
      <c r="B2184" t="s">
        <v>25</v>
      </c>
      <c r="C2184">
        <v>323</v>
      </c>
      <c r="D2184" t="str">
        <f>_xlfn.XLOOKUP(C2184,BH:BH,BI:BI)</f>
        <v>MinervaH</v>
      </c>
      <c r="E2184">
        <v>24262</v>
      </c>
      <c r="F2184" t="s">
        <v>3194</v>
      </c>
      <c r="G2184" s="63">
        <v>45817</v>
      </c>
      <c r="H2184" s="63">
        <v>45852</v>
      </c>
      <c r="I2184" t="s">
        <v>366</v>
      </c>
      <c r="J2184" t="str">
        <f>_xlfn.XLOOKUP(I2184,AS:AS,AU:AU)</f>
        <v>Vuelos</v>
      </c>
      <c r="K2184" t="s">
        <v>30</v>
      </c>
      <c r="L2184">
        <v>54129</v>
      </c>
      <c r="M2184">
        <f>L2184*_xlfn.XLOOKUP(K2184,AM:AM,AN:AN)</f>
        <v>2598.192</v>
      </c>
      <c r="N2184">
        <f>L2184*_xlfn.XLOOKUP(K2184,AM:AM,AO:AO)</f>
        <v>3031.2240000000002</v>
      </c>
      <c r="O2184">
        <v>0</v>
      </c>
      <c r="P2184">
        <f>O2184*_xlfn.XLOOKUP(K2184,AM:AM,AN:AN)</f>
        <v>0</v>
      </c>
      <c r="Q2184">
        <f>O2184*_xlfn.XLOOKUP(K2184,AM:AM,AO:AO)</f>
        <v>0</v>
      </c>
      <c r="R2184" t="str">
        <f>_xlfn.XLOOKUP(E2184,AF:AF,AG:AG)</f>
        <v>VIALLO, S.A.</v>
      </c>
      <c r="S2184" t="str">
        <f>_xlfn.XLOOKUP(E2184,AF:AF,AI:AI)</f>
        <v>Mexico</v>
      </c>
      <c r="T2184">
        <f>WEEKNUM(G2184)</f>
        <v>24</v>
      </c>
      <c r="U2184">
        <f>YEAR(G2184)</f>
        <v>2025</v>
      </c>
      <c r="V2184" s="117">
        <f>IFERROR(Q2184/N2184,"0")</f>
        <v>0</v>
      </c>
    </row>
    <row r="2185" spans="1:22">
      <c r="A2185" t="str">
        <f>_xlfn.XLOOKUP(D2185,BN:BN,BO:BO)</f>
        <v>México</v>
      </c>
      <c r="B2185" t="s">
        <v>25</v>
      </c>
      <c r="C2185">
        <v>323</v>
      </c>
      <c r="D2185" t="str">
        <f>_xlfn.XLOOKUP(C2185,BH:BH,BI:BI)</f>
        <v>MinervaH</v>
      </c>
      <c r="E2185">
        <v>24262</v>
      </c>
      <c r="F2185" t="s">
        <v>3195</v>
      </c>
      <c r="G2185" s="63">
        <v>45817</v>
      </c>
      <c r="H2185" s="63">
        <v>45852</v>
      </c>
      <c r="I2185" t="s">
        <v>366</v>
      </c>
      <c r="J2185" t="str">
        <f>_xlfn.XLOOKUP(I2185,AS:AS,AU:AU)</f>
        <v>Vuelos</v>
      </c>
      <c r="K2185" t="s">
        <v>30</v>
      </c>
      <c r="L2185">
        <v>991</v>
      </c>
      <c r="M2185">
        <f>L2185*_xlfn.XLOOKUP(K2185,AM:AM,AN:AN)</f>
        <v>47.567999999999998</v>
      </c>
      <c r="N2185">
        <f>L2185*_xlfn.XLOOKUP(K2185,AM:AM,AO:AO)</f>
        <v>55.496000000000002</v>
      </c>
      <c r="O2185">
        <v>0</v>
      </c>
      <c r="P2185">
        <f>O2185*_xlfn.XLOOKUP(K2185,AM:AM,AN:AN)</f>
        <v>0</v>
      </c>
      <c r="Q2185">
        <f>O2185*_xlfn.XLOOKUP(K2185,AM:AM,AO:AO)</f>
        <v>0</v>
      </c>
      <c r="R2185" t="str">
        <f>_xlfn.XLOOKUP(E2185,AF:AF,AG:AG)</f>
        <v>VIALLO, S.A.</v>
      </c>
      <c r="S2185" t="str">
        <f>_xlfn.XLOOKUP(E2185,AF:AF,AI:AI)</f>
        <v>Mexico</v>
      </c>
      <c r="T2185">
        <f>WEEKNUM(G2185)</f>
        <v>24</v>
      </c>
      <c r="U2185">
        <f>YEAR(G2185)</f>
        <v>2025</v>
      </c>
      <c r="V2185" s="117">
        <f>IFERROR(Q2185/N2185,"0")</f>
        <v>0</v>
      </c>
    </row>
    <row r="2186" spans="1:22">
      <c r="A2186" t="str">
        <f>_xlfn.XLOOKUP(D2186,BN:BN,BO:BO)</f>
        <v>México</v>
      </c>
      <c r="B2186" t="s">
        <v>25</v>
      </c>
      <c r="C2186">
        <v>323</v>
      </c>
      <c r="D2186" t="str">
        <f>_xlfn.XLOOKUP(C2186,BH:BH,BI:BI)</f>
        <v>MinervaH</v>
      </c>
      <c r="E2186">
        <v>24262</v>
      </c>
      <c r="F2186" t="s">
        <v>2820</v>
      </c>
      <c r="G2186" s="63">
        <v>45817</v>
      </c>
      <c r="H2186" s="63">
        <v>45852</v>
      </c>
      <c r="I2186" t="s">
        <v>366</v>
      </c>
      <c r="J2186" t="str">
        <f>_xlfn.XLOOKUP(I2186,AS:AS,AU:AU)</f>
        <v>Vuelos</v>
      </c>
      <c r="K2186" t="s">
        <v>30</v>
      </c>
      <c r="L2186">
        <v>4410</v>
      </c>
      <c r="M2186">
        <f>L2186*_xlfn.XLOOKUP(K2186,AM:AM,AN:AN)</f>
        <v>211.68</v>
      </c>
      <c r="N2186">
        <f>L2186*_xlfn.XLOOKUP(K2186,AM:AM,AO:AO)</f>
        <v>246.96</v>
      </c>
      <c r="O2186">
        <v>0</v>
      </c>
      <c r="P2186">
        <f>O2186*_xlfn.XLOOKUP(K2186,AM:AM,AN:AN)</f>
        <v>0</v>
      </c>
      <c r="Q2186">
        <f>O2186*_xlfn.XLOOKUP(K2186,AM:AM,AO:AO)</f>
        <v>0</v>
      </c>
      <c r="R2186" t="str">
        <f>_xlfn.XLOOKUP(E2186,AF:AF,AG:AG)</f>
        <v>VIALLO, S.A.</v>
      </c>
      <c r="S2186" t="str">
        <f>_xlfn.XLOOKUP(E2186,AF:AF,AI:AI)</f>
        <v>Mexico</v>
      </c>
      <c r="T2186">
        <f>WEEKNUM(G2186)</f>
        <v>24</v>
      </c>
      <c r="U2186">
        <f>YEAR(G2186)</f>
        <v>2025</v>
      </c>
      <c r="V2186" s="117">
        <f>IFERROR(Q2186/N2186,"0")</f>
        <v>0</v>
      </c>
    </row>
    <row r="2187" spans="1:22">
      <c r="A2187" t="str">
        <f>_xlfn.XLOOKUP(D2187,BN:BN,BO:BO)</f>
        <v>México</v>
      </c>
      <c r="B2187" t="s">
        <v>25</v>
      </c>
      <c r="C2187">
        <v>323</v>
      </c>
      <c r="D2187" t="str">
        <f>_xlfn.XLOOKUP(C2187,BH:BH,BI:BI)</f>
        <v>MinervaH</v>
      </c>
      <c r="E2187">
        <v>0</v>
      </c>
      <c r="F2187" t="s">
        <v>3196</v>
      </c>
      <c r="G2187" s="63">
        <v>45817</v>
      </c>
      <c r="H2187" s="63">
        <v>45852</v>
      </c>
      <c r="I2187" t="s">
        <v>396</v>
      </c>
      <c r="J2187" t="str">
        <f>_xlfn.XLOOKUP(I2187,AS:AS,AU:AU)</f>
        <v>Honorarios</v>
      </c>
      <c r="K2187" t="s">
        <v>30</v>
      </c>
      <c r="L2187">
        <v>678.3</v>
      </c>
      <c r="M2187">
        <f>L2187*_xlfn.XLOOKUP(K2187,AM:AM,AN:AN)</f>
        <v>32.558399999999999</v>
      </c>
      <c r="N2187">
        <f>L2187*_xlfn.XLOOKUP(K2187,AM:AM,AO:AO)</f>
        <v>37.9848</v>
      </c>
      <c r="O2187">
        <v>678.3</v>
      </c>
      <c r="P2187">
        <f>O2187*_xlfn.XLOOKUP(K2187,AM:AM,AN:AN)</f>
        <v>32.558399999999999</v>
      </c>
      <c r="Q2187">
        <f>O2187*_xlfn.XLOOKUP(K2187,AM:AM,AO:AO)</f>
        <v>37.9848</v>
      </c>
      <c r="R2187" t="str">
        <f>_xlfn.XLOOKUP(E2187,AF:AF,AG:AG)</f>
        <v>FEES</v>
      </c>
      <c r="S2187">
        <f>_xlfn.XLOOKUP(E2187,AF:AF,AI:AI)</f>
        <v>0</v>
      </c>
      <c r="T2187">
        <f>WEEKNUM(G2187)</f>
        <v>24</v>
      </c>
      <c r="U2187">
        <f>YEAR(G2187)</f>
        <v>2025</v>
      </c>
      <c r="V2187" s="117">
        <f>IFERROR(Q2187/N2187,"0")</f>
        <v>1</v>
      </c>
    </row>
    <row r="2188" spans="1:22">
      <c r="A2188" t="str">
        <f>_xlfn.XLOOKUP(D2188,BN:BN,BO:BO)</f>
        <v>México</v>
      </c>
      <c r="B2188" t="s">
        <v>25</v>
      </c>
      <c r="C2188">
        <v>324</v>
      </c>
      <c r="D2188" t="str">
        <f>_xlfn.XLOOKUP(C2188,BH:BH,BI:BI)</f>
        <v>MinervaH</v>
      </c>
      <c r="E2188">
        <v>24262</v>
      </c>
      <c r="F2188" t="s">
        <v>3197</v>
      </c>
      <c r="G2188" s="63">
        <v>45831</v>
      </c>
      <c r="H2188" s="63">
        <v>45852</v>
      </c>
      <c r="I2188" t="s">
        <v>366</v>
      </c>
      <c r="J2188" t="str">
        <f>_xlfn.XLOOKUP(I2188,AS:AS,AU:AU)</f>
        <v>Vuelos</v>
      </c>
      <c r="K2188" t="s">
        <v>30</v>
      </c>
      <c r="L2188">
        <v>54735</v>
      </c>
      <c r="M2188">
        <f>L2188*_xlfn.XLOOKUP(K2188,AM:AM,AN:AN)</f>
        <v>2627.28</v>
      </c>
      <c r="N2188">
        <f>L2188*_xlfn.XLOOKUP(K2188,AM:AM,AO:AO)</f>
        <v>3065.16</v>
      </c>
      <c r="O2188">
        <v>0</v>
      </c>
      <c r="P2188">
        <f>O2188*_xlfn.XLOOKUP(K2188,AM:AM,AN:AN)</f>
        <v>0</v>
      </c>
      <c r="Q2188">
        <f>O2188*_xlfn.XLOOKUP(K2188,AM:AM,AO:AO)</f>
        <v>0</v>
      </c>
      <c r="R2188" t="str">
        <f>_xlfn.XLOOKUP(E2188,AF:AF,AG:AG)</f>
        <v>VIALLO, S.A.</v>
      </c>
      <c r="S2188" t="str">
        <f>_xlfn.XLOOKUP(E2188,AF:AF,AI:AI)</f>
        <v>Mexico</v>
      </c>
      <c r="T2188">
        <f>WEEKNUM(G2188)</f>
        <v>26</v>
      </c>
      <c r="U2188">
        <f>YEAR(G2188)</f>
        <v>2025</v>
      </c>
      <c r="V2188" s="117">
        <f>IFERROR(Q2188/N2188,"0")</f>
        <v>0</v>
      </c>
    </row>
    <row r="2189" spans="1:22">
      <c r="A2189" t="str">
        <f>_xlfn.XLOOKUP(D2189,BN:BN,BO:BO)</f>
        <v>México</v>
      </c>
      <c r="B2189" t="s">
        <v>25</v>
      </c>
      <c r="C2189">
        <v>325</v>
      </c>
      <c r="D2189" t="str">
        <f>_xlfn.XLOOKUP(C2189,BH:BH,BI:BI)</f>
        <v>MinervaH</v>
      </c>
      <c r="E2189">
        <v>27721</v>
      </c>
      <c r="F2189" t="s">
        <v>3198</v>
      </c>
      <c r="G2189" s="63">
        <v>45881</v>
      </c>
      <c r="H2189" s="63">
        <v>45890</v>
      </c>
      <c r="I2189" t="s">
        <v>366</v>
      </c>
      <c r="J2189" t="str">
        <f>_xlfn.XLOOKUP(I2189,AS:AS,AU:AU)</f>
        <v>Vuelos</v>
      </c>
      <c r="K2189" t="s">
        <v>30</v>
      </c>
      <c r="L2189">
        <v>63665</v>
      </c>
      <c r="M2189">
        <f>L2189*_xlfn.XLOOKUP(K2189,AM:AM,AN:AN)</f>
        <v>3055.92</v>
      </c>
      <c r="N2189">
        <f>L2189*_xlfn.XLOOKUP(K2189,AM:AM,AO:AO)</f>
        <v>3565.2400000000002</v>
      </c>
      <c r="O2189">
        <v>0</v>
      </c>
      <c r="P2189">
        <f>O2189*_xlfn.XLOOKUP(K2189,AM:AM,AN:AN)</f>
        <v>0</v>
      </c>
      <c r="Q2189">
        <f>O2189*_xlfn.XLOOKUP(K2189,AM:AM,AO:AO)</f>
        <v>0</v>
      </c>
      <c r="R2189" t="str">
        <f>_xlfn.XLOOKUP(E2189,AF:AF,AG:AG)</f>
        <v>TURISMO EXMAR</v>
      </c>
      <c r="S2189" t="str">
        <f>_xlfn.XLOOKUP(E2189,AF:AF,AI:AI)</f>
        <v>Mexico</v>
      </c>
      <c r="T2189">
        <f>WEEKNUM(G2189)</f>
        <v>33</v>
      </c>
      <c r="U2189">
        <f>YEAR(G2189)</f>
        <v>2025</v>
      </c>
      <c r="V2189" s="117">
        <f>IFERROR(Q2189/N2189,"0")</f>
        <v>0</v>
      </c>
    </row>
    <row r="2190" spans="1:22">
      <c r="A2190" t="str">
        <f>_xlfn.XLOOKUP(D2190,BN:BN,BO:BO)</f>
        <v>México</v>
      </c>
      <c r="B2190" t="s">
        <v>25</v>
      </c>
      <c r="C2190">
        <v>325</v>
      </c>
      <c r="D2190" t="str">
        <f>_xlfn.XLOOKUP(C2190,BH:BH,BI:BI)</f>
        <v>MinervaH</v>
      </c>
      <c r="E2190">
        <v>27721</v>
      </c>
      <c r="F2190" t="s">
        <v>3199</v>
      </c>
      <c r="G2190" s="63">
        <v>45881</v>
      </c>
      <c r="H2190" s="63">
        <v>45890</v>
      </c>
      <c r="I2190" t="s">
        <v>366</v>
      </c>
      <c r="J2190" t="str">
        <f>_xlfn.XLOOKUP(I2190,AS:AS,AU:AU)</f>
        <v>Vuelos</v>
      </c>
      <c r="K2190" t="s">
        <v>30</v>
      </c>
      <c r="L2190">
        <v>63665</v>
      </c>
      <c r="M2190">
        <f>L2190*_xlfn.XLOOKUP(K2190,AM:AM,AN:AN)</f>
        <v>3055.92</v>
      </c>
      <c r="N2190">
        <f>L2190*_xlfn.XLOOKUP(K2190,AM:AM,AO:AO)</f>
        <v>3565.2400000000002</v>
      </c>
      <c r="O2190">
        <v>0</v>
      </c>
      <c r="P2190">
        <f>O2190*_xlfn.XLOOKUP(K2190,AM:AM,AN:AN)</f>
        <v>0</v>
      </c>
      <c r="Q2190">
        <f>O2190*_xlfn.XLOOKUP(K2190,AM:AM,AO:AO)</f>
        <v>0</v>
      </c>
      <c r="R2190" t="str">
        <f>_xlfn.XLOOKUP(E2190,AF:AF,AG:AG)</f>
        <v>TURISMO EXMAR</v>
      </c>
      <c r="S2190" t="str">
        <f>_xlfn.XLOOKUP(E2190,AF:AF,AI:AI)</f>
        <v>Mexico</v>
      </c>
      <c r="T2190">
        <f>WEEKNUM(G2190)</f>
        <v>33</v>
      </c>
      <c r="U2190">
        <f>YEAR(G2190)</f>
        <v>2025</v>
      </c>
      <c r="V2190" s="117">
        <f>IFERROR(Q2190/N2190,"0")</f>
        <v>0</v>
      </c>
    </row>
    <row r="2191" spans="1:22">
      <c r="A2191" t="str">
        <f>_xlfn.XLOOKUP(D2191,BN:BN,BO:BO)</f>
        <v>México</v>
      </c>
      <c r="B2191" t="s">
        <v>25</v>
      </c>
      <c r="C2191">
        <v>326</v>
      </c>
      <c r="D2191" t="str">
        <f>_xlfn.XLOOKUP(C2191,BH:BH,BI:BI)</f>
        <v>MinervaH</v>
      </c>
      <c r="E2191">
        <v>27778</v>
      </c>
      <c r="F2191" t="s">
        <v>3200</v>
      </c>
      <c r="G2191" s="63">
        <v>45693</v>
      </c>
      <c r="H2191" s="63">
        <v>45694</v>
      </c>
      <c r="I2191" t="s">
        <v>376</v>
      </c>
      <c r="J2191" t="str">
        <f>_xlfn.XLOOKUP(I2191,AS:AS,AU:AU)</f>
        <v>Hotel</v>
      </c>
      <c r="K2191" t="s">
        <v>27</v>
      </c>
      <c r="L2191">
        <v>525</v>
      </c>
      <c r="M2191">
        <f>L2191*_xlfn.XLOOKUP(K2191,AM:AM,AN:AN)</f>
        <v>525</v>
      </c>
      <c r="N2191">
        <f>L2191*_xlfn.XLOOKUP(K2191,AM:AM,AO:AO)</f>
        <v>609</v>
      </c>
      <c r="O2191">
        <v>79.39</v>
      </c>
      <c r="P2191">
        <f>O2191*_xlfn.XLOOKUP(K2191,AM:AM,AN:AN)</f>
        <v>79.39</v>
      </c>
      <c r="Q2191">
        <f>O2191*_xlfn.XLOOKUP(K2191,AM:AM,AO:AO)</f>
        <v>92.092399999999998</v>
      </c>
      <c r="R2191" t="str">
        <f>_xlfn.XLOOKUP(E2191,AF:AF,AG:AG)</f>
        <v>MARBELLA CLUB</v>
      </c>
      <c r="S2191" t="str">
        <f>_xlfn.XLOOKUP(E2191,AF:AF,AI:AI)</f>
        <v>Spain</v>
      </c>
      <c r="T2191">
        <f>WEEKNUM(G2191)</f>
        <v>6</v>
      </c>
      <c r="U2191">
        <f>YEAR(G2191)</f>
        <v>2025</v>
      </c>
      <c r="V2191" s="117">
        <f>IFERROR(Q2191/N2191,"0")</f>
        <v>0.15121904761904761</v>
      </c>
    </row>
    <row r="2192" spans="1:22">
      <c r="A2192" t="str">
        <f>_xlfn.XLOOKUP(D2192,BN:BN,BO:BO)</f>
        <v>México</v>
      </c>
      <c r="B2192" t="s">
        <v>25</v>
      </c>
      <c r="C2192">
        <v>327</v>
      </c>
      <c r="D2192" t="str">
        <f>_xlfn.XLOOKUP(C2192,BH:BH,BI:BI)</f>
        <v>DianaM</v>
      </c>
      <c r="E2192">
        <v>27779</v>
      </c>
      <c r="F2192" t="s">
        <v>2401</v>
      </c>
      <c r="G2192" s="63">
        <v>45755</v>
      </c>
      <c r="H2192" s="63">
        <v>45763</v>
      </c>
      <c r="I2192" t="s">
        <v>376</v>
      </c>
      <c r="J2192" t="str">
        <f>_xlfn.XLOOKUP(I2192,AS:AS,AU:AU)</f>
        <v>Hotel</v>
      </c>
      <c r="K2192" t="s">
        <v>33</v>
      </c>
      <c r="L2192">
        <v>10449.41</v>
      </c>
      <c r="M2192">
        <f>L2192*_xlfn.XLOOKUP(K2192,AM:AM,AN:AN)</f>
        <v>8986.4925999999996</v>
      </c>
      <c r="N2192">
        <f>L2192*_xlfn.XLOOKUP(K2192,AM:AM,AO:AO)</f>
        <v>10449.41</v>
      </c>
      <c r="O2192">
        <v>1324.76</v>
      </c>
      <c r="P2192">
        <f>O2192*_xlfn.XLOOKUP(K2192,AM:AM,AN:AN)</f>
        <v>1139.2936</v>
      </c>
      <c r="Q2192">
        <f>O2192*_xlfn.XLOOKUP(K2192,AM:AM,AO:AO)</f>
        <v>1324.76</v>
      </c>
      <c r="R2192" t="str">
        <f>_xlfn.XLOOKUP(E2192,AF:AF,AG:AG)</f>
        <v>THE LANESBOROUGH</v>
      </c>
      <c r="S2192" t="str">
        <f>_xlfn.XLOOKUP(E2192,AF:AF,AI:AI)</f>
        <v>United Kingdom</v>
      </c>
      <c r="T2192">
        <f>WEEKNUM(G2192)</f>
        <v>15</v>
      </c>
      <c r="U2192">
        <f>YEAR(G2192)</f>
        <v>2025</v>
      </c>
      <c r="V2192" s="117">
        <f>IFERROR(Q2192/N2192,"0")</f>
        <v>0.12677844969237498</v>
      </c>
    </row>
    <row r="2193" spans="1:22">
      <c r="A2193" t="str">
        <f>_xlfn.XLOOKUP(D2193,BN:BN,BO:BO)</f>
        <v>México</v>
      </c>
      <c r="B2193" t="s">
        <v>25</v>
      </c>
      <c r="C2193">
        <v>328</v>
      </c>
      <c r="D2193" t="str">
        <f>_xlfn.XLOOKUP(C2193,BH:BH,BI:BI)</f>
        <v>MariaM</v>
      </c>
      <c r="E2193">
        <v>23921</v>
      </c>
      <c r="F2193" t="s">
        <v>3201</v>
      </c>
      <c r="G2193" s="63">
        <v>45791</v>
      </c>
      <c r="H2193" s="63">
        <v>45799</v>
      </c>
      <c r="I2193" t="s">
        <v>366</v>
      </c>
      <c r="J2193" t="str">
        <f>_xlfn.XLOOKUP(I2193,AS:AS,AU:AU)</f>
        <v>Vuelos</v>
      </c>
      <c r="K2193" t="s">
        <v>33</v>
      </c>
      <c r="L2193">
        <v>4378.55</v>
      </c>
      <c r="M2193">
        <f>L2193*_xlfn.XLOOKUP(K2193,AM:AM,AN:AN)</f>
        <v>3765.5529999999999</v>
      </c>
      <c r="N2193">
        <f>L2193*_xlfn.XLOOKUP(K2193,AM:AM,AO:AO)</f>
        <v>4378.55</v>
      </c>
      <c r="O2193">
        <v>0</v>
      </c>
      <c r="P2193">
        <f>O2193*_xlfn.XLOOKUP(K2193,AM:AM,AN:AN)</f>
        <v>0</v>
      </c>
      <c r="Q2193">
        <f>O2193*_xlfn.XLOOKUP(K2193,AM:AM,AO:AO)</f>
        <v>0</v>
      </c>
      <c r="R2193" t="str">
        <f>_xlfn.XLOOKUP(E2193,AF:AF,AG:AG)</f>
        <v>Air France</v>
      </c>
      <c r="S2193" t="str">
        <f>_xlfn.XLOOKUP(E2193,AF:AF,AI:AI)</f>
        <v>France</v>
      </c>
      <c r="T2193">
        <f>WEEKNUM(G2193)</f>
        <v>20</v>
      </c>
      <c r="U2193">
        <f>YEAR(G2193)</f>
        <v>2025</v>
      </c>
      <c r="V2193" s="117">
        <f>IFERROR(Q2193/N2193,"0")</f>
        <v>0</v>
      </c>
    </row>
    <row r="2194" spans="1:22">
      <c r="A2194" t="str">
        <f>_xlfn.XLOOKUP(D2194,BN:BN,BO:BO)</f>
        <v>México</v>
      </c>
      <c r="B2194" t="s">
        <v>25</v>
      </c>
      <c r="C2194">
        <v>328</v>
      </c>
      <c r="D2194" t="str">
        <f>_xlfn.XLOOKUP(C2194,BH:BH,BI:BI)</f>
        <v>MariaM</v>
      </c>
      <c r="E2194">
        <v>23921</v>
      </c>
      <c r="F2194" t="s">
        <v>3202</v>
      </c>
      <c r="G2194" s="63">
        <v>45791</v>
      </c>
      <c r="H2194" s="63">
        <v>45799</v>
      </c>
      <c r="I2194" t="s">
        <v>366</v>
      </c>
      <c r="J2194" t="str">
        <f>_xlfn.XLOOKUP(I2194,AS:AS,AU:AU)</f>
        <v>Vuelos</v>
      </c>
      <c r="K2194" t="s">
        <v>33</v>
      </c>
      <c r="L2194">
        <v>4378.55</v>
      </c>
      <c r="M2194">
        <f>L2194*_xlfn.XLOOKUP(K2194,AM:AM,AN:AN)</f>
        <v>3765.5529999999999</v>
      </c>
      <c r="N2194">
        <f>L2194*_xlfn.XLOOKUP(K2194,AM:AM,AO:AO)</f>
        <v>4378.55</v>
      </c>
      <c r="O2194">
        <v>0</v>
      </c>
      <c r="P2194">
        <f>O2194*_xlfn.XLOOKUP(K2194,AM:AM,AN:AN)</f>
        <v>0</v>
      </c>
      <c r="Q2194">
        <f>O2194*_xlfn.XLOOKUP(K2194,AM:AM,AO:AO)</f>
        <v>0</v>
      </c>
      <c r="R2194" t="str">
        <f>_xlfn.XLOOKUP(E2194,AF:AF,AG:AG)</f>
        <v>Air France</v>
      </c>
      <c r="S2194" t="str">
        <f>_xlfn.XLOOKUP(E2194,AF:AF,AI:AI)</f>
        <v>France</v>
      </c>
      <c r="T2194">
        <f>WEEKNUM(G2194)</f>
        <v>20</v>
      </c>
      <c r="U2194">
        <f>YEAR(G2194)</f>
        <v>2025</v>
      </c>
      <c r="V2194" s="117">
        <f>IFERROR(Q2194/N2194,"0")</f>
        <v>0</v>
      </c>
    </row>
    <row r="2195" spans="1:22">
      <c r="A2195" t="str">
        <f>_xlfn.XLOOKUP(D2195,BN:BN,BO:BO)</f>
        <v>México</v>
      </c>
      <c r="B2195" t="s">
        <v>25</v>
      </c>
      <c r="C2195">
        <v>328</v>
      </c>
      <c r="D2195" t="str">
        <f>_xlfn.XLOOKUP(C2195,BH:BH,BI:BI)</f>
        <v>MariaM</v>
      </c>
      <c r="E2195">
        <v>0</v>
      </c>
      <c r="F2195" t="s">
        <v>3203</v>
      </c>
      <c r="G2195" s="63">
        <v>45791</v>
      </c>
      <c r="H2195" s="63">
        <v>45799</v>
      </c>
      <c r="I2195" t="s">
        <v>396</v>
      </c>
      <c r="J2195" t="str">
        <f>_xlfn.XLOOKUP(I2195,AS:AS,AU:AU)</f>
        <v>Honorarios</v>
      </c>
      <c r="K2195" t="s">
        <v>33</v>
      </c>
      <c r="L2195">
        <v>70</v>
      </c>
      <c r="M2195">
        <f>L2195*_xlfn.XLOOKUP(K2195,AM:AM,AN:AN)</f>
        <v>60.199999999999996</v>
      </c>
      <c r="N2195">
        <f>L2195*_xlfn.XLOOKUP(K2195,AM:AM,AO:AO)</f>
        <v>70</v>
      </c>
      <c r="O2195">
        <v>70</v>
      </c>
      <c r="P2195">
        <f>O2195*_xlfn.XLOOKUP(K2195,AM:AM,AN:AN)</f>
        <v>60.199999999999996</v>
      </c>
      <c r="Q2195">
        <f>O2195*_xlfn.XLOOKUP(K2195,AM:AM,AO:AO)</f>
        <v>70</v>
      </c>
      <c r="R2195" t="str">
        <f>_xlfn.XLOOKUP(E2195,AF:AF,AG:AG)</f>
        <v>FEES</v>
      </c>
      <c r="S2195">
        <f>_xlfn.XLOOKUP(E2195,AF:AF,AI:AI)</f>
        <v>0</v>
      </c>
      <c r="T2195">
        <f>WEEKNUM(G2195)</f>
        <v>20</v>
      </c>
      <c r="U2195">
        <f>YEAR(G2195)</f>
        <v>2025</v>
      </c>
      <c r="V2195" s="117">
        <f>IFERROR(Q2195/N2195,"0")</f>
        <v>1</v>
      </c>
    </row>
    <row r="2196" spans="1:22">
      <c r="A2196" t="str">
        <f>_xlfn.XLOOKUP(D2196,BN:BN,BO:BO)</f>
        <v>México</v>
      </c>
      <c r="B2196" t="s">
        <v>25</v>
      </c>
      <c r="C2196">
        <v>329</v>
      </c>
      <c r="D2196" t="str">
        <f>_xlfn.XLOOKUP(C2196,BH:BH,BI:BI)</f>
        <v>MariaM</v>
      </c>
      <c r="E2196">
        <v>28064</v>
      </c>
      <c r="F2196" t="s">
        <v>3204</v>
      </c>
      <c r="G2196" s="63">
        <v>45953</v>
      </c>
      <c r="H2196" s="63">
        <v>45955</v>
      </c>
      <c r="I2196" t="s">
        <v>376</v>
      </c>
      <c r="J2196" t="str">
        <f>_xlfn.XLOOKUP(I2196,AS:AS,AU:AU)</f>
        <v>Hotel</v>
      </c>
      <c r="K2196" t="s">
        <v>33</v>
      </c>
      <c r="L2196">
        <v>11260.8</v>
      </c>
      <c r="M2196">
        <f>L2196*_xlfn.XLOOKUP(K2196,AM:AM,AN:AN)</f>
        <v>9684.2879999999986</v>
      </c>
      <c r="N2196">
        <f>L2196*_xlfn.XLOOKUP(K2196,AM:AM,AO:AO)</f>
        <v>11260.8</v>
      </c>
      <c r="O2196">
        <v>933.28</v>
      </c>
      <c r="P2196">
        <f>O2196*_xlfn.XLOOKUP(K2196,AM:AM,AN:AN)</f>
        <v>802.62079999999992</v>
      </c>
      <c r="Q2196">
        <f>O2196*_xlfn.XLOOKUP(K2196,AM:AM,AO:AO)</f>
        <v>933.28</v>
      </c>
      <c r="R2196" t="str">
        <f>_xlfn.XLOOKUP(E2196,AF:AF,AG:AG)</f>
        <v>HOTEL ESENCIA</v>
      </c>
      <c r="S2196" t="str">
        <f>_xlfn.XLOOKUP(E2196,AF:AF,AI:AI)</f>
        <v>Mexico</v>
      </c>
      <c r="T2196">
        <f>WEEKNUM(G2196)</f>
        <v>43</v>
      </c>
      <c r="U2196">
        <f>YEAR(G2196)</f>
        <v>2025</v>
      </c>
      <c r="V2196" s="117">
        <f>IFERROR(Q2196/N2196,"0")</f>
        <v>8.2878658709860761E-2</v>
      </c>
    </row>
    <row r="2197" spans="1:22">
      <c r="A2197" t="str">
        <f>_xlfn.XLOOKUP(D2197,BN:BN,BO:BO)</f>
        <v>México</v>
      </c>
      <c r="B2197" t="s">
        <v>25</v>
      </c>
      <c r="C2197">
        <v>329</v>
      </c>
      <c r="D2197" t="str">
        <f>_xlfn.XLOOKUP(C2197,BH:BH,BI:BI)</f>
        <v>MariaM</v>
      </c>
      <c r="E2197">
        <v>28058</v>
      </c>
      <c r="F2197" t="s">
        <v>3205</v>
      </c>
      <c r="G2197" s="63">
        <v>45748</v>
      </c>
      <c r="H2197" s="63">
        <v>45982</v>
      </c>
      <c r="I2197" t="s">
        <v>376</v>
      </c>
      <c r="J2197" t="str">
        <f>_xlfn.XLOOKUP(I2197,AS:AS,AU:AU)</f>
        <v>Hotel</v>
      </c>
      <c r="K2197" t="s">
        <v>33</v>
      </c>
      <c r="L2197">
        <v>4442.7299999999996</v>
      </c>
      <c r="M2197">
        <f>L2197*_xlfn.XLOOKUP(K2197,AM:AM,AN:AN)</f>
        <v>3820.7477999999996</v>
      </c>
      <c r="N2197">
        <f>L2197*_xlfn.XLOOKUP(K2197,AM:AM,AO:AO)</f>
        <v>4442.7299999999996</v>
      </c>
      <c r="O2197">
        <v>0</v>
      </c>
      <c r="P2197">
        <f>O2197*_xlfn.XLOOKUP(K2197,AM:AM,AN:AN)</f>
        <v>0</v>
      </c>
      <c r="Q2197">
        <f>O2197*_xlfn.XLOOKUP(K2197,AM:AM,AO:AO)</f>
        <v>0</v>
      </c>
      <c r="R2197" t="str">
        <f>_xlfn.XLOOKUP(E2197,AF:AF,AG:AG)</f>
        <v>EL CALLEJON HOTEL BOUTIQUE</v>
      </c>
      <c r="S2197" t="str">
        <f>_xlfn.XLOOKUP(E2197,AF:AF,AI:AI)</f>
        <v>Mexico</v>
      </c>
      <c r="T2197">
        <f>WEEKNUM(G2197)</f>
        <v>14</v>
      </c>
      <c r="U2197">
        <f>YEAR(G2197)</f>
        <v>2025</v>
      </c>
      <c r="V2197" s="117">
        <f>IFERROR(Q2197/N2197,"0")</f>
        <v>0</v>
      </c>
    </row>
    <row r="2198" spans="1:22">
      <c r="A2198" t="str">
        <f>_xlfn.XLOOKUP(D2198,BN:BN,BO:BO)</f>
        <v>México</v>
      </c>
      <c r="B2198" t="s">
        <v>25</v>
      </c>
      <c r="C2198">
        <v>329</v>
      </c>
      <c r="D2198" t="str">
        <f>_xlfn.XLOOKUP(C2198,BH:BH,BI:BI)</f>
        <v>MariaM</v>
      </c>
      <c r="E2198">
        <v>25633</v>
      </c>
      <c r="F2198" t="s">
        <v>3206</v>
      </c>
      <c r="G2198" s="63">
        <v>45956</v>
      </c>
      <c r="H2198" s="63">
        <v>45957</v>
      </c>
      <c r="I2198" t="s">
        <v>376</v>
      </c>
      <c r="J2198" t="str">
        <f>_xlfn.XLOOKUP(I2198,AS:AS,AU:AU)</f>
        <v>Hotel</v>
      </c>
      <c r="K2198" t="s">
        <v>33</v>
      </c>
      <c r="L2198">
        <v>4802</v>
      </c>
      <c r="M2198">
        <f>L2198*_xlfn.XLOOKUP(K2198,AM:AM,AN:AN)</f>
        <v>4129.72</v>
      </c>
      <c r="N2198">
        <f>L2198*_xlfn.XLOOKUP(K2198,AM:AM,AO:AO)</f>
        <v>4802</v>
      </c>
      <c r="O2198">
        <v>800.87</v>
      </c>
      <c r="P2198">
        <f>O2198*_xlfn.XLOOKUP(K2198,AM:AM,AN:AN)</f>
        <v>688.7482</v>
      </c>
      <c r="Q2198">
        <f>O2198*_xlfn.XLOOKUP(K2198,AM:AM,AO:AO)</f>
        <v>800.87</v>
      </c>
      <c r="R2198" t="str">
        <f>_xlfn.XLOOKUP(E2198,AF:AF,AG:AG)</f>
        <v>CASA LECANDA</v>
      </c>
      <c r="S2198" t="str">
        <f>_xlfn.XLOOKUP(E2198,AF:AF,AI:AI)</f>
        <v>Mexico</v>
      </c>
      <c r="T2198">
        <f>WEEKNUM(G2198)</f>
        <v>44</v>
      </c>
      <c r="U2198">
        <f>YEAR(G2198)</f>
        <v>2025</v>
      </c>
      <c r="V2198" s="117">
        <f>IFERROR(Q2198/N2198,"0")</f>
        <v>0.16677842565597667</v>
      </c>
    </row>
    <row r="2199" spans="1:22">
      <c r="A2199" t="str">
        <f>_xlfn.XLOOKUP(D2199,BN:BN,BO:BO)</f>
        <v>México</v>
      </c>
      <c r="B2199" t="s">
        <v>25</v>
      </c>
      <c r="C2199">
        <v>329</v>
      </c>
      <c r="D2199" t="str">
        <f>_xlfn.XLOOKUP(C2199,BH:BH,BI:BI)</f>
        <v>MariaM</v>
      </c>
      <c r="E2199">
        <v>28079</v>
      </c>
      <c r="F2199" t="s">
        <v>3207</v>
      </c>
      <c r="G2199" s="63">
        <v>45947</v>
      </c>
      <c r="H2199" s="63">
        <v>45957</v>
      </c>
      <c r="I2199" t="s">
        <v>376</v>
      </c>
      <c r="J2199" t="str">
        <f>_xlfn.XLOOKUP(I2199,AS:AS,AU:AU)</f>
        <v>Hotel</v>
      </c>
      <c r="K2199" t="s">
        <v>33</v>
      </c>
      <c r="L2199">
        <v>13503.18</v>
      </c>
      <c r="M2199">
        <f>L2199*_xlfn.XLOOKUP(K2199,AM:AM,AN:AN)</f>
        <v>11612.7348</v>
      </c>
      <c r="N2199">
        <f>L2199*_xlfn.XLOOKUP(K2199,AM:AM,AO:AO)</f>
        <v>13503.18</v>
      </c>
      <c r="O2199">
        <v>1030.71</v>
      </c>
      <c r="P2199">
        <f>O2199*_xlfn.XLOOKUP(K2199,AM:AM,AN:AN)</f>
        <v>886.41060000000004</v>
      </c>
      <c r="Q2199">
        <f>O2199*_xlfn.XLOOKUP(K2199,AM:AM,AO:AO)</f>
        <v>1030.71</v>
      </c>
      <c r="R2199" t="str">
        <f>_xlfn.XLOOKUP(E2199,AF:AF,AG:AG)</f>
        <v>HOTEL LAS ALCOBAS</v>
      </c>
      <c r="S2199" t="str">
        <f>_xlfn.XLOOKUP(E2199,AF:AF,AI:AI)</f>
        <v>Mexico</v>
      </c>
      <c r="T2199">
        <f>WEEKNUM(G2199)</f>
        <v>42</v>
      </c>
      <c r="U2199">
        <f>YEAR(G2199)</f>
        <v>2025</v>
      </c>
      <c r="V2199" s="117">
        <f>IFERROR(Q2199/N2199,"0")</f>
        <v>7.6330908719279458E-2</v>
      </c>
    </row>
    <row r="2200" spans="1:22">
      <c r="A2200" t="str">
        <f>_xlfn.XLOOKUP(D2200,BN:BN,BO:BO)</f>
        <v>México</v>
      </c>
      <c r="B2200" t="s">
        <v>25</v>
      </c>
      <c r="C2200">
        <v>329</v>
      </c>
      <c r="D2200" t="str">
        <f>_xlfn.XLOOKUP(C2200,BH:BH,BI:BI)</f>
        <v>MariaM</v>
      </c>
      <c r="E2200">
        <v>23590</v>
      </c>
      <c r="F2200" t="s">
        <v>3208</v>
      </c>
      <c r="G2200" s="63">
        <v>45947</v>
      </c>
      <c r="H2200" s="63">
        <v>45957</v>
      </c>
      <c r="I2200" t="s">
        <v>366</v>
      </c>
      <c r="J2200" t="str">
        <f>_xlfn.XLOOKUP(I2200,AS:AS,AU:AU)</f>
        <v>Vuelos</v>
      </c>
      <c r="K2200" t="s">
        <v>33</v>
      </c>
      <c r="L2200">
        <v>1864.14</v>
      </c>
      <c r="M2200">
        <f>L2200*_xlfn.XLOOKUP(K2200,AM:AM,AN:AN)</f>
        <v>1603.1604</v>
      </c>
      <c r="N2200">
        <f>L2200*_xlfn.XLOOKUP(K2200,AM:AM,AO:AO)</f>
        <v>1864.14</v>
      </c>
      <c r="O2200">
        <v>0</v>
      </c>
      <c r="P2200">
        <f>O2200*_xlfn.XLOOKUP(K2200,AM:AM,AN:AN)</f>
        <v>0</v>
      </c>
      <c r="Q2200">
        <f>O2200*_xlfn.XLOOKUP(K2200,AM:AM,AO:AO)</f>
        <v>0</v>
      </c>
      <c r="R2200" t="str">
        <f>_xlfn.XLOOKUP(E2200,AF:AF,AG:AG)</f>
        <v>AEROMÉXICO</v>
      </c>
      <c r="S2200" t="str">
        <f>_xlfn.XLOOKUP(E2200,AF:AF,AI:AI)</f>
        <v>Mexico</v>
      </c>
      <c r="T2200">
        <f>WEEKNUM(G2200)</f>
        <v>42</v>
      </c>
      <c r="U2200">
        <f>YEAR(G2200)</f>
        <v>2025</v>
      </c>
      <c r="V2200" s="117">
        <f>IFERROR(Q2200/N2200,"0")</f>
        <v>0</v>
      </c>
    </row>
    <row r="2201" spans="1:22">
      <c r="A2201" t="str">
        <f>_xlfn.XLOOKUP(D2201,BN:BN,BO:BO)</f>
        <v>México</v>
      </c>
      <c r="B2201" t="s">
        <v>25</v>
      </c>
      <c r="C2201">
        <v>329</v>
      </c>
      <c r="D2201" t="str">
        <f>_xlfn.XLOOKUP(C2201,BH:BH,BI:BI)</f>
        <v>MariaM</v>
      </c>
      <c r="E2201">
        <v>0</v>
      </c>
      <c r="F2201" t="s">
        <v>3209</v>
      </c>
      <c r="G2201" s="63">
        <v>45748</v>
      </c>
      <c r="H2201" s="63">
        <v>45982</v>
      </c>
      <c r="I2201" t="s">
        <v>396</v>
      </c>
      <c r="J2201" t="str">
        <f>_xlfn.XLOOKUP(I2201,AS:AS,AU:AU)</f>
        <v>Honorarios</v>
      </c>
      <c r="K2201" t="s">
        <v>33</v>
      </c>
      <c r="L2201">
        <v>245</v>
      </c>
      <c r="M2201">
        <f>L2201*_xlfn.XLOOKUP(K2201,AM:AM,AN:AN)</f>
        <v>210.7</v>
      </c>
      <c r="N2201">
        <f>L2201*_xlfn.XLOOKUP(K2201,AM:AM,AO:AO)</f>
        <v>245</v>
      </c>
      <c r="O2201">
        <v>245</v>
      </c>
      <c r="P2201">
        <f>O2201*_xlfn.XLOOKUP(K2201,AM:AM,AN:AN)</f>
        <v>210.7</v>
      </c>
      <c r="Q2201">
        <f>O2201*_xlfn.XLOOKUP(K2201,AM:AM,AO:AO)</f>
        <v>245</v>
      </c>
      <c r="R2201" t="str">
        <f>_xlfn.XLOOKUP(E2201,AF:AF,AG:AG)</f>
        <v>FEES</v>
      </c>
      <c r="S2201">
        <f>_xlfn.XLOOKUP(E2201,AF:AF,AI:AI)</f>
        <v>0</v>
      </c>
      <c r="T2201">
        <f>WEEKNUM(G2201)</f>
        <v>14</v>
      </c>
      <c r="U2201">
        <f>YEAR(G2201)</f>
        <v>2025</v>
      </c>
      <c r="V2201" s="117">
        <f>IFERROR(Q2201/N2201,"0")</f>
        <v>1</v>
      </c>
    </row>
    <row r="2202" spans="1:22">
      <c r="A2202" t="str">
        <f>_xlfn.XLOOKUP(D2202,BN:BN,BO:BO)</f>
        <v>México</v>
      </c>
      <c r="B2202" t="s">
        <v>25</v>
      </c>
      <c r="C2202">
        <v>329</v>
      </c>
      <c r="D2202" t="str">
        <f>_xlfn.XLOOKUP(C2202,BH:BH,BI:BI)</f>
        <v>MariaM</v>
      </c>
      <c r="E2202">
        <v>0</v>
      </c>
      <c r="F2202" t="s">
        <v>3210</v>
      </c>
      <c r="G2202" s="63">
        <v>45748</v>
      </c>
      <c r="H2202" s="63">
        <v>45982</v>
      </c>
      <c r="I2202" t="s">
        <v>396</v>
      </c>
      <c r="J2202" t="str">
        <f>_xlfn.XLOOKUP(I2202,AS:AS,AU:AU)</f>
        <v>Honorarios</v>
      </c>
      <c r="K2202" t="s">
        <v>33</v>
      </c>
      <c r="L2202">
        <v>215.75</v>
      </c>
      <c r="M2202">
        <f>L2202*_xlfn.XLOOKUP(K2202,AM:AM,AN:AN)</f>
        <v>185.54499999999999</v>
      </c>
      <c r="N2202">
        <f>L2202*_xlfn.XLOOKUP(K2202,AM:AM,AO:AO)</f>
        <v>215.75</v>
      </c>
      <c r="O2202">
        <v>215.75</v>
      </c>
      <c r="P2202">
        <f>O2202*_xlfn.XLOOKUP(K2202,AM:AM,AN:AN)</f>
        <v>185.54499999999999</v>
      </c>
      <c r="Q2202">
        <f>O2202*_xlfn.XLOOKUP(K2202,AM:AM,AO:AO)</f>
        <v>215.75</v>
      </c>
      <c r="R2202" t="str">
        <f>_xlfn.XLOOKUP(E2202,AF:AF,AG:AG)</f>
        <v>FEES</v>
      </c>
      <c r="S2202">
        <f>_xlfn.XLOOKUP(E2202,AF:AF,AI:AI)</f>
        <v>0</v>
      </c>
      <c r="T2202">
        <f>WEEKNUM(G2202)</f>
        <v>14</v>
      </c>
      <c r="U2202">
        <f>YEAR(G2202)</f>
        <v>2025</v>
      </c>
      <c r="V2202" s="117">
        <f>IFERROR(Q2202/N2202,"0")</f>
        <v>1</v>
      </c>
    </row>
    <row r="2203" spans="1:22">
      <c r="A2203" t="str">
        <f>_xlfn.XLOOKUP(D2203,BN:BN,BO:BO)</f>
        <v>México</v>
      </c>
      <c r="B2203" t="s">
        <v>25</v>
      </c>
      <c r="C2203">
        <v>330</v>
      </c>
      <c r="D2203" t="str">
        <f>_xlfn.XLOOKUP(C2203,BH:BH,BI:BI)</f>
        <v>DianaM</v>
      </c>
      <c r="E2203">
        <v>23590</v>
      </c>
      <c r="F2203" t="s">
        <v>3211</v>
      </c>
      <c r="G2203" s="63">
        <v>45794</v>
      </c>
      <c r="H2203" s="63">
        <v>45803</v>
      </c>
      <c r="I2203" t="s">
        <v>366</v>
      </c>
      <c r="J2203" t="str">
        <f>_xlfn.XLOOKUP(I2203,AS:AS,AU:AU)</f>
        <v>Vuelos</v>
      </c>
      <c r="K2203" t="s">
        <v>33</v>
      </c>
      <c r="L2203">
        <v>1006.46</v>
      </c>
      <c r="M2203">
        <f>L2203*_xlfn.XLOOKUP(K2203,AM:AM,AN:AN)</f>
        <v>865.55560000000003</v>
      </c>
      <c r="N2203">
        <f>L2203*_xlfn.XLOOKUP(K2203,AM:AM,AO:AO)</f>
        <v>1006.46</v>
      </c>
      <c r="O2203">
        <v>15.64</v>
      </c>
      <c r="P2203">
        <f>O2203*_xlfn.XLOOKUP(K2203,AM:AM,AN:AN)</f>
        <v>13.4504</v>
      </c>
      <c r="Q2203">
        <f>O2203*_xlfn.XLOOKUP(K2203,AM:AM,AO:AO)</f>
        <v>15.64</v>
      </c>
      <c r="R2203" t="str">
        <f>_xlfn.XLOOKUP(E2203,AF:AF,AG:AG)</f>
        <v>AEROMÉXICO</v>
      </c>
      <c r="S2203" t="str">
        <f>_xlfn.XLOOKUP(E2203,AF:AF,AI:AI)</f>
        <v>Mexico</v>
      </c>
      <c r="T2203">
        <f>WEEKNUM(G2203)</f>
        <v>20</v>
      </c>
      <c r="U2203">
        <f>YEAR(G2203)</f>
        <v>2025</v>
      </c>
      <c r="V2203" s="117">
        <f>IFERROR(Q2203/N2203,"0")</f>
        <v>1.5539614092959482E-2</v>
      </c>
    </row>
    <row r="2204" spans="1:22">
      <c r="A2204" t="str">
        <f>_xlfn.XLOOKUP(D2204,BN:BN,BO:BO)</f>
        <v>México</v>
      </c>
      <c r="B2204" t="s">
        <v>25</v>
      </c>
      <c r="C2204">
        <v>330</v>
      </c>
      <c r="D2204" t="str">
        <f>_xlfn.XLOOKUP(C2204,BH:BH,BI:BI)</f>
        <v>DianaM</v>
      </c>
      <c r="E2204">
        <v>0</v>
      </c>
      <c r="F2204" t="s">
        <v>3212</v>
      </c>
      <c r="G2204" s="63">
        <v>45794</v>
      </c>
      <c r="H2204" s="63">
        <v>45803</v>
      </c>
      <c r="I2204" t="s">
        <v>396</v>
      </c>
      <c r="J2204" t="str">
        <f>_xlfn.XLOOKUP(I2204,AS:AS,AU:AU)</f>
        <v>Honorarios</v>
      </c>
      <c r="K2204" t="s">
        <v>33</v>
      </c>
      <c r="L2204">
        <v>50</v>
      </c>
      <c r="M2204">
        <f>L2204*_xlfn.XLOOKUP(K2204,AM:AM,AN:AN)</f>
        <v>43</v>
      </c>
      <c r="N2204">
        <f>L2204*_xlfn.XLOOKUP(K2204,AM:AM,AO:AO)</f>
        <v>50</v>
      </c>
      <c r="O2204">
        <v>50</v>
      </c>
      <c r="P2204">
        <f>O2204*_xlfn.XLOOKUP(K2204,AM:AM,AN:AN)</f>
        <v>43</v>
      </c>
      <c r="Q2204">
        <f>O2204*_xlfn.XLOOKUP(K2204,AM:AM,AO:AO)</f>
        <v>50</v>
      </c>
      <c r="R2204" t="str">
        <f>_xlfn.XLOOKUP(E2204,AF:AF,AG:AG)</f>
        <v>FEES</v>
      </c>
      <c r="S2204">
        <f>_xlfn.XLOOKUP(E2204,AF:AF,AI:AI)</f>
        <v>0</v>
      </c>
      <c r="T2204">
        <f>WEEKNUM(G2204)</f>
        <v>20</v>
      </c>
      <c r="U2204">
        <f>YEAR(G2204)</f>
        <v>2025</v>
      </c>
      <c r="V2204" s="117">
        <f>IFERROR(Q2204/N2204,"0")</f>
        <v>1</v>
      </c>
    </row>
    <row r="2205" spans="1:22">
      <c r="A2205" t="str">
        <f>_xlfn.XLOOKUP(D2205,BN:BN,BO:BO)</f>
        <v>México</v>
      </c>
      <c r="B2205" t="s">
        <v>25</v>
      </c>
      <c r="C2205">
        <v>330</v>
      </c>
      <c r="D2205" t="str">
        <f>_xlfn.XLOOKUP(C2205,BH:BH,BI:BI)</f>
        <v>DianaM</v>
      </c>
      <c r="E2205">
        <v>27306</v>
      </c>
      <c r="F2205" t="s">
        <v>3211</v>
      </c>
      <c r="G2205" s="63">
        <v>45794</v>
      </c>
      <c r="H2205" s="63">
        <v>45803</v>
      </c>
      <c r="I2205" t="s">
        <v>366</v>
      </c>
      <c r="J2205" t="str">
        <f>_xlfn.XLOOKUP(I2205,AS:AS,AU:AU)</f>
        <v>Vuelos</v>
      </c>
      <c r="K2205" t="s">
        <v>33</v>
      </c>
      <c r="L2205">
        <v>2453.81</v>
      </c>
      <c r="M2205">
        <f>L2205*_xlfn.XLOOKUP(K2205,AM:AM,AN:AN)</f>
        <v>2110.2766000000001</v>
      </c>
      <c r="N2205">
        <f>L2205*_xlfn.XLOOKUP(K2205,AM:AM,AO:AO)</f>
        <v>2453.81</v>
      </c>
      <c r="O2205">
        <v>112.55</v>
      </c>
      <c r="P2205">
        <f>O2205*_xlfn.XLOOKUP(K2205,AM:AM,AN:AN)</f>
        <v>96.792999999999992</v>
      </c>
      <c r="Q2205">
        <f>O2205*_xlfn.XLOOKUP(K2205,AM:AM,AO:AO)</f>
        <v>112.55</v>
      </c>
      <c r="R2205" t="str">
        <f>_xlfn.XLOOKUP(E2205,AF:AF,AG:AG)</f>
        <v>Icelandair</v>
      </c>
      <c r="S2205" t="str">
        <f>_xlfn.XLOOKUP(E2205,AF:AF,AI:AI)</f>
        <v>Iceland</v>
      </c>
      <c r="T2205">
        <f>WEEKNUM(G2205)</f>
        <v>20</v>
      </c>
      <c r="U2205">
        <f>YEAR(G2205)</f>
        <v>2025</v>
      </c>
      <c r="V2205" s="117">
        <f>IFERROR(Q2205/N2205,"0")</f>
        <v>4.586744694984534E-2</v>
      </c>
    </row>
    <row r="2206" spans="1:22">
      <c r="A2206" t="str">
        <f>_xlfn.XLOOKUP(D2206,BN:BN,BO:BO)</f>
        <v>México</v>
      </c>
      <c r="B2206" t="s">
        <v>25</v>
      </c>
      <c r="C2206">
        <v>330</v>
      </c>
      <c r="D2206" t="str">
        <f>_xlfn.XLOOKUP(C2206,BH:BH,BI:BI)</f>
        <v>DianaM</v>
      </c>
      <c r="E2206">
        <v>23590</v>
      </c>
      <c r="F2206" t="s">
        <v>3211</v>
      </c>
      <c r="G2206" s="63">
        <v>45794</v>
      </c>
      <c r="H2206" s="63">
        <v>45803</v>
      </c>
      <c r="I2206" t="s">
        <v>366</v>
      </c>
      <c r="J2206" t="str">
        <f>_xlfn.XLOOKUP(I2206,AS:AS,AU:AU)</f>
        <v>Vuelos</v>
      </c>
      <c r="K2206" t="s">
        <v>33</v>
      </c>
      <c r="L2206">
        <v>1418.26</v>
      </c>
      <c r="M2206">
        <f>L2206*_xlfn.XLOOKUP(K2206,AM:AM,AN:AN)</f>
        <v>1219.7036000000001</v>
      </c>
      <c r="N2206">
        <f>L2206*_xlfn.XLOOKUP(K2206,AM:AM,AO:AO)</f>
        <v>1418.26</v>
      </c>
      <c r="O2206">
        <v>23.56</v>
      </c>
      <c r="P2206">
        <f>O2206*_xlfn.XLOOKUP(K2206,AM:AM,AN:AN)</f>
        <v>20.261599999999998</v>
      </c>
      <c r="Q2206">
        <f>O2206*_xlfn.XLOOKUP(K2206,AM:AM,AO:AO)</f>
        <v>23.56</v>
      </c>
      <c r="R2206" t="str">
        <f>_xlfn.XLOOKUP(E2206,AF:AF,AG:AG)</f>
        <v>AEROMÉXICO</v>
      </c>
      <c r="S2206" t="str">
        <f>_xlfn.XLOOKUP(E2206,AF:AF,AI:AI)</f>
        <v>Mexico</v>
      </c>
      <c r="T2206">
        <f>WEEKNUM(G2206)</f>
        <v>20</v>
      </c>
      <c r="U2206">
        <f>YEAR(G2206)</f>
        <v>2025</v>
      </c>
      <c r="V2206" s="117">
        <f>IFERROR(Q2206/N2206,"0")</f>
        <v>1.6611904728329078E-2</v>
      </c>
    </row>
    <row r="2207" spans="1:22">
      <c r="A2207" t="str">
        <f>_xlfn.XLOOKUP(D2207,BN:BN,BO:BO)</f>
        <v>México</v>
      </c>
      <c r="B2207" t="s">
        <v>25</v>
      </c>
      <c r="C2207">
        <v>330</v>
      </c>
      <c r="D2207" t="str">
        <f>_xlfn.XLOOKUP(C2207,BH:BH,BI:BI)</f>
        <v>DianaM</v>
      </c>
      <c r="E2207">
        <v>27306</v>
      </c>
      <c r="F2207" t="s">
        <v>3211</v>
      </c>
      <c r="G2207" s="63">
        <v>45794</v>
      </c>
      <c r="H2207" s="63">
        <v>45803</v>
      </c>
      <c r="I2207" t="s">
        <v>366</v>
      </c>
      <c r="J2207" t="str">
        <f>_xlfn.XLOOKUP(I2207,AS:AS,AU:AU)</f>
        <v>Vuelos</v>
      </c>
      <c r="K2207" t="s">
        <v>33</v>
      </c>
      <c r="L2207">
        <v>2753.41</v>
      </c>
      <c r="M2207">
        <f>L2207*_xlfn.XLOOKUP(K2207,AM:AM,AN:AN)</f>
        <v>2367.9325999999996</v>
      </c>
      <c r="N2207">
        <f>L2207*_xlfn.XLOOKUP(K2207,AM:AM,AO:AO)</f>
        <v>2753.41</v>
      </c>
      <c r="O2207">
        <v>133.55000000000001</v>
      </c>
      <c r="P2207">
        <f>O2207*_xlfn.XLOOKUP(K2207,AM:AM,AN:AN)</f>
        <v>114.85300000000001</v>
      </c>
      <c r="Q2207">
        <f>O2207*_xlfn.XLOOKUP(K2207,AM:AM,AO:AO)</f>
        <v>133.55000000000001</v>
      </c>
      <c r="R2207" t="str">
        <f>_xlfn.XLOOKUP(E2207,AF:AF,AG:AG)</f>
        <v>Icelandair</v>
      </c>
      <c r="S2207" t="str">
        <f>_xlfn.XLOOKUP(E2207,AF:AF,AI:AI)</f>
        <v>Iceland</v>
      </c>
      <c r="T2207">
        <f>WEEKNUM(G2207)</f>
        <v>20</v>
      </c>
      <c r="U2207">
        <f>YEAR(G2207)</f>
        <v>2025</v>
      </c>
      <c r="V2207" s="117">
        <f>IFERROR(Q2207/N2207,"0")</f>
        <v>4.8503492033514811E-2</v>
      </c>
    </row>
    <row r="2208" spans="1:22">
      <c r="A2208" t="str">
        <f>_xlfn.XLOOKUP(D2208,BN:BN,BO:BO)</f>
        <v>México</v>
      </c>
      <c r="B2208" t="s">
        <v>25</v>
      </c>
      <c r="C2208">
        <v>330</v>
      </c>
      <c r="D2208" t="str">
        <f>_xlfn.XLOOKUP(C2208,BH:BH,BI:BI)</f>
        <v>DianaM</v>
      </c>
      <c r="E2208">
        <v>0</v>
      </c>
      <c r="F2208" t="s">
        <v>3212</v>
      </c>
      <c r="G2208" s="63">
        <v>45794</v>
      </c>
      <c r="H2208" s="63">
        <v>45803</v>
      </c>
      <c r="I2208" t="s">
        <v>396</v>
      </c>
      <c r="J2208" t="str">
        <f>_xlfn.XLOOKUP(I2208,AS:AS,AU:AU)</f>
        <v>Honorarios</v>
      </c>
      <c r="K2208" t="s">
        <v>33</v>
      </c>
      <c r="L2208">
        <v>50</v>
      </c>
      <c r="M2208">
        <f>L2208*_xlfn.XLOOKUP(K2208,AM:AM,AN:AN)</f>
        <v>43</v>
      </c>
      <c r="N2208">
        <f>L2208*_xlfn.XLOOKUP(K2208,AM:AM,AO:AO)</f>
        <v>50</v>
      </c>
      <c r="O2208">
        <v>50</v>
      </c>
      <c r="P2208">
        <f>O2208*_xlfn.XLOOKUP(K2208,AM:AM,AN:AN)</f>
        <v>43</v>
      </c>
      <c r="Q2208">
        <f>O2208*_xlfn.XLOOKUP(K2208,AM:AM,AO:AO)</f>
        <v>50</v>
      </c>
      <c r="R2208" t="str">
        <f>_xlfn.XLOOKUP(E2208,AF:AF,AG:AG)</f>
        <v>FEES</v>
      </c>
      <c r="S2208">
        <f>_xlfn.XLOOKUP(E2208,AF:AF,AI:AI)</f>
        <v>0</v>
      </c>
      <c r="T2208">
        <f>WEEKNUM(G2208)</f>
        <v>20</v>
      </c>
      <c r="U2208">
        <f>YEAR(G2208)</f>
        <v>2025</v>
      </c>
      <c r="V2208" s="117">
        <f>IFERROR(Q2208/N2208,"0")</f>
        <v>1</v>
      </c>
    </row>
    <row r="2209" spans="1:22">
      <c r="A2209" t="str">
        <f>_xlfn.XLOOKUP(D2209,BN:BN,BO:BO)</f>
        <v>México</v>
      </c>
      <c r="B2209" t="s">
        <v>25</v>
      </c>
      <c r="C2209">
        <v>330</v>
      </c>
      <c r="D2209" t="str">
        <f>_xlfn.XLOOKUP(C2209,BH:BH,BI:BI)</f>
        <v>DianaM</v>
      </c>
      <c r="E2209">
        <v>25049</v>
      </c>
      <c r="F2209" t="s">
        <v>3213</v>
      </c>
      <c r="G2209" s="63">
        <v>45794</v>
      </c>
      <c r="H2209" s="63">
        <v>45803</v>
      </c>
      <c r="I2209" t="s">
        <v>444</v>
      </c>
      <c r="J2209" t="str">
        <f>_xlfn.XLOOKUP(I2209,AS:AS,AU:AU)</f>
        <v>DMC</v>
      </c>
      <c r="K2209" t="s">
        <v>33</v>
      </c>
      <c r="L2209">
        <v>8230</v>
      </c>
      <c r="M2209">
        <f>L2209*_xlfn.XLOOKUP(K2209,AM:AM,AN:AN)</f>
        <v>7077.8</v>
      </c>
      <c r="N2209">
        <f>L2209*_xlfn.XLOOKUP(K2209,AM:AM,AO:AO)</f>
        <v>8230</v>
      </c>
      <c r="O2209">
        <v>0</v>
      </c>
      <c r="P2209">
        <f>O2209*_xlfn.XLOOKUP(K2209,AM:AM,AN:AN)</f>
        <v>0</v>
      </c>
      <c r="Q2209">
        <f>O2209*_xlfn.XLOOKUP(K2209,AM:AM,AO:AO)</f>
        <v>0</v>
      </c>
      <c r="R2209" t="str">
        <f>_xlfn.XLOOKUP(E2209,AF:AF,AG:AG)</f>
        <v>Pro Tours Iceland ehf</v>
      </c>
      <c r="S2209" t="str">
        <f>_xlfn.XLOOKUP(E2209,AF:AF,AI:AI)</f>
        <v>Iceland</v>
      </c>
      <c r="T2209">
        <f>WEEKNUM(G2209)</f>
        <v>20</v>
      </c>
      <c r="U2209">
        <f>YEAR(G2209)</f>
        <v>2025</v>
      </c>
      <c r="V2209" s="117">
        <f>IFERROR(Q2209/N2209,"0")</f>
        <v>0</v>
      </c>
    </row>
    <row r="2210" spans="1:22">
      <c r="A2210" t="str">
        <f>_xlfn.XLOOKUP(D2210,BN:BN,BO:BO)</f>
        <v>México</v>
      </c>
      <c r="B2210" t="s">
        <v>25</v>
      </c>
      <c r="C2210">
        <v>330</v>
      </c>
      <c r="D2210" t="str">
        <f>_xlfn.XLOOKUP(C2210,BH:BH,BI:BI)</f>
        <v>DianaM</v>
      </c>
      <c r="E2210">
        <v>0</v>
      </c>
      <c r="F2210" t="s">
        <v>1158</v>
      </c>
      <c r="G2210" s="63">
        <v>45794</v>
      </c>
      <c r="H2210" s="63">
        <v>45803</v>
      </c>
      <c r="I2210" t="s">
        <v>396</v>
      </c>
      <c r="J2210" t="str">
        <f>_xlfn.XLOOKUP(I2210,AS:AS,AU:AU)</f>
        <v>Honorarios</v>
      </c>
      <c r="K2210" t="s">
        <v>33</v>
      </c>
      <c r="L2210">
        <v>1824.28</v>
      </c>
      <c r="M2210">
        <f>L2210*_xlfn.XLOOKUP(K2210,AM:AM,AN:AN)</f>
        <v>1568.8807999999999</v>
      </c>
      <c r="N2210">
        <f>L2210*_xlfn.XLOOKUP(K2210,AM:AM,AO:AO)</f>
        <v>1824.28</v>
      </c>
      <c r="O2210">
        <v>1824.28</v>
      </c>
      <c r="P2210">
        <f>O2210*_xlfn.XLOOKUP(K2210,AM:AM,AN:AN)</f>
        <v>1568.8807999999999</v>
      </c>
      <c r="Q2210">
        <f>O2210*_xlfn.XLOOKUP(K2210,AM:AM,AO:AO)</f>
        <v>1824.28</v>
      </c>
      <c r="R2210" t="str">
        <f>_xlfn.XLOOKUP(E2210,AF:AF,AG:AG)</f>
        <v>FEES</v>
      </c>
      <c r="S2210">
        <f>_xlfn.XLOOKUP(E2210,AF:AF,AI:AI)</f>
        <v>0</v>
      </c>
      <c r="T2210">
        <f>WEEKNUM(G2210)</f>
        <v>20</v>
      </c>
      <c r="U2210">
        <f>YEAR(G2210)</f>
        <v>2025</v>
      </c>
      <c r="V2210" s="117">
        <f>IFERROR(Q2210/N2210,"0")</f>
        <v>1</v>
      </c>
    </row>
    <row r="2211" spans="1:22">
      <c r="A2211" t="str">
        <f>_xlfn.XLOOKUP(D2211,BN:BN,BO:BO)</f>
        <v>México</v>
      </c>
      <c r="B2211" t="s">
        <v>25</v>
      </c>
      <c r="C2211">
        <v>331</v>
      </c>
      <c r="D2211" t="str">
        <f>_xlfn.XLOOKUP(C2211,BH:BH,BI:BI)</f>
        <v>MinervaH</v>
      </c>
      <c r="E2211">
        <v>23921</v>
      </c>
      <c r="F2211" t="s">
        <v>3214</v>
      </c>
      <c r="G2211" s="63">
        <v>45799</v>
      </c>
      <c r="H2211" s="63">
        <v>45812</v>
      </c>
      <c r="I2211" t="s">
        <v>366</v>
      </c>
      <c r="J2211" t="str">
        <f>_xlfn.XLOOKUP(I2211,AS:AS,AU:AU)</f>
        <v>Vuelos</v>
      </c>
      <c r="K2211" t="s">
        <v>33</v>
      </c>
      <c r="L2211">
        <v>704.8</v>
      </c>
      <c r="M2211">
        <f>L2211*_xlfn.XLOOKUP(K2211,AM:AM,AN:AN)</f>
        <v>606.12799999999993</v>
      </c>
      <c r="N2211">
        <f>L2211*_xlfn.XLOOKUP(K2211,AM:AM,AO:AO)</f>
        <v>704.8</v>
      </c>
      <c r="O2211">
        <v>0</v>
      </c>
      <c r="P2211">
        <f>O2211*_xlfn.XLOOKUP(K2211,AM:AM,AN:AN)</f>
        <v>0</v>
      </c>
      <c r="Q2211">
        <f>O2211*_xlfn.XLOOKUP(K2211,AM:AM,AO:AO)</f>
        <v>0</v>
      </c>
      <c r="R2211" t="str">
        <f>_xlfn.XLOOKUP(E2211,AF:AF,AG:AG)</f>
        <v>Air France</v>
      </c>
      <c r="S2211" t="str">
        <f>_xlfn.XLOOKUP(E2211,AF:AF,AI:AI)</f>
        <v>France</v>
      </c>
      <c r="T2211">
        <f>WEEKNUM(G2211)</f>
        <v>21</v>
      </c>
      <c r="U2211">
        <f>YEAR(G2211)</f>
        <v>2025</v>
      </c>
      <c r="V2211" s="117">
        <f>IFERROR(Q2211/N2211,"0")</f>
        <v>0</v>
      </c>
    </row>
    <row r="2212" spans="1:22">
      <c r="A2212" t="str">
        <f>_xlfn.XLOOKUP(D2212,BN:BN,BO:BO)</f>
        <v>México</v>
      </c>
      <c r="B2212" t="s">
        <v>25</v>
      </c>
      <c r="C2212">
        <v>332</v>
      </c>
      <c r="D2212" t="str">
        <f>_xlfn.XLOOKUP(C2212,BH:BH,BI:BI)</f>
        <v>VeronicaN</v>
      </c>
      <c r="E2212">
        <v>27301</v>
      </c>
      <c r="F2212" t="s">
        <v>3215</v>
      </c>
      <c r="G2212" s="63">
        <v>45806</v>
      </c>
      <c r="H2212" s="63">
        <v>45810</v>
      </c>
      <c r="I2212" t="s">
        <v>366</v>
      </c>
      <c r="J2212" t="str">
        <f>_xlfn.XLOOKUP(I2212,AS:AS,AU:AU)</f>
        <v>Vuelos</v>
      </c>
      <c r="K2212" t="s">
        <v>30</v>
      </c>
      <c r="L2212">
        <v>117426</v>
      </c>
      <c r="M2212">
        <f>L2212*_xlfn.XLOOKUP(K2212,AM:AM,AN:AN)</f>
        <v>5636.4480000000003</v>
      </c>
      <c r="N2212">
        <f>L2212*_xlfn.XLOOKUP(K2212,AM:AM,AO:AO)</f>
        <v>6575.8559999999998</v>
      </c>
      <c r="O2212">
        <v>0</v>
      </c>
      <c r="P2212">
        <f>O2212*_xlfn.XLOOKUP(K2212,AM:AM,AN:AN)</f>
        <v>0</v>
      </c>
      <c r="Q2212">
        <f>O2212*_xlfn.XLOOKUP(K2212,AM:AM,AO:AO)</f>
        <v>0</v>
      </c>
      <c r="R2212" t="str">
        <f>_xlfn.XLOOKUP(E2212,AF:AF,AG:AG)</f>
        <v>TURISMO EX MAR, S.A. DE C.V.</v>
      </c>
      <c r="S2212" t="str">
        <f>_xlfn.XLOOKUP(E2212,AF:AF,AI:AI)</f>
        <v>Mexico</v>
      </c>
      <c r="T2212">
        <f>WEEKNUM(G2212)</f>
        <v>22</v>
      </c>
      <c r="U2212">
        <f>YEAR(G2212)</f>
        <v>2025</v>
      </c>
      <c r="V2212" s="117">
        <f>IFERROR(Q2212/N2212,"0")</f>
        <v>0</v>
      </c>
    </row>
    <row r="2213" spans="1:22">
      <c r="A2213" t="str">
        <f>_xlfn.XLOOKUP(D2213,BN:BN,BO:BO)</f>
        <v>México</v>
      </c>
      <c r="B2213" t="s">
        <v>25</v>
      </c>
      <c r="C2213">
        <v>332</v>
      </c>
      <c r="D2213" t="str">
        <f>_xlfn.XLOOKUP(C2213,BH:BH,BI:BI)</f>
        <v>VeronicaN</v>
      </c>
      <c r="E2213">
        <v>27301</v>
      </c>
      <c r="F2213" t="s">
        <v>3215</v>
      </c>
      <c r="G2213" s="63">
        <v>45806</v>
      </c>
      <c r="H2213" s="63">
        <v>45810</v>
      </c>
      <c r="I2213" t="s">
        <v>366</v>
      </c>
      <c r="J2213" t="str">
        <f>_xlfn.XLOOKUP(I2213,AS:AS,AU:AU)</f>
        <v>Vuelos</v>
      </c>
      <c r="K2213" t="s">
        <v>30</v>
      </c>
      <c r="L2213">
        <v>117426</v>
      </c>
      <c r="M2213">
        <f>L2213*_xlfn.XLOOKUP(K2213,AM:AM,AN:AN)</f>
        <v>5636.4480000000003</v>
      </c>
      <c r="N2213">
        <f>L2213*_xlfn.XLOOKUP(K2213,AM:AM,AO:AO)</f>
        <v>6575.8559999999998</v>
      </c>
      <c r="O2213">
        <v>0</v>
      </c>
      <c r="P2213">
        <f>O2213*_xlfn.XLOOKUP(K2213,AM:AM,AN:AN)</f>
        <v>0</v>
      </c>
      <c r="Q2213">
        <f>O2213*_xlfn.XLOOKUP(K2213,AM:AM,AO:AO)</f>
        <v>0</v>
      </c>
      <c r="R2213" t="str">
        <f>_xlfn.XLOOKUP(E2213,AF:AF,AG:AG)</f>
        <v>TURISMO EX MAR, S.A. DE C.V.</v>
      </c>
      <c r="S2213" t="str">
        <f>_xlfn.XLOOKUP(E2213,AF:AF,AI:AI)</f>
        <v>Mexico</v>
      </c>
      <c r="T2213">
        <f>WEEKNUM(G2213)</f>
        <v>22</v>
      </c>
      <c r="U2213">
        <f>YEAR(G2213)</f>
        <v>2025</v>
      </c>
      <c r="V2213" s="117">
        <f>IFERROR(Q2213/N2213,"0")</f>
        <v>0</v>
      </c>
    </row>
    <row r="2214" spans="1:22">
      <c r="A2214" t="str">
        <f>_xlfn.XLOOKUP(D2214,BN:BN,BO:BO)</f>
        <v>México</v>
      </c>
      <c r="B2214" t="s">
        <v>25</v>
      </c>
      <c r="C2214">
        <v>332</v>
      </c>
      <c r="D2214" t="str">
        <f>_xlfn.XLOOKUP(C2214,BH:BH,BI:BI)</f>
        <v>VeronicaN</v>
      </c>
      <c r="E2214">
        <v>27301</v>
      </c>
      <c r="F2214" t="s">
        <v>3216</v>
      </c>
      <c r="G2214" s="63">
        <v>45812</v>
      </c>
      <c r="H2214" s="63">
        <v>45814</v>
      </c>
      <c r="I2214" t="s">
        <v>366</v>
      </c>
      <c r="J2214" t="str">
        <f>_xlfn.XLOOKUP(I2214,AS:AS,AU:AU)</f>
        <v>Vuelos</v>
      </c>
      <c r="K2214" t="s">
        <v>30</v>
      </c>
      <c r="L2214">
        <v>35207</v>
      </c>
      <c r="M2214">
        <f>L2214*_xlfn.XLOOKUP(K2214,AM:AM,AN:AN)</f>
        <v>1689.9359999999999</v>
      </c>
      <c r="N2214">
        <f>L2214*_xlfn.XLOOKUP(K2214,AM:AM,AO:AO)</f>
        <v>1971.5920000000001</v>
      </c>
      <c r="O2214">
        <v>0</v>
      </c>
      <c r="P2214">
        <f>O2214*_xlfn.XLOOKUP(K2214,AM:AM,AN:AN)</f>
        <v>0</v>
      </c>
      <c r="Q2214">
        <f>O2214*_xlfn.XLOOKUP(K2214,AM:AM,AO:AO)</f>
        <v>0</v>
      </c>
      <c r="R2214" t="str">
        <f>_xlfn.XLOOKUP(E2214,AF:AF,AG:AG)</f>
        <v>TURISMO EX MAR, S.A. DE C.V.</v>
      </c>
      <c r="S2214" t="str">
        <f>_xlfn.XLOOKUP(E2214,AF:AF,AI:AI)</f>
        <v>Mexico</v>
      </c>
      <c r="T2214">
        <f>WEEKNUM(G2214)</f>
        <v>23</v>
      </c>
      <c r="U2214">
        <f>YEAR(G2214)</f>
        <v>2025</v>
      </c>
      <c r="V2214" s="117">
        <f>IFERROR(Q2214/N2214,"0")</f>
        <v>0</v>
      </c>
    </row>
    <row r="2215" spans="1:22">
      <c r="A2215" t="str">
        <f>_xlfn.XLOOKUP(D2215,BN:BN,BO:BO)</f>
        <v>México</v>
      </c>
      <c r="B2215" t="s">
        <v>25</v>
      </c>
      <c r="C2215">
        <v>332</v>
      </c>
      <c r="D2215" t="str">
        <f>_xlfn.XLOOKUP(C2215,BH:BH,BI:BI)</f>
        <v>VeronicaN</v>
      </c>
      <c r="E2215">
        <v>27210</v>
      </c>
      <c r="F2215" t="s">
        <v>3217</v>
      </c>
      <c r="G2215" s="63">
        <v>45810</v>
      </c>
      <c r="H2215" s="63">
        <v>45810</v>
      </c>
      <c r="I2215" t="s">
        <v>366</v>
      </c>
      <c r="J2215" t="str">
        <f>_xlfn.XLOOKUP(I2215,AS:AS,AU:AU)</f>
        <v>Vuelos</v>
      </c>
      <c r="K2215" t="s">
        <v>30</v>
      </c>
      <c r="L2215">
        <v>83618.48</v>
      </c>
      <c r="M2215">
        <f>L2215*_xlfn.XLOOKUP(K2215,AM:AM,AN:AN)</f>
        <v>4013.6870399999998</v>
      </c>
      <c r="N2215">
        <f>L2215*_xlfn.XLOOKUP(K2215,AM:AM,AO:AO)</f>
        <v>4682.6348799999996</v>
      </c>
      <c r="O2215">
        <v>0</v>
      </c>
      <c r="P2215">
        <f>O2215*_xlfn.XLOOKUP(K2215,AM:AM,AN:AN)</f>
        <v>0</v>
      </c>
      <c r="Q2215">
        <f>O2215*_xlfn.XLOOKUP(K2215,AM:AM,AO:AO)</f>
        <v>0</v>
      </c>
      <c r="R2215" t="str">
        <f>_xlfn.XLOOKUP(E2215,AF:AF,AG:AG)</f>
        <v>Lufthansa</v>
      </c>
      <c r="S2215" t="str">
        <f>_xlfn.XLOOKUP(E2215,AF:AF,AI:AI)</f>
        <v>Germany</v>
      </c>
      <c r="T2215">
        <f>WEEKNUM(G2215)</f>
        <v>23</v>
      </c>
      <c r="U2215">
        <f>YEAR(G2215)</f>
        <v>2025</v>
      </c>
      <c r="V2215" s="117">
        <f>IFERROR(Q2215/N2215,"0")</f>
        <v>0</v>
      </c>
    </row>
    <row r="2216" spans="1:22">
      <c r="A2216" t="str">
        <f>_xlfn.XLOOKUP(D2216,BN:BN,BO:BO)</f>
        <v>México</v>
      </c>
      <c r="B2216" t="s">
        <v>25</v>
      </c>
      <c r="C2216">
        <v>332</v>
      </c>
      <c r="D2216" t="str">
        <f>_xlfn.XLOOKUP(C2216,BH:BH,BI:BI)</f>
        <v>VeronicaN</v>
      </c>
      <c r="E2216">
        <v>27210</v>
      </c>
      <c r="F2216" t="s">
        <v>3217</v>
      </c>
      <c r="G2216" s="63">
        <v>45810</v>
      </c>
      <c r="H2216" s="63">
        <v>45810</v>
      </c>
      <c r="I2216" t="s">
        <v>366</v>
      </c>
      <c r="J2216" t="str">
        <f>_xlfn.XLOOKUP(I2216,AS:AS,AU:AU)</f>
        <v>Vuelos</v>
      </c>
      <c r="K2216" t="s">
        <v>30</v>
      </c>
      <c r="L2216">
        <v>83618.48</v>
      </c>
      <c r="M2216">
        <f>L2216*_xlfn.XLOOKUP(K2216,AM:AM,AN:AN)</f>
        <v>4013.6870399999998</v>
      </c>
      <c r="N2216">
        <f>L2216*_xlfn.XLOOKUP(K2216,AM:AM,AO:AO)</f>
        <v>4682.6348799999996</v>
      </c>
      <c r="O2216">
        <v>0</v>
      </c>
      <c r="P2216">
        <f>O2216*_xlfn.XLOOKUP(K2216,AM:AM,AN:AN)</f>
        <v>0</v>
      </c>
      <c r="Q2216">
        <f>O2216*_xlfn.XLOOKUP(K2216,AM:AM,AO:AO)</f>
        <v>0</v>
      </c>
      <c r="R2216" t="str">
        <f>_xlfn.XLOOKUP(E2216,AF:AF,AG:AG)</f>
        <v>Lufthansa</v>
      </c>
      <c r="S2216" t="str">
        <f>_xlfn.XLOOKUP(E2216,AF:AF,AI:AI)</f>
        <v>Germany</v>
      </c>
      <c r="T2216">
        <f>WEEKNUM(G2216)</f>
        <v>23</v>
      </c>
      <c r="U2216">
        <f>YEAR(G2216)</f>
        <v>2025</v>
      </c>
      <c r="V2216" s="117">
        <f>IFERROR(Q2216/N2216,"0")</f>
        <v>0</v>
      </c>
    </row>
    <row r="2217" spans="1:22">
      <c r="A2217" t="str">
        <f>_xlfn.XLOOKUP(D2217,BN:BN,BO:BO)</f>
        <v>México</v>
      </c>
      <c r="B2217" t="s">
        <v>25</v>
      </c>
      <c r="C2217">
        <v>332</v>
      </c>
      <c r="D2217" t="str">
        <f>_xlfn.XLOOKUP(C2217,BH:BH,BI:BI)</f>
        <v>VeronicaN</v>
      </c>
      <c r="E2217">
        <v>0</v>
      </c>
      <c r="F2217" t="s">
        <v>1878</v>
      </c>
      <c r="G2217" s="63">
        <v>45806</v>
      </c>
      <c r="H2217" s="63">
        <v>45814</v>
      </c>
      <c r="I2217" t="s">
        <v>396</v>
      </c>
      <c r="J2217" t="str">
        <f>_xlfn.XLOOKUP(I2217,AS:AS,AU:AU)</f>
        <v>Honorarios</v>
      </c>
      <c r="K2217" t="s">
        <v>30</v>
      </c>
      <c r="L2217">
        <v>3813.2</v>
      </c>
      <c r="M2217">
        <f>L2217*_xlfn.XLOOKUP(K2217,AM:AM,AN:AN)</f>
        <v>183.03360000000001</v>
      </c>
      <c r="N2217">
        <f>L2217*_xlfn.XLOOKUP(K2217,AM:AM,AO:AO)</f>
        <v>213.53919999999999</v>
      </c>
      <c r="O2217">
        <v>3813.2</v>
      </c>
      <c r="P2217">
        <f>O2217*_xlfn.XLOOKUP(K2217,AM:AM,AN:AN)</f>
        <v>183.03360000000001</v>
      </c>
      <c r="Q2217">
        <f>O2217*_xlfn.XLOOKUP(K2217,AM:AM,AO:AO)</f>
        <v>213.53919999999999</v>
      </c>
      <c r="R2217" t="str">
        <f>_xlfn.XLOOKUP(E2217,AF:AF,AG:AG)</f>
        <v>FEES</v>
      </c>
      <c r="S2217">
        <f>_xlfn.XLOOKUP(E2217,AF:AF,AI:AI)</f>
        <v>0</v>
      </c>
      <c r="T2217">
        <f>WEEKNUM(G2217)</f>
        <v>22</v>
      </c>
      <c r="U2217">
        <f>YEAR(G2217)</f>
        <v>2025</v>
      </c>
      <c r="V2217" s="117">
        <f>IFERROR(Q2217/N2217,"0")</f>
        <v>1</v>
      </c>
    </row>
    <row r="2218" spans="1:22">
      <c r="A2218" t="str">
        <f>_xlfn.XLOOKUP(D2218,BN:BN,BO:BO)</f>
        <v>México</v>
      </c>
      <c r="B2218" t="s">
        <v>25</v>
      </c>
      <c r="C2218">
        <v>332</v>
      </c>
      <c r="D2218" t="str">
        <f>_xlfn.XLOOKUP(C2218,BH:BH,BI:BI)</f>
        <v>VeronicaN</v>
      </c>
      <c r="E2218">
        <v>27387</v>
      </c>
      <c r="F2218" t="s">
        <v>3218</v>
      </c>
      <c r="G2218" s="63">
        <v>45806</v>
      </c>
      <c r="H2218" s="63">
        <v>45806</v>
      </c>
      <c r="I2218" t="s">
        <v>444</v>
      </c>
      <c r="J2218" t="str">
        <f>_xlfn.XLOOKUP(I2218,AS:AS,AU:AU)</f>
        <v>DMC</v>
      </c>
      <c r="K2218" t="s">
        <v>30</v>
      </c>
      <c r="L2218">
        <v>4508</v>
      </c>
      <c r="M2218">
        <f>L2218*_xlfn.XLOOKUP(K2218,AM:AM,AN:AN)</f>
        <v>216.38400000000001</v>
      </c>
      <c r="N2218">
        <f>L2218*_xlfn.XLOOKUP(K2218,AM:AM,AO:AO)</f>
        <v>252.44800000000001</v>
      </c>
      <c r="O2218">
        <v>666</v>
      </c>
      <c r="P2218">
        <f>O2218*_xlfn.XLOOKUP(K2218,AM:AM,AN:AN)</f>
        <v>31.968</v>
      </c>
      <c r="Q2218">
        <f>O2218*_xlfn.XLOOKUP(K2218,AM:AM,AO:AO)</f>
        <v>37.295999999999999</v>
      </c>
      <c r="R2218" t="s">
        <v>582</v>
      </c>
      <c r="S2218" t="str">
        <f>_xlfn.XLOOKUP(E2218,AF:AF,AI:AI)</f>
        <v>Portugal</v>
      </c>
      <c r="T2218">
        <f>WEEKNUM(G2218)</f>
        <v>22</v>
      </c>
      <c r="U2218">
        <f>YEAR(G2218)</f>
        <v>2025</v>
      </c>
      <c r="V2218" s="117">
        <f>IFERROR(Q2218/N2218,"0")</f>
        <v>0.14773735581188996</v>
      </c>
    </row>
    <row r="2219" spans="1:22">
      <c r="A2219" t="str">
        <f>_xlfn.XLOOKUP(D2219,BN:BN,BO:BO)</f>
        <v>México</v>
      </c>
      <c r="B2219" t="s">
        <v>25</v>
      </c>
      <c r="C2219">
        <v>332</v>
      </c>
      <c r="D2219" t="str">
        <f>_xlfn.XLOOKUP(C2219,BH:BH,BI:BI)</f>
        <v>VeronicaN</v>
      </c>
      <c r="E2219">
        <v>27301</v>
      </c>
      <c r="F2219" t="s">
        <v>3219</v>
      </c>
      <c r="G2219" s="63">
        <v>45806</v>
      </c>
      <c r="H2219" s="63">
        <v>45814</v>
      </c>
      <c r="I2219" t="s">
        <v>366</v>
      </c>
      <c r="J2219" t="str">
        <f>_xlfn.XLOOKUP(I2219,AS:AS,AU:AU)</f>
        <v>Vuelos</v>
      </c>
      <c r="K2219" t="s">
        <v>30</v>
      </c>
      <c r="L2219">
        <v>-50112.5</v>
      </c>
      <c r="M2219">
        <f>L2219*_xlfn.XLOOKUP(K2219,AM:AM,AN:AN)</f>
        <v>-2405.4</v>
      </c>
      <c r="N2219">
        <f>L2219*_xlfn.XLOOKUP(K2219,AM:AM,AO:AO)</f>
        <v>-2806.3</v>
      </c>
      <c r="O2219">
        <v>0</v>
      </c>
      <c r="P2219">
        <f>O2219*_xlfn.XLOOKUP(K2219,AM:AM,AN:AN)</f>
        <v>0</v>
      </c>
      <c r="Q2219">
        <f>O2219*_xlfn.XLOOKUP(K2219,AM:AM,AO:AO)</f>
        <v>0</v>
      </c>
      <c r="R2219" t="s">
        <v>582</v>
      </c>
      <c r="S2219" t="str">
        <f>_xlfn.XLOOKUP(E2219,AF:AF,AI:AI)</f>
        <v>Mexico</v>
      </c>
      <c r="T2219">
        <f>WEEKNUM(G2219)</f>
        <v>22</v>
      </c>
      <c r="U2219">
        <f>YEAR(G2219)</f>
        <v>2025</v>
      </c>
      <c r="V2219" s="117">
        <f>IFERROR(Q2219/N2219,"0")</f>
        <v>0</v>
      </c>
    </row>
    <row r="2220" spans="1:22">
      <c r="A2220" t="str">
        <f>_xlfn.XLOOKUP(D2220,BN:BN,BO:BO)</f>
        <v>México</v>
      </c>
      <c r="B2220" t="s">
        <v>25</v>
      </c>
      <c r="C2220">
        <v>332</v>
      </c>
      <c r="D2220" t="str">
        <f>_xlfn.XLOOKUP(C2220,BH:BH,BI:BI)</f>
        <v>VeronicaN</v>
      </c>
      <c r="E2220">
        <v>27301</v>
      </c>
      <c r="F2220" t="s">
        <v>3219</v>
      </c>
      <c r="G2220" s="63">
        <v>45806</v>
      </c>
      <c r="H2220" s="63">
        <v>45814</v>
      </c>
      <c r="I2220" t="s">
        <v>366</v>
      </c>
      <c r="J2220" t="str">
        <f>_xlfn.XLOOKUP(I2220,AS:AS,AU:AU)</f>
        <v>Vuelos</v>
      </c>
      <c r="K2220" t="s">
        <v>30</v>
      </c>
      <c r="L2220">
        <v>-50112.5</v>
      </c>
      <c r="M2220">
        <f>L2220*_xlfn.XLOOKUP(K2220,AM:AM,AN:AN)</f>
        <v>-2405.4</v>
      </c>
      <c r="N2220">
        <f>L2220*_xlfn.XLOOKUP(K2220,AM:AM,AO:AO)</f>
        <v>-2806.3</v>
      </c>
      <c r="O2220">
        <v>0</v>
      </c>
      <c r="P2220">
        <f>O2220*_xlfn.XLOOKUP(K2220,AM:AM,AN:AN)</f>
        <v>0</v>
      </c>
      <c r="Q2220">
        <f>O2220*_xlfn.XLOOKUP(K2220,AM:AM,AO:AO)</f>
        <v>0</v>
      </c>
      <c r="R2220" t="s">
        <v>582</v>
      </c>
      <c r="S2220" t="str">
        <f>_xlfn.XLOOKUP(E2220,AF:AF,AI:AI)</f>
        <v>Mexico</v>
      </c>
      <c r="T2220">
        <f>WEEKNUM(G2220)</f>
        <v>22</v>
      </c>
      <c r="U2220">
        <f>YEAR(G2220)</f>
        <v>2025</v>
      </c>
      <c r="V2220" s="117">
        <f>IFERROR(Q2220/N2220,"0")</f>
        <v>0</v>
      </c>
    </row>
    <row r="2221" spans="1:22">
      <c r="A2221" t="str">
        <f>_xlfn.XLOOKUP(D2221,BN:BN,BO:BO)</f>
        <v>México</v>
      </c>
      <c r="B2221" t="s">
        <v>25</v>
      </c>
      <c r="C2221">
        <v>332</v>
      </c>
      <c r="D2221" t="str">
        <f>_xlfn.XLOOKUP(C2221,BH:BH,BI:BI)</f>
        <v>VeronicaN</v>
      </c>
      <c r="E2221">
        <v>31805</v>
      </c>
      <c r="F2221" t="s">
        <v>3220</v>
      </c>
      <c r="G2221" s="63">
        <v>45806</v>
      </c>
      <c r="H2221" s="63">
        <v>45814</v>
      </c>
      <c r="I2221" t="s">
        <v>366</v>
      </c>
      <c r="J2221" t="str">
        <f>_xlfn.XLOOKUP(I2221,AS:AS,AU:AU)</f>
        <v>Vuelos</v>
      </c>
      <c r="K2221" t="s">
        <v>30</v>
      </c>
      <c r="L2221">
        <v>40112</v>
      </c>
      <c r="M2221">
        <f>L2221*_xlfn.XLOOKUP(K2221,AM:AM,AN:AN)</f>
        <v>1925.376</v>
      </c>
      <c r="N2221">
        <f>L2221*_xlfn.XLOOKUP(K2221,AM:AM,AO:AO)</f>
        <v>2246.2719999999999</v>
      </c>
      <c r="O2221">
        <v>0</v>
      </c>
      <c r="P2221">
        <f>O2221*_xlfn.XLOOKUP(K2221,AM:AM,AN:AN)</f>
        <v>0</v>
      </c>
      <c r="Q2221">
        <f>O2221*_xlfn.XLOOKUP(K2221,AM:AM,AO:AO)</f>
        <v>0</v>
      </c>
      <c r="R2221" t="s">
        <v>582</v>
      </c>
      <c r="S2221" t="str">
        <f>_xlfn.XLOOKUP(E2221,AF:AF,AI:AI)</f>
        <v xml:space="preserve">NA </v>
      </c>
      <c r="T2221">
        <f>WEEKNUM(G2221)</f>
        <v>22</v>
      </c>
      <c r="U2221">
        <f>YEAR(G2221)</f>
        <v>2025</v>
      </c>
      <c r="V2221" s="117">
        <f>IFERROR(Q2221/N2221,"0")</f>
        <v>0</v>
      </c>
    </row>
    <row r="2222" spans="1:22">
      <c r="A2222" t="str">
        <f>_xlfn.XLOOKUP(D2222,BN:BN,BO:BO)</f>
        <v>México</v>
      </c>
      <c r="B2222" t="s">
        <v>25</v>
      </c>
      <c r="C2222">
        <v>332</v>
      </c>
      <c r="D2222" t="str">
        <f>_xlfn.XLOOKUP(C2222,BH:BH,BI:BI)</f>
        <v>VeronicaN</v>
      </c>
      <c r="E2222">
        <v>31806</v>
      </c>
      <c r="F2222" t="s">
        <v>3221</v>
      </c>
      <c r="G2222" s="63">
        <v>45806</v>
      </c>
      <c r="H2222" s="63">
        <v>45814</v>
      </c>
      <c r="I2222" t="s">
        <v>366</v>
      </c>
      <c r="J2222" t="str">
        <f>_xlfn.XLOOKUP(I2222,AS:AS,AU:AU)</f>
        <v>Vuelos</v>
      </c>
      <c r="K2222" t="s">
        <v>30</v>
      </c>
      <c r="L2222">
        <v>40112</v>
      </c>
      <c r="M2222">
        <f>L2222*_xlfn.XLOOKUP(K2222,AM:AM,AN:AN)</f>
        <v>1925.376</v>
      </c>
      <c r="N2222">
        <f>L2222*_xlfn.XLOOKUP(K2222,AM:AM,AO:AO)</f>
        <v>2246.2719999999999</v>
      </c>
      <c r="O2222">
        <v>0</v>
      </c>
      <c r="P2222">
        <f>O2222*_xlfn.XLOOKUP(K2222,AM:AM,AN:AN)</f>
        <v>0</v>
      </c>
      <c r="Q2222">
        <f>O2222*_xlfn.XLOOKUP(K2222,AM:AM,AO:AO)</f>
        <v>0</v>
      </c>
      <c r="R2222" t="str">
        <f>_xlfn.XLOOKUP(E2222,AF:AF,AG:AG)</f>
        <v>Pablo Sanche del hoyo</v>
      </c>
      <c r="S2222" t="str">
        <f>_xlfn.XLOOKUP(E2222,AF:AF,AI:AI)</f>
        <v xml:space="preserve">NA </v>
      </c>
      <c r="T2222">
        <f>WEEKNUM(G2222)</f>
        <v>22</v>
      </c>
      <c r="U2222">
        <f>YEAR(G2222)</f>
        <v>2025</v>
      </c>
      <c r="V2222" s="117">
        <f>IFERROR(Q2222/N2222,"0")</f>
        <v>0</v>
      </c>
    </row>
    <row r="2223" spans="1:22">
      <c r="A2223" t="str">
        <f>_xlfn.XLOOKUP(D2223,BN:BN,BO:BO)</f>
        <v>México</v>
      </c>
      <c r="B2223" t="s">
        <v>25</v>
      </c>
      <c r="C2223">
        <v>332</v>
      </c>
      <c r="D2223" t="str">
        <f>_xlfn.XLOOKUP(C2223,BH:BH,BI:BI)</f>
        <v>VeronicaN</v>
      </c>
      <c r="E2223">
        <v>0</v>
      </c>
      <c r="F2223" t="s">
        <v>3222</v>
      </c>
      <c r="G2223" s="63">
        <v>45806</v>
      </c>
      <c r="H2223" s="63">
        <v>45814</v>
      </c>
      <c r="I2223" t="s">
        <v>396</v>
      </c>
      <c r="J2223" t="str">
        <f>_xlfn.XLOOKUP(I2223,AS:AS,AU:AU)</f>
        <v>Honorarios</v>
      </c>
      <c r="K2223" t="s">
        <v>30</v>
      </c>
      <c r="L2223">
        <v>22324.31</v>
      </c>
      <c r="M2223">
        <f>L2223*_xlfn.XLOOKUP(K2223,AM:AM,AN:AN)</f>
        <v>1071.5668800000001</v>
      </c>
      <c r="N2223">
        <f>L2223*_xlfn.XLOOKUP(K2223,AM:AM,AO:AO)</f>
        <v>1250.1613600000001</v>
      </c>
      <c r="O2223">
        <v>22324.31</v>
      </c>
      <c r="P2223">
        <f>O2223*_xlfn.XLOOKUP(K2223,AM:AM,AN:AN)</f>
        <v>1071.5668800000001</v>
      </c>
      <c r="Q2223">
        <f>O2223*_xlfn.XLOOKUP(K2223,AM:AM,AO:AO)</f>
        <v>1250.1613600000001</v>
      </c>
      <c r="R2223" t="str">
        <f>_xlfn.XLOOKUP(E2223,AF:AF,AG:AG)</f>
        <v>FEES</v>
      </c>
      <c r="S2223">
        <f>_xlfn.XLOOKUP(E2223,AF:AF,AI:AI)</f>
        <v>0</v>
      </c>
      <c r="T2223">
        <f>WEEKNUM(G2223)</f>
        <v>22</v>
      </c>
      <c r="U2223">
        <f>YEAR(G2223)</f>
        <v>2025</v>
      </c>
      <c r="V2223" s="117">
        <f>IFERROR(Q2223/N2223,"0")</f>
        <v>1</v>
      </c>
    </row>
    <row r="2224" spans="1:22">
      <c r="A2224" t="str">
        <f>_xlfn.XLOOKUP(D2224,BN:BN,BO:BO)</f>
        <v>México</v>
      </c>
      <c r="B2224" t="s">
        <v>25</v>
      </c>
      <c r="C2224">
        <v>333</v>
      </c>
      <c r="D2224" t="str">
        <f>_xlfn.XLOOKUP(C2224,BH:BH,BI:BI)</f>
        <v>MinervaH</v>
      </c>
      <c r="E2224">
        <v>23921</v>
      </c>
      <c r="F2224" t="s">
        <v>3223</v>
      </c>
      <c r="G2224" s="63">
        <v>45780</v>
      </c>
      <c r="H2224" s="63">
        <v>45781</v>
      </c>
      <c r="I2224" t="s">
        <v>366</v>
      </c>
      <c r="J2224" t="str">
        <f>_xlfn.XLOOKUP(I2224,AS:AS,AU:AU)</f>
        <v>Vuelos</v>
      </c>
      <c r="K2224" t="s">
        <v>33</v>
      </c>
      <c r="L2224">
        <v>1221</v>
      </c>
      <c r="M2224">
        <f>L2224*_xlfn.XLOOKUP(K2224,AM:AM,AN:AN)</f>
        <v>1050.06</v>
      </c>
      <c r="N2224">
        <f>L2224*_xlfn.XLOOKUP(K2224,AM:AM,AO:AO)</f>
        <v>1221</v>
      </c>
      <c r="O2224">
        <v>0</v>
      </c>
      <c r="P2224">
        <f>O2224*_xlfn.XLOOKUP(K2224,AM:AM,AN:AN)</f>
        <v>0</v>
      </c>
      <c r="Q2224">
        <f>O2224*_xlfn.XLOOKUP(K2224,AM:AM,AO:AO)</f>
        <v>0</v>
      </c>
      <c r="R2224" t="str">
        <f>_xlfn.XLOOKUP(E2224,AF:AF,AG:AG)</f>
        <v>Air France</v>
      </c>
      <c r="S2224" t="str">
        <f>_xlfn.XLOOKUP(E2224,AF:AF,AI:AI)</f>
        <v>France</v>
      </c>
      <c r="T2224">
        <f>WEEKNUM(G2224)</f>
        <v>18</v>
      </c>
      <c r="U2224">
        <f>YEAR(G2224)</f>
        <v>2025</v>
      </c>
      <c r="V2224" s="117">
        <f>IFERROR(Q2224/N2224,"0")</f>
        <v>0</v>
      </c>
    </row>
    <row r="2225" spans="1:22">
      <c r="A2225" t="str">
        <f>_xlfn.XLOOKUP(D2225,BN:BN,BO:BO)</f>
        <v>México</v>
      </c>
      <c r="B2225" t="s">
        <v>25</v>
      </c>
      <c r="C2225">
        <v>334</v>
      </c>
      <c r="D2225" t="str">
        <f>_xlfn.XLOOKUP(C2225,BH:BH,BI:BI)</f>
        <v>MinervaH</v>
      </c>
      <c r="E2225">
        <v>23996</v>
      </c>
      <c r="F2225" t="s">
        <v>3224</v>
      </c>
      <c r="G2225" s="63">
        <v>45787</v>
      </c>
      <c r="H2225" s="63">
        <v>45787</v>
      </c>
      <c r="I2225" t="s">
        <v>366</v>
      </c>
      <c r="J2225" t="str">
        <f>_xlfn.XLOOKUP(I2225,AS:AS,AU:AU)</f>
        <v>Vuelos</v>
      </c>
      <c r="K2225" t="s">
        <v>33</v>
      </c>
      <c r="L2225">
        <v>1630.2</v>
      </c>
      <c r="M2225">
        <f>L2225*_xlfn.XLOOKUP(K2225,AM:AM,AN:AN)</f>
        <v>1401.972</v>
      </c>
      <c r="N2225">
        <f>L2225*_xlfn.XLOOKUP(K2225,AM:AM,AO:AO)</f>
        <v>1630.2</v>
      </c>
      <c r="O2225">
        <v>0</v>
      </c>
      <c r="P2225">
        <f>O2225*_xlfn.XLOOKUP(K2225,AM:AM,AN:AN)</f>
        <v>0</v>
      </c>
      <c r="Q2225">
        <f>O2225*_xlfn.XLOOKUP(K2225,AM:AM,AO:AO)</f>
        <v>0</v>
      </c>
      <c r="R2225" t="str">
        <f>_xlfn.XLOOKUP(E2225,AF:AF,AG:AG)</f>
        <v>South African Airways</v>
      </c>
      <c r="S2225" t="str">
        <f>_xlfn.XLOOKUP(E2225,AF:AF,AI:AI)</f>
        <v>South Africa</v>
      </c>
      <c r="T2225">
        <f>WEEKNUM(G2225)</f>
        <v>19</v>
      </c>
      <c r="U2225">
        <f>YEAR(G2225)</f>
        <v>2025</v>
      </c>
      <c r="V2225" s="117">
        <f>IFERROR(Q2225/N2225,"0")</f>
        <v>0</v>
      </c>
    </row>
    <row r="2226" spans="1:22">
      <c r="A2226" t="str">
        <f>_xlfn.XLOOKUP(D2226,BN:BN,BO:BO)</f>
        <v>México</v>
      </c>
      <c r="B2226" t="s">
        <v>25</v>
      </c>
      <c r="C2226">
        <v>335</v>
      </c>
      <c r="D2226" t="str">
        <f>_xlfn.XLOOKUP(C2226,BH:BH,BI:BI)</f>
        <v>MinervaH</v>
      </c>
      <c r="E2226">
        <v>27884</v>
      </c>
      <c r="F2226" t="s">
        <v>3225</v>
      </c>
      <c r="G2226" s="63">
        <v>45782</v>
      </c>
      <c r="H2226" s="63">
        <v>45782</v>
      </c>
      <c r="I2226" t="s">
        <v>366</v>
      </c>
      <c r="J2226" t="str">
        <f>_xlfn.XLOOKUP(I2226,AS:AS,AU:AU)</f>
        <v>Vuelos</v>
      </c>
      <c r="K2226" t="s">
        <v>33</v>
      </c>
      <c r="L2226">
        <v>98</v>
      </c>
      <c r="M2226">
        <f>L2226*_xlfn.XLOOKUP(K2226,AM:AM,AN:AN)</f>
        <v>84.28</v>
      </c>
      <c r="N2226">
        <f>L2226*_xlfn.XLOOKUP(K2226,AM:AM,AO:AO)</f>
        <v>98</v>
      </c>
      <c r="O2226">
        <v>0</v>
      </c>
      <c r="P2226">
        <f>O2226*_xlfn.XLOOKUP(K2226,AM:AM,AN:AN)</f>
        <v>0</v>
      </c>
      <c r="Q2226">
        <f>O2226*_xlfn.XLOOKUP(K2226,AM:AM,AO:AO)</f>
        <v>0</v>
      </c>
      <c r="R2226" t="str">
        <f>_xlfn.XLOOKUP(E2226,AF:AF,AG:AG)</f>
        <v>FLYSAFAIR</v>
      </c>
      <c r="S2226" t="str">
        <f>_xlfn.XLOOKUP(E2226,AF:AF,AI:AI)</f>
        <v>South Africa</v>
      </c>
      <c r="T2226">
        <f>WEEKNUM(G2226)</f>
        <v>19</v>
      </c>
      <c r="U2226">
        <f>YEAR(G2226)</f>
        <v>2025</v>
      </c>
      <c r="V2226" s="117">
        <f>IFERROR(Q2226/N2226,"0")</f>
        <v>0</v>
      </c>
    </row>
    <row r="2227" spans="1:22">
      <c r="A2227" t="str">
        <f>_xlfn.XLOOKUP(D2227,BN:BN,BO:BO)</f>
        <v>México</v>
      </c>
      <c r="B2227" t="s">
        <v>25</v>
      </c>
      <c r="C2227">
        <v>336</v>
      </c>
      <c r="D2227" t="str">
        <f>_xlfn.XLOOKUP(C2227,BH:BH,BI:BI)</f>
        <v>MinervaH</v>
      </c>
      <c r="E2227">
        <v>27885</v>
      </c>
      <c r="F2227" t="s">
        <v>3226</v>
      </c>
      <c r="G2227" s="63">
        <v>45779</v>
      </c>
      <c r="H2227" s="63">
        <v>45779</v>
      </c>
      <c r="I2227" t="s">
        <v>366</v>
      </c>
      <c r="J2227" t="str">
        <f>_xlfn.XLOOKUP(I2227,AS:AS,AU:AU)</f>
        <v>Vuelos</v>
      </c>
      <c r="K2227" t="s">
        <v>33</v>
      </c>
      <c r="L2227">
        <v>112.8</v>
      </c>
      <c r="M2227">
        <f>L2227*_xlfn.XLOOKUP(K2227,AM:AM,AN:AN)</f>
        <v>97.007999999999996</v>
      </c>
      <c r="N2227">
        <f>L2227*_xlfn.XLOOKUP(K2227,AM:AM,AO:AO)</f>
        <v>112.8</v>
      </c>
      <c r="O2227">
        <v>0</v>
      </c>
      <c r="P2227">
        <f>O2227*_xlfn.XLOOKUP(K2227,AM:AM,AN:AN)</f>
        <v>0</v>
      </c>
      <c r="Q2227">
        <f>O2227*_xlfn.XLOOKUP(K2227,AM:AM,AO:AO)</f>
        <v>0</v>
      </c>
      <c r="R2227" t="str">
        <f>_xlfn.XLOOKUP(E2227,AF:AF,AG:AG)</f>
        <v>Air Europa Lineas Aereas</v>
      </c>
      <c r="S2227" t="str">
        <f>_xlfn.XLOOKUP(E2227,AF:AF,AI:AI)</f>
        <v>Spain</v>
      </c>
      <c r="T2227">
        <f>WEEKNUM(G2227)</f>
        <v>18</v>
      </c>
      <c r="U2227">
        <f>YEAR(G2227)</f>
        <v>2025</v>
      </c>
      <c r="V2227" s="117">
        <f>IFERROR(Q2227/N2227,"0")</f>
        <v>0</v>
      </c>
    </row>
    <row r="2228" spans="1:22">
      <c r="A2228" t="str">
        <f>_xlfn.XLOOKUP(D2228,BN:BN,BO:BO)</f>
        <v>México</v>
      </c>
      <c r="B2228" t="s">
        <v>25</v>
      </c>
      <c r="C2228">
        <v>336</v>
      </c>
      <c r="D2228" t="str">
        <f>_xlfn.XLOOKUP(C2228,BH:BH,BI:BI)</f>
        <v>MinervaH</v>
      </c>
      <c r="E2228">
        <v>27885</v>
      </c>
      <c r="F2228" t="s">
        <v>3227</v>
      </c>
      <c r="G2228" s="63">
        <v>45778</v>
      </c>
      <c r="H2228" s="63">
        <v>45778</v>
      </c>
      <c r="I2228" t="s">
        <v>366</v>
      </c>
      <c r="J2228" t="str">
        <f>_xlfn.XLOOKUP(I2228,AS:AS,AU:AU)</f>
        <v>Vuelos</v>
      </c>
      <c r="K2228" t="s">
        <v>33</v>
      </c>
      <c r="L2228">
        <v>316</v>
      </c>
      <c r="M2228">
        <f>L2228*_xlfn.XLOOKUP(K2228,AM:AM,AN:AN)</f>
        <v>271.76</v>
      </c>
      <c r="N2228">
        <f>L2228*_xlfn.XLOOKUP(K2228,AM:AM,AO:AO)</f>
        <v>316</v>
      </c>
      <c r="O2228">
        <v>0</v>
      </c>
      <c r="P2228">
        <f>O2228*_xlfn.XLOOKUP(K2228,AM:AM,AN:AN)</f>
        <v>0</v>
      </c>
      <c r="Q2228">
        <f>O2228*_xlfn.XLOOKUP(K2228,AM:AM,AO:AO)</f>
        <v>0</v>
      </c>
      <c r="R2228" t="str">
        <f>_xlfn.XLOOKUP(E2228,AF:AF,AG:AG)</f>
        <v>Air Europa Lineas Aereas</v>
      </c>
      <c r="S2228" t="str">
        <f>_xlfn.XLOOKUP(E2228,AF:AF,AI:AI)</f>
        <v>Spain</v>
      </c>
      <c r="T2228">
        <f>WEEKNUM(G2228)</f>
        <v>18</v>
      </c>
      <c r="U2228">
        <f>YEAR(G2228)</f>
        <v>2025</v>
      </c>
      <c r="V2228" s="117">
        <f>IFERROR(Q2228/N2228,"0")</f>
        <v>0</v>
      </c>
    </row>
    <row r="2229" spans="1:22">
      <c r="A2229" t="str">
        <f>_xlfn.XLOOKUP(D2229,BN:BN,BO:BO)</f>
        <v>México</v>
      </c>
      <c r="B2229" t="s">
        <v>25</v>
      </c>
      <c r="C2229">
        <v>337</v>
      </c>
      <c r="D2229" t="str">
        <f>_xlfn.XLOOKUP(C2229,BH:BH,BI:BI)</f>
        <v>MinervaH</v>
      </c>
      <c r="E2229">
        <v>27888</v>
      </c>
      <c r="F2229" t="s">
        <v>3228</v>
      </c>
      <c r="G2229" s="63">
        <v>45839</v>
      </c>
      <c r="H2229" s="63">
        <v>45839</v>
      </c>
      <c r="I2229" t="s">
        <v>366</v>
      </c>
      <c r="J2229" t="str">
        <f>_xlfn.XLOOKUP(I2229,AS:AS,AU:AU)</f>
        <v>Vuelos</v>
      </c>
      <c r="K2229" t="s">
        <v>33</v>
      </c>
      <c r="L2229">
        <v>126.4</v>
      </c>
      <c r="M2229">
        <f>L2229*_xlfn.XLOOKUP(K2229,AM:AM,AN:AN)</f>
        <v>108.70400000000001</v>
      </c>
      <c r="N2229">
        <f>L2229*_xlfn.XLOOKUP(K2229,AM:AM,AO:AO)</f>
        <v>126.4</v>
      </c>
      <c r="O2229">
        <v>0</v>
      </c>
      <c r="P2229">
        <f>O2229*_xlfn.XLOOKUP(K2229,AM:AM,AN:AN)</f>
        <v>0</v>
      </c>
      <c r="Q2229">
        <f>O2229*_xlfn.XLOOKUP(K2229,AM:AM,AO:AO)</f>
        <v>0</v>
      </c>
      <c r="R2229" t="str">
        <f>_xlfn.XLOOKUP(E2229,AF:AF,AG:AG)</f>
        <v>SKY EXPRESS S.A.</v>
      </c>
      <c r="S2229" t="str">
        <f>_xlfn.XLOOKUP(E2229,AF:AF,AI:AI)</f>
        <v>Greece</v>
      </c>
      <c r="T2229">
        <f>WEEKNUM(G2229)</f>
        <v>27</v>
      </c>
      <c r="U2229">
        <f>YEAR(G2229)</f>
        <v>2025</v>
      </c>
      <c r="V2229" s="117">
        <f>IFERROR(Q2229/N2229,"0")</f>
        <v>0</v>
      </c>
    </row>
    <row r="2230" spans="1:22">
      <c r="A2230" t="str">
        <f>_xlfn.XLOOKUP(D2230,BN:BN,BO:BO)</f>
        <v>México</v>
      </c>
      <c r="B2230" t="s">
        <v>25</v>
      </c>
      <c r="C2230">
        <v>337</v>
      </c>
      <c r="D2230" t="str">
        <f>_xlfn.XLOOKUP(C2230,BH:BH,BI:BI)</f>
        <v>MinervaH</v>
      </c>
      <c r="E2230">
        <v>27888</v>
      </c>
      <c r="F2230" t="s">
        <v>3228</v>
      </c>
      <c r="G2230" s="63">
        <v>45839</v>
      </c>
      <c r="H2230" s="63">
        <v>45839</v>
      </c>
      <c r="I2230" t="s">
        <v>366</v>
      </c>
      <c r="J2230" t="str">
        <f>_xlfn.XLOOKUP(I2230,AS:AS,AU:AU)</f>
        <v>Vuelos</v>
      </c>
      <c r="K2230" t="s">
        <v>33</v>
      </c>
      <c r="L2230">
        <v>126.4</v>
      </c>
      <c r="M2230">
        <f>L2230*_xlfn.XLOOKUP(K2230,AM:AM,AN:AN)</f>
        <v>108.70400000000001</v>
      </c>
      <c r="N2230">
        <f>L2230*_xlfn.XLOOKUP(K2230,AM:AM,AO:AO)</f>
        <v>126.4</v>
      </c>
      <c r="O2230">
        <v>0</v>
      </c>
      <c r="P2230">
        <f>O2230*_xlfn.XLOOKUP(K2230,AM:AM,AN:AN)</f>
        <v>0</v>
      </c>
      <c r="Q2230">
        <f>O2230*_xlfn.XLOOKUP(K2230,AM:AM,AO:AO)</f>
        <v>0</v>
      </c>
      <c r="R2230" t="str">
        <f>_xlfn.XLOOKUP(E2230,AF:AF,AG:AG)</f>
        <v>SKY EXPRESS S.A.</v>
      </c>
      <c r="S2230" t="str">
        <f>_xlfn.XLOOKUP(E2230,AF:AF,AI:AI)</f>
        <v>Greece</v>
      </c>
      <c r="T2230">
        <f>WEEKNUM(G2230)</f>
        <v>27</v>
      </c>
      <c r="U2230">
        <f>YEAR(G2230)</f>
        <v>2025</v>
      </c>
      <c r="V2230" s="117">
        <f>IFERROR(Q2230/N2230,"0")</f>
        <v>0</v>
      </c>
    </row>
    <row r="2231" spans="1:22">
      <c r="A2231" t="str">
        <f>_xlfn.XLOOKUP(D2231,BN:BN,BO:BO)</f>
        <v>México</v>
      </c>
      <c r="B2231" t="s">
        <v>25</v>
      </c>
      <c r="C2231">
        <v>337</v>
      </c>
      <c r="D2231" t="str">
        <f>_xlfn.XLOOKUP(C2231,BH:BH,BI:BI)</f>
        <v>MinervaH</v>
      </c>
      <c r="E2231">
        <v>27888</v>
      </c>
      <c r="F2231" t="s">
        <v>3228</v>
      </c>
      <c r="G2231" s="63">
        <v>45839</v>
      </c>
      <c r="H2231" s="63">
        <v>45839</v>
      </c>
      <c r="I2231" t="s">
        <v>366</v>
      </c>
      <c r="J2231" t="str">
        <f>_xlfn.XLOOKUP(I2231,AS:AS,AU:AU)</f>
        <v>Vuelos</v>
      </c>
      <c r="K2231" t="s">
        <v>33</v>
      </c>
      <c r="L2231">
        <v>126.4</v>
      </c>
      <c r="M2231">
        <f>L2231*_xlfn.XLOOKUP(K2231,AM:AM,AN:AN)</f>
        <v>108.70400000000001</v>
      </c>
      <c r="N2231">
        <f>L2231*_xlfn.XLOOKUP(K2231,AM:AM,AO:AO)</f>
        <v>126.4</v>
      </c>
      <c r="O2231">
        <v>0</v>
      </c>
      <c r="P2231">
        <f>O2231*_xlfn.XLOOKUP(K2231,AM:AM,AN:AN)</f>
        <v>0</v>
      </c>
      <c r="Q2231">
        <f>O2231*_xlfn.XLOOKUP(K2231,AM:AM,AO:AO)</f>
        <v>0</v>
      </c>
      <c r="R2231" t="str">
        <f>_xlfn.XLOOKUP(E2231,AF:AF,AG:AG)</f>
        <v>SKY EXPRESS S.A.</v>
      </c>
      <c r="S2231" t="str">
        <f>_xlfn.XLOOKUP(E2231,AF:AF,AI:AI)</f>
        <v>Greece</v>
      </c>
      <c r="T2231">
        <f>WEEKNUM(G2231)</f>
        <v>27</v>
      </c>
      <c r="U2231">
        <f>YEAR(G2231)</f>
        <v>2025</v>
      </c>
      <c r="V2231" s="117">
        <f>IFERROR(Q2231/N2231,"0")</f>
        <v>0</v>
      </c>
    </row>
    <row r="2232" spans="1:22">
      <c r="A2232" t="str">
        <f>_xlfn.XLOOKUP(D2232,BN:BN,BO:BO)</f>
        <v>México</v>
      </c>
      <c r="B2232" t="s">
        <v>25</v>
      </c>
      <c r="C2232">
        <v>337</v>
      </c>
      <c r="D2232" t="str">
        <f>_xlfn.XLOOKUP(C2232,BH:BH,BI:BI)</f>
        <v>MinervaH</v>
      </c>
      <c r="E2232">
        <v>27888</v>
      </c>
      <c r="F2232" t="s">
        <v>3228</v>
      </c>
      <c r="G2232" s="63">
        <v>45839</v>
      </c>
      <c r="H2232" s="63">
        <v>45839</v>
      </c>
      <c r="I2232" t="s">
        <v>366</v>
      </c>
      <c r="J2232" t="str">
        <f>_xlfn.XLOOKUP(I2232,AS:AS,AU:AU)</f>
        <v>Vuelos</v>
      </c>
      <c r="K2232" t="s">
        <v>33</v>
      </c>
      <c r="L2232">
        <v>126.4</v>
      </c>
      <c r="M2232">
        <f>L2232*_xlfn.XLOOKUP(K2232,AM:AM,AN:AN)</f>
        <v>108.70400000000001</v>
      </c>
      <c r="N2232">
        <f>L2232*_xlfn.XLOOKUP(K2232,AM:AM,AO:AO)</f>
        <v>126.4</v>
      </c>
      <c r="O2232">
        <v>0</v>
      </c>
      <c r="P2232">
        <f>O2232*_xlfn.XLOOKUP(K2232,AM:AM,AN:AN)</f>
        <v>0</v>
      </c>
      <c r="Q2232">
        <f>O2232*_xlfn.XLOOKUP(K2232,AM:AM,AO:AO)</f>
        <v>0</v>
      </c>
      <c r="R2232" t="str">
        <f>_xlfn.XLOOKUP(E2232,AF:AF,AG:AG)</f>
        <v>SKY EXPRESS S.A.</v>
      </c>
      <c r="S2232" t="str">
        <f>_xlfn.XLOOKUP(E2232,AF:AF,AI:AI)</f>
        <v>Greece</v>
      </c>
      <c r="T2232">
        <f>WEEKNUM(G2232)</f>
        <v>27</v>
      </c>
      <c r="U2232">
        <f>YEAR(G2232)</f>
        <v>2025</v>
      </c>
      <c r="V2232" s="117">
        <f>IFERROR(Q2232/N2232,"0")</f>
        <v>0</v>
      </c>
    </row>
    <row r="2233" spans="1:22">
      <c r="A2233" t="str">
        <f>_xlfn.XLOOKUP(D2233,BN:BN,BO:BO)</f>
        <v>México</v>
      </c>
      <c r="B2233" t="s">
        <v>25</v>
      </c>
      <c r="C2233">
        <v>337</v>
      </c>
      <c r="D2233" t="str">
        <f>_xlfn.XLOOKUP(C2233,BH:BH,BI:BI)</f>
        <v>MinervaH</v>
      </c>
      <c r="E2233">
        <v>27888</v>
      </c>
      <c r="F2233" t="s">
        <v>3228</v>
      </c>
      <c r="G2233" s="63">
        <v>45839</v>
      </c>
      <c r="H2233" s="63">
        <v>45839</v>
      </c>
      <c r="I2233" t="s">
        <v>366</v>
      </c>
      <c r="J2233" t="str">
        <f>_xlfn.XLOOKUP(I2233,AS:AS,AU:AU)</f>
        <v>Vuelos</v>
      </c>
      <c r="K2233" t="s">
        <v>33</v>
      </c>
      <c r="L2233">
        <v>126.4</v>
      </c>
      <c r="M2233">
        <f>L2233*_xlfn.XLOOKUP(K2233,AM:AM,AN:AN)</f>
        <v>108.70400000000001</v>
      </c>
      <c r="N2233">
        <f>L2233*_xlfn.XLOOKUP(K2233,AM:AM,AO:AO)</f>
        <v>126.4</v>
      </c>
      <c r="O2233">
        <v>0</v>
      </c>
      <c r="P2233">
        <f>O2233*_xlfn.XLOOKUP(K2233,AM:AM,AN:AN)</f>
        <v>0</v>
      </c>
      <c r="Q2233">
        <f>O2233*_xlfn.XLOOKUP(K2233,AM:AM,AO:AO)</f>
        <v>0</v>
      </c>
      <c r="R2233" t="str">
        <f>_xlfn.XLOOKUP(E2233,AF:AF,AG:AG)</f>
        <v>SKY EXPRESS S.A.</v>
      </c>
      <c r="S2233" t="str">
        <f>_xlfn.XLOOKUP(E2233,AF:AF,AI:AI)</f>
        <v>Greece</v>
      </c>
      <c r="T2233">
        <f>WEEKNUM(G2233)</f>
        <v>27</v>
      </c>
      <c r="U2233">
        <f>YEAR(G2233)</f>
        <v>2025</v>
      </c>
      <c r="V2233" s="117">
        <f>IFERROR(Q2233/N2233,"0")</f>
        <v>0</v>
      </c>
    </row>
    <row r="2234" spans="1:22">
      <c r="A2234" t="str">
        <f>_xlfn.XLOOKUP(D2234,BN:BN,BO:BO)</f>
        <v>México</v>
      </c>
      <c r="B2234" t="s">
        <v>25</v>
      </c>
      <c r="C2234">
        <v>337</v>
      </c>
      <c r="D2234" t="str">
        <f>_xlfn.XLOOKUP(C2234,BH:BH,BI:BI)</f>
        <v>MinervaH</v>
      </c>
      <c r="E2234">
        <v>27888</v>
      </c>
      <c r="F2234" t="s">
        <v>3228</v>
      </c>
      <c r="G2234" s="63">
        <v>45839</v>
      </c>
      <c r="H2234" s="63">
        <v>45839</v>
      </c>
      <c r="I2234" t="s">
        <v>366</v>
      </c>
      <c r="J2234" t="str">
        <f>_xlfn.XLOOKUP(I2234,AS:AS,AU:AU)</f>
        <v>Vuelos</v>
      </c>
      <c r="K2234" t="s">
        <v>33</v>
      </c>
      <c r="L2234">
        <v>126.4</v>
      </c>
      <c r="M2234">
        <f>L2234*_xlfn.XLOOKUP(K2234,AM:AM,AN:AN)</f>
        <v>108.70400000000001</v>
      </c>
      <c r="N2234">
        <f>L2234*_xlfn.XLOOKUP(K2234,AM:AM,AO:AO)</f>
        <v>126.4</v>
      </c>
      <c r="O2234">
        <v>0</v>
      </c>
      <c r="P2234">
        <f>O2234*_xlfn.XLOOKUP(K2234,AM:AM,AN:AN)</f>
        <v>0</v>
      </c>
      <c r="Q2234">
        <f>O2234*_xlfn.XLOOKUP(K2234,AM:AM,AO:AO)</f>
        <v>0</v>
      </c>
      <c r="R2234" t="str">
        <f>_xlfn.XLOOKUP(E2234,AF:AF,AG:AG)</f>
        <v>SKY EXPRESS S.A.</v>
      </c>
      <c r="S2234" t="str">
        <f>_xlfn.XLOOKUP(E2234,AF:AF,AI:AI)</f>
        <v>Greece</v>
      </c>
      <c r="T2234">
        <f>WEEKNUM(G2234)</f>
        <v>27</v>
      </c>
      <c r="U2234">
        <f>YEAR(G2234)</f>
        <v>2025</v>
      </c>
      <c r="V2234" s="117">
        <f>IFERROR(Q2234/N2234,"0")</f>
        <v>0</v>
      </c>
    </row>
    <row r="2235" spans="1:22">
      <c r="A2235" t="str">
        <f>_xlfn.XLOOKUP(D2235,BN:BN,BO:BO)</f>
        <v>México</v>
      </c>
      <c r="B2235" t="s">
        <v>25</v>
      </c>
      <c r="C2235">
        <v>337</v>
      </c>
      <c r="D2235" t="str">
        <f>_xlfn.XLOOKUP(C2235,BH:BH,BI:BI)</f>
        <v>MinervaH</v>
      </c>
      <c r="E2235">
        <v>27888</v>
      </c>
      <c r="F2235" t="s">
        <v>3228</v>
      </c>
      <c r="G2235" s="63">
        <v>45839</v>
      </c>
      <c r="H2235" s="63">
        <v>45839</v>
      </c>
      <c r="I2235" t="s">
        <v>366</v>
      </c>
      <c r="J2235" t="str">
        <f>_xlfn.XLOOKUP(I2235,AS:AS,AU:AU)</f>
        <v>Vuelos</v>
      </c>
      <c r="K2235" t="s">
        <v>33</v>
      </c>
      <c r="L2235">
        <v>126.4</v>
      </c>
      <c r="M2235">
        <f>L2235*_xlfn.XLOOKUP(K2235,AM:AM,AN:AN)</f>
        <v>108.70400000000001</v>
      </c>
      <c r="N2235">
        <f>L2235*_xlfn.XLOOKUP(K2235,AM:AM,AO:AO)</f>
        <v>126.4</v>
      </c>
      <c r="O2235">
        <v>0</v>
      </c>
      <c r="P2235">
        <f>O2235*_xlfn.XLOOKUP(K2235,AM:AM,AN:AN)</f>
        <v>0</v>
      </c>
      <c r="Q2235">
        <f>O2235*_xlfn.XLOOKUP(K2235,AM:AM,AO:AO)</f>
        <v>0</v>
      </c>
      <c r="R2235" t="str">
        <f>_xlfn.XLOOKUP(E2235,AF:AF,AG:AG)</f>
        <v>SKY EXPRESS S.A.</v>
      </c>
      <c r="S2235" t="str">
        <f>_xlfn.XLOOKUP(E2235,AF:AF,AI:AI)</f>
        <v>Greece</v>
      </c>
      <c r="T2235">
        <f>WEEKNUM(G2235)</f>
        <v>27</v>
      </c>
      <c r="U2235">
        <f>YEAR(G2235)</f>
        <v>2025</v>
      </c>
      <c r="V2235" s="117">
        <f>IFERROR(Q2235/N2235,"0")</f>
        <v>0</v>
      </c>
    </row>
    <row r="2236" spans="1:22">
      <c r="A2236" t="str">
        <f>_xlfn.XLOOKUP(D2236,BN:BN,BO:BO)</f>
        <v>México</v>
      </c>
      <c r="B2236" t="s">
        <v>25</v>
      </c>
      <c r="C2236">
        <v>337</v>
      </c>
      <c r="D2236" t="str">
        <f>_xlfn.XLOOKUP(C2236,BH:BH,BI:BI)</f>
        <v>MinervaH</v>
      </c>
      <c r="E2236">
        <v>27888</v>
      </c>
      <c r="F2236" t="s">
        <v>3229</v>
      </c>
      <c r="G2236" s="63">
        <v>45839</v>
      </c>
      <c r="H2236" s="63">
        <v>45839</v>
      </c>
      <c r="I2236" t="s">
        <v>366</v>
      </c>
      <c r="J2236" t="str">
        <f>_xlfn.XLOOKUP(I2236,AS:AS,AU:AU)</f>
        <v>Vuelos</v>
      </c>
      <c r="K2236" t="s">
        <v>33</v>
      </c>
      <c r="L2236">
        <v>127.5</v>
      </c>
      <c r="M2236">
        <f>L2236*_xlfn.XLOOKUP(K2236,AM:AM,AN:AN)</f>
        <v>109.64999999999999</v>
      </c>
      <c r="N2236">
        <f>L2236*_xlfn.XLOOKUP(K2236,AM:AM,AO:AO)</f>
        <v>127.5</v>
      </c>
      <c r="O2236">
        <v>0</v>
      </c>
      <c r="P2236">
        <f>O2236*_xlfn.XLOOKUP(K2236,AM:AM,AN:AN)</f>
        <v>0</v>
      </c>
      <c r="Q2236">
        <f>O2236*_xlfn.XLOOKUP(K2236,AM:AM,AO:AO)</f>
        <v>0</v>
      </c>
      <c r="R2236" t="str">
        <f>_xlfn.XLOOKUP(E2236,AF:AF,AG:AG)</f>
        <v>SKY EXPRESS S.A.</v>
      </c>
      <c r="S2236" t="str">
        <f>_xlfn.XLOOKUP(E2236,AF:AF,AI:AI)</f>
        <v>Greece</v>
      </c>
      <c r="T2236">
        <f>WEEKNUM(G2236)</f>
        <v>27</v>
      </c>
      <c r="U2236">
        <f>YEAR(G2236)</f>
        <v>2025</v>
      </c>
      <c r="V2236" s="117">
        <f>IFERROR(Q2236/N2236,"0")</f>
        <v>0</v>
      </c>
    </row>
    <row r="2237" spans="1:22">
      <c r="A2237" t="str">
        <f>_xlfn.XLOOKUP(D2237,BN:BN,BO:BO)</f>
        <v>México</v>
      </c>
      <c r="B2237" t="s">
        <v>25</v>
      </c>
      <c r="C2237">
        <v>338</v>
      </c>
      <c r="D2237" t="str">
        <f>_xlfn.XLOOKUP(C2237,BH:BH,BI:BI)</f>
        <v>MinervaH</v>
      </c>
      <c r="E2237">
        <v>23996</v>
      </c>
      <c r="F2237" t="s">
        <v>3230</v>
      </c>
      <c r="G2237" s="63">
        <v>45785</v>
      </c>
      <c r="H2237" s="63">
        <v>45785</v>
      </c>
      <c r="I2237" t="s">
        <v>366</v>
      </c>
      <c r="J2237" t="str">
        <f>_xlfn.XLOOKUP(I2237,AS:AS,AU:AU)</f>
        <v>Vuelos</v>
      </c>
      <c r="K2237" t="s">
        <v>33</v>
      </c>
      <c r="L2237">
        <v>296.3</v>
      </c>
      <c r="M2237">
        <f>L2237*_xlfn.XLOOKUP(K2237,AM:AM,AN:AN)</f>
        <v>254.81800000000001</v>
      </c>
      <c r="N2237">
        <f>L2237*_xlfn.XLOOKUP(K2237,AM:AM,AO:AO)</f>
        <v>296.3</v>
      </c>
      <c r="O2237">
        <v>0</v>
      </c>
      <c r="P2237">
        <f>O2237*_xlfn.XLOOKUP(K2237,AM:AM,AN:AN)</f>
        <v>0</v>
      </c>
      <c r="Q2237">
        <f>O2237*_xlfn.XLOOKUP(K2237,AM:AM,AO:AO)</f>
        <v>0</v>
      </c>
      <c r="R2237" t="str">
        <f>_xlfn.XLOOKUP(E2237,AF:AF,AG:AG)</f>
        <v>South African Airways</v>
      </c>
      <c r="S2237" t="str">
        <f>_xlfn.XLOOKUP(E2237,AF:AF,AI:AI)</f>
        <v>South Africa</v>
      </c>
      <c r="T2237">
        <f>WEEKNUM(G2237)</f>
        <v>19</v>
      </c>
      <c r="U2237">
        <f>YEAR(G2237)</f>
        <v>2025</v>
      </c>
      <c r="V2237" s="117">
        <f>IFERROR(Q2237/N2237,"0")</f>
        <v>0</v>
      </c>
    </row>
    <row r="2238" spans="1:22">
      <c r="A2238" t="str">
        <f>_xlfn.XLOOKUP(D2238,BN:BN,BO:BO)</f>
        <v>México</v>
      </c>
      <c r="B2238" t="s">
        <v>25</v>
      </c>
      <c r="C2238">
        <v>339</v>
      </c>
      <c r="D2238" t="str">
        <f>_xlfn.XLOOKUP(C2238,BH:BH,BI:BI)</f>
        <v>MinervaH</v>
      </c>
      <c r="E2238">
        <v>27891</v>
      </c>
      <c r="F2238" t="s">
        <v>3231</v>
      </c>
      <c r="G2238" s="63">
        <v>45786</v>
      </c>
      <c r="H2238" s="63">
        <v>45786</v>
      </c>
      <c r="I2238" t="s">
        <v>366</v>
      </c>
      <c r="J2238" t="str">
        <f>_xlfn.XLOOKUP(I2238,AS:AS,AU:AU)</f>
        <v>Vuelos</v>
      </c>
      <c r="K2238" t="s">
        <v>33</v>
      </c>
      <c r="L2238">
        <v>981.6</v>
      </c>
      <c r="M2238">
        <f>L2238*_xlfn.XLOOKUP(K2238,AM:AM,AN:AN)</f>
        <v>844.17600000000004</v>
      </c>
      <c r="N2238">
        <f>L2238*_xlfn.XLOOKUP(K2238,AM:AM,AO:AO)</f>
        <v>981.6</v>
      </c>
      <c r="O2238">
        <v>0</v>
      </c>
      <c r="P2238">
        <f>O2238*_xlfn.XLOOKUP(K2238,AM:AM,AN:AN)</f>
        <v>0</v>
      </c>
      <c r="Q2238">
        <f>O2238*_xlfn.XLOOKUP(K2238,AM:AM,AO:AO)</f>
        <v>0</v>
      </c>
      <c r="R2238" t="str">
        <f>_xlfn.XLOOKUP(E2238,AF:AF,AG:AG)</f>
        <v>Taag Angola Airlines</v>
      </c>
      <c r="S2238" t="str">
        <f>_xlfn.XLOOKUP(E2238,AF:AF,AI:AI)</f>
        <v>Angola</v>
      </c>
      <c r="T2238">
        <f>WEEKNUM(G2238)</f>
        <v>19</v>
      </c>
      <c r="U2238">
        <f>YEAR(G2238)</f>
        <v>2025</v>
      </c>
      <c r="V2238" s="117">
        <f>IFERROR(Q2238/N2238,"0")</f>
        <v>0</v>
      </c>
    </row>
    <row r="2239" spans="1:22">
      <c r="A2239" t="str">
        <f>_xlfn.XLOOKUP(D2239,BN:BN,BO:BO)</f>
        <v>México</v>
      </c>
      <c r="B2239" t="s">
        <v>25</v>
      </c>
      <c r="C2239">
        <v>340</v>
      </c>
      <c r="D2239" t="str">
        <f>_xlfn.XLOOKUP(C2239,BH:BH,BI:BI)</f>
        <v>DianaM</v>
      </c>
      <c r="E2239">
        <v>27908</v>
      </c>
      <c r="F2239" t="s">
        <v>3232</v>
      </c>
      <c r="G2239" s="63">
        <v>45875</v>
      </c>
      <c r="H2239" s="63">
        <v>45879</v>
      </c>
      <c r="I2239" t="s">
        <v>376</v>
      </c>
      <c r="J2239" t="str">
        <f>_xlfn.XLOOKUP(I2239,AS:AS,AU:AU)</f>
        <v>Hotel</v>
      </c>
      <c r="K2239" t="s">
        <v>33</v>
      </c>
      <c r="L2239">
        <v>143660</v>
      </c>
      <c r="M2239">
        <f>L2239*_xlfn.XLOOKUP(K2239,AM:AM,AN:AN)</f>
        <v>123547.59999999999</v>
      </c>
      <c r="N2239">
        <f>L2239*_xlfn.XLOOKUP(K2239,AM:AM,AO:AO)</f>
        <v>143660</v>
      </c>
      <c r="O2239">
        <v>0</v>
      </c>
      <c r="P2239">
        <f>O2239*_xlfn.XLOOKUP(K2239,AM:AM,AN:AN)</f>
        <v>0</v>
      </c>
      <c r="Q2239">
        <f>O2239*_xlfn.XLOOKUP(K2239,AM:AM,AO:AO)</f>
        <v>0</v>
      </c>
      <c r="R2239" t="str">
        <f>_xlfn.XLOOKUP(E2239,AF:AF,AG:AG)</f>
        <v>Entrée Alaska</v>
      </c>
      <c r="S2239" t="str">
        <f>_xlfn.XLOOKUP(E2239,AF:AF,AI:AI)</f>
        <v>United States</v>
      </c>
      <c r="T2239">
        <f>WEEKNUM(G2239)</f>
        <v>32</v>
      </c>
      <c r="U2239">
        <f>YEAR(G2239)</f>
        <v>2025</v>
      </c>
      <c r="V2239" s="117">
        <f>IFERROR(Q2239/N2239,"0")</f>
        <v>0</v>
      </c>
    </row>
    <row r="2240" spans="1:22">
      <c r="A2240" t="str">
        <f>_xlfn.XLOOKUP(D2240,BN:BN,BO:BO)</f>
        <v>México</v>
      </c>
      <c r="B2240" t="s">
        <v>25</v>
      </c>
      <c r="C2240">
        <v>340</v>
      </c>
      <c r="D2240" t="str">
        <f>_xlfn.XLOOKUP(C2240,BH:BH,BI:BI)</f>
        <v>DianaM</v>
      </c>
      <c r="E2240">
        <v>27766</v>
      </c>
      <c r="F2240" t="s">
        <v>1880</v>
      </c>
      <c r="G2240" s="63">
        <v>45873</v>
      </c>
      <c r="H2240" s="63">
        <v>45876</v>
      </c>
      <c r="I2240" t="s">
        <v>376</v>
      </c>
      <c r="J2240" t="str">
        <f>_xlfn.XLOOKUP(I2240,AS:AS,AU:AU)</f>
        <v>Hotel</v>
      </c>
      <c r="K2240" t="s">
        <v>33</v>
      </c>
      <c r="L2240">
        <v>1726.77</v>
      </c>
      <c r="M2240">
        <f>L2240*_xlfn.XLOOKUP(K2240,AM:AM,AN:AN)</f>
        <v>1485.0221999999999</v>
      </c>
      <c r="N2240">
        <f>L2240*_xlfn.XLOOKUP(K2240,AM:AM,AO:AO)</f>
        <v>1726.77</v>
      </c>
      <c r="O2240">
        <v>317.25</v>
      </c>
      <c r="P2240">
        <f>O2240*_xlfn.XLOOKUP(K2240,AM:AM,AN:AN)</f>
        <v>272.83499999999998</v>
      </c>
      <c r="Q2240">
        <f>O2240*_xlfn.XLOOKUP(K2240,AM:AM,AO:AO)</f>
        <v>317.25</v>
      </c>
      <c r="R2240" t="str">
        <f>_xlfn.XLOOKUP(E2240,AF:AF,AG:AG)</f>
        <v>THE PENINSULA BEVERLY HILLS</v>
      </c>
      <c r="S2240" t="str">
        <f>_xlfn.XLOOKUP(E2240,AF:AF,AI:AI)</f>
        <v>United States</v>
      </c>
      <c r="T2240">
        <f>WEEKNUM(G2240)</f>
        <v>32</v>
      </c>
      <c r="U2240">
        <f>YEAR(G2240)</f>
        <v>2025</v>
      </c>
      <c r="V2240" s="117">
        <f>IFERROR(Q2240/N2240,"0")</f>
        <v>0.18372452613839713</v>
      </c>
    </row>
    <row r="2241" spans="1:22">
      <c r="A2241" t="str">
        <f>_xlfn.XLOOKUP(D2241,BN:BN,BO:BO)</f>
        <v>México</v>
      </c>
      <c r="B2241" t="s">
        <v>25</v>
      </c>
      <c r="C2241">
        <v>340</v>
      </c>
      <c r="D2241" t="str">
        <f>_xlfn.XLOOKUP(C2241,BH:BH,BI:BI)</f>
        <v>DianaM</v>
      </c>
      <c r="E2241">
        <v>27766</v>
      </c>
      <c r="F2241" t="s">
        <v>1880</v>
      </c>
      <c r="G2241" s="63">
        <v>45873</v>
      </c>
      <c r="H2241" s="63">
        <v>45876</v>
      </c>
      <c r="I2241" t="s">
        <v>376</v>
      </c>
      <c r="J2241" t="str">
        <f>_xlfn.XLOOKUP(I2241,AS:AS,AU:AU)</f>
        <v>Hotel</v>
      </c>
      <c r="K2241" t="s">
        <v>33</v>
      </c>
      <c r="L2241">
        <v>1726</v>
      </c>
      <c r="M2241">
        <f>L2241*_xlfn.XLOOKUP(K2241,AM:AM,AN:AN)</f>
        <v>1484.36</v>
      </c>
      <c r="N2241">
        <f>L2241*_xlfn.XLOOKUP(K2241,AM:AM,AO:AO)</f>
        <v>1726</v>
      </c>
      <c r="O2241">
        <v>186.83</v>
      </c>
      <c r="P2241">
        <f>O2241*_xlfn.XLOOKUP(K2241,AM:AM,AN:AN)</f>
        <v>160.6738</v>
      </c>
      <c r="Q2241">
        <f>O2241*_xlfn.XLOOKUP(K2241,AM:AM,AO:AO)</f>
        <v>186.83</v>
      </c>
      <c r="R2241" t="str">
        <f>_xlfn.XLOOKUP(E2241,AF:AF,AG:AG)</f>
        <v>THE PENINSULA BEVERLY HILLS</v>
      </c>
      <c r="S2241" t="str">
        <f>_xlfn.XLOOKUP(E2241,AF:AF,AI:AI)</f>
        <v>United States</v>
      </c>
      <c r="T2241">
        <f>WEEKNUM(G2241)</f>
        <v>32</v>
      </c>
      <c r="U2241">
        <f>YEAR(G2241)</f>
        <v>2025</v>
      </c>
      <c r="V2241" s="117">
        <f>IFERROR(Q2241/N2241,"0")</f>
        <v>0.10824449594438007</v>
      </c>
    </row>
    <row r="2242" spans="1:22">
      <c r="A2242" t="str">
        <f>_xlfn.XLOOKUP(D2242,BN:BN,BO:BO)</f>
        <v>México</v>
      </c>
      <c r="B2242" t="s">
        <v>25</v>
      </c>
      <c r="C2242">
        <v>340</v>
      </c>
      <c r="D2242" t="str">
        <f>_xlfn.XLOOKUP(C2242,BH:BH,BI:BI)</f>
        <v>DianaM</v>
      </c>
      <c r="E2242">
        <v>27766</v>
      </c>
      <c r="F2242" t="s">
        <v>1880</v>
      </c>
      <c r="G2242" s="63">
        <v>45873</v>
      </c>
      <c r="H2242" s="63">
        <v>45876</v>
      </c>
      <c r="I2242" t="s">
        <v>376</v>
      </c>
      <c r="J2242" t="str">
        <f>_xlfn.XLOOKUP(I2242,AS:AS,AU:AU)</f>
        <v>Hotel</v>
      </c>
      <c r="K2242" t="s">
        <v>33</v>
      </c>
      <c r="L2242">
        <v>1726</v>
      </c>
      <c r="M2242">
        <f>L2242*_xlfn.XLOOKUP(K2242,AM:AM,AN:AN)</f>
        <v>1484.36</v>
      </c>
      <c r="N2242">
        <f>L2242*_xlfn.XLOOKUP(K2242,AM:AM,AO:AO)</f>
        <v>1726</v>
      </c>
      <c r="O2242">
        <v>124.55</v>
      </c>
      <c r="P2242">
        <f>O2242*_xlfn.XLOOKUP(K2242,AM:AM,AN:AN)</f>
        <v>107.113</v>
      </c>
      <c r="Q2242">
        <f>O2242*_xlfn.XLOOKUP(K2242,AM:AM,AO:AO)</f>
        <v>124.55</v>
      </c>
      <c r="R2242" t="str">
        <f>_xlfn.XLOOKUP(E2242,AF:AF,AG:AG)</f>
        <v>THE PENINSULA BEVERLY HILLS</v>
      </c>
      <c r="S2242" t="str">
        <f>_xlfn.XLOOKUP(E2242,AF:AF,AI:AI)</f>
        <v>United States</v>
      </c>
      <c r="T2242">
        <f>WEEKNUM(G2242)</f>
        <v>32</v>
      </c>
      <c r="U2242">
        <f>YEAR(G2242)</f>
        <v>2025</v>
      </c>
      <c r="V2242" s="117">
        <f>IFERROR(Q2242/N2242,"0")</f>
        <v>7.2161066048667441E-2</v>
      </c>
    </row>
    <row r="2243" spans="1:22">
      <c r="A2243" t="str">
        <f>_xlfn.XLOOKUP(D2243,BN:BN,BO:BO)</f>
        <v>México</v>
      </c>
      <c r="B2243" t="s">
        <v>25</v>
      </c>
      <c r="C2243">
        <v>340</v>
      </c>
      <c r="D2243" t="str">
        <f>_xlfn.XLOOKUP(C2243,BH:BH,BI:BI)</f>
        <v>DianaM</v>
      </c>
      <c r="E2243">
        <v>27766</v>
      </c>
      <c r="F2243" t="s">
        <v>1880</v>
      </c>
      <c r="G2243" s="63">
        <v>45873</v>
      </c>
      <c r="H2243" s="63">
        <v>45879</v>
      </c>
      <c r="I2243" t="s">
        <v>376</v>
      </c>
      <c r="J2243" t="str">
        <f>_xlfn.XLOOKUP(I2243,AS:AS,AU:AU)</f>
        <v>Hotel</v>
      </c>
      <c r="K2243" t="s">
        <v>33</v>
      </c>
      <c r="L2243">
        <v>1868.3</v>
      </c>
      <c r="M2243">
        <f>L2243*_xlfn.XLOOKUP(K2243,AM:AM,AN:AN)</f>
        <v>1606.7379999999998</v>
      </c>
      <c r="N2243">
        <f>L2243*_xlfn.XLOOKUP(K2243,AM:AM,AO:AO)</f>
        <v>1868.3</v>
      </c>
      <c r="O2243">
        <v>186.83</v>
      </c>
      <c r="P2243">
        <f>O2243*_xlfn.XLOOKUP(K2243,AM:AM,AN:AN)</f>
        <v>160.6738</v>
      </c>
      <c r="Q2243">
        <f>O2243*_xlfn.XLOOKUP(K2243,AM:AM,AO:AO)</f>
        <v>186.83</v>
      </c>
      <c r="R2243" t="str">
        <f>_xlfn.XLOOKUP(E2243,AF:AF,AG:AG)</f>
        <v>THE PENINSULA BEVERLY HILLS</v>
      </c>
      <c r="S2243" t="str">
        <f>_xlfn.XLOOKUP(E2243,AF:AF,AI:AI)</f>
        <v>United States</v>
      </c>
      <c r="T2243">
        <f>WEEKNUM(G2243)</f>
        <v>32</v>
      </c>
      <c r="U2243">
        <f>YEAR(G2243)</f>
        <v>2025</v>
      </c>
      <c r="V2243" s="117">
        <f>IFERROR(Q2243/N2243,"0")</f>
        <v>0.1</v>
      </c>
    </row>
    <row r="2244" spans="1:22">
      <c r="A2244" t="str">
        <f>_xlfn.XLOOKUP(D2244,BN:BN,BO:BO)</f>
        <v>México</v>
      </c>
      <c r="B2244" t="s">
        <v>25</v>
      </c>
      <c r="C2244">
        <v>340</v>
      </c>
      <c r="D2244" t="str">
        <f>_xlfn.XLOOKUP(C2244,BH:BH,BI:BI)</f>
        <v>DianaM</v>
      </c>
      <c r="E2244">
        <v>27766</v>
      </c>
      <c r="F2244" t="s">
        <v>1880</v>
      </c>
      <c r="G2244" s="63">
        <v>45873</v>
      </c>
      <c r="H2244" s="63">
        <v>45879</v>
      </c>
      <c r="I2244" t="s">
        <v>376</v>
      </c>
      <c r="J2244" t="str">
        <f>_xlfn.XLOOKUP(I2244,AS:AS,AU:AU)</f>
        <v>Hotel</v>
      </c>
      <c r="K2244" t="s">
        <v>33</v>
      </c>
      <c r="L2244">
        <v>3172.5</v>
      </c>
      <c r="M2244">
        <f>L2244*_xlfn.XLOOKUP(K2244,AM:AM,AN:AN)</f>
        <v>2728.35</v>
      </c>
      <c r="N2244">
        <f>L2244*_xlfn.XLOOKUP(K2244,AM:AM,AO:AO)</f>
        <v>3172.5</v>
      </c>
      <c r="O2244">
        <v>317.25</v>
      </c>
      <c r="P2244">
        <f>O2244*_xlfn.XLOOKUP(K2244,AM:AM,AN:AN)</f>
        <v>272.83499999999998</v>
      </c>
      <c r="Q2244">
        <f>O2244*_xlfn.XLOOKUP(K2244,AM:AM,AO:AO)</f>
        <v>317.25</v>
      </c>
      <c r="R2244" t="str">
        <f>_xlfn.XLOOKUP(E2244,AF:AF,AG:AG)</f>
        <v>THE PENINSULA BEVERLY HILLS</v>
      </c>
      <c r="S2244" t="str">
        <f>_xlfn.XLOOKUP(E2244,AF:AF,AI:AI)</f>
        <v>United States</v>
      </c>
      <c r="T2244">
        <f>WEEKNUM(G2244)</f>
        <v>32</v>
      </c>
      <c r="U2244">
        <f>YEAR(G2244)</f>
        <v>2025</v>
      </c>
      <c r="V2244" s="117">
        <f>IFERROR(Q2244/N2244,"0")</f>
        <v>0.1</v>
      </c>
    </row>
    <row r="2245" spans="1:22">
      <c r="A2245" t="str">
        <f>_xlfn.XLOOKUP(D2245,BN:BN,BO:BO)</f>
        <v>México</v>
      </c>
      <c r="B2245" t="s">
        <v>25</v>
      </c>
      <c r="C2245">
        <v>340</v>
      </c>
      <c r="D2245" t="str">
        <f>_xlfn.XLOOKUP(C2245,BH:BH,BI:BI)</f>
        <v>DianaM</v>
      </c>
      <c r="E2245">
        <v>27766</v>
      </c>
      <c r="F2245" t="s">
        <v>1880</v>
      </c>
      <c r="G2245" s="63">
        <v>45873</v>
      </c>
      <c r="H2245" s="63">
        <v>45879</v>
      </c>
      <c r="I2245" t="s">
        <v>376</v>
      </c>
      <c r="J2245" t="str">
        <f>_xlfn.XLOOKUP(I2245,AS:AS,AU:AU)</f>
        <v>Hotel</v>
      </c>
      <c r="K2245" t="s">
        <v>33</v>
      </c>
      <c r="L2245">
        <v>3172.5</v>
      </c>
      <c r="M2245">
        <f>L2245*_xlfn.XLOOKUP(K2245,AM:AM,AN:AN)</f>
        <v>2728.35</v>
      </c>
      <c r="N2245">
        <f>L2245*_xlfn.XLOOKUP(K2245,AM:AM,AO:AO)</f>
        <v>3172.5</v>
      </c>
      <c r="O2245">
        <v>317.25</v>
      </c>
      <c r="P2245">
        <f>O2245*_xlfn.XLOOKUP(K2245,AM:AM,AN:AN)</f>
        <v>272.83499999999998</v>
      </c>
      <c r="Q2245">
        <f>O2245*_xlfn.XLOOKUP(K2245,AM:AM,AO:AO)</f>
        <v>317.25</v>
      </c>
      <c r="R2245" t="str">
        <f>_xlfn.XLOOKUP(E2245,AF:AF,AG:AG)</f>
        <v>THE PENINSULA BEVERLY HILLS</v>
      </c>
      <c r="S2245" t="str">
        <f>_xlfn.XLOOKUP(E2245,AF:AF,AI:AI)</f>
        <v>United States</v>
      </c>
      <c r="T2245">
        <f>WEEKNUM(G2245)</f>
        <v>32</v>
      </c>
      <c r="U2245">
        <f>YEAR(G2245)</f>
        <v>2025</v>
      </c>
      <c r="V2245" s="117">
        <f>IFERROR(Q2245/N2245,"0")</f>
        <v>0.1</v>
      </c>
    </row>
    <row r="2246" spans="1:22">
      <c r="A2246" t="str">
        <f>_xlfn.XLOOKUP(D2246,BN:BN,BO:BO)</f>
        <v>México</v>
      </c>
      <c r="B2246" t="s">
        <v>25</v>
      </c>
      <c r="C2246">
        <v>340</v>
      </c>
      <c r="D2246" t="str">
        <f>_xlfn.XLOOKUP(C2246,BH:BH,BI:BI)</f>
        <v>DianaM</v>
      </c>
      <c r="E2246">
        <v>28934</v>
      </c>
      <c r="F2246" t="s">
        <v>3233</v>
      </c>
      <c r="G2246" s="63">
        <v>45873</v>
      </c>
      <c r="H2246" s="63" t="s">
        <v>218</v>
      </c>
      <c r="I2246" t="s">
        <v>366</v>
      </c>
      <c r="J2246" t="str">
        <f>_xlfn.XLOOKUP(I2246,AS:AS,AU:AU)</f>
        <v>Vuelos</v>
      </c>
      <c r="K2246" t="s">
        <v>33</v>
      </c>
      <c r="L2246">
        <v>1367.5</v>
      </c>
      <c r="M2246">
        <f>L2246*_xlfn.XLOOKUP(K2246,AM:AM,AN:AN)</f>
        <v>1176.05</v>
      </c>
      <c r="N2246">
        <f>L2246*_xlfn.XLOOKUP(K2246,AM:AM,AO:AO)</f>
        <v>1367.5</v>
      </c>
      <c r="O2246">
        <v>7.98</v>
      </c>
      <c r="P2246">
        <f>O2246*_xlfn.XLOOKUP(K2246,AM:AM,AN:AN)</f>
        <v>6.8628</v>
      </c>
      <c r="Q2246">
        <f>O2246*_xlfn.XLOOKUP(K2246,AM:AM,AO:AO)</f>
        <v>7.98</v>
      </c>
      <c r="R2246" t="str">
        <f>_xlfn.XLOOKUP(E2246,AF:AF,AG:AG)</f>
        <v>F1S USA</v>
      </c>
      <c r="S2246" t="str">
        <f>_xlfn.XLOOKUP(E2246,AF:AF,AI:AI)</f>
        <v>United States</v>
      </c>
      <c r="T2246">
        <f>WEEKNUM(G2246)</f>
        <v>32</v>
      </c>
      <c r="U2246">
        <f>YEAR(G2246)</f>
        <v>2025</v>
      </c>
      <c r="V2246" s="117">
        <f>IFERROR(Q2246/N2246,"0")</f>
        <v>5.8354661791590497E-3</v>
      </c>
    </row>
    <row r="2247" spans="1:22">
      <c r="A2247" t="str">
        <f>_xlfn.XLOOKUP(D2247,BN:BN,BO:BO)</f>
        <v>México</v>
      </c>
      <c r="B2247" t="s">
        <v>25</v>
      </c>
      <c r="C2247">
        <v>340</v>
      </c>
      <c r="D2247" t="str">
        <f>_xlfn.XLOOKUP(C2247,BH:BH,BI:BI)</f>
        <v>DianaM</v>
      </c>
      <c r="E2247">
        <v>0</v>
      </c>
      <c r="F2247" t="s">
        <v>3234</v>
      </c>
      <c r="G2247" s="63">
        <v>45873</v>
      </c>
      <c r="H2247" s="63">
        <v>45879</v>
      </c>
      <c r="I2247" t="s">
        <v>396</v>
      </c>
      <c r="J2247" t="str">
        <f>_xlfn.XLOOKUP(I2247,AS:AS,AU:AU)</f>
        <v>Honorarios</v>
      </c>
      <c r="K2247" t="s">
        <v>33</v>
      </c>
      <c r="L2247">
        <v>35</v>
      </c>
      <c r="M2247">
        <f>L2247*_xlfn.XLOOKUP(K2247,AM:AM,AN:AN)</f>
        <v>30.099999999999998</v>
      </c>
      <c r="N2247">
        <f>L2247*_xlfn.XLOOKUP(K2247,AM:AM,AO:AO)</f>
        <v>35</v>
      </c>
      <c r="O2247">
        <v>35</v>
      </c>
      <c r="P2247">
        <f>O2247*_xlfn.XLOOKUP(K2247,AM:AM,AN:AN)</f>
        <v>30.099999999999998</v>
      </c>
      <c r="Q2247">
        <f>O2247*_xlfn.XLOOKUP(K2247,AM:AM,AO:AO)</f>
        <v>35</v>
      </c>
      <c r="R2247" t="str">
        <f>_xlfn.XLOOKUP(E2247,AF:AF,AG:AG)</f>
        <v>FEES</v>
      </c>
      <c r="S2247">
        <f>_xlfn.XLOOKUP(E2247,AF:AF,AI:AI)</f>
        <v>0</v>
      </c>
      <c r="T2247">
        <f>WEEKNUM(G2247)</f>
        <v>32</v>
      </c>
      <c r="U2247">
        <f>YEAR(G2247)</f>
        <v>2025</v>
      </c>
      <c r="V2247" s="117">
        <f>IFERROR(Q2247/N2247,"0")</f>
        <v>1</v>
      </c>
    </row>
    <row r="2248" spans="1:22">
      <c r="A2248" t="str">
        <f>_xlfn.XLOOKUP(D2248,BN:BN,BO:BO)</f>
        <v>México</v>
      </c>
      <c r="B2248" t="s">
        <v>25</v>
      </c>
      <c r="C2248">
        <v>340</v>
      </c>
      <c r="D2248" t="str">
        <f>_xlfn.XLOOKUP(C2248,BH:BH,BI:BI)</f>
        <v>DianaM</v>
      </c>
      <c r="E2248">
        <v>28934</v>
      </c>
      <c r="F2248" t="s">
        <v>3233</v>
      </c>
      <c r="G2248" s="63">
        <v>45881</v>
      </c>
      <c r="H2248" s="63" t="s">
        <v>218</v>
      </c>
      <c r="I2248" t="s">
        <v>366</v>
      </c>
      <c r="J2248" t="str">
        <f>_xlfn.XLOOKUP(I2248,AS:AS,AU:AU)</f>
        <v>Vuelos</v>
      </c>
      <c r="K2248" t="s">
        <v>33</v>
      </c>
      <c r="L2248">
        <v>0</v>
      </c>
      <c r="M2248">
        <f>L2248*_xlfn.XLOOKUP(K2248,AM:AM,AN:AN)</f>
        <v>0</v>
      </c>
      <c r="N2248">
        <f>L2248*_xlfn.XLOOKUP(K2248,AM:AM,AO:AO)</f>
        <v>0</v>
      </c>
      <c r="O2248">
        <v>0</v>
      </c>
      <c r="P2248">
        <f>O2248*_xlfn.XLOOKUP(K2248,AM:AM,AN:AN)</f>
        <v>0</v>
      </c>
      <c r="Q2248">
        <f>O2248*_xlfn.XLOOKUP(K2248,AM:AM,AO:AO)</f>
        <v>0</v>
      </c>
      <c r="R2248" t="str">
        <f>_xlfn.XLOOKUP(E2248,AF:AF,AG:AG)</f>
        <v>F1S USA</v>
      </c>
      <c r="S2248" t="str">
        <f>_xlfn.XLOOKUP(E2248,AF:AF,AI:AI)</f>
        <v>United States</v>
      </c>
      <c r="T2248">
        <f>WEEKNUM(G2248)</f>
        <v>33</v>
      </c>
      <c r="U2248">
        <f>YEAR(G2248)</f>
        <v>2025</v>
      </c>
      <c r="V2248" s="117" t="str">
        <f>IFERROR(Q2248/N2248,"0")</f>
        <v>0</v>
      </c>
    </row>
    <row r="2249" spans="1:22">
      <c r="A2249" t="str">
        <f>_xlfn.XLOOKUP(D2249,BN:BN,BO:BO)</f>
        <v>México</v>
      </c>
      <c r="B2249" t="s">
        <v>25</v>
      </c>
      <c r="C2249">
        <v>340</v>
      </c>
      <c r="D2249" t="str">
        <f>_xlfn.XLOOKUP(C2249,BH:BH,BI:BI)</f>
        <v>DianaM</v>
      </c>
      <c r="E2249">
        <v>0</v>
      </c>
      <c r="F2249" t="s">
        <v>3235</v>
      </c>
      <c r="G2249" s="63">
        <v>45873</v>
      </c>
      <c r="H2249" s="63">
        <v>45879</v>
      </c>
      <c r="I2249" t="s">
        <v>396</v>
      </c>
      <c r="J2249" t="str">
        <f>_xlfn.XLOOKUP(I2249,AS:AS,AU:AU)</f>
        <v>Honorarios</v>
      </c>
      <c r="K2249" t="s">
        <v>33</v>
      </c>
      <c r="L2249">
        <v>35</v>
      </c>
      <c r="M2249">
        <f>L2249*_xlfn.XLOOKUP(K2249,AM:AM,AN:AN)</f>
        <v>30.099999999999998</v>
      </c>
      <c r="N2249">
        <f>L2249*_xlfn.XLOOKUP(K2249,AM:AM,AO:AO)</f>
        <v>35</v>
      </c>
      <c r="O2249">
        <v>35</v>
      </c>
      <c r="P2249">
        <f>O2249*_xlfn.XLOOKUP(K2249,AM:AM,AN:AN)</f>
        <v>30.099999999999998</v>
      </c>
      <c r="Q2249">
        <f>O2249*_xlfn.XLOOKUP(K2249,AM:AM,AO:AO)</f>
        <v>35</v>
      </c>
      <c r="R2249" t="str">
        <f>_xlfn.XLOOKUP(E2249,AF:AF,AG:AG)</f>
        <v>FEES</v>
      </c>
      <c r="S2249">
        <f>_xlfn.XLOOKUP(E2249,AF:AF,AI:AI)</f>
        <v>0</v>
      </c>
      <c r="T2249">
        <f>WEEKNUM(G2249)</f>
        <v>32</v>
      </c>
      <c r="U2249">
        <f>YEAR(G2249)</f>
        <v>2025</v>
      </c>
      <c r="V2249" s="117">
        <f>IFERROR(Q2249/N2249,"0")</f>
        <v>1</v>
      </c>
    </row>
    <row r="2250" spans="1:22">
      <c r="A2250" t="str">
        <f>_xlfn.XLOOKUP(D2250,BN:BN,BO:BO)</f>
        <v>México</v>
      </c>
      <c r="B2250" t="s">
        <v>25</v>
      </c>
      <c r="C2250">
        <v>340</v>
      </c>
      <c r="D2250" t="str">
        <f>_xlfn.XLOOKUP(C2250,BH:BH,BI:BI)</f>
        <v>DianaM</v>
      </c>
      <c r="E2250">
        <v>28934</v>
      </c>
      <c r="F2250" t="s">
        <v>3233</v>
      </c>
      <c r="G2250" s="63">
        <v>45881</v>
      </c>
      <c r="H2250" s="63" t="s">
        <v>218</v>
      </c>
      <c r="I2250" t="s">
        <v>366</v>
      </c>
      <c r="J2250" t="str">
        <f>_xlfn.XLOOKUP(I2250,AS:AS,AU:AU)</f>
        <v>Vuelos</v>
      </c>
      <c r="K2250" t="s">
        <v>33</v>
      </c>
      <c r="L2250">
        <v>658.48</v>
      </c>
      <c r="M2250">
        <f>L2250*_xlfn.XLOOKUP(K2250,AM:AM,AN:AN)</f>
        <v>566.29280000000006</v>
      </c>
      <c r="N2250">
        <f>L2250*_xlfn.XLOOKUP(K2250,AM:AM,AO:AO)</f>
        <v>658.48</v>
      </c>
      <c r="O2250">
        <v>11.97</v>
      </c>
      <c r="P2250">
        <f>O2250*_xlfn.XLOOKUP(K2250,AM:AM,AN:AN)</f>
        <v>10.2942</v>
      </c>
      <c r="Q2250">
        <f>O2250*_xlfn.XLOOKUP(K2250,AM:AM,AO:AO)</f>
        <v>11.97</v>
      </c>
      <c r="R2250" t="str">
        <f>_xlfn.XLOOKUP(E2250,AF:AF,AG:AG)</f>
        <v>F1S USA</v>
      </c>
      <c r="S2250" t="str">
        <f>_xlfn.XLOOKUP(E2250,AF:AF,AI:AI)</f>
        <v>United States</v>
      </c>
      <c r="T2250">
        <f>WEEKNUM(G2250)</f>
        <v>33</v>
      </c>
      <c r="U2250">
        <f>YEAR(G2250)</f>
        <v>2025</v>
      </c>
      <c r="V2250" s="117">
        <f>IFERROR(Q2250/N2250,"0")</f>
        <v>1.8178228647794923E-2</v>
      </c>
    </row>
    <row r="2251" spans="1:22">
      <c r="A2251" t="str">
        <f>_xlfn.XLOOKUP(D2251,BN:BN,BO:BO)</f>
        <v>México</v>
      </c>
      <c r="B2251" t="s">
        <v>25</v>
      </c>
      <c r="C2251">
        <v>340</v>
      </c>
      <c r="D2251" t="str">
        <f>_xlfn.XLOOKUP(C2251,BH:BH,BI:BI)</f>
        <v>DianaM</v>
      </c>
      <c r="E2251">
        <v>0</v>
      </c>
      <c r="F2251" t="s">
        <v>3236</v>
      </c>
      <c r="G2251" s="63">
        <v>45873</v>
      </c>
      <c r="H2251" s="63">
        <v>45879</v>
      </c>
      <c r="I2251" t="s">
        <v>396</v>
      </c>
      <c r="J2251" t="str">
        <f>_xlfn.XLOOKUP(I2251,AS:AS,AU:AU)</f>
        <v>Honorarios</v>
      </c>
      <c r="K2251" t="s">
        <v>33</v>
      </c>
      <c r="L2251">
        <v>35</v>
      </c>
      <c r="M2251">
        <f>L2251*_xlfn.XLOOKUP(K2251,AM:AM,AN:AN)</f>
        <v>30.099999999999998</v>
      </c>
      <c r="N2251">
        <f>L2251*_xlfn.XLOOKUP(K2251,AM:AM,AO:AO)</f>
        <v>35</v>
      </c>
      <c r="O2251">
        <v>35</v>
      </c>
      <c r="P2251">
        <f>O2251*_xlfn.XLOOKUP(K2251,AM:AM,AN:AN)</f>
        <v>30.099999999999998</v>
      </c>
      <c r="Q2251">
        <f>O2251*_xlfn.XLOOKUP(K2251,AM:AM,AO:AO)</f>
        <v>35</v>
      </c>
      <c r="R2251" t="str">
        <f>_xlfn.XLOOKUP(E2251,AF:AF,AG:AG)</f>
        <v>FEES</v>
      </c>
      <c r="S2251">
        <f>_xlfn.XLOOKUP(E2251,AF:AF,AI:AI)</f>
        <v>0</v>
      </c>
      <c r="T2251">
        <f>WEEKNUM(G2251)</f>
        <v>32</v>
      </c>
      <c r="U2251">
        <f>YEAR(G2251)</f>
        <v>2025</v>
      </c>
      <c r="V2251" s="117">
        <f>IFERROR(Q2251/N2251,"0")</f>
        <v>1</v>
      </c>
    </row>
    <row r="2252" spans="1:22">
      <c r="A2252" t="str">
        <f>_xlfn.XLOOKUP(D2252,BN:BN,BO:BO)</f>
        <v>México</v>
      </c>
      <c r="B2252" t="s">
        <v>25</v>
      </c>
      <c r="C2252">
        <v>340</v>
      </c>
      <c r="D2252" t="str">
        <f>_xlfn.XLOOKUP(C2252,BH:BH,BI:BI)</f>
        <v>DianaM</v>
      </c>
      <c r="E2252">
        <v>27648</v>
      </c>
      <c r="F2252" t="s">
        <v>1880</v>
      </c>
      <c r="G2252" s="63">
        <v>45873</v>
      </c>
      <c r="H2252" s="63">
        <v>45879</v>
      </c>
      <c r="I2252" t="s">
        <v>376</v>
      </c>
      <c r="J2252" t="str">
        <f>_xlfn.XLOOKUP(I2252,AS:AS,AU:AU)</f>
        <v>Hotel</v>
      </c>
      <c r="K2252" t="s">
        <v>33</v>
      </c>
      <c r="L2252">
        <v>1899.44</v>
      </c>
      <c r="M2252">
        <f>L2252*_xlfn.XLOOKUP(K2252,AM:AM,AN:AN)</f>
        <v>1633.5183999999999</v>
      </c>
      <c r="N2252">
        <f>L2252*_xlfn.XLOOKUP(K2252,AM:AM,AO:AO)</f>
        <v>1899.44</v>
      </c>
      <c r="O2252">
        <v>172.67</v>
      </c>
      <c r="P2252">
        <f>O2252*_xlfn.XLOOKUP(K2252,AM:AM,AN:AN)</f>
        <v>148.49619999999999</v>
      </c>
      <c r="Q2252">
        <f>O2252*_xlfn.XLOOKUP(K2252,AM:AM,AO:AO)</f>
        <v>172.67</v>
      </c>
      <c r="R2252" t="str">
        <f>_xlfn.XLOOKUP(E2252,AF:AF,AG:AG)</f>
        <v>THE BEVERLY HILLS HOTEL</v>
      </c>
      <c r="S2252" t="str">
        <f>_xlfn.XLOOKUP(E2252,AF:AF,AI:AI)</f>
        <v>United States</v>
      </c>
      <c r="T2252">
        <f>WEEKNUM(G2252)</f>
        <v>32</v>
      </c>
      <c r="U2252">
        <f>YEAR(G2252)</f>
        <v>2025</v>
      </c>
      <c r="V2252" s="117">
        <f>IFERROR(Q2252/N2252,"0")</f>
        <v>9.0905740639346325E-2</v>
      </c>
    </row>
    <row r="2253" spans="1:22">
      <c r="A2253" t="str">
        <f>_xlfn.XLOOKUP(D2253,BN:BN,BO:BO)</f>
        <v>México</v>
      </c>
      <c r="B2253" t="s">
        <v>25</v>
      </c>
      <c r="C2253">
        <v>340</v>
      </c>
      <c r="D2253" t="str">
        <f>_xlfn.XLOOKUP(C2253,BH:BH,BI:BI)</f>
        <v>DianaM</v>
      </c>
      <c r="E2253">
        <v>0</v>
      </c>
      <c r="F2253" t="s">
        <v>1158</v>
      </c>
      <c r="G2253" s="63">
        <v>45873</v>
      </c>
      <c r="H2253" s="63">
        <v>45879</v>
      </c>
      <c r="I2253" t="s">
        <v>396</v>
      </c>
      <c r="J2253" t="str">
        <f>_xlfn.XLOOKUP(I2253,AS:AS,AU:AU)</f>
        <v>Honorarios</v>
      </c>
      <c r="K2253" t="s">
        <v>33</v>
      </c>
      <c r="L2253">
        <v>14290.56</v>
      </c>
      <c r="M2253">
        <f>L2253*_xlfn.XLOOKUP(K2253,AM:AM,AN:AN)</f>
        <v>12289.881599999999</v>
      </c>
      <c r="N2253">
        <f>L2253*_xlfn.XLOOKUP(K2253,AM:AM,AO:AO)</f>
        <v>14290.56</v>
      </c>
      <c r="O2253">
        <v>14290.56</v>
      </c>
      <c r="P2253">
        <f>O2253*_xlfn.XLOOKUP(K2253,AM:AM,AN:AN)</f>
        <v>12289.881599999999</v>
      </c>
      <c r="Q2253">
        <f>O2253*_xlfn.XLOOKUP(K2253,AM:AM,AO:AO)</f>
        <v>14290.56</v>
      </c>
      <c r="R2253" t="str">
        <f>_xlfn.XLOOKUP(E2253,AF:AF,AG:AG)</f>
        <v>FEES</v>
      </c>
      <c r="S2253">
        <f>_xlfn.XLOOKUP(E2253,AF:AF,AI:AI)</f>
        <v>0</v>
      </c>
      <c r="T2253">
        <f>WEEKNUM(G2253)</f>
        <v>32</v>
      </c>
      <c r="U2253">
        <f>YEAR(G2253)</f>
        <v>2025</v>
      </c>
      <c r="V2253" s="117">
        <f>IFERROR(Q2253/N2253,"0")</f>
        <v>1</v>
      </c>
    </row>
    <row r="2254" spans="1:22">
      <c r="A2254" t="str">
        <f>_xlfn.XLOOKUP(D2254,BN:BN,BO:BO)</f>
        <v>Madrid</v>
      </c>
      <c r="B2254" t="s">
        <v>25</v>
      </c>
      <c r="C2254">
        <v>341</v>
      </c>
      <c r="D2254" t="str">
        <f>_xlfn.XLOOKUP(C2254,BH:BH,BI:BI)</f>
        <v>AndreaG</v>
      </c>
      <c r="E2254">
        <v>27914</v>
      </c>
      <c r="F2254" t="s">
        <v>3237</v>
      </c>
      <c r="G2254" s="63">
        <v>45874</v>
      </c>
      <c r="H2254" s="63">
        <v>45875</v>
      </c>
      <c r="I2254" t="s">
        <v>484</v>
      </c>
      <c r="J2254" t="str">
        <f>_xlfn.XLOOKUP(I2254,AS:AS,AU:AU)</f>
        <v>Vuelos</v>
      </c>
      <c r="K2254" t="s">
        <v>33</v>
      </c>
      <c r="L2254">
        <v>6069</v>
      </c>
      <c r="M2254">
        <f>L2254*_xlfn.XLOOKUP(K2254,AM:AM,AN:AN)</f>
        <v>5219.34</v>
      </c>
      <c r="N2254">
        <f>L2254*_xlfn.XLOOKUP(K2254,AM:AM,AO:AO)</f>
        <v>6069</v>
      </c>
      <c r="O2254">
        <v>483.92</v>
      </c>
      <c r="P2254">
        <f>O2254*_xlfn.XLOOKUP(K2254,AM:AM,AN:AN)</f>
        <v>416.1712</v>
      </c>
      <c r="Q2254">
        <f>O2254*_xlfn.XLOOKUP(K2254,AM:AM,AO:AO)</f>
        <v>483.92</v>
      </c>
      <c r="R2254" t="str">
        <f>_xlfn.XLOOKUP(E2254,AF:AF,AG:AG)</f>
        <v>Servivuelo</v>
      </c>
      <c r="S2254" t="str">
        <f>_xlfn.XLOOKUP(E2254,AF:AF,AI:AI)</f>
        <v>Spain</v>
      </c>
      <c r="T2254">
        <f>WEEKNUM(G2254)</f>
        <v>32</v>
      </c>
      <c r="U2254">
        <f>YEAR(G2254)</f>
        <v>2025</v>
      </c>
      <c r="V2254" s="117">
        <f>IFERROR(Q2254/N2254,"0")</f>
        <v>7.9736365134289014E-2</v>
      </c>
    </row>
    <row r="2255" spans="1:22">
      <c r="A2255" t="str">
        <f>_xlfn.XLOOKUP(D2255,BN:BN,BO:BO)</f>
        <v>Madrid</v>
      </c>
      <c r="B2255" t="s">
        <v>25</v>
      </c>
      <c r="C2255">
        <v>341</v>
      </c>
      <c r="D2255" t="str">
        <f>_xlfn.XLOOKUP(C2255,BH:BH,BI:BI)</f>
        <v>AndreaG</v>
      </c>
      <c r="E2255">
        <v>27858</v>
      </c>
      <c r="F2255" t="s">
        <v>3238</v>
      </c>
      <c r="G2255" s="63">
        <v>45870</v>
      </c>
      <c r="H2255" s="63">
        <v>45873</v>
      </c>
      <c r="I2255" t="s">
        <v>376</v>
      </c>
      <c r="J2255" t="str">
        <f>_xlfn.XLOOKUP(I2255,AS:AS,AU:AU)</f>
        <v>Hotel</v>
      </c>
      <c r="K2255" t="s">
        <v>33</v>
      </c>
      <c r="L2255">
        <v>9322.5</v>
      </c>
      <c r="M2255">
        <f>L2255*_xlfn.XLOOKUP(K2255,AM:AM,AN:AN)</f>
        <v>8017.3499999999995</v>
      </c>
      <c r="N2255">
        <f>L2255*_xlfn.XLOOKUP(K2255,AM:AM,AO:AO)</f>
        <v>9322.5</v>
      </c>
      <c r="O2255">
        <v>672.18</v>
      </c>
      <c r="P2255">
        <f>O2255*_xlfn.XLOOKUP(K2255,AM:AM,AN:AN)</f>
        <v>578.07479999999998</v>
      </c>
      <c r="Q2255">
        <f>O2255*_xlfn.XLOOKUP(K2255,AM:AM,AO:AO)</f>
        <v>672.18</v>
      </c>
      <c r="R2255" t="str">
        <f>_xlfn.XLOOKUP(E2255,AF:AF,AG:AG)</f>
        <v>GRAND HOTEL A VILLA FELTRINELLI</v>
      </c>
      <c r="S2255" t="str">
        <f>_xlfn.XLOOKUP(E2255,AF:AF,AI:AI)</f>
        <v>Italy</v>
      </c>
      <c r="T2255">
        <f>WEEKNUM(G2255)</f>
        <v>31</v>
      </c>
      <c r="U2255">
        <f>YEAR(G2255)</f>
        <v>2025</v>
      </c>
      <c r="V2255" s="117">
        <f>IFERROR(Q2255/N2255,"0")</f>
        <v>7.210297666934834E-2</v>
      </c>
    </row>
    <row r="2256" spans="1:22">
      <c r="A2256" t="str">
        <f>_xlfn.XLOOKUP(D2256,BN:BN,BO:BO)</f>
        <v>Madrid</v>
      </c>
      <c r="B2256" t="s">
        <v>25</v>
      </c>
      <c r="C2256">
        <v>341</v>
      </c>
      <c r="D2256" t="str">
        <f>_xlfn.XLOOKUP(C2256,BH:BH,BI:BI)</f>
        <v>AndreaG</v>
      </c>
      <c r="E2256">
        <v>27937</v>
      </c>
      <c r="F2256" t="s">
        <v>3239</v>
      </c>
      <c r="G2256" s="63">
        <v>45873</v>
      </c>
      <c r="H2256" s="63">
        <v>45874</v>
      </c>
      <c r="I2256" t="s">
        <v>376</v>
      </c>
      <c r="J2256" t="str">
        <f>_xlfn.XLOOKUP(I2256,AS:AS,AU:AU)</f>
        <v>Hotel</v>
      </c>
      <c r="K2256" t="s">
        <v>33</v>
      </c>
      <c r="L2256">
        <v>1130</v>
      </c>
      <c r="M2256">
        <f>L2256*_xlfn.XLOOKUP(K2256,AM:AM,AN:AN)</f>
        <v>971.8</v>
      </c>
      <c r="N2256">
        <f>L2256*_xlfn.XLOOKUP(K2256,AM:AM,AO:AO)</f>
        <v>1130</v>
      </c>
      <c r="O2256">
        <v>108.65</v>
      </c>
      <c r="P2256">
        <f>O2256*_xlfn.XLOOKUP(K2256,AM:AM,AN:AN)</f>
        <v>93.439000000000007</v>
      </c>
      <c r="Q2256">
        <f>O2256*_xlfn.XLOOKUP(K2256,AM:AM,AO:AO)</f>
        <v>108.65</v>
      </c>
      <c r="R2256" t="str">
        <f>_xlfn.XLOOKUP(E2256,AF:AF,AG:AG)</f>
        <v>J.K. PLACE ROMA</v>
      </c>
      <c r="S2256" t="str">
        <f>_xlfn.XLOOKUP(E2256,AF:AF,AI:AI)</f>
        <v>Italy</v>
      </c>
      <c r="T2256">
        <f>WEEKNUM(G2256)</f>
        <v>32</v>
      </c>
      <c r="U2256">
        <f>YEAR(G2256)</f>
        <v>2025</v>
      </c>
      <c r="V2256" s="117">
        <f>IFERROR(Q2256/N2256,"0")</f>
        <v>9.6150442477876116E-2</v>
      </c>
    </row>
    <row r="2257" spans="1:22">
      <c r="A2257" t="str">
        <f>_xlfn.XLOOKUP(D2257,BN:BN,BO:BO)</f>
        <v>Madrid</v>
      </c>
      <c r="B2257" t="s">
        <v>25</v>
      </c>
      <c r="C2257">
        <v>341</v>
      </c>
      <c r="D2257" t="str">
        <f>_xlfn.XLOOKUP(C2257,BH:BH,BI:BI)</f>
        <v>AndreaG</v>
      </c>
      <c r="E2257">
        <v>28934</v>
      </c>
      <c r="F2257" t="s">
        <v>3240</v>
      </c>
      <c r="G2257" s="63">
        <v>45870</v>
      </c>
      <c r="H2257" s="63">
        <v>45875</v>
      </c>
      <c r="I2257" t="s">
        <v>366</v>
      </c>
      <c r="J2257" t="str">
        <f>_xlfn.XLOOKUP(I2257,AS:AS,AU:AU)</f>
        <v>Vuelos</v>
      </c>
      <c r="K2257" t="s">
        <v>33</v>
      </c>
      <c r="L2257">
        <v>7236.2</v>
      </c>
      <c r="M2257">
        <f>L2257*_xlfn.XLOOKUP(K2257,AM:AM,AN:AN)</f>
        <v>6223.1319999999996</v>
      </c>
      <c r="N2257">
        <f>L2257*_xlfn.XLOOKUP(K2257,AM:AM,AO:AO)</f>
        <v>7236.2</v>
      </c>
      <c r="O2257">
        <v>250.4</v>
      </c>
      <c r="P2257">
        <f>O2257*_xlfn.XLOOKUP(K2257,AM:AM,AN:AN)</f>
        <v>215.34399999999999</v>
      </c>
      <c r="Q2257">
        <f>O2257*_xlfn.XLOOKUP(K2257,AM:AM,AO:AO)</f>
        <v>250.4</v>
      </c>
      <c r="R2257" t="str">
        <f>_xlfn.XLOOKUP(E2257,AF:AF,AG:AG)</f>
        <v>F1S USA</v>
      </c>
      <c r="S2257" t="str">
        <f>_xlfn.XLOOKUP(E2257,AF:AF,AI:AI)</f>
        <v>United States</v>
      </c>
      <c r="T2257">
        <f>WEEKNUM(G2257)</f>
        <v>31</v>
      </c>
      <c r="U2257">
        <f>YEAR(G2257)</f>
        <v>2025</v>
      </c>
      <c r="V2257" s="117">
        <f>IFERROR(Q2257/N2257,"0")</f>
        <v>3.4603797573311959E-2</v>
      </c>
    </row>
    <row r="2258" spans="1:22">
      <c r="A2258" t="str">
        <f>_xlfn.XLOOKUP(D2258,BN:BN,BO:BO)</f>
        <v>Madrid</v>
      </c>
      <c r="B2258" t="s">
        <v>25</v>
      </c>
      <c r="C2258">
        <v>341</v>
      </c>
      <c r="D2258" t="str">
        <f>_xlfn.XLOOKUP(C2258,BH:BH,BI:BI)</f>
        <v>AndreaG</v>
      </c>
      <c r="E2258">
        <v>0</v>
      </c>
      <c r="F2258" t="s">
        <v>3241</v>
      </c>
      <c r="G2258" s="63">
        <v>45870</v>
      </c>
      <c r="H2258" s="63">
        <v>45875</v>
      </c>
      <c r="I2258" t="s">
        <v>396</v>
      </c>
      <c r="J2258" t="str">
        <f>_xlfn.XLOOKUP(I2258,AS:AS,AU:AU)</f>
        <v>Honorarios</v>
      </c>
      <c r="K2258" t="s">
        <v>33</v>
      </c>
      <c r="L2258">
        <v>132.13</v>
      </c>
      <c r="M2258">
        <f>L2258*_xlfn.XLOOKUP(K2258,AM:AM,AN:AN)</f>
        <v>113.6318</v>
      </c>
      <c r="N2258">
        <f>L2258*_xlfn.XLOOKUP(K2258,AM:AM,AO:AO)</f>
        <v>132.13</v>
      </c>
      <c r="O2258">
        <v>132.13</v>
      </c>
      <c r="P2258">
        <f>O2258*_xlfn.XLOOKUP(K2258,AM:AM,AN:AN)</f>
        <v>113.6318</v>
      </c>
      <c r="Q2258">
        <f>O2258*_xlfn.XLOOKUP(K2258,AM:AM,AO:AO)</f>
        <v>132.13</v>
      </c>
      <c r="R2258" t="str">
        <f>_xlfn.XLOOKUP(E2258,AF:AF,AG:AG)</f>
        <v>FEES</v>
      </c>
      <c r="S2258">
        <f>_xlfn.XLOOKUP(E2258,AF:AF,AI:AI)</f>
        <v>0</v>
      </c>
      <c r="T2258">
        <f>WEEKNUM(G2258)</f>
        <v>31</v>
      </c>
      <c r="U2258">
        <f>YEAR(G2258)</f>
        <v>2025</v>
      </c>
      <c r="V2258" s="117">
        <f>IFERROR(Q2258/N2258,"0")</f>
        <v>1</v>
      </c>
    </row>
    <row r="2259" spans="1:22">
      <c r="A2259" t="str">
        <f>_xlfn.XLOOKUP(D2259,BN:BN,BO:BO)</f>
        <v>Madrid</v>
      </c>
      <c r="B2259" t="s">
        <v>25</v>
      </c>
      <c r="C2259">
        <v>341</v>
      </c>
      <c r="D2259" t="str">
        <f>_xlfn.XLOOKUP(C2259,BH:BH,BI:BI)</f>
        <v>AndreaG</v>
      </c>
      <c r="E2259">
        <v>0</v>
      </c>
      <c r="F2259" t="s">
        <v>3242</v>
      </c>
      <c r="G2259" s="63">
        <v>45870</v>
      </c>
      <c r="H2259" s="63">
        <v>45875</v>
      </c>
      <c r="I2259" t="s">
        <v>396</v>
      </c>
      <c r="J2259" t="str">
        <f>_xlfn.XLOOKUP(I2259,AS:AS,AU:AU)</f>
        <v>Honorarios</v>
      </c>
      <c r="K2259" t="s">
        <v>33</v>
      </c>
      <c r="L2259">
        <v>2001</v>
      </c>
      <c r="M2259">
        <f>L2259*_xlfn.XLOOKUP(K2259,AM:AM,AN:AN)</f>
        <v>1720.86</v>
      </c>
      <c r="N2259">
        <f>L2259*_xlfn.XLOOKUP(K2259,AM:AM,AO:AO)</f>
        <v>2001</v>
      </c>
      <c r="O2259">
        <v>2001</v>
      </c>
      <c r="P2259">
        <f>O2259*_xlfn.XLOOKUP(K2259,AM:AM,AN:AN)</f>
        <v>1720.86</v>
      </c>
      <c r="Q2259">
        <f>O2259*_xlfn.XLOOKUP(K2259,AM:AM,AO:AO)</f>
        <v>2001</v>
      </c>
      <c r="R2259" t="str">
        <f>_xlfn.XLOOKUP(E2259,AF:AF,AG:AG)</f>
        <v>FEES</v>
      </c>
      <c r="S2259">
        <f>_xlfn.XLOOKUP(E2259,AF:AF,AI:AI)</f>
        <v>0</v>
      </c>
      <c r="T2259">
        <f>WEEKNUM(G2259)</f>
        <v>31</v>
      </c>
      <c r="U2259">
        <f>YEAR(G2259)</f>
        <v>2025</v>
      </c>
      <c r="V2259" s="117">
        <f>IFERROR(Q2259/N2259,"0")</f>
        <v>1</v>
      </c>
    </row>
    <row r="2260" spans="1:22">
      <c r="A2260" t="str">
        <f>_xlfn.XLOOKUP(D2260,BN:BN,BO:BO)</f>
        <v>Madrid</v>
      </c>
      <c r="B2260" t="s">
        <v>25</v>
      </c>
      <c r="C2260">
        <v>341</v>
      </c>
      <c r="D2260" t="str">
        <f>_xlfn.XLOOKUP(C2260,BH:BH,BI:BI)</f>
        <v>AndreaG</v>
      </c>
      <c r="E2260">
        <v>25412</v>
      </c>
      <c r="F2260" t="s">
        <v>3243</v>
      </c>
      <c r="G2260" s="63">
        <v>45875</v>
      </c>
      <c r="H2260" s="63">
        <v>45878</v>
      </c>
      <c r="I2260" t="s">
        <v>376</v>
      </c>
      <c r="J2260" t="str">
        <f>_xlfn.XLOOKUP(I2260,AS:AS,AU:AU)</f>
        <v>Hotel</v>
      </c>
      <c r="K2260" t="s">
        <v>33</v>
      </c>
      <c r="L2260">
        <v>11570.77</v>
      </c>
      <c r="M2260">
        <f>L2260*_xlfn.XLOOKUP(K2260,AM:AM,AN:AN)</f>
        <v>9950.8621999999996</v>
      </c>
      <c r="N2260">
        <f>L2260*_xlfn.XLOOKUP(K2260,AM:AM,AO:AO)</f>
        <v>11570.77</v>
      </c>
      <c r="O2260">
        <v>1560.07</v>
      </c>
      <c r="P2260">
        <f>O2260*_xlfn.XLOOKUP(K2260,AM:AM,AN:AN)</f>
        <v>1341.6602</v>
      </c>
      <c r="Q2260">
        <f>O2260*_xlfn.XLOOKUP(K2260,AM:AM,AO:AO)</f>
        <v>1560.07</v>
      </c>
      <c r="R2260" t="str">
        <f>_xlfn.XLOOKUP(E2260,AF:AF,AG:AG)</f>
        <v>Bawah Reserve</v>
      </c>
      <c r="S2260" t="str">
        <f>_xlfn.XLOOKUP(E2260,AF:AF,AI:AI)</f>
        <v>Indonesia</v>
      </c>
      <c r="T2260">
        <f>WEEKNUM(G2260)</f>
        <v>32</v>
      </c>
      <c r="U2260">
        <f>YEAR(G2260)</f>
        <v>2025</v>
      </c>
      <c r="V2260" s="117">
        <f>IFERROR(Q2260/N2260,"0")</f>
        <v>0.13482853777233494</v>
      </c>
    </row>
    <row r="2261" spans="1:22">
      <c r="A2261" t="str">
        <f>_xlfn.XLOOKUP(D2261,BN:BN,BO:BO)</f>
        <v>Madrid</v>
      </c>
      <c r="B2261" t="s">
        <v>25</v>
      </c>
      <c r="C2261">
        <v>341</v>
      </c>
      <c r="D2261" t="str">
        <f>_xlfn.XLOOKUP(C2261,BH:BH,BI:BI)</f>
        <v>AndreaG</v>
      </c>
      <c r="E2261">
        <v>25911</v>
      </c>
      <c r="F2261" t="s">
        <v>3244</v>
      </c>
      <c r="G2261" s="63">
        <v>45878</v>
      </c>
      <c r="H2261" s="63">
        <v>45880</v>
      </c>
      <c r="I2261" t="s">
        <v>376</v>
      </c>
      <c r="J2261" t="str">
        <f>_xlfn.XLOOKUP(I2261,AS:AS,AU:AU)</f>
        <v>Hotel</v>
      </c>
      <c r="K2261" t="s">
        <v>33</v>
      </c>
      <c r="L2261">
        <v>5324</v>
      </c>
      <c r="M2261">
        <f>L2261*_xlfn.XLOOKUP(K2261,AM:AM,AN:AN)</f>
        <v>4578.6400000000003</v>
      </c>
      <c r="N2261">
        <f>L2261*_xlfn.XLOOKUP(K2261,AM:AM,AO:AO)</f>
        <v>5324</v>
      </c>
      <c r="O2261">
        <v>660</v>
      </c>
      <c r="P2261">
        <f>O2261*_xlfn.XLOOKUP(K2261,AM:AM,AN:AN)</f>
        <v>567.6</v>
      </c>
      <c r="Q2261">
        <f>O2261*_xlfn.XLOOKUP(K2261,AM:AM,AO:AO)</f>
        <v>660</v>
      </c>
      <c r="R2261" t="str">
        <f>_xlfn.XLOOKUP(E2261,AF:AF,AG:AG)</f>
        <v>AMANJIWO</v>
      </c>
      <c r="S2261" t="str">
        <f>_xlfn.XLOOKUP(E2261,AF:AF,AI:AI)</f>
        <v>Indonesia</v>
      </c>
      <c r="T2261">
        <f>WEEKNUM(G2261)</f>
        <v>32</v>
      </c>
      <c r="U2261">
        <f>YEAR(G2261)</f>
        <v>2025</v>
      </c>
      <c r="V2261" s="117">
        <f>IFERROR(Q2261/N2261,"0")</f>
        <v>0.12396694214876033</v>
      </c>
    </row>
    <row r="2262" spans="1:22">
      <c r="A2262" t="str">
        <f>_xlfn.XLOOKUP(D2262,BN:BN,BO:BO)</f>
        <v>Madrid</v>
      </c>
      <c r="B2262" t="s">
        <v>25</v>
      </c>
      <c r="C2262">
        <v>341</v>
      </c>
      <c r="D2262" t="str">
        <f>_xlfn.XLOOKUP(C2262,BH:BH,BI:BI)</f>
        <v>AndreaG</v>
      </c>
      <c r="E2262">
        <v>25908</v>
      </c>
      <c r="F2262" t="s">
        <v>3245</v>
      </c>
      <c r="G2262" s="63">
        <v>45880</v>
      </c>
      <c r="H2262" s="63">
        <v>45883</v>
      </c>
      <c r="I2262" t="s">
        <v>376</v>
      </c>
      <c r="J2262" t="str">
        <f>_xlfn.XLOOKUP(I2262,AS:AS,AU:AU)</f>
        <v>Hotel</v>
      </c>
      <c r="K2262" t="s">
        <v>33</v>
      </c>
      <c r="L2262">
        <v>5881</v>
      </c>
      <c r="M2262">
        <f>L2262*_xlfn.XLOOKUP(K2262,AM:AM,AN:AN)</f>
        <v>5057.66</v>
      </c>
      <c r="N2262">
        <f>L2262*_xlfn.XLOOKUP(K2262,AM:AM,AO:AO)</f>
        <v>5881</v>
      </c>
      <c r="O2262">
        <v>356.23</v>
      </c>
      <c r="P2262">
        <f>O2262*_xlfn.XLOOKUP(K2262,AM:AM,AN:AN)</f>
        <v>306.3578</v>
      </c>
      <c r="Q2262">
        <f>O2262*_xlfn.XLOOKUP(K2262,AM:AM,AO:AO)</f>
        <v>356.23</v>
      </c>
      <c r="R2262" t="str">
        <f>_xlfn.XLOOKUP(E2262,AF:AF,AG:AG)</f>
        <v>MANDAPA A RITZ CARLTON RESERVE</v>
      </c>
      <c r="S2262" t="str">
        <f>_xlfn.XLOOKUP(E2262,AF:AF,AI:AI)</f>
        <v>Indonesia</v>
      </c>
      <c r="T2262">
        <f>WEEKNUM(G2262)</f>
        <v>33</v>
      </c>
      <c r="U2262">
        <f>YEAR(G2262)</f>
        <v>2025</v>
      </c>
      <c r="V2262" s="117">
        <f>IFERROR(Q2262/N2262,"0")</f>
        <v>6.0573031797313388E-2</v>
      </c>
    </row>
    <row r="2263" spans="1:22">
      <c r="A2263" t="str">
        <f>_xlfn.XLOOKUP(D2263,BN:BN,BO:BO)</f>
        <v>Madrid</v>
      </c>
      <c r="B2263" t="s">
        <v>25</v>
      </c>
      <c r="C2263">
        <v>341</v>
      </c>
      <c r="D2263" t="str">
        <f>_xlfn.XLOOKUP(C2263,BH:BH,BI:BI)</f>
        <v>AndreaG</v>
      </c>
      <c r="E2263">
        <v>28167</v>
      </c>
      <c r="F2263" t="s">
        <v>3246</v>
      </c>
      <c r="G2263" s="63">
        <v>45878</v>
      </c>
      <c r="H2263" s="63">
        <v>45878</v>
      </c>
      <c r="I2263" t="s">
        <v>484</v>
      </c>
      <c r="J2263" t="str">
        <f>_xlfn.XLOOKUP(I2263,AS:AS,AU:AU)</f>
        <v>Vuelos</v>
      </c>
      <c r="K2263" t="s">
        <v>33</v>
      </c>
      <c r="L2263">
        <v>189</v>
      </c>
      <c r="M2263">
        <f>L2263*_xlfn.XLOOKUP(K2263,AM:AM,AN:AN)</f>
        <v>162.54</v>
      </c>
      <c r="N2263">
        <f>L2263*_xlfn.XLOOKUP(K2263,AM:AM,AO:AO)</f>
        <v>189</v>
      </c>
      <c r="O2263">
        <v>0</v>
      </c>
      <c r="P2263">
        <f>O2263*_xlfn.XLOOKUP(K2263,AM:AM,AN:AN)</f>
        <v>0</v>
      </c>
      <c r="Q2263">
        <f>O2263*_xlfn.XLOOKUP(K2263,AM:AM,AO:AO)</f>
        <v>0</v>
      </c>
      <c r="R2263" t="str">
        <f>_xlfn.XLOOKUP(E2263,AF:AF,AG:AG)</f>
        <v>Booking Cabin</v>
      </c>
      <c r="S2263" t="str">
        <f>_xlfn.XLOOKUP(E2263,AF:AF,AI:AI)</f>
        <v>Indonesia</v>
      </c>
      <c r="T2263">
        <f>WEEKNUM(G2263)</f>
        <v>32</v>
      </c>
      <c r="U2263">
        <f>YEAR(G2263)</f>
        <v>2025</v>
      </c>
      <c r="V2263" s="117">
        <f>IFERROR(Q2263/N2263,"0")</f>
        <v>0</v>
      </c>
    </row>
    <row r="2264" spans="1:22">
      <c r="A2264" t="str">
        <f>_xlfn.XLOOKUP(D2264,BN:BN,BO:BO)</f>
        <v>Madrid</v>
      </c>
      <c r="B2264" t="s">
        <v>25</v>
      </c>
      <c r="C2264">
        <v>341</v>
      </c>
      <c r="D2264" t="str">
        <f>_xlfn.XLOOKUP(C2264,BH:BH,BI:BI)</f>
        <v>AndreaG</v>
      </c>
      <c r="E2264">
        <v>28167</v>
      </c>
      <c r="F2264" t="s">
        <v>3247</v>
      </c>
      <c r="G2264" s="63">
        <v>45880</v>
      </c>
      <c r="H2264" s="63">
        <v>45880</v>
      </c>
      <c r="I2264" t="s">
        <v>484</v>
      </c>
      <c r="J2264" t="str">
        <f>_xlfn.XLOOKUP(I2264,AS:AS,AU:AU)</f>
        <v>Vuelos</v>
      </c>
      <c r="K2264" t="s">
        <v>33</v>
      </c>
      <c r="L2264">
        <v>159.5</v>
      </c>
      <c r="M2264">
        <f>L2264*_xlfn.XLOOKUP(K2264,AM:AM,AN:AN)</f>
        <v>137.16999999999999</v>
      </c>
      <c r="N2264">
        <f>L2264*_xlfn.XLOOKUP(K2264,AM:AM,AO:AO)</f>
        <v>159.5</v>
      </c>
      <c r="O2264">
        <v>0</v>
      </c>
      <c r="P2264">
        <f>O2264*_xlfn.XLOOKUP(K2264,AM:AM,AN:AN)</f>
        <v>0</v>
      </c>
      <c r="Q2264">
        <f>O2264*_xlfn.XLOOKUP(K2264,AM:AM,AO:AO)</f>
        <v>0</v>
      </c>
      <c r="R2264" t="str">
        <f>_xlfn.XLOOKUP(E2264,AF:AF,AG:AG)</f>
        <v>Booking Cabin</v>
      </c>
      <c r="S2264" t="str">
        <f>_xlfn.XLOOKUP(E2264,AF:AF,AI:AI)</f>
        <v>Indonesia</v>
      </c>
      <c r="T2264">
        <f>WEEKNUM(G2264)</f>
        <v>33</v>
      </c>
      <c r="U2264">
        <f>YEAR(G2264)</f>
        <v>2025</v>
      </c>
      <c r="V2264" s="117">
        <f>IFERROR(Q2264/N2264,"0")</f>
        <v>0</v>
      </c>
    </row>
    <row r="2265" spans="1:22">
      <c r="A2265" t="str">
        <f>_xlfn.XLOOKUP(D2265,BN:BN,BO:BO)</f>
        <v>Madrid</v>
      </c>
      <c r="B2265" t="s">
        <v>25</v>
      </c>
      <c r="C2265">
        <v>341</v>
      </c>
      <c r="D2265" t="str">
        <f>_xlfn.XLOOKUP(C2265,BH:BH,BI:BI)</f>
        <v>AndreaG</v>
      </c>
      <c r="E2265">
        <v>0</v>
      </c>
      <c r="F2265" t="s">
        <v>3248</v>
      </c>
      <c r="G2265" s="63">
        <v>45880</v>
      </c>
      <c r="H2265" s="63">
        <v>45883</v>
      </c>
      <c r="I2265" t="s">
        <v>396</v>
      </c>
      <c r="J2265" t="str">
        <f>_xlfn.XLOOKUP(I2265,AS:AS,AU:AU)</f>
        <v>Honorarios</v>
      </c>
      <c r="K2265" t="s">
        <v>33</v>
      </c>
      <c r="L2265">
        <v>157</v>
      </c>
      <c r="M2265">
        <f>L2265*_xlfn.XLOOKUP(K2265,AM:AM,AN:AN)</f>
        <v>135.02000000000001</v>
      </c>
      <c r="N2265">
        <f>L2265*_xlfn.XLOOKUP(K2265,AM:AM,AO:AO)</f>
        <v>157</v>
      </c>
      <c r="O2265">
        <v>157</v>
      </c>
      <c r="P2265">
        <f>O2265*_xlfn.XLOOKUP(K2265,AM:AM,AN:AN)</f>
        <v>135.02000000000001</v>
      </c>
      <c r="Q2265">
        <f>O2265*_xlfn.XLOOKUP(K2265,AM:AM,AO:AO)</f>
        <v>157</v>
      </c>
      <c r="R2265" t="str">
        <f>_xlfn.XLOOKUP(E2265,AF:AF,AG:AG)</f>
        <v>FEES</v>
      </c>
      <c r="S2265">
        <f>_xlfn.XLOOKUP(E2265,AF:AF,AI:AI)</f>
        <v>0</v>
      </c>
      <c r="T2265">
        <f>WEEKNUM(G2265)</f>
        <v>33</v>
      </c>
      <c r="U2265">
        <f>YEAR(G2265)</f>
        <v>2025</v>
      </c>
      <c r="V2265" s="117">
        <f>IFERROR(Q2265/N2265,"0")</f>
        <v>1</v>
      </c>
    </row>
    <row r="2266" spans="1:22">
      <c r="A2266" t="str">
        <f>_xlfn.XLOOKUP(D2266,BN:BN,BO:BO)</f>
        <v>Madrid</v>
      </c>
      <c r="B2266" t="s">
        <v>25</v>
      </c>
      <c r="C2266">
        <v>341</v>
      </c>
      <c r="D2266" t="str">
        <f>_xlfn.XLOOKUP(C2266,BH:BH,BI:BI)</f>
        <v>AndreaG</v>
      </c>
      <c r="E2266">
        <v>0</v>
      </c>
      <c r="F2266" t="s">
        <v>3249</v>
      </c>
      <c r="G2266" s="63">
        <v>45880</v>
      </c>
      <c r="H2266" s="63">
        <v>45883</v>
      </c>
      <c r="I2266" t="s">
        <v>396</v>
      </c>
      <c r="J2266" t="str">
        <f>_xlfn.XLOOKUP(I2266,AS:AS,AU:AU)</f>
        <v>Honorarios</v>
      </c>
      <c r="K2266" t="s">
        <v>33</v>
      </c>
      <c r="L2266">
        <v>2878</v>
      </c>
      <c r="M2266">
        <f>L2266*_xlfn.XLOOKUP(K2266,AM:AM,AN:AN)</f>
        <v>2475.08</v>
      </c>
      <c r="N2266">
        <f>L2266*_xlfn.XLOOKUP(K2266,AM:AM,AO:AO)</f>
        <v>2878</v>
      </c>
      <c r="O2266">
        <v>2878</v>
      </c>
      <c r="P2266">
        <f>O2266*_xlfn.XLOOKUP(K2266,AM:AM,AN:AN)</f>
        <v>2475.08</v>
      </c>
      <c r="Q2266">
        <f>O2266*_xlfn.XLOOKUP(K2266,AM:AM,AO:AO)</f>
        <v>2878</v>
      </c>
      <c r="R2266" t="str">
        <f>_xlfn.XLOOKUP(E2266,AF:AF,AG:AG)</f>
        <v>FEES</v>
      </c>
      <c r="S2266">
        <f>_xlfn.XLOOKUP(E2266,AF:AF,AI:AI)</f>
        <v>0</v>
      </c>
      <c r="T2266">
        <f>WEEKNUM(G2266)</f>
        <v>33</v>
      </c>
      <c r="U2266">
        <f>YEAR(G2266)</f>
        <v>2025</v>
      </c>
      <c r="V2266" s="117">
        <f>IFERROR(Q2266/N2266,"0")</f>
        <v>1</v>
      </c>
    </row>
    <row r="2267" spans="1:22">
      <c r="A2267" t="str">
        <f>_xlfn.XLOOKUP(D2267,BN:BN,BO:BO)</f>
        <v>Madrid</v>
      </c>
      <c r="B2267" t="s">
        <v>25</v>
      </c>
      <c r="C2267">
        <v>341</v>
      </c>
      <c r="D2267" t="str">
        <f>_xlfn.XLOOKUP(C2267,BH:BH,BI:BI)</f>
        <v>AndreaG</v>
      </c>
      <c r="E2267">
        <v>25412</v>
      </c>
      <c r="F2267" t="s">
        <v>3250</v>
      </c>
      <c r="G2267" s="63">
        <v>45870</v>
      </c>
      <c r="H2267" s="63">
        <v>45883</v>
      </c>
      <c r="I2267" t="s">
        <v>376</v>
      </c>
      <c r="J2267" t="str">
        <f>_xlfn.XLOOKUP(I2267,AS:AS,AU:AU)</f>
        <v>Hotel</v>
      </c>
      <c r="K2267" t="s">
        <v>33</v>
      </c>
      <c r="L2267">
        <v>80</v>
      </c>
      <c r="M2267">
        <f>L2267*_xlfn.XLOOKUP(K2267,AM:AM,AN:AN)</f>
        <v>68.8</v>
      </c>
      <c r="N2267">
        <f>L2267*_xlfn.XLOOKUP(K2267,AM:AM,AO:AO)</f>
        <v>80</v>
      </c>
      <c r="O2267">
        <v>0</v>
      </c>
      <c r="P2267">
        <f>O2267*_xlfn.XLOOKUP(K2267,AM:AM,AN:AN)</f>
        <v>0</v>
      </c>
      <c r="Q2267">
        <f>O2267*_xlfn.XLOOKUP(K2267,AM:AM,AO:AO)</f>
        <v>0</v>
      </c>
      <c r="R2267" t="str">
        <f>_xlfn.XLOOKUP(E2267,AF:AF,AG:AG)</f>
        <v>Bawah Reserve</v>
      </c>
      <c r="S2267" t="str">
        <f>_xlfn.XLOOKUP(E2267,AF:AF,AI:AI)</f>
        <v>Indonesia</v>
      </c>
      <c r="T2267">
        <f>WEEKNUM(G2267)</f>
        <v>31</v>
      </c>
      <c r="U2267">
        <f>YEAR(G2267)</f>
        <v>2025</v>
      </c>
      <c r="V2267" s="117">
        <f>IFERROR(Q2267/N2267,"0")</f>
        <v>0</v>
      </c>
    </row>
    <row r="2268" spans="1:22">
      <c r="A2268" t="str">
        <f>_xlfn.XLOOKUP(D2268,BN:BN,BO:BO)</f>
        <v>México</v>
      </c>
      <c r="B2268" t="s">
        <v>25</v>
      </c>
      <c r="C2268">
        <v>342</v>
      </c>
      <c r="D2268" t="str">
        <f>_xlfn.XLOOKUP(C2268,BH:BH,BI:BI)</f>
        <v>IsraelB</v>
      </c>
      <c r="E2268">
        <v>27301</v>
      </c>
      <c r="F2268" t="s">
        <v>3251</v>
      </c>
      <c r="G2268" s="63">
        <v>45839</v>
      </c>
      <c r="H2268" s="63">
        <v>45839</v>
      </c>
      <c r="I2268" t="s">
        <v>366</v>
      </c>
      <c r="J2268" t="str">
        <f>_xlfn.XLOOKUP(I2268,AS:AS,AU:AU)</f>
        <v>Vuelos</v>
      </c>
      <c r="K2268" t="s">
        <v>30</v>
      </c>
      <c r="L2268">
        <v>5359</v>
      </c>
      <c r="M2268">
        <f>L2268*_xlfn.XLOOKUP(K2268,AM:AM,AN:AN)</f>
        <v>257.23200000000003</v>
      </c>
      <c r="N2268">
        <f>L2268*_xlfn.XLOOKUP(K2268,AM:AM,AO:AO)</f>
        <v>300.10399999999998</v>
      </c>
      <c r="O2268">
        <v>0</v>
      </c>
      <c r="P2268">
        <f>O2268*_xlfn.XLOOKUP(K2268,AM:AM,AN:AN)</f>
        <v>0</v>
      </c>
      <c r="Q2268">
        <f>O2268*_xlfn.XLOOKUP(K2268,AM:AM,AO:AO)</f>
        <v>0</v>
      </c>
      <c r="R2268" t="str">
        <f>_xlfn.XLOOKUP(E2268,AF:AF,AG:AG)</f>
        <v>TURISMO EX MAR, S.A. DE C.V.</v>
      </c>
      <c r="S2268" t="str">
        <f>_xlfn.XLOOKUP(E2268,AF:AF,AI:AI)</f>
        <v>Mexico</v>
      </c>
      <c r="T2268">
        <f>WEEKNUM(G2268)</f>
        <v>27</v>
      </c>
      <c r="U2268">
        <f>YEAR(G2268)</f>
        <v>2025</v>
      </c>
      <c r="V2268" s="117">
        <f>IFERROR(Q2268/N2268,"0")</f>
        <v>0</v>
      </c>
    </row>
    <row r="2269" spans="1:22">
      <c r="A2269" t="str">
        <f>_xlfn.XLOOKUP(D2269,BN:BN,BO:BO)</f>
        <v>México</v>
      </c>
      <c r="B2269" t="s">
        <v>25</v>
      </c>
      <c r="C2269">
        <v>342</v>
      </c>
      <c r="D2269" t="str">
        <f>_xlfn.XLOOKUP(C2269,BH:BH,BI:BI)</f>
        <v>IsraelB</v>
      </c>
      <c r="E2269">
        <v>27301</v>
      </c>
      <c r="F2269" t="s">
        <v>3252</v>
      </c>
      <c r="G2269" s="63">
        <v>45839</v>
      </c>
      <c r="H2269" s="63">
        <v>45839</v>
      </c>
      <c r="I2269" t="s">
        <v>366</v>
      </c>
      <c r="J2269" t="str">
        <f>_xlfn.XLOOKUP(I2269,AS:AS,AU:AU)</f>
        <v>Vuelos</v>
      </c>
      <c r="K2269" t="s">
        <v>30</v>
      </c>
      <c r="L2269">
        <v>5359</v>
      </c>
      <c r="M2269">
        <f>L2269*_xlfn.XLOOKUP(K2269,AM:AM,AN:AN)</f>
        <v>257.23200000000003</v>
      </c>
      <c r="N2269">
        <f>L2269*_xlfn.XLOOKUP(K2269,AM:AM,AO:AO)</f>
        <v>300.10399999999998</v>
      </c>
      <c r="O2269">
        <v>0</v>
      </c>
      <c r="P2269">
        <f>O2269*_xlfn.XLOOKUP(K2269,AM:AM,AN:AN)</f>
        <v>0</v>
      </c>
      <c r="Q2269">
        <f>O2269*_xlfn.XLOOKUP(K2269,AM:AM,AO:AO)</f>
        <v>0</v>
      </c>
      <c r="R2269" t="str">
        <f>_xlfn.XLOOKUP(E2269,AF:AF,AG:AG)</f>
        <v>TURISMO EX MAR, S.A. DE C.V.</v>
      </c>
      <c r="S2269" t="str">
        <f>_xlfn.XLOOKUP(E2269,AF:AF,AI:AI)</f>
        <v>Mexico</v>
      </c>
      <c r="T2269">
        <f>WEEKNUM(G2269)</f>
        <v>27</v>
      </c>
      <c r="U2269">
        <f>YEAR(G2269)</f>
        <v>2025</v>
      </c>
      <c r="V2269" s="117">
        <f>IFERROR(Q2269/N2269,"0")</f>
        <v>0</v>
      </c>
    </row>
    <row r="2270" spans="1:22">
      <c r="A2270" t="str">
        <f>_xlfn.XLOOKUP(D2270,BN:BN,BO:BO)</f>
        <v>México</v>
      </c>
      <c r="B2270" t="s">
        <v>25</v>
      </c>
      <c r="C2270">
        <v>342</v>
      </c>
      <c r="D2270" t="str">
        <f>_xlfn.XLOOKUP(C2270,BH:BH,BI:BI)</f>
        <v>IsraelB</v>
      </c>
      <c r="E2270">
        <v>0</v>
      </c>
      <c r="F2270" t="s">
        <v>3253</v>
      </c>
      <c r="G2270" s="63">
        <v>45839</v>
      </c>
      <c r="H2270" s="63">
        <v>45839</v>
      </c>
      <c r="I2270" t="s">
        <v>396</v>
      </c>
      <c r="J2270" t="str">
        <f>_xlfn.XLOOKUP(I2270,AS:AS,AU:AU)</f>
        <v>Honorarios</v>
      </c>
      <c r="K2270" t="s">
        <v>30</v>
      </c>
      <c r="L2270">
        <v>686</v>
      </c>
      <c r="M2270">
        <f>L2270*_xlfn.XLOOKUP(K2270,AM:AM,AN:AN)</f>
        <v>32.927999999999997</v>
      </c>
      <c r="N2270">
        <f>L2270*_xlfn.XLOOKUP(K2270,AM:AM,AO:AO)</f>
        <v>38.416000000000004</v>
      </c>
      <c r="O2270">
        <v>686</v>
      </c>
      <c r="P2270">
        <f>O2270*_xlfn.XLOOKUP(K2270,AM:AM,AN:AN)</f>
        <v>32.927999999999997</v>
      </c>
      <c r="Q2270">
        <f>O2270*_xlfn.XLOOKUP(K2270,AM:AM,AO:AO)</f>
        <v>38.416000000000004</v>
      </c>
      <c r="R2270" t="str">
        <f>_xlfn.XLOOKUP(E2270,AF:AF,AG:AG)</f>
        <v>FEES</v>
      </c>
      <c r="S2270">
        <f>_xlfn.XLOOKUP(E2270,AF:AF,AI:AI)</f>
        <v>0</v>
      </c>
      <c r="T2270">
        <f>WEEKNUM(G2270)</f>
        <v>27</v>
      </c>
      <c r="U2270">
        <f>YEAR(G2270)</f>
        <v>2025</v>
      </c>
      <c r="V2270" s="117">
        <f>IFERROR(Q2270/N2270,"0")</f>
        <v>1</v>
      </c>
    </row>
    <row r="2271" spans="1:22">
      <c r="A2271" t="str">
        <f>_xlfn.XLOOKUP(D2271,BN:BN,BO:BO)</f>
        <v>México</v>
      </c>
      <c r="B2271" t="s">
        <v>25</v>
      </c>
      <c r="C2271">
        <v>342</v>
      </c>
      <c r="D2271" t="str">
        <f>_xlfn.XLOOKUP(C2271,BH:BH,BI:BI)</f>
        <v>IsraelB</v>
      </c>
      <c r="E2271">
        <v>27931</v>
      </c>
      <c r="F2271" t="s">
        <v>3254</v>
      </c>
      <c r="G2271" s="63">
        <v>45844</v>
      </c>
      <c r="H2271" s="63">
        <v>45845</v>
      </c>
      <c r="I2271" t="s">
        <v>376</v>
      </c>
      <c r="J2271" t="str">
        <f>_xlfn.XLOOKUP(I2271,AS:AS,AU:AU)</f>
        <v>Hotel</v>
      </c>
      <c r="K2271" t="s">
        <v>30</v>
      </c>
      <c r="L2271">
        <v>4997.41</v>
      </c>
      <c r="M2271">
        <f>L2271*_xlfn.XLOOKUP(K2271,AM:AM,AN:AN)</f>
        <v>239.87567999999999</v>
      </c>
      <c r="N2271">
        <f>L2271*_xlfn.XLOOKUP(K2271,AM:AM,AO:AO)</f>
        <v>279.85496000000001</v>
      </c>
      <c r="O2271">
        <v>599.69000000000005</v>
      </c>
      <c r="P2271">
        <f>O2271*_xlfn.XLOOKUP(K2271,AM:AM,AN:AN)</f>
        <v>28.785120000000003</v>
      </c>
      <c r="Q2271">
        <f>O2271*_xlfn.XLOOKUP(K2271,AM:AM,AO:AO)</f>
        <v>33.582640000000005</v>
      </c>
      <c r="R2271" t="str">
        <f>_xlfn.XLOOKUP(E2271,AF:AF,AG:AG)</f>
        <v>Bedsonline</v>
      </c>
      <c r="S2271" t="str">
        <f>_xlfn.XLOOKUP(E2271,AF:AF,AI:AI)</f>
        <v>Spain</v>
      </c>
      <c r="T2271">
        <f>WEEKNUM(G2271)</f>
        <v>28</v>
      </c>
      <c r="U2271">
        <f>YEAR(G2271)</f>
        <v>2025</v>
      </c>
      <c r="V2271" s="117">
        <f>IFERROR(Q2271/N2271,"0")</f>
        <v>0.12000016008292297</v>
      </c>
    </row>
    <row r="2272" spans="1:22">
      <c r="A2272" t="str">
        <f>_xlfn.XLOOKUP(D2272,BN:BN,BO:BO)</f>
        <v>México</v>
      </c>
      <c r="B2272" t="s">
        <v>25</v>
      </c>
      <c r="C2272">
        <v>343</v>
      </c>
      <c r="D2272" t="str">
        <f>_xlfn.XLOOKUP(C2272,BH:BH,BI:BI)</f>
        <v>MinervaH</v>
      </c>
      <c r="E2272">
        <v>23921</v>
      </c>
      <c r="F2272" t="s">
        <v>3255</v>
      </c>
      <c r="G2272" s="63">
        <v>45818</v>
      </c>
      <c r="H2272" s="63">
        <v>45818</v>
      </c>
      <c r="I2272" t="s">
        <v>366</v>
      </c>
      <c r="J2272" t="str">
        <f>_xlfn.XLOOKUP(I2272,AS:AS,AU:AU)</f>
        <v>Vuelos</v>
      </c>
      <c r="K2272" t="s">
        <v>33</v>
      </c>
      <c r="L2272">
        <v>198.6</v>
      </c>
      <c r="M2272">
        <f>L2272*_xlfn.XLOOKUP(K2272,AM:AM,AN:AN)</f>
        <v>170.79599999999999</v>
      </c>
      <c r="N2272">
        <f>L2272*_xlfn.XLOOKUP(K2272,AM:AM,AO:AO)</f>
        <v>198.6</v>
      </c>
      <c r="O2272">
        <v>0</v>
      </c>
      <c r="P2272">
        <f>O2272*_xlfn.XLOOKUP(K2272,AM:AM,AN:AN)</f>
        <v>0</v>
      </c>
      <c r="Q2272">
        <f>O2272*_xlfn.XLOOKUP(K2272,AM:AM,AO:AO)</f>
        <v>0</v>
      </c>
      <c r="R2272" t="str">
        <f>_xlfn.XLOOKUP(E2272,AF:AF,AG:AG)</f>
        <v>Air France</v>
      </c>
      <c r="S2272" t="str">
        <f>_xlfn.XLOOKUP(E2272,AF:AF,AI:AI)</f>
        <v>France</v>
      </c>
      <c r="T2272">
        <f>WEEKNUM(G2272)</f>
        <v>24</v>
      </c>
      <c r="U2272">
        <f>YEAR(G2272)</f>
        <v>2025</v>
      </c>
      <c r="V2272" s="117">
        <f>IFERROR(Q2272/N2272,"0")</f>
        <v>0</v>
      </c>
    </row>
    <row r="2273" spans="1:22">
      <c r="A2273" t="e">
        <f>_xlfn.XLOOKUP(D2273,BN:BN,BO:BO)</f>
        <v>#N/A</v>
      </c>
      <c r="B2273" t="s">
        <v>25</v>
      </c>
      <c r="C2273">
        <v>344</v>
      </c>
      <c r="D2273" t="e">
        <f>_xlfn.XLOOKUP(C2273,BH:BH,BI:BI)</f>
        <v>#N/A</v>
      </c>
      <c r="E2273">
        <v>27931</v>
      </c>
      <c r="F2273" t="s">
        <v>3256</v>
      </c>
      <c r="G2273" s="63">
        <v>45838</v>
      </c>
      <c r="H2273" s="63">
        <v>45839</v>
      </c>
      <c r="I2273" t="s">
        <v>376</v>
      </c>
      <c r="J2273" t="str">
        <f>_xlfn.XLOOKUP(I2273,AS:AS,AU:AU)</f>
        <v>Hotel</v>
      </c>
      <c r="K2273" t="s">
        <v>30</v>
      </c>
      <c r="L2273">
        <v>254.97</v>
      </c>
      <c r="M2273">
        <f>L2273*_xlfn.XLOOKUP(K2273,AM:AM,AN:AN)</f>
        <v>12.23856</v>
      </c>
      <c r="N2273">
        <f>L2273*_xlfn.XLOOKUP(K2273,AM:AM,AO:AO)</f>
        <v>14.278320000000001</v>
      </c>
      <c r="O2273">
        <v>30.6</v>
      </c>
      <c r="P2273">
        <f>O2273*_xlfn.XLOOKUP(K2273,AM:AM,AN:AN)</f>
        <v>1.4688000000000001</v>
      </c>
      <c r="Q2273">
        <f>O2273*_xlfn.XLOOKUP(K2273,AM:AM,AO:AO)</f>
        <v>1.7136</v>
      </c>
      <c r="R2273" t="str">
        <f>_xlfn.XLOOKUP(E2273,AF:AF,AG:AG)</f>
        <v>Bedsonline</v>
      </c>
      <c r="S2273" t="str">
        <f>_xlfn.XLOOKUP(E2273,AF:AF,AI:AI)</f>
        <v>Spain</v>
      </c>
      <c r="T2273">
        <f>WEEKNUM(G2273)</f>
        <v>27</v>
      </c>
      <c r="U2273">
        <f>YEAR(G2273)</f>
        <v>2025</v>
      </c>
      <c r="V2273" s="117">
        <f>IFERROR(Q2273/N2273,"0")</f>
        <v>0.12001411930815389</v>
      </c>
    </row>
    <row r="2274" spans="1:22">
      <c r="A2274" t="str">
        <f>_xlfn.XLOOKUP(D2274,BN:BN,BO:BO)</f>
        <v>México</v>
      </c>
      <c r="B2274" t="s">
        <v>25</v>
      </c>
      <c r="C2274">
        <v>345</v>
      </c>
      <c r="D2274" t="str">
        <f>_xlfn.XLOOKUP(C2274,BH:BH,BI:BI)</f>
        <v>MinervaH</v>
      </c>
      <c r="E2274">
        <v>27947</v>
      </c>
      <c r="F2274" t="s">
        <v>3257</v>
      </c>
      <c r="G2274" s="63">
        <v>45704</v>
      </c>
      <c r="H2274" s="63">
        <v>45705</v>
      </c>
      <c r="I2274" t="s">
        <v>376</v>
      </c>
      <c r="J2274" t="str">
        <f>_xlfn.XLOOKUP(I2274,AS:AS,AU:AU)</f>
        <v>Hotel</v>
      </c>
      <c r="K2274" t="s">
        <v>27</v>
      </c>
      <c r="L2274">
        <v>900</v>
      </c>
      <c r="M2274">
        <f>L2274*_xlfn.XLOOKUP(K2274,AM:AM,AN:AN)</f>
        <v>900</v>
      </c>
      <c r="N2274">
        <f>L2274*_xlfn.XLOOKUP(K2274,AM:AM,AO:AO)</f>
        <v>1044</v>
      </c>
      <c r="O2274">
        <v>81.75</v>
      </c>
      <c r="P2274">
        <f>O2274*_xlfn.XLOOKUP(K2274,AM:AM,AN:AN)</f>
        <v>81.75</v>
      </c>
      <c r="Q2274">
        <f>O2274*_xlfn.XLOOKUP(K2274,AM:AM,AO:AO)</f>
        <v>94.83</v>
      </c>
      <c r="R2274" t="str">
        <f>_xlfn.XLOOKUP(E2274,AF:AF,AG:AG)</f>
        <v>Jk paris</v>
      </c>
      <c r="S2274" t="str">
        <f>_xlfn.XLOOKUP(E2274,AF:AF,AI:AI)</f>
        <v>France</v>
      </c>
      <c r="T2274">
        <f>WEEKNUM(G2274)</f>
        <v>8</v>
      </c>
      <c r="U2274">
        <f>YEAR(G2274)</f>
        <v>2025</v>
      </c>
      <c r="V2274" s="117">
        <f>IFERROR(Q2274/N2274,"0")</f>
        <v>9.0833333333333335E-2</v>
      </c>
    </row>
    <row r="2275" spans="1:22">
      <c r="A2275" t="str">
        <f>_xlfn.XLOOKUP(D2275,BN:BN,BO:BO)</f>
        <v>México</v>
      </c>
      <c r="B2275" t="s">
        <v>25</v>
      </c>
      <c r="C2275">
        <v>346</v>
      </c>
      <c r="D2275" t="str">
        <f>_xlfn.XLOOKUP(C2275,BH:BH,BI:BI)</f>
        <v>DianaM</v>
      </c>
      <c r="E2275">
        <v>24267</v>
      </c>
      <c r="F2275" t="s">
        <v>2643</v>
      </c>
      <c r="G2275" s="63">
        <v>45799</v>
      </c>
      <c r="H2275" s="63">
        <v>45805</v>
      </c>
      <c r="I2275" t="s">
        <v>376</v>
      </c>
      <c r="J2275" t="str">
        <f>_xlfn.XLOOKUP(I2275,AS:AS,AU:AU)</f>
        <v>Hotel</v>
      </c>
      <c r="K2275" t="s">
        <v>33</v>
      </c>
      <c r="L2275">
        <v>7100</v>
      </c>
      <c r="M2275">
        <f>L2275*_xlfn.XLOOKUP(K2275,AM:AM,AN:AN)</f>
        <v>6106</v>
      </c>
      <c r="N2275">
        <f>L2275*_xlfn.XLOOKUP(K2275,AM:AM,AO:AO)</f>
        <v>7100</v>
      </c>
      <c r="O2275">
        <v>805.58</v>
      </c>
      <c r="P2275">
        <f>O2275*_xlfn.XLOOKUP(K2275,AM:AM,AN:AN)</f>
        <v>692.79880000000003</v>
      </c>
      <c r="Q2275">
        <f>O2275*_xlfn.XLOOKUP(K2275,AM:AM,AO:AO)</f>
        <v>805.58</v>
      </c>
      <c r="R2275" t="str">
        <f>_xlfn.XLOOKUP(E2275,AF:AF,AG:AG)</f>
        <v>THE MARK HOTEL</v>
      </c>
      <c r="S2275" t="str">
        <f>_xlfn.XLOOKUP(E2275,AF:AF,AI:AI)</f>
        <v>United States</v>
      </c>
      <c r="T2275">
        <f>WEEKNUM(G2275)</f>
        <v>21</v>
      </c>
      <c r="U2275">
        <f>YEAR(G2275)</f>
        <v>2025</v>
      </c>
      <c r="V2275" s="117">
        <f>IFERROR(Q2275/N2275,"0")</f>
        <v>0.11346197183098593</v>
      </c>
    </row>
    <row r="2276" spans="1:22">
      <c r="A2276" t="str">
        <f>_xlfn.XLOOKUP(D2276,BN:BN,BO:BO)</f>
        <v>México</v>
      </c>
      <c r="B2276" t="s">
        <v>25</v>
      </c>
      <c r="C2276">
        <v>347</v>
      </c>
      <c r="D2276" t="str">
        <f>_xlfn.XLOOKUP(C2276,BH:BH,BI:BI)</f>
        <v>DianaM</v>
      </c>
      <c r="E2276">
        <v>24495</v>
      </c>
      <c r="F2276" t="s">
        <v>2652</v>
      </c>
      <c r="G2276" s="63">
        <v>45798</v>
      </c>
      <c r="H2276" s="63">
        <v>45798</v>
      </c>
      <c r="I2276" t="s">
        <v>366</v>
      </c>
      <c r="J2276" t="str">
        <f>_xlfn.XLOOKUP(I2276,AS:AS,AU:AU)</f>
        <v>Vuelos</v>
      </c>
      <c r="K2276" t="s">
        <v>33</v>
      </c>
      <c r="L2276">
        <v>673.72</v>
      </c>
      <c r="M2276">
        <f>L2276*_xlfn.XLOOKUP(K2276,AM:AM,AN:AN)</f>
        <v>579.39920000000006</v>
      </c>
      <c r="N2276">
        <f>L2276*_xlfn.XLOOKUP(K2276,AM:AM,AO:AO)</f>
        <v>673.72</v>
      </c>
      <c r="O2276">
        <v>21.4</v>
      </c>
      <c r="P2276">
        <f>O2276*_xlfn.XLOOKUP(K2276,AM:AM,AN:AN)</f>
        <v>18.404</v>
      </c>
      <c r="Q2276">
        <f>O2276*_xlfn.XLOOKUP(K2276,AM:AM,AO:AO)</f>
        <v>21.4</v>
      </c>
      <c r="R2276" t="str">
        <f>_xlfn.XLOOKUP(E2276,AF:AF,AG:AG)</f>
        <v>United Airlines</v>
      </c>
      <c r="S2276" t="str">
        <f>_xlfn.XLOOKUP(E2276,AF:AF,AI:AI)</f>
        <v>United States</v>
      </c>
      <c r="T2276">
        <f>WEEKNUM(G2276)</f>
        <v>21</v>
      </c>
      <c r="U2276">
        <f>YEAR(G2276)</f>
        <v>2025</v>
      </c>
      <c r="V2276" s="117">
        <f>IFERROR(Q2276/N2276,"0")</f>
        <v>3.1763937540818139E-2</v>
      </c>
    </row>
    <row r="2277" spans="1:22">
      <c r="A2277" t="str">
        <f>_xlfn.XLOOKUP(D2277,BN:BN,BO:BO)</f>
        <v>México</v>
      </c>
      <c r="B2277" t="s">
        <v>25</v>
      </c>
      <c r="C2277">
        <v>347</v>
      </c>
      <c r="D2277" t="str">
        <f>_xlfn.XLOOKUP(C2277,BH:BH,BI:BI)</f>
        <v>DianaM</v>
      </c>
      <c r="E2277">
        <v>24495</v>
      </c>
      <c r="F2277" t="s">
        <v>3258</v>
      </c>
      <c r="G2277" s="63">
        <v>45794</v>
      </c>
      <c r="H2277" s="63">
        <v>45815</v>
      </c>
      <c r="I2277" t="s">
        <v>366</v>
      </c>
      <c r="J2277" t="str">
        <f>_xlfn.XLOOKUP(I2277,AS:AS,AU:AU)</f>
        <v>Vuelos</v>
      </c>
      <c r="K2277" t="s">
        <v>33</v>
      </c>
      <c r="L2277">
        <v>889.96</v>
      </c>
      <c r="M2277">
        <f>L2277*_xlfn.XLOOKUP(K2277,AM:AM,AN:AN)</f>
        <v>765.36559999999997</v>
      </c>
      <c r="N2277">
        <f>L2277*_xlfn.XLOOKUP(K2277,AM:AM,AO:AO)</f>
        <v>889.96</v>
      </c>
      <c r="O2277">
        <v>22</v>
      </c>
      <c r="P2277">
        <f>O2277*_xlfn.XLOOKUP(K2277,AM:AM,AN:AN)</f>
        <v>18.919999999999998</v>
      </c>
      <c r="Q2277">
        <f>O2277*_xlfn.XLOOKUP(K2277,AM:AM,AO:AO)</f>
        <v>22</v>
      </c>
      <c r="R2277" t="str">
        <f>_xlfn.XLOOKUP(E2277,AF:AF,AG:AG)</f>
        <v>United Airlines</v>
      </c>
      <c r="S2277" t="str">
        <f>_xlfn.XLOOKUP(E2277,AF:AF,AI:AI)</f>
        <v>United States</v>
      </c>
      <c r="T2277">
        <f>WEEKNUM(G2277)</f>
        <v>20</v>
      </c>
      <c r="U2277">
        <f>YEAR(G2277)</f>
        <v>2025</v>
      </c>
      <c r="V2277" s="117">
        <f>IFERROR(Q2277/N2277,"0")</f>
        <v>2.4720212144366038E-2</v>
      </c>
    </row>
    <row r="2278" spans="1:22">
      <c r="A2278" t="str">
        <f>_xlfn.XLOOKUP(D2278,BN:BN,BO:BO)</f>
        <v>México</v>
      </c>
      <c r="B2278" t="s">
        <v>25</v>
      </c>
      <c r="C2278">
        <v>347</v>
      </c>
      <c r="D2278" t="str">
        <f>_xlfn.XLOOKUP(C2278,BH:BH,BI:BI)</f>
        <v>DianaM</v>
      </c>
      <c r="E2278">
        <v>0</v>
      </c>
      <c r="F2278" t="s">
        <v>3259</v>
      </c>
      <c r="G2278" s="63">
        <v>45794</v>
      </c>
      <c r="H2278" s="63">
        <v>45815</v>
      </c>
      <c r="I2278" t="s">
        <v>396</v>
      </c>
      <c r="J2278" t="str">
        <f>_xlfn.XLOOKUP(I2278,AS:AS,AU:AU)</f>
        <v>Honorarios</v>
      </c>
      <c r="K2278" t="s">
        <v>33</v>
      </c>
      <c r="L2278">
        <v>100</v>
      </c>
      <c r="M2278">
        <f>L2278*_xlfn.XLOOKUP(K2278,AM:AM,AN:AN)</f>
        <v>86</v>
      </c>
      <c r="N2278">
        <f>L2278*_xlfn.XLOOKUP(K2278,AM:AM,AO:AO)</f>
        <v>100</v>
      </c>
      <c r="O2278">
        <v>100</v>
      </c>
      <c r="P2278">
        <f>O2278*_xlfn.XLOOKUP(K2278,AM:AM,AN:AN)</f>
        <v>86</v>
      </c>
      <c r="Q2278">
        <f>O2278*_xlfn.XLOOKUP(K2278,AM:AM,AO:AO)</f>
        <v>100</v>
      </c>
      <c r="R2278" t="str">
        <f>_xlfn.XLOOKUP(E2278,AF:AF,AG:AG)</f>
        <v>FEES</v>
      </c>
      <c r="S2278">
        <f>_xlfn.XLOOKUP(E2278,AF:AF,AI:AI)</f>
        <v>0</v>
      </c>
      <c r="T2278">
        <f>WEEKNUM(G2278)</f>
        <v>20</v>
      </c>
      <c r="U2278">
        <f>YEAR(G2278)</f>
        <v>2025</v>
      </c>
      <c r="V2278" s="117">
        <f>IFERROR(Q2278/N2278,"0")</f>
        <v>1</v>
      </c>
    </row>
    <row r="2279" spans="1:22">
      <c r="A2279" t="str">
        <f>_xlfn.XLOOKUP(D2279,BN:BN,BO:BO)</f>
        <v>México</v>
      </c>
      <c r="B2279" t="s">
        <v>25</v>
      </c>
      <c r="C2279">
        <v>347</v>
      </c>
      <c r="D2279" t="str">
        <f>_xlfn.XLOOKUP(C2279,BH:BH,BI:BI)</f>
        <v>DianaM</v>
      </c>
      <c r="E2279">
        <v>24009</v>
      </c>
      <c r="F2279" t="s">
        <v>3260</v>
      </c>
      <c r="G2279" s="63">
        <v>45800</v>
      </c>
      <c r="H2279" s="63">
        <v>45802</v>
      </c>
      <c r="I2279" t="s">
        <v>376</v>
      </c>
      <c r="J2279" t="str">
        <f>_xlfn.XLOOKUP(I2279,AS:AS,AU:AU)</f>
        <v>Hotel</v>
      </c>
      <c r="K2279" t="s">
        <v>33</v>
      </c>
      <c r="L2279">
        <v>2990.52</v>
      </c>
      <c r="M2279">
        <f>L2279*_xlfn.XLOOKUP(K2279,AM:AM,AN:AN)</f>
        <v>2571.8472000000002</v>
      </c>
      <c r="N2279">
        <f>L2279*_xlfn.XLOOKUP(K2279,AM:AM,AO:AO)</f>
        <v>2990.52</v>
      </c>
      <c r="O2279">
        <v>244.4</v>
      </c>
      <c r="P2279">
        <f>O2279*_xlfn.XLOOKUP(K2279,AM:AM,AN:AN)</f>
        <v>210.184</v>
      </c>
      <c r="Q2279">
        <f>O2279*_xlfn.XLOOKUP(K2279,AM:AM,AO:AO)</f>
        <v>244.4</v>
      </c>
      <c r="R2279" t="str">
        <f>_xlfn.XLOOKUP(E2279,AF:AF,AG:AG)</f>
        <v>THE SURREY A CORINTHIA HOTEL</v>
      </c>
      <c r="S2279" t="str">
        <f>_xlfn.XLOOKUP(E2279,AF:AF,AI:AI)</f>
        <v>United States</v>
      </c>
      <c r="T2279">
        <f>WEEKNUM(G2279)</f>
        <v>21</v>
      </c>
      <c r="U2279">
        <f>YEAR(G2279)</f>
        <v>2025</v>
      </c>
      <c r="V2279" s="117">
        <f>IFERROR(Q2279/N2279,"0")</f>
        <v>8.1724917405668576E-2</v>
      </c>
    </row>
    <row r="2280" spans="1:22">
      <c r="A2280" t="str">
        <f>_xlfn.XLOOKUP(D2280,BN:BN,BO:BO)</f>
        <v>México</v>
      </c>
      <c r="B2280" t="s">
        <v>25</v>
      </c>
      <c r="C2280">
        <v>347</v>
      </c>
      <c r="D2280" t="str">
        <f>_xlfn.XLOOKUP(C2280,BH:BH,BI:BI)</f>
        <v>DianaM</v>
      </c>
      <c r="E2280">
        <v>24972</v>
      </c>
      <c r="F2280" t="s">
        <v>1880</v>
      </c>
      <c r="G2280" s="63">
        <v>45794</v>
      </c>
      <c r="H2280" s="63">
        <v>45815</v>
      </c>
      <c r="I2280" t="s">
        <v>376</v>
      </c>
      <c r="J2280" t="str">
        <f>_xlfn.XLOOKUP(I2280,AS:AS,AU:AU)</f>
        <v>Hotel</v>
      </c>
      <c r="K2280" t="s">
        <v>33</v>
      </c>
      <c r="L2280">
        <v>433.28</v>
      </c>
      <c r="M2280">
        <f>L2280*_xlfn.XLOOKUP(K2280,AM:AM,AN:AN)</f>
        <v>372.62079999999997</v>
      </c>
      <c r="N2280">
        <f>L2280*_xlfn.XLOOKUP(K2280,AM:AM,AO:AO)</f>
        <v>433.28</v>
      </c>
      <c r="O2280">
        <v>71.27</v>
      </c>
      <c r="P2280">
        <f>O2280*_xlfn.XLOOKUP(K2280,AM:AM,AN:AN)</f>
        <v>61.292199999999994</v>
      </c>
      <c r="Q2280">
        <f>O2280*_xlfn.XLOOKUP(K2280,AM:AM,AO:AO)</f>
        <v>71.27</v>
      </c>
      <c r="R2280" t="str">
        <f>_xlfn.XLOOKUP(E2280,AF:AF,AG:AG)</f>
        <v>GRADUATE BY HILTON PRINCETON</v>
      </c>
      <c r="S2280" t="str">
        <f>_xlfn.XLOOKUP(E2280,AF:AF,AI:AI)</f>
        <v>United States</v>
      </c>
      <c r="T2280">
        <f>WEEKNUM(G2280)</f>
        <v>20</v>
      </c>
      <c r="U2280">
        <f>YEAR(G2280)</f>
        <v>2025</v>
      </c>
      <c r="V2280" s="117">
        <f>IFERROR(Q2280/N2280,"0")</f>
        <v>0.16448947562776958</v>
      </c>
    </row>
    <row r="2281" spans="1:22">
      <c r="A2281" t="str">
        <f>_xlfn.XLOOKUP(D2281,BN:BN,BO:BO)</f>
        <v>México</v>
      </c>
      <c r="B2281" t="s">
        <v>25</v>
      </c>
      <c r="C2281">
        <v>347</v>
      </c>
      <c r="D2281" t="str">
        <f>_xlfn.XLOOKUP(C2281,BH:BH,BI:BI)</f>
        <v>DianaM</v>
      </c>
      <c r="E2281">
        <v>24972</v>
      </c>
      <c r="F2281" t="s">
        <v>1880</v>
      </c>
      <c r="G2281" s="63">
        <v>45794</v>
      </c>
      <c r="H2281" s="63">
        <v>45815</v>
      </c>
      <c r="I2281" t="s">
        <v>376</v>
      </c>
      <c r="J2281" t="str">
        <f>_xlfn.XLOOKUP(I2281,AS:AS,AU:AU)</f>
        <v>Hotel</v>
      </c>
      <c r="K2281" t="s">
        <v>33</v>
      </c>
      <c r="L2281">
        <v>816.88</v>
      </c>
      <c r="M2281">
        <f>L2281*_xlfn.XLOOKUP(K2281,AM:AM,AN:AN)</f>
        <v>702.51679999999999</v>
      </c>
      <c r="N2281">
        <f>L2281*_xlfn.XLOOKUP(K2281,AM:AM,AO:AO)</f>
        <v>816.88</v>
      </c>
      <c r="O2281">
        <v>260.7</v>
      </c>
      <c r="P2281">
        <f>O2281*_xlfn.XLOOKUP(K2281,AM:AM,AN:AN)</f>
        <v>224.202</v>
      </c>
      <c r="Q2281">
        <f>O2281*_xlfn.XLOOKUP(K2281,AM:AM,AO:AO)</f>
        <v>260.7</v>
      </c>
      <c r="R2281" t="str">
        <f>_xlfn.XLOOKUP(E2281,AF:AF,AG:AG)</f>
        <v>GRADUATE BY HILTON PRINCETON</v>
      </c>
      <c r="S2281" t="str">
        <f>_xlfn.XLOOKUP(E2281,AF:AF,AI:AI)</f>
        <v>United States</v>
      </c>
      <c r="T2281">
        <f>WEEKNUM(G2281)</f>
        <v>20</v>
      </c>
      <c r="U2281">
        <f>YEAR(G2281)</f>
        <v>2025</v>
      </c>
      <c r="V2281" s="117">
        <f>IFERROR(Q2281/N2281,"0")</f>
        <v>0.31914112231906766</v>
      </c>
    </row>
    <row r="2282" spans="1:22">
      <c r="A2282" t="str">
        <f>_xlfn.XLOOKUP(D2282,BN:BN,BO:BO)</f>
        <v>México</v>
      </c>
      <c r="B2282" t="s">
        <v>25</v>
      </c>
      <c r="C2282">
        <v>347</v>
      </c>
      <c r="D2282" t="str">
        <f>_xlfn.XLOOKUP(C2282,BH:BH,BI:BI)</f>
        <v>DianaM</v>
      </c>
      <c r="E2282">
        <v>23899</v>
      </c>
      <c r="F2282" t="s">
        <v>2654</v>
      </c>
      <c r="G2282" s="63">
        <v>45794</v>
      </c>
      <c r="H2282" s="63">
        <v>45815</v>
      </c>
      <c r="I2282" t="s">
        <v>366</v>
      </c>
      <c r="J2282" t="str">
        <f>_xlfn.XLOOKUP(I2282,AS:AS,AU:AU)</f>
        <v>Vuelos</v>
      </c>
      <c r="K2282" t="s">
        <v>33</v>
      </c>
      <c r="L2282">
        <v>1008.3</v>
      </c>
      <c r="M2282">
        <f>L2282*_xlfn.XLOOKUP(K2282,AM:AM,AN:AN)</f>
        <v>867.13799999999992</v>
      </c>
      <c r="N2282">
        <f>L2282*_xlfn.XLOOKUP(K2282,AM:AM,AO:AO)</f>
        <v>1008.3</v>
      </c>
      <c r="O2282">
        <v>46.19</v>
      </c>
      <c r="P2282">
        <f>O2282*_xlfn.XLOOKUP(K2282,AM:AM,AN:AN)</f>
        <v>39.723399999999998</v>
      </c>
      <c r="Q2282">
        <f>O2282*_xlfn.XLOOKUP(K2282,AM:AM,AO:AO)</f>
        <v>46.19</v>
      </c>
      <c r="R2282" t="str">
        <f>_xlfn.XLOOKUP(E2282,AF:AF,AG:AG)</f>
        <v>Alaska Airlines</v>
      </c>
      <c r="S2282" t="str">
        <f>_xlfn.XLOOKUP(E2282,AF:AF,AI:AI)</f>
        <v>United States</v>
      </c>
      <c r="T2282">
        <f>WEEKNUM(G2282)</f>
        <v>20</v>
      </c>
      <c r="U2282">
        <f>YEAR(G2282)</f>
        <v>2025</v>
      </c>
      <c r="V2282" s="117">
        <f>IFERROR(Q2282/N2282,"0")</f>
        <v>4.5809778835663992E-2</v>
      </c>
    </row>
    <row r="2283" spans="1:22">
      <c r="A2283" t="str">
        <f>_xlfn.XLOOKUP(D2283,BN:BN,BO:BO)</f>
        <v>México</v>
      </c>
      <c r="B2283" t="s">
        <v>25</v>
      </c>
      <c r="C2283">
        <v>347</v>
      </c>
      <c r="D2283" t="str">
        <f>_xlfn.XLOOKUP(C2283,BH:BH,BI:BI)</f>
        <v>DianaM</v>
      </c>
      <c r="E2283">
        <v>23899</v>
      </c>
      <c r="F2283" t="s">
        <v>3261</v>
      </c>
      <c r="G2283" s="63">
        <v>45794</v>
      </c>
      <c r="H2283" s="63">
        <v>45815</v>
      </c>
      <c r="I2283" t="s">
        <v>366</v>
      </c>
      <c r="J2283" t="str">
        <f>_xlfn.XLOOKUP(I2283,AS:AS,AU:AU)</f>
        <v>Vuelos</v>
      </c>
      <c r="K2283" t="s">
        <v>33</v>
      </c>
      <c r="L2283">
        <v>1008.3</v>
      </c>
      <c r="M2283">
        <f>L2283*_xlfn.XLOOKUP(K2283,AM:AM,AN:AN)</f>
        <v>867.13799999999992</v>
      </c>
      <c r="N2283">
        <f>L2283*_xlfn.XLOOKUP(K2283,AM:AM,AO:AO)</f>
        <v>1008.3</v>
      </c>
      <c r="O2283">
        <v>46.19</v>
      </c>
      <c r="P2283">
        <f>O2283*_xlfn.XLOOKUP(K2283,AM:AM,AN:AN)</f>
        <v>39.723399999999998</v>
      </c>
      <c r="Q2283">
        <f>O2283*_xlfn.XLOOKUP(K2283,AM:AM,AO:AO)</f>
        <v>46.19</v>
      </c>
      <c r="R2283" t="str">
        <f>_xlfn.XLOOKUP(E2283,AF:AF,AG:AG)</f>
        <v>Alaska Airlines</v>
      </c>
      <c r="S2283" t="str">
        <f>_xlfn.XLOOKUP(E2283,AF:AF,AI:AI)</f>
        <v>United States</v>
      </c>
      <c r="T2283">
        <f>WEEKNUM(G2283)</f>
        <v>20</v>
      </c>
      <c r="U2283">
        <f>YEAR(G2283)</f>
        <v>2025</v>
      </c>
      <c r="V2283" s="117">
        <f>IFERROR(Q2283/N2283,"0")</f>
        <v>4.5809778835663992E-2</v>
      </c>
    </row>
    <row r="2284" spans="1:22">
      <c r="A2284" t="str">
        <f>_xlfn.XLOOKUP(D2284,BN:BN,BO:BO)</f>
        <v>México</v>
      </c>
      <c r="B2284" t="s">
        <v>25</v>
      </c>
      <c r="C2284">
        <v>347</v>
      </c>
      <c r="D2284" t="str">
        <f>_xlfn.XLOOKUP(C2284,BH:BH,BI:BI)</f>
        <v>DianaM</v>
      </c>
      <c r="E2284">
        <v>0</v>
      </c>
      <c r="F2284" t="s">
        <v>3262</v>
      </c>
      <c r="G2284" s="63">
        <v>45794</v>
      </c>
      <c r="H2284" s="63">
        <v>45815</v>
      </c>
      <c r="I2284" t="s">
        <v>396</v>
      </c>
      <c r="J2284" t="str">
        <f>_xlfn.XLOOKUP(I2284,AS:AS,AU:AU)</f>
        <v>Honorarios</v>
      </c>
      <c r="K2284" t="s">
        <v>33</v>
      </c>
      <c r="L2284">
        <v>100</v>
      </c>
      <c r="M2284">
        <f>L2284*_xlfn.XLOOKUP(K2284,AM:AM,AN:AN)</f>
        <v>86</v>
      </c>
      <c r="N2284">
        <f>L2284*_xlfn.XLOOKUP(K2284,AM:AM,AO:AO)</f>
        <v>100</v>
      </c>
      <c r="O2284">
        <v>100</v>
      </c>
      <c r="P2284">
        <f>O2284*_xlfn.XLOOKUP(K2284,AM:AM,AN:AN)</f>
        <v>86</v>
      </c>
      <c r="Q2284">
        <f>O2284*_xlfn.XLOOKUP(K2284,AM:AM,AO:AO)</f>
        <v>100</v>
      </c>
      <c r="R2284" t="str">
        <f>_xlfn.XLOOKUP(E2284,AF:AF,AG:AG)</f>
        <v>FEES</v>
      </c>
      <c r="S2284">
        <f>_xlfn.XLOOKUP(E2284,AF:AF,AI:AI)</f>
        <v>0</v>
      </c>
      <c r="T2284">
        <f>WEEKNUM(G2284)</f>
        <v>20</v>
      </c>
      <c r="U2284">
        <f>YEAR(G2284)</f>
        <v>2025</v>
      </c>
      <c r="V2284" s="117">
        <f>IFERROR(Q2284/N2284,"0")</f>
        <v>1</v>
      </c>
    </row>
    <row r="2285" spans="1:22">
      <c r="A2285" t="str">
        <f>_xlfn.XLOOKUP(D2285,BN:BN,BO:BO)</f>
        <v>México</v>
      </c>
      <c r="B2285" t="s">
        <v>25</v>
      </c>
      <c r="C2285">
        <v>347</v>
      </c>
      <c r="D2285" t="str">
        <f>_xlfn.XLOOKUP(C2285,BH:BH,BI:BI)</f>
        <v>DianaM</v>
      </c>
      <c r="E2285">
        <v>24495</v>
      </c>
      <c r="F2285" t="s">
        <v>3263</v>
      </c>
      <c r="G2285" s="63">
        <v>45794</v>
      </c>
      <c r="H2285" s="63">
        <v>45815</v>
      </c>
      <c r="I2285" t="s">
        <v>366</v>
      </c>
      <c r="J2285" t="str">
        <f>_xlfn.XLOOKUP(I2285,AS:AS,AU:AU)</f>
        <v>Vuelos</v>
      </c>
      <c r="K2285" t="s">
        <v>33</v>
      </c>
      <c r="L2285">
        <v>485.34</v>
      </c>
      <c r="M2285">
        <f>L2285*_xlfn.XLOOKUP(K2285,AM:AM,AN:AN)</f>
        <v>417.39239999999995</v>
      </c>
      <c r="N2285">
        <f>L2285*_xlfn.XLOOKUP(K2285,AM:AM,AO:AO)</f>
        <v>485.34</v>
      </c>
      <c r="O2285">
        <v>0</v>
      </c>
      <c r="P2285">
        <f>O2285*_xlfn.XLOOKUP(K2285,AM:AM,AN:AN)</f>
        <v>0</v>
      </c>
      <c r="Q2285">
        <f>O2285*_xlfn.XLOOKUP(K2285,AM:AM,AO:AO)</f>
        <v>0</v>
      </c>
      <c r="R2285" t="str">
        <f>_xlfn.XLOOKUP(E2285,AF:AF,AG:AG)</f>
        <v>United Airlines</v>
      </c>
      <c r="S2285" t="str">
        <f>_xlfn.XLOOKUP(E2285,AF:AF,AI:AI)</f>
        <v>United States</v>
      </c>
      <c r="T2285">
        <f>WEEKNUM(G2285)</f>
        <v>20</v>
      </c>
      <c r="U2285">
        <f>YEAR(G2285)</f>
        <v>2025</v>
      </c>
      <c r="V2285" s="117">
        <f>IFERROR(Q2285/N2285,"0")</f>
        <v>0</v>
      </c>
    </row>
    <row r="2286" spans="1:22">
      <c r="A2286" t="str">
        <f>_xlfn.XLOOKUP(D2286,BN:BN,BO:BO)</f>
        <v>México</v>
      </c>
      <c r="B2286" t="s">
        <v>25</v>
      </c>
      <c r="C2286">
        <v>347</v>
      </c>
      <c r="D2286" t="str">
        <f>_xlfn.XLOOKUP(C2286,BH:BH,BI:BI)</f>
        <v>DianaM</v>
      </c>
      <c r="E2286">
        <v>0</v>
      </c>
      <c r="F2286" t="s">
        <v>3264</v>
      </c>
      <c r="G2286" s="63">
        <v>45794</v>
      </c>
      <c r="H2286" s="63">
        <v>45815</v>
      </c>
      <c r="I2286" t="s">
        <v>396</v>
      </c>
      <c r="J2286" t="str">
        <f>_xlfn.XLOOKUP(I2286,AS:AS,AU:AU)</f>
        <v>Honorarios</v>
      </c>
      <c r="K2286" t="s">
        <v>33</v>
      </c>
      <c r="L2286">
        <v>50</v>
      </c>
      <c r="M2286">
        <f>L2286*_xlfn.XLOOKUP(K2286,AM:AM,AN:AN)</f>
        <v>43</v>
      </c>
      <c r="N2286">
        <f>L2286*_xlfn.XLOOKUP(K2286,AM:AM,AO:AO)</f>
        <v>50</v>
      </c>
      <c r="O2286">
        <v>50</v>
      </c>
      <c r="P2286">
        <f>O2286*_xlfn.XLOOKUP(K2286,AM:AM,AN:AN)</f>
        <v>43</v>
      </c>
      <c r="Q2286">
        <f>O2286*_xlfn.XLOOKUP(K2286,AM:AM,AO:AO)</f>
        <v>50</v>
      </c>
      <c r="R2286" t="str">
        <f>_xlfn.XLOOKUP(E2286,AF:AF,AG:AG)</f>
        <v>FEES</v>
      </c>
      <c r="S2286">
        <f>_xlfn.XLOOKUP(E2286,AF:AF,AI:AI)</f>
        <v>0</v>
      </c>
      <c r="T2286">
        <f>WEEKNUM(G2286)</f>
        <v>20</v>
      </c>
      <c r="U2286">
        <f>YEAR(G2286)</f>
        <v>2025</v>
      </c>
      <c r="V2286" s="117">
        <f>IFERROR(Q2286/N2286,"0")</f>
        <v>1</v>
      </c>
    </row>
    <row r="2287" spans="1:22">
      <c r="A2287" t="str">
        <f>_xlfn.XLOOKUP(D2287,BN:BN,BO:BO)</f>
        <v>México</v>
      </c>
      <c r="B2287" t="s">
        <v>25</v>
      </c>
      <c r="C2287">
        <v>347</v>
      </c>
      <c r="D2287" t="str">
        <f>_xlfn.XLOOKUP(C2287,BH:BH,BI:BI)</f>
        <v>DianaM</v>
      </c>
      <c r="E2287">
        <v>24495</v>
      </c>
      <c r="F2287" t="s">
        <v>3265</v>
      </c>
      <c r="G2287" s="63">
        <v>45794</v>
      </c>
      <c r="H2287" s="63">
        <v>45815</v>
      </c>
      <c r="I2287" t="s">
        <v>366</v>
      </c>
      <c r="J2287" t="str">
        <f>_xlfn.XLOOKUP(I2287,AS:AS,AU:AU)</f>
        <v>Vuelos</v>
      </c>
      <c r="K2287" t="s">
        <v>33</v>
      </c>
      <c r="L2287">
        <v>50.01</v>
      </c>
      <c r="M2287">
        <f>L2287*_xlfn.XLOOKUP(K2287,AM:AM,AN:AN)</f>
        <v>43.008599999999994</v>
      </c>
      <c r="N2287">
        <f>L2287*_xlfn.XLOOKUP(K2287,AM:AM,AO:AO)</f>
        <v>50.01</v>
      </c>
      <c r="O2287">
        <v>0</v>
      </c>
      <c r="P2287">
        <f>O2287*_xlfn.XLOOKUP(K2287,AM:AM,AN:AN)</f>
        <v>0</v>
      </c>
      <c r="Q2287">
        <f>O2287*_xlfn.XLOOKUP(K2287,AM:AM,AO:AO)</f>
        <v>0</v>
      </c>
      <c r="R2287" t="str">
        <f>_xlfn.XLOOKUP(E2287,AF:AF,AG:AG)</f>
        <v>United Airlines</v>
      </c>
      <c r="S2287" t="str">
        <f>_xlfn.XLOOKUP(E2287,AF:AF,AI:AI)</f>
        <v>United States</v>
      </c>
      <c r="T2287">
        <f>WEEKNUM(G2287)</f>
        <v>20</v>
      </c>
      <c r="U2287">
        <f>YEAR(G2287)</f>
        <v>2025</v>
      </c>
      <c r="V2287" s="117">
        <f>IFERROR(Q2287/N2287,"0")</f>
        <v>0</v>
      </c>
    </row>
    <row r="2288" spans="1:22">
      <c r="A2288" t="str">
        <f>_xlfn.XLOOKUP(D2288,BN:BN,BO:BO)</f>
        <v>México</v>
      </c>
      <c r="B2288" t="s">
        <v>25</v>
      </c>
      <c r="C2288">
        <v>347</v>
      </c>
      <c r="D2288" t="str">
        <f>_xlfn.XLOOKUP(C2288,BH:BH,BI:BI)</f>
        <v>DianaM</v>
      </c>
      <c r="E2288">
        <v>24495</v>
      </c>
      <c r="F2288" t="s">
        <v>3266</v>
      </c>
      <c r="G2288" s="63">
        <v>45794</v>
      </c>
      <c r="H2288" s="63">
        <v>45815</v>
      </c>
      <c r="I2288" t="s">
        <v>366</v>
      </c>
      <c r="J2288" t="str">
        <f>_xlfn.XLOOKUP(I2288,AS:AS,AU:AU)</f>
        <v>Vuelos</v>
      </c>
      <c r="K2288" t="s">
        <v>33</v>
      </c>
      <c r="L2288">
        <v>66.989999999999995</v>
      </c>
      <c r="M2288">
        <f>L2288*_xlfn.XLOOKUP(K2288,AM:AM,AN:AN)</f>
        <v>57.611399999999996</v>
      </c>
      <c r="N2288">
        <f>L2288*_xlfn.XLOOKUP(K2288,AM:AM,AO:AO)</f>
        <v>66.989999999999995</v>
      </c>
      <c r="O2288">
        <v>0</v>
      </c>
      <c r="P2288">
        <f>O2288*_xlfn.XLOOKUP(K2288,AM:AM,AN:AN)</f>
        <v>0</v>
      </c>
      <c r="Q2288">
        <f>O2288*_xlfn.XLOOKUP(K2288,AM:AM,AO:AO)</f>
        <v>0</v>
      </c>
      <c r="R2288" t="str">
        <f>_xlfn.XLOOKUP(E2288,AF:AF,AG:AG)</f>
        <v>United Airlines</v>
      </c>
      <c r="S2288" t="str">
        <f>_xlfn.XLOOKUP(E2288,AF:AF,AI:AI)</f>
        <v>United States</v>
      </c>
      <c r="T2288">
        <f>WEEKNUM(G2288)</f>
        <v>20</v>
      </c>
      <c r="U2288">
        <f>YEAR(G2288)</f>
        <v>2025</v>
      </c>
      <c r="V2288" s="117">
        <f>IFERROR(Q2288/N2288,"0")</f>
        <v>0</v>
      </c>
    </row>
    <row r="2289" spans="1:22">
      <c r="A2289" t="str">
        <f>_xlfn.XLOOKUP(D2289,BN:BN,BO:BO)</f>
        <v>México</v>
      </c>
      <c r="B2289" t="s">
        <v>25</v>
      </c>
      <c r="C2289">
        <v>347</v>
      </c>
      <c r="D2289" t="str">
        <f>_xlfn.XLOOKUP(C2289,BH:BH,BI:BI)</f>
        <v>DianaM</v>
      </c>
      <c r="E2289">
        <v>24972</v>
      </c>
      <c r="F2289" t="s">
        <v>1880</v>
      </c>
      <c r="G2289" s="63">
        <v>45794</v>
      </c>
      <c r="H2289" s="63">
        <v>45815</v>
      </c>
      <c r="I2289" t="s">
        <v>376</v>
      </c>
      <c r="J2289" t="str">
        <f>_xlfn.XLOOKUP(I2289,AS:AS,AU:AU)</f>
        <v>Hotel</v>
      </c>
      <c r="K2289" t="s">
        <v>33</v>
      </c>
      <c r="L2289">
        <v>284.47000000000003</v>
      </c>
      <c r="M2289">
        <f>L2289*_xlfn.XLOOKUP(K2289,AM:AM,AN:AN)</f>
        <v>244.64420000000001</v>
      </c>
      <c r="N2289">
        <f>L2289*_xlfn.XLOOKUP(K2289,AM:AM,AO:AO)</f>
        <v>284.47000000000003</v>
      </c>
      <c r="O2289">
        <v>262.02999999999997</v>
      </c>
      <c r="P2289">
        <f>O2289*_xlfn.XLOOKUP(K2289,AM:AM,AN:AN)</f>
        <v>225.34579999999997</v>
      </c>
      <c r="Q2289">
        <f>O2289*_xlfn.XLOOKUP(K2289,AM:AM,AO:AO)</f>
        <v>262.02999999999997</v>
      </c>
      <c r="R2289" t="str">
        <f>_xlfn.XLOOKUP(E2289,AF:AF,AG:AG)</f>
        <v>GRADUATE BY HILTON PRINCETON</v>
      </c>
      <c r="S2289" t="str">
        <f>_xlfn.XLOOKUP(E2289,AF:AF,AI:AI)</f>
        <v>United States</v>
      </c>
      <c r="T2289">
        <f>WEEKNUM(G2289)</f>
        <v>20</v>
      </c>
      <c r="U2289">
        <f>YEAR(G2289)</f>
        <v>2025</v>
      </c>
      <c r="V2289" s="117">
        <f>IFERROR(Q2289/N2289,"0")</f>
        <v>0.92111646219284971</v>
      </c>
    </row>
    <row r="2290" spans="1:22">
      <c r="A2290" t="str">
        <f>_xlfn.XLOOKUP(D2290,BN:BN,BO:BO)</f>
        <v>México</v>
      </c>
      <c r="B2290" t="s">
        <v>25</v>
      </c>
      <c r="C2290">
        <v>347</v>
      </c>
      <c r="D2290" t="str">
        <f>_xlfn.XLOOKUP(C2290,BH:BH,BI:BI)</f>
        <v>DianaM</v>
      </c>
      <c r="E2290">
        <v>25240</v>
      </c>
      <c r="F2290" t="s">
        <v>3267</v>
      </c>
      <c r="G2290" s="63">
        <v>45794</v>
      </c>
      <c r="H2290" s="63">
        <v>45815</v>
      </c>
      <c r="I2290" t="s">
        <v>366</v>
      </c>
      <c r="J2290" t="str">
        <f>_xlfn.XLOOKUP(I2290,AS:AS,AU:AU)</f>
        <v>Vuelos</v>
      </c>
      <c r="K2290" t="s">
        <v>33</v>
      </c>
      <c r="L2290">
        <v>253.49</v>
      </c>
      <c r="M2290">
        <f>L2290*_xlfn.XLOOKUP(K2290,AM:AM,AN:AN)</f>
        <v>218.00140000000002</v>
      </c>
      <c r="N2290">
        <f>L2290*_xlfn.XLOOKUP(K2290,AM:AM,AO:AO)</f>
        <v>253.49</v>
      </c>
      <c r="O2290">
        <v>0</v>
      </c>
      <c r="P2290">
        <f>O2290*_xlfn.XLOOKUP(K2290,AM:AM,AN:AN)</f>
        <v>0</v>
      </c>
      <c r="Q2290">
        <f>O2290*_xlfn.XLOOKUP(K2290,AM:AM,AO:AO)</f>
        <v>0</v>
      </c>
      <c r="R2290" t="str">
        <f>_xlfn.XLOOKUP(E2290,AF:AF,AG:AG)</f>
        <v>DELTA AIR LINES</v>
      </c>
      <c r="S2290" t="str">
        <f>_xlfn.XLOOKUP(E2290,AF:AF,AI:AI)</f>
        <v>United States</v>
      </c>
      <c r="T2290">
        <f>WEEKNUM(G2290)</f>
        <v>20</v>
      </c>
      <c r="U2290">
        <f>YEAR(G2290)</f>
        <v>2025</v>
      </c>
      <c r="V2290" s="117">
        <f>IFERROR(Q2290/N2290,"0")</f>
        <v>0</v>
      </c>
    </row>
    <row r="2291" spans="1:22">
      <c r="A2291" t="str">
        <f>_xlfn.XLOOKUP(D2291,BN:BN,BO:BO)</f>
        <v>México</v>
      </c>
      <c r="B2291" t="s">
        <v>25</v>
      </c>
      <c r="C2291">
        <v>347</v>
      </c>
      <c r="D2291" t="str">
        <f>_xlfn.XLOOKUP(C2291,BH:BH,BI:BI)</f>
        <v>DianaM</v>
      </c>
      <c r="E2291">
        <v>0</v>
      </c>
      <c r="F2291" t="s">
        <v>1158</v>
      </c>
      <c r="G2291" s="63">
        <v>45794</v>
      </c>
      <c r="H2291" s="63">
        <v>45815</v>
      </c>
      <c r="I2291" t="s">
        <v>396</v>
      </c>
      <c r="J2291" t="str">
        <f>_xlfn.XLOOKUP(I2291,AS:AS,AU:AU)</f>
        <v>Honorarios</v>
      </c>
      <c r="K2291" t="s">
        <v>33</v>
      </c>
      <c r="L2291">
        <v>783.93</v>
      </c>
      <c r="M2291">
        <f>L2291*_xlfn.XLOOKUP(K2291,AM:AM,AN:AN)</f>
        <v>674.1798</v>
      </c>
      <c r="N2291">
        <f>L2291*_xlfn.XLOOKUP(K2291,AM:AM,AO:AO)</f>
        <v>783.93</v>
      </c>
      <c r="O2291">
        <v>783.93</v>
      </c>
      <c r="P2291">
        <f>O2291*_xlfn.XLOOKUP(K2291,AM:AM,AN:AN)</f>
        <v>674.1798</v>
      </c>
      <c r="Q2291">
        <f>O2291*_xlfn.XLOOKUP(K2291,AM:AM,AO:AO)</f>
        <v>783.93</v>
      </c>
      <c r="R2291" t="str">
        <f>_xlfn.XLOOKUP(E2291,AF:AF,AG:AG)</f>
        <v>FEES</v>
      </c>
      <c r="S2291">
        <f>_xlfn.XLOOKUP(E2291,AF:AF,AI:AI)</f>
        <v>0</v>
      </c>
      <c r="T2291">
        <f>WEEKNUM(G2291)</f>
        <v>20</v>
      </c>
      <c r="U2291">
        <f>YEAR(G2291)</f>
        <v>2025</v>
      </c>
      <c r="V2291" s="117">
        <f>IFERROR(Q2291/N2291,"0")</f>
        <v>1</v>
      </c>
    </row>
    <row r="2292" spans="1:22">
      <c r="A2292" t="str">
        <f>_xlfn.XLOOKUP(D2292,BN:BN,BO:BO)</f>
        <v>México</v>
      </c>
      <c r="B2292" t="s">
        <v>25</v>
      </c>
      <c r="C2292">
        <v>348</v>
      </c>
      <c r="D2292" t="str">
        <f>_xlfn.XLOOKUP(C2292,BH:BH,BI:BI)</f>
        <v>EduardoP</v>
      </c>
      <c r="E2292">
        <v>27966</v>
      </c>
      <c r="F2292" t="s">
        <v>3268</v>
      </c>
      <c r="G2292" s="63">
        <v>45799</v>
      </c>
      <c r="H2292" s="63">
        <v>45802</v>
      </c>
      <c r="I2292" t="s">
        <v>376</v>
      </c>
      <c r="J2292" t="str">
        <f>_xlfn.XLOOKUP(I2292,AS:AS,AU:AU)</f>
        <v>Hotel</v>
      </c>
      <c r="K2292" t="s">
        <v>33</v>
      </c>
      <c r="L2292">
        <v>3045</v>
      </c>
      <c r="M2292">
        <f>L2292*_xlfn.XLOOKUP(K2292,AM:AM,AN:AN)</f>
        <v>2618.6999999999998</v>
      </c>
      <c r="N2292">
        <f>L2292*_xlfn.XLOOKUP(K2292,AM:AM,AO:AO)</f>
        <v>3045</v>
      </c>
      <c r="O2292">
        <v>429.35</v>
      </c>
      <c r="P2292">
        <f>O2292*_xlfn.XLOOKUP(K2292,AM:AM,AN:AN)</f>
        <v>369.24099999999999</v>
      </c>
      <c r="Q2292">
        <f>O2292*_xlfn.XLOOKUP(K2292,AM:AM,AO:AO)</f>
        <v>429.35</v>
      </c>
      <c r="R2292" t="str">
        <f>_xlfn.XLOOKUP(E2292,AF:AF,AG:AG)</f>
        <v>ROSEWOOD MANDARINA</v>
      </c>
      <c r="S2292" t="str">
        <f>_xlfn.XLOOKUP(E2292,AF:AF,AI:AI)</f>
        <v>Mexico</v>
      </c>
      <c r="T2292">
        <f>WEEKNUM(G2292)</f>
        <v>21</v>
      </c>
      <c r="U2292">
        <f>YEAR(G2292)</f>
        <v>2025</v>
      </c>
      <c r="V2292" s="117">
        <f>IFERROR(Q2292/N2292,"0")</f>
        <v>0.14100164203612481</v>
      </c>
    </row>
    <row r="2293" spans="1:22">
      <c r="A2293" t="str">
        <f>_xlfn.XLOOKUP(D2293,BN:BN,BO:BO)</f>
        <v>México</v>
      </c>
      <c r="B2293" t="s">
        <v>25</v>
      </c>
      <c r="C2293">
        <v>349</v>
      </c>
      <c r="D2293" t="str">
        <f>_xlfn.XLOOKUP(C2293,BH:BH,BI:BI)</f>
        <v>VeronicaN</v>
      </c>
      <c r="E2293">
        <v>25348</v>
      </c>
      <c r="F2293" t="s">
        <v>3269</v>
      </c>
      <c r="G2293" s="63">
        <v>45794</v>
      </c>
      <c r="H2293" s="63">
        <v>45802</v>
      </c>
      <c r="I2293" t="s">
        <v>364</v>
      </c>
      <c r="J2293" t="str">
        <f>_xlfn.XLOOKUP(I2293,AS:AS,AU:AU)</f>
        <v>DMC</v>
      </c>
      <c r="K2293" t="s">
        <v>33</v>
      </c>
      <c r="L2293">
        <v>2456</v>
      </c>
      <c r="M2293">
        <f>L2293*_xlfn.XLOOKUP(K2293,AM:AM,AN:AN)</f>
        <v>2112.16</v>
      </c>
      <c r="N2293">
        <f>L2293*_xlfn.XLOOKUP(K2293,AM:AM,AO:AO)</f>
        <v>2456</v>
      </c>
      <c r="O2293">
        <v>0</v>
      </c>
      <c r="P2293">
        <f>O2293*_xlfn.XLOOKUP(K2293,AM:AM,AN:AN)</f>
        <v>0</v>
      </c>
      <c r="Q2293">
        <f>O2293*_xlfn.XLOOKUP(K2293,AM:AM,AO:AO)</f>
        <v>0</v>
      </c>
      <c r="R2293" t="str">
        <f>_xlfn.XLOOKUP(E2293,AF:AF,AG:AG)</f>
        <v>ARABIAN LUX</v>
      </c>
      <c r="S2293" t="str">
        <f>_xlfn.XLOOKUP(E2293,AF:AF,AI:AI)</f>
        <v>United Arab Emirates</v>
      </c>
      <c r="T2293">
        <f>WEEKNUM(G2293)</f>
        <v>20</v>
      </c>
      <c r="U2293">
        <f>YEAR(G2293)</f>
        <v>2025</v>
      </c>
      <c r="V2293" s="117">
        <f>IFERROR(Q2293/N2293,"0")</f>
        <v>0</v>
      </c>
    </row>
    <row r="2294" spans="1:22">
      <c r="A2294" t="str">
        <f>_xlfn.XLOOKUP(D2294,BN:BN,BO:BO)</f>
        <v>México</v>
      </c>
      <c r="B2294" t="s">
        <v>25</v>
      </c>
      <c r="C2294">
        <v>349</v>
      </c>
      <c r="D2294" t="str">
        <f>_xlfn.XLOOKUP(C2294,BH:BH,BI:BI)</f>
        <v>VeronicaN</v>
      </c>
      <c r="E2294">
        <v>0</v>
      </c>
      <c r="F2294" t="s">
        <v>1709</v>
      </c>
      <c r="G2294" s="63">
        <v>45794</v>
      </c>
      <c r="H2294" s="63">
        <v>45802</v>
      </c>
      <c r="I2294" t="s">
        <v>396</v>
      </c>
      <c r="J2294" t="str">
        <f>_xlfn.XLOOKUP(I2294,AS:AS,AU:AU)</f>
        <v>Honorarios</v>
      </c>
      <c r="K2294" t="s">
        <v>33</v>
      </c>
      <c r="L2294">
        <v>1.91</v>
      </c>
      <c r="M2294">
        <f>L2294*_xlfn.XLOOKUP(K2294,AM:AM,AN:AN)</f>
        <v>1.6425999999999998</v>
      </c>
      <c r="N2294">
        <f>L2294*_xlfn.XLOOKUP(K2294,AM:AM,AO:AO)</f>
        <v>1.91</v>
      </c>
      <c r="O2294">
        <v>1.91</v>
      </c>
      <c r="P2294">
        <f>O2294*_xlfn.XLOOKUP(K2294,AM:AM,AN:AN)</f>
        <v>1.6425999999999998</v>
      </c>
      <c r="Q2294">
        <f>O2294*_xlfn.XLOOKUP(K2294,AM:AM,AO:AO)</f>
        <v>1.91</v>
      </c>
      <c r="R2294" t="str">
        <f>_xlfn.XLOOKUP(E2294,AF:AF,AG:AG)</f>
        <v>FEES</v>
      </c>
      <c r="S2294">
        <f>_xlfn.XLOOKUP(E2294,AF:AF,AI:AI)</f>
        <v>0</v>
      </c>
      <c r="T2294">
        <f>WEEKNUM(G2294)</f>
        <v>20</v>
      </c>
      <c r="U2294">
        <f>YEAR(G2294)</f>
        <v>2025</v>
      </c>
      <c r="V2294" s="117">
        <f>IFERROR(Q2294/N2294,"0")</f>
        <v>1</v>
      </c>
    </row>
    <row r="2295" spans="1:22">
      <c r="A2295" t="str">
        <f>_xlfn.XLOOKUP(D2295,BN:BN,BO:BO)</f>
        <v>Madrid</v>
      </c>
      <c r="B2295" t="s">
        <v>25</v>
      </c>
      <c r="C2295">
        <v>350</v>
      </c>
      <c r="D2295" t="str">
        <f>_xlfn.XLOOKUP(C2295,BH:BH,BI:BI)</f>
        <v>RafaellaP</v>
      </c>
      <c r="E2295">
        <v>25024</v>
      </c>
      <c r="F2295" t="s">
        <v>3270</v>
      </c>
      <c r="G2295" s="63">
        <v>45793</v>
      </c>
      <c r="H2295" s="63" t="s">
        <v>218</v>
      </c>
      <c r="I2295" t="s">
        <v>366</v>
      </c>
      <c r="J2295" t="str">
        <f>_xlfn.XLOOKUP(I2295,AS:AS,AU:AU)</f>
        <v>Vuelos</v>
      </c>
      <c r="K2295" t="s">
        <v>33</v>
      </c>
      <c r="L2295">
        <v>3304.16</v>
      </c>
      <c r="M2295">
        <f>L2295*_xlfn.XLOOKUP(K2295,AM:AM,AN:AN)</f>
        <v>2841.5775999999996</v>
      </c>
      <c r="N2295">
        <f>L2295*_xlfn.XLOOKUP(K2295,AM:AM,AO:AO)</f>
        <v>3304.16</v>
      </c>
      <c r="O2295">
        <v>0</v>
      </c>
      <c r="P2295">
        <f>O2295*_xlfn.XLOOKUP(K2295,AM:AM,AN:AN)</f>
        <v>0</v>
      </c>
      <c r="Q2295">
        <f>O2295*_xlfn.XLOOKUP(K2295,AM:AM,AO:AO)</f>
        <v>0</v>
      </c>
      <c r="R2295" t="str">
        <f>_xlfn.XLOOKUP(E2295,AF:AF,AG:AG)</f>
        <v>Iberia</v>
      </c>
      <c r="S2295" t="str">
        <f>_xlfn.XLOOKUP(E2295,AF:AF,AI:AI)</f>
        <v>Spain</v>
      </c>
      <c r="T2295">
        <f>WEEKNUM(G2295)</f>
        <v>20</v>
      </c>
      <c r="U2295">
        <f>YEAR(G2295)</f>
        <v>2025</v>
      </c>
      <c r="V2295" s="117">
        <f>IFERROR(Q2295/N2295,"0")</f>
        <v>0</v>
      </c>
    </row>
    <row r="2296" spans="1:22">
      <c r="A2296" t="str">
        <f>_xlfn.XLOOKUP(D2296,BN:BN,BO:BO)</f>
        <v>Madrid</v>
      </c>
      <c r="B2296" t="s">
        <v>25</v>
      </c>
      <c r="C2296">
        <v>350</v>
      </c>
      <c r="D2296" t="str">
        <f>_xlfn.XLOOKUP(C2296,BH:BH,BI:BI)</f>
        <v>RafaellaP</v>
      </c>
      <c r="E2296">
        <v>28332</v>
      </c>
      <c r="F2296" t="s">
        <v>3271</v>
      </c>
      <c r="G2296" s="63">
        <v>45811</v>
      </c>
      <c r="H2296" s="63">
        <v>45818</v>
      </c>
      <c r="I2296" t="s">
        <v>376</v>
      </c>
      <c r="J2296" t="str">
        <f>_xlfn.XLOOKUP(I2296,AS:AS,AU:AU)</f>
        <v>Hotel</v>
      </c>
      <c r="K2296" t="s">
        <v>33</v>
      </c>
      <c r="L2296">
        <v>4269.2700000000004</v>
      </c>
      <c r="M2296">
        <f>L2296*_xlfn.XLOOKUP(K2296,AM:AM,AN:AN)</f>
        <v>3671.5722000000005</v>
      </c>
      <c r="N2296">
        <f>L2296*_xlfn.XLOOKUP(K2296,AM:AM,AO:AO)</f>
        <v>4269.2700000000004</v>
      </c>
      <c r="O2296">
        <v>304.27</v>
      </c>
      <c r="P2296">
        <f>O2296*_xlfn.XLOOKUP(K2296,AM:AM,AN:AN)</f>
        <v>261.67219999999998</v>
      </c>
      <c r="Q2296">
        <f>O2296*_xlfn.XLOOKUP(K2296,AM:AM,AO:AO)</f>
        <v>304.27</v>
      </c>
      <c r="R2296" t="str">
        <f>_xlfn.XLOOKUP(E2296,AF:AF,AG:AG)</f>
        <v>TOTEM MADRID BOUTIQUE HOTEL</v>
      </c>
      <c r="S2296" t="str">
        <f>_xlfn.XLOOKUP(E2296,AF:AF,AI:AI)</f>
        <v>Spain</v>
      </c>
      <c r="T2296">
        <f>WEEKNUM(G2296)</f>
        <v>23</v>
      </c>
      <c r="U2296">
        <f>YEAR(G2296)</f>
        <v>2025</v>
      </c>
      <c r="V2296" s="117">
        <f>IFERROR(Q2296/N2296,"0")</f>
        <v>7.1269795538815753E-2</v>
      </c>
    </row>
    <row r="2297" spans="1:22">
      <c r="A2297" t="str">
        <f>_xlfn.XLOOKUP(D2297,BN:BN,BO:BO)</f>
        <v>Madrid</v>
      </c>
      <c r="B2297" t="s">
        <v>25</v>
      </c>
      <c r="C2297">
        <v>350</v>
      </c>
      <c r="D2297" t="str">
        <f>_xlfn.XLOOKUP(C2297,BH:BH,BI:BI)</f>
        <v>RafaellaP</v>
      </c>
      <c r="E2297">
        <v>25024</v>
      </c>
      <c r="F2297" t="s">
        <v>3270</v>
      </c>
      <c r="G2297" s="63">
        <v>45793</v>
      </c>
      <c r="H2297" t="s">
        <v>218</v>
      </c>
      <c r="I2297" t="s">
        <v>366</v>
      </c>
      <c r="J2297" t="str">
        <f>_xlfn.XLOOKUP(I2297,AS:AS,AU:AU)</f>
        <v>Vuelos</v>
      </c>
      <c r="K2297" t="s">
        <v>33</v>
      </c>
      <c r="L2297">
        <v>3304.16</v>
      </c>
      <c r="M2297">
        <f>L2297*_xlfn.XLOOKUP(K2297,AM:AM,AN:AN)</f>
        <v>2841.5775999999996</v>
      </c>
      <c r="N2297">
        <f>L2297*_xlfn.XLOOKUP(K2297,AM:AM,AO:AO)</f>
        <v>3304.16</v>
      </c>
      <c r="O2297">
        <v>0</v>
      </c>
      <c r="P2297">
        <f>O2297*_xlfn.XLOOKUP(K2297,AM:AM,AN:AN)</f>
        <v>0</v>
      </c>
      <c r="Q2297">
        <f>O2297*_xlfn.XLOOKUP(K2297,AM:AM,AO:AO)</f>
        <v>0</v>
      </c>
      <c r="R2297" t="str">
        <f>_xlfn.XLOOKUP(E2297,AF:AF,AG:AG)</f>
        <v>Iberia</v>
      </c>
      <c r="S2297" t="str">
        <f>_xlfn.XLOOKUP(E2297,AF:AF,AI:AI)</f>
        <v>Spain</v>
      </c>
      <c r="T2297">
        <f>WEEKNUM(G2297)</f>
        <v>20</v>
      </c>
      <c r="U2297">
        <f>YEAR(G2297)</f>
        <v>2025</v>
      </c>
      <c r="V2297" s="117">
        <f>IFERROR(Q2297/N2297,"0")</f>
        <v>0</v>
      </c>
    </row>
    <row r="2298" spans="1:22">
      <c r="A2298" t="str">
        <f>_xlfn.XLOOKUP(D2298,BN:BN,BO:BO)</f>
        <v>Madrid</v>
      </c>
      <c r="B2298" t="s">
        <v>25</v>
      </c>
      <c r="C2298">
        <v>350</v>
      </c>
      <c r="D2298" t="str">
        <f>_xlfn.XLOOKUP(C2298,BH:BH,BI:BI)</f>
        <v>RafaellaP</v>
      </c>
      <c r="E2298">
        <v>0</v>
      </c>
      <c r="F2298" t="s">
        <v>3272</v>
      </c>
      <c r="G2298" s="63">
        <v>45793</v>
      </c>
      <c r="H2298" s="63" t="s">
        <v>218</v>
      </c>
      <c r="I2298" t="s">
        <v>396</v>
      </c>
      <c r="J2298" t="str">
        <f>_xlfn.XLOOKUP(I2298,AS:AS,AU:AU)</f>
        <v>Honorarios</v>
      </c>
      <c r="K2298" t="s">
        <v>33</v>
      </c>
      <c r="L2298">
        <v>70</v>
      </c>
      <c r="M2298">
        <f>L2298*_xlfn.XLOOKUP(K2298,AM:AM,AN:AN)</f>
        <v>60.199999999999996</v>
      </c>
      <c r="N2298">
        <f>L2298*_xlfn.XLOOKUP(K2298,AM:AM,AO:AO)</f>
        <v>70</v>
      </c>
      <c r="O2298">
        <v>70</v>
      </c>
      <c r="P2298">
        <f>O2298*_xlfn.XLOOKUP(K2298,AM:AM,AN:AN)</f>
        <v>60.199999999999996</v>
      </c>
      <c r="Q2298">
        <f>O2298*_xlfn.XLOOKUP(K2298,AM:AM,AO:AO)</f>
        <v>70</v>
      </c>
      <c r="R2298" t="str">
        <f>_xlfn.XLOOKUP(E2298,AF:AF,AG:AG)</f>
        <v>FEES</v>
      </c>
      <c r="S2298">
        <f>_xlfn.XLOOKUP(E2298,AF:AF,AI:AI)</f>
        <v>0</v>
      </c>
      <c r="T2298">
        <f>WEEKNUM(G2298)</f>
        <v>20</v>
      </c>
      <c r="U2298">
        <f>YEAR(G2298)</f>
        <v>2025</v>
      </c>
      <c r="V2298" s="117">
        <f>IFERROR(Q2298/N2298,"0")</f>
        <v>1</v>
      </c>
    </row>
    <row r="2299" spans="1:22">
      <c r="A2299" t="str">
        <f>_xlfn.XLOOKUP(D2299,BN:BN,BO:BO)</f>
        <v>Madrid</v>
      </c>
      <c r="B2299" t="s">
        <v>25</v>
      </c>
      <c r="C2299">
        <v>350</v>
      </c>
      <c r="D2299" t="str">
        <f>_xlfn.XLOOKUP(C2299,BH:BH,BI:BI)</f>
        <v>RafaellaP</v>
      </c>
      <c r="E2299">
        <v>0</v>
      </c>
      <c r="F2299" t="s">
        <v>1709</v>
      </c>
      <c r="G2299" s="63">
        <v>45793</v>
      </c>
      <c r="H2299" s="63">
        <v>45818</v>
      </c>
      <c r="I2299" t="s">
        <v>396</v>
      </c>
      <c r="J2299" t="str">
        <f>_xlfn.XLOOKUP(I2299,AS:AS,AU:AU)</f>
        <v>Honorarios</v>
      </c>
      <c r="K2299" t="s">
        <v>33</v>
      </c>
      <c r="L2299">
        <v>41.68</v>
      </c>
      <c r="M2299">
        <f>L2299*_xlfn.XLOOKUP(K2299,AM:AM,AN:AN)</f>
        <v>35.844799999999999</v>
      </c>
      <c r="N2299">
        <f>L2299*_xlfn.XLOOKUP(K2299,AM:AM,AO:AO)</f>
        <v>41.68</v>
      </c>
      <c r="O2299">
        <v>41.68</v>
      </c>
      <c r="P2299">
        <f>O2299*_xlfn.XLOOKUP(K2299,AM:AM,AN:AN)</f>
        <v>35.844799999999999</v>
      </c>
      <c r="Q2299">
        <f>O2299*_xlfn.XLOOKUP(K2299,AM:AM,AO:AO)</f>
        <v>41.68</v>
      </c>
      <c r="R2299" t="str">
        <f>_xlfn.XLOOKUP(E2299,AF:AF,AG:AG)</f>
        <v>FEES</v>
      </c>
      <c r="S2299">
        <f>_xlfn.XLOOKUP(E2299,AF:AF,AI:AI)</f>
        <v>0</v>
      </c>
      <c r="T2299">
        <f>WEEKNUM(G2299)</f>
        <v>20</v>
      </c>
      <c r="U2299">
        <f>YEAR(G2299)</f>
        <v>2025</v>
      </c>
      <c r="V2299" s="117">
        <f>IFERROR(Q2299/N2299,"0")</f>
        <v>1</v>
      </c>
    </row>
    <row r="2300" spans="1:22">
      <c r="A2300" t="str">
        <f>_xlfn.XLOOKUP(D2300,BN:BN,BO:BO)</f>
        <v>Madrid</v>
      </c>
      <c r="B2300" t="s">
        <v>25</v>
      </c>
      <c r="C2300">
        <v>350</v>
      </c>
      <c r="D2300" t="str">
        <f>_xlfn.XLOOKUP(C2300,BH:BH,BI:BI)</f>
        <v>RafaellaP</v>
      </c>
      <c r="E2300">
        <v>28332</v>
      </c>
      <c r="F2300" t="s">
        <v>3273</v>
      </c>
      <c r="G2300" s="63">
        <v>45818</v>
      </c>
      <c r="H2300" s="63">
        <v>45824</v>
      </c>
      <c r="I2300" t="s">
        <v>376</v>
      </c>
      <c r="J2300" t="str">
        <f>_xlfn.XLOOKUP(I2300,AS:AS,AU:AU)</f>
        <v>Hotel</v>
      </c>
      <c r="K2300" t="s">
        <v>33</v>
      </c>
      <c r="L2300">
        <v>3740</v>
      </c>
      <c r="M2300">
        <f>L2300*_xlfn.XLOOKUP(K2300,AM:AM,AN:AN)</f>
        <v>3216.4</v>
      </c>
      <c r="N2300">
        <f>L2300*_xlfn.XLOOKUP(K2300,AM:AM,AO:AO)</f>
        <v>3740</v>
      </c>
      <c r="O2300">
        <v>302.69</v>
      </c>
      <c r="P2300">
        <f>O2300*_xlfn.XLOOKUP(K2300,AM:AM,AN:AN)</f>
        <v>260.3134</v>
      </c>
      <c r="Q2300">
        <f>O2300*_xlfn.XLOOKUP(K2300,AM:AM,AO:AO)</f>
        <v>302.69</v>
      </c>
      <c r="R2300" t="str">
        <f>_xlfn.XLOOKUP(E2300,AF:AF,AG:AG)</f>
        <v>TOTEM MADRID BOUTIQUE HOTEL</v>
      </c>
      <c r="S2300" t="str">
        <f>_xlfn.XLOOKUP(E2300,AF:AF,AI:AI)</f>
        <v>Spain</v>
      </c>
      <c r="T2300">
        <f>WEEKNUM(G2300)</f>
        <v>24</v>
      </c>
      <c r="U2300">
        <f>YEAR(G2300)</f>
        <v>2025</v>
      </c>
      <c r="V2300" s="117">
        <f>IFERROR(Q2300/N2300,"0")</f>
        <v>8.0933155080213898E-2</v>
      </c>
    </row>
    <row r="2301" spans="1:22">
      <c r="A2301" t="str">
        <f>_xlfn.XLOOKUP(D2301,BN:BN,BO:BO)</f>
        <v>México</v>
      </c>
      <c r="B2301" t="s">
        <v>25</v>
      </c>
      <c r="C2301">
        <v>351</v>
      </c>
      <c r="D2301" t="str">
        <f>_xlfn.XLOOKUP(C2301,BH:BH,BI:BI)</f>
        <v>DianaM</v>
      </c>
      <c r="E2301">
        <v>23590</v>
      </c>
      <c r="F2301" t="s">
        <v>3274</v>
      </c>
      <c r="G2301" s="63">
        <v>45793</v>
      </c>
      <c r="H2301" s="63">
        <v>45793</v>
      </c>
      <c r="I2301" t="s">
        <v>366</v>
      </c>
      <c r="J2301" t="str">
        <f>_xlfn.XLOOKUP(I2301,AS:AS,AU:AU)</f>
        <v>Vuelos</v>
      </c>
      <c r="K2301" t="s">
        <v>33</v>
      </c>
      <c r="L2301">
        <v>2576.75</v>
      </c>
      <c r="M2301">
        <f>L2301*_xlfn.XLOOKUP(K2301,AM:AM,AN:AN)</f>
        <v>2216.0050000000001</v>
      </c>
      <c r="N2301">
        <f>L2301*_xlfn.XLOOKUP(K2301,AM:AM,AO:AO)</f>
        <v>2576.75</v>
      </c>
      <c r="O2301">
        <v>0</v>
      </c>
      <c r="P2301">
        <f>O2301*_xlfn.XLOOKUP(K2301,AM:AM,AN:AN)</f>
        <v>0</v>
      </c>
      <c r="Q2301">
        <f>O2301*_xlfn.XLOOKUP(K2301,AM:AM,AO:AO)</f>
        <v>0</v>
      </c>
      <c r="R2301" t="str">
        <f>_xlfn.XLOOKUP(E2301,AF:AF,AG:AG)</f>
        <v>AEROMÉXICO</v>
      </c>
      <c r="S2301" t="str">
        <f>_xlfn.XLOOKUP(E2301,AF:AF,AI:AI)</f>
        <v>Mexico</v>
      </c>
      <c r="T2301">
        <f>WEEKNUM(G2301)</f>
        <v>20</v>
      </c>
      <c r="U2301">
        <f>YEAR(G2301)</f>
        <v>2025</v>
      </c>
      <c r="V2301" s="117">
        <f>IFERROR(Q2301/N2301,"0")</f>
        <v>0</v>
      </c>
    </row>
    <row r="2302" spans="1:22">
      <c r="A2302" t="str">
        <f>_xlfn.XLOOKUP(D2302,BN:BN,BO:BO)</f>
        <v>México</v>
      </c>
      <c r="B2302" t="s">
        <v>25</v>
      </c>
      <c r="C2302">
        <v>351</v>
      </c>
      <c r="D2302" t="str">
        <f>_xlfn.XLOOKUP(C2302,BH:BH,BI:BI)</f>
        <v>DianaM</v>
      </c>
      <c r="E2302">
        <v>0</v>
      </c>
      <c r="F2302" t="s">
        <v>3275</v>
      </c>
      <c r="G2302" s="63">
        <v>45793</v>
      </c>
      <c r="H2302" s="63">
        <v>45793</v>
      </c>
      <c r="I2302" t="s">
        <v>396</v>
      </c>
      <c r="J2302" t="str">
        <f>_xlfn.XLOOKUP(I2302,AS:AS,AU:AU)</f>
        <v>Honorarios</v>
      </c>
      <c r="K2302" t="s">
        <v>33</v>
      </c>
      <c r="L2302">
        <v>35</v>
      </c>
      <c r="M2302">
        <f>L2302*_xlfn.XLOOKUP(K2302,AM:AM,AN:AN)</f>
        <v>30.099999999999998</v>
      </c>
      <c r="N2302">
        <f>L2302*_xlfn.XLOOKUP(K2302,AM:AM,AO:AO)</f>
        <v>35</v>
      </c>
      <c r="O2302">
        <v>35</v>
      </c>
      <c r="P2302">
        <f>O2302*_xlfn.XLOOKUP(K2302,AM:AM,AN:AN)</f>
        <v>30.099999999999998</v>
      </c>
      <c r="Q2302">
        <f>O2302*_xlfn.XLOOKUP(K2302,AM:AM,AO:AO)</f>
        <v>35</v>
      </c>
      <c r="R2302" t="str">
        <f>_xlfn.XLOOKUP(E2302,AF:AF,AG:AG)</f>
        <v>FEES</v>
      </c>
      <c r="S2302">
        <f>_xlfn.XLOOKUP(E2302,AF:AF,AI:AI)</f>
        <v>0</v>
      </c>
      <c r="T2302">
        <f>WEEKNUM(G2302)</f>
        <v>20</v>
      </c>
      <c r="U2302">
        <f>YEAR(G2302)</f>
        <v>2025</v>
      </c>
      <c r="V2302" s="117">
        <f>IFERROR(Q2302/N2302,"0")</f>
        <v>1</v>
      </c>
    </row>
    <row r="2303" spans="1:22">
      <c r="A2303" t="str">
        <f>_xlfn.XLOOKUP(D2303,BN:BN,BO:BO)</f>
        <v>México</v>
      </c>
      <c r="B2303" t="s">
        <v>25</v>
      </c>
      <c r="C2303">
        <v>352</v>
      </c>
      <c r="D2303" t="str">
        <f>_xlfn.XLOOKUP(C2303,BH:BH,BI:BI)</f>
        <v>DianaM</v>
      </c>
      <c r="E2303">
        <v>23590</v>
      </c>
      <c r="F2303" t="s">
        <v>3276</v>
      </c>
      <c r="G2303" s="63">
        <v>45821</v>
      </c>
      <c r="H2303" s="63">
        <v>45824</v>
      </c>
      <c r="I2303" t="s">
        <v>366</v>
      </c>
      <c r="J2303" t="str">
        <f>_xlfn.XLOOKUP(I2303,AS:AS,AU:AU)</f>
        <v>Vuelos</v>
      </c>
      <c r="K2303" t="s">
        <v>33</v>
      </c>
      <c r="L2303">
        <v>1232.21</v>
      </c>
      <c r="M2303">
        <f>L2303*_xlfn.XLOOKUP(K2303,AM:AM,AN:AN)</f>
        <v>1059.7006000000001</v>
      </c>
      <c r="N2303">
        <f>L2303*_xlfn.XLOOKUP(K2303,AM:AM,AO:AO)</f>
        <v>1232.21</v>
      </c>
      <c r="O2303">
        <v>0</v>
      </c>
      <c r="P2303">
        <f>O2303*_xlfn.XLOOKUP(K2303,AM:AM,AN:AN)</f>
        <v>0</v>
      </c>
      <c r="Q2303">
        <f>O2303*_xlfn.XLOOKUP(K2303,AM:AM,AO:AO)</f>
        <v>0</v>
      </c>
      <c r="R2303" t="str">
        <f>_xlfn.XLOOKUP(E2303,AF:AF,AG:AG)</f>
        <v>AEROMÉXICO</v>
      </c>
      <c r="S2303" t="str">
        <f>_xlfn.XLOOKUP(E2303,AF:AF,AI:AI)</f>
        <v>Mexico</v>
      </c>
      <c r="T2303">
        <f>WEEKNUM(G2303)</f>
        <v>24</v>
      </c>
      <c r="U2303">
        <f>YEAR(G2303)</f>
        <v>2025</v>
      </c>
      <c r="V2303" s="117">
        <f>IFERROR(Q2303/N2303,"0")</f>
        <v>0</v>
      </c>
    </row>
    <row r="2304" spans="1:22">
      <c r="A2304" t="str">
        <f>_xlfn.XLOOKUP(D2304,BN:BN,BO:BO)</f>
        <v>México</v>
      </c>
      <c r="B2304" t="s">
        <v>25</v>
      </c>
      <c r="C2304">
        <v>352</v>
      </c>
      <c r="D2304" t="str">
        <f>_xlfn.XLOOKUP(C2304,BH:BH,BI:BI)</f>
        <v>DianaM</v>
      </c>
      <c r="E2304">
        <v>23590</v>
      </c>
      <c r="F2304" t="s">
        <v>3277</v>
      </c>
      <c r="G2304" s="63">
        <v>45821</v>
      </c>
      <c r="H2304" s="63">
        <v>45824</v>
      </c>
      <c r="I2304" t="s">
        <v>366</v>
      </c>
      <c r="J2304" t="str">
        <f>_xlfn.XLOOKUP(I2304,AS:AS,AU:AU)</f>
        <v>Vuelos</v>
      </c>
      <c r="K2304" t="s">
        <v>33</v>
      </c>
      <c r="L2304">
        <v>1232.21</v>
      </c>
      <c r="M2304">
        <f>L2304*_xlfn.XLOOKUP(K2304,AM:AM,AN:AN)</f>
        <v>1059.7006000000001</v>
      </c>
      <c r="N2304">
        <f>L2304*_xlfn.XLOOKUP(K2304,AM:AM,AO:AO)</f>
        <v>1232.21</v>
      </c>
      <c r="O2304">
        <v>0</v>
      </c>
      <c r="P2304">
        <f>O2304*_xlfn.XLOOKUP(K2304,AM:AM,AN:AN)</f>
        <v>0</v>
      </c>
      <c r="Q2304">
        <f>O2304*_xlfn.XLOOKUP(K2304,AM:AM,AO:AO)</f>
        <v>0</v>
      </c>
      <c r="R2304" t="str">
        <f>_xlfn.XLOOKUP(E2304,AF:AF,AG:AG)</f>
        <v>AEROMÉXICO</v>
      </c>
      <c r="S2304" t="str">
        <f>_xlfn.XLOOKUP(E2304,AF:AF,AI:AI)</f>
        <v>Mexico</v>
      </c>
      <c r="T2304">
        <f>WEEKNUM(G2304)</f>
        <v>24</v>
      </c>
      <c r="U2304">
        <f>YEAR(G2304)</f>
        <v>2025</v>
      </c>
      <c r="V2304" s="117">
        <f>IFERROR(Q2304/N2304,"0")</f>
        <v>0</v>
      </c>
    </row>
    <row r="2305" spans="1:22">
      <c r="A2305" t="str">
        <f>_xlfn.XLOOKUP(D2305,BN:BN,BO:BO)</f>
        <v>México</v>
      </c>
      <c r="B2305" t="s">
        <v>25</v>
      </c>
      <c r="C2305">
        <v>352</v>
      </c>
      <c r="D2305" t="str">
        <f>_xlfn.XLOOKUP(C2305,BH:BH,BI:BI)</f>
        <v>DianaM</v>
      </c>
      <c r="E2305">
        <v>27998</v>
      </c>
      <c r="F2305" t="s">
        <v>3278</v>
      </c>
      <c r="G2305" s="63">
        <v>45821</v>
      </c>
      <c r="H2305" s="63">
        <v>45824</v>
      </c>
      <c r="I2305" t="s">
        <v>366</v>
      </c>
      <c r="J2305" t="str">
        <f>_xlfn.XLOOKUP(I2305,AS:AS,AU:AU)</f>
        <v>Vuelos</v>
      </c>
      <c r="K2305" t="s">
        <v>33</v>
      </c>
      <c r="L2305">
        <v>1353.22</v>
      </c>
      <c r="M2305">
        <f>L2305*_xlfn.XLOOKUP(K2305,AM:AM,AN:AN)</f>
        <v>1163.7692</v>
      </c>
      <c r="N2305">
        <f>L2305*_xlfn.XLOOKUP(K2305,AM:AM,AO:AO)</f>
        <v>1353.22</v>
      </c>
      <c r="O2305">
        <v>46.28</v>
      </c>
      <c r="P2305">
        <f>O2305*_xlfn.XLOOKUP(K2305,AM:AM,AN:AN)</f>
        <v>39.800800000000002</v>
      </c>
      <c r="Q2305">
        <f>O2305*_xlfn.XLOOKUP(K2305,AM:AM,AO:AO)</f>
        <v>46.28</v>
      </c>
      <c r="R2305" t="str">
        <f>_xlfn.XLOOKUP(E2305,AF:AF,AG:AG)</f>
        <v>Air Canada</v>
      </c>
      <c r="S2305" t="str">
        <f>_xlfn.XLOOKUP(E2305,AF:AF,AI:AI)</f>
        <v>Canada</v>
      </c>
      <c r="T2305">
        <f>WEEKNUM(G2305)</f>
        <v>24</v>
      </c>
      <c r="U2305">
        <f>YEAR(G2305)</f>
        <v>2025</v>
      </c>
      <c r="V2305" s="117">
        <f>IFERROR(Q2305/N2305,"0")</f>
        <v>3.419990836671051E-2</v>
      </c>
    </row>
    <row r="2306" spans="1:22">
      <c r="A2306" t="str">
        <f>_xlfn.XLOOKUP(D2306,BN:BN,BO:BO)</f>
        <v>México</v>
      </c>
      <c r="B2306" t="s">
        <v>25</v>
      </c>
      <c r="C2306">
        <v>352</v>
      </c>
      <c r="D2306" t="str">
        <f>_xlfn.XLOOKUP(C2306,BH:BH,BI:BI)</f>
        <v>DianaM</v>
      </c>
      <c r="E2306">
        <v>27998</v>
      </c>
      <c r="F2306" t="s">
        <v>3279</v>
      </c>
      <c r="G2306" s="63">
        <v>45821</v>
      </c>
      <c r="H2306" s="63">
        <v>45824</v>
      </c>
      <c r="I2306" t="s">
        <v>366</v>
      </c>
      <c r="J2306" t="str">
        <f>_xlfn.XLOOKUP(I2306,AS:AS,AU:AU)</f>
        <v>Vuelos</v>
      </c>
      <c r="K2306" t="s">
        <v>33</v>
      </c>
      <c r="L2306">
        <v>1353.22</v>
      </c>
      <c r="M2306">
        <f>L2306*_xlfn.XLOOKUP(K2306,AM:AM,AN:AN)</f>
        <v>1163.7692</v>
      </c>
      <c r="N2306">
        <f>L2306*_xlfn.XLOOKUP(K2306,AM:AM,AO:AO)</f>
        <v>1353.22</v>
      </c>
      <c r="O2306">
        <v>46.28</v>
      </c>
      <c r="P2306">
        <f>O2306*_xlfn.XLOOKUP(K2306,AM:AM,AN:AN)</f>
        <v>39.800800000000002</v>
      </c>
      <c r="Q2306">
        <f>O2306*_xlfn.XLOOKUP(K2306,AM:AM,AO:AO)</f>
        <v>46.28</v>
      </c>
      <c r="R2306" t="str">
        <f>_xlfn.XLOOKUP(E2306,AF:AF,AG:AG)</f>
        <v>Air Canada</v>
      </c>
      <c r="S2306" t="str">
        <f>_xlfn.XLOOKUP(E2306,AF:AF,AI:AI)</f>
        <v>Canada</v>
      </c>
      <c r="T2306">
        <f>WEEKNUM(G2306)</f>
        <v>24</v>
      </c>
      <c r="U2306">
        <f>YEAR(G2306)</f>
        <v>2025</v>
      </c>
      <c r="V2306" s="117">
        <f>IFERROR(Q2306/N2306,"0")</f>
        <v>3.419990836671051E-2</v>
      </c>
    </row>
    <row r="2307" spans="1:22">
      <c r="A2307" t="str">
        <f>_xlfn.XLOOKUP(D2307,BN:BN,BO:BO)</f>
        <v>México</v>
      </c>
      <c r="B2307" t="s">
        <v>25</v>
      </c>
      <c r="C2307">
        <v>352</v>
      </c>
      <c r="D2307" t="str">
        <f>_xlfn.XLOOKUP(C2307,BH:BH,BI:BI)</f>
        <v>DianaM</v>
      </c>
      <c r="E2307">
        <v>0</v>
      </c>
      <c r="F2307" t="s">
        <v>3280</v>
      </c>
      <c r="G2307" s="63">
        <v>45821</v>
      </c>
      <c r="H2307" s="63">
        <v>45824</v>
      </c>
      <c r="I2307" t="s">
        <v>396</v>
      </c>
      <c r="J2307" t="str">
        <f>_xlfn.XLOOKUP(I2307,AS:AS,AU:AU)</f>
        <v>Honorarios</v>
      </c>
      <c r="K2307" t="s">
        <v>33</v>
      </c>
      <c r="L2307">
        <v>35</v>
      </c>
      <c r="M2307">
        <f>L2307*_xlfn.XLOOKUP(K2307,AM:AM,AN:AN)</f>
        <v>30.099999999999998</v>
      </c>
      <c r="N2307">
        <f>L2307*_xlfn.XLOOKUP(K2307,AM:AM,AO:AO)</f>
        <v>35</v>
      </c>
      <c r="O2307">
        <v>35</v>
      </c>
      <c r="P2307">
        <f>O2307*_xlfn.XLOOKUP(K2307,AM:AM,AN:AN)</f>
        <v>30.099999999999998</v>
      </c>
      <c r="Q2307">
        <f>O2307*_xlfn.XLOOKUP(K2307,AM:AM,AO:AO)</f>
        <v>35</v>
      </c>
      <c r="R2307" t="str">
        <f>_xlfn.XLOOKUP(E2307,AF:AF,AG:AG)</f>
        <v>FEES</v>
      </c>
      <c r="S2307">
        <f>_xlfn.XLOOKUP(E2307,AF:AF,AI:AI)</f>
        <v>0</v>
      </c>
      <c r="T2307">
        <f>WEEKNUM(G2307)</f>
        <v>24</v>
      </c>
      <c r="U2307">
        <f>YEAR(G2307)</f>
        <v>2025</v>
      </c>
      <c r="V2307" s="117">
        <f>IFERROR(Q2307/N2307,"0")</f>
        <v>1</v>
      </c>
    </row>
    <row r="2308" spans="1:22">
      <c r="A2308" t="str">
        <f>_xlfn.XLOOKUP(D2308,BN:BN,BO:BO)</f>
        <v>México</v>
      </c>
      <c r="B2308" t="s">
        <v>25</v>
      </c>
      <c r="C2308">
        <v>352</v>
      </c>
      <c r="D2308" t="str">
        <f>_xlfn.XLOOKUP(C2308,BH:BH,BI:BI)</f>
        <v>DianaM</v>
      </c>
      <c r="E2308">
        <v>32346</v>
      </c>
      <c r="F2308" t="s">
        <v>1880</v>
      </c>
      <c r="G2308" s="63">
        <v>45821</v>
      </c>
      <c r="H2308" s="63">
        <v>45824</v>
      </c>
      <c r="I2308" t="s">
        <v>376</v>
      </c>
      <c r="J2308" t="str">
        <f>_xlfn.XLOOKUP(I2308,AS:AS,AU:AU)</f>
        <v>Hotel</v>
      </c>
      <c r="K2308" t="s">
        <v>33</v>
      </c>
      <c r="L2308">
        <v>1952</v>
      </c>
      <c r="M2308">
        <f>L2308*_xlfn.XLOOKUP(K2308,AM:AM,AN:AN)</f>
        <v>1678.72</v>
      </c>
      <c r="N2308">
        <f>L2308*_xlfn.XLOOKUP(K2308,AM:AM,AO:AO)</f>
        <v>1952</v>
      </c>
      <c r="O2308">
        <v>195.2</v>
      </c>
      <c r="P2308">
        <f>O2308*_xlfn.XLOOKUP(K2308,AM:AM,AN:AN)</f>
        <v>167.87199999999999</v>
      </c>
      <c r="Q2308">
        <f>O2308*_xlfn.XLOOKUP(K2308,AM:AM,AO:AO)</f>
        <v>195.2</v>
      </c>
      <c r="R2308" t="str">
        <f>_xlfn.XLOOKUP(E2308,AF:AF,AG:AG)</f>
        <v>INTERCONTINENTAL MONTREAL, AN IHG HOTEL</v>
      </c>
      <c r="S2308" t="str">
        <f>_xlfn.XLOOKUP(E2308,AF:AF,AI:AI)</f>
        <v>Canada</v>
      </c>
      <c r="T2308">
        <f>WEEKNUM(G2308)</f>
        <v>24</v>
      </c>
      <c r="U2308">
        <f>YEAR(G2308)</f>
        <v>2025</v>
      </c>
      <c r="V2308" s="117">
        <f>IFERROR(Q2308/N2308,"0")</f>
        <v>9.9999999999999992E-2</v>
      </c>
    </row>
    <row r="2309" spans="1:22">
      <c r="A2309" t="str">
        <f>_xlfn.XLOOKUP(D2309,BN:BN,BO:BO)</f>
        <v>México</v>
      </c>
      <c r="B2309" t="s">
        <v>25</v>
      </c>
      <c r="C2309">
        <v>352</v>
      </c>
      <c r="D2309" t="str">
        <f>_xlfn.XLOOKUP(C2309,BH:BH,BI:BI)</f>
        <v>DianaM</v>
      </c>
      <c r="E2309">
        <v>32346</v>
      </c>
      <c r="F2309" t="s">
        <v>1880</v>
      </c>
      <c r="G2309" s="63">
        <v>45821</v>
      </c>
      <c r="H2309" s="63">
        <v>45824</v>
      </c>
      <c r="I2309" t="s">
        <v>376</v>
      </c>
      <c r="J2309" t="str">
        <f>_xlfn.XLOOKUP(I2309,AS:AS,AU:AU)</f>
        <v>Hotel</v>
      </c>
      <c r="K2309" t="s">
        <v>33</v>
      </c>
      <c r="L2309">
        <v>1952</v>
      </c>
      <c r="M2309">
        <f>L2309*_xlfn.XLOOKUP(K2309,AM:AM,AN:AN)</f>
        <v>1678.72</v>
      </c>
      <c r="N2309">
        <f>L2309*_xlfn.XLOOKUP(K2309,AM:AM,AO:AO)</f>
        <v>1952</v>
      </c>
      <c r="O2309">
        <v>195.2</v>
      </c>
      <c r="P2309">
        <f>O2309*_xlfn.XLOOKUP(K2309,AM:AM,AN:AN)</f>
        <v>167.87199999999999</v>
      </c>
      <c r="Q2309">
        <f>O2309*_xlfn.XLOOKUP(K2309,AM:AM,AO:AO)</f>
        <v>195.2</v>
      </c>
      <c r="R2309" t="str">
        <f>_xlfn.XLOOKUP(E2309,AF:AF,AG:AG)</f>
        <v>INTERCONTINENTAL MONTREAL, AN IHG HOTEL</v>
      </c>
      <c r="S2309" t="str">
        <f>_xlfn.XLOOKUP(E2309,AF:AF,AI:AI)</f>
        <v>Canada</v>
      </c>
      <c r="T2309">
        <f>WEEKNUM(G2309)</f>
        <v>24</v>
      </c>
      <c r="U2309">
        <f>YEAR(G2309)</f>
        <v>2025</v>
      </c>
      <c r="V2309" s="117">
        <f>IFERROR(Q2309/N2309,"0")</f>
        <v>9.9999999999999992E-2</v>
      </c>
    </row>
    <row r="2310" spans="1:22">
      <c r="A2310" t="str">
        <f>_xlfn.XLOOKUP(D2310,BN:BN,BO:BO)</f>
        <v>México</v>
      </c>
      <c r="B2310" t="s">
        <v>25</v>
      </c>
      <c r="C2310">
        <v>353</v>
      </c>
      <c r="D2310" t="str">
        <f>_xlfn.XLOOKUP(C2310,BH:BH,BI:BI)</f>
        <v>DianaM</v>
      </c>
      <c r="E2310">
        <v>23966</v>
      </c>
      <c r="F2310" t="s">
        <v>3281</v>
      </c>
      <c r="G2310" s="63">
        <v>45804</v>
      </c>
      <c r="H2310" s="63">
        <v>45805</v>
      </c>
      <c r="I2310" t="s">
        <v>366</v>
      </c>
      <c r="J2310" t="str">
        <f>_xlfn.XLOOKUP(I2310,AS:AS,AU:AU)</f>
        <v>Vuelos</v>
      </c>
      <c r="K2310" t="s">
        <v>33</v>
      </c>
      <c r="L2310">
        <v>2472</v>
      </c>
      <c r="M2310">
        <f>L2310*_xlfn.XLOOKUP(K2310,AM:AM,AN:AN)</f>
        <v>2125.92</v>
      </c>
      <c r="N2310">
        <f>L2310*_xlfn.XLOOKUP(K2310,AM:AM,AO:AO)</f>
        <v>2472</v>
      </c>
      <c r="O2310">
        <v>311.08</v>
      </c>
      <c r="P2310">
        <f>O2310*_xlfn.XLOOKUP(K2310,AM:AM,AN:AN)</f>
        <v>267.52879999999999</v>
      </c>
      <c r="Q2310">
        <f>O2310*_xlfn.XLOOKUP(K2310,AM:AM,AO:AO)</f>
        <v>311.08</v>
      </c>
      <c r="R2310" t="str">
        <f>_xlfn.XLOOKUP(E2310,AF:AF,AG:AG)</f>
        <v>British Airways</v>
      </c>
      <c r="S2310" t="str">
        <f>_xlfn.XLOOKUP(E2310,AF:AF,AI:AI)</f>
        <v>United Kingdom</v>
      </c>
      <c r="T2310">
        <f>WEEKNUM(G2310)</f>
        <v>22</v>
      </c>
      <c r="U2310">
        <f>YEAR(G2310)</f>
        <v>2025</v>
      </c>
      <c r="V2310" s="117">
        <f>IFERROR(Q2310/N2310,"0")</f>
        <v>0.12584142394822007</v>
      </c>
    </row>
    <row r="2311" spans="1:22">
      <c r="A2311" t="str">
        <f>_xlfn.XLOOKUP(D2311,BN:BN,BO:BO)</f>
        <v>México</v>
      </c>
      <c r="B2311" t="s">
        <v>25</v>
      </c>
      <c r="C2311">
        <v>353</v>
      </c>
      <c r="D2311" t="str">
        <f>_xlfn.XLOOKUP(C2311,BH:BH,BI:BI)</f>
        <v>DianaM</v>
      </c>
      <c r="E2311">
        <v>23966</v>
      </c>
      <c r="F2311" t="s">
        <v>3282</v>
      </c>
      <c r="G2311" s="63">
        <v>45804</v>
      </c>
      <c r="H2311" s="63">
        <v>45805</v>
      </c>
      <c r="I2311" t="s">
        <v>366</v>
      </c>
      <c r="J2311" t="str">
        <f>_xlfn.XLOOKUP(I2311,AS:AS,AU:AU)</f>
        <v>Vuelos</v>
      </c>
      <c r="K2311" t="s">
        <v>33</v>
      </c>
      <c r="L2311">
        <v>1887.7</v>
      </c>
      <c r="M2311">
        <f>L2311*_xlfn.XLOOKUP(K2311,AM:AM,AN:AN)</f>
        <v>1623.422</v>
      </c>
      <c r="N2311">
        <f>L2311*_xlfn.XLOOKUP(K2311,AM:AM,AO:AO)</f>
        <v>1887.7</v>
      </c>
      <c r="O2311">
        <v>110</v>
      </c>
      <c r="P2311">
        <f>O2311*_xlfn.XLOOKUP(K2311,AM:AM,AN:AN)</f>
        <v>94.6</v>
      </c>
      <c r="Q2311">
        <f>O2311*_xlfn.XLOOKUP(K2311,AM:AM,AO:AO)</f>
        <v>110</v>
      </c>
      <c r="R2311" t="str">
        <f>_xlfn.XLOOKUP(E2311,AF:AF,AG:AG)</f>
        <v>British Airways</v>
      </c>
      <c r="S2311" t="str">
        <f>_xlfn.XLOOKUP(E2311,AF:AF,AI:AI)</f>
        <v>United Kingdom</v>
      </c>
      <c r="T2311">
        <f>WEEKNUM(G2311)</f>
        <v>22</v>
      </c>
      <c r="U2311">
        <f>YEAR(G2311)</f>
        <v>2025</v>
      </c>
      <c r="V2311" s="117">
        <f>IFERROR(Q2311/N2311,"0")</f>
        <v>5.8271971181861525E-2</v>
      </c>
    </row>
    <row r="2312" spans="1:22">
      <c r="A2312" t="str">
        <f>_xlfn.XLOOKUP(D2312,BN:BN,BO:BO)</f>
        <v>México</v>
      </c>
      <c r="B2312" t="s">
        <v>25</v>
      </c>
      <c r="C2312">
        <v>353</v>
      </c>
      <c r="D2312" t="str">
        <f>_xlfn.XLOOKUP(C2312,BH:BH,BI:BI)</f>
        <v>DianaM</v>
      </c>
      <c r="E2312">
        <v>0</v>
      </c>
      <c r="F2312" t="s">
        <v>3283</v>
      </c>
      <c r="G2312" s="63">
        <v>45804</v>
      </c>
      <c r="H2312" s="63">
        <v>45805</v>
      </c>
      <c r="I2312" t="s">
        <v>396</v>
      </c>
      <c r="J2312" t="str">
        <f>_xlfn.XLOOKUP(I2312,AS:AS,AU:AU)</f>
        <v>Honorarios</v>
      </c>
      <c r="K2312" t="s">
        <v>33</v>
      </c>
      <c r="L2312">
        <v>50</v>
      </c>
      <c r="M2312">
        <f>L2312*_xlfn.XLOOKUP(K2312,AM:AM,AN:AN)</f>
        <v>43</v>
      </c>
      <c r="N2312">
        <f>L2312*_xlfn.XLOOKUP(K2312,AM:AM,AO:AO)</f>
        <v>50</v>
      </c>
      <c r="O2312">
        <v>50</v>
      </c>
      <c r="P2312">
        <f>O2312*_xlfn.XLOOKUP(K2312,AM:AM,AN:AN)</f>
        <v>43</v>
      </c>
      <c r="Q2312">
        <f>O2312*_xlfn.XLOOKUP(K2312,AM:AM,AO:AO)</f>
        <v>50</v>
      </c>
      <c r="R2312" t="str">
        <f>_xlfn.XLOOKUP(E2312,AF:AF,AG:AG)</f>
        <v>FEES</v>
      </c>
      <c r="S2312">
        <f>_xlfn.XLOOKUP(E2312,AF:AF,AI:AI)</f>
        <v>0</v>
      </c>
      <c r="T2312">
        <f>WEEKNUM(G2312)</f>
        <v>22</v>
      </c>
      <c r="U2312">
        <f>YEAR(G2312)</f>
        <v>2025</v>
      </c>
      <c r="V2312" s="117">
        <f>IFERROR(Q2312/N2312,"0")</f>
        <v>1</v>
      </c>
    </row>
    <row r="2313" spans="1:22">
      <c r="A2313" t="str">
        <f>_xlfn.XLOOKUP(D2313,BN:BN,BO:BO)</f>
        <v>México</v>
      </c>
      <c r="B2313" t="s">
        <v>25</v>
      </c>
      <c r="C2313">
        <v>353</v>
      </c>
      <c r="D2313" t="str">
        <f>_xlfn.XLOOKUP(C2313,BH:BH,BI:BI)</f>
        <v>DianaM</v>
      </c>
      <c r="E2313">
        <v>27870</v>
      </c>
      <c r="F2313" t="s">
        <v>3284</v>
      </c>
      <c r="G2313" s="63">
        <v>45804</v>
      </c>
      <c r="H2313" s="63">
        <v>45805</v>
      </c>
      <c r="I2313" t="s">
        <v>366</v>
      </c>
      <c r="J2313" t="str">
        <f>_xlfn.XLOOKUP(I2313,AS:AS,AU:AU)</f>
        <v>Vuelos</v>
      </c>
      <c r="K2313" t="s">
        <v>33</v>
      </c>
      <c r="L2313">
        <v>2484.41</v>
      </c>
      <c r="M2313">
        <f>L2313*_xlfn.XLOOKUP(K2313,AM:AM,AN:AN)</f>
        <v>2136.5925999999999</v>
      </c>
      <c r="N2313">
        <f>L2313*_xlfn.XLOOKUP(K2313,AM:AM,AO:AO)</f>
        <v>2484.41</v>
      </c>
      <c r="O2313">
        <v>159</v>
      </c>
      <c r="P2313">
        <f>O2313*_xlfn.XLOOKUP(K2313,AM:AM,AN:AN)</f>
        <v>136.74</v>
      </c>
      <c r="Q2313">
        <f>O2313*_xlfn.XLOOKUP(K2313,AM:AM,AO:AO)</f>
        <v>159</v>
      </c>
      <c r="R2313" t="str">
        <f>_xlfn.XLOOKUP(E2313,AF:AF,AG:AG)</f>
        <v>Italia Trasporto Aereo</v>
      </c>
      <c r="S2313" t="str">
        <f>_xlfn.XLOOKUP(E2313,AF:AF,AI:AI)</f>
        <v>Italy</v>
      </c>
      <c r="T2313">
        <f>WEEKNUM(G2313)</f>
        <v>22</v>
      </c>
      <c r="U2313">
        <f>YEAR(G2313)</f>
        <v>2025</v>
      </c>
      <c r="V2313" s="117">
        <f>IFERROR(Q2313/N2313,"0")</f>
        <v>6.399909837748198E-2</v>
      </c>
    </row>
    <row r="2314" spans="1:22">
      <c r="A2314" t="str">
        <f>_xlfn.XLOOKUP(D2314,BN:BN,BO:BO)</f>
        <v>México</v>
      </c>
      <c r="B2314" t="s">
        <v>25</v>
      </c>
      <c r="C2314">
        <v>353</v>
      </c>
      <c r="D2314" t="str">
        <f>_xlfn.XLOOKUP(C2314,BH:BH,BI:BI)</f>
        <v>DianaM</v>
      </c>
      <c r="E2314">
        <v>27870</v>
      </c>
      <c r="F2314" t="s">
        <v>3285</v>
      </c>
      <c r="G2314" s="63">
        <v>45804</v>
      </c>
      <c r="H2314" s="63">
        <v>45805</v>
      </c>
      <c r="I2314" t="s">
        <v>366</v>
      </c>
      <c r="J2314" t="str">
        <f>_xlfn.XLOOKUP(I2314,AS:AS,AU:AU)</f>
        <v>Vuelos</v>
      </c>
      <c r="K2314" t="s">
        <v>33</v>
      </c>
      <c r="L2314">
        <v>399.5</v>
      </c>
      <c r="M2314">
        <f>L2314*_xlfn.XLOOKUP(K2314,AM:AM,AN:AN)</f>
        <v>343.57</v>
      </c>
      <c r="N2314">
        <f>L2314*_xlfn.XLOOKUP(K2314,AM:AM,AO:AO)</f>
        <v>399.5</v>
      </c>
      <c r="O2314">
        <v>0</v>
      </c>
      <c r="P2314">
        <f>O2314*_xlfn.XLOOKUP(K2314,AM:AM,AN:AN)</f>
        <v>0</v>
      </c>
      <c r="Q2314">
        <f>O2314*_xlfn.XLOOKUP(K2314,AM:AM,AO:AO)</f>
        <v>0</v>
      </c>
      <c r="R2314" t="str">
        <f>_xlfn.XLOOKUP(E2314,AF:AF,AG:AG)</f>
        <v>Italia Trasporto Aereo</v>
      </c>
      <c r="S2314" t="str">
        <f>_xlfn.XLOOKUP(E2314,AF:AF,AI:AI)</f>
        <v>Italy</v>
      </c>
      <c r="T2314">
        <f>WEEKNUM(G2314)</f>
        <v>22</v>
      </c>
      <c r="U2314">
        <f>YEAR(G2314)</f>
        <v>2025</v>
      </c>
      <c r="V2314" s="117">
        <f>IFERROR(Q2314/N2314,"0")</f>
        <v>0</v>
      </c>
    </row>
    <row r="2315" spans="1:22">
      <c r="A2315" t="str">
        <f>_xlfn.XLOOKUP(D2315,BN:BN,BO:BO)</f>
        <v>México</v>
      </c>
      <c r="B2315" t="s">
        <v>25</v>
      </c>
      <c r="C2315">
        <v>353</v>
      </c>
      <c r="D2315" t="str">
        <f>_xlfn.XLOOKUP(C2315,BH:BH,BI:BI)</f>
        <v>DianaM</v>
      </c>
      <c r="E2315">
        <v>27870</v>
      </c>
      <c r="F2315" t="s">
        <v>3286</v>
      </c>
      <c r="G2315" s="63">
        <v>45804</v>
      </c>
      <c r="H2315" s="63">
        <v>45805</v>
      </c>
      <c r="I2315" t="s">
        <v>366</v>
      </c>
      <c r="J2315" t="str">
        <f>_xlfn.XLOOKUP(I2315,AS:AS,AU:AU)</f>
        <v>Vuelos</v>
      </c>
      <c r="K2315" t="s">
        <v>33</v>
      </c>
      <c r="L2315">
        <v>35</v>
      </c>
      <c r="M2315">
        <f>L2315*_xlfn.XLOOKUP(K2315,AM:AM,AN:AN)</f>
        <v>30.099999999999998</v>
      </c>
      <c r="N2315">
        <f>L2315*_xlfn.XLOOKUP(K2315,AM:AM,AO:AO)</f>
        <v>35</v>
      </c>
      <c r="O2315">
        <v>0</v>
      </c>
      <c r="P2315">
        <f>O2315*_xlfn.XLOOKUP(K2315,AM:AM,AN:AN)</f>
        <v>0</v>
      </c>
      <c r="Q2315">
        <f>O2315*_xlfn.XLOOKUP(K2315,AM:AM,AO:AO)</f>
        <v>0</v>
      </c>
      <c r="R2315" t="str">
        <f>_xlfn.XLOOKUP(E2315,AF:AF,AG:AG)</f>
        <v>Italia Trasporto Aereo</v>
      </c>
      <c r="S2315" t="str">
        <f>_xlfn.XLOOKUP(E2315,AF:AF,AI:AI)</f>
        <v>Italy</v>
      </c>
      <c r="T2315">
        <f>WEEKNUM(G2315)</f>
        <v>22</v>
      </c>
      <c r="U2315">
        <f>YEAR(G2315)</f>
        <v>2025</v>
      </c>
      <c r="V2315" s="117">
        <f>IFERROR(Q2315/N2315,"0")</f>
        <v>0</v>
      </c>
    </row>
    <row r="2316" spans="1:22">
      <c r="A2316" t="str">
        <f>_xlfn.XLOOKUP(D2316,BN:BN,BO:BO)</f>
        <v>México</v>
      </c>
      <c r="B2316" t="s">
        <v>25</v>
      </c>
      <c r="C2316">
        <v>354</v>
      </c>
      <c r="D2316" t="str">
        <f>_xlfn.XLOOKUP(C2316,BH:BH,BI:BI)</f>
        <v>DianaM</v>
      </c>
      <c r="E2316">
        <v>23590</v>
      </c>
      <c r="F2316" t="s">
        <v>3287</v>
      </c>
      <c r="G2316" s="63">
        <v>45799</v>
      </c>
      <c r="H2316" s="63">
        <v>45799</v>
      </c>
      <c r="I2316" t="s">
        <v>366</v>
      </c>
      <c r="J2316" t="str">
        <f>_xlfn.XLOOKUP(I2316,AS:AS,AU:AU)</f>
        <v>Vuelos</v>
      </c>
      <c r="K2316" t="s">
        <v>33</v>
      </c>
      <c r="L2316">
        <v>2347.66</v>
      </c>
      <c r="M2316">
        <f>L2316*_xlfn.XLOOKUP(K2316,AM:AM,AN:AN)</f>
        <v>2018.9875999999999</v>
      </c>
      <c r="N2316">
        <f>L2316*_xlfn.XLOOKUP(K2316,AM:AM,AO:AO)</f>
        <v>2347.66</v>
      </c>
      <c r="O2316">
        <v>0</v>
      </c>
      <c r="P2316">
        <f>O2316*_xlfn.XLOOKUP(K2316,AM:AM,AN:AN)</f>
        <v>0</v>
      </c>
      <c r="Q2316">
        <f>O2316*_xlfn.XLOOKUP(K2316,AM:AM,AO:AO)</f>
        <v>0</v>
      </c>
      <c r="R2316" t="str">
        <f>_xlfn.XLOOKUP(E2316,AF:AF,AG:AG)</f>
        <v>AEROMÉXICO</v>
      </c>
      <c r="S2316" t="str">
        <f>_xlfn.XLOOKUP(E2316,AF:AF,AI:AI)</f>
        <v>Mexico</v>
      </c>
      <c r="T2316">
        <f>WEEKNUM(G2316)</f>
        <v>21</v>
      </c>
      <c r="U2316">
        <f>YEAR(G2316)</f>
        <v>2025</v>
      </c>
      <c r="V2316" s="117">
        <f>IFERROR(Q2316/N2316,"0")</f>
        <v>0</v>
      </c>
    </row>
    <row r="2317" spans="1:22">
      <c r="A2317" t="str">
        <f>_xlfn.XLOOKUP(D2317,BN:BN,BO:BO)</f>
        <v>México</v>
      </c>
      <c r="B2317" t="s">
        <v>25</v>
      </c>
      <c r="C2317">
        <v>354</v>
      </c>
      <c r="D2317" t="str">
        <f>_xlfn.XLOOKUP(C2317,BH:BH,BI:BI)</f>
        <v>DianaM</v>
      </c>
      <c r="E2317">
        <v>23590</v>
      </c>
      <c r="F2317" t="s">
        <v>3288</v>
      </c>
      <c r="G2317" s="63">
        <v>45799</v>
      </c>
      <c r="H2317" s="63">
        <v>45799</v>
      </c>
      <c r="I2317" t="s">
        <v>366</v>
      </c>
      <c r="J2317" t="str">
        <f>_xlfn.XLOOKUP(I2317,AS:AS,AU:AU)</f>
        <v>Vuelos</v>
      </c>
      <c r="K2317" t="s">
        <v>33</v>
      </c>
      <c r="L2317">
        <v>202.1</v>
      </c>
      <c r="M2317">
        <f>L2317*_xlfn.XLOOKUP(K2317,AM:AM,AN:AN)</f>
        <v>173.80599999999998</v>
      </c>
      <c r="N2317">
        <f>L2317*_xlfn.XLOOKUP(K2317,AM:AM,AO:AO)</f>
        <v>202.1</v>
      </c>
      <c r="O2317">
        <v>0</v>
      </c>
      <c r="P2317">
        <f>O2317*_xlfn.XLOOKUP(K2317,AM:AM,AN:AN)</f>
        <v>0</v>
      </c>
      <c r="Q2317">
        <f>O2317*_xlfn.XLOOKUP(K2317,AM:AM,AO:AO)</f>
        <v>0</v>
      </c>
      <c r="R2317" t="str">
        <f>_xlfn.XLOOKUP(E2317,AF:AF,AG:AG)</f>
        <v>AEROMÉXICO</v>
      </c>
      <c r="S2317" t="str">
        <f>_xlfn.XLOOKUP(E2317,AF:AF,AI:AI)</f>
        <v>Mexico</v>
      </c>
      <c r="T2317">
        <f>WEEKNUM(G2317)</f>
        <v>21</v>
      </c>
      <c r="U2317">
        <f>YEAR(G2317)</f>
        <v>2025</v>
      </c>
      <c r="V2317" s="117">
        <f>IFERROR(Q2317/N2317,"0")</f>
        <v>0</v>
      </c>
    </row>
    <row r="2318" spans="1:22">
      <c r="A2318" t="str">
        <f>_xlfn.XLOOKUP(D2318,BN:BN,BO:BO)</f>
        <v>México</v>
      </c>
      <c r="B2318" t="s">
        <v>25</v>
      </c>
      <c r="C2318">
        <v>354</v>
      </c>
      <c r="D2318" t="str">
        <f>_xlfn.XLOOKUP(C2318,BH:BH,BI:BI)</f>
        <v>DianaM</v>
      </c>
      <c r="E2318">
        <v>0</v>
      </c>
      <c r="F2318" t="s">
        <v>3289</v>
      </c>
      <c r="G2318" s="63">
        <v>45799</v>
      </c>
      <c r="H2318" s="63">
        <v>45799</v>
      </c>
      <c r="I2318" t="s">
        <v>396</v>
      </c>
      <c r="J2318" t="str">
        <f>_xlfn.XLOOKUP(I2318,AS:AS,AU:AU)</f>
        <v>Honorarios</v>
      </c>
      <c r="K2318" t="s">
        <v>33</v>
      </c>
      <c r="L2318">
        <v>70</v>
      </c>
      <c r="M2318">
        <f>L2318*_xlfn.XLOOKUP(K2318,AM:AM,AN:AN)</f>
        <v>60.199999999999996</v>
      </c>
      <c r="N2318">
        <f>L2318*_xlfn.XLOOKUP(K2318,AM:AM,AO:AO)</f>
        <v>70</v>
      </c>
      <c r="O2318">
        <v>70</v>
      </c>
      <c r="P2318">
        <f>O2318*_xlfn.XLOOKUP(K2318,AM:AM,AN:AN)</f>
        <v>60.199999999999996</v>
      </c>
      <c r="Q2318">
        <f>O2318*_xlfn.XLOOKUP(K2318,AM:AM,AO:AO)</f>
        <v>70</v>
      </c>
      <c r="R2318" t="str">
        <f>_xlfn.XLOOKUP(E2318,AF:AF,AG:AG)</f>
        <v>FEES</v>
      </c>
      <c r="S2318">
        <f>_xlfn.XLOOKUP(E2318,AF:AF,AI:AI)</f>
        <v>0</v>
      </c>
      <c r="T2318">
        <f>WEEKNUM(G2318)</f>
        <v>21</v>
      </c>
      <c r="U2318">
        <f>YEAR(G2318)</f>
        <v>2025</v>
      </c>
      <c r="V2318" s="117">
        <f>IFERROR(Q2318/N2318,"0")</f>
        <v>1</v>
      </c>
    </row>
    <row r="2319" spans="1:22">
      <c r="A2319" t="str">
        <f>_xlfn.XLOOKUP(D2319,BN:BN,BO:BO)</f>
        <v>México</v>
      </c>
      <c r="B2319" t="s">
        <v>25</v>
      </c>
      <c r="C2319">
        <v>354</v>
      </c>
      <c r="D2319" t="str">
        <f>_xlfn.XLOOKUP(C2319,BH:BH,BI:BI)</f>
        <v>DianaM</v>
      </c>
      <c r="E2319">
        <v>23590</v>
      </c>
      <c r="F2319" t="s">
        <v>3290</v>
      </c>
      <c r="G2319" s="63">
        <v>45799</v>
      </c>
      <c r="H2319" s="63">
        <v>45799</v>
      </c>
      <c r="I2319" t="s">
        <v>366</v>
      </c>
      <c r="J2319" t="str">
        <f>_xlfn.XLOOKUP(I2319,AS:AS,AU:AU)</f>
        <v>Vuelos</v>
      </c>
      <c r="K2319" t="s">
        <v>33</v>
      </c>
      <c r="L2319">
        <v>67.599999999999994</v>
      </c>
      <c r="M2319">
        <f>L2319*_xlfn.XLOOKUP(K2319,AM:AM,AN:AN)</f>
        <v>58.135999999999996</v>
      </c>
      <c r="N2319">
        <f>L2319*_xlfn.XLOOKUP(K2319,AM:AM,AO:AO)</f>
        <v>67.599999999999994</v>
      </c>
      <c r="O2319">
        <v>0</v>
      </c>
      <c r="P2319">
        <f>O2319*_xlfn.XLOOKUP(K2319,AM:AM,AN:AN)</f>
        <v>0</v>
      </c>
      <c r="Q2319">
        <f>O2319*_xlfn.XLOOKUP(K2319,AM:AM,AO:AO)</f>
        <v>0</v>
      </c>
      <c r="R2319" t="str">
        <f>_xlfn.XLOOKUP(E2319,AF:AF,AG:AG)</f>
        <v>AEROMÉXICO</v>
      </c>
      <c r="S2319" t="str">
        <f>_xlfn.XLOOKUP(E2319,AF:AF,AI:AI)</f>
        <v>Mexico</v>
      </c>
      <c r="T2319">
        <f>WEEKNUM(G2319)</f>
        <v>21</v>
      </c>
      <c r="U2319">
        <f>YEAR(G2319)</f>
        <v>2025</v>
      </c>
      <c r="V2319" s="117">
        <f>IFERROR(Q2319/N2319,"0")</f>
        <v>0</v>
      </c>
    </row>
    <row r="2320" spans="1:22">
      <c r="A2320" t="str">
        <f>_xlfn.XLOOKUP(D2320,BN:BN,BO:BO)</f>
        <v>México</v>
      </c>
      <c r="B2320" t="s">
        <v>25</v>
      </c>
      <c r="C2320">
        <v>354</v>
      </c>
      <c r="D2320" t="str">
        <f>_xlfn.XLOOKUP(C2320,BH:BH,BI:BI)</f>
        <v>DianaM</v>
      </c>
      <c r="E2320">
        <v>23590</v>
      </c>
      <c r="F2320" t="s">
        <v>3291</v>
      </c>
      <c r="G2320" s="63">
        <v>45799</v>
      </c>
      <c r="H2320" s="63">
        <v>45799</v>
      </c>
      <c r="I2320" t="s">
        <v>366</v>
      </c>
      <c r="J2320" t="str">
        <f>_xlfn.XLOOKUP(I2320,AS:AS,AU:AU)</f>
        <v>Vuelos</v>
      </c>
      <c r="K2320" t="s">
        <v>33</v>
      </c>
      <c r="L2320">
        <v>67.599999999999994</v>
      </c>
      <c r="M2320">
        <f>L2320*_xlfn.XLOOKUP(K2320,AM:AM,AN:AN)</f>
        <v>58.135999999999996</v>
      </c>
      <c r="N2320">
        <f>L2320*_xlfn.XLOOKUP(K2320,AM:AM,AO:AO)</f>
        <v>67.599999999999994</v>
      </c>
      <c r="O2320">
        <v>0</v>
      </c>
      <c r="P2320">
        <f>O2320*_xlfn.XLOOKUP(K2320,AM:AM,AN:AN)</f>
        <v>0</v>
      </c>
      <c r="Q2320">
        <f>O2320*_xlfn.XLOOKUP(K2320,AM:AM,AO:AO)</f>
        <v>0</v>
      </c>
      <c r="R2320" t="str">
        <f>_xlfn.XLOOKUP(E2320,AF:AF,AG:AG)</f>
        <v>AEROMÉXICO</v>
      </c>
      <c r="S2320" t="str">
        <f>_xlfn.XLOOKUP(E2320,AF:AF,AI:AI)</f>
        <v>Mexico</v>
      </c>
      <c r="T2320">
        <f>WEEKNUM(G2320)</f>
        <v>21</v>
      </c>
      <c r="U2320">
        <f>YEAR(G2320)</f>
        <v>2025</v>
      </c>
      <c r="V2320" s="117">
        <f>IFERROR(Q2320/N2320,"0")</f>
        <v>0</v>
      </c>
    </row>
    <row r="2321" spans="1:22">
      <c r="A2321" t="str">
        <f>_xlfn.XLOOKUP(D2321,BN:BN,BO:BO)</f>
        <v>México</v>
      </c>
      <c r="B2321" t="s">
        <v>25</v>
      </c>
      <c r="C2321">
        <v>354</v>
      </c>
      <c r="D2321" t="str">
        <f>_xlfn.XLOOKUP(C2321,BH:BH,BI:BI)</f>
        <v>DianaM</v>
      </c>
      <c r="E2321">
        <v>23590</v>
      </c>
      <c r="F2321" t="s">
        <v>3292</v>
      </c>
      <c r="G2321" s="63">
        <v>45799</v>
      </c>
      <c r="H2321" s="63">
        <v>45799</v>
      </c>
      <c r="I2321" t="s">
        <v>366</v>
      </c>
      <c r="J2321" t="str">
        <f>_xlfn.XLOOKUP(I2321,AS:AS,AU:AU)</f>
        <v>Vuelos</v>
      </c>
      <c r="K2321" t="s">
        <v>33</v>
      </c>
      <c r="L2321">
        <v>200</v>
      </c>
      <c r="M2321">
        <f>L2321*_xlfn.XLOOKUP(K2321,AM:AM,AN:AN)</f>
        <v>172</v>
      </c>
      <c r="N2321">
        <f>L2321*_xlfn.XLOOKUP(K2321,AM:AM,AO:AO)</f>
        <v>200</v>
      </c>
      <c r="O2321">
        <v>0</v>
      </c>
      <c r="P2321">
        <f>O2321*_xlfn.XLOOKUP(K2321,AM:AM,AN:AN)</f>
        <v>0</v>
      </c>
      <c r="Q2321">
        <f>O2321*_xlfn.XLOOKUP(K2321,AM:AM,AO:AO)</f>
        <v>0</v>
      </c>
      <c r="R2321" t="str">
        <f>_xlfn.XLOOKUP(E2321,AF:AF,AG:AG)</f>
        <v>AEROMÉXICO</v>
      </c>
      <c r="S2321" t="str">
        <f>_xlfn.XLOOKUP(E2321,AF:AF,AI:AI)</f>
        <v>Mexico</v>
      </c>
      <c r="T2321">
        <f>WEEKNUM(G2321)</f>
        <v>21</v>
      </c>
      <c r="U2321">
        <f>YEAR(G2321)</f>
        <v>2025</v>
      </c>
      <c r="V2321" s="117">
        <f>IFERROR(Q2321/N2321,"0")</f>
        <v>0</v>
      </c>
    </row>
    <row r="2322" spans="1:22">
      <c r="A2322" t="str">
        <f>_xlfn.XLOOKUP(D2322,BN:BN,BO:BO)</f>
        <v>México</v>
      </c>
      <c r="B2322" t="s">
        <v>25</v>
      </c>
      <c r="C2322">
        <v>354</v>
      </c>
      <c r="D2322" t="str">
        <f>_xlfn.XLOOKUP(C2322,BH:BH,BI:BI)</f>
        <v>DianaM</v>
      </c>
      <c r="E2322">
        <v>23590</v>
      </c>
      <c r="F2322" t="s">
        <v>3293</v>
      </c>
      <c r="G2322" s="63">
        <v>45799</v>
      </c>
      <c r="H2322" s="63">
        <v>45799</v>
      </c>
      <c r="I2322" t="s">
        <v>366</v>
      </c>
      <c r="J2322" t="str">
        <f>_xlfn.XLOOKUP(I2322,AS:AS,AU:AU)</f>
        <v>Vuelos</v>
      </c>
      <c r="K2322" t="s">
        <v>33</v>
      </c>
      <c r="L2322">
        <v>200</v>
      </c>
      <c r="M2322">
        <f>L2322*_xlfn.XLOOKUP(K2322,AM:AM,AN:AN)</f>
        <v>172</v>
      </c>
      <c r="N2322">
        <f>L2322*_xlfn.XLOOKUP(K2322,AM:AM,AO:AO)</f>
        <v>200</v>
      </c>
      <c r="O2322">
        <v>0</v>
      </c>
      <c r="P2322">
        <f>O2322*_xlfn.XLOOKUP(K2322,AM:AM,AN:AN)</f>
        <v>0</v>
      </c>
      <c r="Q2322">
        <f>O2322*_xlfn.XLOOKUP(K2322,AM:AM,AO:AO)</f>
        <v>0</v>
      </c>
      <c r="R2322" t="str">
        <f>_xlfn.XLOOKUP(E2322,AF:AF,AG:AG)</f>
        <v>AEROMÉXICO</v>
      </c>
      <c r="S2322" t="str">
        <f>_xlfn.XLOOKUP(E2322,AF:AF,AI:AI)</f>
        <v>Mexico</v>
      </c>
      <c r="T2322">
        <f>WEEKNUM(G2322)</f>
        <v>21</v>
      </c>
      <c r="U2322">
        <f>YEAR(G2322)</f>
        <v>2025</v>
      </c>
      <c r="V2322" s="117">
        <f>IFERROR(Q2322/N2322,"0")</f>
        <v>0</v>
      </c>
    </row>
    <row r="2323" spans="1:22">
      <c r="A2323" t="str">
        <f>_xlfn.XLOOKUP(D2323,BN:BN,BO:BO)</f>
        <v>México</v>
      </c>
      <c r="B2323" t="s">
        <v>25</v>
      </c>
      <c r="C2323">
        <v>355</v>
      </c>
      <c r="D2323" t="str">
        <f>_xlfn.XLOOKUP(C2323,BH:BH,BI:BI)</f>
        <v>VeronicaN</v>
      </c>
      <c r="E2323">
        <v>23789</v>
      </c>
      <c r="F2323" t="s">
        <v>2209</v>
      </c>
      <c r="G2323" s="63">
        <v>45823</v>
      </c>
      <c r="H2323" s="63">
        <v>45860</v>
      </c>
      <c r="I2323" t="s">
        <v>364</v>
      </c>
      <c r="J2323" t="str">
        <f>_xlfn.XLOOKUP(I2323,AS:AS,AU:AU)</f>
        <v>DMC</v>
      </c>
      <c r="K2323" t="s">
        <v>33</v>
      </c>
      <c r="L2323">
        <v>160328.18</v>
      </c>
      <c r="M2323">
        <f>L2323*_xlfn.XLOOKUP(K2323,AM:AM,AN:AN)</f>
        <v>137882.23480000001</v>
      </c>
      <c r="N2323">
        <f>L2323*_xlfn.XLOOKUP(K2323,AM:AM,AO:AO)</f>
        <v>160328.18</v>
      </c>
      <c r="O2323">
        <v>30483</v>
      </c>
      <c r="P2323">
        <f>O2323*_xlfn.XLOOKUP(K2323,AM:AM,AN:AN)</f>
        <v>26215.38</v>
      </c>
      <c r="Q2323">
        <f>O2323*_xlfn.XLOOKUP(K2323,AM:AM,AO:AO)</f>
        <v>30483</v>
      </c>
      <c r="R2323" t="str">
        <f>_xlfn.XLOOKUP(E2323,AF:AF,AG:AG)</f>
        <v>TRIUMPH TRAVEL</v>
      </c>
      <c r="S2323" t="str">
        <f>_xlfn.XLOOKUP(E2323,AF:AF,AI:AI)</f>
        <v>South Africa</v>
      </c>
      <c r="T2323">
        <f>WEEKNUM(G2323)</f>
        <v>25</v>
      </c>
      <c r="U2323">
        <f>YEAR(G2323)</f>
        <v>2025</v>
      </c>
      <c r="V2323" s="117">
        <f>IFERROR(Q2323/N2323,"0")</f>
        <v>0.19012877212228069</v>
      </c>
    </row>
    <row r="2324" spans="1:22">
      <c r="A2324" t="str">
        <f>_xlfn.XLOOKUP(D2324,BN:BN,BO:BO)</f>
        <v>México</v>
      </c>
      <c r="B2324" t="s">
        <v>25</v>
      </c>
      <c r="C2324">
        <v>355</v>
      </c>
      <c r="D2324" t="str">
        <f>_xlfn.XLOOKUP(C2324,BH:BH,BI:BI)</f>
        <v>VeronicaN</v>
      </c>
      <c r="E2324">
        <v>0</v>
      </c>
      <c r="F2324" t="s">
        <v>3294</v>
      </c>
      <c r="G2324" s="63">
        <v>45823</v>
      </c>
      <c r="H2324" s="63">
        <v>45860</v>
      </c>
      <c r="I2324" t="s">
        <v>396</v>
      </c>
      <c r="J2324" t="str">
        <f>_xlfn.XLOOKUP(I2324,AS:AS,AU:AU)</f>
        <v>Honorarios</v>
      </c>
      <c r="K2324" t="s">
        <v>33</v>
      </c>
      <c r="L2324">
        <v>4068.98</v>
      </c>
      <c r="M2324">
        <f>L2324*_xlfn.XLOOKUP(K2324,AM:AM,AN:AN)</f>
        <v>3499.3227999999999</v>
      </c>
      <c r="N2324">
        <f>L2324*_xlfn.XLOOKUP(K2324,AM:AM,AO:AO)</f>
        <v>4068.98</v>
      </c>
      <c r="O2324">
        <v>4068.98</v>
      </c>
      <c r="P2324">
        <f>O2324*_xlfn.XLOOKUP(K2324,AM:AM,AN:AN)</f>
        <v>3499.3227999999999</v>
      </c>
      <c r="Q2324">
        <f>O2324*_xlfn.XLOOKUP(K2324,AM:AM,AO:AO)</f>
        <v>4068.98</v>
      </c>
      <c r="R2324" t="str">
        <f>_xlfn.XLOOKUP(E2324,AF:AF,AG:AG)</f>
        <v>FEES</v>
      </c>
      <c r="S2324">
        <f>_xlfn.XLOOKUP(E2324,AF:AF,AI:AI)</f>
        <v>0</v>
      </c>
      <c r="T2324">
        <f>WEEKNUM(G2324)</f>
        <v>25</v>
      </c>
      <c r="U2324">
        <f>YEAR(G2324)</f>
        <v>2025</v>
      </c>
      <c r="V2324" s="117">
        <f>IFERROR(Q2324/N2324,"0")</f>
        <v>1</v>
      </c>
    </row>
    <row r="2325" spans="1:22">
      <c r="A2325" t="str">
        <f>_xlfn.XLOOKUP(D2325,BN:BN,BO:BO)</f>
        <v>México</v>
      </c>
      <c r="B2325" t="s">
        <v>25</v>
      </c>
      <c r="C2325">
        <v>355</v>
      </c>
      <c r="D2325" t="str">
        <f>_xlfn.XLOOKUP(C2325,BH:BH,BI:BI)</f>
        <v>VeronicaN</v>
      </c>
      <c r="E2325">
        <v>0</v>
      </c>
      <c r="F2325" t="s">
        <v>3295</v>
      </c>
      <c r="G2325" s="63">
        <v>45823</v>
      </c>
      <c r="H2325" s="63">
        <v>45860</v>
      </c>
      <c r="I2325" t="s">
        <v>396</v>
      </c>
      <c r="J2325" t="str">
        <f>_xlfn.XLOOKUP(I2325,AS:AS,AU:AU)</f>
        <v>Honorarios</v>
      </c>
      <c r="K2325" t="s">
        <v>33</v>
      </c>
      <c r="L2325">
        <v>-122.04</v>
      </c>
      <c r="M2325">
        <f>L2325*_xlfn.XLOOKUP(K2325,AM:AM,AN:AN)</f>
        <v>-104.95440000000001</v>
      </c>
      <c r="N2325">
        <f>L2325*_xlfn.XLOOKUP(K2325,AM:AM,AO:AO)</f>
        <v>-122.04</v>
      </c>
      <c r="O2325">
        <v>-122.04</v>
      </c>
      <c r="P2325">
        <f>O2325*_xlfn.XLOOKUP(K2325,AM:AM,AN:AN)</f>
        <v>-104.95440000000001</v>
      </c>
      <c r="Q2325">
        <f>O2325*_xlfn.XLOOKUP(K2325,AM:AM,AO:AO)</f>
        <v>-122.04</v>
      </c>
      <c r="R2325" t="str">
        <f>_xlfn.XLOOKUP(E2325,AF:AF,AG:AG)</f>
        <v>FEES</v>
      </c>
      <c r="S2325">
        <f>_xlfn.XLOOKUP(E2325,AF:AF,AI:AI)</f>
        <v>0</v>
      </c>
      <c r="T2325">
        <f>WEEKNUM(G2325)</f>
        <v>25</v>
      </c>
      <c r="U2325">
        <f>YEAR(G2325)</f>
        <v>2025</v>
      </c>
      <c r="V2325" s="117">
        <f>IFERROR(Q2325/N2325,"0")</f>
        <v>1</v>
      </c>
    </row>
    <row r="2326" spans="1:22">
      <c r="A2326" t="str">
        <f>_xlfn.XLOOKUP(D2326,BN:BN,BO:BO)</f>
        <v>México</v>
      </c>
      <c r="B2326" t="s">
        <v>25</v>
      </c>
      <c r="C2326">
        <v>356</v>
      </c>
      <c r="D2326" t="str">
        <f>_xlfn.XLOOKUP(C2326,BH:BH,BI:BI)</f>
        <v>DianaM</v>
      </c>
      <c r="E2326">
        <v>23590</v>
      </c>
      <c r="F2326" t="s">
        <v>3296</v>
      </c>
      <c r="G2326" s="63">
        <v>45791</v>
      </c>
      <c r="H2326" s="63">
        <v>45799</v>
      </c>
      <c r="I2326" t="s">
        <v>366</v>
      </c>
      <c r="J2326" t="str">
        <f>_xlfn.XLOOKUP(I2326,AS:AS,AU:AU)</f>
        <v>Vuelos</v>
      </c>
      <c r="K2326" t="s">
        <v>33</v>
      </c>
      <c r="L2326">
        <v>557.22</v>
      </c>
      <c r="M2326">
        <f>L2326*_xlfn.XLOOKUP(K2326,AM:AM,AN:AN)</f>
        <v>479.20920000000001</v>
      </c>
      <c r="N2326">
        <f>L2326*_xlfn.XLOOKUP(K2326,AM:AM,AO:AO)</f>
        <v>557.22</v>
      </c>
      <c r="O2326">
        <v>8.4600000000000009</v>
      </c>
      <c r="P2326">
        <f>O2326*_xlfn.XLOOKUP(K2326,AM:AM,AN:AN)</f>
        <v>7.2756000000000007</v>
      </c>
      <c r="Q2326">
        <f>O2326*_xlfn.XLOOKUP(K2326,AM:AM,AO:AO)</f>
        <v>8.4600000000000009</v>
      </c>
      <c r="R2326" t="str">
        <f>_xlfn.XLOOKUP(E2326,AF:AF,AG:AG)</f>
        <v>AEROMÉXICO</v>
      </c>
      <c r="S2326" t="str">
        <f>_xlfn.XLOOKUP(E2326,AF:AF,AI:AI)</f>
        <v>Mexico</v>
      </c>
      <c r="T2326">
        <f>WEEKNUM(G2326)</f>
        <v>20</v>
      </c>
      <c r="U2326">
        <f>YEAR(G2326)</f>
        <v>2025</v>
      </c>
      <c r="V2326" s="117">
        <f>IFERROR(Q2326/N2326,"0")</f>
        <v>1.5182513190481318E-2</v>
      </c>
    </row>
    <row r="2327" spans="1:22">
      <c r="A2327" t="str">
        <f>_xlfn.XLOOKUP(D2327,BN:BN,BO:BO)</f>
        <v>México</v>
      </c>
      <c r="B2327" t="s">
        <v>25</v>
      </c>
      <c r="C2327">
        <v>356</v>
      </c>
      <c r="D2327" t="str">
        <f>_xlfn.XLOOKUP(C2327,BH:BH,BI:BI)</f>
        <v>DianaM</v>
      </c>
      <c r="E2327">
        <v>23590</v>
      </c>
      <c r="F2327" t="s">
        <v>3297</v>
      </c>
      <c r="G2327" s="63">
        <v>45791</v>
      </c>
      <c r="H2327" s="63">
        <v>45799</v>
      </c>
      <c r="I2327" t="s">
        <v>366</v>
      </c>
      <c r="J2327" t="str">
        <f>_xlfn.XLOOKUP(I2327,AS:AS,AU:AU)</f>
        <v>Vuelos</v>
      </c>
      <c r="K2327" t="s">
        <v>33</v>
      </c>
      <c r="L2327">
        <v>557.22</v>
      </c>
      <c r="M2327">
        <f>L2327*_xlfn.XLOOKUP(K2327,AM:AM,AN:AN)</f>
        <v>479.20920000000001</v>
      </c>
      <c r="N2327">
        <f>L2327*_xlfn.XLOOKUP(K2327,AM:AM,AO:AO)</f>
        <v>557.22</v>
      </c>
      <c r="O2327">
        <v>8.4600000000000009</v>
      </c>
      <c r="P2327">
        <f>O2327*_xlfn.XLOOKUP(K2327,AM:AM,AN:AN)</f>
        <v>7.2756000000000007</v>
      </c>
      <c r="Q2327">
        <f>O2327*_xlfn.XLOOKUP(K2327,AM:AM,AO:AO)</f>
        <v>8.4600000000000009</v>
      </c>
      <c r="R2327" t="str">
        <f>_xlfn.XLOOKUP(E2327,AF:AF,AG:AG)</f>
        <v>AEROMÉXICO</v>
      </c>
      <c r="S2327" t="str">
        <f>_xlfn.XLOOKUP(E2327,AF:AF,AI:AI)</f>
        <v>Mexico</v>
      </c>
      <c r="T2327">
        <f>WEEKNUM(G2327)</f>
        <v>20</v>
      </c>
      <c r="U2327">
        <f>YEAR(G2327)</f>
        <v>2025</v>
      </c>
      <c r="V2327" s="117">
        <f>IFERROR(Q2327/N2327,"0")</f>
        <v>1.5182513190481318E-2</v>
      </c>
    </row>
    <row r="2328" spans="1:22">
      <c r="A2328" t="str">
        <f>_xlfn.XLOOKUP(D2328,BN:BN,BO:BO)</f>
        <v>México</v>
      </c>
      <c r="B2328" t="s">
        <v>25</v>
      </c>
      <c r="C2328">
        <v>356</v>
      </c>
      <c r="D2328" t="str">
        <f>_xlfn.XLOOKUP(C2328,BH:BH,BI:BI)</f>
        <v>DianaM</v>
      </c>
      <c r="E2328">
        <v>23590</v>
      </c>
      <c r="F2328" t="s">
        <v>3298</v>
      </c>
      <c r="G2328" s="63">
        <v>45791</v>
      </c>
      <c r="H2328" s="63">
        <v>45799</v>
      </c>
      <c r="I2328" t="s">
        <v>366</v>
      </c>
      <c r="J2328" t="str">
        <f>_xlfn.XLOOKUP(I2328,AS:AS,AU:AU)</f>
        <v>Vuelos</v>
      </c>
      <c r="K2328" t="s">
        <v>33</v>
      </c>
      <c r="L2328">
        <v>1135.8399999999999</v>
      </c>
      <c r="M2328">
        <f>L2328*_xlfn.XLOOKUP(K2328,AM:AM,AN:AN)</f>
        <v>976.8223999999999</v>
      </c>
      <c r="N2328">
        <f>L2328*_xlfn.XLOOKUP(K2328,AM:AM,AO:AO)</f>
        <v>1135.8399999999999</v>
      </c>
      <c r="O2328">
        <v>190.8</v>
      </c>
      <c r="P2328">
        <f>O2328*_xlfn.XLOOKUP(K2328,AM:AM,AN:AN)</f>
        <v>164.08799999999999</v>
      </c>
      <c r="Q2328">
        <f>O2328*_xlfn.XLOOKUP(K2328,AM:AM,AO:AO)</f>
        <v>190.8</v>
      </c>
      <c r="R2328" t="str">
        <f>_xlfn.XLOOKUP(E2328,AF:AF,AG:AG)</f>
        <v>AEROMÉXICO</v>
      </c>
      <c r="S2328" t="str">
        <f>_xlfn.XLOOKUP(E2328,AF:AF,AI:AI)</f>
        <v>Mexico</v>
      </c>
      <c r="T2328">
        <f>WEEKNUM(G2328)</f>
        <v>20</v>
      </c>
      <c r="U2328">
        <f>YEAR(G2328)</f>
        <v>2025</v>
      </c>
      <c r="V2328" s="117">
        <f>IFERROR(Q2328/N2328,"0")</f>
        <v>0.16798140583180732</v>
      </c>
    </row>
    <row r="2329" spans="1:22">
      <c r="A2329" t="str">
        <f>_xlfn.XLOOKUP(D2329,BN:BN,BO:BO)</f>
        <v>México</v>
      </c>
      <c r="B2329" t="s">
        <v>25</v>
      </c>
      <c r="C2329">
        <v>356</v>
      </c>
      <c r="D2329" t="str">
        <f>_xlfn.XLOOKUP(C2329,BH:BH,BI:BI)</f>
        <v>DianaM</v>
      </c>
      <c r="E2329">
        <v>23590</v>
      </c>
      <c r="F2329" t="s">
        <v>3299</v>
      </c>
      <c r="G2329" s="63">
        <v>45791</v>
      </c>
      <c r="H2329" s="63">
        <v>45799</v>
      </c>
      <c r="I2329" t="s">
        <v>366</v>
      </c>
      <c r="J2329" t="str">
        <f>_xlfn.XLOOKUP(I2329,AS:AS,AU:AU)</f>
        <v>Vuelos</v>
      </c>
      <c r="K2329" t="s">
        <v>33</v>
      </c>
      <c r="L2329">
        <v>1135.8399999999999</v>
      </c>
      <c r="M2329">
        <f>L2329*_xlfn.XLOOKUP(K2329,AM:AM,AN:AN)</f>
        <v>976.8223999999999</v>
      </c>
      <c r="N2329">
        <f>L2329*_xlfn.XLOOKUP(K2329,AM:AM,AO:AO)</f>
        <v>1135.8399999999999</v>
      </c>
      <c r="O2329">
        <v>0</v>
      </c>
      <c r="P2329">
        <f>O2329*_xlfn.XLOOKUP(K2329,AM:AM,AN:AN)</f>
        <v>0</v>
      </c>
      <c r="Q2329">
        <f>O2329*_xlfn.XLOOKUP(K2329,AM:AM,AO:AO)</f>
        <v>0</v>
      </c>
      <c r="R2329" t="str">
        <f>_xlfn.XLOOKUP(E2329,AF:AF,AG:AG)</f>
        <v>AEROMÉXICO</v>
      </c>
      <c r="S2329" t="str">
        <f>_xlfn.XLOOKUP(E2329,AF:AF,AI:AI)</f>
        <v>Mexico</v>
      </c>
      <c r="T2329">
        <f>WEEKNUM(G2329)</f>
        <v>20</v>
      </c>
      <c r="U2329">
        <f>YEAR(G2329)</f>
        <v>2025</v>
      </c>
      <c r="V2329" s="117">
        <f>IFERROR(Q2329/N2329,"0")</f>
        <v>0</v>
      </c>
    </row>
    <row r="2330" spans="1:22">
      <c r="A2330" t="str">
        <f>_xlfn.XLOOKUP(D2330,BN:BN,BO:BO)</f>
        <v>México</v>
      </c>
      <c r="B2330" t="s">
        <v>25</v>
      </c>
      <c r="C2330">
        <v>356</v>
      </c>
      <c r="D2330" t="str">
        <f>_xlfn.XLOOKUP(C2330,BH:BH,BI:BI)</f>
        <v>DianaM</v>
      </c>
      <c r="E2330">
        <v>24224</v>
      </c>
      <c r="F2330" t="s">
        <v>3300</v>
      </c>
      <c r="G2330" s="63">
        <v>45791</v>
      </c>
      <c r="H2330" s="63">
        <v>45799</v>
      </c>
      <c r="I2330" t="s">
        <v>366</v>
      </c>
      <c r="J2330" t="str">
        <f>_xlfn.XLOOKUP(I2330,AS:AS,AU:AU)</f>
        <v>Vuelos</v>
      </c>
      <c r="K2330" t="s">
        <v>33</v>
      </c>
      <c r="L2330">
        <v>1577.48</v>
      </c>
      <c r="M2330">
        <f>L2330*_xlfn.XLOOKUP(K2330,AM:AM,AN:AN)</f>
        <v>1356.6328000000001</v>
      </c>
      <c r="N2330">
        <f>L2330*_xlfn.XLOOKUP(K2330,AM:AM,AO:AO)</f>
        <v>1577.48</v>
      </c>
      <c r="O2330">
        <v>290.64</v>
      </c>
      <c r="P2330">
        <f>O2330*_xlfn.XLOOKUP(K2330,AM:AM,AN:AN)</f>
        <v>249.95039999999997</v>
      </c>
      <c r="Q2330">
        <f>O2330*_xlfn.XLOOKUP(K2330,AM:AM,AO:AO)</f>
        <v>290.64</v>
      </c>
      <c r="R2330" t="str">
        <f>_xlfn.XLOOKUP(E2330,AF:AF,AG:AG)</f>
        <v>American Airlines</v>
      </c>
      <c r="S2330" t="str">
        <f>_xlfn.XLOOKUP(E2330,AF:AF,AI:AI)</f>
        <v>United States</v>
      </c>
      <c r="T2330">
        <f>WEEKNUM(G2330)</f>
        <v>20</v>
      </c>
      <c r="U2330">
        <f>YEAR(G2330)</f>
        <v>2025</v>
      </c>
      <c r="V2330" s="117">
        <f>IFERROR(Q2330/N2330,"0")</f>
        <v>0.18424322336891749</v>
      </c>
    </row>
    <row r="2331" spans="1:22">
      <c r="A2331" t="str">
        <f>_xlfn.XLOOKUP(D2331,BN:BN,BO:BO)</f>
        <v>México</v>
      </c>
      <c r="B2331" t="s">
        <v>25</v>
      </c>
      <c r="C2331">
        <v>356</v>
      </c>
      <c r="D2331" t="str">
        <f>_xlfn.XLOOKUP(C2331,BH:BH,BI:BI)</f>
        <v>DianaM</v>
      </c>
      <c r="E2331">
        <v>24224</v>
      </c>
      <c r="F2331" t="s">
        <v>3301</v>
      </c>
      <c r="G2331" s="63">
        <v>45791</v>
      </c>
      <c r="H2331" s="63">
        <v>45799</v>
      </c>
      <c r="I2331" t="s">
        <v>366</v>
      </c>
      <c r="J2331" t="str">
        <f>_xlfn.XLOOKUP(I2331,AS:AS,AU:AU)</f>
        <v>Vuelos</v>
      </c>
      <c r="K2331" t="s">
        <v>33</v>
      </c>
      <c r="L2331">
        <v>1577.48</v>
      </c>
      <c r="M2331">
        <f>L2331*_xlfn.XLOOKUP(K2331,AM:AM,AN:AN)</f>
        <v>1356.6328000000001</v>
      </c>
      <c r="N2331">
        <f>L2331*_xlfn.XLOOKUP(K2331,AM:AM,AO:AO)</f>
        <v>1577.48</v>
      </c>
      <c r="O2331">
        <v>0</v>
      </c>
      <c r="P2331">
        <f>O2331*_xlfn.XLOOKUP(K2331,AM:AM,AN:AN)</f>
        <v>0</v>
      </c>
      <c r="Q2331">
        <f>O2331*_xlfn.XLOOKUP(K2331,AM:AM,AO:AO)</f>
        <v>0</v>
      </c>
      <c r="R2331" t="str">
        <f>_xlfn.XLOOKUP(E2331,AF:AF,AG:AG)</f>
        <v>American Airlines</v>
      </c>
      <c r="S2331" t="str">
        <f>_xlfn.XLOOKUP(E2331,AF:AF,AI:AI)</f>
        <v>United States</v>
      </c>
      <c r="T2331">
        <f>WEEKNUM(G2331)</f>
        <v>20</v>
      </c>
      <c r="U2331">
        <f>YEAR(G2331)</f>
        <v>2025</v>
      </c>
      <c r="V2331" s="117">
        <f>IFERROR(Q2331/N2331,"0")</f>
        <v>0</v>
      </c>
    </row>
    <row r="2332" spans="1:22">
      <c r="A2332" t="str">
        <f>_xlfn.XLOOKUP(D2332,BN:BN,BO:BO)</f>
        <v>México</v>
      </c>
      <c r="B2332" t="s">
        <v>25</v>
      </c>
      <c r="C2332">
        <v>356</v>
      </c>
      <c r="D2332" t="str">
        <f>_xlfn.XLOOKUP(C2332,BH:BH,BI:BI)</f>
        <v>DianaM</v>
      </c>
      <c r="E2332">
        <v>24224</v>
      </c>
      <c r="F2332" t="s">
        <v>3301</v>
      </c>
      <c r="G2332" s="63">
        <v>45795</v>
      </c>
      <c r="H2332" s="63">
        <v>45795</v>
      </c>
      <c r="I2332" t="s">
        <v>366</v>
      </c>
      <c r="J2332" t="str">
        <f>_xlfn.XLOOKUP(I2332,AS:AS,AU:AU)</f>
        <v>Vuelos</v>
      </c>
      <c r="K2332" t="s">
        <v>33</v>
      </c>
      <c r="L2332">
        <v>220</v>
      </c>
      <c r="M2332">
        <f>L2332*_xlfn.XLOOKUP(K2332,AM:AM,AN:AN)</f>
        <v>189.2</v>
      </c>
      <c r="N2332">
        <f>L2332*_xlfn.XLOOKUP(K2332,AM:AM,AO:AO)</f>
        <v>220</v>
      </c>
      <c r="O2332">
        <v>0</v>
      </c>
      <c r="P2332">
        <f>O2332*_xlfn.XLOOKUP(K2332,AM:AM,AN:AN)</f>
        <v>0</v>
      </c>
      <c r="Q2332">
        <f>O2332*_xlfn.XLOOKUP(K2332,AM:AM,AO:AO)</f>
        <v>0</v>
      </c>
      <c r="R2332" t="str">
        <f>_xlfn.XLOOKUP(E2332,AF:AF,AG:AG)</f>
        <v>American Airlines</v>
      </c>
      <c r="S2332" t="str">
        <f>_xlfn.XLOOKUP(E2332,AF:AF,AI:AI)</f>
        <v>United States</v>
      </c>
      <c r="T2332">
        <f>WEEKNUM(G2332)</f>
        <v>21</v>
      </c>
      <c r="U2332">
        <f>YEAR(G2332)</f>
        <v>2025</v>
      </c>
      <c r="V2332" s="117">
        <f>IFERROR(Q2332/N2332,"0")</f>
        <v>0</v>
      </c>
    </row>
    <row r="2333" spans="1:22">
      <c r="A2333" t="str">
        <f>_xlfn.XLOOKUP(D2333,BN:BN,BO:BO)</f>
        <v>México</v>
      </c>
      <c r="B2333" t="s">
        <v>25</v>
      </c>
      <c r="C2333">
        <v>356</v>
      </c>
      <c r="D2333" t="str">
        <f>_xlfn.XLOOKUP(C2333,BH:BH,BI:BI)</f>
        <v>DianaM</v>
      </c>
      <c r="E2333">
        <v>23590</v>
      </c>
      <c r="F2333" t="s">
        <v>3298</v>
      </c>
      <c r="G2333" s="63">
        <v>45791</v>
      </c>
      <c r="H2333" s="63">
        <v>45799</v>
      </c>
      <c r="I2333" t="s">
        <v>366</v>
      </c>
      <c r="J2333" t="str">
        <f>_xlfn.XLOOKUP(I2333,AS:AS,AU:AU)</f>
        <v>Vuelos</v>
      </c>
      <c r="K2333" t="s">
        <v>33</v>
      </c>
      <c r="L2333">
        <v>-55</v>
      </c>
      <c r="M2333">
        <f>L2333*_xlfn.XLOOKUP(K2333,AM:AM,AN:AN)</f>
        <v>-47.3</v>
      </c>
      <c r="N2333">
        <f>L2333*_xlfn.XLOOKUP(K2333,AM:AM,AO:AO)</f>
        <v>-55</v>
      </c>
      <c r="O2333">
        <v>0</v>
      </c>
      <c r="P2333">
        <f>O2333*_xlfn.XLOOKUP(K2333,AM:AM,AN:AN)</f>
        <v>0</v>
      </c>
      <c r="Q2333">
        <f>O2333*_xlfn.XLOOKUP(K2333,AM:AM,AO:AO)</f>
        <v>0</v>
      </c>
      <c r="R2333" t="str">
        <f>_xlfn.XLOOKUP(E2333,AF:AF,AG:AG)</f>
        <v>AEROMÉXICO</v>
      </c>
      <c r="S2333" t="str">
        <f>_xlfn.XLOOKUP(E2333,AF:AF,AI:AI)</f>
        <v>Mexico</v>
      </c>
      <c r="T2333">
        <f>WEEKNUM(G2333)</f>
        <v>20</v>
      </c>
      <c r="U2333">
        <f>YEAR(G2333)</f>
        <v>2025</v>
      </c>
      <c r="V2333" s="117">
        <f>IFERROR(Q2333/N2333,"0")</f>
        <v>0</v>
      </c>
    </row>
    <row r="2334" spans="1:22">
      <c r="A2334" t="str">
        <f>_xlfn.XLOOKUP(D2334,BN:BN,BO:BO)</f>
        <v>México</v>
      </c>
      <c r="B2334" t="s">
        <v>25</v>
      </c>
      <c r="C2334">
        <v>356</v>
      </c>
      <c r="D2334" t="str">
        <f>_xlfn.XLOOKUP(C2334,BH:BH,BI:BI)</f>
        <v>DianaM</v>
      </c>
      <c r="E2334">
        <v>23590</v>
      </c>
      <c r="F2334" t="s">
        <v>3302</v>
      </c>
      <c r="G2334" s="63">
        <v>45791</v>
      </c>
      <c r="H2334" s="63">
        <v>45799</v>
      </c>
      <c r="I2334" t="s">
        <v>366</v>
      </c>
      <c r="J2334" t="str">
        <f>_xlfn.XLOOKUP(I2334,AS:AS,AU:AU)</f>
        <v>Vuelos</v>
      </c>
      <c r="K2334" t="s">
        <v>33</v>
      </c>
      <c r="L2334">
        <v>145</v>
      </c>
      <c r="M2334">
        <f>L2334*_xlfn.XLOOKUP(K2334,AM:AM,AN:AN)</f>
        <v>124.7</v>
      </c>
      <c r="N2334">
        <f>L2334*_xlfn.XLOOKUP(K2334,AM:AM,AO:AO)</f>
        <v>145</v>
      </c>
      <c r="O2334">
        <v>0</v>
      </c>
      <c r="P2334">
        <f>O2334*_xlfn.XLOOKUP(K2334,AM:AM,AN:AN)</f>
        <v>0</v>
      </c>
      <c r="Q2334">
        <f>O2334*_xlfn.XLOOKUP(K2334,AM:AM,AO:AO)</f>
        <v>0</v>
      </c>
      <c r="R2334" t="str">
        <f>_xlfn.XLOOKUP(E2334,AF:AF,AG:AG)</f>
        <v>AEROMÉXICO</v>
      </c>
      <c r="S2334" t="str">
        <f>_xlfn.XLOOKUP(E2334,AF:AF,AI:AI)</f>
        <v>Mexico</v>
      </c>
      <c r="T2334">
        <f>WEEKNUM(G2334)</f>
        <v>20</v>
      </c>
      <c r="U2334">
        <f>YEAR(G2334)</f>
        <v>2025</v>
      </c>
      <c r="V2334" s="117">
        <f>IFERROR(Q2334/N2334,"0")</f>
        <v>0</v>
      </c>
    </row>
    <row r="2335" spans="1:22">
      <c r="A2335" t="str">
        <f>_xlfn.XLOOKUP(D2335,BN:BN,BO:BO)</f>
        <v>México</v>
      </c>
      <c r="B2335" t="s">
        <v>25</v>
      </c>
      <c r="C2335">
        <v>356</v>
      </c>
      <c r="D2335" t="str">
        <f>_xlfn.XLOOKUP(C2335,BH:BH,BI:BI)</f>
        <v>DianaM</v>
      </c>
      <c r="E2335">
        <v>0</v>
      </c>
      <c r="F2335" t="s">
        <v>1158</v>
      </c>
      <c r="G2335" s="63">
        <v>45791</v>
      </c>
      <c r="H2335" s="63">
        <v>45799</v>
      </c>
      <c r="I2335" t="s">
        <v>396</v>
      </c>
      <c r="J2335" t="str">
        <f>_xlfn.XLOOKUP(I2335,AS:AS,AU:AU)</f>
        <v>Honorarios</v>
      </c>
      <c r="K2335" t="s">
        <v>33</v>
      </c>
      <c r="L2335">
        <v>55</v>
      </c>
      <c r="M2335">
        <f>L2335*_xlfn.XLOOKUP(K2335,AM:AM,AN:AN)</f>
        <v>47.3</v>
      </c>
      <c r="N2335">
        <f>L2335*_xlfn.XLOOKUP(K2335,AM:AM,AO:AO)</f>
        <v>55</v>
      </c>
      <c r="O2335">
        <v>55</v>
      </c>
      <c r="P2335">
        <f>O2335*_xlfn.XLOOKUP(K2335,AM:AM,AN:AN)</f>
        <v>47.3</v>
      </c>
      <c r="Q2335">
        <f>O2335*_xlfn.XLOOKUP(K2335,AM:AM,AO:AO)</f>
        <v>55</v>
      </c>
      <c r="R2335" t="str">
        <f>_xlfn.XLOOKUP(E2335,AF:AF,AG:AG)</f>
        <v>FEES</v>
      </c>
      <c r="S2335">
        <f>_xlfn.XLOOKUP(E2335,AF:AF,AI:AI)</f>
        <v>0</v>
      </c>
      <c r="T2335">
        <f>WEEKNUM(G2335)</f>
        <v>20</v>
      </c>
      <c r="U2335">
        <f>YEAR(G2335)</f>
        <v>2025</v>
      </c>
      <c r="V2335" s="117">
        <f>IFERROR(Q2335/N2335,"0")</f>
        <v>1</v>
      </c>
    </row>
    <row r="2336" spans="1:22">
      <c r="A2336" t="str">
        <f>_xlfn.XLOOKUP(D2336,BN:BN,BO:BO)</f>
        <v>México</v>
      </c>
      <c r="B2336" t="s">
        <v>25</v>
      </c>
      <c r="C2336">
        <v>357</v>
      </c>
      <c r="D2336" t="str">
        <f>_xlfn.XLOOKUP(C2336,BH:BH,BI:BI)</f>
        <v>DianaM</v>
      </c>
      <c r="E2336">
        <v>24495</v>
      </c>
      <c r="F2336" t="s">
        <v>3303</v>
      </c>
      <c r="G2336" s="63">
        <v>45803</v>
      </c>
      <c r="H2336" s="63">
        <v>45807</v>
      </c>
      <c r="I2336" t="s">
        <v>366</v>
      </c>
      <c r="J2336" t="str">
        <f>_xlfn.XLOOKUP(I2336,AS:AS,AU:AU)</f>
        <v>Vuelos</v>
      </c>
      <c r="K2336" t="s">
        <v>33</v>
      </c>
      <c r="L2336">
        <v>912.92</v>
      </c>
      <c r="M2336">
        <f>L2336*_xlfn.XLOOKUP(K2336,AM:AM,AN:AN)</f>
        <v>785.11119999999994</v>
      </c>
      <c r="N2336">
        <f>L2336*_xlfn.XLOOKUP(K2336,AM:AM,AO:AO)</f>
        <v>912.92</v>
      </c>
      <c r="O2336">
        <v>30.6</v>
      </c>
      <c r="P2336">
        <f>O2336*_xlfn.XLOOKUP(K2336,AM:AM,AN:AN)</f>
        <v>26.316000000000003</v>
      </c>
      <c r="Q2336">
        <f>O2336*_xlfn.XLOOKUP(K2336,AM:AM,AO:AO)</f>
        <v>30.6</v>
      </c>
      <c r="R2336" t="str">
        <f>_xlfn.XLOOKUP(E2336,AF:AF,AG:AG)</f>
        <v>United Airlines</v>
      </c>
      <c r="S2336" t="str">
        <f>_xlfn.XLOOKUP(E2336,AF:AF,AI:AI)</f>
        <v>United States</v>
      </c>
      <c r="T2336">
        <f>WEEKNUM(G2336)</f>
        <v>22</v>
      </c>
      <c r="U2336">
        <f>YEAR(G2336)</f>
        <v>2025</v>
      </c>
      <c r="V2336" s="117">
        <f>IFERROR(Q2336/N2336,"0")</f>
        <v>3.3518818735486136E-2</v>
      </c>
    </row>
    <row r="2337" spans="1:22">
      <c r="A2337" t="str">
        <f>_xlfn.XLOOKUP(D2337,BN:BN,BO:BO)</f>
        <v>México</v>
      </c>
      <c r="B2337" t="s">
        <v>25</v>
      </c>
      <c r="C2337">
        <v>357</v>
      </c>
      <c r="D2337" t="str">
        <f>_xlfn.XLOOKUP(C2337,BH:BH,BI:BI)</f>
        <v>DianaM</v>
      </c>
      <c r="E2337">
        <v>24495</v>
      </c>
      <c r="F2337" t="s">
        <v>3304</v>
      </c>
      <c r="G2337" s="63">
        <v>45803</v>
      </c>
      <c r="H2337" s="63">
        <v>45807</v>
      </c>
      <c r="I2337" t="s">
        <v>366</v>
      </c>
      <c r="J2337" t="str">
        <f>_xlfn.XLOOKUP(I2337,AS:AS,AU:AU)</f>
        <v>Vuelos</v>
      </c>
      <c r="K2337" t="s">
        <v>33</v>
      </c>
      <c r="L2337">
        <v>912.92</v>
      </c>
      <c r="M2337">
        <f>L2337*_xlfn.XLOOKUP(K2337,AM:AM,AN:AN)</f>
        <v>785.11119999999994</v>
      </c>
      <c r="N2337">
        <f>L2337*_xlfn.XLOOKUP(K2337,AM:AM,AO:AO)</f>
        <v>912.92</v>
      </c>
      <c r="O2337">
        <v>30.6</v>
      </c>
      <c r="P2337">
        <f>O2337*_xlfn.XLOOKUP(K2337,AM:AM,AN:AN)</f>
        <v>26.316000000000003</v>
      </c>
      <c r="Q2337">
        <f>O2337*_xlfn.XLOOKUP(K2337,AM:AM,AO:AO)</f>
        <v>30.6</v>
      </c>
      <c r="R2337" t="str">
        <f>_xlfn.XLOOKUP(E2337,AF:AF,AG:AG)</f>
        <v>United Airlines</v>
      </c>
      <c r="S2337" t="str">
        <f>_xlfn.XLOOKUP(E2337,AF:AF,AI:AI)</f>
        <v>United States</v>
      </c>
      <c r="T2337">
        <f>WEEKNUM(G2337)</f>
        <v>22</v>
      </c>
      <c r="U2337">
        <f>YEAR(G2337)</f>
        <v>2025</v>
      </c>
      <c r="V2337" s="117">
        <f>IFERROR(Q2337/N2337,"0")</f>
        <v>3.3518818735486136E-2</v>
      </c>
    </row>
    <row r="2338" spans="1:22">
      <c r="A2338" t="str">
        <f>_xlfn.XLOOKUP(D2338,BN:BN,BO:BO)</f>
        <v>México</v>
      </c>
      <c r="B2338" t="s">
        <v>25</v>
      </c>
      <c r="C2338">
        <v>357</v>
      </c>
      <c r="D2338" t="str">
        <f>_xlfn.XLOOKUP(C2338,BH:BH,BI:BI)</f>
        <v>DianaM</v>
      </c>
      <c r="E2338">
        <v>24495</v>
      </c>
      <c r="F2338" t="s">
        <v>3305</v>
      </c>
      <c r="G2338" s="63">
        <v>45807</v>
      </c>
      <c r="H2338" s="63">
        <v>45807</v>
      </c>
      <c r="I2338" t="s">
        <v>366</v>
      </c>
      <c r="J2338" t="str">
        <f>_xlfn.XLOOKUP(I2338,AS:AS,AU:AU)</f>
        <v>Vuelos</v>
      </c>
      <c r="K2338" t="s">
        <v>33</v>
      </c>
      <c r="L2338">
        <v>385.84</v>
      </c>
      <c r="M2338">
        <f>L2338*_xlfn.XLOOKUP(K2338,AM:AM,AN:AN)</f>
        <v>331.82239999999996</v>
      </c>
      <c r="N2338">
        <f>L2338*_xlfn.XLOOKUP(K2338,AM:AM,AO:AO)</f>
        <v>385.84</v>
      </c>
      <c r="O2338">
        <v>24.8</v>
      </c>
      <c r="P2338">
        <f>O2338*_xlfn.XLOOKUP(K2338,AM:AM,AN:AN)</f>
        <v>21.327999999999999</v>
      </c>
      <c r="Q2338">
        <f>O2338*_xlfn.XLOOKUP(K2338,AM:AM,AO:AO)</f>
        <v>24.8</v>
      </c>
      <c r="R2338" t="str">
        <f>_xlfn.XLOOKUP(E2338,AF:AF,AG:AG)</f>
        <v>United Airlines</v>
      </c>
      <c r="S2338" t="str">
        <f>_xlfn.XLOOKUP(E2338,AF:AF,AI:AI)</f>
        <v>United States</v>
      </c>
      <c r="T2338">
        <f>WEEKNUM(G2338)</f>
        <v>22</v>
      </c>
      <c r="U2338">
        <f>YEAR(G2338)</f>
        <v>2025</v>
      </c>
      <c r="V2338" s="117">
        <f>IFERROR(Q2338/N2338,"0")</f>
        <v>6.4275347294215218E-2</v>
      </c>
    </row>
    <row r="2339" spans="1:22">
      <c r="A2339" t="str">
        <f>_xlfn.XLOOKUP(D2339,BN:BN,BO:BO)</f>
        <v>México</v>
      </c>
      <c r="B2339" t="s">
        <v>25</v>
      </c>
      <c r="C2339">
        <v>357</v>
      </c>
      <c r="D2339" t="str">
        <f>_xlfn.XLOOKUP(C2339,BH:BH,BI:BI)</f>
        <v>DianaM</v>
      </c>
      <c r="E2339">
        <v>24495</v>
      </c>
      <c r="F2339" t="s">
        <v>3306</v>
      </c>
      <c r="G2339" s="63">
        <v>45807</v>
      </c>
      <c r="H2339" s="63">
        <v>45807</v>
      </c>
      <c r="I2339" t="s">
        <v>366</v>
      </c>
      <c r="J2339" t="str">
        <f>_xlfn.XLOOKUP(I2339,AS:AS,AU:AU)</f>
        <v>Vuelos</v>
      </c>
      <c r="K2339" t="s">
        <v>33</v>
      </c>
      <c r="L2339">
        <v>385.84</v>
      </c>
      <c r="M2339">
        <f>L2339*_xlfn.XLOOKUP(K2339,AM:AM,AN:AN)</f>
        <v>331.82239999999996</v>
      </c>
      <c r="N2339">
        <f>L2339*_xlfn.XLOOKUP(K2339,AM:AM,AO:AO)</f>
        <v>385.84</v>
      </c>
      <c r="O2339">
        <v>24.8</v>
      </c>
      <c r="P2339">
        <f>O2339*_xlfn.XLOOKUP(K2339,AM:AM,AN:AN)</f>
        <v>21.327999999999999</v>
      </c>
      <c r="Q2339">
        <f>O2339*_xlfn.XLOOKUP(K2339,AM:AM,AO:AO)</f>
        <v>24.8</v>
      </c>
      <c r="R2339" t="str">
        <f>_xlfn.XLOOKUP(E2339,AF:AF,AG:AG)</f>
        <v>United Airlines</v>
      </c>
      <c r="S2339" t="str">
        <f>_xlfn.XLOOKUP(E2339,AF:AF,AI:AI)</f>
        <v>United States</v>
      </c>
      <c r="T2339">
        <f>WEEKNUM(G2339)</f>
        <v>22</v>
      </c>
      <c r="U2339">
        <f>YEAR(G2339)</f>
        <v>2025</v>
      </c>
      <c r="V2339" s="117">
        <f>IFERROR(Q2339/N2339,"0")</f>
        <v>6.4275347294215218E-2</v>
      </c>
    </row>
    <row r="2340" spans="1:22">
      <c r="A2340" t="str">
        <f>_xlfn.XLOOKUP(D2340,BN:BN,BO:BO)</f>
        <v>México</v>
      </c>
      <c r="B2340" t="s">
        <v>25</v>
      </c>
      <c r="C2340">
        <v>358</v>
      </c>
      <c r="D2340" t="str">
        <f>_xlfn.XLOOKUP(C2340,BH:BH,BI:BI)</f>
        <v>DianaM</v>
      </c>
      <c r="E2340">
        <v>23590</v>
      </c>
      <c r="F2340" t="s">
        <v>3307</v>
      </c>
      <c r="G2340" s="63">
        <v>45787</v>
      </c>
      <c r="H2340" s="63">
        <v>45787</v>
      </c>
      <c r="I2340" t="s">
        <v>366</v>
      </c>
      <c r="J2340" t="str">
        <f>_xlfn.XLOOKUP(I2340,AS:AS,AU:AU)</f>
        <v>Vuelos</v>
      </c>
      <c r="K2340" t="s">
        <v>33</v>
      </c>
      <c r="L2340">
        <v>353.7</v>
      </c>
      <c r="M2340">
        <f>L2340*_xlfn.XLOOKUP(K2340,AM:AM,AN:AN)</f>
        <v>304.18199999999996</v>
      </c>
      <c r="N2340">
        <f>L2340*_xlfn.XLOOKUP(K2340,AM:AM,AO:AO)</f>
        <v>353.7</v>
      </c>
      <c r="O2340">
        <v>0</v>
      </c>
      <c r="P2340">
        <f>O2340*_xlfn.XLOOKUP(K2340,AM:AM,AN:AN)</f>
        <v>0</v>
      </c>
      <c r="Q2340">
        <f>O2340*_xlfn.XLOOKUP(K2340,AM:AM,AO:AO)</f>
        <v>0</v>
      </c>
      <c r="R2340" t="str">
        <f>_xlfn.XLOOKUP(E2340,AF:AF,AG:AG)</f>
        <v>AEROMÉXICO</v>
      </c>
      <c r="S2340" t="str">
        <f>_xlfn.XLOOKUP(E2340,AF:AF,AI:AI)</f>
        <v>Mexico</v>
      </c>
      <c r="T2340">
        <f>WEEKNUM(G2340)</f>
        <v>19</v>
      </c>
      <c r="U2340">
        <f>YEAR(G2340)</f>
        <v>2025</v>
      </c>
      <c r="V2340" s="117">
        <f>IFERROR(Q2340/N2340,"0")</f>
        <v>0</v>
      </c>
    </row>
    <row r="2341" spans="1:22">
      <c r="A2341" t="str">
        <f>_xlfn.XLOOKUP(D2341,BN:BN,BO:BO)</f>
        <v>Madrid</v>
      </c>
      <c r="B2341" t="s">
        <v>25</v>
      </c>
      <c r="C2341">
        <v>359</v>
      </c>
      <c r="D2341" t="str">
        <f>_xlfn.XLOOKUP(C2341,BH:BH,BI:BI)</f>
        <v>MartinB</v>
      </c>
      <c r="E2341">
        <v>28066</v>
      </c>
      <c r="F2341" t="s">
        <v>3308</v>
      </c>
      <c r="G2341" s="63">
        <v>45857</v>
      </c>
      <c r="H2341" s="63">
        <v>45860</v>
      </c>
      <c r="I2341" t="s">
        <v>376</v>
      </c>
      <c r="J2341" t="str">
        <f>_xlfn.XLOOKUP(I2341,AS:AS,AU:AU)</f>
        <v>Hotel</v>
      </c>
      <c r="K2341" t="s">
        <v>27</v>
      </c>
      <c r="L2341">
        <v>4029</v>
      </c>
      <c r="M2341">
        <f>L2341*_xlfn.XLOOKUP(K2341,AM:AM,AN:AN)</f>
        <v>4029</v>
      </c>
      <c r="N2341">
        <f>L2341*_xlfn.XLOOKUP(K2341,AM:AM,AO:AO)</f>
        <v>4673.6399999999994</v>
      </c>
      <c r="O2341">
        <v>614.4</v>
      </c>
      <c r="P2341">
        <f>O2341*_xlfn.XLOOKUP(K2341,AM:AM,AN:AN)</f>
        <v>614.4</v>
      </c>
      <c r="Q2341">
        <f>O2341*_xlfn.XLOOKUP(K2341,AM:AM,AO:AO)</f>
        <v>712.70399999999995</v>
      </c>
      <c r="R2341" t="str">
        <f>_xlfn.XLOOKUP(E2341,AF:AF,AG:AG)</f>
        <v>HOTEL PALAZZO MURAT</v>
      </c>
      <c r="S2341" t="str">
        <f>_xlfn.XLOOKUP(E2341,AF:AF,AI:AI)</f>
        <v>Italy</v>
      </c>
      <c r="T2341">
        <f>WEEKNUM(G2341)</f>
        <v>29</v>
      </c>
      <c r="U2341">
        <f>YEAR(G2341)</f>
        <v>2025</v>
      </c>
      <c r="V2341" s="117">
        <f>IFERROR(Q2341/N2341,"0")</f>
        <v>0.15249441548771409</v>
      </c>
    </row>
    <row r="2342" spans="1:22">
      <c r="A2342" t="str">
        <f>_xlfn.XLOOKUP(D2342,BN:BN,BO:BO)</f>
        <v>Madrid</v>
      </c>
      <c r="B2342" t="s">
        <v>25</v>
      </c>
      <c r="C2342">
        <v>359</v>
      </c>
      <c r="D2342" t="str">
        <f>_xlfn.XLOOKUP(C2342,BH:BH,BI:BI)</f>
        <v>MartinB</v>
      </c>
      <c r="E2342">
        <v>28067</v>
      </c>
      <c r="F2342" t="s">
        <v>3309</v>
      </c>
      <c r="G2342" s="63">
        <v>45860</v>
      </c>
      <c r="H2342" s="63">
        <v>45862</v>
      </c>
      <c r="I2342" t="s">
        <v>376</v>
      </c>
      <c r="J2342" t="str">
        <f>_xlfn.XLOOKUP(I2342,AS:AS,AU:AU)</f>
        <v>Hotel</v>
      </c>
      <c r="K2342" t="s">
        <v>27</v>
      </c>
      <c r="L2342">
        <v>3758.61</v>
      </c>
      <c r="M2342">
        <f>L2342*_xlfn.XLOOKUP(K2342,AM:AM,AN:AN)</f>
        <v>3758.61</v>
      </c>
      <c r="N2342">
        <f>L2342*_xlfn.XLOOKUP(K2342,AM:AM,AO:AO)</f>
        <v>4359.9875999999995</v>
      </c>
      <c r="O2342">
        <v>804.05</v>
      </c>
      <c r="P2342">
        <f>O2342*_xlfn.XLOOKUP(K2342,AM:AM,AN:AN)</f>
        <v>804.05</v>
      </c>
      <c r="Q2342">
        <f>O2342*_xlfn.XLOOKUP(K2342,AM:AM,AO:AO)</f>
        <v>932.69799999999987</v>
      </c>
      <c r="R2342" t="str">
        <f>_xlfn.XLOOKUP(E2342,AF:AF,AG:AG)</f>
        <v>ANANTARA CONVENTO DI AMALFI GRAND HOTEL</v>
      </c>
      <c r="S2342" t="str">
        <f>_xlfn.XLOOKUP(E2342,AF:AF,AI:AI)</f>
        <v>Italy</v>
      </c>
      <c r="T2342">
        <f>WEEKNUM(G2342)</f>
        <v>30</v>
      </c>
      <c r="U2342">
        <f>YEAR(G2342)</f>
        <v>2025</v>
      </c>
      <c r="V2342" s="117">
        <f>IFERROR(Q2342/N2342,"0")</f>
        <v>0.21392216803552377</v>
      </c>
    </row>
    <row r="2343" spans="1:22">
      <c r="A2343" t="str">
        <f>_xlfn.XLOOKUP(D2343,BN:BN,BO:BO)</f>
        <v>Madrid</v>
      </c>
      <c r="B2343" t="s">
        <v>25</v>
      </c>
      <c r="C2343">
        <v>359</v>
      </c>
      <c r="D2343" t="str">
        <f>_xlfn.XLOOKUP(C2343,BH:BH,BI:BI)</f>
        <v>MartinB</v>
      </c>
      <c r="E2343">
        <v>28068</v>
      </c>
      <c r="F2343" t="s">
        <v>3310</v>
      </c>
      <c r="G2343" s="63">
        <v>45850</v>
      </c>
      <c r="H2343" s="63">
        <v>45864</v>
      </c>
      <c r="I2343" t="s">
        <v>364</v>
      </c>
      <c r="J2343" t="str">
        <f>_xlfn.XLOOKUP(I2343,AS:AS,AU:AU)</f>
        <v>DMC</v>
      </c>
      <c r="K2343" t="s">
        <v>27</v>
      </c>
      <c r="L2343">
        <v>16394.63</v>
      </c>
      <c r="M2343">
        <f>L2343*_xlfn.XLOOKUP(K2343,AM:AM,AN:AN)</f>
        <v>16394.63</v>
      </c>
      <c r="N2343">
        <f>L2343*_xlfn.XLOOKUP(K2343,AM:AM,AO:AO)</f>
        <v>19017.770799999998</v>
      </c>
      <c r="O2343">
        <v>2193.63</v>
      </c>
      <c r="P2343">
        <f>O2343*_xlfn.XLOOKUP(K2343,AM:AM,AN:AN)</f>
        <v>2193.63</v>
      </c>
      <c r="Q2343">
        <f>O2343*_xlfn.XLOOKUP(K2343,AM:AM,AO:AO)</f>
        <v>2544.6107999999999</v>
      </c>
      <c r="R2343" t="s">
        <v>582</v>
      </c>
      <c r="S2343" t="str">
        <f>_xlfn.XLOOKUP(E2343,AF:AF,AI:AI)</f>
        <v>Italy</v>
      </c>
      <c r="T2343">
        <f>WEEKNUM(G2343)</f>
        <v>28</v>
      </c>
      <c r="U2343">
        <f>YEAR(G2343)</f>
        <v>2025</v>
      </c>
      <c r="V2343" s="117">
        <f>IFERROR(Q2343/N2343,"0")</f>
        <v>0.13380173874006307</v>
      </c>
    </row>
    <row r="2344" spans="1:22">
      <c r="A2344" t="str">
        <f>_xlfn.XLOOKUP(D2344,BN:BN,BO:BO)</f>
        <v>Madrid</v>
      </c>
      <c r="B2344" t="s">
        <v>25</v>
      </c>
      <c r="C2344">
        <v>359</v>
      </c>
      <c r="D2344" t="str">
        <f>_xlfn.XLOOKUP(C2344,BH:BH,BI:BI)</f>
        <v>MartinB</v>
      </c>
      <c r="E2344">
        <v>30348</v>
      </c>
      <c r="F2344" t="s">
        <v>3311</v>
      </c>
      <c r="G2344" s="63">
        <v>45864</v>
      </c>
      <c r="H2344" s="63">
        <v>45864</v>
      </c>
      <c r="I2344" t="s">
        <v>419</v>
      </c>
      <c r="J2344" t="str">
        <f>_xlfn.XLOOKUP(I2344,AS:AS,AU:AU)</f>
        <v>Otros</v>
      </c>
      <c r="K2344" t="s">
        <v>27</v>
      </c>
      <c r="L2344">
        <v>1013</v>
      </c>
      <c r="M2344">
        <f>L2344*_xlfn.XLOOKUP(K2344,AM:AM,AN:AN)</f>
        <v>1013</v>
      </c>
      <c r="N2344">
        <f>L2344*_xlfn.XLOOKUP(K2344,AM:AM,AO:AO)</f>
        <v>1175.08</v>
      </c>
      <c r="O2344">
        <v>0</v>
      </c>
      <c r="P2344">
        <f>O2344*_xlfn.XLOOKUP(K2344,AM:AM,AN:AN)</f>
        <v>0</v>
      </c>
      <c r="Q2344">
        <f>O2344*_xlfn.XLOOKUP(K2344,AM:AM,AO:AO)</f>
        <v>0</v>
      </c>
      <c r="R2344" t="str">
        <f>_xlfn.XLOOKUP(E2344,AF:AF,AG:AG)</f>
        <v>ALICE ELENA GABALDON CHIARELLI</v>
      </c>
      <c r="S2344" t="str">
        <f>_xlfn.XLOOKUP(E2344,AF:AF,AI:AI)</f>
        <v>NA</v>
      </c>
      <c r="T2344">
        <f>WEEKNUM(G2344)</f>
        <v>30</v>
      </c>
      <c r="U2344">
        <f>YEAR(G2344)</f>
        <v>2025</v>
      </c>
      <c r="V2344" s="117">
        <f>IFERROR(Q2344/N2344,"0")</f>
        <v>0</v>
      </c>
    </row>
    <row r="2345" spans="1:22">
      <c r="A2345" t="str">
        <f>_xlfn.XLOOKUP(D2345,BN:BN,BO:BO)</f>
        <v>Madrid</v>
      </c>
      <c r="B2345" t="s">
        <v>25</v>
      </c>
      <c r="C2345">
        <v>359</v>
      </c>
      <c r="D2345" t="str">
        <f>_xlfn.XLOOKUP(C2345,BH:BH,BI:BI)</f>
        <v>MartinB</v>
      </c>
      <c r="E2345">
        <v>0</v>
      </c>
      <c r="F2345" t="s">
        <v>3312</v>
      </c>
      <c r="G2345" s="63">
        <v>45850</v>
      </c>
      <c r="H2345" s="63">
        <v>45864</v>
      </c>
      <c r="I2345" t="s">
        <v>396</v>
      </c>
      <c r="J2345" t="str">
        <f>_xlfn.XLOOKUP(I2345,AS:AS,AU:AU)</f>
        <v>Honorarios</v>
      </c>
      <c r="K2345" t="s">
        <v>27</v>
      </c>
      <c r="L2345">
        <v>435</v>
      </c>
      <c r="M2345">
        <f>L2345*_xlfn.XLOOKUP(K2345,AM:AM,AN:AN)</f>
        <v>435</v>
      </c>
      <c r="N2345">
        <f>L2345*_xlfn.XLOOKUP(K2345,AM:AM,AO:AO)</f>
        <v>504.59999999999997</v>
      </c>
      <c r="O2345">
        <v>435</v>
      </c>
      <c r="P2345">
        <f>O2345*_xlfn.XLOOKUP(K2345,AM:AM,AN:AN)</f>
        <v>435</v>
      </c>
      <c r="Q2345">
        <f>O2345*_xlfn.XLOOKUP(K2345,AM:AM,AO:AO)</f>
        <v>504.59999999999997</v>
      </c>
      <c r="R2345" t="str">
        <f>_xlfn.XLOOKUP(E2345,AF:AF,AG:AG)</f>
        <v>FEES</v>
      </c>
      <c r="S2345">
        <f>_xlfn.XLOOKUP(E2345,AF:AF,AI:AI)</f>
        <v>0</v>
      </c>
      <c r="T2345">
        <f>WEEKNUM(G2345)</f>
        <v>28</v>
      </c>
      <c r="U2345">
        <f>YEAR(G2345)</f>
        <v>2025</v>
      </c>
      <c r="V2345" s="117">
        <f>IFERROR(Q2345/N2345,"0")</f>
        <v>1</v>
      </c>
    </row>
    <row r="2346" spans="1:22">
      <c r="A2346" t="str">
        <f>_xlfn.XLOOKUP(D2346,BN:BN,BO:BO)</f>
        <v>México</v>
      </c>
      <c r="B2346" t="s">
        <v>25</v>
      </c>
      <c r="C2346">
        <v>360</v>
      </c>
      <c r="D2346" t="str">
        <f>_xlfn.XLOOKUP(C2346,BH:BH,BI:BI)</f>
        <v>DianaM</v>
      </c>
      <c r="E2346">
        <v>28934</v>
      </c>
      <c r="F2346" t="s">
        <v>3313</v>
      </c>
      <c r="G2346" s="63">
        <v>45877</v>
      </c>
      <c r="H2346" s="63">
        <v>45888</v>
      </c>
      <c r="I2346" t="s">
        <v>366</v>
      </c>
      <c r="J2346" t="str">
        <f>_xlfn.XLOOKUP(I2346,AS:AS,AU:AU)</f>
        <v>Vuelos</v>
      </c>
      <c r="K2346" t="s">
        <v>33</v>
      </c>
      <c r="L2346">
        <v>851.86</v>
      </c>
      <c r="M2346">
        <f>L2346*_xlfn.XLOOKUP(K2346,AM:AM,AN:AN)</f>
        <v>732.59960000000001</v>
      </c>
      <c r="N2346">
        <f>L2346*_xlfn.XLOOKUP(K2346,AM:AM,AO:AO)</f>
        <v>851.86</v>
      </c>
      <c r="O2346">
        <v>4.68</v>
      </c>
      <c r="P2346">
        <f>O2346*_xlfn.XLOOKUP(K2346,AM:AM,AN:AN)</f>
        <v>4.0247999999999999</v>
      </c>
      <c r="Q2346">
        <f>O2346*_xlfn.XLOOKUP(K2346,AM:AM,AO:AO)</f>
        <v>4.68</v>
      </c>
      <c r="R2346" t="str">
        <f>_xlfn.XLOOKUP(E2346,AF:AF,AG:AG)</f>
        <v>F1S USA</v>
      </c>
      <c r="S2346" t="str">
        <f>_xlfn.XLOOKUP(E2346,AF:AF,AI:AI)</f>
        <v>United States</v>
      </c>
      <c r="T2346">
        <f>WEEKNUM(G2346)</f>
        <v>32</v>
      </c>
      <c r="U2346">
        <f>YEAR(G2346)</f>
        <v>2025</v>
      </c>
      <c r="V2346" s="117">
        <f>IFERROR(Q2346/N2346,"0")</f>
        <v>5.4938604935083225E-3</v>
      </c>
    </row>
    <row r="2347" spans="1:22">
      <c r="A2347" t="str">
        <f>_xlfn.XLOOKUP(D2347,BN:BN,BO:BO)</f>
        <v>México</v>
      </c>
      <c r="B2347" t="s">
        <v>25</v>
      </c>
      <c r="C2347">
        <v>360</v>
      </c>
      <c r="D2347" t="str">
        <f>_xlfn.XLOOKUP(C2347,BH:BH,BI:BI)</f>
        <v>DianaM</v>
      </c>
      <c r="E2347">
        <v>28934</v>
      </c>
      <c r="F2347" t="s">
        <v>3314</v>
      </c>
      <c r="G2347" s="63">
        <v>45877</v>
      </c>
      <c r="H2347" s="63">
        <v>45888</v>
      </c>
      <c r="I2347" t="s">
        <v>366</v>
      </c>
      <c r="J2347" t="str">
        <f>_xlfn.XLOOKUP(I2347,AS:AS,AU:AU)</f>
        <v>Vuelos</v>
      </c>
      <c r="K2347" t="s">
        <v>33</v>
      </c>
      <c r="L2347">
        <v>851.86</v>
      </c>
      <c r="M2347">
        <f>L2347*_xlfn.XLOOKUP(K2347,AM:AM,AN:AN)</f>
        <v>732.59960000000001</v>
      </c>
      <c r="N2347">
        <f>L2347*_xlfn.XLOOKUP(K2347,AM:AM,AO:AO)</f>
        <v>851.86</v>
      </c>
      <c r="O2347">
        <v>4.68</v>
      </c>
      <c r="P2347">
        <f>O2347*_xlfn.XLOOKUP(K2347,AM:AM,AN:AN)</f>
        <v>4.0247999999999999</v>
      </c>
      <c r="Q2347">
        <f>O2347*_xlfn.XLOOKUP(K2347,AM:AM,AO:AO)</f>
        <v>4.68</v>
      </c>
      <c r="R2347" t="str">
        <f>_xlfn.XLOOKUP(E2347,AF:AF,AG:AG)</f>
        <v>F1S USA</v>
      </c>
      <c r="S2347" t="str">
        <f>_xlfn.XLOOKUP(E2347,AF:AF,AI:AI)</f>
        <v>United States</v>
      </c>
      <c r="T2347">
        <f>WEEKNUM(G2347)</f>
        <v>32</v>
      </c>
      <c r="U2347">
        <f>YEAR(G2347)</f>
        <v>2025</v>
      </c>
      <c r="V2347" s="117">
        <f>IFERROR(Q2347/N2347,"0")</f>
        <v>5.4938604935083225E-3</v>
      </c>
    </row>
    <row r="2348" spans="1:22">
      <c r="A2348" t="str">
        <f>_xlfn.XLOOKUP(D2348,BN:BN,BO:BO)</f>
        <v>México</v>
      </c>
      <c r="B2348" t="s">
        <v>25</v>
      </c>
      <c r="C2348">
        <v>360</v>
      </c>
      <c r="D2348" t="str">
        <f>_xlfn.XLOOKUP(C2348,BH:BH,BI:BI)</f>
        <v>DianaM</v>
      </c>
      <c r="E2348">
        <v>28934</v>
      </c>
      <c r="F2348" t="s">
        <v>3315</v>
      </c>
      <c r="G2348" s="63">
        <v>45879</v>
      </c>
      <c r="H2348" t="s">
        <v>218</v>
      </c>
      <c r="I2348" t="s">
        <v>366</v>
      </c>
      <c r="J2348" t="str">
        <f>_xlfn.XLOOKUP(I2348,AS:AS,AU:AU)</f>
        <v>Vuelos</v>
      </c>
      <c r="K2348" t="s">
        <v>33</v>
      </c>
      <c r="L2348">
        <v>-85.49</v>
      </c>
      <c r="M2348">
        <f>L2348*_xlfn.XLOOKUP(K2348,AM:AM,AN:AN)</f>
        <v>-73.5214</v>
      </c>
      <c r="N2348">
        <f>L2348*_xlfn.XLOOKUP(K2348,AM:AM,AO:AO)</f>
        <v>-85.49</v>
      </c>
      <c r="O2348">
        <v>-4.68</v>
      </c>
      <c r="P2348">
        <f>O2348*_xlfn.XLOOKUP(K2348,AM:AM,AN:AN)</f>
        <v>-4.0247999999999999</v>
      </c>
      <c r="Q2348">
        <f>O2348*_xlfn.XLOOKUP(K2348,AM:AM,AO:AO)</f>
        <v>-4.68</v>
      </c>
      <c r="R2348" t="str">
        <f>_xlfn.XLOOKUP(E2348,AF:AF,AG:AG)</f>
        <v>F1S USA</v>
      </c>
      <c r="S2348" t="str">
        <f>_xlfn.XLOOKUP(E2348,AF:AF,AI:AI)</f>
        <v>United States</v>
      </c>
      <c r="T2348">
        <f>WEEKNUM(G2348)</f>
        <v>33</v>
      </c>
      <c r="U2348">
        <f>YEAR(G2348)</f>
        <v>2025</v>
      </c>
      <c r="V2348" s="117">
        <f>IFERROR(Q2348/N2348,"0")</f>
        <v>5.4743244823956018E-2</v>
      </c>
    </row>
    <row r="2349" spans="1:22">
      <c r="A2349" t="str">
        <f>_xlfn.XLOOKUP(D2349,BN:BN,BO:BO)</f>
        <v>México</v>
      </c>
      <c r="B2349" t="s">
        <v>25</v>
      </c>
      <c r="C2349">
        <v>360</v>
      </c>
      <c r="D2349" t="str">
        <f>_xlfn.XLOOKUP(C2349,BH:BH,BI:BI)</f>
        <v>DianaM</v>
      </c>
      <c r="E2349">
        <v>28934</v>
      </c>
      <c r="F2349" t="s">
        <v>3316</v>
      </c>
      <c r="G2349" s="63">
        <v>45879</v>
      </c>
      <c r="H2349" t="s">
        <v>218</v>
      </c>
      <c r="I2349" t="s">
        <v>366</v>
      </c>
      <c r="J2349" t="str">
        <f>_xlfn.XLOOKUP(I2349,AS:AS,AU:AU)</f>
        <v>Vuelos</v>
      </c>
      <c r="K2349" t="s">
        <v>33</v>
      </c>
      <c r="L2349">
        <v>-85.49</v>
      </c>
      <c r="M2349">
        <f>L2349*_xlfn.XLOOKUP(K2349,AM:AM,AN:AN)</f>
        <v>-73.5214</v>
      </c>
      <c r="N2349">
        <f>L2349*_xlfn.XLOOKUP(K2349,AM:AM,AO:AO)</f>
        <v>-85.49</v>
      </c>
      <c r="O2349">
        <v>-4.68</v>
      </c>
      <c r="P2349">
        <f>O2349*_xlfn.XLOOKUP(K2349,AM:AM,AN:AN)</f>
        <v>-4.0247999999999999</v>
      </c>
      <c r="Q2349">
        <f>O2349*_xlfn.XLOOKUP(K2349,AM:AM,AO:AO)</f>
        <v>-4.68</v>
      </c>
      <c r="R2349" t="str">
        <f>_xlfn.XLOOKUP(E2349,AF:AF,AG:AG)</f>
        <v>F1S USA</v>
      </c>
      <c r="S2349" t="str">
        <f>_xlfn.XLOOKUP(E2349,AF:AF,AI:AI)</f>
        <v>United States</v>
      </c>
      <c r="T2349">
        <f>WEEKNUM(G2349)</f>
        <v>33</v>
      </c>
      <c r="U2349">
        <f>YEAR(G2349)</f>
        <v>2025</v>
      </c>
      <c r="V2349" s="117">
        <f>IFERROR(Q2349/N2349,"0")</f>
        <v>5.4743244823956018E-2</v>
      </c>
    </row>
    <row r="2350" spans="1:22">
      <c r="A2350" t="str">
        <f>_xlfn.XLOOKUP(D2350,BN:BN,BO:BO)</f>
        <v>México</v>
      </c>
      <c r="B2350" t="s">
        <v>25</v>
      </c>
      <c r="C2350">
        <v>360</v>
      </c>
      <c r="D2350" t="str">
        <f>_xlfn.XLOOKUP(C2350,BH:BH,BI:BI)</f>
        <v>DianaM</v>
      </c>
      <c r="E2350">
        <v>28934</v>
      </c>
      <c r="F2350" t="s">
        <v>3317</v>
      </c>
      <c r="G2350" s="63">
        <v>45890</v>
      </c>
      <c r="H2350" t="s">
        <v>218</v>
      </c>
      <c r="I2350" t="s">
        <v>366</v>
      </c>
      <c r="J2350" t="str">
        <f>_xlfn.XLOOKUP(I2350,AS:AS,AU:AU)</f>
        <v>Vuelos</v>
      </c>
      <c r="K2350" t="s">
        <v>33</v>
      </c>
      <c r="L2350">
        <v>379.9</v>
      </c>
      <c r="M2350">
        <f>L2350*_xlfn.XLOOKUP(K2350,AM:AM,AN:AN)</f>
        <v>326.714</v>
      </c>
      <c r="N2350">
        <f>L2350*_xlfn.XLOOKUP(K2350,AM:AM,AO:AO)</f>
        <v>379.9</v>
      </c>
      <c r="O2350">
        <v>0</v>
      </c>
      <c r="P2350">
        <f>O2350*_xlfn.XLOOKUP(K2350,AM:AM,AN:AN)</f>
        <v>0</v>
      </c>
      <c r="Q2350">
        <f>O2350*_xlfn.XLOOKUP(K2350,AM:AM,AO:AO)</f>
        <v>0</v>
      </c>
      <c r="R2350" t="str">
        <f>_xlfn.XLOOKUP(E2350,AF:AF,AG:AG)</f>
        <v>F1S USA</v>
      </c>
      <c r="S2350" t="str">
        <f>_xlfn.XLOOKUP(E2350,AF:AF,AI:AI)</f>
        <v>United States</v>
      </c>
      <c r="T2350">
        <f>WEEKNUM(G2350)</f>
        <v>34</v>
      </c>
      <c r="U2350">
        <f>YEAR(G2350)</f>
        <v>2025</v>
      </c>
      <c r="V2350" s="117">
        <f>IFERROR(Q2350/N2350,"0")</f>
        <v>0</v>
      </c>
    </row>
    <row r="2351" spans="1:22">
      <c r="A2351" t="str">
        <f>_xlfn.XLOOKUP(D2351,BN:BN,BO:BO)</f>
        <v>México</v>
      </c>
      <c r="B2351" t="s">
        <v>25</v>
      </c>
      <c r="C2351">
        <v>360</v>
      </c>
      <c r="D2351" t="str">
        <f>_xlfn.XLOOKUP(C2351,BH:BH,BI:BI)</f>
        <v>DianaM</v>
      </c>
      <c r="E2351">
        <v>28934</v>
      </c>
      <c r="F2351" t="s">
        <v>3318</v>
      </c>
      <c r="G2351" s="63">
        <v>45890</v>
      </c>
      <c r="H2351" s="63" t="s">
        <v>218</v>
      </c>
      <c r="I2351" t="s">
        <v>366</v>
      </c>
      <c r="J2351" t="str">
        <f>_xlfn.XLOOKUP(I2351,AS:AS,AU:AU)</f>
        <v>Vuelos</v>
      </c>
      <c r="K2351" t="s">
        <v>33</v>
      </c>
      <c r="L2351">
        <v>379.9</v>
      </c>
      <c r="M2351">
        <f>L2351*_xlfn.XLOOKUP(K2351,AM:AM,AN:AN)</f>
        <v>326.714</v>
      </c>
      <c r="N2351">
        <f>L2351*_xlfn.XLOOKUP(K2351,AM:AM,AO:AO)</f>
        <v>379.9</v>
      </c>
      <c r="O2351">
        <v>0</v>
      </c>
      <c r="P2351">
        <f>O2351*_xlfn.XLOOKUP(K2351,AM:AM,AN:AN)</f>
        <v>0</v>
      </c>
      <c r="Q2351">
        <f>O2351*_xlfn.XLOOKUP(K2351,AM:AM,AO:AO)</f>
        <v>0</v>
      </c>
      <c r="R2351" t="str">
        <f>_xlfn.XLOOKUP(E2351,AF:AF,AG:AG)</f>
        <v>F1S USA</v>
      </c>
      <c r="S2351" t="str">
        <f>_xlfn.XLOOKUP(E2351,AF:AF,AI:AI)</f>
        <v>United States</v>
      </c>
      <c r="T2351">
        <f>WEEKNUM(G2351)</f>
        <v>34</v>
      </c>
      <c r="U2351">
        <f>YEAR(G2351)</f>
        <v>2025</v>
      </c>
      <c r="V2351" s="117">
        <f>IFERROR(Q2351/N2351,"0")</f>
        <v>0</v>
      </c>
    </row>
    <row r="2352" spans="1:22">
      <c r="A2352" t="str">
        <f>_xlfn.XLOOKUP(D2352,BN:BN,BO:BO)</f>
        <v>México</v>
      </c>
      <c r="B2352" t="s">
        <v>25</v>
      </c>
      <c r="C2352">
        <v>361</v>
      </c>
      <c r="D2352" t="str">
        <f>_xlfn.XLOOKUP(C2352,BH:BH,BI:BI)</f>
        <v>DianaM</v>
      </c>
      <c r="E2352">
        <v>24495</v>
      </c>
      <c r="F2352" t="s">
        <v>3319</v>
      </c>
      <c r="G2352" s="63">
        <v>45825</v>
      </c>
      <c r="H2352" s="63">
        <v>45845</v>
      </c>
      <c r="I2352" t="s">
        <v>366</v>
      </c>
      <c r="J2352" t="str">
        <f>_xlfn.XLOOKUP(I2352,AS:AS,AU:AU)</f>
        <v>Vuelos</v>
      </c>
      <c r="K2352" t="s">
        <v>33</v>
      </c>
      <c r="L2352">
        <v>6673.67</v>
      </c>
      <c r="M2352">
        <f>L2352*_xlfn.XLOOKUP(K2352,AM:AM,AN:AN)</f>
        <v>5739.3562000000002</v>
      </c>
      <c r="N2352">
        <f>L2352*_xlfn.XLOOKUP(K2352,AM:AM,AO:AO)</f>
        <v>6673.67</v>
      </c>
      <c r="O2352">
        <v>0</v>
      </c>
      <c r="P2352">
        <f>O2352*_xlfn.XLOOKUP(K2352,AM:AM,AN:AN)</f>
        <v>0</v>
      </c>
      <c r="Q2352">
        <f>O2352*_xlfn.XLOOKUP(K2352,AM:AM,AO:AO)</f>
        <v>0</v>
      </c>
      <c r="R2352" t="str">
        <f>_xlfn.XLOOKUP(E2352,AF:AF,AG:AG)</f>
        <v>United Airlines</v>
      </c>
      <c r="S2352" t="str">
        <f>_xlfn.XLOOKUP(E2352,AF:AF,AI:AI)</f>
        <v>United States</v>
      </c>
      <c r="T2352">
        <f>WEEKNUM(G2352)</f>
        <v>25</v>
      </c>
      <c r="U2352">
        <f>YEAR(G2352)</f>
        <v>2025</v>
      </c>
      <c r="V2352" s="117">
        <f>IFERROR(Q2352/N2352,"0")</f>
        <v>0</v>
      </c>
    </row>
    <row r="2353" spans="1:22">
      <c r="A2353" t="str">
        <f>_xlfn.XLOOKUP(D2353,BN:BN,BO:BO)</f>
        <v>México</v>
      </c>
      <c r="B2353" t="s">
        <v>25</v>
      </c>
      <c r="C2353">
        <v>361</v>
      </c>
      <c r="D2353" t="str">
        <f>_xlfn.XLOOKUP(C2353,BH:BH,BI:BI)</f>
        <v>DianaM</v>
      </c>
      <c r="E2353">
        <v>0</v>
      </c>
      <c r="F2353" t="s">
        <v>3320</v>
      </c>
      <c r="G2353" s="63">
        <v>45825</v>
      </c>
      <c r="H2353" s="63">
        <v>45845</v>
      </c>
      <c r="I2353" t="s">
        <v>396</v>
      </c>
      <c r="J2353" t="str">
        <f>_xlfn.XLOOKUP(I2353,AS:AS,AU:AU)</f>
        <v>Honorarios</v>
      </c>
      <c r="K2353" t="s">
        <v>33</v>
      </c>
      <c r="L2353">
        <v>35</v>
      </c>
      <c r="M2353">
        <f>L2353*_xlfn.XLOOKUP(K2353,AM:AM,AN:AN)</f>
        <v>30.099999999999998</v>
      </c>
      <c r="N2353">
        <f>L2353*_xlfn.XLOOKUP(K2353,AM:AM,AO:AO)</f>
        <v>35</v>
      </c>
      <c r="O2353">
        <v>35</v>
      </c>
      <c r="P2353">
        <f>O2353*_xlfn.XLOOKUP(K2353,AM:AM,AN:AN)</f>
        <v>30.099999999999998</v>
      </c>
      <c r="Q2353">
        <f>O2353*_xlfn.XLOOKUP(K2353,AM:AM,AO:AO)</f>
        <v>35</v>
      </c>
      <c r="R2353" t="str">
        <f>_xlfn.XLOOKUP(E2353,AF:AF,AG:AG)</f>
        <v>FEES</v>
      </c>
      <c r="S2353">
        <f>_xlfn.XLOOKUP(E2353,AF:AF,AI:AI)</f>
        <v>0</v>
      </c>
      <c r="T2353">
        <f>WEEKNUM(G2353)</f>
        <v>25</v>
      </c>
      <c r="U2353">
        <f>YEAR(G2353)</f>
        <v>2025</v>
      </c>
      <c r="V2353" s="117">
        <f>IFERROR(Q2353/N2353,"0")</f>
        <v>1</v>
      </c>
    </row>
    <row r="2354" spans="1:22">
      <c r="A2354" t="str">
        <f>_xlfn.XLOOKUP(D2354,BN:BN,BO:BO)</f>
        <v>México</v>
      </c>
      <c r="B2354" t="s">
        <v>25</v>
      </c>
      <c r="C2354">
        <v>361</v>
      </c>
      <c r="D2354" t="str">
        <f>_xlfn.XLOOKUP(C2354,BH:BH,BI:BI)</f>
        <v>DianaM</v>
      </c>
      <c r="E2354">
        <v>28910</v>
      </c>
      <c r="F2354" t="s">
        <v>3321</v>
      </c>
      <c r="G2354" s="63">
        <v>45825</v>
      </c>
      <c r="H2354" s="63">
        <v>45845</v>
      </c>
      <c r="I2354" t="s">
        <v>425</v>
      </c>
      <c r="J2354" t="str">
        <f>_xlfn.XLOOKUP(I2354,AS:AS,AU:AU)</f>
        <v>Traslados</v>
      </c>
      <c r="K2354" t="s">
        <v>33</v>
      </c>
      <c r="L2354">
        <v>416</v>
      </c>
      <c r="M2354">
        <f>L2354*_xlfn.XLOOKUP(K2354,AM:AM,AN:AN)</f>
        <v>357.76</v>
      </c>
      <c r="N2354">
        <f>L2354*_xlfn.XLOOKUP(K2354,AM:AM,AO:AO)</f>
        <v>416</v>
      </c>
      <c r="O2354">
        <v>183</v>
      </c>
      <c r="P2354">
        <f>O2354*_xlfn.XLOOKUP(K2354,AM:AM,AN:AN)</f>
        <v>157.38</v>
      </c>
      <c r="Q2354">
        <f>O2354*_xlfn.XLOOKUP(K2354,AM:AM,AO:AO)</f>
        <v>183</v>
      </c>
      <c r="R2354" t="str">
        <f>_xlfn.XLOOKUP(E2354,AF:AF,AG:AG)</f>
        <v>VIRTUOSO BALI INDONESIA</v>
      </c>
      <c r="S2354" t="str">
        <f>_xlfn.XLOOKUP(E2354,AF:AF,AI:AI)</f>
        <v>Indonesia</v>
      </c>
      <c r="T2354">
        <f>WEEKNUM(G2354)</f>
        <v>25</v>
      </c>
      <c r="U2354">
        <f>YEAR(G2354)</f>
        <v>2025</v>
      </c>
      <c r="V2354" s="117">
        <f>IFERROR(Q2354/N2354,"0")</f>
        <v>0.43990384615384615</v>
      </c>
    </row>
    <row r="2355" spans="1:22">
      <c r="A2355" t="str">
        <f>_xlfn.XLOOKUP(D2355,BN:BN,BO:BO)</f>
        <v>México</v>
      </c>
      <c r="B2355" t="s">
        <v>25</v>
      </c>
      <c r="C2355">
        <v>362</v>
      </c>
      <c r="D2355" t="str">
        <f>_xlfn.XLOOKUP(C2355,BH:BH,BI:BI)</f>
        <v>MinervaH</v>
      </c>
      <c r="E2355">
        <v>24984</v>
      </c>
      <c r="F2355" t="s">
        <v>3322</v>
      </c>
      <c r="G2355" s="63">
        <v>45858</v>
      </c>
      <c r="H2355" s="63">
        <v>45858</v>
      </c>
      <c r="I2355" t="s">
        <v>366</v>
      </c>
      <c r="J2355" t="str">
        <f>_xlfn.XLOOKUP(I2355,AS:AS,AU:AU)</f>
        <v>Vuelos</v>
      </c>
      <c r="K2355" t="s">
        <v>33</v>
      </c>
      <c r="L2355">
        <v>268.77</v>
      </c>
      <c r="M2355">
        <f>L2355*_xlfn.XLOOKUP(K2355,AM:AM,AN:AN)</f>
        <v>231.14219999999997</v>
      </c>
      <c r="N2355">
        <f>L2355*_xlfn.XLOOKUP(K2355,AM:AM,AO:AO)</f>
        <v>268.77</v>
      </c>
      <c r="O2355">
        <v>0</v>
      </c>
      <c r="P2355">
        <f>O2355*_xlfn.XLOOKUP(K2355,AM:AM,AN:AN)</f>
        <v>0</v>
      </c>
      <c r="Q2355">
        <f>O2355*_xlfn.XLOOKUP(K2355,AM:AM,AO:AO)</f>
        <v>0</v>
      </c>
      <c r="R2355" t="s">
        <v>582</v>
      </c>
      <c r="S2355" t="str">
        <f>_xlfn.XLOOKUP(E2355,AF:AF,AI:AI)</f>
        <v>Lebanon</v>
      </c>
      <c r="T2355">
        <f>WEEKNUM(G2355)</f>
        <v>30</v>
      </c>
      <c r="U2355">
        <f>YEAR(G2355)</f>
        <v>2025</v>
      </c>
      <c r="V2355" s="117">
        <f>IFERROR(Q2355/N2355,"0")</f>
        <v>0</v>
      </c>
    </row>
    <row r="2356" spans="1:22">
      <c r="A2356" t="str">
        <f>_xlfn.XLOOKUP(D2356,BN:BN,BO:BO)</f>
        <v>México</v>
      </c>
      <c r="B2356" t="s">
        <v>25</v>
      </c>
      <c r="C2356">
        <v>362</v>
      </c>
      <c r="D2356" t="str">
        <f>_xlfn.XLOOKUP(C2356,BH:BH,BI:BI)</f>
        <v>MinervaH</v>
      </c>
      <c r="E2356">
        <v>24984</v>
      </c>
      <c r="F2356" t="s">
        <v>3323</v>
      </c>
      <c r="G2356" s="63">
        <v>45858</v>
      </c>
      <c r="H2356" s="63">
        <v>45858</v>
      </c>
      <c r="I2356" t="s">
        <v>434</v>
      </c>
      <c r="J2356" t="str">
        <f>_xlfn.XLOOKUP(I2356,AS:AS,AU:AU)</f>
        <v>Reembolso</v>
      </c>
      <c r="K2356" t="s">
        <v>33</v>
      </c>
      <c r="L2356">
        <v>-218.77</v>
      </c>
      <c r="M2356">
        <f>L2356*_xlfn.XLOOKUP(K2356,AM:AM,AN:AN)</f>
        <v>-188.1422</v>
      </c>
      <c r="N2356">
        <f>L2356*_xlfn.XLOOKUP(K2356,AM:AM,AO:AO)</f>
        <v>-218.77</v>
      </c>
      <c r="O2356">
        <v>0</v>
      </c>
      <c r="P2356">
        <f>O2356*_xlfn.XLOOKUP(K2356,AM:AM,AN:AN)</f>
        <v>0</v>
      </c>
      <c r="Q2356">
        <f>O2356*_xlfn.XLOOKUP(K2356,AM:AM,AO:AO)</f>
        <v>0</v>
      </c>
      <c r="R2356" t="str">
        <f>_xlfn.XLOOKUP(E2356,AF:AF,AG:AG)</f>
        <v>Middle East Airlines</v>
      </c>
      <c r="S2356" t="str">
        <f>_xlfn.XLOOKUP(E2356,AF:AF,AI:AI)</f>
        <v>Lebanon</v>
      </c>
      <c r="T2356">
        <f>WEEKNUM(G2356)</f>
        <v>30</v>
      </c>
      <c r="U2356">
        <f>YEAR(G2356)</f>
        <v>2025</v>
      </c>
      <c r="V2356" s="117">
        <f>IFERROR(Q2356/N2356,"0")</f>
        <v>0</v>
      </c>
    </row>
    <row r="2357" spans="1:22">
      <c r="A2357" t="str">
        <f>_xlfn.XLOOKUP(D2357,BN:BN,BO:BO)</f>
        <v>México</v>
      </c>
      <c r="B2357" t="s">
        <v>25</v>
      </c>
      <c r="C2357">
        <v>363</v>
      </c>
      <c r="D2357" t="str">
        <f>_xlfn.XLOOKUP(C2357,BH:BH,BI:BI)</f>
        <v>MinervaH</v>
      </c>
      <c r="E2357">
        <v>23590</v>
      </c>
      <c r="F2357" t="s">
        <v>3185</v>
      </c>
      <c r="G2357" s="63">
        <v>45818</v>
      </c>
      <c r="H2357" s="63">
        <v>45876</v>
      </c>
      <c r="I2357" t="s">
        <v>366</v>
      </c>
      <c r="J2357" t="str">
        <f>_xlfn.XLOOKUP(I2357,AS:AS,AU:AU)</f>
        <v>Vuelos</v>
      </c>
      <c r="K2357" t="s">
        <v>30</v>
      </c>
      <c r="L2357">
        <v>20818</v>
      </c>
      <c r="M2357">
        <f>L2357*_xlfn.XLOOKUP(K2357,AM:AM,AN:AN)</f>
        <v>999.26400000000001</v>
      </c>
      <c r="N2357">
        <f>L2357*_xlfn.XLOOKUP(K2357,AM:AM,AO:AO)</f>
        <v>1165.808</v>
      </c>
      <c r="O2357">
        <v>0</v>
      </c>
      <c r="P2357">
        <f>O2357*_xlfn.XLOOKUP(K2357,AM:AM,AN:AN)</f>
        <v>0</v>
      </c>
      <c r="Q2357">
        <f>O2357*_xlfn.XLOOKUP(K2357,AM:AM,AO:AO)</f>
        <v>0</v>
      </c>
      <c r="R2357" t="str">
        <f>_xlfn.XLOOKUP(E2357,AF:AF,AG:AG)</f>
        <v>AEROMÉXICO</v>
      </c>
      <c r="S2357" t="str">
        <f>_xlfn.XLOOKUP(E2357,AF:AF,AI:AI)</f>
        <v>Mexico</v>
      </c>
      <c r="T2357">
        <f>WEEKNUM(G2357)</f>
        <v>24</v>
      </c>
      <c r="U2357">
        <f>YEAR(G2357)</f>
        <v>2025</v>
      </c>
      <c r="V2357" s="117">
        <f>IFERROR(Q2357/N2357,"0")</f>
        <v>0</v>
      </c>
    </row>
    <row r="2358" spans="1:22">
      <c r="A2358" t="str">
        <f>_xlfn.XLOOKUP(D2358,BN:BN,BO:BO)</f>
        <v>México</v>
      </c>
      <c r="B2358" t="s">
        <v>25</v>
      </c>
      <c r="C2358">
        <v>364</v>
      </c>
      <c r="D2358" t="str">
        <f>_xlfn.XLOOKUP(C2358,BH:BH,BI:BI)</f>
        <v>LucianaE</v>
      </c>
      <c r="E2358">
        <v>26428</v>
      </c>
      <c r="F2358" t="s">
        <v>3324</v>
      </c>
      <c r="G2358" s="63">
        <v>45806</v>
      </c>
      <c r="H2358" s="63">
        <v>45812</v>
      </c>
      <c r="I2358" t="s">
        <v>376</v>
      </c>
      <c r="J2358" t="str">
        <f>_xlfn.XLOOKUP(I2358,AS:AS,AU:AU)</f>
        <v>Hotel</v>
      </c>
      <c r="K2358" t="s">
        <v>33</v>
      </c>
      <c r="L2358">
        <v>1230</v>
      </c>
      <c r="M2358">
        <f>L2358*_xlfn.XLOOKUP(K2358,AM:AM,AN:AN)</f>
        <v>1057.8</v>
      </c>
      <c r="N2358">
        <f>L2358*_xlfn.XLOOKUP(K2358,AM:AM,AO:AO)</f>
        <v>1230</v>
      </c>
      <c r="O2358">
        <v>118.65</v>
      </c>
      <c r="P2358">
        <f>O2358*_xlfn.XLOOKUP(K2358,AM:AM,AN:AN)</f>
        <v>102.039</v>
      </c>
      <c r="Q2358">
        <f>O2358*_xlfn.XLOOKUP(K2358,AM:AM,AO:AO)</f>
        <v>118.65</v>
      </c>
      <c r="R2358" t="str">
        <f>_xlfn.XLOOKUP(E2358,AF:AF,AG:AG)</f>
        <v>México Kanko S.A.</v>
      </c>
      <c r="S2358" t="str">
        <f>_xlfn.XLOOKUP(E2358,AF:AF,AI:AI)</f>
        <v>Mexico</v>
      </c>
      <c r="T2358">
        <f>WEEKNUM(G2358)</f>
        <v>22</v>
      </c>
      <c r="U2358">
        <f>YEAR(G2358)</f>
        <v>2025</v>
      </c>
      <c r="V2358" s="117">
        <f>IFERROR(Q2358/N2358,"0")</f>
        <v>9.6463414634146344E-2</v>
      </c>
    </row>
    <row r="2359" spans="1:22">
      <c r="A2359" t="str">
        <f>_xlfn.XLOOKUP(D2359,BN:BN,BO:BO)</f>
        <v>México</v>
      </c>
      <c r="B2359" t="s">
        <v>25</v>
      </c>
      <c r="C2359">
        <v>364</v>
      </c>
      <c r="D2359" t="str">
        <f>_xlfn.XLOOKUP(C2359,BH:BH,BI:BI)</f>
        <v>LucianaE</v>
      </c>
      <c r="E2359">
        <v>25240</v>
      </c>
      <c r="F2359" t="s">
        <v>3325</v>
      </c>
      <c r="G2359" s="63">
        <v>45803</v>
      </c>
      <c r="H2359" s="63">
        <v>45814</v>
      </c>
      <c r="I2359" t="s">
        <v>366</v>
      </c>
      <c r="J2359" t="str">
        <f>_xlfn.XLOOKUP(I2359,AS:AS,AU:AU)</f>
        <v>Vuelos</v>
      </c>
      <c r="K2359" t="s">
        <v>33</v>
      </c>
      <c r="L2359">
        <v>1436.97</v>
      </c>
      <c r="M2359">
        <f>L2359*_xlfn.XLOOKUP(K2359,AM:AM,AN:AN)</f>
        <v>1235.7942</v>
      </c>
      <c r="N2359">
        <f>L2359*_xlfn.XLOOKUP(K2359,AM:AM,AO:AO)</f>
        <v>1436.97</v>
      </c>
      <c r="O2359">
        <v>65.41</v>
      </c>
      <c r="P2359">
        <f>O2359*_xlfn.XLOOKUP(K2359,AM:AM,AN:AN)</f>
        <v>56.252599999999994</v>
      </c>
      <c r="Q2359">
        <f>O2359*_xlfn.XLOOKUP(K2359,AM:AM,AO:AO)</f>
        <v>65.41</v>
      </c>
      <c r="R2359" t="str">
        <f>_xlfn.XLOOKUP(E2359,AF:AF,AG:AG)</f>
        <v>DELTA AIR LINES</v>
      </c>
      <c r="S2359" t="str">
        <f>_xlfn.XLOOKUP(E2359,AF:AF,AI:AI)</f>
        <v>United States</v>
      </c>
      <c r="T2359">
        <f>WEEKNUM(G2359)</f>
        <v>22</v>
      </c>
      <c r="U2359">
        <f>YEAR(G2359)</f>
        <v>2025</v>
      </c>
      <c r="V2359" s="117">
        <f>IFERROR(Q2359/N2359,"0")</f>
        <v>4.551939149738686E-2</v>
      </c>
    </row>
    <row r="2360" spans="1:22">
      <c r="A2360" t="str">
        <f>_xlfn.XLOOKUP(D2360,BN:BN,BO:BO)</f>
        <v>México</v>
      </c>
      <c r="B2360" t="s">
        <v>25</v>
      </c>
      <c r="C2360">
        <v>364</v>
      </c>
      <c r="D2360" t="str">
        <f>_xlfn.XLOOKUP(C2360,BH:BH,BI:BI)</f>
        <v>LucianaE</v>
      </c>
      <c r="E2360">
        <v>25240</v>
      </c>
      <c r="F2360" t="s">
        <v>3326</v>
      </c>
      <c r="G2360" s="63">
        <v>45803</v>
      </c>
      <c r="H2360" s="63">
        <v>45814</v>
      </c>
      <c r="I2360" t="s">
        <v>366</v>
      </c>
      <c r="J2360" t="str">
        <f>_xlfn.XLOOKUP(I2360,AS:AS,AU:AU)</f>
        <v>Vuelos</v>
      </c>
      <c r="K2360" t="s">
        <v>33</v>
      </c>
      <c r="L2360">
        <v>1436.97</v>
      </c>
      <c r="M2360">
        <f>L2360*_xlfn.XLOOKUP(K2360,AM:AM,AN:AN)</f>
        <v>1235.7942</v>
      </c>
      <c r="N2360">
        <f>L2360*_xlfn.XLOOKUP(K2360,AM:AM,AO:AO)</f>
        <v>1436.97</v>
      </c>
      <c r="O2360">
        <v>65.41</v>
      </c>
      <c r="P2360">
        <f>O2360*_xlfn.XLOOKUP(K2360,AM:AM,AN:AN)</f>
        <v>56.252599999999994</v>
      </c>
      <c r="Q2360">
        <f>O2360*_xlfn.XLOOKUP(K2360,AM:AM,AO:AO)</f>
        <v>65.41</v>
      </c>
      <c r="R2360" t="str">
        <f>_xlfn.XLOOKUP(E2360,AF:AF,AG:AG)</f>
        <v>DELTA AIR LINES</v>
      </c>
      <c r="S2360" t="str">
        <f>_xlfn.XLOOKUP(E2360,AF:AF,AI:AI)</f>
        <v>United States</v>
      </c>
      <c r="T2360">
        <f>WEEKNUM(G2360)</f>
        <v>22</v>
      </c>
      <c r="U2360">
        <f>YEAR(G2360)</f>
        <v>2025</v>
      </c>
      <c r="V2360" s="117">
        <f>IFERROR(Q2360/N2360,"0")</f>
        <v>4.551939149738686E-2</v>
      </c>
    </row>
    <row r="2361" spans="1:22">
      <c r="A2361" t="str">
        <f>_xlfn.XLOOKUP(D2361,BN:BN,BO:BO)</f>
        <v>México</v>
      </c>
      <c r="B2361" t="s">
        <v>25</v>
      </c>
      <c r="C2361">
        <v>364</v>
      </c>
      <c r="D2361" t="str">
        <f>_xlfn.XLOOKUP(C2361,BH:BH,BI:BI)</f>
        <v>LucianaE</v>
      </c>
      <c r="E2361">
        <v>28115</v>
      </c>
      <c r="F2361" t="s">
        <v>3327</v>
      </c>
      <c r="G2361" s="63">
        <v>45803</v>
      </c>
      <c r="H2361" s="63">
        <v>45814</v>
      </c>
      <c r="I2361" t="s">
        <v>366</v>
      </c>
      <c r="J2361" t="str">
        <f>_xlfn.XLOOKUP(I2361,AS:AS,AU:AU)</f>
        <v>Vuelos</v>
      </c>
      <c r="K2361" t="s">
        <v>33</v>
      </c>
      <c r="L2361">
        <v>8575.51</v>
      </c>
      <c r="M2361">
        <f>L2361*_xlfn.XLOOKUP(K2361,AM:AM,AN:AN)</f>
        <v>7374.9386000000004</v>
      </c>
      <c r="N2361">
        <f>L2361*_xlfn.XLOOKUP(K2361,AM:AM,AO:AO)</f>
        <v>8575.51</v>
      </c>
      <c r="O2361">
        <v>1281.43</v>
      </c>
      <c r="P2361">
        <f>O2361*_xlfn.XLOOKUP(K2361,AM:AM,AN:AN)</f>
        <v>1102.0298</v>
      </c>
      <c r="Q2361">
        <f>O2361*_xlfn.XLOOKUP(K2361,AM:AM,AO:AO)</f>
        <v>1281.43</v>
      </c>
      <c r="R2361" t="str">
        <f>_xlfn.XLOOKUP(E2361,AF:AF,AG:AG)</f>
        <v>Singapore Airlines</v>
      </c>
      <c r="S2361" t="str">
        <f>_xlfn.XLOOKUP(E2361,AF:AF,AI:AI)</f>
        <v>Singapore</v>
      </c>
      <c r="T2361">
        <f>WEEKNUM(G2361)</f>
        <v>22</v>
      </c>
      <c r="U2361">
        <f>YEAR(G2361)</f>
        <v>2025</v>
      </c>
      <c r="V2361" s="117">
        <f>IFERROR(Q2361/N2361,"0")</f>
        <v>0.14942901355138064</v>
      </c>
    </row>
    <row r="2362" spans="1:22">
      <c r="A2362" t="str">
        <f>_xlfn.XLOOKUP(D2362,BN:BN,BO:BO)</f>
        <v>México</v>
      </c>
      <c r="B2362" t="s">
        <v>25</v>
      </c>
      <c r="C2362">
        <v>364</v>
      </c>
      <c r="D2362" t="str">
        <f>_xlfn.XLOOKUP(C2362,BH:BH,BI:BI)</f>
        <v>LucianaE</v>
      </c>
      <c r="E2362">
        <v>28115</v>
      </c>
      <c r="F2362" t="s">
        <v>3328</v>
      </c>
      <c r="G2362" s="63">
        <v>45803</v>
      </c>
      <c r="H2362" s="63">
        <v>45814</v>
      </c>
      <c r="I2362" t="s">
        <v>366</v>
      </c>
      <c r="J2362" t="str">
        <f>_xlfn.XLOOKUP(I2362,AS:AS,AU:AU)</f>
        <v>Vuelos</v>
      </c>
      <c r="K2362" t="s">
        <v>33</v>
      </c>
      <c r="L2362">
        <v>8575.51</v>
      </c>
      <c r="M2362">
        <f>L2362*_xlfn.XLOOKUP(K2362,AM:AM,AN:AN)</f>
        <v>7374.9386000000004</v>
      </c>
      <c r="N2362">
        <f>L2362*_xlfn.XLOOKUP(K2362,AM:AM,AO:AO)</f>
        <v>8575.51</v>
      </c>
      <c r="O2362">
        <v>1281.43</v>
      </c>
      <c r="P2362">
        <f>O2362*_xlfn.XLOOKUP(K2362,AM:AM,AN:AN)</f>
        <v>1102.0298</v>
      </c>
      <c r="Q2362">
        <f>O2362*_xlfn.XLOOKUP(K2362,AM:AM,AO:AO)</f>
        <v>1281.43</v>
      </c>
      <c r="R2362" t="str">
        <f>_xlfn.XLOOKUP(E2362,AF:AF,AG:AG)</f>
        <v>Singapore Airlines</v>
      </c>
      <c r="S2362" t="str">
        <f>_xlfn.XLOOKUP(E2362,AF:AF,AI:AI)</f>
        <v>Singapore</v>
      </c>
      <c r="T2362">
        <f>WEEKNUM(G2362)</f>
        <v>22</v>
      </c>
      <c r="U2362">
        <f>YEAR(G2362)</f>
        <v>2025</v>
      </c>
      <c r="V2362" s="117">
        <f>IFERROR(Q2362/N2362,"0")</f>
        <v>0.14942901355138064</v>
      </c>
    </row>
    <row r="2363" spans="1:22">
      <c r="A2363" t="str">
        <f>_xlfn.XLOOKUP(D2363,BN:BN,BO:BO)</f>
        <v>México</v>
      </c>
      <c r="B2363" t="s">
        <v>25</v>
      </c>
      <c r="C2363">
        <v>364</v>
      </c>
      <c r="D2363" t="str">
        <f>_xlfn.XLOOKUP(C2363,BH:BH,BI:BI)</f>
        <v>LucianaE</v>
      </c>
      <c r="E2363">
        <v>0</v>
      </c>
      <c r="F2363" t="s">
        <v>3329</v>
      </c>
      <c r="G2363" s="63">
        <v>45803</v>
      </c>
      <c r="H2363" s="63">
        <v>45814</v>
      </c>
      <c r="I2363" t="s">
        <v>396</v>
      </c>
      <c r="J2363" t="str">
        <f>_xlfn.XLOOKUP(I2363,AS:AS,AU:AU)</f>
        <v>Honorarios</v>
      </c>
      <c r="K2363" t="s">
        <v>33</v>
      </c>
      <c r="L2363">
        <v>70</v>
      </c>
      <c r="M2363">
        <f>L2363*_xlfn.XLOOKUP(K2363,AM:AM,AN:AN)</f>
        <v>60.199999999999996</v>
      </c>
      <c r="N2363">
        <f>L2363*_xlfn.XLOOKUP(K2363,AM:AM,AO:AO)</f>
        <v>70</v>
      </c>
      <c r="O2363">
        <v>70</v>
      </c>
      <c r="P2363">
        <f>O2363*_xlfn.XLOOKUP(K2363,AM:AM,AN:AN)</f>
        <v>60.199999999999996</v>
      </c>
      <c r="Q2363">
        <f>O2363*_xlfn.XLOOKUP(K2363,AM:AM,AO:AO)</f>
        <v>70</v>
      </c>
      <c r="R2363" t="str">
        <f>_xlfn.XLOOKUP(E2363,AF:AF,AG:AG)</f>
        <v>FEES</v>
      </c>
      <c r="S2363">
        <f>_xlfn.XLOOKUP(E2363,AF:AF,AI:AI)</f>
        <v>0</v>
      </c>
      <c r="T2363">
        <f>WEEKNUM(G2363)</f>
        <v>22</v>
      </c>
      <c r="U2363">
        <f>YEAR(G2363)</f>
        <v>2025</v>
      </c>
      <c r="V2363" s="117">
        <f>IFERROR(Q2363/N2363,"0")</f>
        <v>1</v>
      </c>
    </row>
    <row r="2364" spans="1:22">
      <c r="A2364" t="str">
        <f>_xlfn.XLOOKUP(D2364,BN:BN,BO:BO)</f>
        <v>México</v>
      </c>
      <c r="B2364" t="s">
        <v>25</v>
      </c>
      <c r="C2364">
        <v>364</v>
      </c>
      <c r="D2364" t="str">
        <f>_xlfn.XLOOKUP(C2364,BH:BH,BI:BI)</f>
        <v>LucianaE</v>
      </c>
      <c r="E2364">
        <v>25364</v>
      </c>
      <c r="F2364" t="s">
        <v>3330</v>
      </c>
      <c r="G2364" s="63">
        <v>45804</v>
      </c>
      <c r="H2364" s="63">
        <v>45806</v>
      </c>
      <c r="I2364" t="s">
        <v>376</v>
      </c>
      <c r="J2364" t="str">
        <f>_xlfn.XLOOKUP(I2364,AS:AS,AU:AU)</f>
        <v>Hotel</v>
      </c>
      <c r="K2364" t="s">
        <v>33</v>
      </c>
      <c r="L2364">
        <v>2452.91</v>
      </c>
      <c r="M2364">
        <f>L2364*_xlfn.XLOOKUP(K2364,AM:AM,AN:AN)</f>
        <v>2109.5025999999998</v>
      </c>
      <c r="N2364">
        <f>L2364*_xlfn.XLOOKUP(K2364,AM:AM,AO:AO)</f>
        <v>2452.91</v>
      </c>
      <c r="O2364">
        <v>182.36</v>
      </c>
      <c r="P2364">
        <f>O2364*_xlfn.XLOOKUP(K2364,AM:AM,AN:AN)</f>
        <v>156.8296</v>
      </c>
      <c r="Q2364">
        <f>O2364*_xlfn.XLOOKUP(K2364,AM:AM,AO:AO)</f>
        <v>182.36</v>
      </c>
      <c r="R2364" t="str">
        <f>_xlfn.XLOOKUP(E2364,AF:AF,AG:AG)</f>
        <v>THE RITZ CARLTON NIKKO</v>
      </c>
      <c r="S2364" t="str">
        <f>_xlfn.XLOOKUP(E2364,AF:AF,AI:AI)</f>
        <v>Japan</v>
      </c>
      <c r="T2364">
        <f>WEEKNUM(G2364)</f>
        <v>22</v>
      </c>
      <c r="U2364">
        <f>YEAR(G2364)</f>
        <v>2025</v>
      </c>
      <c r="V2364" s="117">
        <f>IFERROR(Q2364/N2364,"0")</f>
        <v>7.4344350179990304E-2</v>
      </c>
    </row>
    <row r="2365" spans="1:22">
      <c r="A2365" t="str">
        <f>_xlfn.XLOOKUP(D2365,BN:BN,BO:BO)</f>
        <v>México</v>
      </c>
      <c r="B2365" t="s">
        <v>25</v>
      </c>
      <c r="C2365">
        <v>364</v>
      </c>
      <c r="D2365" t="str">
        <f>_xlfn.XLOOKUP(C2365,BH:BH,BI:BI)</f>
        <v>LucianaE</v>
      </c>
      <c r="E2365">
        <v>25904</v>
      </c>
      <c r="F2365" t="s">
        <v>3331</v>
      </c>
      <c r="G2365" s="63">
        <v>45806</v>
      </c>
      <c r="H2365" s="63">
        <v>45808</v>
      </c>
      <c r="I2365" t="s">
        <v>376</v>
      </c>
      <c r="J2365" t="str">
        <f>_xlfn.XLOOKUP(I2365,AS:AS,AU:AU)</f>
        <v>Hotel</v>
      </c>
      <c r="K2365" t="s">
        <v>33</v>
      </c>
      <c r="L2365">
        <v>3328.85</v>
      </c>
      <c r="M2365">
        <f>L2365*_xlfn.XLOOKUP(K2365,AM:AM,AN:AN)</f>
        <v>2862.8109999999997</v>
      </c>
      <c r="N2365">
        <f>L2365*_xlfn.XLOOKUP(K2365,AM:AM,AO:AO)</f>
        <v>3328.85</v>
      </c>
      <c r="O2365">
        <v>262.54000000000002</v>
      </c>
      <c r="P2365">
        <f>O2365*_xlfn.XLOOKUP(K2365,AM:AM,AN:AN)</f>
        <v>225.78440000000001</v>
      </c>
      <c r="Q2365">
        <f>O2365*_xlfn.XLOOKUP(K2365,AM:AM,AO:AO)</f>
        <v>262.54000000000002</v>
      </c>
      <c r="R2365" t="str">
        <f>_xlfn.XLOOKUP(E2365,AF:AF,AG:AG)</f>
        <v>FOUR SEASONS HOTEL TOKYO AT OTEMACHI</v>
      </c>
      <c r="S2365" t="str">
        <f>_xlfn.XLOOKUP(E2365,AF:AF,AI:AI)</f>
        <v>Japan</v>
      </c>
      <c r="T2365">
        <f>WEEKNUM(G2365)</f>
        <v>22</v>
      </c>
      <c r="U2365">
        <f>YEAR(G2365)</f>
        <v>2025</v>
      </c>
      <c r="V2365" s="117">
        <f>IFERROR(Q2365/N2365,"0")</f>
        <v>7.8868077564324027E-2</v>
      </c>
    </row>
    <row r="2366" spans="1:22">
      <c r="A2366" t="str">
        <f>_xlfn.XLOOKUP(D2366,BN:BN,BO:BO)</f>
        <v>México</v>
      </c>
      <c r="B2366" t="s">
        <v>25</v>
      </c>
      <c r="C2366">
        <v>364</v>
      </c>
      <c r="D2366" t="str">
        <f>_xlfn.XLOOKUP(C2366,BH:BH,BI:BI)</f>
        <v>LucianaE</v>
      </c>
      <c r="E2366">
        <v>24989</v>
      </c>
      <c r="F2366" t="s">
        <v>3332</v>
      </c>
      <c r="G2366" s="63">
        <v>45808</v>
      </c>
      <c r="H2366" s="63">
        <v>45809</v>
      </c>
      <c r="I2366" t="s">
        <v>376</v>
      </c>
      <c r="J2366" t="str">
        <f>_xlfn.XLOOKUP(I2366,AS:AS,AU:AU)</f>
        <v>Hotel</v>
      </c>
      <c r="K2366" t="s">
        <v>33</v>
      </c>
      <c r="L2366">
        <v>341.94</v>
      </c>
      <c r="M2366">
        <f>L2366*_xlfn.XLOOKUP(K2366,AM:AM,AN:AN)</f>
        <v>294.0684</v>
      </c>
      <c r="N2366">
        <f>L2366*_xlfn.XLOOKUP(K2366,AM:AM,AO:AO)</f>
        <v>341.94</v>
      </c>
      <c r="O2366">
        <v>27.03</v>
      </c>
      <c r="P2366">
        <f>O2366*_xlfn.XLOOKUP(K2366,AM:AM,AN:AN)</f>
        <v>23.245799999999999</v>
      </c>
      <c r="Q2366">
        <f>O2366*_xlfn.XLOOKUP(K2366,AM:AM,AO:AO)</f>
        <v>27.03</v>
      </c>
      <c r="R2366" t="str">
        <f>_xlfn.XLOOKUP(E2366,AF:AF,AG:AG)</f>
        <v>HYATT CENTRIC KANAZAWA</v>
      </c>
      <c r="S2366" t="str">
        <f>_xlfn.XLOOKUP(E2366,AF:AF,AI:AI)</f>
        <v>Japan</v>
      </c>
      <c r="T2366">
        <f>WEEKNUM(G2366)</f>
        <v>22</v>
      </c>
      <c r="U2366">
        <f>YEAR(G2366)</f>
        <v>2025</v>
      </c>
      <c r="V2366" s="117">
        <f>IFERROR(Q2366/N2366,"0")</f>
        <v>7.9048955957185474E-2</v>
      </c>
    </row>
    <row r="2367" spans="1:22">
      <c r="A2367" t="str">
        <f>_xlfn.XLOOKUP(D2367,BN:BN,BO:BO)</f>
        <v>México</v>
      </c>
      <c r="B2367" t="s">
        <v>25</v>
      </c>
      <c r="C2367">
        <v>364</v>
      </c>
      <c r="D2367" t="str">
        <f>_xlfn.XLOOKUP(C2367,BH:BH,BI:BI)</f>
        <v>LucianaE</v>
      </c>
      <c r="E2367">
        <v>25904</v>
      </c>
      <c r="F2367" t="s">
        <v>3333</v>
      </c>
      <c r="G2367" s="63">
        <v>45812</v>
      </c>
      <c r="H2367" s="63">
        <v>45814</v>
      </c>
      <c r="I2367" t="s">
        <v>376</v>
      </c>
      <c r="J2367" t="str">
        <f>_xlfn.XLOOKUP(I2367,AS:AS,AU:AU)</f>
        <v>Hotel</v>
      </c>
      <c r="K2367" t="s">
        <v>33</v>
      </c>
      <c r="L2367">
        <v>4684.41</v>
      </c>
      <c r="M2367">
        <f>L2367*_xlfn.XLOOKUP(K2367,AM:AM,AN:AN)</f>
        <v>4028.5925999999999</v>
      </c>
      <c r="N2367">
        <f>L2367*_xlfn.XLOOKUP(K2367,AM:AM,AO:AO)</f>
        <v>4684.41</v>
      </c>
      <c r="O2367">
        <v>369.63</v>
      </c>
      <c r="P2367">
        <f>O2367*_xlfn.XLOOKUP(K2367,AM:AM,AN:AN)</f>
        <v>317.8818</v>
      </c>
      <c r="Q2367">
        <f>O2367*_xlfn.XLOOKUP(K2367,AM:AM,AO:AO)</f>
        <v>369.63</v>
      </c>
      <c r="R2367" t="str">
        <f>_xlfn.XLOOKUP(E2367,AF:AF,AG:AG)</f>
        <v>FOUR SEASONS HOTEL TOKYO AT OTEMACHI</v>
      </c>
      <c r="S2367" t="str">
        <f>_xlfn.XLOOKUP(E2367,AF:AF,AI:AI)</f>
        <v>Japan</v>
      </c>
      <c r="T2367">
        <f>WEEKNUM(G2367)</f>
        <v>23</v>
      </c>
      <c r="U2367">
        <f>YEAR(G2367)</f>
        <v>2025</v>
      </c>
      <c r="V2367" s="117">
        <f>IFERROR(Q2367/N2367,"0")</f>
        <v>7.890641510883975E-2</v>
      </c>
    </row>
    <row r="2368" spans="1:22">
      <c r="A2368" t="str">
        <f>_xlfn.XLOOKUP(D2368,BN:BN,BO:BO)</f>
        <v>México</v>
      </c>
      <c r="B2368" t="s">
        <v>25</v>
      </c>
      <c r="C2368">
        <v>364</v>
      </c>
      <c r="D2368" t="str">
        <f>_xlfn.XLOOKUP(C2368,BH:BH,BI:BI)</f>
        <v>LucianaE</v>
      </c>
      <c r="E2368">
        <v>28293</v>
      </c>
      <c r="F2368" t="s">
        <v>3334</v>
      </c>
      <c r="G2368" s="63">
        <v>45809</v>
      </c>
      <c r="H2368" s="63">
        <v>45812</v>
      </c>
      <c r="I2368" t="s">
        <v>376</v>
      </c>
      <c r="J2368" t="str">
        <f>_xlfn.XLOOKUP(I2368,AS:AS,AU:AU)</f>
        <v>Hotel</v>
      </c>
      <c r="K2368" t="s">
        <v>33</v>
      </c>
      <c r="L2368">
        <v>6749.34</v>
      </c>
      <c r="M2368">
        <f>L2368*_xlfn.XLOOKUP(K2368,AM:AM,AN:AN)</f>
        <v>5804.4323999999997</v>
      </c>
      <c r="N2368">
        <f>L2368*_xlfn.XLOOKUP(K2368,AM:AM,AO:AO)</f>
        <v>6749.34</v>
      </c>
      <c r="O2368">
        <v>503.84</v>
      </c>
      <c r="P2368">
        <f>O2368*_xlfn.XLOOKUP(K2368,AM:AM,AN:AN)</f>
        <v>433.30239999999998</v>
      </c>
      <c r="Q2368">
        <f>O2368*_xlfn.XLOOKUP(K2368,AM:AM,AO:AO)</f>
        <v>503.84</v>
      </c>
      <c r="R2368" t="str">
        <f>_xlfn.XLOOKUP(E2368,AF:AF,AG:AG)</f>
        <v>THE RITZ CARLTON KYOTO</v>
      </c>
      <c r="S2368" t="str">
        <f>_xlfn.XLOOKUP(E2368,AF:AF,AI:AI)</f>
        <v>Japan</v>
      </c>
      <c r="T2368">
        <f>WEEKNUM(G2368)</f>
        <v>23</v>
      </c>
      <c r="U2368">
        <f>YEAR(G2368)</f>
        <v>2025</v>
      </c>
      <c r="V2368" s="117">
        <f>IFERROR(Q2368/N2368,"0")</f>
        <v>7.4650262099701589E-2</v>
      </c>
    </row>
    <row r="2369" spans="1:22">
      <c r="A2369" t="e">
        <f>_xlfn.XLOOKUP(D2369,BN:BN,BO:BO)</f>
        <v>#N/A</v>
      </c>
      <c r="B2369" t="s">
        <v>25</v>
      </c>
      <c r="C2369">
        <v>365</v>
      </c>
      <c r="D2369" t="e">
        <f>_xlfn.XLOOKUP(C2369,BH:BH,BI:BI)</f>
        <v>#N/A</v>
      </c>
      <c r="E2369">
        <v>27142</v>
      </c>
      <c r="F2369" t="s">
        <v>1730</v>
      </c>
      <c r="G2369" s="63">
        <v>45841</v>
      </c>
      <c r="H2369" s="63">
        <v>45853</v>
      </c>
      <c r="I2369" t="s">
        <v>444</v>
      </c>
      <c r="J2369" t="str">
        <f>_xlfn.XLOOKUP(I2369,AS:AS,AU:AU)</f>
        <v>DMC</v>
      </c>
      <c r="K2369" t="s">
        <v>33</v>
      </c>
      <c r="L2369">
        <v>0</v>
      </c>
      <c r="M2369">
        <f>L2369*_xlfn.XLOOKUP(K2369,AM:AM,AN:AN)</f>
        <v>0</v>
      </c>
      <c r="N2369">
        <f>L2369*_xlfn.XLOOKUP(K2369,AM:AM,AO:AO)</f>
        <v>0</v>
      </c>
      <c r="O2369">
        <v>0</v>
      </c>
      <c r="P2369">
        <f>O2369*_xlfn.XLOOKUP(K2369,AM:AM,AN:AN)</f>
        <v>0</v>
      </c>
      <c r="Q2369">
        <f>O2369*_xlfn.XLOOKUP(K2369,AM:AM,AO:AO)</f>
        <v>0</v>
      </c>
      <c r="R2369" t="str">
        <f>_xlfn.XLOOKUP(E2369,AF:AF,AG:AG)</f>
        <v>Imperial Tours</v>
      </c>
      <c r="S2369" t="str">
        <f>_xlfn.XLOOKUP(E2369,AF:AF,AI:AI)</f>
        <v>Hong Kong</v>
      </c>
      <c r="T2369">
        <f>WEEKNUM(G2369)</f>
        <v>27</v>
      </c>
      <c r="U2369">
        <f>YEAR(G2369)</f>
        <v>2025</v>
      </c>
      <c r="V2369" s="117" t="str">
        <f>IFERROR(Q2369/N2369,"0")</f>
        <v>0</v>
      </c>
    </row>
    <row r="2370" spans="1:22">
      <c r="A2370" t="str">
        <f>_xlfn.XLOOKUP(D2370,BN:BN,BO:BO)</f>
        <v>México</v>
      </c>
      <c r="B2370" t="s">
        <v>25</v>
      </c>
      <c r="C2370">
        <v>366</v>
      </c>
      <c r="D2370" t="str">
        <f>_xlfn.XLOOKUP(C2370,BH:BH,BI:BI)</f>
        <v>LorenzaP</v>
      </c>
      <c r="E2370">
        <v>28934</v>
      </c>
      <c r="F2370" t="s">
        <v>3335</v>
      </c>
      <c r="G2370" s="63">
        <v>45826</v>
      </c>
      <c r="H2370" s="63">
        <v>45838</v>
      </c>
      <c r="I2370" t="s">
        <v>366</v>
      </c>
      <c r="J2370" t="str">
        <f>_xlfn.XLOOKUP(I2370,AS:AS,AU:AU)</f>
        <v>Vuelos</v>
      </c>
      <c r="K2370" t="s">
        <v>33</v>
      </c>
      <c r="L2370">
        <v>4310.91</v>
      </c>
      <c r="M2370">
        <f>L2370*_xlfn.XLOOKUP(K2370,AM:AM,AN:AN)</f>
        <v>3707.3825999999999</v>
      </c>
      <c r="N2370">
        <f>L2370*_xlfn.XLOOKUP(K2370,AM:AM,AO:AO)</f>
        <v>4310.91</v>
      </c>
      <c r="O2370">
        <v>302.24</v>
      </c>
      <c r="P2370">
        <f>O2370*_xlfn.XLOOKUP(K2370,AM:AM,AN:AN)</f>
        <v>259.9264</v>
      </c>
      <c r="Q2370">
        <f>O2370*_xlfn.XLOOKUP(K2370,AM:AM,AO:AO)</f>
        <v>302.24</v>
      </c>
      <c r="R2370" t="str">
        <f>_xlfn.XLOOKUP(E2370,AF:AF,AG:AG)</f>
        <v>F1S USA</v>
      </c>
      <c r="S2370" t="str">
        <f>_xlfn.XLOOKUP(E2370,AF:AF,AI:AI)</f>
        <v>United States</v>
      </c>
      <c r="T2370">
        <f>WEEKNUM(G2370)</f>
        <v>25</v>
      </c>
      <c r="U2370">
        <f>YEAR(G2370)</f>
        <v>2025</v>
      </c>
      <c r="V2370" s="117">
        <f>IFERROR(Q2370/N2370,"0")</f>
        <v>7.0110487112929762E-2</v>
      </c>
    </row>
    <row r="2371" spans="1:22">
      <c r="A2371" t="e">
        <f>_xlfn.XLOOKUP(D2371,BN:BN,BO:BO)</f>
        <v>#N/A</v>
      </c>
      <c r="B2371" t="s">
        <v>25</v>
      </c>
      <c r="C2371">
        <v>367</v>
      </c>
      <c r="D2371" t="e">
        <f>_xlfn.XLOOKUP(C2371,BH:BH,BI:BI)</f>
        <v>#N/A</v>
      </c>
      <c r="E2371">
        <v>27364</v>
      </c>
      <c r="F2371" t="s">
        <v>3335</v>
      </c>
      <c r="G2371" s="63">
        <v>45825</v>
      </c>
      <c r="H2371" s="63">
        <v>45838</v>
      </c>
      <c r="I2371" t="s">
        <v>366</v>
      </c>
      <c r="J2371" t="str">
        <f>_xlfn.XLOOKUP(I2371,AS:AS,AU:AU)</f>
        <v>Vuelos</v>
      </c>
      <c r="K2371" t="s">
        <v>30</v>
      </c>
      <c r="L2371">
        <v>4310.91</v>
      </c>
      <c r="M2371">
        <f>L2371*_xlfn.XLOOKUP(K2371,AM:AM,AN:AN)</f>
        <v>206.92367999999999</v>
      </c>
      <c r="N2371">
        <f>L2371*_xlfn.XLOOKUP(K2371,AM:AM,AO:AO)</f>
        <v>241.41095999999999</v>
      </c>
      <c r="O2371">
        <v>302.24</v>
      </c>
      <c r="P2371">
        <f>O2371*_xlfn.XLOOKUP(K2371,AM:AM,AN:AN)</f>
        <v>14.507520000000001</v>
      </c>
      <c r="Q2371">
        <f>O2371*_xlfn.XLOOKUP(K2371,AM:AM,AO:AO)</f>
        <v>16.925440000000002</v>
      </c>
      <c r="R2371" t="str">
        <f>_xlfn.XLOOKUP(E2371,AF:AF,AG:AG)</f>
        <v>ASIANA AIRLINES</v>
      </c>
      <c r="S2371" t="str">
        <f>_xlfn.XLOOKUP(E2371,AF:AF,AI:AI)</f>
        <v>South Korea</v>
      </c>
      <c r="T2371">
        <f>WEEKNUM(G2371)</f>
        <v>25</v>
      </c>
      <c r="U2371">
        <f>YEAR(G2371)</f>
        <v>2025</v>
      </c>
      <c r="V2371" s="117">
        <f>IFERROR(Q2371/N2371,"0")</f>
        <v>7.0110487112929762E-2</v>
      </c>
    </row>
    <row r="2372" spans="1:22">
      <c r="A2372" t="e">
        <f>_xlfn.XLOOKUP(D2372,BN:BN,BO:BO)</f>
        <v>#N/A</v>
      </c>
      <c r="B2372" t="s">
        <v>25</v>
      </c>
      <c r="C2372">
        <v>367</v>
      </c>
      <c r="D2372" t="e">
        <f>_xlfn.XLOOKUP(C2372,BH:BH,BI:BI)</f>
        <v>#N/A</v>
      </c>
      <c r="E2372">
        <v>24399</v>
      </c>
      <c r="F2372" t="s">
        <v>3335</v>
      </c>
      <c r="G2372" s="63">
        <v>45825</v>
      </c>
      <c r="H2372" s="63">
        <v>45838</v>
      </c>
      <c r="I2372" t="s">
        <v>366</v>
      </c>
      <c r="J2372" t="str">
        <f>_xlfn.XLOOKUP(I2372,AS:AS,AU:AU)</f>
        <v>Vuelos</v>
      </c>
      <c r="K2372" t="s">
        <v>30</v>
      </c>
      <c r="L2372">
        <v>3010.9</v>
      </c>
      <c r="M2372">
        <f>L2372*_xlfn.XLOOKUP(K2372,AM:AM,AN:AN)</f>
        <v>144.5232</v>
      </c>
      <c r="N2372">
        <f>L2372*_xlfn.XLOOKUP(K2372,AM:AM,AO:AO)</f>
        <v>168.6104</v>
      </c>
      <c r="O2372">
        <v>220.48</v>
      </c>
      <c r="P2372">
        <f>O2372*_xlfn.XLOOKUP(K2372,AM:AM,AN:AN)</f>
        <v>10.58304</v>
      </c>
      <c r="Q2372">
        <f>O2372*_xlfn.XLOOKUP(K2372,AM:AM,AO:AO)</f>
        <v>12.346880000000001</v>
      </c>
      <c r="R2372" t="str">
        <f>_xlfn.XLOOKUP(E2372,AF:AF,AG:AG)</f>
        <v>Ethiopian Airlines</v>
      </c>
      <c r="S2372" t="str">
        <f>_xlfn.XLOOKUP(E2372,AF:AF,AI:AI)</f>
        <v>Ethiopia</v>
      </c>
      <c r="T2372">
        <f>WEEKNUM(G2372)</f>
        <v>25</v>
      </c>
      <c r="U2372">
        <f>YEAR(G2372)</f>
        <v>2025</v>
      </c>
      <c r="V2372" s="117">
        <f>IFERROR(Q2372/N2372,"0")</f>
        <v>7.322727423693913E-2</v>
      </c>
    </row>
    <row r="2373" spans="1:22">
      <c r="A2373" t="str">
        <f>_xlfn.XLOOKUP(D2373,BN:BN,BO:BO)</f>
        <v>México</v>
      </c>
      <c r="B2373" t="s">
        <v>25</v>
      </c>
      <c r="C2373">
        <v>368</v>
      </c>
      <c r="D2373" t="str">
        <f>_xlfn.XLOOKUP(C2373,BH:BH,BI:BI)</f>
        <v>DianaM</v>
      </c>
      <c r="E2373">
        <v>24009</v>
      </c>
      <c r="F2373" t="s">
        <v>3073</v>
      </c>
      <c r="G2373" s="63">
        <v>45739</v>
      </c>
      <c r="H2373" s="63">
        <v>45741</v>
      </c>
      <c r="I2373" t="s">
        <v>376</v>
      </c>
      <c r="J2373" t="str">
        <f>_xlfn.XLOOKUP(I2373,AS:AS,AU:AU)</f>
        <v>Hotel</v>
      </c>
      <c r="K2373" t="s">
        <v>33</v>
      </c>
      <c r="L2373">
        <v>1680</v>
      </c>
      <c r="M2373">
        <f>L2373*_xlfn.XLOOKUP(K2373,AM:AM,AN:AN)</f>
        <v>1444.8</v>
      </c>
      <c r="N2373">
        <f>L2373*_xlfn.XLOOKUP(K2373,AM:AM,AO:AO)</f>
        <v>1680</v>
      </c>
      <c r="O2373">
        <v>168.07</v>
      </c>
      <c r="P2373">
        <f>O2373*_xlfn.XLOOKUP(K2373,AM:AM,AN:AN)</f>
        <v>144.5402</v>
      </c>
      <c r="Q2373">
        <f>O2373*_xlfn.XLOOKUP(K2373,AM:AM,AO:AO)</f>
        <v>168.07</v>
      </c>
      <c r="R2373" t="str">
        <f>_xlfn.XLOOKUP(E2373,AF:AF,AG:AG)</f>
        <v>THE SURREY A CORINTHIA HOTEL</v>
      </c>
      <c r="S2373" t="str">
        <f>_xlfn.XLOOKUP(E2373,AF:AF,AI:AI)</f>
        <v>United States</v>
      </c>
      <c r="T2373">
        <f>WEEKNUM(G2373)</f>
        <v>13</v>
      </c>
      <c r="U2373">
        <f>YEAR(G2373)</f>
        <v>2025</v>
      </c>
      <c r="V2373" s="117">
        <f>IFERROR(Q2373/N2373,"0")</f>
        <v>0.10004166666666667</v>
      </c>
    </row>
    <row r="2374" spans="1:22">
      <c r="A2374" t="str">
        <f>_xlfn.XLOOKUP(D2374,BN:BN,BO:BO)</f>
        <v>México</v>
      </c>
      <c r="B2374" t="s">
        <v>25</v>
      </c>
      <c r="C2374">
        <v>369</v>
      </c>
      <c r="D2374" t="str">
        <f>_xlfn.XLOOKUP(C2374,BH:BH,BI:BI)</f>
        <v>MinervaH</v>
      </c>
      <c r="E2374">
        <v>27040</v>
      </c>
      <c r="F2374" t="s">
        <v>3336</v>
      </c>
      <c r="G2374" s="63">
        <v>45845</v>
      </c>
      <c r="H2374" s="63">
        <v>45850</v>
      </c>
      <c r="I2374" t="s">
        <v>366</v>
      </c>
      <c r="J2374" t="str">
        <f>_xlfn.XLOOKUP(I2374,AS:AS,AU:AU)</f>
        <v>Vuelos</v>
      </c>
      <c r="K2374" t="s">
        <v>33</v>
      </c>
      <c r="L2374">
        <v>924.1</v>
      </c>
      <c r="M2374">
        <f>L2374*_xlfn.XLOOKUP(K2374,AM:AM,AN:AN)</f>
        <v>794.726</v>
      </c>
      <c r="N2374">
        <f>L2374*_xlfn.XLOOKUP(K2374,AM:AM,AO:AO)</f>
        <v>924.1</v>
      </c>
      <c r="O2374">
        <v>0</v>
      </c>
      <c r="P2374">
        <f>O2374*_xlfn.XLOOKUP(K2374,AM:AM,AN:AN)</f>
        <v>0</v>
      </c>
      <c r="Q2374">
        <f>O2374*_xlfn.XLOOKUP(K2374,AM:AM,AO:AO)</f>
        <v>0</v>
      </c>
      <c r="R2374" t="str">
        <f>_xlfn.XLOOKUP(E2374,AF:AF,AG:AG)</f>
        <v>Bangkok Airways</v>
      </c>
      <c r="S2374" t="str">
        <f>_xlfn.XLOOKUP(E2374,AF:AF,AI:AI)</f>
        <v>Thailand</v>
      </c>
      <c r="T2374">
        <f>WEEKNUM(G2374)</f>
        <v>28</v>
      </c>
      <c r="U2374">
        <f>YEAR(G2374)</f>
        <v>2025</v>
      </c>
      <c r="V2374" s="117">
        <f>IFERROR(Q2374/N2374,"0")</f>
        <v>0</v>
      </c>
    </row>
    <row r="2375" spans="1:22">
      <c r="A2375" t="str">
        <f>_xlfn.XLOOKUP(D2375,BN:BN,BO:BO)</f>
        <v>México</v>
      </c>
      <c r="B2375" t="s">
        <v>25</v>
      </c>
      <c r="C2375">
        <v>369</v>
      </c>
      <c r="D2375" t="str">
        <f>_xlfn.XLOOKUP(C2375,BH:BH,BI:BI)</f>
        <v>MinervaH</v>
      </c>
      <c r="E2375">
        <v>27453</v>
      </c>
      <c r="F2375" t="s">
        <v>3337</v>
      </c>
      <c r="G2375" s="63">
        <v>45845</v>
      </c>
      <c r="H2375" s="63">
        <v>45850</v>
      </c>
      <c r="I2375" t="s">
        <v>366</v>
      </c>
      <c r="J2375" t="str">
        <f>_xlfn.XLOOKUP(I2375,AS:AS,AU:AU)</f>
        <v>Vuelos</v>
      </c>
      <c r="K2375" t="s">
        <v>33</v>
      </c>
      <c r="L2375">
        <v>849</v>
      </c>
      <c r="M2375">
        <f>L2375*_xlfn.XLOOKUP(K2375,AM:AM,AN:AN)</f>
        <v>730.14</v>
      </c>
      <c r="N2375">
        <f>L2375*_xlfn.XLOOKUP(K2375,AM:AM,AO:AO)</f>
        <v>849</v>
      </c>
      <c r="O2375">
        <v>0</v>
      </c>
      <c r="P2375">
        <f>O2375*_xlfn.XLOOKUP(K2375,AM:AM,AN:AN)</f>
        <v>0</v>
      </c>
      <c r="Q2375">
        <f>O2375*_xlfn.XLOOKUP(K2375,AM:AM,AO:AO)</f>
        <v>0</v>
      </c>
      <c r="R2375" t="str">
        <f>_xlfn.XLOOKUP(E2375,AF:AF,AG:AG)</f>
        <v>Thai Airways Intl</v>
      </c>
      <c r="S2375" t="str">
        <f>_xlfn.XLOOKUP(E2375,AF:AF,AI:AI)</f>
        <v>Thailand</v>
      </c>
      <c r="T2375">
        <f>WEEKNUM(G2375)</f>
        <v>28</v>
      </c>
      <c r="U2375">
        <f>YEAR(G2375)</f>
        <v>2025</v>
      </c>
      <c r="V2375" s="117">
        <f>IFERROR(Q2375/N2375,"0")</f>
        <v>0</v>
      </c>
    </row>
    <row r="2376" spans="1:22">
      <c r="A2376" t="str">
        <f>_xlfn.XLOOKUP(D2376,BN:BN,BO:BO)</f>
        <v>México</v>
      </c>
      <c r="B2376" t="s">
        <v>25</v>
      </c>
      <c r="C2376">
        <v>369</v>
      </c>
      <c r="D2376" t="str">
        <f>_xlfn.XLOOKUP(C2376,BH:BH,BI:BI)</f>
        <v>MinervaH</v>
      </c>
      <c r="E2376">
        <v>25912</v>
      </c>
      <c r="F2376" t="s">
        <v>3338</v>
      </c>
      <c r="G2376" s="63">
        <v>45845</v>
      </c>
      <c r="H2376" s="63">
        <v>45850</v>
      </c>
      <c r="I2376" t="s">
        <v>366</v>
      </c>
      <c r="J2376" t="str">
        <f>_xlfn.XLOOKUP(I2376,AS:AS,AU:AU)</f>
        <v>Vuelos</v>
      </c>
      <c r="K2376" t="s">
        <v>33</v>
      </c>
      <c r="L2376">
        <v>964.8</v>
      </c>
      <c r="M2376">
        <f>L2376*_xlfn.XLOOKUP(K2376,AM:AM,AN:AN)</f>
        <v>829.72799999999995</v>
      </c>
      <c r="N2376">
        <f>L2376*_xlfn.XLOOKUP(K2376,AM:AM,AO:AO)</f>
        <v>964.8</v>
      </c>
      <c r="O2376">
        <v>0</v>
      </c>
      <c r="P2376">
        <f>O2376*_xlfn.XLOOKUP(K2376,AM:AM,AN:AN)</f>
        <v>0</v>
      </c>
      <c r="Q2376">
        <f>O2376*_xlfn.XLOOKUP(K2376,AM:AM,AO:AO)</f>
        <v>0</v>
      </c>
      <c r="R2376" t="str">
        <f>_xlfn.XLOOKUP(E2376,AF:AF,AG:AG)</f>
        <v>Korean Air</v>
      </c>
      <c r="S2376" t="str">
        <f>_xlfn.XLOOKUP(E2376,AF:AF,AI:AI)</f>
        <v>South Korea</v>
      </c>
      <c r="T2376">
        <f>WEEKNUM(G2376)</f>
        <v>28</v>
      </c>
      <c r="U2376">
        <f>YEAR(G2376)</f>
        <v>2025</v>
      </c>
      <c r="V2376" s="117">
        <f>IFERROR(Q2376/N2376,"0")</f>
        <v>0</v>
      </c>
    </row>
    <row r="2377" spans="1:22">
      <c r="A2377" t="str">
        <f>_xlfn.XLOOKUP(D2377,BN:BN,BO:BO)</f>
        <v>México</v>
      </c>
      <c r="B2377" t="s">
        <v>25</v>
      </c>
      <c r="C2377">
        <v>369</v>
      </c>
      <c r="D2377" t="str">
        <f>_xlfn.XLOOKUP(C2377,BH:BH,BI:BI)</f>
        <v>MinervaH</v>
      </c>
      <c r="E2377">
        <v>27453</v>
      </c>
      <c r="F2377" t="s">
        <v>3339</v>
      </c>
      <c r="G2377" s="63">
        <v>45845</v>
      </c>
      <c r="H2377" s="63">
        <v>45850</v>
      </c>
      <c r="I2377" t="s">
        <v>366</v>
      </c>
      <c r="J2377" t="str">
        <f>_xlfn.XLOOKUP(I2377,AS:AS,AU:AU)</f>
        <v>Vuelos</v>
      </c>
      <c r="K2377" t="s">
        <v>33</v>
      </c>
      <c r="L2377">
        <v>849</v>
      </c>
      <c r="M2377">
        <f>L2377*_xlfn.XLOOKUP(K2377,AM:AM,AN:AN)</f>
        <v>730.14</v>
      </c>
      <c r="N2377">
        <f>L2377*_xlfn.XLOOKUP(K2377,AM:AM,AO:AO)</f>
        <v>849</v>
      </c>
      <c r="O2377">
        <v>0</v>
      </c>
      <c r="P2377">
        <f>O2377*_xlfn.XLOOKUP(K2377,AM:AM,AN:AN)</f>
        <v>0</v>
      </c>
      <c r="Q2377">
        <f>O2377*_xlfn.XLOOKUP(K2377,AM:AM,AO:AO)</f>
        <v>0</v>
      </c>
      <c r="R2377" t="str">
        <f>_xlfn.XLOOKUP(E2377,AF:AF,AG:AG)</f>
        <v>Thai Airways Intl</v>
      </c>
      <c r="S2377" t="str">
        <f>_xlfn.XLOOKUP(E2377,AF:AF,AI:AI)</f>
        <v>Thailand</v>
      </c>
      <c r="T2377">
        <f>WEEKNUM(G2377)</f>
        <v>28</v>
      </c>
      <c r="U2377">
        <f>YEAR(G2377)</f>
        <v>2025</v>
      </c>
      <c r="V2377" s="117">
        <f>IFERROR(Q2377/N2377,"0")</f>
        <v>0</v>
      </c>
    </row>
    <row r="2378" spans="1:22">
      <c r="A2378" t="str">
        <f>_xlfn.XLOOKUP(D2378,BN:BN,BO:BO)</f>
        <v>México</v>
      </c>
      <c r="B2378" t="s">
        <v>25</v>
      </c>
      <c r="C2378">
        <v>369</v>
      </c>
      <c r="D2378" t="str">
        <f>_xlfn.XLOOKUP(C2378,BH:BH,BI:BI)</f>
        <v>MinervaH</v>
      </c>
      <c r="E2378">
        <v>27453</v>
      </c>
      <c r="F2378" t="s">
        <v>3340</v>
      </c>
      <c r="G2378" s="63">
        <v>45845</v>
      </c>
      <c r="H2378" s="63">
        <v>45850</v>
      </c>
      <c r="I2378" t="s">
        <v>366</v>
      </c>
      <c r="J2378" t="str">
        <f>_xlfn.XLOOKUP(I2378,AS:AS,AU:AU)</f>
        <v>Vuelos</v>
      </c>
      <c r="K2378" t="s">
        <v>33</v>
      </c>
      <c r="L2378">
        <v>849</v>
      </c>
      <c r="M2378">
        <f>L2378*_xlfn.XLOOKUP(K2378,AM:AM,AN:AN)</f>
        <v>730.14</v>
      </c>
      <c r="N2378">
        <f>L2378*_xlfn.XLOOKUP(K2378,AM:AM,AO:AO)</f>
        <v>849</v>
      </c>
      <c r="O2378">
        <v>0</v>
      </c>
      <c r="P2378">
        <f>O2378*_xlfn.XLOOKUP(K2378,AM:AM,AN:AN)</f>
        <v>0</v>
      </c>
      <c r="Q2378">
        <f>O2378*_xlfn.XLOOKUP(K2378,AM:AM,AO:AO)</f>
        <v>0</v>
      </c>
      <c r="R2378" t="str">
        <f>_xlfn.XLOOKUP(E2378,AF:AF,AG:AG)</f>
        <v>Thai Airways Intl</v>
      </c>
      <c r="S2378" t="str">
        <f>_xlfn.XLOOKUP(E2378,AF:AF,AI:AI)</f>
        <v>Thailand</v>
      </c>
      <c r="T2378">
        <f>WEEKNUM(G2378)</f>
        <v>28</v>
      </c>
      <c r="U2378">
        <f>YEAR(G2378)</f>
        <v>2025</v>
      </c>
      <c r="V2378" s="117">
        <f>IFERROR(Q2378/N2378,"0")</f>
        <v>0</v>
      </c>
    </row>
    <row r="2379" spans="1:22">
      <c r="A2379" t="str">
        <f>_xlfn.XLOOKUP(D2379,BN:BN,BO:BO)</f>
        <v>México</v>
      </c>
      <c r="B2379" t="s">
        <v>25</v>
      </c>
      <c r="C2379">
        <v>369</v>
      </c>
      <c r="D2379" t="str">
        <f>_xlfn.XLOOKUP(C2379,BH:BH,BI:BI)</f>
        <v>MinervaH</v>
      </c>
      <c r="E2379">
        <v>25912</v>
      </c>
      <c r="F2379" t="s">
        <v>3341</v>
      </c>
      <c r="G2379" s="63">
        <v>45845</v>
      </c>
      <c r="H2379" s="63">
        <v>45850</v>
      </c>
      <c r="I2379" t="s">
        <v>366</v>
      </c>
      <c r="J2379" t="str">
        <f>_xlfn.XLOOKUP(I2379,AS:AS,AU:AU)</f>
        <v>Vuelos</v>
      </c>
      <c r="K2379" t="s">
        <v>33</v>
      </c>
      <c r="L2379">
        <v>964.8</v>
      </c>
      <c r="M2379">
        <f>L2379*_xlfn.XLOOKUP(K2379,AM:AM,AN:AN)</f>
        <v>829.72799999999995</v>
      </c>
      <c r="N2379">
        <f>L2379*_xlfn.XLOOKUP(K2379,AM:AM,AO:AO)</f>
        <v>964.8</v>
      </c>
      <c r="O2379">
        <v>0</v>
      </c>
      <c r="P2379">
        <f>O2379*_xlfn.XLOOKUP(K2379,AM:AM,AN:AN)</f>
        <v>0</v>
      </c>
      <c r="Q2379">
        <f>O2379*_xlfn.XLOOKUP(K2379,AM:AM,AO:AO)</f>
        <v>0</v>
      </c>
      <c r="R2379" t="str">
        <f>_xlfn.XLOOKUP(E2379,AF:AF,AG:AG)</f>
        <v>Korean Air</v>
      </c>
      <c r="S2379" t="str">
        <f>_xlfn.XLOOKUP(E2379,AF:AF,AI:AI)</f>
        <v>South Korea</v>
      </c>
      <c r="T2379">
        <f>WEEKNUM(G2379)</f>
        <v>28</v>
      </c>
      <c r="U2379">
        <f>YEAR(G2379)</f>
        <v>2025</v>
      </c>
      <c r="V2379" s="117">
        <f>IFERROR(Q2379/N2379,"0")</f>
        <v>0</v>
      </c>
    </row>
    <row r="2380" spans="1:22">
      <c r="A2380" t="str">
        <f>_xlfn.XLOOKUP(D2380,BN:BN,BO:BO)</f>
        <v>México</v>
      </c>
      <c r="B2380" t="s">
        <v>25</v>
      </c>
      <c r="C2380">
        <v>369</v>
      </c>
      <c r="D2380" t="str">
        <f>_xlfn.XLOOKUP(C2380,BH:BH,BI:BI)</f>
        <v>MinervaH</v>
      </c>
      <c r="E2380">
        <v>25912</v>
      </c>
      <c r="F2380" t="s">
        <v>3342</v>
      </c>
      <c r="G2380" s="63">
        <v>45845</v>
      </c>
      <c r="H2380" s="63">
        <v>45850</v>
      </c>
      <c r="I2380" t="s">
        <v>366</v>
      </c>
      <c r="J2380" t="str">
        <f>_xlfn.XLOOKUP(I2380,AS:AS,AU:AU)</f>
        <v>Vuelos</v>
      </c>
      <c r="K2380" t="s">
        <v>33</v>
      </c>
      <c r="L2380">
        <v>964.8</v>
      </c>
      <c r="M2380">
        <f>L2380*_xlfn.XLOOKUP(K2380,AM:AM,AN:AN)</f>
        <v>829.72799999999995</v>
      </c>
      <c r="N2380">
        <f>L2380*_xlfn.XLOOKUP(K2380,AM:AM,AO:AO)</f>
        <v>964.8</v>
      </c>
      <c r="O2380">
        <v>0</v>
      </c>
      <c r="P2380">
        <f>O2380*_xlfn.XLOOKUP(K2380,AM:AM,AN:AN)</f>
        <v>0</v>
      </c>
      <c r="Q2380">
        <f>O2380*_xlfn.XLOOKUP(K2380,AM:AM,AO:AO)</f>
        <v>0</v>
      </c>
      <c r="R2380" t="str">
        <f>_xlfn.XLOOKUP(E2380,AF:AF,AG:AG)</f>
        <v>Korean Air</v>
      </c>
      <c r="S2380" t="str">
        <f>_xlfn.XLOOKUP(E2380,AF:AF,AI:AI)</f>
        <v>South Korea</v>
      </c>
      <c r="T2380">
        <f>WEEKNUM(G2380)</f>
        <v>28</v>
      </c>
      <c r="U2380">
        <f>YEAR(G2380)</f>
        <v>2025</v>
      </c>
      <c r="V2380" s="117">
        <f>IFERROR(Q2380/N2380,"0")</f>
        <v>0</v>
      </c>
    </row>
    <row r="2381" spans="1:22">
      <c r="A2381" t="str">
        <f>_xlfn.XLOOKUP(D2381,BN:BN,BO:BO)</f>
        <v>México</v>
      </c>
      <c r="B2381" t="s">
        <v>25</v>
      </c>
      <c r="C2381">
        <v>369</v>
      </c>
      <c r="D2381" t="str">
        <f>_xlfn.XLOOKUP(C2381,BH:BH,BI:BI)</f>
        <v>MinervaH</v>
      </c>
      <c r="E2381">
        <v>0</v>
      </c>
      <c r="F2381" t="s">
        <v>3343</v>
      </c>
      <c r="G2381" s="63">
        <v>45845</v>
      </c>
      <c r="H2381" s="63">
        <v>45850</v>
      </c>
      <c r="I2381" t="s">
        <v>396</v>
      </c>
      <c r="J2381" t="str">
        <f>_xlfn.XLOOKUP(I2381,AS:AS,AU:AU)</f>
        <v>Honorarios</v>
      </c>
      <c r="K2381" t="s">
        <v>33</v>
      </c>
      <c r="L2381">
        <v>105</v>
      </c>
      <c r="M2381">
        <f>L2381*_xlfn.XLOOKUP(K2381,AM:AM,AN:AN)</f>
        <v>90.3</v>
      </c>
      <c r="N2381">
        <f>L2381*_xlfn.XLOOKUP(K2381,AM:AM,AO:AO)</f>
        <v>105</v>
      </c>
      <c r="O2381">
        <v>105</v>
      </c>
      <c r="P2381">
        <f>O2381*_xlfn.XLOOKUP(K2381,AM:AM,AN:AN)</f>
        <v>90.3</v>
      </c>
      <c r="Q2381">
        <f>O2381*_xlfn.XLOOKUP(K2381,AM:AM,AO:AO)</f>
        <v>105</v>
      </c>
      <c r="R2381" t="str">
        <f>_xlfn.XLOOKUP(E2381,AF:AF,AG:AG)</f>
        <v>FEES</v>
      </c>
      <c r="S2381">
        <f>_xlfn.XLOOKUP(E2381,AF:AF,AI:AI)</f>
        <v>0</v>
      </c>
      <c r="T2381">
        <f>WEEKNUM(G2381)</f>
        <v>28</v>
      </c>
      <c r="U2381">
        <f>YEAR(G2381)</f>
        <v>2025</v>
      </c>
      <c r="V2381" s="117">
        <f>IFERROR(Q2381/N2381,"0")</f>
        <v>1</v>
      </c>
    </row>
    <row r="2382" spans="1:22">
      <c r="A2382" t="str">
        <f>_xlfn.XLOOKUP(D2382,BN:BN,BO:BO)</f>
        <v>México</v>
      </c>
      <c r="B2382" t="s">
        <v>25</v>
      </c>
      <c r="C2382">
        <v>369</v>
      </c>
      <c r="D2382" t="str">
        <f>_xlfn.XLOOKUP(C2382,BH:BH,BI:BI)</f>
        <v>MinervaH</v>
      </c>
      <c r="E2382">
        <v>27040</v>
      </c>
      <c r="F2382" t="s">
        <v>3336</v>
      </c>
      <c r="G2382" s="63">
        <v>45845</v>
      </c>
      <c r="H2382" s="63">
        <v>45850</v>
      </c>
      <c r="I2382" t="s">
        <v>366</v>
      </c>
      <c r="J2382" t="str">
        <f>_xlfn.XLOOKUP(I2382,AS:AS,AU:AU)</f>
        <v>Vuelos</v>
      </c>
      <c r="K2382" t="s">
        <v>33</v>
      </c>
      <c r="L2382">
        <v>929.2</v>
      </c>
      <c r="M2382">
        <f>L2382*_xlfn.XLOOKUP(K2382,AM:AM,AN:AN)</f>
        <v>799.11200000000008</v>
      </c>
      <c r="N2382">
        <f>L2382*_xlfn.XLOOKUP(K2382,AM:AM,AO:AO)</f>
        <v>929.2</v>
      </c>
      <c r="O2382">
        <v>0</v>
      </c>
      <c r="P2382">
        <f>O2382*_xlfn.XLOOKUP(K2382,AM:AM,AN:AN)</f>
        <v>0</v>
      </c>
      <c r="Q2382">
        <f>O2382*_xlfn.XLOOKUP(K2382,AM:AM,AO:AO)</f>
        <v>0</v>
      </c>
      <c r="R2382" t="str">
        <f>_xlfn.XLOOKUP(E2382,AF:AF,AG:AG)</f>
        <v>Bangkok Airways</v>
      </c>
      <c r="S2382" t="str">
        <f>_xlfn.XLOOKUP(E2382,AF:AF,AI:AI)</f>
        <v>Thailand</v>
      </c>
      <c r="T2382">
        <f>WEEKNUM(G2382)</f>
        <v>28</v>
      </c>
      <c r="U2382">
        <f>YEAR(G2382)</f>
        <v>2025</v>
      </c>
      <c r="V2382" s="117">
        <f>IFERROR(Q2382/N2382,"0")</f>
        <v>0</v>
      </c>
    </row>
    <row r="2383" spans="1:22">
      <c r="A2383" t="str">
        <f>_xlfn.XLOOKUP(D2383,BN:BN,BO:BO)</f>
        <v>México</v>
      </c>
      <c r="B2383" t="s">
        <v>25</v>
      </c>
      <c r="C2383">
        <v>369</v>
      </c>
      <c r="D2383" t="str">
        <f>_xlfn.XLOOKUP(C2383,BH:BH,BI:BI)</f>
        <v>MinervaH</v>
      </c>
      <c r="E2383">
        <v>27040</v>
      </c>
      <c r="F2383" t="s">
        <v>3344</v>
      </c>
      <c r="G2383" s="63">
        <v>45845</v>
      </c>
      <c r="H2383" s="63">
        <v>45850</v>
      </c>
      <c r="I2383" t="s">
        <v>366</v>
      </c>
      <c r="J2383" t="str">
        <f>_xlfn.XLOOKUP(I2383,AS:AS,AU:AU)</f>
        <v>Vuelos</v>
      </c>
      <c r="K2383" t="s">
        <v>33</v>
      </c>
      <c r="L2383">
        <v>929.2</v>
      </c>
      <c r="M2383">
        <f>L2383*_xlfn.XLOOKUP(K2383,AM:AM,AN:AN)</f>
        <v>799.11200000000008</v>
      </c>
      <c r="N2383">
        <f>L2383*_xlfn.XLOOKUP(K2383,AM:AM,AO:AO)</f>
        <v>929.2</v>
      </c>
      <c r="O2383">
        <v>0</v>
      </c>
      <c r="P2383">
        <f>O2383*_xlfn.XLOOKUP(K2383,AM:AM,AN:AN)</f>
        <v>0</v>
      </c>
      <c r="Q2383">
        <f>O2383*_xlfn.XLOOKUP(K2383,AM:AM,AO:AO)</f>
        <v>0</v>
      </c>
      <c r="R2383" t="str">
        <f>_xlfn.XLOOKUP(E2383,AF:AF,AG:AG)</f>
        <v>Bangkok Airways</v>
      </c>
      <c r="S2383" t="str">
        <f>_xlfn.XLOOKUP(E2383,AF:AF,AI:AI)</f>
        <v>Thailand</v>
      </c>
      <c r="T2383">
        <f>WEEKNUM(G2383)</f>
        <v>28</v>
      </c>
      <c r="U2383">
        <f>YEAR(G2383)</f>
        <v>2025</v>
      </c>
      <c r="V2383" s="117">
        <f>IFERROR(Q2383/N2383,"0")</f>
        <v>0</v>
      </c>
    </row>
    <row r="2384" spans="1:22">
      <c r="A2384" t="str">
        <f>_xlfn.XLOOKUP(D2384,BN:BN,BO:BO)</f>
        <v>México</v>
      </c>
      <c r="B2384" t="s">
        <v>25</v>
      </c>
      <c r="C2384">
        <v>369</v>
      </c>
      <c r="D2384" t="str">
        <f>_xlfn.XLOOKUP(C2384,BH:BH,BI:BI)</f>
        <v>MinervaH</v>
      </c>
      <c r="E2384">
        <v>27142</v>
      </c>
      <c r="F2384" t="s">
        <v>1730</v>
      </c>
      <c r="G2384" s="63">
        <v>45845</v>
      </c>
      <c r="H2384" s="63">
        <v>45850</v>
      </c>
      <c r="I2384" t="s">
        <v>444</v>
      </c>
      <c r="J2384" t="str">
        <f>_xlfn.XLOOKUP(I2384,AS:AS,AU:AU)</f>
        <v>DMC</v>
      </c>
      <c r="K2384" t="s">
        <v>33</v>
      </c>
      <c r="L2384">
        <v>4683</v>
      </c>
      <c r="M2384">
        <f>L2384*_xlfn.XLOOKUP(K2384,AM:AM,AN:AN)</f>
        <v>4027.38</v>
      </c>
      <c r="N2384">
        <f>L2384*_xlfn.XLOOKUP(K2384,AM:AM,AO:AO)</f>
        <v>4683</v>
      </c>
      <c r="O2384">
        <v>973</v>
      </c>
      <c r="P2384">
        <f>O2384*_xlfn.XLOOKUP(K2384,AM:AM,AN:AN)</f>
        <v>836.78</v>
      </c>
      <c r="Q2384">
        <f>O2384*_xlfn.XLOOKUP(K2384,AM:AM,AO:AO)</f>
        <v>973</v>
      </c>
      <c r="R2384" t="str">
        <f>_xlfn.XLOOKUP(E2384,AF:AF,AG:AG)</f>
        <v>Imperial Tours</v>
      </c>
      <c r="S2384" t="str">
        <f>_xlfn.XLOOKUP(E2384,AF:AF,AI:AI)</f>
        <v>Hong Kong</v>
      </c>
      <c r="T2384">
        <f>WEEKNUM(G2384)</f>
        <v>28</v>
      </c>
      <c r="U2384">
        <f>YEAR(G2384)</f>
        <v>2025</v>
      </c>
      <c r="V2384" s="117">
        <f>IFERROR(Q2384/N2384,"0")</f>
        <v>0.20777279521674141</v>
      </c>
    </row>
    <row r="2385" spans="1:22">
      <c r="A2385" t="str">
        <f>_xlfn.XLOOKUP(D2385,BN:BN,BO:BO)</f>
        <v>México</v>
      </c>
      <c r="B2385" t="s">
        <v>25</v>
      </c>
      <c r="C2385">
        <v>369</v>
      </c>
      <c r="D2385" t="str">
        <f>_xlfn.XLOOKUP(C2385,BH:BH,BI:BI)</f>
        <v>MinervaH</v>
      </c>
      <c r="E2385">
        <v>25188</v>
      </c>
      <c r="F2385" t="s">
        <v>3345</v>
      </c>
      <c r="G2385" s="63">
        <v>45845</v>
      </c>
      <c r="H2385" s="63">
        <v>45850</v>
      </c>
      <c r="I2385" t="s">
        <v>444</v>
      </c>
      <c r="J2385" t="str">
        <f>_xlfn.XLOOKUP(I2385,AS:AS,AU:AU)</f>
        <v>DMC</v>
      </c>
      <c r="K2385" t="s">
        <v>33</v>
      </c>
      <c r="L2385">
        <v>5890.27</v>
      </c>
      <c r="M2385">
        <f>L2385*_xlfn.XLOOKUP(K2385,AM:AM,AN:AN)</f>
        <v>5065.6322</v>
      </c>
      <c r="N2385">
        <f>L2385*_xlfn.XLOOKUP(K2385,AM:AM,AO:AO)</f>
        <v>5890.27</v>
      </c>
      <c r="O2385">
        <v>1174.27</v>
      </c>
      <c r="P2385">
        <f>O2385*_xlfn.XLOOKUP(K2385,AM:AM,AN:AN)</f>
        <v>1009.8722</v>
      </c>
      <c r="Q2385">
        <f>O2385*_xlfn.XLOOKUP(K2385,AM:AM,AO:AO)</f>
        <v>1174.27</v>
      </c>
      <c r="R2385" t="str">
        <f>_xlfn.XLOOKUP(E2385,AF:AF,AG:AG)</f>
        <v>TRAILS OF INDOCHINA</v>
      </c>
      <c r="S2385" t="str">
        <f>_xlfn.XLOOKUP(E2385,AF:AF,AI:AI)</f>
        <v>Vietnam</v>
      </c>
      <c r="T2385">
        <f>WEEKNUM(G2385)</f>
        <v>28</v>
      </c>
      <c r="U2385">
        <f>YEAR(G2385)</f>
        <v>2025</v>
      </c>
      <c r="V2385" s="117">
        <f>IFERROR(Q2385/N2385,"0")</f>
        <v>0.19935758462685071</v>
      </c>
    </row>
    <row r="2386" spans="1:22">
      <c r="A2386" t="str">
        <f>_xlfn.XLOOKUP(D2386,BN:BN,BO:BO)</f>
        <v>México</v>
      </c>
      <c r="B2386" t="s">
        <v>25</v>
      </c>
      <c r="C2386">
        <v>369</v>
      </c>
      <c r="D2386" t="str">
        <f>_xlfn.XLOOKUP(C2386,BH:BH,BI:BI)</f>
        <v>MinervaH</v>
      </c>
      <c r="E2386">
        <v>25188</v>
      </c>
      <c r="F2386" t="s">
        <v>2491</v>
      </c>
      <c r="G2386" s="63">
        <v>45845</v>
      </c>
      <c r="H2386" s="63">
        <v>45850</v>
      </c>
      <c r="I2386" t="s">
        <v>444</v>
      </c>
      <c r="J2386" t="str">
        <f>_xlfn.XLOOKUP(I2386,AS:AS,AU:AU)</f>
        <v>DMC</v>
      </c>
      <c r="K2386" t="s">
        <v>33</v>
      </c>
      <c r="L2386">
        <v>684</v>
      </c>
      <c r="M2386">
        <f>L2386*_xlfn.XLOOKUP(K2386,AM:AM,AN:AN)</f>
        <v>588.24</v>
      </c>
      <c r="N2386">
        <f>L2386*_xlfn.XLOOKUP(K2386,AM:AM,AO:AO)</f>
        <v>684</v>
      </c>
      <c r="O2386">
        <v>69</v>
      </c>
      <c r="P2386">
        <f>O2386*_xlfn.XLOOKUP(K2386,AM:AM,AN:AN)</f>
        <v>59.339999999999996</v>
      </c>
      <c r="Q2386">
        <f>O2386*_xlfn.XLOOKUP(K2386,AM:AM,AO:AO)</f>
        <v>69</v>
      </c>
      <c r="R2386" t="s">
        <v>582</v>
      </c>
      <c r="S2386" t="str">
        <f>_xlfn.XLOOKUP(E2386,AF:AF,AI:AI)</f>
        <v>Vietnam</v>
      </c>
      <c r="T2386">
        <f>WEEKNUM(G2386)</f>
        <v>28</v>
      </c>
      <c r="U2386">
        <f>YEAR(G2386)</f>
        <v>2025</v>
      </c>
      <c r="V2386" s="117">
        <f>IFERROR(Q2386/N2386,"0")</f>
        <v>0.10087719298245613</v>
      </c>
    </row>
    <row r="2387" spans="1:22">
      <c r="A2387" t="str">
        <f>_xlfn.XLOOKUP(D2387,BN:BN,BO:BO)</f>
        <v>México</v>
      </c>
      <c r="B2387" t="s">
        <v>25</v>
      </c>
      <c r="C2387">
        <v>369</v>
      </c>
      <c r="D2387" t="str">
        <f>_xlfn.XLOOKUP(C2387,BH:BH,BI:BI)</f>
        <v>MinervaH</v>
      </c>
      <c r="E2387">
        <v>27142</v>
      </c>
      <c r="F2387" t="s">
        <v>3346</v>
      </c>
      <c r="G2387" s="63">
        <v>45845</v>
      </c>
      <c r="H2387" s="63">
        <v>45850</v>
      </c>
      <c r="I2387" t="s">
        <v>376</v>
      </c>
      <c r="J2387" t="str">
        <f>_xlfn.XLOOKUP(I2387,AS:AS,AU:AU)</f>
        <v>Hotel</v>
      </c>
      <c r="K2387" t="s">
        <v>33</v>
      </c>
      <c r="L2387">
        <v>-2100</v>
      </c>
      <c r="M2387">
        <f>L2387*_xlfn.XLOOKUP(K2387,AM:AM,AN:AN)</f>
        <v>-1806</v>
      </c>
      <c r="N2387">
        <f>L2387*_xlfn.XLOOKUP(K2387,AM:AM,AO:AO)</f>
        <v>-2100</v>
      </c>
      <c r="O2387">
        <v>0</v>
      </c>
      <c r="P2387">
        <f>O2387*_xlfn.XLOOKUP(K2387,AM:AM,AN:AN)</f>
        <v>0</v>
      </c>
      <c r="Q2387">
        <f>O2387*_xlfn.XLOOKUP(K2387,AM:AM,AO:AO)</f>
        <v>0</v>
      </c>
      <c r="R2387" t="str">
        <f>_xlfn.XLOOKUP(E2387,AF:AF,AG:AG)</f>
        <v>Imperial Tours</v>
      </c>
      <c r="S2387" t="str">
        <f>_xlfn.XLOOKUP(E2387,AF:AF,AI:AI)</f>
        <v>Hong Kong</v>
      </c>
      <c r="T2387">
        <f>WEEKNUM(G2387)</f>
        <v>28</v>
      </c>
      <c r="U2387">
        <f>YEAR(G2387)</f>
        <v>2025</v>
      </c>
      <c r="V2387" s="117">
        <f>IFERROR(Q2387/N2387,"0")</f>
        <v>0</v>
      </c>
    </row>
    <row r="2388" spans="1:22">
      <c r="A2388" t="str">
        <f>_xlfn.XLOOKUP(D2388,BN:BN,BO:BO)</f>
        <v>México</v>
      </c>
      <c r="B2388" t="s">
        <v>25</v>
      </c>
      <c r="C2388">
        <v>369</v>
      </c>
      <c r="D2388" t="str">
        <f>_xlfn.XLOOKUP(C2388,BH:BH,BI:BI)</f>
        <v>MinervaH</v>
      </c>
      <c r="E2388">
        <v>29648</v>
      </c>
      <c r="F2388" t="s">
        <v>3347</v>
      </c>
      <c r="G2388" s="63">
        <v>45845</v>
      </c>
      <c r="H2388" s="63">
        <v>45850</v>
      </c>
      <c r="I2388" t="s">
        <v>456</v>
      </c>
      <c r="J2388" t="str">
        <f>_xlfn.XLOOKUP(I2388,AS:AS,AU:AU)</f>
        <v>Visados</v>
      </c>
      <c r="K2388" t="s">
        <v>33</v>
      </c>
      <c r="L2388">
        <v>15.09</v>
      </c>
      <c r="M2388">
        <f>L2388*_xlfn.XLOOKUP(K2388,AM:AM,AN:AN)</f>
        <v>12.977399999999999</v>
      </c>
      <c r="N2388">
        <f>L2388*_xlfn.XLOOKUP(K2388,AM:AM,AO:AO)</f>
        <v>15.09</v>
      </c>
      <c r="O2388">
        <v>0</v>
      </c>
      <c r="P2388">
        <f>O2388*_xlfn.XLOOKUP(K2388,AM:AM,AN:AN)</f>
        <v>0</v>
      </c>
      <c r="Q2388">
        <f>O2388*_xlfn.XLOOKUP(K2388,AM:AM,AO:AO)</f>
        <v>0</v>
      </c>
      <c r="R2388" t="str">
        <f>_xlfn.XLOOKUP(E2388,AF:AF,AG:AG)</f>
        <v>K-eta Corea del Sur</v>
      </c>
      <c r="S2388" t="str">
        <f>_xlfn.XLOOKUP(E2388,AF:AF,AI:AI)</f>
        <v>South Korea</v>
      </c>
      <c r="T2388">
        <f>WEEKNUM(G2388)</f>
        <v>28</v>
      </c>
      <c r="U2388">
        <f>YEAR(G2388)</f>
        <v>2025</v>
      </c>
      <c r="V2388" s="117">
        <f>IFERROR(Q2388/N2388,"0")</f>
        <v>0</v>
      </c>
    </row>
    <row r="2389" spans="1:22">
      <c r="A2389" t="str">
        <f>_xlfn.XLOOKUP(D2389,BN:BN,BO:BO)</f>
        <v>México</v>
      </c>
      <c r="B2389" t="s">
        <v>25</v>
      </c>
      <c r="C2389">
        <v>369</v>
      </c>
      <c r="D2389" t="str">
        <f>_xlfn.XLOOKUP(C2389,BH:BH,BI:BI)</f>
        <v>MinervaH</v>
      </c>
      <c r="E2389">
        <v>29649</v>
      </c>
      <c r="F2389" t="s">
        <v>3348</v>
      </c>
      <c r="G2389" s="63">
        <v>45845</v>
      </c>
      <c r="H2389" s="63">
        <v>45850</v>
      </c>
      <c r="I2389" t="s">
        <v>456</v>
      </c>
      <c r="J2389" t="str">
        <f>_xlfn.XLOOKUP(I2389,AS:AS,AU:AU)</f>
        <v>Visados</v>
      </c>
      <c r="K2389" t="s">
        <v>33</v>
      </c>
      <c r="L2389">
        <v>103.5</v>
      </c>
      <c r="M2389">
        <f>L2389*_xlfn.XLOOKUP(K2389,AM:AM,AN:AN)</f>
        <v>89.01</v>
      </c>
      <c r="N2389">
        <f>L2389*_xlfn.XLOOKUP(K2389,AM:AM,AO:AO)</f>
        <v>103.5</v>
      </c>
      <c r="O2389">
        <v>0</v>
      </c>
      <c r="P2389">
        <f>O2389*_xlfn.XLOOKUP(K2389,AM:AM,AN:AN)</f>
        <v>0</v>
      </c>
      <c r="Q2389">
        <f>O2389*_xlfn.XLOOKUP(K2389,AM:AM,AO:AO)</f>
        <v>0</v>
      </c>
      <c r="R2389" t="str">
        <f>_xlfn.XLOOKUP(E2389,AF:AF,AG:AG)</f>
        <v>Laos e-visa portal</v>
      </c>
      <c r="S2389" t="str">
        <f>_xlfn.XLOOKUP(E2389,AF:AF,AI:AI)</f>
        <v>Laos</v>
      </c>
      <c r="T2389">
        <f>WEEKNUM(G2389)</f>
        <v>28</v>
      </c>
      <c r="U2389">
        <f>YEAR(G2389)</f>
        <v>2025</v>
      </c>
      <c r="V2389" s="117">
        <f>IFERROR(Q2389/N2389,"0")</f>
        <v>0</v>
      </c>
    </row>
    <row r="2390" spans="1:22">
      <c r="A2390" t="str">
        <f>_xlfn.XLOOKUP(D2390,BN:BN,BO:BO)</f>
        <v>México</v>
      </c>
      <c r="B2390" t="s">
        <v>25</v>
      </c>
      <c r="C2390">
        <v>369</v>
      </c>
      <c r="D2390" t="str">
        <f>_xlfn.XLOOKUP(C2390,BH:BH,BI:BI)</f>
        <v>MinervaH</v>
      </c>
      <c r="E2390">
        <v>29649</v>
      </c>
      <c r="F2390" t="s">
        <v>3348</v>
      </c>
      <c r="G2390" s="63">
        <v>45845</v>
      </c>
      <c r="H2390" s="63">
        <v>45850</v>
      </c>
      <c r="I2390" t="s">
        <v>456</v>
      </c>
      <c r="J2390" t="str">
        <f>_xlfn.XLOOKUP(I2390,AS:AS,AU:AU)</f>
        <v>Visados</v>
      </c>
      <c r="K2390" t="s">
        <v>33</v>
      </c>
      <c r="L2390">
        <v>51.75</v>
      </c>
      <c r="M2390">
        <f>L2390*_xlfn.XLOOKUP(K2390,AM:AM,AN:AN)</f>
        <v>44.505000000000003</v>
      </c>
      <c r="N2390">
        <f>L2390*_xlfn.XLOOKUP(K2390,AM:AM,AO:AO)</f>
        <v>51.75</v>
      </c>
      <c r="O2390">
        <v>0</v>
      </c>
      <c r="P2390">
        <f>O2390*_xlfn.XLOOKUP(K2390,AM:AM,AN:AN)</f>
        <v>0</v>
      </c>
      <c r="Q2390">
        <f>O2390*_xlfn.XLOOKUP(K2390,AM:AM,AO:AO)</f>
        <v>0</v>
      </c>
      <c r="R2390" t="str">
        <f>_xlfn.XLOOKUP(E2390,AF:AF,AG:AG)</f>
        <v>Laos e-visa portal</v>
      </c>
      <c r="S2390" t="str">
        <f>_xlfn.XLOOKUP(E2390,AF:AF,AI:AI)</f>
        <v>Laos</v>
      </c>
      <c r="T2390">
        <f>WEEKNUM(G2390)</f>
        <v>28</v>
      </c>
      <c r="U2390">
        <f>YEAR(G2390)</f>
        <v>2025</v>
      </c>
      <c r="V2390" s="117">
        <f>IFERROR(Q2390/N2390,"0")</f>
        <v>0</v>
      </c>
    </row>
    <row r="2391" spans="1:22">
      <c r="A2391" t="str">
        <f>_xlfn.XLOOKUP(D2391,BN:BN,BO:BO)</f>
        <v>México</v>
      </c>
      <c r="B2391" t="s">
        <v>25</v>
      </c>
      <c r="C2391">
        <v>369</v>
      </c>
      <c r="D2391" t="str">
        <f>_xlfn.XLOOKUP(C2391,BH:BH,BI:BI)</f>
        <v>MinervaH</v>
      </c>
      <c r="E2391">
        <v>0</v>
      </c>
      <c r="F2391" t="s">
        <v>3349</v>
      </c>
      <c r="G2391" s="63">
        <v>45845</v>
      </c>
      <c r="H2391" s="63">
        <v>45850</v>
      </c>
      <c r="I2391" t="s">
        <v>396</v>
      </c>
      <c r="J2391" t="str">
        <f>_xlfn.XLOOKUP(I2391,AS:AS,AU:AU)</f>
        <v>Honorarios</v>
      </c>
      <c r="K2391" t="s">
        <v>33</v>
      </c>
      <c r="L2391">
        <v>75</v>
      </c>
      <c r="M2391">
        <f>L2391*_xlfn.XLOOKUP(K2391,AM:AM,AN:AN)</f>
        <v>64.5</v>
      </c>
      <c r="N2391">
        <f>L2391*_xlfn.XLOOKUP(K2391,AM:AM,AO:AO)</f>
        <v>75</v>
      </c>
      <c r="O2391">
        <v>75</v>
      </c>
      <c r="P2391">
        <f>O2391*_xlfn.XLOOKUP(K2391,AM:AM,AN:AN)</f>
        <v>64.5</v>
      </c>
      <c r="Q2391">
        <f>O2391*_xlfn.XLOOKUP(K2391,AM:AM,AO:AO)</f>
        <v>75</v>
      </c>
      <c r="R2391" t="s">
        <v>582</v>
      </c>
      <c r="S2391">
        <f>_xlfn.XLOOKUP(E2391,AF:AF,AI:AI)</f>
        <v>0</v>
      </c>
      <c r="T2391">
        <f>WEEKNUM(G2391)</f>
        <v>28</v>
      </c>
      <c r="U2391">
        <f>YEAR(G2391)</f>
        <v>2025</v>
      </c>
      <c r="V2391" s="117">
        <f>IFERROR(Q2391/N2391,"0")</f>
        <v>1</v>
      </c>
    </row>
    <row r="2392" spans="1:22">
      <c r="A2392" t="str">
        <f>_xlfn.XLOOKUP(D2392,BN:BN,BO:BO)</f>
        <v>México</v>
      </c>
      <c r="B2392" t="s">
        <v>25</v>
      </c>
      <c r="C2392">
        <v>369</v>
      </c>
      <c r="D2392" t="str">
        <f>_xlfn.XLOOKUP(C2392,BH:BH,BI:BI)</f>
        <v>MinervaH</v>
      </c>
      <c r="E2392">
        <v>29762</v>
      </c>
      <c r="F2392" t="s">
        <v>2975</v>
      </c>
      <c r="G2392" s="63">
        <v>45845</v>
      </c>
      <c r="H2392" s="63">
        <v>45850</v>
      </c>
      <c r="I2392" t="s">
        <v>419</v>
      </c>
      <c r="J2392" t="str">
        <f>_xlfn.XLOOKUP(I2392,AS:AS,AU:AU)</f>
        <v>Otros</v>
      </c>
      <c r="K2392" t="s">
        <v>33</v>
      </c>
      <c r="L2392">
        <v>1170.3900000000001</v>
      </c>
      <c r="M2392">
        <f>L2392*_xlfn.XLOOKUP(K2392,AM:AM,AN:AN)</f>
        <v>1006.5354000000001</v>
      </c>
      <c r="N2392">
        <f>L2392*_xlfn.XLOOKUP(K2392,AM:AM,AO:AO)</f>
        <v>1170.3900000000001</v>
      </c>
      <c r="O2392">
        <v>0</v>
      </c>
      <c r="P2392">
        <f>O2392*_xlfn.XLOOKUP(K2392,AM:AM,AN:AN)</f>
        <v>0</v>
      </c>
      <c r="Q2392">
        <f>O2392*_xlfn.XLOOKUP(K2392,AM:AM,AO:AO)</f>
        <v>0</v>
      </c>
      <c r="R2392" t="str">
        <f>_xlfn.XLOOKUP(E2392,AF:AF,AG:AG)</f>
        <v>Raul Leslie Gerardo Martinez Ostos Jaye</v>
      </c>
      <c r="S2392" t="str">
        <f>_xlfn.XLOOKUP(E2392,AF:AF,AI:AI)</f>
        <v>NA</v>
      </c>
      <c r="T2392">
        <f>WEEKNUM(G2392)</f>
        <v>28</v>
      </c>
      <c r="U2392">
        <f>YEAR(G2392)</f>
        <v>2025</v>
      </c>
      <c r="V2392" s="117">
        <f>IFERROR(Q2392/N2392,"0")</f>
        <v>0</v>
      </c>
    </row>
    <row r="2393" spans="1:22">
      <c r="A2393" t="str">
        <f>_xlfn.XLOOKUP(D2393,BN:BN,BO:BO)</f>
        <v>México</v>
      </c>
      <c r="B2393" t="s">
        <v>25</v>
      </c>
      <c r="C2393">
        <v>370</v>
      </c>
      <c r="D2393" t="str">
        <f>_xlfn.XLOOKUP(C2393,BH:BH,BI:BI)</f>
        <v>DianaM</v>
      </c>
      <c r="E2393">
        <v>27301</v>
      </c>
      <c r="F2393" t="s">
        <v>3350</v>
      </c>
      <c r="G2393" s="63">
        <v>45832</v>
      </c>
      <c r="H2393" s="63">
        <v>45832</v>
      </c>
      <c r="I2393" t="s">
        <v>366</v>
      </c>
      <c r="J2393" t="str">
        <f>_xlfn.XLOOKUP(I2393,AS:AS,AU:AU)</f>
        <v>Vuelos</v>
      </c>
      <c r="K2393" t="s">
        <v>33</v>
      </c>
      <c r="L2393">
        <v>286.02999999999997</v>
      </c>
      <c r="M2393">
        <f>L2393*_xlfn.XLOOKUP(K2393,AM:AM,AN:AN)</f>
        <v>245.98579999999998</v>
      </c>
      <c r="N2393">
        <f>L2393*_xlfn.XLOOKUP(K2393,AM:AM,AO:AO)</f>
        <v>286.02999999999997</v>
      </c>
      <c r="O2393">
        <v>0</v>
      </c>
      <c r="P2393">
        <f>O2393*_xlfn.XLOOKUP(K2393,AM:AM,AN:AN)</f>
        <v>0</v>
      </c>
      <c r="Q2393">
        <f>O2393*_xlfn.XLOOKUP(K2393,AM:AM,AO:AO)</f>
        <v>0</v>
      </c>
      <c r="R2393" t="str">
        <f>_xlfn.XLOOKUP(E2393,AF:AF,AG:AG)</f>
        <v>TURISMO EX MAR, S.A. DE C.V.</v>
      </c>
      <c r="S2393" t="str">
        <f>_xlfn.XLOOKUP(E2393,AF:AF,AI:AI)</f>
        <v>Mexico</v>
      </c>
      <c r="T2393">
        <f>WEEKNUM(G2393)</f>
        <v>26</v>
      </c>
      <c r="U2393">
        <f>YEAR(G2393)</f>
        <v>2025</v>
      </c>
      <c r="V2393" s="117">
        <f>IFERROR(Q2393/N2393,"0")</f>
        <v>0</v>
      </c>
    </row>
    <row r="2394" spans="1:22">
      <c r="A2394" t="str">
        <f>_xlfn.XLOOKUP(D2394,BN:BN,BO:BO)</f>
        <v>México</v>
      </c>
      <c r="B2394" t="s">
        <v>25</v>
      </c>
      <c r="C2394">
        <v>370</v>
      </c>
      <c r="D2394" t="str">
        <f>_xlfn.XLOOKUP(C2394,BH:BH,BI:BI)</f>
        <v>DianaM</v>
      </c>
      <c r="E2394">
        <v>27301</v>
      </c>
      <c r="F2394" t="s">
        <v>3351</v>
      </c>
      <c r="G2394" s="63">
        <v>45832</v>
      </c>
      <c r="H2394" s="63">
        <v>45832</v>
      </c>
      <c r="I2394" t="s">
        <v>366</v>
      </c>
      <c r="J2394" t="str">
        <f>_xlfn.XLOOKUP(I2394,AS:AS,AU:AU)</f>
        <v>Vuelos</v>
      </c>
      <c r="K2394" t="s">
        <v>33</v>
      </c>
      <c r="L2394">
        <v>286.02999999999997</v>
      </c>
      <c r="M2394">
        <f>L2394*_xlfn.XLOOKUP(K2394,AM:AM,AN:AN)</f>
        <v>245.98579999999998</v>
      </c>
      <c r="N2394">
        <f>L2394*_xlfn.XLOOKUP(K2394,AM:AM,AO:AO)</f>
        <v>286.02999999999997</v>
      </c>
      <c r="O2394">
        <v>0</v>
      </c>
      <c r="P2394">
        <f>O2394*_xlfn.XLOOKUP(K2394,AM:AM,AN:AN)</f>
        <v>0</v>
      </c>
      <c r="Q2394">
        <f>O2394*_xlfn.XLOOKUP(K2394,AM:AM,AO:AO)</f>
        <v>0</v>
      </c>
      <c r="R2394" t="str">
        <f>_xlfn.XLOOKUP(E2394,AF:AF,AG:AG)</f>
        <v>TURISMO EX MAR, S.A. DE C.V.</v>
      </c>
      <c r="S2394" t="str">
        <f>_xlfn.XLOOKUP(E2394,AF:AF,AI:AI)</f>
        <v>Mexico</v>
      </c>
      <c r="T2394">
        <f>WEEKNUM(G2394)</f>
        <v>26</v>
      </c>
      <c r="U2394">
        <f>YEAR(G2394)</f>
        <v>2025</v>
      </c>
      <c r="V2394" s="117">
        <f>IFERROR(Q2394/N2394,"0")</f>
        <v>0</v>
      </c>
    </row>
    <row r="2395" spans="1:22">
      <c r="A2395" t="str">
        <f>_xlfn.XLOOKUP(D2395,BN:BN,BO:BO)</f>
        <v>México</v>
      </c>
      <c r="B2395" t="s">
        <v>25</v>
      </c>
      <c r="C2395">
        <v>370</v>
      </c>
      <c r="D2395" t="str">
        <f>_xlfn.XLOOKUP(C2395,BH:BH,BI:BI)</f>
        <v>DianaM</v>
      </c>
      <c r="E2395">
        <v>27301</v>
      </c>
      <c r="F2395" t="s">
        <v>3352</v>
      </c>
      <c r="G2395" s="63">
        <v>45832</v>
      </c>
      <c r="H2395" s="63">
        <v>45832</v>
      </c>
      <c r="I2395" t="s">
        <v>366</v>
      </c>
      <c r="J2395" t="str">
        <f>_xlfn.XLOOKUP(I2395,AS:AS,AU:AU)</f>
        <v>Vuelos</v>
      </c>
      <c r="K2395" t="s">
        <v>33</v>
      </c>
      <c r="L2395">
        <v>286.02999999999997</v>
      </c>
      <c r="M2395">
        <f>L2395*_xlfn.XLOOKUP(K2395,AM:AM,AN:AN)</f>
        <v>245.98579999999998</v>
      </c>
      <c r="N2395">
        <f>L2395*_xlfn.XLOOKUP(K2395,AM:AM,AO:AO)</f>
        <v>286.02999999999997</v>
      </c>
      <c r="O2395">
        <v>0</v>
      </c>
      <c r="P2395">
        <f>O2395*_xlfn.XLOOKUP(K2395,AM:AM,AN:AN)</f>
        <v>0</v>
      </c>
      <c r="Q2395">
        <f>O2395*_xlfn.XLOOKUP(K2395,AM:AM,AO:AO)</f>
        <v>0</v>
      </c>
      <c r="R2395" t="str">
        <f>_xlfn.XLOOKUP(E2395,AF:AF,AG:AG)</f>
        <v>TURISMO EX MAR, S.A. DE C.V.</v>
      </c>
      <c r="S2395" t="str">
        <f>_xlfn.XLOOKUP(E2395,AF:AF,AI:AI)</f>
        <v>Mexico</v>
      </c>
      <c r="T2395">
        <f>WEEKNUM(G2395)</f>
        <v>26</v>
      </c>
      <c r="U2395">
        <f>YEAR(G2395)</f>
        <v>2025</v>
      </c>
      <c r="V2395" s="117">
        <f>IFERROR(Q2395/N2395,"0")</f>
        <v>0</v>
      </c>
    </row>
    <row r="2396" spans="1:22">
      <c r="A2396" t="str">
        <f>_xlfn.XLOOKUP(D2396,BN:BN,BO:BO)</f>
        <v>México</v>
      </c>
      <c r="B2396" t="s">
        <v>25</v>
      </c>
      <c r="C2396">
        <v>370</v>
      </c>
      <c r="D2396" t="str">
        <f>_xlfn.XLOOKUP(C2396,BH:BH,BI:BI)</f>
        <v>DianaM</v>
      </c>
      <c r="E2396">
        <v>27301</v>
      </c>
      <c r="F2396" t="s">
        <v>3353</v>
      </c>
      <c r="G2396" s="63">
        <v>45832</v>
      </c>
      <c r="H2396" s="63">
        <v>45832</v>
      </c>
      <c r="I2396" t="s">
        <v>366</v>
      </c>
      <c r="J2396" t="str">
        <f>_xlfn.XLOOKUP(I2396,AS:AS,AU:AU)</f>
        <v>Vuelos</v>
      </c>
      <c r="K2396" t="s">
        <v>33</v>
      </c>
      <c r="L2396">
        <v>286.02999999999997</v>
      </c>
      <c r="M2396">
        <f>L2396*_xlfn.XLOOKUP(K2396,AM:AM,AN:AN)</f>
        <v>245.98579999999998</v>
      </c>
      <c r="N2396">
        <f>L2396*_xlfn.XLOOKUP(K2396,AM:AM,AO:AO)</f>
        <v>286.02999999999997</v>
      </c>
      <c r="O2396">
        <v>0</v>
      </c>
      <c r="P2396">
        <f>O2396*_xlfn.XLOOKUP(K2396,AM:AM,AN:AN)</f>
        <v>0</v>
      </c>
      <c r="Q2396">
        <f>O2396*_xlfn.XLOOKUP(K2396,AM:AM,AO:AO)</f>
        <v>0</v>
      </c>
      <c r="R2396" t="str">
        <f>_xlfn.XLOOKUP(E2396,AF:AF,AG:AG)</f>
        <v>TURISMO EX MAR, S.A. DE C.V.</v>
      </c>
      <c r="S2396" t="str">
        <f>_xlfn.XLOOKUP(E2396,AF:AF,AI:AI)</f>
        <v>Mexico</v>
      </c>
      <c r="T2396">
        <f>WEEKNUM(G2396)</f>
        <v>26</v>
      </c>
      <c r="U2396">
        <f>YEAR(G2396)</f>
        <v>2025</v>
      </c>
      <c r="V2396" s="117">
        <f>IFERROR(Q2396/N2396,"0")</f>
        <v>0</v>
      </c>
    </row>
    <row r="2397" spans="1:22">
      <c r="A2397" t="str">
        <f>_xlfn.XLOOKUP(D2397,BN:BN,BO:BO)</f>
        <v>México</v>
      </c>
      <c r="B2397" t="s">
        <v>25</v>
      </c>
      <c r="C2397">
        <v>370</v>
      </c>
      <c r="D2397" t="str">
        <f>_xlfn.XLOOKUP(C2397,BH:BH,BI:BI)</f>
        <v>DianaM</v>
      </c>
      <c r="E2397">
        <v>27301</v>
      </c>
      <c r="F2397" t="s">
        <v>3354</v>
      </c>
      <c r="G2397" s="63">
        <v>45832</v>
      </c>
      <c r="H2397" s="63">
        <v>45832</v>
      </c>
      <c r="I2397" t="s">
        <v>366</v>
      </c>
      <c r="J2397" t="str">
        <f>_xlfn.XLOOKUP(I2397,AS:AS,AU:AU)</f>
        <v>Vuelos</v>
      </c>
      <c r="K2397" t="s">
        <v>33</v>
      </c>
      <c r="L2397">
        <v>286.02999999999997</v>
      </c>
      <c r="M2397">
        <f>L2397*_xlfn.XLOOKUP(K2397,AM:AM,AN:AN)</f>
        <v>245.98579999999998</v>
      </c>
      <c r="N2397">
        <f>L2397*_xlfn.XLOOKUP(K2397,AM:AM,AO:AO)</f>
        <v>286.02999999999997</v>
      </c>
      <c r="O2397">
        <v>0</v>
      </c>
      <c r="P2397">
        <f>O2397*_xlfn.XLOOKUP(K2397,AM:AM,AN:AN)</f>
        <v>0</v>
      </c>
      <c r="Q2397">
        <f>O2397*_xlfn.XLOOKUP(K2397,AM:AM,AO:AO)</f>
        <v>0</v>
      </c>
      <c r="R2397" t="str">
        <f>_xlfn.XLOOKUP(E2397,AF:AF,AG:AG)</f>
        <v>TURISMO EX MAR, S.A. DE C.V.</v>
      </c>
      <c r="S2397" t="str">
        <f>_xlfn.XLOOKUP(E2397,AF:AF,AI:AI)</f>
        <v>Mexico</v>
      </c>
      <c r="T2397">
        <f>WEEKNUM(G2397)</f>
        <v>26</v>
      </c>
      <c r="U2397">
        <f>YEAR(G2397)</f>
        <v>2025</v>
      </c>
      <c r="V2397" s="117">
        <f>IFERROR(Q2397/N2397,"0")</f>
        <v>0</v>
      </c>
    </row>
    <row r="2398" spans="1:22">
      <c r="A2398" t="str">
        <f>_xlfn.XLOOKUP(D2398,BN:BN,BO:BO)</f>
        <v>México</v>
      </c>
      <c r="B2398" t="s">
        <v>25</v>
      </c>
      <c r="C2398">
        <v>370</v>
      </c>
      <c r="D2398" t="str">
        <f>_xlfn.XLOOKUP(C2398,BH:BH,BI:BI)</f>
        <v>DianaM</v>
      </c>
      <c r="E2398">
        <v>27301</v>
      </c>
      <c r="F2398" t="s">
        <v>3355</v>
      </c>
      <c r="G2398" s="63">
        <v>45832</v>
      </c>
      <c r="H2398" s="63">
        <v>45832</v>
      </c>
      <c r="I2398" t="s">
        <v>366</v>
      </c>
      <c r="J2398" t="str">
        <f>_xlfn.XLOOKUP(I2398,AS:AS,AU:AU)</f>
        <v>Vuelos</v>
      </c>
      <c r="K2398" t="s">
        <v>33</v>
      </c>
      <c r="L2398">
        <v>286.02999999999997</v>
      </c>
      <c r="M2398">
        <f>L2398*_xlfn.XLOOKUP(K2398,AM:AM,AN:AN)</f>
        <v>245.98579999999998</v>
      </c>
      <c r="N2398">
        <f>L2398*_xlfn.XLOOKUP(K2398,AM:AM,AO:AO)</f>
        <v>286.02999999999997</v>
      </c>
      <c r="O2398">
        <v>0</v>
      </c>
      <c r="P2398">
        <f>O2398*_xlfn.XLOOKUP(K2398,AM:AM,AN:AN)</f>
        <v>0</v>
      </c>
      <c r="Q2398">
        <f>O2398*_xlfn.XLOOKUP(K2398,AM:AM,AO:AO)</f>
        <v>0</v>
      </c>
      <c r="R2398" t="str">
        <f>_xlfn.XLOOKUP(E2398,AF:AF,AG:AG)</f>
        <v>TURISMO EX MAR, S.A. DE C.V.</v>
      </c>
      <c r="S2398" t="str">
        <f>_xlfn.XLOOKUP(E2398,AF:AF,AI:AI)</f>
        <v>Mexico</v>
      </c>
      <c r="T2398">
        <f>WEEKNUM(G2398)</f>
        <v>26</v>
      </c>
      <c r="U2398">
        <f>YEAR(G2398)</f>
        <v>2025</v>
      </c>
      <c r="V2398" s="117">
        <f>IFERROR(Q2398/N2398,"0")</f>
        <v>0</v>
      </c>
    </row>
    <row r="2399" spans="1:22">
      <c r="A2399" t="str">
        <f>_xlfn.XLOOKUP(D2399,BN:BN,BO:BO)</f>
        <v>México</v>
      </c>
      <c r="B2399" t="s">
        <v>25</v>
      </c>
      <c r="C2399">
        <v>370</v>
      </c>
      <c r="D2399" t="str">
        <f>_xlfn.XLOOKUP(C2399,BH:BH,BI:BI)</f>
        <v>DianaM</v>
      </c>
      <c r="E2399">
        <v>27301</v>
      </c>
      <c r="F2399" t="s">
        <v>3356</v>
      </c>
      <c r="G2399" s="63">
        <v>45832</v>
      </c>
      <c r="H2399" s="63">
        <v>45832</v>
      </c>
      <c r="I2399" t="s">
        <v>366</v>
      </c>
      <c r="J2399" t="str">
        <f>_xlfn.XLOOKUP(I2399,AS:AS,AU:AU)</f>
        <v>Vuelos</v>
      </c>
      <c r="K2399" t="s">
        <v>33</v>
      </c>
      <c r="L2399">
        <v>286.02999999999997</v>
      </c>
      <c r="M2399">
        <f>L2399*_xlfn.XLOOKUP(K2399,AM:AM,AN:AN)</f>
        <v>245.98579999999998</v>
      </c>
      <c r="N2399">
        <f>L2399*_xlfn.XLOOKUP(K2399,AM:AM,AO:AO)</f>
        <v>286.02999999999997</v>
      </c>
      <c r="O2399">
        <v>0</v>
      </c>
      <c r="P2399">
        <f>O2399*_xlfn.XLOOKUP(K2399,AM:AM,AN:AN)</f>
        <v>0</v>
      </c>
      <c r="Q2399">
        <f>O2399*_xlfn.XLOOKUP(K2399,AM:AM,AO:AO)</f>
        <v>0</v>
      </c>
      <c r="R2399" t="str">
        <f>_xlfn.XLOOKUP(E2399,AF:AF,AG:AG)</f>
        <v>TURISMO EX MAR, S.A. DE C.V.</v>
      </c>
      <c r="S2399" t="str">
        <f>_xlfn.XLOOKUP(E2399,AF:AF,AI:AI)</f>
        <v>Mexico</v>
      </c>
      <c r="T2399">
        <f>WEEKNUM(G2399)</f>
        <v>26</v>
      </c>
      <c r="U2399">
        <f>YEAR(G2399)</f>
        <v>2025</v>
      </c>
      <c r="V2399" s="117">
        <f>IFERROR(Q2399/N2399,"0")</f>
        <v>0</v>
      </c>
    </row>
    <row r="2400" spans="1:22">
      <c r="A2400" t="str">
        <f>_xlfn.XLOOKUP(D2400,BN:BN,BO:BO)</f>
        <v>México</v>
      </c>
      <c r="B2400" t="s">
        <v>25</v>
      </c>
      <c r="C2400">
        <v>370</v>
      </c>
      <c r="D2400" t="str">
        <f>_xlfn.XLOOKUP(C2400,BH:BH,BI:BI)</f>
        <v>DianaM</v>
      </c>
      <c r="E2400">
        <v>27301</v>
      </c>
      <c r="F2400" t="s">
        <v>3357</v>
      </c>
      <c r="G2400" s="63">
        <v>45832</v>
      </c>
      <c r="H2400" s="63">
        <v>45832</v>
      </c>
      <c r="I2400" t="s">
        <v>366</v>
      </c>
      <c r="J2400" t="str">
        <f>_xlfn.XLOOKUP(I2400,AS:AS,AU:AU)</f>
        <v>Vuelos</v>
      </c>
      <c r="K2400" t="s">
        <v>33</v>
      </c>
      <c r="L2400">
        <v>286.02999999999997</v>
      </c>
      <c r="M2400">
        <f>L2400*_xlfn.XLOOKUP(K2400,AM:AM,AN:AN)</f>
        <v>245.98579999999998</v>
      </c>
      <c r="N2400">
        <f>L2400*_xlfn.XLOOKUP(K2400,AM:AM,AO:AO)</f>
        <v>286.02999999999997</v>
      </c>
      <c r="O2400">
        <v>0</v>
      </c>
      <c r="P2400">
        <f>O2400*_xlfn.XLOOKUP(K2400,AM:AM,AN:AN)</f>
        <v>0</v>
      </c>
      <c r="Q2400">
        <f>O2400*_xlfn.XLOOKUP(K2400,AM:AM,AO:AO)</f>
        <v>0</v>
      </c>
      <c r="R2400" t="str">
        <f>_xlfn.XLOOKUP(E2400,AF:AF,AG:AG)</f>
        <v>TURISMO EX MAR, S.A. DE C.V.</v>
      </c>
      <c r="S2400" t="str">
        <f>_xlfn.XLOOKUP(E2400,AF:AF,AI:AI)</f>
        <v>Mexico</v>
      </c>
      <c r="T2400">
        <f>WEEKNUM(G2400)</f>
        <v>26</v>
      </c>
      <c r="U2400">
        <f>YEAR(G2400)</f>
        <v>2025</v>
      </c>
      <c r="V2400" s="117">
        <f>IFERROR(Q2400/N2400,"0")</f>
        <v>0</v>
      </c>
    </row>
    <row r="2401" spans="1:22">
      <c r="A2401" t="str">
        <f>_xlfn.XLOOKUP(D2401,BN:BN,BO:BO)</f>
        <v>México</v>
      </c>
      <c r="B2401" t="s">
        <v>25</v>
      </c>
      <c r="C2401">
        <v>370</v>
      </c>
      <c r="D2401" t="str">
        <f>_xlfn.XLOOKUP(C2401,BH:BH,BI:BI)</f>
        <v>DianaM</v>
      </c>
      <c r="E2401">
        <v>27301</v>
      </c>
      <c r="F2401" t="s">
        <v>3358</v>
      </c>
      <c r="G2401" s="63">
        <v>45832</v>
      </c>
      <c r="H2401" s="63">
        <v>45832</v>
      </c>
      <c r="I2401" t="s">
        <v>366</v>
      </c>
      <c r="J2401" t="str">
        <f>_xlfn.XLOOKUP(I2401,AS:AS,AU:AU)</f>
        <v>Vuelos</v>
      </c>
      <c r="K2401" t="s">
        <v>33</v>
      </c>
      <c r="L2401">
        <v>286.02999999999997</v>
      </c>
      <c r="M2401">
        <f>L2401*_xlfn.XLOOKUP(K2401,AM:AM,AN:AN)</f>
        <v>245.98579999999998</v>
      </c>
      <c r="N2401">
        <f>L2401*_xlfn.XLOOKUP(K2401,AM:AM,AO:AO)</f>
        <v>286.02999999999997</v>
      </c>
      <c r="O2401">
        <v>0</v>
      </c>
      <c r="P2401">
        <f>O2401*_xlfn.XLOOKUP(K2401,AM:AM,AN:AN)</f>
        <v>0</v>
      </c>
      <c r="Q2401">
        <f>O2401*_xlfn.XLOOKUP(K2401,AM:AM,AO:AO)</f>
        <v>0</v>
      </c>
      <c r="R2401" t="str">
        <f>_xlfn.XLOOKUP(E2401,AF:AF,AG:AG)</f>
        <v>TURISMO EX MAR, S.A. DE C.V.</v>
      </c>
      <c r="S2401" t="str">
        <f>_xlfn.XLOOKUP(E2401,AF:AF,AI:AI)</f>
        <v>Mexico</v>
      </c>
      <c r="T2401">
        <f>WEEKNUM(G2401)</f>
        <v>26</v>
      </c>
      <c r="U2401">
        <f>YEAR(G2401)</f>
        <v>2025</v>
      </c>
      <c r="V2401" s="117">
        <f>IFERROR(Q2401/N2401,"0")</f>
        <v>0</v>
      </c>
    </row>
    <row r="2402" spans="1:22">
      <c r="A2402" t="str">
        <f>_xlfn.XLOOKUP(D2402,BN:BN,BO:BO)</f>
        <v>México</v>
      </c>
      <c r="B2402" t="s">
        <v>25</v>
      </c>
      <c r="C2402">
        <v>370</v>
      </c>
      <c r="D2402" t="str">
        <f>_xlfn.XLOOKUP(C2402,BH:BH,BI:BI)</f>
        <v>DianaM</v>
      </c>
      <c r="E2402">
        <v>27301</v>
      </c>
      <c r="F2402" t="s">
        <v>3359</v>
      </c>
      <c r="G2402" s="63">
        <v>45832</v>
      </c>
      <c r="H2402" s="63">
        <v>45832</v>
      </c>
      <c r="I2402" t="s">
        <v>366</v>
      </c>
      <c r="J2402" t="str">
        <f>_xlfn.XLOOKUP(I2402,AS:AS,AU:AU)</f>
        <v>Vuelos</v>
      </c>
      <c r="K2402" t="s">
        <v>33</v>
      </c>
      <c r="L2402">
        <v>286.02999999999997</v>
      </c>
      <c r="M2402">
        <f>L2402*_xlfn.XLOOKUP(K2402,AM:AM,AN:AN)</f>
        <v>245.98579999999998</v>
      </c>
      <c r="N2402">
        <f>L2402*_xlfn.XLOOKUP(K2402,AM:AM,AO:AO)</f>
        <v>286.02999999999997</v>
      </c>
      <c r="O2402">
        <v>0</v>
      </c>
      <c r="P2402">
        <f>O2402*_xlfn.XLOOKUP(K2402,AM:AM,AN:AN)</f>
        <v>0</v>
      </c>
      <c r="Q2402">
        <f>O2402*_xlfn.XLOOKUP(K2402,AM:AM,AO:AO)</f>
        <v>0</v>
      </c>
      <c r="R2402" t="str">
        <f>_xlfn.XLOOKUP(E2402,AF:AF,AG:AG)</f>
        <v>TURISMO EX MAR, S.A. DE C.V.</v>
      </c>
      <c r="S2402" t="str">
        <f>_xlfn.XLOOKUP(E2402,AF:AF,AI:AI)</f>
        <v>Mexico</v>
      </c>
      <c r="T2402">
        <f>WEEKNUM(G2402)</f>
        <v>26</v>
      </c>
      <c r="U2402">
        <f>YEAR(G2402)</f>
        <v>2025</v>
      </c>
      <c r="V2402" s="117">
        <f>IFERROR(Q2402/N2402,"0")</f>
        <v>0</v>
      </c>
    </row>
    <row r="2403" spans="1:22">
      <c r="A2403" t="str">
        <f>_xlfn.XLOOKUP(D2403,BN:BN,BO:BO)</f>
        <v>México</v>
      </c>
      <c r="B2403" t="s">
        <v>25</v>
      </c>
      <c r="C2403">
        <v>370</v>
      </c>
      <c r="D2403" t="str">
        <f>_xlfn.XLOOKUP(C2403,BH:BH,BI:BI)</f>
        <v>DianaM</v>
      </c>
      <c r="E2403">
        <v>27301</v>
      </c>
      <c r="F2403" t="s">
        <v>3360</v>
      </c>
      <c r="G2403" s="63">
        <v>45832</v>
      </c>
      <c r="H2403" s="63">
        <v>45832</v>
      </c>
      <c r="I2403" t="s">
        <v>366</v>
      </c>
      <c r="J2403" t="str">
        <f>_xlfn.XLOOKUP(I2403,AS:AS,AU:AU)</f>
        <v>Vuelos</v>
      </c>
      <c r="K2403" t="s">
        <v>33</v>
      </c>
      <c r="L2403">
        <v>286.02999999999997</v>
      </c>
      <c r="M2403">
        <f>L2403*_xlfn.XLOOKUP(K2403,AM:AM,AN:AN)</f>
        <v>245.98579999999998</v>
      </c>
      <c r="N2403">
        <f>L2403*_xlfn.XLOOKUP(K2403,AM:AM,AO:AO)</f>
        <v>286.02999999999997</v>
      </c>
      <c r="O2403">
        <v>0</v>
      </c>
      <c r="P2403">
        <f>O2403*_xlfn.XLOOKUP(K2403,AM:AM,AN:AN)</f>
        <v>0</v>
      </c>
      <c r="Q2403">
        <f>O2403*_xlfn.XLOOKUP(K2403,AM:AM,AO:AO)</f>
        <v>0</v>
      </c>
      <c r="R2403" t="str">
        <f>_xlfn.XLOOKUP(E2403,AF:AF,AG:AG)</f>
        <v>TURISMO EX MAR, S.A. DE C.V.</v>
      </c>
      <c r="S2403" t="str">
        <f>_xlfn.XLOOKUP(E2403,AF:AF,AI:AI)</f>
        <v>Mexico</v>
      </c>
      <c r="T2403">
        <f>WEEKNUM(G2403)</f>
        <v>26</v>
      </c>
      <c r="U2403">
        <f>YEAR(G2403)</f>
        <v>2025</v>
      </c>
      <c r="V2403" s="117">
        <f>IFERROR(Q2403/N2403,"0")</f>
        <v>0</v>
      </c>
    </row>
    <row r="2404" spans="1:22">
      <c r="A2404" t="str">
        <f>_xlfn.XLOOKUP(D2404,BN:BN,BO:BO)</f>
        <v>México</v>
      </c>
      <c r="B2404" t="s">
        <v>25</v>
      </c>
      <c r="C2404">
        <v>370</v>
      </c>
      <c r="D2404" t="str">
        <f>_xlfn.XLOOKUP(C2404,BH:BH,BI:BI)</f>
        <v>DianaM</v>
      </c>
      <c r="E2404">
        <v>27301</v>
      </c>
      <c r="F2404" t="s">
        <v>3361</v>
      </c>
      <c r="G2404" s="63">
        <v>45832</v>
      </c>
      <c r="H2404" s="63">
        <v>45832</v>
      </c>
      <c r="I2404" t="s">
        <v>366</v>
      </c>
      <c r="J2404" t="str">
        <f>_xlfn.XLOOKUP(I2404,AS:AS,AU:AU)</f>
        <v>Vuelos</v>
      </c>
      <c r="K2404" t="s">
        <v>33</v>
      </c>
      <c r="L2404">
        <v>0</v>
      </c>
      <c r="M2404">
        <f>L2404*_xlfn.XLOOKUP(K2404,AM:AM,AN:AN)</f>
        <v>0</v>
      </c>
      <c r="N2404">
        <f>L2404*_xlfn.XLOOKUP(K2404,AM:AM,AO:AO)</f>
        <v>0</v>
      </c>
      <c r="O2404">
        <v>0</v>
      </c>
      <c r="P2404">
        <f>O2404*_xlfn.XLOOKUP(K2404,AM:AM,AN:AN)</f>
        <v>0</v>
      </c>
      <c r="Q2404">
        <f>O2404*_xlfn.XLOOKUP(K2404,AM:AM,AO:AO)</f>
        <v>0</v>
      </c>
      <c r="R2404" t="str">
        <f>_xlfn.XLOOKUP(E2404,AF:AF,AG:AG)</f>
        <v>TURISMO EX MAR, S.A. DE C.V.</v>
      </c>
      <c r="S2404" t="str">
        <f>_xlfn.XLOOKUP(E2404,AF:AF,AI:AI)</f>
        <v>Mexico</v>
      </c>
      <c r="T2404">
        <f>WEEKNUM(G2404)</f>
        <v>26</v>
      </c>
      <c r="U2404">
        <f>YEAR(G2404)</f>
        <v>2025</v>
      </c>
      <c r="V2404" s="117" t="str">
        <f>IFERROR(Q2404/N2404,"0")</f>
        <v>0</v>
      </c>
    </row>
    <row r="2405" spans="1:22">
      <c r="A2405" t="str">
        <f>_xlfn.XLOOKUP(D2405,BN:BN,BO:BO)</f>
        <v>México</v>
      </c>
      <c r="B2405" t="s">
        <v>25</v>
      </c>
      <c r="C2405">
        <v>370</v>
      </c>
      <c r="D2405" t="str">
        <f>_xlfn.XLOOKUP(C2405,BH:BH,BI:BI)</f>
        <v>DianaM</v>
      </c>
      <c r="E2405">
        <v>27301</v>
      </c>
      <c r="F2405" t="s">
        <v>3362</v>
      </c>
      <c r="G2405" s="63">
        <v>45933</v>
      </c>
      <c r="H2405" s="63">
        <v>45937</v>
      </c>
      <c r="I2405" t="s">
        <v>366</v>
      </c>
      <c r="J2405" t="str">
        <f>_xlfn.XLOOKUP(I2405,AS:AS,AU:AU)</f>
        <v>Vuelos</v>
      </c>
      <c r="K2405" t="s">
        <v>33</v>
      </c>
      <c r="L2405">
        <v>12.79</v>
      </c>
      <c r="M2405">
        <f>L2405*_xlfn.XLOOKUP(K2405,AM:AM,AN:AN)</f>
        <v>10.9994</v>
      </c>
      <c r="N2405">
        <f>L2405*_xlfn.XLOOKUP(K2405,AM:AM,AO:AO)</f>
        <v>12.79</v>
      </c>
      <c r="O2405">
        <v>0</v>
      </c>
      <c r="P2405">
        <f>O2405*_xlfn.XLOOKUP(K2405,AM:AM,AN:AN)</f>
        <v>0</v>
      </c>
      <c r="Q2405">
        <f>O2405*_xlfn.XLOOKUP(K2405,AM:AM,AO:AO)</f>
        <v>0</v>
      </c>
      <c r="R2405" t="str">
        <f>_xlfn.XLOOKUP(E2405,AF:AF,AG:AG)</f>
        <v>TURISMO EX MAR, S.A. DE C.V.</v>
      </c>
      <c r="S2405" t="str">
        <f>_xlfn.XLOOKUP(E2405,AF:AF,AI:AI)</f>
        <v>Mexico</v>
      </c>
      <c r="T2405">
        <f>WEEKNUM(G2405)</f>
        <v>40</v>
      </c>
      <c r="U2405">
        <f>YEAR(G2405)</f>
        <v>2025</v>
      </c>
      <c r="V2405" s="117">
        <f>IFERROR(Q2405/N2405,"0")</f>
        <v>0</v>
      </c>
    </row>
    <row r="2406" spans="1:22">
      <c r="A2406" t="str">
        <f>_xlfn.XLOOKUP(D2406,BN:BN,BO:BO)</f>
        <v>México</v>
      </c>
      <c r="B2406" t="s">
        <v>25</v>
      </c>
      <c r="C2406">
        <v>370</v>
      </c>
      <c r="D2406" t="str">
        <f>_xlfn.XLOOKUP(C2406,BH:BH,BI:BI)</f>
        <v>DianaM</v>
      </c>
      <c r="E2406">
        <v>27301</v>
      </c>
      <c r="F2406" t="s">
        <v>3363</v>
      </c>
      <c r="G2406" s="63">
        <v>45832</v>
      </c>
      <c r="H2406" s="63">
        <v>45937</v>
      </c>
      <c r="I2406" t="s">
        <v>366</v>
      </c>
      <c r="J2406" t="str">
        <f>_xlfn.XLOOKUP(I2406,AS:AS,AU:AU)</f>
        <v>Vuelos</v>
      </c>
      <c r="K2406" t="s">
        <v>33</v>
      </c>
      <c r="L2406">
        <v>51.78</v>
      </c>
      <c r="M2406">
        <f>L2406*_xlfn.XLOOKUP(K2406,AM:AM,AN:AN)</f>
        <v>44.530799999999999</v>
      </c>
      <c r="N2406">
        <f>L2406*_xlfn.XLOOKUP(K2406,AM:AM,AO:AO)</f>
        <v>51.78</v>
      </c>
      <c r="O2406">
        <v>0</v>
      </c>
      <c r="P2406">
        <f>O2406*_xlfn.XLOOKUP(K2406,AM:AM,AN:AN)</f>
        <v>0</v>
      </c>
      <c r="Q2406">
        <f>O2406*_xlfn.XLOOKUP(K2406,AM:AM,AO:AO)</f>
        <v>0</v>
      </c>
      <c r="R2406" t="str">
        <f>_xlfn.XLOOKUP(E2406,AF:AF,AG:AG)</f>
        <v>TURISMO EX MAR, S.A. DE C.V.</v>
      </c>
      <c r="S2406" t="str">
        <f>_xlfn.XLOOKUP(E2406,AF:AF,AI:AI)</f>
        <v>Mexico</v>
      </c>
      <c r="T2406">
        <f>WEEKNUM(G2406)</f>
        <v>26</v>
      </c>
      <c r="U2406">
        <f>YEAR(G2406)</f>
        <v>2025</v>
      </c>
      <c r="V2406" s="117">
        <f>IFERROR(Q2406/N2406,"0")</f>
        <v>0</v>
      </c>
    </row>
    <row r="2407" spans="1:22">
      <c r="A2407" t="str">
        <f>_xlfn.XLOOKUP(D2407,BN:BN,BO:BO)</f>
        <v>México</v>
      </c>
      <c r="B2407" t="s">
        <v>25</v>
      </c>
      <c r="C2407">
        <v>370</v>
      </c>
      <c r="D2407" t="str">
        <f>_xlfn.XLOOKUP(C2407,BH:BH,BI:BI)</f>
        <v>DianaM</v>
      </c>
      <c r="E2407">
        <v>27301</v>
      </c>
      <c r="F2407" t="s">
        <v>3364</v>
      </c>
      <c r="G2407" s="63">
        <v>45832</v>
      </c>
      <c r="H2407" s="63">
        <v>45937</v>
      </c>
      <c r="I2407" t="s">
        <v>366</v>
      </c>
      <c r="J2407" t="str">
        <f>_xlfn.XLOOKUP(I2407,AS:AS,AU:AU)</f>
        <v>Vuelos</v>
      </c>
      <c r="K2407" t="s">
        <v>33</v>
      </c>
      <c r="L2407">
        <v>12.79</v>
      </c>
      <c r="M2407">
        <f>L2407*_xlfn.XLOOKUP(K2407,AM:AM,AN:AN)</f>
        <v>10.9994</v>
      </c>
      <c r="N2407">
        <f>L2407*_xlfn.XLOOKUP(K2407,AM:AM,AO:AO)</f>
        <v>12.79</v>
      </c>
      <c r="O2407">
        <v>0</v>
      </c>
      <c r="P2407">
        <f>O2407*_xlfn.XLOOKUP(K2407,AM:AM,AN:AN)</f>
        <v>0</v>
      </c>
      <c r="Q2407">
        <f>O2407*_xlfn.XLOOKUP(K2407,AM:AM,AO:AO)</f>
        <v>0</v>
      </c>
      <c r="R2407" t="str">
        <f>_xlfn.XLOOKUP(E2407,AF:AF,AG:AG)</f>
        <v>TURISMO EX MAR, S.A. DE C.V.</v>
      </c>
      <c r="S2407" t="str">
        <f>_xlfn.XLOOKUP(E2407,AF:AF,AI:AI)</f>
        <v>Mexico</v>
      </c>
      <c r="T2407">
        <f>WEEKNUM(G2407)</f>
        <v>26</v>
      </c>
      <c r="U2407">
        <f>YEAR(G2407)</f>
        <v>2025</v>
      </c>
      <c r="V2407" s="117">
        <f>IFERROR(Q2407/N2407,"0")</f>
        <v>0</v>
      </c>
    </row>
    <row r="2408" spans="1:22">
      <c r="A2408" t="str">
        <f>_xlfn.XLOOKUP(D2408,BN:BN,BO:BO)</f>
        <v>México</v>
      </c>
      <c r="B2408" t="s">
        <v>25</v>
      </c>
      <c r="C2408">
        <v>370</v>
      </c>
      <c r="D2408" t="str">
        <f>_xlfn.XLOOKUP(C2408,BH:BH,BI:BI)</f>
        <v>DianaM</v>
      </c>
      <c r="E2408">
        <v>27301</v>
      </c>
      <c r="F2408" t="s">
        <v>3365</v>
      </c>
      <c r="G2408" s="63">
        <v>45832</v>
      </c>
      <c r="H2408" s="63">
        <v>45937</v>
      </c>
      <c r="I2408" t="s">
        <v>366</v>
      </c>
      <c r="J2408" t="str">
        <f>_xlfn.XLOOKUP(I2408,AS:AS,AU:AU)</f>
        <v>Vuelos</v>
      </c>
      <c r="K2408" t="s">
        <v>33</v>
      </c>
      <c r="L2408">
        <v>51.78</v>
      </c>
      <c r="M2408">
        <f>L2408*_xlfn.XLOOKUP(K2408,AM:AM,AN:AN)</f>
        <v>44.530799999999999</v>
      </c>
      <c r="N2408">
        <f>L2408*_xlfn.XLOOKUP(K2408,AM:AM,AO:AO)</f>
        <v>51.78</v>
      </c>
      <c r="O2408">
        <v>0</v>
      </c>
      <c r="P2408">
        <f>O2408*_xlfn.XLOOKUP(K2408,AM:AM,AN:AN)</f>
        <v>0</v>
      </c>
      <c r="Q2408">
        <f>O2408*_xlfn.XLOOKUP(K2408,AM:AM,AO:AO)</f>
        <v>0</v>
      </c>
      <c r="R2408" t="str">
        <f>_xlfn.XLOOKUP(E2408,AF:AF,AG:AG)</f>
        <v>TURISMO EX MAR, S.A. DE C.V.</v>
      </c>
      <c r="S2408" t="str">
        <f>_xlfn.XLOOKUP(E2408,AF:AF,AI:AI)</f>
        <v>Mexico</v>
      </c>
      <c r="T2408">
        <f>WEEKNUM(G2408)</f>
        <v>26</v>
      </c>
      <c r="U2408">
        <f>YEAR(G2408)</f>
        <v>2025</v>
      </c>
      <c r="V2408" s="117">
        <f>IFERROR(Q2408/N2408,"0")</f>
        <v>0</v>
      </c>
    </row>
    <row r="2409" spans="1:22">
      <c r="A2409" t="str">
        <f>_xlfn.XLOOKUP(D2409,BN:BN,BO:BO)</f>
        <v>México</v>
      </c>
      <c r="B2409" t="s">
        <v>25</v>
      </c>
      <c r="C2409">
        <v>370</v>
      </c>
      <c r="D2409" t="str">
        <f>_xlfn.XLOOKUP(C2409,BH:BH,BI:BI)</f>
        <v>DianaM</v>
      </c>
      <c r="E2409">
        <v>27301</v>
      </c>
      <c r="F2409" t="s">
        <v>3366</v>
      </c>
      <c r="G2409" s="63">
        <v>45832</v>
      </c>
      <c r="H2409" s="63">
        <v>45937</v>
      </c>
      <c r="I2409" t="s">
        <v>366</v>
      </c>
      <c r="J2409" t="str">
        <f>_xlfn.XLOOKUP(I2409,AS:AS,AU:AU)</f>
        <v>Vuelos</v>
      </c>
      <c r="K2409" t="s">
        <v>33</v>
      </c>
      <c r="L2409">
        <v>12.79</v>
      </c>
      <c r="M2409">
        <f>L2409*_xlfn.XLOOKUP(K2409,AM:AM,AN:AN)</f>
        <v>10.9994</v>
      </c>
      <c r="N2409">
        <f>L2409*_xlfn.XLOOKUP(K2409,AM:AM,AO:AO)</f>
        <v>12.79</v>
      </c>
      <c r="O2409">
        <v>0</v>
      </c>
      <c r="P2409">
        <f>O2409*_xlfn.XLOOKUP(K2409,AM:AM,AN:AN)</f>
        <v>0</v>
      </c>
      <c r="Q2409">
        <f>O2409*_xlfn.XLOOKUP(K2409,AM:AM,AO:AO)</f>
        <v>0</v>
      </c>
      <c r="R2409" t="str">
        <f>_xlfn.XLOOKUP(E2409,AF:AF,AG:AG)</f>
        <v>TURISMO EX MAR, S.A. DE C.V.</v>
      </c>
      <c r="S2409" t="str">
        <f>_xlfn.XLOOKUP(E2409,AF:AF,AI:AI)</f>
        <v>Mexico</v>
      </c>
      <c r="T2409">
        <f>WEEKNUM(G2409)</f>
        <v>26</v>
      </c>
      <c r="U2409">
        <f>YEAR(G2409)</f>
        <v>2025</v>
      </c>
      <c r="V2409" s="117">
        <f>IFERROR(Q2409/N2409,"0")</f>
        <v>0</v>
      </c>
    </row>
    <row r="2410" spans="1:22">
      <c r="A2410" t="str">
        <f>_xlfn.XLOOKUP(D2410,BN:BN,BO:BO)</f>
        <v>México</v>
      </c>
      <c r="B2410" t="s">
        <v>25</v>
      </c>
      <c r="C2410">
        <v>370</v>
      </c>
      <c r="D2410" t="str">
        <f>_xlfn.XLOOKUP(C2410,BH:BH,BI:BI)</f>
        <v>DianaM</v>
      </c>
      <c r="E2410">
        <v>27301</v>
      </c>
      <c r="F2410" t="s">
        <v>3367</v>
      </c>
      <c r="G2410" s="63">
        <v>45832</v>
      </c>
      <c r="H2410" s="63">
        <v>45937</v>
      </c>
      <c r="I2410" t="s">
        <v>366</v>
      </c>
      <c r="J2410" t="str">
        <f>_xlfn.XLOOKUP(I2410,AS:AS,AU:AU)</f>
        <v>Vuelos</v>
      </c>
      <c r="K2410" t="s">
        <v>33</v>
      </c>
      <c r="L2410">
        <v>51.78</v>
      </c>
      <c r="M2410">
        <f>L2410*_xlfn.XLOOKUP(K2410,AM:AM,AN:AN)</f>
        <v>44.530799999999999</v>
      </c>
      <c r="N2410">
        <f>L2410*_xlfn.XLOOKUP(K2410,AM:AM,AO:AO)</f>
        <v>51.78</v>
      </c>
      <c r="O2410">
        <v>0</v>
      </c>
      <c r="P2410">
        <f>O2410*_xlfn.XLOOKUP(K2410,AM:AM,AN:AN)</f>
        <v>0</v>
      </c>
      <c r="Q2410">
        <f>O2410*_xlfn.XLOOKUP(K2410,AM:AM,AO:AO)</f>
        <v>0</v>
      </c>
      <c r="R2410" t="str">
        <f>_xlfn.XLOOKUP(E2410,AF:AF,AG:AG)</f>
        <v>TURISMO EX MAR, S.A. DE C.V.</v>
      </c>
      <c r="S2410" t="str">
        <f>_xlfn.XLOOKUP(E2410,AF:AF,AI:AI)</f>
        <v>Mexico</v>
      </c>
      <c r="T2410">
        <f>WEEKNUM(G2410)</f>
        <v>26</v>
      </c>
      <c r="U2410">
        <f>YEAR(G2410)</f>
        <v>2025</v>
      </c>
      <c r="V2410" s="117">
        <f>IFERROR(Q2410/N2410,"0")</f>
        <v>0</v>
      </c>
    </row>
    <row r="2411" spans="1:22">
      <c r="A2411" t="str">
        <f>_xlfn.XLOOKUP(D2411,BN:BN,BO:BO)</f>
        <v>México</v>
      </c>
      <c r="B2411" t="s">
        <v>25</v>
      </c>
      <c r="C2411">
        <v>370</v>
      </c>
      <c r="D2411" t="str">
        <f>_xlfn.XLOOKUP(C2411,BH:BH,BI:BI)</f>
        <v>DianaM</v>
      </c>
      <c r="E2411">
        <v>27301</v>
      </c>
      <c r="F2411" t="s">
        <v>3368</v>
      </c>
      <c r="G2411" s="63">
        <v>45832</v>
      </c>
      <c r="H2411" s="63">
        <v>45937</v>
      </c>
      <c r="I2411" t="s">
        <v>366</v>
      </c>
      <c r="J2411" t="str">
        <f>_xlfn.XLOOKUP(I2411,AS:AS,AU:AU)</f>
        <v>Vuelos</v>
      </c>
      <c r="K2411" t="s">
        <v>33</v>
      </c>
      <c r="L2411">
        <v>12.79</v>
      </c>
      <c r="M2411">
        <f>L2411*_xlfn.XLOOKUP(K2411,AM:AM,AN:AN)</f>
        <v>10.9994</v>
      </c>
      <c r="N2411">
        <f>L2411*_xlfn.XLOOKUP(K2411,AM:AM,AO:AO)</f>
        <v>12.79</v>
      </c>
      <c r="O2411">
        <v>0</v>
      </c>
      <c r="P2411">
        <f>O2411*_xlfn.XLOOKUP(K2411,AM:AM,AN:AN)</f>
        <v>0</v>
      </c>
      <c r="Q2411">
        <f>O2411*_xlfn.XLOOKUP(K2411,AM:AM,AO:AO)</f>
        <v>0</v>
      </c>
      <c r="R2411" t="str">
        <f>_xlfn.XLOOKUP(E2411,AF:AF,AG:AG)</f>
        <v>TURISMO EX MAR, S.A. DE C.V.</v>
      </c>
      <c r="S2411" t="str">
        <f>_xlfn.XLOOKUP(E2411,AF:AF,AI:AI)</f>
        <v>Mexico</v>
      </c>
      <c r="T2411">
        <f>WEEKNUM(G2411)</f>
        <v>26</v>
      </c>
      <c r="U2411">
        <f>YEAR(G2411)</f>
        <v>2025</v>
      </c>
      <c r="V2411" s="117">
        <f>IFERROR(Q2411/N2411,"0")</f>
        <v>0</v>
      </c>
    </row>
    <row r="2412" spans="1:22">
      <c r="A2412" t="str">
        <f>_xlfn.XLOOKUP(D2412,BN:BN,BO:BO)</f>
        <v>México</v>
      </c>
      <c r="B2412" t="s">
        <v>25</v>
      </c>
      <c r="C2412">
        <v>370</v>
      </c>
      <c r="D2412" t="str">
        <f>_xlfn.XLOOKUP(C2412,BH:BH,BI:BI)</f>
        <v>DianaM</v>
      </c>
      <c r="E2412">
        <v>27301</v>
      </c>
      <c r="F2412" t="s">
        <v>3369</v>
      </c>
      <c r="G2412" s="63">
        <v>45832</v>
      </c>
      <c r="H2412" s="63">
        <v>45937</v>
      </c>
      <c r="I2412" t="s">
        <v>366</v>
      </c>
      <c r="J2412" t="str">
        <f>_xlfn.XLOOKUP(I2412,AS:AS,AU:AU)</f>
        <v>Vuelos</v>
      </c>
      <c r="K2412" t="s">
        <v>33</v>
      </c>
      <c r="L2412">
        <v>51.78</v>
      </c>
      <c r="M2412">
        <f>L2412*_xlfn.XLOOKUP(K2412,AM:AM,AN:AN)</f>
        <v>44.530799999999999</v>
      </c>
      <c r="N2412">
        <f>L2412*_xlfn.XLOOKUP(K2412,AM:AM,AO:AO)</f>
        <v>51.78</v>
      </c>
      <c r="O2412">
        <v>0</v>
      </c>
      <c r="P2412">
        <f>O2412*_xlfn.XLOOKUP(K2412,AM:AM,AN:AN)</f>
        <v>0</v>
      </c>
      <c r="Q2412">
        <f>O2412*_xlfn.XLOOKUP(K2412,AM:AM,AO:AO)</f>
        <v>0</v>
      </c>
      <c r="R2412" t="str">
        <f>_xlfn.XLOOKUP(E2412,AF:AF,AG:AG)</f>
        <v>TURISMO EX MAR, S.A. DE C.V.</v>
      </c>
      <c r="S2412" t="str">
        <f>_xlfn.XLOOKUP(E2412,AF:AF,AI:AI)</f>
        <v>Mexico</v>
      </c>
      <c r="T2412">
        <f>WEEKNUM(G2412)</f>
        <v>26</v>
      </c>
      <c r="U2412">
        <f>YEAR(G2412)</f>
        <v>2025</v>
      </c>
      <c r="V2412" s="117">
        <f>IFERROR(Q2412/N2412,"0")</f>
        <v>0</v>
      </c>
    </row>
    <row r="2413" spans="1:22">
      <c r="A2413" t="str">
        <f>_xlfn.XLOOKUP(D2413,BN:BN,BO:BO)</f>
        <v>México</v>
      </c>
      <c r="B2413" t="s">
        <v>25</v>
      </c>
      <c r="C2413">
        <v>370</v>
      </c>
      <c r="D2413" t="str">
        <f>_xlfn.XLOOKUP(C2413,BH:BH,BI:BI)</f>
        <v>DianaM</v>
      </c>
      <c r="E2413">
        <v>27301</v>
      </c>
      <c r="F2413" t="s">
        <v>3370</v>
      </c>
      <c r="G2413" s="63">
        <v>45832</v>
      </c>
      <c r="H2413" s="63">
        <v>45937</v>
      </c>
      <c r="I2413" t="s">
        <v>366</v>
      </c>
      <c r="J2413" t="str">
        <f>_xlfn.XLOOKUP(I2413,AS:AS,AU:AU)</f>
        <v>Vuelos</v>
      </c>
      <c r="K2413" t="s">
        <v>33</v>
      </c>
      <c r="L2413">
        <v>12.79</v>
      </c>
      <c r="M2413">
        <f>L2413*_xlfn.XLOOKUP(K2413,AM:AM,AN:AN)</f>
        <v>10.9994</v>
      </c>
      <c r="N2413">
        <f>L2413*_xlfn.XLOOKUP(K2413,AM:AM,AO:AO)</f>
        <v>12.79</v>
      </c>
      <c r="O2413">
        <v>0</v>
      </c>
      <c r="P2413">
        <f>O2413*_xlfn.XLOOKUP(K2413,AM:AM,AN:AN)</f>
        <v>0</v>
      </c>
      <c r="Q2413">
        <f>O2413*_xlfn.XLOOKUP(K2413,AM:AM,AO:AO)</f>
        <v>0</v>
      </c>
      <c r="R2413" t="str">
        <f>_xlfn.XLOOKUP(E2413,AF:AF,AG:AG)</f>
        <v>TURISMO EX MAR, S.A. DE C.V.</v>
      </c>
      <c r="S2413" t="str">
        <f>_xlfn.XLOOKUP(E2413,AF:AF,AI:AI)</f>
        <v>Mexico</v>
      </c>
      <c r="T2413">
        <f>WEEKNUM(G2413)</f>
        <v>26</v>
      </c>
      <c r="U2413">
        <f>YEAR(G2413)</f>
        <v>2025</v>
      </c>
      <c r="V2413" s="117">
        <f>IFERROR(Q2413/N2413,"0")</f>
        <v>0</v>
      </c>
    </row>
    <row r="2414" spans="1:22">
      <c r="A2414" t="str">
        <f>_xlfn.XLOOKUP(D2414,BN:BN,BO:BO)</f>
        <v>México</v>
      </c>
      <c r="B2414" t="s">
        <v>25</v>
      </c>
      <c r="C2414">
        <v>370</v>
      </c>
      <c r="D2414" t="str">
        <f>_xlfn.XLOOKUP(C2414,BH:BH,BI:BI)</f>
        <v>DianaM</v>
      </c>
      <c r="E2414">
        <v>27301</v>
      </c>
      <c r="F2414" t="s">
        <v>3371</v>
      </c>
      <c r="G2414" s="63">
        <v>45832</v>
      </c>
      <c r="H2414" s="63">
        <v>45937</v>
      </c>
      <c r="I2414" t="s">
        <v>366</v>
      </c>
      <c r="J2414" t="str">
        <f>_xlfn.XLOOKUP(I2414,AS:AS,AU:AU)</f>
        <v>Vuelos</v>
      </c>
      <c r="K2414" t="s">
        <v>33</v>
      </c>
      <c r="L2414">
        <v>51.78</v>
      </c>
      <c r="M2414">
        <f>L2414*_xlfn.XLOOKUP(K2414,AM:AM,AN:AN)</f>
        <v>44.530799999999999</v>
      </c>
      <c r="N2414">
        <f>L2414*_xlfn.XLOOKUP(K2414,AM:AM,AO:AO)</f>
        <v>51.78</v>
      </c>
      <c r="O2414">
        <v>0</v>
      </c>
      <c r="P2414">
        <f>O2414*_xlfn.XLOOKUP(K2414,AM:AM,AN:AN)</f>
        <v>0</v>
      </c>
      <c r="Q2414">
        <f>O2414*_xlfn.XLOOKUP(K2414,AM:AM,AO:AO)</f>
        <v>0</v>
      </c>
      <c r="R2414" t="str">
        <f>_xlfn.XLOOKUP(E2414,AF:AF,AG:AG)</f>
        <v>TURISMO EX MAR, S.A. DE C.V.</v>
      </c>
      <c r="S2414" t="str">
        <f>_xlfn.XLOOKUP(E2414,AF:AF,AI:AI)</f>
        <v>Mexico</v>
      </c>
      <c r="T2414">
        <f>WEEKNUM(G2414)</f>
        <v>26</v>
      </c>
      <c r="U2414">
        <f>YEAR(G2414)</f>
        <v>2025</v>
      </c>
      <c r="V2414" s="117">
        <f>IFERROR(Q2414/N2414,"0")</f>
        <v>0</v>
      </c>
    </row>
    <row r="2415" spans="1:22">
      <c r="A2415" t="str">
        <f>_xlfn.XLOOKUP(D2415,BN:BN,BO:BO)</f>
        <v>México</v>
      </c>
      <c r="B2415" t="s">
        <v>25</v>
      </c>
      <c r="C2415">
        <v>370</v>
      </c>
      <c r="D2415" t="str">
        <f>_xlfn.XLOOKUP(C2415,BH:BH,BI:BI)</f>
        <v>DianaM</v>
      </c>
      <c r="E2415">
        <v>27301</v>
      </c>
      <c r="F2415" t="s">
        <v>3372</v>
      </c>
      <c r="G2415" s="63">
        <v>45832</v>
      </c>
      <c r="H2415" s="63">
        <v>45937</v>
      </c>
      <c r="I2415" t="s">
        <v>366</v>
      </c>
      <c r="J2415" t="str">
        <f>_xlfn.XLOOKUP(I2415,AS:AS,AU:AU)</f>
        <v>Vuelos</v>
      </c>
      <c r="K2415" t="s">
        <v>33</v>
      </c>
      <c r="L2415">
        <v>12.79</v>
      </c>
      <c r="M2415">
        <f>L2415*_xlfn.XLOOKUP(K2415,AM:AM,AN:AN)</f>
        <v>10.9994</v>
      </c>
      <c r="N2415">
        <f>L2415*_xlfn.XLOOKUP(K2415,AM:AM,AO:AO)</f>
        <v>12.79</v>
      </c>
      <c r="O2415">
        <v>0</v>
      </c>
      <c r="P2415">
        <f>O2415*_xlfn.XLOOKUP(K2415,AM:AM,AN:AN)</f>
        <v>0</v>
      </c>
      <c r="Q2415">
        <f>O2415*_xlfn.XLOOKUP(K2415,AM:AM,AO:AO)</f>
        <v>0</v>
      </c>
      <c r="R2415" t="str">
        <f>_xlfn.XLOOKUP(E2415,AF:AF,AG:AG)</f>
        <v>TURISMO EX MAR, S.A. DE C.V.</v>
      </c>
      <c r="S2415" t="str">
        <f>_xlfn.XLOOKUP(E2415,AF:AF,AI:AI)</f>
        <v>Mexico</v>
      </c>
      <c r="T2415">
        <f>WEEKNUM(G2415)</f>
        <v>26</v>
      </c>
      <c r="U2415">
        <f>YEAR(G2415)</f>
        <v>2025</v>
      </c>
      <c r="V2415" s="117">
        <f>IFERROR(Q2415/N2415,"0")</f>
        <v>0</v>
      </c>
    </row>
    <row r="2416" spans="1:22">
      <c r="A2416" t="str">
        <f>_xlfn.XLOOKUP(D2416,BN:BN,BO:BO)</f>
        <v>México</v>
      </c>
      <c r="B2416" t="s">
        <v>25</v>
      </c>
      <c r="C2416">
        <v>370</v>
      </c>
      <c r="D2416" t="str">
        <f>_xlfn.XLOOKUP(C2416,BH:BH,BI:BI)</f>
        <v>DianaM</v>
      </c>
      <c r="E2416">
        <v>27301</v>
      </c>
      <c r="F2416" t="s">
        <v>3373</v>
      </c>
      <c r="G2416" s="63">
        <v>45832</v>
      </c>
      <c r="H2416" s="63">
        <v>45937</v>
      </c>
      <c r="I2416" t="s">
        <v>366</v>
      </c>
      <c r="J2416" t="str">
        <f>_xlfn.XLOOKUP(I2416,AS:AS,AU:AU)</f>
        <v>Vuelos</v>
      </c>
      <c r="K2416" t="s">
        <v>33</v>
      </c>
      <c r="L2416">
        <v>51.78</v>
      </c>
      <c r="M2416">
        <f>L2416*_xlfn.XLOOKUP(K2416,AM:AM,AN:AN)</f>
        <v>44.530799999999999</v>
      </c>
      <c r="N2416">
        <f>L2416*_xlfn.XLOOKUP(K2416,AM:AM,AO:AO)</f>
        <v>51.78</v>
      </c>
      <c r="O2416">
        <v>0</v>
      </c>
      <c r="P2416">
        <f>O2416*_xlfn.XLOOKUP(K2416,AM:AM,AN:AN)</f>
        <v>0</v>
      </c>
      <c r="Q2416">
        <f>O2416*_xlfn.XLOOKUP(K2416,AM:AM,AO:AO)</f>
        <v>0</v>
      </c>
      <c r="R2416" t="str">
        <f>_xlfn.XLOOKUP(E2416,AF:AF,AG:AG)</f>
        <v>TURISMO EX MAR, S.A. DE C.V.</v>
      </c>
      <c r="S2416" t="str">
        <f>_xlfn.XLOOKUP(E2416,AF:AF,AI:AI)</f>
        <v>Mexico</v>
      </c>
      <c r="T2416">
        <f>WEEKNUM(G2416)</f>
        <v>26</v>
      </c>
      <c r="U2416">
        <f>YEAR(G2416)</f>
        <v>2025</v>
      </c>
      <c r="V2416" s="117">
        <f>IFERROR(Q2416/N2416,"0")</f>
        <v>0</v>
      </c>
    </row>
    <row r="2417" spans="1:22">
      <c r="A2417" t="str">
        <f>_xlfn.XLOOKUP(D2417,BN:BN,BO:BO)</f>
        <v>México</v>
      </c>
      <c r="B2417" t="s">
        <v>25</v>
      </c>
      <c r="C2417">
        <v>370</v>
      </c>
      <c r="D2417" t="str">
        <f>_xlfn.XLOOKUP(C2417,BH:BH,BI:BI)</f>
        <v>DianaM</v>
      </c>
      <c r="E2417">
        <v>27301</v>
      </c>
      <c r="F2417" t="s">
        <v>3374</v>
      </c>
      <c r="G2417" s="63">
        <v>45832</v>
      </c>
      <c r="H2417" s="63">
        <v>45937</v>
      </c>
      <c r="I2417" t="s">
        <v>366</v>
      </c>
      <c r="J2417" t="str">
        <f>_xlfn.XLOOKUP(I2417,AS:AS,AU:AU)</f>
        <v>Vuelos</v>
      </c>
      <c r="K2417" t="s">
        <v>33</v>
      </c>
      <c r="L2417">
        <v>12.79</v>
      </c>
      <c r="M2417">
        <f>L2417*_xlfn.XLOOKUP(K2417,AM:AM,AN:AN)</f>
        <v>10.9994</v>
      </c>
      <c r="N2417">
        <f>L2417*_xlfn.XLOOKUP(K2417,AM:AM,AO:AO)</f>
        <v>12.79</v>
      </c>
      <c r="O2417">
        <v>0</v>
      </c>
      <c r="P2417">
        <f>O2417*_xlfn.XLOOKUP(K2417,AM:AM,AN:AN)</f>
        <v>0</v>
      </c>
      <c r="Q2417">
        <f>O2417*_xlfn.XLOOKUP(K2417,AM:AM,AO:AO)</f>
        <v>0</v>
      </c>
      <c r="R2417" t="str">
        <f>_xlfn.XLOOKUP(E2417,AF:AF,AG:AG)</f>
        <v>TURISMO EX MAR, S.A. DE C.V.</v>
      </c>
      <c r="S2417" t="str">
        <f>_xlfn.XLOOKUP(E2417,AF:AF,AI:AI)</f>
        <v>Mexico</v>
      </c>
      <c r="T2417">
        <f>WEEKNUM(G2417)</f>
        <v>26</v>
      </c>
      <c r="U2417">
        <f>YEAR(G2417)</f>
        <v>2025</v>
      </c>
      <c r="V2417" s="117">
        <f>IFERROR(Q2417/N2417,"0")</f>
        <v>0</v>
      </c>
    </row>
    <row r="2418" spans="1:22">
      <c r="A2418" t="str">
        <f>_xlfn.XLOOKUP(D2418,BN:BN,BO:BO)</f>
        <v>México</v>
      </c>
      <c r="B2418" t="s">
        <v>25</v>
      </c>
      <c r="C2418">
        <v>370</v>
      </c>
      <c r="D2418" t="str">
        <f>_xlfn.XLOOKUP(C2418,BH:BH,BI:BI)</f>
        <v>DianaM</v>
      </c>
      <c r="E2418">
        <v>27301</v>
      </c>
      <c r="F2418" t="s">
        <v>3375</v>
      </c>
      <c r="G2418" s="63">
        <v>45832</v>
      </c>
      <c r="H2418" s="63">
        <v>45937</v>
      </c>
      <c r="I2418" t="s">
        <v>366</v>
      </c>
      <c r="J2418" t="str">
        <f>_xlfn.XLOOKUP(I2418,AS:AS,AU:AU)</f>
        <v>Vuelos</v>
      </c>
      <c r="K2418" t="s">
        <v>33</v>
      </c>
      <c r="L2418">
        <v>51.78</v>
      </c>
      <c r="M2418">
        <f>L2418*_xlfn.XLOOKUP(K2418,AM:AM,AN:AN)</f>
        <v>44.530799999999999</v>
      </c>
      <c r="N2418">
        <f>L2418*_xlfn.XLOOKUP(K2418,AM:AM,AO:AO)</f>
        <v>51.78</v>
      </c>
      <c r="O2418">
        <v>0</v>
      </c>
      <c r="P2418">
        <f>O2418*_xlfn.XLOOKUP(K2418,AM:AM,AN:AN)</f>
        <v>0</v>
      </c>
      <c r="Q2418">
        <f>O2418*_xlfn.XLOOKUP(K2418,AM:AM,AO:AO)</f>
        <v>0</v>
      </c>
      <c r="R2418" t="str">
        <f>_xlfn.XLOOKUP(E2418,AF:AF,AG:AG)</f>
        <v>TURISMO EX MAR, S.A. DE C.V.</v>
      </c>
      <c r="S2418" t="str">
        <f>_xlfn.XLOOKUP(E2418,AF:AF,AI:AI)</f>
        <v>Mexico</v>
      </c>
      <c r="T2418">
        <f>WEEKNUM(G2418)</f>
        <v>26</v>
      </c>
      <c r="U2418">
        <f>YEAR(G2418)</f>
        <v>2025</v>
      </c>
      <c r="V2418" s="117">
        <f>IFERROR(Q2418/N2418,"0")</f>
        <v>0</v>
      </c>
    </row>
    <row r="2419" spans="1:22">
      <c r="A2419" t="str">
        <f>_xlfn.XLOOKUP(D2419,BN:BN,BO:BO)</f>
        <v>México</v>
      </c>
      <c r="B2419" t="s">
        <v>25</v>
      </c>
      <c r="C2419">
        <v>370</v>
      </c>
      <c r="D2419" t="str">
        <f>_xlfn.XLOOKUP(C2419,BH:BH,BI:BI)</f>
        <v>DianaM</v>
      </c>
      <c r="E2419">
        <v>27301</v>
      </c>
      <c r="F2419" t="s">
        <v>3376</v>
      </c>
      <c r="G2419" s="63">
        <v>45832</v>
      </c>
      <c r="H2419" s="63">
        <v>45937</v>
      </c>
      <c r="I2419" t="s">
        <v>366</v>
      </c>
      <c r="J2419" t="str">
        <f>_xlfn.XLOOKUP(I2419,AS:AS,AU:AU)</f>
        <v>Vuelos</v>
      </c>
      <c r="K2419" t="s">
        <v>33</v>
      </c>
      <c r="L2419">
        <v>12.79</v>
      </c>
      <c r="M2419">
        <f>L2419*_xlfn.XLOOKUP(K2419,AM:AM,AN:AN)</f>
        <v>10.9994</v>
      </c>
      <c r="N2419">
        <f>L2419*_xlfn.XLOOKUP(K2419,AM:AM,AO:AO)</f>
        <v>12.79</v>
      </c>
      <c r="O2419">
        <v>0</v>
      </c>
      <c r="P2419">
        <f>O2419*_xlfn.XLOOKUP(K2419,AM:AM,AN:AN)</f>
        <v>0</v>
      </c>
      <c r="Q2419">
        <f>O2419*_xlfn.XLOOKUP(K2419,AM:AM,AO:AO)</f>
        <v>0</v>
      </c>
      <c r="R2419" t="str">
        <f>_xlfn.XLOOKUP(E2419,AF:AF,AG:AG)</f>
        <v>TURISMO EX MAR, S.A. DE C.V.</v>
      </c>
      <c r="S2419" t="str">
        <f>_xlfn.XLOOKUP(E2419,AF:AF,AI:AI)</f>
        <v>Mexico</v>
      </c>
      <c r="T2419">
        <f>WEEKNUM(G2419)</f>
        <v>26</v>
      </c>
      <c r="U2419">
        <f>YEAR(G2419)</f>
        <v>2025</v>
      </c>
      <c r="V2419" s="117">
        <f>IFERROR(Q2419/N2419,"0")</f>
        <v>0</v>
      </c>
    </row>
    <row r="2420" spans="1:22">
      <c r="A2420" t="str">
        <f>_xlfn.XLOOKUP(D2420,BN:BN,BO:BO)</f>
        <v>México</v>
      </c>
      <c r="B2420" t="s">
        <v>25</v>
      </c>
      <c r="C2420">
        <v>370</v>
      </c>
      <c r="D2420" t="str">
        <f>_xlfn.XLOOKUP(C2420,BH:BH,BI:BI)</f>
        <v>DianaM</v>
      </c>
      <c r="E2420">
        <v>27301</v>
      </c>
      <c r="F2420" t="s">
        <v>3377</v>
      </c>
      <c r="G2420" s="63">
        <v>45832</v>
      </c>
      <c r="H2420" s="63">
        <v>45937</v>
      </c>
      <c r="I2420" t="s">
        <v>366</v>
      </c>
      <c r="J2420" t="str">
        <f>_xlfn.XLOOKUP(I2420,AS:AS,AU:AU)</f>
        <v>Vuelos</v>
      </c>
      <c r="K2420" t="s">
        <v>33</v>
      </c>
      <c r="L2420">
        <v>51.78</v>
      </c>
      <c r="M2420">
        <f>L2420*_xlfn.XLOOKUP(K2420,AM:AM,AN:AN)</f>
        <v>44.530799999999999</v>
      </c>
      <c r="N2420">
        <f>L2420*_xlfn.XLOOKUP(K2420,AM:AM,AO:AO)</f>
        <v>51.78</v>
      </c>
      <c r="O2420">
        <v>0</v>
      </c>
      <c r="P2420">
        <f>O2420*_xlfn.XLOOKUP(K2420,AM:AM,AN:AN)</f>
        <v>0</v>
      </c>
      <c r="Q2420">
        <f>O2420*_xlfn.XLOOKUP(K2420,AM:AM,AO:AO)</f>
        <v>0</v>
      </c>
      <c r="R2420" t="str">
        <f>_xlfn.XLOOKUP(E2420,AF:AF,AG:AG)</f>
        <v>TURISMO EX MAR, S.A. DE C.V.</v>
      </c>
      <c r="S2420" t="str">
        <f>_xlfn.XLOOKUP(E2420,AF:AF,AI:AI)</f>
        <v>Mexico</v>
      </c>
      <c r="T2420">
        <f>WEEKNUM(G2420)</f>
        <v>26</v>
      </c>
      <c r="U2420">
        <f>YEAR(G2420)</f>
        <v>2025</v>
      </c>
      <c r="V2420" s="117">
        <f>IFERROR(Q2420/N2420,"0")</f>
        <v>0</v>
      </c>
    </row>
    <row r="2421" spans="1:22">
      <c r="A2421" t="str">
        <f>_xlfn.XLOOKUP(D2421,BN:BN,BO:BO)</f>
        <v>México</v>
      </c>
      <c r="B2421" t="s">
        <v>25</v>
      </c>
      <c r="C2421">
        <v>370</v>
      </c>
      <c r="D2421" t="str">
        <f>_xlfn.XLOOKUP(C2421,BH:BH,BI:BI)</f>
        <v>DianaM</v>
      </c>
      <c r="E2421">
        <v>27301</v>
      </c>
      <c r="F2421" t="s">
        <v>3378</v>
      </c>
      <c r="G2421" s="63">
        <v>45832</v>
      </c>
      <c r="H2421" s="63">
        <v>45937</v>
      </c>
      <c r="I2421" t="s">
        <v>366</v>
      </c>
      <c r="J2421" t="str">
        <f>_xlfn.XLOOKUP(I2421,AS:AS,AU:AU)</f>
        <v>Vuelos</v>
      </c>
      <c r="K2421" t="s">
        <v>33</v>
      </c>
      <c r="L2421">
        <v>12.79</v>
      </c>
      <c r="M2421">
        <f>L2421*_xlfn.XLOOKUP(K2421,AM:AM,AN:AN)</f>
        <v>10.9994</v>
      </c>
      <c r="N2421">
        <f>L2421*_xlfn.XLOOKUP(K2421,AM:AM,AO:AO)</f>
        <v>12.79</v>
      </c>
      <c r="O2421">
        <v>0</v>
      </c>
      <c r="P2421">
        <f>O2421*_xlfn.XLOOKUP(K2421,AM:AM,AN:AN)</f>
        <v>0</v>
      </c>
      <c r="Q2421">
        <f>O2421*_xlfn.XLOOKUP(K2421,AM:AM,AO:AO)</f>
        <v>0</v>
      </c>
      <c r="R2421" t="str">
        <f>_xlfn.XLOOKUP(E2421,AF:AF,AG:AG)</f>
        <v>TURISMO EX MAR, S.A. DE C.V.</v>
      </c>
      <c r="S2421" t="str">
        <f>_xlfn.XLOOKUP(E2421,AF:AF,AI:AI)</f>
        <v>Mexico</v>
      </c>
      <c r="T2421">
        <f>WEEKNUM(G2421)</f>
        <v>26</v>
      </c>
      <c r="U2421">
        <f>YEAR(G2421)</f>
        <v>2025</v>
      </c>
      <c r="V2421" s="117">
        <f>IFERROR(Q2421/N2421,"0")</f>
        <v>0</v>
      </c>
    </row>
    <row r="2422" spans="1:22">
      <c r="A2422" t="str">
        <f>_xlfn.XLOOKUP(D2422,BN:BN,BO:BO)</f>
        <v>México</v>
      </c>
      <c r="B2422" t="s">
        <v>25</v>
      </c>
      <c r="C2422">
        <v>370</v>
      </c>
      <c r="D2422" t="str">
        <f>_xlfn.XLOOKUP(C2422,BH:BH,BI:BI)</f>
        <v>DianaM</v>
      </c>
      <c r="E2422">
        <v>27301</v>
      </c>
      <c r="F2422" t="s">
        <v>3379</v>
      </c>
      <c r="G2422" s="63">
        <v>45832</v>
      </c>
      <c r="H2422" s="63">
        <v>45937</v>
      </c>
      <c r="I2422" t="s">
        <v>366</v>
      </c>
      <c r="J2422" t="str">
        <f>_xlfn.XLOOKUP(I2422,AS:AS,AU:AU)</f>
        <v>Vuelos</v>
      </c>
      <c r="K2422" t="s">
        <v>33</v>
      </c>
      <c r="L2422">
        <v>51.78</v>
      </c>
      <c r="M2422">
        <f>L2422*_xlfn.XLOOKUP(K2422,AM:AM,AN:AN)</f>
        <v>44.530799999999999</v>
      </c>
      <c r="N2422">
        <f>L2422*_xlfn.XLOOKUP(K2422,AM:AM,AO:AO)</f>
        <v>51.78</v>
      </c>
      <c r="O2422">
        <v>0</v>
      </c>
      <c r="P2422">
        <f>O2422*_xlfn.XLOOKUP(K2422,AM:AM,AN:AN)</f>
        <v>0</v>
      </c>
      <c r="Q2422">
        <f>O2422*_xlfn.XLOOKUP(K2422,AM:AM,AO:AO)</f>
        <v>0</v>
      </c>
      <c r="R2422" t="str">
        <f>_xlfn.XLOOKUP(E2422,AF:AF,AG:AG)</f>
        <v>TURISMO EX MAR, S.A. DE C.V.</v>
      </c>
      <c r="S2422" t="str">
        <f>_xlfn.XLOOKUP(E2422,AF:AF,AI:AI)</f>
        <v>Mexico</v>
      </c>
      <c r="T2422">
        <f>WEEKNUM(G2422)</f>
        <v>26</v>
      </c>
      <c r="U2422">
        <f>YEAR(G2422)</f>
        <v>2025</v>
      </c>
      <c r="V2422" s="117">
        <f>IFERROR(Q2422/N2422,"0")</f>
        <v>0</v>
      </c>
    </row>
    <row r="2423" spans="1:22">
      <c r="A2423" t="str">
        <f>_xlfn.XLOOKUP(D2423,BN:BN,BO:BO)</f>
        <v>México</v>
      </c>
      <c r="B2423" t="s">
        <v>25</v>
      </c>
      <c r="C2423">
        <v>370</v>
      </c>
      <c r="D2423" t="str">
        <f>_xlfn.XLOOKUP(C2423,BH:BH,BI:BI)</f>
        <v>DianaM</v>
      </c>
      <c r="E2423">
        <v>27301</v>
      </c>
      <c r="F2423" t="s">
        <v>3380</v>
      </c>
      <c r="G2423" s="63">
        <v>45832</v>
      </c>
      <c r="H2423" s="63">
        <v>45937</v>
      </c>
      <c r="I2423" t="s">
        <v>366</v>
      </c>
      <c r="J2423" t="str">
        <f>_xlfn.XLOOKUP(I2423,AS:AS,AU:AU)</f>
        <v>Vuelos</v>
      </c>
      <c r="K2423" t="s">
        <v>33</v>
      </c>
      <c r="L2423">
        <v>0</v>
      </c>
      <c r="M2423">
        <f>L2423*_xlfn.XLOOKUP(K2423,AM:AM,AN:AN)</f>
        <v>0</v>
      </c>
      <c r="N2423">
        <f>L2423*_xlfn.XLOOKUP(K2423,AM:AM,AO:AO)</f>
        <v>0</v>
      </c>
      <c r="O2423">
        <v>0</v>
      </c>
      <c r="P2423">
        <f>O2423*_xlfn.XLOOKUP(K2423,AM:AM,AN:AN)</f>
        <v>0</v>
      </c>
      <c r="Q2423">
        <f>O2423*_xlfn.XLOOKUP(K2423,AM:AM,AO:AO)</f>
        <v>0</v>
      </c>
      <c r="R2423" t="str">
        <f>_xlfn.XLOOKUP(E2423,AF:AF,AG:AG)</f>
        <v>TURISMO EX MAR, S.A. DE C.V.</v>
      </c>
      <c r="S2423" t="str">
        <f>_xlfn.XLOOKUP(E2423,AF:AF,AI:AI)</f>
        <v>Mexico</v>
      </c>
      <c r="T2423">
        <f>WEEKNUM(G2423)</f>
        <v>26</v>
      </c>
      <c r="U2423">
        <f>YEAR(G2423)</f>
        <v>2025</v>
      </c>
      <c r="V2423" s="117" t="str">
        <f>IFERROR(Q2423/N2423,"0")</f>
        <v>0</v>
      </c>
    </row>
    <row r="2424" spans="1:22">
      <c r="A2424" t="str">
        <f>_xlfn.XLOOKUP(D2424,BN:BN,BO:BO)</f>
        <v>México</v>
      </c>
      <c r="B2424" t="s">
        <v>25</v>
      </c>
      <c r="C2424">
        <v>370</v>
      </c>
      <c r="D2424" t="str">
        <f>_xlfn.XLOOKUP(C2424,BH:BH,BI:BI)</f>
        <v>DianaM</v>
      </c>
      <c r="E2424">
        <v>27301</v>
      </c>
      <c r="F2424" t="s">
        <v>3381</v>
      </c>
      <c r="G2424" s="63">
        <v>45832</v>
      </c>
      <c r="H2424" s="63">
        <v>45937</v>
      </c>
      <c r="I2424" t="s">
        <v>366</v>
      </c>
      <c r="J2424" t="str">
        <f>_xlfn.XLOOKUP(I2424,AS:AS,AU:AU)</f>
        <v>Vuelos</v>
      </c>
      <c r="K2424" t="s">
        <v>33</v>
      </c>
      <c r="L2424">
        <v>249.97</v>
      </c>
      <c r="M2424">
        <f>L2424*_xlfn.XLOOKUP(K2424,AM:AM,AN:AN)</f>
        <v>214.9742</v>
      </c>
      <c r="N2424">
        <f>L2424*_xlfn.XLOOKUP(K2424,AM:AM,AO:AO)</f>
        <v>249.97</v>
      </c>
      <c r="O2424">
        <v>0</v>
      </c>
      <c r="P2424">
        <f>O2424*_xlfn.XLOOKUP(K2424,AM:AM,AN:AN)</f>
        <v>0</v>
      </c>
      <c r="Q2424">
        <f>O2424*_xlfn.XLOOKUP(K2424,AM:AM,AO:AO)</f>
        <v>0</v>
      </c>
      <c r="R2424" t="str">
        <f>_xlfn.XLOOKUP(E2424,AF:AF,AG:AG)</f>
        <v>TURISMO EX MAR, S.A. DE C.V.</v>
      </c>
      <c r="S2424" t="str">
        <f>_xlfn.XLOOKUP(E2424,AF:AF,AI:AI)</f>
        <v>Mexico</v>
      </c>
      <c r="T2424">
        <f>WEEKNUM(G2424)</f>
        <v>26</v>
      </c>
      <c r="U2424">
        <f>YEAR(G2424)</f>
        <v>2025</v>
      </c>
      <c r="V2424" s="117">
        <f>IFERROR(Q2424/N2424,"0")</f>
        <v>0</v>
      </c>
    </row>
    <row r="2425" spans="1:22">
      <c r="A2425" t="str">
        <f>_xlfn.XLOOKUP(D2425,BN:BN,BO:BO)</f>
        <v>México</v>
      </c>
      <c r="B2425" t="s">
        <v>25</v>
      </c>
      <c r="C2425">
        <v>370</v>
      </c>
      <c r="D2425" t="str">
        <f>_xlfn.XLOOKUP(C2425,BH:BH,BI:BI)</f>
        <v>DianaM</v>
      </c>
      <c r="E2425">
        <v>27301</v>
      </c>
      <c r="F2425" t="s">
        <v>3382</v>
      </c>
      <c r="G2425" s="63">
        <v>45832</v>
      </c>
      <c r="H2425" s="63">
        <v>45937</v>
      </c>
      <c r="I2425" t="s">
        <v>366</v>
      </c>
      <c r="J2425" t="str">
        <f>_xlfn.XLOOKUP(I2425,AS:AS,AU:AU)</f>
        <v>Vuelos</v>
      </c>
      <c r="K2425" t="s">
        <v>33</v>
      </c>
      <c r="L2425">
        <v>7.87</v>
      </c>
      <c r="M2425">
        <f>L2425*_xlfn.XLOOKUP(K2425,AM:AM,AN:AN)</f>
        <v>6.7682000000000002</v>
      </c>
      <c r="N2425">
        <f>L2425*_xlfn.XLOOKUP(K2425,AM:AM,AO:AO)</f>
        <v>7.87</v>
      </c>
      <c r="O2425">
        <v>0</v>
      </c>
      <c r="P2425">
        <f>O2425*_xlfn.XLOOKUP(K2425,AM:AM,AN:AN)</f>
        <v>0</v>
      </c>
      <c r="Q2425">
        <f>O2425*_xlfn.XLOOKUP(K2425,AM:AM,AO:AO)</f>
        <v>0</v>
      </c>
      <c r="R2425" t="str">
        <f>_xlfn.XLOOKUP(E2425,AF:AF,AG:AG)</f>
        <v>TURISMO EX MAR, S.A. DE C.V.</v>
      </c>
      <c r="S2425" t="str">
        <f>_xlfn.XLOOKUP(E2425,AF:AF,AI:AI)</f>
        <v>Mexico</v>
      </c>
      <c r="T2425">
        <f>WEEKNUM(G2425)</f>
        <v>26</v>
      </c>
      <c r="U2425">
        <f>YEAR(G2425)</f>
        <v>2025</v>
      </c>
      <c r="V2425" s="117">
        <f>IFERROR(Q2425/N2425,"0")</f>
        <v>0</v>
      </c>
    </row>
    <row r="2426" spans="1:22">
      <c r="A2426" t="str">
        <f>_xlfn.XLOOKUP(D2426,BN:BN,BO:BO)</f>
        <v>México</v>
      </c>
      <c r="B2426" t="s">
        <v>25</v>
      </c>
      <c r="C2426">
        <v>370</v>
      </c>
      <c r="D2426" t="str">
        <f>_xlfn.XLOOKUP(C2426,BH:BH,BI:BI)</f>
        <v>DianaM</v>
      </c>
      <c r="E2426">
        <v>27301</v>
      </c>
      <c r="F2426" t="s">
        <v>3383</v>
      </c>
      <c r="G2426" s="63">
        <v>45832</v>
      </c>
      <c r="H2426" s="63">
        <v>45937</v>
      </c>
      <c r="I2426" t="s">
        <v>366</v>
      </c>
      <c r="J2426" t="str">
        <f>_xlfn.XLOOKUP(I2426,AS:AS,AU:AU)</f>
        <v>Vuelos</v>
      </c>
      <c r="K2426" t="s">
        <v>33</v>
      </c>
      <c r="L2426">
        <v>249.97</v>
      </c>
      <c r="M2426">
        <f>L2426*_xlfn.XLOOKUP(K2426,AM:AM,AN:AN)</f>
        <v>214.9742</v>
      </c>
      <c r="N2426">
        <f>L2426*_xlfn.XLOOKUP(K2426,AM:AM,AO:AO)</f>
        <v>249.97</v>
      </c>
      <c r="O2426">
        <v>0</v>
      </c>
      <c r="P2426">
        <f>O2426*_xlfn.XLOOKUP(K2426,AM:AM,AN:AN)</f>
        <v>0</v>
      </c>
      <c r="Q2426">
        <f>O2426*_xlfn.XLOOKUP(K2426,AM:AM,AO:AO)</f>
        <v>0</v>
      </c>
      <c r="R2426" t="str">
        <f>_xlfn.XLOOKUP(E2426,AF:AF,AG:AG)</f>
        <v>TURISMO EX MAR, S.A. DE C.V.</v>
      </c>
      <c r="S2426" t="str">
        <f>_xlfn.XLOOKUP(E2426,AF:AF,AI:AI)</f>
        <v>Mexico</v>
      </c>
      <c r="T2426">
        <f>WEEKNUM(G2426)</f>
        <v>26</v>
      </c>
      <c r="U2426">
        <f>YEAR(G2426)</f>
        <v>2025</v>
      </c>
      <c r="V2426" s="117">
        <f>IFERROR(Q2426/N2426,"0")</f>
        <v>0</v>
      </c>
    </row>
    <row r="2427" spans="1:22">
      <c r="A2427" t="str">
        <f>_xlfn.XLOOKUP(D2427,BN:BN,BO:BO)</f>
        <v>México</v>
      </c>
      <c r="B2427" t="s">
        <v>25</v>
      </c>
      <c r="C2427">
        <v>370</v>
      </c>
      <c r="D2427" t="str">
        <f>_xlfn.XLOOKUP(C2427,BH:BH,BI:BI)</f>
        <v>DianaM</v>
      </c>
      <c r="E2427">
        <v>27301</v>
      </c>
      <c r="F2427" t="s">
        <v>3384</v>
      </c>
      <c r="G2427" s="63">
        <v>45832</v>
      </c>
      <c r="H2427" s="63">
        <v>45937</v>
      </c>
      <c r="I2427" t="s">
        <v>366</v>
      </c>
      <c r="J2427" t="str">
        <f>_xlfn.XLOOKUP(I2427,AS:AS,AU:AU)</f>
        <v>Vuelos</v>
      </c>
      <c r="K2427" t="s">
        <v>33</v>
      </c>
      <c r="L2427">
        <v>7.87</v>
      </c>
      <c r="M2427">
        <f>L2427*_xlfn.XLOOKUP(K2427,AM:AM,AN:AN)</f>
        <v>6.7682000000000002</v>
      </c>
      <c r="N2427">
        <f>L2427*_xlfn.XLOOKUP(K2427,AM:AM,AO:AO)</f>
        <v>7.87</v>
      </c>
      <c r="O2427">
        <v>0</v>
      </c>
      <c r="P2427">
        <f>O2427*_xlfn.XLOOKUP(K2427,AM:AM,AN:AN)</f>
        <v>0</v>
      </c>
      <c r="Q2427">
        <f>O2427*_xlfn.XLOOKUP(K2427,AM:AM,AO:AO)</f>
        <v>0</v>
      </c>
      <c r="R2427" t="str">
        <f>_xlfn.XLOOKUP(E2427,AF:AF,AG:AG)</f>
        <v>TURISMO EX MAR, S.A. DE C.V.</v>
      </c>
      <c r="S2427" t="str">
        <f>_xlfn.XLOOKUP(E2427,AF:AF,AI:AI)</f>
        <v>Mexico</v>
      </c>
      <c r="T2427">
        <f>WEEKNUM(G2427)</f>
        <v>26</v>
      </c>
      <c r="U2427">
        <f>YEAR(G2427)</f>
        <v>2025</v>
      </c>
      <c r="V2427" s="117">
        <f>IFERROR(Q2427/N2427,"0")</f>
        <v>0</v>
      </c>
    </row>
    <row r="2428" spans="1:22">
      <c r="A2428" t="str">
        <f>_xlfn.XLOOKUP(D2428,BN:BN,BO:BO)</f>
        <v>México</v>
      </c>
      <c r="B2428" t="s">
        <v>25</v>
      </c>
      <c r="C2428">
        <v>370</v>
      </c>
      <c r="D2428" t="str">
        <f>_xlfn.XLOOKUP(C2428,BH:BH,BI:BI)</f>
        <v>DianaM</v>
      </c>
      <c r="E2428">
        <v>27301</v>
      </c>
      <c r="F2428" t="s">
        <v>3385</v>
      </c>
      <c r="G2428" s="63">
        <v>45832</v>
      </c>
      <c r="H2428" s="63">
        <v>45937</v>
      </c>
      <c r="I2428" t="s">
        <v>366</v>
      </c>
      <c r="J2428" t="str">
        <f>_xlfn.XLOOKUP(I2428,AS:AS,AU:AU)</f>
        <v>Vuelos</v>
      </c>
      <c r="K2428" t="s">
        <v>33</v>
      </c>
      <c r="L2428">
        <v>20.69</v>
      </c>
      <c r="M2428">
        <f>L2428*_xlfn.XLOOKUP(K2428,AM:AM,AN:AN)</f>
        <v>17.793400000000002</v>
      </c>
      <c r="N2428">
        <f>L2428*_xlfn.XLOOKUP(K2428,AM:AM,AO:AO)</f>
        <v>20.69</v>
      </c>
      <c r="O2428">
        <v>0</v>
      </c>
      <c r="P2428">
        <f>O2428*_xlfn.XLOOKUP(K2428,AM:AM,AN:AN)</f>
        <v>0</v>
      </c>
      <c r="Q2428">
        <f>O2428*_xlfn.XLOOKUP(K2428,AM:AM,AO:AO)</f>
        <v>0</v>
      </c>
      <c r="R2428" t="str">
        <f>_xlfn.XLOOKUP(E2428,AF:AF,AG:AG)</f>
        <v>TURISMO EX MAR, S.A. DE C.V.</v>
      </c>
      <c r="S2428" t="str">
        <f>_xlfn.XLOOKUP(E2428,AF:AF,AI:AI)</f>
        <v>Mexico</v>
      </c>
      <c r="T2428">
        <f>WEEKNUM(G2428)</f>
        <v>26</v>
      </c>
      <c r="U2428">
        <f>YEAR(G2428)</f>
        <v>2025</v>
      </c>
      <c r="V2428" s="117">
        <f>IFERROR(Q2428/N2428,"0")</f>
        <v>0</v>
      </c>
    </row>
    <row r="2429" spans="1:22">
      <c r="A2429" t="str">
        <f>_xlfn.XLOOKUP(D2429,BN:BN,BO:BO)</f>
        <v>México</v>
      </c>
      <c r="B2429" t="s">
        <v>25</v>
      </c>
      <c r="C2429">
        <v>370</v>
      </c>
      <c r="D2429" t="str">
        <f>_xlfn.XLOOKUP(C2429,BH:BH,BI:BI)</f>
        <v>DianaM</v>
      </c>
      <c r="E2429">
        <v>27301</v>
      </c>
      <c r="F2429" t="s">
        <v>3386</v>
      </c>
      <c r="G2429" s="63">
        <v>45832</v>
      </c>
      <c r="H2429" s="63">
        <v>45937</v>
      </c>
      <c r="I2429" t="s">
        <v>366</v>
      </c>
      <c r="J2429" t="str">
        <f>_xlfn.XLOOKUP(I2429,AS:AS,AU:AU)</f>
        <v>Vuelos</v>
      </c>
      <c r="K2429" t="s">
        <v>33</v>
      </c>
      <c r="L2429">
        <v>20.69</v>
      </c>
      <c r="M2429">
        <f>L2429*_xlfn.XLOOKUP(K2429,AM:AM,AN:AN)</f>
        <v>17.793400000000002</v>
      </c>
      <c r="N2429">
        <f>L2429*_xlfn.XLOOKUP(K2429,AM:AM,AO:AO)</f>
        <v>20.69</v>
      </c>
      <c r="O2429">
        <v>0</v>
      </c>
      <c r="P2429">
        <f>O2429*_xlfn.XLOOKUP(K2429,AM:AM,AN:AN)</f>
        <v>0</v>
      </c>
      <c r="Q2429">
        <f>O2429*_xlfn.XLOOKUP(K2429,AM:AM,AO:AO)</f>
        <v>0</v>
      </c>
      <c r="R2429" t="str">
        <f>_xlfn.XLOOKUP(E2429,AF:AF,AG:AG)</f>
        <v>TURISMO EX MAR, S.A. DE C.V.</v>
      </c>
      <c r="S2429" t="str">
        <f>_xlfn.XLOOKUP(E2429,AF:AF,AI:AI)</f>
        <v>Mexico</v>
      </c>
      <c r="T2429">
        <f>WEEKNUM(G2429)</f>
        <v>26</v>
      </c>
      <c r="U2429">
        <f>YEAR(G2429)</f>
        <v>2025</v>
      </c>
      <c r="V2429" s="117">
        <f>IFERROR(Q2429/N2429,"0")</f>
        <v>0</v>
      </c>
    </row>
    <row r="2430" spans="1:22">
      <c r="A2430" t="str">
        <f>_xlfn.XLOOKUP(D2430,BN:BN,BO:BO)</f>
        <v>México</v>
      </c>
      <c r="B2430" t="s">
        <v>25</v>
      </c>
      <c r="C2430">
        <v>370</v>
      </c>
      <c r="D2430" t="str">
        <f>_xlfn.XLOOKUP(C2430,BH:BH,BI:BI)</f>
        <v>DianaM</v>
      </c>
      <c r="E2430">
        <v>27301</v>
      </c>
      <c r="F2430" t="s">
        <v>3387</v>
      </c>
      <c r="G2430" s="63">
        <v>45832</v>
      </c>
      <c r="H2430" s="63">
        <v>45937</v>
      </c>
      <c r="I2430" t="s">
        <v>366</v>
      </c>
      <c r="J2430" t="str">
        <f>_xlfn.XLOOKUP(I2430,AS:AS,AU:AU)</f>
        <v>Vuelos</v>
      </c>
      <c r="K2430" t="s">
        <v>33</v>
      </c>
      <c r="L2430">
        <v>19.14</v>
      </c>
      <c r="M2430">
        <f>L2430*_xlfn.XLOOKUP(K2430,AM:AM,AN:AN)</f>
        <v>16.4604</v>
      </c>
      <c r="N2430">
        <f>L2430*_xlfn.XLOOKUP(K2430,AM:AM,AO:AO)</f>
        <v>19.14</v>
      </c>
      <c r="O2430">
        <v>0</v>
      </c>
      <c r="P2430">
        <f>O2430*_xlfn.XLOOKUP(K2430,AM:AM,AN:AN)</f>
        <v>0</v>
      </c>
      <c r="Q2430">
        <f>O2430*_xlfn.XLOOKUP(K2430,AM:AM,AO:AO)</f>
        <v>0</v>
      </c>
      <c r="R2430" t="str">
        <f>_xlfn.XLOOKUP(E2430,AF:AF,AG:AG)</f>
        <v>TURISMO EX MAR, S.A. DE C.V.</v>
      </c>
      <c r="S2430" t="str">
        <f>_xlfn.XLOOKUP(E2430,AF:AF,AI:AI)</f>
        <v>Mexico</v>
      </c>
      <c r="T2430">
        <f>WEEKNUM(G2430)</f>
        <v>26</v>
      </c>
      <c r="U2430">
        <f>YEAR(G2430)</f>
        <v>2025</v>
      </c>
      <c r="V2430" s="117">
        <f>IFERROR(Q2430/N2430,"0")</f>
        <v>0</v>
      </c>
    </row>
    <row r="2431" spans="1:22">
      <c r="A2431" t="str">
        <f>_xlfn.XLOOKUP(D2431,BN:BN,BO:BO)</f>
        <v>México</v>
      </c>
      <c r="B2431" t="s">
        <v>25</v>
      </c>
      <c r="C2431">
        <v>370</v>
      </c>
      <c r="D2431" t="str">
        <f>_xlfn.XLOOKUP(C2431,BH:BH,BI:BI)</f>
        <v>DianaM</v>
      </c>
      <c r="E2431">
        <v>27301</v>
      </c>
      <c r="F2431" t="s">
        <v>3387</v>
      </c>
      <c r="G2431" s="63">
        <v>45832</v>
      </c>
      <c r="H2431" s="63">
        <v>45937</v>
      </c>
      <c r="I2431" t="s">
        <v>366</v>
      </c>
      <c r="J2431" t="str">
        <f>_xlfn.XLOOKUP(I2431,AS:AS,AU:AU)</f>
        <v>Vuelos</v>
      </c>
      <c r="K2431" t="s">
        <v>33</v>
      </c>
      <c r="L2431">
        <v>54.21</v>
      </c>
      <c r="M2431">
        <f>L2431*_xlfn.XLOOKUP(K2431,AM:AM,AN:AN)</f>
        <v>46.620600000000003</v>
      </c>
      <c r="N2431">
        <f>L2431*_xlfn.XLOOKUP(K2431,AM:AM,AO:AO)</f>
        <v>54.21</v>
      </c>
      <c r="O2431">
        <v>0</v>
      </c>
      <c r="P2431">
        <f>O2431*_xlfn.XLOOKUP(K2431,AM:AM,AN:AN)</f>
        <v>0</v>
      </c>
      <c r="Q2431">
        <f>O2431*_xlfn.XLOOKUP(K2431,AM:AM,AO:AO)</f>
        <v>0</v>
      </c>
      <c r="R2431" t="str">
        <f>_xlfn.XLOOKUP(E2431,AF:AF,AG:AG)</f>
        <v>TURISMO EX MAR, S.A. DE C.V.</v>
      </c>
      <c r="S2431" t="str">
        <f>_xlfn.XLOOKUP(E2431,AF:AF,AI:AI)</f>
        <v>Mexico</v>
      </c>
      <c r="T2431">
        <f>WEEKNUM(G2431)</f>
        <v>26</v>
      </c>
      <c r="U2431">
        <f>YEAR(G2431)</f>
        <v>2025</v>
      </c>
      <c r="V2431" s="117">
        <f>IFERROR(Q2431/N2431,"0")</f>
        <v>0</v>
      </c>
    </row>
    <row r="2432" spans="1:22">
      <c r="A2432" t="str">
        <f>_xlfn.XLOOKUP(D2432,BN:BN,BO:BO)</f>
        <v>México</v>
      </c>
      <c r="B2432" t="s">
        <v>25</v>
      </c>
      <c r="C2432">
        <v>370</v>
      </c>
      <c r="D2432" t="str">
        <f>_xlfn.XLOOKUP(C2432,BH:BH,BI:BI)</f>
        <v>DianaM</v>
      </c>
      <c r="E2432">
        <v>27301</v>
      </c>
      <c r="F2432" t="s">
        <v>3388</v>
      </c>
      <c r="G2432" s="63">
        <v>45832</v>
      </c>
      <c r="H2432" s="63">
        <v>45937</v>
      </c>
      <c r="I2432" t="s">
        <v>366</v>
      </c>
      <c r="J2432" t="str">
        <f>_xlfn.XLOOKUP(I2432,AS:AS,AU:AU)</f>
        <v>Vuelos</v>
      </c>
      <c r="K2432" t="s">
        <v>33</v>
      </c>
      <c r="L2432">
        <v>19.14</v>
      </c>
      <c r="M2432">
        <f>L2432*_xlfn.XLOOKUP(K2432,AM:AM,AN:AN)</f>
        <v>16.4604</v>
      </c>
      <c r="N2432">
        <f>L2432*_xlfn.XLOOKUP(K2432,AM:AM,AO:AO)</f>
        <v>19.14</v>
      </c>
      <c r="O2432">
        <v>0</v>
      </c>
      <c r="P2432">
        <f>O2432*_xlfn.XLOOKUP(K2432,AM:AM,AN:AN)</f>
        <v>0</v>
      </c>
      <c r="Q2432">
        <f>O2432*_xlfn.XLOOKUP(K2432,AM:AM,AO:AO)</f>
        <v>0</v>
      </c>
      <c r="R2432" t="str">
        <f>_xlfn.XLOOKUP(E2432,AF:AF,AG:AG)</f>
        <v>TURISMO EX MAR, S.A. DE C.V.</v>
      </c>
      <c r="S2432" t="str">
        <f>_xlfn.XLOOKUP(E2432,AF:AF,AI:AI)</f>
        <v>Mexico</v>
      </c>
      <c r="T2432">
        <f>WEEKNUM(G2432)</f>
        <v>26</v>
      </c>
      <c r="U2432">
        <f>YEAR(G2432)</f>
        <v>2025</v>
      </c>
      <c r="V2432" s="117">
        <f>IFERROR(Q2432/N2432,"0")</f>
        <v>0</v>
      </c>
    </row>
    <row r="2433" spans="1:22">
      <c r="A2433" t="str">
        <f>_xlfn.XLOOKUP(D2433,BN:BN,BO:BO)</f>
        <v>México</v>
      </c>
      <c r="B2433" t="s">
        <v>25</v>
      </c>
      <c r="C2433">
        <v>370</v>
      </c>
      <c r="D2433" t="str">
        <f>_xlfn.XLOOKUP(C2433,BH:BH,BI:BI)</f>
        <v>DianaM</v>
      </c>
      <c r="E2433">
        <v>27301</v>
      </c>
      <c r="F2433" t="s">
        <v>3388</v>
      </c>
      <c r="G2433" s="63">
        <v>45832</v>
      </c>
      <c r="H2433" s="63">
        <v>45937</v>
      </c>
      <c r="I2433" t="s">
        <v>366</v>
      </c>
      <c r="J2433" t="str">
        <f>_xlfn.XLOOKUP(I2433,AS:AS,AU:AU)</f>
        <v>Vuelos</v>
      </c>
      <c r="K2433" t="s">
        <v>33</v>
      </c>
      <c r="L2433">
        <v>54.21</v>
      </c>
      <c r="M2433">
        <f>L2433*_xlfn.XLOOKUP(K2433,AM:AM,AN:AN)</f>
        <v>46.620600000000003</v>
      </c>
      <c r="N2433">
        <f>L2433*_xlfn.XLOOKUP(K2433,AM:AM,AO:AO)</f>
        <v>54.21</v>
      </c>
      <c r="O2433">
        <v>0</v>
      </c>
      <c r="P2433">
        <f>O2433*_xlfn.XLOOKUP(K2433,AM:AM,AN:AN)</f>
        <v>0</v>
      </c>
      <c r="Q2433">
        <f>O2433*_xlfn.XLOOKUP(K2433,AM:AM,AO:AO)</f>
        <v>0</v>
      </c>
      <c r="R2433" t="str">
        <f>_xlfn.XLOOKUP(E2433,AF:AF,AG:AG)</f>
        <v>TURISMO EX MAR, S.A. DE C.V.</v>
      </c>
      <c r="S2433" t="str">
        <f>_xlfn.XLOOKUP(E2433,AF:AF,AI:AI)</f>
        <v>Mexico</v>
      </c>
      <c r="T2433">
        <f>WEEKNUM(G2433)</f>
        <v>26</v>
      </c>
      <c r="U2433">
        <f>YEAR(G2433)</f>
        <v>2025</v>
      </c>
      <c r="V2433" s="117">
        <f>IFERROR(Q2433/N2433,"0")</f>
        <v>0</v>
      </c>
    </row>
    <row r="2434" spans="1:22">
      <c r="A2434" t="str">
        <f>_xlfn.XLOOKUP(D2434,BN:BN,BO:BO)</f>
        <v>México</v>
      </c>
      <c r="B2434" t="s">
        <v>25</v>
      </c>
      <c r="C2434">
        <v>370</v>
      </c>
      <c r="D2434" t="str">
        <f>_xlfn.XLOOKUP(C2434,BH:BH,BI:BI)</f>
        <v>DianaM</v>
      </c>
      <c r="E2434">
        <v>27301</v>
      </c>
      <c r="F2434" t="s">
        <v>3389</v>
      </c>
      <c r="G2434" s="63">
        <v>45832</v>
      </c>
      <c r="H2434" s="63">
        <v>45937</v>
      </c>
      <c r="I2434" t="s">
        <v>366</v>
      </c>
      <c r="J2434" t="str">
        <f>_xlfn.XLOOKUP(I2434,AS:AS,AU:AU)</f>
        <v>Vuelos</v>
      </c>
      <c r="K2434" t="s">
        <v>33</v>
      </c>
      <c r="L2434">
        <v>19.13</v>
      </c>
      <c r="M2434">
        <f>L2434*_xlfn.XLOOKUP(K2434,AM:AM,AN:AN)</f>
        <v>16.451799999999999</v>
      </c>
      <c r="N2434">
        <f>L2434*_xlfn.XLOOKUP(K2434,AM:AM,AO:AO)</f>
        <v>19.13</v>
      </c>
      <c r="O2434">
        <v>0</v>
      </c>
      <c r="P2434">
        <f>O2434*_xlfn.XLOOKUP(K2434,AM:AM,AN:AN)</f>
        <v>0</v>
      </c>
      <c r="Q2434">
        <f>O2434*_xlfn.XLOOKUP(K2434,AM:AM,AO:AO)</f>
        <v>0</v>
      </c>
      <c r="R2434" t="str">
        <f>_xlfn.XLOOKUP(E2434,AF:AF,AG:AG)</f>
        <v>TURISMO EX MAR, S.A. DE C.V.</v>
      </c>
      <c r="S2434" t="str">
        <f>_xlfn.XLOOKUP(E2434,AF:AF,AI:AI)</f>
        <v>Mexico</v>
      </c>
      <c r="T2434">
        <f>WEEKNUM(G2434)</f>
        <v>26</v>
      </c>
      <c r="U2434">
        <f>YEAR(G2434)</f>
        <v>2025</v>
      </c>
      <c r="V2434" s="117">
        <f>IFERROR(Q2434/N2434,"0")</f>
        <v>0</v>
      </c>
    </row>
    <row r="2435" spans="1:22">
      <c r="A2435" t="str">
        <f>_xlfn.XLOOKUP(D2435,BN:BN,BO:BO)</f>
        <v>México</v>
      </c>
      <c r="B2435" t="s">
        <v>25</v>
      </c>
      <c r="C2435">
        <v>370</v>
      </c>
      <c r="D2435" t="str">
        <f>_xlfn.XLOOKUP(C2435,BH:BH,BI:BI)</f>
        <v>DianaM</v>
      </c>
      <c r="E2435">
        <v>27301</v>
      </c>
      <c r="F2435" t="s">
        <v>3389</v>
      </c>
      <c r="G2435" s="63">
        <v>45832</v>
      </c>
      <c r="H2435" s="63">
        <v>45937</v>
      </c>
      <c r="I2435" t="s">
        <v>366</v>
      </c>
      <c r="J2435" t="str">
        <f>_xlfn.XLOOKUP(I2435,AS:AS,AU:AU)</f>
        <v>Vuelos</v>
      </c>
      <c r="K2435" t="s">
        <v>33</v>
      </c>
      <c r="L2435">
        <v>54.22</v>
      </c>
      <c r="M2435">
        <f>L2435*_xlfn.XLOOKUP(K2435,AM:AM,AN:AN)</f>
        <v>46.629199999999997</v>
      </c>
      <c r="N2435">
        <f>L2435*_xlfn.XLOOKUP(K2435,AM:AM,AO:AO)</f>
        <v>54.22</v>
      </c>
      <c r="O2435">
        <v>0</v>
      </c>
      <c r="P2435">
        <f>O2435*_xlfn.XLOOKUP(K2435,AM:AM,AN:AN)</f>
        <v>0</v>
      </c>
      <c r="Q2435">
        <f>O2435*_xlfn.XLOOKUP(K2435,AM:AM,AO:AO)</f>
        <v>0</v>
      </c>
      <c r="R2435" t="str">
        <f>_xlfn.XLOOKUP(E2435,AF:AF,AG:AG)</f>
        <v>TURISMO EX MAR, S.A. DE C.V.</v>
      </c>
      <c r="S2435" t="str">
        <f>_xlfn.XLOOKUP(E2435,AF:AF,AI:AI)</f>
        <v>Mexico</v>
      </c>
      <c r="T2435">
        <f>WEEKNUM(G2435)</f>
        <v>26</v>
      </c>
      <c r="U2435">
        <f>YEAR(G2435)</f>
        <v>2025</v>
      </c>
      <c r="V2435" s="117">
        <f>IFERROR(Q2435/N2435,"0")</f>
        <v>0</v>
      </c>
    </row>
    <row r="2436" spans="1:22">
      <c r="A2436" t="str">
        <f>_xlfn.XLOOKUP(D2436,BN:BN,BO:BO)</f>
        <v>México</v>
      </c>
      <c r="B2436" t="s">
        <v>25</v>
      </c>
      <c r="C2436">
        <v>370</v>
      </c>
      <c r="D2436" t="str">
        <f>_xlfn.XLOOKUP(C2436,BH:BH,BI:BI)</f>
        <v>DianaM</v>
      </c>
      <c r="E2436">
        <v>27301</v>
      </c>
      <c r="F2436" t="s">
        <v>3390</v>
      </c>
      <c r="G2436" s="63">
        <v>45832</v>
      </c>
      <c r="H2436" s="63">
        <v>45937</v>
      </c>
      <c r="I2436" t="s">
        <v>366</v>
      </c>
      <c r="J2436" t="str">
        <f>_xlfn.XLOOKUP(I2436,AS:AS,AU:AU)</f>
        <v>Vuelos</v>
      </c>
      <c r="K2436" t="s">
        <v>33</v>
      </c>
      <c r="L2436">
        <v>19.13</v>
      </c>
      <c r="M2436">
        <f>L2436*_xlfn.XLOOKUP(K2436,AM:AM,AN:AN)</f>
        <v>16.451799999999999</v>
      </c>
      <c r="N2436">
        <f>L2436*_xlfn.XLOOKUP(K2436,AM:AM,AO:AO)</f>
        <v>19.13</v>
      </c>
      <c r="O2436">
        <v>0</v>
      </c>
      <c r="P2436">
        <f>O2436*_xlfn.XLOOKUP(K2436,AM:AM,AN:AN)</f>
        <v>0</v>
      </c>
      <c r="Q2436">
        <f>O2436*_xlfn.XLOOKUP(K2436,AM:AM,AO:AO)</f>
        <v>0</v>
      </c>
      <c r="R2436" t="str">
        <f>_xlfn.XLOOKUP(E2436,AF:AF,AG:AG)</f>
        <v>TURISMO EX MAR, S.A. DE C.V.</v>
      </c>
      <c r="S2436" t="str">
        <f>_xlfn.XLOOKUP(E2436,AF:AF,AI:AI)</f>
        <v>Mexico</v>
      </c>
      <c r="T2436">
        <f>WEEKNUM(G2436)</f>
        <v>26</v>
      </c>
      <c r="U2436">
        <f>YEAR(G2436)</f>
        <v>2025</v>
      </c>
      <c r="V2436" s="117">
        <f>IFERROR(Q2436/N2436,"0")</f>
        <v>0</v>
      </c>
    </row>
    <row r="2437" spans="1:22">
      <c r="A2437" t="str">
        <f>_xlfn.XLOOKUP(D2437,BN:BN,BO:BO)</f>
        <v>México</v>
      </c>
      <c r="B2437" t="s">
        <v>25</v>
      </c>
      <c r="C2437">
        <v>370</v>
      </c>
      <c r="D2437" t="str">
        <f>_xlfn.XLOOKUP(C2437,BH:BH,BI:BI)</f>
        <v>DianaM</v>
      </c>
      <c r="E2437">
        <v>27301</v>
      </c>
      <c r="F2437" t="s">
        <v>3390</v>
      </c>
      <c r="G2437" s="63">
        <v>45832</v>
      </c>
      <c r="H2437" s="63">
        <v>45937</v>
      </c>
      <c r="I2437" t="s">
        <v>366</v>
      </c>
      <c r="J2437" t="str">
        <f>_xlfn.XLOOKUP(I2437,AS:AS,AU:AU)</f>
        <v>Vuelos</v>
      </c>
      <c r="K2437" t="s">
        <v>33</v>
      </c>
      <c r="L2437">
        <v>54.22</v>
      </c>
      <c r="M2437">
        <f>L2437*_xlfn.XLOOKUP(K2437,AM:AM,AN:AN)</f>
        <v>46.629199999999997</v>
      </c>
      <c r="N2437">
        <f>L2437*_xlfn.XLOOKUP(K2437,AM:AM,AO:AO)</f>
        <v>54.22</v>
      </c>
      <c r="O2437">
        <v>0</v>
      </c>
      <c r="P2437">
        <f>O2437*_xlfn.XLOOKUP(K2437,AM:AM,AN:AN)</f>
        <v>0</v>
      </c>
      <c r="Q2437">
        <f>O2437*_xlfn.XLOOKUP(K2437,AM:AM,AO:AO)</f>
        <v>0</v>
      </c>
      <c r="R2437" t="str">
        <f>_xlfn.XLOOKUP(E2437,AF:AF,AG:AG)</f>
        <v>TURISMO EX MAR, S.A. DE C.V.</v>
      </c>
      <c r="S2437" t="str">
        <f>_xlfn.XLOOKUP(E2437,AF:AF,AI:AI)</f>
        <v>Mexico</v>
      </c>
      <c r="T2437">
        <f>WEEKNUM(G2437)</f>
        <v>26</v>
      </c>
      <c r="U2437">
        <f>YEAR(G2437)</f>
        <v>2025</v>
      </c>
      <c r="V2437" s="117">
        <f>IFERROR(Q2437/N2437,"0")</f>
        <v>0</v>
      </c>
    </row>
    <row r="2438" spans="1:22">
      <c r="A2438" t="str">
        <f>_xlfn.XLOOKUP(D2438,BN:BN,BO:BO)</f>
        <v>México</v>
      </c>
      <c r="B2438" t="s">
        <v>25</v>
      </c>
      <c r="C2438">
        <v>370</v>
      </c>
      <c r="D2438" t="str">
        <f>_xlfn.XLOOKUP(C2438,BH:BH,BI:BI)</f>
        <v>DianaM</v>
      </c>
      <c r="E2438">
        <v>27301</v>
      </c>
      <c r="F2438" t="s">
        <v>3391</v>
      </c>
      <c r="G2438" s="63">
        <v>45832</v>
      </c>
      <c r="H2438" s="63">
        <v>45937</v>
      </c>
      <c r="I2438" t="s">
        <v>366</v>
      </c>
      <c r="J2438" t="str">
        <f>_xlfn.XLOOKUP(I2438,AS:AS,AU:AU)</f>
        <v>Vuelos</v>
      </c>
      <c r="K2438" t="s">
        <v>33</v>
      </c>
      <c r="L2438">
        <v>19.13</v>
      </c>
      <c r="M2438">
        <f>L2438*_xlfn.XLOOKUP(K2438,AM:AM,AN:AN)</f>
        <v>16.451799999999999</v>
      </c>
      <c r="N2438">
        <f>L2438*_xlfn.XLOOKUP(K2438,AM:AM,AO:AO)</f>
        <v>19.13</v>
      </c>
      <c r="O2438">
        <v>0</v>
      </c>
      <c r="P2438">
        <f>O2438*_xlfn.XLOOKUP(K2438,AM:AM,AN:AN)</f>
        <v>0</v>
      </c>
      <c r="Q2438">
        <f>O2438*_xlfn.XLOOKUP(K2438,AM:AM,AO:AO)</f>
        <v>0</v>
      </c>
      <c r="R2438" t="str">
        <f>_xlfn.XLOOKUP(E2438,AF:AF,AG:AG)</f>
        <v>TURISMO EX MAR, S.A. DE C.V.</v>
      </c>
      <c r="S2438" t="str">
        <f>_xlfn.XLOOKUP(E2438,AF:AF,AI:AI)</f>
        <v>Mexico</v>
      </c>
      <c r="T2438">
        <f>WEEKNUM(G2438)</f>
        <v>26</v>
      </c>
      <c r="U2438">
        <f>YEAR(G2438)</f>
        <v>2025</v>
      </c>
      <c r="V2438" s="117">
        <f>IFERROR(Q2438/N2438,"0")</f>
        <v>0</v>
      </c>
    </row>
    <row r="2439" spans="1:22">
      <c r="A2439" t="str">
        <f>_xlfn.XLOOKUP(D2439,BN:BN,BO:BO)</f>
        <v>México</v>
      </c>
      <c r="B2439" t="s">
        <v>25</v>
      </c>
      <c r="C2439">
        <v>370</v>
      </c>
      <c r="D2439" t="str">
        <f>_xlfn.XLOOKUP(C2439,BH:BH,BI:BI)</f>
        <v>DianaM</v>
      </c>
      <c r="E2439">
        <v>27301</v>
      </c>
      <c r="F2439" t="s">
        <v>3391</v>
      </c>
      <c r="G2439" s="63">
        <v>45832</v>
      </c>
      <c r="H2439" s="63">
        <v>45937</v>
      </c>
      <c r="I2439" t="s">
        <v>366</v>
      </c>
      <c r="J2439" t="str">
        <f>_xlfn.XLOOKUP(I2439,AS:AS,AU:AU)</f>
        <v>Vuelos</v>
      </c>
      <c r="K2439" t="s">
        <v>33</v>
      </c>
      <c r="L2439">
        <v>54.22</v>
      </c>
      <c r="M2439">
        <f>L2439*_xlfn.XLOOKUP(K2439,AM:AM,AN:AN)</f>
        <v>46.629199999999997</v>
      </c>
      <c r="N2439">
        <f>L2439*_xlfn.XLOOKUP(K2439,AM:AM,AO:AO)</f>
        <v>54.22</v>
      </c>
      <c r="O2439">
        <v>0</v>
      </c>
      <c r="P2439">
        <f>O2439*_xlfn.XLOOKUP(K2439,AM:AM,AN:AN)</f>
        <v>0</v>
      </c>
      <c r="Q2439">
        <f>O2439*_xlfn.XLOOKUP(K2439,AM:AM,AO:AO)</f>
        <v>0</v>
      </c>
      <c r="R2439" t="str">
        <f>_xlfn.XLOOKUP(E2439,AF:AF,AG:AG)</f>
        <v>TURISMO EX MAR, S.A. DE C.V.</v>
      </c>
      <c r="S2439" t="str">
        <f>_xlfn.XLOOKUP(E2439,AF:AF,AI:AI)</f>
        <v>Mexico</v>
      </c>
      <c r="T2439">
        <f>WEEKNUM(G2439)</f>
        <v>26</v>
      </c>
      <c r="U2439">
        <f>YEAR(G2439)</f>
        <v>2025</v>
      </c>
      <c r="V2439" s="117">
        <f>IFERROR(Q2439/N2439,"0")</f>
        <v>0</v>
      </c>
    </row>
    <row r="2440" spans="1:22">
      <c r="A2440" t="str">
        <f>_xlfn.XLOOKUP(D2440,BN:BN,BO:BO)</f>
        <v>México</v>
      </c>
      <c r="B2440" t="s">
        <v>25</v>
      </c>
      <c r="C2440">
        <v>370</v>
      </c>
      <c r="D2440" t="str">
        <f>_xlfn.XLOOKUP(C2440,BH:BH,BI:BI)</f>
        <v>DianaM</v>
      </c>
      <c r="E2440">
        <v>27301</v>
      </c>
      <c r="F2440" t="s">
        <v>3392</v>
      </c>
      <c r="G2440" s="63">
        <v>45832</v>
      </c>
      <c r="H2440" s="63">
        <v>45937</v>
      </c>
      <c r="I2440" t="s">
        <v>366</v>
      </c>
      <c r="J2440" t="str">
        <f>_xlfn.XLOOKUP(I2440,AS:AS,AU:AU)</f>
        <v>Vuelos</v>
      </c>
      <c r="K2440" t="s">
        <v>33</v>
      </c>
      <c r="L2440">
        <v>19.13</v>
      </c>
      <c r="M2440">
        <f>L2440*_xlfn.XLOOKUP(K2440,AM:AM,AN:AN)</f>
        <v>16.451799999999999</v>
      </c>
      <c r="N2440">
        <f>L2440*_xlfn.XLOOKUP(K2440,AM:AM,AO:AO)</f>
        <v>19.13</v>
      </c>
      <c r="O2440">
        <v>0</v>
      </c>
      <c r="P2440">
        <f>O2440*_xlfn.XLOOKUP(K2440,AM:AM,AN:AN)</f>
        <v>0</v>
      </c>
      <c r="Q2440">
        <f>O2440*_xlfn.XLOOKUP(K2440,AM:AM,AO:AO)</f>
        <v>0</v>
      </c>
      <c r="R2440" t="str">
        <f>_xlfn.XLOOKUP(E2440,AF:AF,AG:AG)</f>
        <v>TURISMO EX MAR, S.A. DE C.V.</v>
      </c>
      <c r="S2440" t="str">
        <f>_xlfn.XLOOKUP(E2440,AF:AF,AI:AI)</f>
        <v>Mexico</v>
      </c>
      <c r="T2440">
        <f>WEEKNUM(G2440)</f>
        <v>26</v>
      </c>
      <c r="U2440">
        <f>YEAR(G2440)</f>
        <v>2025</v>
      </c>
      <c r="V2440" s="117">
        <f>IFERROR(Q2440/N2440,"0")</f>
        <v>0</v>
      </c>
    </row>
    <row r="2441" spans="1:22">
      <c r="A2441" t="str">
        <f>_xlfn.XLOOKUP(D2441,BN:BN,BO:BO)</f>
        <v>México</v>
      </c>
      <c r="B2441" t="s">
        <v>25</v>
      </c>
      <c r="C2441">
        <v>370</v>
      </c>
      <c r="D2441" t="str">
        <f>_xlfn.XLOOKUP(C2441,BH:BH,BI:BI)</f>
        <v>DianaM</v>
      </c>
      <c r="E2441">
        <v>27301</v>
      </c>
      <c r="F2441" t="s">
        <v>3392</v>
      </c>
      <c r="G2441" s="63">
        <v>45832</v>
      </c>
      <c r="H2441" s="63">
        <v>45937</v>
      </c>
      <c r="I2441" t="s">
        <v>366</v>
      </c>
      <c r="J2441" t="str">
        <f>_xlfn.XLOOKUP(I2441,AS:AS,AU:AU)</f>
        <v>Vuelos</v>
      </c>
      <c r="K2441" t="s">
        <v>33</v>
      </c>
      <c r="L2441">
        <v>54.22</v>
      </c>
      <c r="M2441">
        <f>L2441*_xlfn.XLOOKUP(K2441,AM:AM,AN:AN)</f>
        <v>46.629199999999997</v>
      </c>
      <c r="N2441">
        <f>L2441*_xlfn.XLOOKUP(K2441,AM:AM,AO:AO)</f>
        <v>54.22</v>
      </c>
      <c r="O2441">
        <v>0</v>
      </c>
      <c r="P2441">
        <f>O2441*_xlfn.XLOOKUP(K2441,AM:AM,AN:AN)</f>
        <v>0</v>
      </c>
      <c r="Q2441">
        <f>O2441*_xlfn.XLOOKUP(K2441,AM:AM,AO:AO)</f>
        <v>0</v>
      </c>
      <c r="R2441" t="str">
        <f>_xlfn.XLOOKUP(E2441,AF:AF,AG:AG)</f>
        <v>TURISMO EX MAR, S.A. DE C.V.</v>
      </c>
      <c r="S2441" t="str">
        <f>_xlfn.XLOOKUP(E2441,AF:AF,AI:AI)</f>
        <v>Mexico</v>
      </c>
      <c r="T2441">
        <f>WEEKNUM(G2441)</f>
        <v>26</v>
      </c>
      <c r="U2441">
        <f>YEAR(G2441)</f>
        <v>2025</v>
      </c>
      <c r="V2441" s="117">
        <f>IFERROR(Q2441/N2441,"0")</f>
        <v>0</v>
      </c>
    </row>
    <row r="2442" spans="1:22">
      <c r="A2442" t="str">
        <f>_xlfn.XLOOKUP(D2442,BN:BN,BO:BO)</f>
        <v>México</v>
      </c>
      <c r="B2442" t="s">
        <v>25</v>
      </c>
      <c r="C2442">
        <v>370</v>
      </c>
      <c r="D2442" t="str">
        <f>_xlfn.XLOOKUP(C2442,BH:BH,BI:BI)</f>
        <v>DianaM</v>
      </c>
      <c r="E2442">
        <v>27301</v>
      </c>
      <c r="F2442" t="s">
        <v>3393</v>
      </c>
      <c r="G2442" s="63">
        <v>45832</v>
      </c>
      <c r="H2442" s="63">
        <v>45937</v>
      </c>
      <c r="I2442" t="s">
        <v>366</v>
      </c>
      <c r="J2442" t="str">
        <f>_xlfn.XLOOKUP(I2442,AS:AS,AU:AU)</f>
        <v>Vuelos</v>
      </c>
      <c r="K2442" t="s">
        <v>33</v>
      </c>
      <c r="L2442">
        <v>19.13</v>
      </c>
      <c r="M2442">
        <f>L2442*_xlfn.XLOOKUP(K2442,AM:AM,AN:AN)</f>
        <v>16.451799999999999</v>
      </c>
      <c r="N2442">
        <f>L2442*_xlfn.XLOOKUP(K2442,AM:AM,AO:AO)</f>
        <v>19.13</v>
      </c>
      <c r="O2442">
        <v>0</v>
      </c>
      <c r="P2442">
        <f>O2442*_xlfn.XLOOKUP(K2442,AM:AM,AN:AN)</f>
        <v>0</v>
      </c>
      <c r="Q2442">
        <f>O2442*_xlfn.XLOOKUP(K2442,AM:AM,AO:AO)</f>
        <v>0</v>
      </c>
      <c r="R2442" t="str">
        <f>_xlfn.XLOOKUP(E2442,AF:AF,AG:AG)</f>
        <v>TURISMO EX MAR, S.A. DE C.V.</v>
      </c>
      <c r="S2442" t="str">
        <f>_xlfn.XLOOKUP(E2442,AF:AF,AI:AI)</f>
        <v>Mexico</v>
      </c>
      <c r="T2442">
        <f>WEEKNUM(G2442)</f>
        <v>26</v>
      </c>
      <c r="U2442">
        <f>YEAR(G2442)</f>
        <v>2025</v>
      </c>
      <c r="V2442" s="117">
        <f>IFERROR(Q2442/N2442,"0")</f>
        <v>0</v>
      </c>
    </row>
    <row r="2443" spans="1:22">
      <c r="A2443" t="str">
        <f>_xlfn.XLOOKUP(D2443,BN:BN,BO:BO)</f>
        <v>México</v>
      </c>
      <c r="B2443" t="s">
        <v>25</v>
      </c>
      <c r="C2443">
        <v>370</v>
      </c>
      <c r="D2443" t="str">
        <f>_xlfn.XLOOKUP(C2443,BH:BH,BI:BI)</f>
        <v>DianaM</v>
      </c>
      <c r="E2443">
        <v>27301</v>
      </c>
      <c r="F2443" t="s">
        <v>3393</v>
      </c>
      <c r="G2443" s="63">
        <v>45832</v>
      </c>
      <c r="H2443" s="63">
        <v>45937</v>
      </c>
      <c r="I2443" t="s">
        <v>366</v>
      </c>
      <c r="J2443" t="str">
        <f>_xlfn.XLOOKUP(I2443,AS:AS,AU:AU)</f>
        <v>Vuelos</v>
      </c>
      <c r="K2443" t="s">
        <v>33</v>
      </c>
      <c r="L2443">
        <v>54.22</v>
      </c>
      <c r="M2443">
        <f>L2443*_xlfn.XLOOKUP(K2443,AM:AM,AN:AN)</f>
        <v>46.629199999999997</v>
      </c>
      <c r="N2443">
        <f>L2443*_xlfn.XLOOKUP(K2443,AM:AM,AO:AO)</f>
        <v>54.22</v>
      </c>
      <c r="O2443">
        <v>0</v>
      </c>
      <c r="P2443">
        <f>O2443*_xlfn.XLOOKUP(K2443,AM:AM,AN:AN)</f>
        <v>0</v>
      </c>
      <c r="Q2443">
        <f>O2443*_xlfn.XLOOKUP(K2443,AM:AM,AO:AO)</f>
        <v>0</v>
      </c>
      <c r="R2443" t="str">
        <f>_xlfn.XLOOKUP(E2443,AF:AF,AG:AG)</f>
        <v>TURISMO EX MAR, S.A. DE C.V.</v>
      </c>
      <c r="S2443" t="str">
        <f>_xlfn.XLOOKUP(E2443,AF:AF,AI:AI)</f>
        <v>Mexico</v>
      </c>
      <c r="T2443">
        <f>WEEKNUM(G2443)</f>
        <v>26</v>
      </c>
      <c r="U2443">
        <f>YEAR(G2443)</f>
        <v>2025</v>
      </c>
      <c r="V2443" s="117">
        <f>IFERROR(Q2443/N2443,"0")</f>
        <v>0</v>
      </c>
    </row>
    <row r="2444" spans="1:22">
      <c r="A2444" t="str">
        <f>_xlfn.XLOOKUP(D2444,BN:BN,BO:BO)</f>
        <v>México</v>
      </c>
      <c r="B2444" t="s">
        <v>25</v>
      </c>
      <c r="C2444">
        <v>371</v>
      </c>
      <c r="D2444" t="str">
        <f>_xlfn.XLOOKUP(C2444,BH:BH,BI:BI)</f>
        <v>DianaM</v>
      </c>
      <c r="E2444">
        <v>25102</v>
      </c>
      <c r="F2444" t="s">
        <v>3394</v>
      </c>
      <c r="G2444" s="63">
        <v>45855</v>
      </c>
      <c r="H2444" s="63">
        <v>45865</v>
      </c>
      <c r="I2444" t="s">
        <v>366</v>
      </c>
      <c r="J2444" t="str">
        <f>_xlfn.XLOOKUP(I2444,AS:AS,AU:AU)</f>
        <v>Vuelos</v>
      </c>
      <c r="K2444" t="s">
        <v>33</v>
      </c>
      <c r="L2444">
        <v>2268.1799999999998</v>
      </c>
      <c r="M2444">
        <f>L2444*_xlfn.XLOOKUP(K2444,AM:AM,AN:AN)</f>
        <v>1950.6347999999998</v>
      </c>
      <c r="N2444">
        <f>L2444*_xlfn.XLOOKUP(K2444,AM:AM,AO:AO)</f>
        <v>2268.1799999999998</v>
      </c>
      <c r="O2444">
        <v>0</v>
      </c>
      <c r="P2444">
        <f>O2444*_xlfn.XLOOKUP(K2444,AM:AM,AN:AN)</f>
        <v>0</v>
      </c>
      <c r="Q2444">
        <f>O2444*_xlfn.XLOOKUP(K2444,AM:AM,AO:AO)</f>
        <v>0</v>
      </c>
      <c r="R2444" t="str">
        <f>_xlfn.XLOOKUP(E2444,AF:AF,AG:AG)</f>
        <v>El Al Israel Airlines</v>
      </c>
      <c r="S2444" t="str">
        <f>_xlfn.XLOOKUP(E2444,AF:AF,AI:AI)</f>
        <v>Israel</v>
      </c>
      <c r="T2444">
        <f>WEEKNUM(G2444)</f>
        <v>29</v>
      </c>
      <c r="U2444">
        <f>YEAR(G2444)</f>
        <v>2025</v>
      </c>
      <c r="V2444" s="117">
        <f>IFERROR(Q2444/N2444,"0")</f>
        <v>0</v>
      </c>
    </row>
    <row r="2445" spans="1:22">
      <c r="A2445" t="str">
        <f>_xlfn.XLOOKUP(D2445,BN:BN,BO:BO)</f>
        <v>México</v>
      </c>
      <c r="B2445" t="s">
        <v>25</v>
      </c>
      <c r="C2445">
        <v>371</v>
      </c>
      <c r="D2445" t="str">
        <f>_xlfn.XLOOKUP(C2445,BH:BH,BI:BI)</f>
        <v>DianaM</v>
      </c>
      <c r="E2445">
        <v>25102</v>
      </c>
      <c r="F2445" t="s">
        <v>3395</v>
      </c>
      <c r="G2445" s="63">
        <v>45855</v>
      </c>
      <c r="H2445" s="63">
        <v>45865</v>
      </c>
      <c r="I2445" t="s">
        <v>366</v>
      </c>
      <c r="J2445" t="str">
        <f>_xlfn.XLOOKUP(I2445,AS:AS,AU:AU)</f>
        <v>Vuelos</v>
      </c>
      <c r="K2445" t="s">
        <v>33</v>
      </c>
      <c r="L2445">
        <v>2268.1799999999998</v>
      </c>
      <c r="M2445">
        <f>L2445*_xlfn.XLOOKUP(K2445,AM:AM,AN:AN)</f>
        <v>1950.6347999999998</v>
      </c>
      <c r="N2445">
        <f>L2445*_xlfn.XLOOKUP(K2445,AM:AM,AO:AO)</f>
        <v>2268.1799999999998</v>
      </c>
      <c r="O2445">
        <v>0</v>
      </c>
      <c r="P2445">
        <f>O2445*_xlfn.XLOOKUP(K2445,AM:AM,AN:AN)</f>
        <v>0</v>
      </c>
      <c r="Q2445">
        <f>O2445*_xlfn.XLOOKUP(K2445,AM:AM,AO:AO)</f>
        <v>0</v>
      </c>
      <c r="R2445" t="str">
        <f>_xlfn.XLOOKUP(E2445,AF:AF,AG:AG)</f>
        <v>El Al Israel Airlines</v>
      </c>
      <c r="S2445" t="str">
        <f>_xlfn.XLOOKUP(E2445,AF:AF,AI:AI)</f>
        <v>Israel</v>
      </c>
      <c r="T2445">
        <f>WEEKNUM(G2445)</f>
        <v>29</v>
      </c>
      <c r="U2445">
        <f>YEAR(G2445)</f>
        <v>2025</v>
      </c>
      <c r="V2445" s="117">
        <f>IFERROR(Q2445/N2445,"0")</f>
        <v>0</v>
      </c>
    </row>
    <row r="2446" spans="1:22">
      <c r="A2446" t="str">
        <f>_xlfn.XLOOKUP(D2446,BN:BN,BO:BO)</f>
        <v>México</v>
      </c>
      <c r="B2446" t="s">
        <v>25</v>
      </c>
      <c r="C2446">
        <v>371</v>
      </c>
      <c r="D2446" t="str">
        <f>_xlfn.XLOOKUP(C2446,BH:BH,BI:BI)</f>
        <v>DianaM</v>
      </c>
      <c r="E2446">
        <v>25102</v>
      </c>
      <c r="F2446" t="s">
        <v>3396</v>
      </c>
      <c r="G2446" s="63">
        <v>45855</v>
      </c>
      <c r="H2446" s="63">
        <v>45865</v>
      </c>
      <c r="I2446" t="s">
        <v>366</v>
      </c>
      <c r="J2446" t="str">
        <f>_xlfn.XLOOKUP(I2446,AS:AS,AU:AU)</f>
        <v>Vuelos</v>
      </c>
      <c r="K2446" t="s">
        <v>33</v>
      </c>
      <c r="L2446">
        <v>973.38</v>
      </c>
      <c r="M2446">
        <f>L2446*_xlfn.XLOOKUP(K2446,AM:AM,AN:AN)</f>
        <v>837.10680000000002</v>
      </c>
      <c r="N2446">
        <f>L2446*_xlfn.XLOOKUP(K2446,AM:AM,AO:AO)</f>
        <v>973.38</v>
      </c>
      <c r="O2446">
        <v>0</v>
      </c>
      <c r="P2446">
        <f>O2446*_xlfn.XLOOKUP(K2446,AM:AM,AN:AN)</f>
        <v>0</v>
      </c>
      <c r="Q2446">
        <f>O2446*_xlfn.XLOOKUP(K2446,AM:AM,AO:AO)</f>
        <v>0</v>
      </c>
      <c r="R2446" t="str">
        <f>_xlfn.XLOOKUP(E2446,AF:AF,AG:AG)</f>
        <v>El Al Israel Airlines</v>
      </c>
      <c r="S2446" t="str">
        <f>_xlfn.XLOOKUP(E2446,AF:AF,AI:AI)</f>
        <v>Israel</v>
      </c>
      <c r="T2446">
        <f>WEEKNUM(G2446)</f>
        <v>29</v>
      </c>
      <c r="U2446">
        <f>YEAR(G2446)</f>
        <v>2025</v>
      </c>
      <c r="V2446" s="117">
        <f>IFERROR(Q2446/N2446,"0")</f>
        <v>0</v>
      </c>
    </row>
    <row r="2447" spans="1:22">
      <c r="A2447" t="str">
        <f>_xlfn.XLOOKUP(D2447,BN:BN,BO:BO)</f>
        <v>México</v>
      </c>
      <c r="B2447" t="s">
        <v>25</v>
      </c>
      <c r="C2447">
        <v>371</v>
      </c>
      <c r="D2447" t="str">
        <f>_xlfn.XLOOKUP(C2447,BH:BH,BI:BI)</f>
        <v>DianaM</v>
      </c>
      <c r="E2447">
        <v>25102</v>
      </c>
      <c r="F2447" t="s">
        <v>3397</v>
      </c>
      <c r="G2447" s="63">
        <v>45855</v>
      </c>
      <c r="H2447" s="63">
        <v>45865</v>
      </c>
      <c r="I2447" t="s">
        <v>366</v>
      </c>
      <c r="J2447" t="str">
        <f>_xlfn.XLOOKUP(I2447,AS:AS,AU:AU)</f>
        <v>Vuelos</v>
      </c>
      <c r="K2447" t="s">
        <v>33</v>
      </c>
      <c r="L2447">
        <v>916.38</v>
      </c>
      <c r="M2447">
        <f>L2447*_xlfn.XLOOKUP(K2447,AM:AM,AN:AN)</f>
        <v>788.08680000000004</v>
      </c>
      <c r="N2447">
        <f>L2447*_xlfn.XLOOKUP(K2447,AM:AM,AO:AO)</f>
        <v>916.38</v>
      </c>
      <c r="O2447">
        <v>0</v>
      </c>
      <c r="P2447">
        <f>O2447*_xlfn.XLOOKUP(K2447,AM:AM,AN:AN)</f>
        <v>0</v>
      </c>
      <c r="Q2447">
        <f>O2447*_xlfn.XLOOKUP(K2447,AM:AM,AO:AO)</f>
        <v>0</v>
      </c>
      <c r="R2447" t="str">
        <f>_xlfn.XLOOKUP(E2447,AF:AF,AG:AG)</f>
        <v>El Al Israel Airlines</v>
      </c>
      <c r="S2447" t="str">
        <f>_xlfn.XLOOKUP(E2447,AF:AF,AI:AI)</f>
        <v>Israel</v>
      </c>
      <c r="T2447">
        <f>WEEKNUM(G2447)</f>
        <v>29</v>
      </c>
      <c r="U2447">
        <f>YEAR(G2447)</f>
        <v>2025</v>
      </c>
      <c r="V2447" s="117">
        <f>IFERROR(Q2447/N2447,"0")</f>
        <v>0</v>
      </c>
    </row>
    <row r="2448" spans="1:22">
      <c r="A2448" t="str">
        <f>_xlfn.XLOOKUP(D2448,BN:BN,BO:BO)</f>
        <v>México</v>
      </c>
      <c r="B2448" t="s">
        <v>25</v>
      </c>
      <c r="C2448">
        <v>371</v>
      </c>
      <c r="D2448" t="str">
        <f>_xlfn.XLOOKUP(C2448,BH:BH,BI:BI)</f>
        <v>DianaM</v>
      </c>
      <c r="E2448">
        <v>25102</v>
      </c>
      <c r="F2448" t="s">
        <v>3398</v>
      </c>
      <c r="G2448" s="63">
        <v>45855</v>
      </c>
      <c r="H2448" s="63">
        <v>45865</v>
      </c>
      <c r="I2448" t="s">
        <v>366</v>
      </c>
      <c r="J2448" t="str">
        <f>_xlfn.XLOOKUP(I2448,AS:AS,AU:AU)</f>
        <v>Vuelos</v>
      </c>
      <c r="K2448" t="s">
        <v>33</v>
      </c>
      <c r="L2448">
        <v>916.38</v>
      </c>
      <c r="M2448">
        <f>L2448*_xlfn.XLOOKUP(K2448,AM:AM,AN:AN)</f>
        <v>788.08680000000004</v>
      </c>
      <c r="N2448">
        <f>L2448*_xlfn.XLOOKUP(K2448,AM:AM,AO:AO)</f>
        <v>916.38</v>
      </c>
      <c r="O2448">
        <v>0</v>
      </c>
      <c r="P2448">
        <f>O2448*_xlfn.XLOOKUP(K2448,AM:AM,AN:AN)</f>
        <v>0</v>
      </c>
      <c r="Q2448">
        <f>O2448*_xlfn.XLOOKUP(K2448,AM:AM,AO:AO)</f>
        <v>0</v>
      </c>
      <c r="R2448" t="str">
        <f>_xlfn.XLOOKUP(E2448,AF:AF,AG:AG)</f>
        <v>El Al Israel Airlines</v>
      </c>
      <c r="S2448" t="str">
        <f>_xlfn.XLOOKUP(E2448,AF:AF,AI:AI)</f>
        <v>Israel</v>
      </c>
      <c r="T2448">
        <f>WEEKNUM(G2448)</f>
        <v>29</v>
      </c>
      <c r="U2448">
        <f>YEAR(G2448)</f>
        <v>2025</v>
      </c>
      <c r="V2448" s="117">
        <f>IFERROR(Q2448/N2448,"0")</f>
        <v>0</v>
      </c>
    </row>
    <row r="2449" spans="1:22">
      <c r="A2449" t="str">
        <f>_xlfn.XLOOKUP(D2449,BN:BN,BO:BO)</f>
        <v>México</v>
      </c>
      <c r="B2449" t="s">
        <v>25</v>
      </c>
      <c r="C2449">
        <v>371</v>
      </c>
      <c r="D2449" t="str">
        <f>_xlfn.XLOOKUP(C2449,BH:BH,BI:BI)</f>
        <v>DianaM</v>
      </c>
      <c r="E2449">
        <v>25102</v>
      </c>
      <c r="F2449" t="s">
        <v>3399</v>
      </c>
      <c r="G2449" s="63">
        <v>45855</v>
      </c>
      <c r="H2449" s="63">
        <v>45865</v>
      </c>
      <c r="I2449" t="s">
        <v>366</v>
      </c>
      <c r="J2449" t="str">
        <f>_xlfn.XLOOKUP(I2449,AS:AS,AU:AU)</f>
        <v>Vuelos</v>
      </c>
      <c r="K2449" t="s">
        <v>33</v>
      </c>
      <c r="L2449">
        <v>916.38</v>
      </c>
      <c r="M2449">
        <f>L2449*_xlfn.XLOOKUP(K2449,AM:AM,AN:AN)</f>
        <v>788.08680000000004</v>
      </c>
      <c r="N2449">
        <f>L2449*_xlfn.XLOOKUP(K2449,AM:AM,AO:AO)</f>
        <v>916.38</v>
      </c>
      <c r="O2449">
        <v>0</v>
      </c>
      <c r="P2449">
        <f>O2449*_xlfn.XLOOKUP(K2449,AM:AM,AN:AN)</f>
        <v>0</v>
      </c>
      <c r="Q2449">
        <f>O2449*_xlfn.XLOOKUP(K2449,AM:AM,AO:AO)</f>
        <v>0</v>
      </c>
      <c r="R2449" t="str">
        <f>_xlfn.XLOOKUP(E2449,AF:AF,AG:AG)</f>
        <v>El Al Israel Airlines</v>
      </c>
      <c r="S2449" t="str">
        <f>_xlfn.XLOOKUP(E2449,AF:AF,AI:AI)</f>
        <v>Israel</v>
      </c>
      <c r="T2449">
        <f>WEEKNUM(G2449)</f>
        <v>29</v>
      </c>
      <c r="U2449">
        <f>YEAR(G2449)</f>
        <v>2025</v>
      </c>
      <c r="V2449" s="117">
        <f>IFERROR(Q2449/N2449,"0")</f>
        <v>0</v>
      </c>
    </row>
    <row r="2450" spans="1:22">
      <c r="A2450" t="str">
        <f>_xlfn.XLOOKUP(D2450,BN:BN,BO:BO)</f>
        <v>México</v>
      </c>
      <c r="B2450" t="s">
        <v>25</v>
      </c>
      <c r="C2450">
        <v>371</v>
      </c>
      <c r="D2450" t="str">
        <f>_xlfn.XLOOKUP(C2450,BH:BH,BI:BI)</f>
        <v>DianaM</v>
      </c>
      <c r="E2450">
        <v>25102</v>
      </c>
      <c r="F2450" t="s">
        <v>3400</v>
      </c>
      <c r="G2450" s="63">
        <v>45855</v>
      </c>
      <c r="H2450" s="63">
        <v>45865</v>
      </c>
      <c r="I2450" t="s">
        <v>366</v>
      </c>
      <c r="J2450" t="str">
        <f>_xlfn.XLOOKUP(I2450,AS:AS,AU:AU)</f>
        <v>Vuelos</v>
      </c>
      <c r="K2450" t="s">
        <v>33</v>
      </c>
      <c r="L2450">
        <v>40</v>
      </c>
      <c r="M2450">
        <f>L2450*_xlfn.XLOOKUP(K2450,AM:AM,AN:AN)</f>
        <v>34.4</v>
      </c>
      <c r="N2450">
        <f>L2450*_xlfn.XLOOKUP(K2450,AM:AM,AO:AO)</f>
        <v>40</v>
      </c>
      <c r="O2450">
        <v>0</v>
      </c>
      <c r="P2450">
        <f>O2450*_xlfn.XLOOKUP(K2450,AM:AM,AN:AN)</f>
        <v>0</v>
      </c>
      <c r="Q2450">
        <f>O2450*_xlfn.XLOOKUP(K2450,AM:AM,AO:AO)</f>
        <v>0</v>
      </c>
      <c r="R2450" t="str">
        <f>_xlfn.XLOOKUP(E2450,AF:AF,AG:AG)</f>
        <v>El Al Israel Airlines</v>
      </c>
      <c r="S2450" t="str">
        <f>_xlfn.XLOOKUP(E2450,AF:AF,AI:AI)</f>
        <v>Israel</v>
      </c>
      <c r="T2450">
        <f>WEEKNUM(G2450)</f>
        <v>29</v>
      </c>
      <c r="U2450">
        <f>YEAR(G2450)</f>
        <v>2025</v>
      </c>
      <c r="V2450" s="117">
        <f>IFERROR(Q2450/N2450,"0")</f>
        <v>0</v>
      </c>
    </row>
    <row r="2451" spans="1:22">
      <c r="A2451" t="str">
        <f>_xlfn.XLOOKUP(D2451,BN:BN,BO:BO)</f>
        <v>México</v>
      </c>
      <c r="B2451" t="s">
        <v>25</v>
      </c>
      <c r="C2451">
        <v>371</v>
      </c>
      <c r="D2451" t="str">
        <f>_xlfn.XLOOKUP(C2451,BH:BH,BI:BI)</f>
        <v>DianaM</v>
      </c>
      <c r="E2451">
        <v>25102</v>
      </c>
      <c r="F2451" t="s">
        <v>3400</v>
      </c>
      <c r="G2451" s="63">
        <v>45855</v>
      </c>
      <c r="H2451" s="63">
        <v>45865</v>
      </c>
      <c r="I2451" t="s">
        <v>366</v>
      </c>
      <c r="J2451" t="str">
        <f>_xlfn.XLOOKUP(I2451,AS:AS,AU:AU)</f>
        <v>Vuelos</v>
      </c>
      <c r="K2451" t="s">
        <v>33</v>
      </c>
      <c r="L2451">
        <v>30</v>
      </c>
      <c r="M2451">
        <f>L2451*_xlfn.XLOOKUP(K2451,AM:AM,AN:AN)</f>
        <v>25.8</v>
      </c>
      <c r="N2451">
        <f>L2451*_xlfn.XLOOKUP(K2451,AM:AM,AO:AO)</f>
        <v>30</v>
      </c>
      <c r="O2451">
        <v>0</v>
      </c>
      <c r="P2451">
        <f>O2451*_xlfn.XLOOKUP(K2451,AM:AM,AN:AN)</f>
        <v>0</v>
      </c>
      <c r="Q2451">
        <f>O2451*_xlfn.XLOOKUP(K2451,AM:AM,AO:AO)</f>
        <v>0</v>
      </c>
      <c r="R2451" t="str">
        <f>_xlfn.XLOOKUP(E2451,AF:AF,AG:AG)</f>
        <v>El Al Israel Airlines</v>
      </c>
      <c r="S2451" t="str">
        <f>_xlfn.XLOOKUP(E2451,AF:AF,AI:AI)</f>
        <v>Israel</v>
      </c>
      <c r="T2451">
        <f>WEEKNUM(G2451)</f>
        <v>29</v>
      </c>
      <c r="U2451">
        <f>YEAR(G2451)</f>
        <v>2025</v>
      </c>
      <c r="V2451" s="117">
        <f>IFERROR(Q2451/N2451,"0")</f>
        <v>0</v>
      </c>
    </row>
    <row r="2452" spans="1:22">
      <c r="A2452" t="str">
        <f>_xlfn.XLOOKUP(D2452,BN:BN,BO:BO)</f>
        <v>México</v>
      </c>
      <c r="B2452" t="s">
        <v>25</v>
      </c>
      <c r="C2452">
        <v>371</v>
      </c>
      <c r="D2452" t="str">
        <f>_xlfn.XLOOKUP(C2452,BH:BH,BI:BI)</f>
        <v>DianaM</v>
      </c>
      <c r="E2452">
        <v>25102</v>
      </c>
      <c r="F2452" t="s">
        <v>3401</v>
      </c>
      <c r="G2452" s="63">
        <v>45855</v>
      </c>
      <c r="H2452" s="63">
        <v>45865</v>
      </c>
      <c r="I2452" t="s">
        <v>366</v>
      </c>
      <c r="J2452" t="str">
        <f>_xlfn.XLOOKUP(I2452,AS:AS,AU:AU)</f>
        <v>Vuelos</v>
      </c>
      <c r="K2452" t="s">
        <v>33</v>
      </c>
      <c r="L2452">
        <v>40</v>
      </c>
      <c r="M2452">
        <f>L2452*_xlfn.XLOOKUP(K2452,AM:AM,AN:AN)</f>
        <v>34.4</v>
      </c>
      <c r="N2452">
        <f>L2452*_xlfn.XLOOKUP(K2452,AM:AM,AO:AO)</f>
        <v>40</v>
      </c>
      <c r="O2452">
        <v>0</v>
      </c>
      <c r="P2452">
        <f>O2452*_xlfn.XLOOKUP(K2452,AM:AM,AN:AN)</f>
        <v>0</v>
      </c>
      <c r="Q2452">
        <f>O2452*_xlfn.XLOOKUP(K2452,AM:AM,AO:AO)</f>
        <v>0</v>
      </c>
      <c r="R2452" t="str">
        <f>_xlfn.XLOOKUP(E2452,AF:AF,AG:AG)</f>
        <v>El Al Israel Airlines</v>
      </c>
      <c r="S2452" t="str">
        <f>_xlfn.XLOOKUP(E2452,AF:AF,AI:AI)</f>
        <v>Israel</v>
      </c>
      <c r="T2452">
        <f>WEEKNUM(G2452)</f>
        <v>29</v>
      </c>
      <c r="U2452">
        <f>YEAR(G2452)</f>
        <v>2025</v>
      </c>
      <c r="V2452" s="117">
        <f>IFERROR(Q2452/N2452,"0")</f>
        <v>0</v>
      </c>
    </row>
    <row r="2453" spans="1:22">
      <c r="A2453" t="str">
        <f>_xlfn.XLOOKUP(D2453,BN:BN,BO:BO)</f>
        <v>México</v>
      </c>
      <c r="B2453" t="s">
        <v>25</v>
      </c>
      <c r="C2453">
        <v>371</v>
      </c>
      <c r="D2453" t="str">
        <f>_xlfn.XLOOKUP(C2453,BH:BH,BI:BI)</f>
        <v>DianaM</v>
      </c>
      <c r="E2453">
        <v>25102</v>
      </c>
      <c r="F2453" t="s">
        <v>3401</v>
      </c>
      <c r="G2453" s="63">
        <v>45855</v>
      </c>
      <c r="H2453" s="63">
        <v>45865</v>
      </c>
      <c r="I2453" t="s">
        <v>366</v>
      </c>
      <c r="J2453" t="str">
        <f>_xlfn.XLOOKUP(I2453,AS:AS,AU:AU)</f>
        <v>Vuelos</v>
      </c>
      <c r="K2453" t="s">
        <v>33</v>
      </c>
      <c r="L2453">
        <v>30</v>
      </c>
      <c r="M2453">
        <f>L2453*_xlfn.XLOOKUP(K2453,AM:AM,AN:AN)</f>
        <v>25.8</v>
      </c>
      <c r="N2453">
        <f>L2453*_xlfn.XLOOKUP(K2453,AM:AM,AO:AO)</f>
        <v>30</v>
      </c>
      <c r="O2453">
        <v>0</v>
      </c>
      <c r="P2453">
        <f>O2453*_xlfn.XLOOKUP(K2453,AM:AM,AN:AN)</f>
        <v>0</v>
      </c>
      <c r="Q2453">
        <f>O2453*_xlfn.XLOOKUP(K2453,AM:AM,AO:AO)</f>
        <v>0</v>
      </c>
      <c r="R2453" t="str">
        <f>_xlfn.XLOOKUP(E2453,AF:AF,AG:AG)</f>
        <v>El Al Israel Airlines</v>
      </c>
      <c r="S2453" t="str">
        <f>_xlfn.XLOOKUP(E2453,AF:AF,AI:AI)</f>
        <v>Israel</v>
      </c>
      <c r="T2453">
        <f>WEEKNUM(G2453)</f>
        <v>29</v>
      </c>
      <c r="U2453">
        <f>YEAR(G2453)</f>
        <v>2025</v>
      </c>
      <c r="V2453" s="117">
        <f>IFERROR(Q2453/N2453,"0")</f>
        <v>0</v>
      </c>
    </row>
    <row r="2454" spans="1:22">
      <c r="A2454" t="str">
        <f>_xlfn.XLOOKUP(D2454,BN:BN,BO:BO)</f>
        <v>México</v>
      </c>
      <c r="B2454" t="s">
        <v>25</v>
      </c>
      <c r="C2454">
        <v>371</v>
      </c>
      <c r="D2454" t="str">
        <f>_xlfn.XLOOKUP(C2454,BH:BH,BI:BI)</f>
        <v>DianaM</v>
      </c>
      <c r="E2454">
        <v>25102</v>
      </c>
      <c r="F2454" t="s">
        <v>3402</v>
      </c>
      <c r="G2454" s="63">
        <v>45855</v>
      </c>
      <c r="H2454" s="63">
        <v>45865</v>
      </c>
      <c r="I2454" t="s">
        <v>366</v>
      </c>
      <c r="J2454" t="str">
        <f>_xlfn.XLOOKUP(I2454,AS:AS,AU:AU)</f>
        <v>Vuelos</v>
      </c>
      <c r="K2454" t="s">
        <v>33</v>
      </c>
      <c r="L2454">
        <v>40</v>
      </c>
      <c r="M2454">
        <f>L2454*_xlfn.XLOOKUP(K2454,AM:AM,AN:AN)</f>
        <v>34.4</v>
      </c>
      <c r="N2454">
        <f>L2454*_xlfn.XLOOKUP(K2454,AM:AM,AO:AO)</f>
        <v>40</v>
      </c>
      <c r="O2454">
        <v>0</v>
      </c>
      <c r="P2454">
        <f>O2454*_xlfn.XLOOKUP(K2454,AM:AM,AN:AN)</f>
        <v>0</v>
      </c>
      <c r="Q2454">
        <f>O2454*_xlfn.XLOOKUP(K2454,AM:AM,AO:AO)</f>
        <v>0</v>
      </c>
      <c r="R2454" t="str">
        <f>_xlfn.XLOOKUP(E2454,AF:AF,AG:AG)</f>
        <v>El Al Israel Airlines</v>
      </c>
      <c r="S2454" t="str">
        <f>_xlfn.XLOOKUP(E2454,AF:AF,AI:AI)</f>
        <v>Israel</v>
      </c>
      <c r="T2454">
        <f>WEEKNUM(G2454)</f>
        <v>29</v>
      </c>
      <c r="U2454">
        <f>YEAR(G2454)</f>
        <v>2025</v>
      </c>
      <c r="V2454" s="117">
        <f>IFERROR(Q2454/N2454,"0")</f>
        <v>0</v>
      </c>
    </row>
    <row r="2455" spans="1:22">
      <c r="A2455" t="str">
        <f>_xlfn.XLOOKUP(D2455,BN:BN,BO:BO)</f>
        <v>México</v>
      </c>
      <c r="B2455" t="s">
        <v>25</v>
      </c>
      <c r="C2455">
        <v>371</v>
      </c>
      <c r="D2455" t="str">
        <f>_xlfn.XLOOKUP(C2455,BH:BH,BI:BI)</f>
        <v>DianaM</v>
      </c>
      <c r="E2455">
        <v>25102</v>
      </c>
      <c r="F2455" t="s">
        <v>3402</v>
      </c>
      <c r="G2455" s="63">
        <v>45855</v>
      </c>
      <c r="H2455" s="63">
        <v>45865</v>
      </c>
      <c r="I2455" t="s">
        <v>366</v>
      </c>
      <c r="J2455" t="str">
        <f>_xlfn.XLOOKUP(I2455,AS:AS,AU:AU)</f>
        <v>Vuelos</v>
      </c>
      <c r="K2455" t="s">
        <v>33</v>
      </c>
      <c r="L2455">
        <v>30</v>
      </c>
      <c r="M2455">
        <f>L2455*_xlfn.XLOOKUP(K2455,AM:AM,AN:AN)</f>
        <v>25.8</v>
      </c>
      <c r="N2455">
        <f>L2455*_xlfn.XLOOKUP(K2455,AM:AM,AO:AO)</f>
        <v>30</v>
      </c>
      <c r="O2455">
        <v>0</v>
      </c>
      <c r="P2455">
        <f>O2455*_xlfn.XLOOKUP(K2455,AM:AM,AN:AN)</f>
        <v>0</v>
      </c>
      <c r="Q2455">
        <f>O2455*_xlfn.XLOOKUP(K2455,AM:AM,AO:AO)</f>
        <v>0</v>
      </c>
      <c r="R2455" t="str">
        <f>_xlfn.XLOOKUP(E2455,AF:AF,AG:AG)</f>
        <v>El Al Israel Airlines</v>
      </c>
      <c r="S2455" t="str">
        <f>_xlfn.XLOOKUP(E2455,AF:AF,AI:AI)</f>
        <v>Israel</v>
      </c>
      <c r="T2455">
        <f>WEEKNUM(G2455)</f>
        <v>29</v>
      </c>
      <c r="U2455">
        <f>YEAR(G2455)</f>
        <v>2025</v>
      </c>
      <c r="V2455" s="117">
        <f>IFERROR(Q2455/N2455,"0")</f>
        <v>0</v>
      </c>
    </row>
    <row r="2456" spans="1:22">
      <c r="A2456" t="str">
        <f>_xlfn.XLOOKUP(D2456,BN:BN,BO:BO)</f>
        <v>México</v>
      </c>
      <c r="B2456" t="s">
        <v>25</v>
      </c>
      <c r="C2456">
        <v>371</v>
      </c>
      <c r="D2456" t="str">
        <f>_xlfn.XLOOKUP(C2456,BH:BH,BI:BI)</f>
        <v>DianaM</v>
      </c>
      <c r="E2456">
        <v>25102</v>
      </c>
      <c r="F2456" t="s">
        <v>3403</v>
      </c>
      <c r="G2456" s="63">
        <v>45855</v>
      </c>
      <c r="H2456" s="63">
        <v>45865</v>
      </c>
      <c r="I2456" t="s">
        <v>366</v>
      </c>
      <c r="J2456" t="str">
        <f>_xlfn.XLOOKUP(I2456,AS:AS,AU:AU)</f>
        <v>Vuelos</v>
      </c>
      <c r="K2456" t="s">
        <v>33</v>
      </c>
      <c r="L2456">
        <v>40</v>
      </c>
      <c r="M2456">
        <f>L2456*_xlfn.XLOOKUP(K2456,AM:AM,AN:AN)</f>
        <v>34.4</v>
      </c>
      <c r="N2456">
        <f>L2456*_xlfn.XLOOKUP(K2456,AM:AM,AO:AO)</f>
        <v>40</v>
      </c>
      <c r="O2456">
        <v>0</v>
      </c>
      <c r="P2456">
        <f>O2456*_xlfn.XLOOKUP(K2456,AM:AM,AN:AN)</f>
        <v>0</v>
      </c>
      <c r="Q2456">
        <f>O2456*_xlfn.XLOOKUP(K2456,AM:AM,AO:AO)</f>
        <v>0</v>
      </c>
      <c r="R2456" t="str">
        <f>_xlfn.XLOOKUP(E2456,AF:AF,AG:AG)</f>
        <v>El Al Israel Airlines</v>
      </c>
      <c r="S2456" t="str">
        <f>_xlfn.XLOOKUP(E2456,AF:AF,AI:AI)</f>
        <v>Israel</v>
      </c>
      <c r="T2456">
        <f>WEEKNUM(G2456)</f>
        <v>29</v>
      </c>
      <c r="U2456">
        <f>YEAR(G2456)</f>
        <v>2025</v>
      </c>
      <c r="V2456" s="117">
        <f>IFERROR(Q2456/N2456,"0")</f>
        <v>0</v>
      </c>
    </row>
    <row r="2457" spans="1:22">
      <c r="A2457" t="str">
        <f>_xlfn.XLOOKUP(D2457,BN:BN,BO:BO)</f>
        <v>México</v>
      </c>
      <c r="B2457" t="s">
        <v>25</v>
      </c>
      <c r="C2457">
        <v>371</v>
      </c>
      <c r="D2457" t="str">
        <f>_xlfn.XLOOKUP(C2457,BH:BH,BI:BI)</f>
        <v>DianaM</v>
      </c>
      <c r="E2457">
        <v>25102</v>
      </c>
      <c r="F2457" t="s">
        <v>3403</v>
      </c>
      <c r="G2457" s="63">
        <v>45855</v>
      </c>
      <c r="H2457" s="63">
        <v>45865</v>
      </c>
      <c r="I2457" t="s">
        <v>366</v>
      </c>
      <c r="J2457" t="str">
        <f>_xlfn.XLOOKUP(I2457,AS:AS,AU:AU)</f>
        <v>Vuelos</v>
      </c>
      <c r="K2457" t="s">
        <v>33</v>
      </c>
      <c r="L2457">
        <v>30</v>
      </c>
      <c r="M2457">
        <f>L2457*_xlfn.XLOOKUP(K2457,AM:AM,AN:AN)</f>
        <v>25.8</v>
      </c>
      <c r="N2457">
        <f>L2457*_xlfn.XLOOKUP(K2457,AM:AM,AO:AO)</f>
        <v>30</v>
      </c>
      <c r="O2457">
        <v>0</v>
      </c>
      <c r="P2457">
        <f>O2457*_xlfn.XLOOKUP(K2457,AM:AM,AN:AN)</f>
        <v>0</v>
      </c>
      <c r="Q2457">
        <f>O2457*_xlfn.XLOOKUP(K2457,AM:AM,AO:AO)</f>
        <v>0</v>
      </c>
      <c r="R2457" t="str">
        <f>_xlfn.XLOOKUP(E2457,AF:AF,AG:AG)</f>
        <v>El Al Israel Airlines</v>
      </c>
      <c r="S2457" t="str">
        <f>_xlfn.XLOOKUP(E2457,AF:AF,AI:AI)</f>
        <v>Israel</v>
      </c>
      <c r="T2457">
        <f>WEEKNUM(G2457)</f>
        <v>29</v>
      </c>
      <c r="U2457">
        <f>YEAR(G2457)</f>
        <v>2025</v>
      </c>
      <c r="V2457" s="117">
        <f>IFERROR(Q2457/N2457,"0")</f>
        <v>0</v>
      </c>
    </row>
    <row r="2458" spans="1:22">
      <c r="A2458" t="str">
        <f>_xlfn.XLOOKUP(D2458,BN:BN,BO:BO)</f>
        <v>México</v>
      </c>
      <c r="B2458" t="s">
        <v>25</v>
      </c>
      <c r="C2458">
        <v>371</v>
      </c>
      <c r="D2458" t="str">
        <f>_xlfn.XLOOKUP(C2458,BH:BH,BI:BI)</f>
        <v>DianaM</v>
      </c>
      <c r="E2458">
        <v>0</v>
      </c>
      <c r="F2458" t="s">
        <v>3404</v>
      </c>
      <c r="G2458" s="63">
        <v>45855</v>
      </c>
      <c r="H2458" s="63">
        <v>45865</v>
      </c>
      <c r="I2458" t="s">
        <v>396</v>
      </c>
      <c r="J2458" t="str">
        <f>_xlfn.XLOOKUP(I2458,AS:AS,AU:AU)</f>
        <v>Honorarios</v>
      </c>
      <c r="K2458" t="s">
        <v>33</v>
      </c>
      <c r="L2458">
        <v>175</v>
      </c>
      <c r="M2458">
        <f>L2458*_xlfn.XLOOKUP(K2458,AM:AM,AN:AN)</f>
        <v>150.5</v>
      </c>
      <c r="N2458">
        <f>L2458*_xlfn.XLOOKUP(K2458,AM:AM,AO:AO)</f>
        <v>175</v>
      </c>
      <c r="O2458">
        <v>175</v>
      </c>
      <c r="P2458">
        <f>O2458*_xlfn.XLOOKUP(K2458,AM:AM,AN:AN)</f>
        <v>150.5</v>
      </c>
      <c r="Q2458">
        <f>O2458*_xlfn.XLOOKUP(K2458,AM:AM,AO:AO)</f>
        <v>175</v>
      </c>
      <c r="R2458" t="str">
        <f>_xlfn.XLOOKUP(E2458,AF:AF,AG:AG)</f>
        <v>FEES</v>
      </c>
      <c r="S2458">
        <f>_xlfn.XLOOKUP(E2458,AF:AF,AI:AI)</f>
        <v>0</v>
      </c>
      <c r="T2458">
        <f>WEEKNUM(G2458)</f>
        <v>29</v>
      </c>
      <c r="U2458">
        <f>YEAR(G2458)</f>
        <v>2025</v>
      </c>
      <c r="V2458" s="117">
        <f>IFERROR(Q2458/N2458,"0")</f>
        <v>1</v>
      </c>
    </row>
    <row r="2459" spans="1:22">
      <c r="A2459" t="str">
        <f>_xlfn.XLOOKUP(D2459,BN:BN,BO:BO)</f>
        <v>México</v>
      </c>
      <c r="B2459" t="s">
        <v>25</v>
      </c>
      <c r="C2459">
        <v>371</v>
      </c>
      <c r="D2459" t="str">
        <f>_xlfn.XLOOKUP(C2459,BH:BH,BI:BI)</f>
        <v>DianaM</v>
      </c>
      <c r="E2459">
        <v>25102</v>
      </c>
      <c r="F2459" t="s">
        <v>3405</v>
      </c>
      <c r="G2459" s="63">
        <v>45855</v>
      </c>
      <c r="H2459" s="63">
        <v>45865</v>
      </c>
      <c r="I2459" t="s">
        <v>366</v>
      </c>
      <c r="J2459" t="str">
        <f>_xlfn.XLOOKUP(I2459,AS:AS,AU:AU)</f>
        <v>Vuelos</v>
      </c>
      <c r="K2459" t="s">
        <v>33</v>
      </c>
      <c r="L2459">
        <v>973.38</v>
      </c>
      <c r="M2459">
        <f>L2459*_xlfn.XLOOKUP(K2459,AM:AM,AN:AN)</f>
        <v>837.10680000000002</v>
      </c>
      <c r="N2459">
        <f>L2459*_xlfn.XLOOKUP(K2459,AM:AM,AO:AO)</f>
        <v>973.38</v>
      </c>
      <c r="O2459">
        <v>0</v>
      </c>
      <c r="P2459">
        <f>O2459*_xlfn.XLOOKUP(K2459,AM:AM,AN:AN)</f>
        <v>0</v>
      </c>
      <c r="Q2459">
        <f>O2459*_xlfn.XLOOKUP(K2459,AM:AM,AO:AO)</f>
        <v>0</v>
      </c>
      <c r="R2459" t="str">
        <f>_xlfn.XLOOKUP(E2459,AF:AF,AG:AG)</f>
        <v>El Al Israel Airlines</v>
      </c>
      <c r="S2459" t="str">
        <f>_xlfn.XLOOKUP(E2459,AF:AF,AI:AI)</f>
        <v>Israel</v>
      </c>
      <c r="T2459">
        <f>WEEKNUM(G2459)</f>
        <v>29</v>
      </c>
      <c r="U2459">
        <f>YEAR(G2459)</f>
        <v>2025</v>
      </c>
      <c r="V2459" s="117">
        <f>IFERROR(Q2459/N2459,"0")</f>
        <v>0</v>
      </c>
    </row>
    <row r="2460" spans="1:22">
      <c r="A2460" t="str">
        <f>_xlfn.XLOOKUP(D2460,BN:BN,BO:BO)</f>
        <v>México</v>
      </c>
      <c r="B2460" t="s">
        <v>25</v>
      </c>
      <c r="C2460">
        <v>371</v>
      </c>
      <c r="D2460" t="str">
        <f>_xlfn.XLOOKUP(C2460,BH:BH,BI:BI)</f>
        <v>DianaM</v>
      </c>
      <c r="E2460">
        <v>25102</v>
      </c>
      <c r="F2460" t="s">
        <v>3406</v>
      </c>
      <c r="G2460" s="63">
        <v>45855</v>
      </c>
      <c r="H2460" s="63">
        <v>45865</v>
      </c>
      <c r="I2460" t="s">
        <v>366</v>
      </c>
      <c r="J2460" t="str">
        <f>_xlfn.XLOOKUP(I2460,AS:AS,AU:AU)</f>
        <v>Vuelos</v>
      </c>
      <c r="K2460" t="s">
        <v>33</v>
      </c>
      <c r="L2460">
        <v>30</v>
      </c>
      <c r="M2460">
        <f>L2460*_xlfn.XLOOKUP(K2460,AM:AM,AN:AN)</f>
        <v>25.8</v>
      </c>
      <c r="N2460">
        <f>L2460*_xlfn.XLOOKUP(K2460,AM:AM,AO:AO)</f>
        <v>30</v>
      </c>
      <c r="O2460">
        <v>0</v>
      </c>
      <c r="P2460">
        <f>O2460*_xlfn.XLOOKUP(K2460,AM:AM,AN:AN)</f>
        <v>0</v>
      </c>
      <c r="Q2460">
        <f>O2460*_xlfn.XLOOKUP(K2460,AM:AM,AO:AO)</f>
        <v>0</v>
      </c>
      <c r="R2460" t="str">
        <f>_xlfn.XLOOKUP(E2460,AF:AF,AG:AG)</f>
        <v>El Al Israel Airlines</v>
      </c>
      <c r="S2460" t="str">
        <f>_xlfn.XLOOKUP(E2460,AF:AF,AI:AI)</f>
        <v>Israel</v>
      </c>
      <c r="T2460">
        <f>WEEKNUM(G2460)</f>
        <v>29</v>
      </c>
      <c r="U2460">
        <f>YEAR(G2460)</f>
        <v>2025</v>
      </c>
      <c r="V2460" s="117">
        <f>IFERROR(Q2460/N2460,"0")</f>
        <v>0</v>
      </c>
    </row>
    <row r="2461" spans="1:22">
      <c r="A2461" t="str">
        <f>_xlfn.XLOOKUP(D2461,BN:BN,BO:BO)</f>
        <v>México</v>
      </c>
      <c r="B2461" t="s">
        <v>25</v>
      </c>
      <c r="C2461">
        <v>371</v>
      </c>
      <c r="D2461" t="str">
        <f>_xlfn.XLOOKUP(C2461,BH:BH,BI:BI)</f>
        <v>DianaM</v>
      </c>
      <c r="E2461">
        <v>25102</v>
      </c>
      <c r="F2461" t="s">
        <v>3406</v>
      </c>
      <c r="G2461" s="63">
        <v>45855</v>
      </c>
      <c r="H2461" s="63">
        <v>45865</v>
      </c>
      <c r="I2461" t="s">
        <v>366</v>
      </c>
      <c r="J2461" t="str">
        <f>_xlfn.XLOOKUP(I2461,AS:AS,AU:AU)</f>
        <v>Vuelos</v>
      </c>
      <c r="K2461" t="s">
        <v>33</v>
      </c>
      <c r="L2461">
        <v>40</v>
      </c>
      <c r="M2461">
        <f>L2461*_xlfn.XLOOKUP(K2461,AM:AM,AN:AN)</f>
        <v>34.4</v>
      </c>
      <c r="N2461">
        <f>L2461*_xlfn.XLOOKUP(K2461,AM:AM,AO:AO)</f>
        <v>40</v>
      </c>
      <c r="O2461">
        <v>0</v>
      </c>
      <c r="P2461">
        <f>O2461*_xlfn.XLOOKUP(K2461,AM:AM,AN:AN)</f>
        <v>0</v>
      </c>
      <c r="Q2461">
        <f>O2461*_xlfn.XLOOKUP(K2461,AM:AM,AO:AO)</f>
        <v>0</v>
      </c>
      <c r="R2461" t="str">
        <f>_xlfn.XLOOKUP(E2461,AF:AF,AG:AG)</f>
        <v>El Al Israel Airlines</v>
      </c>
      <c r="S2461" t="str">
        <f>_xlfn.XLOOKUP(E2461,AF:AF,AI:AI)</f>
        <v>Israel</v>
      </c>
      <c r="T2461">
        <f>WEEKNUM(G2461)</f>
        <v>29</v>
      </c>
      <c r="U2461">
        <f>YEAR(G2461)</f>
        <v>2025</v>
      </c>
      <c r="V2461" s="117">
        <f>IFERROR(Q2461/N2461,"0")</f>
        <v>0</v>
      </c>
    </row>
    <row r="2462" spans="1:22">
      <c r="A2462" t="str">
        <f>_xlfn.XLOOKUP(D2462,BN:BN,BO:BO)</f>
        <v>México</v>
      </c>
      <c r="B2462" t="s">
        <v>25</v>
      </c>
      <c r="C2462">
        <v>371</v>
      </c>
      <c r="D2462" t="str">
        <f>_xlfn.XLOOKUP(C2462,BH:BH,BI:BI)</f>
        <v>DianaM</v>
      </c>
      <c r="E2462">
        <v>29253</v>
      </c>
      <c r="F2462" t="s">
        <v>1899</v>
      </c>
      <c r="G2462" s="63">
        <v>45864</v>
      </c>
      <c r="H2462" s="63">
        <v>45866</v>
      </c>
      <c r="I2462" t="s">
        <v>376</v>
      </c>
      <c r="J2462" t="str">
        <f>_xlfn.XLOOKUP(I2462,AS:AS,AU:AU)</f>
        <v>Hotel</v>
      </c>
      <c r="K2462" t="s">
        <v>33</v>
      </c>
      <c r="L2462">
        <v>2731.39</v>
      </c>
      <c r="M2462">
        <f>L2462*_xlfn.XLOOKUP(K2462,AM:AM,AN:AN)</f>
        <v>2348.9953999999998</v>
      </c>
      <c r="N2462">
        <f>L2462*_xlfn.XLOOKUP(K2462,AM:AM,AO:AO)</f>
        <v>2731.39</v>
      </c>
      <c r="O2462">
        <v>202.34</v>
      </c>
      <c r="P2462">
        <f>O2462*_xlfn.XLOOKUP(K2462,AM:AM,AN:AN)</f>
        <v>174.01240000000001</v>
      </c>
      <c r="Q2462">
        <f>O2462*_xlfn.XLOOKUP(K2462,AM:AM,AO:AO)</f>
        <v>202.34</v>
      </c>
      <c r="R2462" t="str">
        <f>_xlfn.XLOOKUP(E2462,AF:AF,AG:AG)</f>
        <v>THE PLACE FIRENZE</v>
      </c>
      <c r="S2462" t="str">
        <f>_xlfn.XLOOKUP(E2462,AF:AF,AI:AI)</f>
        <v>Italy</v>
      </c>
      <c r="T2462">
        <f>WEEKNUM(G2462)</f>
        <v>30</v>
      </c>
      <c r="U2462">
        <f>YEAR(G2462)</f>
        <v>2025</v>
      </c>
      <c r="V2462" s="117">
        <f>IFERROR(Q2462/N2462,"0")</f>
        <v>7.4079497984542678E-2</v>
      </c>
    </row>
    <row r="2463" spans="1:22">
      <c r="A2463" t="str">
        <f>_xlfn.XLOOKUP(D2463,BN:BN,BO:BO)</f>
        <v>México</v>
      </c>
      <c r="B2463" t="s">
        <v>25</v>
      </c>
      <c r="C2463">
        <v>371</v>
      </c>
      <c r="D2463" t="str">
        <f>_xlfn.XLOOKUP(C2463,BH:BH,BI:BI)</f>
        <v>DianaM</v>
      </c>
      <c r="E2463">
        <v>27087</v>
      </c>
      <c r="F2463" t="s">
        <v>1895</v>
      </c>
      <c r="G2463" s="63">
        <v>45855</v>
      </c>
      <c r="H2463" s="63">
        <v>45866</v>
      </c>
      <c r="I2463" t="s">
        <v>471</v>
      </c>
      <c r="J2463" t="str">
        <f>_xlfn.XLOOKUP(I2463,AS:AS,AU:AU)</f>
        <v>Traslados</v>
      </c>
      <c r="K2463" t="s">
        <v>33</v>
      </c>
      <c r="L2463">
        <v>2476.1</v>
      </c>
      <c r="M2463">
        <f>L2463*_xlfn.XLOOKUP(K2463,AM:AM,AN:AN)</f>
        <v>2129.4459999999999</v>
      </c>
      <c r="N2463">
        <f>L2463*_xlfn.XLOOKUP(K2463,AM:AM,AO:AO)</f>
        <v>2476.1</v>
      </c>
      <c r="O2463">
        <v>251.38</v>
      </c>
      <c r="P2463">
        <f>O2463*_xlfn.XLOOKUP(K2463,AM:AM,AN:AN)</f>
        <v>216.18680000000001</v>
      </c>
      <c r="Q2463">
        <f>O2463*_xlfn.XLOOKUP(K2463,AM:AM,AO:AO)</f>
        <v>251.38</v>
      </c>
      <c r="R2463" t="str">
        <f>_xlfn.XLOOKUP(E2463,AF:AF,AG:AG)</f>
        <v>Primerent Exclusive Car Rental</v>
      </c>
      <c r="S2463" t="str">
        <f>_xlfn.XLOOKUP(E2463,AF:AF,AI:AI)</f>
        <v>United Kingdom</v>
      </c>
      <c r="T2463">
        <f>WEEKNUM(G2463)</f>
        <v>29</v>
      </c>
      <c r="U2463">
        <f>YEAR(G2463)</f>
        <v>2025</v>
      </c>
      <c r="V2463" s="117">
        <f>IFERROR(Q2463/N2463,"0")</f>
        <v>0.1015225556318404</v>
      </c>
    </row>
    <row r="2464" spans="1:22">
      <c r="A2464" t="str">
        <f>_xlfn.XLOOKUP(D2464,BN:BN,BO:BO)</f>
        <v>México</v>
      </c>
      <c r="B2464" t="s">
        <v>25</v>
      </c>
      <c r="C2464">
        <v>371</v>
      </c>
      <c r="D2464" t="str">
        <f>_xlfn.XLOOKUP(C2464,BH:BH,BI:BI)</f>
        <v>DianaM</v>
      </c>
      <c r="E2464">
        <v>30220</v>
      </c>
      <c r="F2464" t="s">
        <v>3407</v>
      </c>
      <c r="G2464" s="63">
        <v>45866</v>
      </c>
      <c r="H2464" s="63">
        <v>45871</v>
      </c>
      <c r="I2464" t="s">
        <v>376</v>
      </c>
      <c r="J2464" t="str">
        <f>_xlfn.XLOOKUP(I2464,AS:AS,AU:AU)</f>
        <v>Hotel</v>
      </c>
      <c r="K2464" t="s">
        <v>33</v>
      </c>
      <c r="L2464">
        <v>20615.82</v>
      </c>
      <c r="M2464">
        <f>L2464*_xlfn.XLOOKUP(K2464,AM:AM,AN:AN)</f>
        <v>17729.605199999998</v>
      </c>
      <c r="N2464">
        <f>L2464*_xlfn.XLOOKUP(K2464,AM:AM,AO:AO)</f>
        <v>20615.82</v>
      </c>
      <c r="O2464">
        <v>1887.32</v>
      </c>
      <c r="P2464">
        <f>O2464*_xlfn.XLOOKUP(K2464,AM:AM,AN:AN)</f>
        <v>1623.0952</v>
      </c>
      <c r="Q2464">
        <f>O2464*_xlfn.XLOOKUP(K2464,AM:AM,AO:AO)</f>
        <v>1887.32</v>
      </c>
      <c r="R2464" t="str">
        <f>_xlfn.XLOOKUP(E2464,AF:AF,AG:AG)</f>
        <v>VILLA ROMA IMPERIALE</v>
      </c>
      <c r="S2464" t="str">
        <f>_xlfn.XLOOKUP(E2464,AF:AF,AI:AI)</f>
        <v>Italy</v>
      </c>
      <c r="T2464">
        <f>WEEKNUM(G2464)</f>
        <v>31</v>
      </c>
      <c r="U2464">
        <f>YEAR(G2464)</f>
        <v>2025</v>
      </c>
      <c r="V2464" s="117">
        <f>IFERROR(Q2464/N2464,"0")</f>
        <v>9.1547171056014259E-2</v>
      </c>
    </row>
    <row r="2465" spans="1:22">
      <c r="A2465" t="str">
        <f>_xlfn.XLOOKUP(D2465,BN:BN,BO:BO)</f>
        <v>México</v>
      </c>
      <c r="B2465" t="s">
        <v>25</v>
      </c>
      <c r="C2465">
        <v>371</v>
      </c>
      <c r="D2465" t="str">
        <f>_xlfn.XLOOKUP(C2465,BH:BH,BI:BI)</f>
        <v>DianaM</v>
      </c>
      <c r="E2465">
        <v>25363</v>
      </c>
      <c r="F2465" t="s">
        <v>1880</v>
      </c>
      <c r="G2465" s="63">
        <v>45871</v>
      </c>
      <c r="H2465" s="63">
        <v>45873</v>
      </c>
      <c r="I2465" t="s">
        <v>376</v>
      </c>
      <c r="J2465" t="str">
        <f>_xlfn.XLOOKUP(I2465,AS:AS,AU:AU)</f>
        <v>Hotel</v>
      </c>
      <c r="K2465" t="s">
        <v>33</v>
      </c>
      <c r="L2465">
        <v>2936.16</v>
      </c>
      <c r="M2465">
        <f>L2465*_xlfn.XLOOKUP(K2465,AM:AM,AN:AN)</f>
        <v>2525.0976000000001</v>
      </c>
      <c r="N2465">
        <f>L2465*_xlfn.XLOOKUP(K2465,AM:AM,AO:AO)</f>
        <v>2936.16</v>
      </c>
      <c r="O2465">
        <v>392.98</v>
      </c>
      <c r="P2465">
        <f>O2465*_xlfn.XLOOKUP(K2465,AM:AM,AN:AN)</f>
        <v>337.96280000000002</v>
      </c>
      <c r="Q2465">
        <f>O2465*_xlfn.XLOOKUP(K2465,AM:AM,AO:AO)</f>
        <v>392.98</v>
      </c>
      <c r="R2465" t="str">
        <f>_xlfn.XLOOKUP(E2465,AF:AF,AG:AG)</f>
        <v>ROSEWOOD VILLA MAGNA</v>
      </c>
      <c r="S2465" t="str">
        <f>_xlfn.XLOOKUP(E2465,AF:AF,AI:AI)</f>
        <v>Spain</v>
      </c>
      <c r="T2465">
        <f>WEEKNUM(G2465)</f>
        <v>31</v>
      </c>
      <c r="U2465">
        <f>YEAR(G2465)</f>
        <v>2025</v>
      </c>
      <c r="V2465" s="117">
        <f>IFERROR(Q2465/N2465,"0")</f>
        <v>0.13384148002833635</v>
      </c>
    </row>
    <row r="2466" spans="1:22">
      <c r="A2466" t="str">
        <f>_xlfn.XLOOKUP(D2466,BN:BN,BO:BO)</f>
        <v>México</v>
      </c>
      <c r="B2466" t="s">
        <v>25</v>
      </c>
      <c r="C2466">
        <v>371</v>
      </c>
      <c r="D2466" t="str">
        <f>_xlfn.XLOOKUP(C2466,BH:BH,BI:BI)</f>
        <v>DianaM</v>
      </c>
      <c r="E2466">
        <v>29253</v>
      </c>
      <c r="F2466" t="s">
        <v>1880</v>
      </c>
      <c r="G2466" s="63">
        <v>45864</v>
      </c>
      <c r="H2466" s="63">
        <v>45866</v>
      </c>
      <c r="I2466" t="s">
        <v>376</v>
      </c>
      <c r="J2466" t="str">
        <f>_xlfn.XLOOKUP(I2466,AS:AS,AU:AU)</f>
        <v>Hotel</v>
      </c>
      <c r="K2466" t="s">
        <v>33</v>
      </c>
      <c r="L2466">
        <v>2236.8000000000002</v>
      </c>
      <c r="M2466">
        <f>L2466*_xlfn.XLOOKUP(K2466,AM:AM,AN:AN)</f>
        <v>1923.6480000000001</v>
      </c>
      <c r="N2466">
        <f>L2466*_xlfn.XLOOKUP(K2466,AM:AM,AO:AO)</f>
        <v>2236.8000000000002</v>
      </c>
      <c r="O2466">
        <v>223.68</v>
      </c>
      <c r="P2466">
        <f>O2466*_xlfn.XLOOKUP(K2466,AM:AM,AN:AN)</f>
        <v>192.3648</v>
      </c>
      <c r="Q2466">
        <f>O2466*_xlfn.XLOOKUP(K2466,AM:AM,AO:AO)</f>
        <v>223.68</v>
      </c>
      <c r="R2466" t="str">
        <f>_xlfn.XLOOKUP(E2466,AF:AF,AG:AG)</f>
        <v>THE PLACE FIRENZE</v>
      </c>
      <c r="S2466" t="str">
        <f>_xlfn.XLOOKUP(E2466,AF:AF,AI:AI)</f>
        <v>Italy</v>
      </c>
      <c r="T2466">
        <f>WEEKNUM(G2466)</f>
        <v>30</v>
      </c>
      <c r="U2466">
        <f>YEAR(G2466)</f>
        <v>2025</v>
      </c>
      <c r="V2466" s="117">
        <f>IFERROR(Q2466/N2466,"0")</f>
        <v>9.9999999999999992E-2</v>
      </c>
    </row>
    <row r="2467" spans="1:22">
      <c r="A2467" t="str">
        <f>_xlfn.XLOOKUP(D2467,BN:BN,BO:BO)</f>
        <v>México</v>
      </c>
      <c r="B2467" t="s">
        <v>25</v>
      </c>
      <c r="C2467">
        <v>372</v>
      </c>
      <c r="D2467" t="str">
        <f>_xlfn.XLOOKUP(C2467,BH:BH,BI:BI)</f>
        <v>VeronicaN</v>
      </c>
      <c r="E2467">
        <v>23590</v>
      </c>
      <c r="F2467" t="s">
        <v>3408</v>
      </c>
      <c r="G2467" s="63">
        <v>45728</v>
      </c>
      <c r="H2467" s="63">
        <v>45741</v>
      </c>
      <c r="I2467" t="s">
        <v>366</v>
      </c>
      <c r="J2467" t="str">
        <f>_xlfn.XLOOKUP(I2467,AS:AS,AU:AU)</f>
        <v>Vuelos</v>
      </c>
      <c r="K2467" t="s">
        <v>33</v>
      </c>
      <c r="L2467">
        <v>1567</v>
      </c>
      <c r="M2467">
        <f>L2467*_xlfn.XLOOKUP(K2467,AM:AM,AN:AN)</f>
        <v>1347.62</v>
      </c>
      <c r="N2467">
        <f>L2467*_xlfn.XLOOKUP(K2467,AM:AM,AO:AO)</f>
        <v>1567</v>
      </c>
      <c r="O2467">
        <v>0</v>
      </c>
      <c r="P2467">
        <f>O2467*_xlfn.XLOOKUP(K2467,AM:AM,AN:AN)</f>
        <v>0</v>
      </c>
      <c r="Q2467">
        <f>O2467*_xlfn.XLOOKUP(K2467,AM:AM,AO:AO)</f>
        <v>0</v>
      </c>
      <c r="R2467" t="str">
        <f>_xlfn.XLOOKUP(E2467,AF:AF,AG:AG)</f>
        <v>AEROMÉXICO</v>
      </c>
      <c r="S2467" t="str">
        <f>_xlfn.XLOOKUP(E2467,AF:AF,AI:AI)</f>
        <v>Mexico</v>
      </c>
      <c r="T2467">
        <f>WEEKNUM(G2467)</f>
        <v>11</v>
      </c>
      <c r="U2467">
        <f>YEAR(G2467)</f>
        <v>2025</v>
      </c>
      <c r="V2467" s="117">
        <f>IFERROR(Q2467/N2467,"0")</f>
        <v>0</v>
      </c>
    </row>
    <row r="2468" spans="1:22">
      <c r="A2468" t="str">
        <f>_xlfn.XLOOKUP(D2468,BN:BN,BO:BO)</f>
        <v>México</v>
      </c>
      <c r="B2468" t="s">
        <v>25</v>
      </c>
      <c r="C2468">
        <v>372</v>
      </c>
      <c r="D2468" t="str">
        <f>_xlfn.XLOOKUP(C2468,BH:BH,BI:BI)</f>
        <v>VeronicaN</v>
      </c>
      <c r="E2468">
        <v>23590</v>
      </c>
      <c r="F2468" t="s">
        <v>3408</v>
      </c>
      <c r="G2468" s="63">
        <v>45728</v>
      </c>
      <c r="H2468" s="63">
        <v>45741</v>
      </c>
      <c r="I2468" t="s">
        <v>366</v>
      </c>
      <c r="J2468" t="str">
        <f>_xlfn.XLOOKUP(I2468,AS:AS,AU:AU)</f>
        <v>Vuelos</v>
      </c>
      <c r="K2468" t="s">
        <v>33</v>
      </c>
      <c r="L2468">
        <v>1566.96</v>
      </c>
      <c r="M2468">
        <f>L2468*_xlfn.XLOOKUP(K2468,AM:AM,AN:AN)</f>
        <v>1347.5856000000001</v>
      </c>
      <c r="N2468">
        <f>L2468*_xlfn.XLOOKUP(K2468,AM:AM,AO:AO)</f>
        <v>1566.96</v>
      </c>
      <c r="O2468">
        <v>0</v>
      </c>
      <c r="P2468">
        <f>O2468*_xlfn.XLOOKUP(K2468,AM:AM,AN:AN)</f>
        <v>0</v>
      </c>
      <c r="Q2468">
        <f>O2468*_xlfn.XLOOKUP(K2468,AM:AM,AO:AO)</f>
        <v>0</v>
      </c>
      <c r="R2468" t="str">
        <f>_xlfn.XLOOKUP(E2468,AF:AF,AG:AG)</f>
        <v>AEROMÉXICO</v>
      </c>
      <c r="S2468" t="str">
        <f>_xlfn.XLOOKUP(E2468,AF:AF,AI:AI)</f>
        <v>Mexico</v>
      </c>
      <c r="T2468">
        <f>WEEKNUM(G2468)</f>
        <v>11</v>
      </c>
      <c r="U2468">
        <f>YEAR(G2468)</f>
        <v>2025</v>
      </c>
      <c r="V2468" s="117">
        <f>IFERROR(Q2468/N2468,"0")</f>
        <v>0</v>
      </c>
    </row>
    <row r="2469" spans="1:22">
      <c r="A2469" t="str">
        <f>_xlfn.XLOOKUP(D2469,BN:BN,BO:BO)</f>
        <v>México</v>
      </c>
      <c r="B2469" t="s">
        <v>25</v>
      </c>
      <c r="C2469">
        <v>372</v>
      </c>
      <c r="D2469" t="str">
        <f>_xlfn.XLOOKUP(C2469,BH:BH,BI:BI)</f>
        <v>VeronicaN</v>
      </c>
      <c r="E2469">
        <v>0</v>
      </c>
      <c r="F2469" t="s">
        <v>2273</v>
      </c>
      <c r="G2469" s="63">
        <v>45728</v>
      </c>
      <c r="H2469" s="63">
        <v>45741</v>
      </c>
      <c r="I2469" t="s">
        <v>396</v>
      </c>
      <c r="J2469" t="str">
        <f>_xlfn.XLOOKUP(I2469,AS:AS,AU:AU)</f>
        <v>Honorarios</v>
      </c>
      <c r="K2469" t="s">
        <v>33</v>
      </c>
      <c r="L2469">
        <v>35</v>
      </c>
      <c r="M2469">
        <f>L2469*_xlfn.XLOOKUP(K2469,AM:AM,AN:AN)</f>
        <v>30.099999999999998</v>
      </c>
      <c r="N2469">
        <f>L2469*_xlfn.XLOOKUP(K2469,AM:AM,AO:AO)</f>
        <v>35</v>
      </c>
      <c r="O2469">
        <v>35</v>
      </c>
      <c r="P2469">
        <f>O2469*_xlfn.XLOOKUP(K2469,AM:AM,AN:AN)</f>
        <v>30.099999999999998</v>
      </c>
      <c r="Q2469">
        <f>O2469*_xlfn.XLOOKUP(K2469,AM:AM,AO:AO)</f>
        <v>35</v>
      </c>
      <c r="R2469" t="str">
        <f>_xlfn.XLOOKUP(E2469,AF:AF,AG:AG)</f>
        <v>FEES</v>
      </c>
      <c r="S2469">
        <f>_xlfn.XLOOKUP(E2469,AF:AF,AI:AI)</f>
        <v>0</v>
      </c>
      <c r="T2469">
        <f>WEEKNUM(G2469)</f>
        <v>11</v>
      </c>
      <c r="U2469">
        <f>YEAR(G2469)</f>
        <v>2025</v>
      </c>
      <c r="V2469" s="117">
        <f>IFERROR(Q2469/N2469,"0")</f>
        <v>1</v>
      </c>
    </row>
    <row r="2470" spans="1:22">
      <c r="A2470" t="str">
        <f>_xlfn.XLOOKUP(D2470,BN:BN,BO:BO)</f>
        <v>México</v>
      </c>
      <c r="B2470" t="s">
        <v>25</v>
      </c>
      <c r="C2470">
        <v>373</v>
      </c>
      <c r="D2470" t="str">
        <f>_xlfn.XLOOKUP(C2470,BH:BH,BI:BI)</f>
        <v>VeronicaN</v>
      </c>
      <c r="E2470">
        <v>28020</v>
      </c>
      <c r="F2470" t="s">
        <v>3409</v>
      </c>
      <c r="G2470" s="63">
        <v>45678</v>
      </c>
      <c r="H2470" s="63">
        <v>45678</v>
      </c>
      <c r="I2470" t="s">
        <v>366</v>
      </c>
      <c r="J2470" t="str">
        <f>_xlfn.XLOOKUP(I2470,AS:AS,AU:AU)</f>
        <v>Vuelos</v>
      </c>
      <c r="K2470" t="s">
        <v>33</v>
      </c>
      <c r="L2470">
        <v>509.2</v>
      </c>
      <c r="M2470">
        <f>L2470*_xlfn.XLOOKUP(K2470,AM:AM,AN:AN)</f>
        <v>437.91199999999998</v>
      </c>
      <c r="N2470">
        <f>L2470*_xlfn.XLOOKUP(K2470,AM:AM,AO:AO)</f>
        <v>509.2</v>
      </c>
      <c r="O2470">
        <v>0</v>
      </c>
      <c r="P2470">
        <f>O2470*_xlfn.XLOOKUP(K2470,AM:AM,AN:AN)</f>
        <v>0</v>
      </c>
      <c r="Q2470">
        <f>O2470*_xlfn.XLOOKUP(K2470,AM:AM,AO:AO)</f>
        <v>0</v>
      </c>
      <c r="R2470" t="str">
        <f>_xlfn.XLOOKUP(E2470,AF:AF,AG:AG)</f>
        <v>SCANDINAVIAN AIRLINES</v>
      </c>
      <c r="S2470" t="str">
        <f>_xlfn.XLOOKUP(E2470,AF:AF,AI:AI)</f>
        <v>Sweden</v>
      </c>
      <c r="T2470">
        <f>WEEKNUM(G2470)</f>
        <v>4</v>
      </c>
      <c r="U2470">
        <f>YEAR(G2470)</f>
        <v>2025</v>
      </c>
      <c r="V2470" s="117">
        <f>IFERROR(Q2470/N2470,"0")</f>
        <v>0</v>
      </c>
    </row>
    <row r="2471" spans="1:22">
      <c r="A2471" t="str">
        <f>_xlfn.XLOOKUP(D2471,BN:BN,BO:BO)</f>
        <v>México</v>
      </c>
      <c r="B2471" t="s">
        <v>25</v>
      </c>
      <c r="C2471">
        <v>373</v>
      </c>
      <c r="D2471" t="str">
        <f>_xlfn.XLOOKUP(C2471,BH:BH,BI:BI)</f>
        <v>VeronicaN</v>
      </c>
      <c r="E2471">
        <v>28020</v>
      </c>
      <c r="F2471" t="s">
        <v>3409</v>
      </c>
      <c r="G2471" s="63">
        <v>45678</v>
      </c>
      <c r="H2471" s="63">
        <v>45678</v>
      </c>
      <c r="I2471" t="s">
        <v>366</v>
      </c>
      <c r="J2471" t="str">
        <f>_xlfn.XLOOKUP(I2471,AS:AS,AU:AU)</f>
        <v>Vuelos</v>
      </c>
      <c r="K2471" t="s">
        <v>33</v>
      </c>
      <c r="L2471">
        <v>509.2</v>
      </c>
      <c r="M2471">
        <f>L2471*_xlfn.XLOOKUP(K2471,AM:AM,AN:AN)</f>
        <v>437.91199999999998</v>
      </c>
      <c r="N2471">
        <f>L2471*_xlfn.XLOOKUP(K2471,AM:AM,AO:AO)</f>
        <v>509.2</v>
      </c>
      <c r="O2471">
        <v>0</v>
      </c>
      <c r="P2471">
        <f>O2471*_xlfn.XLOOKUP(K2471,AM:AM,AN:AN)</f>
        <v>0</v>
      </c>
      <c r="Q2471">
        <f>O2471*_xlfn.XLOOKUP(K2471,AM:AM,AO:AO)</f>
        <v>0</v>
      </c>
      <c r="R2471" t="str">
        <f>_xlfn.XLOOKUP(E2471,AF:AF,AG:AG)</f>
        <v>SCANDINAVIAN AIRLINES</v>
      </c>
      <c r="S2471" t="str">
        <f>_xlfn.XLOOKUP(E2471,AF:AF,AI:AI)</f>
        <v>Sweden</v>
      </c>
      <c r="T2471">
        <f>WEEKNUM(G2471)</f>
        <v>4</v>
      </c>
      <c r="U2471">
        <f>YEAR(G2471)</f>
        <v>2025</v>
      </c>
      <c r="V2471" s="117">
        <f>IFERROR(Q2471/N2471,"0")</f>
        <v>0</v>
      </c>
    </row>
    <row r="2472" spans="1:22">
      <c r="A2472" t="str">
        <f>_xlfn.XLOOKUP(D2472,BN:BN,BO:BO)</f>
        <v>México</v>
      </c>
      <c r="B2472" t="s">
        <v>25</v>
      </c>
      <c r="C2472">
        <v>373</v>
      </c>
      <c r="D2472" t="str">
        <f>_xlfn.XLOOKUP(C2472,BH:BH,BI:BI)</f>
        <v>VeronicaN</v>
      </c>
      <c r="E2472">
        <v>28020</v>
      </c>
      <c r="F2472" t="s">
        <v>3409</v>
      </c>
      <c r="G2472" s="63">
        <v>45678</v>
      </c>
      <c r="H2472" s="63">
        <v>45678</v>
      </c>
      <c r="I2472" t="s">
        <v>366</v>
      </c>
      <c r="J2472" t="str">
        <f>_xlfn.XLOOKUP(I2472,AS:AS,AU:AU)</f>
        <v>Vuelos</v>
      </c>
      <c r="K2472" t="s">
        <v>33</v>
      </c>
      <c r="L2472">
        <v>509.2</v>
      </c>
      <c r="M2472">
        <f>L2472*_xlfn.XLOOKUP(K2472,AM:AM,AN:AN)</f>
        <v>437.91199999999998</v>
      </c>
      <c r="N2472">
        <f>L2472*_xlfn.XLOOKUP(K2472,AM:AM,AO:AO)</f>
        <v>509.2</v>
      </c>
      <c r="O2472">
        <v>0</v>
      </c>
      <c r="P2472">
        <f>O2472*_xlfn.XLOOKUP(K2472,AM:AM,AN:AN)</f>
        <v>0</v>
      </c>
      <c r="Q2472">
        <f>O2472*_xlfn.XLOOKUP(K2472,AM:AM,AO:AO)</f>
        <v>0</v>
      </c>
      <c r="R2472" t="str">
        <f>_xlfn.XLOOKUP(E2472,AF:AF,AG:AG)</f>
        <v>SCANDINAVIAN AIRLINES</v>
      </c>
      <c r="S2472" t="str">
        <f>_xlfn.XLOOKUP(E2472,AF:AF,AI:AI)</f>
        <v>Sweden</v>
      </c>
      <c r="T2472">
        <f>WEEKNUM(G2472)</f>
        <v>4</v>
      </c>
      <c r="U2472">
        <f>YEAR(G2472)</f>
        <v>2025</v>
      </c>
      <c r="V2472" s="117">
        <f>IFERROR(Q2472/N2472,"0")</f>
        <v>0</v>
      </c>
    </row>
    <row r="2473" spans="1:22">
      <c r="A2473" t="str">
        <f>_xlfn.XLOOKUP(D2473,BN:BN,BO:BO)</f>
        <v>México</v>
      </c>
      <c r="B2473" t="s">
        <v>25</v>
      </c>
      <c r="C2473">
        <v>373</v>
      </c>
      <c r="D2473" t="str">
        <f>_xlfn.XLOOKUP(C2473,BH:BH,BI:BI)</f>
        <v>VeronicaN</v>
      </c>
      <c r="E2473">
        <v>28020</v>
      </c>
      <c r="F2473" t="s">
        <v>3409</v>
      </c>
      <c r="G2473" s="63">
        <v>45678</v>
      </c>
      <c r="H2473" s="63">
        <v>45678</v>
      </c>
      <c r="I2473" t="s">
        <v>366</v>
      </c>
      <c r="J2473" t="str">
        <f>_xlfn.XLOOKUP(I2473,AS:AS,AU:AU)</f>
        <v>Vuelos</v>
      </c>
      <c r="K2473" t="s">
        <v>33</v>
      </c>
      <c r="L2473">
        <v>509.2</v>
      </c>
      <c r="M2473">
        <f>L2473*_xlfn.XLOOKUP(K2473,AM:AM,AN:AN)</f>
        <v>437.91199999999998</v>
      </c>
      <c r="N2473">
        <f>L2473*_xlfn.XLOOKUP(K2473,AM:AM,AO:AO)</f>
        <v>509.2</v>
      </c>
      <c r="O2473">
        <v>0</v>
      </c>
      <c r="P2473">
        <f>O2473*_xlfn.XLOOKUP(K2473,AM:AM,AN:AN)</f>
        <v>0</v>
      </c>
      <c r="Q2473">
        <f>O2473*_xlfn.XLOOKUP(K2473,AM:AM,AO:AO)</f>
        <v>0</v>
      </c>
      <c r="R2473" t="str">
        <f>_xlfn.XLOOKUP(E2473,AF:AF,AG:AG)</f>
        <v>SCANDINAVIAN AIRLINES</v>
      </c>
      <c r="S2473" t="str">
        <f>_xlfn.XLOOKUP(E2473,AF:AF,AI:AI)</f>
        <v>Sweden</v>
      </c>
      <c r="T2473">
        <f>WEEKNUM(G2473)</f>
        <v>4</v>
      </c>
      <c r="U2473">
        <f>YEAR(G2473)</f>
        <v>2025</v>
      </c>
      <c r="V2473" s="117">
        <f>IFERROR(Q2473/N2473,"0")</f>
        <v>0</v>
      </c>
    </row>
    <row r="2474" spans="1:22">
      <c r="A2474" t="str">
        <f>_xlfn.XLOOKUP(D2474,BN:BN,BO:BO)</f>
        <v>México</v>
      </c>
      <c r="B2474" t="s">
        <v>25</v>
      </c>
      <c r="C2474">
        <v>373</v>
      </c>
      <c r="D2474" t="str">
        <f>_xlfn.XLOOKUP(C2474,BH:BH,BI:BI)</f>
        <v>VeronicaN</v>
      </c>
      <c r="E2474">
        <v>28020</v>
      </c>
      <c r="F2474" t="s">
        <v>3409</v>
      </c>
      <c r="G2474" s="63">
        <v>45678</v>
      </c>
      <c r="H2474" s="63">
        <v>45678</v>
      </c>
      <c r="I2474" t="s">
        <v>366</v>
      </c>
      <c r="J2474" t="str">
        <f>_xlfn.XLOOKUP(I2474,AS:AS,AU:AU)</f>
        <v>Vuelos</v>
      </c>
      <c r="K2474" t="s">
        <v>33</v>
      </c>
      <c r="L2474">
        <v>509.2</v>
      </c>
      <c r="M2474">
        <f>L2474*_xlfn.XLOOKUP(K2474,AM:AM,AN:AN)</f>
        <v>437.91199999999998</v>
      </c>
      <c r="N2474">
        <f>L2474*_xlfn.XLOOKUP(K2474,AM:AM,AO:AO)</f>
        <v>509.2</v>
      </c>
      <c r="O2474">
        <v>0</v>
      </c>
      <c r="P2474">
        <f>O2474*_xlfn.XLOOKUP(K2474,AM:AM,AN:AN)</f>
        <v>0</v>
      </c>
      <c r="Q2474">
        <f>O2474*_xlfn.XLOOKUP(K2474,AM:AM,AO:AO)</f>
        <v>0</v>
      </c>
      <c r="R2474" t="str">
        <f>_xlfn.XLOOKUP(E2474,AF:AF,AG:AG)</f>
        <v>SCANDINAVIAN AIRLINES</v>
      </c>
      <c r="S2474" t="str">
        <f>_xlfn.XLOOKUP(E2474,AF:AF,AI:AI)</f>
        <v>Sweden</v>
      </c>
      <c r="T2474">
        <f>WEEKNUM(G2474)</f>
        <v>4</v>
      </c>
      <c r="U2474">
        <f>YEAR(G2474)</f>
        <v>2025</v>
      </c>
      <c r="V2474" s="117">
        <f>IFERROR(Q2474/N2474,"0")</f>
        <v>0</v>
      </c>
    </row>
    <row r="2475" spans="1:22">
      <c r="A2475" t="str">
        <f>_xlfn.XLOOKUP(D2475,BN:BN,BO:BO)</f>
        <v>México</v>
      </c>
      <c r="B2475" t="s">
        <v>25</v>
      </c>
      <c r="C2475">
        <v>373</v>
      </c>
      <c r="D2475" t="str">
        <f>_xlfn.XLOOKUP(C2475,BH:BH,BI:BI)</f>
        <v>VeronicaN</v>
      </c>
      <c r="E2475">
        <v>0</v>
      </c>
      <c r="F2475" t="s">
        <v>3410</v>
      </c>
      <c r="G2475" s="63">
        <v>45678</v>
      </c>
      <c r="H2475" s="63">
        <v>45678</v>
      </c>
      <c r="I2475" t="s">
        <v>396</v>
      </c>
      <c r="J2475" t="str">
        <f>_xlfn.XLOOKUP(I2475,AS:AS,AU:AU)</f>
        <v>Honorarios</v>
      </c>
      <c r="K2475" t="s">
        <v>33</v>
      </c>
      <c r="L2475">
        <v>175</v>
      </c>
      <c r="M2475">
        <f>L2475*_xlfn.XLOOKUP(K2475,AM:AM,AN:AN)</f>
        <v>150.5</v>
      </c>
      <c r="N2475">
        <f>L2475*_xlfn.XLOOKUP(K2475,AM:AM,AO:AO)</f>
        <v>175</v>
      </c>
      <c r="O2475">
        <v>175</v>
      </c>
      <c r="P2475">
        <f>O2475*_xlfn.XLOOKUP(K2475,AM:AM,AN:AN)</f>
        <v>150.5</v>
      </c>
      <c r="Q2475">
        <f>O2475*_xlfn.XLOOKUP(K2475,AM:AM,AO:AO)</f>
        <v>175</v>
      </c>
      <c r="R2475" t="str">
        <f>_xlfn.XLOOKUP(E2475,AF:AF,AG:AG)</f>
        <v>FEES</v>
      </c>
      <c r="S2475">
        <f>_xlfn.XLOOKUP(E2475,AF:AF,AI:AI)</f>
        <v>0</v>
      </c>
      <c r="T2475">
        <f>WEEKNUM(G2475)</f>
        <v>4</v>
      </c>
      <c r="U2475">
        <f>YEAR(G2475)</f>
        <v>2025</v>
      </c>
      <c r="V2475" s="117">
        <f>IFERROR(Q2475/N2475,"0")</f>
        <v>1</v>
      </c>
    </row>
    <row r="2476" spans="1:22">
      <c r="A2476" t="str">
        <f>_xlfn.XLOOKUP(D2476,BN:BN,BO:BO)</f>
        <v>México</v>
      </c>
      <c r="B2476" t="s">
        <v>25</v>
      </c>
      <c r="C2476">
        <v>373</v>
      </c>
      <c r="D2476" t="str">
        <f>_xlfn.XLOOKUP(C2476,BH:BH,BI:BI)</f>
        <v>VeronicaN</v>
      </c>
      <c r="E2476">
        <v>23590</v>
      </c>
      <c r="F2476" t="s">
        <v>2999</v>
      </c>
      <c r="G2476" s="63">
        <v>45678</v>
      </c>
      <c r="H2476" s="63">
        <v>45678</v>
      </c>
      <c r="I2476" t="s">
        <v>366</v>
      </c>
      <c r="J2476" t="str">
        <f>_xlfn.XLOOKUP(I2476,AS:AS,AU:AU)</f>
        <v>Vuelos</v>
      </c>
      <c r="K2476" t="s">
        <v>33</v>
      </c>
      <c r="L2476">
        <v>2683.63</v>
      </c>
      <c r="M2476">
        <f>L2476*_xlfn.XLOOKUP(K2476,AM:AM,AN:AN)</f>
        <v>2307.9218000000001</v>
      </c>
      <c r="N2476">
        <f>L2476*_xlfn.XLOOKUP(K2476,AM:AM,AO:AO)</f>
        <v>2683.63</v>
      </c>
      <c r="O2476">
        <v>0</v>
      </c>
      <c r="P2476">
        <f>O2476*_xlfn.XLOOKUP(K2476,AM:AM,AN:AN)</f>
        <v>0</v>
      </c>
      <c r="Q2476">
        <f>O2476*_xlfn.XLOOKUP(K2476,AM:AM,AO:AO)</f>
        <v>0</v>
      </c>
      <c r="R2476" t="str">
        <f>_xlfn.XLOOKUP(E2476,AF:AF,AG:AG)</f>
        <v>AEROMÉXICO</v>
      </c>
      <c r="S2476" t="str">
        <f>_xlfn.XLOOKUP(E2476,AF:AF,AI:AI)</f>
        <v>Mexico</v>
      </c>
      <c r="T2476">
        <f>WEEKNUM(G2476)</f>
        <v>4</v>
      </c>
      <c r="U2476">
        <f>YEAR(G2476)</f>
        <v>2025</v>
      </c>
      <c r="V2476" s="117">
        <f>IFERROR(Q2476/N2476,"0")</f>
        <v>0</v>
      </c>
    </row>
    <row r="2477" spans="1:22">
      <c r="A2477" t="str">
        <f>_xlfn.XLOOKUP(D2477,BN:BN,BO:BO)</f>
        <v>México</v>
      </c>
      <c r="B2477" t="s">
        <v>25</v>
      </c>
      <c r="C2477">
        <v>373</v>
      </c>
      <c r="D2477" t="str">
        <f>_xlfn.XLOOKUP(C2477,BH:BH,BI:BI)</f>
        <v>VeronicaN</v>
      </c>
      <c r="E2477">
        <v>0</v>
      </c>
      <c r="F2477" t="s">
        <v>2201</v>
      </c>
      <c r="G2477" s="63">
        <v>45678</v>
      </c>
      <c r="H2477" s="63">
        <v>45678</v>
      </c>
      <c r="I2477" t="s">
        <v>396</v>
      </c>
      <c r="J2477" t="str">
        <f>_xlfn.XLOOKUP(I2477,AS:AS,AU:AU)</f>
        <v>Honorarios</v>
      </c>
      <c r="K2477" t="s">
        <v>33</v>
      </c>
      <c r="L2477">
        <v>35</v>
      </c>
      <c r="M2477">
        <f>L2477*_xlfn.XLOOKUP(K2477,AM:AM,AN:AN)</f>
        <v>30.099999999999998</v>
      </c>
      <c r="N2477">
        <f>L2477*_xlfn.XLOOKUP(K2477,AM:AM,AO:AO)</f>
        <v>35</v>
      </c>
      <c r="O2477">
        <v>35</v>
      </c>
      <c r="P2477">
        <f>O2477*_xlfn.XLOOKUP(K2477,AM:AM,AN:AN)</f>
        <v>30.099999999999998</v>
      </c>
      <c r="Q2477">
        <f>O2477*_xlfn.XLOOKUP(K2477,AM:AM,AO:AO)</f>
        <v>35</v>
      </c>
      <c r="R2477" t="str">
        <f>_xlfn.XLOOKUP(E2477,AF:AF,AG:AG)</f>
        <v>FEES</v>
      </c>
      <c r="S2477">
        <f>_xlfn.XLOOKUP(E2477,AF:AF,AI:AI)</f>
        <v>0</v>
      </c>
      <c r="T2477">
        <f>WEEKNUM(G2477)</f>
        <v>4</v>
      </c>
      <c r="U2477">
        <f>YEAR(G2477)</f>
        <v>2025</v>
      </c>
      <c r="V2477" s="117">
        <f>IFERROR(Q2477/N2477,"0")</f>
        <v>1</v>
      </c>
    </row>
    <row r="2478" spans="1:22">
      <c r="A2478" t="str">
        <f>_xlfn.XLOOKUP(D2478,BN:BN,BO:BO)</f>
        <v>México</v>
      </c>
      <c r="B2478" t="s">
        <v>25</v>
      </c>
      <c r="C2478">
        <v>374</v>
      </c>
      <c r="D2478" t="str">
        <f>_xlfn.XLOOKUP(C2478,BH:BH,BI:BI)</f>
        <v>VeronicaN</v>
      </c>
      <c r="E2478">
        <v>23590</v>
      </c>
      <c r="F2478" t="s">
        <v>2999</v>
      </c>
      <c r="G2478" s="63">
        <v>45731</v>
      </c>
      <c r="H2478" s="63">
        <v>45736</v>
      </c>
      <c r="I2478" t="s">
        <v>366</v>
      </c>
      <c r="J2478" t="str">
        <f>_xlfn.XLOOKUP(I2478,AS:AS,AU:AU)</f>
        <v>Vuelos</v>
      </c>
      <c r="K2478" t="s">
        <v>30</v>
      </c>
      <c r="L2478">
        <v>24965</v>
      </c>
      <c r="M2478">
        <f>L2478*_xlfn.XLOOKUP(K2478,AM:AM,AN:AN)</f>
        <v>1198.32</v>
      </c>
      <c r="N2478">
        <f>L2478*_xlfn.XLOOKUP(K2478,AM:AM,AO:AO)</f>
        <v>1398.04</v>
      </c>
      <c r="O2478">
        <v>0</v>
      </c>
      <c r="P2478">
        <f>O2478*_xlfn.XLOOKUP(K2478,AM:AM,AN:AN)</f>
        <v>0</v>
      </c>
      <c r="Q2478">
        <f>O2478*_xlfn.XLOOKUP(K2478,AM:AM,AO:AO)</f>
        <v>0</v>
      </c>
      <c r="R2478" t="str">
        <f>_xlfn.XLOOKUP(E2478,AF:AF,AG:AG)</f>
        <v>AEROMÉXICO</v>
      </c>
      <c r="S2478" t="str">
        <f>_xlfn.XLOOKUP(E2478,AF:AF,AI:AI)</f>
        <v>Mexico</v>
      </c>
      <c r="T2478">
        <f>WEEKNUM(G2478)</f>
        <v>11</v>
      </c>
      <c r="U2478">
        <f>YEAR(G2478)</f>
        <v>2025</v>
      </c>
      <c r="V2478" s="117">
        <f>IFERROR(Q2478/N2478,"0")</f>
        <v>0</v>
      </c>
    </row>
    <row r="2479" spans="1:22">
      <c r="A2479" t="str">
        <f>_xlfn.XLOOKUP(D2479,BN:BN,BO:BO)</f>
        <v>México</v>
      </c>
      <c r="B2479" t="s">
        <v>25</v>
      </c>
      <c r="C2479">
        <v>374</v>
      </c>
      <c r="D2479" t="str">
        <f>_xlfn.XLOOKUP(C2479,BH:BH,BI:BI)</f>
        <v>VeronicaN</v>
      </c>
      <c r="E2479">
        <v>23590</v>
      </c>
      <c r="F2479" t="s">
        <v>2999</v>
      </c>
      <c r="G2479" s="63">
        <v>45731</v>
      </c>
      <c r="H2479" s="63">
        <v>45736</v>
      </c>
      <c r="I2479" t="s">
        <v>366</v>
      </c>
      <c r="J2479" t="str">
        <f>_xlfn.XLOOKUP(I2479,AS:AS,AU:AU)</f>
        <v>Vuelos</v>
      </c>
      <c r="K2479" t="s">
        <v>30</v>
      </c>
      <c r="L2479">
        <v>24965</v>
      </c>
      <c r="M2479">
        <f>L2479*_xlfn.XLOOKUP(K2479,AM:AM,AN:AN)</f>
        <v>1198.32</v>
      </c>
      <c r="N2479">
        <f>L2479*_xlfn.XLOOKUP(K2479,AM:AM,AO:AO)</f>
        <v>1398.04</v>
      </c>
      <c r="O2479">
        <v>0</v>
      </c>
      <c r="P2479">
        <f>O2479*_xlfn.XLOOKUP(K2479,AM:AM,AN:AN)</f>
        <v>0</v>
      </c>
      <c r="Q2479">
        <f>O2479*_xlfn.XLOOKUP(K2479,AM:AM,AO:AO)</f>
        <v>0</v>
      </c>
      <c r="R2479" t="str">
        <f>_xlfn.XLOOKUP(E2479,AF:AF,AG:AG)</f>
        <v>AEROMÉXICO</v>
      </c>
      <c r="S2479" t="str">
        <f>_xlfn.XLOOKUP(E2479,AF:AF,AI:AI)</f>
        <v>Mexico</v>
      </c>
      <c r="T2479">
        <f>WEEKNUM(G2479)</f>
        <v>11</v>
      </c>
      <c r="U2479">
        <f>YEAR(G2479)</f>
        <v>2025</v>
      </c>
      <c r="V2479" s="117">
        <f>IFERROR(Q2479/N2479,"0")</f>
        <v>0</v>
      </c>
    </row>
    <row r="2480" spans="1:22">
      <c r="A2480" t="str">
        <f>_xlfn.XLOOKUP(D2480,BN:BN,BO:BO)</f>
        <v>México</v>
      </c>
      <c r="B2480" t="s">
        <v>25</v>
      </c>
      <c r="C2480">
        <v>374</v>
      </c>
      <c r="D2480" t="str">
        <f>_xlfn.XLOOKUP(C2480,BH:BH,BI:BI)</f>
        <v>VeronicaN</v>
      </c>
      <c r="E2480">
        <v>23590</v>
      </c>
      <c r="F2480" t="s">
        <v>2999</v>
      </c>
      <c r="G2480" s="63">
        <v>45731</v>
      </c>
      <c r="H2480" s="63">
        <v>45736</v>
      </c>
      <c r="I2480" t="s">
        <v>366</v>
      </c>
      <c r="J2480" t="str">
        <f>_xlfn.XLOOKUP(I2480,AS:AS,AU:AU)</f>
        <v>Vuelos</v>
      </c>
      <c r="K2480" t="s">
        <v>30</v>
      </c>
      <c r="L2480">
        <v>24965</v>
      </c>
      <c r="M2480">
        <f>L2480*_xlfn.XLOOKUP(K2480,AM:AM,AN:AN)</f>
        <v>1198.32</v>
      </c>
      <c r="N2480">
        <f>L2480*_xlfn.XLOOKUP(K2480,AM:AM,AO:AO)</f>
        <v>1398.04</v>
      </c>
      <c r="O2480">
        <v>0</v>
      </c>
      <c r="P2480">
        <f>O2480*_xlfn.XLOOKUP(K2480,AM:AM,AN:AN)</f>
        <v>0</v>
      </c>
      <c r="Q2480">
        <f>O2480*_xlfn.XLOOKUP(K2480,AM:AM,AO:AO)</f>
        <v>0</v>
      </c>
      <c r="R2480" t="str">
        <f>_xlfn.XLOOKUP(E2480,AF:AF,AG:AG)</f>
        <v>AEROMÉXICO</v>
      </c>
      <c r="S2480" t="str">
        <f>_xlfn.XLOOKUP(E2480,AF:AF,AI:AI)</f>
        <v>Mexico</v>
      </c>
      <c r="T2480">
        <f>WEEKNUM(G2480)</f>
        <v>11</v>
      </c>
      <c r="U2480">
        <f>YEAR(G2480)</f>
        <v>2025</v>
      </c>
      <c r="V2480" s="117">
        <f>IFERROR(Q2480/N2480,"0")</f>
        <v>0</v>
      </c>
    </row>
    <row r="2481" spans="1:22">
      <c r="A2481" t="str">
        <f>_xlfn.XLOOKUP(D2481,BN:BN,BO:BO)</f>
        <v>México</v>
      </c>
      <c r="B2481" t="s">
        <v>25</v>
      </c>
      <c r="C2481">
        <v>374</v>
      </c>
      <c r="D2481" t="str">
        <f>_xlfn.XLOOKUP(C2481,BH:BH,BI:BI)</f>
        <v>VeronicaN</v>
      </c>
      <c r="E2481">
        <v>27998</v>
      </c>
      <c r="F2481" t="s">
        <v>3411</v>
      </c>
      <c r="G2481" s="63">
        <v>45731</v>
      </c>
      <c r="H2481" s="63">
        <v>45736</v>
      </c>
      <c r="I2481" t="s">
        <v>366</v>
      </c>
      <c r="J2481" t="str">
        <f>_xlfn.XLOOKUP(I2481,AS:AS,AU:AU)</f>
        <v>Vuelos</v>
      </c>
      <c r="K2481" t="s">
        <v>30</v>
      </c>
      <c r="L2481">
        <v>11808</v>
      </c>
      <c r="M2481">
        <f>L2481*_xlfn.XLOOKUP(K2481,AM:AM,AN:AN)</f>
        <v>566.78399999999999</v>
      </c>
      <c r="N2481">
        <f>L2481*_xlfn.XLOOKUP(K2481,AM:AM,AO:AO)</f>
        <v>661.24800000000005</v>
      </c>
      <c r="O2481">
        <v>0</v>
      </c>
      <c r="P2481">
        <f>O2481*_xlfn.XLOOKUP(K2481,AM:AM,AN:AN)</f>
        <v>0</v>
      </c>
      <c r="Q2481">
        <f>O2481*_xlfn.XLOOKUP(K2481,AM:AM,AO:AO)</f>
        <v>0</v>
      </c>
      <c r="R2481" t="str">
        <f>_xlfn.XLOOKUP(E2481,AF:AF,AG:AG)</f>
        <v>Air Canada</v>
      </c>
      <c r="S2481" t="str">
        <f>_xlfn.XLOOKUP(E2481,AF:AF,AI:AI)</f>
        <v>Canada</v>
      </c>
      <c r="T2481">
        <f>WEEKNUM(G2481)</f>
        <v>11</v>
      </c>
      <c r="U2481">
        <f>YEAR(G2481)</f>
        <v>2025</v>
      </c>
      <c r="V2481" s="117">
        <f>IFERROR(Q2481/N2481,"0")</f>
        <v>0</v>
      </c>
    </row>
    <row r="2482" spans="1:22">
      <c r="A2482" t="str">
        <f>_xlfn.XLOOKUP(D2482,BN:BN,BO:BO)</f>
        <v>México</v>
      </c>
      <c r="B2482" t="s">
        <v>25</v>
      </c>
      <c r="C2482">
        <v>374</v>
      </c>
      <c r="D2482" t="str">
        <f>_xlfn.XLOOKUP(C2482,BH:BH,BI:BI)</f>
        <v>VeronicaN</v>
      </c>
      <c r="E2482">
        <v>27998</v>
      </c>
      <c r="F2482" t="s">
        <v>3411</v>
      </c>
      <c r="G2482" s="63">
        <v>45731</v>
      </c>
      <c r="H2482" s="63">
        <v>45736</v>
      </c>
      <c r="I2482" t="s">
        <v>366</v>
      </c>
      <c r="J2482" t="str">
        <f>_xlfn.XLOOKUP(I2482,AS:AS,AU:AU)</f>
        <v>Vuelos</v>
      </c>
      <c r="K2482" t="s">
        <v>30</v>
      </c>
      <c r="L2482">
        <v>11808</v>
      </c>
      <c r="M2482">
        <f>L2482*_xlfn.XLOOKUP(K2482,AM:AM,AN:AN)</f>
        <v>566.78399999999999</v>
      </c>
      <c r="N2482">
        <f>L2482*_xlfn.XLOOKUP(K2482,AM:AM,AO:AO)</f>
        <v>661.24800000000005</v>
      </c>
      <c r="O2482">
        <v>0</v>
      </c>
      <c r="P2482">
        <f>O2482*_xlfn.XLOOKUP(K2482,AM:AM,AN:AN)</f>
        <v>0</v>
      </c>
      <c r="Q2482">
        <f>O2482*_xlfn.XLOOKUP(K2482,AM:AM,AO:AO)</f>
        <v>0</v>
      </c>
      <c r="R2482" t="str">
        <f>_xlfn.XLOOKUP(E2482,AF:AF,AG:AG)</f>
        <v>Air Canada</v>
      </c>
      <c r="S2482" t="str">
        <f>_xlfn.XLOOKUP(E2482,AF:AF,AI:AI)</f>
        <v>Canada</v>
      </c>
      <c r="T2482">
        <f>WEEKNUM(G2482)</f>
        <v>11</v>
      </c>
      <c r="U2482">
        <f>YEAR(G2482)</f>
        <v>2025</v>
      </c>
      <c r="V2482" s="117">
        <f>IFERROR(Q2482/N2482,"0")</f>
        <v>0</v>
      </c>
    </row>
    <row r="2483" spans="1:22">
      <c r="A2483" t="str">
        <f>_xlfn.XLOOKUP(D2483,BN:BN,BO:BO)</f>
        <v>México</v>
      </c>
      <c r="B2483" t="s">
        <v>25</v>
      </c>
      <c r="C2483">
        <v>374</v>
      </c>
      <c r="D2483" t="str">
        <f>_xlfn.XLOOKUP(C2483,BH:BH,BI:BI)</f>
        <v>VeronicaN</v>
      </c>
      <c r="E2483">
        <v>27998</v>
      </c>
      <c r="F2483" t="s">
        <v>3411</v>
      </c>
      <c r="G2483" s="63">
        <v>45731</v>
      </c>
      <c r="H2483" s="63">
        <v>45736</v>
      </c>
      <c r="I2483" t="s">
        <v>366</v>
      </c>
      <c r="J2483" t="str">
        <f>_xlfn.XLOOKUP(I2483,AS:AS,AU:AU)</f>
        <v>Vuelos</v>
      </c>
      <c r="K2483" t="s">
        <v>30</v>
      </c>
      <c r="L2483">
        <v>11808</v>
      </c>
      <c r="M2483">
        <f>L2483*_xlfn.XLOOKUP(K2483,AM:AM,AN:AN)</f>
        <v>566.78399999999999</v>
      </c>
      <c r="N2483">
        <f>L2483*_xlfn.XLOOKUP(K2483,AM:AM,AO:AO)</f>
        <v>661.24800000000005</v>
      </c>
      <c r="O2483">
        <v>0</v>
      </c>
      <c r="P2483">
        <f>O2483*_xlfn.XLOOKUP(K2483,AM:AM,AN:AN)</f>
        <v>0</v>
      </c>
      <c r="Q2483">
        <f>O2483*_xlfn.XLOOKUP(K2483,AM:AM,AO:AO)</f>
        <v>0</v>
      </c>
      <c r="R2483" t="str">
        <f>_xlfn.XLOOKUP(E2483,AF:AF,AG:AG)</f>
        <v>Air Canada</v>
      </c>
      <c r="S2483" t="str">
        <f>_xlfn.XLOOKUP(E2483,AF:AF,AI:AI)</f>
        <v>Canada</v>
      </c>
      <c r="T2483">
        <f>WEEKNUM(G2483)</f>
        <v>11</v>
      </c>
      <c r="U2483">
        <f>YEAR(G2483)</f>
        <v>2025</v>
      </c>
      <c r="V2483" s="117">
        <f>IFERROR(Q2483/N2483,"0")</f>
        <v>0</v>
      </c>
    </row>
    <row r="2484" spans="1:22">
      <c r="A2484" t="str">
        <f>_xlfn.XLOOKUP(D2484,BN:BN,BO:BO)</f>
        <v>México</v>
      </c>
      <c r="B2484" t="s">
        <v>25</v>
      </c>
      <c r="C2484">
        <v>374</v>
      </c>
      <c r="D2484" t="str">
        <f>_xlfn.XLOOKUP(C2484,BH:BH,BI:BI)</f>
        <v>VeronicaN</v>
      </c>
      <c r="E2484">
        <v>23590</v>
      </c>
      <c r="F2484" t="s">
        <v>2999</v>
      </c>
      <c r="G2484" s="63">
        <v>45731</v>
      </c>
      <c r="H2484" s="63">
        <v>45736</v>
      </c>
      <c r="I2484" t="s">
        <v>366</v>
      </c>
      <c r="J2484" t="str">
        <f>_xlfn.XLOOKUP(I2484,AS:AS,AU:AU)</f>
        <v>Vuelos</v>
      </c>
      <c r="K2484" t="s">
        <v>30</v>
      </c>
      <c r="L2484">
        <v>16443</v>
      </c>
      <c r="M2484">
        <f>L2484*_xlfn.XLOOKUP(K2484,AM:AM,AN:AN)</f>
        <v>789.26400000000001</v>
      </c>
      <c r="N2484">
        <f>L2484*_xlfn.XLOOKUP(K2484,AM:AM,AO:AO)</f>
        <v>920.80799999999999</v>
      </c>
      <c r="O2484">
        <v>0</v>
      </c>
      <c r="P2484">
        <f>O2484*_xlfn.XLOOKUP(K2484,AM:AM,AN:AN)</f>
        <v>0</v>
      </c>
      <c r="Q2484">
        <f>O2484*_xlfn.XLOOKUP(K2484,AM:AM,AO:AO)</f>
        <v>0</v>
      </c>
      <c r="R2484" t="str">
        <f>_xlfn.XLOOKUP(E2484,AF:AF,AG:AG)</f>
        <v>AEROMÉXICO</v>
      </c>
      <c r="S2484" t="str">
        <f>_xlfn.XLOOKUP(E2484,AF:AF,AI:AI)</f>
        <v>Mexico</v>
      </c>
      <c r="T2484">
        <f>WEEKNUM(G2484)</f>
        <v>11</v>
      </c>
      <c r="U2484">
        <f>YEAR(G2484)</f>
        <v>2025</v>
      </c>
      <c r="V2484" s="117">
        <f>IFERROR(Q2484/N2484,"0")</f>
        <v>0</v>
      </c>
    </row>
    <row r="2485" spans="1:22">
      <c r="A2485" t="str">
        <f>_xlfn.XLOOKUP(D2485,BN:BN,BO:BO)</f>
        <v>México</v>
      </c>
      <c r="B2485" t="s">
        <v>25</v>
      </c>
      <c r="C2485">
        <v>374</v>
      </c>
      <c r="D2485" t="str">
        <f>_xlfn.XLOOKUP(C2485,BH:BH,BI:BI)</f>
        <v>VeronicaN</v>
      </c>
      <c r="E2485">
        <v>27998</v>
      </c>
      <c r="F2485" t="s">
        <v>3411</v>
      </c>
      <c r="G2485" s="63">
        <v>45731</v>
      </c>
      <c r="H2485" s="63">
        <v>45736</v>
      </c>
      <c r="I2485" t="s">
        <v>366</v>
      </c>
      <c r="J2485" t="str">
        <f>_xlfn.XLOOKUP(I2485,AS:AS,AU:AU)</f>
        <v>Vuelos</v>
      </c>
      <c r="K2485" t="s">
        <v>30</v>
      </c>
      <c r="L2485">
        <v>11808</v>
      </c>
      <c r="M2485">
        <f>L2485*_xlfn.XLOOKUP(K2485,AM:AM,AN:AN)</f>
        <v>566.78399999999999</v>
      </c>
      <c r="N2485">
        <f>L2485*_xlfn.XLOOKUP(K2485,AM:AM,AO:AO)</f>
        <v>661.24800000000005</v>
      </c>
      <c r="O2485">
        <v>0</v>
      </c>
      <c r="P2485">
        <f>O2485*_xlfn.XLOOKUP(K2485,AM:AM,AN:AN)</f>
        <v>0</v>
      </c>
      <c r="Q2485">
        <f>O2485*_xlfn.XLOOKUP(K2485,AM:AM,AO:AO)</f>
        <v>0</v>
      </c>
      <c r="R2485" t="str">
        <f>_xlfn.XLOOKUP(E2485,AF:AF,AG:AG)</f>
        <v>Air Canada</v>
      </c>
      <c r="S2485" t="str">
        <f>_xlfn.XLOOKUP(E2485,AF:AF,AI:AI)</f>
        <v>Canada</v>
      </c>
      <c r="T2485">
        <f>WEEKNUM(G2485)</f>
        <v>11</v>
      </c>
      <c r="U2485">
        <f>YEAR(G2485)</f>
        <v>2025</v>
      </c>
      <c r="V2485" s="117">
        <f>IFERROR(Q2485/N2485,"0")</f>
        <v>0</v>
      </c>
    </row>
    <row r="2486" spans="1:22">
      <c r="A2486" t="str">
        <f>_xlfn.XLOOKUP(D2486,BN:BN,BO:BO)</f>
        <v>México</v>
      </c>
      <c r="B2486" t="s">
        <v>25</v>
      </c>
      <c r="C2486">
        <v>375</v>
      </c>
      <c r="D2486" t="str">
        <f>_xlfn.XLOOKUP(C2486,BH:BH,BI:BI)</f>
        <v>VeronicaN</v>
      </c>
      <c r="E2486">
        <v>23898</v>
      </c>
      <c r="F2486" t="s">
        <v>3412</v>
      </c>
      <c r="G2486" s="63">
        <v>45736</v>
      </c>
      <c r="H2486" s="63">
        <v>45747</v>
      </c>
      <c r="I2486" t="s">
        <v>366</v>
      </c>
      <c r="J2486" t="str">
        <f>_xlfn.XLOOKUP(I2486,AS:AS,AU:AU)</f>
        <v>Vuelos</v>
      </c>
      <c r="K2486" t="s">
        <v>30</v>
      </c>
      <c r="L2486">
        <v>25529</v>
      </c>
      <c r="M2486">
        <f>L2486*_xlfn.XLOOKUP(K2486,AM:AM,AN:AN)</f>
        <v>1225.3920000000001</v>
      </c>
      <c r="N2486">
        <f>L2486*_xlfn.XLOOKUP(K2486,AM:AM,AO:AO)</f>
        <v>1429.624</v>
      </c>
      <c r="O2486">
        <v>0</v>
      </c>
      <c r="P2486">
        <f>O2486*_xlfn.XLOOKUP(K2486,AM:AM,AN:AN)</f>
        <v>0</v>
      </c>
      <c r="Q2486">
        <f>O2486*_xlfn.XLOOKUP(K2486,AM:AM,AO:AO)</f>
        <v>0</v>
      </c>
      <c r="R2486" t="str">
        <f>_xlfn.XLOOKUP(E2486,AF:AF,AG:AG)</f>
        <v>KLM Royal Dutch Airlines</v>
      </c>
      <c r="S2486" t="str">
        <f>_xlfn.XLOOKUP(E2486,AF:AF,AI:AI)</f>
        <v>Netherlands</v>
      </c>
      <c r="T2486">
        <f>WEEKNUM(G2486)</f>
        <v>12</v>
      </c>
      <c r="U2486">
        <f>YEAR(G2486)</f>
        <v>2025</v>
      </c>
      <c r="V2486" s="117">
        <f>IFERROR(Q2486/N2486,"0")</f>
        <v>0</v>
      </c>
    </row>
    <row r="2487" spans="1:22">
      <c r="A2487" t="str">
        <f>_xlfn.XLOOKUP(D2487,BN:BN,BO:BO)</f>
        <v>México</v>
      </c>
      <c r="B2487" t="s">
        <v>25</v>
      </c>
      <c r="C2487">
        <v>376</v>
      </c>
      <c r="D2487" t="str">
        <f>_xlfn.XLOOKUP(C2487,BH:BH,BI:BI)</f>
        <v>PaulinaV</v>
      </c>
      <c r="E2487">
        <v>28243</v>
      </c>
      <c r="F2487" t="s">
        <v>1880</v>
      </c>
      <c r="G2487" s="63">
        <v>45709</v>
      </c>
      <c r="H2487" s="63">
        <v>45714</v>
      </c>
      <c r="I2487" t="s">
        <v>376</v>
      </c>
      <c r="J2487" t="str">
        <f>_xlfn.XLOOKUP(I2487,AS:AS,AU:AU)</f>
        <v>Hotel</v>
      </c>
      <c r="K2487" t="s">
        <v>33</v>
      </c>
      <c r="L2487">
        <v>1750</v>
      </c>
      <c r="M2487">
        <f>L2487*_xlfn.XLOOKUP(K2487,AM:AM,AN:AN)</f>
        <v>1505</v>
      </c>
      <c r="N2487">
        <f>L2487*_xlfn.XLOOKUP(K2487,AM:AM,AO:AO)</f>
        <v>1750</v>
      </c>
      <c r="O2487">
        <v>221.14</v>
      </c>
      <c r="P2487">
        <f>O2487*_xlfn.XLOOKUP(K2487,AM:AM,AN:AN)</f>
        <v>190.18039999999999</v>
      </c>
      <c r="Q2487">
        <f>O2487*_xlfn.XLOOKUP(K2487,AM:AM,AO:AO)</f>
        <v>221.14</v>
      </c>
      <c r="R2487" t="str">
        <f>_xlfn.XLOOKUP(E2487,AF:AF,AG:AG)</f>
        <v>ROSEWOOD HOTEL GEORGIA</v>
      </c>
      <c r="S2487" t="str">
        <f>_xlfn.XLOOKUP(E2487,AF:AF,AI:AI)</f>
        <v>Canada</v>
      </c>
      <c r="T2487">
        <f>WEEKNUM(G2487)</f>
        <v>8</v>
      </c>
      <c r="U2487">
        <f>YEAR(G2487)</f>
        <v>2025</v>
      </c>
      <c r="V2487" s="117">
        <f>IFERROR(Q2487/N2487,"0")</f>
        <v>0.12636571428571428</v>
      </c>
    </row>
    <row r="2488" spans="1:22">
      <c r="A2488" t="str">
        <f>_xlfn.XLOOKUP(D2488,BN:BN,BO:BO)</f>
        <v>México</v>
      </c>
      <c r="B2488" t="s">
        <v>25</v>
      </c>
      <c r="C2488">
        <v>377</v>
      </c>
      <c r="D2488" t="str">
        <f>_xlfn.XLOOKUP(C2488,BH:BH,BI:BI)</f>
        <v>DianaM</v>
      </c>
      <c r="E2488">
        <v>25379</v>
      </c>
      <c r="F2488" t="s">
        <v>3413</v>
      </c>
      <c r="G2488" s="63">
        <v>45806</v>
      </c>
      <c r="H2488" s="63">
        <v>45810</v>
      </c>
      <c r="I2488" t="s">
        <v>376</v>
      </c>
      <c r="J2488" t="str">
        <f>_xlfn.XLOOKUP(I2488,AS:AS,AU:AU)</f>
        <v>Hotel</v>
      </c>
      <c r="K2488" t="s">
        <v>33</v>
      </c>
      <c r="L2488">
        <v>7210.63</v>
      </c>
      <c r="M2488">
        <f>L2488*_xlfn.XLOOKUP(K2488,AM:AM,AN:AN)</f>
        <v>6201.1418000000003</v>
      </c>
      <c r="N2488">
        <f>L2488*_xlfn.XLOOKUP(K2488,AM:AM,AO:AO)</f>
        <v>7210.63</v>
      </c>
      <c r="O2488">
        <v>766.29</v>
      </c>
      <c r="P2488">
        <f>O2488*_xlfn.XLOOKUP(K2488,AM:AM,AN:AN)</f>
        <v>659.00939999999991</v>
      </c>
      <c r="Q2488">
        <f>O2488*_xlfn.XLOOKUP(K2488,AM:AM,AO:AO)</f>
        <v>766.29</v>
      </c>
      <c r="R2488" t="str">
        <f>_xlfn.XLOOKUP(E2488,AF:AF,AG:AG)</f>
        <v>ONE&amp;ONLY MANDARINA</v>
      </c>
      <c r="S2488" t="str">
        <f>_xlfn.XLOOKUP(E2488,AF:AF,AI:AI)</f>
        <v>Mexico</v>
      </c>
      <c r="T2488">
        <f>WEEKNUM(G2488)</f>
        <v>22</v>
      </c>
      <c r="U2488">
        <f>YEAR(G2488)</f>
        <v>2025</v>
      </c>
      <c r="V2488" s="117">
        <f>IFERROR(Q2488/N2488,"0")</f>
        <v>0.1062722674717743</v>
      </c>
    </row>
    <row r="2489" spans="1:22">
      <c r="A2489" t="str">
        <f>_xlfn.XLOOKUP(D2489,BN:BN,BO:BO)</f>
        <v>México</v>
      </c>
      <c r="B2489" t="s">
        <v>25</v>
      </c>
      <c r="C2489">
        <v>377</v>
      </c>
      <c r="D2489" t="str">
        <f>_xlfn.XLOOKUP(C2489,BH:BH,BI:BI)</f>
        <v>DianaM</v>
      </c>
      <c r="E2489">
        <v>25379</v>
      </c>
      <c r="F2489" t="s">
        <v>3413</v>
      </c>
      <c r="G2489" s="63">
        <v>45806</v>
      </c>
      <c r="H2489" s="63">
        <v>45810</v>
      </c>
      <c r="I2489" t="s">
        <v>376</v>
      </c>
      <c r="J2489" t="str">
        <f>_xlfn.XLOOKUP(I2489,AS:AS,AU:AU)</f>
        <v>Hotel</v>
      </c>
      <c r="K2489" t="s">
        <v>33</v>
      </c>
      <c r="L2489">
        <v>7210.63</v>
      </c>
      <c r="M2489">
        <f>L2489*_xlfn.XLOOKUP(K2489,AM:AM,AN:AN)</f>
        <v>6201.1418000000003</v>
      </c>
      <c r="N2489">
        <f>L2489*_xlfn.XLOOKUP(K2489,AM:AM,AO:AO)</f>
        <v>7210.63</v>
      </c>
      <c r="O2489">
        <v>766.29</v>
      </c>
      <c r="P2489">
        <f>O2489*_xlfn.XLOOKUP(K2489,AM:AM,AN:AN)</f>
        <v>659.00939999999991</v>
      </c>
      <c r="Q2489">
        <f>O2489*_xlfn.XLOOKUP(K2489,AM:AM,AO:AO)</f>
        <v>766.29</v>
      </c>
      <c r="R2489" t="str">
        <f>_xlfn.XLOOKUP(E2489,AF:AF,AG:AG)</f>
        <v>ONE&amp;ONLY MANDARINA</v>
      </c>
      <c r="S2489" t="str">
        <f>_xlfn.XLOOKUP(E2489,AF:AF,AI:AI)</f>
        <v>Mexico</v>
      </c>
      <c r="T2489">
        <f>WEEKNUM(G2489)</f>
        <v>22</v>
      </c>
      <c r="U2489">
        <f>YEAR(G2489)</f>
        <v>2025</v>
      </c>
      <c r="V2489" s="117">
        <f>IFERROR(Q2489/N2489,"0")</f>
        <v>0.1062722674717743</v>
      </c>
    </row>
    <row r="2490" spans="1:22">
      <c r="A2490" t="str">
        <f>_xlfn.XLOOKUP(D2490,BN:BN,BO:BO)</f>
        <v>México</v>
      </c>
      <c r="B2490" t="s">
        <v>25</v>
      </c>
      <c r="C2490">
        <v>377</v>
      </c>
      <c r="D2490" t="str">
        <f>_xlfn.XLOOKUP(C2490,BH:BH,BI:BI)</f>
        <v>DianaM</v>
      </c>
      <c r="E2490">
        <v>25379</v>
      </c>
      <c r="F2490" t="s">
        <v>3413</v>
      </c>
      <c r="G2490" s="63">
        <v>45806</v>
      </c>
      <c r="H2490" s="63">
        <v>45810</v>
      </c>
      <c r="I2490" t="s">
        <v>376</v>
      </c>
      <c r="J2490" t="str">
        <f>_xlfn.XLOOKUP(I2490,AS:AS,AU:AU)</f>
        <v>Hotel</v>
      </c>
      <c r="K2490" t="s">
        <v>33</v>
      </c>
      <c r="L2490">
        <v>14358.34</v>
      </c>
      <c r="M2490">
        <f>L2490*_xlfn.XLOOKUP(K2490,AM:AM,AN:AN)</f>
        <v>12348.172399999999</v>
      </c>
      <c r="N2490">
        <f>L2490*_xlfn.XLOOKUP(K2490,AM:AM,AO:AO)</f>
        <v>14358.34</v>
      </c>
      <c r="O2490">
        <v>1525.89</v>
      </c>
      <c r="P2490">
        <f>O2490*_xlfn.XLOOKUP(K2490,AM:AM,AN:AN)</f>
        <v>1312.2654</v>
      </c>
      <c r="Q2490">
        <f>O2490*_xlfn.XLOOKUP(K2490,AM:AM,AO:AO)</f>
        <v>1525.89</v>
      </c>
      <c r="R2490" t="str">
        <f>_xlfn.XLOOKUP(E2490,AF:AF,AG:AG)</f>
        <v>ONE&amp;ONLY MANDARINA</v>
      </c>
      <c r="S2490" t="str">
        <f>_xlfn.XLOOKUP(E2490,AF:AF,AI:AI)</f>
        <v>Mexico</v>
      </c>
      <c r="T2490">
        <f>WEEKNUM(G2490)</f>
        <v>22</v>
      </c>
      <c r="U2490">
        <f>YEAR(G2490)</f>
        <v>2025</v>
      </c>
      <c r="V2490" s="117">
        <f>IFERROR(Q2490/N2490,"0")</f>
        <v>0.10627203423236949</v>
      </c>
    </row>
    <row r="2491" spans="1:22">
      <c r="A2491" t="str">
        <f>_xlfn.XLOOKUP(D2491,BN:BN,BO:BO)</f>
        <v>México</v>
      </c>
      <c r="B2491" t="s">
        <v>25</v>
      </c>
      <c r="C2491">
        <v>378</v>
      </c>
      <c r="D2491" t="str">
        <f>_xlfn.XLOOKUP(C2491,BH:BH,BI:BI)</f>
        <v>DianaM</v>
      </c>
      <c r="E2491">
        <v>28006</v>
      </c>
      <c r="F2491" t="s">
        <v>1897</v>
      </c>
      <c r="G2491" s="63">
        <v>45901</v>
      </c>
      <c r="H2491" s="63">
        <v>45904</v>
      </c>
      <c r="I2491" t="s">
        <v>376</v>
      </c>
      <c r="J2491" t="str">
        <f>_xlfn.XLOOKUP(I2491,AS:AS,AU:AU)</f>
        <v>Hotel</v>
      </c>
      <c r="K2491" t="s">
        <v>33</v>
      </c>
      <c r="L2491">
        <v>6500</v>
      </c>
      <c r="M2491">
        <f>L2491*_xlfn.XLOOKUP(K2491,AM:AM,AN:AN)</f>
        <v>5590</v>
      </c>
      <c r="N2491">
        <f>L2491*_xlfn.XLOOKUP(K2491,AM:AM,AO:AO)</f>
        <v>6500</v>
      </c>
      <c r="O2491">
        <v>1525.2</v>
      </c>
      <c r="P2491">
        <f>O2491*_xlfn.XLOOKUP(K2491,AM:AM,AN:AN)</f>
        <v>1311.672</v>
      </c>
      <c r="Q2491">
        <f>O2491*_xlfn.XLOOKUP(K2491,AM:AM,AO:AO)</f>
        <v>1525.2</v>
      </c>
      <c r="R2491" t="str">
        <f>_xlfn.XLOOKUP(E2491,AF:AF,AG:AG)</f>
        <v>PASSALACQUA</v>
      </c>
      <c r="S2491" t="str">
        <f>_xlfn.XLOOKUP(E2491,AF:AF,AI:AI)</f>
        <v>Italy</v>
      </c>
      <c r="T2491">
        <f>WEEKNUM(G2491)</f>
        <v>36</v>
      </c>
      <c r="U2491">
        <f>YEAR(G2491)</f>
        <v>2025</v>
      </c>
      <c r="V2491" s="117">
        <f>IFERROR(Q2491/N2491,"0")</f>
        <v>0.23464615384615387</v>
      </c>
    </row>
    <row r="2492" spans="1:22">
      <c r="A2492" t="str">
        <f>_xlfn.XLOOKUP(D2492,BN:BN,BO:BO)</f>
        <v>México</v>
      </c>
      <c r="B2492" t="s">
        <v>25</v>
      </c>
      <c r="C2492">
        <v>378</v>
      </c>
      <c r="D2492" t="str">
        <f>_xlfn.XLOOKUP(C2492,BH:BH,BI:BI)</f>
        <v>DianaM</v>
      </c>
      <c r="E2492">
        <v>30728</v>
      </c>
      <c r="F2492" t="s">
        <v>3414</v>
      </c>
      <c r="G2492" s="63">
        <v>45901</v>
      </c>
      <c r="H2492" s="63">
        <v>45904</v>
      </c>
      <c r="I2492" t="s">
        <v>444</v>
      </c>
      <c r="J2492" t="str">
        <f>_xlfn.XLOOKUP(I2492,AS:AS,AU:AU)</f>
        <v>DMC</v>
      </c>
      <c r="K2492" t="s">
        <v>33</v>
      </c>
      <c r="L2492">
        <v>2313.62</v>
      </c>
      <c r="M2492">
        <f>L2492*_xlfn.XLOOKUP(K2492,AM:AM,AN:AN)</f>
        <v>1989.7131999999999</v>
      </c>
      <c r="N2492">
        <f>L2492*_xlfn.XLOOKUP(K2492,AM:AM,AO:AO)</f>
        <v>2313.62</v>
      </c>
      <c r="O2492">
        <v>220</v>
      </c>
      <c r="P2492">
        <f>O2492*_xlfn.XLOOKUP(K2492,AM:AM,AN:AN)</f>
        <v>189.2</v>
      </c>
      <c r="Q2492">
        <f>O2492*_xlfn.XLOOKUP(K2492,AM:AM,AO:AO)</f>
        <v>220</v>
      </c>
      <c r="R2492" t="str">
        <f>_xlfn.XLOOKUP(E2492,AF:AF,AG:AG)</f>
        <v>MATTERI YACHT CLUB</v>
      </c>
      <c r="S2492" t="str">
        <f>_xlfn.XLOOKUP(E2492,AF:AF,AI:AI)</f>
        <v>Italy</v>
      </c>
      <c r="T2492">
        <f>WEEKNUM(G2492)</f>
        <v>36</v>
      </c>
      <c r="U2492">
        <f>YEAR(G2492)</f>
        <v>2025</v>
      </c>
      <c r="V2492" s="117">
        <f>IFERROR(Q2492/N2492,"0")</f>
        <v>9.5089081180141949E-2</v>
      </c>
    </row>
    <row r="2493" spans="1:22">
      <c r="A2493" t="str">
        <f>_xlfn.XLOOKUP(D2493,BN:BN,BO:BO)</f>
        <v>México</v>
      </c>
      <c r="B2493" t="s">
        <v>25</v>
      </c>
      <c r="C2493">
        <v>378</v>
      </c>
      <c r="D2493" t="str">
        <f>_xlfn.XLOOKUP(C2493,BH:BH,BI:BI)</f>
        <v>DianaM</v>
      </c>
      <c r="E2493">
        <v>25780</v>
      </c>
      <c r="F2493" t="s">
        <v>3415</v>
      </c>
      <c r="G2493" s="63">
        <v>45901</v>
      </c>
      <c r="H2493" s="63">
        <v>45901</v>
      </c>
      <c r="I2493" t="s">
        <v>425</v>
      </c>
      <c r="J2493" t="str">
        <f>_xlfn.XLOOKUP(I2493,AS:AS,AU:AU)</f>
        <v>Traslados</v>
      </c>
      <c r="K2493" t="s">
        <v>33</v>
      </c>
      <c r="L2493">
        <v>408.97</v>
      </c>
      <c r="M2493">
        <f>L2493*_xlfn.XLOOKUP(K2493,AM:AM,AN:AN)</f>
        <v>351.71420000000001</v>
      </c>
      <c r="N2493">
        <f>L2493*_xlfn.XLOOKUP(K2493,AM:AM,AO:AO)</f>
        <v>408.97</v>
      </c>
      <c r="O2493">
        <v>61.35</v>
      </c>
      <c r="P2493">
        <f>O2493*_xlfn.XLOOKUP(K2493,AM:AM,AN:AN)</f>
        <v>52.761000000000003</v>
      </c>
      <c r="Q2493">
        <f>O2493*_xlfn.XLOOKUP(K2493,AM:AM,AO:AO)</f>
        <v>61.35</v>
      </c>
      <c r="R2493" t="str">
        <f>_xlfn.XLOOKUP(E2493,AF:AF,AG:AG)</f>
        <v>ROLZO</v>
      </c>
      <c r="S2493" t="str">
        <f>_xlfn.XLOOKUP(E2493,AF:AF,AI:AI)</f>
        <v>United Kingdom</v>
      </c>
      <c r="T2493">
        <f>WEEKNUM(G2493)</f>
        <v>36</v>
      </c>
      <c r="U2493">
        <f>YEAR(G2493)</f>
        <v>2025</v>
      </c>
      <c r="V2493" s="117">
        <f>IFERROR(Q2493/N2493,"0")</f>
        <v>0.15001100325207228</v>
      </c>
    </row>
    <row r="2494" spans="1:22">
      <c r="A2494" t="str">
        <f>_xlfn.XLOOKUP(D2494,BN:BN,BO:BO)</f>
        <v>México</v>
      </c>
      <c r="B2494" t="s">
        <v>25</v>
      </c>
      <c r="C2494">
        <v>379</v>
      </c>
      <c r="D2494" t="str">
        <f>_xlfn.XLOOKUP(C2494,BH:BH,BI:BI)</f>
        <v>DianaM</v>
      </c>
      <c r="E2494">
        <v>24166</v>
      </c>
      <c r="F2494" t="s">
        <v>2399</v>
      </c>
      <c r="G2494" s="63">
        <v>45827</v>
      </c>
      <c r="H2494" s="63">
        <v>45831</v>
      </c>
      <c r="I2494" t="s">
        <v>376</v>
      </c>
      <c r="J2494" t="str">
        <f>_xlfn.XLOOKUP(I2494,AS:AS,AU:AU)</f>
        <v>Hotel</v>
      </c>
      <c r="K2494" t="s">
        <v>33</v>
      </c>
      <c r="L2494">
        <v>13705.44</v>
      </c>
      <c r="M2494">
        <f>L2494*_xlfn.XLOOKUP(K2494,AM:AM,AN:AN)</f>
        <v>11786.678400000001</v>
      </c>
      <c r="N2494">
        <f>L2494*_xlfn.XLOOKUP(K2494,AM:AM,AO:AO)</f>
        <v>13705.44</v>
      </c>
      <c r="O2494">
        <v>4043.8</v>
      </c>
      <c r="P2494">
        <f>O2494*_xlfn.XLOOKUP(K2494,AM:AM,AN:AN)</f>
        <v>3477.6680000000001</v>
      </c>
      <c r="Q2494">
        <f>O2494*_xlfn.XLOOKUP(K2494,AM:AM,AO:AO)</f>
        <v>4043.8</v>
      </c>
      <c r="R2494" t="str">
        <f>_xlfn.XLOOKUP(E2494,AF:AF,AG:AG)</f>
        <v>LE BRISTOL PARIS</v>
      </c>
      <c r="S2494" t="str">
        <f>_xlfn.XLOOKUP(E2494,AF:AF,AI:AI)</f>
        <v>France</v>
      </c>
      <c r="T2494">
        <f>WEEKNUM(G2494)</f>
        <v>25</v>
      </c>
      <c r="U2494">
        <f>YEAR(G2494)</f>
        <v>2025</v>
      </c>
      <c r="V2494" s="117">
        <f>IFERROR(Q2494/N2494,"0")</f>
        <v>0.29505072438389429</v>
      </c>
    </row>
    <row r="2495" spans="1:22">
      <c r="A2495" t="str">
        <f>_xlfn.XLOOKUP(D2495,BN:BN,BO:BO)</f>
        <v>México</v>
      </c>
      <c r="B2495" t="s">
        <v>25</v>
      </c>
      <c r="C2495">
        <v>379</v>
      </c>
      <c r="D2495" t="str">
        <f>_xlfn.XLOOKUP(C2495,BH:BH,BI:BI)</f>
        <v>DianaM</v>
      </c>
      <c r="E2495">
        <v>29146</v>
      </c>
      <c r="F2495" t="s">
        <v>3416</v>
      </c>
      <c r="G2495" s="63">
        <v>45827</v>
      </c>
      <c r="H2495" s="63">
        <v>45831</v>
      </c>
      <c r="I2495" t="s">
        <v>376</v>
      </c>
      <c r="J2495" t="str">
        <f>_xlfn.XLOOKUP(I2495,AS:AS,AU:AU)</f>
        <v>Hotel</v>
      </c>
      <c r="K2495" t="s">
        <v>33</v>
      </c>
      <c r="L2495">
        <v>23758.799999999999</v>
      </c>
      <c r="M2495">
        <f>L2495*_xlfn.XLOOKUP(K2495,AM:AM,AN:AN)</f>
        <v>20432.567999999999</v>
      </c>
      <c r="N2495">
        <f>L2495*_xlfn.XLOOKUP(K2495,AM:AM,AO:AO)</f>
        <v>23758.799999999999</v>
      </c>
      <c r="O2495">
        <v>2375.88</v>
      </c>
      <c r="P2495">
        <f>O2495*_xlfn.XLOOKUP(K2495,AM:AM,AN:AN)</f>
        <v>2043.2568000000001</v>
      </c>
      <c r="Q2495">
        <f>O2495*_xlfn.XLOOKUP(K2495,AM:AM,AO:AO)</f>
        <v>2375.88</v>
      </c>
      <c r="R2495" t="str">
        <f>_xlfn.XLOOKUP(E2495,AF:AF,AG:AG)</f>
        <v>THE WOODWARD AUBERGE COLLECTION</v>
      </c>
      <c r="S2495" t="str">
        <f>_xlfn.XLOOKUP(E2495,AF:AF,AI:AI)</f>
        <v>Switzerland</v>
      </c>
      <c r="T2495">
        <f>WEEKNUM(G2495)</f>
        <v>25</v>
      </c>
      <c r="U2495">
        <f>YEAR(G2495)</f>
        <v>2025</v>
      </c>
      <c r="V2495" s="117">
        <f>IFERROR(Q2495/N2495,"0")</f>
        <v>0.1</v>
      </c>
    </row>
    <row r="2496" spans="1:22">
      <c r="A2496" t="str">
        <f>_xlfn.XLOOKUP(D2496,BN:BN,BO:BO)</f>
        <v>México</v>
      </c>
      <c r="B2496" t="s">
        <v>25</v>
      </c>
      <c r="C2496">
        <v>379</v>
      </c>
      <c r="D2496" t="str">
        <f>_xlfn.XLOOKUP(C2496,BH:BH,BI:BI)</f>
        <v>DianaM</v>
      </c>
      <c r="E2496">
        <v>24166</v>
      </c>
      <c r="F2496" t="s">
        <v>2399</v>
      </c>
      <c r="G2496" s="63">
        <v>45827</v>
      </c>
      <c r="H2496" s="63">
        <v>45831</v>
      </c>
      <c r="I2496" t="s">
        <v>376</v>
      </c>
      <c r="J2496" t="str">
        <f>_xlfn.XLOOKUP(I2496,AS:AS,AU:AU)</f>
        <v>Hotel</v>
      </c>
      <c r="K2496" t="s">
        <v>33</v>
      </c>
      <c r="L2496">
        <v>10700</v>
      </c>
      <c r="M2496">
        <f>L2496*_xlfn.XLOOKUP(K2496,AM:AM,AN:AN)</f>
        <v>9202</v>
      </c>
      <c r="N2496">
        <f>L2496*_xlfn.XLOOKUP(K2496,AM:AM,AO:AO)</f>
        <v>10700</v>
      </c>
      <c r="O2496">
        <v>1240.0999999999999</v>
      </c>
      <c r="P2496">
        <f>O2496*_xlfn.XLOOKUP(K2496,AM:AM,AN:AN)</f>
        <v>1066.4859999999999</v>
      </c>
      <c r="Q2496">
        <f>O2496*_xlfn.XLOOKUP(K2496,AM:AM,AO:AO)</f>
        <v>1240.0999999999999</v>
      </c>
      <c r="R2496" t="str">
        <f>_xlfn.XLOOKUP(E2496,AF:AF,AG:AG)</f>
        <v>LE BRISTOL PARIS</v>
      </c>
      <c r="S2496" t="str">
        <f>_xlfn.XLOOKUP(E2496,AF:AF,AI:AI)</f>
        <v>France</v>
      </c>
      <c r="T2496">
        <f>WEEKNUM(G2496)</f>
        <v>25</v>
      </c>
      <c r="U2496">
        <f>YEAR(G2496)</f>
        <v>2025</v>
      </c>
      <c r="V2496" s="117">
        <f>IFERROR(Q2496/N2496,"0")</f>
        <v>0.11589719626168224</v>
      </c>
    </row>
    <row r="2497" spans="1:22">
      <c r="A2497" t="str">
        <f>_xlfn.XLOOKUP(D2497,BN:BN,BO:BO)</f>
        <v>México</v>
      </c>
      <c r="B2497" t="s">
        <v>25</v>
      </c>
      <c r="C2497">
        <v>380</v>
      </c>
      <c r="D2497" t="str">
        <f>_xlfn.XLOOKUP(C2497,BH:BH,BI:BI)</f>
        <v>DianaM</v>
      </c>
      <c r="E2497">
        <v>28220</v>
      </c>
      <c r="F2497" t="s">
        <v>3417</v>
      </c>
      <c r="G2497" s="63">
        <v>45805</v>
      </c>
      <c r="H2497" s="63">
        <v>45806</v>
      </c>
      <c r="I2497" t="s">
        <v>376</v>
      </c>
      <c r="J2497" t="str">
        <f>_xlfn.XLOOKUP(I2497,AS:AS,AU:AU)</f>
        <v>Hotel</v>
      </c>
      <c r="K2497" t="s">
        <v>33</v>
      </c>
      <c r="L2497">
        <v>7136.4</v>
      </c>
      <c r="M2497">
        <f>L2497*_xlfn.XLOOKUP(K2497,AM:AM,AN:AN)</f>
        <v>6137.3039999999992</v>
      </c>
      <c r="N2497">
        <f>L2497*_xlfn.XLOOKUP(K2497,AM:AM,AO:AO)</f>
        <v>7136.4</v>
      </c>
      <c r="O2497">
        <v>496.36</v>
      </c>
      <c r="P2497">
        <f>O2497*_xlfn.XLOOKUP(K2497,AM:AM,AN:AN)</f>
        <v>426.86959999999999</v>
      </c>
      <c r="Q2497">
        <f>O2497*_xlfn.XLOOKUP(K2497,AM:AM,AO:AO)</f>
        <v>496.36</v>
      </c>
      <c r="R2497" t="str">
        <f>_xlfn.XLOOKUP(E2497,AF:AF,AG:AG)</f>
        <v>ONE&amp;ONLY PALMILLA</v>
      </c>
      <c r="S2497" t="str">
        <f>_xlfn.XLOOKUP(E2497,AF:AF,AI:AI)</f>
        <v>Mexico</v>
      </c>
      <c r="T2497">
        <f>WEEKNUM(G2497)</f>
        <v>22</v>
      </c>
      <c r="U2497">
        <f>YEAR(G2497)</f>
        <v>2025</v>
      </c>
      <c r="V2497" s="117">
        <f>IFERROR(Q2497/N2497,"0")</f>
        <v>6.9553276161650135E-2</v>
      </c>
    </row>
    <row r="2498" spans="1:22">
      <c r="A2498" t="str">
        <f>_xlfn.XLOOKUP(D2498,BN:BN,BO:BO)</f>
        <v>México</v>
      </c>
      <c r="B2498" t="s">
        <v>25</v>
      </c>
      <c r="C2498">
        <v>381</v>
      </c>
      <c r="D2498" t="str">
        <f>_xlfn.XLOOKUP(C2498,BH:BH,BI:BI)</f>
        <v>AndreaM</v>
      </c>
      <c r="E2498">
        <v>26013</v>
      </c>
      <c r="F2498" t="s">
        <v>3418</v>
      </c>
      <c r="G2498" s="63">
        <v>45814</v>
      </c>
      <c r="H2498" s="63">
        <v>45817</v>
      </c>
      <c r="I2498" t="s">
        <v>376</v>
      </c>
      <c r="J2498" t="str">
        <f>_xlfn.XLOOKUP(I2498,AS:AS,AU:AU)</f>
        <v>Hotel</v>
      </c>
      <c r="K2498" t="s">
        <v>33</v>
      </c>
      <c r="L2498">
        <v>13589.71</v>
      </c>
      <c r="M2498">
        <f>L2498*_xlfn.XLOOKUP(K2498,AM:AM,AN:AN)</f>
        <v>11687.150599999999</v>
      </c>
      <c r="N2498">
        <f>L2498*_xlfn.XLOOKUP(K2498,AM:AM,AO:AO)</f>
        <v>13589.71</v>
      </c>
      <c r="O2498">
        <v>0</v>
      </c>
      <c r="P2498">
        <f>O2498*_xlfn.XLOOKUP(K2498,AM:AM,AN:AN)</f>
        <v>0</v>
      </c>
      <c r="Q2498">
        <f>O2498*_xlfn.XLOOKUP(K2498,AM:AM,AO:AO)</f>
        <v>0</v>
      </c>
      <c r="R2498" t="str">
        <f>_xlfn.XLOOKUP(E2498,AF:AF,AG:AG)</f>
        <v>Dream Pass</v>
      </c>
      <c r="S2498" t="str">
        <f>_xlfn.XLOOKUP(E2498,AF:AF,AI:AI)</f>
        <v>United States</v>
      </c>
      <c r="T2498">
        <f>WEEKNUM(G2498)</f>
        <v>23</v>
      </c>
      <c r="U2498">
        <f>YEAR(G2498)</f>
        <v>2025</v>
      </c>
      <c r="V2498" s="117">
        <f>IFERROR(Q2498/N2498,"0")</f>
        <v>0</v>
      </c>
    </row>
    <row r="2499" spans="1:22">
      <c r="A2499" t="str">
        <f>_xlfn.XLOOKUP(D2499,BN:BN,BO:BO)</f>
        <v>México</v>
      </c>
      <c r="B2499" t="s">
        <v>25</v>
      </c>
      <c r="C2499">
        <v>381</v>
      </c>
      <c r="D2499" t="str">
        <f>_xlfn.XLOOKUP(C2499,BH:BH,BI:BI)</f>
        <v>AndreaM</v>
      </c>
      <c r="E2499">
        <v>0</v>
      </c>
      <c r="F2499" t="s">
        <v>3419</v>
      </c>
      <c r="G2499" s="63">
        <v>45814</v>
      </c>
      <c r="H2499" s="63">
        <v>45817</v>
      </c>
      <c r="I2499" t="s">
        <v>396</v>
      </c>
      <c r="J2499" t="str">
        <f>_xlfn.XLOOKUP(I2499,AS:AS,AU:AU)</f>
        <v>Honorarios</v>
      </c>
      <c r="K2499" t="s">
        <v>33</v>
      </c>
      <c r="L2499">
        <v>660.29</v>
      </c>
      <c r="M2499">
        <f>L2499*_xlfn.XLOOKUP(K2499,AM:AM,AN:AN)</f>
        <v>567.84939999999995</v>
      </c>
      <c r="N2499">
        <f>L2499*_xlfn.XLOOKUP(K2499,AM:AM,AO:AO)</f>
        <v>660.29</v>
      </c>
      <c r="O2499">
        <v>660.29</v>
      </c>
      <c r="P2499">
        <f>O2499*_xlfn.XLOOKUP(K2499,AM:AM,AN:AN)</f>
        <v>567.84939999999995</v>
      </c>
      <c r="Q2499">
        <f>O2499*_xlfn.XLOOKUP(K2499,AM:AM,AO:AO)</f>
        <v>660.29</v>
      </c>
      <c r="R2499" t="str">
        <f>_xlfn.XLOOKUP(E2499,AF:AF,AG:AG)</f>
        <v>FEES</v>
      </c>
      <c r="S2499">
        <f>_xlfn.XLOOKUP(E2499,AF:AF,AI:AI)</f>
        <v>0</v>
      </c>
      <c r="T2499">
        <f>WEEKNUM(G2499)</f>
        <v>23</v>
      </c>
      <c r="U2499">
        <f>YEAR(G2499)</f>
        <v>2025</v>
      </c>
      <c r="V2499" s="117">
        <f>IFERROR(Q2499/N2499,"0")</f>
        <v>1</v>
      </c>
    </row>
    <row r="2500" spans="1:22">
      <c r="A2500" t="str">
        <f>_xlfn.XLOOKUP(D2500,BN:BN,BO:BO)</f>
        <v>México</v>
      </c>
      <c r="B2500" t="s">
        <v>25</v>
      </c>
      <c r="C2500">
        <v>382</v>
      </c>
      <c r="D2500" t="str">
        <f>_xlfn.XLOOKUP(C2500,BH:BH,BI:BI)</f>
        <v>LucianaE</v>
      </c>
      <c r="E2500">
        <v>28231</v>
      </c>
      <c r="F2500" t="s">
        <v>3420</v>
      </c>
      <c r="G2500" s="63">
        <v>45808</v>
      </c>
      <c r="H2500" s="63">
        <v>45811</v>
      </c>
      <c r="I2500" t="s">
        <v>376</v>
      </c>
      <c r="J2500" t="str">
        <f>_xlfn.XLOOKUP(I2500,AS:AS,AU:AU)</f>
        <v>Hotel</v>
      </c>
      <c r="K2500" t="s">
        <v>33</v>
      </c>
      <c r="L2500">
        <v>15389</v>
      </c>
      <c r="M2500">
        <f>L2500*_xlfn.XLOOKUP(K2500,AM:AM,AN:AN)</f>
        <v>13234.539999999999</v>
      </c>
      <c r="N2500">
        <f>L2500*_xlfn.XLOOKUP(K2500,AM:AM,AO:AO)</f>
        <v>15389</v>
      </c>
      <c r="O2500">
        <v>1762.5</v>
      </c>
      <c r="P2500">
        <f>O2500*_xlfn.XLOOKUP(K2500,AM:AM,AN:AN)</f>
        <v>1515.75</v>
      </c>
      <c r="Q2500">
        <f>O2500*_xlfn.XLOOKUP(K2500,AM:AM,AO:AO)</f>
        <v>1762.5</v>
      </c>
      <c r="R2500" t="str">
        <f>_xlfn.XLOOKUP(E2500,AF:AF,AG:AG)</f>
        <v>AMANGIRI</v>
      </c>
      <c r="S2500" t="str">
        <f>_xlfn.XLOOKUP(E2500,AF:AF,AI:AI)</f>
        <v>United States</v>
      </c>
      <c r="T2500">
        <f>WEEKNUM(G2500)</f>
        <v>22</v>
      </c>
      <c r="U2500">
        <f>YEAR(G2500)</f>
        <v>2025</v>
      </c>
      <c r="V2500" s="117">
        <f>IFERROR(Q2500/N2500,"0")</f>
        <v>0.11452985899018779</v>
      </c>
    </row>
    <row r="2501" spans="1:22">
      <c r="A2501" t="str">
        <f>_xlfn.XLOOKUP(D2501,BN:BN,BO:BO)</f>
        <v>México</v>
      </c>
      <c r="B2501" t="s">
        <v>25</v>
      </c>
      <c r="C2501">
        <v>382</v>
      </c>
      <c r="D2501" t="str">
        <f>_xlfn.XLOOKUP(C2501,BH:BH,BI:BI)</f>
        <v>LucianaE</v>
      </c>
      <c r="E2501">
        <v>24224</v>
      </c>
      <c r="F2501" t="s">
        <v>3421</v>
      </c>
      <c r="G2501" s="63">
        <v>45808</v>
      </c>
      <c r="H2501" s="63">
        <v>45808</v>
      </c>
      <c r="I2501" t="s">
        <v>366</v>
      </c>
      <c r="J2501" t="str">
        <f>_xlfn.XLOOKUP(I2501,AS:AS,AU:AU)</f>
        <v>Vuelos</v>
      </c>
      <c r="K2501" t="s">
        <v>33</v>
      </c>
      <c r="L2501">
        <v>318.08</v>
      </c>
      <c r="M2501">
        <f>L2501*_xlfn.XLOOKUP(K2501,AM:AM,AN:AN)</f>
        <v>273.54879999999997</v>
      </c>
      <c r="N2501">
        <f>L2501*_xlfn.XLOOKUP(K2501,AM:AM,AO:AO)</f>
        <v>318.08</v>
      </c>
      <c r="O2501">
        <v>0</v>
      </c>
      <c r="P2501">
        <f>O2501*_xlfn.XLOOKUP(K2501,AM:AM,AN:AN)</f>
        <v>0</v>
      </c>
      <c r="Q2501">
        <f>O2501*_xlfn.XLOOKUP(K2501,AM:AM,AO:AO)</f>
        <v>0</v>
      </c>
      <c r="R2501" t="str">
        <f>_xlfn.XLOOKUP(E2501,AF:AF,AG:AG)</f>
        <v>American Airlines</v>
      </c>
      <c r="S2501" t="str">
        <f>_xlfn.XLOOKUP(E2501,AF:AF,AI:AI)</f>
        <v>United States</v>
      </c>
      <c r="T2501">
        <f>WEEKNUM(G2501)</f>
        <v>22</v>
      </c>
      <c r="U2501">
        <f>YEAR(G2501)</f>
        <v>2025</v>
      </c>
      <c r="V2501" s="117">
        <f>IFERROR(Q2501/N2501,"0")</f>
        <v>0</v>
      </c>
    </row>
    <row r="2502" spans="1:22">
      <c r="A2502" t="str">
        <f>_xlfn.XLOOKUP(D2502,BN:BN,BO:BO)</f>
        <v>México</v>
      </c>
      <c r="B2502" t="s">
        <v>25</v>
      </c>
      <c r="C2502">
        <v>382</v>
      </c>
      <c r="D2502" t="str">
        <f>_xlfn.XLOOKUP(C2502,BH:BH,BI:BI)</f>
        <v>LucianaE</v>
      </c>
      <c r="E2502">
        <v>24224</v>
      </c>
      <c r="F2502" t="s">
        <v>3422</v>
      </c>
      <c r="G2502" s="63">
        <v>45808</v>
      </c>
      <c r="H2502" s="63">
        <v>45808</v>
      </c>
      <c r="I2502" t="s">
        <v>366</v>
      </c>
      <c r="J2502" t="str">
        <f>_xlfn.XLOOKUP(I2502,AS:AS,AU:AU)</f>
        <v>Vuelos</v>
      </c>
      <c r="K2502" t="s">
        <v>33</v>
      </c>
      <c r="L2502">
        <v>318.08</v>
      </c>
      <c r="M2502">
        <f>L2502*_xlfn.XLOOKUP(K2502,AM:AM,AN:AN)</f>
        <v>273.54879999999997</v>
      </c>
      <c r="N2502">
        <f>L2502*_xlfn.XLOOKUP(K2502,AM:AM,AO:AO)</f>
        <v>318.08</v>
      </c>
      <c r="O2502">
        <v>0</v>
      </c>
      <c r="P2502">
        <f>O2502*_xlfn.XLOOKUP(K2502,AM:AM,AN:AN)</f>
        <v>0</v>
      </c>
      <c r="Q2502">
        <f>O2502*_xlfn.XLOOKUP(K2502,AM:AM,AO:AO)</f>
        <v>0</v>
      </c>
      <c r="R2502" t="str">
        <f>_xlfn.XLOOKUP(E2502,AF:AF,AG:AG)</f>
        <v>American Airlines</v>
      </c>
      <c r="S2502" t="str">
        <f>_xlfn.XLOOKUP(E2502,AF:AF,AI:AI)</f>
        <v>United States</v>
      </c>
      <c r="T2502">
        <f>WEEKNUM(G2502)</f>
        <v>22</v>
      </c>
      <c r="U2502">
        <f>YEAR(G2502)</f>
        <v>2025</v>
      </c>
      <c r="V2502" s="117">
        <f>IFERROR(Q2502/N2502,"0")</f>
        <v>0</v>
      </c>
    </row>
    <row r="2503" spans="1:22">
      <c r="A2503" t="str">
        <f>_xlfn.XLOOKUP(D2503,BN:BN,BO:BO)</f>
        <v>México</v>
      </c>
      <c r="B2503" t="s">
        <v>25</v>
      </c>
      <c r="C2503">
        <v>382</v>
      </c>
      <c r="D2503" t="str">
        <f>_xlfn.XLOOKUP(C2503,BH:BH,BI:BI)</f>
        <v>LucianaE</v>
      </c>
      <c r="E2503">
        <v>0</v>
      </c>
      <c r="F2503" t="s">
        <v>2201</v>
      </c>
      <c r="G2503" s="63">
        <v>45811</v>
      </c>
      <c r="H2503" s="63">
        <v>45811</v>
      </c>
      <c r="I2503" t="s">
        <v>396</v>
      </c>
      <c r="J2503" t="str">
        <f>_xlfn.XLOOKUP(I2503,AS:AS,AU:AU)</f>
        <v>Honorarios</v>
      </c>
      <c r="K2503" t="s">
        <v>33</v>
      </c>
      <c r="L2503">
        <v>70</v>
      </c>
      <c r="M2503">
        <f>L2503*_xlfn.XLOOKUP(K2503,AM:AM,AN:AN)</f>
        <v>60.199999999999996</v>
      </c>
      <c r="N2503">
        <f>L2503*_xlfn.XLOOKUP(K2503,AM:AM,AO:AO)</f>
        <v>70</v>
      </c>
      <c r="O2503">
        <v>70</v>
      </c>
      <c r="P2503">
        <f>O2503*_xlfn.XLOOKUP(K2503,AM:AM,AN:AN)</f>
        <v>60.199999999999996</v>
      </c>
      <c r="Q2503">
        <f>O2503*_xlfn.XLOOKUP(K2503,AM:AM,AO:AO)</f>
        <v>70</v>
      </c>
      <c r="R2503" t="str">
        <f>_xlfn.XLOOKUP(E2503,AF:AF,AG:AG)</f>
        <v>FEES</v>
      </c>
      <c r="S2503">
        <f>_xlfn.XLOOKUP(E2503,AF:AF,AI:AI)</f>
        <v>0</v>
      </c>
      <c r="T2503">
        <f>WEEKNUM(G2503)</f>
        <v>23</v>
      </c>
      <c r="U2503">
        <f>YEAR(G2503)</f>
        <v>2025</v>
      </c>
      <c r="V2503" s="117">
        <f>IFERROR(Q2503/N2503,"0")</f>
        <v>1</v>
      </c>
    </row>
    <row r="2504" spans="1:22">
      <c r="A2504" t="str">
        <f>_xlfn.XLOOKUP(D2504,BN:BN,BO:BO)</f>
        <v>México</v>
      </c>
      <c r="B2504" t="s">
        <v>25</v>
      </c>
      <c r="C2504">
        <v>382</v>
      </c>
      <c r="D2504" t="str">
        <f>_xlfn.XLOOKUP(C2504,BH:BH,BI:BI)</f>
        <v>LucianaE</v>
      </c>
      <c r="E2504">
        <v>28231</v>
      </c>
      <c r="F2504" t="s">
        <v>3423</v>
      </c>
      <c r="G2504" s="63">
        <v>45808</v>
      </c>
      <c r="H2504" s="63">
        <v>45811</v>
      </c>
      <c r="I2504" t="s">
        <v>376</v>
      </c>
      <c r="J2504" t="str">
        <f>_xlfn.XLOOKUP(I2504,AS:AS,AU:AU)</f>
        <v>Hotel</v>
      </c>
      <c r="K2504" t="s">
        <v>33</v>
      </c>
      <c r="L2504">
        <v>611</v>
      </c>
      <c r="M2504">
        <f>L2504*_xlfn.XLOOKUP(K2504,AM:AM,AN:AN)</f>
        <v>525.46</v>
      </c>
      <c r="N2504">
        <f>L2504*_xlfn.XLOOKUP(K2504,AM:AM,AO:AO)</f>
        <v>611</v>
      </c>
      <c r="O2504">
        <v>0</v>
      </c>
      <c r="P2504">
        <f>O2504*_xlfn.XLOOKUP(K2504,AM:AM,AN:AN)</f>
        <v>0</v>
      </c>
      <c r="Q2504">
        <f>O2504*_xlfn.XLOOKUP(K2504,AM:AM,AO:AO)</f>
        <v>0</v>
      </c>
      <c r="R2504" t="str">
        <f>_xlfn.XLOOKUP(E2504,AF:AF,AG:AG)</f>
        <v>AMANGIRI</v>
      </c>
      <c r="S2504" t="str">
        <f>_xlfn.XLOOKUP(E2504,AF:AF,AI:AI)</f>
        <v>United States</v>
      </c>
      <c r="T2504">
        <f>WEEKNUM(G2504)</f>
        <v>22</v>
      </c>
      <c r="U2504">
        <f>YEAR(G2504)</f>
        <v>2025</v>
      </c>
      <c r="V2504" s="117">
        <f>IFERROR(Q2504/N2504,"0")</f>
        <v>0</v>
      </c>
    </row>
    <row r="2505" spans="1:22">
      <c r="A2505" t="str">
        <f>_xlfn.XLOOKUP(D2505,BN:BN,BO:BO)</f>
        <v>México</v>
      </c>
      <c r="B2505" t="s">
        <v>25</v>
      </c>
      <c r="C2505">
        <v>382</v>
      </c>
      <c r="D2505" t="str">
        <f>_xlfn.XLOOKUP(C2505,BH:BH,BI:BI)</f>
        <v>LucianaE</v>
      </c>
      <c r="E2505">
        <v>28934</v>
      </c>
      <c r="F2505" t="s">
        <v>3424</v>
      </c>
      <c r="G2505" s="63">
        <v>45808</v>
      </c>
      <c r="H2505" t="s">
        <v>218</v>
      </c>
      <c r="I2505" t="s">
        <v>366</v>
      </c>
      <c r="J2505" t="str">
        <f>_xlfn.XLOOKUP(I2505,AS:AS,AU:AU)</f>
        <v>Vuelos</v>
      </c>
      <c r="K2505" t="s">
        <v>33</v>
      </c>
      <c r="L2505">
        <v>418</v>
      </c>
      <c r="M2505">
        <f>L2505*_xlfn.XLOOKUP(K2505,AM:AM,AN:AN)</f>
        <v>359.48</v>
      </c>
      <c r="N2505">
        <f>L2505*_xlfn.XLOOKUP(K2505,AM:AM,AO:AO)</f>
        <v>418</v>
      </c>
      <c r="O2505">
        <v>0</v>
      </c>
      <c r="P2505">
        <f>O2505*_xlfn.XLOOKUP(K2505,AM:AM,AN:AN)</f>
        <v>0</v>
      </c>
      <c r="Q2505">
        <f>O2505*_xlfn.XLOOKUP(K2505,AM:AM,AO:AO)</f>
        <v>0</v>
      </c>
      <c r="R2505" t="str">
        <f>_xlfn.XLOOKUP(E2505,AF:AF,AG:AG)</f>
        <v>F1S USA</v>
      </c>
      <c r="S2505" t="str">
        <f>_xlfn.XLOOKUP(E2505,AF:AF,AI:AI)</f>
        <v>United States</v>
      </c>
      <c r="T2505">
        <f>WEEKNUM(G2505)</f>
        <v>22</v>
      </c>
      <c r="U2505">
        <f>YEAR(G2505)</f>
        <v>2025</v>
      </c>
      <c r="V2505" s="117">
        <f>IFERROR(Q2505/N2505,"0")</f>
        <v>0</v>
      </c>
    </row>
    <row r="2506" spans="1:22">
      <c r="A2506" t="str">
        <f>_xlfn.XLOOKUP(D2506,BN:BN,BO:BO)</f>
        <v>México</v>
      </c>
      <c r="B2506" t="s">
        <v>25</v>
      </c>
      <c r="C2506">
        <v>382</v>
      </c>
      <c r="D2506" t="str">
        <f>_xlfn.XLOOKUP(C2506,BH:BH,BI:BI)</f>
        <v>LucianaE</v>
      </c>
      <c r="E2506">
        <v>28934</v>
      </c>
      <c r="F2506" t="s">
        <v>3425</v>
      </c>
      <c r="G2506" s="63">
        <v>45808</v>
      </c>
      <c r="H2506" t="s">
        <v>218</v>
      </c>
      <c r="I2506" t="s">
        <v>366</v>
      </c>
      <c r="J2506" t="str">
        <f>_xlfn.XLOOKUP(I2506,AS:AS,AU:AU)</f>
        <v>Vuelos</v>
      </c>
      <c r="K2506" t="s">
        <v>33</v>
      </c>
      <c r="L2506">
        <v>418</v>
      </c>
      <c r="M2506">
        <f>L2506*_xlfn.XLOOKUP(K2506,AM:AM,AN:AN)</f>
        <v>359.48</v>
      </c>
      <c r="N2506">
        <f>L2506*_xlfn.XLOOKUP(K2506,AM:AM,AO:AO)</f>
        <v>418</v>
      </c>
      <c r="O2506">
        <v>0</v>
      </c>
      <c r="P2506">
        <f>O2506*_xlfn.XLOOKUP(K2506,AM:AM,AN:AN)</f>
        <v>0</v>
      </c>
      <c r="Q2506">
        <f>O2506*_xlfn.XLOOKUP(K2506,AM:AM,AO:AO)</f>
        <v>0</v>
      </c>
      <c r="R2506" t="str">
        <f>_xlfn.XLOOKUP(E2506,AF:AF,AG:AG)</f>
        <v>F1S USA</v>
      </c>
      <c r="S2506" t="str">
        <f>_xlfn.XLOOKUP(E2506,AF:AF,AI:AI)</f>
        <v>United States</v>
      </c>
      <c r="T2506">
        <f>WEEKNUM(G2506)</f>
        <v>22</v>
      </c>
      <c r="U2506">
        <f>YEAR(G2506)</f>
        <v>2025</v>
      </c>
      <c r="V2506" s="117">
        <f>IFERROR(Q2506/N2506,"0")</f>
        <v>0</v>
      </c>
    </row>
    <row r="2507" spans="1:22">
      <c r="A2507" t="str">
        <f>_xlfn.XLOOKUP(D2507,BN:BN,BO:BO)</f>
        <v>México</v>
      </c>
      <c r="B2507" t="s">
        <v>25</v>
      </c>
      <c r="C2507">
        <v>382</v>
      </c>
      <c r="D2507" t="str">
        <f>_xlfn.XLOOKUP(C2507,BH:BH,BI:BI)</f>
        <v>LucianaE</v>
      </c>
      <c r="E2507">
        <v>28934</v>
      </c>
      <c r="F2507" t="s">
        <v>3425</v>
      </c>
      <c r="G2507" s="63">
        <v>45811</v>
      </c>
      <c r="H2507" t="s">
        <v>218</v>
      </c>
      <c r="I2507" t="s">
        <v>366</v>
      </c>
      <c r="J2507" t="str">
        <f>_xlfn.XLOOKUP(I2507,AS:AS,AU:AU)</f>
        <v>Vuelos</v>
      </c>
      <c r="K2507" t="s">
        <v>33</v>
      </c>
      <c r="L2507">
        <v>575.84</v>
      </c>
      <c r="M2507">
        <f>L2507*_xlfn.XLOOKUP(K2507,AM:AM,AN:AN)</f>
        <v>495.22239999999999</v>
      </c>
      <c r="N2507">
        <f>L2507*_xlfn.XLOOKUP(K2507,AM:AM,AO:AO)</f>
        <v>575.84</v>
      </c>
      <c r="O2507">
        <v>90</v>
      </c>
      <c r="P2507">
        <f>O2507*_xlfn.XLOOKUP(K2507,AM:AM,AN:AN)</f>
        <v>77.400000000000006</v>
      </c>
      <c r="Q2507">
        <f>O2507*_xlfn.XLOOKUP(K2507,AM:AM,AO:AO)</f>
        <v>90</v>
      </c>
      <c r="R2507" t="str">
        <f>_xlfn.XLOOKUP(E2507,AF:AF,AG:AG)</f>
        <v>F1S USA</v>
      </c>
      <c r="S2507" t="str">
        <f>_xlfn.XLOOKUP(E2507,AF:AF,AI:AI)</f>
        <v>United States</v>
      </c>
      <c r="T2507">
        <f>WEEKNUM(G2507)</f>
        <v>23</v>
      </c>
      <c r="U2507">
        <f>YEAR(G2507)</f>
        <v>2025</v>
      </c>
      <c r="V2507" s="117">
        <f>IFERROR(Q2507/N2507,"0")</f>
        <v>0.15629341483745485</v>
      </c>
    </row>
    <row r="2508" spans="1:22">
      <c r="A2508" t="str">
        <f>_xlfn.XLOOKUP(D2508,BN:BN,BO:BO)</f>
        <v>México</v>
      </c>
      <c r="B2508" t="s">
        <v>25</v>
      </c>
      <c r="C2508">
        <v>382</v>
      </c>
      <c r="D2508" t="str">
        <f>_xlfn.XLOOKUP(C2508,BH:BH,BI:BI)</f>
        <v>LucianaE</v>
      </c>
      <c r="E2508">
        <v>28934</v>
      </c>
      <c r="F2508" t="s">
        <v>3424</v>
      </c>
      <c r="G2508" s="63">
        <v>45811</v>
      </c>
      <c r="H2508" s="63" t="s">
        <v>218</v>
      </c>
      <c r="I2508" t="s">
        <v>366</v>
      </c>
      <c r="J2508" t="str">
        <f>_xlfn.XLOOKUP(I2508,AS:AS,AU:AU)</f>
        <v>Vuelos</v>
      </c>
      <c r="K2508" t="s">
        <v>33</v>
      </c>
      <c r="L2508">
        <v>575.84</v>
      </c>
      <c r="M2508">
        <f>L2508*_xlfn.XLOOKUP(K2508,AM:AM,AN:AN)</f>
        <v>495.22239999999999</v>
      </c>
      <c r="N2508">
        <f>L2508*_xlfn.XLOOKUP(K2508,AM:AM,AO:AO)</f>
        <v>575.84</v>
      </c>
      <c r="O2508">
        <v>90</v>
      </c>
      <c r="P2508">
        <f>O2508*_xlfn.XLOOKUP(K2508,AM:AM,AN:AN)</f>
        <v>77.400000000000006</v>
      </c>
      <c r="Q2508">
        <f>O2508*_xlfn.XLOOKUP(K2508,AM:AM,AO:AO)</f>
        <v>90</v>
      </c>
      <c r="R2508" t="str">
        <f>_xlfn.XLOOKUP(E2508,AF:AF,AG:AG)</f>
        <v>F1S USA</v>
      </c>
      <c r="S2508" t="str">
        <f>_xlfn.XLOOKUP(E2508,AF:AF,AI:AI)</f>
        <v>United States</v>
      </c>
      <c r="T2508">
        <f>WEEKNUM(G2508)</f>
        <v>23</v>
      </c>
      <c r="U2508">
        <f>YEAR(G2508)</f>
        <v>2025</v>
      </c>
      <c r="V2508" s="117">
        <f>IFERROR(Q2508/N2508,"0")</f>
        <v>0.15629341483745485</v>
      </c>
    </row>
    <row r="2509" spans="1:22">
      <c r="A2509" t="str">
        <f>_xlfn.XLOOKUP(D2509,BN:BN,BO:BO)</f>
        <v>México</v>
      </c>
      <c r="B2509" t="s">
        <v>25</v>
      </c>
      <c r="C2509">
        <v>383</v>
      </c>
      <c r="D2509" t="str">
        <f>_xlfn.XLOOKUP(C2509,BH:BH,BI:BI)</f>
        <v>DianaM</v>
      </c>
      <c r="E2509">
        <v>27301</v>
      </c>
      <c r="F2509" t="s">
        <v>3426</v>
      </c>
      <c r="G2509" s="63">
        <v>45865</v>
      </c>
      <c r="H2509" s="63">
        <v>45866</v>
      </c>
      <c r="I2509" t="s">
        <v>366</v>
      </c>
      <c r="J2509" t="str">
        <f>_xlfn.XLOOKUP(I2509,AS:AS,AU:AU)</f>
        <v>Vuelos</v>
      </c>
      <c r="K2509" t="s">
        <v>33</v>
      </c>
      <c r="L2509">
        <v>788.09</v>
      </c>
      <c r="M2509">
        <f>L2509*_xlfn.XLOOKUP(K2509,AM:AM,AN:AN)</f>
        <v>677.75739999999996</v>
      </c>
      <c r="N2509">
        <f>L2509*_xlfn.XLOOKUP(K2509,AM:AM,AO:AO)</f>
        <v>788.09</v>
      </c>
      <c r="O2509">
        <v>0</v>
      </c>
      <c r="P2509">
        <f>O2509*_xlfn.XLOOKUP(K2509,AM:AM,AN:AN)</f>
        <v>0</v>
      </c>
      <c r="Q2509">
        <f>O2509*_xlfn.XLOOKUP(K2509,AM:AM,AO:AO)</f>
        <v>0</v>
      </c>
      <c r="R2509" t="str">
        <f>_xlfn.XLOOKUP(E2509,AF:AF,AG:AG)</f>
        <v>TURISMO EX MAR, S.A. DE C.V.</v>
      </c>
      <c r="S2509" t="str">
        <f>_xlfn.XLOOKUP(E2509,AF:AF,AI:AI)</f>
        <v>Mexico</v>
      </c>
      <c r="T2509">
        <f>WEEKNUM(G2509)</f>
        <v>31</v>
      </c>
      <c r="U2509">
        <f>YEAR(G2509)</f>
        <v>2025</v>
      </c>
      <c r="V2509" s="117">
        <f>IFERROR(Q2509/N2509,"0")</f>
        <v>0</v>
      </c>
    </row>
    <row r="2510" spans="1:22">
      <c r="A2510" t="str">
        <f>_xlfn.XLOOKUP(D2510,BN:BN,BO:BO)</f>
        <v>México</v>
      </c>
      <c r="B2510" t="s">
        <v>25</v>
      </c>
      <c r="C2510">
        <v>383</v>
      </c>
      <c r="D2510" t="str">
        <f>_xlfn.XLOOKUP(C2510,BH:BH,BI:BI)</f>
        <v>DianaM</v>
      </c>
      <c r="E2510">
        <v>27301</v>
      </c>
      <c r="F2510" t="s">
        <v>3427</v>
      </c>
      <c r="G2510" s="63">
        <v>45865</v>
      </c>
      <c r="H2510" s="63">
        <v>45866</v>
      </c>
      <c r="I2510" t="s">
        <v>366</v>
      </c>
      <c r="J2510" t="str">
        <f>_xlfn.XLOOKUP(I2510,AS:AS,AU:AU)</f>
        <v>Vuelos</v>
      </c>
      <c r="K2510" t="s">
        <v>33</v>
      </c>
      <c r="L2510">
        <v>788.08</v>
      </c>
      <c r="M2510">
        <f>L2510*_xlfn.XLOOKUP(K2510,AM:AM,AN:AN)</f>
        <v>677.74880000000007</v>
      </c>
      <c r="N2510">
        <f>L2510*_xlfn.XLOOKUP(K2510,AM:AM,AO:AO)</f>
        <v>788.08</v>
      </c>
      <c r="O2510">
        <v>0</v>
      </c>
      <c r="P2510">
        <f>O2510*_xlfn.XLOOKUP(K2510,AM:AM,AN:AN)</f>
        <v>0</v>
      </c>
      <c r="Q2510">
        <f>O2510*_xlfn.XLOOKUP(K2510,AM:AM,AO:AO)</f>
        <v>0</v>
      </c>
      <c r="R2510" t="str">
        <f>_xlfn.XLOOKUP(E2510,AF:AF,AG:AG)</f>
        <v>TURISMO EX MAR, S.A. DE C.V.</v>
      </c>
      <c r="S2510" t="str">
        <f>_xlfn.XLOOKUP(E2510,AF:AF,AI:AI)</f>
        <v>Mexico</v>
      </c>
      <c r="T2510">
        <f>WEEKNUM(G2510)</f>
        <v>31</v>
      </c>
      <c r="U2510">
        <f>YEAR(G2510)</f>
        <v>2025</v>
      </c>
      <c r="V2510" s="117">
        <f>IFERROR(Q2510/N2510,"0")</f>
        <v>0</v>
      </c>
    </row>
    <row r="2511" spans="1:22">
      <c r="A2511" t="str">
        <f>_xlfn.XLOOKUP(D2511,BN:BN,BO:BO)</f>
        <v>México</v>
      </c>
      <c r="B2511" t="s">
        <v>25</v>
      </c>
      <c r="C2511">
        <v>383</v>
      </c>
      <c r="D2511" t="str">
        <f>_xlfn.XLOOKUP(C2511,BH:BH,BI:BI)</f>
        <v>DianaM</v>
      </c>
      <c r="E2511">
        <v>0</v>
      </c>
      <c r="F2511" t="s">
        <v>1893</v>
      </c>
      <c r="G2511" s="63">
        <v>45865</v>
      </c>
      <c r="H2511" s="63">
        <v>45866</v>
      </c>
      <c r="I2511" t="s">
        <v>396</v>
      </c>
      <c r="J2511" t="str">
        <f>_xlfn.XLOOKUP(I2511,AS:AS,AU:AU)</f>
        <v>Honorarios</v>
      </c>
      <c r="K2511" t="s">
        <v>33</v>
      </c>
      <c r="L2511">
        <v>70</v>
      </c>
      <c r="M2511">
        <f>L2511*_xlfn.XLOOKUP(K2511,AM:AM,AN:AN)</f>
        <v>60.199999999999996</v>
      </c>
      <c r="N2511">
        <f>L2511*_xlfn.XLOOKUP(K2511,AM:AM,AO:AO)</f>
        <v>70</v>
      </c>
      <c r="O2511">
        <v>70</v>
      </c>
      <c r="P2511">
        <f>O2511*_xlfn.XLOOKUP(K2511,AM:AM,AN:AN)</f>
        <v>60.199999999999996</v>
      </c>
      <c r="Q2511">
        <f>O2511*_xlfn.XLOOKUP(K2511,AM:AM,AO:AO)</f>
        <v>70</v>
      </c>
      <c r="R2511" t="str">
        <f>_xlfn.XLOOKUP(E2511,AF:AF,AG:AG)</f>
        <v>FEES</v>
      </c>
      <c r="S2511">
        <f>_xlfn.XLOOKUP(E2511,AF:AF,AI:AI)</f>
        <v>0</v>
      </c>
      <c r="T2511">
        <f>WEEKNUM(G2511)</f>
        <v>31</v>
      </c>
      <c r="U2511">
        <f>YEAR(G2511)</f>
        <v>2025</v>
      </c>
      <c r="V2511" s="117">
        <f>IFERROR(Q2511/N2511,"0")</f>
        <v>1</v>
      </c>
    </row>
    <row r="2512" spans="1:22">
      <c r="A2512" t="str">
        <f>_xlfn.XLOOKUP(D2512,BN:BN,BO:BO)</f>
        <v>México</v>
      </c>
      <c r="B2512" t="s">
        <v>25</v>
      </c>
      <c r="C2512">
        <v>384</v>
      </c>
      <c r="D2512" t="str">
        <f>_xlfn.XLOOKUP(C2512,BH:BH,BI:BI)</f>
        <v>DianaM</v>
      </c>
      <c r="E2512">
        <v>28232</v>
      </c>
      <c r="F2512" t="s">
        <v>2218</v>
      </c>
      <c r="G2512" s="63">
        <v>45834</v>
      </c>
      <c r="H2512" s="63">
        <v>45836</v>
      </c>
      <c r="I2512" t="s">
        <v>376</v>
      </c>
      <c r="J2512" t="str">
        <f>_xlfn.XLOOKUP(I2512,AS:AS,AU:AU)</f>
        <v>Hotel</v>
      </c>
      <c r="K2512" t="s">
        <v>33</v>
      </c>
      <c r="L2512">
        <v>2162.3000000000002</v>
      </c>
      <c r="M2512">
        <f>L2512*_xlfn.XLOOKUP(K2512,AM:AM,AN:AN)</f>
        <v>1859.5780000000002</v>
      </c>
      <c r="N2512">
        <f>L2512*_xlfn.XLOOKUP(K2512,AM:AM,AO:AO)</f>
        <v>2162.3000000000002</v>
      </c>
      <c r="O2512">
        <v>180.25</v>
      </c>
      <c r="P2512">
        <f>O2512*_xlfn.XLOOKUP(K2512,AM:AM,AN:AN)</f>
        <v>155.01499999999999</v>
      </c>
      <c r="Q2512">
        <f>O2512*_xlfn.XLOOKUP(K2512,AM:AM,AO:AO)</f>
        <v>180.25</v>
      </c>
      <c r="R2512" t="str">
        <f>_xlfn.XLOOKUP(E2512,AF:AF,AG:AG)</f>
        <v>HOTEL DU COUVENT</v>
      </c>
      <c r="S2512" t="str">
        <f>_xlfn.XLOOKUP(E2512,AF:AF,AI:AI)</f>
        <v>France</v>
      </c>
      <c r="T2512">
        <f>WEEKNUM(G2512)</f>
        <v>26</v>
      </c>
      <c r="U2512">
        <f>YEAR(G2512)</f>
        <v>2025</v>
      </c>
      <c r="V2512" s="117">
        <f>IFERROR(Q2512/N2512,"0")</f>
        <v>8.3360310780187755E-2</v>
      </c>
    </row>
    <row r="2513" spans="1:22">
      <c r="A2513" t="str">
        <f>_xlfn.XLOOKUP(D2513,BN:BN,BO:BO)</f>
        <v>México</v>
      </c>
      <c r="B2513" t="s">
        <v>25</v>
      </c>
      <c r="C2513">
        <v>384</v>
      </c>
      <c r="D2513" t="str">
        <f>_xlfn.XLOOKUP(C2513,BH:BH,BI:BI)</f>
        <v>DianaM</v>
      </c>
      <c r="E2513">
        <v>28232</v>
      </c>
      <c r="F2513" t="s">
        <v>1880</v>
      </c>
      <c r="G2513" s="63">
        <v>45834</v>
      </c>
      <c r="H2513" s="63">
        <v>45836</v>
      </c>
      <c r="I2513" t="s">
        <v>376</v>
      </c>
      <c r="J2513" t="str">
        <f>_xlfn.XLOOKUP(I2513,AS:AS,AU:AU)</f>
        <v>Hotel</v>
      </c>
      <c r="K2513" t="s">
        <v>33</v>
      </c>
      <c r="L2513">
        <v>2162.29</v>
      </c>
      <c r="M2513">
        <f>L2513*_xlfn.XLOOKUP(K2513,AM:AM,AN:AN)</f>
        <v>1859.5693999999999</v>
      </c>
      <c r="N2513">
        <f>L2513*_xlfn.XLOOKUP(K2513,AM:AM,AO:AO)</f>
        <v>2162.29</v>
      </c>
      <c r="O2513">
        <v>200.28</v>
      </c>
      <c r="P2513">
        <f>O2513*_xlfn.XLOOKUP(K2513,AM:AM,AN:AN)</f>
        <v>172.24080000000001</v>
      </c>
      <c r="Q2513">
        <f>O2513*_xlfn.XLOOKUP(K2513,AM:AM,AO:AO)</f>
        <v>200.28</v>
      </c>
      <c r="R2513" t="str">
        <f>_xlfn.XLOOKUP(E2513,AF:AF,AG:AG)</f>
        <v>HOTEL DU COUVENT</v>
      </c>
      <c r="S2513" t="str">
        <f>_xlfn.XLOOKUP(E2513,AF:AF,AI:AI)</f>
        <v>France</v>
      </c>
      <c r="T2513">
        <f>WEEKNUM(G2513)</f>
        <v>26</v>
      </c>
      <c r="U2513">
        <f>YEAR(G2513)</f>
        <v>2025</v>
      </c>
      <c r="V2513" s="117">
        <f>IFERROR(Q2513/N2513,"0")</f>
        <v>9.262402360460438E-2</v>
      </c>
    </row>
    <row r="2514" spans="1:22">
      <c r="A2514" t="str">
        <f>_xlfn.XLOOKUP(D2514,BN:BN,BO:BO)</f>
        <v>México</v>
      </c>
      <c r="B2514" t="s">
        <v>25</v>
      </c>
      <c r="C2514">
        <v>385</v>
      </c>
      <c r="D2514" t="str">
        <f>_xlfn.XLOOKUP(C2514,BH:BH,BI:BI)</f>
        <v>DianaM</v>
      </c>
      <c r="E2514">
        <v>28236</v>
      </c>
      <c r="F2514" t="s">
        <v>1880</v>
      </c>
      <c r="G2514" s="63">
        <v>45784</v>
      </c>
      <c r="H2514" s="63">
        <v>45789</v>
      </c>
      <c r="I2514" t="s">
        <v>376</v>
      </c>
      <c r="J2514" t="str">
        <f>_xlfn.XLOOKUP(I2514,AS:AS,AU:AU)</f>
        <v>Hotel</v>
      </c>
      <c r="K2514" t="s">
        <v>33</v>
      </c>
      <c r="L2514">
        <v>3000</v>
      </c>
      <c r="M2514">
        <f>L2514*_xlfn.XLOOKUP(K2514,AM:AM,AN:AN)</f>
        <v>2580</v>
      </c>
      <c r="N2514">
        <f>L2514*_xlfn.XLOOKUP(K2514,AM:AM,AO:AO)</f>
        <v>3000</v>
      </c>
      <c r="O2514">
        <v>800</v>
      </c>
      <c r="P2514">
        <f>O2514*_xlfn.XLOOKUP(K2514,AM:AM,AN:AN)</f>
        <v>688</v>
      </c>
      <c r="Q2514">
        <f>O2514*_xlfn.XLOOKUP(K2514,AM:AM,AO:AO)</f>
        <v>800</v>
      </c>
      <c r="R2514" t="str">
        <f>_xlfn.XLOOKUP(E2514,AF:AF,AG:AG)</f>
        <v>CAL-A-VIE HEALTH SPA</v>
      </c>
      <c r="S2514" t="str">
        <f>_xlfn.XLOOKUP(E2514,AF:AF,AI:AI)</f>
        <v>United States</v>
      </c>
      <c r="T2514">
        <f>WEEKNUM(G2514)</f>
        <v>19</v>
      </c>
      <c r="U2514">
        <f>YEAR(G2514)</f>
        <v>2025</v>
      </c>
      <c r="V2514" s="117">
        <f>IFERROR(Q2514/N2514,"0")</f>
        <v>0.26666666666666666</v>
      </c>
    </row>
    <row r="2515" spans="1:22">
      <c r="A2515" t="str">
        <f>_xlfn.XLOOKUP(D2515,BN:BN,BO:BO)</f>
        <v>México</v>
      </c>
      <c r="B2515" t="s">
        <v>25</v>
      </c>
      <c r="C2515">
        <v>386</v>
      </c>
      <c r="D2515" t="str">
        <f>_xlfn.XLOOKUP(C2515,BH:BH,BI:BI)</f>
        <v>PaulinaV</v>
      </c>
      <c r="E2515">
        <v>28243</v>
      </c>
      <c r="F2515" t="s">
        <v>3428</v>
      </c>
      <c r="G2515" s="63">
        <v>45728</v>
      </c>
      <c r="H2515" s="63">
        <v>45730</v>
      </c>
      <c r="I2515" t="s">
        <v>376</v>
      </c>
      <c r="J2515" t="str">
        <f>_xlfn.XLOOKUP(I2515,AS:AS,AU:AU)</f>
        <v>Hotel</v>
      </c>
      <c r="K2515" t="s">
        <v>33</v>
      </c>
      <c r="L2515">
        <v>740</v>
      </c>
      <c r="M2515">
        <f>L2515*_xlfn.XLOOKUP(K2515,AM:AM,AN:AN)</f>
        <v>636.4</v>
      </c>
      <c r="N2515">
        <f>L2515*_xlfn.XLOOKUP(K2515,AM:AM,AO:AO)</f>
        <v>740</v>
      </c>
      <c r="O2515">
        <v>79.05</v>
      </c>
      <c r="P2515">
        <f>O2515*_xlfn.XLOOKUP(K2515,AM:AM,AN:AN)</f>
        <v>67.98299999999999</v>
      </c>
      <c r="Q2515">
        <f>O2515*_xlfn.XLOOKUP(K2515,AM:AM,AO:AO)</f>
        <v>79.05</v>
      </c>
      <c r="R2515" t="str">
        <f>_xlfn.XLOOKUP(E2515,AF:AF,AG:AG)</f>
        <v>ROSEWOOD HOTEL GEORGIA</v>
      </c>
      <c r="S2515" t="str">
        <f>_xlfn.XLOOKUP(E2515,AF:AF,AI:AI)</f>
        <v>Canada</v>
      </c>
      <c r="T2515">
        <f>WEEKNUM(G2515)</f>
        <v>11</v>
      </c>
      <c r="U2515">
        <f>YEAR(G2515)</f>
        <v>2025</v>
      </c>
      <c r="V2515" s="117">
        <f>IFERROR(Q2515/N2515,"0")</f>
        <v>0.10682432432432432</v>
      </c>
    </row>
    <row r="2516" spans="1:22">
      <c r="A2516" t="str">
        <f>_xlfn.XLOOKUP(D2516,BN:BN,BO:BO)</f>
        <v>México</v>
      </c>
      <c r="B2516" t="s">
        <v>25</v>
      </c>
      <c r="C2516">
        <v>387</v>
      </c>
      <c r="D2516" t="str">
        <f>_xlfn.XLOOKUP(C2516,BH:BH,BI:BI)</f>
        <v>DianaM</v>
      </c>
      <c r="E2516">
        <v>28259</v>
      </c>
      <c r="F2516" t="s">
        <v>2399</v>
      </c>
      <c r="G2516" s="63">
        <v>45827</v>
      </c>
      <c r="H2516" s="63">
        <v>45832</v>
      </c>
      <c r="I2516" t="s">
        <v>376</v>
      </c>
      <c r="J2516" t="str">
        <f>_xlfn.XLOOKUP(I2516,AS:AS,AU:AU)</f>
        <v>Hotel</v>
      </c>
      <c r="K2516" t="s">
        <v>33</v>
      </c>
      <c r="L2516">
        <v>25787.64</v>
      </c>
      <c r="M2516">
        <f>L2516*_xlfn.XLOOKUP(K2516,AM:AM,AN:AN)</f>
        <v>22177.3704</v>
      </c>
      <c r="N2516">
        <f>L2516*_xlfn.XLOOKUP(K2516,AM:AM,AO:AO)</f>
        <v>25787.64</v>
      </c>
      <c r="O2516">
        <v>2377.84</v>
      </c>
      <c r="P2516">
        <f>O2516*_xlfn.XLOOKUP(K2516,AM:AM,AN:AN)</f>
        <v>2044.9424000000001</v>
      </c>
      <c r="Q2516">
        <f>O2516*_xlfn.XLOOKUP(K2516,AM:AM,AO:AO)</f>
        <v>2377.84</v>
      </c>
      <c r="R2516" t="str">
        <f>_xlfn.XLOOKUP(E2516,AF:AF,AG:AG)</f>
        <v>HOTEL AUBEPINE</v>
      </c>
      <c r="S2516" t="str">
        <f>_xlfn.XLOOKUP(E2516,AF:AF,AI:AI)</f>
        <v>France</v>
      </c>
      <c r="T2516">
        <f>WEEKNUM(G2516)</f>
        <v>25</v>
      </c>
      <c r="U2516">
        <f>YEAR(G2516)</f>
        <v>2025</v>
      </c>
      <c r="V2516" s="117">
        <f>IFERROR(Q2516/N2516,"0")</f>
        <v>9.2208515397298865E-2</v>
      </c>
    </row>
    <row r="2517" spans="1:22">
      <c r="A2517" t="str">
        <f>_xlfn.XLOOKUP(D2517,BN:BN,BO:BO)</f>
        <v>México</v>
      </c>
      <c r="B2517" t="s">
        <v>25</v>
      </c>
      <c r="C2517">
        <v>388</v>
      </c>
      <c r="D2517" t="str">
        <f>_xlfn.XLOOKUP(C2517,BH:BH,BI:BI)</f>
        <v>LucianaE</v>
      </c>
      <c r="E2517">
        <v>24812</v>
      </c>
      <c r="F2517" t="s">
        <v>3429</v>
      </c>
      <c r="G2517" s="63">
        <v>45949</v>
      </c>
      <c r="H2517" s="63">
        <v>45970</v>
      </c>
      <c r="I2517" t="s">
        <v>366</v>
      </c>
      <c r="J2517" t="str">
        <f>_xlfn.XLOOKUP(I2517,AS:AS,AU:AU)</f>
        <v>Vuelos</v>
      </c>
      <c r="K2517" t="s">
        <v>33</v>
      </c>
      <c r="L2517">
        <v>9058.6</v>
      </c>
      <c r="M2517">
        <f>L2517*_xlfn.XLOOKUP(K2517,AM:AM,AN:AN)</f>
        <v>7790.3960000000006</v>
      </c>
      <c r="N2517">
        <f>L2517*_xlfn.XLOOKUP(K2517,AM:AM,AO:AO)</f>
        <v>9058.6</v>
      </c>
      <c r="O2517">
        <v>0</v>
      </c>
      <c r="P2517">
        <f>O2517*_xlfn.XLOOKUP(K2517,AM:AM,AN:AN)</f>
        <v>0</v>
      </c>
      <c r="Q2517">
        <f>O2517*_xlfn.XLOOKUP(K2517,AM:AM,AO:AO)</f>
        <v>0</v>
      </c>
      <c r="R2517" t="str">
        <f>_xlfn.XLOOKUP(E2517,AF:AF,AG:AG)</f>
        <v>Emirates Airlines</v>
      </c>
      <c r="S2517" t="str">
        <f>_xlfn.XLOOKUP(E2517,AF:AF,AI:AI)</f>
        <v>United Arab Emirates</v>
      </c>
      <c r="T2517">
        <f>WEEKNUM(G2517)</f>
        <v>43</v>
      </c>
      <c r="U2517">
        <f>YEAR(G2517)</f>
        <v>2025</v>
      </c>
      <c r="V2517" s="117">
        <f>IFERROR(Q2517/N2517,"0")</f>
        <v>0</v>
      </c>
    </row>
    <row r="2518" spans="1:22">
      <c r="A2518" t="str">
        <f>_xlfn.XLOOKUP(D2518,BN:BN,BO:BO)</f>
        <v>México</v>
      </c>
      <c r="B2518" t="s">
        <v>25</v>
      </c>
      <c r="C2518">
        <v>388</v>
      </c>
      <c r="D2518" t="str">
        <f>_xlfn.XLOOKUP(C2518,BH:BH,BI:BI)</f>
        <v>LucianaE</v>
      </c>
      <c r="E2518">
        <v>24812</v>
      </c>
      <c r="F2518" t="s">
        <v>3429</v>
      </c>
      <c r="G2518" s="63">
        <v>45949</v>
      </c>
      <c r="H2518" s="63">
        <v>45970</v>
      </c>
      <c r="I2518" t="s">
        <v>366</v>
      </c>
      <c r="J2518" t="str">
        <f>_xlfn.XLOOKUP(I2518,AS:AS,AU:AU)</f>
        <v>Vuelos</v>
      </c>
      <c r="K2518" t="s">
        <v>33</v>
      </c>
      <c r="L2518">
        <v>9058.6</v>
      </c>
      <c r="M2518">
        <f>L2518*_xlfn.XLOOKUP(K2518,AM:AM,AN:AN)</f>
        <v>7790.3960000000006</v>
      </c>
      <c r="N2518">
        <f>L2518*_xlfn.XLOOKUP(K2518,AM:AM,AO:AO)</f>
        <v>9058.6</v>
      </c>
      <c r="O2518">
        <v>0</v>
      </c>
      <c r="P2518">
        <f>O2518*_xlfn.XLOOKUP(K2518,AM:AM,AN:AN)</f>
        <v>0</v>
      </c>
      <c r="Q2518">
        <f>O2518*_xlfn.XLOOKUP(K2518,AM:AM,AO:AO)</f>
        <v>0</v>
      </c>
      <c r="R2518" t="str">
        <f>_xlfn.XLOOKUP(E2518,AF:AF,AG:AG)</f>
        <v>Emirates Airlines</v>
      </c>
      <c r="S2518" t="str">
        <f>_xlfn.XLOOKUP(E2518,AF:AF,AI:AI)</f>
        <v>United Arab Emirates</v>
      </c>
      <c r="T2518">
        <f>WEEKNUM(G2518)</f>
        <v>43</v>
      </c>
      <c r="U2518">
        <f>YEAR(G2518)</f>
        <v>2025</v>
      </c>
      <c r="V2518" s="117">
        <f>IFERROR(Q2518/N2518,"0")</f>
        <v>0</v>
      </c>
    </row>
    <row r="2519" spans="1:22">
      <c r="A2519" t="str">
        <f>_xlfn.XLOOKUP(D2519,BN:BN,BO:BO)</f>
        <v>México</v>
      </c>
      <c r="B2519" t="s">
        <v>25</v>
      </c>
      <c r="C2519">
        <v>388</v>
      </c>
      <c r="D2519" t="str">
        <f>_xlfn.XLOOKUP(C2519,BH:BH,BI:BI)</f>
        <v>LucianaE</v>
      </c>
      <c r="E2519">
        <v>0</v>
      </c>
      <c r="F2519" t="s">
        <v>2201</v>
      </c>
      <c r="G2519" s="63">
        <v>45949</v>
      </c>
      <c r="H2519" s="63">
        <v>45970</v>
      </c>
      <c r="I2519" t="s">
        <v>396</v>
      </c>
      <c r="J2519" t="str">
        <f>_xlfn.XLOOKUP(I2519,AS:AS,AU:AU)</f>
        <v>Honorarios</v>
      </c>
      <c r="K2519" t="s">
        <v>33</v>
      </c>
      <c r="L2519">
        <v>70</v>
      </c>
      <c r="M2519">
        <f>L2519*_xlfn.XLOOKUP(K2519,AM:AM,AN:AN)</f>
        <v>60.199999999999996</v>
      </c>
      <c r="N2519">
        <f>L2519*_xlfn.XLOOKUP(K2519,AM:AM,AO:AO)</f>
        <v>70</v>
      </c>
      <c r="O2519">
        <v>70</v>
      </c>
      <c r="P2519">
        <f>O2519*_xlfn.XLOOKUP(K2519,AM:AM,AN:AN)</f>
        <v>60.199999999999996</v>
      </c>
      <c r="Q2519">
        <f>O2519*_xlfn.XLOOKUP(K2519,AM:AM,AO:AO)</f>
        <v>70</v>
      </c>
      <c r="R2519" t="str">
        <f>_xlfn.XLOOKUP(E2519,AF:AF,AG:AG)</f>
        <v>FEES</v>
      </c>
      <c r="S2519">
        <f>_xlfn.XLOOKUP(E2519,AF:AF,AI:AI)</f>
        <v>0</v>
      </c>
      <c r="T2519">
        <f>WEEKNUM(G2519)</f>
        <v>43</v>
      </c>
      <c r="U2519">
        <f>YEAR(G2519)</f>
        <v>2025</v>
      </c>
      <c r="V2519" s="117">
        <f>IFERROR(Q2519/N2519,"0")</f>
        <v>1</v>
      </c>
    </row>
    <row r="2520" spans="1:22">
      <c r="A2520" t="str">
        <f>_xlfn.XLOOKUP(D2520,BN:BN,BO:BO)</f>
        <v>México</v>
      </c>
      <c r="B2520" t="s">
        <v>25</v>
      </c>
      <c r="C2520">
        <v>388</v>
      </c>
      <c r="D2520" t="str">
        <f>_xlfn.XLOOKUP(C2520,BH:BH,BI:BI)</f>
        <v>LucianaE</v>
      </c>
      <c r="E2520">
        <v>25362</v>
      </c>
      <c r="F2520" t="s">
        <v>3430</v>
      </c>
      <c r="G2520" s="63">
        <v>45949</v>
      </c>
      <c r="H2520" s="63">
        <v>45955</v>
      </c>
      <c r="I2520" t="s">
        <v>376</v>
      </c>
      <c r="J2520" t="str">
        <f>_xlfn.XLOOKUP(I2520,AS:AS,AU:AU)</f>
        <v>Hotel</v>
      </c>
      <c r="K2520" t="s">
        <v>33</v>
      </c>
      <c r="L2520">
        <v>23223.5</v>
      </c>
      <c r="M2520">
        <f>L2520*_xlfn.XLOOKUP(K2520,AM:AM,AN:AN)</f>
        <v>19972.21</v>
      </c>
      <c r="N2520">
        <f>L2520*_xlfn.XLOOKUP(K2520,AM:AM,AO:AO)</f>
        <v>23223.5</v>
      </c>
      <c r="O2520">
        <v>1802.17</v>
      </c>
      <c r="P2520">
        <f>O2520*_xlfn.XLOOKUP(K2520,AM:AM,AN:AN)</f>
        <v>1549.8661999999999</v>
      </c>
      <c r="Q2520">
        <f>O2520*_xlfn.XLOOKUP(K2520,AM:AM,AO:AO)</f>
        <v>1802.17</v>
      </c>
      <c r="R2520" t="str">
        <f>_xlfn.XLOOKUP(E2520,AF:AF,AG:AG)</f>
        <v>AMAN TOKYO</v>
      </c>
      <c r="S2520" t="str">
        <f>_xlfn.XLOOKUP(E2520,AF:AF,AI:AI)</f>
        <v>Japan</v>
      </c>
      <c r="T2520">
        <f>WEEKNUM(G2520)</f>
        <v>43</v>
      </c>
      <c r="U2520">
        <f>YEAR(G2520)</f>
        <v>2025</v>
      </c>
      <c r="V2520" s="117">
        <f>IFERROR(Q2520/N2520,"0")</f>
        <v>7.7601136779555199E-2</v>
      </c>
    </row>
    <row r="2521" spans="1:22">
      <c r="A2521" t="str">
        <f>_xlfn.XLOOKUP(D2521,BN:BN,BO:BO)</f>
        <v>México</v>
      </c>
      <c r="B2521" t="s">
        <v>25</v>
      </c>
      <c r="C2521">
        <v>388</v>
      </c>
      <c r="D2521" t="str">
        <f>_xlfn.XLOOKUP(C2521,BH:BH,BI:BI)</f>
        <v>LucianaE</v>
      </c>
      <c r="E2521">
        <v>28293</v>
      </c>
      <c r="F2521" t="s">
        <v>3431</v>
      </c>
      <c r="G2521" s="63">
        <v>45956</v>
      </c>
      <c r="H2521" s="63">
        <v>45960</v>
      </c>
      <c r="I2521" t="s">
        <v>376</v>
      </c>
      <c r="J2521" t="str">
        <f>_xlfn.XLOOKUP(I2521,AS:AS,AU:AU)</f>
        <v>Hotel</v>
      </c>
      <c r="K2521" t="s">
        <v>33</v>
      </c>
      <c r="L2521">
        <v>7321.39</v>
      </c>
      <c r="M2521">
        <f>L2521*_xlfn.XLOOKUP(K2521,AM:AM,AN:AN)</f>
        <v>6296.3954000000003</v>
      </c>
      <c r="N2521">
        <f>L2521*_xlfn.XLOOKUP(K2521,AM:AM,AO:AO)</f>
        <v>7321.39</v>
      </c>
      <c r="O2521">
        <v>487.8</v>
      </c>
      <c r="P2521">
        <f>O2521*_xlfn.XLOOKUP(K2521,AM:AM,AN:AN)</f>
        <v>419.50799999999998</v>
      </c>
      <c r="Q2521">
        <f>O2521*_xlfn.XLOOKUP(K2521,AM:AM,AO:AO)</f>
        <v>487.8</v>
      </c>
      <c r="R2521" t="str">
        <f>_xlfn.XLOOKUP(E2521,AF:AF,AG:AG)</f>
        <v>THE RITZ CARLTON KYOTO</v>
      </c>
      <c r="S2521" t="str">
        <f>_xlfn.XLOOKUP(E2521,AF:AF,AI:AI)</f>
        <v>Japan</v>
      </c>
      <c r="T2521">
        <f>WEEKNUM(G2521)</f>
        <v>44</v>
      </c>
      <c r="U2521">
        <f>YEAR(G2521)</f>
        <v>2025</v>
      </c>
      <c r="V2521" s="117">
        <f>IFERROR(Q2521/N2521,"0")</f>
        <v>6.6626692472331078E-2</v>
      </c>
    </row>
    <row r="2522" spans="1:22">
      <c r="A2522" t="str">
        <f>_xlfn.XLOOKUP(D2522,BN:BN,BO:BO)</f>
        <v>México</v>
      </c>
      <c r="B2522" t="s">
        <v>25</v>
      </c>
      <c r="C2522">
        <v>388</v>
      </c>
      <c r="D2522" t="str">
        <f>_xlfn.XLOOKUP(C2522,BH:BH,BI:BI)</f>
        <v>LucianaE</v>
      </c>
      <c r="E2522">
        <v>25360</v>
      </c>
      <c r="F2522" t="s">
        <v>3432</v>
      </c>
      <c r="G2522" s="63">
        <v>45954</v>
      </c>
      <c r="H2522" s="63">
        <v>45960</v>
      </c>
      <c r="I2522" t="s">
        <v>364</v>
      </c>
      <c r="J2522" t="str">
        <f>_xlfn.XLOOKUP(I2522,AS:AS,AU:AU)</f>
        <v>DMC</v>
      </c>
      <c r="K2522" t="s">
        <v>33</v>
      </c>
      <c r="L2522">
        <v>7254</v>
      </c>
      <c r="M2522">
        <f>L2522*_xlfn.XLOOKUP(K2522,AM:AM,AN:AN)</f>
        <v>6238.44</v>
      </c>
      <c r="N2522">
        <f>L2522*_xlfn.XLOOKUP(K2522,AM:AM,AO:AO)</f>
        <v>7254</v>
      </c>
      <c r="O2522">
        <v>1249.05</v>
      </c>
      <c r="P2522">
        <f>O2522*_xlfn.XLOOKUP(K2522,AM:AM,AN:AN)</f>
        <v>1074.183</v>
      </c>
      <c r="Q2522">
        <f>O2522*_xlfn.XLOOKUP(K2522,AM:AM,AO:AO)</f>
        <v>1249.05</v>
      </c>
      <c r="R2522" t="str">
        <f>_xlfn.XLOOKUP(E2522,AF:AF,AG:AG)</f>
        <v>Luxury Japan</v>
      </c>
      <c r="S2522" t="str">
        <f>_xlfn.XLOOKUP(E2522,AF:AF,AI:AI)</f>
        <v>Japan</v>
      </c>
      <c r="T2522">
        <f>WEEKNUM(G2522)</f>
        <v>43</v>
      </c>
      <c r="U2522">
        <f>YEAR(G2522)</f>
        <v>2025</v>
      </c>
      <c r="V2522" s="117">
        <f>IFERROR(Q2522/N2522,"0")</f>
        <v>0.17218775847808104</v>
      </c>
    </row>
    <row r="2523" spans="1:22">
      <c r="A2523" t="str">
        <f>_xlfn.XLOOKUP(D2523,BN:BN,BO:BO)</f>
        <v>México</v>
      </c>
      <c r="B2523" t="s">
        <v>25</v>
      </c>
      <c r="C2523">
        <v>388</v>
      </c>
      <c r="D2523" t="str">
        <f>_xlfn.XLOOKUP(C2523,BH:BH,BI:BI)</f>
        <v>LucianaE</v>
      </c>
      <c r="E2523">
        <v>28389</v>
      </c>
      <c r="F2523" t="s">
        <v>3433</v>
      </c>
      <c r="G2523" s="63">
        <v>45960</v>
      </c>
      <c r="H2523" s="63">
        <v>45963</v>
      </c>
      <c r="I2523" t="s">
        <v>376</v>
      </c>
      <c r="J2523" t="str">
        <f>_xlfn.XLOOKUP(I2523,AS:AS,AU:AU)</f>
        <v>Hotel</v>
      </c>
      <c r="K2523" t="s">
        <v>33</v>
      </c>
      <c r="L2523">
        <v>2247.41</v>
      </c>
      <c r="M2523">
        <f>L2523*_xlfn.XLOOKUP(K2523,AM:AM,AN:AN)</f>
        <v>1932.7725999999998</v>
      </c>
      <c r="N2523">
        <f>L2523*_xlfn.XLOOKUP(K2523,AM:AM,AO:AO)</f>
        <v>2247.41</v>
      </c>
      <c r="O2523">
        <v>268.2</v>
      </c>
      <c r="P2523">
        <f>O2523*_xlfn.XLOOKUP(K2523,AM:AM,AN:AN)</f>
        <v>230.65199999999999</v>
      </c>
      <c r="Q2523">
        <f>O2523*_xlfn.XLOOKUP(K2523,AM:AM,AO:AO)</f>
        <v>268.2</v>
      </c>
      <c r="R2523" t="str">
        <f>_xlfn.XLOOKUP(E2523,AF:AF,AG:AG)</f>
        <v>ROSEWOOD HONG KONG</v>
      </c>
      <c r="S2523" t="str">
        <f>_xlfn.XLOOKUP(E2523,AF:AF,AI:AI)</f>
        <v>Hong Kong</v>
      </c>
      <c r="T2523">
        <f>WEEKNUM(G2523)</f>
        <v>44</v>
      </c>
      <c r="U2523">
        <f>YEAR(G2523)</f>
        <v>2025</v>
      </c>
      <c r="V2523" s="117">
        <f>IFERROR(Q2523/N2523,"0")</f>
        <v>0.11933737057323764</v>
      </c>
    </row>
    <row r="2524" spans="1:22">
      <c r="A2524" t="str">
        <f>_xlfn.XLOOKUP(D2524,BN:BN,BO:BO)</f>
        <v>México</v>
      </c>
      <c r="B2524" t="s">
        <v>25</v>
      </c>
      <c r="C2524">
        <v>388</v>
      </c>
      <c r="D2524" t="str">
        <f>_xlfn.XLOOKUP(C2524,BH:BH,BI:BI)</f>
        <v>LucianaE</v>
      </c>
      <c r="E2524">
        <v>28454</v>
      </c>
      <c r="F2524" t="s">
        <v>3434</v>
      </c>
      <c r="G2524" s="63">
        <v>45967</v>
      </c>
      <c r="H2524" s="63">
        <v>45970</v>
      </c>
      <c r="I2524" t="s">
        <v>376</v>
      </c>
      <c r="J2524" t="str">
        <f>_xlfn.XLOOKUP(I2524,AS:AS,AU:AU)</f>
        <v>Hotel</v>
      </c>
      <c r="K2524" t="s">
        <v>33</v>
      </c>
      <c r="L2524">
        <v>2695.57</v>
      </c>
      <c r="M2524">
        <f>L2524*_xlfn.XLOOKUP(K2524,AM:AM,AN:AN)</f>
        <v>2318.1902</v>
      </c>
      <c r="N2524">
        <f>L2524*_xlfn.XLOOKUP(K2524,AM:AM,AO:AO)</f>
        <v>2695.57</v>
      </c>
      <c r="O2524">
        <v>231.1</v>
      </c>
      <c r="P2524">
        <f>O2524*_xlfn.XLOOKUP(K2524,AM:AM,AN:AN)</f>
        <v>198.74599999999998</v>
      </c>
      <c r="Q2524">
        <f>O2524*_xlfn.XLOOKUP(K2524,AM:AM,AO:AO)</f>
        <v>231.1</v>
      </c>
      <c r="R2524" t="str">
        <f>_xlfn.XLOOKUP(E2524,AF:AF,AG:AG)</f>
        <v>FOUR SEASONS HOTEL BANGKOK AT CHAO PHRAYA RIVER</v>
      </c>
      <c r="S2524" t="str">
        <f>_xlfn.XLOOKUP(E2524,AF:AF,AI:AI)</f>
        <v>Thailand</v>
      </c>
      <c r="T2524">
        <f>WEEKNUM(G2524)</f>
        <v>45</v>
      </c>
      <c r="U2524">
        <f>YEAR(G2524)</f>
        <v>2025</v>
      </c>
      <c r="V2524" s="117">
        <f>IFERROR(Q2524/N2524,"0")</f>
        <v>8.5733258642884433E-2</v>
      </c>
    </row>
    <row r="2525" spans="1:22">
      <c r="A2525" t="str">
        <f>_xlfn.XLOOKUP(D2525,BN:BN,BO:BO)</f>
        <v>México</v>
      </c>
      <c r="B2525" t="s">
        <v>25</v>
      </c>
      <c r="C2525">
        <v>388</v>
      </c>
      <c r="D2525" t="str">
        <f>_xlfn.XLOOKUP(C2525,BH:BH,BI:BI)</f>
        <v>LucianaE</v>
      </c>
      <c r="E2525">
        <v>28527</v>
      </c>
      <c r="F2525" t="s">
        <v>3435</v>
      </c>
      <c r="G2525" s="63">
        <v>45960</v>
      </c>
      <c r="H2525" s="63">
        <v>45963</v>
      </c>
      <c r="I2525" t="s">
        <v>366</v>
      </c>
      <c r="J2525" t="str">
        <f>_xlfn.XLOOKUP(I2525,AS:AS,AU:AU)</f>
        <v>Vuelos</v>
      </c>
      <c r="K2525" t="s">
        <v>33</v>
      </c>
      <c r="L2525">
        <v>2397.5</v>
      </c>
      <c r="M2525">
        <f>L2525*_xlfn.XLOOKUP(K2525,AM:AM,AN:AN)</f>
        <v>2061.85</v>
      </c>
      <c r="N2525">
        <f>L2525*_xlfn.XLOOKUP(K2525,AM:AM,AO:AO)</f>
        <v>2397.5</v>
      </c>
      <c r="O2525">
        <v>0</v>
      </c>
      <c r="P2525">
        <f>O2525*_xlfn.XLOOKUP(K2525,AM:AM,AN:AN)</f>
        <v>0</v>
      </c>
      <c r="Q2525">
        <f>O2525*_xlfn.XLOOKUP(K2525,AM:AM,AO:AO)</f>
        <v>0</v>
      </c>
      <c r="R2525" t="str">
        <f>_xlfn.XLOOKUP(E2525,AF:AF,AG:AG)</f>
        <v>Cathay Pacific Airways</v>
      </c>
      <c r="S2525" t="str">
        <f>_xlfn.XLOOKUP(E2525,AF:AF,AI:AI)</f>
        <v>Hong Kong</v>
      </c>
      <c r="T2525">
        <f>WEEKNUM(G2525)</f>
        <v>44</v>
      </c>
      <c r="U2525">
        <f>YEAR(G2525)</f>
        <v>2025</v>
      </c>
      <c r="V2525" s="117">
        <f>IFERROR(Q2525/N2525,"0")</f>
        <v>0</v>
      </c>
    </row>
    <row r="2526" spans="1:22">
      <c r="A2526" t="str">
        <f>_xlfn.XLOOKUP(D2526,BN:BN,BO:BO)</f>
        <v>México</v>
      </c>
      <c r="B2526" t="s">
        <v>25</v>
      </c>
      <c r="C2526">
        <v>388</v>
      </c>
      <c r="D2526" t="str">
        <f>_xlfn.XLOOKUP(C2526,BH:BH,BI:BI)</f>
        <v>LucianaE</v>
      </c>
      <c r="E2526">
        <v>28527</v>
      </c>
      <c r="F2526" t="s">
        <v>3436</v>
      </c>
      <c r="G2526" s="63">
        <v>45960</v>
      </c>
      <c r="H2526" s="63">
        <v>45963</v>
      </c>
      <c r="I2526" t="s">
        <v>366</v>
      </c>
      <c r="J2526" t="str">
        <f>_xlfn.XLOOKUP(I2526,AS:AS,AU:AU)</f>
        <v>Vuelos</v>
      </c>
      <c r="K2526" t="s">
        <v>33</v>
      </c>
      <c r="L2526">
        <v>2397.5</v>
      </c>
      <c r="M2526">
        <f>L2526*_xlfn.XLOOKUP(K2526,AM:AM,AN:AN)</f>
        <v>2061.85</v>
      </c>
      <c r="N2526">
        <f>L2526*_xlfn.XLOOKUP(K2526,AM:AM,AO:AO)</f>
        <v>2397.5</v>
      </c>
      <c r="O2526">
        <v>0</v>
      </c>
      <c r="P2526">
        <f>O2526*_xlfn.XLOOKUP(K2526,AM:AM,AN:AN)</f>
        <v>0</v>
      </c>
      <c r="Q2526">
        <f>O2526*_xlfn.XLOOKUP(K2526,AM:AM,AO:AO)</f>
        <v>0</v>
      </c>
      <c r="R2526" t="str">
        <f>_xlfn.XLOOKUP(E2526,AF:AF,AG:AG)</f>
        <v>Cathay Pacific Airways</v>
      </c>
      <c r="S2526" t="str">
        <f>_xlfn.XLOOKUP(E2526,AF:AF,AI:AI)</f>
        <v>Hong Kong</v>
      </c>
      <c r="T2526">
        <f>WEEKNUM(G2526)</f>
        <v>44</v>
      </c>
      <c r="U2526">
        <f>YEAR(G2526)</f>
        <v>2025</v>
      </c>
      <c r="V2526" s="117">
        <f>IFERROR(Q2526/N2526,"0")</f>
        <v>0</v>
      </c>
    </row>
    <row r="2527" spans="1:22">
      <c r="A2527" t="str">
        <f>_xlfn.XLOOKUP(D2527,BN:BN,BO:BO)</f>
        <v>México</v>
      </c>
      <c r="B2527" t="s">
        <v>25</v>
      </c>
      <c r="C2527">
        <v>388</v>
      </c>
      <c r="D2527" t="str">
        <f>_xlfn.XLOOKUP(C2527,BH:BH,BI:BI)</f>
        <v>LucianaE</v>
      </c>
      <c r="E2527">
        <v>27453</v>
      </c>
      <c r="F2527" t="s">
        <v>3437</v>
      </c>
      <c r="G2527" s="63">
        <v>45967</v>
      </c>
      <c r="H2527" s="63">
        <v>45967</v>
      </c>
      <c r="I2527" t="s">
        <v>366</v>
      </c>
      <c r="J2527" t="str">
        <f>_xlfn.XLOOKUP(I2527,AS:AS,AU:AU)</f>
        <v>Vuelos</v>
      </c>
      <c r="K2527" t="s">
        <v>33</v>
      </c>
      <c r="L2527">
        <v>245</v>
      </c>
      <c r="M2527">
        <f>L2527*_xlfn.XLOOKUP(K2527,AM:AM,AN:AN)</f>
        <v>210.7</v>
      </c>
      <c r="N2527">
        <f>L2527*_xlfn.XLOOKUP(K2527,AM:AM,AO:AO)</f>
        <v>245</v>
      </c>
      <c r="O2527">
        <v>0</v>
      </c>
      <c r="P2527">
        <f>O2527*_xlfn.XLOOKUP(K2527,AM:AM,AN:AN)</f>
        <v>0</v>
      </c>
      <c r="Q2527">
        <f>O2527*_xlfn.XLOOKUP(K2527,AM:AM,AO:AO)</f>
        <v>0</v>
      </c>
      <c r="R2527" t="str">
        <f>_xlfn.XLOOKUP(E2527,AF:AF,AG:AG)</f>
        <v>Thai Airways Intl</v>
      </c>
      <c r="S2527" t="str">
        <f>_xlfn.XLOOKUP(E2527,AF:AF,AI:AI)</f>
        <v>Thailand</v>
      </c>
      <c r="T2527">
        <f>WEEKNUM(G2527)</f>
        <v>45</v>
      </c>
      <c r="U2527">
        <f>YEAR(G2527)</f>
        <v>2025</v>
      </c>
      <c r="V2527" s="117">
        <f>IFERROR(Q2527/N2527,"0")</f>
        <v>0</v>
      </c>
    </row>
    <row r="2528" spans="1:22">
      <c r="A2528" t="str">
        <f>_xlfn.XLOOKUP(D2528,BN:BN,BO:BO)</f>
        <v>México</v>
      </c>
      <c r="B2528" t="s">
        <v>25</v>
      </c>
      <c r="C2528">
        <v>388</v>
      </c>
      <c r="D2528" t="str">
        <f>_xlfn.XLOOKUP(C2528,BH:BH,BI:BI)</f>
        <v>LucianaE</v>
      </c>
      <c r="E2528">
        <v>27453</v>
      </c>
      <c r="F2528" t="s">
        <v>3438</v>
      </c>
      <c r="G2528" s="63">
        <v>45967</v>
      </c>
      <c r="H2528" s="63">
        <v>45967</v>
      </c>
      <c r="I2528" t="s">
        <v>366</v>
      </c>
      <c r="J2528" t="str">
        <f>_xlfn.XLOOKUP(I2528,AS:AS,AU:AU)</f>
        <v>Vuelos</v>
      </c>
      <c r="K2528" t="s">
        <v>33</v>
      </c>
      <c r="L2528">
        <v>245</v>
      </c>
      <c r="M2528">
        <f>L2528*_xlfn.XLOOKUP(K2528,AM:AM,AN:AN)</f>
        <v>210.7</v>
      </c>
      <c r="N2528">
        <f>L2528*_xlfn.XLOOKUP(K2528,AM:AM,AO:AO)</f>
        <v>245</v>
      </c>
      <c r="O2528">
        <v>0</v>
      </c>
      <c r="P2528">
        <f>O2528*_xlfn.XLOOKUP(K2528,AM:AM,AN:AN)</f>
        <v>0</v>
      </c>
      <c r="Q2528">
        <f>O2528*_xlfn.XLOOKUP(K2528,AM:AM,AO:AO)</f>
        <v>0</v>
      </c>
      <c r="R2528" t="str">
        <f>_xlfn.XLOOKUP(E2528,AF:AF,AG:AG)</f>
        <v>Thai Airways Intl</v>
      </c>
      <c r="S2528" t="str">
        <f>_xlfn.XLOOKUP(E2528,AF:AF,AI:AI)</f>
        <v>Thailand</v>
      </c>
      <c r="T2528">
        <f>WEEKNUM(G2528)</f>
        <v>45</v>
      </c>
      <c r="U2528">
        <f>YEAR(G2528)</f>
        <v>2025</v>
      </c>
      <c r="V2528" s="117">
        <f>IFERROR(Q2528/N2528,"0")</f>
        <v>0</v>
      </c>
    </row>
    <row r="2529" spans="1:22">
      <c r="A2529" t="str">
        <f>_xlfn.XLOOKUP(D2529,BN:BN,BO:BO)</f>
        <v>México</v>
      </c>
      <c r="B2529" t="s">
        <v>25</v>
      </c>
      <c r="C2529">
        <v>388</v>
      </c>
      <c r="D2529" t="str">
        <f>_xlfn.XLOOKUP(C2529,BH:BH,BI:BI)</f>
        <v>LucianaE</v>
      </c>
      <c r="E2529">
        <v>0</v>
      </c>
      <c r="F2529" t="s">
        <v>2790</v>
      </c>
      <c r="G2529" s="63">
        <v>45949</v>
      </c>
      <c r="H2529" s="63">
        <v>45970</v>
      </c>
      <c r="I2529" t="s">
        <v>396</v>
      </c>
      <c r="J2529" t="str">
        <f>_xlfn.XLOOKUP(I2529,AS:AS,AU:AU)</f>
        <v>Honorarios</v>
      </c>
      <c r="K2529" t="s">
        <v>33</v>
      </c>
      <c r="L2529">
        <v>70</v>
      </c>
      <c r="M2529">
        <f>L2529*_xlfn.XLOOKUP(K2529,AM:AM,AN:AN)</f>
        <v>60.199999999999996</v>
      </c>
      <c r="N2529">
        <f>L2529*_xlfn.XLOOKUP(K2529,AM:AM,AO:AO)</f>
        <v>70</v>
      </c>
      <c r="O2529">
        <v>70</v>
      </c>
      <c r="P2529">
        <f>O2529*_xlfn.XLOOKUP(K2529,AM:AM,AN:AN)</f>
        <v>60.199999999999996</v>
      </c>
      <c r="Q2529">
        <f>O2529*_xlfn.XLOOKUP(K2529,AM:AM,AO:AO)</f>
        <v>70</v>
      </c>
      <c r="R2529" t="str">
        <f>_xlfn.XLOOKUP(E2529,AF:AF,AG:AG)</f>
        <v>FEES</v>
      </c>
      <c r="S2529">
        <f>_xlfn.XLOOKUP(E2529,AF:AF,AI:AI)</f>
        <v>0</v>
      </c>
      <c r="T2529">
        <f>WEEKNUM(G2529)</f>
        <v>43</v>
      </c>
      <c r="U2529">
        <f>YEAR(G2529)</f>
        <v>2025</v>
      </c>
      <c r="V2529" s="117">
        <f>IFERROR(Q2529/N2529,"0")</f>
        <v>1</v>
      </c>
    </row>
    <row r="2530" spans="1:22">
      <c r="A2530" t="str">
        <f>_xlfn.XLOOKUP(D2530,BN:BN,BO:BO)</f>
        <v>México</v>
      </c>
      <c r="B2530" t="s">
        <v>25</v>
      </c>
      <c r="C2530">
        <v>388</v>
      </c>
      <c r="D2530" t="str">
        <f>_xlfn.XLOOKUP(C2530,BH:BH,BI:BI)</f>
        <v>LucianaE</v>
      </c>
      <c r="E2530">
        <v>28539</v>
      </c>
      <c r="F2530" t="s">
        <v>3439</v>
      </c>
      <c r="G2530" s="63">
        <v>45960</v>
      </c>
      <c r="H2530" s="63">
        <v>45963</v>
      </c>
      <c r="I2530" t="s">
        <v>364</v>
      </c>
      <c r="J2530" t="str">
        <f>_xlfn.XLOOKUP(I2530,AS:AS,AU:AU)</f>
        <v>DMC</v>
      </c>
      <c r="K2530" t="s">
        <v>33</v>
      </c>
      <c r="L2530">
        <v>645</v>
      </c>
      <c r="M2530">
        <f>L2530*_xlfn.XLOOKUP(K2530,AM:AM,AN:AN)</f>
        <v>554.70000000000005</v>
      </c>
      <c r="N2530">
        <f>L2530*_xlfn.XLOOKUP(K2530,AM:AM,AO:AO)</f>
        <v>645</v>
      </c>
      <c r="O2530">
        <v>97</v>
      </c>
      <c r="P2530">
        <f>O2530*_xlfn.XLOOKUP(K2530,AM:AM,AN:AN)</f>
        <v>83.42</v>
      </c>
      <c r="Q2530">
        <f>O2530*_xlfn.XLOOKUP(K2530,AM:AM,AO:AO)</f>
        <v>97</v>
      </c>
      <c r="R2530" t="str">
        <f>_xlfn.XLOOKUP(E2530,AF:AF,AG:AG)</f>
        <v>CHINA A LA CARTA</v>
      </c>
      <c r="S2530" t="str">
        <f>_xlfn.XLOOKUP(E2530,AF:AF,AI:AI)</f>
        <v>China</v>
      </c>
      <c r="T2530">
        <f>WEEKNUM(G2530)</f>
        <v>44</v>
      </c>
      <c r="U2530">
        <f>YEAR(G2530)</f>
        <v>2025</v>
      </c>
      <c r="V2530" s="117">
        <f>IFERROR(Q2530/N2530,"0")</f>
        <v>0.15038759689922482</v>
      </c>
    </row>
    <row r="2531" spans="1:22">
      <c r="A2531" t="str">
        <f>_xlfn.XLOOKUP(D2531,BN:BN,BO:BO)</f>
        <v>México</v>
      </c>
      <c r="B2531" t="s">
        <v>25</v>
      </c>
      <c r="C2531">
        <v>388</v>
      </c>
      <c r="D2531" t="str">
        <f>_xlfn.XLOOKUP(C2531,BH:BH,BI:BI)</f>
        <v>LucianaE</v>
      </c>
      <c r="E2531">
        <v>28731</v>
      </c>
      <c r="F2531" t="s">
        <v>3440</v>
      </c>
      <c r="G2531" s="63">
        <v>45967</v>
      </c>
      <c r="H2531" s="63">
        <v>45969</v>
      </c>
      <c r="I2531" t="s">
        <v>364</v>
      </c>
      <c r="J2531" t="str">
        <f>_xlfn.XLOOKUP(I2531,AS:AS,AU:AU)</f>
        <v>DMC</v>
      </c>
      <c r="K2531" t="s">
        <v>33</v>
      </c>
      <c r="L2531">
        <v>930</v>
      </c>
      <c r="M2531">
        <f>L2531*_xlfn.XLOOKUP(K2531,AM:AM,AN:AN)</f>
        <v>799.8</v>
      </c>
      <c r="N2531">
        <f>L2531*_xlfn.XLOOKUP(K2531,AM:AM,AO:AO)</f>
        <v>930</v>
      </c>
      <c r="O2531">
        <v>140</v>
      </c>
      <c r="P2531">
        <f>O2531*_xlfn.XLOOKUP(K2531,AM:AM,AN:AN)</f>
        <v>120.39999999999999</v>
      </c>
      <c r="Q2531">
        <f>O2531*_xlfn.XLOOKUP(K2531,AM:AM,AO:AO)</f>
        <v>140</v>
      </c>
      <c r="R2531" t="str">
        <f>_xlfn.XLOOKUP(E2531,AF:AF,AG:AG)</f>
        <v>ASIA EXOTICA</v>
      </c>
      <c r="S2531" t="str">
        <f>_xlfn.XLOOKUP(E2531,AF:AF,AI:AI)</f>
        <v>Thailand</v>
      </c>
      <c r="T2531">
        <f>WEEKNUM(G2531)</f>
        <v>45</v>
      </c>
      <c r="U2531">
        <f>YEAR(G2531)</f>
        <v>2025</v>
      </c>
      <c r="V2531" s="117">
        <f>IFERROR(Q2531/N2531,"0")</f>
        <v>0.15053763440860216</v>
      </c>
    </row>
    <row r="2532" spans="1:22">
      <c r="A2532" t="str">
        <f>_xlfn.XLOOKUP(D2532,BN:BN,BO:BO)</f>
        <v>México</v>
      </c>
      <c r="B2532" t="s">
        <v>25</v>
      </c>
      <c r="C2532">
        <v>388</v>
      </c>
      <c r="D2532" t="str">
        <f>_xlfn.XLOOKUP(C2532,BH:BH,BI:BI)</f>
        <v>LucianaE</v>
      </c>
      <c r="E2532">
        <v>31015</v>
      </c>
      <c r="F2532" t="s">
        <v>3441</v>
      </c>
      <c r="G2532" s="63">
        <v>45963</v>
      </c>
      <c r="H2532" s="63">
        <v>45967</v>
      </c>
      <c r="I2532" t="s">
        <v>376</v>
      </c>
      <c r="J2532" t="str">
        <f>_xlfn.XLOOKUP(I2532,AS:AS,AU:AU)</f>
        <v>Hotel</v>
      </c>
      <c r="K2532" t="s">
        <v>33</v>
      </c>
      <c r="L2532">
        <v>8071.6</v>
      </c>
      <c r="M2532">
        <f>L2532*_xlfn.XLOOKUP(K2532,AM:AM,AN:AN)</f>
        <v>6941.576</v>
      </c>
      <c r="N2532">
        <f>L2532*_xlfn.XLOOKUP(K2532,AM:AM,AO:AO)</f>
        <v>8071.6</v>
      </c>
      <c r="O2532">
        <v>958.8</v>
      </c>
      <c r="P2532">
        <f>O2532*_xlfn.XLOOKUP(K2532,AM:AM,AN:AN)</f>
        <v>824.56799999999998</v>
      </c>
      <c r="Q2532">
        <f>O2532*_xlfn.XLOOKUP(K2532,AM:AM,AO:AO)</f>
        <v>958.8</v>
      </c>
      <c r="R2532" t="str">
        <f>_xlfn.XLOOKUP(E2532,AF:AF,AG:AG)</f>
        <v>AMANPURI</v>
      </c>
      <c r="S2532" t="str">
        <f>_xlfn.XLOOKUP(E2532,AF:AF,AI:AI)</f>
        <v>Thailand</v>
      </c>
      <c r="T2532">
        <f>WEEKNUM(G2532)</f>
        <v>45</v>
      </c>
      <c r="U2532">
        <f>YEAR(G2532)</f>
        <v>2025</v>
      </c>
      <c r="V2532" s="117">
        <f>IFERROR(Q2532/N2532,"0")</f>
        <v>0.11878685762426283</v>
      </c>
    </row>
    <row r="2533" spans="1:22">
      <c r="A2533" t="str">
        <f>_xlfn.XLOOKUP(D2533,BN:BN,BO:BO)</f>
        <v>México</v>
      </c>
      <c r="B2533" t="s">
        <v>25</v>
      </c>
      <c r="C2533">
        <v>389</v>
      </c>
      <c r="D2533" t="str">
        <f>_xlfn.XLOOKUP(C2533,BH:BH,BI:BI)</f>
        <v>LucianaE</v>
      </c>
      <c r="E2533">
        <v>24812</v>
      </c>
      <c r="F2533" t="s">
        <v>3442</v>
      </c>
      <c r="G2533" s="63">
        <v>45949</v>
      </c>
      <c r="H2533" s="63">
        <v>45970</v>
      </c>
      <c r="I2533" t="s">
        <v>366</v>
      </c>
      <c r="J2533" t="str">
        <f>_xlfn.XLOOKUP(I2533,AS:AS,AU:AU)</f>
        <v>Vuelos</v>
      </c>
      <c r="K2533" t="s">
        <v>33</v>
      </c>
      <c r="L2533">
        <v>9734.5</v>
      </c>
      <c r="M2533">
        <f>L2533*_xlfn.XLOOKUP(K2533,AM:AM,AN:AN)</f>
        <v>8371.67</v>
      </c>
      <c r="N2533">
        <f>L2533*_xlfn.XLOOKUP(K2533,AM:AM,AO:AO)</f>
        <v>9734.5</v>
      </c>
      <c r="O2533">
        <v>0</v>
      </c>
      <c r="P2533">
        <f>O2533*_xlfn.XLOOKUP(K2533,AM:AM,AN:AN)</f>
        <v>0</v>
      </c>
      <c r="Q2533">
        <f>O2533*_xlfn.XLOOKUP(K2533,AM:AM,AO:AO)</f>
        <v>0</v>
      </c>
      <c r="R2533" t="str">
        <f>_xlfn.XLOOKUP(E2533,AF:AF,AG:AG)</f>
        <v>Emirates Airlines</v>
      </c>
      <c r="S2533" t="str">
        <f>_xlfn.XLOOKUP(E2533,AF:AF,AI:AI)</f>
        <v>United Arab Emirates</v>
      </c>
      <c r="T2533">
        <f>WEEKNUM(G2533)</f>
        <v>43</v>
      </c>
      <c r="U2533">
        <f>YEAR(G2533)</f>
        <v>2025</v>
      </c>
      <c r="V2533" s="117">
        <f>IFERROR(Q2533/N2533,"0")</f>
        <v>0</v>
      </c>
    </row>
    <row r="2534" spans="1:22">
      <c r="A2534" t="str">
        <f>_xlfn.XLOOKUP(D2534,BN:BN,BO:BO)</f>
        <v>México</v>
      </c>
      <c r="B2534" t="s">
        <v>25</v>
      </c>
      <c r="C2534">
        <v>389</v>
      </c>
      <c r="D2534" t="str">
        <f>_xlfn.XLOOKUP(C2534,BH:BH,BI:BI)</f>
        <v>LucianaE</v>
      </c>
      <c r="E2534">
        <v>24812</v>
      </c>
      <c r="F2534" t="s">
        <v>3443</v>
      </c>
      <c r="G2534" s="63">
        <v>45949</v>
      </c>
      <c r="H2534" s="63">
        <v>45970</v>
      </c>
      <c r="I2534" t="s">
        <v>366</v>
      </c>
      <c r="J2534" t="str">
        <f>_xlfn.XLOOKUP(I2534,AS:AS,AU:AU)</f>
        <v>Vuelos</v>
      </c>
      <c r="K2534" t="s">
        <v>33</v>
      </c>
      <c r="L2534">
        <v>9734.5</v>
      </c>
      <c r="M2534">
        <f>L2534*_xlfn.XLOOKUP(K2534,AM:AM,AN:AN)</f>
        <v>8371.67</v>
      </c>
      <c r="N2534">
        <f>L2534*_xlfn.XLOOKUP(K2534,AM:AM,AO:AO)</f>
        <v>9734.5</v>
      </c>
      <c r="O2534">
        <v>0</v>
      </c>
      <c r="P2534">
        <f>O2534*_xlfn.XLOOKUP(K2534,AM:AM,AN:AN)</f>
        <v>0</v>
      </c>
      <c r="Q2534">
        <f>O2534*_xlfn.XLOOKUP(K2534,AM:AM,AO:AO)</f>
        <v>0</v>
      </c>
      <c r="R2534" t="str">
        <f>_xlfn.XLOOKUP(E2534,AF:AF,AG:AG)</f>
        <v>Emirates Airlines</v>
      </c>
      <c r="S2534" t="str">
        <f>_xlfn.XLOOKUP(E2534,AF:AF,AI:AI)</f>
        <v>United Arab Emirates</v>
      </c>
      <c r="T2534">
        <f>WEEKNUM(G2534)</f>
        <v>43</v>
      </c>
      <c r="U2534">
        <f>YEAR(G2534)</f>
        <v>2025</v>
      </c>
      <c r="V2534" s="117">
        <f>IFERROR(Q2534/N2534,"0")</f>
        <v>0</v>
      </c>
    </row>
    <row r="2535" spans="1:22">
      <c r="A2535" t="str">
        <f>_xlfn.XLOOKUP(D2535,BN:BN,BO:BO)</f>
        <v>México</v>
      </c>
      <c r="B2535" t="s">
        <v>25</v>
      </c>
      <c r="C2535">
        <v>389</v>
      </c>
      <c r="D2535" t="str">
        <f>_xlfn.XLOOKUP(C2535,BH:BH,BI:BI)</f>
        <v>LucianaE</v>
      </c>
      <c r="E2535">
        <v>0</v>
      </c>
      <c r="F2535" t="s">
        <v>2790</v>
      </c>
      <c r="G2535" s="63">
        <v>45949</v>
      </c>
      <c r="H2535" s="63">
        <v>45970</v>
      </c>
      <c r="I2535" t="s">
        <v>396</v>
      </c>
      <c r="J2535" t="str">
        <f>_xlfn.XLOOKUP(I2535,AS:AS,AU:AU)</f>
        <v>Honorarios</v>
      </c>
      <c r="K2535" t="s">
        <v>33</v>
      </c>
      <c r="L2535">
        <v>70</v>
      </c>
      <c r="M2535">
        <f>L2535*_xlfn.XLOOKUP(K2535,AM:AM,AN:AN)</f>
        <v>60.199999999999996</v>
      </c>
      <c r="N2535">
        <f>L2535*_xlfn.XLOOKUP(K2535,AM:AM,AO:AO)</f>
        <v>70</v>
      </c>
      <c r="O2535">
        <v>70</v>
      </c>
      <c r="P2535">
        <f>O2535*_xlfn.XLOOKUP(K2535,AM:AM,AN:AN)</f>
        <v>60.199999999999996</v>
      </c>
      <c r="Q2535">
        <f>O2535*_xlfn.XLOOKUP(K2535,AM:AM,AO:AO)</f>
        <v>70</v>
      </c>
      <c r="R2535" t="str">
        <f>_xlfn.XLOOKUP(E2535,AF:AF,AG:AG)</f>
        <v>FEES</v>
      </c>
      <c r="S2535">
        <f>_xlfn.XLOOKUP(E2535,AF:AF,AI:AI)</f>
        <v>0</v>
      </c>
      <c r="T2535">
        <f>WEEKNUM(G2535)</f>
        <v>43</v>
      </c>
      <c r="U2535">
        <f>YEAR(G2535)</f>
        <v>2025</v>
      </c>
      <c r="V2535" s="117">
        <f>IFERROR(Q2535/N2535,"0")</f>
        <v>1</v>
      </c>
    </row>
    <row r="2536" spans="1:22">
      <c r="A2536" t="str">
        <f>_xlfn.XLOOKUP(D2536,BN:BN,BO:BO)</f>
        <v>México</v>
      </c>
      <c r="B2536" t="s">
        <v>25</v>
      </c>
      <c r="C2536">
        <v>389</v>
      </c>
      <c r="D2536" t="str">
        <f>_xlfn.XLOOKUP(C2536,BH:BH,BI:BI)</f>
        <v>LucianaE</v>
      </c>
      <c r="E2536">
        <v>28293</v>
      </c>
      <c r="F2536" t="s">
        <v>3431</v>
      </c>
      <c r="G2536" s="63">
        <v>45956</v>
      </c>
      <c r="H2536" s="63">
        <v>45960</v>
      </c>
      <c r="I2536" t="s">
        <v>376</v>
      </c>
      <c r="J2536" t="str">
        <f>_xlfn.XLOOKUP(I2536,AS:AS,AU:AU)</f>
        <v>Hotel</v>
      </c>
      <c r="K2536" t="s">
        <v>33</v>
      </c>
      <c r="L2536">
        <v>7321.39</v>
      </c>
      <c r="M2536">
        <f>L2536*_xlfn.XLOOKUP(K2536,AM:AM,AN:AN)</f>
        <v>6296.3954000000003</v>
      </c>
      <c r="N2536">
        <f>L2536*_xlfn.XLOOKUP(K2536,AM:AM,AO:AO)</f>
        <v>7321.39</v>
      </c>
      <c r="O2536">
        <v>487.8</v>
      </c>
      <c r="P2536">
        <f>O2536*_xlfn.XLOOKUP(K2536,AM:AM,AN:AN)</f>
        <v>419.50799999999998</v>
      </c>
      <c r="Q2536">
        <f>O2536*_xlfn.XLOOKUP(K2536,AM:AM,AO:AO)</f>
        <v>487.8</v>
      </c>
      <c r="R2536" t="str">
        <f>_xlfn.XLOOKUP(E2536,AF:AF,AG:AG)</f>
        <v>THE RITZ CARLTON KYOTO</v>
      </c>
      <c r="S2536" t="str">
        <f>_xlfn.XLOOKUP(E2536,AF:AF,AI:AI)</f>
        <v>Japan</v>
      </c>
      <c r="T2536">
        <f>WEEKNUM(G2536)</f>
        <v>44</v>
      </c>
      <c r="U2536">
        <f>YEAR(G2536)</f>
        <v>2025</v>
      </c>
      <c r="V2536" s="117">
        <f>IFERROR(Q2536/N2536,"0")</f>
        <v>6.6626692472331078E-2</v>
      </c>
    </row>
    <row r="2537" spans="1:22">
      <c r="A2537" t="str">
        <f>_xlfn.XLOOKUP(D2537,BN:BN,BO:BO)</f>
        <v>México</v>
      </c>
      <c r="B2537" t="s">
        <v>25</v>
      </c>
      <c r="C2537">
        <v>389</v>
      </c>
      <c r="D2537" t="str">
        <f>_xlfn.XLOOKUP(C2537,BH:BH,BI:BI)</f>
        <v>LucianaE</v>
      </c>
      <c r="E2537">
        <v>25362</v>
      </c>
      <c r="F2537" t="s">
        <v>3444</v>
      </c>
      <c r="G2537" s="63">
        <v>45950</v>
      </c>
      <c r="H2537" s="63">
        <v>45955</v>
      </c>
      <c r="I2537" t="s">
        <v>376</v>
      </c>
      <c r="J2537" t="str">
        <f>_xlfn.XLOOKUP(I2537,AS:AS,AU:AU)</f>
        <v>Hotel</v>
      </c>
      <c r="K2537" t="s">
        <v>33</v>
      </c>
      <c r="L2537">
        <v>19095.8</v>
      </c>
      <c r="M2537">
        <f>L2537*_xlfn.XLOOKUP(K2537,AM:AM,AN:AN)</f>
        <v>16422.387999999999</v>
      </c>
      <c r="N2537">
        <f>L2537*_xlfn.XLOOKUP(K2537,AM:AM,AO:AO)</f>
        <v>19095.8</v>
      </c>
      <c r="O2537">
        <v>1494.99</v>
      </c>
      <c r="P2537">
        <f>O2537*_xlfn.XLOOKUP(K2537,AM:AM,AN:AN)</f>
        <v>1285.6913999999999</v>
      </c>
      <c r="Q2537">
        <f>O2537*_xlfn.XLOOKUP(K2537,AM:AM,AO:AO)</f>
        <v>1494.99</v>
      </c>
      <c r="R2537" t="str">
        <f>_xlfn.XLOOKUP(E2537,AF:AF,AG:AG)</f>
        <v>AMAN TOKYO</v>
      </c>
      <c r="S2537" t="str">
        <f>_xlfn.XLOOKUP(E2537,AF:AF,AI:AI)</f>
        <v>Japan</v>
      </c>
      <c r="T2537">
        <f>WEEKNUM(G2537)</f>
        <v>43</v>
      </c>
      <c r="U2537">
        <f>YEAR(G2537)</f>
        <v>2025</v>
      </c>
      <c r="V2537" s="117">
        <f>IFERROR(Q2537/N2537,"0")</f>
        <v>7.8288943118382054E-2</v>
      </c>
    </row>
    <row r="2538" spans="1:22">
      <c r="A2538" t="str">
        <f>_xlfn.XLOOKUP(D2538,BN:BN,BO:BO)</f>
        <v>México</v>
      </c>
      <c r="B2538" t="s">
        <v>25</v>
      </c>
      <c r="C2538">
        <v>389</v>
      </c>
      <c r="D2538" t="str">
        <f>_xlfn.XLOOKUP(C2538,BH:BH,BI:BI)</f>
        <v>LucianaE</v>
      </c>
      <c r="E2538">
        <v>25360</v>
      </c>
      <c r="F2538" t="s">
        <v>3445</v>
      </c>
      <c r="G2538" s="63">
        <v>45954</v>
      </c>
      <c r="H2538" s="63">
        <v>45960</v>
      </c>
      <c r="I2538" t="s">
        <v>364</v>
      </c>
      <c r="J2538" t="str">
        <f>_xlfn.XLOOKUP(I2538,AS:AS,AU:AU)</f>
        <v>DMC</v>
      </c>
      <c r="K2538" t="s">
        <v>33</v>
      </c>
      <c r="L2538">
        <v>7452</v>
      </c>
      <c r="M2538">
        <f>L2538*_xlfn.XLOOKUP(K2538,AM:AM,AN:AN)</f>
        <v>6408.72</v>
      </c>
      <c r="N2538">
        <f>L2538*_xlfn.XLOOKUP(K2538,AM:AM,AO:AO)</f>
        <v>7452</v>
      </c>
      <c r="O2538">
        <v>1236.02</v>
      </c>
      <c r="P2538">
        <f>O2538*_xlfn.XLOOKUP(K2538,AM:AM,AN:AN)</f>
        <v>1062.9772</v>
      </c>
      <c r="Q2538">
        <f>O2538*_xlfn.XLOOKUP(K2538,AM:AM,AO:AO)</f>
        <v>1236.02</v>
      </c>
      <c r="R2538" t="str">
        <f>_xlfn.XLOOKUP(E2538,AF:AF,AG:AG)</f>
        <v>Luxury Japan</v>
      </c>
      <c r="S2538" t="str">
        <f>_xlfn.XLOOKUP(E2538,AF:AF,AI:AI)</f>
        <v>Japan</v>
      </c>
      <c r="T2538">
        <f>WEEKNUM(G2538)</f>
        <v>43</v>
      </c>
      <c r="U2538">
        <f>YEAR(G2538)</f>
        <v>2025</v>
      </c>
      <c r="V2538" s="117">
        <f>IFERROR(Q2538/N2538,"0")</f>
        <v>0.1658641975308642</v>
      </c>
    </row>
    <row r="2539" spans="1:22">
      <c r="A2539" t="str">
        <f>_xlfn.XLOOKUP(D2539,BN:BN,BO:BO)</f>
        <v>México</v>
      </c>
      <c r="B2539" t="s">
        <v>25</v>
      </c>
      <c r="C2539">
        <v>389</v>
      </c>
      <c r="D2539" t="str">
        <f>_xlfn.XLOOKUP(C2539,BH:BH,BI:BI)</f>
        <v>LucianaE</v>
      </c>
      <c r="E2539">
        <v>28389</v>
      </c>
      <c r="F2539" t="s">
        <v>3446</v>
      </c>
      <c r="G2539" s="63">
        <v>45960</v>
      </c>
      <c r="H2539" s="63">
        <v>45963</v>
      </c>
      <c r="I2539" t="s">
        <v>376</v>
      </c>
      <c r="J2539" t="str">
        <f>_xlfn.XLOOKUP(I2539,AS:AS,AU:AU)</f>
        <v>Hotel</v>
      </c>
      <c r="K2539" t="s">
        <v>33</v>
      </c>
      <c r="L2539">
        <v>2247.41</v>
      </c>
      <c r="M2539">
        <f>L2539*_xlfn.XLOOKUP(K2539,AM:AM,AN:AN)</f>
        <v>1932.7725999999998</v>
      </c>
      <c r="N2539">
        <f>L2539*_xlfn.XLOOKUP(K2539,AM:AM,AO:AO)</f>
        <v>2247.41</v>
      </c>
      <c r="O2539">
        <v>268.2</v>
      </c>
      <c r="P2539">
        <f>O2539*_xlfn.XLOOKUP(K2539,AM:AM,AN:AN)</f>
        <v>230.65199999999999</v>
      </c>
      <c r="Q2539">
        <f>O2539*_xlfn.XLOOKUP(K2539,AM:AM,AO:AO)</f>
        <v>268.2</v>
      </c>
      <c r="R2539" t="str">
        <f>_xlfn.XLOOKUP(E2539,AF:AF,AG:AG)</f>
        <v>ROSEWOOD HONG KONG</v>
      </c>
      <c r="S2539" t="str">
        <f>_xlfn.XLOOKUP(E2539,AF:AF,AI:AI)</f>
        <v>Hong Kong</v>
      </c>
      <c r="T2539">
        <f>WEEKNUM(G2539)</f>
        <v>44</v>
      </c>
      <c r="U2539">
        <f>YEAR(G2539)</f>
        <v>2025</v>
      </c>
      <c r="V2539" s="117">
        <f>IFERROR(Q2539/N2539,"0")</f>
        <v>0.11933737057323764</v>
      </c>
    </row>
    <row r="2540" spans="1:22">
      <c r="A2540" t="str">
        <f>_xlfn.XLOOKUP(D2540,BN:BN,BO:BO)</f>
        <v>México</v>
      </c>
      <c r="B2540" t="s">
        <v>25</v>
      </c>
      <c r="C2540">
        <v>389</v>
      </c>
      <c r="D2540" t="str">
        <f>_xlfn.XLOOKUP(C2540,BH:BH,BI:BI)</f>
        <v>LucianaE</v>
      </c>
      <c r="E2540">
        <v>28454</v>
      </c>
      <c r="F2540" t="s">
        <v>3447</v>
      </c>
      <c r="G2540" s="63">
        <v>45967</v>
      </c>
      <c r="H2540" s="63">
        <v>45970</v>
      </c>
      <c r="I2540" t="s">
        <v>376</v>
      </c>
      <c r="J2540" t="str">
        <f>_xlfn.XLOOKUP(I2540,AS:AS,AU:AU)</f>
        <v>Hotel</v>
      </c>
      <c r="K2540" t="s">
        <v>33</v>
      </c>
      <c r="L2540">
        <v>2695.57</v>
      </c>
      <c r="M2540">
        <f>L2540*_xlfn.XLOOKUP(K2540,AM:AM,AN:AN)</f>
        <v>2318.1902</v>
      </c>
      <c r="N2540">
        <f>L2540*_xlfn.XLOOKUP(K2540,AM:AM,AO:AO)</f>
        <v>2695.57</v>
      </c>
      <c r="O2540">
        <v>231.1</v>
      </c>
      <c r="P2540">
        <f>O2540*_xlfn.XLOOKUP(K2540,AM:AM,AN:AN)</f>
        <v>198.74599999999998</v>
      </c>
      <c r="Q2540">
        <f>O2540*_xlfn.XLOOKUP(K2540,AM:AM,AO:AO)</f>
        <v>231.1</v>
      </c>
      <c r="R2540" t="str">
        <f>_xlfn.XLOOKUP(E2540,AF:AF,AG:AG)</f>
        <v>FOUR SEASONS HOTEL BANGKOK AT CHAO PHRAYA RIVER</v>
      </c>
      <c r="S2540" t="str">
        <f>_xlfn.XLOOKUP(E2540,AF:AF,AI:AI)</f>
        <v>Thailand</v>
      </c>
      <c r="T2540">
        <f>WEEKNUM(G2540)</f>
        <v>45</v>
      </c>
      <c r="U2540">
        <f>YEAR(G2540)</f>
        <v>2025</v>
      </c>
      <c r="V2540" s="117">
        <f>IFERROR(Q2540/N2540,"0")</f>
        <v>8.5733258642884433E-2</v>
      </c>
    </row>
    <row r="2541" spans="1:22">
      <c r="A2541" t="str">
        <f>_xlfn.XLOOKUP(D2541,BN:BN,BO:BO)</f>
        <v>México</v>
      </c>
      <c r="B2541" t="s">
        <v>25</v>
      </c>
      <c r="C2541">
        <v>389</v>
      </c>
      <c r="D2541" t="str">
        <f>_xlfn.XLOOKUP(C2541,BH:BH,BI:BI)</f>
        <v>LucianaE</v>
      </c>
      <c r="E2541">
        <v>27453</v>
      </c>
      <c r="F2541" t="s">
        <v>3448</v>
      </c>
      <c r="G2541" s="63">
        <v>45967</v>
      </c>
      <c r="H2541" s="63">
        <v>45967</v>
      </c>
      <c r="I2541" t="s">
        <v>366</v>
      </c>
      <c r="J2541" t="str">
        <f>_xlfn.XLOOKUP(I2541,AS:AS,AU:AU)</f>
        <v>Vuelos</v>
      </c>
      <c r="K2541" t="s">
        <v>33</v>
      </c>
      <c r="L2541">
        <v>245</v>
      </c>
      <c r="M2541">
        <f>L2541*_xlfn.XLOOKUP(K2541,AM:AM,AN:AN)</f>
        <v>210.7</v>
      </c>
      <c r="N2541">
        <f>L2541*_xlfn.XLOOKUP(K2541,AM:AM,AO:AO)</f>
        <v>245</v>
      </c>
      <c r="O2541">
        <v>0</v>
      </c>
      <c r="P2541">
        <f>O2541*_xlfn.XLOOKUP(K2541,AM:AM,AN:AN)</f>
        <v>0</v>
      </c>
      <c r="Q2541">
        <f>O2541*_xlfn.XLOOKUP(K2541,AM:AM,AO:AO)</f>
        <v>0</v>
      </c>
      <c r="R2541" t="str">
        <f>_xlfn.XLOOKUP(E2541,AF:AF,AG:AG)</f>
        <v>Thai Airways Intl</v>
      </c>
      <c r="S2541" t="str">
        <f>_xlfn.XLOOKUP(E2541,AF:AF,AI:AI)</f>
        <v>Thailand</v>
      </c>
      <c r="T2541">
        <f>WEEKNUM(G2541)</f>
        <v>45</v>
      </c>
      <c r="U2541">
        <f>YEAR(G2541)</f>
        <v>2025</v>
      </c>
      <c r="V2541" s="117">
        <f>IFERROR(Q2541/N2541,"0")</f>
        <v>0</v>
      </c>
    </row>
    <row r="2542" spans="1:22">
      <c r="A2542" t="str">
        <f>_xlfn.XLOOKUP(D2542,BN:BN,BO:BO)</f>
        <v>México</v>
      </c>
      <c r="B2542" t="s">
        <v>25</v>
      </c>
      <c r="C2542">
        <v>389</v>
      </c>
      <c r="D2542" t="str">
        <f>_xlfn.XLOOKUP(C2542,BH:BH,BI:BI)</f>
        <v>LucianaE</v>
      </c>
      <c r="E2542">
        <v>27453</v>
      </c>
      <c r="F2542" t="s">
        <v>3449</v>
      </c>
      <c r="G2542" s="63">
        <v>45967</v>
      </c>
      <c r="H2542" s="63">
        <v>45967</v>
      </c>
      <c r="I2542" t="s">
        <v>366</v>
      </c>
      <c r="J2542" t="str">
        <f>_xlfn.XLOOKUP(I2542,AS:AS,AU:AU)</f>
        <v>Vuelos</v>
      </c>
      <c r="K2542" t="s">
        <v>33</v>
      </c>
      <c r="L2542">
        <v>245</v>
      </c>
      <c r="M2542">
        <f>L2542*_xlfn.XLOOKUP(K2542,AM:AM,AN:AN)</f>
        <v>210.7</v>
      </c>
      <c r="N2542">
        <f>L2542*_xlfn.XLOOKUP(K2542,AM:AM,AO:AO)</f>
        <v>245</v>
      </c>
      <c r="O2542">
        <v>0</v>
      </c>
      <c r="P2542">
        <f>O2542*_xlfn.XLOOKUP(K2542,AM:AM,AN:AN)</f>
        <v>0</v>
      </c>
      <c r="Q2542">
        <f>O2542*_xlfn.XLOOKUP(K2542,AM:AM,AO:AO)</f>
        <v>0</v>
      </c>
      <c r="R2542" t="str">
        <f>_xlfn.XLOOKUP(E2542,AF:AF,AG:AG)</f>
        <v>Thai Airways Intl</v>
      </c>
      <c r="S2542" t="str">
        <f>_xlfn.XLOOKUP(E2542,AF:AF,AI:AI)</f>
        <v>Thailand</v>
      </c>
      <c r="T2542">
        <f>WEEKNUM(G2542)</f>
        <v>45</v>
      </c>
      <c r="U2542">
        <f>YEAR(G2542)</f>
        <v>2025</v>
      </c>
      <c r="V2542" s="117">
        <f>IFERROR(Q2542/N2542,"0")</f>
        <v>0</v>
      </c>
    </row>
    <row r="2543" spans="1:22">
      <c r="A2543" t="str">
        <f>_xlfn.XLOOKUP(D2543,BN:BN,BO:BO)</f>
        <v>México</v>
      </c>
      <c r="B2543" t="s">
        <v>25</v>
      </c>
      <c r="C2543">
        <v>389</v>
      </c>
      <c r="D2543" t="str">
        <f>_xlfn.XLOOKUP(C2543,BH:BH,BI:BI)</f>
        <v>LucianaE</v>
      </c>
      <c r="E2543">
        <v>28527</v>
      </c>
      <c r="F2543" t="s">
        <v>3450</v>
      </c>
      <c r="G2543" s="63">
        <v>45967</v>
      </c>
      <c r="H2543" s="63">
        <v>45967</v>
      </c>
      <c r="I2543" t="s">
        <v>366</v>
      </c>
      <c r="J2543" t="str">
        <f>_xlfn.XLOOKUP(I2543,AS:AS,AU:AU)</f>
        <v>Vuelos</v>
      </c>
      <c r="K2543" t="s">
        <v>33</v>
      </c>
      <c r="L2543">
        <v>2397.5</v>
      </c>
      <c r="M2543">
        <f>L2543*_xlfn.XLOOKUP(K2543,AM:AM,AN:AN)</f>
        <v>2061.85</v>
      </c>
      <c r="N2543">
        <f>L2543*_xlfn.XLOOKUP(K2543,AM:AM,AO:AO)</f>
        <v>2397.5</v>
      </c>
      <c r="O2543">
        <v>0</v>
      </c>
      <c r="P2543">
        <f>O2543*_xlfn.XLOOKUP(K2543,AM:AM,AN:AN)</f>
        <v>0</v>
      </c>
      <c r="Q2543">
        <f>O2543*_xlfn.XLOOKUP(K2543,AM:AM,AO:AO)</f>
        <v>0</v>
      </c>
      <c r="R2543" t="str">
        <f>_xlfn.XLOOKUP(E2543,AF:AF,AG:AG)</f>
        <v>Cathay Pacific Airways</v>
      </c>
      <c r="S2543" t="str">
        <f>_xlfn.XLOOKUP(E2543,AF:AF,AI:AI)</f>
        <v>Hong Kong</v>
      </c>
      <c r="T2543">
        <f>WEEKNUM(G2543)</f>
        <v>45</v>
      </c>
      <c r="U2543">
        <f>YEAR(G2543)</f>
        <v>2025</v>
      </c>
      <c r="V2543" s="117">
        <f>IFERROR(Q2543/N2543,"0")</f>
        <v>0</v>
      </c>
    </row>
    <row r="2544" spans="1:22">
      <c r="A2544" t="str">
        <f>_xlfn.XLOOKUP(D2544,BN:BN,BO:BO)</f>
        <v>México</v>
      </c>
      <c r="B2544" t="s">
        <v>25</v>
      </c>
      <c r="C2544">
        <v>389</v>
      </c>
      <c r="D2544" t="str">
        <f>_xlfn.XLOOKUP(C2544,BH:BH,BI:BI)</f>
        <v>LucianaE</v>
      </c>
      <c r="E2544">
        <v>28527</v>
      </c>
      <c r="F2544" t="s">
        <v>3451</v>
      </c>
      <c r="G2544" s="63">
        <v>45967</v>
      </c>
      <c r="H2544" s="63">
        <v>45967</v>
      </c>
      <c r="I2544" t="s">
        <v>366</v>
      </c>
      <c r="J2544" t="str">
        <f>_xlfn.XLOOKUP(I2544,AS:AS,AU:AU)</f>
        <v>Vuelos</v>
      </c>
      <c r="K2544" t="s">
        <v>33</v>
      </c>
      <c r="L2544">
        <v>2397.5</v>
      </c>
      <c r="M2544">
        <f>L2544*_xlfn.XLOOKUP(K2544,AM:AM,AN:AN)</f>
        <v>2061.85</v>
      </c>
      <c r="N2544">
        <f>L2544*_xlfn.XLOOKUP(K2544,AM:AM,AO:AO)</f>
        <v>2397.5</v>
      </c>
      <c r="O2544">
        <v>0</v>
      </c>
      <c r="P2544">
        <f>O2544*_xlfn.XLOOKUP(K2544,AM:AM,AN:AN)</f>
        <v>0</v>
      </c>
      <c r="Q2544">
        <f>O2544*_xlfn.XLOOKUP(K2544,AM:AM,AO:AO)</f>
        <v>0</v>
      </c>
      <c r="R2544" t="str">
        <f>_xlfn.XLOOKUP(E2544,AF:AF,AG:AG)</f>
        <v>Cathay Pacific Airways</v>
      </c>
      <c r="S2544" t="str">
        <f>_xlfn.XLOOKUP(E2544,AF:AF,AI:AI)</f>
        <v>Hong Kong</v>
      </c>
      <c r="T2544">
        <f>WEEKNUM(G2544)</f>
        <v>45</v>
      </c>
      <c r="U2544">
        <f>YEAR(G2544)</f>
        <v>2025</v>
      </c>
      <c r="V2544" s="117">
        <f>IFERROR(Q2544/N2544,"0")</f>
        <v>0</v>
      </c>
    </row>
    <row r="2545" spans="1:22">
      <c r="A2545" t="str">
        <f>_xlfn.XLOOKUP(D2545,BN:BN,BO:BO)</f>
        <v>México</v>
      </c>
      <c r="B2545" t="s">
        <v>25</v>
      </c>
      <c r="C2545">
        <v>389</v>
      </c>
      <c r="D2545" t="str">
        <f>_xlfn.XLOOKUP(C2545,BH:BH,BI:BI)</f>
        <v>LucianaE</v>
      </c>
      <c r="E2545">
        <v>0</v>
      </c>
      <c r="F2545" t="s">
        <v>2790</v>
      </c>
      <c r="G2545" s="63">
        <v>45967</v>
      </c>
      <c r="H2545" s="63">
        <v>45967</v>
      </c>
      <c r="I2545" t="s">
        <v>396</v>
      </c>
      <c r="J2545" t="str">
        <f>_xlfn.XLOOKUP(I2545,AS:AS,AU:AU)</f>
        <v>Honorarios</v>
      </c>
      <c r="K2545" t="s">
        <v>33</v>
      </c>
      <c r="L2545">
        <v>70</v>
      </c>
      <c r="M2545">
        <f>L2545*_xlfn.XLOOKUP(K2545,AM:AM,AN:AN)</f>
        <v>60.199999999999996</v>
      </c>
      <c r="N2545">
        <f>L2545*_xlfn.XLOOKUP(K2545,AM:AM,AO:AO)</f>
        <v>70</v>
      </c>
      <c r="O2545">
        <v>70</v>
      </c>
      <c r="P2545">
        <f>O2545*_xlfn.XLOOKUP(K2545,AM:AM,AN:AN)</f>
        <v>60.199999999999996</v>
      </c>
      <c r="Q2545">
        <f>O2545*_xlfn.XLOOKUP(K2545,AM:AM,AO:AO)</f>
        <v>70</v>
      </c>
      <c r="R2545" t="str">
        <f>_xlfn.XLOOKUP(E2545,AF:AF,AG:AG)</f>
        <v>FEES</v>
      </c>
      <c r="S2545">
        <f>_xlfn.XLOOKUP(E2545,AF:AF,AI:AI)</f>
        <v>0</v>
      </c>
      <c r="T2545">
        <f>WEEKNUM(G2545)</f>
        <v>45</v>
      </c>
      <c r="U2545">
        <f>YEAR(G2545)</f>
        <v>2025</v>
      </c>
      <c r="V2545" s="117">
        <f>IFERROR(Q2545/N2545,"0")</f>
        <v>1</v>
      </c>
    </row>
    <row r="2546" spans="1:22">
      <c r="A2546" t="str">
        <f>_xlfn.XLOOKUP(D2546,BN:BN,BO:BO)</f>
        <v>México</v>
      </c>
      <c r="B2546" t="s">
        <v>25</v>
      </c>
      <c r="C2546">
        <v>389</v>
      </c>
      <c r="D2546" t="str">
        <f>_xlfn.XLOOKUP(C2546,BH:BH,BI:BI)</f>
        <v>LucianaE</v>
      </c>
      <c r="E2546">
        <v>28539</v>
      </c>
      <c r="F2546" t="s">
        <v>3452</v>
      </c>
      <c r="G2546" s="63">
        <v>45960</v>
      </c>
      <c r="H2546" s="63">
        <v>45963</v>
      </c>
      <c r="I2546" t="s">
        <v>364</v>
      </c>
      <c r="J2546" t="str">
        <f>_xlfn.XLOOKUP(I2546,AS:AS,AU:AU)</f>
        <v>DMC</v>
      </c>
      <c r="K2546" t="s">
        <v>33</v>
      </c>
      <c r="L2546">
        <v>645</v>
      </c>
      <c r="M2546">
        <f>L2546*_xlfn.XLOOKUP(K2546,AM:AM,AN:AN)</f>
        <v>554.70000000000005</v>
      </c>
      <c r="N2546">
        <f>L2546*_xlfn.XLOOKUP(K2546,AM:AM,AO:AO)</f>
        <v>645</v>
      </c>
      <c r="O2546">
        <v>97</v>
      </c>
      <c r="P2546">
        <f>O2546*_xlfn.XLOOKUP(K2546,AM:AM,AN:AN)</f>
        <v>83.42</v>
      </c>
      <c r="Q2546">
        <f>O2546*_xlfn.XLOOKUP(K2546,AM:AM,AO:AO)</f>
        <v>97</v>
      </c>
      <c r="R2546" t="str">
        <f>_xlfn.XLOOKUP(E2546,AF:AF,AG:AG)</f>
        <v>CHINA A LA CARTA</v>
      </c>
      <c r="S2546" t="str">
        <f>_xlfn.XLOOKUP(E2546,AF:AF,AI:AI)</f>
        <v>China</v>
      </c>
      <c r="T2546">
        <f>WEEKNUM(G2546)</f>
        <v>44</v>
      </c>
      <c r="U2546">
        <f>YEAR(G2546)</f>
        <v>2025</v>
      </c>
      <c r="V2546" s="117">
        <f>IFERROR(Q2546/N2546,"0")</f>
        <v>0.15038759689922482</v>
      </c>
    </row>
    <row r="2547" spans="1:22">
      <c r="A2547" t="str">
        <f>_xlfn.XLOOKUP(D2547,BN:BN,BO:BO)</f>
        <v>México</v>
      </c>
      <c r="B2547" t="s">
        <v>25</v>
      </c>
      <c r="C2547">
        <v>389</v>
      </c>
      <c r="D2547" t="str">
        <f>_xlfn.XLOOKUP(C2547,BH:BH,BI:BI)</f>
        <v>LucianaE</v>
      </c>
      <c r="E2547">
        <v>28731</v>
      </c>
      <c r="F2547" t="s">
        <v>3440</v>
      </c>
      <c r="G2547" s="63">
        <v>45967</v>
      </c>
      <c r="H2547" s="63">
        <v>45969</v>
      </c>
      <c r="I2547" t="s">
        <v>364</v>
      </c>
      <c r="J2547" t="str">
        <f>_xlfn.XLOOKUP(I2547,AS:AS,AU:AU)</f>
        <v>DMC</v>
      </c>
      <c r="K2547" t="s">
        <v>33</v>
      </c>
      <c r="L2547">
        <v>930</v>
      </c>
      <c r="M2547">
        <f>L2547*_xlfn.XLOOKUP(K2547,AM:AM,AN:AN)</f>
        <v>799.8</v>
      </c>
      <c r="N2547">
        <f>L2547*_xlfn.XLOOKUP(K2547,AM:AM,AO:AO)</f>
        <v>930</v>
      </c>
      <c r="O2547">
        <v>140</v>
      </c>
      <c r="P2547">
        <f>O2547*_xlfn.XLOOKUP(K2547,AM:AM,AN:AN)</f>
        <v>120.39999999999999</v>
      </c>
      <c r="Q2547">
        <f>O2547*_xlfn.XLOOKUP(K2547,AM:AM,AO:AO)</f>
        <v>140</v>
      </c>
      <c r="R2547" t="str">
        <f>_xlfn.XLOOKUP(E2547,AF:AF,AG:AG)</f>
        <v>ASIA EXOTICA</v>
      </c>
      <c r="S2547" t="str">
        <f>_xlfn.XLOOKUP(E2547,AF:AF,AI:AI)</f>
        <v>Thailand</v>
      </c>
      <c r="T2547">
        <f>WEEKNUM(G2547)</f>
        <v>45</v>
      </c>
      <c r="U2547">
        <f>YEAR(G2547)</f>
        <v>2025</v>
      </c>
      <c r="V2547" s="117">
        <f>IFERROR(Q2547/N2547,"0")</f>
        <v>0.15053763440860216</v>
      </c>
    </row>
    <row r="2548" spans="1:22">
      <c r="A2548" t="str">
        <f>_xlfn.XLOOKUP(D2548,BN:BN,BO:BO)</f>
        <v>México</v>
      </c>
      <c r="B2548" t="s">
        <v>25</v>
      </c>
      <c r="C2548">
        <v>389</v>
      </c>
      <c r="D2548" t="str">
        <f>_xlfn.XLOOKUP(C2548,BH:BH,BI:BI)</f>
        <v>LucianaE</v>
      </c>
      <c r="E2548">
        <v>31015</v>
      </c>
      <c r="F2548" t="s">
        <v>3441</v>
      </c>
      <c r="G2548" s="63">
        <v>45963</v>
      </c>
      <c r="H2548" s="63">
        <v>45967</v>
      </c>
      <c r="I2548" t="s">
        <v>376</v>
      </c>
      <c r="J2548" t="str">
        <f>_xlfn.XLOOKUP(I2548,AS:AS,AU:AU)</f>
        <v>Hotel</v>
      </c>
      <c r="K2548" t="s">
        <v>33</v>
      </c>
      <c r="L2548">
        <v>8071.6</v>
      </c>
      <c r="M2548">
        <f>L2548*_xlfn.XLOOKUP(K2548,AM:AM,AN:AN)</f>
        <v>6941.576</v>
      </c>
      <c r="N2548">
        <f>L2548*_xlfn.XLOOKUP(K2548,AM:AM,AO:AO)</f>
        <v>8071.6</v>
      </c>
      <c r="O2548">
        <v>958.8</v>
      </c>
      <c r="P2548">
        <f>O2548*_xlfn.XLOOKUP(K2548,AM:AM,AN:AN)</f>
        <v>824.56799999999998</v>
      </c>
      <c r="Q2548">
        <f>O2548*_xlfn.XLOOKUP(K2548,AM:AM,AO:AO)</f>
        <v>958.8</v>
      </c>
      <c r="R2548" t="str">
        <f>_xlfn.XLOOKUP(E2548,AF:AF,AG:AG)</f>
        <v>AMANPURI</v>
      </c>
      <c r="S2548" t="str">
        <f>_xlfn.XLOOKUP(E2548,AF:AF,AI:AI)</f>
        <v>Thailand</v>
      </c>
      <c r="T2548">
        <f>WEEKNUM(G2548)</f>
        <v>45</v>
      </c>
      <c r="U2548">
        <f>YEAR(G2548)</f>
        <v>2025</v>
      </c>
      <c r="V2548" s="117">
        <f>IFERROR(Q2548/N2548,"0")</f>
        <v>0.11878685762426283</v>
      </c>
    </row>
    <row r="2549" spans="1:22">
      <c r="A2549" t="str">
        <f>_xlfn.XLOOKUP(D2549,BN:BN,BO:BO)</f>
        <v>México</v>
      </c>
      <c r="B2549" t="s">
        <v>25</v>
      </c>
      <c r="C2549">
        <v>390</v>
      </c>
      <c r="D2549" t="str">
        <f>_xlfn.XLOOKUP(C2549,BH:BH,BI:BI)</f>
        <v>MinervaH</v>
      </c>
      <c r="E2549">
        <v>25024</v>
      </c>
      <c r="F2549" t="s">
        <v>3453</v>
      </c>
      <c r="G2549" s="63">
        <v>45924</v>
      </c>
      <c r="H2549" s="63">
        <v>45934</v>
      </c>
      <c r="I2549" t="s">
        <v>366</v>
      </c>
      <c r="J2549" t="str">
        <f>_xlfn.XLOOKUP(I2549,AS:AS,AU:AU)</f>
        <v>Vuelos</v>
      </c>
      <c r="K2549" t="s">
        <v>30</v>
      </c>
      <c r="L2549">
        <v>14312</v>
      </c>
      <c r="M2549">
        <f>L2549*_xlfn.XLOOKUP(K2549,AM:AM,AN:AN)</f>
        <v>686.976</v>
      </c>
      <c r="N2549">
        <f>L2549*_xlfn.XLOOKUP(K2549,AM:AM,AO:AO)</f>
        <v>801.47199999999998</v>
      </c>
      <c r="O2549">
        <v>0</v>
      </c>
      <c r="P2549">
        <f>O2549*_xlfn.XLOOKUP(K2549,AM:AM,AN:AN)</f>
        <v>0</v>
      </c>
      <c r="Q2549">
        <f>O2549*_xlfn.XLOOKUP(K2549,AM:AM,AO:AO)</f>
        <v>0</v>
      </c>
      <c r="R2549" t="str">
        <f>_xlfn.XLOOKUP(E2549,AF:AF,AG:AG)</f>
        <v>Iberia</v>
      </c>
      <c r="S2549" t="str">
        <f>_xlfn.XLOOKUP(E2549,AF:AF,AI:AI)</f>
        <v>Spain</v>
      </c>
      <c r="T2549">
        <f>WEEKNUM(G2549)</f>
        <v>39</v>
      </c>
      <c r="U2549">
        <f>YEAR(G2549)</f>
        <v>2025</v>
      </c>
      <c r="V2549" s="117">
        <f>IFERROR(Q2549/N2549,"0")</f>
        <v>0</v>
      </c>
    </row>
    <row r="2550" spans="1:22">
      <c r="A2550" t="str">
        <f>_xlfn.XLOOKUP(D2550,BN:BN,BO:BO)</f>
        <v>México</v>
      </c>
      <c r="B2550" t="s">
        <v>25</v>
      </c>
      <c r="C2550">
        <v>390</v>
      </c>
      <c r="D2550" t="str">
        <f>_xlfn.XLOOKUP(C2550,BH:BH,BI:BI)</f>
        <v>MinervaH</v>
      </c>
      <c r="E2550">
        <v>25024</v>
      </c>
      <c r="F2550" t="s">
        <v>3453</v>
      </c>
      <c r="G2550" s="63">
        <v>45924</v>
      </c>
      <c r="H2550" s="63">
        <v>45934</v>
      </c>
      <c r="I2550" t="s">
        <v>366</v>
      </c>
      <c r="J2550" t="str">
        <f>_xlfn.XLOOKUP(I2550,AS:AS,AU:AU)</f>
        <v>Vuelos</v>
      </c>
      <c r="K2550" t="s">
        <v>30</v>
      </c>
      <c r="L2550">
        <v>14312</v>
      </c>
      <c r="M2550">
        <f>L2550*_xlfn.XLOOKUP(K2550,AM:AM,AN:AN)</f>
        <v>686.976</v>
      </c>
      <c r="N2550">
        <f>L2550*_xlfn.XLOOKUP(K2550,AM:AM,AO:AO)</f>
        <v>801.47199999999998</v>
      </c>
      <c r="O2550">
        <v>0</v>
      </c>
      <c r="P2550">
        <f>O2550*_xlfn.XLOOKUP(K2550,AM:AM,AN:AN)</f>
        <v>0</v>
      </c>
      <c r="Q2550">
        <f>O2550*_xlfn.XLOOKUP(K2550,AM:AM,AO:AO)</f>
        <v>0</v>
      </c>
      <c r="R2550" t="str">
        <f>_xlfn.XLOOKUP(E2550,AF:AF,AG:AG)</f>
        <v>Iberia</v>
      </c>
      <c r="S2550" t="str">
        <f>_xlfn.XLOOKUP(E2550,AF:AF,AI:AI)</f>
        <v>Spain</v>
      </c>
      <c r="T2550">
        <f>WEEKNUM(G2550)</f>
        <v>39</v>
      </c>
      <c r="U2550">
        <f>YEAR(G2550)</f>
        <v>2025</v>
      </c>
      <c r="V2550" s="117">
        <f>IFERROR(Q2550/N2550,"0")</f>
        <v>0</v>
      </c>
    </row>
    <row r="2551" spans="1:22">
      <c r="A2551" t="str">
        <f>_xlfn.XLOOKUP(D2551,BN:BN,BO:BO)</f>
        <v>México</v>
      </c>
      <c r="B2551" t="s">
        <v>25</v>
      </c>
      <c r="C2551">
        <v>390</v>
      </c>
      <c r="D2551" t="str">
        <f>_xlfn.XLOOKUP(C2551,BH:BH,BI:BI)</f>
        <v>MinervaH</v>
      </c>
      <c r="E2551">
        <v>25024</v>
      </c>
      <c r="F2551" t="s">
        <v>3453</v>
      </c>
      <c r="G2551" s="63">
        <v>45924</v>
      </c>
      <c r="H2551" s="63">
        <v>45934</v>
      </c>
      <c r="I2551" t="s">
        <v>366</v>
      </c>
      <c r="J2551" t="str">
        <f>_xlfn.XLOOKUP(I2551,AS:AS,AU:AU)</f>
        <v>Vuelos</v>
      </c>
      <c r="K2551" t="s">
        <v>30</v>
      </c>
      <c r="L2551">
        <v>16353</v>
      </c>
      <c r="M2551">
        <f>L2551*_xlfn.XLOOKUP(K2551,AM:AM,AN:AN)</f>
        <v>784.94399999999996</v>
      </c>
      <c r="N2551">
        <f>L2551*_xlfn.XLOOKUP(K2551,AM:AM,AO:AO)</f>
        <v>915.76800000000003</v>
      </c>
      <c r="O2551">
        <v>0</v>
      </c>
      <c r="P2551">
        <f>O2551*_xlfn.XLOOKUP(K2551,AM:AM,AN:AN)</f>
        <v>0</v>
      </c>
      <c r="Q2551">
        <f>O2551*_xlfn.XLOOKUP(K2551,AM:AM,AO:AO)</f>
        <v>0</v>
      </c>
      <c r="R2551" t="str">
        <f>_xlfn.XLOOKUP(E2551,AF:AF,AG:AG)</f>
        <v>Iberia</v>
      </c>
      <c r="S2551" t="str">
        <f>_xlfn.XLOOKUP(E2551,AF:AF,AI:AI)</f>
        <v>Spain</v>
      </c>
      <c r="T2551">
        <f>WEEKNUM(G2551)</f>
        <v>39</v>
      </c>
      <c r="U2551">
        <f>YEAR(G2551)</f>
        <v>2025</v>
      </c>
      <c r="V2551" s="117">
        <f>IFERROR(Q2551/N2551,"0")</f>
        <v>0</v>
      </c>
    </row>
    <row r="2552" spans="1:22">
      <c r="A2552" t="str">
        <f>_xlfn.XLOOKUP(D2552,BN:BN,BO:BO)</f>
        <v>México</v>
      </c>
      <c r="B2552" t="s">
        <v>25</v>
      </c>
      <c r="C2552">
        <v>390</v>
      </c>
      <c r="D2552" t="str">
        <f>_xlfn.XLOOKUP(C2552,BH:BH,BI:BI)</f>
        <v>MinervaH</v>
      </c>
      <c r="E2552">
        <v>0</v>
      </c>
      <c r="F2552" t="s">
        <v>3454</v>
      </c>
      <c r="G2552" s="63">
        <v>45924</v>
      </c>
      <c r="H2552" s="63">
        <v>45934</v>
      </c>
      <c r="I2552" t="s">
        <v>396</v>
      </c>
      <c r="J2552" t="str">
        <f>_xlfn.XLOOKUP(I2552,AS:AS,AU:AU)</f>
        <v>Honorarios</v>
      </c>
      <c r="K2552" t="s">
        <v>30</v>
      </c>
      <c r="L2552">
        <v>700</v>
      </c>
      <c r="M2552">
        <f>L2552*_xlfn.XLOOKUP(K2552,AM:AM,AN:AN)</f>
        <v>33.6</v>
      </c>
      <c r="N2552">
        <f>L2552*_xlfn.XLOOKUP(K2552,AM:AM,AO:AO)</f>
        <v>39.200000000000003</v>
      </c>
      <c r="O2552">
        <v>700</v>
      </c>
      <c r="P2552">
        <f>O2552*_xlfn.XLOOKUP(K2552,AM:AM,AN:AN)</f>
        <v>33.6</v>
      </c>
      <c r="Q2552">
        <f>O2552*_xlfn.XLOOKUP(K2552,AM:AM,AO:AO)</f>
        <v>39.200000000000003</v>
      </c>
      <c r="R2552" t="str">
        <f>_xlfn.XLOOKUP(E2552,AF:AF,AG:AG)</f>
        <v>FEES</v>
      </c>
      <c r="S2552">
        <f>_xlfn.XLOOKUP(E2552,AF:AF,AI:AI)</f>
        <v>0</v>
      </c>
      <c r="T2552">
        <f>WEEKNUM(G2552)</f>
        <v>39</v>
      </c>
      <c r="U2552">
        <f>YEAR(G2552)</f>
        <v>2025</v>
      </c>
      <c r="V2552" s="117">
        <f>IFERROR(Q2552/N2552,"0")</f>
        <v>1</v>
      </c>
    </row>
    <row r="2553" spans="1:22">
      <c r="A2553" t="str">
        <f>_xlfn.XLOOKUP(D2553,BN:BN,BO:BO)</f>
        <v>México</v>
      </c>
      <c r="B2553" t="s">
        <v>25</v>
      </c>
      <c r="C2553">
        <v>390</v>
      </c>
      <c r="D2553" t="str">
        <f>_xlfn.XLOOKUP(C2553,BH:BH,BI:BI)</f>
        <v>MinervaH</v>
      </c>
      <c r="E2553">
        <v>0</v>
      </c>
      <c r="F2553" t="s">
        <v>3454</v>
      </c>
      <c r="G2553" s="63">
        <v>45924</v>
      </c>
      <c r="H2553" s="63">
        <v>45934</v>
      </c>
      <c r="I2553" t="s">
        <v>396</v>
      </c>
      <c r="J2553" t="str">
        <f>_xlfn.XLOOKUP(I2553,AS:AS,AU:AU)</f>
        <v>Honorarios</v>
      </c>
      <c r="K2553" t="s">
        <v>30</v>
      </c>
      <c r="L2553">
        <v>700</v>
      </c>
      <c r="M2553">
        <f>L2553*_xlfn.XLOOKUP(K2553,AM:AM,AN:AN)</f>
        <v>33.6</v>
      </c>
      <c r="N2553">
        <f>L2553*_xlfn.XLOOKUP(K2553,AM:AM,AO:AO)</f>
        <v>39.200000000000003</v>
      </c>
      <c r="O2553">
        <v>700</v>
      </c>
      <c r="P2553">
        <f>O2553*_xlfn.XLOOKUP(K2553,AM:AM,AN:AN)</f>
        <v>33.6</v>
      </c>
      <c r="Q2553">
        <f>O2553*_xlfn.XLOOKUP(K2553,AM:AM,AO:AO)</f>
        <v>39.200000000000003</v>
      </c>
      <c r="R2553" t="str">
        <f>_xlfn.XLOOKUP(E2553,AF:AF,AG:AG)</f>
        <v>FEES</v>
      </c>
      <c r="S2553">
        <f>_xlfn.XLOOKUP(E2553,AF:AF,AI:AI)</f>
        <v>0</v>
      </c>
      <c r="T2553">
        <f>WEEKNUM(G2553)</f>
        <v>39</v>
      </c>
      <c r="U2553">
        <f>YEAR(G2553)</f>
        <v>2025</v>
      </c>
      <c r="V2553" s="117">
        <f>IFERROR(Q2553/N2553,"0")</f>
        <v>1</v>
      </c>
    </row>
    <row r="2554" spans="1:22">
      <c r="A2554" t="str">
        <f>_xlfn.XLOOKUP(D2554,BN:BN,BO:BO)</f>
        <v>México</v>
      </c>
      <c r="B2554" t="s">
        <v>25</v>
      </c>
      <c r="C2554">
        <v>390</v>
      </c>
      <c r="D2554" t="str">
        <f>_xlfn.XLOOKUP(C2554,BH:BH,BI:BI)</f>
        <v>MinervaH</v>
      </c>
      <c r="E2554">
        <v>0</v>
      </c>
      <c r="F2554" t="s">
        <v>3454</v>
      </c>
      <c r="G2554" s="63">
        <v>45924</v>
      </c>
      <c r="H2554" s="63">
        <v>45934</v>
      </c>
      <c r="I2554" t="s">
        <v>396</v>
      </c>
      <c r="J2554" t="str">
        <f>_xlfn.XLOOKUP(I2554,AS:AS,AU:AU)</f>
        <v>Honorarios</v>
      </c>
      <c r="K2554" t="s">
        <v>30</v>
      </c>
      <c r="L2554">
        <v>700</v>
      </c>
      <c r="M2554">
        <f>L2554*_xlfn.XLOOKUP(K2554,AM:AM,AN:AN)</f>
        <v>33.6</v>
      </c>
      <c r="N2554">
        <f>L2554*_xlfn.XLOOKUP(K2554,AM:AM,AO:AO)</f>
        <v>39.200000000000003</v>
      </c>
      <c r="O2554">
        <v>700</v>
      </c>
      <c r="P2554">
        <f>O2554*_xlfn.XLOOKUP(K2554,AM:AM,AN:AN)</f>
        <v>33.6</v>
      </c>
      <c r="Q2554">
        <f>O2554*_xlfn.XLOOKUP(K2554,AM:AM,AO:AO)</f>
        <v>39.200000000000003</v>
      </c>
      <c r="R2554" t="str">
        <f>_xlfn.XLOOKUP(E2554,AF:AF,AG:AG)</f>
        <v>FEES</v>
      </c>
      <c r="S2554">
        <f>_xlfn.XLOOKUP(E2554,AF:AF,AI:AI)</f>
        <v>0</v>
      </c>
      <c r="T2554">
        <f>WEEKNUM(G2554)</f>
        <v>39</v>
      </c>
      <c r="U2554">
        <f>YEAR(G2554)</f>
        <v>2025</v>
      </c>
      <c r="V2554" s="117">
        <f>IFERROR(Q2554/N2554,"0")</f>
        <v>1</v>
      </c>
    </row>
    <row r="2555" spans="1:22">
      <c r="A2555" t="str">
        <f>_xlfn.XLOOKUP(D2555,BN:BN,BO:BO)</f>
        <v>México</v>
      </c>
      <c r="B2555" t="s">
        <v>25</v>
      </c>
      <c r="C2555">
        <v>390</v>
      </c>
      <c r="D2555" t="str">
        <f>_xlfn.XLOOKUP(C2555,BH:BH,BI:BI)</f>
        <v>MinervaH</v>
      </c>
      <c r="E2555">
        <v>25024</v>
      </c>
      <c r="F2555" t="s">
        <v>3453</v>
      </c>
      <c r="G2555" s="63">
        <v>45924</v>
      </c>
      <c r="H2555" s="63">
        <v>45934</v>
      </c>
      <c r="I2555" t="s">
        <v>366</v>
      </c>
      <c r="J2555" t="str">
        <f>_xlfn.XLOOKUP(I2555,AS:AS,AU:AU)</f>
        <v>Vuelos</v>
      </c>
      <c r="K2555" t="s">
        <v>30</v>
      </c>
      <c r="L2555">
        <v>10042</v>
      </c>
      <c r="M2555">
        <f>L2555*_xlfn.XLOOKUP(K2555,AM:AM,AN:AN)</f>
        <v>482.01600000000002</v>
      </c>
      <c r="N2555">
        <f>L2555*_xlfn.XLOOKUP(K2555,AM:AM,AO:AO)</f>
        <v>562.35199999999998</v>
      </c>
      <c r="O2555">
        <v>0</v>
      </c>
      <c r="P2555">
        <f>O2555*_xlfn.XLOOKUP(K2555,AM:AM,AN:AN)</f>
        <v>0</v>
      </c>
      <c r="Q2555">
        <f>O2555*_xlfn.XLOOKUP(K2555,AM:AM,AO:AO)</f>
        <v>0</v>
      </c>
      <c r="R2555" t="str">
        <f>_xlfn.XLOOKUP(E2555,AF:AF,AG:AG)</f>
        <v>Iberia</v>
      </c>
      <c r="S2555" t="str">
        <f>_xlfn.XLOOKUP(E2555,AF:AF,AI:AI)</f>
        <v>Spain</v>
      </c>
      <c r="T2555">
        <f>WEEKNUM(G2555)</f>
        <v>39</v>
      </c>
      <c r="U2555">
        <f>YEAR(G2555)</f>
        <v>2025</v>
      </c>
      <c r="V2555" s="117">
        <f>IFERROR(Q2555/N2555,"0")</f>
        <v>0</v>
      </c>
    </row>
    <row r="2556" spans="1:22">
      <c r="A2556" t="str">
        <f>_xlfn.XLOOKUP(D2556,BN:BN,BO:BO)</f>
        <v>México</v>
      </c>
      <c r="B2556" t="s">
        <v>25</v>
      </c>
      <c r="C2556">
        <v>390</v>
      </c>
      <c r="D2556" t="str">
        <f>_xlfn.XLOOKUP(C2556,BH:BH,BI:BI)</f>
        <v>MinervaH</v>
      </c>
      <c r="E2556">
        <v>0</v>
      </c>
      <c r="F2556" t="s">
        <v>3454</v>
      </c>
      <c r="G2556" s="63">
        <v>45924</v>
      </c>
      <c r="H2556" s="63">
        <v>45934</v>
      </c>
      <c r="I2556" t="s">
        <v>396</v>
      </c>
      <c r="J2556" t="str">
        <f>_xlfn.XLOOKUP(I2556,AS:AS,AU:AU)</f>
        <v>Honorarios</v>
      </c>
      <c r="K2556" t="s">
        <v>30</v>
      </c>
      <c r="L2556">
        <v>700</v>
      </c>
      <c r="M2556">
        <f>L2556*_xlfn.XLOOKUP(K2556,AM:AM,AN:AN)</f>
        <v>33.6</v>
      </c>
      <c r="N2556">
        <f>L2556*_xlfn.XLOOKUP(K2556,AM:AM,AO:AO)</f>
        <v>39.200000000000003</v>
      </c>
      <c r="O2556">
        <v>700</v>
      </c>
      <c r="P2556">
        <f>O2556*_xlfn.XLOOKUP(K2556,AM:AM,AN:AN)</f>
        <v>33.6</v>
      </c>
      <c r="Q2556">
        <f>O2556*_xlfn.XLOOKUP(K2556,AM:AM,AO:AO)</f>
        <v>39.200000000000003</v>
      </c>
      <c r="R2556" t="str">
        <f>_xlfn.XLOOKUP(E2556,AF:AF,AG:AG)</f>
        <v>FEES</v>
      </c>
      <c r="S2556">
        <f>_xlfn.XLOOKUP(E2556,AF:AF,AI:AI)</f>
        <v>0</v>
      </c>
      <c r="T2556">
        <f>WEEKNUM(G2556)</f>
        <v>39</v>
      </c>
      <c r="U2556">
        <f>YEAR(G2556)</f>
        <v>2025</v>
      </c>
      <c r="V2556" s="117">
        <f>IFERROR(Q2556/N2556,"0")</f>
        <v>1</v>
      </c>
    </row>
    <row r="2557" spans="1:22">
      <c r="A2557" t="str">
        <f>_xlfn.XLOOKUP(D2557,BN:BN,BO:BO)</f>
        <v>México</v>
      </c>
      <c r="B2557" t="s">
        <v>25</v>
      </c>
      <c r="C2557">
        <v>390</v>
      </c>
      <c r="D2557" t="str">
        <f>_xlfn.XLOOKUP(C2557,BH:BH,BI:BI)</f>
        <v>MinervaH</v>
      </c>
      <c r="E2557">
        <v>26232</v>
      </c>
      <c r="F2557" t="s">
        <v>3455</v>
      </c>
      <c r="G2557" s="63">
        <v>45924</v>
      </c>
      <c r="H2557" s="63">
        <v>45934</v>
      </c>
      <c r="I2557" t="s">
        <v>364</v>
      </c>
      <c r="J2557" t="str">
        <f>_xlfn.XLOOKUP(I2557,AS:AS,AU:AU)</f>
        <v>DMC</v>
      </c>
      <c r="K2557" t="s">
        <v>30</v>
      </c>
      <c r="L2557">
        <v>1004603.15</v>
      </c>
      <c r="M2557">
        <f>L2557*_xlfn.XLOOKUP(K2557,AM:AM,AN:AN)</f>
        <v>48220.951200000003</v>
      </c>
      <c r="N2557">
        <f>L2557*_xlfn.XLOOKUP(K2557,AM:AM,AO:AO)</f>
        <v>56257.776400000002</v>
      </c>
      <c r="O2557">
        <v>198965.4</v>
      </c>
      <c r="P2557">
        <f>O2557*_xlfn.XLOOKUP(K2557,AM:AM,AN:AN)</f>
        <v>9550.3392000000003</v>
      </c>
      <c r="Q2557">
        <f>O2557*_xlfn.XLOOKUP(K2557,AM:AM,AO:AO)</f>
        <v>11142.062400000001</v>
      </c>
      <c r="R2557" t="str">
        <f>_xlfn.XLOOKUP(E2557,AF:AF,AG:AG)</f>
        <v>Exclusive Spain/Tailor-Made Travel</v>
      </c>
      <c r="S2557" t="str">
        <f>_xlfn.XLOOKUP(E2557,AF:AF,AI:AI)</f>
        <v>Spain</v>
      </c>
      <c r="T2557">
        <f>WEEKNUM(G2557)</f>
        <v>39</v>
      </c>
      <c r="U2557">
        <f>YEAR(G2557)</f>
        <v>2025</v>
      </c>
      <c r="V2557" s="117">
        <f>IFERROR(Q2557/N2557,"0")</f>
        <v>0.19805372897745743</v>
      </c>
    </row>
    <row r="2558" spans="1:22">
      <c r="A2558" t="str">
        <f>_xlfn.XLOOKUP(D2558,BN:BN,BO:BO)</f>
        <v>México</v>
      </c>
      <c r="B2558" t="s">
        <v>25</v>
      </c>
      <c r="C2558">
        <v>390</v>
      </c>
      <c r="D2558" t="str">
        <f>_xlfn.XLOOKUP(C2558,BH:BH,BI:BI)</f>
        <v>MinervaH</v>
      </c>
      <c r="E2558">
        <v>28839</v>
      </c>
      <c r="F2558" t="s">
        <v>3456</v>
      </c>
      <c r="G2558" s="63">
        <v>45924</v>
      </c>
      <c r="H2558" s="63">
        <v>45926</v>
      </c>
      <c r="I2558" t="s">
        <v>376</v>
      </c>
      <c r="J2558" t="str">
        <f>_xlfn.XLOOKUP(I2558,AS:AS,AU:AU)</f>
        <v>Hotel</v>
      </c>
      <c r="K2558" t="s">
        <v>30</v>
      </c>
      <c r="L2558">
        <v>18307.18</v>
      </c>
      <c r="M2558">
        <f>L2558*_xlfn.XLOOKUP(K2558,AM:AM,AN:AN)</f>
        <v>878.74464</v>
      </c>
      <c r="N2558">
        <f>L2558*_xlfn.XLOOKUP(K2558,AM:AM,AO:AO)</f>
        <v>1025.20208</v>
      </c>
      <c r="O2558">
        <v>3800</v>
      </c>
      <c r="P2558">
        <f>O2558*_xlfn.XLOOKUP(K2558,AM:AM,AN:AN)</f>
        <v>182.4</v>
      </c>
      <c r="Q2558">
        <f>O2558*_xlfn.XLOOKUP(K2558,AM:AM,AO:AO)</f>
        <v>212.8</v>
      </c>
      <c r="R2558" t="str">
        <f>_xlfn.XLOOKUP(E2558,AF:AF,AG:AG)</f>
        <v>SANTO MAURO, A LUXURY COLLECTION HOTEL, MADRID</v>
      </c>
      <c r="S2558" t="str">
        <f>_xlfn.XLOOKUP(E2558,AF:AF,AI:AI)</f>
        <v>Spain</v>
      </c>
      <c r="T2558">
        <f>WEEKNUM(G2558)</f>
        <v>39</v>
      </c>
      <c r="U2558">
        <f>YEAR(G2558)</f>
        <v>2025</v>
      </c>
      <c r="V2558" s="117">
        <f>IFERROR(Q2558/N2558,"0")</f>
        <v>0.20756883364887438</v>
      </c>
    </row>
    <row r="2559" spans="1:22">
      <c r="A2559" t="str">
        <f>_xlfn.XLOOKUP(D2559,BN:BN,BO:BO)</f>
        <v>México</v>
      </c>
      <c r="B2559" t="s">
        <v>25</v>
      </c>
      <c r="C2559">
        <v>390</v>
      </c>
      <c r="D2559" t="str">
        <f>_xlfn.XLOOKUP(C2559,BH:BH,BI:BI)</f>
        <v>MinervaH</v>
      </c>
      <c r="E2559">
        <v>28839</v>
      </c>
      <c r="F2559" t="s">
        <v>3457</v>
      </c>
      <c r="G2559" s="63">
        <v>45925</v>
      </c>
      <c r="H2559" s="63">
        <v>45926</v>
      </c>
      <c r="I2559" t="s">
        <v>376</v>
      </c>
      <c r="J2559" t="str">
        <f>_xlfn.XLOOKUP(I2559,AS:AS,AU:AU)</f>
        <v>Hotel</v>
      </c>
      <c r="K2559" t="s">
        <v>30</v>
      </c>
      <c r="L2559">
        <v>9153.59</v>
      </c>
      <c r="M2559">
        <f>L2559*_xlfn.XLOOKUP(K2559,AM:AM,AN:AN)</f>
        <v>439.37232</v>
      </c>
      <c r="N2559">
        <f>L2559*_xlfn.XLOOKUP(K2559,AM:AM,AO:AO)</f>
        <v>512.60104000000001</v>
      </c>
      <c r="O2559">
        <v>1585.27</v>
      </c>
      <c r="P2559">
        <f>O2559*_xlfn.XLOOKUP(K2559,AM:AM,AN:AN)</f>
        <v>76.092960000000005</v>
      </c>
      <c r="Q2559">
        <f>O2559*_xlfn.XLOOKUP(K2559,AM:AM,AO:AO)</f>
        <v>88.775120000000001</v>
      </c>
      <c r="R2559" t="str">
        <f>_xlfn.XLOOKUP(E2559,AF:AF,AG:AG)</f>
        <v>SANTO MAURO, A LUXURY COLLECTION HOTEL, MADRID</v>
      </c>
      <c r="S2559" t="str">
        <f>_xlfn.XLOOKUP(E2559,AF:AF,AI:AI)</f>
        <v>Spain</v>
      </c>
      <c r="T2559">
        <f>WEEKNUM(G2559)</f>
        <v>39</v>
      </c>
      <c r="U2559">
        <f>YEAR(G2559)</f>
        <v>2025</v>
      </c>
      <c r="V2559" s="117">
        <f>IFERROR(Q2559/N2559,"0")</f>
        <v>0.1731856025887111</v>
      </c>
    </row>
    <row r="2560" spans="1:22">
      <c r="A2560" t="str">
        <f>_xlfn.XLOOKUP(D2560,BN:BN,BO:BO)</f>
        <v>México</v>
      </c>
      <c r="B2560" t="s">
        <v>25</v>
      </c>
      <c r="C2560">
        <v>391</v>
      </c>
      <c r="D2560" t="str">
        <f>_xlfn.XLOOKUP(C2560,BH:BH,BI:BI)</f>
        <v>LucianaE</v>
      </c>
      <c r="E2560">
        <v>25362</v>
      </c>
      <c r="F2560" t="s">
        <v>3430</v>
      </c>
      <c r="G2560" s="63">
        <v>45949</v>
      </c>
      <c r="H2560" s="63">
        <v>45955</v>
      </c>
      <c r="I2560" t="s">
        <v>376</v>
      </c>
      <c r="J2560" t="str">
        <f>_xlfn.XLOOKUP(I2560,AS:AS,AU:AU)</f>
        <v>Hotel</v>
      </c>
      <c r="K2560" t="s">
        <v>33</v>
      </c>
      <c r="L2560">
        <v>23223.5</v>
      </c>
      <c r="M2560">
        <f>L2560*_xlfn.XLOOKUP(K2560,AM:AM,AN:AN)</f>
        <v>19972.21</v>
      </c>
      <c r="N2560">
        <f>L2560*_xlfn.XLOOKUP(K2560,AM:AM,AO:AO)</f>
        <v>23223.5</v>
      </c>
      <c r="O2560">
        <v>1802.17</v>
      </c>
      <c r="P2560">
        <f>O2560*_xlfn.XLOOKUP(K2560,AM:AM,AN:AN)</f>
        <v>1549.8661999999999</v>
      </c>
      <c r="Q2560">
        <f>O2560*_xlfn.XLOOKUP(K2560,AM:AM,AO:AO)</f>
        <v>1802.17</v>
      </c>
      <c r="R2560" t="str">
        <f>_xlfn.XLOOKUP(E2560,AF:AF,AG:AG)</f>
        <v>AMAN TOKYO</v>
      </c>
      <c r="S2560" t="str">
        <f>_xlfn.XLOOKUP(E2560,AF:AF,AI:AI)</f>
        <v>Japan</v>
      </c>
      <c r="T2560">
        <f>WEEKNUM(G2560)</f>
        <v>43</v>
      </c>
      <c r="U2560">
        <f>YEAR(G2560)</f>
        <v>2025</v>
      </c>
      <c r="V2560" s="117">
        <f>IFERROR(Q2560/N2560,"0")</f>
        <v>7.7601136779555199E-2</v>
      </c>
    </row>
    <row r="2561" spans="1:22">
      <c r="A2561" t="str">
        <f>_xlfn.XLOOKUP(D2561,BN:BN,BO:BO)</f>
        <v>México</v>
      </c>
      <c r="B2561" t="s">
        <v>25</v>
      </c>
      <c r="C2561">
        <v>391</v>
      </c>
      <c r="D2561" t="str">
        <f>_xlfn.XLOOKUP(C2561,BH:BH,BI:BI)</f>
        <v>LucianaE</v>
      </c>
      <c r="E2561">
        <v>25024</v>
      </c>
      <c r="F2561" t="s">
        <v>3458</v>
      </c>
      <c r="G2561" s="63">
        <v>45949</v>
      </c>
      <c r="H2561" s="63">
        <v>45955</v>
      </c>
      <c r="I2561" t="s">
        <v>366</v>
      </c>
      <c r="J2561" t="str">
        <f>_xlfn.XLOOKUP(I2561,AS:AS,AU:AU)</f>
        <v>Vuelos</v>
      </c>
      <c r="K2561" t="s">
        <v>33</v>
      </c>
      <c r="L2561">
        <v>5196.7</v>
      </c>
      <c r="M2561">
        <f>L2561*_xlfn.XLOOKUP(K2561,AM:AM,AN:AN)</f>
        <v>4469.1619999999994</v>
      </c>
      <c r="N2561">
        <f>L2561*_xlfn.XLOOKUP(K2561,AM:AM,AO:AO)</f>
        <v>5196.7</v>
      </c>
      <c r="O2561">
        <v>0</v>
      </c>
      <c r="P2561">
        <f>O2561*_xlfn.XLOOKUP(K2561,AM:AM,AN:AN)</f>
        <v>0</v>
      </c>
      <c r="Q2561">
        <f>O2561*_xlfn.XLOOKUP(K2561,AM:AM,AO:AO)</f>
        <v>0</v>
      </c>
      <c r="R2561" t="str">
        <f>_xlfn.XLOOKUP(E2561,AF:AF,AG:AG)</f>
        <v>Iberia</v>
      </c>
      <c r="S2561" t="str">
        <f>_xlfn.XLOOKUP(E2561,AF:AF,AI:AI)</f>
        <v>Spain</v>
      </c>
      <c r="T2561">
        <f>WEEKNUM(G2561)</f>
        <v>43</v>
      </c>
      <c r="U2561">
        <f>YEAR(G2561)</f>
        <v>2025</v>
      </c>
      <c r="V2561" s="117">
        <f>IFERROR(Q2561/N2561,"0")</f>
        <v>0</v>
      </c>
    </row>
    <row r="2562" spans="1:22">
      <c r="A2562" t="str">
        <f>_xlfn.XLOOKUP(D2562,BN:BN,BO:BO)</f>
        <v>México</v>
      </c>
      <c r="B2562" t="s">
        <v>25</v>
      </c>
      <c r="C2562">
        <v>391</v>
      </c>
      <c r="D2562" t="str">
        <f>_xlfn.XLOOKUP(C2562,BH:BH,BI:BI)</f>
        <v>LucianaE</v>
      </c>
      <c r="E2562">
        <v>25024</v>
      </c>
      <c r="F2562" t="s">
        <v>3459</v>
      </c>
      <c r="G2562" s="63">
        <v>45949</v>
      </c>
      <c r="H2562" s="63">
        <v>45955</v>
      </c>
      <c r="I2562" t="s">
        <v>366</v>
      </c>
      <c r="J2562" t="str">
        <f>_xlfn.XLOOKUP(I2562,AS:AS,AU:AU)</f>
        <v>Vuelos</v>
      </c>
      <c r="K2562" t="s">
        <v>33</v>
      </c>
      <c r="L2562">
        <v>5196.7</v>
      </c>
      <c r="M2562">
        <f>L2562*_xlfn.XLOOKUP(K2562,AM:AM,AN:AN)</f>
        <v>4469.1619999999994</v>
      </c>
      <c r="N2562">
        <f>L2562*_xlfn.XLOOKUP(K2562,AM:AM,AO:AO)</f>
        <v>5196.7</v>
      </c>
      <c r="O2562">
        <v>0</v>
      </c>
      <c r="P2562">
        <f>O2562*_xlfn.XLOOKUP(K2562,AM:AM,AN:AN)</f>
        <v>0</v>
      </c>
      <c r="Q2562">
        <f>O2562*_xlfn.XLOOKUP(K2562,AM:AM,AO:AO)</f>
        <v>0</v>
      </c>
      <c r="R2562" t="str">
        <f>_xlfn.XLOOKUP(E2562,AF:AF,AG:AG)</f>
        <v>Iberia</v>
      </c>
      <c r="S2562" t="str">
        <f>_xlfn.XLOOKUP(E2562,AF:AF,AI:AI)</f>
        <v>Spain</v>
      </c>
      <c r="T2562">
        <f>WEEKNUM(G2562)</f>
        <v>43</v>
      </c>
      <c r="U2562">
        <f>YEAR(G2562)</f>
        <v>2025</v>
      </c>
      <c r="V2562" s="117">
        <f>IFERROR(Q2562/N2562,"0")</f>
        <v>0</v>
      </c>
    </row>
    <row r="2563" spans="1:22">
      <c r="A2563" t="str">
        <f>_xlfn.XLOOKUP(D2563,BN:BN,BO:BO)</f>
        <v>México</v>
      </c>
      <c r="B2563" t="s">
        <v>25</v>
      </c>
      <c r="C2563">
        <v>391</v>
      </c>
      <c r="D2563" t="str">
        <f>_xlfn.XLOOKUP(C2563,BH:BH,BI:BI)</f>
        <v>LucianaE</v>
      </c>
      <c r="E2563">
        <v>24812</v>
      </c>
      <c r="F2563" t="s">
        <v>3460</v>
      </c>
      <c r="G2563" s="63">
        <v>45949</v>
      </c>
      <c r="H2563" s="63">
        <v>45955</v>
      </c>
      <c r="I2563" t="s">
        <v>366</v>
      </c>
      <c r="J2563" t="str">
        <f>_xlfn.XLOOKUP(I2563,AS:AS,AU:AU)</f>
        <v>Vuelos</v>
      </c>
      <c r="K2563" t="s">
        <v>33</v>
      </c>
      <c r="L2563">
        <v>3943.6</v>
      </c>
      <c r="M2563">
        <f>L2563*_xlfn.XLOOKUP(K2563,AM:AM,AN:AN)</f>
        <v>3391.4960000000001</v>
      </c>
      <c r="N2563">
        <f>L2563*_xlfn.XLOOKUP(K2563,AM:AM,AO:AO)</f>
        <v>3943.6</v>
      </c>
      <c r="O2563">
        <v>0</v>
      </c>
      <c r="P2563">
        <f>O2563*_xlfn.XLOOKUP(K2563,AM:AM,AN:AN)</f>
        <v>0</v>
      </c>
      <c r="Q2563">
        <f>O2563*_xlfn.XLOOKUP(K2563,AM:AM,AO:AO)</f>
        <v>0</v>
      </c>
      <c r="R2563" t="str">
        <f>_xlfn.XLOOKUP(E2563,AF:AF,AG:AG)</f>
        <v>Emirates Airlines</v>
      </c>
      <c r="S2563" t="str">
        <f>_xlfn.XLOOKUP(E2563,AF:AF,AI:AI)</f>
        <v>United Arab Emirates</v>
      </c>
      <c r="T2563">
        <f>WEEKNUM(G2563)</f>
        <v>43</v>
      </c>
      <c r="U2563">
        <f>YEAR(G2563)</f>
        <v>2025</v>
      </c>
      <c r="V2563" s="117">
        <f>IFERROR(Q2563/N2563,"0")</f>
        <v>0</v>
      </c>
    </row>
    <row r="2564" spans="1:22">
      <c r="A2564" t="str">
        <f>_xlfn.XLOOKUP(D2564,BN:BN,BO:BO)</f>
        <v>México</v>
      </c>
      <c r="B2564" t="s">
        <v>25</v>
      </c>
      <c r="C2564">
        <v>391</v>
      </c>
      <c r="D2564" t="str">
        <f>_xlfn.XLOOKUP(C2564,BH:BH,BI:BI)</f>
        <v>LucianaE</v>
      </c>
      <c r="E2564">
        <v>24812</v>
      </c>
      <c r="F2564" t="s">
        <v>3461</v>
      </c>
      <c r="G2564" s="63">
        <v>45949</v>
      </c>
      <c r="H2564" s="63">
        <v>45955</v>
      </c>
      <c r="I2564" t="s">
        <v>366</v>
      </c>
      <c r="J2564" t="str">
        <f>_xlfn.XLOOKUP(I2564,AS:AS,AU:AU)</f>
        <v>Vuelos</v>
      </c>
      <c r="K2564" t="s">
        <v>33</v>
      </c>
      <c r="L2564">
        <v>3943.6</v>
      </c>
      <c r="M2564">
        <f>L2564*_xlfn.XLOOKUP(K2564,AM:AM,AN:AN)</f>
        <v>3391.4960000000001</v>
      </c>
      <c r="N2564">
        <f>L2564*_xlfn.XLOOKUP(K2564,AM:AM,AO:AO)</f>
        <v>3943.6</v>
      </c>
      <c r="O2564">
        <v>0</v>
      </c>
      <c r="P2564">
        <f>O2564*_xlfn.XLOOKUP(K2564,AM:AM,AN:AN)</f>
        <v>0</v>
      </c>
      <c r="Q2564">
        <f>O2564*_xlfn.XLOOKUP(K2564,AM:AM,AO:AO)</f>
        <v>0</v>
      </c>
      <c r="R2564" t="str">
        <f>_xlfn.XLOOKUP(E2564,AF:AF,AG:AG)</f>
        <v>Emirates Airlines</v>
      </c>
      <c r="S2564" t="str">
        <f>_xlfn.XLOOKUP(E2564,AF:AF,AI:AI)</f>
        <v>United Arab Emirates</v>
      </c>
      <c r="T2564">
        <f>WEEKNUM(G2564)</f>
        <v>43</v>
      </c>
      <c r="U2564">
        <f>YEAR(G2564)</f>
        <v>2025</v>
      </c>
      <c r="V2564" s="117">
        <f>IFERROR(Q2564/N2564,"0")</f>
        <v>0</v>
      </c>
    </row>
    <row r="2565" spans="1:22">
      <c r="A2565" t="str">
        <f>_xlfn.XLOOKUP(D2565,BN:BN,BO:BO)</f>
        <v>México</v>
      </c>
      <c r="B2565" t="s">
        <v>25</v>
      </c>
      <c r="C2565">
        <v>391</v>
      </c>
      <c r="D2565" t="str">
        <f>_xlfn.XLOOKUP(C2565,BH:BH,BI:BI)</f>
        <v>LucianaE</v>
      </c>
      <c r="E2565">
        <v>0</v>
      </c>
      <c r="F2565" t="s">
        <v>2790</v>
      </c>
      <c r="G2565" s="63">
        <v>45949</v>
      </c>
      <c r="H2565" s="63">
        <v>45955</v>
      </c>
      <c r="I2565" t="s">
        <v>396</v>
      </c>
      <c r="J2565" t="str">
        <f>_xlfn.XLOOKUP(I2565,AS:AS,AU:AU)</f>
        <v>Honorarios</v>
      </c>
      <c r="K2565" t="s">
        <v>33</v>
      </c>
      <c r="L2565">
        <v>70</v>
      </c>
      <c r="M2565">
        <f>L2565*_xlfn.XLOOKUP(K2565,AM:AM,AN:AN)</f>
        <v>60.199999999999996</v>
      </c>
      <c r="N2565">
        <f>L2565*_xlfn.XLOOKUP(K2565,AM:AM,AO:AO)</f>
        <v>70</v>
      </c>
      <c r="O2565">
        <v>70</v>
      </c>
      <c r="P2565">
        <f>O2565*_xlfn.XLOOKUP(K2565,AM:AM,AN:AN)</f>
        <v>60.199999999999996</v>
      </c>
      <c r="Q2565">
        <f>O2565*_xlfn.XLOOKUP(K2565,AM:AM,AO:AO)</f>
        <v>70</v>
      </c>
      <c r="R2565" t="str">
        <f>_xlfn.XLOOKUP(E2565,AF:AF,AG:AG)</f>
        <v>FEES</v>
      </c>
      <c r="S2565">
        <f>_xlfn.XLOOKUP(E2565,AF:AF,AI:AI)</f>
        <v>0</v>
      </c>
      <c r="T2565">
        <f>WEEKNUM(G2565)</f>
        <v>43</v>
      </c>
      <c r="U2565">
        <f>YEAR(G2565)</f>
        <v>2025</v>
      </c>
      <c r="V2565" s="117">
        <f>IFERROR(Q2565/N2565,"0")</f>
        <v>1</v>
      </c>
    </row>
    <row r="2566" spans="1:22">
      <c r="A2566" t="str">
        <f>_xlfn.XLOOKUP(D2566,BN:BN,BO:BO)</f>
        <v>México</v>
      </c>
      <c r="B2566" t="s">
        <v>25</v>
      </c>
      <c r="C2566">
        <v>391</v>
      </c>
      <c r="D2566" t="str">
        <f>_xlfn.XLOOKUP(C2566,BH:BH,BI:BI)</f>
        <v>LucianaE</v>
      </c>
      <c r="E2566">
        <v>28293</v>
      </c>
      <c r="F2566" t="s">
        <v>3431</v>
      </c>
      <c r="G2566" s="63">
        <v>45956</v>
      </c>
      <c r="H2566" s="63">
        <v>45960</v>
      </c>
      <c r="I2566" t="s">
        <v>376</v>
      </c>
      <c r="J2566" t="str">
        <f>_xlfn.XLOOKUP(I2566,AS:AS,AU:AU)</f>
        <v>Hotel</v>
      </c>
      <c r="K2566" t="s">
        <v>33</v>
      </c>
      <c r="L2566">
        <v>7321.39</v>
      </c>
      <c r="M2566">
        <f>L2566*_xlfn.XLOOKUP(K2566,AM:AM,AN:AN)</f>
        <v>6296.3954000000003</v>
      </c>
      <c r="N2566">
        <f>L2566*_xlfn.XLOOKUP(K2566,AM:AM,AO:AO)</f>
        <v>7321.39</v>
      </c>
      <c r="O2566">
        <v>487.8</v>
      </c>
      <c r="P2566">
        <f>O2566*_xlfn.XLOOKUP(K2566,AM:AM,AN:AN)</f>
        <v>419.50799999999998</v>
      </c>
      <c r="Q2566">
        <f>O2566*_xlfn.XLOOKUP(K2566,AM:AM,AO:AO)</f>
        <v>487.8</v>
      </c>
      <c r="R2566" t="str">
        <f>_xlfn.XLOOKUP(E2566,AF:AF,AG:AG)</f>
        <v>THE RITZ CARLTON KYOTO</v>
      </c>
      <c r="S2566" t="str">
        <f>_xlfn.XLOOKUP(E2566,AF:AF,AI:AI)</f>
        <v>Japan</v>
      </c>
      <c r="T2566">
        <f>WEEKNUM(G2566)</f>
        <v>44</v>
      </c>
      <c r="U2566">
        <f>YEAR(G2566)</f>
        <v>2025</v>
      </c>
      <c r="V2566" s="117">
        <f>IFERROR(Q2566/N2566,"0")</f>
        <v>6.6626692472331078E-2</v>
      </c>
    </row>
    <row r="2567" spans="1:22">
      <c r="A2567" t="str">
        <f>_xlfn.XLOOKUP(D2567,BN:BN,BO:BO)</f>
        <v>México</v>
      </c>
      <c r="B2567" t="s">
        <v>25</v>
      </c>
      <c r="C2567">
        <v>391</v>
      </c>
      <c r="D2567" t="str">
        <f>_xlfn.XLOOKUP(C2567,BH:BH,BI:BI)</f>
        <v>LucianaE</v>
      </c>
      <c r="E2567">
        <v>25360</v>
      </c>
      <c r="F2567" t="s">
        <v>3445</v>
      </c>
      <c r="G2567" s="63">
        <v>45954</v>
      </c>
      <c r="H2567" s="63">
        <v>45960</v>
      </c>
      <c r="I2567" t="s">
        <v>364</v>
      </c>
      <c r="J2567" t="str">
        <f>_xlfn.XLOOKUP(I2567,AS:AS,AU:AU)</f>
        <v>DMC</v>
      </c>
      <c r="K2567" t="s">
        <v>33</v>
      </c>
      <c r="L2567">
        <v>7121</v>
      </c>
      <c r="M2567">
        <f>L2567*_xlfn.XLOOKUP(K2567,AM:AM,AN:AN)</f>
        <v>6124.0599999999995</v>
      </c>
      <c r="N2567">
        <f>L2567*_xlfn.XLOOKUP(K2567,AM:AM,AO:AO)</f>
        <v>7121</v>
      </c>
      <c r="O2567">
        <v>1233.07</v>
      </c>
      <c r="P2567">
        <f>O2567*_xlfn.XLOOKUP(K2567,AM:AM,AN:AN)</f>
        <v>1060.4402</v>
      </c>
      <c r="Q2567">
        <f>O2567*_xlfn.XLOOKUP(K2567,AM:AM,AO:AO)</f>
        <v>1233.07</v>
      </c>
      <c r="R2567" t="str">
        <f>_xlfn.XLOOKUP(E2567,AF:AF,AG:AG)</f>
        <v>Luxury Japan</v>
      </c>
      <c r="S2567" t="str">
        <f>_xlfn.XLOOKUP(E2567,AF:AF,AI:AI)</f>
        <v>Japan</v>
      </c>
      <c r="T2567">
        <f>WEEKNUM(G2567)</f>
        <v>43</v>
      </c>
      <c r="U2567">
        <f>YEAR(G2567)</f>
        <v>2025</v>
      </c>
      <c r="V2567" s="117">
        <f>IFERROR(Q2567/N2567,"0")</f>
        <v>0.17315966858587276</v>
      </c>
    </row>
    <row r="2568" spans="1:22">
      <c r="A2568" t="str">
        <f>_xlfn.XLOOKUP(D2568,BN:BN,BO:BO)</f>
        <v>México</v>
      </c>
      <c r="B2568" t="s">
        <v>25</v>
      </c>
      <c r="C2568">
        <v>391</v>
      </c>
      <c r="D2568" t="str">
        <f>_xlfn.XLOOKUP(C2568,BH:BH,BI:BI)</f>
        <v>LucianaE</v>
      </c>
      <c r="E2568">
        <v>28389</v>
      </c>
      <c r="F2568" t="s">
        <v>3462</v>
      </c>
      <c r="G2568" s="63">
        <v>45960</v>
      </c>
      <c r="H2568" s="63">
        <v>45963</v>
      </c>
      <c r="I2568" t="s">
        <v>376</v>
      </c>
      <c r="J2568" t="str">
        <f>_xlfn.XLOOKUP(I2568,AS:AS,AU:AU)</f>
        <v>Hotel</v>
      </c>
      <c r="K2568" t="s">
        <v>33</v>
      </c>
      <c r="L2568">
        <v>2247.41</v>
      </c>
      <c r="M2568">
        <f>L2568*_xlfn.XLOOKUP(K2568,AM:AM,AN:AN)</f>
        <v>1932.7725999999998</v>
      </c>
      <c r="N2568">
        <f>L2568*_xlfn.XLOOKUP(K2568,AM:AM,AO:AO)</f>
        <v>2247.41</v>
      </c>
      <c r="O2568">
        <v>268.2</v>
      </c>
      <c r="P2568">
        <f>O2568*_xlfn.XLOOKUP(K2568,AM:AM,AN:AN)</f>
        <v>230.65199999999999</v>
      </c>
      <c r="Q2568">
        <f>O2568*_xlfn.XLOOKUP(K2568,AM:AM,AO:AO)</f>
        <v>268.2</v>
      </c>
      <c r="R2568" t="str">
        <f>_xlfn.XLOOKUP(E2568,AF:AF,AG:AG)</f>
        <v>ROSEWOOD HONG KONG</v>
      </c>
      <c r="S2568" t="str">
        <f>_xlfn.XLOOKUP(E2568,AF:AF,AI:AI)</f>
        <v>Hong Kong</v>
      </c>
      <c r="T2568">
        <f>WEEKNUM(G2568)</f>
        <v>44</v>
      </c>
      <c r="U2568">
        <f>YEAR(G2568)</f>
        <v>2025</v>
      </c>
      <c r="V2568" s="117">
        <f>IFERROR(Q2568/N2568,"0")</f>
        <v>0.11933737057323764</v>
      </c>
    </row>
    <row r="2569" spans="1:22">
      <c r="A2569" t="str">
        <f>_xlfn.XLOOKUP(D2569,BN:BN,BO:BO)</f>
        <v>México</v>
      </c>
      <c r="B2569" t="s">
        <v>25</v>
      </c>
      <c r="C2569">
        <v>391</v>
      </c>
      <c r="D2569" t="str">
        <f>_xlfn.XLOOKUP(C2569,BH:BH,BI:BI)</f>
        <v>LucianaE</v>
      </c>
      <c r="E2569">
        <v>25024</v>
      </c>
      <c r="F2569" t="s">
        <v>3463</v>
      </c>
      <c r="G2569" s="63">
        <v>45948</v>
      </c>
      <c r="H2569" s="63">
        <v>45948</v>
      </c>
      <c r="I2569" t="s">
        <v>366</v>
      </c>
      <c r="J2569" t="str">
        <f>_xlfn.XLOOKUP(I2569,AS:AS,AU:AU)</f>
        <v>Vuelos</v>
      </c>
      <c r="K2569" t="s">
        <v>33</v>
      </c>
      <c r="L2569">
        <v>32</v>
      </c>
      <c r="M2569">
        <f>L2569*_xlfn.XLOOKUP(K2569,AM:AM,AN:AN)</f>
        <v>27.52</v>
      </c>
      <c r="N2569">
        <f>L2569*_xlfn.XLOOKUP(K2569,AM:AM,AO:AO)</f>
        <v>32</v>
      </c>
      <c r="O2569">
        <v>0</v>
      </c>
      <c r="P2569">
        <f>O2569*_xlfn.XLOOKUP(K2569,AM:AM,AN:AN)</f>
        <v>0</v>
      </c>
      <c r="Q2569">
        <f>O2569*_xlfn.XLOOKUP(K2569,AM:AM,AO:AO)</f>
        <v>0</v>
      </c>
      <c r="R2569" t="str">
        <f>_xlfn.XLOOKUP(E2569,AF:AF,AG:AG)</f>
        <v>Iberia</v>
      </c>
      <c r="S2569" t="str">
        <f>_xlfn.XLOOKUP(E2569,AF:AF,AI:AI)</f>
        <v>Spain</v>
      </c>
      <c r="T2569">
        <f>WEEKNUM(G2569)</f>
        <v>42</v>
      </c>
      <c r="U2569">
        <f>YEAR(G2569)</f>
        <v>2025</v>
      </c>
      <c r="V2569" s="117">
        <f>IFERROR(Q2569/N2569,"0")</f>
        <v>0</v>
      </c>
    </row>
    <row r="2570" spans="1:22">
      <c r="A2570" t="str">
        <f>_xlfn.XLOOKUP(D2570,BN:BN,BO:BO)</f>
        <v>México</v>
      </c>
      <c r="B2570" t="s">
        <v>25</v>
      </c>
      <c r="C2570">
        <v>391</v>
      </c>
      <c r="D2570" t="str">
        <f>_xlfn.XLOOKUP(C2570,BH:BH,BI:BI)</f>
        <v>LucianaE</v>
      </c>
      <c r="E2570">
        <v>28454</v>
      </c>
      <c r="F2570" t="s">
        <v>3447</v>
      </c>
      <c r="G2570" s="63">
        <v>45967</v>
      </c>
      <c r="H2570" s="63">
        <v>45970</v>
      </c>
      <c r="I2570" t="s">
        <v>376</v>
      </c>
      <c r="J2570" t="str">
        <f>_xlfn.XLOOKUP(I2570,AS:AS,AU:AU)</f>
        <v>Hotel</v>
      </c>
      <c r="K2570" t="s">
        <v>33</v>
      </c>
      <c r="L2570">
        <v>2695.57</v>
      </c>
      <c r="M2570">
        <f>L2570*_xlfn.XLOOKUP(K2570,AM:AM,AN:AN)</f>
        <v>2318.1902</v>
      </c>
      <c r="N2570">
        <f>L2570*_xlfn.XLOOKUP(K2570,AM:AM,AO:AO)</f>
        <v>2695.57</v>
      </c>
      <c r="O2570">
        <v>231.1</v>
      </c>
      <c r="P2570">
        <f>O2570*_xlfn.XLOOKUP(K2570,AM:AM,AN:AN)</f>
        <v>198.74599999999998</v>
      </c>
      <c r="Q2570">
        <f>O2570*_xlfn.XLOOKUP(K2570,AM:AM,AO:AO)</f>
        <v>231.1</v>
      </c>
      <c r="R2570" t="str">
        <f>_xlfn.XLOOKUP(E2570,AF:AF,AG:AG)</f>
        <v>FOUR SEASONS HOTEL BANGKOK AT CHAO PHRAYA RIVER</v>
      </c>
      <c r="S2570" t="str">
        <f>_xlfn.XLOOKUP(E2570,AF:AF,AI:AI)</f>
        <v>Thailand</v>
      </c>
      <c r="T2570">
        <f>WEEKNUM(G2570)</f>
        <v>45</v>
      </c>
      <c r="U2570">
        <f>YEAR(G2570)</f>
        <v>2025</v>
      </c>
      <c r="V2570" s="117">
        <f>IFERROR(Q2570/N2570,"0")</f>
        <v>8.5733258642884433E-2</v>
      </c>
    </row>
    <row r="2571" spans="1:22">
      <c r="A2571" t="str">
        <f>_xlfn.XLOOKUP(D2571,BN:BN,BO:BO)</f>
        <v>México</v>
      </c>
      <c r="B2571" t="s">
        <v>25</v>
      </c>
      <c r="C2571">
        <v>391</v>
      </c>
      <c r="D2571" t="str">
        <f>_xlfn.XLOOKUP(C2571,BH:BH,BI:BI)</f>
        <v>LucianaE</v>
      </c>
      <c r="E2571">
        <v>28527</v>
      </c>
      <c r="F2571" t="s">
        <v>3464</v>
      </c>
      <c r="G2571" s="63">
        <v>45960</v>
      </c>
      <c r="H2571" s="63">
        <v>45963</v>
      </c>
      <c r="I2571" t="s">
        <v>366</v>
      </c>
      <c r="J2571" t="str">
        <f>_xlfn.XLOOKUP(I2571,AS:AS,AU:AU)</f>
        <v>Vuelos</v>
      </c>
      <c r="K2571" t="s">
        <v>33</v>
      </c>
      <c r="L2571">
        <v>2397.5</v>
      </c>
      <c r="M2571">
        <f>L2571*_xlfn.XLOOKUP(K2571,AM:AM,AN:AN)</f>
        <v>2061.85</v>
      </c>
      <c r="N2571">
        <f>L2571*_xlfn.XLOOKUP(K2571,AM:AM,AO:AO)</f>
        <v>2397.5</v>
      </c>
      <c r="O2571">
        <v>0</v>
      </c>
      <c r="P2571">
        <f>O2571*_xlfn.XLOOKUP(K2571,AM:AM,AN:AN)</f>
        <v>0</v>
      </c>
      <c r="Q2571">
        <f>O2571*_xlfn.XLOOKUP(K2571,AM:AM,AO:AO)</f>
        <v>0</v>
      </c>
      <c r="R2571" t="str">
        <f>_xlfn.XLOOKUP(E2571,AF:AF,AG:AG)</f>
        <v>Cathay Pacific Airways</v>
      </c>
      <c r="S2571" t="str">
        <f>_xlfn.XLOOKUP(E2571,AF:AF,AI:AI)</f>
        <v>Hong Kong</v>
      </c>
      <c r="T2571">
        <f>WEEKNUM(G2571)</f>
        <v>44</v>
      </c>
      <c r="U2571">
        <f>YEAR(G2571)</f>
        <v>2025</v>
      </c>
      <c r="V2571" s="117">
        <f>IFERROR(Q2571/N2571,"0")</f>
        <v>0</v>
      </c>
    </row>
    <row r="2572" spans="1:22">
      <c r="A2572" t="str">
        <f>_xlfn.XLOOKUP(D2572,BN:BN,BO:BO)</f>
        <v>México</v>
      </c>
      <c r="B2572" t="s">
        <v>25</v>
      </c>
      <c r="C2572">
        <v>391</v>
      </c>
      <c r="D2572" t="str">
        <f>_xlfn.XLOOKUP(C2572,BH:BH,BI:BI)</f>
        <v>LucianaE</v>
      </c>
      <c r="E2572">
        <v>28527</v>
      </c>
      <c r="F2572" t="s">
        <v>3465</v>
      </c>
      <c r="G2572" s="63">
        <v>45960</v>
      </c>
      <c r="H2572" s="63">
        <v>45963</v>
      </c>
      <c r="I2572" t="s">
        <v>366</v>
      </c>
      <c r="J2572" t="str">
        <f>_xlfn.XLOOKUP(I2572,AS:AS,AU:AU)</f>
        <v>Vuelos</v>
      </c>
      <c r="K2572" t="s">
        <v>33</v>
      </c>
      <c r="L2572">
        <v>2397.5</v>
      </c>
      <c r="M2572">
        <f>L2572*_xlfn.XLOOKUP(K2572,AM:AM,AN:AN)</f>
        <v>2061.85</v>
      </c>
      <c r="N2572">
        <f>L2572*_xlfn.XLOOKUP(K2572,AM:AM,AO:AO)</f>
        <v>2397.5</v>
      </c>
      <c r="O2572">
        <v>0</v>
      </c>
      <c r="P2572">
        <f>O2572*_xlfn.XLOOKUP(K2572,AM:AM,AN:AN)</f>
        <v>0</v>
      </c>
      <c r="Q2572">
        <f>O2572*_xlfn.XLOOKUP(K2572,AM:AM,AO:AO)</f>
        <v>0</v>
      </c>
      <c r="R2572" t="str">
        <f>_xlfn.XLOOKUP(E2572,AF:AF,AG:AG)</f>
        <v>Cathay Pacific Airways</v>
      </c>
      <c r="S2572" t="str">
        <f>_xlfn.XLOOKUP(E2572,AF:AF,AI:AI)</f>
        <v>Hong Kong</v>
      </c>
      <c r="T2572">
        <f>WEEKNUM(G2572)</f>
        <v>44</v>
      </c>
      <c r="U2572">
        <f>YEAR(G2572)</f>
        <v>2025</v>
      </c>
      <c r="V2572" s="117">
        <f>IFERROR(Q2572/N2572,"0")</f>
        <v>0</v>
      </c>
    </row>
    <row r="2573" spans="1:22">
      <c r="A2573" t="str">
        <f>_xlfn.XLOOKUP(D2573,BN:BN,BO:BO)</f>
        <v>México</v>
      </c>
      <c r="B2573" t="s">
        <v>25</v>
      </c>
      <c r="C2573">
        <v>391</v>
      </c>
      <c r="D2573" t="str">
        <f>_xlfn.XLOOKUP(C2573,BH:BH,BI:BI)</f>
        <v>LucianaE</v>
      </c>
      <c r="E2573">
        <v>27453</v>
      </c>
      <c r="F2573" t="s">
        <v>3466</v>
      </c>
      <c r="G2573" s="63">
        <v>45960</v>
      </c>
      <c r="H2573" s="63">
        <v>45963</v>
      </c>
      <c r="I2573" t="s">
        <v>366</v>
      </c>
      <c r="J2573" t="str">
        <f>_xlfn.XLOOKUP(I2573,AS:AS,AU:AU)</f>
        <v>Vuelos</v>
      </c>
      <c r="K2573" t="s">
        <v>33</v>
      </c>
      <c r="L2573">
        <v>245</v>
      </c>
      <c r="M2573">
        <f>L2573*_xlfn.XLOOKUP(K2573,AM:AM,AN:AN)</f>
        <v>210.7</v>
      </c>
      <c r="N2573">
        <f>L2573*_xlfn.XLOOKUP(K2573,AM:AM,AO:AO)</f>
        <v>245</v>
      </c>
      <c r="O2573">
        <v>0</v>
      </c>
      <c r="P2573">
        <f>O2573*_xlfn.XLOOKUP(K2573,AM:AM,AN:AN)</f>
        <v>0</v>
      </c>
      <c r="Q2573">
        <f>O2573*_xlfn.XLOOKUP(K2573,AM:AM,AO:AO)</f>
        <v>0</v>
      </c>
      <c r="R2573" t="str">
        <f>_xlfn.XLOOKUP(E2573,AF:AF,AG:AG)</f>
        <v>Thai Airways Intl</v>
      </c>
      <c r="S2573" t="str">
        <f>_xlfn.XLOOKUP(E2573,AF:AF,AI:AI)</f>
        <v>Thailand</v>
      </c>
      <c r="T2573">
        <f>WEEKNUM(G2573)</f>
        <v>44</v>
      </c>
      <c r="U2573">
        <f>YEAR(G2573)</f>
        <v>2025</v>
      </c>
      <c r="V2573" s="117">
        <f>IFERROR(Q2573/N2573,"0")</f>
        <v>0</v>
      </c>
    </row>
    <row r="2574" spans="1:22">
      <c r="A2574" t="str">
        <f>_xlfn.XLOOKUP(D2574,BN:BN,BO:BO)</f>
        <v>México</v>
      </c>
      <c r="B2574" t="s">
        <v>25</v>
      </c>
      <c r="C2574">
        <v>391</v>
      </c>
      <c r="D2574" t="str">
        <f>_xlfn.XLOOKUP(C2574,BH:BH,BI:BI)</f>
        <v>LucianaE</v>
      </c>
      <c r="E2574">
        <v>27453</v>
      </c>
      <c r="F2574" t="s">
        <v>3467</v>
      </c>
      <c r="G2574" s="63">
        <v>45960</v>
      </c>
      <c r="H2574" s="63">
        <v>45963</v>
      </c>
      <c r="I2574" t="s">
        <v>366</v>
      </c>
      <c r="J2574" t="str">
        <f>_xlfn.XLOOKUP(I2574,AS:AS,AU:AU)</f>
        <v>Vuelos</v>
      </c>
      <c r="K2574" t="s">
        <v>33</v>
      </c>
      <c r="L2574">
        <v>245</v>
      </c>
      <c r="M2574">
        <f>L2574*_xlfn.XLOOKUP(K2574,AM:AM,AN:AN)</f>
        <v>210.7</v>
      </c>
      <c r="N2574">
        <f>L2574*_xlfn.XLOOKUP(K2574,AM:AM,AO:AO)</f>
        <v>245</v>
      </c>
      <c r="O2574">
        <v>0</v>
      </c>
      <c r="P2574">
        <f>O2574*_xlfn.XLOOKUP(K2574,AM:AM,AN:AN)</f>
        <v>0</v>
      </c>
      <c r="Q2574">
        <f>O2574*_xlfn.XLOOKUP(K2574,AM:AM,AO:AO)</f>
        <v>0</v>
      </c>
      <c r="R2574" t="str">
        <f>_xlfn.XLOOKUP(E2574,AF:AF,AG:AG)</f>
        <v>Thai Airways Intl</v>
      </c>
      <c r="S2574" t="str">
        <f>_xlfn.XLOOKUP(E2574,AF:AF,AI:AI)</f>
        <v>Thailand</v>
      </c>
      <c r="T2574">
        <f>WEEKNUM(G2574)</f>
        <v>44</v>
      </c>
      <c r="U2574">
        <f>YEAR(G2574)</f>
        <v>2025</v>
      </c>
      <c r="V2574" s="117">
        <f>IFERROR(Q2574/N2574,"0")</f>
        <v>0</v>
      </c>
    </row>
    <row r="2575" spans="1:22">
      <c r="A2575" t="str">
        <f>_xlfn.XLOOKUP(D2575,BN:BN,BO:BO)</f>
        <v>México</v>
      </c>
      <c r="B2575" t="s">
        <v>25</v>
      </c>
      <c r="C2575">
        <v>391</v>
      </c>
      <c r="D2575" t="str">
        <f>_xlfn.XLOOKUP(C2575,BH:BH,BI:BI)</f>
        <v>LucianaE</v>
      </c>
      <c r="E2575">
        <v>0</v>
      </c>
      <c r="F2575" t="s">
        <v>2790</v>
      </c>
      <c r="G2575" s="63">
        <v>45948</v>
      </c>
      <c r="H2575" s="63">
        <v>45970</v>
      </c>
      <c r="I2575" t="s">
        <v>396</v>
      </c>
      <c r="J2575" t="str">
        <f>_xlfn.XLOOKUP(I2575,AS:AS,AU:AU)</f>
        <v>Honorarios</v>
      </c>
      <c r="K2575" t="s">
        <v>33</v>
      </c>
      <c r="L2575">
        <v>70</v>
      </c>
      <c r="M2575">
        <f>L2575*_xlfn.XLOOKUP(K2575,AM:AM,AN:AN)</f>
        <v>60.199999999999996</v>
      </c>
      <c r="N2575">
        <f>L2575*_xlfn.XLOOKUP(K2575,AM:AM,AO:AO)</f>
        <v>70</v>
      </c>
      <c r="O2575">
        <v>70</v>
      </c>
      <c r="P2575">
        <f>O2575*_xlfn.XLOOKUP(K2575,AM:AM,AN:AN)</f>
        <v>60.199999999999996</v>
      </c>
      <c r="Q2575">
        <f>O2575*_xlfn.XLOOKUP(K2575,AM:AM,AO:AO)</f>
        <v>70</v>
      </c>
      <c r="R2575" t="str">
        <f>_xlfn.XLOOKUP(E2575,AF:AF,AG:AG)</f>
        <v>FEES</v>
      </c>
      <c r="S2575">
        <f>_xlfn.XLOOKUP(E2575,AF:AF,AI:AI)</f>
        <v>0</v>
      </c>
      <c r="T2575">
        <f>WEEKNUM(G2575)</f>
        <v>42</v>
      </c>
      <c r="U2575">
        <f>YEAR(G2575)</f>
        <v>2025</v>
      </c>
      <c r="V2575" s="117">
        <f>IFERROR(Q2575/N2575,"0")</f>
        <v>1</v>
      </c>
    </row>
    <row r="2576" spans="1:22">
      <c r="A2576" t="str">
        <f>_xlfn.XLOOKUP(D2576,BN:BN,BO:BO)</f>
        <v>México</v>
      </c>
      <c r="B2576" t="s">
        <v>25</v>
      </c>
      <c r="C2576">
        <v>391</v>
      </c>
      <c r="D2576" t="str">
        <f>_xlfn.XLOOKUP(C2576,BH:BH,BI:BI)</f>
        <v>LucianaE</v>
      </c>
      <c r="E2576">
        <v>28539</v>
      </c>
      <c r="F2576" t="s">
        <v>3452</v>
      </c>
      <c r="G2576" s="63">
        <v>45960</v>
      </c>
      <c r="H2576" s="63">
        <v>45963</v>
      </c>
      <c r="I2576" t="s">
        <v>364</v>
      </c>
      <c r="J2576" t="str">
        <f>_xlfn.XLOOKUP(I2576,AS:AS,AU:AU)</f>
        <v>DMC</v>
      </c>
      <c r="K2576" t="s">
        <v>33</v>
      </c>
      <c r="L2576">
        <v>645</v>
      </c>
      <c r="M2576">
        <f>L2576*_xlfn.XLOOKUP(K2576,AM:AM,AN:AN)</f>
        <v>554.70000000000005</v>
      </c>
      <c r="N2576">
        <f>L2576*_xlfn.XLOOKUP(K2576,AM:AM,AO:AO)</f>
        <v>645</v>
      </c>
      <c r="O2576">
        <v>97</v>
      </c>
      <c r="P2576">
        <f>O2576*_xlfn.XLOOKUP(K2576,AM:AM,AN:AN)</f>
        <v>83.42</v>
      </c>
      <c r="Q2576">
        <f>O2576*_xlfn.XLOOKUP(K2576,AM:AM,AO:AO)</f>
        <v>97</v>
      </c>
      <c r="R2576" t="str">
        <f>_xlfn.XLOOKUP(E2576,AF:AF,AG:AG)</f>
        <v>CHINA A LA CARTA</v>
      </c>
      <c r="S2576" t="str">
        <f>_xlfn.XLOOKUP(E2576,AF:AF,AI:AI)</f>
        <v>China</v>
      </c>
      <c r="T2576">
        <f>WEEKNUM(G2576)</f>
        <v>44</v>
      </c>
      <c r="U2576">
        <f>YEAR(G2576)</f>
        <v>2025</v>
      </c>
      <c r="V2576" s="117">
        <f>IFERROR(Q2576/N2576,"0")</f>
        <v>0.15038759689922482</v>
      </c>
    </row>
    <row r="2577" spans="1:22">
      <c r="A2577" t="str">
        <f>_xlfn.XLOOKUP(D2577,BN:BN,BO:BO)</f>
        <v>México</v>
      </c>
      <c r="B2577" t="s">
        <v>25</v>
      </c>
      <c r="C2577">
        <v>391</v>
      </c>
      <c r="D2577" t="str">
        <f>_xlfn.XLOOKUP(C2577,BH:BH,BI:BI)</f>
        <v>LucianaE</v>
      </c>
      <c r="E2577">
        <v>28731</v>
      </c>
      <c r="F2577" t="s">
        <v>3440</v>
      </c>
      <c r="G2577" s="63">
        <v>45967</v>
      </c>
      <c r="H2577" s="63">
        <v>45969</v>
      </c>
      <c r="I2577" t="s">
        <v>364</v>
      </c>
      <c r="J2577" t="str">
        <f>_xlfn.XLOOKUP(I2577,AS:AS,AU:AU)</f>
        <v>DMC</v>
      </c>
      <c r="K2577" t="s">
        <v>33</v>
      </c>
      <c r="L2577">
        <v>930</v>
      </c>
      <c r="M2577">
        <f>L2577*_xlfn.XLOOKUP(K2577,AM:AM,AN:AN)</f>
        <v>799.8</v>
      </c>
      <c r="N2577">
        <f>L2577*_xlfn.XLOOKUP(K2577,AM:AM,AO:AO)</f>
        <v>930</v>
      </c>
      <c r="O2577">
        <v>140</v>
      </c>
      <c r="P2577">
        <f>O2577*_xlfn.XLOOKUP(K2577,AM:AM,AN:AN)</f>
        <v>120.39999999999999</v>
      </c>
      <c r="Q2577">
        <f>O2577*_xlfn.XLOOKUP(K2577,AM:AM,AO:AO)</f>
        <v>140</v>
      </c>
      <c r="R2577" t="str">
        <f>_xlfn.XLOOKUP(E2577,AF:AF,AG:AG)</f>
        <v>ASIA EXOTICA</v>
      </c>
      <c r="S2577" t="str">
        <f>_xlfn.XLOOKUP(E2577,AF:AF,AI:AI)</f>
        <v>Thailand</v>
      </c>
      <c r="T2577">
        <f>WEEKNUM(G2577)</f>
        <v>45</v>
      </c>
      <c r="U2577">
        <f>YEAR(G2577)</f>
        <v>2025</v>
      </c>
      <c r="V2577" s="117">
        <f>IFERROR(Q2577/N2577,"0")</f>
        <v>0.15053763440860216</v>
      </c>
    </row>
    <row r="2578" spans="1:22">
      <c r="A2578" t="str">
        <f>_xlfn.XLOOKUP(D2578,BN:BN,BO:BO)</f>
        <v>México</v>
      </c>
      <c r="B2578" t="s">
        <v>25</v>
      </c>
      <c r="C2578">
        <v>391</v>
      </c>
      <c r="D2578" t="str">
        <f>_xlfn.XLOOKUP(C2578,BH:BH,BI:BI)</f>
        <v>LucianaE</v>
      </c>
      <c r="E2578">
        <v>31015</v>
      </c>
      <c r="F2578" t="s">
        <v>3441</v>
      </c>
      <c r="G2578" s="63">
        <v>45963</v>
      </c>
      <c r="H2578" s="63">
        <v>45967</v>
      </c>
      <c r="I2578" t="s">
        <v>376</v>
      </c>
      <c r="J2578" t="str">
        <f>_xlfn.XLOOKUP(I2578,AS:AS,AU:AU)</f>
        <v>Hotel</v>
      </c>
      <c r="K2578" t="s">
        <v>33</v>
      </c>
      <c r="L2578">
        <v>8071.6</v>
      </c>
      <c r="M2578">
        <f>L2578*_xlfn.XLOOKUP(K2578,AM:AM,AN:AN)</f>
        <v>6941.576</v>
      </c>
      <c r="N2578">
        <f>L2578*_xlfn.XLOOKUP(K2578,AM:AM,AO:AO)</f>
        <v>8071.6</v>
      </c>
      <c r="O2578">
        <v>958.8</v>
      </c>
      <c r="P2578">
        <f>O2578*_xlfn.XLOOKUP(K2578,AM:AM,AN:AN)</f>
        <v>824.56799999999998</v>
      </c>
      <c r="Q2578">
        <f>O2578*_xlfn.XLOOKUP(K2578,AM:AM,AO:AO)</f>
        <v>958.8</v>
      </c>
      <c r="R2578" t="str">
        <f>_xlfn.XLOOKUP(E2578,AF:AF,AG:AG)</f>
        <v>AMANPURI</v>
      </c>
      <c r="S2578" t="str">
        <f>_xlfn.XLOOKUP(E2578,AF:AF,AI:AI)</f>
        <v>Thailand</v>
      </c>
      <c r="T2578">
        <f>WEEKNUM(G2578)</f>
        <v>45</v>
      </c>
      <c r="U2578">
        <f>YEAR(G2578)</f>
        <v>2025</v>
      </c>
      <c r="V2578" s="117">
        <f>IFERROR(Q2578/N2578,"0")</f>
        <v>0.11878685762426283</v>
      </c>
    </row>
    <row r="2579" spans="1:22">
      <c r="A2579" t="str">
        <f>_xlfn.XLOOKUP(D2579,BN:BN,BO:BO)</f>
        <v>México</v>
      </c>
      <c r="B2579" t="s">
        <v>25</v>
      </c>
      <c r="C2579">
        <v>392</v>
      </c>
      <c r="D2579" t="str">
        <f>_xlfn.XLOOKUP(C2579,BH:BH,BI:BI)</f>
        <v>LucianaE</v>
      </c>
      <c r="E2579">
        <v>24989</v>
      </c>
      <c r="F2579" t="s">
        <v>3468</v>
      </c>
      <c r="G2579" s="63">
        <v>46020</v>
      </c>
      <c r="H2579" s="63">
        <v>46021</v>
      </c>
      <c r="I2579" t="s">
        <v>376</v>
      </c>
      <c r="J2579" t="str">
        <f>_xlfn.XLOOKUP(I2579,AS:AS,AU:AU)</f>
        <v>Hotel</v>
      </c>
      <c r="K2579" t="s">
        <v>33</v>
      </c>
      <c r="L2579">
        <v>993.02</v>
      </c>
      <c r="M2579">
        <f>L2579*_xlfn.XLOOKUP(K2579,AM:AM,AN:AN)</f>
        <v>853.99720000000002</v>
      </c>
      <c r="N2579">
        <f>L2579*_xlfn.XLOOKUP(K2579,AM:AM,AO:AO)</f>
        <v>993.02</v>
      </c>
      <c r="O2579">
        <v>64.16</v>
      </c>
      <c r="P2579">
        <f>O2579*_xlfn.XLOOKUP(K2579,AM:AM,AN:AN)</f>
        <v>55.177599999999998</v>
      </c>
      <c r="Q2579">
        <f>O2579*_xlfn.XLOOKUP(K2579,AM:AM,AO:AO)</f>
        <v>64.16</v>
      </c>
      <c r="R2579" t="str">
        <f>_xlfn.XLOOKUP(E2579,AF:AF,AG:AG)</f>
        <v>HYATT CENTRIC KANAZAWA</v>
      </c>
      <c r="S2579" t="str">
        <f>_xlfn.XLOOKUP(E2579,AF:AF,AI:AI)</f>
        <v>Japan</v>
      </c>
      <c r="T2579">
        <f>WEEKNUM(G2579)</f>
        <v>53</v>
      </c>
      <c r="U2579">
        <f>YEAR(G2579)</f>
        <v>2025</v>
      </c>
      <c r="V2579" s="117">
        <f>IFERROR(Q2579/N2579,"0")</f>
        <v>6.4610984673017666E-2</v>
      </c>
    </row>
    <row r="2580" spans="1:22">
      <c r="A2580" t="str">
        <f>_xlfn.XLOOKUP(D2580,BN:BN,BO:BO)</f>
        <v>México</v>
      </c>
      <c r="B2580" t="s">
        <v>25</v>
      </c>
      <c r="C2580">
        <v>392</v>
      </c>
      <c r="D2580" t="str">
        <f>_xlfn.XLOOKUP(C2580,BH:BH,BI:BI)</f>
        <v>LucianaE</v>
      </c>
      <c r="E2580">
        <v>25360</v>
      </c>
      <c r="F2580" t="s">
        <v>3445</v>
      </c>
      <c r="G2580" s="63">
        <v>46017</v>
      </c>
      <c r="H2580" s="63">
        <v>46026</v>
      </c>
      <c r="I2580" t="s">
        <v>364</v>
      </c>
      <c r="J2580" t="str">
        <f>_xlfn.XLOOKUP(I2580,AS:AS,AU:AU)</f>
        <v>DMC</v>
      </c>
      <c r="K2580" t="s">
        <v>33</v>
      </c>
      <c r="L2580">
        <v>26373</v>
      </c>
      <c r="M2580">
        <f>L2580*_xlfn.XLOOKUP(K2580,AM:AM,AN:AN)</f>
        <v>22680.78</v>
      </c>
      <c r="N2580">
        <f>L2580*_xlfn.XLOOKUP(K2580,AM:AM,AO:AO)</f>
        <v>26373</v>
      </c>
      <c r="O2580">
        <v>4903</v>
      </c>
      <c r="P2580">
        <f>O2580*_xlfn.XLOOKUP(K2580,AM:AM,AN:AN)</f>
        <v>4216.58</v>
      </c>
      <c r="Q2580">
        <f>O2580*_xlfn.XLOOKUP(K2580,AM:AM,AO:AO)</f>
        <v>4903</v>
      </c>
      <c r="R2580" t="str">
        <f>_xlfn.XLOOKUP(E2580,AF:AF,AG:AG)</f>
        <v>Luxury Japan</v>
      </c>
      <c r="S2580" t="str">
        <f>_xlfn.XLOOKUP(E2580,AF:AF,AI:AI)</f>
        <v>Japan</v>
      </c>
      <c r="T2580">
        <f>WEEKNUM(G2580)</f>
        <v>52</v>
      </c>
      <c r="U2580">
        <f>YEAR(G2580)</f>
        <v>2025</v>
      </c>
      <c r="V2580" s="117">
        <f>IFERROR(Q2580/N2580,"0")</f>
        <v>0.18590983202517727</v>
      </c>
    </row>
    <row r="2581" spans="1:22">
      <c r="A2581" t="str">
        <f>_xlfn.XLOOKUP(D2581,BN:BN,BO:BO)</f>
        <v>México</v>
      </c>
      <c r="B2581" t="s">
        <v>25</v>
      </c>
      <c r="C2581">
        <v>392</v>
      </c>
      <c r="D2581" t="str">
        <f>_xlfn.XLOOKUP(C2581,BH:BH,BI:BI)</f>
        <v>LucianaE</v>
      </c>
      <c r="E2581">
        <v>25365</v>
      </c>
      <c r="F2581" t="s">
        <v>3469</v>
      </c>
      <c r="G2581" s="63">
        <v>46021</v>
      </c>
      <c r="H2581" s="63">
        <v>46024</v>
      </c>
      <c r="I2581" t="s">
        <v>376</v>
      </c>
      <c r="J2581" t="str">
        <f>_xlfn.XLOOKUP(I2581,AS:AS,AU:AU)</f>
        <v>Hotel</v>
      </c>
      <c r="K2581" t="s">
        <v>33</v>
      </c>
      <c r="L2581">
        <v>17925</v>
      </c>
      <c r="M2581">
        <f>L2581*_xlfn.XLOOKUP(K2581,AM:AM,AN:AN)</f>
        <v>15415.5</v>
      </c>
      <c r="N2581">
        <f>L2581*_xlfn.XLOOKUP(K2581,AM:AM,AO:AO)</f>
        <v>17925</v>
      </c>
      <c r="O2581">
        <v>1396.97</v>
      </c>
      <c r="P2581">
        <f>O2581*_xlfn.XLOOKUP(K2581,AM:AM,AN:AN)</f>
        <v>1201.3942</v>
      </c>
      <c r="Q2581">
        <f>O2581*_xlfn.XLOOKUP(K2581,AM:AM,AO:AO)</f>
        <v>1396.97</v>
      </c>
      <c r="R2581" t="str">
        <f>_xlfn.XLOOKUP(E2581,AF:AF,AG:AG)</f>
        <v>THE SHINMONZEN</v>
      </c>
      <c r="S2581" t="str">
        <f>_xlfn.XLOOKUP(E2581,AF:AF,AI:AI)</f>
        <v>Japan</v>
      </c>
      <c r="T2581">
        <f>WEEKNUM(G2581)</f>
        <v>53</v>
      </c>
      <c r="U2581">
        <f>YEAR(G2581)</f>
        <v>2025</v>
      </c>
      <c r="V2581" s="117">
        <f>IFERROR(Q2581/N2581,"0")</f>
        <v>7.7934170153417012E-2</v>
      </c>
    </row>
    <row r="2582" spans="1:22">
      <c r="A2582" t="str">
        <f>_xlfn.XLOOKUP(D2582,BN:BN,BO:BO)</f>
        <v>México</v>
      </c>
      <c r="B2582" t="s">
        <v>25</v>
      </c>
      <c r="C2582">
        <v>392</v>
      </c>
      <c r="D2582" t="str">
        <f>_xlfn.XLOOKUP(C2582,BH:BH,BI:BI)</f>
        <v>LucianaE</v>
      </c>
      <c r="E2582">
        <v>23362</v>
      </c>
      <c r="F2582" t="s">
        <v>3470</v>
      </c>
      <c r="G2582" s="63">
        <v>46026</v>
      </c>
      <c r="H2582" s="63">
        <v>46029</v>
      </c>
      <c r="I2582" t="s">
        <v>364</v>
      </c>
      <c r="J2582" t="str">
        <f>_xlfn.XLOOKUP(I2582,AS:AS,AU:AU)</f>
        <v>DMC</v>
      </c>
      <c r="K2582" t="s">
        <v>33</v>
      </c>
      <c r="L2582">
        <v>13825.66</v>
      </c>
      <c r="M2582">
        <f>L2582*_xlfn.XLOOKUP(K2582,AM:AM,AN:AN)</f>
        <v>11890.0676</v>
      </c>
      <c r="N2582">
        <f>L2582*_xlfn.XLOOKUP(K2582,AM:AM,AO:AO)</f>
        <v>13825.66</v>
      </c>
      <c r="O2582">
        <v>1867.01</v>
      </c>
      <c r="P2582">
        <f>O2582*_xlfn.XLOOKUP(K2582,AM:AM,AN:AN)</f>
        <v>1605.6286</v>
      </c>
      <c r="Q2582">
        <f>O2582*_xlfn.XLOOKUP(K2582,AM:AM,AO:AO)</f>
        <v>1867.01</v>
      </c>
      <c r="R2582" t="str">
        <f>_xlfn.XLOOKUP(E2582,AF:AF,AG:AG)</f>
        <v>SKIUSA VACATIONS LLC</v>
      </c>
      <c r="S2582" t="str">
        <f>_xlfn.XLOOKUP(E2582,AF:AF,AI:AI)</f>
        <v>United States</v>
      </c>
      <c r="T2582">
        <f>WEEKNUM(G2582)</f>
        <v>2</v>
      </c>
      <c r="U2582">
        <f>YEAR(G2582)</f>
        <v>2026</v>
      </c>
      <c r="V2582" s="117">
        <f>IFERROR(Q2582/N2582,"0")</f>
        <v>0.13503948455263617</v>
      </c>
    </row>
    <row r="2583" spans="1:22">
      <c r="A2583" t="str">
        <f>_xlfn.XLOOKUP(D2583,BN:BN,BO:BO)</f>
        <v>México</v>
      </c>
      <c r="B2583" t="s">
        <v>25</v>
      </c>
      <c r="C2583">
        <v>393</v>
      </c>
      <c r="D2583" t="str">
        <f>_xlfn.XLOOKUP(C2583,BH:BH,BI:BI)</f>
        <v>VeronicaN</v>
      </c>
      <c r="E2583">
        <v>28273</v>
      </c>
      <c r="F2583" t="s">
        <v>3471</v>
      </c>
      <c r="G2583" s="63">
        <v>45857</v>
      </c>
      <c r="H2583" s="63">
        <v>45861</v>
      </c>
      <c r="I2583" t="s">
        <v>376</v>
      </c>
      <c r="J2583" t="str">
        <f>_xlfn.XLOOKUP(I2583,AS:AS,AU:AU)</f>
        <v>Hotel</v>
      </c>
      <c r="K2583" t="s">
        <v>27</v>
      </c>
      <c r="L2583">
        <v>27549.62</v>
      </c>
      <c r="M2583">
        <f>L2583*_xlfn.XLOOKUP(K2583,AM:AM,AN:AN)</f>
        <v>27549.62</v>
      </c>
      <c r="N2583">
        <f>L2583*_xlfn.XLOOKUP(K2583,AM:AM,AO:AO)</f>
        <v>31957.559199999996</v>
      </c>
      <c r="O2583">
        <v>2081.77</v>
      </c>
      <c r="P2583">
        <f>O2583*_xlfn.XLOOKUP(K2583,AM:AM,AN:AN)</f>
        <v>2081.77</v>
      </c>
      <c r="Q2583">
        <f>O2583*_xlfn.XLOOKUP(K2583,AM:AM,AO:AO)</f>
        <v>2414.8532</v>
      </c>
      <c r="R2583" t="str">
        <f>_xlfn.XLOOKUP(E2583,AF:AF,AG:AG)</f>
        <v>HOTEL PITRIZZA, COSTA SMERALDA</v>
      </c>
      <c r="S2583" t="str">
        <f>_xlfn.XLOOKUP(E2583,AF:AF,AI:AI)</f>
        <v>Italy</v>
      </c>
      <c r="T2583">
        <f>WEEKNUM(G2583)</f>
        <v>29</v>
      </c>
      <c r="U2583">
        <f>YEAR(G2583)</f>
        <v>2025</v>
      </c>
      <c r="V2583" s="117">
        <f>IFERROR(Q2583/N2583,"0")</f>
        <v>7.5564381650273224E-2</v>
      </c>
    </row>
    <row r="2584" spans="1:22">
      <c r="A2584" t="str">
        <f>_xlfn.XLOOKUP(D2584,BN:BN,BO:BO)</f>
        <v>México</v>
      </c>
      <c r="B2584" t="s">
        <v>25</v>
      </c>
      <c r="C2584">
        <v>393</v>
      </c>
      <c r="D2584" t="str">
        <f>_xlfn.XLOOKUP(C2584,BH:BH,BI:BI)</f>
        <v>VeronicaN</v>
      </c>
      <c r="E2584">
        <v>27439</v>
      </c>
      <c r="F2584" t="s">
        <v>3472</v>
      </c>
      <c r="G2584" s="63">
        <v>45857</v>
      </c>
      <c r="H2584" s="63">
        <v>45857</v>
      </c>
      <c r="I2584" t="s">
        <v>418</v>
      </c>
      <c r="J2584" t="str">
        <f>_xlfn.XLOOKUP(I2584,AS:AS,AU:AU)</f>
        <v>Otros</v>
      </c>
      <c r="K2584" t="s">
        <v>27</v>
      </c>
      <c r="L2584">
        <v>129.80000000000001</v>
      </c>
      <c r="M2584">
        <f>L2584*_xlfn.XLOOKUP(K2584,AM:AM,AN:AN)</f>
        <v>129.80000000000001</v>
      </c>
      <c r="N2584">
        <f>L2584*_xlfn.XLOOKUP(K2584,AM:AM,AO:AO)</f>
        <v>150.56800000000001</v>
      </c>
      <c r="O2584">
        <v>0</v>
      </c>
      <c r="P2584">
        <f>O2584*_xlfn.XLOOKUP(K2584,AM:AM,AN:AN)</f>
        <v>0</v>
      </c>
      <c r="Q2584">
        <f>O2584*_xlfn.XLOOKUP(K2584,AM:AM,AO:AO)</f>
        <v>0</v>
      </c>
      <c r="R2584" t="str">
        <f>_xlfn.XLOOKUP(E2584,AF:AF,AG:AG)</f>
        <v>Ferryhopper</v>
      </c>
      <c r="S2584" t="str">
        <f>_xlfn.XLOOKUP(E2584,AF:AF,AI:AI)</f>
        <v>Greece</v>
      </c>
      <c r="T2584">
        <f>WEEKNUM(G2584)</f>
        <v>29</v>
      </c>
      <c r="U2584">
        <f>YEAR(G2584)</f>
        <v>2025</v>
      </c>
      <c r="V2584" s="117">
        <f>IFERROR(Q2584/N2584,"0")</f>
        <v>0</v>
      </c>
    </row>
    <row r="2585" spans="1:22">
      <c r="A2585" t="str">
        <f>_xlfn.XLOOKUP(D2585,BN:BN,BO:BO)</f>
        <v>México</v>
      </c>
      <c r="B2585" t="s">
        <v>25</v>
      </c>
      <c r="C2585">
        <v>393</v>
      </c>
      <c r="D2585" t="str">
        <f>_xlfn.XLOOKUP(C2585,BH:BH,BI:BI)</f>
        <v>VeronicaN</v>
      </c>
      <c r="E2585">
        <v>0</v>
      </c>
      <c r="F2585" t="s">
        <v>3473</v>
      </c>
      <c r="G2585" s="63">
        <v>45857</v>
      </c>
      <c r="H2585" s="63">
        <v>45861</v>
      </c>
      <c r="I2585" t="s">
        <v>396</v>
      </c>
      <c r="J2585" t="str">
        <f>_xlfn.XLOOKUP(I2585,AS:AS,AU:AU)</f>
        <v>Honorarios</v>
      </c>
      <c r="K2585" t="s">
        <v>27</v>
      </c>
      <c r="L2585">
        <v>395.61</v>
      </c>
      <c r="M2585">
        <f>L2585*_xlfn.XLOOKUP(K2585,AM:AM,AN:AN)</f>
        <v>395.61</v>
      </c>
      <c r="N2585">
        <f>L2585*_xlfn.XLOOKUP(K2585,AM:AM,AO:AO)</f>
        <v>458.9076</v>
      </c>
      <c r="O2585">
        <v>395.61</v>
      </c>
      <c r="P2585">
        <f>O2585*_xlfn.XLOOKUP(K2585,AM:AM,AN:AN)</f>
        <v>395.61</v>
      </c>
      <c r="Q2585">
        <f>O2585*_xlfn.XLOOKUP(K2585,AM:AM,AO:AO)</f>
        <v>458.9076</v>
      </c>
      <c r="R2585" t="str">
        <f>_xlfn.XLOOKUP(E2585,AF:AF,AG:AG)</f>
        <v>FEES</v>
      </c>
      <c r="S2585">
        <f>_xlfn.XLOOKUP(E2585,AF:AF,AI:AI)</f>
        <v>0</v>
      </c>
      <c r="T2585">
        <f>WEEKNUM(G2585)</f>
        <v>29</v>
      </c>
      <c r="U2585">
        <f>YEAR(G2585)</f>
        <v>2025</v>
      </c>
      <c r="V2585" s="117">
        <f>IFERROR(Q2585/N2585,"0")</f>
        <v>1</v>
      </c>
    </row>
    <row r="2586" spans="1:22">
      <c r="A2586" t="str">
        <f>_xlfn.XLOOKUP(D2586,BN:BN,BO:BO)</f>
        <v>México</v>
      </c>
      <c r="B2586" t="s">
        <v>25</v>
      </c>
      <c r="C2586">
        <v>393</v>
      </c>
      <c r="D2586" t="str">
        <f>_xlfn.XLOOKUP(C2586,BH:BH,BI:BI)</f>
        <v>VeronicaN</v>
      </c>
      <c r="E2586">
        <v>29580</v>
      </c>
      <c r="F2586" t="s">
        <v>3474</v>
      </c>
      <c r="G2586" s="63">
        <v>45857</v>
      </c>
      <c r="H2586" s="63">
        <v>45861</v>
      </c>
      <c r="I2586" t="s">
        <v>471</v>
      </c>
      <c r="J2586" t="str">
        <f>_xlfn.XLOOKUP(I2586,AS:AS,AU:AU)</f>
        <v>Traslados</v>
      </c>
      <c r="K2586" t="s">
        <v>27</v>
      </c>
      <c r="L2586">
        <v>455.01</v>
      </c>
      <c r="M2586">
        <f>L2586*_xlfn.XLOOKUP(K2586,AM:AM,AN:AN)</f>
        <v>455.01</v>
      </c>
      <c r="N2586">
        <f>L2586*_xlfn.XLOOKUP(K2586,AM:AM,AO:AO)</f>
        <v>527.8116</v>
      </c>
      <c r="O2586">
        <v>0</v>
      </c>
      <c r="P2586">
        <f>O2586*_xlfn.XLOOKUP(K2586,AM:AM,AN:AN)</f>
        <v>0</v>
      </c>
      <c r="Q2586">
        <f>O2586*_xlfn.XLOOKUP(K2586,AM:AM,AO:AO)</f>
        <v>0</v>
      </c>
      <c r="R2586" t="str">
        <f>_xlfn.XLOOKUP(E2586,AF:AF,AG:AG)</f>
        <v>CAR &amp; MOPED RENTALS</v>
      </c>
      <c r="S2586" t="str">
        <f>_xlfn.XLOOKUP(E2586,AF:AF,AI:AI)</f>
        <v>Greece</v>
      </c>
      <c r="T2586">
        <f>WEEKNUM(G2586)</f>
        <v>29</v>
      </c>
      <c r="U2586">
        <f>YEAR(G2586)</f>
        <v>2025</v>
      </c>
      <c r="V2586" s="117">
        <f>IFERROR(Q2586/N2586,"0")</f>
        <v>0</v>
      </c>
    </row>
    <row r="2587" spans="1:22">
      <c r="A2587" t="str">
        <f>_xlfn.XLOOKUP(D2587,BN:BN,BO:BO)</f>
        <v>México</v>
      </c>
      <c r="B2587" t="s">
        <v>25</v>
      </c>
      <c r="C2587">
        <v>394</v>
      </c>
      <c r="D2587" t="str">
        <f>_xlfn.XLOOKUP(C2587,BH:BH,BI:BI)</f>
        <v>DianaM</v>
      </c>
      <c r="E2587">
        <v>27721</v>
      </c>
      <c r="F2587" t="s">
        <v>3475</v>
      </c>
      <c r="G2587" s="63">
        <v>45819</v>
      </c>
      <c r="H2587" s="63">
        <v>45834</v>
      </c>
      <c r="I2587" t="s">
        <v>366</v>
      </c>
      <c r="J2587" t="str">
        <f>_xlfn.XLOOKUP(I2587,AS:AS,AU:AU)</f>
        <v>Vuelos</v>
      </c>
      <c r="K2587" t="s">
        <v>33</v>
      </c>
      <c r="L2587">
        <v>7188.58</v>
      </c>
      <c r="M2587">
        <f>L2587*_xlfn.XLOOKUP(K2587,AM:AM,AN:AN)</f>
        <v>6182.1787999999997</v>
      </c>
      <c r="N2587">
        <f>L2587*_xlfn.XLOOKUP(K2587,AM:AM,AO:AO)</f>
        <v>7188.58</v>
      </c>
      <c r="O2587">
        <v>0</v>
      </c>
      <c r="P2587">
        <f>O2587*_xlfn.XLOOKUP(K2587,AM:AM,AN:AN)</f>
        <v>0</v>
      </c>
      <c r="Q2587">
        <f>O2587*_xlfn.XLOOKUP(K2587,AM:AM,AO:AO)</f>
        <v>0</v>
      </c>
      <c r="R2587" t="str">
        <f>_xlfn.XLOOKUP(E2587,AF:AF,AG:AG)</f>
        <v>TURISMO EXMAR</v>
      </c>
      <c r="S2587" t="str">
        <f>_xlfn.XLOOKUP(E2587,AF:AF,AI:AI)</f>
        <v>Mexico</v>
      </c>
      <c r="T2587">
        <f>WEEKNUM(G2587)</f>
        <v>24</v>
      </c>
      <c r="U2587">
        <f>YEAR(G2587)</f>
        <v>2025</v>
      </c>
      <c r="V2587" s="117">
        <f>IFERROR(Q2587/N2587,"0")</f>
        <v>0</v>
      </c>
    </row>
    <row r="2588" spans="1:22">
      <c r="A2588" t="str">
        <f>_xlfn.XLOOKUP(D2588,BN:BN,BO:BO)</f>
        <v>México</v>
      </c>
      <c r="B2588" t="s">
        <v>25</v>
      </c>
      <c r="C2588">
        <v>394</v>
      </c>
      <c r="D2588" t="str">
        <f>_xlfn.XLOOKUP(C2588,BH:BH,BI:BI)</f>
        <v>DianaM</v>
      </c>
      <c r="E2588">
        <v>0</v>
      </c>
      <c r="F2588" t="s">
        <v>3476</v>
      </c>
      <c r="G2588" s="63">
        <v>45819</v>
      </c>
      <c r="H2588" s="63">
        <v>45834</v>
      </c>
      <c r="I2588" t="s">
        <v>396</v>
      </c>
      <c r="J2588" t="str">
        <f>_xlfn.XLOOKUP(I2588,AS:AS,AU:AU)</f>
        <v>Honorarios</v>
      </c>
      <c r="K2588" t="s">
        <v>33</v>
      </c>
      <c r="L2588">
        <v>35</v>
      </c>
      <c r="M2588">
        <f>L2588*_xlfn.XLOOKUP(K2588,AM:AM,AN:AN)</f>
        <v>30.099999999999998</v>
      </c>
      <c r="N2588">
        <f>L2588*_xlfn.XLOOKUP(K2588,AM:AM,AO:AO)</f>
        <v>35</v>
      </c>
      <c r="O2588">
        <v>35</v>
      </c>
      <c r="P2588">
        <f>O2588*_xlfn.XLOOKUP(K2588,AM:AM,AN:AN)</f>
        <v>30.099999999999998</v>
      </c>
      <c r="Q2588">
        <f>O2588*_xlfn.XLOOKUP(K2588,AM:AM,AO:AO)</f>
        <v>35</v>
      </c>
      <c r="R2588" t="str">
        <f>_xlfn.XLOOKUP(E2588,AF:AF,AG:AG)</f>
        <v>FEES</v>
      </c>
      <c r="S2588">
        <f>_xlfn.XLOOKUP(E2588,AF:AF,AI:AI)</f>
        <v>0</v>
      </c>
      <c r="T2588">
        <f>WEEKNUM(G2588)</f>
        <v>24</v>
      </c>
      <c r="U2588">
        <f>YEAR(G2588)</f>
        <v>2025</v>
      </c>
      <c r="V2588" s="117">
        <f>IFERROR(Q2588/N2588,"0")</f>
        <v>1</v>
      </c>
    </row>
    <row r="2589" spans="1:22">
      <c r="A2589" t="str">
        <f>_xlfn.XLOOKUP(D2589,BN:BN,BO:BO)</f>
        <v>México</v>
      </c>
      <c r="B2589" t="s">
        <v>25</v>
      </c>
      <c r="C2589">
        <v>394</v>
      </c>
      <c r="D2589" t="str">
        <f>_xlfn.XLOOKUP(C2589,BH:BH,BI:BI)</f>
        <v>DianaM</v>
      </c>
      <c r="E2589">
        <v>25780</v>
      </c>
      <c r="F2589" t="s">
        <v>3477</v>
      </c>
      <c r="G2589" s="63">
        <v>45819</v>
      </c>
      <c r="H2589" s="63">
        <v>45834</v>
      </c>
      <c r="I2589" t="s">
        <v>425</v>
      </c>
      <c r="J2589" t="str">
        <f>_xlfn.XLOOKUP(I2589,AS:AS,AU:AU)</f>
        <v>Traslados</v>
      </c>
      <c r="K2589" t="s">
        <v>33</v>
      </c>
      <c r="L2589">
        <v>243.94</v>
      </c>
      <c r="M2589">
        <f>L2589*_xlfn.XLOOKUP(K2589,AM:AM,AN:AN)</f>
        <v>209.7884</v>
      </c>
      <c r="N2589">
        <f>L2589*_xlfn.XLOOKUP(K2589,AM:AM,AO:AO)</f>
        <v>243.94</v>
      </c>
      <c r="O2589">
        <v>52.05</v>
      </c>
      <c r="P2589">
        <f>O2589*_xlfn.XLOOKUP(K2589,AM:AM,AN:AN)</f>
        <v>44.762999999999998</v>
      </c>
      <c r="Q2589">
        <f>O2589*_xlfn.XLOOKUP(K2589,AM:AM,AO:AO)</f>
        <v>52.05</v>
      </c>
      <c r="R2589" t="str">
        <f>_xlfn.XLOOKUP(E2589,AF:AF,AG:AG)</f>
        <v>ROLZO</v>
      </c>
      <c r="S2589" t="str">
        <f>_xlfn.XLOOKUP(E2589,AF:AF,AI:AI)</f>
        <v>United Kingdom</v>
      </c>
      <c r="T2589">
        <f>WEEKNUM(G2589)</f>
        <v>24</v>
      </c>
      <c r="U2589">
        <f>YEAR(G2589)</f>
        <v>2025</v>
      </c>
      <c r="V2589" s="117">
        <f>IFERROR(Q2589/N2589,"0")</f>
        <v>0.21337214069033367</v>
      </c>
    </row>
    <row r="2590" spans="1:22">
      <c r="A2590" t="str">
        <f>_xlfn.XLOOKUP(D2590,BN:BN,BO:BO)</f>
        <v>México</v>
      </c>
      <c r="B2590" t="s">
        <v>25</v>
      </c>
      <c r="C2590">
        <v>394</v>
      </c>
      <c r="D2590" t="str">
        <f>_xlfn.XLOOKUP(C2590,BH:BH,BI:BI)</f>
        <v>DianaM</v>
      </c>
      <c r="E2590">
        <v>28021</v>
      </c>
      <c r="F2590" t="s">
        <v>3478</v>
      </c>
      <c r="G2590" s="63">
        <v>45830</v>
      </c>
      <c r="H2590" s="63">
        <v>45834</v>
      </c>
      <c r="I2590" t="s">
        <v>366</v>
      </c>
      <c r="J2590" t="str">
        <f>_xlfn.XLOOKUP(I2590,AS:AS,AU:AU)</f>
        <v>Vuelos</v>
      </c>
      <c r="K2590" t="s">
        <v>33</v>
      </c>
      <c r="L2590">
        <v>465</v>
      </c>
      <c r="M2590">
        <f>L2590*_xlfn.XLOOKUP(K2590,AM:AM,AN:AN)</f>
        <v>399.9</v>
      </c>
      <c r="N2590">
        <f>L2590*_xlfn.XLOOKUP(K2590,AM:AM,AO:AO)</f>
        <v>465</v>
      </c>
      <c r="O2590">
        <v>0</v>
      </c>
      <c r="P2590">
        <f>O2590*_xlfn.XLOOKUP(K2590,AM:AM,AN:AN)</f>
        <v>0</v>
      </c>
      <c r="Q2590">
        <f>O2590*_xlfn.XLOOKUP(K2590,AM:AM,AO:AO)</f>
        <v>0</v>
      </c>
      <c r="R2590" t="str">
        <f>_xlfn.XLOOKUP(E2590,AF:AF,AG:AG)</f>
        <v>AEGEAN AIRLINES</v>
      </c>
      <c r="S2590" t="str">
        <f>_xlfn.XLOOKUP(E2590,AF:AF,AI:AI)</f>
        <v>Greece</v>
      </c>
      <c r="T2590">
        <f>WEEKNUM(G2590)</f>
        <v>26</v>
      </c>
      <c r="U2590">
        <f>YEAR(G2590)</f>
        <v>2025</v>
      </c>
      <c r="V2590" s="117">
        <f>IFERROR(Q2590/N2590,"0")</f>
        <v>0</v>
      </c>
    </row>
    <row r="2591" spans="1:22">
      <c r="A2591" t="str">
        <f>_xlfn.XLOOKUP(D2591,BN:BN,BO:BO)</f>
        <v>México</v>
      </c>
      <c r="B2591" t="s">
        <v>25</v>
      </c>
      <c r="C2591">
        <v>394</v>
      </c>
      <c r="D2591" t="str">
        <f>_xlfn.XLOOKUP(C2591,BH:BH,BI:BI)</f>
        <v>DianaM</v>
      </c>
      <c r="E2591">
        <v>28021</v>
      </c>
      <c r="F2591" t="s">
        <v>3479</v>
      </c>
      <c r="G2591" s="63">
        <v>45830</v>
      </c>
      <c r="H2591" s="63">
        <v>45834</v>
      </c>
      <c r="I2591" t="s">
        <v>366</v>
      </c>
      <c r="J2591" t="str">
        <f>_xlfn.XLOOKUP(I2591,AS:AS,AU:AU)</f>
        <v>Vuelos</v>
      </c>
      <c r="K2591" t="s">
        <v>33</v>
      </c>
      <c r="L2591">
        <v>465</v>
      </c>
      <c r="M2591">
        <f>L2591*_xlfn.XLOOKUP(K2591,AM:AM,AN:AN)</f>
        <v>399.9</v>
      </c>
      <c r="N2591">
        <f>L2591*_xlfn.XLOOKUP(K2591,AM:AM,AO:AO)</f>
        <v>465</v>
      </c>
      <c r="O2591">
        <v>0</v>
      </c>
      <c r="P2591">
        <f>O2591*_xlfn.XLOOKUP(K2591,AM:AM,AN:AN)</f>
        <v>0</v>
      </c>
      <c r="Q2591">
        <f>O2591*_xlfn.XLOOKUP(K2591,AM:AM,AO:AO)</f>
        <v>0</v>
      </c>
      <c r="R2591" t="str">
        <f>_xlfn.XLOOKUP(E2591,AF:AF,AG:AG)</f>
        <v>AEGEAN AIRLINES</v>
      </c>
      <c r="S2591" t="str">
        <f>_xlfn.XLOOKUP(E2591,AF:AF,AI:AI)</f>
        <v>Greece</v>
      </c>
      <c r="T2591">
        <f>WEEKNUM(G2591)</f>
        <v>26</v>
      </c>
      <c r="U2591">
        <f>YEAR(G2591)</f>
        <v>2025</v>
      </c>
      <c r="V2591" s="117">
        <f>IFERROR(Q2591/N2591,"0")</f>
        <v>0</v>
      </c>
    </row>
    <row r="2592" spans="1:22">
      <c r="A2592" t="str">
        <f>_xlfn.XLOOKUP(D2592,BN:BN,BO:BO)</f>
        <v>México</v>
      </c>
      <c r="B2592" t="s">
        <v>25</v>
      </c>
      <c r="C2592">
        <v>394</v>
      </c>
      <c r="D2592" t="str">
        <f>_xlfn.XLOOKUP(C2592,BH:BH,BI:BI)</f>
        <v>DianaM</v>
      </c>
      <c r="E2592">
        <v>23966</v>
      </c>
      <c r="F2592" t="s">
        <v>3480</v>
      </c>
      <c r="G2592" s="63">
        <v>45830</v>
      </c>
      <c r="H2592" s="63">
        <v>45834</v>
      </c>
      <c r="I2592" t="s">
        <v>366</v>
      </c>
      <c r="J2592" t="str">
        <f>_xlfn.XLOOKUP(I2592,AS:AS,AU:AU)</f>
        <v>Vuelos</v>
      </c>
      <c r="K2592" t="s">
        <v>33</v>
      </c>
      <c r="L2592">
        <v>548.20000000000005</v>
      </c>
      <c r="M2592">
        <f>L2592*_xlfn.XLOOKUP(K2592,AM:AM,AN:AN)</f>
        <v>471.45200000000006</v>
      </c>
      <c r="N2592">
        <f>L2592*_xlfn.XLOOKUP(K2592,AM:AM,AO:AO)</f>
        <v>548.20000000000005</v>
      </c>
      <c r="O2592">
        <v>0</v>
      </c>
      <c r="P2592">
        <f>O2592*_xlfn.XLOOKUP(K2592,AM:AM,AN:AN)</f>
        <v>0</v>
      </c>
      <c r="Q2592">
        <f>O2592*_xlfn.XLOOKUP(K2592,AM:AM,AO:AO)</f>
        <v>0</v>
      </c>
      <c r="R2592" t="str">
        <f>_xlfn.XLOOKUP(E2592,AF:AF,AG:AG)</f>
        <v>British Airways</v>
      </c>
      <c r="S2592" t="str">
        <f>_xlfn.XLOOKUP(E2592,AF:AF,AI:AI)</f>
        <v>United Kingdom</v>
      </c>
      <c r="T2592">
        <f>WEEKNUM(G2592)</f>
        <v>26</v>
      </c>
      <c r="U2592">
        <f>YEAR(G2592)</f>
        <v>2025</v>
      </c>
      <c r="V2592" s="117">
        <f>IFERROR(Q2592/N2592,"0")</f>
        <v>0</v>
      </c>
    </row>
    <row r="2593" spans="1:22">
      <c r="A2593" t="str">
        <f>_xlfn.XLOOKUP(D2593,BN:BN,BO:BO)</f>
        <v>México</v>
      </c>
      <c r="B2593" t="s">
        <v>25</v>
      </c>
      <c r="C2593">
        <v>394</v>
      </c>
      <c r="D2593" t="str">
        <f>_xlfn.XLOOKUP(C2593,BH:BH,BI:BI)</f>
        <v>DianaM</v>
      </c>
      <c r="E2593">
        <v>23966</v>
      </c>
      <c r="F2593" t="s">
        <v>3481</v>
      </c>
      <c r="G2593" s="63">
        <v>45830</v>
      </c>
      <c r="H2593" s="63">
        <v>45834</v>
      </c>
      <c r="I2593" t="s">
        <v>366</v>
      </c>
      <c r="J2593" t="str">
        <f>_xlfn.XLOOKUP(I2593,AS:AS,AU:AU)</f>
        <v>Vuelos</v>
      </c>
      <c r="K2593" t="s">
        <v>33</v>
      </c>
      <c r="L2593">
        <v>548.20000000000005</v>
      </c>
      <c r="M2593">
        <f>L2593*_xlfn.XLOOKUP(K2593,AM:AM,AN:AN)</f>
        <v>471.45200000000006</v>
      </c>
      <c r="N2593">
        <f>L2593*_xlfn.XLOOKUP(K2593,AM:AM,AO:AO)</f>
        <v>548.20000000000005</v>
      </c>
      <c r="O2593">
        <v>0</v>
      </c>
      <c r="P2593">
        <f>O2593*_xlfn.XLOOKUP(K2593,AM:AM,AN:AN)</f>
        <v>0</v>
      </c>
      <c r="Q2593">
        <f>O2593*_xlfn.XLOOKUP(K2593,AM:AM,AO:AO)</f>
        <v>0</v>
      </c>
      <c r="R2593" t="str">
        <f>_xlfn.XLOOKUP(E2593,AF:AF,AG:AG)</f>
        <v>British Airways</v>
      </c>
      <c r="S2593" t="str">
        <f>_xlfn.XLOOKUP(E2593,AF:AF,AI:AI)</f>
        <v>United Kingdom</v>
      </c>
      <c r="T2593">
        <f>WEEKNUM(G2593)</f>
        <v>26</v>
      </c>
      <c r="U2593">
        <f>YEAR(G2593)</f>
        <v>2025</v>
      </c>
      <c r="V2593" s="117">
        <f>IFERROR(Q2593/N2593,"0")</f>
        <v>0</v>
      </c>
    </row>
    <row r="2594" spans="1:22">
      <c r="A2594" t="str">
        <f>_xlfn.XLOOKUP(D2594,BN:BN,BO:BO)</f>
        <v>México</v>
      </c>
      <c r="B2594" t="s">
        <v>25</v>
      </c>
      <c r="C2594">
        <v>394</v>
      </c>
      <c r="D2594" t="str">
        <f>_xlfn.XLOOKUP(C2594,BH:BH,BI:BI)</f>
        <v>DianaM</v>
      </c>
      <c r="E2594">
        <v>28021</v>
      </c>
      <c r="F2594" t="s">
        <v>3482</v>
      </c>
      <c r="G2594" s="63">
        <v>45819</v>
      </c>
      <c r="H2594" s="63">
        <v>45834</v>
      </c>
      <c r="I2594" t="s">
        <v>366</v>
      </c>
      <c r="J2594" t="str">
        <f>_xlfn.XLOOKUP(I2594,AS:AS,AU:AU)</f>
        <v>Vuelos</v>
      </c>
      <c r="K2594" t="s">
        <v>33</v>
      </c>
      <c r="L2594">
        <v>0</v>
      </c>
      <c r="M2594">
        <f>L2594*_xlfn.XLOOKUP(K2594,AM:AM,AN:AN)</f>
        <v>0</v>
      </c>
      <c r="N2594">
        <f>L2594*_xlfn.XLOOKUP(K2594,AM:AM,AO:AO)</f>
        <v>0</v>
      </c>
      <c r="O2594">
        <v>0</v>
      </c>
      <c r="P2594">
        <f>O2594*_xlfn.XLOOKUP(K2594,AM:AM,AN:AN)</f>
        <v>0</v>
      </c>
      <c r="Q2594">
        <f>O2594*_xlfn.XLOOKUP(K2594,AM:AM,AO:AO)</f>
        <v>0</v>
      </c>
      <c r="R2594" t="str">
        <f>_xlfn.XLOOKUP(E2594,AF:AF,AG:AG)</f>
        <v>AEGEAN AIRLINES</v>
      </c>
      <c r="S2594" t="str">
        <f>_xlfn.XLOOKUP(E2594,AF:AF,AI:AI)</f>
        <v>Greece</v>
      </c>
      <c r="T2594">
        <f>WEEKNUM(G2594)</f>
        <v>24</v>
      </c>
      <c r="U2594">
        <f>YEAR(G2594)</f>
        <v>2025</v>
      </c>
      <c r="V2594" s="117" t="str">
        <f>IFERROR(Q2594/N2594,"0")</f>
        <v>0</v>
      </c>
    </row>
    <row r="2595" spans="1:22">
      <c r="A2595" t="str">
        <f>_xlfn.XLOOKUP(D2595,BN:BN,BO:BO)</f>
        <v>México</v>
      </c>
      <c r="B2595" t="s">
        <v>25</v>
      </c>
      <c r="C2595">
        <v>394</v>
      </c>
      <c r="D2595" t="str">
        <f>_xlfn.XLOOKUP(C2595,BH:BH,BI:BI)</f>
        <v>DianaM</v>
      </c>
      <c r="E2595">
        <v>28021</v>
      </c>
      <c r="F2595" t="s">
        <v>3483</v>
      </c>
      <c r="G2595" s="63">
        <v>45819</v>
      </c>
      <c r="H2595" s="63">
        <v>45834</v>
      </c>
      <c r="I2595" t="s">
        <v>366</v>
      </c>
      <c r="J2595" t="str">
        <f>_xlfn.XLOOKUP(I2595,AS:AS,AU:AU)</f>
        <v>Vuelos</v>
      </c>
      <c r="K2595" t="s">
        <v>33</v>
      </c>
      <c r="L2595">
        <v>0</v>
      </c>
      <c r="M2595">
        <f>L2595*_xlfn.XLOOKUP(K2595,AM:AM,AN:AN)</f>
        <v>0</v>
      </c>
      <c r="N2595">
        <f>L2595*_xlfn.XLOOKUP(K2595,AM:AM,AO:AO)</f>
        <v>0</v>
      </c>
      <c r="O2595">
        <v>0</v>
      </c>
      <c r="P2595">
        <f>O2595*_xlfn.XLOOKUP(K2595,AM:AM,AN:AN)</f>
        <v>0</v>
      </c>
      <c r="Q2595">
        <f>O2595*_xlfn.XLOOKUP(K2595,AM:AM,AO:AO)</f>
        <v>0</v>
      </c>
      <c r="R2595" t="str">
        <f>_xlfn.XLOOKUP(E2595,AF:AF,AG:AG)</f>
        <v>AEGEAN AIRLINES</v>
      </c>
      <c r="S2595" t="str">
        <f>_xlfn.XLOOKUP(E2595,AF:AF,AI:AI)</f>
        <v>Greece</v>
      </c>
      <c r="T2595">
        <f>WEEKNUM(G2595)</f>
        <v>24</v>
      </c>
      <c r="U2595">
        <f>YEAR(G2595)</f>
        <v>2025</v>
      </c>
      <c r="V2595" s="117" t="str">
        <f>IFERROR(Q2595/N2595,"0")</f>
        <v>0</v>
      </c>
    </row>
    <row r="2596" spans="1:22">
      <c r="A2596" t="str">
        <f>_xlfn.XLOOKUP(D2596,BN:BN,BO:BO)</f>
        <v>México</v>
      </c>
      <c r="B2596" t="s">
        <v>25</v>
      </c>
      <c r="C2596">
        <v>394</v>
      </c>
      <c r="D2596" t="str">
        <f>_xlfn.XLOOKUP(C2596,BH:BH,BI:BI)</f>
        <v>DianaM</v>
      </c>
      <c r="E2596">
        <v>0</v>
      </c>
      <c r="F2596" t="s">
        <v>3484</v>
      </c>
      <c r="G2596" s="63">
        <v>45819</v>
      </c>
      <c r="H2596" s="63">
        <v>45834</v>
      </c>
      <c r="I2596" t="s">
        <v>396</v>
      </c>
      <c r="J2596" t="str">
        <f>_xlfn.XLOOKUP(I2596,AS:AS,AU:AU)</f>
        <v>Honorarios</v>
      </c>
      <c r="K2596" t="s">
        <v>33</v>
      </c>
      <c r="L2596">
        <v>70</v>
      </c>
      <c r="M2596">
        <f>L2596*_xlfn.XLOOKUP(K2596,AM:AM,AN:AN)</f>
        <v>60.199999999999996</v>
      </c>
      <c r="N2596">
        <f>L2596*_xlfn.XLOOKUP(K2596,AM:AM,AO:AO)</f>
        <v>70</v>
      </c>
      <c r="O2596">
        <v>70</v>
      </c>
      <c r="P2596">
        <f>O2596*_xlfn.XLOOKUP(K2596,AM:AM,AN:AN)</f>
        <v>60.199999999999996</v>
      </c>
      <c r="Q2596">
        <f>O2596*_xlfn.XLOOKUP(K2596,AM:AM,AO:AO)</f>
        <v>70</v>
      </c>
      <c r="R2596" t="str">
        <f>_xlfn.XLOOKUP(E2596,AF:AF,AG:AG)</f>
        <v>FEES</v>
      </c>
      <c r="S2596">
        <f>_xlfn.XLOOKUP(E2596,AF:AF,AI:AI)</f>
        <v>0</v>
      </c>
      <c r="T2596">
        <f>WEEKNUM(G2596)</f>
        <v>24</v>
      </c>
      <c r="U2596">
        <f>YEAR(G2596)</f>
        <v>2025</v>
      </c>
      <c r="V2596" s="117">
        <f>IFERROR(Q2596/N2596,"0")</f>
        <v>1</v>
      </c>
    </row>
    <row r="2597" spans="1:22">
      <c r="A2597" t="str">
        <f>_xlfn.XLOOKUP(D2597,BN:BN,BO:BO)</f>
        <v>México</v>
      </c>
      <c r="B2597" t="s">
        <v>25</v>
      </c>
      <c r="C2597">
        <v>394</v>
      </c>
      <c r="D2597" t="str">
        <f>_xlfn.XLOOKUP(C2597,BH:BH,BI:BI)</f>
        <v>DianaM</v>
      </c>
      <c r="E2597">
        <v>28752</v>
      </c>
      <c r="F2597" t="s">
        <v>3485</v>
      </c>
      <c r="G2597" s="63">
        <v>45820</v>
      </c>
      <c r="H2597" s="63">
        <v>45827</v>
      </c>
      <c r="I2597" t="s">
        <v>376</v>
      </c>
      <c r="J2597" t="str">
        <f>_xlfn.XLOOKUP(I2597,AS:AS,AU:AU)</f>
        <v>Hotel</v>
      </c>
      <c r="K2597" t="s">
        <v>33</v>
      </c>
      <c r="L2597">
        <v>10743.4</v>
      </c>
      <c r="M2597">
        <f>L2597*_xlfn.XLOOKUP(K2597,AM:AM,AN:AN)</f>
        <v>9239.3239999999987</v>
      </c>
      <c r="N2597">
        <f>L2597*_xlfn.XLOOKUP(K2597,AM:AM,AO:AO)</f>
        <v>10743.4</v>
      </c>
      <c r="O2597">
        <v>990.59</v>
      </c>
      <c r="P2597">
        <f>O2597*_xlfn.XLOOKUP(K2597,AM:AM,AN:AN)</f>
        <v>851.90740000000005</v>
      </c>
      <c r="Q2597">
        <f>O2597*_xlfn.XLOOKUP(K2597,AM:AM,AO:AO)</f>
        <v>990.59</v>
      </c>
      <c r="R2597" t="str">
        <f>_xlfn.XLOOKUP(E2597,AF:AF,AG:AG)</f>
        <v>AT SLOANE</v>
      </c>
      <c r="S2597" t="str">
        <f>_xlfn.XLOOKUP(E2597,AF:AF,AI:AI)</f>
        <v>United Kingdom</v>
      </c>
      <c r="T2597">
        <f>WEEKNUM(G2597)</f>
        <v>24</v>
      </c>
      <c r="U2597">
        <f>YEAR(G2597)</f>
        <v>2025</v>
      </c>
      <c r="V2597" s="117">
        <f>IFERROR(Q2597/N2597,"0")</f>
        <v>9.2204516261146383E-2</v>
      </c>
    </row>
    <row r="2598" spans="1:22">
      <c r="A2598" t="str">
        <f>_xlfn.XLOOKUP(D2598,BN:BN,BO:BO)</f>
        <v>México</v>
      </c>
      <c r="B2598" t="s">
        <v>25</v>
      </c>
      <c r="C2598">
        <v>394</v>
      </c>
      <c r="D2598" t="str">
        <f>_xlfn.XLOOKUP(C2598,BH:BH,BI:BI)</f>
        <v>DianaM</v>
      </c>
      <c r="E2598">
        <v>25780</v>
      </c>
      <c r="F2598" t="s">
        <v>1907</v>
      </c>
      <c r="G2598" s="63">
        <v>45819</v>
      </c>
      <c r="H2598" s="63">
        <v>45834</v>
      </c>
      <c r="I2598" t="s">
        <v>425</v>
      </c>
      <c r="J2598" t="str">
        <f>_xlfn.XLOOKUP(I2598,AS:AS,AU:AU)</f>
        <v>Traslados</v>
      </c>
      <c r="K2598" t="s">
        <v>33</v>
      </c>
      <c r="L2598">
        <v>150</v>
      </c>
      <c r="M2598">
        <f>L2598*_xlfn.XLOOKUP(K2598,AM:AM,AN:AN)</f>
        <v>129</v>
      </c>
      <c r="N2598">
        <f>L2598*_xlfn.XLOOKUP(K2598,AM:AM,AO:AO)</f>
        <v>150</v>
      </c>
      <c r="O2598">
        <v>26.02</v>
      </c>
      <c r="P2598">
        <f>O2598*_xlfn.XLOOKUP(K2598,AM:AM,AN:AN)</f>
        <v>22.377199999999998</v>
      </c>
      <c r="Q2598">
        <f>O2598*_xlfn.XLOOKUP(K2598,AM:AM,AO:AO)</f>
        <v>26.02</v>
      </c>
      <c r="R2598" t="str">
        <f>_xlfn.XLOOKUP(E2598,AF:AF,AG:AG)</f>
        <v>ROLZO</v>
      </c>
      <c r="S2598" t="str">
        <f>_xlfn.XLOOKUP(E2598,AF:AF,AI:AI)</f>
        <v>United Kingdom</v>
      </c>
      <c r="T2598">
        <f>WEEKNUM(G2598)</f>
        <v>24</v>
      </c>
      <c r="U2598">
        <f>YEAR(G2598)</f>
        <v>2025</v>
      </c>
      <c r="V2598" s="117">
        <f>IFERROR(Q2598/N2598,"0")</f>
        <v>0.17346666666666666</v>
      </c>
    </row>
    <row r="2599" spans="1:22">
      <c r="A2599" t="str">
        <f>_xlfn.XLOOKUP(D2599,BN:BN,BO:BO)</f>
        <v>México</v>
      </c>
      <c r="B2599" t="s">
        <v>25</v>
      </c>
      <c r="C2599">
        <v>394</v>
      </c>
      <c r="D2599" t="str">
        <f>_xlfn.XLOOKUP(C2599,BH:BH,BI:BI)</f>
        <v>DianaM</v>
      </c>
      <c r="E2599">
        <v>25780</v>
      </c>
      <c r="F2599" t="s">
        <v>1907</v>
      </c>
      <c r="G2599" s="63">
        <v>45819</v>
      </c>
      <c r="H2599" s="63">
        <v>45834</v>
      </c>
      <c r="I2599" t="s">
        <v>425</v>
      </c>
      <c r="J2599" t="str">
        <f>_xlfn.XLOOKUP(I2599,AS:AS,AU:AU)</f>
        <v>Traslados</v>
      </c>
      <c r="K2599" t="s">
        <v>33</v>
      </c>
      <c r="L2599">
        <v>195</v>
      </c>
      <c r="M2599">
        <f>L2599*_xlfn.XLOOKUP(K2599,AM:AM,AN:AN)</f>
        <v>167.7</v>
      </c>
      <c r="N2599">
        <f>L2599*_xlfn.XLOOKUP(K2599,AM:AM,AO:AO)</f>
        <v>195</v>
      </c>
      <c r="O2599">
        <v>33.729999999999997</v>
      </c>
      <c r="P2599">
        <f>O2599*_xlfn.XLOOKUP(K2599,AM:AM,AN:AN)</f>
        <v>29.007799999999996</v>
      </c>
      <c r="Q2599">
        <f>O2599*_xlfn.XLOOKUP(K2599,AM:AM,AO:AO)</f>
        <v>33.729999999999997</v>
      </c>
      <c r="R2599" t="str">
        <f>_xlfn.XLOOKUP(E2599,AF:AF,AG:AG)</f>
        <v>ROLZO</v>
      </c>
      <c r="S2599" t="str">
        <f>_xlfn.XLOOKUP(E2599,AF:AF,AI:AI)</f>
        <v>United Kingdom</v>
      </c>
      <c r="T2599">
        <f>WEEKNUM(G2599)</f>
        <v>24</v>
      </c>
      <c r="U2599">
        <f>YEAR(G2599)</f>
        <v>2025</v>
      </c>
      <c r="V2599" s="117">
        <f>IFERROR(Q2599/N2599,"0")</f>
        <v>0.17297435897435895</v>
      </c>
    </row>
    <row r="2600" spans="1:22">
      <c r="A2600" t="str">
        <f>_xlfn.XLOOKUP(D2600,BN:BN,BO:BO)</f>
        <v>México</v>
      </c>
      <c r="B2600" t="s">
        <v>25</v>
      </c>
      <c r="C2600">
        <v>394</v>
      </c>
      <c r="D2600" t="str">
        <f>_xlfn.XLOOKUP(C2600,BH:BH,BI:BI)</f>
        <v>DianaM</v>
      </c>
      <c r="E2600">
        <v>25780</v>
      </c>
      <c r="F2600" t="s">
        <v>1907</v>
      </c>
      <c r="G2600" s="63">
        <v>45819</v>
      </c>
      <c r="H2600" s="63">
        <v>45834</v>
      </c>
      <c r="I2600" t="s">
        <v>425</v>
      </c>
      <c r="J2600" t="str">
        <f>_xlfn.XLOOKUP(I2600,AS:AS,AU:AU)</f>
        <v>Traslados</v>
      </c>
      <c r="K2600" t="s">
        <v>33</v>
      </c>
      <c r="L2600">
        <v>180</v>
      </c>
      <c r="M2600">
        <f>L2600*_xlfn.XLOOKUP(K2600,AM:AM,AN:AN)</f>
        <v>154.80000000000001</v>
      </c>
      <c r="N2600">
        <f>L2600*_xlfn.XLOOKUP(K2600,AM:AM,AO:AO)</f>
        <v>180</v>
      </c>
      <c r="O2600">
        <v>36.4</v>
      </c>
      <c r="P2600">
        <f>O2600*_xlfn.XLOOKUP(K2600,AM:AM,AN:AN)</f>
        <v>31.303999999999998</v>
      </c>
      <c r="Q2600">
        <f>O2600*_xlfn.XLOOKUP(K2600,AM:AM,AO:AO)</f>
        <v>36.4</v>
      </c>
      <c r="R2600" t="str">
        <f>_xlfn.XLOOKUP(E2600,AF:AF,AG:AG)</f>
        <v>ROLZO</v>
      </c>
      <c r="S2600" t="str">
        <f>_xlfn.XLOOKUP(E2600,AF:AF,AI:AI)</f>
        <v>United Kingdom</v>
      </c>
      <c r="T2600">
        <f>WEEKNUM(G2600)</f>
        <v>24</v>
      </c>
      <c r="U2600">
        <f>YEAR(G2600)</f>
        <v>2025</v>
      </c>
      <c r="V2600" s="117">
        <f>IFERROR(Q2600/N2600,"0")</f>
        <v>0.20222222222222222</v>
      </c>
    </row>
    <row r="2601" spans="1:22">
      <c r="A2601" t="str">
        <f>_xlfn.XLOOKUP(D2601,BN:BN,BO:BO)</f>
        <v>México</v>
      </c>
      <c r="B2601" t="s">
        <v>25</v>
      </c>
      <c r="C2601">
        <v>394</v>
      </c>
      <c r="D2601" t="str">
        <f>_xlfn.XLOOKUP(C2601,BH:BH,BI:BI)</f>
        <v>DianaM</v>
      </c>
      <c r="E2601">
        <v>24006</v>
      </c>
      <c r="F2601" t="s">
        <v>1880</v>
      </c>
      <c r="G2601" s="63">
        <v>45824</v>
      </c>
      <c r="H2601" s="63">
        <v>45827</v>
      </c>
      <c r="I2601" t="s">
        <v>376</v>
      </c>
      <c r="J2601" t="str">
        <f>_xlfn.XLOOKUP(I2601,AS:AS,AU:AU)</f>
        <v>Hotel</v>
      </c>
      <c r="K2601" t="s">
        <v>33</v>
      </c>
      <c r="L2601">
        <v>4152.8999999999996</v>
      </c>
      <c r="M2601">
        <f>L2601*_xlfn.XLOOKUP(K2601,AM:AM,AN:AN)</f>
        <v>3571.4939999999997</v>
      </c>
      <c r="N2601">
        <f>L2601*_xlfn.XLOOKUP(K2601,AM:AM,AO:AO)</f>
        <v>4152.8999999999996</v>
      </c>
      <c r="O2601">
        <v>415.29</v>
      </c>
      <c r="P2601">
        <f>O2601*_xlfn.XLOOKUP(K2601,AM:AM,AN:AN)</f>
        <v>357.14940000000001</v>
      </c>
      <c r="Q2601">
        <f>O2601*_xlfn.XLOOKUP(K2601,AM:AM,AO:AO)</f>
        <v>415.29</v>
      </c>
      <c r="R2601" t="str">
        <f>_xlfn.XLOOKUP(E2601,AF:AF,AG:AG)</f>
        <v>ESTELLE MANOR</v>
      </c>
      <c r="S2601" t="str">
        <f>_xlfn.XLOOKUP(E2601,AF:AF,AI:AI)</f>
        <v>United Kingdom</v>
      </c>
      <c r="T2601">
        <f>WEEKNUM(G2601)</f>
        <v>25</v>
      </c>
      <c r="U2601">
        <f>YEAR(G2601)</f>
        <v>2025</v>
      </c>
      <c r="V2601" s="117">
        <f>IFERROR(Q2601/N2601,"0")</f>
        <v>0.10000000000000002</v>
      </c>
    </row>
    <row r="2602" spans="1:22">
      <c r="A2602" t="str">
        <f>_xlfn.XLOOKUP(D2602,BN:BN,BO:BO)</f>
        <v>México</v>
      </c>
      <c r="B2602" t="s">
        <v>25</v>
      </c>
      <c r="C2602">
        <v>394</v>
      </c>
      <c r="D2602" t="str">
        <f>_xlfn.XLOOKUP(C2602,BH:BH,BI:BI)</f>
        <v>DianaM</v>
      </c>
      <c r="E2602">
        <v>31058</v>
      </c>
      <c r="F2602" t="s">
        <v>1880</v>
      </c>
      <c r="G2602" s="63">
        <v>45819</v>
      </c>
      <c r="H2602" s="63">
        <v>45834</v>
      </c>
      <c r="I2602" t="s">
        <v>376</v>
      </c>
      <c r="J2602" t="str">
        <f>_xlfn.XLOOKUP(I2602,AS:AS,AU:AU)</f>
        <v>Hotel</v>
      </c>
      <c r="K2602" t="s">
        <v>33</v>
      </c>
      <c r="L2602">
        <v>8078.1</v>
      </c>
      <c r="M2602">
        <f>L2602*_xlfn.XLOOKUP(K2602,AM:AM,AN:AN)</f>
        <v>6947.1660000000002</v>
      </c>
      <c r="N2602">
        <f>L2602*_xlfn.XLOOKUP(K2602,AM:AM,AO:AO)</f>
        <v>8078.1</v>
      </c>
      <c r="O2602">
        <v>807.81</v>
      </c>
      <c r="P2602">
        <f>O2602*_xlfn.XLOOKUP(K2602,AM:AM,AN:AN)</f>
        <v>694.71659999999997</v>
      </c>
      <c r="Q2602">
        <f>O2602*_xlfn.XLOOKUP(K2602,AM:AM,AO:AO)</f>
        <v>807.81</v>
      </c>
      <c r="R2602" t="str">
        <f>_xlfn.XLOOKUP(E2602,AF:AF,AG:AG)</f>
        <v>FOUR SEASONS ASTIR PALACE HOTEL ATHENS</v>
      </c>
      <c r="S2602" t="str">
        <f>_xlfn.XLOOKUP(E2602,AF:AF,AI:AI)</f>
        <v>Greece</v>
      </c>
      <c r="T2602">
        <f>WEEKNUM(G2602)</f>
        <v>24</v>
      </c>
      <c r="U2602">
        <f>YEAR(G2602)</f>
        <v>2025</v>
      </c>
      <c r="V2602" s="117">
        <f>IFERROR(Q2602/N2602,"0")</f>
        <v>9.9999999999999992E-2</v>
      </c>
    </row>
    <row r="2603" spans="1:22">
      <c r="A2603" t="str">
        <f>_xlfn.XLOOKUP(D2603,BN:BN,BO:BO)</f>
        <v>México</v>
      </c>
      <c r="B2603" t="s">
        <v>25</v>
      </c>
      <c r="C2603">
        <v>395</v>
      </c>
      <c r="D2603" t="str">
        <f>_xlfn.XLOOKUP(C2603,BH:BH,BI:BI)</f>
        <v>DianaM</v>
      </c>
      <c r="E2603">
        <v>28335</v>
      </c>
      <c r="F2603" t="s">
        <v>3486</v>
      </c>
      <c r="G2603" s="63">
        <v>45748</v>
      </c>
      <c r="H2603" s="63">
        <v>45777</v>
      </c>
      <c r="I2603" t="s">
        <v>376</v>
      </c>
      <c r="J2603" t="str">
        <f>_xlfn.XLOOKUP(I2603,AS:AS,AU:AU)</f>
        <v>Hotel</v>
      </c>
      <c r="K2603" t="s">
        <v>33</v>
      </c>
      <c r="L2603">
        <v>1211.96</v>
      </c>
      <c r="M2603">
        <f>L2603*_xlfn.XLOOKUP(K2603,AM:AM,AN:AN)</f>
        <v>1042.2855999999999</v>
      </c>
      <c r="N2603">
        <f>L2603*_xlfn.XLOOKUP(K2603,AM:AM,AO:AO)</f>
        <v>1211.96</v>
      </c>
      <c r="O2603">
        <v>120.17</v>
      </c>
      <c r="P2603">
        <f>O2603*_xlfn.XLOOKUP(K2603,AM:AM,AN:AN)</f>
        <v>103.3462</v>
      </c>
      <c r="Q2603">
        <f>O2603*_xlfn.XLOOKUP(K2603,AM:AM,AO:AO)</f>
        <v>120.17</v>
      </c>
      <c r="R2603" t="str">
        <f>_xlfn.XLOOKUP(E2603,AF:AF,AG:AG)</f>
        <v>VERMELHO MELIDES</v>
      </c>
      <c r="S2603" t="str">
        <f>_xlfn.XLOOKUP(E2603,AF:AF,AI:AI)</f>
        <v>Portugal</v>
      </c>
      <c r="T2603">
        <f>WEEKNUM(G2603)</f>
        <v>14</v>
      </c>
      <c r="U2603">
        <f>YEAR(G2603)</f>
        <v>2025</v>
      </c>
      <c r="V2603" s="117">
        <f>IFERROR(Q2603/N2603,"0")</f>
        <v>9.9153437407175152E-2</v>
      </c>
    </row>
    <row r="2604" spans="1:22">
      <c r="A2604" t="str">
        <f>_xlfn.XLOOKUP(D2604,BN:BN,BO:BO)</f>
        <v>México</v>
      </c>
      <c r="B2604" t="s">
        <v>25</v>
      </c>
      <c r="C2604">
        <v>395</v>
      </c>
      <c r="D2604" t="str">
        <f>_xlfn.XLOOKUP(C2604,BH:BH,BI:BI)</f>
        <v>DianaM</v>
      </c>
      <c r="E2604">
        <v>26753</v>
      </c>
      <c r="F2604" t="s">
        <v>2401</v>
      </c>
      <c r="G2604" s="63">
        <v>45748</v>
      </c>
      <c r="H2604" s="63">
        <v>45777</v>
      </c>
      <c r="I2604" t="s">
        <v>376</v>
      </c>
      <c r="J2604" t="str">
        <f>_xlfn.XLOOKUP(I2604,AS:AS,AU:AU)</f>
        <v>Hotel</v>
      </c>
      <c r="K2604" t="s">
        <v>33</v>
      </c>
      <c r="L2604">
        <v>1809.2</v>
      </c>
      <c r="M2604">
        <f>L2604*_xlfn.XLOOKUP(K2604,AM:AM,AN:AN)</f>
        <v>1555.912</v>
      </c>
      <c r="N2604">
        <f>L2604*_xlfn.XLOOKUP(K2604,AM:AM,AO:AO)</f>
        <v>1809.2</v>
      </c>
      <c r="O2604">
        <v>180.92</v>
      </c>
      <c r="P2604">
        <f>O2604*_xlfn.XLOOKUP(K2604,AM:AM,AN:AN)</f>
        <v>155.59119999999999</v>
      </c>
      <c r="Q2604">
        <f>O2604*_xlfn.XLOOKUP(K2604,AM:AM,AO:AO)</f>
        <v>180.92</v>
      </c>
      <c r="R2604" t="str">
        <f>_xlfn.XLOOKUP(E2604,AF:AF,AG:AG)</f>
        <v>FLEMINGS MAYFAIR HOTEL</v>
      </c>
      <c r="S2604" t="str">
        <f>_xlfn.XLOOKUP(E2604,AF:AF,AI:AI)</f>
        <v>United Kingdom</v>
      </c>
      <c r="T2604">
        <f>WEEKNUM(G2604)</f>
        <v>14</v>
      </c>
      <c r="U2604">
        <f>YEAR(G2604)</f>
        <v>2025</v>
      </c>
      <c r="V2604" s="117">
        <f>IFERROR(Q2604/N2604,"0")</f>
        <v>9.9999999999999992E-2</v>
      </c>
    </row>
    <row r="2605" spans="1:22">
      <c r="A2605" t="str">
        <f>_xlfn.XLOOKUP(D2605,BN:BN,BO:BO)</f>
        <v>México</v>
      </c>
      <c r="B2605" t="s">
        <v>25</v>
      </c>
      <c r="C2605">
        <v>395</v>
      </c>
      <c r="D2605" t="str">
        <f>_xlfn.XLOOKUP(C2605,BH:BH,BI:BI)</f>
        <v>DianaM</v>
      </c>
      <c r="E2605">
        <v>26753</v>
      </c>
      <c r="F2605" t="s">
        <v>2401</v>
      </c>
      <c r="G2605" s="63">
        <v>45748</v>
      </c>
      <c r="H2605" s="63">
        <v>45777</v>
      </c>
      <c r="I2605" t="s">
        <v>376</v>
      </c>
      <c r="J2605" t="str">
        <f>_xlfn.XLOOKUP(I2605,AS:AS,AU:AU)</f>
        <v>Hotel</v>
      </c>
      <c r="K2605" t="s">
        <v>33</v>
      </c>
      <c r="L2605">
        <v>1809.2</v>
      </c>
      <c r="M2605">
        <f>L2605*_xlfn.XLOOKUP(K2605,AM:AM,AN:AN)</f>
        <v>1555.912</v>
      </c>
      <c r="N2605">
        <f>L2605*_xlfn.XLOOKUP(K2605,AM:AM,AO:AO)</f>
        <v>1809.2</v>
      </c>
      <c r="O2605">
        <v>180.92</v>
      </c>
      <c r="P2605">
        <f>O2605*_xlfn.XLOOKUP(K2605,AM:AM,AN:AN)</f>
        <v>155.59119999999999</v>
      </c>
      <c r="Q2605">
        <f>O2605*_xlfn.XLOOKUP(K2605,AM:AM,AO:AO)</f>
        <v>180.92</v>
      </c>
      <c r="R2605" t="str">
        <f>_xlfn.XLOOKUP(E2605,AF:AF,AG:AG)</f>
        <v>FLEMINGS MAYFAIR HOTEL</v>
      </c>
      <c r="S2605" t="str">
        <f>_xlfn.XLOOKUP(E2605,AF:AF,AI:AI)</f>
        <v>United Kingdom</v>
      </c>
      <c r="T2605">
        <f>WEEKNUM(G2605)</f>
        <v>14</v>
      </c>
      <c r="U2605">
        <f>YEAR(G2605)</f>
        <v>2025</v>
      </c>
      <c r="V2605" s="117">
        <f>IFERROR(Q2605/N2605,"0")</f>
        <v>9.9999999999999992E-2</v>
      </c>
    </row>
    <row r="2606" spans="1:22">
      <c r="A2606" t="str">
        <f>_xlfn.XLOOKUP(D2606,BN:BN,BO:BO)</f>
        <v>México</v>
      </c>
      <c r="B2606" t="s">
        <v>25</v>
      </c>
      <c r="C2606">
        <v>395</v>
      </c>
      <c r="D2606" t="str">
        <f>_xlfn.XLOOKUP(C2606,BH:BH,BI:BI)</f>
        <v>DianaM</v>
      </c>
      <c r="E2606">
        <v>24006</v>
      </c>
      <c r="F2606" t="s">
        <v>2482</v>
      </c>
      <c r="G2606" s="63">
        <v>45748</v>
      </c>
      <c r="H2606" s="63">
        <v>45777</v>
      </c>
      <c r="I2606" t="s">
        <v>376</v>
      </c>
      <c r="J2606" t="str">
        <f>_xlfn.XLOOKUP(I2606,AS:AS,AU:AU)</f>
        <v>Hotel</v>
      </c>
      <c r="K2606" t="s">
        <v>33</v>
      </c>
      <c r="L2606">
        <v>2101.3000000000002</v>
      </c>
      <c r="M2606">
        <f>L2606*_xlfn.XLOOKUP(K2606,AM:AM,AN:AN)</f>
        <v>1807.1180000000002</v>
      </c>
      <c r="N2606">
        <f>L2606*_xlfn.XLOOKUP(K2606,AM:AM,AO:AO)</f>
        <v>2101.3000000000002</v>
      </c>
      <c r="O2606">
        <v>210.13</v>
      </c>
      <c r="P2606">
        <f>O2606*_xlfn.XLOOKUP(K2606,AM:AM,AN:AN)</f>
        <v>180.71179999999998</v>
      </c>
      <c r="Q2606">
        <f>O2606*_xlfn.XLOOKUP(K2606,AM:AM,AO:AO)</f>
        <v>210.13</v>
      </c>
      <c r="R2606" t="str">
        <f>_xlfn.XLOOKUP(E2606,AF:AF,AG:AG)</f>
        <v>ESTELLE MANOR</v>
      </c>
      <c r="S2606" t="str">
        <f>_xlfn.XLOOKUP(E2606,AF:AF,AI:AI)</f>
        <v>United Kingdom</v>
      </c>
      <c r="T2606">
        <f>WEEKNUM(G2606)</f>
        <v>14</v>
      </c>
      <c r="U2606">
        <f>YEAR(G2606)</f>
        <v>2025</v>
      </c>
      <c r="V2606" s="117">
        <f>IFERROR(Q2606/N2606,"0")</f>
        <v>9.9999999999999992E-2</v>
      </c>
    </row>
    <row r="2607" spans="1:22">
      <c r="A2607" t="str">
        <f>_xlfn.XLOOKUP(D2607,BN:BN,BO:BO)</f>
        <v>México</v>
      </c>
      <c r="B2607" t="s">
        <v>25</v>
      </c>
      <c r="C2607">
        <v>395</v>
      </c>
      <c r="D2607" t="str">
        <f>_xlfn.XLOOKUP(C2607,BH:BH,BI:BI)</f>
        <v>DianaM</v>
      </c>
      <c r="E2607">
        <v>28942</v>
      </c>
      <c r="F2607" t="s">
        <v>1880</v>
      </c>
      <c r="G2607" s="63">
        <v>45748</v>
      </c>
      <c r="H2607" s="63">
        <v>45777</v>
      </c>
      <c r="I2607" t="s">
        <v>376</v>
      </c>
      <c r="J2607" t="str">
        <f>_xlfn.XLOOKUP(I2607,AS:AS,AU:AU)</f>
        <v>Hotel</v>
      </c>
      <c r="K2607" t="s">
        <v>33</v>
      </c>
      <c r="L2607">
        <v>9040</v>
      </c>
      <c r="M2607">
        <f>L2607*_xlfn.XLOOKUP(K2607,AM:AM,AN:AN)</f>
        <v>7774.4</v>
      </c>
      <c r="N2607">
        <f>L2607*_xlfn.XLOOKUP(K2607,AM:AM,AO:AO)</f>
        <v>9040</v>
      </c>
      <c r="O2607">
        <v>106.45</v>
      </c>
      <c r="P2607">
        <f>O2607*_xlfn.XLOOKUP(K2607,AM:AM,AN:AN)</f>
        <v>91.546999999999997</v>
      </c>
      <c r="Q2607">
        <f>O2607*_xlfn.XLOOKUP(K2607,AM:AM,AO:AO)</f>
        <v>106.45</v>
      </c>
      <c r="R2607" t="str">
        <f>_xlfn.XLOOKUP(E2607,AF:AF,AG:AG)</f>
        <v>L AND VINEYARDS</v>
      </c>
      <c r="S2607" t="str">
        <f>_xlfn.XLOOKUP(E2607,AF:AF,AI:AI)</f>
        <v>Portugal</v>
      </c>
      <c r="T2607">
        <f>WEEKNUM(G2607)</f>
        <v>14</v>
      </c>
      <c r="U2607">
        <f>YEAR(G2607)</f>
        <v>2025</v>
      </c>
      <c r="V2607" s="117">
        <f>IFERROR(Q2607/N2607,"0")</f>
        <v>1.1775442477876107E-2</v>
      </c>
    </row>
    <row r="2608" spans="1:22">
      <c r="A2608" t="str">
        <f>_xlfn.XLOOKUP(D2608,BN:BN,BO:BO)</f>
        <v>México</v>
      </c>
      <c r="B2608" t="s">
        <v>25</v>
      </c>
      <c r="C2608">
        <v>396</v>
      </c>
      <c r="D2608" t="str">
        <f>_xlfn.XLOOKUP(C2608,BH:BH,BI:BI)</f>
        <v>DianaM</v>
      </c>
      <c r="E2608">
        <v>28300</v>
      </c>
      <c r="F2608" t="s">
        <v>3487</v>
      </c>
      <c r="G2608" s="63">
        <v>45859</v>
      </c>
      <c r="H2608" s="63">
        <v>45861</v>
      </c>
      <c r="I2608" t="s">
        <v>376</v>
      </c>
      <c r="J2608" t="str">
        <f>_xlfn.XLOOKUP(I2608,AS:AS,AU:AU)</f>
        <v>Hotel</v>
      </c>
      <c r="K2608" t="s">
        <v>33</v>
      </c>
      <c r="L2608">
        <v>3432.63</v>
      </c>
      <c r="M2608">
        <f>L2608*_xlfn.XLOOKUP(K2608,AM:AM,AN:AN)</f>
        <v>2952.0617999999999</v>
      </c>
      <c r="N2608">
        <f>L2608*_xlfn.XLOOKUP(K2608,AM:AM,AO:AO)</f>
        <v>3432.63</v>
      </c>
      <c r="O2608">
        <v>277.19</v>
      </c>
      <c r="P2608">
        <f>O2608*_xlfn.XLOOKUP(K2608,AM:AM,AN:AN)</f>
        <v>238.38339999999999</v>
      </c>
      <c r="Q2608">
        <f>O2608*_xlfn.XLOOKUP(K2608,AM:AM,AO:AO)</f>
        <v>277.19</v>
      </c>
      <c r="R2608" t="str">
        <f>_xlfn.XLOOKUP(E2608,AF:AF,AG:AG)</f>
        <v>CARLTON CANNES, A REGENT HOTEL</v>
      </c>
      <c r="S2608" t="str">
        <f>_xlfn.XLOOKUP(E2608,AF:AF,AI:AI)</f>
        <v>France</v>
      </c>
      <c r="T2608">
        <f>WEEKNUM(G2608)</f>
        <v>30</v>
      </c>
      <c r="U2608">
        <f>YEAR(G2608)</f>
        <v>2025</v>
      </c>
      <c r="V2608" s="117">
        <f>IFERROR(Q2608/N2608,"0")</f>
        <v>8.0751493752603681E-2</v>
      </c>
    </row>
    <row r="2609" spans="1:22">
      <c r="A2609" t="str">
        <f>_xlfn.XLOOKUP(D2609,BN:BN,BO:BO)</f>
        <v>México</v>
      </c>
      <c r="B2609" t="s">
        <v>25</v>
      </c>
      <c r="C2609">
        <v>396</v>
      </c>
      <c r="D2609" t="str">
        <f>_xlfn.XLOOKUP(C2609,BH:BH,BI:BI)</f>
        <v>DianaM</v>
      </c>
      <c r="E2609">
        <v>28514</v>
      </c>
      <c r="F2609" t="s">
        <v>3488</v>
      </c>
      <c r="G2609" s="63">
        <v>45859</v>
      </c>
      <c r="H2609" s="63">
        <v>45861</v>
      </c>
      <c r="I2609" t="s">
        <v>376</v>
      </c>
      <c r="J2609" t="str">
        <f>_xlfn.XLOOKUP(I2609,AS:AS,AU:AU)</f>
        <v>Hotel</v>
      </c>
      <c r="K2609" t="s">
        <v>33</v>
      </c>
      <c r="L2609">
        <v>4833.34</v>
      </c>
      <c r="M2609">
        <f>L2609*_xlfn.XLOOKUP(K2609,AM:AM,AN:AN)</f>
        <v>4156.6724000000004</v>
      </c>
      <c r="N2609">
        <f>L2609*_xlfn.XLOOKUP(K2609,AM:AM,AO:AO)</f>
        <v>4833.34</v>
      </c>
      <c r="O2609">
        <v>441.82</v>
      </c>
      <c r="P2609">
        <f>O2609*_xlfn.XLOOKUP(K2609,AM:AM,AN:AN)</f>
        <v>379.96519999999998</v>
      </c>
      <c r="Q2609">
        <f>O2609*_xlfn.XLOOKUP(K2609,AM:AM,AO:AO)</f>
        <v>441.82</v>
      </c>
      <c r="R2609" t="str">
        <f>_xlfn.XLOOKUP(E2609,AF:AF,AG:AG)</f>
        <v>CAP D'ANTIBES BEACH HOTEL</v>
      </c>
      <c r="S2609" t="str">
        <f>_xlfn.XLOOKUP(E2609,AF:AF,AI:AI)</f>
        <v>France</v>
      </c>
      <c r="T2609">
        <f>WEEKNUM(G2609)</f>
        <v>30</v>
      </c>
      <c r="U2609">
        <f>YEAR(G2609)</f>
        <v>2025</v>
      </c>
      <c r="V2609" s="117">
        <f>IFERROR(Q2609/N2609,"0")</f>
        <v>9.1410908398747034E-2</v>
      </c>
    </row>
    <row r="2610" spans="1:22">
      <c r="A2610" t="str">
        <f>_xlfn.XLOOKUP(D2610,BN:BN,BO:BO)</f>
        <v>México</v>
      </c>
      <c r="B2610" t="s">
        <v>25</v>
      </c>
      <c r="C2610">
        <v>397</v>
      </c>
      <c r="D2610" t="str">
        <f>_xlfn.XLOOKUP(C2610,BH:BH,BI:BI)</f>
        <v>LucianaE</v>
      </c>
      <c r="E2610">
        <v>25360</v>
      </c>
      <c r="F2610" t="s">
        <v>3489</v>
      </c>
      <c r="G2610" s="63">
        <v>45843</v>
      </c>
      <c r="H2610" s="63">
        <v>45858</v>
      </c>
      <c r="I2610" t="s">
        <v>364</v>
      </c>
      <c r="J2610" t="str">
        <f>_xlfn.XLOOKUP(I2610,AS:AS,AU:AU)</f>
        <v>DMC</v>
      </c>
      <c r="K2610" t="s">
        <v>33</v>
      </c>
      <c r="L2610">
        <v>19730.060000000001</v>
      </c>
      <c r="M2610">
        <f>L2610*_xlfn.XLOOKUP(K2610,AM:AM,AN:AN)</f>
        <v>16967.851600000002</v>
      </c>
      <c r="N2610">
        <f>L2610*_xlfn.XLOOKUP(K2610,AM:AM,AO:AO)</f>
        <v>19730.060000000001</v>
      </c>
      <c r="O2610">
        <v>2488.42</v>
      </c>
      <c r="P2610">
        <f>O2610*_xlfn.XLOOKUP(K2610,AM:AM,AN:AN)</f>
        <v>2140.0412000000001</v>
      </c>
      <c r="Q2610">
        <f>O2610*_xlfn.XLOOKUP(K2610,AM:AM,AO:AO)</f>
        <v>2488.42</v>
      </c>
      <c r="R2610" t="str">
        <f>_xlfn.XLOOKUP(E2610,AF:AF,AG:AG)</f>
        <v>Luxury Japan</v>
      </c>
      <c r="S2610" t="str">
        <f>_xlfn.XLOOKUP(E2610,AF:AF,AI:AI)</f>
        <v>Japan</v>
      </c>
      <c r="T2610">
        <f>WEEKNUM(G2610)</f>
        <v>27</v>
      </c>
      <c r="U2610">
        <f>YEAR(G2610)</f>
        <v>2025</v>
      </c>
      <c r="V2610" s="117">
        <f>IFERROR(Q2610/N2610,"0")</f>
        <v>0.12612328599102079</v>
      </c>
    </row>
    <row r="2611" spans="1:22">
      <c r="A2611" t="str">
        <f>_xlfn.XLOOKUP(D2611,BN:BN,BO:BO)</f>
        <v>México</v>
      </c>
      <c r="B2611" t="s">
        <v>25</v>
      </c>
      <c r="C2611">
        <v>397</v>
      </c>
      <c r="D2611" t="str">
        <f>_xlfn.XLOOKUP(C2611,BH:BH,BI:BI)</f>
        <v>LucianaE</v>
      </c>
      <c r="E2611">
        <v>25022</v>
      </c>
      <c r="F2611" t="s">
        <v>3490</v>
      </c>
      <c r="G2611" s="63">
        <v>45854</v>
      </c>
      <c r="H2611" s="63">
        <v>45858</v>
      </c>
      <c r="I2611" t="s">
        <v>376</v>
      </c>
      <c r="J2611" t="str">
        <f>_xlfn.XLOOKUP(I2611,AS:AS,AU:AU)</f>
        <v>Hotel</v>
      </c>
      <c r="K2611" t="s">
        <v>33</v>
      </c>
      <c r="L2611">
        <v>6483.72</v>
      </c>
      <c r="M2611">
        <f>L2611*_xlfn.XLOOKUP(K2611,AM:AM,AN:AN)</f>
        <v>5575.9992000000002</v>
      </c>
      <c r="N2611">
        <f>L2611*_xlfn.XLOOKUP(K2611,AM:AM,AO:AO)</f>
        <v>6483.72</v>
      </c>
      <c r="O2611">
        <v>767</v>
      </c>
      <c r="P2611">
        <f>O2611*_xlfn.XLOOKUP(K2611,AM:AM,AN:AN)</f>
        <v>659.62</v>
      </c>
      <c r="Q2611">
        <f>O2611*_xlfn.XLOOKUP(K2611,AM:AM,AO:AO)</f>
        <v>767</v>
      </c>
      <c r="R2611" t="str">
        <f>_xlfn.XLOOKUP(E2611,AF:AF,AG:AG)</f>
        <v>THE PENINSULA TOKYO</v>
      </c>
      <c r="S2611" t="str">
        <f>_xlfn.XLOOKUP(E2611,AF:AF,AI:AI)</f>
        <v>Japan</v>
      </c>
      <c r="T2611">
        <f>WEEKNUM(G2611)</f>
        <v>29</v>
      </c>
      <c r="U2611">
        <f>YEAR(G2611)</f>
        <v>2025</v>
      </c>
      <c r="V2611" s="117">
        <f>IFERROR(Q2611/N2611,"0")</f>
        <v>0.11829628669961072</v>
      </c>
    </row>
    <row r="2612" spans="1:22">
      <c r="A2612" t="str">
        <f>_xlfn.XLOOKUP(D2612,BN:BN,BO:BO)</f>
        <v>México</v>
      </c>
      <c r="B2612" t="s">
        <v>25</v>
      </c>
      <c r="C2612">
        <v>397</v>
      </c>
      <c r="D2612" t="str">
        <f>_xlfn.XLOOKUP(C2612,BH:BH,BI:BI)</f>
        <v>LucianaE</v>
      </c>
      <c r="E2612">
        <v>24989</v>
      </c>
      <c r="F2612" t="s">
        <v>3491</v>
      </c>
      <c r="G2612" s="63">
        <v>45853</v>
      </c>
      <c r="H2612" s="63">
        <v>45854</v>
      </c>
      <c r="I2612" t="s">
        <v>376</v>
      </c>
      <c r="J2612" t="str">
        <f>_xlfn.XLOOKUP(I2612,AS:AS,AU:AU)</f>
        <v>Hotel</v>
      </c>
      <c r="K2612" t="s">
        <v>33</v>
      </c>
      <c r="L2612">
        <v>647</v>
      </c>
      <c r="M2612">
        <f>L2612*_xlfn.XLOOKUP(K2612,AM:AM,AN:AN)</f>
        <v>556.41999999999996</v>
      </c>
      <c r="N2612">
        <f>L2612*_xlfn.XLOOKUP(K2612,AM:AM,AO:AO)</f>
        <v>647</v>
      </c>
      <c r="O2612">
        <v>46.01</v>
      </c>
      <c r="P2612">
        <f>O2612*_xlfn.XLOOKUP(K2612,AM:AM,AN:AN)</f>
        <v>39.568599999999996</v>
      </c>
      <c r="Q2612">
        <f>O2612*_xlfn.XLOOKUP(K2612,AM:AM,AO:AO)</f>
        <v>46.01</v>
      </c>
      <c r="R2612" t="str">
        <f>_xlfn.XLOOKUP(E2612,AF:AF,AG:AG)</f>
        <v>HYATT CENTRIC KANAZAWA</v>
      </c>
      <c r="S2612" t="str">
        <f>_xlfn.XLOOKUP(E2612,AF:AF,AI:AI)</f>
        <v>Japan</v>
      </c>
      <c r="T2612">
        <f>WEEKNUM(G2612)</f>
        <v>29</v>
      </c>
      <c r="U2612">
        <f>YEAR(G2612)</f>
        <v>2025</v>
      </c>
      <c r="V2612" s="117">
        <f>IFERROR(Q2612/N2612,"0")</f>
        <v>7.1112828438948991E-2</v>
      </c>
    </row>
    <row r="2613" spans="1:22">
      <c r="A2613" t="str">
        <f>_xlfn.XLOOKUP(D2613,BN:BN,BO:BO)</f>
        <v>México</v>
      </c>
      <c r="B2613" t="s">
        <v>25</v>
      </c>
      <c r="C2613">
        <v>397</v>
      </c>
      <c r="D2613" t="str">
        <f>_xlfn.XLOOKUP(C2613,BH:BH,BI:BI)</f>
        <v>LucianaE</v>
      </c>
      <c r="E2613">
        <v>25057</v>
      </c>
      <c r="F2613" t="s">
        <v>3492</v>
      </c>
      <c r="G2613" s="63">
        <v>45849</v>
      </c>
      <c r="H2613" s="63">
        <v>45853</v>
      </c>
      <c r="I2613" t="s">
        <v>376</v>
      </c>
      <c r="J2613" t="str">
        <f>_xlfn.XLOOKUP(I2613,AS:AS,AU:AU)</f>
        <v>Hotel</v>
      </c>
      <c r="K2613" t="s">
        <v>33</v>
      </c>
      <c r="L2613">
        <v>9830.2999999999993</v>
      </c>
      <c r="M2613">
        <f>L2613*_xlfn.XLOOKUP(K2613,AM:AM,AN:AN)</f>
        <v>8454.0579999999991</v>
      </c>
      <c r="N2613">
        <f>L2613*_xlfn.XLOOKUP(K2613,AM:AM,AO:AO)</f>
        <v>9830.2999999999993</v>
      </c>
      <c r="O2613">
        <v>688.08</v>
      </c>
      <c r="P2613">
        <f>O2613*_xlfn.XLOOKUP(K2613,AM:AM,AN:AN)</f>
        <v>591.74880000000007</v>
      </c>
      <c r="Q2613">
        <f>O2613*_xlfn.XLOOKUP(K2613,AM:AM,AO:AO)</f>
        <v>688.08</v>
      </c>
      <c r="R2613" t="str">
        <f>_xlfn.XLOOKUP(E2613,AF:AF,AG:AG)</f>
        <v>HOTEL THE MITSUI KYOTO</v>
      </c>
      <c r="S2613" t="str">
        <f>_xlfn.XLOOKUP(E2613,AF:AF,AI:AI)</f>
        <v>Japan</v>
      </c>
      <c r="T2613">
        <f>WEEKNUM(G2613)</f>
        <v>28</v>
      </c>
      <c r="U2613">
        <f>YEAR(G2613)</f>
        <v>2025</v>
      </c>
      <c r="V2613" s="117">
        <f>IFERROR(Q2613/N2613,"0")</f>
        <v>6.9995829221895581E-2</v>
      </c>
    </row>
    <row r="2614" spans="1:22">
      <c r="A2614" t="str">
        <f>_xlfn.XLOOKUP(D2614,BN:BN,BO:BO)</f>
        <v>México</v>
      </c>
      <c r="B2614" t="s">
        <v>25</v>
      </c>
      <c r="C2614">
        <v>397</v>
      </c>
      <c r="D2614" t="str">
        <f>_xlfn.XLOOKUP(C2614,BH:BH,BI:BI)</f>
        <v>LucianaE</v>
      </c>
      <c r="E2614">
        <v>25906</v>
      </c>
      <c r="F2614" t="s">
        <v>3493</v>
      </c>
      <c r="G2614" s="63">
        <v>45843</v>
      </c>
      <c r="H2614" s="63">
        <v>45845</v>
      </c>
      <c r="I2614" t="s">
        <v>376</v>
      </c>
      <c r="J2614" t="str">
        <f>_xlfn.XLOOKUP(I2614,AS:AS,AU:AU)</f>
        <v>Hotel</v>
      </c>
      <c r="K2614" t="s">
        <v>33</v>
      </c>
      <c r="L2614">
        <v>4553</v>
      </c>
      <c r="M2614">
        <f>L2614*_xlfn.XLOOKUP(K2614,AM:AM,AN:AN)</f>
        <v>3915.58</v>
      </c>
      <c r="N2614">
        <f>L2614*_xlfn.XLOOKUP(K2614,AM:AM,AO:AO)</f>
        <v>4553</v>
      </c>
      <c r="O2614">
        <v>455.02</v>
      </c>
      <c r="P2614">
        <f>O2614*_xlfn.XLOOKUP(K2614,AM:AM,AN:AN)</f>
        <v>391.31719999999996</v>
      </c>
      <c r="Q2614">
        <f>O2614*_xlfn.XLOOKUP(K2614,AM:AM,AO:AO)</f>
        <v>455.02</v>
      </c>
      <c r="R2614" t="str">
        <f>_xlfn.XLOOKUP(E2614,AF:AF,AG:AG)</f>
        <v>ODAKYU HOTEL HATSUHANA</v>
      </c>
      <c r="S2614" t="str">
        <f>_xlfn.XLOOKUP(E2614,AF:AF,AI:AI)</f>
        <v>Japan</v>
      </c>
      <c r="T2614">
        <f>WEEKNUM(G2614)</f>
        <v>27</v>
      </c>
      <c r="U2614">
        <f>YEAR(G2614)</f>
        <v>2025</v>
      </c>
      <c r="V2614" s="117">
        <f>IFERROR(Q2614/N2614,"0")</f>
        <v>9.9938502086536346E-2</v>
      </c>
    </row>
    <row r="2615" spans="1:22">
      <c r="A2615" t="str">
        <f>_xlfn.XLOOKUP(D2615,BN:BN,BO:BO)</f>
        <v>México</v>
      </c>
      <c r="B2615" t="s">
        <v>25</v>
      </c>
      <c r="C2615">
        <v>397</v>
      </c>
      <c r="D2615" t="str">
        <f>_xlfn.XLOOKUP(C2615,BH:BH,BI:BI)</f>
        <v>LucianaE</v>
      </c>
      <c r="E2615">
        <v>29097</v>
      </c>
      <c r="F2615" t="s">
        <v>3494</v>
      </c>
      <c r="G2615" s="63">
        <v>45845</v>
      </c>
      <c r="H2615" s="63">
        <v>45847</v>
      </c>
      <c r="I2615" t="s">
        <v>376</v>
      </c>
      <c r="J2615" t="str">
        <f>_xlfn.XLOOKUP(I2615,AS:AS,AU:AU)</f>
        <v>Hotel</v>
      </c>
      <c r="K2615" t="s">
        <v>33</v>
      </c>
      <c r="L2615">
        <v>2280.3000000000002</v>
      </c>
      <c r="M2615">
        <f>L2615*_xlfn.XLOOKUP(K2615,AM:AM,AN:AN)</f>
        <v>1961.0580000000002</v>
      </c>
      <c r="N2615">
        <f>L2615*_xlfn.XLOOKUP(K2615,AM:AM,AO:AO)</f>
        <v>2280.3000000000002</v>
      </c>
      <c r="O2615">
        <v>161.68</v>
      </c>
      <c r="P2615">
        <f>O2615*_xlfn.XLOOKUP(K2615,AM:AM,AN:AN)</f>
        <v>139.04480000000001</v>
      </c>
      <c r="Q2615">
        <f>O2615*_xlfn.XLOOKUP(K2615,AM:AM,AO:AO)</f>
        <v>161.68</v>
      </c>
      <c r="R2615" t="str">
        <f>_xlfn.XLOOKUP(E2615,AF:AF,AG:AG)</f>
        <v>THE ST. REGIS OSAKA</v>
      </c>
      <c r="S2615" t="str">
        <f>_xlfn.XLOOKUP(E2615,AF:AF,AI:AI)</f>
        <v>Japan</v>
      </c>
      <c r="T2615">
        <f>WEEKNUM(G2615)</f>
        <v>28</v>
      </c>
      <c r="U2615">
        <f>YEAR(G2615)</f>
        <v>2025</v>
      </c>
      <c r="V2615" s="117">
        <f>IFERROR(Q2615/N2615,"0")</f>
        <v>7.0902951366048322E-2</v>
      </c>
    </row>
    <row r="2616" spans="1:22">
      <c r="A2616" t="str">
        <f>_xlfn.XLOOKUP(D2616,BN:BN,BO:BO)</f>
        <v>México</v>
      </c>
      <c r="B2616" t="s">
        <v>25</v>
      </c>
      <c r="C2616">
        <v>398</v>
      </c>
      <c r="D2616" t="str">
        <f>_xlfn.XLOOKUP(C2616,BH:BH,BI:BI)</f>
        <v>ClaudiaF</v>
      </c>
      <c r="E2616">
        <v>27194</v>
      </c>
      <c r="F2616" t="s">
        <v>2951</v>
      </c>
      <c r="G2616" s="63">
        <v>45861</v>
      </c>
      <c r="H2616" s="63">
        <v>45865</v>
      </c>
      <c r="I2616" t="s">
        <v>376</v>
      </c>
      <c r="J2616" t="str">
        <f>_xlfn.XLOOKUP(I2616,AS:AS,AU:AU)</f>
        <v>Hotel</v>
      </c>
      <c r="K2616" t="s">
        <v>27</v>
      </c>
      <c r="L2616">
        <v>7068</v>
      </c>
      <c r="M2616">
        <f>L2616*_xlfn.XLOOKUP(K2616,AM:AM,AN:AN)</f>
        <v>7068</v>
      </c>
      <c r="N2616">
        <f>L2616*_xlfn.XLOOKUP(K2616,AM:AM,AO:AO)</f>
        <v>8198.8799999999992</v>
      </c>
      <c r="O2616">
        <v>706.8</v>
      </c>
      <c r="P2616">
        <f>O2616*_xlfn.XLOOKUP(K2616,AM:AM,AN:AN)</f>
        <v>706.8</v>
      </c>
      <c r="Q2616">
        <f>O2616*_xlfn.XLOOKUP(K2616,AM:AM,AO:AO)</f>
        <v>819.88799999999992</v>
      </c>
      <c r="R2616" t="str">
        <f>_xlfn.XLOOKUP(E2616,AF:AF,AG:AG)</f>
        <v>MASSERIA CALDERISI</v>
      </c>
      <c r="S2616" t="str">
        <f>_xlfn.XLOOKUP(E2616,AF:AF,AI:AI)</f>
        <v>Italy</v>
      </c>
      <c r="T2616">
        <f>WEEKNUM(G2616)</f>
        <v>30</v>
      </c>
      <c r="U2616">
        <f>YEAR(G2616)</f>
        <v>2025</v>
      </c>
      <c r="V2616" s="117">
        <f>IFERROR(Q2616/N2616,"0")</f>
        <v>0.1</v>
      </c>
    </row>
    <row r="2617" spans="1:22">
      <c r="A2617" t="str">
        <f>_xlfn.XLOOKUP(D2617,BN:BN,BO:BO)</f>
        <v>México</v>
      </c>
      <c r="B2617" t="s">
        <v>25</v>
      </c>
      <c r="C2617">
        <v>398</v>
      </c>
      <c r="D2617" t="str">
        <f>_xlfn.XLOOKUP(C2617,BH:BH,BI:BI)</f>
        <v>ClaudiaF</v>
      </c>
      <c r="E2617">
        <v>29472</v>
      </c>
      <c r="F2617" t="s">
        <v>3495</v>
      </c>
      <c r="G2617" s="63">
        <v>45872</v>
      </c>
      <c r="H2617" s="63">
        <v>45875</v>
      </c>
      <c r="I2617" t="s">
        <v>376</v>
      </c>
      <c r="J2617" t="str">
        <f>_xlfn.XLOOKUP(I2617,AS:AS,AU:AU)</f>
        <v>Hotel</v>
      </c>
      <c r="K2617" t="s">
        <v>27</v>
      </c>
      <c r="L2617">
        <v>3368.52</v>
      </c>
      <c r="M2617">
        <f>L2617*_xlfn.XLOOKUP(K2617,AM:AM,AN:AN)</f>
        <v>3368.52</v>
      </c>
      <c r="N2617">
        <f>L2617*_xlfn.XLOOKUP(K2617,AM:AM,AO:AO)</f>
        <v>3907.4831999999997</v>
      </c>
      <c r="O2617">
        <v>0</v>
      </c>
      <c r="P2617">
        <f>O2617*_xlfn.XLOOKUP(K2617,AM:AM,AN:AN)</f>
        <v>0</v>
      </c>
      <c r="Q2617">
        <f>O2617*_xlfn.XLOOKUP(K2617,AM:AM,AO:AO)</f>
        <v>0</v>
      </c>
      <c r="R2617" t="str">
        <f>_xlfn.XLOOKUP(E2617,AF:AF,AG:AG)</f>
        <v>DE L EUROPE AMSTERDAM</v>
      </c>
      <c r="S2617" t="str">
        <f>_xlfn.XLOOKUP(E2617,AF:AF,AI:AI)</f>
        <v>Netherlands</v>
      </c>
      <c r="T2617">
        <f>WEEKNUM(G2617)</f>
        <v>32</v>
      </c>
      <c r="U2617">
        <f>YEAR(G2617)</f>
        <v>2025</v>
      </c>
      <c r="V2617" s="117">
        <f>IFERROR(Q2617/N2617,"0")</f>
        <v>0</v>
      </c>
    </row>
    <row r="2618" spans="1:22">
      <c r="A2618" t="str">
        <f>_xlfn.XLOOKUP(D2618,BN:BN,BO:BO)</f>
        <v>México</v>
      </c>
      <c r="B2618" t="s">
        <v>25</v>
      </c>
      <c r="C2618">
        <v>398</v>
      </c>
      <c r="D2618" t="str">
        <f>_xlfn.XLOOKUP(C2618,BH:BH,BI:BI)</f>
        <v>ClaudiaF</v>
      </c>
      <c r="E2618">
        <v>29074</v>
      </c>
      <c r="F2618" t="s">
        <v>3496</v>
      </c>
      <c r="G2618" s="63">
        <v>45858</v>
      </c>
      <c r="H2618" s="63">
        <v>45861</v>
      </c>
      <c r="I2618" t="s">
        <v>376</v>
      </c>
      <c r="J2618" t="str">
        <f>_xlfn.XLOOKUP(I2618,AS:AS,AU:AU)</f>
        <v>Hotel</v>
      </c>
      <c r="K2618" t="s">
        <v>27</v>
      </c>
      <c r="L2618">
        <v>1632.52</v>
      </c>
      <c r="M2618">
        <f>L2618*_xlfn.XLOOKUP(K2618,AM:AM,AN:AN)</f>
        <v>1632.52</v>
      </c>
      <c r="N2618">
        <f>L2618*_xlfn.XLOOKUP(K2618,AM:AM,AO:AO)</f>
        <v>1893.7231999999999</v>
      </c>
      <c r="O2618">
        <v>0</v>
      </c>
      <c r="P2618">
        <f>O2618*_xlfn.XLOOKUP(K2618,AM:AM,AN:AN)</f>
        <v>0</v>
      </c>
      <c r="Q2618">
        <f>O2618*_xlfn.XLOOKUP(K2618,AM:AM,AO:AO)</f>
        <v>0</v>
      </c>
      <c r="R2618" t="str">
        <f>_xlfn.XLOOKUP(E2618,AF:AF,AG:AG)</f>
        <v>HIGHSTAY</v>
      </c>
      <c r="S2618" t="str">
        <f>_xlfn.XLOOKUP(E2618,AF:AF,AI:AI)</f>
        <v>France</v>
      </c>
      <c r="T2618">
        <f>WEEKNUM(G2618)</f>
        <v>30</v>
      </c>
      <c r="U2618">
        <f>YEAR(G2618)</f>
        <v>2025</v>
      </c>
      <c r="V2618" s="117">
        <f>IFERROR(Q2618/N2618,"0")</f>
        <v>0</v>
      </c>
    </row>
    <row r="2619" spans="1:22">
      <c r="A2619" t="str">
        <f>_xlfn.XLOOKUP(D2619,BN:BN,BO:BO)</f>
        <v>México</v>
      </c>
      <c r="B2619" t="s">
        <v>25</v>
      </c>
      <c r="C2619">
        <v>398</v>
      </c>
      <c r="D2619" t="str">
        <f>_xlfn.XLOOKUP(C2619,BH:BH,BI:BI)</f>
        <v>ClaudiaF</v>
      </c>
      <c r="E2619">
        <v>29759</v>
      </c>
      <c r="F2619" t="s">
        <v>3497</v>
      </c>
      <c r="G2619" s="63">
        <v>45861</v>
      </c>
      <c r="H2619" s="63">
        <v>45865</v>
      </c>
      <c r="I2619" t="s">
        <v>471</v>
      </c>
      <c r="J2619" t="str">
        <f>_xlfn.XLOOKUP(I2619,AS:AS,AU:AU)</f>
        <v>Traslados</v>
      </c>
      <c r="K2619" t="s">
        <v>27</v>
      </c>
      <c r="L2619">
        <v>600</v>
      </c>
      <c r="M2619">
        <f>L2619*_xlfn.XLOOKUP(K2619,AM:AM,AN:AN)</f>
        <v>600</v>
      </c>
      <c r="N2619">
        <f>L2619*_xlfn.XLOOKUP(K2619,AM:AM,AO:AO)</f>
        <v>696</v>
      </c>
      <c r="O2619">
        <v>200</v>
      </c>
      <c r="P2619">
        <f>O2619*_xlfn.XLOOKUP(K2619,AM:AM,AN:AN)</f>
        <v>200</v>
      </c>
      <c r="Q2619">
        <f>O2619*_xlfn.XLOOKUP(K2619,AM:AM,AO:AO)</f>
        <v>231.99999999999997</v>
      </c>
      <c r="R2619" t="str">
        <f>_xlfn.XLOOKUP(E2619,AF:AF,AG:AG)</f>
        <v>BARTOLO AUTONOLEGGIO</v>
      </c>
      <c r="S2619" t="str">
        <f>_xlfn.XLOOKUP(E2619,AF:AF,AI:AI)</f>
        <v>Italy</v>
      </c>
      <c r="T2619">
        <f>WEEKNUM(G2619)</f>
        <v>30</v>
      </c>
      <c r="U2619">
        <f>YEAR(G2619)</f>
        <v>2025</v>
      </c>
      <c r="V2619" s="117">
        <f>IFERROR(Q2619/N2619,"0")</f>
        <v>0.33333333333333331</v>
      </c>
    </row>
    <row r="2620" spans="1:22">
      <c r="A2620" t="str">
        <f>_xlfn.XLOOKUP(D2620,BN:BN,BO:BO)</f>
        <v>México</v>
      </c>
      <c r="B2620" t="s">
        <v>25</v>
      </c>
      <c r="C2620">
        <v>399</v>
      </c>
      <c r="D2620" t="str">
        <f>_xlfn.XLOOKUP(C2620,BH:BH,BI:BI)</f>
        <v>PaulinaV</v>
      </c>
      <c r="E2620">
        <v>28307</v>
      </c>
      <c r="F2620" t="s">
        <v>3428</v>
      </c>
      <c r="G2620" s="63">
        <v>45714</v>
      </c>
      <c r="H2620" s="63">
        <v>45718</v>
      </c>
      <c r="I2620" t="s">
        <v>376</v>
      </c>
      <c r="J2620" t="str">
        <f>_xlfn.XLOOKUP(I2620,AS:AS,AU:AU)</f>
        <v>Hotel</v>
      </c>
      <c r="K2620" t="s">
        <v>33</v>
      </c>
      <c r="L2620">
        <v>5235</v>
      </c>
      <c r="M2620">
        <f>L2620*_xlfn.XLOOKUP(K2620,AM:AM,AN:AN)</f>
        <v>4502.1000000000004</v>
      </c>
      <c r="N2620">
        <f>L2620*_xlfn.XLOOKUP(K2620,AM:AM,AO:AO)</f>
        <v>5235</v>
      </c>
      <c r="O2620">
        <v>419.32</v>
      </c>
      <c r="P2620">
        <f>O2620*_xlfn.XLOOKUP(K2620,AM:AM,AN:AN)</f>
        <v>360.61520000000002</v>
      </c>
      <c r="Q2620">
        <f>O2620*_xlfn.XLOOKUP(K2620,AM:AM,AO:AO)</f>
        <v>419.32</v>
      </c>
      <c r="R2620" t="str">
        <f>_xlfn.XLOOKUP(E2620,AF:AF,AG:AG)</f>
        <v>FOUR SEASONS RESORT WHISTLER</v>
      </c>
      <c r="S2620" t="str">
        <f>_xlfn.XLOOKUP(E2620,AF:AF,AI:AI)</f>
        <v>Canada</v>
      </c>
      <c r="T2620">
        <f>WEEKNUM(G2620)</f>
        <v>9</v>
      </c>
      <c r="U2620">
        <f>YEAR(G2620)</f>
        <v>2025</v>
      </c>
      <c r="V2620" s="117">
        <f>IFERROR(Q2620/N2620,"0")</f>
        <v>8.0099331423113651E-2</v>
      </c>
    </row>
    <row r="2621" spans="1:22">
      <c r="A2621" t="str">
        <f>_xlfn.XLOOKUP(D2621,BN:BN,BO:BO)</f>
        <v>México</v>
      </c>
      <c r="B2621" t="s">
        <v>25</v>
      </c>
      <c r="C2621">
        <v>400</v>
      </c>
      <c r="D2621" t="str">
        <f>_xlfn.XLOOKUP(C2621,BH:BH,BI:BI)</f>
        <v>PaulinaV</v>
      </c>
      <c r="E2621">
        <v>28307</v>
      </c>
      <c r="F2621" t="s">
        <v>3428</v>
      </c>
      <c r="G2621" s="63">
        <v>45730</v>
      </c>
      <c r="H2621" s="63">
        <v>45732</v>
      </c>
      <c r="I2621" t="s">
        <v>376</v>
      </c>
      <c r="J2621" t="str">
        <f>_xlfn.XLOOKUP(I2621,AS:AS,AU:AU)</f>
        <v>Hotel</v>
      </c>
      <c r="K2621" t="s">
        <v>33</v>
      </c>
      <c r="L2621">
        <v>1740</v>
      </c>
      <c r="M2621">
        <f>L2621*_xlfn.XLOOKUP(K2621,AM:AM,AN:AN)</f>
        <v>1496.3999999999999</v>
      </c>
      <c r="N2621">
        <f>L2621*_xlfn.XLOOKUP(K2621,AM:AM,AO:AO)</f>
        <v>1740</v>
      </c>
      <c r="O2621">
        <v>169.26</v>
      </c>
      <c r="P2621">
        <f>O2621*_xlfn.XLOOKUP(K2621,AM:AM,AN:AN)</f>
        <v>145.56359999999998</v>
      </c>
      <c r="Q2621">
        <f>O2621*_xlfn.XLOOKUP(K2621,AM:AM,AO:AO)</f>
        <v>169.26</v>
      </c>
      <c r="R2621" t="str">
        <f>_xlfn.XLOOKUP(E2621,AF:AF,AG:AG)</f>
        <v>FOUR SEASONS RESORT WHISTLER</v>
      </c>
      <c r="S2621" t="str">
        <f>_xlfn.XLOOKUP(E2621,AF:AF,AI:AI)</f>
        <v>Canada</v>
      </c>
      <c r="T2621">
        <f>WEEKNUM(G2621)</f>
        <v>11</v>
      </c>
      <c r="U2621">
        <f>YEAR(G2621)</f>
        <v>2025</v>
      </c>
      <c r="V2621" s="117">
        <f>IFERROR(Q2621/N2621,"0")</f>
        <v>9.7275862068965518E-2</v>
      </c>
    </row>
    <row r="2622" spans="1:22">
      <c r="A2622" t="str">
        <f>_xlfn.XLOOKUP(D2622,BN:BN,BO:BO)</f>
        <v>México</v>
      </c>
      <c r="B2622" t="s">
        <v>25</v>
      </c>
      <c r="C2622">
        <v>401</v>
      </c>
      <c r="D2622" t="str">
        <f>_xlfn.XLOOKUP(C2622,BH:BH,BI:BI)</f>
        <v>PaulinaV</v>
      </c>
      <c r="E2622">
        <v>28307</v>
      </c>
      <c r="F2622" t="s">
        <v>3428</v>
      </c>
      <c r="G2622" s="63">
        <v>45728</v>
      </c>
      <c r="H2622" s="63">
        <v>45733</v>
      </c>
      <c r="I2622" t="s">
        <v>376</v>
      </c>
      <c r="J2622" t="str">
        <f>_xlfn.XLOOKUP(I2622,AS:AS,AU:AU)</f>
        <v>Hotel</v>
      </c>
      <c r="K2622" t="s">
        <v>33</v>
      </c>
      <c r="L2622">
        <v>4326</v>
      </c>
      <c r="M2622">
        <f>L2622*_xlfn.XLOOKUP(K2622,AM:AM,AN:AN)</f>
        <v>3720.36</v>
      </c>
      <c r="N2622">
        <f>L2622*_xlfn.XLOOKUP(K2622,AM:AM,AO:AO)</f>
        <v>4326</v>
      </c>
      <c r="O2622">
        <v>424.79</v>
      </c>
      <c r="P2622">
        <f>O2622*_xlfn.XLOOKUP(K2622,AM:AM,AN:AN)</f>
        <v>365.31940000000003</v>
      </c>
      <c r="Q2622">
        <f>O2622*_xlfn.XLOOKUP(K2622,AM:AM,AO:AO)</f>
        <v>424.79</v>
      </c>
      <c r="R2622" t="str">
        <f>_xlfn.XLOOKUP(E2622,AF:AF,AG:AG)</f>
        <v>FOUR SEASONS RESORT WHISTLER</v>
      </c>
      <c r="S2622" t="str">
        <f>_xlfn.XLOOKUP(E2622,AF:AF,AI:AI)</f>
        <v>Canada</v>
      </c>
      <c r="T2622">
        <f>WEEKNUM(G2622)</f>
        <v>11</v>
      </c>
      <c r="U2622">
        <f>YEAR(G2622)</f>
        <v>2025</v>
      </c>
      <c r="V2622" s="117">
        <f>IFERROR(Q2622/N2622,"0")</f>
        <v>9.8194637078132224E-2</v>
      </c>
    </row>
    <row r="2623" spans="1:22">
      <c r="A2623" t="str">
        <f>_xlfn.XLOOKUP(D2623,BN:BN,BO:BO)</f>
        <v>México</v>
      </c>
      <c r="B2623" t="s">
        <v>25</v>
      </c>
      <c r="C2623">
        <v>402</v>
      </c>
      <c r="D2623" t="str">
        <f>_xlfn.XLOOKUP(C2623,BH:BH,BI:BI)</f>
        <v>VeronicaN</v>
      </c>
      <c r="E2623">
        <v>23590</v>
      </c>
      <c r="F2623" t="s">
        <v>3498</v>
      </c>
      <c r="G2623" s="63">
        <v>45834</v>
      </c>
      <c r="H2623" s="63">
        <v>45876</v>
      </c>
      <c r="I2623" t="s">
        <v>366</v>
      </c>
      <c r="J2623" t="str">
        <f>_xlfn.XLOOKUP(I2623,AS:AS,AU:AU)</f>
        <v>Vuelos</v>
      </c>
      <c r="K2623" t="s">
        <v>30</v>
      </c>
      <c r="L2623">
        <v>46687</v>
      </c>
      <c r="M2623">
        <f>L2623*_xlfn.XLOOKUP(K2623,AM:AM,AN:AN)</f>
        <v>2240.9760000000001</v>
      </c>
      <c r="N2623">
        <f>L2623*_xlfn.XLOOKUP(K2623,AM:AM,AO:AO)</f>
        <v>2614.4720000000002</v>
      </c>
      <c r="O2623">
        <v>0</v>
      </c>
      <c r="P2623">
        <f>O2623*_xlfn.XLOOKUP(K2623,AM:AM,AN:AN)</f>
        <v>0</v>
      </c>
      <c r="Q2623">
        <f>O2623*_xlfn.XLOOKUP(K2623,AM:AM,AO:AO)</f>
        <v>0</v>
      </c>
      <c r="R2623" t="str">
        <f>_xlfn.XLOOKUP(E2623,AF:AF,AG:AG)</f>
        <v>AEROMÉXICO</v>
      </c>
      <c r="S2623" t="str">
        <f>_xlfn.XLOOKUP(E2623,AF:AF,AI:AI)</f>
        <v>Mexico</v>
      </c>
      <c r="T2623">
        <f>WEEKNUM(G2623)</f>
        <v>26</v>
      </c>
      <c r="U2623">
        <f>YEAR(G2623)</f>
        <v>2025</v>
      </c>
      <c r="V2623" s="117">
        <f>IFERROR(Q2623/N2623,"0")</f>
        <v>0</v>
      </c>
    </row>
    <row r="2624" spans="1:22">
      <c r="A2624" t="str">
        <f>_xlfn.XLOOKUP(D2624,BN:BN,BO:BO)</f>
        <v>México</v>
      </c>
      <c r="B2624" t="s">
        <v>25</v>
      </c>
      <c r="C2624">
        <v>403</v>
      </c>
      <c r="D2624" t="str">
        <f>_xlfn.XLOOKUP(C2624,BH:BH,BI:BI)</f>
        <v>DianaM</v>
      </c>
      <c r="E2624">
        <v>28934</v>
      </c>
      <c r="F2624" t="s">
        <v>3499</v>
      </c>
      <c r="G2624" s="63">
        <v>46017</v>
      </c>
      <c r="H2624" s="63">
        <v>46019</v>
      </c>
      <c r="I2624" t="s">
        <v>366</v>
      </c>
      <c r="J2624" t="str">
        <f>_xlfn.XLOOKUP(I2624,AS:AS,AU:AU)</f>
        <v>Vuelos</v>
      </c>
      <c r="K2624" t="s">
        <v>33</v>
      </c>
      <c r="L2624">
        <v>1171.44</v>
      </c>
      <c r="M2624">
        <f>L2624*_xlfn.XLOOKUP(K2624,AM:AM,AN:AN)</f>
        <v>1007.4384</v>
      </c>
      <c r="N2624">
        <f>L2624*_xlfn.XLOOKUP(K2624,AM:AM,AO:AO)</f>
        <v>1171.44</v>
      </c>
      <c r="O2624">
        <v>0</v>
      </c>
      <c r="P2624">
        <f>O2624*_xlfn.XLOOKUP(K2624,AM:AM,AN:AN)</f>
        <v>0</v>
      </c>
      <c r="Q2624">
        <f>O2624*_xlfn.XLOOKUP(K2624,AM:AM,AO:AO)</f>
        <v>0</v>
      </c>
      <c r="R2624" t="str">
        <f>_xlfn.XLOOKUP(E2624,AF:AF,AG:AG)</f>
        <v>F1S USA</v>
      </c>
      <c r="S2624" t="str">
        <f>_xlfn.XLOOKUP(E2624,AF:AF,AI:AI)</f>
        <v>United States</v>
      </c>
      <c r="T2624">
        <f>WEEKNUM(G2624)</f>
        <v>52</v>
      </c>
      <c r="U2624">
        <f>YEAR(G2624)</f>
        <v>2025</v>
      </c>
      <c r="V2624" s="117">
        <f>IFERROR(Q2624/N2624,"0")</f>
        <v>0</v>
      </c>
    </row>
    <row r="2625" spans="1:22">
      <c r="A2625" t="str">
        <f>_xlfn.XLOOKUP(D2625,BN:BN,BO:BO)</f>
        <v>México</v>
      </c>
      <c r="B2625" t="s">
        <v>25</v>
      </c>
      <c r="C2625">
        <v>403</v>
      </c>
      <c r="D2625" t="str">
        <f>_xlfn.XLOOKUP(C2625,BH:BH,BI:BI)</f>
        <v>DianaM</v>
      </c>
      <c r="E2625">
        <v>28934</v>
      </c>
      <c r="F2625" t="s">
        <v>3500</v>
      </c>
      <c r="G2625" s="63">
        <v>46017</v>
      </c>
      <c r="H2625" s="63">
        <v>46019</v>
      </c>
      <c r="I2625" t="s">
        <v>366</v>
      </c>
      <c r="J2625" t="str">
        <f>_xlfn.XLOOKUP(I2625,AS:AS,AU:AU)</f>
        <v>Vuelos</v>
      </c>
      <c r="K2625" t="s">
        <v>33</v>
      </c>
      <c r="L2625">
        <v>1171.44</v>
      </c>
      <c r="M2625">
        <f>L2625*_xlfn.XLOOKUP(K2625,AM:AM,AN:AN)</f>
        <v>1007.4384</v>
      </c>
      <c r="N2625">
        <f>L2625*_xlfn.XLOOKUP(K2625,AM:AM,AO:AO)</f>
        <v>1171.44</v>
      </c>
      <c r="O2625">
        <v>0</v>
      </c>
      <c r="P2625">
        <f>O2625*_xlfn.XLOOKUP(K2625,AM:AM,AN:AN)</f>
        <v>0</v>
      </c>
      <c r="Q2625">
        <f>O2625*_xlfn.XLOOKUP(K2625,AM:AM,AO:AO)</f>
        <v>0</v>
      </c>
      <c r="R2625" t="str">
        <f>_xlfn.XLOOKUP(E2625,AF:AF,AG:AG)</f>
        <v>F1S USA</v>
      </c>
      <c r="S2625" t="str">
        <f>_xlfn.XLOOKUP(E2625,AF:AF,AI:AI)</f>
        <v>United States</v>
      </c>
      <c r="T2625">
        <f>WEEKNUM(G2625)</f>
        <v>52</v>
      </c>
      <c r="U2625">
        <f>YEAR(G2625)</f>
        <v>2025</v>
      </c>
      <c r="V2625" s="117">
        <f>IFERROR(Q2625/N2625,"0")</f>
        <v>0</v>
      </c>
    </row>
    <row r="2626" spans="1:22">
      <c r="A2626" t="str">
        <f>_xlfn.XLOOKUP(D2626,BN:BN,BO:BO)</f>
        <v>México</v>
      </c>
      <c r="B2626" t="s">
        <v>25</v>
      </c>
      <c r="C2626">
        <v>403</v>
      </c>
      <c r="D2626" t="str">
        <f>_xlfn.XLOOKUP(C2626,BH:BH,BI:BI)</f>
        <v>DianaM</v>
      </c>
      <c r="E2626">
        <v>28934</v>
      </c>
      <c r="F2626" t="s">
        <v>3501</v>
      </c>
      <c r="G2626" s="63">
        <v>46017</v>
      </c>
      <c r="H2626" s="63">
        <v>46019</v>
      </c>
      <c r="I2626" t="s">
        <v>366</v>
      </c>
      <c r="J2626" t="str">
        <f>_xlfn.XLOOKUP(I2626,AS:AS,AU:AU)</f>
        <v>Vuelos</v>
      </c>
      <c r="K2626" t="s">
        <v>33</v>
      </c>
      <c r="L2626">
        <v>113.83</v>
      </c>
      <c r="M2626">
        <f>L2626*_xlfn.XLOOKUP(K2626,AM:AM,AN:AN)</f>
        <v>97.893799999999999</v>
      </c>
      <c r="N2626">
        <f>L2626*_xlfn.XLOOKUP(K2626,AM:AM,AO:AO)</f>
        <v>113.83</v>
      </c>
      <c r="O2626">
        <v>0</v>
      </c>
      <c r="P2626">
        <f>O2626*_xlfn.XLOOKUP(K2626,AM:AM,AN:AN)</f>
        <v>0</v>
      </c>
      <c r="Q2626">
        <f>O2626*_xlfn.XLOOKUP(K2626,AM:AM,AO:AO)</f>
        <v>0</v>
      </c>
      <c r="R2626" t="str">
        <f>_xlfn.XLOOKUP(E2626,AF:AF,AG:AG)</f>
        <v>F1S USA</v>
      </c>
      <c r="S2626" t="str">
        <f>_xlfn.XLOOKUP(E2626,AF:AF,AI:AI)</f>
        <v>United States</v>
      </c>
      <c r="T2626">
        <f>WEEKNUM(G2626)</f>
        <v>52</v>
      </c>
      <c r="U2626">
        <f>YEAR(G2626)</f>
        <v>2025</v>
      </c>
      <c r="V2626" s="117">
        <f>IFERROR(Q2626/N2626,"0")</f>
        <v>0</v>
      </c>
    </row>
    <row r="2627" spans="1:22">
      <c r="A2627" t="str">
        <f>_xlfn.XLOOKUP(D2627,BN:BN,BO:BO)</f>
        <v>México</v>
      </c>
      <c r="B2627" t="s">
        <v>25</v>
      </c>
      <c r="C2627">
        <v>403</v>
      </c>
      <c r="D2627" t="str">
        <f>_xlfn.XLOOKUP(C2627,BH:BH,BI:BI)</f>
        <v>DianaM</v>
      </c>
      <c r="E2627">
        <v>28934</v>
      </c>
      <c r="F2627" t="s">
        <v>3502</v>
      </c>
      <c r="G2627" s="63">
        <v>46017</v>
      </c>
      <c r="H2627" t="s">
        <v>218</v>
      </c>
      <c r="I2627" t="s">
        <v>366</v>
      </c>
      <c r="J2627" t="str">
        <f>_xlfn.XLOOKUP(I2627,AS:AS,AU:AU)</f>
        <v>Vuelos</v>
      </c>
      <c r="K2627" t="s">
        <v>33</v>
      </c>
      <c r="L2627">
        <v>40</v>
      </c>
      <c r="M2627">
        <f>L2627*_xlfn.XLOOKUP(K2627,AM:AM,AN:AN)</f>
        <v>34.4</v>
      </c>
      <c r="N2627">
        <f>L2627*_xlfn.XLOOKUP(K2627,AM:AM,AO:AO)</f>
        <v>40</v>
      </c>
      <c r="O2627">
        <v>0</v>
      </c>
      <c r="P2627">
        <f>O2627*_xlfn.XLOOKUP(K2627,AM:AM,AN:AN)</f>
        <v>0</v>
      </c>
      <c r="Q2627">
        <f>O2627*_xlfn.XLOOKUP(K2627,AM:AM,AO:AO)</f>
        <v>0</v>
      </c>
      <c r="R2627" t="str">
        <f>_xlfn.XLOOKUP(E2627,AF:AF,AG:AG)</f>
        <v>F1S USA</v>
      </c>
      <c r="S2627" t="str">
        <f>_xlfn.XLOOKUP(E2627,AF:AF,AI:AI)</f>
        <v>United States</v>
      </c>
      <c r="T2627">
        <f>WEEKNUM(G2627)</f>
        <v>52</v>
      </c>
      <c r="U2627">
        <f>YEAR(G2627)</f>
        <v>2025</v>
      </c>
      <c r="V2627" s="117">
        <f>IFERROR(Q2627/N2627,"0")</f>
        <v>0</v>
      </c>
    </row>
    <row r="2628" spans="1:22">
      <c r="A2628" t="str">
        <f>_xlfn.XLOOKUP(D2628,BN:BN,BO:BO)</f>
        <v>México</v>
      </c>
      <c r="B2628" t="s">
        <v>25</v>
      </c>
      <c r="C2628">
        <v>403</v>
      </c>
      <c r="D2628" t="str">
        <f>_xlfn.XLOOKUP(C2628,BH:BH,BI:BI)</f>
        <v>DianaM</v>
      </c>
      <c r="E2628">
        <v>28934</v>
      </c>
      <c r="F2628" t="s">
        <v>3500</v>
      </c>
      <c r="G2628" s="63">
        <v>46017</v>
      </c>
      <c r="H2628" s="63" t="s">
        <v>218</v>
      </c>
      <c r="I2628" t="s">
        <v>366</v>
      </c>
      <c r="J2628" t="str">
        <f>_xlfn.XLOOKUP(I2628,AS:AS,AU:AU)</f>
        <v>Vuelos</v>
      </c>
      <c r="K2628" t="s">
        <v>33</v>
      </c>
      <c r="L2628">
        <v>40</v>
      </c>
      <c r="M2628">
        <f>L2628*_xlfn.XLOOKUP(K2628,AM:AM,AN:AN)</f>
        <v>34.4</v>
      </c>
      <c r="N2628">
        <f>L2628*_xlfn.XLOOKUP(K2628,AM:AM,AO:AO)</f>
        <v>40</v>
      </c>
      <c r="O2628">
        <v>0</v>
      </c>
      <c r="P2628">
        <f>O2628*_xlfn.XLOOKUP(K2628,AM:AM,AN:AN)</f>
        <v>0</v>
      </c>
      <c r="Q2628">
        <f>O2628*_xlfn.XLOOKUP(K2628,AM:AM,AO:AO)</f>
        <v>0</v>
      </c>
      <c r="R2628" t="str">
        <f>_xlfn.XLOOKUP(E2628,AF:AF,AG:AG)</f>
        <v>F1S USA</v>
      </c>
      <c r="S2628" t="str">
        <f>_xlfn.XLOOKUP(E2628,AF:AF,AI:AI)</f>
        <v>United States</v>
      </c>
      <c r="T2628">
        <f>WEEKNUM(G2628)</f>
        <v>52</v>
      </c>
      <c r="U2628">
        <f>YEAR(G2628)</f>
        <v>2025</v>
      </c>
      <c r="V2628" s="117">
        <f>IFERROR(Q2628/N2628,"0")</f>
        <v>0</v>
      </c>
    </row>
    <row r="2629" spans="1:22">
      <c r="A2629" t="str">
        <f>_xlfn.XLOOKUP(D2629,BN:BN,BO:BO)</f>
        <v>México</v>
      </c>
      <c r="B2629" t="s">
        <v>25</v>
      </c>
      <c r="C2629">
        <v>403</v>
      </c>
      <c r="D2629" t="str">
        <f>_xlfn.XLOOKUP(C2629,BH:BH,BI:BI)</f>
        <v>DianaM</v>
      </c>
      <c r="E2629">
        <v>28934</v>
      </c>
      <c r="F2629" t="s">
        <v>3503</v>
      </c>
      <c r="G2629" s="63">
        <v>45670</v>
      </c>
      <c r="H2629" s="63">
        <v>46047</v>
      </c>
      <c r="I2629" t="s">
        <v>366</v>
      </c>
      <c r="J2629" t="str">
        <f>_xlfn.XLOOKUP(I2629,AS:AS,AU:AU)</f>
        <v>Vuelos</v>
      </c>
      <c r="K2629" t="s">
        <v>33</v>
      </c>
      <c r="L2629">
        <v>3323.41</v>
      </c>
      <c r="M2629">
        <f>L2629*_xlfn.XLOOKUP(K2629,AM:AM,AN:AN)</f>
        <v>2858.1325999999999</v>
      </c>
      <c r="N2629">
        <f>L2629*_xlfn.XLOOKUP(K2629,AM:AM,AO:AO)</f>
        <v>3323.41</v>
      </c>
      <c r="O2629">
        <v>0</v>
      </c>
      <c r="P2629">
        <f>O2629*_xlfn.XLOOKUP(K2629,AM:AM,AN:AN)</f>
        <v>0</v>
      </c>
      <c r="Q2629">
        <f>O2629*_xlfn.XLOOKUP(K2629,AM:AM,AO:AO)</f>
        <v>0</v>
      </c>
      <c r="R2629" t="str">
        <f>_xlfn.XLOOKUP(E2629,AF:AF,AG:AG)</f>
        <v>F1S USA</v>
      </c>
      <c r="S2629" t="str">
        <f>_xlfn.XLOOKUP(E2629,AF:AF,AI:AI)</f>
        <v>United States</v>
      </c>
      <c r="T2629">
        <f>WEEKNUM(G2629)</f>
        <v>3</v>
      </c>
      <c r="U2629">
        <f>YEAR(G2629)</f>
        <v>2025</v>
      </c>
      <c r="V2629" s="117">
        <f>IFERROR(Q2629/N2629,"0")</f>
        <v>0</v>
      </c>
    </row>
    <row r="2630" spans="1:22">
      <c r="A2630" t="str">
        <f>_xlfn.XLOOKUP(D2630,BN:BN,BO:BO)</f>
        <v>México</v>
      </c>
      <c r="B2630" t="s">
        <v>25</v>
      </c>
      <c r="C2630">
        <v>403</v>
      </c>
      <c r="D2630" t="str">
        <f>_xlfn.XLOOKUP(C2630,BH:BH,BI:BI)</f>
        <v>DianaM</v>
      </c>
      <c r="E2630">
        <v>28934</v>
      </c>
      <c r="F2630" t="s">
        <v>3504</v>
      </c>
      <c r="G2630" s="63">
        <v>45670</v>
      </c>
      <c r="H2630" s="63">
        <v>46047</v>
      </c>
      <c r="I2630" t="s">
        <v>366</v>
      </c>
      <c r="J2630" t="str">
        <f>_xlfn.XLOOKUP(I2630,AS:AS,AU:AU)</f>
        <v>Vuelos</v>
      </c>
      <c r="K2630" t="s">
        <v>33</v>
      </c>
      <c r="L2630">
        <v>3323.41</v>
      </c>
      <c r="M2630">
        <f>L2630*_xlfn.XLOOKUP(K2630,AM:AM,AN:AN)</f>
        <v>2858.1325999999999</v>
      </c>
      <c r="N2630">
        <f>L2630*_xlfn.XLOOKUP(K2630,AM:AM,AO:AO)</f>
        <v>3323.41</v>
      </c>
      <c r="O2630">
        <v>0</v>
      </c>
      <c r="P2630">
        <f>O2630*_xlfn.XLOOKUP(K2630,AM:AM,AN:AN)</f>
        <v>0</v>
      </c>
      <c r="Q2630">
        <f>O2630*_xlfn.XLOOKUP(K2630,AM:AM,AO:AO)</f>
        <v>0</v>
      </c>
      <c r="R2630" t="str">
        <f>_xlfn.XLOOKUP(E2630,AF:AF,AG:AG)</f>
        <v>F1S USA</v>
      </c>
      <c r="S2630" t="str">
        <f>_xlfn.XLOOKUP(E2630,AF:AF,AI:AI)</f>
        <v>United States</v>
      </c>
      <c r="T2630">
        <f>WEEKNUM(G2630)</f>
        <v>3</v>
      </c>
      <c r="U2630">
        <f>YEAR(G2630)</f>
        <v>2025</v>
      </c>
      <c r="V2630" s="117">
        <f>IFERROR(Q2630/N2630,"0")</f>
        <v>0</v>
      </c>
    </row>
    <row r="2631" spans="1:22">
      <c r="A2631" t="str">
        <f>_xlfn.XLOOKUP(D2631,BN:BN,BO:BO)</f>
        <v>México</v>
      </c>
      <c r="B2631" t="s">
        <v>25</v>
      </c>
      <c r="C2631">
        <v>403</v>
      </c>
      <c r="D2631" t="str">
        <f>_xlfn.XLOOKUP(C2631,BH:BH,BI:BI)</f>
        <v>DianaM</v>
      </c>
      <c r="E2631">
        <v>28934</v>
      </c>
      <c r="F2631" t="s">
        <v>3505</v>
      </c>
      <c r="G2631" s="63">
        <v>46035</v>
      </c>
      <c r="H2631" s="63">
        <v>46047</v>
      </c>
      <c r="I2631" t="s">
        <v>366</v>
      </c>
      <c r="J2631" t="str">
        <f>_xlfn.XLOOKUP(I2631,AS:AS,AU:AU)</f>
        <v>Vuelos</v>
      </c>
      <c r="K2631" t="s">
        <v>33</v>
      </c>
      <c r="L2631">
        <v>367.11</v>
      </c>
      <c r="M2631">
        <f>L2631*_xlfn.XLOOKUP(K2631,AM:AM,AN:AN)</f>
        <v>315.71460000000002</v>
      </c>
      <c r="N2631">
        <f>L2631*_xlfn.XLOOKUP(K2631,AM:AM,AO:AO)</f>
        <v>367.11</v>
      </c>
      <c r="O2631">
        <v>0</v>
      </c>
      <c r="P2631">
        <f>O2631*_xlfn.XLOOKUP(K2631,AM:AM,AN:AN)</f>
        <v>0</v>
      </c>
      <c r="Q2631">
        <f>O2631*_xlfn.XLOOKUP(K2631,AM:AM,AO:AO)</f>
        <v>0</v>
      </c>
      <c r="R2631" t="str">
        <f>_xlfn.XLOOKUP(E2631,AF:AF,AG:AG)</f>
        <v>F1S USA</v>
      </c>
      <c r="S2631" t="str">
        <f>_xlfn.XLOOKUP(E2631,AF:AF,AI:AI)</f>
        <v>United States</v>
      </c>
      <c r="T2631">
        <f>WEEKNUM(G2631)</f>
        <v>3</v>
      </c>
      <c r="U2631">
        <f>YEAR(G2631)</f>
        <v>2026</v>
      </c>
      <c r="V2631" s="117">
        <f>IFERROR(Q2631/N2631,"0")</f>
        <v>0</v>
      </c>
    </row>
    <row r="2632" spans="1:22">
      <c r="A2632" t="str">
        <f>_xlfn.XLOOKUP(D2632,BN:BN,BO:BO)</f>
        <v>México</v>
      </c>
      <c r="B2632" t="s">
        <v>25</v>
      </c>
      <c r="C2632">
        <v>404</v>
      </c>
      <c r="D2632" t="str">
        <f>_xlfn.XLOOKUP(C2632,BH:BH,BI:BI)</f>
        <v>MinervaH</v>
      </c>
      <c r="E2632">
        <v>28391</v>
      </c>
      <c r="F2632" t="s">
        <v>3506</v>
      </c>
      <c r="G2632" s="63">
        <v>45814</v>
      </c>
      <c r="H2632" s="63">
        <v>45817</v>
      </c>
      <c r="I2632" t="s">
        <v>425</v>
      </c>
      <c r="J2632" t="str">
        <f>_xlfn.XLOOKUP(I2632,AS:AS,AU:AU)</f>
        <v>Traslados</v>
      </c>
      <c r="K2632" t="s">
        <v>30</v>
      </c>
      <c r="L2632">
        <v>10352</v>
      </c>
      <c r="M2632">
        <f>L2632*_xlfn.XLOOKUP(K2632,AM:AM,AN:AN)</f>
        <v>496.89600000000002</v>
      </c>
      <c r="N2632">
        <f>L2632*_xlfn.XLOOKUP(K2632,AM:AM,AO:AO)</f>
        <v>579.71199999999999</v>
      </c>
      <c r="O2632">
        <v>1552</v>
      </c>
      <c r="P2632">
        <f>O2632*_xlfn.XLOOKUP(K2632,AM:AM,AN:AN)</f>
        <v>74.495999999999995</v>
      </c>
      <c r="Q2632">
        <f>O2632*_xlfn.XLOOKUP(K2632,AM:AM,AO:AO)</f>
        <v>86.912000000000006</v>
      </c>
      <c r="R2632" t="str">
        <f>_xlfn.XLOOKUP(E2632,AF:AF,AG:AG)</f>
        <v>Mita Deluxe Transfers</v>
      </c>
      <c r="S2632" t="str">
        <f>_xlfn.XLOOKUP(E2632,AF:AF,AI:AI)</f>
        <v>Mexico</v>
      </c>
      <c r="T2632">
        <f>WEEKNUM(G2632)</f>
        <v>23</v>
      </c>
      <c r="U2632">
        <f>YEAR(G2632)</f>
        <v>2025</v>
      </c>
      <c r="V2632" s="117">
        <f>IFERROR(Q2632/N2632,"0")</f>
        <v>0.14992272024729522</v>
      </c>
    </row>
    <row r="2633" spans="1:22">
      <c r="A2633" t="str">
        <f>_xlfn.XLOOKUP(D2633,BN:BN,BO:BO)</f>
        <v>México</v>
      </c>
      <c r="B2633" t="s">
        <v>25</v>
      </c>
      <c r="C2633">
        <v>405</v>
      </c>
      <c r="D2633" t="str">
        <f>_xlfn.XLOOKUP(C2633,BH:BH,BI:BI)</f>
        <v>VeronicaN</v>
      </c>
      <c r="E2633">
        <v>27721</v>
      </c>
      <c r="F2633" t="s">
        <v>3507</v>
      </c>
      <c r="G2633" s="63">
        <v>45873</v>
      </c>
      <c r="H2633" s="63">
        <v>45880</v>
      </c>
      <c r="I2633" t="s">
        <v>366</v>
      </c>
      <c r="J2633" t="str">
        <f>_xlfn.XLOOKUP(I2633,AS:AS,AU:AU)</f>
        <v>Vuelos</v>
      </c>
      <c r="K2633" t="s">
        <v>30</v>
      </c>
      <c r="L2633">
        <v>12713</v>
      </c>
      <c r="M2633">
        <f>L2633*_xlfn.XLOOKUP(K2633,AM:AM,AN:AN)</f>
        <v>610.22400000000005</v>
      </c>
      <c r="N2633">
        <f>L2633*_xlfn.XLOOKUP(K2633,AM:AM,AO:AO)</f>
        <v>711.928</v>
      </c>
      <c r="O2633">
        <v>1830</v>
      </c>
      <c r="P2633">
        <f>O2633*_xlfn.XLOOKUP(K2633,AM:AM,AN:AN)</f>
        <v>87.84</v>
      </c>
      <c r="Q2633">
        <f>O2633*_xlfn.XLOOKUP(K2633,AM:AM,AO:AO)</f>
        <v>102.48</v>
      </c>
      <c r="R2633" t="str">
        <f>_xlfn.XLOOKUP(E2633,AF:AF,AG:AG)</f>
        <v>TURISMO EXMAR</v>
      </c>
      <c r="S2633" t="str">
        <f>_xlfn.XLOOKUP(E2633,AF:AF,AI:AI)</f>
        <v>Mexico</v>
      </c>
      <c r="T2633">
        <f>WEEKNUM(G2633)</f>
        <v>32</v>
      </c>
      <c r="U2633">
        <f>YEAR(G2633)</f>
        <v>2025</v>
      </c>
      <c r="V2633" s="117">
        <f>IFERROR(Q2633/N2633,"0")</f>
        <v>0.1439471407220955</v>
      </c>
    </row>
    <row r="2634" spans="1:22">
      <c r="A2634" t="str">
        <f>_xlfn.XLOOKUP(D2634,BN:BN,BO:BO)</f>
        <v>México</v>
      </c>
      <c r="B2634" t="s">
        <v>25</v>
      </c>
      <c r="C2634">
        <v>405</v>
      </c>
      <c r="D2634" t="str">
        <f>_xlfn.XLOOKUP(C2634,BH:BH,BI:BI)</f>
        <v>VeronicaN</v>
      </c>
      <c r="E2634">
        <v>0</v>
      </c>
      <c r="F2634" t="s">
        <v>3508</v>
      </c>
      <c r="G2634" s="63">
        <v>45873</v>
      </c>
      <c r="H2634" s="63">
        <v>45880</v>
      </c>
      <c r="I2634" t="s">
        <v>396</v>
      </c>
      <c r="J2634" t="str">
        <f>_xlfn.XLOOKUP(I2634,AS:AS,AU:AU)</f>
        <v>Honorarios</v>
      </c>
      <c r="K2634" t="s">
        <v>30</v>
      </c>
      <c r="L2634">
        <v>600</v>
      </c>
      <c r="M2634">
        <f>L2634*_xlfn.XLOOKUP(K2634,AM:AM,AN:AN)</f>
        <v>28.8</v>
      </c>
      <c r="N2634">
        <f>L2634*_xlfn.XLOOKUP(K2634,AM:AM,AO:AO)</f>
        <v>33.6</v>
      </c>
      <c r="O2634">
        <v>600</v>
      </c>
      <c r="P2634">
        <f>O2634*_xlfn.XLOOKUP(K2634,AM:AM,AN:AN)</f>
        <v>28.8</v>
      </c>
      <c r="Q2634">
        <f>O2634*_xlfn.XLOOKUP(K2634,AM:AM,AO:AO)</f>
        <v>33.6</v>
      </c>
      <c r="R2634" t="str">
        <f>_xlfn.XLOOKUP(E2634,AF:AF,AG:AG)</f>
        <v>FEES</v>
      </c>
      <c r="S2634">
        <f>_xlfn.XLOOKUP(E2634,AF:AF,AI:AI)</f>
        <v>0</v>
      </c>
      <c r="T2634">
        <f>WEEKNUM(G2634)</f>
        <v>32</v>
      </c>
      <c r="U2634">
        <f>YEAR(G2634)</f>
        <v>2025</v>
      </c>
      <c r="V2634" s="117">
        <f>IFERROR(Q2634/N2634,"0")</f>
        <v>1</v>
      </c>
    </row>
    <row r="2635" spans="1:22">
      <c r="A2635" t="str">
        <f>_xlfn.XLOOKUP(D2635,BN:BN,BO:BO)</f>
        <v>México</v>
      </c>
      <c r="B2635" t="s">
        <v>25</v>
      </c>
      <c r="C2635">
        <v>406</v>
      </c>
      <c r="D2635" t="str">
        <f>_xlfn.XLOOKUP(C2635,BH:BH,BI:BI)</f>
        <v>VeronicaN</v>
      </c>
      <c r="E2635">
        <v>28934</v>
      </c>
      <c r="F2635" t="s">
        <v>3509</v>
      </c>
      <c r="G2635" s="63">
        <v>45861</v>
      </c>
      <c r="H2635" t="s">
        <v>218</v>
      </c>
      <c r="I2635" t="s">
        <v>366</v>
      </c>
      <c r="J2635" t="str">
        <f>_xlfn.XLOOKUP(I2635,AS:AS,AU:AU)</f>
        <v>Vuelos</v>
      </c>
      <c r="K2635" t="s">
        <v>33</v>
      </c>
      <c r="L2635">
        <v>4457.91</v>
      </c>
      <c r="M2635">
        <f>L2635*_xlfn.XLOOKUP(K2635,AM:AM,AN:AN)</f>
        <v>3833.8026</v>
      </c>
      <c r="N2635">
        <f>L2635*_xlfn.XLOOKUP(K2635,AM:AM,AO:AO)</f>
        <v>4457.91</v>
      </c>
      <c r="O2635">
        <v>153.84</v>
      </c>
      <c r="P2635">
        <f>O2635*_xlfn.XLOOKUP(K2635,AM:AM,AN:AN)</f>
        <v>132.30240000000001</v>
      </c>
      <c r="Q2635">
        <f>O2635*_xlfn.XLOOKUP(K2635,AM:AM,AO:AO)</f>
        <v>153.84</v>
      </c>
      <c r="R2635" t="str">
        <f>_xlfn.XLOOKUP(E2635,AF:AF,AG:AG)</f>
        <v>F1S USA</v>
      </c>
      <c r="S2635" t="str">
        <f>_xlfn.XLOOKUP(E2635,AF:AF,AI:AI)</f>
        <v>United States</v>
      </c>
      <c r="T2635">
        <f>WEEKNUM(G2635)</f>
        <v>30</v>
      </c>
      <c r="U2635">
        <f>YEAR(G2635)</f>
        <v>2025</v>
      </c>
      <c r="V2635" s="117">
        <f>IFERROR(Q2635/N2635,"0")</f>
        <v>3.4509445008984035E-2</v>
      </c>
    </row>
    <row r="2636" spans="1:22">
      <c r="A2636" t="str">
        <f>_xlfn.XLOOKUP(D2636,BN:BN,BO:BO)</f>
        <v>México</v>
      </c>
      <c r="B2636" t="s">
        <v>25</v>
      </c>
      <c r="C2636">
        <v>406</v>
      </c>
      <c r="D2636" t="str">
        <f>_xlfn.XLOOKUP(C2636,BH:BH,BI:BI)</f>
        <v>VeronicaN</v>
      </c>
      <c r="E2636">
        <v>28934</v>
      </c>
      <c r="F2636" t="s">
        <v>3510</v>
      </c>
      <c r="G2636" s="63">
        <v>45865</v>
      </c>
      <c r="H2636" t="s">
        <v>218</v>
      </c>
      <c r="I2636" t="s">
        <v>366</v>
      </c>
      <c r="J2636" t="str">
        <f>_xlfn.XLOOKUP(I2636,AS:AS,AU:AU)</f>
        <v>Vuelos</v>
      </c>
      <c r="K2636" t="s">
        <v>33</v>
      </c>
      <c r="L2636">
        <v>512.6</v>
      </c>
      <c r="M2636">
        <f>L2636*_xlfn.XLOOKUP(K2636,AM:AM,AN:AN)</f>
        <v>440.83600000000001</v>
      </c>
      <c r="N2636">
        <f>L2636*_xlfn.XLOOKUP(K2636,AM:AM,AO:AO)</f>
        <v>512.6</v>
      </c>
      <c r="O2636">
        <v>0</v>
      </c>
      <c r="P2636">
        <f>O2636*_xlfn.XLOOKUP(K2636,AM:AM,AN:AN)</f>
        <v>0</v>
      </c>
      <c r="Q2636">
        <f>O2636*_xlfn.XLOOKUP(K2636,AM:AM,AO:AO)</f>
        <v>0</v>
      </c>
      <c r="R2636" t="str">
        <f>_xlfn.XLOOKUP(E2636,AF:AF,AG:AG)</f>
        <v>F1S USA</v>
      </c>
      <c r="S2636" t="str">
        <f>_xlfn.XLOOKUP(E2636,AF:AF,AI:AI)</f>
        <v>United States</v>
      </c>
      <c r="T2636">
        <f>WEEKNUM(G2636)</f>
        <v>31</v>
      </c>
      <c r="U2636">
        <f>YEAR(G2636)</f>
        <v>2025</v>
      </c>
      <c r="V2636" s="117">
        <f>IFERROR(Q2636/N2636,"0")</f>
        <v>0</v>
      </c>
    </row>
    <row r="2637" spans="1:22">
      <c r="A2637" t="str">
        <f>_xlfn.XLOOKUP(D2637,BN:BN,BO:BO)</f>
        <v>México</v>
      </c>
      <c r="B2637" t="s">
        <v>25</v>
      </c>
      <c r="C2637">
        <v>406</v>
      </c>
      <c r="D2637" t="str">
        <f>_xlfn.XLOOKUP(C2637,BH:BH,BI:BI)</f>
        <v>VeronicaN</v>
      </c>
      <c r="E2637">
        <v>28934</v>
      </c>
      <c r="F2637" t="s">
        <v>3511</v>
      </c>
      <c r="G2637" s="63">
        <v>45862</v>
      </c>
      <c r="H2637" t="s">
        <v>218</v>
      </c>
      <c r="I2637" t="s">
        <v>366</v>
      </c>
      <c r="J2637" t="str">
        <f>_xlfn.XLOOKUP(I2637,AS:AS,AU:AU)</f>
        <v>Vuelos</v>
      </c>
      <c r="K2637" t="s">
        <v>33</v>
      </c>
      <c r="L2637">
        <v>23.4</v>
      </c>
      <c r="M2637">
        <f>L2637*_xlfn.XLOOKUP(K2637,AM:AM,AN:AN)</f>
        <v>20.123999999999999</v>
      </c>
      <c r="N2637">
        <f>L2637*_xlfn.XLOOKUP(K2637,AM:AM,AO:AO)</f>
        <v>23.4</v>
      </c>
      <c r="O2637">
        <v>0</v>
      </c>
      <c r="P2637">
        <f>O2637*_xlfn.XLOOKUP(K2637,AM:AM,AN:AN)</f>
        <v>0</v>
      </c>
      <c r="Q2637">
        <f>O2637*_xlfn.XLOOKUP(K2637,AM:AM,AO:AO)</f>
        <v>0</v>
      </c>
      <c r="R2637" t="str">
        <f>_xlfn.XLOOKUP(E2637,AF:AF,AG:AG)</f>
        <v>F1S USA</v>
      </c>
      <c r="S2637" t="str">
        <f>_xlfn.XLOOKUP(E2637,AF:AF,AI:AI)</f>
        <v>United States</v>
      </c>
      <c r="T2637">
        <f>WEEKNUM(G2637)</f>
        <v>30</v>
      </c>
      <c r="U2637">
        <f>YEAR(G2637)</f>
        <v>2025</v>
      </c>
      <c r="V2637" s="117">
        <f>IFERROR(Q2637/N2637,"0")</f>
        <v>0</v>
      </c>
    </row>
    <row r="2638" spans="1:22">
      <c r="A2638" t="str">
        <f>_xlfn.XLOOKUP(D2638,BN:BN,BO:BO)</f>
        <v>México</v>
      </c>
      <c r="B2638" t="s">
        <v>25</v>
      </c>
      <c r="C2638">
        <v>406</v>
      </c>
      <c r="D2638" t="str">
        <f>_xlfn.XLOOKUP(C2638,BH:BH,BI:BI)</f>
        <v>VeronicaN</v>
      </c>
      <c r="E2638">
        <v>28934</v>
      </c>
      <c r="F2638" t="s">
        <v>3510</v>
      </c>
      <c r="G2638" s="63">
        <v>45861</v>
      </c>
      <c r="H2638" t="s">
        <v>218</v>
      </c>
      <c r="I2638" t="s">
        <v>366</v>
      </c>
      <c r="J2638" t="str">
        <f>_xlfn.XLOOKUP(I2638,AS:AS,AU:AU)</f>
        <v>Vuelos</v>
      </c>
      <c r="K2638" t="s">
        <v>33</v>
      </c>
      <c r="L2638">
        <v>111.5</v>
      </c>
      <c r="M2638">
        <f>L2638*_xlfn.XLOOKUP(K2638,AM:AM,AN:AN)</f>
        <v>95.89</v>
      </c>
      <c r="N2638">
        <f>L2638*_xlfn.XLOOKUP(K2638,AM:AM,AO:AO)</f>
        <v>111.5</v>
      </c>
      <c r="O2638">
        <v>0</v>
      </c>
      <c r="P2638">
        <f>O2638*_xlfn.XLOOKUP(K2638,AM:AM,AN:AN)</f>
        <v>0</v>
      </c>
      <c r="Q2638">
        <f>O2638*_xlfn.XLOOKUP(K2638,AM:AM,AO:AO)</f>
        <v>0</v>
      </c>
      <c r="R2638" t="str">
        <f>_xlfn.XLOOKUP(E2638,AF:AF,AG:AG)</f>
        <v>F1S USA</v>
      </c>
      <c r="S2638" t="str">
        <f>_xlfn.XLOOKUP(E2638,AF:AF,AI:AI)</f>
        <v>United States</v>
      </c>
      <c r="T2638">
        <f>WEEKNUM(G2638)</f>
        <v>30</v>
      </c>
      <c r="U2638">
        <f>YEAR(G2638)</f>
        <v>2025</v>
      </c>
      <c r="V2638" s="117">
        <f>IFERROR(Q2638/N2638,"0")</f>
        <v>0</v>
      </c>
    </row>
    <row r="2639" spans="1:22">
      <c r="A2639" t="str">
        <f>_xlfn.XLOOKUP(D2639,BN:BN,BO:BO)</f>
        <v>México</v>
      </c>
      <c r="B2639" t="s">
        <v>25</v>
      </c>
      <c r="C2639">
        <v>406</v>
      </c>
      <c r="D2639" t="str">
        <f>_xlfn.XLOOKUP(C2639,BH:BH,BI:BI)</f>
        <v>VeronicaN</v>
      </c>
      <c r="E2639">
        <v>28934</v>
      </c>
      <c r="F2639" t="s">
        <v>3511</v>
      </c>
      <c r="G2639" s="63">
        <v>45860</v>
      </c>
      <c r="H2639" t="s">
        <v>218</v>
      </c>
      <c r="I2639" t="s">
        <v>366</v>
      </c>
      <c r="J2639" t="str">
        <f>_xlfn.XLOOKUP(I2639,AS:AS,AU:AU)</f>
        <v>Vuelos</v>
      </c>
      <c r="K2639" t="s">
        <v>33</v>
      </c>
      <c r="L2639">
        <v>17.399999999999999</v>
      </c>
      <c r="M2639">
        <f>L2639*_xlfn.XLOOKUP(K2639,AM:AM,AN:AN)</f>
        <v>14.963999999999999</v>
      </c>
      <c r="N2639">
        <f>L2639*_xlfn.XLOOKUP(K2639,AM:AM,AO:AO)</f>
        <v>17.399999999999999</v>
      </c>
      <c r="O2639">
        <v>0</v>
      </c>
      <c r="P2639">
        <f>O2639*_xlfn.XLOOKUP(K2639,AM:AM,AN:AN)</f>
        <v>0</v>
      </c>
      <c r="Q2639">
        <f>O2639*_xlfn.XLOOKUP(K2639,AM:AM,AO:AO)</f>
        <v>0</v>
      </c>
      <c r="R2639" t="str">
        <f>_xlfn.XLOOKUP(E2639,AF:AF,AG:AG)</f>
        <v>F1S USA</v>
      </c>
      <c r="S2639" t="str">
        <f>_xlfn.XLOOKUP(E2639,AF:AF,AI:AI)</f>
        <v>United States</v>
      </c>
      <c r="T2639">
        <f>WEEKNUM(G2639)</f>
        <v>30</v>
      </c>
      <c r="U2639">
        <f>YEAR(G2639)</f>
        <v>2025</v>
      </c>
      <c r="V2639" s="117">
        <f>IFERROR(Q2639/N2639,"0")</f>
        <v>0</v>
      </c>
    </row>
    <row r="2640" spans="1:22">
      <c r="A2640" t="str">
        <f>_xlfn.XLOOKUP(D2640,BN:BN,BO:BO)</f>
        <v>México</v>
      </c>
      <c r="B2640" t="s">
        <v>25</v>
      </c>
      <c r="C2640">
        <v>406</v>
      </c>
      <c r="D2640" t="str">
        <f>_xlfn.XLOOKUP(C2640,BH:BH,BI:BI)</f>
        <v>VeronicaN</v>
      </c>
      <c r="E2640">
        <v>28934</v>
      </c>
      <c r="F2640" t="s">
        <v>3512</v>
      </c>
      <c r="G2640" s="63">
        <v>45829</v>
      </c>
      <c r="H2640" t="s">
        <v>218</v>
      </c>
      <c r="I2640" t="s">
        <v>366</v>
      </c>
      <c r="J2640" t="str">
        <f>_xlfn.XLOOKUP(I2640,AS:AS,AU:AU)</f>
        <v>Vuelos</v>
      </c>
      <c r="K2640" t="s">
        <v>33</v>
      </c>
      <c r="L2640">
        <v>1096.4000000000001</v>
      </c>
      <c r="M2640">
        <f>L2640*_xlfn.XLOOKUP(K2640,AM:AM,AN:AN)</f>
        <v>942.90400000000011</v>
      </c>
      <c r="N2640">
        <f>L2640*_xlfn.XLOOKUP(K2640,AM:AM,AO:AO)</f>
        <v>1096.4000000000001</v>
      </c>
      <c r="O2640">
        <v>0</v>
      </c>
      <c r="P2640">
        <f>O2640*_xlfn.XLOOKUP(K2640,AM:AM,AN:AN)</f>
        <v>0</v>
      </c>
      <c r="Q2640">
        <f>O2640*_xlfn.XLOOKUP(K2640,AM:AM,AO:AO)</f>
        <v>0</v>
      </c>
      <c r="R2640" t="str">
        <f>_xlfn.XLOOKUP(E2640,AF:AF,AG:AG)</f>
        <v>F1S USA</v>
      </c>
      <c r="S2640" t="str">
        <f>_xlfn.XLOOKUP(E2640,AF:AF,AI:AI)</f>
        <v>United States</v>
      </c>
      <c r="T2640">
        <f>WEEKNUM(G2640)</f>
        <v>25</v>
      </c>
      <c r="U2640">
        <f>YEAR(G2640)</f>
        <v>2025</v>
      </c>
      <c r="V2640" s="117">
        <f>IFERROR(Q2640/N2640,"0")</f>
        <v>0</v>
      </c>
    </row>
    <row r="2641" spans="1:22">
      <c r="A2641" t="str">
        <f>_xlfn.XLOOKUP(D2641,BN:BN,BO:BO)</f>
        <v>México</v>
      </c>
      <c r="B2641" t="s">
        <v>25</v>
      </c>
      <c r="C2641">
        <v>406</v>
      </c>
      <c r="D2641" t="str">
        <f>_xlfn.XLOOKUP(C2641,BH:BH,BI:BI)</f>
        <v>VeronicaN</v>
      </c>
      <c r="E2641">
        <v>28934</v>
      </c>
      <c r="F2641" t="s">
        <v>3513</v>
      </c>
      <c r="G2641" s="63">
        <v>45829</v>
      </c>
      <c r="H2641" t="s">
        <v>218</v>
      </c>
      <c r="I2641" t="s">
        <v>366</v>
      </c>
      <c r="J2641" t="str">
        <f>_xlfn.XLOOKUP(I2641,AS:AS,AU:AU)</f>
        <v>Vuelos</v>
      </c>
      <c r="K2641" t="s">
        <v>33</v>
      </c>
      <c r="L2641">
        <v>1096.4000000000001</v>
      </c>
      <c r="M2641">
        <f>L2641*_xlfn.XLOOKUP(K2641,AM:AM,AN:AN)</f>
        <v>942.90400000000011</v>
      </c>
      <c r="N2641">
        <f>L2641*_xlfn.XLOOKUP(K2641,AM:AM,AO:AO)</f>
        <v>1096.4000000000001</v>
      </c>
      <c r="O2641">
        <v>0</v>
      </c>
      <c r="P2641">
        <f>O2641*_xlfn.XLOOKUP(K2641,AM:AM,AN:AN)</f>
        <v>0</v>
      </c>
      <c r="Q2641">
        <f>O2641*_xlfn.XLOOKUP(K2641,AM:AM,AO:AO)</f>
        <v>0</v>
      </c>
      <c r="R2641" t="str">
        <f>_xlfn.XLOOKUP(E2641,AF:AF,AG:AG)</f>
        <v>F1S USA</v>
      </c>
      <c r="S2641" t="str">
        <f>_xlfn.XLOOKUP(E2641,AF:AF,AI:AI)</f>
        <v>United States</v>
      </c>
      <c r="T2641">
        <f>WEEKNUM(G2641)</f>
        <v>25</v>
      </c>
      <c r="U2641">
        <f>YEAR(G2641)</f>
        <v>2025</v>
      </c>
      <c r="V2641" s="117">
        <f>IFERROR(Q2641/N2641,"0")</f>
        <v>0</v>
      </c>
    </row>
    <row r="2642" spans="1:22">
      <c r="A2642" t="str">
        <f>_xlfn.XLOOKUP(D2642,BN:BN,BO:BO)</f>
        <v>México</v>
      </c>
      <c r="B2642" t="s">
        <v>25</v>
      </c>
      <c r="C2642">
        <v>406</v>
      </c>
      <c r="D2642" t="str">
        <f>_xlfn.XLOOKUP(C2642,BH:BH,BI:BI)</f>
        <v>VeronicaN</v>
      </c>
      <c r="E2642">
        <v>28934</v>
      </c>
      <c r="F2642" t="s">
        <v>3514</v>
      </c>
      <c r="G2642" s="63">
        <v>45825</v>
      </c>
      <c r="H2642" t="s">
        <v>218</v>
      </c>
      <c r="I2642" t="s">
        <v>366</v>
      </c>
      <c r="J2642" t="str">
        <f>_xlfn.XLOOKUP(I2642,AS:AS,AU:AU)</f>
        <v>Vuelos</v>
      </c>
      <c r="K2642" t="s">
        <v>33</v>
      </c>
      <c r="L2642">
        <v>35.799999999999997</v>
      </c>
      <c r="M2642">
        <f>L2642*_xlfn.XLOOKUP(K2642,AM:AM,AN:AN)</f>
        <v>30.787999999999997</v>
      </c>
      <c r="N2642">
        <f>L2642*_xlfn.XLOOKUP(K2642,AM:AM,AO:AO)</f>
        <v>35.799999999999997</v>
      </c>
      <c r="O2642">
        <v>0</v>
      </c>
      <c r="P2642">
        <f>O2642*_xlfn.XLOOKUP(K2642,AM:AM,AN:AN)</f>
        <v>0</v>
      </c>
      <c r="Q2642">
        <f>O2642*_xlfn.XLOOKUP(K2642,AM:AM,AO:AO)</f>
        <v>0</v>
      </c>
      <c r="R2642" t="str">
        <f>_xlfn.XLOOKUP(E2642,AF:AF,AG:AG)</f>
        <v>F1S USA</v>
      </c>
      <c r="S2642" t="str">
        <f>_xlfn.XLOOKUP(E2642,AF:AF,AI:AI)</f>
        <v>United States</v>
      </c>
      <c r="T2642">
        <f>WEEKNUM(G2642)</f>
        <v>25</v>
      </c>
      <c r="U2642">
        <f>YEAR(G2642)</f>
        <v>2025</v>
      </c>
      <c r="V2642" s="117">
        <f>IFERROR(Q2642/N2642,"0")</f>
        <v>0</v>
      </c>
    </row>
    <row r="2643" spans="1:22">
      <c r="A2643" t="str">
        <f>_xlfn.XLOOKUP(D2643,BN:BN,BO:BO)</f>
        <v>México</v>
      </c>
      <c r="B2643" t="s">
        <v>25</v>
      </c>
      <c r="C2643">
        <v>406</v>
      </c>
      <c r="D2643" t="str">
        <f>_xlfn.XLOOKUP(C2643,BH:BH,BI:BI)</f>
        <v>VeronicaN</v>
      </c>
      <c r="E2643">
        <v>28934</v>
      </c>
      <c r="F2643" t="s">
        <v>3515</v>
      </c>
      <c r="G2643" s="63">
        <v>45825</v>
      </c>
      <c r="H2643" t="s">
        <v>218</v>
      </c>
      <c r="I2643" t="s">
        <v>366</v>
      </c>
      <c r="J2643" t="str">
        <f>_xlfn.XLOOKUP(I2643,AS:AS,AU:AU)</f>
        <v>Vuelos</v>
      </c>
      <c r="K2643" t="s">
        <v>33</v>
      </c>
      <c r="L2643">
        <v>35.799999999999997</v>
      </c>
      <c r="M2643">
        <f>L2643*_xlfn.XLOOKUP(K2643,AM:AM,AN:AN)</f>
        <v>30.787999999999997</v>
      </c>
      <c r="N2643">
        <f>L2643*_xlfn.XLOOKUP(K2643,AM:AM,AO:AO)</f>
        <v>35.799999999999997</v>
      </c>
      <c r="O2643">
        <v>0</v>
      </c>
      <c r="P2643">
        <f>O2643*_xlfn.XLOOKUP(K2643,AM:AM,AN:AN)</f>
        <v>0</v>
      </c>
      <c r="Q2643">
        <f>O2643*_xlfn.XLOOKUP(K2643,AM:AM,AO:AO)</f>
        <v>0</v>
      </c>
      <c r="R2643" t="str">
        <f>_xlfn.XLOOKUP(E2643,AF:AF,AG:AG)</f>
        <v>F1S USA</v>
      </c>
      <c r="S2643" t="str">
        <f>_xlfn.XLOOKUP(E2643,AF:AF,AI:AI)</f>
        <v>United States</v>
      </c>
      <c r="T2643">
        <f>WEEKNUM(G2643)</f>
        <v>25</v>
      </c>
      <c r="U2643">
        <f>YEAR(G2643)</f>
        <v>2025</v>
      </c>
      <c r="V2643" s="117">
        <f>IFERROR(Q2643/N2643,"0")</f>
        <v>0</v>
      </c>
    </row>
    <row r="2644" spans="1:22">
      <c r="A2644" t="str">
        <f>_xlfn.XLOOKUP(D2644,BN:BN,BO:BO)</f>
        <v>México</v>
      </c>
      <c r="B2644" t="s">
        <v>25</v>
      </c>
      <c r="C2644">
        <v>406</v>
      </c>
      <c r="D2644" t="str">
        <f>_xlfn.XLOOKUP(C2644,BH:BH,BI:BI)</f>
        <v>VeronicaN</v>
      </c>
      <c r="E2644">
        <v>28934</v>
      </c>
      <c r="F2644" t="s">
        <v>3513</v>
      </c>
      <c r="G2644" s="63">
        <v>45861</v>
      </c>
      <c r="H2644" t="s">
        <v>218</v>
      </c>
      <c r="I2644" t="s">
        <v>366</v>
      </c>
      <c r="J2644" t="str">
        <f>_xlfn.XLOOKUP(I2644,AS:AS,AU:AU)</f>
        <v>Vuelos</v>
      </c>
      <c r="K2644" t="s">
        <v>33</v>
      </c>
      <c r="L2644">
        <v>420</v>
      </c>
      <c r="M2644">
        <f>L2644*_xlfn.XLOOKUP(K2644,AM:AM,AN:AN)</f>
        <v>361.2</v>
      </c>
      <c r="N2644">
        <f>L2644*_xlfn.XLOOKUP(K2644,AM:AM,AO:AO)</f>
        <v>420</v>
      </c>
      <c r="O2644">
        <v>0</v>
      </c>
      <c r="P2644">
        <f>O2644*_xlfn.XLOOKUP(K2644,AM:AM,AN:AN)</f>
        <v>0</v>
      </c>
      <c r="Q2644">
        <f>O2644*_xlfn.XLOOKUP(K2644,AM:AM,AO:AO)</f>
        <v>0</v>
      </c>
      <c r="R2644" t="str">
        <f>_xlfn.XLOOKUP(E2644,AF:AF,AG:AG)</f>
        <v>F1S USA</v>
      </c>
      <c r="S2644" t="str">
        <f>_xlfn.XLOOKUP(E2644,AF:AF,AI:AI)</f>
        <v>United States</v>
      </c>
      <c r="T2644">
        <f>WEEKNUM(G2644)</f>
        <v>30</v>
      </c>
      <c r="U2644">
        <f>YEAR(G2644)</f>
        <v>2025</v>
      </c>
      <c r="V2644" s="117">
        <f>IFERROR(Q2644/N2644,"0")</f>
        <v>0</v>
      </c>
    </row>
    <row r="2645" spans="1:22">
      <c r="A2645" t="str">
        <f>_xlfn.XLOOKUP(D2645,BN:BN,BO:BO)</f>
        <v>México</v>
      </c>
      <c r="B2645" t="s">
        <v>25</v>
      </c>
      <c r="C2645">
        <v>406</v>
      </c>
      <c r="D2645" t="str">
        <f>_xlfn.XLOOKUP(C2645,BH:BH,BI:BI)</f>
        <v>VeronicaN</v>
      </c>
      <c r="E2645">
        <v>28934</v>
      </c>
      <c r="F2645" t="s">
        <v>3515</v>
      </c>
      <c r="G2645" s="63">
        <v>45839</v>
      </c>
      <c r="H2645" t="s">
        <v>218</v>
      </c>
      <c r="I2645" t="s">
        <v>366</v>
      </c>
      <c r="J2645" t="str">
        <f>_xlfn.XLOOKUP(I2645,AS:AS,AU:AU)</f>
        <v>Vuelos</v>
      </c>
      <c r="K2645" t="s">
        <v>33</v>
      </c>
      <c r="L2645">
        <v>21.1</v>
      </c>
      <c r="M2645">
        <f>L2645*_xlfn.XLOOKUP(K2645,AM:AM,AN:AN)</f>
        <v>18.146000000000001</v>
      </c>
      <c r="N2645">
        <f>L2645*_xlfn.XLOOKUP(K2645,AM:AM,AO:AO)</f>
        <v>21.1</v>
      </c>
      <c r="O2645">
        <v>0</v>
      </c>
      <c r="P2645">
        <f>O2645*_xlfn.XLOOKUP(K2645,AM:AM,AN:AN)</f>
        <v>0</v>
      </c>
      <c r="Q2645">
        <f>O2645*_xlfn.XLOOKUP(K2645,AM:AM,AO:AO)</f>
        <v>0</v>
      </c>
      <c r="R2645" t="str">
        <f>_xlfn.XLOOKUP(E2645,AF:AF,AG:AG)</f>
        <v>F1S USA</v>
      </c>
      <c r="S2645" t="str">
        <f>_xlfn.XLOOKUP(E2645,AF:AF,AI:AI)</f>
        <v>United States</v>
      </c>
      <c r="T2645">
        <f>WEEKNUM(G2645)</f>
        <v>27</v>
      </c>
      <c r="U2645">
        <f>YEAR(G2645)</f>
        <v>2025</v>
      </c>
      <c r="V2645" s="117">
        <f>IFERROR(Q2645/N2645,"0")</f>
        <v>0</v>
      </c>
    </row>
    <row r="2646" spans="1:22">
      <c r="A2646" t="str">
        <f>_xlfn.XLOOKUP(D2646,BN:BN,BO:BO)</f>
        <v>México</v>
      </c>
      <c r="B2646" t="s">
        <v>25</v>
      </c>
      <c r="C2646">
        <v>406</v>
      </c>
      <c r="D2646" t="str">
        <f>_xlfn.XLOOKUP(C2646,BH:BH,BI:BI)</f>
        <v>VeronicaN</v>
      </c>
      <c r="E2646">
        <v>28934</v>
      </c>
      <c r="F2646" t="s">
        <v>3513</v>
      </c>
      <c r="G2646" s="63">
        <v>45857</v>
      </c>
      <c r="H2646" t="s">
        <v>218</v>
      </c>
      <c r="I2646" t="s">
        <v>366</v>
      </c>
      <c r="J2646" t="str">
        <f>_xlfn.XLOOKUP(I2646,AS:AS,AU:AU)</f>
        <v>Vuelos</v>
      </c>
      <c r="K2646" t="s">
        <v>33</v>
      </c>
      <c r="L2646">
        <v>594.79999999999995</v>
      </c>
      <c r="M2646">
        <f>L2646*_xlfn.XLOOKUP(K2646,AM:AM,AN:AN)</f>
        <v>511.52799999999996</v>
      </c>
      <c r="N2646">
        <f>L2646*_xlfn.XLOOKUP(K2646,AM:AM,AO:AO)</f>
        <v>594.79999999999995</v>
      </c>
      <c r="O2646">
        <v>0</v>
      </c>
      <c r="P2646">
        <f>O2646*_xlfn.XLOOKUP(K2646,AM:AM,AN:AN)</f>
        <v>0</v>
      </c>
      <c r="Q2646">
        <f>O2646*_xlfn.XLOOKUP(K2646,AM:AM,AO:AO)</f>
        <v>0</v>
      </c>
      <c r="R2646" t="str">
        <f>_xlfn.XLOOKUP(E2646,AF:AF,AG:AG)</f>
        <v>F1S USA</v>
      </c>
      <c r="S2646" t="str">
        <f>_xlfn.XLOOKUP(E2646,AF:AF,AI:AI)</f>
        <v>United States</v>
      </c>
      <c r="T2646">
        <f>WEEKNUM(G2646)</f>
        <v>29</v>
      </c>
      <c r="U2646">
        <f>YEAR(G2646)</f>
        <v>2025</v>
      </c>
      <c r="V2646" s="117">
        <f>IFERROR(Q2646/N2646,"0")</f>
        <v>0</v>
      </c>
    </row>
    <row r="2647" spans="1:22">
      <c r="A2647" t="str">
        <f>_xlfn.XLOOKUP(D2647,BN:BN,BO:BO)</f>
        <v>México</v>
      </c>
      <c r="B2647" t="s">
        <v>25</v>
      </c>
      <c r="C2647">
        <v>406</v>
      </c>
      <c r="D2647" t="str">
        <f>_xlfn.XLOOKUP(C2647,BH:BH,BI:BI)</f>
        <v>VeronicaN</v>
      </c>
      <c r="E2647">
        <v>0</v>
      </c>
      <c r="F2647" t="s">
        <v>3473</v>
      </c>
      <c r="G2647" s="63" t="s">
        <v>218</v>
      </c>
      <c r="H2647" s="63" t="s">
        <v>218</v>
      </c>
      <c r="I2647" t="s">
        <v>396</v>
      </c>
      <c r="J2647" t="str">
        <f>_xlfn.XLOOKUP(I2647,AS:AS,AU:AU)</f>
        <v>Honorarios</v>
      </c>
      <c r="K2647" t="s">
        <v>33</v>
      </c>
      <c r="L2647">
        <v>233.68</v>
      </c>
      <c r="M2647">
        <f>L2647*_xlfn.XLOOKUP(K2647,AM:AM,AN:AN)</f>
        <v>200.9648</v>
      </c>
      <c r="N2647">
        <f>L2647*_xlfn.XLOOKUP(K2647,AM:AM,AO:AO)</f>
        <v>233.68</v>
      </c>
      <c r="O2647">
        <v>233.68</v>
      </c>
      <c r="P2647">
        <f>O2647*_xlfn.XLOOKUP(K2647,AM:AM,AN:AN)</f>
        <v>200.9648</v>
      </c>
      <c r="Q2647">
        <f>O2647*_xlfn.XLOOKUP(K2647,AM:AM,AO:AO)</f>
        <v>233.68</v>
      </c>
      <c r="R2647" t="str">
        <f>_xlfn.XLOOKUP(E2647,AF:AF,AG:AG)</f>
        <v>FEES</v>
      </c>
      <c r="S2647">
        <f>_xlfn.XLOOKUP(E2647,AF:AF,AI:AI)</f>
        <v>0</v>
      </c>
      <c r="T2647" t="e">
        <f>WEEKNUM(G2647)</f>
        <v>#VALUE!</v>
      </c>
      <c r="U2647" t="e">
        <f>YEAR(G2647)</f>
        <v>#VALUE!</v>
      </c>
      <c r="V2647" s="117">
        <f>IFERROR(Q2647/N2647,"0")</f>
        <v>1</v>
      </c>
    </row>
    <row r="2648" spans="1:22">
      <c r="A2648" t="str">
        <f>_xlfn.XLOOKUP(D2648,BN:BN,BO:BO)</f>
        <v>México</v>
      </c>
      <c r="B2648" t="s">
        <v>25</v>
      </c>
      <c r="C2648">
        <v>406</v>
      </c>
      <c r="D2648" t="str">
        <f>_xlfn.XLOOKUP(C2648,BH:BH,BI:BI)</f>
        <v>VeronicaN</v>
      </c>
      <c r="E2648">
        <v>29215</v>
      </c>
      <c r="F2648" t="s">
        <v>3516</v>
      </c>
      <c r="G2648" s="63">
        <v>45839</v>
      </c>
      <c r="H2648" s="63">
        <v>45843</v>
      </c>
      <c r="I2648" t="s">
        <v>376</v>
      </c>
      <c r="J2648" t="str">
        <f>_xlfn.XLOOKUP(I2648,AS:AS,AU:AU)</f>
        <v>Hotel</v>
      </c>
      <c r="K2648" t="s">
        <v>33</v>
      </c>
      <c r="L2648">
        <v>10372</v>
      </c>
      <c r="M2648">
        <f>L2648*_xlfn.XLOOKUP(K2648,AM:AM,AN:AN)</f>
        <v>8919.92</v>
      </c>
      <c r="N2648">
        <f>L2648*_xlfn.XLOOKUP(K2648,AM:AM,AO:AO)</f>
        <v>10372</v>
      </c>
      <c r="O2648">
        <v>1037.2</v>
      </c>
      <c r="P2648">
        <f>O2648*_xlfn.XLOOKUP(K2648,AM:AM,AN:AN)</f>
        <v>891.99200000000008</v>
      </c>
      <c r="Q2648">
        <f>O2648*_xlfn.XLOOKUP(K2648,AM:AM,AO:AO)</f>
        <v>1037.2</v>
      </c>
      <c r="R2648" t="str">
        <f>_xlfn.XLOOKUP(E2648,AF:AF,AG:AG)</f>
        <v>MACAKIZI BODRUM</v>
      </c>
      <c r="S2648" t="str">
        <f>_xlfn.XLOOKUP(E2648,AF:AF,AI:AI)</f>
        <v>Turkey</v>
      </c>
      <c r="T2648">
        <f>WEEKNUM(G2648)</f>
        <v>27</v>
      </c>
      <c r="U2648">
        <f>YEAR(G2648)</f>
        <v>2025</v>
      </c>
      <c r="V2648" s="117">
        <f>IFERROR(Q2648/N2648,"0")</f>
        <v>0.1</v>
      </c>
    </row>
    <row r="2649" spans="1:22">
      <c r="A2649" t="str">
        <f>_xlfn.XLOOKUP(D2649,BN:BN,BO:BO)</f>
        <v>México</v>
      </c>
      <c r="B2649" t="s">
        <v>25</v>
      </c>
      <c r="C2649">
        <v>406</v>
      </c>
      <c r="D2649" t="str">
        <f>_xlfn.XLOOKUP(C2649,BH:BH,BI:BI)</f>
        <v>VeronicaN</v>
      </c>
      <c r="E2649">
        <v>25822</v>
      </c>
      <c r="F2649" t="s">
        <v>991</v>
      </c>
      <c r="G2649" s="63">
        <v>45850</v>
      </c>
      <c r="H2649" s="63">
        <v>45851</v>
      </c>
      <c r="I2649" t="s">
        <v>376</v>
      </c>
      <c r="J2649" t="str">
        <f>_xlfn.XLOOKUP(I2649,AS:AS,AU:AU)</f>
        <v>Hotel</v>
      </c>
      <c r="K2649" t="s">
        <v>33</v>
      </c>
      <c r="L2649">
        <v>1620</v>
      </c>
      <c r="M2649">
        <f>L2649*_xlfn.XLOOKUP(K2649,AM:AM,AN:AN)</f>
        <v>1393.2</v>
      </c>
      <c r="N2649">
        <f>L2649*_xlfn.XLOOKUP(K2649,AM:AM,AO:AO)</f>
        <v>1620</v>
      </c>
      <c r="O2649">
        <v>125.96</v>
      </c>
      <c r="P2649">
        <f>O2649*_xlfn.XLOOKUP(K2649,AM:AM,AN:AN)</f>
        <v>108.32559999999999</v>
      </c>
      <c r="Q2649">
        <f>O2649*_xlfn.XLOOKUP(K2649,AM:AM,AO:AO)</f>
        <v>125.96</v>
      </c>
      <c r="R2649" t="str">
        <f>_xlfn.XLOOKUP(E2649,AF:AF,AG:AG)</f>
        <v>ROSEWOOD MUNICH</v>
      </c>
      <c r="S2649" t="str">
        <f>_xlfn.XLOOKUP(E2649,AF:AF,AI:AI)</f>
        <v>Germany</v>
      </c>
      <c r="T2649">
        <f>WEEKNUM(G2649)</f>
        <v>28</v>
      </c>
      <c r="U2649">
        <f>YEAR(G2649)</f>
        <v>2025</v>
      </c>
      <c r="V2649" s="117">
        <f>IFERROR(Q2649/N2649,"0")</f>
        <v>7.7753086419753079E-2</v>
      </c>
    </row>
    <row r="2650" spans="1:22">
      <c r="A2650" t="str">
        <f>_xlfn.XLOOKUP(D2650,BN:BN,BO:BO)</f>
        <v>México</v>
      </c>
      <c r="B2650" t="s">
        <v>25</v>
      </c>
      <c r="C2650">
        <v>406</v>
      </c>
      <c r="D2650" t="str">
        <f>_xlfn.XLOOKUP(C2650,BH:BH,BI:BI)</f>
        <v>VeronicaN</v>
      </c>
      <c r="E2650">
        <v>30053</v>
      </c>
      <c r="F2650" t="s">
        <v>3517</v>
      </c>
      <c r="G2650" s="63">
        <v>45843</v>
      </c>
      <c r="H2650" s="63">
        <v>45850</v>
      </c>
      <c r="I2650" t="s">
        <v>376</v>
      </c>
      <c r="J2650" t="str">
        <f>_xlfn.XLOOKUP(I2650,AS:AS,AU:AU)</f>
        <v>Hotel</v>
      </c>
      <c r="K2650" t="s">
        <v>33</v>
      </c>
      <c r="L2650">
        <v>7436</v>
      </c>
      <c r="M2650">
        <f>L2650*_xlfn.XLOOKUP(K2650,AM:AM,AN:AN)</f>
        <v>6394.96</v>
      </c>
      <c r="N2650">
        <f>L2650*_xlfn.XLOOKUP(K2650,AM:AM,AO:AO)</f>
        <v>7436</v>
      </c>
      <c r="O2650">
        <v>612.73</v>
      </c>
      <c r="P2650">
        <f>O2650*_xlfn.XLOOKUP(K2650,AM:AM,AN:AN)</f>
        <v>526.94780000000003</v>
      </c>
      <c r="Q2650">
        <f>O2650*_xlfn.XLOOKUP(K2650,AM:AM,AO:AO)</f>
        <v>612.73</v>
      </c>
      <c r="R2650" t="str">
        <f>_xlfn.XLOOKUP(E2650,AF:AF,AG:AG)</f>
        <v>PATMOS AKTIS</v>
      </c>
      <c r="S2650" t="str">
        <f>_xlfn.XLOOKUP(E2650,AF:AF,AI:AI)</f>
        <v>Greece</v>
      </c>
      <c r="T2650">
        <f>WEEKNUM(G2650)</f>
        <v>27</v>
      </c>
      <c r="U2650">
        <f>YEAR(G2650)</f>
        <v>2025</v>
      </c>
      <c r="V2650" s="117">
        <f>IFERROR(Q2650/N2650,"0")</f>
        <v>8.2400484131253365E-2</v>
      </c>
    </row>
    <row r="2651" spans="1:22">
      <c r="A2651" t="str">
        <f>_xlfn.XLOOKUP(D2651,BN:BN,BO:BO)</f>
        <v>México</v>
      </c>
      <c r="B2651" t="s">
        <v>25</v>
      </c>
      <c r="C2651">
        <v>406</v>
      </c>
      <c r="D2651" t="str">
        <f>_xlfn.XLOOKUP(C2651,BH:BH,BI:BI)</f>
        <v>VeronicaN</v>
      </c>
      <c r="E2651">
        <v>0</v>
      </c>
      <c r="F2651" t="s">
        <v>2273</v>
      </c>
      <c r="G2651" s="63">
        <v>45825</v>
      </c>
      <c r="H2651" s="63">
        <v>45851</v>
      </c>
      <c r="I2651" t="s">
        <v>396</v>
      </c>
      <c r="J2651" t="str">
        <f>_xlfn.XLOOKUP(I2651,AS:AS,AU:AU)</f>
        <v>Honorarios</v>
      </c>
      <c r="K2651" t="s">
        <v>33</v>
      </c>
      <c r="L2651">
        <v>140</v>
      </c>
      <c r="M2651">
        <f>L2651*_xlfn.XLOOKUP(K2651,AM:AM,AN:AN)</f>
        <v>120.39999999999999</v>
      </c>
      <c r="N2651">
        <f>L2651*_xlfn.XLOOKUP(K2651,AM:AM,AO:AO)</f>
        <v>140</v>
      </c>
      <c r="O2651">
        <v>140</v>
      </c>
      <c r="P2651">
        <f>O2651*_xlfn.XLOOKUP(K2651,AM:AM,AN:AN)</f>
        <v>120.39999999999999</v>
      </c>
      <c r="Q2651">
        <f>O2651*_xlfn.XLOOKUP(K2651,AM:AM,AO:AO)</f>
        <v>140</v>
      </c>
      <c r="R2651" t="str">
        <f>_xlfn.XLOOKUP(E2651,AF:AF,AG:AG)</f>
        <v>FEES</v>
      </c>
      <c r="S2651">
        <f>_xlfn.XLOOKUP(E2651,AF:AF,AI:AI)</f>
        <v>0</v>
      </c>
      <c r="T2651">
        <f>WEEKNUM(G2651)</f>
        <v>25</v>
      </c>
      <c r="U2651">
        <f>YEAR(G2651)</f>
        <v>2025</v>
      </c>
      <c r="V2651" s="117">
        <f>IFERROR(Q2651/N2651,"0")</f>
        <v>1</v>
      </c>
    </row>
    <row r="2652" spans="1:22">
      <c r="A2652" t="str">
        <f>_xlfn.XLOOKUP(D2652,BN:BN,BO:BO)</f>
        <v>México</v>
      </c>
      <c r="B2652" t="s">
        <v>25</v>
      </c>
      <c r="C2652">
        <v>406</v>
      </c>
      <c r="D2652" t="str">
        <f>_xlfn.XLOOKUP(C2652,BH:BH,BI:BI)</f>
        <v>VeronicaN</v>
      </c>
      <c r="E2652">
        <v>28934</v>
      </c>
      <c r="F2652" t="s">
        <v>3139</v>
      </c>
      <c r="G2652" s="63">
        <v>46018</v>
      </c>
      <c r="H2652" t="s">
        <v>218</v>
      </c>
      <c r="I2652" t="s">
        <v>366</v>
      </c>
      <c r="J2652" t="str">
        <f>_xlfn.XLOOKUP(I2652,AS:AS,AU:AU)</f>
        <v>Vuelos</v>
      </c>
      <c r="K2652" t="s">
        <v>33</v>
      </c>
      <c r="L2652">
        <v>340.3</v>
      </c>
      <c r="M2652">
        <f>L2652*_xlfn.XLOOKUP(K2652,AM:AM,AN:AN)</f>
        <v>292.65800000000002</v>
      </c>
      <c r="N2652">
        <f>L2652*_xlfn.XLOOKUP(K2652,AM:AM,AO:AO)</f>
        <v>340.3</v>
      </c>
      <c r="O2652">
        <v>0</v>
      </c>
      <c r="P2652">
        <f>O2652*_xlfn.XLOOKUP(K2652,AM:AM,AN:AN)</f>
        <v>0</v>
      </c>
      <c r="Q2652">
        <f>O2652*_xlfn.XLOOKUP(K2652,AM:AM,AO:AO)</f>
        <v>0</v>
      </c>
      <c r="R2652" t="str">
        <f>_xlfn.XLOOKUP(E2652,AF:AF,AG:AG)</f>
        <v>F1S USA</v>
      </c>
      <c r="S2652" t="str">
        <f>_xlfn.XLOOKUP(E2652,AF:AF,AI:AI)</f>
        <v>United States</v>
      </c>
      <c r="T2652">
        <f>WEEKNUM(G2652)</f>
        <v>52</v>
      </c>
      <c r="U2652">
        <f>YEAR(G2652)</f>
        <v>2025</v>
      </c>
      <c r="V2652" s="117">
        <f>IFERROR(Q2652/N2652,"0")</f>
        <v>0</v>
      </c>
    </row>
    <row r="2653" spans="1:22">
      <c r="A2653" t="str">
        <f>_xlfn.XLOOKUP(D2653,BN:BN,BO:BO)</f>
        <v>México</v>
      </c>
      <c r="B2653" t="s">
        <v>25</v>
      </c>
      <c r="C2653">
        <v>406</v>
      </c>
      <c r="D2653" t="str">
        <f>_xlfn.XLOOKUP(C2653,BH:BH,BI:BI)</f>
        <v>VeronicaN</v>
      </c>
      <c r="E2653">
        <v>28934</v>
      </c>
      <c r="F2653" t="s">
        <v>3140</v>
      </c>
      <c r="G2653" s="63">
        <v>46018</v>
      </c>
      <c r="H2653" t="s">
        <v>218</v>
      </c>
      <c r="I2653" t="s">
        <v>366</v>
      </c>
      <c r="J2653" t="str">
        <f>_xlfn.XLOOKUP(I2653,AS:AS,AU:AU)</f>
        <v>Vuelos</v>
      </c>
      <c r="K2653" t="s">
        <v>33</v>
      </c>
      <c r="L2653">
        <v>340.3</v>
      </c>
      <c r="M2653">
        <f>L2653*_xlfn.XLOOKUP(K2653,AM:AM,AN:AN)</f>
        <v>292.65800000000002</v>
      </c>
      <c r="N2653">
        <f>L2653*_xlfn.XLOOKUP(K2653,AM:AM,AO:AO)</f>
        <v>340.3</v>
      </c>
      <c r="O2653">
        <v>0</v>
      </c>
      <c r="P2653">
        <f>O2653*_xlfn.XLOOKUP(K2653,AM:AM,AN:AN)</f>
        <v>0</v>
      </c>
      <c r="Q2653">
        <f>O2653*_xlfn.XLOOKUP(K2653,AM:AM,AO:AO)</f>
        <v>0</v>
      </c>
      <c r="R2653" t="str">
        <f>_xlfn.XLOOKUP(E2653,AF:AF,AG:AG)</f>
        <v>F1S USA</v>
      </c>
      <c r="S2653" t="str">
        <f>_xlfn.XLOOKUP(E2653,AF:AF,AI:AI)</f>
        <v>United States</v>
      </c>
      <c r="T2653">
        <f>WEEKNUM(G2653)</f>
        <v>52</v>
      </c>
      <c r="U2653">
        <f>YEAR(G2653)</f>
        <v>2025</v>
      </c>
      <c r="V2653" s="117">
        <f>IFERROR(Q2653/N2653,"0")</f>
        <v>0</v>
      </c>
    </row>
    <row r="2654" spans="1:22">
      <c r="A2654" t="str">
        <f>_xlfn.XLOOKUP(D2654,BN:BN,BO:BO)</f>
        <v>México</v>
      </c>
      <c r="B2654" t="s">
        <v>25</v>
      </c>
      <c r="C2654">
        <v>406</v>
      </c>
      <c r="D2654" t="str">
        <f>_xlfn.XLOOKUP(C2654,BH:BH,BI:BI)</f>
        <v>VeronicaN</v>
      </c>
      <c r="E2654">
        <v>28934</v>
      </c>
      <c r="F2654" t="s">
        <v>3518</v>
      </c>
      <c r="G2654" s="63">
        <v>46018</v>
      </c>
      <c r="H2654" t="s">
        <v>218</v>
      </c>
      <c r="I2654" t="s">
        <v>366</v>
      </c>
      <c r="J2654" t="str">
        <f>_xlfn.XLOOKUP(I2654,AS:AS,AU:AU)</f>
        <v>Vuelos</v>
      </c>
      <c r="K2654" t="s">
        <v>33</v>
      </c>
      <c r="L2654">
        <v>340.3</v>
      </c>
      <c r="M2654">
        <f>L2654*_xlfn.XLOOKUP(K2654,AM:AM,AN:AN)</f>
        <v>292.65800000000002</v>
      </c>
      <c r="N2654">
        <f>L2654*_xlfn.XLOOKUP(K2654,AM:AM,AO:AO)</f>
        <v>340.3</v>
      </c>
      <c r="O2654">
        <v>0</v>
      </c>
      <c r="P2654">
        <f>O2654*_xlfn.XLOOKUP(K2654,AM:AM,AN:AN)</f>
        <v>0</v>
      </c>
      <c r="Q2654">
        <f>O2654*_xlfn.XLOOKUP(K2654,AM:AM,AO:AO)</f>
        <v>0</v>
      </c>
      <c r="R2654" t="str">
        <f>_xlfn.XLOOKUP(E2654,AF:AF,AG:AG)</f>
        <v>F1S USA</v>
      </c>
      <c r="S2654" t="str">
        <f>_xlfn.XLOOKUP(E2654,AF:AF,AI:AI)</f>
        <v>United States</v>
      </c>
      <c r="T2654">
        <f>WEEKNUM(G2654)</f>
        <v>52</v>
      </c>
      <c r="U2654">
        <f>YEAR(G2654)</f>
        <v>2025</v>
      </c>
      <c r="V2654" s="117">
        <f>IFERROR(Q2654/N2654,"0")</f>
        <v>0</v>
      </c>
    </row>
    <row r="2655" spans="1:22">
      <c r="A2655" t="str">
        <f>_xlfn.XLOOKUP(D2655,BN:BN,BO:BO)</f>
        <v>México</v>
      </c>
      <c r="B2655" t="s">
        <v>25</v>
      </c>
      <c r="C2655">
        <v>406</v>
      </c>
      <c r="D2655" t="str">
        <f>_xlfn.XLOOKUP(C2655,BH:BH,BI:BI)</f>
        <v>VeronicaN</v>
      </c>
      <c r="E2655">
        <v>28934</v>
      </c>
      <c r="F2655" t="s">
        <v>3519</v>
      </c>
      <c r="G2655" s="63">
        <v>46018</v>
      </c>
      <c r="H2655" s="63" t="s">
        <v>218</v>
      </c>
      <c r="I2655" t="s">
        <v>366</v>
      </c>
      <c r="J2655" t="str">
        <f>_xlfn.XLOOKUP(I2655,AS:AS,AU:AU)</f>
        <v>Vuelos</v>
      </c>
      <c r="K2655" t="s">
        <v>33</v>
      </c>
      <c r="L2655">
        <v>340.3</v>
      </c>
      <c r="M2655">
        <f>L2655*_xlfn.XLOOKUP(K2655,AM:AM,AN:AN)</f>
        <v>292.65800000000002</v>
      </c>
      <c r="N2655">
        <f>L2655*_xlfn.XLOOKUP(K2655,AM:AM,AO:AO)</f>
        <v>340.3</v>
      </c>
      <c r="O2655">
        <v>0</v>
      </c>
      <c r="P2655">
        <f>O2655*_xlfn.XLOOKUP(K2655,AM:AM,AN:AN)</f>
        <v>0</v>
      </c>
      <c r="Q2655">
        <f>O2655*_xlfn.XLOOKUP(K2655,AM:AM,AO:AO)</f>
        <v>0</v>
      </c>
      <c r="R2655" t="str">
        <f>_xlfn.XLOOKUP(E2655,AF:AF,AG:AG)</f>
        <v>F1S USA</v>
      </c>
      <c r="S2655" t="str">
        <f>_xlfn.XLOOKUP(E2655,AF:AF,AI:AI)</f>
        <v>United States</v>
      </c>
      <c r="T2655">
        <f>WEEKNUM(G2655)</f>
        <v>52</v>
      </c>
      <c r="U2655">
        <f>YEAR(G2655)</f>
        <v>2025</v>
      </c>
      <c r="V2655" s="117">
        <f>IFERROR(Q2655/N2655,"0")</f>
        <v>0</v>
      </c>
    </row>
    <row r="2656" spans="1:22">
      <c r="A2656" t="str">
        <f>_xlfn.XLOOKUP(D2656,BN:BN,BO:BO)</f>
        <v>México</v>
      </c>
      <c r="B2656" t="s">
        <v>25</v>
      </c>
      <c r="C2656">
        <v>406</v>
      </c>
      <c r="D2656" t="str">
        <f>_xlfn.XLOOKUP(C2656,BH:BH,BI:BI)</f>
        <v>VeronicaN</v>
      </c>
      <c r="E2656">
        <v>0</v>
      </c>
      <c r="F2656" t="s">
        <v>3520</v>
      </c>
      <c r="G2656" s="63">
        <v>45825</v>
      </c>
      <c r="H2656" s="63">
        <v>45851</v>
      </c>
      <c r="I2656" t="s">
        <v>396</v>
      </c>
      <c r="J2656" t="str">
        <f>_xlfn.XLOOKUP(I2656,AS:AS,AU:AU)</f>
        <v>Honorarios</v>
      </c>
      <c r="K2656" t="s">
        <v>33</v>
      </c>
      <c r="L2656">
        <v>140</v>
      </c>
      <c r="M2656">
        <f>L2656*_xlfn.XLOOKUP(K2656,AM:AM,AN:AN)</f>
        <v>120.39999999999999</v>
      </c>
      <c r="N2656">
        <f>L2656*_xlfn.XLOOKUP(K2656,AM:AM,AO:AO)</f>
        <v>140</v>
      </c>
      <c r="O2656">
        <v>140</v>
      </c>
      <c r="P2656">
        <f>O2656*_xlfn.XLOOKUP(K2656,AM:AM,AN:AN)</f>
        <v>120.39999999999999</v>
      </c>
      <c r="Q2656">
        <f>O2656*_xlfn.XLOOKUP(K2656,AM:AM,AO:AO)</f>
        <v>140</v>
      </c>
      <c r="R2656" t="str">
        <f>_xlfn.XLOOKUP(E2656,AF:AF,AG:AG)</f>
        <v>FEES</v>
      </c>
      <c r="S2656">
        <f>_xlfn.XLOOKUP(E2656,AF:AF,AI:AI)</f>
        <v>0</v>
      </c>
      <c r="T2656">
        <f>WEEKNUM(G2656)</f>
        <v>25</v>
      </c>
      <c r="U2656">
        <f>YEAR(G2656)</f>
        <v>2025</v>
      </c>
      <c r="V2656" s="117">
        <f>IFERROR(Q2656/N2656,"0")</f>
        <v>1</v>
      </c>
    </row>
    <row r="2657" spans="1:22">
      <c r="A2657" t="str">
        <f>_xlfn.XLOOKUP(D2657,BN:BN,BO:BO)</f>
        <v>México</v>
      </c>
      <c r="B2657" t="s">
        <v>25</v>
      </c>
      <c r="C2657">
        <v>406</v>
      </c>
      <c r="D2657" t="str">
        <f>_xlfn.XLOOKUP(C2657,BH:BH,BI:BI)</f>
        <v>VeronicaN</v>
      </c>
      <c r="E2657">
        <v>0</v>
      </c>
      <c r="F2657" t="s">
        <v>3521</v>
      </c>
      <c r="G2657" s="63">
        <v>45825</v>
      </c>
      <c r="H2657" s="63">
        <v>45851</v>
      </c>
      <c r="I2657" t="s">
        <v>396</v>
      </c>
      <c r="J2657" t="str">
        <f>_xlfn.XLOOKUP(I2657,AS:AS,AU:AU)</f>
        <v>Honorarios</v>
      </c>
      <c r="K2657" t="s">
        <v>33</v>
      </c>
      <c r="L2657">
        <v>130.91</v>
      </c>
      <c r="M2657">
        <f>L2657*_xlfn.XLOOKUP(K2657,AM:AM,AN:AN)</f>
        <v>112.5826</v>
      </c>
      <c r="N2657">
        <f>L2657*_xlfn.XLOOKUP(K2657,AM:AM,AO:AO)</f>
        <v>130.91</v>
      </c>
      <c r="O2657">
        <v>130.91</v>
      </c>
      <c r="P2657">
        <f>O2657*_xlfn.XLOOKUP(K2657,AM:AM,AN:AN)</f>
        <v>112.5826</v>
      </c>
      <c r="Q2657">
        <f>O2657*_xlfn.XLOOKUP(K2657,AM:AM,AO:AO)</f>
        <v>130.91</v>
      </c>
      <c r="R2657" t="str">
        <f>_xlfn.XLOOKUP(E2657,AF:AF,AG:AG)</f>
        <v>FEES</v>
      </c>
      <c r="S2657">
        <f>_xlfn.XLOOKUP(E2657,AF:AF,AI:AI)</f>
        <v>0</v>
      </c>
      <c r="T2657">
        <f>WEEKNUM(G2657)</f>
        <v>25</v>
      </c>
      <c r="U2657">
        <f>YEAR(G2657)</f>
        <v>2025</v>
      </c>
      <c r="V2657" s="117">
        <f>IFERROR(Q2657/N2657,"0")</f>
        <v>1</v>
      </c>
    </row>
    <row r="2658" spans="1:22">
      <c r="A2658" t="str">
        <f>_xlfn.XLOOKUP(D2658,BN:BN,BO:BO)</f>
        <v>México</v>
      </c>
      <c r="B2658" t="s">
        <v>25</v>
      </c>
      <c r="C2658">
        <v>406</v>
      </c>
      <c r="D2658" t="str">
        <f>_xlfn.XLOOKUP(C2658,BH:BH,BI:BI)</f>
        <v>VeronicaN</v>
      </c>
      <c r="E2658">
        <v>28934</v>
      </c>
      <c r="F2658" t="s">
        <v>3522</v>
      </c>
      <c r="G2658" s="63">
        <v>46018</v>
      </c>
      <c r="H2658" s="63">
        <v>46021</v>
      </c>
      <c r="I2658" t="s">
        <v>366</v>
      </c>
      <c r="J2658" t="str">
        <f>_xlfn.XLOOKUP(I2658,AS:AS,AU:AU)</f>
        <v>Vuelos</v>
      </c>
      <c r="K2658" t="s">
        <v>33</v>
      </c>
      <c r="L2658">
        <v>0.8</v>
      </c>
      <c r="M2658">
        <f>L2658*_xlfn.XLOOKUP(K2658,AM:AM,AN:AN)</f>
        <v>0.68800000000000006</v>
      </c>
      <c r="N2658">
        <f>L2658*_xlfn.XLOOKUP(K2658,AM:AM,AO:AO)</f>
        <v>0.8</v>
      </c>
      <c r="O2658">
        <v>0</v>
      </c>
      <c r="P2658">
        <f>O2658*_xlfn.XLOOKUP(K2658,AM:AM,AN:AN)</f>
        <v>0</v>
      </c>
      <c r="Q2658">
        <f>O2658*_xlfn.XLOOKUP(K2658,AM:AM,AO:AO)</f>
        <v>0</v>
      </c>
      <c r="R2658" t="str">
        <f>_xlfn.XLOOKUP(E2658,AF:AF,AG:AG)</f>
        <v>F1S USA</v>
      </c>
      <c r="S2658" t="str">
        <f>_xlfn.XLOOKUP(E2658,AF:AF,AI:AI)</f>
        <v>United States</v>
      </c>
      <c r="T2658">
        <f>WEEKNUM(G2658)</f>
        <v>52</v>
      </c>
      <c r="U2658">
        <f>YEAR(G2658)</f>
        <v>2025</v>
      </c>
      <c r="V2658" s="117">
        <f>IFERROR(Q2658/N2658,"0")</f>
        <v>0</v>
      </c>
    </row>
    <row r="2659" spans="1:22">
      <c r="A2659" t="str">
        <f>_xlfn.XLOOKUP(D2659,BN:BN,BO:BO)</f>
        <v>México</v>
      </c>
      <c r="B2659" t="s">
        <v>25</v>
      </c>
      <c r="C2659">
        <v>407</v>
      </c>
      <c r="D2659" t="str">
        <f>_xlfn.XLOOKUP(C2659,BH:BH,BI:BI)</f>
        <v>VeronicaN</v>
      </c>
      <c r="E2659">
        <v>0</v>
      </c>
      <c r="F2659" t="s">
        <v>2273</v>
      </c>
      <c r="G2659" s="63">
        <v>45850</v>
      </c>
      <c r="H2659" s="63">
        <v>45899</v>
      </c>
      <c r="I2659" t="s">
        <v>396</v>
      </c>
      <c r="J2659" t="str">
        <f>_xlfn.XLOOKUP(I2659,AS:AS,AU:AU)</f>
        <v>Honorarios</v>
      </c>
      <c r="K2659" t="s">
        <v>33</v>
      </c>
      <c r="L2659">
        <v>35</v>
      </c>
      <c r="M2659">
        <f>L2659*_xlfn.XLOOKUP(K2659,AM:AM,AN:AN)</f>
        <v>30.099999999999998</v>
      </c>
      <c r="N2659">
        <f>L2659*_xlfn.XLOOKUP(K2659,AM:AM,AO:AO)</f>
        <v>35</v>
      </c>
      <c r="O2659">
        <v>35</v>
      </c>
      <c r="P2659">
        <f>O2659*_xlfn.XLOOKUP(K2659,AM:AM,AN:AN)</f>
        <v>30.099999999999998</v>
      </c>
      <c r="Q2659">
        <f>O2659*_xlfn.XLOOKUP(K2659,AM:AM,AO:AO)</f>
        <v>35</v>
      </c>
      <c r="R2659" t="str">
        <f>_xlfn.XLOOKUP(E2659,AF:AF,AG:AG)</f>
        <v>FEES</v>
      </c>
      <c r="S2659">
        <f>_xlfn.XLOOKUP(E2659,AF:AF,AI:AI)</f>
        <v>0</v>
      </c>
      <c r="T2659">
        <f>WEEKNUM(G2659)</f>
        <v>28</v>
      </c>
      <c r="U2659">
        <f>YEAR(G2659)</f>
        <v>2025</v>
      </c>
      <c r="V2659" s="117">
        <f>IFERROR(Q2659/N2659,"0")</f>
        <v>1</v>
      </c>
    </row>
    <row r="2660" spans="1:22">
      <c r="A2660" t="str">
        <f>_xlfn.XLOOKUP(D2660,BN:BN,BO:BO)</f>
        <v>México</v>
      </c>
      <c r="B2660" t="s">
        <v>25</v>
      </c>
      <c r="C2660">
        <v>407</v>
      </c>
      <c r="D2660" t="str">
        <f>_xlfn.XLOOKUP(C2660,BH:BH,BI:BI)</f>
        <v>VeronicaN</v>
      </c>
      <c r="E2660">
        <v>0</v>
      </c>
      <c r="F2660" t="s">
        <v>2273</v>
      </c>
      <c r="G2660" s="63">
        <v>45850</v>
      </c>
      <c r="H2660" s="63">
        <v>45899</v>
      </c>
      <c r="I2660" t="s">
        <v>396</v>
      </c>
      <c r="J2660" t="str">
        <f>_xlfn.XLOOKUP(I2660,AS:AS,AU:AU)</f>
        <v>Honorarios</v>
      </c>
      <c r="K2660" t="s">
        <v>33</v>
      </c>
      <c r="L2660">
        <v>35</v>
      </c>
      <c r="M2660">
        <f>L2660*_xlfn.XLOOKUP(K2660,AM:AM,AN:AN)</f>
        <v>30.099999999999998</v>
      </c>
      <c r="N2660">
        <f>L2660*_xlfn.XLOOKUP(K2660,AM:AM,AO:AO)</f>
        <v>35</v>
      </c>
      <c r="O2660">
        <v>35</v>
      </c>
      <c r="P2660">
        <f>O2660*_xlfn.XLOOKUP(K2660,AM:AM,AN:AN)</f>
        <v>30.099999999999998</v>
      </c>
      <c r="Q2660">
        <f>O2660*_xlfn.XLOOKUP(K2660,AM:AM,AO:AO)</f>
        <v>35</v>
      </c>
      <c r="R2660" t="str">
        <f>_xlfn.XLOOKUP(E2660,AF:AF,AG:AG)</f>
        <v>FEES</v>
      </c>
      <c r="S2660">
        <f>_xlfn.XLOOKUP(E2660,AF:AF,AI:AI)</f>
        <v>0</v>
      </c>
      <c r="T2660">
        <f>WEEKNUM(G2660)</f>
        <v>28</v>
      </c>
      <c r="U2660">
        <f>YEAR(G2660)</f>
        <v>2025</v>
      </c>
      <c r="V2660" s="117">
        <f>IFERROR(Q2660/N2660,"0")</f>
        <v>1</v>
      </c>
    </row>
    <row r="2661" spans="1:22">
      <c r="A2661" t="str">
        <f>_xlfn.XLOOKUP(D2661,BN:BN,BO:BO)</f>
        <v>México</v>
      </c>
      <c r="B2661" t="s">
        <v>25</v>
      </c>
      <c r="C2661">
        <v>407</v>
      </c>
      <c r="D2661" t="str">
        <f>_xlfn.XLOOKUP(C2661,BH:BH,BI:BI)</f>
        <v>VeronicaN</v>
      </c>
      <c r="E2661">
        <v>28934</v>
      </c>
      <c r="F2661" t="s">
        <v>3523</v>
      </c>
      <c r="G2661" s="63">
        <v>45814</v>
      </c>
      <c r="H2661" t="s">
        <v>218</v>
      </c>
      <c r="I2661" t="s">
        <v>366</v>
      </c>
      <c r="J2661" t="str">
        <f>_xlfn.XLOOKUP(I2661,AS:AS,AU:AU)</f>
        <v>Vuelos</v>
      </c>
      <c r="K2661" t="s">
        <v>33</v>
      </c>
      <c r="L2661">
        <v>17.100000000000001</v>
      </c>
      <c r="M2661">
        <f>L2661*_xlfn.XLOOKUP(K2661,AM:AM,AN:AN)</f>
        <v>14.706000000000001</v>
      </c>
      <c r="N2661">
        <f>L2661*_xlfn.XLOOKUP(K2661,AM:AM,AO:AO)</f>
        <v>17.100000000000001</v>
      </c>
      <c r="O2661">
        <v>0</v>
      </c>
      <c r="P2661">
        <f>O2661*_xlfn.XLOOKUP(K2661,AM:AM,AN:AN)</f>
        <v>0</v>
      </c>
      <c r="Q2661">
        <f>O2661*_xlfn.XLOOKUP(K2661,AM:AM,AO:AO)</f>
        <v>0</v>
      </c>
      <c r="R2661" t="str">
        <f>_xlfn.XLOOKUP(E2661,AF:AF,AG:AG)</f>
        <v>F1S USA</v>
      </c>
      <c r="S2661" t="str">
        <f>_xlfn.XLOOKUP(E2661,AF:AF,AI:AI)</f>
        <v>United States</v>
      </c>
      <c r="T2661">
        <f>WEEKNUM(G2661)</f>
        <v>23</v>
      </c>
      <c r="U2661">
        <f>YEAR(G2661)</f>
        <v>2025</v>
      </c>
      <c r="V2661" s="117">
        <f>IFERROR(Q2661/N2661,"0")</f>
        <v>0</v>
      </c>
    </row>
    <row r="2662" spans="1:22">
      <c r="A2662" t="str">
        <f>_xlfn.XLOOKUP(D2662,BN:BN,BO:BO)</f>
        <v>México</v>
      </c>
      <c r="B2662" t="s">
        <v>25</v>
      </c>
      <c r="C2662">
        <v>407</v>
      </c>
      <c r="D2662" t="str">
        <f>_xlfn.XLOOKUP(C2662,BH:BH,BI:BI)</f>
        <v>VeronicaN</v>
      </c>
      <c r="E2662">
        <v>25024</v>
      </c>
      <c r="F2662" t="s">
        <v>3524</v>
      </c>
      <c r="G2662" s="63">
        <v>45850</v>
      </c>
      <c r="H2662" t="s">
        <v>218</v>
      </c>
      <c r="I2662" t="s">
        <v>366</v>
      </c>
      <c r="J2662" t="str">
        <f>_xlfn.XLOOKUP(I2662,AS:AS,AU:AU)</f>
        <v>Vuelos</v>
      </c>
      <c r="K2662" t="s">
        <v>33</v>
      </c>
      <c r="L2662">
        <v>631.4</v>
      </c>
      <c r="M2662">
        <f>L2662*_xlfn.XLOOKUP(K2662,AM:AM,AN:AN)</f>
        <v>543.00400000000002</v>
      </c>
      <c r="N2662">
        <f>L2662*_xlfn.XLOOKUP(K2662,AM:AM,AO:AO)</f>
        <v>631.4</v>
      </c>
      <c r="O2662">
        <v>0</v>
      </c>
      <c r="P2662">
        <f>O2662*_xlfn.XLOOKUP(K2662,AM:AM,AN:AN)</f>
        <v>0</v>
      </c>
      <c r="Q2662">
        <f>O2662*_xlfn.XLOOKUP(K2662,AM:AM,AO:AO)</f>
        <v>0</v>
      </c>
      <c r="R2662" t="str">
        <f>_xlfn.XLOOKUP(E2662,AF:AF,AG:AG)</f>
        <v>Iberia</v>
      </c>
      <c r="S2662" t="str">
        <f>_xlfn.XLOOKUP(E2662,AF:AF,AI:AI)</f>
        <v>Spain</v>
      </c>
      <c r="T2662">
        <f>WEEKNUM(G2662)</f>
        <v>28</v>
      </c>
      <c r="U2662">
        <f>YEAR(G2662)</f>
        <v>2025</v>
      </c>
      <c r="V2662" s="117">
        <f>IFERROR(Q2662/N2662,"0")</f>
        <v>0</v>
      </c>
    </row>
    <row r="2663" spans="1:22">
      <c r="A2663" t="str">
        <f>_xlfn.XLOOKUP(D2663,BN:BN,BO:BO)</f>
        <v>México</v>
      </c>
      <c r="B2663" t="s">
        <v>25</v>
      </c>
      <c r="C2663">
        <v>407</v>
      </c>
      <c r="D2663" t="str">
        <f>_xlfn.XLOOKUP(C2663,BH:BH,BI:BI)</f>
        <v>VeronicaN</v>
      </c>
      <c r="E2663">
        <v>28934</v>
      </c>
      <c r="F2663" t="s">
        <v>3525</v>
      </c>
      <c r="G2663" s="63">
        <v>45925</v>
      </c>
      <c r="H2663" t="s">
        <v>218</v>
      </c>
      <c r="I2663" t="s">
        <v>366</v>
      </c>
      <c r="J2663" t="str">
        <f>_xlfn.XLOOKUP(I2663,AS:AS,AU:AU)</f>
        <v>Vuelos</v>
      </c>
      <c r="K2663" t="s">
        <v>33</v>
      </c>
      <c r="L2663">
        <v>366.01</v>
      </c>
      <c r="M2663">
        <f>L2663*_xlfn.XLOOKUP(K2663,AM:AM,AN:AN)</f>
        <v>314.76859999999999</v>
      </c>
      <c r="N2663">
        <f>L2663*_xlfn.XLOOKUP(K2663,AM:AM,AO:AO)</f>
        <v>366.01</v>
      </c>
      <c r="O2663">
        <v>0</v>
      </c>
      <c r="P2663">
        <f>O2663*_xlfn.XLOOKUP(K2663,AM:AM,AN:AN)</f>
        <v>0</v>
      </c>
      <c r="Q2663">
        <f>O2663*_xlfn.XLOOKUP(K2663,AM:AM,AO:AO)</f>
        <v>0</v>
      </c>
      <c r="R2663" t="str">
        <f>_xlfn.XLOOKUP(E2663,AF:AF,AG:AG)</f>
        <v>F1S USA</v>
      </c>
      <c r="S2663" t="str">
        <f>_xlfn.XLOOKUP(E2663,AF:AF,AI:AI)</f>
        <v>United States</v>
      </c>
      <c r="T2663">
        <f>WEEKNUM(G2663)</f>
        <v>39</v>
      </c>
      <c r="U2663">
        <f>YEAR(G2663)</f>
        <v>2025</v>
      </c>
      <c r="V2663" s="117">
        <f>IFERROR(Q2663/N2663,"0")</f>
        <v>0</v>
      </c>
    </row>
    <row r="2664" spans="1:22">
      <c r="A2664" t="str">
        <f>_xlfn.XLOOKUP(D2664,BN:BN,BO:BO)</f>
        <v>México</v>
      </c>
      <c r="B2664" t="s">
        <v>25</v>
      </c>
      <c r="C2664">
        <v>407</v>
      </c>
      <c r="D2664" t="str">
        <f>_xlfn.XLOOKUP(C2664,BH:BH,BI:BI)</f>
        <v>VeronicaN</v>
      </c>
      <c r="E2664">
        <v>28934</v>
      </c>
      <c r="F2664" t="s">
        <v>3526</v>
      </c>
      <c r="G2664" s="63">
        <v>45871</v>
      </c>
      <c r="H2664" t="s">
        <v>218</v>
      </c>
      <c r="I2664" t="s">
        <v>366</v>
      </c>
      <c r="J2664" t="str">
        <f>_xlfn.XLOOKUP(I2664,AS:AS,AU:AU)</f>
        <v>Vuelos</v>
      </c>
      <c r="K2664" t="s">
        <v>33</v>
      </c>
      <c r="L2664">
        <v>77.8</v>
      </c>
      <c r="M2664">
        <f>L2664*_xlfn.XLOOKUP(K2664,AM:AM,AN:AN)</f>
        <v>66.908000000000001</v>
      </c>
      <c r="N2664">
        <f>L2664*_xlfn.XLOOKUP(K2664,AM:AM,AO:AO)</f>
        <v>77.8</v>
      </c>
      <c r="O2664">
        <v>0</v>
      </c>
      <c r="P2664">
        <f>O2664*_xlfn.XLOOKUP(K2664,AM:AM,AN:AN)</f>
        <v>0</v>
      </c>
      <c r="Q2664">
        <f>O2664*_xlfn.XLOOKUP(K2664,AM:AM,AO:AO)</f>
        <v>0</v>
      </c>
      <c r="R2664" t="str">
        <f>_xlfn.XLOOKUP(E2664,AF:AF,AG:AG)</f>
        <v>F1S USA</v>
      </c>
      <c r="S2664" t="str">
        <f>_xlfn.XLOOKUP(E2664,AF:AF,AI:AI)</f>
        <v>United States</v>
      </c>
      <c r="T2664">
        <f>WEEKNUM(G2664)</f>
        <v>31</v>
      </c>
      <c r="U2664">
        <f>YEAR(G2664)</f>
        <v>2025</v>
      </c>
      <c r="V2664" s="117">
        <f>IFERROR(Q2664/N2664,"0")</f>
        <v>0</v>
      </c>
    </row>
    <row r="2665" spans="1:22">
      <c r="A2665" t="str">
        <f>_xlfn.XLOOKUP(D2665,BN:BN,BO:BO)</f>
        <v>México</v>
      </c>
      <c r="B2665" t="s">
        <v>25</v>
      </c>
      <c r="C2665">
        <v>407</v>
      </c>
      <c r="D2665" t="str">
        <f>_xlfn.XLOOKUP(C2665,BH:BH,BI:BI)</f>
        <v>VeronicaN</v>
      </c>
      <c r="E2665">
        <v>25024</v>
      </c>
      <c r="F2665" t="s">
        <v>3525</v>
      </c>
      <c r="G2665" s="63">
        <v>45814</v>
      </c>
      <c r="H2665" t="s">
        <v>218</v>
      </c>
      <c r="I2665" t="s">
        <v>366</v>
      </c>
      <c r="J2665" t="str">
        <f>_xlfn.XLOOKUP(I2665,AS:AS,AU:AU)</f>
        <v>Vuelos</v>
      </c>
      <c r="K2665" t="s">
        <v>33</v>
      </c>
      <c r="L2665">
        <v>7721.71</v>
      </c>
      <c r="M2665">
        <f>L2665*_xlfn.XLOOKUP(K2665,AM:AM,AN:AN)</f>
        <v>6640.6706000000004</v>
      </c>
      <c r="N2665">
        <f>L2665*_xlfn.XLOOKUP(K2665,AM:AM,AO:AO)</f>
        <v>7721.71</v>
      </c>
      <c r="O2665">
        <v>0</v>
      </c>
      <c r="P2665">
        <f>O2665*_xlfn.XLOOKUP(K2665,AM:AM,AN:AN)</f>
        <v>0</v>
      </c>
      <c r="Q2665">
        <f>O2665*_xlfn.XLOOKUP(K2665,AM:AM,AO:AO)</f>
        <v>0</v>
      </c>
      <c r="R2665" t="str">
        <f>_xlfn.XLOOKUP(E2665,AF:AF,AG:AG)</f>
        <v>Iberia</v>
      </c>
      <c r="S2665" t="str">
        <f>_xlfn.XLOOKUP(E2665,AF:AF,AI:AI)</f>
        <v>Spain</v>
      </c>
      <c r="T2665">
        <f>WEEKNUM(G2665)</f>
        <v>23</v>
      </c>
      <c r="U2665">
        <f>YEAR(G2665)</f>
        <v>2025</v>
      </c>
      <c r="V2665" s="117">
        <f>IFERROR(Q2665/N2665,"0")</f>
        <v>0</v>
      </c>
    </row>
    <row r="2666" spans="1:22">
      <c r="A2666" t="str">
        <f>_xlfn.XLOOKUP(D2666,BN:BN,BO:BO)</f>
        <v>México</v>
      </c>
      <c r="B2666" t="s">
        <v>25</v>
      </c>
      <c r="C2666">
        <v>407</v>
      </c>
      <c r="D2666" t="str">
        <f>_xlfn.XLOOKUP(C2666,BH:BH,BI:BI)</f>
        <v>VeronicaN</v>
      </c>
      <c r="E2666">
        <v>28934</v>
      </c>
      <c r="F2666" t="s">
        <v>2920</v>
      </c>
      <c r="G2666" s="63">
        <v>45823</v>
      </c>
      <c r="H2666" t="s">
        <v>218</v>
      </c>
      <c r="I2666" t="s">
        <v>366</v>
      </c>
      <c r="J2666" t="str">
        <f>_xlfn.XLOOKUP(I2666,AS:AS,AU:AU)</f>
        <v>Vuelos</v>
      </c>
      <c r="K2666" t="s">
        <v>33</v>
      </c>
      <c r="L2666">
        <v>498.83</v>
      </c>
      <c r="M2666">
        <f>L2666*_xlfn.XLOOKUP(K2666,AM:AM,AN:AN)</f>
        <v>428.99379999999996</v>
      </c>
      <c r="N2666">
        <f>L2666*_xlfn.XLOOKUP(K2666,AM:AM,AO:AO)</f>
        <v>498.83</v>
      </c>
      <c r="O2666">
        <v>0</v>
      </c>
      <c r="P2666">
        <f>O2666*_xlfn.XLOOKUP(K2666,AM:AM,AN:AN)</f>
        <v>0</v>
      </c>
      <c r="Q2666">
        <f>O2666*_xlfn.XLOOKUP(K2666,AM:AM,AO:AO)</f>
        <v>0</v>
      </c>
      <c r="R2666" t="str">
        <f>_xlfn.XLOOKUP(E2666,AF:AF,AG:AG)</f>
        <v>F1S USA</v>
      </c>
      <c r="S2666" t="str">
        <f>_xlfn.XLOOKUP(E2666,AF:AF,AI:AI)</f>
        <v>United States</v>
      </c>
      <c r="T2666">
        <f>WEEKNUM(G2666)</f>
        <v>25</v>
      </c>
      <c r="U2666">
        <f>YEAR(G2666)</f>
        <v>2025</v>
      </c>
      <c r="V2666" s="117">
        <f>IFERROR(Q2666/N2666,"0")</f>
        <v>0</v>
      </c>
    </row>
    <row r="2667" spans="1:22">
      <c r="A2667" t="str">
        <f>_xlfn.XLOOKUP(D2667,BN:BN,BO:BO)</f>
        <v>México</v>
      </c>
      <c r="B2667" t="s">
        <v>25</v>
      </c>
      <c r="C2667">
        <v>407</v>
      </c>
      <c r="D2667" t="str">
        <f>_xlfn.XLOOKUP(C2667,BH:BH,BI:BI)</f>
        <v>VeronicaN</v>
      </c>
      <c r="E2667">
        <v>28934</v>
      </c>
      <c r="F2667" t="s">
        <v>2921</v>
      </c>
      <c r="G2667" s="63">
        <v>45823</v>
      </c>
      <c r="H2667" t="s">
        <v>218</v>
      </c>
      <c r="I2667" t="s">
        <v>366</v>
      </c>
      <c r="J2667" t="str">
        <f>_xlfn.XLOOKUP(I2667,AS:AS,AU:AU)</f>
        <v>Vuelos</v>
      </c>
      <c r="K2667" t="s">
        <v>33</v>
      </c>
      <c r="L2667">
        <v>498.83</v>
      </c>
      <c r="M2667">
        <f>L2667*_xlfn.XLOOKUP(K2667,AM:AM,AN:AN)</f>
        <v>428.99379999999996</v>
      </c>
      <c r="N2667">
        <f>L2667*_xlfn.XLOOKUP(K2667,AM:AM,AO:AO)</f>
        <v>498.83</v>
      </c>
      <c r="O2667">
        <v>0</v>
      </c>
      <c r="P2667">
        <f>O2667*_xlfn.XLOOKUP(K2667,AM:AM,AN:AN)</f>
        <v>0</v>
      </c>
      <c r="Q2667">
        <f>O2667*_xlfn.XLOOKUP(K2667,AM:AM,AO:AO)</f>
        <v>0</v>
      </c>
      <c r="R2667" t="str">
        <f>_xlfn.XLOOKUP(E2667,AF:AF,AG:AG)</f>
        <v>F1S USA</v>
      </c>
      <c r="S2667" t="str">
        <f>_xlfn.XLOOKUP(E2667,AF:AF,AI:AI)</f>
        <v>United States</v>
      </c>
      <c r="T2667">
        <f>WEEKNUM(G2667)</f>
        <v>25</v>
      </c>
      <c r="U2667">
        <f>YEAR(G2667)</f>
        <v>2025</v>
      </c>
      <c r="V2667" s="117">
        <f>IFERROR(Q2667/N2667,"0")</f>
        <v>0</v>
      </c>
    </row>
    <row r="2668" spans="1:22">
      <c r="A2668" t="str">
        <f>_xlfn.XLOOKUP(D2668,BN:BN,BO:BO)</f>
        <v>México</v>
      </c>
      <c r="B2668" t="s">
        <v>25</v>
      </c>
      <c r="C2668">
        <v>407</v>
      </c>
      <c r="D2668" t="str">
        <f>_xlfn.XLOOKUP(C2668,BH:BH,BI:BI)</f>
        <v>VeronicaN</v>
      </c>
      <c r="E2668">
        <v>28934</v>
      </c>
      <c r="F2668" t="s">
        <v>3527</v>
      </c>
      <c r="G2668" s="63">
        <v>45823</v>
      </c>
      <c r="H2668" t="s">
        <v>218</v>
      </c>
      <c r="I2668" t="s">
        <v>366</v>
      </c>
      <c r="J2668" t="str">
        <f>_xlfn.XLOOKUP(I2668,AS:AS,AU:AU)</f>
        <v>Vuelos</v>
      </c>
      <c r="K2668" t="s">
        <v>33</v>
      </c>
      <c r="L2668">
        <v>498.83</v>
      </c>
      <c r="M2668">
        <f>L2668*_xlfn.XLOOKUP(K2668,AM:AM,AN:AN)</f>
        <v>428.99379999999996</v>
      </c>
      <c r="N2668">
        <f>L2668*_xlfn.XLOOKUP(K2668,AM:AM,AO:AO)</f>
        <v>498.83</v>
      </c>
      <c r="O2668">
        <v>0</v>
      </c>
      <c r="P2668">
        <f>O2668*_xlfn.XLOOKUP(K2668,AM:AM,AN:AN)</f>
        <v>0</v>
      </c>
      <c r="Q2668">
        <f>O2668*_xlfn.XLOOKUP(K2668,AM:AM,AO:AO)</f>
        <v>0</v>
      </c>
      <c r="R2668" t="str">
        <f>_xlfn.XLOOKUP(E2668,AF:AF,AG:AG)</f>
        <v>F1S USA</v>
      </c>
      <c r="S2668" t="str">
        <f>_xlfn.XLOOKUP(E2668,AF:AF,AI:AI)</f>
        <v>United States</v>
      </c>
      <c r="T2668">
        <f>WEEKNUM(G2668)</f>
        <v>25</v>
      </c>
      <c r="U2668">
        <f>YEAR(G2668)</f>
        <v>2025</v>
      </c>
      <c r="V2668" s="117">
        <f>IFERROR(Q2668/N2668,"0")</f>
        <v>0</v>
      </c>
    </row>
    <row r="2669" spans="1:22">
      <c r="A2669" t="str">
        <f>_xlfn.XLOOKUP(D2669,BN:BN,BO:BO)</f>
        <v>México</v>
      </c>
      <c r="B2669" t="s">
        <v>25</v>
      </c>
      <c r="C2669">
        <v>407</v>
      </c>
      <c r="D2669" t="str">
        <f>_xlfn.XLOOKUP(C2669,BH:BH,BI:BI)</f>
        <v>VeronicaN</v>
      </c>
      <c r="E2669">
        <v>28934</v>
      </c>
      <c r="F2669" t="s">
        <v>3528</v>
      </c>
      <c r="G2669" s="63">
        <v>45857</v>
      </c>
      <c r="H2669" t="s">
        <v>218</v>
      </c>
      <c r="I2669" t="s">
        <v>366</v>
      </c>
      <c r="J2669" t="str">
        <f>_xlfn.XLOOKUP(I2669,AS:AS,AU:AU)</f>
        <v>Vuelos</v>
      </c>
      <c r="K2669" t="s">
        <v>33</v>
      </c>
      <c r="L2669">
        <v>2938.91</v>
      </c>
      <c r="M2669">
        <f>L2669*_xlfn.XLOOKUP(K2669,AM:AM,AN:AN)</f>
        <v>2527.4625999999998</v>
      </c>
      <c r="N2669">
        <f>L2669*_xlfn.XLOOKUP(K2669,AM:AM,AO:AO)</f>
        <v>2938.91</v>
      </c>
      <c r="O2669">
        <v>0</v>
      </c>
      <c r="P2669">
        <f>O2669*_xlfn.XLOOKUP(K2669,AM:AM,AN:AN)</f>
        <v>0</v>
      </c>
      <c r="Q2669">
        <f>O2669*_xlfn.XLOOKUP(K2669,AM:AM,AO:AO)</f>
        <v>0</v>
      </c>
      <c r="R2669" t="str">
        <f>_xlfn.XLOOKUP(E2669,AF:AF,AG:AG)</f>
        <v>F1S USA</v>
      </c>
      <c r="S2669" t="str">
        <f>_xlfn.XLOOKUP(E2669,AF:AF,AI:AI)</f>
        <v>United States</v>
      </c>
      <c r="T2669">
        <f>WEEKNUM(G2669)</f>
        <v>29</v>
      </c>
      <c r="U2669">
        <f>YEAR(G2669)</f>
        <v>2025</v>
      </c>
      <c r="V2669" s="117">
        <f>IFERROR(Q2669/N2669,"0")</f>
        <v>0</v>
      </c>
    </row>
    <row r="2670" spans="1:22">
      <c r="A2670" t="str">
        <f>_xlfn.XLOOKUP(D2670,BN:BN,BO:BO)</f>
        <v>México</v>
      </c>
      <c r="B2670" t="s">
        <v>25</v>
      </c>
      <c r="C2670">
        <v>407</v>
      </c>
      <c r="D2670" t="str">
        <f>_xlfn.XLOOKUP(C2670,BH:BH,BI:BI)</f>
        <v>VeronicaN</v>
      </c>
      <c r="E2670">
        <v>0</v>
      </c>
      <c r="F2670" t="s">
        <v>3529</v>
      </c>
      <c r="G2670" t="s">
        <v>218</v>
      </c>
      <c r="H2670" t="s">
        <v>218</v>
      </c>
      <c r="I2670" t="s">
        <v>396</v>
      </c>
      <c r="J2670" t="str">
        <f>_xlfn.XLOOKUP(I2670,AS:AS,AU:AU)</f>
        <v>Honorarios</v>
      </c>
      <c r="K2670" t="s">
        <v>33</v>
      </c>
      <c r="L2670">
        <v>35</v>
      </c>
      <c r="M2670">
        <f>L2670*_xlfn.XLOOKUP(K2670,AM:AM,AN:AN)</f>
        <v>30.099999999999998</v>
      </c>
      <c r="N2670">
        <f>L2670*_xlfn.XLOOKUP(K2670,AM:AM,AO:AO)</f>
        <v>35</v>
      </c>
      <c r="O2670">
        <v>35</v>
      </c>
      <c r="P2670">
        <f>O2670*_xlfn.XLOOKUP(K2670,AM:AM,AN:AN)</f>
        <v>30.099999999999998</v>
      </c>
      <c r="Q2670">
        <f>O2670*_xlfn.XLOOKUP(K2670,AM:AM,AO:AO)</f>
        <v>35</v>
      </c>
      <c r="R2670" t="str">
        <f>_xlfn.XLOOKUP(E2670,AF:AF,AG:AG)</f>
        <v>FEES</v>
      </c>
      <c r="S2670">
        <f>_xlfn.XLOOKUP(E2670,AF:AF,AI:AI)</f>
        <v>0</v>
      </c>
      <c r="T2670" t="e">
        <f>WEEKNUM(G2670)</f>
        <v>#VALUE!</v>
      </c>
      <c r="U2670" t="e">
        <f>YEAR(G2670)</f>
        <v>#VALUE!</v>
      </c>
      <c r="V2670" s="117">
        <f>IFERROR(Q2670/N2670,"0")</f>
        <v>1</v>
      </c>
    </row>
    <row r="2671" spans="1:22">
      <c r="A2671" t="str">
        <f>_xlfn.XLOOKUP(D2671,BN:BN,BO:BO)</f>
        <v>México</v>
      </c>
      <c r="B2671" t="s">
        <v>25</v>
      </c>
      <c r="C2671">
        <v>407</v>
      </c>
      <c r="D2671" t="str">
        <f>_xlfn.XLOOKUP(C2671,BH:BH,BI:BI)</f>
        <v>VeronicaN</v>
      </c>
      <c r="E2671">
        <v>0</v>
      </c>
      <c r="F2671" t="s">
        <v>2283</v>
      </c>
      <c r="G2671" t="s">
        <v>218</v>
      </c>
      <c r="H2671" t="s">
        <v>218</v>
      </c>
      <c r="I2671" t="s">
        <v>396</v>
      </c>
      <c r="J2671" t="str">
        <f>_xlfn.XLOOKUP(I2671,AS:AS,AU:AU)</f>
        <v>Honorarios</v>
      </c>
      <c r="K2671" t="s">
        <v>33</v>
      </c>
      <c r="L2671">
        <v>5.6</v>
      </c>
      <c r="M2671">
        <f>L2671*_xlfn.XLOOKUP(K2671,AM:AM,AN:AN)</f>
        <v>4.8159999999999998</v>
      </c>
      <c r="N2671">
        <f>L2671*_xlfn.XLOOKUP(K2671,AM:AM,AO:AO)</f>
        <v>5.6</v>
      </c>
      <c r="O2671">
        <v>5.6</v>
      </c>
      <c r="P2671">
        <f>O2671*_xlfn.XLOOKUP(K2671,AM:AM,AN:AN)</f>
        <v>4.8159999999999998</v>
      </c>
      <c r="Q2671">
        <f>O2671*_xlfn.XLOOKUP(K2671,AM:AM,AO:AO)</f>
        <v>5.6</v>
      </c>
      <c r="R2671" t="str">
        <f>_xlfn.XLOOKUP(E2671,AF:AF,AG:AG)</f>
        <v>FEES</v>
      </c>
      <c r="S2671">
        <f>_xlfn.XLOOKUP(E2671,AF:AF,AI:AI)</f>
        <v>0</v>
      </c>
      <c r="T2671" t="e">
        <f>WEEKNUM(G2671)</f>
        <v>#VALUE!</v>
      </c>
      <c r="U2671" t="e">
        <f>YEAR(G2671)</f>
        <v>#VALUE!</v>
      </c>
      <c r="V2671" s="117">
        <f>IFERROR(Q2671/N2671,"0")</f>
        <v>1</v>
      </c>
    </row>
    <row r="2672" spans="1:22">
      <c r="A2672" t="str">
        <f>_xlfn.XLOOKUP(D2672,BN:BN,BO:BO)</f>
        <v>México</v>
      </c>
      <c r="B2672" t="s">
        <v>25</v>
      </c>
      <c r="C2672">
        <v>407</v>
      </c>
      <c r="D2672" t="str">
        <f>_xlfn.XLOOKUP(C2672,BH:BH,BI:BI)</f>
        <v>VeronicaN</v>
      </c>
      <c r="E2672">
        <v>0</v>
      </c>
      <c r="F2672" t="s">
        <v>3530</v>
      </c>
      <c r="G2672" s="63" t="s">
        <v>218</v>
      </c>
      <c r="H2672" s="63" t="s">
        <v>218</v>
      </c>
      <c r="I2672" t="s">
        <v>396</v>
      </c>
      <c r="J2672" t="str">
        <f>_xlfn.XLOOKUP(I2672,AS:AS,AU:AU)</f>
        <v>Honorarios</v>
      </c>
      <c r="K2672" t="s">
        <v>33</v>
      </c>
      <c r="L2672">
        <v>35</v>
      </c>
      <c r="M2672">
        <f>L2672*_xlfn.XLOOKUP(K2672,AM:AM,AN:AN)</f>
        <v>30.099999999999998</v>
      </c>
      <c r="N2672">
        <f>L2672*_xlfn.XLOOKUP(K2672,AM:AM,AO:AO)</f>
        <v>35</v>
      </c>
      <c r="O2672">
        <v>35</v>
      </c>
      <c r="P2672">
        <f>O2672*_xlfn.XLOOKUP(K2672,AM:AM,AN:AN)</f>
        <v>30.099999999999998</v>
      </c>
      <c r="Q2672">
        <f>O2672*_xlfn.XLOOKUP(K2672,AM:AM,AO:AO)</f>
        <v>35</v>
      </c>
      <c r="R2672" t="str">
        <f>_xlfn.XLOOKUP(E2672,AF:AF,AG:AG)</f>
        <v>FEES</v>
      </c>
      <c r="S2672">
        <f>_xlfn.XLOOKUP(E2672,AF:AF,AI:AI)</f>
        <v>0</v>
      </c>
      <c r="T2672" t="e">
        <f>WEEKNUM(G2672)</f>
        <v>#VALUE!</v>
      </c>
      <c r="U2672" t="e">
        <f>YEAR(G2672)</f>
        <v>#VALUE!</v>
      </c>
      <c r="V2672" s="117">
        <f>IFERROR(Q2672/N2672,"0")</f>
        <v>1</v>
      </c>
    </row>
    <row r="2673" spans="1:22">
      <c r="A2673" t="str">
        <f>_xlfn.XLOOKUP(D2673,BN:BN,BO:BO)</f>
        <v>México</v>
      </c>
      <c r="B2673" t="s">
        <v>25</v>
      </c>
      <c r="C2673">
        <v>408</v>
      </c>
      <c r="D2673" t="str">
        <f>_xlfn.XLOOKUP(C2673,BH:BH,BI:BI)</f>
        <v>VeronicaN</v>
      </c>
      <c r="E2673">
        <v>28294</v>
      </c>
      <c r="F2673" t="s">
        <v>1510</v>
      </c>
      <c r="G2673" s="63">
        <v>45880</v>
      </c>
      <c r="H2673" s="63">
        <v>45883</v>
      </c>
      <c r="I2673" t="s">
        <v>376</v>
      </c>
      <c r="J2673" t="str">
        <f>_xlfn.XLOOKUP(I2673,AS:AS,AU:AU)</f>
        <v>Hotel</v>
      </c>
      <c r="K2673" t="s">
        <v>30</v>
      </c>
      <c r="L2673">
        <v>26776.2</v>
      </c>
      <c r="M2673">
        <f>L2673*_xlfn.XLOOKUP(K2673,AM:AM,AN:AN)</f>
        <v>1285.2576000000001</v>
      </c>
      <c r="N2673">
        <f>L2673*_xlfn.XLOOKUP(K2673,AM:AM,AO:AO)</f>
        <v>1499.4672</v>
      </c>
      <c r="O2673">
        <v>2434.1999999999998</v>
      </c>
      <c r="P2673">
        <f>O2673*_xlfn.XLOOKUP(K2673,AM:AM,AN:AN)</f>
        <v>116.8416</v>
      </c>
      <c r="Q2673">
        <f>O2673*_xlfn.XLOOKUP(K2673,AM:AM,AO:AO)</f>
        <v>136.3152</v>
      </c>
      <c r="R2673" t="str">
        <f>_xlfn.XLOOKUP(E2673,AF:AF,AG:AG)</f>
        <v>HOTEL SIN NOMBRE</v>
      </c>
      <c r="S2673" t="str">
        <f>_xlfn.XLOOKUP(E2673,AF:AF,AI:AI)</f>
        <v>Mexico</v>
      </c>
      <c r="T2673">
        <f>WEEKNUM(G2673)</f>
        <v>33</v>
      </c>
      <c r="U2673">
        <f>YEAR(G2673)</f>
        <v>2025</v>
      </c>
      <c r="V2673" s="117">
        <f>IFERROR(Q2673/N2673,"0")</f>
        <v>9.0909090909090912E-2</v>
      </c>
    </row>
    <row r="2674" spans="1:22">
      <c r="A2674" t="str">
        <f>_xlfn.XLOOKUP(D2674,BN:BN,BO:BO)</f>
        <v>México</v>
      </c>
      <c r="B2674" t="s">
        <v>25</v>
      </c>
      <c r="C2674">
        <v>408</v>
      </c>
      <c r="D2674" t="str">
        <f>_xlfn.XLOOKUP(C2674,BH:BH,BI:BI)</f>
        <v>VeronicaN</v>
      </c>
      <c r="E2674">
        <v>29707</v>
      </c>
      <c r="F2674" t="s">
        <v>3531</v>
      </c>
      <c r="G2674" s="63">
        <v>45873</v>
      </c>
      <c r="H2674" s="63">
        <v>45878</v>
      </c>
      <c r="I2674" t="s">
        <v>376</v>
      </c>
      <c r="J2674" t="str">
        <f>_xlfn.XLOOKUP(I2674,AS:AS,AU:AU)</f>
        <v>Hotel</v>
      </c>
      <c r="K2674" t="s">
        <v>30</v>
      </c>
      <c r="L2674">
        <v>52580</v>
      </c>
      <c r="M2674">
        <f>L2674*_xlfn.XLOOKUP(K2674,AM:AM,AN:AN)</f>
        <v>2523.84</v>
      </c>
      <c r="N2674">
        <f>L2674*_xlfn.XLOOKUP(K2674,AM:AM,AO:AO)</f>
        <v>2944.48</v>
      </c>
      <c r="O2674">
        <v>4400</v>
      </c>
      <c r="P2674">
        <f>O2674*_xlfn.XLOOKUP(K2674,AM:AM,AN:AN)</f>
        <v>211.20000000000002</v>
      </c>
      <c r="Q2674">
        <f>O2674*_xlfn.XLOOKUP(K2674,AM:AM,AO:AO)</f>
        <v>246.4</v>
      </c>
      <c r="R2674" t="str">
        <f>_xlfn.XLOOKUP(E2674,AF:AF,AG:AG)</f>
        <v>KIMPTON VIRGILIO</v>
      </c>
      <c r="S2674" t="str">
        <f>_xlfn.XLOOKUP(E2674,AF:AF,AI:AI)</f>
        <v>Mexico</v>
      </c>
      <c r="T2674">
        <f>WEEKNUM(G2674)</f>
        <v>32</v>
      </c>
      <c r="U2674">
        <f>YEAR(G2674)</f>
        <v>2025</v>
      </c>
      <c r="V2674" s="117">
        <f>IFERROR(Q2674/N2674,"0")</f>
        <v>8.3682008368200833E-2</v>
      </c>
    </row>
    <row r="2675" spans="1:22">
      <c r="A2675" t="str">
        <f>_xlfn.XLOOKUP(D2675,BN:BN,BO:BO)</f>
        <v>México</v>
      </c>
      <c r="B2675" t="s">
        <v>25</v>
      </c>
      <c r="C2675">
        <v>408</v>
      </c>
      <c r="D2675" t="str">
        <f>_xlfn.XLOOKUP(C2675,BH:BH,BI:BI)</f>
        <v>VeronicaN</v>
      </c>
      <c r="E2675">
        <v>29987</v>
      </c>
      <c r="F2675" t="s">
        <v>1779</v>
      </c>
      <c r="G2675" s="63">
        <v>45878</v>
      </c>
      <c r="H2675" s="63">
        <v>45880</v>
      </c>
      <c r="I2675" t="s">
        <v>376</v>
      </c>
      <c r="J2675" t="str">
        <f>_xlfn.XLOOKUP(I2675,AS:AS,AU:AU)</f>
        <v>Hotel</v>
      </c>
      <c r="K2675" t="s">
        <v>30</v>
      </c>
      <c r="L2675">
        <v>10323.68</v>
      </c>
      <c r="M2675">
        <f>L2675*_xlfn.XLOOKUP(K2675,AM:AM,AN:AN)</f>
        <v>495.53664000000003</v>
      </c>
      <c r="N2675">
        <f>L2675*_xlfn.XLOOKUP(K2675,AM:AM,AO:AO)</f>
        <v>578.12608</v>
      </c>
      <c r="O2675">
        <v>938.51</v>
      </c>
      <c r="P2675">
        <f>O2675*_xlfn.XLOOKUP(K2675,AM:AM,AN:AN)</f>
        <v>45.048479999999998</v>
      </c>
      <c r="Q2675">
        <f>O2675*_xlfn.XLOOKUP(K2675,AM:AM,AO:AO)</f>
        <v>52.556559999999998</v>
      </c>
      <c r="R2675" t="str">
        <f>_xlfn.XLOOKUP(E2675,AF:AF,AG:AG)</f>
        <v>HOTEL LA PURIFICADORA</v>
      </c>
      <c r="S2675" t="str">
        <f>_xlfn.XLOOKUP(E2675,AF:AF,AI:AI)</f>
        <v>Mexico</v>
      </c>
      <c r="T2675">
        <f>WEEKNUM(G2675)</f>
        <v>32</v>
      </c>
      <c r="U2675">
        <f>YEAR(G2675)</f>
        <v>2025</v>
      </c>
      <c r="V2675" s="117">
        <f>IFERROR(Q2675/N2675,"0")</f>
        <v>9.0908474497466016E-2</v>
      </c>
    </row>
    <row r="2676" spans="1:22">
      <c r="A2676" t="str">
        <f>_xlfn.XLOOKUP(D2676,BN:BN,BO:BO)</f>
        <v>México</v>
      </c>
      <c r="B2676" t="s">
        <v>25</v>
      </c>
      <c r="C2676">
        <v>408</v>
      </c>
      <c r="D2676" t="str">
        <f>_xlfn.XLOOKUP(C2676,BH:BH,BI:BI)</f>
        <v>VeronicaN</v>
      </c>
      <c r="E2676">
        <v>30166</v>
      </c>
      <c r="F2676" t="s">
        <v>3532</v>
      </c>
      <c r="G2676" s="63">
        <v>45873</v>
      </c>
      <c r="H2676" s="63">
        <v>45883</v>
      </c>
      <c r="I2676" t="s">
        <v>376</v>
      </c>
      <c r="J2676" t="str">
        <f>_xlfn.XLOOKUP(I2676,AS:AS,AU:AU)</f>
        <v>Hotel</v>
      </c>
      <c r="K2676" t="s">
        <v>30</v>
      </c>
      <c r="L2676">
        <v>48004.79</v>
      </c>
      <c r="M2676">
        <f>L2676*_xlfn.XLOOKUP(K2676,AM:AM,AN:AN)</f>
        <v>2304.2299200000002</v>
      </c>
      <c r="N2676">
        <f>L2676*_xlfn.XLOOKUP(K2676,AM:AM,AO:AO)</f>
        <v>2688.2682399999999</v>
      </c>
      <c r="O2676">
        <v>1695.05</v>
      </c>
      <c r="P2676">
        <f>O2676*_xlfn.XLOOKUP(K2676,AM:AM,AN:AN)</f>
        <v>81.362399999999994</v>
      </c>
      <c r="Q2676">
        <f>O2676*_xlfn.XLOOKUP(K2676,AM:AM,AO:AO)</f>
        <v>94.922799999999995</v>
      </c>
      <c r="R2676" t="str">
        <f>_xlfn.XLOOKUP(E2676,AF:AF,AG:AG)</f>
        <v>HOTEL ESCONDIDO</v>
      </c>
      <c r="S2676" t="str">
        <f>_xlfn.XLOOKUP(E2676,AF:AF,AI:AI)</f>
        <v>Mexico</v>
      </c>
      <c r="T2676">
        <f>WEEKNUM(G2676)</f>
        <v>32</v>
      </c>
      <c r="U2676">
        <f>YEAR(G2676)</f>
        <v>2025</v>
      </c>
      <c r="V2676" s="117">
        <f>IFERROR(Q2676/N2676,"0")</f>
        <v>3.5310018021118307E-2</v>
      </c>
    </row>
    <row r="2677" spans="1:22">
      <c r="A2677" t="str">
        <f>_xlfn.XLOOKUP(D2677,BN:BN,BO:BO)</f>
        <v>México</v>
      </c>
      <c r="B2677" t="s">
        <v>25</v>
      </c>
      <c r="C2677">
        <v>408</v>
      </c>
      <c r="D2677" t="str">
        <f>_xlfn.XLOOKUP(C2677,BH:BH,BI:BI)</f>
        <v>VeronicaN</v>
      </c>
      <c r="E2677">
        <v>28529</v>
      </c>
      <c r="F2677" t="s">
        <v>3533</v>
      </c>
      <c r="G2677" s="63">
        <v>45873</v>
      </c>
      <c r="H2677" s="63">
        <v>45883</v>
      </c>
      <c r="I2677" t="s">
        <v>364</v>
      </c>
      <c r="J2677" t="str">
        <f>_xlfn.XLOOKUP(I2677,AS:AS,AU:AU)</f>
        <v>DMC</v>
      </c>
      <c r="K2677" t="s">
        <v>30</v>
      </c>
      <c r="L2677">
        <v>13326.48</v>
      </c>
      <c r="M2677">
        <f>L2677*_xlfn.XLOOKUP(K2677,AM:AM,AN:AN)</f>
        <v>639.67103999999995</v>
      </c>
      <c r="N2677">
        <f>L2677*_xlfn.XLOOKUP(K2677,AM:AM,AO:AO)</f>
        <v>746.28287999999998</v>
      </c>
      <c r="O2677">
        <v>1858.38</v>
      </c>
      <c r="P2677">
        <f>O2677*_xlfn.XLOOKUP(K2677,AM:AM,AN:AN)</f>
        <v>89.202240000000003</v>
      </c>
      <c r="Q2677">
        <f>O2677*_xlfn.XLOOKUP(K2677,AM:AM,AO:AO)</f>
        <v>104.06928000000001</v>
      </c>
      <c r="R2677" t="str">
        <f>_xlfn.XLOOKUP(E2677,AF:AF,AG:AG)</f>
        <v>BALAM MÉXICO</v>
      </c>
      <c r="S2677" t="str">
        <f>_xlfn.XLOOKUP(E2677,AF:AF,AI:AI)</f>
        <v>Mexico</v>
      </c>
      <c r="T2677">
        <f>WEEKNUM(G2677)</f>
        <v>32</v>
      </c>
      <c r="U2677">
        <f>YEAR(G2677)</f>
        <v>2025</v>
      </c>
      <c r="V2677" s="117">
        <f>IFERROR(Q2677/N2677,"0")</f>
        <v>0.13945017739117907</v>
      </c>
    </row>
    <row r="2678" spans="1:22">
      <c r="A2678" t="str">
        <f>_xlfn.XLOOKUP(D2678,BN:BN,BO:BO)</f>
        <v>México</v>
      </c>
      <c r="B2678" t="s">
        <v>25</v>
      </c>
      <c r="C2678">
        <v>408</v>
      </c>
      <c r="D2678" t="str">
        <f>_xlfn.XLOOKUP(C2678,BH:BH,BI:BI)</f>
        <v>VeronicaN</v>
      </c>
      <c r="E2678">
        <v>28934</v>
      </c>
      <c r="F2678" t="s">
        <v>3534</v>
      </c>
      <c r="G2678" s="63">
        <v>45889</v>
      </c>
      <c r="H2678" t="s">
        <v>218</v>
      </c>
      <c r="I2678" t="s">
        <v>366</v>
      </c>
      <c r="J2678" t="str">
        <f>_xlfn.XLOOKUP(I2678,AS:AS,AU:AU)</f>
        <v>Vuelos</v>
      </c>
      <c r="K2678" t="s">
        <v>30</v>
      </c>
      <c r="L2678">
        <v>4828.22</v>
      </c>
      <c r="M2678">
        <f>L2678*_xlfn.XLOOKUP(K2678,AM:AM,AN:AN)</f>
        <v>231.75456000000003</v>
      </c>
      <c r="N2678">
        <f>L2678*_xlfn.XLOOKUP(K2678,AM:AM,AO:AO)</f>
        <v>270.38032000000004</v>
      </c>
      <c r="O2678">
        <v>0</v>
      </c>
      <c r="P2678">
        <f>O2678*_xlfn.XLOOKUP(K2678,AM:AM,AN:AN)</f>
        <v>0</v>
      </c>
      <c r="Q2678">
        <f>O2678*_xlfn.XLOOKUP(K2678,AM:AM,AO:AO)</f>
        <v>0</v>
      </c>
      <c r="R2678" t="str">
        <f>_xlfn.XLOOKUP(E2678,AF:AF,AG:AG)</f>
        <v>F1S USA</v>
      </c>
      <c r="S2678" t="str">
        <f>_xlfn.XLOOKUP(E2678,AF:AF,AI:AI)</f>
        <v>United States</v>
      </c>
      <c r="T2678">
        <f>WEEKNUM(G2678)</f>
        <v>34</v>
      </c>
      <c r="U2678">
        <f>YEAR(G2678)</f>
        <v>2025</v>
      </c>
      <c r="V2678" s="117">
        <f>IFERROR(Q2678/N2678,"0")</f>
        <v>0</v>
      </c>
    </row>
    <row r="2679" spans="1:22">
      <c r="A2679" t="str">
        <f>_xlfn.XLOOKUP(D2679,BN:BN,BO:BO)</f>
        <v>México</v>
      </c>
      <c r="B2679" t="s">
        <v>25</v>
      </c>
      <c r="C2679">
        <v>408</v>
      </c>
      <c r="D2679" t="str">
        <f>_xlfn.XLOOKUP(C2679,BH:BH,BI:BI)</f>
        <v>VeronicaN</v>
      </c>
      <c r="E2679">
        <v>28934</v>
      </c>
      <c r="F2679" t="s">
        <v>3535</v>
      </c>
      <c r="G2679" s="63">
        <v>45889</v>
      </c>
      <c r="H2679" t="s">
        <v>218</v>
      </c>
      <c r="I2679" t="s">
        <v>366</v>
      </c>
      <c r="J2679" t="str">
        <f>_xlfn.XLOOKUP(I2679,AS:AS,AU:AU)</f>
        <v>Vuelos</v>
      </c>
      <c r="K2679" t="s">
        <v>30</v>
      </c>
      <c r="L2679">
        <v>4828.22</v>
      </c>
      <c r="M2679">
        <f>L2679*_xlfn.XLOOKUP(K2679,AM:AM,AN:AN)</f>
        <v>231.75456000000003</v>
      </c>
      <c r="N2679">
        <f>L2679*_xlfn.XLOOKUP(K2679,AM:AM,AO:AO)</f>
        <v>270.38032000000004</v>
      </c>
      <c r="O2679">
        <v>0</v>
      </c>
      <c r="P2679">
        <f>O2679*_xlfn.XLOOKUP(K2679,AM:AM,AN:AN)</f>
        <v>0</v>
      </c>
      <c r="Q2679">
        <f>O2679*_xlfn.XLOOKUP(K2679,AM:AM,AO:AO)</f>
        <v>0</v>
      </c>
      <c r="R2679" t="str">
        <f>_xlfn.XLOOKUP(E2679,AF:AF,AG:AG)</f>
        <v>F1S USA</v>
      </c>
      <c r="S2679" t="str">
        <f>_xlfn.XLOOKUP(E2679,AF:AF,AI:AI)</f>
        <v>United States</v>
      </c>
      <c r="T2679">
        <f>WEEKNUM(G2679)</f>
        <v>34</v>
      </c>
      <c r="U2679">
        <f>YEAR(G2679)</f>
        <v>2025</v>
      </c>
      <c r="V2679" s="117">
        <f>IFERROR(Q2679/N2679,"0")</f>
        <v>0</v>
      </c>
    </row>
    <row r="2680" spans="1:22">
      <c r="A2680" t="str">
        <f>_xlfn.XLOOKUP(D2680,BN:BN,BO:BO)</f>
        <v>México</v>
      </c>
      <c r="B2680" t="s">
        <v>25</v>
      </c>
      <c r="C2680">
        <v>408</v>
      </c>
      <c r="D2680" t="str">
        <f>_xlfn.XLOOKUP(C2680,BH:BH,BI:BI)</f>
        <v>VeronicaN</v>
      </c>
      <c r="E2680">
        <v>28934</v>
      </c>
      <c r="F2680" t="s">
        <v>3536</v>
      </c>
      <c r="G2680" s="63">
        <v>45888</v>
      </c>
      <c r="H2680" t="s">
        <v>218</v>
      </c>
      <c r="I2680" t="s">
        <v>366</v>
      </c>
      <c r="J2680" t="str">
        <f>_xlfn.XLOOKUP(I2680,AS:AS,AU:AU)</f>
        <v>Vuelos</v>
      </c>
      <c r="K2680" t="s">
        <v>30</v>
      </c>
      <c r="L2680">
        <v>1479.67</v>
      </c>
      <c r="M2680">
        <f>L2680*_xlfn.XLOOKUP(K2680,AM:AM,AN:AN)</f>
        <v>71.024160000000009</v>
      </c>
      <c r="N2680">
        <f>L2680*_xlfn.XLOOKUP(K2680,AM:AM,AO:AO)</f>
        <v>82.861519999999999</v>
      </c>
      <c r="O2680">
        <v>0</v>
      </c>
      <c r="P2680">
        <f>O2680*_xlfn.XLOOKUP(K2680,AM:AM,AN:AN)</f>
        <v>0</v>
      </c>
      <c r="Q2680">
        <f>O2680*_xlfn.XLOOKUP(K2680,AM:AM,AO:AO)</f>
        <v>0</v>
      </c>
      <c r="R2680" t="str">
        <f>_xlfn.XLOOKUP(E2680,AF:AF,AG:AG)</f>
        <v>F1S USA</v>
      </c>
      <c r="S2680" t="str">
        <f>_xlfn.XLOOKUP(E2680,AF:AF,AI:AI)</f>
        <v>United States</v>
      </c>
      <c r="T2680">
        <f>WEEKNUM(G2680)</f>
        <v>34</v>
      </c>
      <c r="U2680">
        <f>YEAR(G2680)</f>
        <v>2025</v>
      </c>
      <c r="V2680" s="117">
        <f>IFERROR(Q2680/N2680,"0")</f>
        <v>0</v>
      </c>
    </row>
    <row r="2681" spans="1:22">
      <c r="A2681" t="str">
        <f>_xlfn.XLOOKUP(D2681,BN:BN,BO:BO)</f>
        <v>México</v>
      </c>
      <c r="B2681" t="s">
        <v>25</v>
      </c>
      <c r="C2681">
        <v>408</v>
      </c>
      <c r="D2681" t="str">
        <f>_xlfn.XLOOKUP(C2681,BH:BH,BI:BI)</f>
        <v>VeronicaN</v>
      </c>
      <c r="E2681">
        <v>28934</v>
      </c>
      <c r="F2681" t="s">
        <v>3537</v>
      </c>
      <c r="G2681" s="63">
        <v>45888</v>
      </c>
      <c r="H2681" s="63" t="s">
        <v>218</v>
      </c>
      <c r="I2681" t="s">
        <v>366</v>
      </c>
      <c r="J2681" t="str">
        <f>_xlfn.XLOOKUP(I2681,AS:AS,AU:AU)</f>
        <v>Vuelos</v>
      </c>
      <c r="K2681" t="s">
        <v>30</v>
      </c>
      <c r="L2681">
        <v>1479.67</v>
      </c>
      <c r="M2681">
        <f>L2681*_xlfn.XLOOKUP(K2681,AM:AM,AN:AN)</f>
        <v>71.024160000000009</v>
      </c>
      <c r="N2681">
        <f>L2681*_xlfn.XLOOKUP(K2681,AM:AM,AO:AO)</f>
        <v>82.861519999999999</v>
      </c>
      <c r="O2681">
        <v>0</v>
      </c>
      <c r="P2681">
        <f>O2681*_xlfn.XLOOKUP(K2681,AM:AM,AN:AN)</f>
        <v>0</v>
      </c>
      <c r="Q2681">
        <f>O2681*_xlfn.XLOOKUP(K2681,AM:AM,AO:AO)</f>
        <v>0</v>
      </c>
      <c r="R2681" t="str">
        <f>_xlfn.XLOOKUP(E2681,AF:AF,AG:AG)</f>
        <v>F1S USA</v>
      </c>
      <c r="S2681" t="str">
        <f>_xlfn.XLOOKUP(E2681,AF:AF,AI:AI)</f>
        <v>United States</v>
      </c>
      <c r="T2681">
        <f>WEEKNUM(G2681)</f>
        <v>34</v>
      </c>
      <c r="U2681">
        <f>YEAR(G2681)</f>
        <v>2025</v>
      </c>
      <c r="V2681" s="117">
        <f>IFERROR(Q2681/N2681,"0")</f>
        <v>0</v>
      </c>
    </row>
    <row r="2682" spans="1:22">
      <c r="A2682" t="str">
        <f>_xlfn.XLOOKUP(D2682,BN:BN,BO:BO)</f>
        <v>México</v>
      </c>
      <c r="B2682" t="s">
        <v>25</v>
      </c>
      <c r="C2682">
        <v>408</v>
      </c>
      <c r="D2682" t="str">
        <f>_xlfn.XLOOKUP(C2682,BH:BH,BI:BI)</f>
        <v>VeronicaN</v>
      </c>
      <c r="E2682">
        <v>0</v>
      </c>
      <c r="F2682" t="s">
        <v>3538</v>
      </c>
      <c r="G2682" s="63">
        <v>45873</v>
      </c>
      <c r="H2682" s="63">
        <v>45883</v>
      </c>
      <c r="I2682" t="s">
        <v>396</v>
      </c>
      <c r="J2682" t="str">
        <f>_xlfn.XLOOKUP(I2682,AS:AS,AU:AU)</f>
        <v>Honorarios</v>
      </c>
      <c r="K2682" t="s">
        <v>30</v>
      </c>
      <c r="L2682">
        <v>21.52</v>
      </c>
      <c r="M2682">
        <f>L2682*_xlfn.XLOOKUP(K2682,AM:AM,AN:AN)</f>
        <v>1.0329600000000001</v>
      </c>
      <c r="N2682">
        <f>L2682*_xlfn.XLOOKUP(K2682,AM:AM,AO:AO)</f>
        <v>1.20512</v>
      </c>
      <c r="O2682">
        <v>21.52</v>
      </c>
      <c r="P2682">
        <f>O2682*_xlfn.XLOOKUP(K2682,AM:AM,AN:AN)</f>
        <v>1.0329600000000001</v>
      </c>
      <c r="Q2682">
        <f>O2682*_xlfn.XLOOKUP(K2682,AM:AM,AO:AO)</f>
        <v>1.20512</v>
      </c>
      <c r="R2682" t="str">
        <f>_xlfn.XLOOKUP(E2682,AF:AF,AG:AG)</f>
        <v>FEES</v>
      </c>
      <c r="S2682">
        <f>_xlfn.XLOOKUP(E2682,AF:AF,AI:AI)</f>
        <v>0</v>
      </c>
      <c r="T2682">
        <f>WEEKNUM(G2682)</f>
        <v>32</v>
      </c>
      <c r="U2682">
        <f>YEAR(G2682)</f>
        <v>2025</v>
      </c>
      <c r="V2682" s="117">
        <f>IFERROR(Q2682/N2682,"0")</f>
        <v>1</v>
      </c>
    </row>
    <row r="2683" spans="1:22">
      <c r="A2683" t="str">
        <f>_xlfn.XLOOKUP(D2683,BN:BN,BO:BO)</f>
        <v>México</v>
      </c>
      <c r="B2683" t="s">
        <v>25</v>
      </c>
      <c r="C2683">
        <v>409</v>
      </c>
      <c r="D2683" t="str">
        <f>_xlfn.XLOOKUP(C2683,BH:BH,BI:BI)</f>
        <v>MinervaH</v>
      </c>
      <c r="E2683">
        <v>28497</v>
      </c>
      <c r="F2683" t="s">
        <v>3416</v>
      </c>
      <c r="G2683" s="63">
        <v>45865</v>
      </c>
      <c r="H2683" s="63">
        <v>45866</v>
      </c>
      <c r="I2683" t="s">
        <v>376</v>
      </c>
      <c r="J2683" t="str">
        <f>_xlfn.XLOOKUP(I2683,AS:AS,AU:AU)</f>
        <v>Hotel</v>
      </c>
      <c r="K2683" t="s">
        <v>33</v>
      </c>
      <c r="L2683">
        <v>2304.88</v>
      </c>
      <c r="M2683">
        <f>L2683*_xlfn.XLOOKUP(K2683,AM:AM,AN:AN)</f>
        <v>1982.1968000000002</v>
      </c>
      <c r="N2683">
        <f>L2683*_xlfn.XLOOKUP(K2683,AM:AM,AO:AO)</f>
        <v>2304.88</v>
      </c>
      <c r="O2683">
        <v>230.49</v>
      </c>
      <c r="P2683">
        <f>O2683*_xlfn.XLOOKUP(K2683,AM:AM,AN:AN)</f>
        <v>198.22140000000002</v>
      </c>
      <c r="Q2683">
        <f>O2683*_xlfn.XLOOKUP(K2683,AM:AM,AO:AO)</f>
        <v>230.49</v>
      </c>
      <c r="R2683" t="str">
        <f>_xlfn.XLOOKUP(E2683,AF:AF,AG:AG)</f>
        <v>FOUR SEASONS HOTEL DES BERGUES</v>
      </c>
      <c r="S2683" t="str">
        <f>_xlfn.XLOOKUP(E2683,AF:AF,AI:AI)</f>
        <v>Switzerland</v>
      </c>
      <c r="T2683">
        <f>WEEKNUM(G2683)</f>
        <v>31</v>
      </c>
      <c r="U2683">
        <f>YEAR(G2683)</f>
        <v>2025</v>
      </c>
      <c r="V2683" s="117">
        <f>IFERROR(Q2683/N2683,"0")</f>
        <v>0.10000086772413315</v>
      </c>
    </row>
    <row r="2684" spans="1:22">
      <c r="A2684" t="str">
        <f>_xlfn.XLOOKUP(D2684,BN:BN,BO:BO)</f>
        <v>México</v>
      </c>
      <c r="B2684" t="s">
        <v>25</v>
      </c>
      <c r="C2684">
        <v>409</v>
      </c>
      <c r="D2684" t="str">
        <f>_xlfn.XLOOKUP(C2684,BH:BH,BI:BI)</f>
        <v>MinervaH</v>
      </c>
      <c r="E2684">
        <v>23527</v>
      </c>
      <c r="F2684" t="s">
        <v>3539</v>
      </c>
      <c r="G2684" s="63">
        <v>45854</v>
      </c>
      <c r="H2684" s="63">
        <v>45855</v>
      </c>
      <c r="I2684" t="s">
        <v>376</v>
      </c>
      <c r="J2684" t="str">
        <f>_xlfn.XLOOKUP(I2684,AS:AS,AU:AU)</f>
        <v>Hotel</v>
      </c>
      <c r="K2684" t="s">
        <v>33</v>
      </c>
      <c r="L2684">
        <v>1829</v>
      </c>
      <c r="M2684">
        <f>L2684*_xlfn.XLOOKUP(K2684,AM:AM,AN:AN)</f>
        <v>1572.94</v>
      </c>
      <c r="N2684">
        <f>L2684*_xlfn.XLOOKUP(K2684,AM:AM,AO:AO)</f>
        <v>1829</v>
      </c>
      <c r="O2684">
        <v>0</v>
      </c>
      <c r="P2684">
        <f>O2684*_xlfn.XLOOKUP(K2684,AM:AM,AN:AN)</f>
        <v>0</v>
      </c>
      <c r="Q2684">
        <f>O2684*_xlfn.XLOOKUP(K2684,AM:AM,AO:AO)</f>
        <v>0</v>
      </c>
      <c r="R2684" t="str">
        <f>_xlfn.XLOOKUP(E2684,AF:AF,AG:AG)</f>
        <v>PORTRAIT MILANO HOTEL LUNGARNO COLLECTION</v>
      </c>
      <c r="S2684" t="str">
        <f>_xlfn.XLOOKUP(E2684,AF:AF,AI:AI)</f>
        <v>Italy</v>
      </c>
      <c r="T2684">
        <f>WEEKNUM(G2684)</f>
        <v>29</v>
      </c>
      <c r="U2684">
        <f>YEAR(G2684)</f>
        <v>2025</v>
      </c>
      <c r="V2684" s="117">
        <f>IFERROR(Q2684/N2684,"0")</f>
        <v>0</v>
      </c>
    </row>
    <row r="2685" spans="1:22">
      <c r="A2685" t="str">
        <f>_xlfn.XLOOKUP(D2685,BN:BN,BO:BO)</f>
        <v>México</v>
      </c>
      <c r="B2685" t="s">
        <v>25</v>
      </c>
      <c r="C2685">
        <v>409</v>
      </c>
      <c r="D2685" t="str">
        <f>_xlfn.XLOOKUP(C2685,BH:BH,BI:BI)</f>
        <v>MinervaH</v>
      </c>
      <c r="E2685">
        <v>28497</v>
      </c>
      <c r="F2685" t="s">
        <v>3540</v>
      </c>
      <c r="G2685" s="63">
        <v>45865</v>
      </c>
      <c r="H2685" s="63">
        <v>45866</v>
      </c>
      <c r="I2685" t="s">
        <v>376</v>
      </c>
      <c r="J2685" t="str">
        <f>_xlfn.XLOOKUP(I2685,AS:AS,AU:AU)</f>
        <v>Hotel</v>
      </c>
      <c r="K2685" t="s">
        <v>33</v>
      </c>
      <c r="L2685">
        <v>1975</v>
      </c>
      <c r="M2685">
        <f>L2685*_xlfn.XLOOKUP(K2685,AM:AM,AN:AN)</f>
        <v>1698.5</v>
      </c>
      <c r="N2685">
        <f>L2685*_xlfn.XLOOKUP(K2685,AM:AM,AO:AO)</f>
        <v>1975</v>
      </c>
      <c r="O2685">
        <v>196</v>
      </c>
      <c r="P2685">
        <f>O2685*_xlfn.XLOOKUP(K2685,AM:AM,AN:AN)</f>
        <v>168.56</v>
      </c>
      <c r="Q2685">
        <f>O2685*_xlfn.XLOOKUP(K2685,AM:AM,AO:AO)</f>
        <v>196</v>
      </c>
      <c r="R2685" t="str">
        <f>_xlfn.XLOOKUP(E2685,AF:AF,AG:AG)</f>
        <v>FOUR SEASONS HOTEL DES BERGUES</v>
      </c>
      <c r="S2685" t="str">
        <f>_xlfn.XLOOKUP(E2685,AF:AF,AI:AI)</f>
        <v>Switzerland</v>
      </c>
      <c r="T2685">
        <f>WEEKNUM(G2685)</f>
        <v>31</v>
      </c>
      <c r="U2685">
        <f>YEAR(G2685)</f>
        <v>2025</v>
      </c>
      <c r="V2685" s="117">
        <f>IFERROR(Q2685/N2685,"0")</f>
        <v>9.9240506329113923E-2</v>
      </c>
    </row>
    <row r="2686" spans="1:22">
      <c r="A2686" t="str">
        <f>_xlfn.XLOOKUP(D2686,BN:BN,BO:BO)</f>
        <v>México</v>
      </c>
      <c r="B2686" t="s">
        <v>25</v>
      </c>
      <c r="C2686">
        <v>410</v>
      </c>
      <c r="D2686" t="str">
        <f>_xlfn.XLOOKUP(C2686,BH:BH,BI:BI)</f>
        <v>VeronicaN</v>
      </c>
      <c r="E2686">
        <v>23590</v>
      </c>
      <c r="F2686" t="s">
        <v>3541</v>
      </c>
      <c r="G2686" s="63">
        <v>45883</v>
      </c>
      <c r="H2686" s="63">
        <v>45889</v>
      </c>
      <c r="I2686" t="s">
        <v>366</v>
      </c>
      <c r="J2686" t="str">
        <f>_xlfn.XLOOKUP(I2686,AS:AS,AU:AU)</f>
        <v>Vuelos</v>
      </c>
      <c r="K2686" t="s">
        <v>33</v>
      </c>
      <c r="L2686">
        <v>16648.66</v>
      </c>
      <c r="M2686">
        <f>L2686*_xlfn.XLOOKUP(K2686,AM:AM,AN:AN)</f>
        <v>14317.847599999999</v>
      </c>
      <c r="N2686">
        <f>L2686*_xlfn.XLOOKUP(K2686,AM:AM,AO:AO)</f>
        <v>16648.66</v>
      </c>
      <c r="O2686">
        <v>1278.47</v>
      </c>
      <c r="P2686">
        <f>O2686*_xlfn.XLOOKUP(K2686,AM:AM,AN:AN)</f>
        <v>1099.4842000000001</v>
      </c>
      <c r="Q2686">
        <f>O2686*_xlfn.XLOOKUP(K2686,AM:AM,AO:AO)</f>
        <v>1278.47</v>
      </c>
      <c r="R2686" t="str">
        <f>_xlfn.XLOOKUP(E2686,AF:AF,AG:AG)</f>
        <v>AEROMÉXICO</v>
      </c>
      <c r="S2686" t="str">
        <f>_xlfn.XLOOKUP(E2686,AF:AF,AI:AI)</f>
        <v>Mexico</v>
      </c>
      <c r="T2686">
        <f>WEEKNUM(G2686)</f>
        <v>33</v>
      </c>
      <c r="U2686">
        <f>YEAR(G2686)</f>
        <v>2025</v>
      </c>
      <c r="V2686" s="117">
        <f>IFERROR(Q2686/N2686,"0")</f>
        <v>7.6791165174854917E-2</v>
      </c>
    </row>
    <row r="2687" spans="1:22">
      <c r="A2687" t="str">
        <f>_xlfn.XLOOKUP(D2687,BN:BN,BO:BO)</f>
        <v>México</v>
      </c>
      <c r="B2687" t="s">
        <v>25</v>
      </c>
      <c r="C2687">
        <v>410</v>
      </c>
      <c r="D2687" t="str">
        <f>_xlfn.XLOOKUP(C2687,BH:BH,BI:BI)</f>
        <v>VeronicaN</v>
      </c>
      <c r="E2687">
        <v>28934</v>
      </c>
      <c r="F2687" t="s">
        <v>2920</v>
      </c>
      <c r="G2687" s="63">
        <v>45867</v>
      </c>
      <c r="H2687" s="63">
        <v>45899</v>
      </c>
      <c r="I2687" t="s">
        <v>366</v>
      </c>
      <c r="J2687" t="str">
        <f>_xlfn.XLOOKUP(I2687,AS:AS,AU:AU)</f>
        <v>Vuelos</v>
      </c>
      <c r="K2687" t="s">
        <v>33</v>
      </c>
      <c r="L2687">
        <v>155.80000000000001</v>
      </c>
      <c r="M2687">
        <f>L2687*_xlfn.XLOOKUP(K2687,AM:AM,AN:AN)</f>
        <v>133.988</v>
      </c>
      <c r="N2687">
        <f>L2687*_xlfn.XLOOKUP(K2687,AM:AM,AO:AO)</f>
        <v>155.80000000000001</v>
      </c>
      <c r="O2687">
        <v>0</v>
      </c>
      <c r="P2687">
        <f>O2687*_xlfn.XLOOKUP(K2687,AM:AM,AN:AN)</f>
        <v>0</v>
      </c>
      <c r="Q2687">
        <f>O2687*_xlfn.XLOOKUP(K2687,AM:AM,AO:AO)</f>
        <v>0</v>
      </c>
      <c r="R2687" t="str">
        <f>_xlfn.XLOOKUP(E2687,AF:AF,AG:AG)</f>
        <v>F1S USA</v>
      </c>
      <c r="S2687" t="str">
        <f>_xlfn.XLOOKUP(E2687,AF:AF,AI:AI)</f>
        <v>United States</v>
      </c>
      <c r="T2687">
        <f>WEEKNUM(G2687)</f>
        <v>31</v>
      </c>
      <c r="U2687">
        <f>YEAR(G2687)</f>
        <v>2025</v>
      </c>
      <c r="V2687" s="117">
        <f>IFERROR(Q2687/N2687,"0")</f>
        <v>0</v>
      </c>
    </row>
    <row r="2688" spans="1:22">
      <c r="A2688" t="str">
        <f>_xlfn.XLOOKUP(D2688,BN:BN,BO:BO)</f>
        <v>México</v>
      </c>
      <c r="B2688" t="s">
        <v>25</v>
      </c>
      <c r="C2688">
        <v>410</v>
      </c>
      <c r="D2688" t="str">
        <f>_xlfn.XLOOKUP(C2688,BH:BH,BI:BI)</f>
        <v>VeronicaN</v>
      </c>
      <c r="E2688">
        <v>28934</v>
      </c>
      <c r="F2688" t="s">
        <v>2921</v>
      </c>
      <c r="G2688" s="63">
        <v>45867</v>
      </c>
      <c r="H2688" t="s">
        <v>218</v>
      </c>
      <c r="I2688" t="s">
        <v>366</v>
      </c>
      <c r="J2688" t="str">
        <f>_xlfn.XLOOKUP(I2688,AS:AS,AU:AU)</f>
        <v>Vuelos</v>
      </c>
      <c r="K2688" t="s">
        <v>33</v>
      </c>
      <c r="L2688">
        <v>155.80000000000001</v>
      </c>
      <c r="M2688">
        <f>L2688*_xlfn.XLOOKUP(K2688,AM:AM,AN:AN)</f>
        <v>133.988</v>
      </c>
      <c r="N2688">
        <f>L2688*_xlfn.XLOOKUP(K2688,AM:AM,AO:AO)</f>
        <v>155.80000000000001</v>
      </c>
      <c r="O2688">
        <v>0</v>
      </c>
      <c r="P2688">
        <f>O2688*_xlfn.XLOOKUP(K2688,AM:AM,AN:AN)</f>
        <v>0</v>
      </c>
      <c r="Q2688">
        <f>O2688*_xlfn.XLOOKUP(K2688,AM:AM,AO:AO)</f>
        <v>0</v>
      </c>
      <c r="R2688" t="str">
        <f>_xlfn.XLOOKUP(E2688,AF:AF,AG:AG)</f>
        <v>F1S USA</v>
      </c>
      <c r="S2688" t="str">
        <f>_xlfn.XLOOKUP(E2688,AF:AF,AI:AI)</f>
        <v>United States</v>
      </c>
      <c r="T2688">
        <f>WEEKNUM(G2688)</f>
        <v>31</v>
      </c>
      <c r="U2688">
        <f>YEAR(G2688)</f>
        <v>2025</v>
      </c>
      <c r="V2688" s="117">
        <f>IFERROR(Q2688/N2688,"0")</f>
        <v>0</v>
      </c>
    </row>
    <row r="2689" spans="1:22">
      <c r="A2689" t="str">
        <f>_xlfn.XLOOKUP(D2689,BN:BN,BO:BO)</f>
        <v>México</v>
      </c>
      <c r="B2689" t="s">
        <v>25</v>
      </c>
      <c r="C2689">
        <v>410</v>
      </c>
      <c r="D2689" t="str">
        <f>_xlfn.XLOOKUP(C2689,BH:BH,BI:BI)</f>
        <v>VeronicaN</v>
      </c>
      <c r="E2689">
        <v>28934</v>
      </c>
      <c r="F2689" t="s">
        <v>2916</v>
      </c>
      <c r="G2689" s="63">
        <v>45867</v>
      </c>
      <c r="H2689" t="s">
        <v>218</v>
      </c>
      <c r="I2689" t="s">
        <v>366</v>
      </c>
      <c r="J2689" t="str">
        <f>_xlfn.XLOOKUP(I2689,AS:AS,AU:AU)</f>
        <v>Vuelos</v>
      </c>
      <c r="K2689" t="s">
        <v>33</v>
      </c>
      <c r="L2689">
        <v>155.80000000000001</v>
      </c>
      <c r="M2689">
        <f>L2689*_xlfn.XLOOKUP(K2689,AM:AM,AN:AN)</f>
        <v>133.988</v>
      </c>
      <c r="N2689">
        <f>L2689*_xlfn.XLOOKUP(K2689,AM:AM,AO:AO)</f>
        <v>155.80000000000001</v>
      </c>
      <c r="O2689">
        <v>0</v>
      </c>
      <c r="P2689">
        <f>O2689*_xlfn.XLOOKUP(K2689,AM:AM,AN:AN)</f>
        <v>0</v>
      </c>
      <c r="Q2689">
        <f>O2689*_xlfn.XLOOKUP(K2689,AM:AM,AO:AO)</f>
        <v>0</v>
      </c>
      <c r="R2689" t="str">
        <f>_xlfn.XLOOKUP(E2689,AF:AF,AG:AG)</f>
        <v>F1S USA</v>
      </c>
      <c r="S2689" t="str">
        <f>_xlfn.XLOOKUP(E2689,AF:AF,AI:AI)</f>
        <v>United States</v>
      </c>
      <c r="T2689">
        <f>WEEKNUM(G2689)</f>
        <v>31</v>
      </c>
      <c r="U2689">
        <f>YEAR(G2689)</f>
        <v>2025</v>
      </c>
      <c r="V2689" s="117">
        <f>IFERROR(Q2689/N2689,"0")</f>
        <v>0</v>
      </c>
    </row>
    <row r="2690" spans="1:22">
      <c r="A2690" t="str">
        <f>_xlfn.XLOOKUP(D2690,BN:BN,BO:BO)</f>
        <v>México</v>
      </c>
      <c r="B2690" t="s">
        <v>25</v>
      </c>
      <c r="C2690">
        <v>410</v>
      </c>
      <c r="D2690" t="str">
        <f>_xlfn.XLOOKUP(C2690,BH:BH,BI:BI)</f>
        <v>VeronicaN</v>
      </c>
      <c r="E2690">
        <v>28934</v>
      </c>
      <c r="F2690" t="s">
        <v>3542</v>
      </c>
      <c r="G2690" s="63">
        <v>45867</v>
      </c>
      <c r="H2690" t="s">
        <v>218</v>
      </c>
      <c r="I2690" t="s">
        <v>366</v>
      </c>
      <c r="J2690" t="str">
        <f>_xlfn.XLOOKUP(I2690,AS:AS,AU:AU)</f>
        <v>Vuelos</v>
      </c>
      <c r="K2690" t="s">
        <v>33</v>
      </c>
      <c r="L2690">
        <v>155.80000000000001</v>
      </c>
      <c r="M2690">
        <f>L2690*_xlfn.XLOOKUP(K2690,AM:AM,AN:AN)</f>
        <v>133.988</v>
      </c>
      <c r="N2690">
        <f>L2690*_xlfn.XLOOKUP(K2690,AM:AM,AO:AO)</f>
        <v>155.80000000000001</v>
      </c>
      <c r="O2690">
        <v>0</v>
      </c>
      <c r="P2690">
        <f>O2690*_xlfn.XLOOKUP(K2690,AM:AM,AN:AN)</f>
        <v>0</v>
      </c>
      <c r="Q2690">
        <f>O2690*_xlfn.XLOOKUP(K2690,AM:AM,AO:AO)</f>
        <v>0</v>
      </c>
      <c r="R2690" t="str">
        <f>_xlfn.XLOOKUP(E2690,AF:AF,AG:AG)</f>
        <v>F1S USA</v>
      </c>
      <c r="S2690" t="str">
        <f>_xlfn.XLOOKUP(E2690,AF:AF,AI:AI)</f>
        <v>United States</v>
      </c>
      <c r="T2690">
        <f>WEEKNUM(G2690)</f>
        <v>31</v>
      </c>
      <c r="U2690">
        <f>YEAR(G2690)</f>
        <v>2025</v>
      </c>
      <c r="V2690" s="117">
        <f>IFERROR(Q2690/N2690,"0")</f>
        <v>0</v>
      </c>
    </row>
    <row r="2691" spans="1:22">
      <c r="A2691" t="str">
        <f>_xlfn.XLOOKUP(D2691,BN:BN,BO:BO)</f>
        <v>México</v>
      </c>
      <c r="B2691" t="s">
        <v>25</v>
      </c>
      <c r="C2691">
        <v>410</v>
      </c>
      <c r="D2691" t="str">
        <f>_xlfn.XLOOKUP(C2691,BH:BH,BI:BI)</f>
        <v>VeronicaN</v>
      </c>
      <c r="E2691">
        <v>28934</v>
      </c>
      <c r="F2691" t="s">
        <v>3525</v>
      </c>
      <c r="G2691" s="63">
        <v>45864</v>
      </c>
      <c r="H2691" t="s">
        <v>218</v>
      </c>
      <c r="I2691" t="s">
        <v>366</v>
      </c>
      <c r="J2691" t="str">
        <f>_xlfn.XLOOKUP(I2691,AS:AS,AU:AU)</f>
        <v>Vuelos</v>
      </c>
      <c r="K2691" t="s">
        <v>33</v>
      </c>
      <c r="L2691">
        <v>2241.91</v>
      </c>
      <c r="M2691">
        <f>L2691*_xlfn.XLOOKUP(K2691,AM:AM,AN:AN)</f>
        <v>1928.0425999999998</v>
      </c>
      <c r="N2691">
        <f>L2691*_xlfn.XLOOKUP(K2691,AM:AM,AO:AO)</f>
        <v>2241.91</v>
      </c>
      <c r="O2691">
        <v>0</v>
      </c>
      <c r="P2691">
        <f>O2691*_xlfn.XLOOKUP(K2691,AM:AM,AN:AN)</f>
        <v>0</v>
      </c>
      <c r="Q2691">
        <f>O2691*_xlfn.XLOOKUP(K2691,AM:AM,AO:AO)</f>
        <v>0</v>
      </c>
      <c r="R2691" t="str">
        <f>_xlfn.XLOOKUP(E2691,AF:AF,AG:AG)</f>
        <v>F1S USA</v>
      </c>
      <c r="S2691" t="str">
        <f>_xlfn.XLOOKUP(E2691,AF:AF,AI:AI)</f>
        <v>United States</v>
      </c>
      <c r="T2691">
        <f>WEEKNUM(G2691)</f>
        <v>30</v>
      </c>
      <c r="U2691">
        <f>YEAR(G2691)</f>
        <v>2025</v>
      </c>
      <c r="V2691" s="117">
        <f>IFERROR(Q2691/N2691,"0")</f>
        <v>0</v>
      </c>
    </row>
    <row r="2692" spans="1:22">
      <c r="A2692" t="str">
        <f>_xlfn.XLOOKUP(D2692,BN:BN,BO:BO)</f>
        <v>México</v>
      </c>
      <c r="B2692" t="s">
        <v>25</v>
      </c>
      <c r="C2692">
        <v>410</v>
      </c>
      <c r="D2692" t="str">
        <f>_xlfn.XLOOKUP(C2692,BH:BH,BI:BI)</f>
        <v>VeronicaN</v>
      </c>
      <c r="E2692">
        <v>28934</v>
      </c>
      <c r="F2692" t="s">
        <v>2920</v>
      </c>
      <c r="G2692" t="s">
        <v>218</v>
      </c>
      <c r="H2692" t="s">
        <v>218</v>
      </c>
      <c r="I2692" t="s">
        <v>366</v>
      </c>
      <c r="J2692" t="str">
        <f>_xlfn.XLOOKUP(I2692,AS:AS,AU:AU)</f>
        <v>Vuelos</v>
      </c>
      <c r="K2692" t="s">
        <v>33</v>
      </c>
      <c r="L2692">
        <v>279.2</v>
      </c>
      <c r="M2692">
        <f>L2692*_xlfn.XLOOKUP(K2692,AM:AM,AN:AN)</f>
        <v>240.11199999999999</v>
      </c>
      <c r="N2692">
        <f>L2692*_xlfn.XLOOKUP(K2692,AM:AM,AO:AO)</f>
        <v>279.2</v>
      </c>
      <c r="O2692">
        <v>0</v>
      </c>
      <c r="P2692">
        <f>O2692*_xlfn.XLOOKUP(K2692,AM:AM,AN:AN)</f>
        <v>0</v>
      </c>
      <c r="Q2692">
        <f>O2692*_xlfn.XLOOKUP(K2692,AM:AM,AO:AO)</f>
        <v>0</v>
      </c>
      <c r="R2692" t="str">
        <f>_xlfn.XLOOKUP(E2692,AF:AF,AG:AG)</f>
        <v>F1S USA</v>
      </c>
      <c r="S2692" t="str">
        <f>_xlfn.XLOOKUP(E2692,AF:AF,AI:AI)</f>
        <v>United States</v>
      </c>
      <c r="T2692" t="e">
        <f>WEEKNUM(G2692)</f>
        <v>#VALUE!</v>
      </c>
      <c r="U2692" t="e">
        <f>YEAR(G2692)</f>
        <v>#VALUE!</v>
      </c>
      <c r="V2692" s="117">
        <f>IFERROR(Q2692/N2692,"0")</f>
        <v>0</v>
      </c>
    </row>
    <row r="2693" spans="1:22">
      <c r="A2693" t="str">
        <f>_xlfn.XLOOKUP(D2693,BN:BN,BO:BO)</f>
        <v>México</v>
      </c>
      <c r="B2693" t="s">
        <v>25</v>
      </c>
      <c r="C2693">
        <v>410</v>
      </c>
      <c r="D2693" t="str">
        <f>_xlfn.XLOOKUP(C2693,BH:BH,BI:BI)</f>
        <v>VeronicaN</v>
      </c>
      <c r="E2693">
        <v>28934</v>
      </c>
      <c r="F2693" t="s">
        <v>2921</v>
      </c>
      <c r="G2693" s="63" t="s">
        <v>218</v>
      </c>
      <c r="H2693" t="s">
        <v>218</v>
      </c>
      <c r="I2693" t="s">
        <v>366</v>
      </c>
      <c r="J2693" t="str">
        <f>_xlfn.XLOOKUP(I2693,AS:AS,AU:AU)</f>
        <v>Vuelos</v>
      </c>
      <c r="K2693" t="s">
        <v>33</v>
      </c>
      <c r="L2693">
        <v>279.2</v>
      </c>
      <c r="M2693">
        <f>L2693*_xlfn.XLOOKUP(K2693,AM:AM,AN:AN)</f>
        <v>240.11199999999999</v>
      </c>
      <c r="N2693">
        <f>L2693*_xlfn.XLOOKUP(K2693,AM:AM,AO:AO)</f>
        <v>279.2</v>
      </c>
      <c r="O2693">
        <v>0</v>
      </c>
      <c r="P2693">
        <f>O2693*_xlfn.XLOOKUP(K2693,AM:AM,AN:AN)</f>
        <v>0</v>
      </c>
      <c r="Q2693">
        <f>O2693*_xlfn.XLOOKUP(K2693,AM:AM,AO:AO)</f>
        <v>0</v>
      </c>
      <c r="R2693" t="str">
        <f>_xlfn.XLOOKUP(E2693,AF:AF,AG:AG)</f>
        <v>F1S USA</v>
      </c>
      <c r="S2693" t="str">
        <f>_xlfn.XLOOKUP(E2693,AF:AF,AI:AI)</f>
        <v>United States</v>
      </c>
      <c r="T2693" t="e">
        <f>WEEKNUM(G2693)</f>
        <v>#VALUE!</v>
      </c>
      <c r="U2693" t="e">
        <f>YEAR(G2693)</f>
        <v>#VALUE!</v>
      </c>
      <c r="V2693" s="117">
        <f>IFERROR(Q2693/N2693,"0")</f>
        <v>0</v>
      </c>
    </row>
    <row r="2694" spans="1:22">
      <c r="A2694" t="str">
        <f>_xlfn.XLOOKUP(D2694,BN:BN,BO:BO)</f>
        <v>México</v>
      </c>
      <c r="B2694" t="s">
        <v>25</v>
      </c>
      <c r="C2694">
        <v>410</v>
      </c>
      <c r="D2694" t="str">
        <f>_xlfn.XLOOKUP(C2694,BH:BH,BI:BI)</f>
        <v>VeronicaN</v>
      </c>
      <c r="E2694">
        <v>28934</v>
      </c>
      <c r="F2694" t="s">
        <v>2920</v>
      </c>
      <c r="G2694" s="63">
        <v>45868</v>
      </c>
      <c r="H2694" t="s">
        <v>218</v>
      </c>
      <c r="I2694" t="s">
        <v>366</v>
      </c>
      <c r="J2694" t="str">
        <f>_xlfn.XLOOKUP(I2694,AS:AS,AU:AU)</f>
        <v>Vuelos</v>
      </c>
      <c r="K2694" t="s">
        <v>33</v>
      </c>
      <c r="L2694">
        <v>1</v>
      </c>
      <c r="M2694">
        <f>L2694*_xlfn.XLOOKUP(K2694,AM:AM,AN:AN)</f>
        <v>0.86</v>
      </c>
      <c r="N2694">
        <f>L2694*_xlfn.XLOOKUP(K2694,AM:AM,AO:AO)</f>
        <v>1</v>
      </c>
      <c r="O2694">
        <v>0</v>
      </c>
      <c r="P2694">
        <f>O2694*_xlfn.XLOOKUP(K2694,AM:AM,AN:AN)</f>
        <v>0</v>
      </c>
      <c r="Q2694">
        <f>O2694*_xlfn.XLOOKUP(K2694,AM:AM,AO:AO)</f>
        <v>0</v>
      </c>
      <c r="R2694" t="str">
        <f>_xlfn.XLOOKUP(E2694,AF:AF,AG:AG)</f>
        <v>F1S USA</v>
      </c>
      <c r="S2694" t="str">
        <f>_xlfn.XLOOKUP(E2694,AF:AF,AI:AI)</f>
        <v>United States</v>
      </c>
      <c r="T2694">
        <f>WEEKNUM(G2694)</f>
        <v>31</v>
      </c>
      <c r="U2694">
        <f>YEAR(G2694)</f>
        <v>2025</v>
      </c>
      <c r="V2694" s="117">
        <f>IFERROR(Q2694/N2694,"0")</f>
        <v>0</v>
      </c>
    </row>
    <row r="2695" spans="1:22">
      <c r="A2695" t="str">
        <f>_xlfn.XLOOKUP(D2695,BN:BN,BO:BO)</f>
        <v>México</v>
      </c>
      <c r="B2695" t="s">
        <v>25</v>
      </c>
      <c r="C2695">
        <v>410</v>
      </c>
      <c r="D2695" t="str">
        <f>_xlfn.XLOOKUP(C2695,BH:BH,BI:BI)</f>
        <v>VeronicaN</v>
      </c>
      <c r="E2695">
        <v>28934</v>
      </c>
      <c r="F2695" t="s">
        <v>2926</v>
      </c>
      <c r="G2695" s="63">
        <v>45866</v>
      </c>
      <c r="H2695" t="s">
        <v>218</v>
      </c>
      <c r="I2695" t="s">
        <v>366</v>
      </c>
      <c r="J2695" t="str">
        <f>_xlfn.XLOOKUP(I2695,AS:AS,AU:AU)</f>
        <v>Vuelos</v>
      </c>
      <c r="K2695" t="s">
        <v>33</v>
      </c>
      <c r="L2695">
        <v>59</v>
      </c>
      <c r="M2695">
        <f>L2695*_xlfn.XLOOKUP(K2695,AM:AM,AN:AN)</f>
        <v>50.74</v>
      </c>
      <c r="N2695">
        <f>L2695*_xlfn.XLOOKUP(K2695,AM:AM,AO:AO)</f>
        <v>59</v>
      </c>
      <c r="O2695">
        <v>0</v>
      </c>
      <c r="P2695">
        <f>O2695*_xlfn.XLOOKUP(K2695,AM:AM,AN:AN)</f>
        <v>0</v>
      </c>
      <c r="Q2695">
        <f>O2695*_xlfn.XLOOKUP(K2695,AM:AM,AO:AO)</f>
        <v>0</v>
      </c>
      <c r="R2695" t="str">
        <f>_xlfn.XLOOKUP(E2695,AF:AF,AG:AG)</f>
        <v>F1S USA</v>
      </c>
      <c r="S2695" t="str">
        <f>_xlfn.XLOOKUP(E2695,AF:AF,AI:AI)</f>
        <v>United States</v>
      </c>
      <c r="T2695">
        <f>WEEKNUM(G2695)</f>
        <v>31</v>
      </c>
      <c r="U2695">
        <f>YEAR(G2695)</f>
        <v>2025</v>
      </c>
      <c r="V2695" s="117">
        <f>IFERROR(Q2695/N2695,"0")</f>
        <v>0</v>
      </c>
    </row>
    <row r="2696" spans="1:22">
      <c r="A2696" t="str">
        <f>_xlfn.XLOOKUP(D2696,BN:BN,BO:BO)</f>
        <v>México</v>
      </c>
      <c r="B2696" t="s">
        <v>25</v>
      </c>
      <c r="C2696">
        <v>410</v>
      </c>
      <c r="D2696" t="str">
        <f>_xlfn.XLOOKUP(C2696,BH:BH,BI:BI)</f>
        <v>VeronicaN</v>
      </c>
      <c r="E2696">
        <v>28934</v>
      </c>
      <c r="F2696" t="s">
        <v>2921</v>
      </c>
      <c r="G2696" s="63">
        <v>45868</v>
      </c>
      <c r="H2696" t="s">
        <v>218</v>
      </c>
      <c r="I2696" t="s">
        <v>366</v>
      </c>
      <c r="J2696" t="str">
        <f>_xlfn.XLOOKUP(I2696,AS:AS,AU:AU)</f>
        <v>Vuelos</v>
      </c>
      <c r="K2696" t="s">
        <v>33</v>
      </c>
      <c r="L2696">
        <v>1</v>
      </c>
      <c r="M2696">
        <f>L2696*_xlfn.XLOOKUP(K2696,AM:AM,AN:AN)</f>
        <v>0.86</v>
      </c>
      <c r="N2696">
        <f>L2696*_xlfn.XLOOKUP(K2696,AM:AM,AO:AO)</f>
        <v>1</v>
      </c>
      <c r="O2696">
        <v>0</v>
      </c>
      <c r="P2696">
        <f>O2696*_xlfn.XLOOKUP(K2696,AM:AM,AN:AN)</f>
        <v>0</v>
      </c>
      <c r="Q2696">
        <f>O2696*_xlfn.XLOOKUP(K2696,AM:AM,AO:AO)</f>
        <v>0</v>
      </c>
      <c r="R2696" t="str">
        <f>_xlfn.XLOOKUP(E2696,AF:AF,AG:AG)</f>
        <v>F1S USA</v>
      </c>
      <c r="S2696" t="str">
        <f>_xlfn.XLOOKUP(E2696,AF:AF,AI:AI)</f>
        <v>United States</v>
      </c>
      <c r="T2696">
        <f>WEEKNUM(G2696)</f>
        <v>31</v>
      </c>
      <c r="U2696">
        <f>YEAR(G2696)</f>
        <v>2025</v>
      </c>
      <c r="V2696" s="117">
        <f>IFERROR(Q2696/N2696,"0")</f>
        <v>0</v>
      </c>
    </row>
    <row r="2697" spans="1:22">
      <c r="A2697" t="str">
        <f>_xlfn.XLOOKUP(D2697,BN:BN,BO:BO)</f>
        <v>México</v>
      </c>
      <c r="B2697" t="s">
        <v>25</v>
      </c>
      <c r="C2697">
        <v>410</v>
      </c>
      <c r="D2697" t="str">
        <f>_xlfn.XLOOKUP(C2697,BH:BH,BI:BI)</f>
        <v>VeronicaN</v>
      </c>
      <c r="E2697">
        <v>28934</v>
      </c>
      <c r="F2697" t="s">
        <v>2927</v>
      </c>
      <c r="G2697" s="63">
        <v>45866</v>
      </c>
      <c r="H2697" t="s">
        <v>218</v>
      </c>
      <c r="I2697" t="s">
        <v>366</v>
      </c>
      <c r="J2697" t="str">
        <f>_xlfn.XLOOKUP(I2697,AS:AS,AU:AU)</f>
        <v>Vuelos</v>
      </c>
      <c r="K2697" t="s">
        <v>33</v>
      </c>
      <c r="L2697">
        <v>59</v>
      </c>
      <c r="M2697">
        <f>L2697*_xlfn.XLOOKUP(K2697,AM:AM,AN:AN)</f>
        <v>50.74</v>
      </c>
      <c r="N2697">
        <f>L2697*_xlfn.XLOOKUP(K2697,AM:AM,AO:AO)</f>
        <v>59</v>
      </c>
      <c r="O2697">
        <v>0</v>
      </c>
      <c r="P2697">
        <f>O2697*_xlfn.XLOOKUP(K2697,AM:AM,AN:AN)</f>
        <v>0</v>
      </c>
      <c r="Q2697">
        <f>O2697*_xlfn.XLOOKUP(K2697,AM:AM,AO:AO)</f>
        <v>0</v>
      </c>
      <c r="R2697" t="str">
        <f>_xlfn.XLOOKUP(E2697,AF:AF,AG:AG)</f>
        <v>F1S USA</v>
      </c>
      <c r="S2697" t="str">
        <f>_xlfn.XLOOKUP(E2697,AF:AF,AI:AI)</f>
        <v>United States</v>
      </c>
      <c r="T2697">
        <f>WEEKNUM(G2697)</f>
        <v>31</v>
      </c>
      <c r="U2697">
        <f>YEAR(G2697)</f>
        <v>2025</v>
      </c>
      <c r="V2697" s="117">
        <f>IFERROR(Q2697/N2697,"0")</f>
        <v>0</v>
      </c>
    </row>
    <row r="2698" spans="1:22">
      <c r="A2698" t="str">
        <f>_xlfn.XLOOKUP(D2698,BN:BN,BO:BO)</f>
        <v>México</v>
      </c>
      <c r="B2698" t="s">
        <v>25</v>
      </c>
      <c r="C2698">
        <v>410</v>
      </c>
      <c r="D2698" t="str">
        <f>_xlfn.XLOOKUP(C2698,BH:BH,BI:BI)</f>
        <v>VeronicaN</v>
      </c>
      <c r="E2698">
        <v>28934</v>
      </c>
      <c r="F2698" t="s">
        <v>2916</v>
      </c>
      <c r="G2698" s="63">
        <v>45867</v>
      </c>
      <c r="H2698" t="s">
        <v>218</v>
      </c>
      <c r="I2698" t="s">
        <v>366</v>
      </c>
      <c r="J2698" t="str">
        <f>_xlfn.XLOOKUP(I2698,AS:AS,AU:AU)</f>
        <v>Vuelos</v>
      </c>
      <c r="K2698" t="s">
        <v>33</v>
      </c>
      <c r="L2698">
        <v>279.2</v>
      </c>
      <c r="M2698">
        <f>L2698*_xlfn.XLOOKUP(K2698,AM:AM,AN:AN)</f>
        <v>240.11199999999999</v>
      </c>
      <c r="N2698">
        <f>L2698*_xlfn.XLOOKUP(K2698,AM:AM,AO:AO)</f>
        <v>279.2</v>
      </c>
      <c r="O2698">
        <v>0</v>
      </c>
      <c r="P2698">
        <f>O2698*_xlfn.XLOOKUP(K2698,AM:AM,AN:AN)</f>
        <v>0</v>
      </c>
      <c r="Q2698">
        <f>O2698*_xlfn.XLOOKUP(K2698,AM:AM,AO:AO)</f>
        <v>0</v>
      </c>
      <c r="R2698" t="str">
        <f>_xlfn.XLOOKUP(E2698,AF:AF,AG:AG)</f>
        <v>F1S USA</v>
      </c>
      <c r="S2698" t="str">
        <f>_xlfn.XLOOKUP(E2698,AF:AF,AI:AI)</f>
        <v>United States</v>
      </c>
      <c r="T2698">
        <f>WEEKNUM(G2698)</f>
        <v>31</v>
      </c>
      <c r="U2698">
        <f>YEAR(G2698)</f>
        <v>2025</v>
      </c>
      <c r="V2698" s="117">
        <f>IFERROR(Q2698/N2698,"0")</f>
        <v>0</v>
      </c>
    </row>
    <row r="2699" spans="1:22">
      <c r="A2699" t="str">
        <f>_xlfn.XLOOKUP(D2699,BN:BN,BO:BO)</f>
        <v>México</v>
      </c>
      <c r="B2699" t="s">
        <v>25</v>
      </c>
      <c r="C2699">
        <v>410</v>
      </c>
      <c r="D2699" t="str">
        <f>_xlfn.XLOOKUP(C2699,BH:BH,BI:BI)</f>
        <v>VeronicaN</v>
      </c>
      <c r="E2699">
        <v>28934</v>
      </c>
      <c r="F2699" t="s">
        <v>3542</v>
      </c>
      <c r="G2699" s="63">
        <v>45867</v>
      </c>
      <c r="H2699" t="s">
        <v>218</v>
      </c>
      <c r="I2699" t="s">
        <v>366</v>
      </c>
      <c r="J2699" t="str">
        <f>_xlfn.XLOOKUP(I2699,AS:AS,AU:AU)</f>
        <v>Vuelos</v>
      </c>
      <c r="K2699" t="s">
        <v>33</v>
      </c>
      <c r="L2699">
        <v>279.2</v>
      </c>
      <c r="M2699">
        <f>L2699*_xlfn.XLOOKUP(K2699,AM:AM,AN:AN)</f>
        <v>240.11199999999999</v>
      </c>
      <c r="N2699">
        <f>L2699*_xlfn.XLOOKUP(K2699,AM:AM,AO:AO)</f>
        <v>279.2</v>
      </c>
      <c r="O2699">
        <v>0</v>
      </c>
      <c r="P2699">
        <f>O2699*_xlfn.XLOOKUP(K2699,AM:AM,AN:AN)</f>
        <v>0</v>
      </c>
      <c r="Q2699">
        <f>O2699*_xlfn.XLOOKUP(K2699,AM:AM,AO:AO)</f>
        <v>0</v>
      </c>
      <c r="R2699" t="str">
        <f>_xlfn.XLOOKUP(E2699,AF:AF,AG:AG)</f>
        <v>F1S USA</v>
      </c>
      <c r="S2699" t="str">
        <f>_xlfn.XLOOKUP(E2699,AF:AF,AI:AI)</f>
        <v>United States</v>
      </c>
      <c r="T2699">
        <f>WEEKNUM(G2699)</f>
        <v>31</v>
      </c>
      <c r="U2699">
        <f>YEAR(G2699)</f>
        <v>2025</v>
      </c>
      <c r="V2699" s="117">
        <f>IFERROR(Q2699/N2699,"0")</f>
        <v>0</v>
      </c>
    </row>
    <row r="2700" spans="1:22">
      <c r="A2700" t="str">
        <f>_xlfn.XLOOKUP(D2700,BN:BN,BO:BO)</f>
        <v>México</v>
      </c>
      <c r="B2700" t="s">
        <v>25</v>
      </c>
      <c r="C2700">
        <v>410</v>
      </c>
      <c r="D2700" t="str">
        <f>_xlfn.XLOOKUP(C2700,BH:BH,BI:BI)</f>
        <v>VeronicaN</v>
      </c>
      <c r="E2700">
        <v>28934</v>
      </c>
      <c r="F2700" t="s">
        <v>3513</v>
      </c>
      <c r="G2700" s="63">
        <v>45869</v>
      </c>
      <c r="H2700" t="s">
        <v>218</v>
      </c>
      <c r="I2700" t="s">
        <v>366</v>
      </c>
      <c r="J2700" t="str">
        <f>_xlfn.XLOOKUP(I2700,AS:AS,AU:AU)</f>
        <v>Vuelos</v>
      </c>
      <c r="K2700" t="s">
        <v>33</v>
      </c>
      <c r="L2700">
        <v>648.70000000000005</v>
      </c>
      <c r="M2700">
        <f>L2700*_xlfn.XLOOKUP(K2700,AM:AM,AN:AN)</f>
        <v>557.88200000000006</v>
      </c>
      <c r="N2700">
        <f>L2700*_xlfn.XLOOKUP(K2700,AM:AM,AO:AO)</f>
        <v>648.70000000000005</v>
      </c>
      <c r="O2700">
        <v>0</v>
      </c>
      <c r="P2700">
        <f>O2700*_xlfn.XLOOKUP(K2700,AM:AM,AN:AN)</f>
        <v>0</v>
      </c>
      <c r="Q2700">
        <f>O2700*_xlfn.XLOOKUP(K2700,AM:AM,AO:AO)</f>
        <v>0</v>
      </c>
      <c r="R2700" t="str">
        <f>_xlfn.XLOOKUP(E2700,AF:AF,AG:AG)</f>
        <v>F1S USA</v>
      </c>
      <c r="S2700" t="str">
        <f>_xlfn.XLOOKUP(E2700,AF:AF,AI:AI)</f>
        <v>United States</v>
      </c>
      <c r="T2700">
        <f>WEEKNUM(G2700)</f>
        <v>31</v>
      </c>
      <c r="U2700">
        <f>YEAR(G2700)</f>
        <v>2025</v>
      </c>
      <c r="V2700" s="117">
        <f>IFERROR(Q2700/N2700,"0")</f>
        <v>0</v>
      </c>
    </row>
    <row r="2701" spans="1:22">
      <c r="A2701" t="str">
        <f>_xlfn.XLOOKUP(D2701,BN:BN,BO:BO)</f>
        <v>México</v>
      </c>
      <c r="B2701" t="s">
        <v>25</v>
      </c>
      <c r="C2701">
        <v>410</v>
      </c>
      <c r="D2701" t="str">
        <f>_xlfn.XLOOKUP(C2701,BH:BH,BI:BI)</f>
        <v>VeronicaN</v>
      </c>
      <c r="E2701">
        <v>28934</v>
      </c>
      <c r="F2701" t="s">
        <v>3510</v>
      </c>
      <c r="G2701" s="63">
        <v>45869</v>
      </c>
      <c r="H2701" t="s">
        <v>218</v>
      </c>
      <c r="I2701" t="s">
        <v>366</v>
      </c>
      <c r="J2701" t="str">
        <f>_xlfn.XLOOKUP(I2701,AS:AS,AU:AU)</f>
        <v>Vuelos</v>
      </c>
      <c r="K2701" t="s">
        <v>33</v>
      </c>
      <c r="L2701">
        <v>648.70000000000005</v>
      </c>
      <c r="M2701">
        <f>L2701*_xlfn.XLOOKUP(K2701,AM:AM,AN:AN)</f>
        <v>557.88200000000006</v>
      </c>
      <c r="N2701">
        <f>L2701*_xlfn.XLOOKUP(K2701,AM:AM,AO:AO)</f>
        <v>648.70000000000005</v>
      </c>
      <c r="O2701">
        <v>0</v>
      </c>
      <c r="P2701">
        <f>O2701*_xlfn.XLOOKUP(K2701,AM:AM,AN:AN)</f>
        <v>0</v>
      </c>
      <c r="Q2701">
        <f>O2701*_xlfn.XLOOKUP(K2701,AM:AM,AO:AO)</f>
        <v>0</v>
      </c>
      <c r="R2701" t="str">
        <f>_xlfn.XLOOKUP(E2701,AF:AF,AG:AG)</f>
        <v>F1S USA</v>
      </c>
      <c r="S2701" t="str">
        <f>_xlfn.XLOOKUP(E2701,AF:AF,AI:AI)</f>
        <v>United States</v>
      </c>
      <c r="T2701">
        <f>WEEKNUM(G2701)</f>
        <v>31</v>
      </c>
      <c r="U2701">
        <f>YEAR(G2701)</f>
        <v>2025</v>
      </c>
      <c r="V2701" s="117">
        <f>IFERROR(Q2701/N2701,"0")</f>
        <v>0</v>
      </c>
    </row>
    <row r="2702" spans="1:22">
      <c r="A2702" t="str">
        <f>_xlfn.XLOOKUP(D2702,BN:BN,BO:BO)</f>
        <v>México</v>
      </c>
      <c r="B2702" t="s">
        <v>25</v>
      </c>
      <c r="C2702">
        <v>410</v>
      </c>
      <c r="D2702" t="str">
        <f>_xlfn.XLOOKUP(C2702,BH:BH,BI:BI)</f>
        <v>VeronicaN</v>
      </c>
      <c r="E2702">
        <v>28934</v>
      </c>
      <c r="F2702" t="s">
        <v>3515</v>
      </c>
      <c r="G2702" s="63">
        <v>45866</v>
      </c>
      <c r="H2702" t="s">
        <v>218</v>
      </c>
      <c r="I2702" t="s">
        <v>366</v>
      </c>
      <c r="J2702" t="str">
        <f>_xlfn.XLOOKUP(I2702,AS:AS,AU:AU)</f>
        <v>Vuelos</v>
      </c>
      <c r="K2702" t="s">
        <v>33</v>
      </c>
      <c r="L2702">
        <v>0</v>
      </c>
      <c r="M2702">
        <f>L2702*_xlfn.XLOOKUP(K2702,AM:AM,AN:AN)</f>
        <v>0</v>
      </c>
      <c r="N2702">
        <f>L2702*_xlfn.XLOOKUP(K2702,AM:AM,AO:AO)</f>
        <v>0</v>
      </c>
      <c r="O2702">
        <v>0</v>
      </c>
      <c r="P2702">
        <f>O2702*_xlfn.XLOOKUP(K2702,AM:AM,AN:AN)</f>
        <v>0</v>
      </c>
      <c r="Q2702">
        <f>O2702*_xlfn.XLOOKUP(K2702,AM:AM,AO:AO)</f>
        <v>0</v>
      </c>
      <c r="R2702" t="str">
        <f>_xlfn.XLOOKUP(E2702,AF:AF,AG:AG)</f>
        <v>F1S USA</v>
      </c>
      <c r="S2702" t="str">
        <f>_xlfn.XLOOKUP(E2702,AF:AF,AI:AI)</f>
        <v>United States</v>
      </c>
      <c r="T2702">
        <f>WEEKNUM(G2702)</f>
        <v>31</v>
      </c>
      <c r="U2702">
        <f>YEAR(G2702)</f>
        <v>2025</v>
      </c>
      <c r="V2702" s="117" t="str">
        <f>IFERROR(Q2702/N2702,"0")</f>
        <v>0</v>
      </c>
    </row>
    <row r="2703" spans="1:22">
      <c r="A2703" t="str">
        <f>_xlfn.XLOOKUP(D2703,BN:BN,BO:BO)</f>
        <v>México</v>
      </c>
      <c r="B2703" t="s">
        <v>25</v>
      </c>
      <c r="C2703">
        <v>410</v>
      </c>
      <c r="D2703" t="str">
        <f>_xlfn.XLOOKUP(C2703,BH:BH,BI:BI)</f>
        <v>VeronicaN</v>
      </c>
      <c r="E2703">
        <v>28934</v>
      </c>
      <c r="F2703" t="s">
        <v>3511</v>
      </c>
      <c r="G2703" s="63">
        <v>45866</v>
      </c>
      <c r="H2703" t="s">
        <v>218</v>
      </c>
      <c r="I2703" t="s">
        <v>366</v>
      </c>
      <c r="J2703" t="str">
        <f>_xlfn.XLOOKUP(I2703,AS:AS,AU:AU)</f>
        <v>Vuelos</v>
      </c>
      <c r="K2703" t="s">
        <v>33</v>
      </c>
      <c r="L2703">
        <v>0</v>
      </c>
      <c r="M2703">
        <f>L2703*_xlfn.XLOOKUP(K2703,AM:AM,AN:AN)</f>
        <v>0</v>
      </c>
      <c r="N2703">
        <f>L2703*_xlfn.XLOOKUP(K2703,AM:AM,AO:AO)</f>
        <v>0</v>
      </c>
      <c r="O2703">
        <v>0</v>
      </c>
      <c r="P2703">
        <f>O2703*_xlfn.XLOOKUP(K2703,AM:AM,AN:AN)</f>
        <v>0</v>
      </c>
      <c r="Q2703">
        <f>O2703*_xlfn.XLOOKUP(K2703,AM:AM,AO:AO)</f>
        <v>0</v>
      </c>
      <c r="R2703" t="str">
        <f>_xlfn.XLOOKUP(E2703,AF:AF,AG:AG)</f>
        <v>F1S USA</v>
      </c>
      <c r="S2703" t="str">
        <f>_xlfn.XLOOKUP(E2703,AF:AF,AI:AI)</f>
        <v>United States</v>
      </c>
      <c r="T2703">
        <f>WEEKNUM(G2703)</f>
        <v>31</v>
      </c>
      <c r="U2703">
        <f>YEAR(G2703)</f>
        <v>2025</v>
      </c>
      <c r="V2703" s="117" t="str">
        <f>IFERROR(Q2703/N2703,"0")</f>
        <v>0</v>
      </c>
    </row>
    <row r="2704" spans="1:22">
      <c r="A2704" t="str">
        <f>_xlfn.XLOOKUP(D2704,BN:BN,BO:BO)</f>
        <v>México</v>
      </c>
      <c r="B2704" t="s">
        <v>25</v>
      </c>
      <c r="C2704">
        <v>410</v>
      </c>
      <c r="D2704" t="str">
        <f>_xlfn.XLOOKUP(C2704,BH:BH,BI:BI)</f>
        <v>VeronicaN</v>
      </c>
      <c r="E2704">
        <v>28934</v>
      </c>
      <c r="F2704" t="s">
        <v>3525</v>
      </c>
      <c r="G2704" s="63">
        <v>45872</v>
      </c>
      <c r="H2704" t="s">
        <v>218</v>
      </c>
      <c r="I2704" t="s">
        <v>366</v>
      </c>
      <c r="J2704" t="str">
        <f>_xlfn.XLOOKUP(I2704,AS:AS,AU:AU)</f>
        <v>Vuelos</v>
      </c>
      <c r="K2704" t="s">
        <v>33</v>
      </c>
      <c r="L2704">
        <v>1108.1500000000001</v>
      </c>
      <c r="M2704">
        <f>L2704*_xlfn.XLOOKUP(K2704,AM:AM,AN:AN)</f>
        <v>953.00900000000001</v>
      </c>
      <c r="N2704">
        <f>L2704*_xlfn.XLOOKUP(K2704,AM:AM,AO:AO)</f>
        <v>1108.1500000000001</v>
      </c>
      <c r="O2704">
        <v>185.4</v>
      </c>
      <c r="P2704">
        <f>O2704*_xlfn.XLOOKUP(K2704,AM:AM,AN:AN)</f>
        <v>159.44399999999999</v>
      </c>
      <c r="Q2704">
        <f>O2704*_xlfn.XLOOKUP(K2704,AM:AM,AO:AO)</f>
        <v>185.4</v>
      </c>
      <c r="R2704" t="str">
        <f>_xlfn.XLOOKUP(E2704,AF:AF,AG:AG)</f>
        <v>F1S USA</v>
      </c>
      <c r="S2704" t="str">
        <f>_xlfn.XLOOKUP(E2704,AF:AF,AI:AI)</f>
        <v>United States</v>
      </c>
      <c r="T2704">
        <f>WEEKNUM(G2704)</f>
        <v>32</v>
      </c>
      <c r="U2704">
        <f>YEAR(G2704)</f>
        <v>2025</v>
      </c>
      <c r="V2704" s="117">
        <f>IFERROR(Q2704/N2704,"0")</f>
        <v>0.16730587014393358</v>
      </c>
    </row>
    <row r="2705" spans="1:22">
      <c r="A2705" t="str">
        <f>_xlfn.XLOOKUP(D2705,BN:BN,BO:BO)</f>
        <v>México</v>
      </c>
      <c r="B2705" t="s">
        <v>25</v>
      </c>
      <c r="C2705">
        <v>410</v>
      </c>
      <c r="D2705" t="str">
        <f>_xlfn.XLOOKUP(C2705,BH:BH,BI:BI)</f>
        <v>VeronicaN</v>
      </c>
      <c r="E2705">
        <v>0</v>
      </c>
      <c r="F2705" t="s">
        <v>2283</v>
      </c>
      <c r="G2705" s="63" t="s">
        <v>218</v>
      </c>
      <c r="H2705" t="s">
        <v>218</v>
      </c>
      <c r="I2705" t="s">
        <v>396</v>
      </c>
      <c r="J2705" t="str">
        <f>_xlfn.XLOOKUP(I2705,AS:AS,AU:AU)</f>
        <v>Honorarios</v>
      </c>
      <c r="K2705" t="s">
        <v>33</v>
      </c>
      <c r="L2705">
        <v>1094.54</v>
      </c>
      <c r="M2705">
        <f>L2705*_xlfn.XLOOKUP(K2705,AM:AM,AN:AN)</f>
        <v>941.30439999999999</v>
      </c>
      <c r="N2705">
        <f>L2705*_xlfn.XLOOKUP(K2705,AM:AM,AO:AO)</f>
        <v>1094.54</v>
      </c>
      <c r="O2705">
        <v>1094.54</v>
      </c>
      <c r="P2705">
        <f>O2705*_xlfn.XLOOKUP(K2705,AM:AM,AN:AN)</f>
        <v>941.30439999999999</v>
      </c>
      <c r="Q2705">
        <f>O2705*_xlfn.XLOOKUP(K2705,AM:AM,AO:AO)</f>
        <v>1094.54</v>
      </c>
      <c r="R2705" t="str">
        <f>_xlfn.XLOOKUP(E2705,AF:AF,AG:AG)</f>
        <v>FEES</v>
      </c>
      <c r="S2705">
        <f>_xlfn.XLOOKUP(E2705,AF:AF,AI:AI)</f>
        <v>0</v>
      </c>
      <c r="T2705" t="e">
        <f>WEEKNUM(G2705)</f>
        <v>#VALUE!</v>
      </c>
      <c r="U2705" t="e">
        <f>YEAR(G2705)</f>
        <v>#VALUE!</v>
      </c>
      <c r="V2705" s="117">
        <f>IFERROR(Q2705/N2705,"0")</f>
        <v>1</v>
      </c>
    </row>
    <row r="2706" spans="1:22">
      <c r="A2706" t="str">
        <f>_xlfn.XLOOKUP(D2706,BN:BN,BO:BO)</f>
        <v>México</v>
      </c>
      <c r="B2706" t="s">
        <v>25</v>
      </c>
      <c r="C2706">
        <v>410</v>
      </c>
      <c r="D2706" t="str">
        <f>_xlfn.XLOOKUP(C2706,BH:BH,BI:BI)</f>
        <v>VeronicaN</v>
      </c>
      <c r="E2706">
        <v>28934</v>
      </c>
      <c r="F2706" t="s">
        <v>3512</v>
      </c>
      <c r="G2706" s="63">
        <v>45869</v>
      </c>
      <c r="H2706" t="s">
        <v>218</v>
      </c>
      <c r="I2706" t="s">
        <v>366</v>
      </c>
      <c r="J2706" t="str">
        <f>_xlfn.XLOOKUP(I2706,AS:AS,AU:AU)</f>
        <v>Vuelos</v>
      </c>
      <c r="K2706" t="s">
        <v>33</v>
      </c>
      <c r="L2706">
        <v>579.70000000000005</v>
      </c>
      <c r="M2706">
        <f>L2706*_xlfn.XLOOKUP(K2706,AM:AM,AN:AN)</f>
        <v>498.54200000000003</v>
      </c>
      <c r="N2706">
        <f>L2706*_xlfn.XLOOKUP(K2706,AM:AM,AO:AO)</f>
        <v>579.70000000000005</v>
      </c>
      <c r="O2706">
        <v>0</v>
      </c>
      <c r="P2706">
        <f>O2706*_xlfn.XLOOKUP(K2706,AM:AM,AN:AN)</f>
        <v>0</v>
      </c>
      <c r="Q2706">
        <f>O2706*_xlfn.XLOOKUP(K2706,AM:AM,AO:AO)</f>
        <v>0</v>
      </c>
      <c r="R2706" t="str">
        <f>_xlfn.XLOOKUP(E2706,AF:AF,AG:AG)</f>
        <v>F1S USA</v>
      </c>
      <c r="S2706" t="str">
        <f>_xlfn.XLOOKUP(E2706,AF:AF,AI:AI)</f>
        <v>United States</v>
      </c>
      <c r="T2706">
        <f>WEEKNUM(G2706)</f>
        <v>31</v>
      </c>
      <c r="U2706">
        <f>YEAR(G2706)</f>
        <v>2025</v>
      </c>
      <c r="V2706" s="117">
        <f>IFERROR(Q2706/N2706,"0")</f>
        <v>0</v>
      </c>
    </row>
    <row r="2707" spans="1:22">
      <c r="A2707" t="str">
        <f>_xlfn.XLOOKUP(D2707,BN:BN,BO:BO)</f>
        <v>México</v>
      </c>
      <c r="B2707" t="s">
        <v>25</v>
      </c>
      <c r="C2707">
        <v>410</v>
      </c>
      <c r="D2707" t="str">
        <f>_xlfn.XLOOKUP(C2707,BH:BH,BI:BI)</f>
        <v>VeronicaN</v>
      </c>
      <c r="E2707">
        <v>28934</v>
      </c>
      <c r="F2707" t="s">
        <v>3514</v>
      </c>
      <c r="G2707" s="63">
        <v>45866</v>
      </c>
      <c r="H2707" t="s">
        <v>218</v>
      </c>
      <c r="I2707" t="s">
        <v>366</v>
      </c>
      <c r="J2707" t="str">
        <f>_xlfn.XLOOKUP(I2707,AS:AS,AU:AU)</f>
        <v>Vuelos</v>
      </c>
      <c r="K2707" t="s">
        <v>33</v>
      </c>
      <c r="L2707">
        <v>47</v>
      </c>
      <c r="M2707">
        <f>L2707*_xlfn.XLOOKUP(K2707,AM:AM,AN:AN)</f>
        <v>40.42</v>
      </c>
      <c r="N2707">
        <f>L2707*_xlfn.XLOOKUP(K2707,AM:AM,AO:AO)</f>
        <v>47</v>
      </c>
      <c r="O2707">
        <v>0</v>
      </c>
      <c r="P2707">
        <f>O2707*_xlfn.XLOOKUP(K2707,AM:AM,AN:AN)</f>
        <v>0</v>
      </c>
      <c r="Q2707">
        <f>O2707*_xlfn.XLOOKUP(K2707,AM:AM,AO:AO)</f>
        <v>0</v>
      </c>
      <c r="R2707" t="str">
        <f>_xlfn.XLOOKUP(E2707,AF:AF,AG:AG)</f>
        <v>F1S USA</v>
      </c>
      <c r="S2707" t="str">
        <f>_xlfn.XLOOKUP(E2707,AF:AF,AI:AI)</f>
        <v>United States</v>
      </c>
      <c r="T2707">
        <f>WEEKNUM(G2707)</f>
        <v>31</v>
      </c>
      <c r="U2707">
        <f>YEAR(G2707)</f>
        <v>2025</v>
      </c>
      <c r="V2707" s="117">
        <f>IFERROR(Q2707/N2707,"0")</f>
        <v>0</v>
      </c>
    </row>
    <row r="2708" spans="1:22">
      <c r="A2708" t="str">
        <f>_xlfn.XLOOKUP(D2708,BN:BN,BO:BO)</f>
        <v>México</v>
      </c>
      <c r="B2708" t="s">
        <v>25</v>
      </c>
      <c r="C2708">
        <v>410</v>
      </c>
      <c r="D2708" t="str">
        <f>_xlfn.XLOOKUP(C2708,BH:BH,BI:BI)</f>
        <v>VeronicaN</v>
      </c>
      <c r="E2708">
        <v>0</v>
      </c>
      <c r="F2708" t="s">
        <v>2273</v>
      </c>
      <c r="G2708" s="63" t="s">
        <v>218</v>
      </c>
      <c r="H2708" s="63" t="s">
        <v>218</v>
      </c>
      <c r="I2708" t="s">
        <v>396</v>
      </c>
      <c r="J2708" t="str">
        <f>_xlfn.XLOOKUP(I2708,AS:AS,AU:AU)</f>
        <v>Honorarios</v>
      </c>
      <c r="K2708" t="s">
        <v>33</v>
      </c>
      <c r="L2708">
        <v>175</v>
      </c>
      <c r="M2708">
        <f>L2708*_xlfn.XLOOKUP(K2708,AM:AM,AN:AN)</f>
        <v>150.5</v>
      </c>
      <c r="N2708">
        <f>L2708*_xlfn.XLOOKUP(K2708,AM:AM,AO:AO)</f>
        <v>175</v>
      </c>
      <c r="O2708">
        <v>175</v>
      </c>
      <c r="P2708">
        <f>O2708*_xlfn.XLOOKUP(K2708,AM:AM,AN:AN)</f>
        <v>150.5</v>
      </c>
      <c r="Q2708">
        <f>O2708*_xlfn.XLOOKUP(K2708,AM:AM,AO:AO)</f>
        <v>175</v>
      </c>
      <c r="R2708" t="str">
        <f>_xlfn.XLOOKUP(E2708,AF:AF,AG:AG)</f>
        <v>FEES</v>
      </c>
      <c r="S2708">
        <f>_xlfn.XLOOKUP(E2708,AF:AF,AI:AI)</f>
        <v>0</v>
      </c>
      <c r="T2708" t="e">
        <f>WEEKNUM(G2708)</f>
        <v>#VALUE!</v>
      </c>
      <c r="U2708" t="e">
        <f>YEAR(G2708)</f>
        <v>#VALUE!</v>
      </c>
      <c r="V2708" s="117">
        <f>IFERROR(Q2708/N2708,"0")</f>
        <v>1</v>
      </c>
    </row>
    <row r="2709" spans="1:22">
      <c r="A2709" t="str">
        <f>_xlfn.XLOOKUP(D2709,BN:BN,BO:BO)</f>
        <v>México</v>
      </c>
      <c r="B2709" t="s">
        <v>25</v>
      </c>
      <c r="C2709">
        <v>411</v>
      </c>
      <c r="D2709" t="str">
        <f>_xlfn.XLOOKUP(C2709,BH:BH,BI:BI)</f>
        <v>LorenzaP</v>
      </c>
      <c r="E2709">
        <v>28934</v>
      </c>
      <c r="F2709" t="s">
        <v>3543</v>
      </c>
      <c r="G2709" s="63">
        <v>45825</v>
      </c>
      <c r="H2709" s="63">
        <v>45838</v>
      </c>
      <c r="I2709" t="s">
        <v>366</v>
      </c>
      <c r="J2709" t="str">
        <f>_xlfn.XLOOKUP(I2709,AS:AS,AU:AU)</f>
        <v>Vuelos</v>
      </c>
      <c r="K2709" t="s">
        <v>33</v>
      </c>
      <c r="L2709">
        <v>3010.9</v>
      </c>
      <c r="M2709">
        <f>L2709*_xlfn.XLOOKUP(K2709,AM:AM,AN:AN)</f>
        <v>2589.3740000000003</v>
      </c>
      <c r="N2709">
        <f>L2709*_xlfn.XLOOKUP(K2709,AM:AM,AO:AO)</f>
        <v>3010.9</v>
      </c>
      <c r="O2709">
        <v>220.48</v>
      </c>
      <c r="P2709">
        <f>O2709*_xlfn.XLOOKUP(K2709,AM:AM,AN:AN)</f>
        <v>189.61279999999999</v>
      </c>
      <c r="Q2709">
        <f>O2709*_xlfn.XLOOKUP(K2709,AM:AM,AO:AO)</f>
        <v>220.48</v>
      </c>
      <c r="R2709" t="str">
        <f>_xlfn.XLOOKUP(E2709,AF:AF,AG:AG)</f>
        <v>F1S USA</v>
      </c>
      <c r="S2709" t="str">
        <f>_xlfn.XLOOKUP(E2709,AF:AF,AI:AI)</f>
        <v>United States</v>
      </c>
      <c r="T2709">
        <f>WEEKNUM(G2709)</f>
        <v>25</v>
      </c>
      <c r="U2709">
        <f>YEAR(G2709)</f>
        <v>2025</v>
      </c>
      <c r="V2709" s="117">
        <f>IFERROR(Q2709/N2709,"0")</f>
        <v>7.3227274236939116E-2</v>
      </c>
    </row>
    <row r="2710" spans="1:22">
      <c r="A2710" t="str">
        <f>_xlfn.XLOOKUP(D2710,BN:BN,BO:BO)</f>
        <v>México</v>
      </c>
      <c r="B2710" t="s">
        <v>25</v>
      </c>
      <c r="C2710">
        <v>411</v>
      </c>
      <c r="D2710" t="str">
        <f>_xlfn.XLOOKUP(C2710,BH:BH,BI:BI)</f>
        <v>LorenzaP</v>
      </c>
      <c r="E2710">
        <v>28934</v>
      </c>
      <c r="F2710" t="s">
        <v>3335</v>
      </c>
      <c r="G2710" s="63">
        <v>45825</v>
      </c>
      <c r="H2710" s="63">
        <v>45838</v>
      </c>
      <c r="I2710" t="s">
        <v>366</v>
      </c>
      <c r="J2710" t="str">
        <f>_xlfn.XLOOKUP(I2710,AS:AS,AU:AU)</f>
        <v>Vuelos</v>
      </c>
      <c r="K2710" t="s">
        <v>33</v>
      </c>
      <c r="L2710">
        <v>1757</v>
      </c>
      <c r="M2710">
        <f>L2710*_xlfn.XLOOKUP(K2710,AM:AM,AN:AN)</f>
        <v>1511.02</v>
      </c>
      <c r="N2710">
        <f>L2710*_xlfn.XLOOKUP(K2710,AM:AM,AO:AO)</f>
        <v>1757</v>
      </c>
      <c r="O2710">
        <v>50.68</v>
      </c>
      <c r="P2710">
        <f>O2710*_xlfn.XLOOKUP(K2710,AM:AM,AN:AN)</f>
        <v>43.584800000000001</v>
      </c>
      <c r="Q2710">
        <f>O2710*_xlfn.XLOOKUP(K2710,AM:AM,AO:AO)</f>
        <v>50.68</v>
      </c>
      <c r="R2710" t="str">
        <f>_xlfn.XLOOKUP(E2710,AF:AF,AG:AG)</f>
        <v>F1S USA</v>
      </c>
      <c r="S2710" t="str">
        <f>_xlfn.XLOOKUP(E2710,AF:AF,AI:AI)</f>
        <v>United States</v>
      </c>
      <c r="T2710">
        <f>WEEKNUM(G2710)</f>
        <v>25</v>
      </c>
      <c r="U2710">
        <f>YEAR(G2710)</f>
        <v>2025</v>
      </c>
      <c r="V2710" s="117">
        <f>IFERROR(Q2710/N2710,"0")</f>
        <v>2.8844621513944221E-2</v>
      </c>
    </row>
    <row r="2711" spans="1:22">
      <c r="A2711" t="str">
        <f>_xlfn.XLOOKUP(D2711,BN:BN,BO:BO)</f>
        <v>México</v>
      </c>
      <c r="B2711" t="s">
        <v>25</v>
      </c>
      <c r="C2711">
        <v>412</v>
      </c>
      <c r="D2711" t="str">
        <f>_xlfn.XLOOKUP(C2711,BH:BH,BI:BI)</f>
        <v>DianaM</v>
      </c>
      <c r="E2711">
        <v>28512</v>
      </c>
      <c r="F2711" t="s">
        <v>2225</v>
      </c>
      <c r="G2711" s="63">
        <v>45783</v>
      </c>
      <c r="H2711" s="63">
        <v>45785</v>
      </c>
      <c r="I2711" t="s">
        <v>376</v>
      </c>
      <c r="J2711" t="str">
        <f>_xlfn.XLOOKUP(I2711,AS:AS,AU:AU)</f>
        <v>Hotel</v>
      </c>
      <c r="K2711" t="s">
        <v>33</v>
      </c>
      <c r="L2711">
        <v>2286.5</v>
      </c>
      <c r="M2711">
        <f>L2711*_xlfn.XLOOKUP(K2711,AM:AM,AN:AN)</f>
        <v>1966.3899999999999</v>
      </c>
      <c r="N2711">
        <f>L2711*_xlfn.XLOOKUP(K2711,AM:AM,AO:AO)</f>
        <v>2286.5</v>
      </c>
      <c r="O2711">
        <v>228.65</v>
      </c>
      <c r="P2711">
        <f>O2711*_xlfn.XLOOKUP(K2711,AM:AM,AN:AN)</f>
        <v>196.63900000000001</v>
      </c>
      <c r="Q2711">
        <f>O2711*_xlfn.XLOOKUP(K2711,AM:AM,AO:AO)</f>
        <v>228.65</v>
      </c>
      <c r="R2711" t="str">
        <f>_xlfn.XLOOKUP(E2711,AF:AF,AG:AG)</f>
        <v>MANDARIN ORIENTAL RITZ MADRID</v>
      </c>
      <c r="S2711" t="str">
        <f>_xlfn.XLOOKUP(E2711,AF:AF,AI:AI)</f>
        <v>Spain</v>
      </c>
      <c r="T2711">
        <f>WEEKNUM(G2711)</f>
        <v>19</v>
      </c>
      <c r="U2711">
        <f>YEAR(G2711)</f>
        <v>2025</v>
      </c>
      <c r="V2711" s="117">
        <f>IFERROR(Q2711/N2711,"0")</f>
        <v>0.1</v>
      </c>
    </row>
    <row r="2712" spans="1:22">
      <c r="A2712" t="str">
        <f>_xlfn.XLOOKUP(D2712,BN:BN,BO:BO)</f>
        <v>México</v>
      </c>
      <c r="B2712" t="s">
        <v>25</v>
      </c>
      <c r="C2712">
        <v>413</v>
      </c>
      <c r="D2712" t="str">
        <f>_xlfn.XLOOKUP(C2712,BH:BH,BI:BI)</f>
        <v>LuciaS</v>
      </c>
      <c r="E2712">
        <v>27931</v>
      </c>
      <c r="F2712" t="s">
        <v>1445</v>
      </c>
      <c r="G2712" s="63">
        <v>45864</v>
      </c>
      <c r="H2712" s="63">
        <v>45866</v>
      </c>
      <c r="I2712" t="s">
        <v>376</v>
      </c>
      <c r="J2712" t="str">
        <f>_xlfn.XLOOKUP(I2712,AS:AS,AU:AU)</f>
        <v>Hotel</v>
      </c>
      <c r="K2712" t="s">
        <v>30</v>
      </c>
      <c r="L2712">
        <v>23160</v>
      </c>
      <c r="M2712">
        <f>L2712*_xlfn.XLOOKUP(K2712,AM:AM,AN:AN)</f>
        <v>1111.68</v>
      </c>
      <c r="N2712">
        <f>L2712*_xlfn.XLOOKUP(K2712,AM:AM,AO:AO)</f>
        <v>1296.96</v>
      </c>
      <c r="O2712">
        <v>2316</v>
      </c>
      <c r="P2712">
        <f>O2712*_xlfn.XLOOKUP(K2712,AM:AM,AN:AN)</f>
        <v>111.16800000000001</v>
      </c>
      <c r="Q2712">
        <f>O2712*_xlfn.XLOOKUP(K2712,AM:AM,AO:AO)</f>
        <v>129.696</v>
      </c>
      <c r="R2712" t="str">
        <f>_xlfn.XLOOKUP(E2712,AF:AF,AG:AG)</f>
        <v>Bedsonline</v>
      </c>
      <c r="S2712" t="str">
        <f>_xlfn.XLOOKUP(E2712,AF:AF,AI:AI)</f>
        <v>Spain</v>
      </c>
      <c r="T2712">
        <f>WEEKNUM(G2712)</f>
        <v>30</v>
      </c>
      <c r="U2712">
        <f>YEAR(G2712)</f>
        <v>2025</v>
      </c>
      <c r="V2712" s="117">
        <f>IFERROR(Q2712/N2712,"0")</f>
        <v>9.9999999999999992E-2</v>
      </c>
    </row>
    <row r="2713" spans="1:22">
      <c r="A2713" t="str">
        <f>_xlfn.XLOOKUP(D2713,BN:BN,BO:BO)</f>
        <v>México</v>
      </c>
      <c r="B2713" t="s">
        <v>25</v>
      </c>
      <c r="C2713">
        <v>414</v>
      </c>
      <c r="D2713" t="str">
        <f>_xlfn.XLOOKUP(C2713,BH:BH,BI:BI)</f>
        <v>VeronicaN</v>
      </c>
      <c r="E2713">
        <v>28934</v>
      </c>
      <c r="F2713" t="s">
        <v>3527</v>
      </c>
      <c r="G2713" s="63">
        <v>45833</v>
      </c>
      <c r="H2713" t="s">
        <v>218</v>
      </c>
      <c r="I2713" t="s">
        <v>366</v>
      </c>
      <c r="J2713" t="str">
        <f>_xlfn.XLOOKUP(I2713,AS:AS,AU:AU)</f>
        <v>Vuelos</v>
      </c>
      <c r="K2713" t="s">
        <v>33</v>
      </c>
      <c r="L2713">
        <v>616.59</v>
      </c>
      <c r="M2713">
        <f>L2713*_xlfn.XLOOKUP(K2713,AM:AM,AN:AN)</f>
        <v>530.26740000000007</v>
      </c>
      <c r="N2713">
        <f>L2713*_xlfn.XLOOKUP(K2713,AM:AM,AO:AO)</f>
        <v>616.59</v>
      </c>
      <c r="O2713">
        <v>18.8</v>
      </c>
      <c r="P2713">
        <f>O2713*_xlfn.XLOOKUP(K2713,AM:AM,AN:AN)</f>
        <v>16.167999999999999</v>
      </c>
      <c r="Q2713">
        <f>O2713*_xlfn.XLOOKUP(K2713,AM:AM,AO:AO)</f>
        <v>18.8</v>
      </c>
      <c r="R2713" t="str">
        <f>_xlfn.XLOOKUP(E2713,AF:AF,AG:AG)</f>
        <v>F1S USA</v>
      </c>
      <c r="S2713" t="str">
        <f>_xlfn.XLOOKUP(E2713,AF:AF,AI:AI)</f>
        <v>United States</v>
      </c>
      <c r="T2713">
        <f>WEEKNUM(G2713)</f>
        <v>26</v>
      </c>
      <c r="U2713">
        <f>YEAR(G2713)</f>
        <v>2025</v>
      </c>
      <c r="V2713" s="117">
        <f>IFERROR(Q2713/N2713,"0")</f>
        <v>3.0490277169594057E-2</v>
      </c>
    </row>
    <row r="2714" spans="1:22">
      <c r="A2714" t="str">
        <f>_xlfn.XLOOKUP(D2714,BN:BN,BO:BO)</f>
        <v>México</v>
      </c>
      <c r="B2714" t="s">
        <v>25</v>
      </c>
      <c r="C2714">
        <v>414</v>
      </c>
      <c r="D2714" t="str">
        <f>_xlfn.XLOOKUP(C2714,BH:BH,BI:BI)</f>
        <v>VeronicaN</v>
      </c>
      <c r="E2714">
        <v>28934</v>
      </c>
      <c r="F2714" t="s">
        <v>3527</v>
      </c>
      <c r="G2714" s="63">
        <v>45844</v>
      </c>
      <c r="H2714" s="63" t="s">
        <v>218</v>
      </c>
      <c r="I2714" t="s">
        <v>366</v>
      </c>
      <c r="J2714" t="str">
        <f>_xlfn.XLOOKUP(I2714,AS:AS,AU:AU)</f>
        <v>Vuelos</v>
      </c>
      <c r="K2714" t="s">
        <v>33</v>
      </c>
      <c r="L2714">
        <v>1342.5</v>
      </c>
      <c r="M2714">
        <f>L2714*_xlfn.XLOOKUP(K2714,AM:AM,AN:AN)</f>
        <v>1154.55</v>
      </c>
      <c r="N2714">
        <f>L2714*_xlfn.XLOOKUP(K2714,AM:AM,AO:AO)</f>
        <v>1342.5</v>
      </c>
      <c r="O2714">
        <v>197.1</v>
      </c>
      <c r="P2714">
        <f>O2714*_xlfn.XLOOKUP(K2714,AM:AM,AN:AN)</f>
        <v>169.506</v>
      </c>
      <c r="Q2714">
        <f>O2714*_xlfn.XLOOKUP(K2714,AM:AM,AO:AO)</f>
        <v>197.1</v>
      </c>
      <c r="R2714" t="str">
        <f>_xlfn.XLOOKUP(E2714,AF:AF,AG:AG)</f>
        <v>F1S USA</v>
      </c>
      <c r="S2714" t="str">
        <f>_xlfn.XLOOKUP(E2714,AF:AF,AI:AI)</f>
        <v>United States</v>
      </c>
      <c r="T2714">
        <f>WEEKNUM(G2714)</f>
        <v>28</v>
      </c>
      <c r="U2714">
        <f>YEAR(G2714)</f>
        <v>2025</v>
      </c>
      <c r="V2714" s="117">
        <f>IFERROR(Q2714/N2714,"0")</f>
        <v>0.14681564245810055</v>
      </c>
    </row>
    <row r="2715" spans="1:22">
      <c r="A2715" t="str">
        <f>_xlfn.XLOOKUP(D2715,BN:BN,BO:BO)</f>
        <v>México</v>
      </c>
      <c r="B2715" t="s">
        <v>25</v>
      </c>
      <c r="C2715">
        <v>414</v>
      </c>
      <c r="D2715" t="str">
        <f>_xlfn.XLOOKUP(C2715,BH:BH,BI:BI)</f>
        <v>VeronicaN</v>
      </c>
      <c r="E2715">
        <v>25363</v>
      </c>
      <c r="F2715" t="s">
        <v>803</v>
      </c>
      <c r="G2715" s="63">
        <v>45835</v>
      </c>
      <c r="H2715" s="63">
        <v>45837</v>
      </c>
      <c r="I2715" t="s">
        <v>376</v>
      </c>
      <c r="J2715" t="str">
        <f>_xlfn.XLOOKUP(I2715,AS:AS,AU:AU)</f>
        <v>Hotel</v>
      </c>
      <c r="K2715" t="s">
        <v>33</v>
      </c>
      <c r="L2715">
        <v>1493</v>
      </c>
      <c r="M2715">
        <f>L2715*_xlfn.XLOOKUP(K2715,AM:AM,AN:AN)</f>
        <v>1283.98</v>
      </c>
      <c r="N2715">
        <f>L2715*_xlfn.XLOOKUP(K2715,AM:AM,AO:AO)</f>
        <v>1493</v>
      </c>
      <c r="O2715">
        <v>369.3</v>
      </c>
      <c r="P2715">
        <f>O2715*_xlfn.XLOOKUP(K2715,AM:AM,AN:AN)</f>
        <v>317.59800000000001</v>
      </c>
      <c r="Q2715">
        <f>O2715*_xlfn.XLOOKUP(K2715,AM:AM,AO:AO)</f>
        <v>369.3</v>
      </c>
      <c r="R2715" t="str">
        <f>_xlfn.XLOOKUP(E2715,AF:AF,AG:AG)</f>
        <v>ROSEWOOD VILLA MAGNA</v>
      </c>
      <c r="S2715" t="str">
        <f>_xlfn.XLOOKUP(E2715,AF:AF,AI:AI)</f>
        <v>Spain</v>
      </c>
      <c r="T2715">
        <f>WEEKNUM(G2715)</f>
        <v>26</v>
      </c>
      <c r="U2715">
        <f>YEAR(G2715)</f>
        <v>2025</v>
      </c>
      <c r="V2715" s="117">
        <f>IFERROR(Q2715/N2715,"0")</f>
        <v>0.24735432016075018</v>
      </c>
    </row>
    <row r="2716" spans="1:22">
      <c r="A2716" t="str">
        <f>_xlfn.XLOOKUP(D2716,BN:BN,BO:BO)</f>
        <v>México</v>
      </c>
      <c r="B2716" t="s">
        <v>25</v>
      </c>
      <c r="C2716">
        <v>414</v>
      </c>
      <c r="D2716" t="str">
        <f>_xlfn.XLOOKUP(C2716,BH:BH,BI:BI)</f>
        <v>VeronicaN</v>
      </c>
      <c r="E2716">
        <v>25363</v>
      </c>
      <c r="F2716" t="s">
        <v>803</v>
      </c>
      <c r="G2716" s="63">
        <v>45839</v>
      </c>
      <c r="H2716" s="63">
        <v>45842</v>
      </c>
      <c r="I2716" t="s">
        <v>376</v>
      </c>
      <c r="J2716" t="str">
        <f>_xlfn.XLOOKUP(I2716,AS:AS,AU:AU)</f>
        <v>Hotel</v>
      </c>
      <c r="K2716" t="s">
        <v>33</v>
      </c>
      <c r="L2716">
        <v>5838</v>
      </c>
      <c r="M2716">
        <f>L2716*_xlfn.XLOOKUP(K2716,AM:AM,AN:AN)</f>
        <v>5020.68</v>
      </c>
      <c r="N2716">
        <f>L2716*_xlfn.XLOOKUP(K2716,AM:AM,AO:AO)</f>
        <v>5838</v>
      </c>
      <c r="O2716">
        <v>717.01</v>
      </c>
      <c r="P2716">
        <f>O2716*_xlfn.XLOOKUP(K2716,AM:AM,AN:AN)</f>
        <v>616.62860000000001</v>
      </c>
      <c r="Q2716">
        <f>O2716*_xlfn.XLOOKUP(K2716,AM:AM,AO:AO)</f>
        <v>717.01</v>
      </c>
      <c r="R2716" t="str">
        <f>_xlfn.XLOOKUP(E2716,AF:AF,AG:AG)</f>
        <v>ROSEWOOD VILLA MAGNA</v>
      </c>
      <c r="S2716" t="str">
        <f>_xlfn.XLOOKUP(E2716,AF:AF,AI:AI)</f>
        <v>Spain</v>
      </c>
      <c r="T2716">
        <f>WEEKNUM(G2716)</f>
        <v>27</v>
      </c>
      <c r="U2716">
        <f>YEAR(G2716)</f>
        <v>2025</v>
      </c>
      <c r="V2716" s="117">
        <f>IFERROR(Q2716/N2716,"0")</f>
        <v>0.12281774580335732</v>
      </c>
    </row>
    <row r="2717" spans="1:22">
      <c r="A2717" t="str">
        <f>_xlfn.XLOOKUP(D2717,BN:BN,BO:BO)</f>
        <v>México</v>
      </c>
      <c r="B2717" t="s">
        <v>25</v>
      </c>
      <c r="C2717">
        <v>414</v>
      </c>
      <c r="D2717" t="str">
        <f>_xlfn.XLOOKUP(C2717,BH:BH,BI:BI)</f>
        <v>VeronicaN</v>
      </c>
      <c r="E2717">
        <v>29952</v>
      </c>
      <c r="F2717" t="s">
        <v>3544</v>
      </c>
      <c r="G2717" s="63">
        <v>45817</v>
      </c>
      <c r="H2717" s="63">
        <v>45818</v>
      </c>
      <c r="I2717" t="s">
        <v>376</v>
      </c>
      <c r="J2717" t="str">
        <f>_xlfn.XLOOKUP(I2717,AS:AS,AU:AU)</f>
        <v>Hotel</v>
      </c>
      <c r="K2717" t="s">
        <v>33</v>
      </c>
      <c r="L2717">
        <v>493.29</v>
      </c>
      <c r="M2717">
        <f>L2717*_xlfn.XLOOKUP(K2717,AM:AM,AN:AN)</f>
        <v>424.2294</v>
      </c>
      <c r="N2717">
        <f>L2717*_xlfn.XLOOKUP(K2717,AM:AM,AO:AO)</f>
        <v>493.29</v>
      </c>
      <c r="O2717">
        <v>39.39</v>
      </c>
      <c r="P2717">
        <f>O2717*_xlfn.XLOOKUP(K2717,AM:AM,AN:AN)</f>
        <v>33.875399999999999</v>
      </c>
      <c r="Q2717">
        <f>O2717*_xlfn.XLOOKUP(K2717,AM:AM,AO:AO)</f>
        <v>39.39</v>
      </c>
      <c r="R2717" t="str">
        <f>_xlfn.XLOOKUP(E2717,AF:AF,AG:AG)</f>
        <v>HOUSTON AIRPORT MARRIOTT AT GEORGE BUSH INTERCONTINENTAL</v>
      </c>
      <c r="S2717" t="str">
        <f>_xlfn.XLOOKUP(E2717,AF:AF,AI:AI)</f>
        <v>United States</v>
      </c>
      <c r="T2717">
        <f>WEEKNUM(G2717)</f>
        <v>24</v>
      </c>
      <c r="U2717">
        <f>YEAR(G2717)</f>
        <v>2025</v>
      </c>
      <c r="V2717" s="117">
        <f>IFERROR(Q2717/N2717,"0")</f>
        <v>7.9851608587240774E-2</v>
      </c>
    </row>
    <row r="2718" spans="1:22">
      <c r="A2718" t="e">
        <f>_xlfn.XLOOKUP(D2718,BN:BN,BO:BO)</f>
        <v>#N/A</v>
      </c>
      <c r="B2718" t="s">
        <v>25</v>
      </c>
      <c r="C2718">
        <v>415</v>
      </c>
      <c r="D2718" t="e">
        <f>_xlfn.XLOOKUP(C2718,BH:BH,BI:BI)</f>
        <v>#N/A</v>
      </c>
      <c r="E2718">
        <v>27364</v>
      </c>
      <c r="F2718" t="s">
        <v>3335</v>
      </c>
      <c r="G2718" s="63">
        <v>45825</v>
      </c>
      <c r="H2718" s="63">
        <v>45838</v>
      </c>
      <c r="I2718" t="s">
        <v>366</v>
      </c>
      <c r="J2718" t="str">
        <f>_xlfn.XLOOKUP(I2718,AS:AS,AU:AU)</f>
        <v>Vuelos</v>
      </c>
      <c r="K2718" t="s">
        <v>33</v>
      </c>
      <c r="L2718">
        <v>3010.9</v>
      </c>
      <c r="M2718">
        <f>L2718*_xlfn.XLOOKUP(K2718,AM:AM,AN:AN)</f>
        <v>2589.3740000000003</v>
      </c>
      <c r="N2718">
        <f>L2718*_xlfn.XLOOKUP(K2718,AM:AM,AO:AO)</f>
        <v>3010.9</v>
      </c>
      <c r="O2718">
        <v>254.9</v>
      </c>
      <c r="P2718">
        <f>O2718*_xlfn.XLOOKUP(K2718,AM:AM,AN:AN)</f>
        <v>219.214</v>
      </c>
      <c r="Q2718">
        <f>O2718*_xlfn.XLOOKUP(K2718,AM:AM,AO:AO)</f>
        <v>254.9</v>
      </c>
      <c r="R2718" t="str">
        <f>_xlfn.XLOOKUP(E2718,AF:AF,AG:AG)</f>
        <v>ASIANA AIRLINES</v>
      </c>
      <c r="S2718" t="str">
        <f>_xlfn.XLOOKUP(E2718,AF:AF,AI:AI)</f>
        <v>South Korea</v>
      </c>
      <c r="T2718">
        <f>WEEKNUM(G2718)</f>
        <v>25</v>
      </c>
      <c r="U2718">
        <f>YEAR(G2718)</f>
        <v>2025</v>
      </c>
      <c r="V2718" s="117">
        <f>IFERROR(Q2718/N2718,"0")</f>
        <v>8.465907203826098E-2</v>
      </c>
    </row>
    <row r="2719" spans="1:22">
      <c r="A2719" t="str">
        <f>_xlfn.XLOOKUP(D2719,BN:BN,BO:BO)</f>
        <v>México</v>
      </c>
      <c r="B2719" t="s">
        <v>25</v>
      </c>
      <c r="C2719">
        <v>416</v>
      </c>
      <c r="D2719" t="str">
        <f>_xlfn.XLOOKUP(C2719,BH:BH,BI:BI)</f>
        <v>LucianaE</v>
      </c>
      <c r="E2719">
        <v>28531</v>
      </c>
      <c r="F2719" t="s">
        <v>3545</v>
      </c>
      <c r="G2719" s="63">
        <v>45879</v>
      </c>
      <c r="H2719" s="63">
        <v>45890</v>
      </c>
      <c r="I2719" t="s">
        <v>389</v>
      </c>
      <c r="J2719" t="str">
        <f>_xlfn.XLOOKUP(I2719,AS:AS,AU:AU)</f>
        <v>Crucero</v>
      </c>
      <c r="K2719" t="s">
        <v>30</v>
      </c>
      <c r="L2719">
        <v>192065.42</v>
      </c>
      <c r="M2719">
        <f>L2719*_xlfn.XLOOKUP(K2719,AM:AM,AN:AN)</f>
        <v>9219.1401600000008</v>
      </c>
      <c r="N2719">
        <f>L2719*_xlfn.XLOOKUP(K2719,AM:AM,AO:AO)</f>
        <v>10755.66352</v>
      </c>
      <c r="O2719">
        <v>12162.9</v>
      </c>
      <c r="P2719">
        <f>O2719*_xlfn.XLOOKUP(K2719,AM:AM,AN:AN)</f>
        <v>583.81920000000002</v>
      </c>
      <c r="Q2719">
        <f>O2719*_xlfn.XLOOKUP(K2719,AM:AM,AO:AO)</f>
        <v>681.12239999999997</v>
      </c>
      <c r="R2719" t="str">
        <f>_xlfn.XLOOKUP(E2719,AF:AF,AG:AG)</f>
        <v>NAO TRAVEL COLLECTION</v>
      </c>
      <c r="S2719" t="str">
        <f>_xlfn.XLOOKUP(E2719,AF:AF,AI:AI)</f>
        <v>Mexico</v>
      </c>
      <c r="T2719">
        <f>WEEKNUM(G2719)</f>
        <v>33</v>
      </c>
      <c r="U2719">
        <f>YEAR(G2719)</f>
        <v>2025</v>
      </c>
      <c r="V2719" s="117">
        <f>IFERROR(Q2719/N2719,"0")</f>
        <v>6.3326860191699266E-2</v>
      </c>
    </row>
    <row r="2720" spans="1:22">
      <c r="A2720" t="str">
        <f>_xlfn.XLOOKUP(D2720,BN:BN,BO:BO)</f>
        <v>México</v>
      </c>
      <c r="B2720" t="s">
        <v>25</v>
      </c>
      <c r="C2720">
        <v>416</v>
      </c>
      <c r="D2720" t="str">
        <f>_xlfn.XLOOKUP(C2720,BH:BH,BI:BI)</f>
        <v>LucianaE</v>
      </c>
      <c r="E2720">
        <v>28531</v>
      </c>
      <c r="F2720" t="s">
        <v>3546</v>
      </c>
      <c r="G2720" s="63">
        <v>45879</v>
      </c>
      <c r="H2720" s="63">
        <v>45890</v>
      </c>
      <c r="I2720" t="s">
        <v>389</v>
      </c>
      <c r="J2720" t="str">
        <f>_xlfn.XLOOKUP(I2720,AS:AS,AU:AU)</f>
        <v>Crucero</v>
      </c>
      <c r="K2720" t="s">
        <v>30</v>
      </c>
      <c r="L2720">
        <v>138523.5</v>
      </c>
      <c r="M2720">
        <f>L2720*_xlfn.XLOOKUP(K2720,AM:AM,AN:AN)</f>
        <v>6649.1279999999997</v>
      </c>
      <c r="N2720">
        <f>L2720*_xlfn.XLOOKUP(K2720,AM:AM,AO:AO)</f>
        <v>7757.3159999999998</v>
      </c>
      <c r="O2720">
        <v>10646.6</v>
      </c>
      <c r="P2720">
        <f>O2720*_xlfn.XLOOKUP(K2720,AM:AM,AN:AN)</f>
        <v>511.03680000000003</v>
      </c>
      <c r="Q2720">
        <f>O2720*_xlfn.XLOOKUP(K2720,AM:AM,AO:AO)</f>
        <v>596.20960000000002</v>
      </c>
      <c r="R2720" t="str">
        <f>_xlfn.XLOOKUP(E2720,AF:AF,AG:AG)</f>
        <v>NAO TRAVEL COLLECTION</v>
      </c>
      <c r="S2720" t="str">
        <f>_xlfn.XLOOKUP(E2720,AF:AF,AI:AI)</f>
        <v>Mexico</v>
      </c>
      <c r="T2720">
        <f>WEEKNUM(G2720)</f>
        <v>33</v>
      </c>
      <c r="U2720">
        <f>YEAR(G2720)</f>
        <v>2025</v>
      </c>
      <c r="V2720" s="117">
        <f>IFERROR(Q2720/N2720,"0")</f>
        <v>7.6857717282627136E-2</v>
      </c>
    </row>
    <row r="2721" spans="1:22">
      <c r="A2721" t="str">
        <f>_xlfn.XLOOKUP(D2721,BN:BN,BO:BO)</f>
        <v>México</v>
      </c>
      <c r="B2721" t="s">
        <v>25</v>
      </c>
      <c r="C2721">
        <v>416</v>
      </c>
      <c r="D2721" t="str">
        <f>_xlfn.XLOOKUP(C2721,BH:BH,BI:BI)</f>
        <v>LucianaE</v>
      </c>
      <c r="E2721">
        <v>28531</v>
      </c>
      <c r="F2721" t="s">
        <v>3547</v>
      </c>
      <c r="G2721" s="63">
        <v>45879</v>
      </c>
      <c r="H2721" s="63">
        <v>45890</v>
      </c>
      <c r="I2721" t="s">
        <v>389</v>
      </c>
      <c r="J2721" t="str">
        <f>_xlfn.XLOOKUP(I2721,AS:AS,AU:AU)</f>
        <v>Crucero</v>
      </c>
      <c r="K2721" t="s">
        <v>30</v>
      </c>
      <c r="L2721">
        <v>141785.26</v>
      </c>
      <c r="M2721">
        <f>L2721*_xlfn.XLOOKUP(K2721,AM:AM,AN:AN)</f>
        <v>6805.6924800000006</v>
      </c>
      <c r="N2721">
        <f>L2721*_xlfn.XLOOKUP(K2721,AM:AM,AO:AO)</f>
        <v>7939.9745600000006</v>
      </c>
      <c r="O2721">
        <v>10646.6</v>
      </c>
      <c r="P2721">
        <f>O2721*_xlfn.XLOOKUP(K2721,AM:AM,AN:AN)</f>
        <v>511.03680000000003</v>
      </c>
      <c r="Q2721">
        <f>O2721*_xlfn.XLOOKUP(K2721,AM:AM,AO:AO)</f>
        <v>596.20960000000002</v>
      </c>
      <c r="R2721" t="str">
        <f>_xlfn.XLOOKUP(E2721,AF:AF,AG:AG)</f>
        <v>NAO TRAVEL COLLECTION</v>
      </c>
      <c r="S2721" t="str">
        <f>_xlfn.XLOOKUP(E2721,AF:AF,AI:AI)</f>
        <v>Mexico</v>
      </c>
      <c r="T2721">
        <f>WEEKNUM(G2721)</f>
        <v>33</v>
      </c>
      <c r="U2721">
        <f>YEAR(G2721)</f>
        <v>2025</v>
      </c>
      <c r="V2721" s="117">
        <f>IFERROR(Q2721/N2721,"0")</f>
        <v>7.5089610866461015E-2</v>
      </c>
    </row>
    <row r="2722" spans="1:22">
      <c r="A2722" t="str">
        <f>_xlfn.XLOOKUP(D2722,BN:BN,BO:BO)</f>
        <v>México</v>
      </c>
      <c r="B2722" t="s">
        <v>25</v>
      </c>
      <c r="C2722">
        <v>417</v>
      </c>
      <c r="D2722" t="str">
        <f>_xlfn.XLOOKUP(C2722,BH:BH,BI:BI)</f>
        <v>VeronicaN</v>
      </c>
      <c r="E2722">
        <v>28529</v>
      </c>
      <c r="F2722" t="s">
        <v>1091</v>
      </c>
      <c r="G2722" s="63">
        <v>45873</v>
      </c>
      <c r="H2722" s="63">
        <v>45889</v>
      </c>
      <c r="I2722" t="s">
        <v>364</v>
      </c>
      <c r="J2722" t="str">
        <f>_xlfn.XLOOKUP(I2722,AS:AS,AU:AU)</f>
        <v>DMC</v>
      </c>
      <c r="K2722" t="s">
        <v>33</v>
      </c>
      <c r="L2722">
        <v>8499.84</v>
      </c>
      <c r="M2722">
        <f>L2722*_xlfn.XLOOKUP(K2722,AM:AM,AN:AN)</f>
        <v>7309.8624</v>
      </c>
      <c r="N2722">
        <f>L2722*_xlfn.XLOOKUP(K2722,AM:AM,AO:AO)</f>
        <v>8499.84</v>
      </c>
      <c r="O2722">
        <v>1002.84</v>
      </c>
      <c r="P2722">
        <f>O2722*_xlfn.XLOOKUP(K2722,AM:AM,AN:AN)</f>
        <v>862.44240000000002</v>
      </c>
      <c r="Q2722">
        <f>O2722*_xlfn.XLOOKUP(K2722,AM:AM,AO:AO)</f>
        <v>1002.84</v>
      </c>
      <c r="R2722" t="str">
        <f>_xlfn.XLOOKUP(E2722,AF:AF,AG:AG)</f>
        <v>BALAM MÉXICO</v>
      </c>
      <c r="S2722" t="str">
        <f>_xlfn.XLOOKUP(E2722,AF:AF,AI:AI)</f>
        <v>Mexico</v>
      </c>
      <c r="T2722">
        <f>WEEKNUM(G2722)</f>
        <v>32</v>
      </c>
      <c r="U2722">
        <f>YEAR(G2722)</f>
        <v>2025</v>
      </c>
      <c r="V2722" s="117">
        <f>IFERROR(Q2722/N2722,"0")</f>
        <v>0.11798339733453807</v>
      </c>
    </row>
    <row r="2723" spans="1:22">
      <c r="A2723" t="str">
        <f>_xlfn.XLOOKUP(D2723,BN:BN,BO:BO)</f>
        <v>México</v>
      </c>
      <c r="B2723" t="s">
        <v>25</v>
      </c>
      <c r="C2723">
        <v>417</v>
      </c>
      <c r="D2723" t="str">
        <f>_xlfn.XLOOKUP(C2723,BH:BH,BI:BI)</f>
        <v>VeronicaN</v>
      </c>
      <c r="E2723">
        <v>28934</v>
      </c>
      <c r="F2723" t="s">
        <v>3548</v>
      </c>
      <c r="G2723" s="63">
        <v>45880</v>
      </c>
      <c r="H2723" t="s">
        <v>218</v>
      </c>
      <c r="I2723" t="s">
        <v>366</v>
      </c>
      <c r="J2723" t="str">
        <f>_xlfn.XLOOKUP(I2723,AS:AS,AU:AU)</f>
        <v>Vuelos</v>
      </c>
      <c r="K2723" t="s">
        <v>33</v>
      </c>
      <c r="L2723">
        <v>177.95</v>
      </c>
      <c r="M2723">
        <f>L2723*_xlfn.XLOOKUP(K2723,AM:AM,AN:AN)</f>
        <v>153.03699999999998</v>
      </c>
      <c r="N2723">
        <f>L2723*_xlfn.XLOOKUP(K2723,AM:AM,AO:AO)</f>
        <v>177.95</v>
      </c>
      <c r="O2723">
        <v>0</v>
      </c>
      <c r="P2723">
        <f>O2723*_xlfn.XLOOKUP(K2723,AM:AM,AN:AN)</f>
        <v>0</v>
      </c>
      <c r="Q2723">
        <f>O2723*_xlfn.XLOOKUP(K2723,AM:AM,AO:AO)</f>
        <v>0</v>
      </c>
      <c r="R2723" t="str">
        <f>_xlfn.XLOOKUP(E2723,AF:AF,AG:AG)</f>
        <v>F1S USA</v>
      </c>
      <c r="S2723" t="str">
        <f>_xlfn.XLOOKUP(E2723,AF:AF,AI:AI)</f>
        <v>United States</v>
      </c>
      <c r="T2723">
        <f>WEEKNUM(G2723)</f>
        <v>33</v>
      </c>
      <c r="U2723">
        <f>YEAR(G2723)</f>
        <v>2025</v>
      </c>
      <c r="V2723" s="117">
        <f>IFERROR(Q2723/N2723,"0")</f>
        <v>0</v>
      </c>
    </row>
    <row r="2724" spans="1:22">
      <c r="A2724" t="str">
        <f>_xlfn.XLOOKUP(D2724,BN:BN,BO:BO)</f>
        <v>México</v>
      </c>
      <c r="B2724" t="s">
        <v>25</v>
      </c>
      <c r="C2724">
        <v>417</v>
      </c>
      <c r="D2724" t="str">
        <f>_xlfn.XLOOKUP(C2724,BH:BH,BI:BI)</f>
        <v>VeronicaN</v>
      </c>
      <c r="E2724">
        <v>28934</v>
      </c>
      <c r="F2724" t="s">
        <v>3535</v>
      </c>
      <c r="G2724" s="63">
        <v>45880</v>
      </c>
      <c r="H2724" s="63" t="s">
        <v>218</v>
      </c>
      <c r="I2724" t="s">
        <v>366</v>
      </c>
      <c r="J2724" t="str">
        <f>_xlfn.XLOOKUP(I2724,AS:AS,AU:AU)</f>
        <v>Vuelos</v>
      </c>
      <c r="K2724" t="s">
        <v>33</v>
      </c>
      <c r="L2724">
        <v>177.95</v>
      </c>
      <c r="M2724">
        <f>L2724*_xlfn.XLOOKUP(K2724,AM:AM,AN:AN)</f>
        <v>153.03699999999998</v>
      </c>
      <c r="N2724">
        <f>L2724*_xlfn.XLOOKUP(K2724,AM:AM,AO:AO)</f>
        <v>177.95</v>
      </c>
      <c r="O2724">
        <v>0</v>
      </c>
      <c r="P2724">
        <f>O2724*_xlfn.XLOOKUP(K2724,AM:AM,AN:AN)</f>
        <v>0</v>
      </c>
      <c r="Q2724">
        <f>O2724*_xlfn.XLOOKUP(K2724,AM:AM,AO:AO)</f>
        <v>0</v>
      </c>
      <c r="R2724" t="str">
        <f>_xlfn.XLOOKUP(E2724,AF:AF,AG:AG)</f>
        <v>F1S USA</v>
      </c>
      <c r="S2724" t="str">
        <f>_xlfn.XLOOKUP(E2724,AF:AF,AI:AI)</f>
        <v>United States</v>
      </c>
      <c r="T2724">
        <f>WEEKNUM(G2724)</f>
        <v>33</v>
      </c>
      <c r="U2724">
        <f>YEAR(G2724)</f>
        <v>2025</v>
      </c>
      <c r="V2724" s="117">
        <f>IFERROR(Q2724/N2724,"0")</f>
        <v>0</v>
      </c>
    </row>
    <row r="2725" spans="1:22">
      <c r="A2725" t="str">
        <f>_xlfn.XLOOKUP(D2725,BN:BN,BO:BO)</f>
        <v>México</v>
      </c>
      <c r="B2725" t="s">
        <v>25</v>
      </c>
      <c r="C2725">
        <v>417</v>
      </c>
      <c r="D2725" t="str">
        <f>_xlfn.XLOOKUP(C2725,BH:BH,BI:BI)</f>
        <v>VeronicaN</v>
      </c>
      <c r="E2725">
        <v>28934</v>
      </c>
      <c r="F2725" t="s">
        <v>3549</v>
      </c>
      <c r="G2725" s="63">
        <v>45877</v>
      </c>
      <c r="H2725" s="63">
        <v>45877</v>
      </c>
      <c r="I2725" t="s">
        <v>366</v>
      </c>
      <c r="J2725" t="str">
        <f>_xlfn.XLOOKUP(I2725,AS:AS,AU:AU)</f>
        <v>Vuelos</v>
      </c>
      <c r="K2725" t="s">
        <v>33</v>
      </c>
      <c r="L2725">
        <v>55</v>
      </c>
      <c r="M2725">
        <f>L2725*_xlfn.XLOOKUP(K2725,AM:AM,AN:AN)</f>
        <v>47.3</v>
      </c>
      <c r="N2725">
        <f>L2725*_xlfn.XLOOKUP(K2725,AM:AM,AO:AO)</f>
        <v>55</v>
      </c>
      <c r="O2725">
        <v>0</v>
      </c>
      <c r="P2725">
        <f>O2725*_xlfn.XLOOKUP(K2725,AM:AM,AN:AN)</f>
        <v>0</v>
      </c>
      <c r="Q2725">
        <f>O2725*_xlfn.XLOOKUP(K2725,AM:AM,AO:AO)</f>
        <v>0</v>
      </c>
      <c r="R2725" t="str">
        <f>_xlfn.XLOOKUP(E2725,AF:AF,AG:AG)</f>
        <v>F1S USA</v>
      </c>
      <c r="S2725" t="str">
        <f>_xlfn.XLOOKUP(E2725,AF:AF,AI:AI)</f>
        <v>United States</v>
      </c>
      <c r="T2725">
        <f>WEEKNUM(G2725)</f>
        <v>32</v>
      </c>
      <c r="U2725">
        <f>YEAR(G2725)</f>
        <v>2025</v>
      </c>
      <c r="V2725" s="117">
        <f>IFERROR(Q2725/N2725,"0")</f>
        <v>0</v>
      </c>
    </row>
    <row r="2726" spans="1:22">
      <c r="A2726" t="str">
        <f>_xlfn.XLOOKUP(D2726,BN:BN,BO:BO)</f>
        <v>México</v>
      </c>
      <c r="B2726" t="s">
        <v>25</v>
      </c>
      <c r="C2726">
        <v>417</v>
      </c>
      <c r="D2726" t="str">
        <f>_xlfn.XLOOKUP(C2726,BH:BH,BI:BI)</f>
        <v>VeronicaN</v>
      </c>
      <c r="E2726">
        <v>28934</v>
      </c>
      <c r="F2726" t="s">
        <v>3537</v>
      </c>
      <c r="G2726" s="63">
        <v>45877</v>
      </c>
      <c r="H2726" s="63">
        <v>45877</v>
      </c>
      <c r="I2726" t="s">
        <v>366</v>
      </c>
      <c r="J2726" t="str">
        <f>_xlfn.XLOOKUP(I2726,AS:AS,AU:AU)</f>
        <v>Vuelos</v>
      </c>
      <c r="K2726" t="s">
        <v>33</v>
      </c>
      <c r="L2726">
        <v>55</v>
      </c>
      <c r="M2726">
        <f>L2726*_xlfn.XLOOKUP(K2726,AM:AM,AN:AN)</f>
        <v>47.3</v>
      </c>
      <c r="N2726">
        <f>L2726*_xlfn.XLOOKUP(K2726,AM:AM,AO:AO)</f>
        <v>55</v>
      </c>
      <c r="O2726">
        <v>0</v>
      </c>
      <c r="P2726">
        <f>O2726*_xlfn.XLOOKUP(K2726,AM:AM,AN:AN)</f>
        <v>0</v>
      </c>
      <c r="Q2726">
        <f>O2726*_xlfn.XLOOKUP(K2726,AM:AM,AO:AO)</f>
        <v>0</v>
      </c>
      <c r="R2726" t="str">
        <f>_xlfn.XLOOKUP(E2726,AF:AF,AG:AG)</f>
        <v>F1S USA</v>
      </c>
      <c r="S2726" t="str">
        <f>_xlfn.XLOOKUP(E2726,AF:AF,AI:AI)</f>
        <v>United States</v>
      </c>
      <c r="T2726">
        <f>WEEKNUM(G2726)</f>
        <v>32</v>
      </c>
      <c r="U2726">
        <f>YEAR(G2726)</f>
        <v>2025</v>
      </c>
      <c r="V2726" s="117">
        <f>IFERROR(Q2726/N2726,"0")</f>
        <v>0</v>
      </c>
    </row>
    <row r="2727" spans="1:22">
      <c r="A2727" t="str">
        <f>_xlfn.XLOOKUP(D2727,BN:BN,BO:BO)</f>
        <v>México</v>
      </c>
      <c r="B2727" t="s">
        <v>25</v>
      </c>
      <c r="C2727">
        <v>417</v>
      </c>
      <c r="D2727" t="str">
        <f>_xlfn.XLOOKUP(C2727,BH:BH,BI:BI)</f>
        <v>VeronicaN</v>
      </c>
      <c r="E2727">
        <v>0</v>
      </c>
      <c r="F2727" t="s">
        <v>3550</v>
      </c>
      <c r="G2727" s="63">
        <v>45873</v>
      </c>
      <c r="H2727" s="63">
        <v>45889</v>
      </c>
      <c r="I2727" t="s">
        <v>396</v>
      </c>
      <c r="J2727" t="str">
        <f>_xlfn.XLOOKUP(I2727,AS:AS,AU:AU)</f>
        <v>Honorarios</v>
      </c>
      <c r="K2727" t="s">
        <v>33</v>
      </c>
      <c r="L2727">
        <v>70</v>
      </c>
      <c r="M2727">
        <f>L2727*_xlfn.XLOOKUP(K2727,AM:AM,AN:AN)</f>
        <v>60.199999999999996</v>
      </c>
      <c r="N2727">
        <f>L2727*_xlfn.XLOOKUP(K2727,AM:AM,AO:AO)</f>
        <v>70</v>
      </c>
      <c r="O2727">
        <v>70</v>
      </c>
      <c r="P2727">
        <f>O2727*_xlfn.XLOOKUP(K2727,AM:AM,AN:AN)</f>
        <v>60.199999999999996</v>
      </c>
      <c r="Q2727">
        <f>O2727*_xlfn.XLOOKUP(K2727,AM:AM,AO:AO)</f>
        <v>70</v>
      </c>
      <c r="R2727" t="str">
        <f>_xlfn.XLOOKUP(E2727,AF:AF,AG:AG)</f>
        <v>FEES</v>
      </c>
      <c r="S2727">
        <f>_xlfn.XLOOKUP(E2727,AF:AF,AI:AI)</f>
        <v>0</v>
      </c>
      <c r="T2727">
        <f>WEEKNUM(G2727)</f>
        <v>32</v>
      </c>
      <c r="U2727">
        <f>YEAR(G2727)</f>
        <v>2025</v>
      </c>
      <c r="V2727" s="117">
        <f>IFERROR(Q2727/N2727,"0")</f>
        <v>1</v>
      </c>
    </row>
    <row r="2728" spans="1:22">
      <c r="A2728" t="str">
        <f>_xlfn.XLOOKUP(D2728,BN:BN,BO:BO)</f>
        <v>México</v>
      </c>
      <c r="B2728" t="s">
        <v>25</v>
      </c>
      <c r="C2728">
        <v>417</v>
      </c>
      <c r="D2728" t="str">
        <f>_xlfn.XLOOKUP(C2728,BH:BH,BI:BI)</f>
        <v>VeronicaN</v>
      </c>
      <c r="E2728">
        <v>28934</v>
      </c>
      <c r="F2728" t="s">
        <v>3551</v>
      </c>
      <c r="G2728" s="63">
        <v>45873</v>
      </c>
      <c r="H2728" s="63">
        <v>45889</v>
      </c>
      <c r="I2728" t="s">
        <v>366</v>
      </c>
      <c r="J2728" t="str">
        <f>_xlfn.XLOOKUP(I2728,AS:AS,AU:AU)</f>
        <v>Vuelos</v>
      </c>
      <c r="K2728" t="s">
        <v>33</v>
      </c>
      <c r="L2728">
        <v>0</v>
      </c>
      <c r="M2728">
        <f>L2728*_xlfn.XLOOKUP(K2728,AM:AM,AN:AN)</f>
        <v>0</v>
      </c>
      <c r="N2728">
        <f>L2728*_xlfn.XLOOKUP(K2728,AM:AM,AO:AO)</f>
        <v>0</v>
      </c>
      <c r="O2728">
        <v>0</v>
      </c>
      <c r="P2728">
        <f>O2728*_xlfn.XLOOKUP(K2728,AM:AM,AN:AN)</f>
        <v>0</v>
      </c>
      <c r="Q2728">
        <f>O2728*_xlfn.XLOOKUP(K2728,AM:AM,AO:AO)</f>
        <v>0</v>
      </c>
      <c r="R2728" t="str">
        <f>_xlfn.XLOOKUP(E2728,AF:AF,AG:AG)</f>
        <v>F1S USA</v>
      </c>
      <c r="S2728" t="str">
        <f>_xlfn.XLOOKUP(E2728,AF:AF,AI:AI)</f>
        <v>United States</v>
      </c>
      <c r="T2728">
        <f>WEEKNUM(G2728)</f>
        <v>32</v>
      </c>
      <c r="U2728">
        <f>YEAR(G2728)</f>
        <v>2025</v>
      </c>
      <c r="V2728" s="117" t="str">
        <f>IFERROR(Q2728/N2728,"0")</f>
        <v>0</v>
      </c>
    </row>
    <row r="2729" spans="1:22">
      <c r="A2729" t="str">
        <f>_xlfn.XLOOKUP(D2729,BN:BN,BO:BO)</f>
        <v>México</v>
      </c>
      <c r="B2729" t="s">
        <v>25</v>
      </c>
      <c r="C2729">
        <v>417</v>
      </c>
      <c r="D2729" t="str">
        <f>_xlfn.XLOOKUP(C2729,BH:BH,BI:BI)</f>
        <v>VeronicaN</v>
      </c>
      <c r="E2729">
        <v>28934</v>
      </c>
      <c r="F2729" t="s">
        <v>3552</v>
      </c>
      <c r="G2729" s="63">
        <v>45873</v>
      </c>
      <c r="H2729" s="63">
        <v>45889</v>
      </c>
      <c r="I2729" t="s">
        <v>366</v>
      </c>
      <c r="J2729" t="str">
        <f>_xlfn.XLOOKUP(I2729,AS:AS,AU:AU)</f>
        <v>Vuelos</v>
      </c>
      <c r="K2729" t="s">
        <v>33</v>
      </c>
      <c r="L2729">
        <v>0</v>
      </c>
      <c r="M2729">
        <f>L2729*_xlfn.XLOOKUP(K2729,AM:AM,AN:AN)</f>
        <v>0</v>
      </c>
      <c r="N2729">
        <f>L2729*_xlfn.XLOOKUP(K2729,AM:AM,AO:AO)</f>
        <v>0</v>
      </c>
      <c r="O2729">
        <v>0</v>
      </c>
      <c r="P2729">
        <f>O2729*_xlfn.XLOOKUP(K2729,AM:AM,AN:AN)</f>
        <v>0</v>
      </c>
      <c r="Q2729">
        <f>O2729*_xlfn.XLOOKUP(K2729,AM:AM,AO:AO)</f>
        <v>0</v>
      </c>
      <c r="R2729" t="str">
        <f>_xlfn.XLOOKUP(E2729,AF:AF,AG:AG)</f>
        <v>F1S USA</v>
      </c>
      <c r="S2729" t="str">
        <f>_xlfn.XLOOKUP(E2729,AF:AF,AI:AI)</f>
        <v>United States</v>
      </c>
      <c r="T2729">
        <f>WEEKNUM(G2729)</f>
        <v>32</v>
      </c>
      <c r="U2729">
        <f>YEAR(G2729)</f>
        <v>2025</v>
      </c>
      <c r="V2729" s="117" t="str">
        <f>IFERROR(Q2729/N2729,"0")</f>
        <v>0</v>
      </c>
    </row>
    <row r="2730" spans="1:22">
      <c r="A2730" t="str">
        <f>_xlfn.XLOOKUP(D2730,BN:BN,BO:BO)</f>
        <v>México</v>
      </c>
      <c r="B2730" t="s">
        <v>25</v>
      </c>
      <c r="C2730">
        <v>418</v>
      </c>
      <c r="D2730" t="str">
        <f>_xlfn.XLOOKUP(C2730,BH:BH,BI:BI)</f>
        <v>VeronicaN</v>
      </c>
      <c r="E2730">
        <v>28546</v>
      </c>
      <c r="F2730" t="s">
        <v>3553</v>
      </c>
      <c r="G2730" s="63">
        <v>45878</v>
      </c>
      <c r="H2730" s="63">
        <v>45892</v>
      </c>
      <c r="I2730" t="s">
        <v>364</v>
      </c>
      <c r="J2730" t="str">
        <f>_xlfn.XLOOKUP(I2730,AS:AS,AU:AU)</f>
        <v>DMC</v>
      </c>
      <c r="K2730" t="s">
        <v>250</v>
      </c>
      <c r="L2730">
        <v>21422263</v>
      </c>
      <c r="M2730">
        <f>L2730*_xlfn.XLOOKUP(K2730,AM:AM,AN:AN)</f>
        <v>117822.44649999999</v>
      </c>
      <c r="N2730">
        <f>L2730*_xlfn.XLOOKUP(K2730,AM:AM,AO:AO)</f>
        <v>137102.48320000002</v>
      </c>
      <c r="O2730">
        <v>2518383.9900000002</v>
      </c>
      <c r="P2730">
        <f>O2730*_xlfn.XLOOKUP(K2730,AM:AM,AN:AN)</f>
        <v>13851.111945000001</v>
      </c>
      <c r="Q2730">
        <f>O2730*_xlfn.XLOOKUP(K2730,AM:AM,AO:AO)</f>
        <v>16117.657536000002</v>
      </c>
      <c r="R2730" t="str">
        <f>_xlfn.XLOOKUP(E2730,AF:AF,AG:AG)</f>
        <v>WINDOWS TO JAPAN</v>
      </c>
      <c r="S2730" t="str">
        <f>_xlfn.XLOOKUP(E2730,AF:AF,AI:AI)</f>
        <v>Japan</v>
      </c>
      <c r="T2730">
        <f>WEEKNUM(G2730)</f>
        <v>32</v>
      </c>
      <c r="U2730">
        <f>YEAR(G2730)</f>
        <v>2025</v>
      </c>
      <c r="V2730" s="117">
        <f>IFERROR(Q2730/N2730,"0")</f>
        <v>0.11755919484323389</v>
      </c>
    </row>
    <row r="2731" spans="1:22">
      <c r="A2731" t="str">
        <f>_xlfn.XLOOKUP(D2731,BN:BN,BO:BO)</f>
        <v>México</v>
      </c>
      <c r="B2731" t="s">
        <v>25</v>
      </c>
      <c r="C2731">
        <v>418</v>
      </c>
      <c r="D2731" t="str">
        <f>_xlfn.XLOOKUP(C2731,BH:BH,BI:BI)</f>
        <v>VeronicaN</v>
      </c>
      <c r="E2731">
        <v>28350</v>
      </c>
      <c r="F2731" t="s">
        <v>3554</v>
      </c>
      <c r="G2731" s="63">
        <v>45877</v>
      </c>
      <c r="H2731" s="63">
        <v>45880</v>
      </c>
      <c r="I2731" t="s">
        <v>376</v>
      </c>
      <c r="J2731" t="str">
        <f>_xlfn.XLOOKUP(I2731,AS:AS,AU:AU)</f>
        <v>Hotel</v>
      </c>
      <c r="K2731" t="s">
        <v>250</v>
      </c>
      <c r="L2731">
        <v>930780</v>
      </c>
      <c r="M2731">
        <f>L2731*_xlfn.XLOOKUP(K2731,AM:AM,AN:AN)</f>
        <v>5119.29</v>
      </c>
      <c r="N2731">
        <f>L2731*_xlfn.XLOOKUP(K2731,AM:AM,AO:AO)</f>
        <v>5956.9920000000002</v>
      </c>
      <c r="O2731">
        <v>74569.3</v>
      </c>
      <c r="P2731">
        <f>O2731*_xlfn.XLOOKUP(K2731,AM:AM,AN:AN)</f>
        <v>410.13114999999999</v>
      </c>
      <c r="Q2731">
        <f>O2731*_xlfn.XLOOKUP(K2731,AM:AM,AO:AO)</f>
        <v>477.24352000000005</v>
      </c>
      <c r="R2731" t="str">
        <f>_xlfn.XLOOKUP(E2731,AF:AF,AG:AG)</f>
        <v>FOUR SEASONS HOTEL OSAKA</v>
      </c>
      <c r="S2731" t="str">
        <f>_xlfn.XLOOKUP(E2731,AF:AF,AI:AI)</f>
        <v>Japan</v>
      </c>
      <c r="T2731">
        <f>WEEKNUM(G2731)</f>
        <v>32</v>
      </c>
      <c r="U2731">
        <f>YEAR(G2731)</f>
        <v>2025</v>
      </c>
      <c r="V2731" s="117">
        <f>IFERROR(Q2731/N2731,"0")</f>
        <v>8.0114849910827485E-2</v>
      </c>
    </row>
    <row r="2732" spans="1:22">
      <c r="A2732" t="str">
        <f>_xlfn.XLOOKUP(D2732,BN:BN,BO:BO)</f>
        <v>México</v>
      </c>
      <c r="B2732" t="s">
        <v>25</v>
      </c>
      <c r="C2732">
        <v>418</v>
      </c>
      <c r="D2732" t="str">
        <f>_xlfn.XLOOKUP(C2732,BH:BH,BI:BI)</f>
        <v>VeronicaN</v>
      </c>
      <c r="E2732">
        <v>0</v>
      </c>
      <c r="F2732" t="s">
        <v>3555</v>
      </c>
      <c r="G2732" s="63">
        <v>45878</v>
      </c>
      <c r="H2732" s="63">
        <v>45892</v>
      </c>
      <c r="I2732" t="s">
        <v>396</v>
      </c>
      <c r="J2732" t="str">
        <f>_xlfn.XLOOKUP(I2732,AS:AS,AU:AU)</f>
        <v>Honorarios</v>
      </c>
      <c r="K2732" t="s">
        <v>250</v>
      </c>
      <c r="L2732">
        <v>0.4</v>
      </c>
      <c r="M2732">
        <f>L2732*_xlfn.XLOOKUP(K2732,AM:AM,AN:AN)</f>
        <v>2.2000000000000001E-3</v>
      </c>
      <c r="N2732">
        <f>L2732*_xlfn.XLOOKUP(K2732,AM:AM,AO:AO)</f>
        <v>2.5600000000000002E-3</v>
      </c>
      <c r="O2732">
        <v>0.4</v>
      </c>
      <c r="P2732">
        <f>O2732*_xlfn.XLOOKUP(K2732,AM:AM,AN:AN)</f>
        <v>2.2000000000000001E-3</v>
      </c>
      <c r="Q2732">
        <f>O2732*_xlfn.XLOOKUP(K2732,AM:AM,AO:AO)</f>
        <v>2.5600000000000002E-3</v>
      </c>
      <c r="R2732" t="str">
        <f>_xlfn.XLOOKUP(E2732,AF:AF,AG:AG)</f>
        <v>FEES</v>
      </c>
      <c r="S2732">
        <f>_xlfn.XLOOKUP(E2732,AF:AF,AI:AI)</f>
        <v>0</v>
      </c>
      <c r="T2732">
        <f>WEEKNUM(G2732)</f>
        <v>32</v>
      </c>
      <c r="U2732">
        <f>YEAR(G2732)</f>
        <v>2025</v>
      </c>
      <c r="V2732" s="117">
        <f>IFERROR(Q2732/N2732,"0")</f>
        <v>1</v>
      </c>
    </row>
    <row r="2733" spans="1:22">
      <c r="A2733" t="str">
        <f>_xlfn.XLOOKUP(D2733,BN:BN,BO:BO)</f>
        <v>México</v>
      </c>
      <c r="B2733" t="s">
        <v>25</v>
      </c>
      <c r="C2733">
        <v>419</v>
      </c>
      <c r="D2733" t="str">
        <f>_xlfn.XLOOKUP(C2733,BH:BH,BI:BI)</f>
        <v>VeronicaN</v>
      </c>
      <c r="E2733">
        <v>28934</v>
      </c>
      <c r="F2733" t="s">
        <v>3556</v>
      </c>
      <c r="G2733" s="63">
        <v>45828</v>
      </c>
      <c r="H2733" t="s">
        <v>218</v>
      </c>
      <c r="I2733" t="s">
        <v>366</v>
      </c>
      <c r="J2733" t="str">
        <f>_xlfn.XLOOKUP(I2733,AS:AS,AU:AU)</f>
        <v>Vuelos</v>
      </c>
      <c r="K2733" t="s">
        <v>33</v>
      </c>
      <c r="L2733">
        <v>1497.01</v>
      </c>
      <c r="M2733">
        <f>L2733*_xlfn.XLOOKUP(K2733,AM:AM,AN:AN)</f>
        <v>1287.4286</v>
      </c>
      <c r="N2733">
        <f>L2733*_xlfn.XLOOKUP(K2733,AM:AM,AO:AO)</f>
        <v>1497.01</v>
      </c>
      <c r="O2733">
        <v>0</v>
      </c>
      <c r="P2733">
        <f>O2733*_xlfn.XLOOKUP(K2733,AM:AM,AN:AN)</f>
        <v>0</v>
      </c>
      <c r="Q2733">
        <f>O2733*_xlfn.XLOOKUP(K2733,AM:AM,AO:AO)</f>
        <v>0</v>
      </c>
      <c r="R2733" t="str">
        <f>_xlfn.XLOOKUP(E2733,AF:AF,AG:AG)</f>
        <v>F1S USA</v>
      </c>
      <c r="S2733" t="str">
        <f>_xlfn.XLOOKUP(E2733,AF:AF,AI:AI)</f>
        <v>United States</v>
      </c>
      <c r="T2733">
        <f>WEEKNUM(G2733)</f>
        <v>25</v>
      </c>
      <c r="U2733">
        <f>YEAR(G2733)</f>
        <v>2025</v>
      </c>
      <c r="V2733" s="117">
        <f>IFERROR(Q2733/N2733,"0")</f>
        <v>0</v>
      </c>
    </row>
    <row r="2734" spans="1:22">
      <c r="A2734" t="str">
        <f>_xlfn.XLOOKUP(D2734,BN:BN,BO:BO)</f>
        <v>México</v>
      </c>
      <c r="B2734" t="s">
        <v>25</v>
      </c>
      <c r="C2734">
        <v>419</v>
      </c>
      <c r="D2734" t="str">
        <f>_xlfn.XLOOKUP(C2734,BH:BH,BI:BI)</f>
        <v>VeronicaN</v>
      </c>
      <c r="E2734">
        <v>28934</v>
      </c>
      <c r="F2734" t="s">
        <v>3557</v>
      </c>
      <c r="G2734" s="63">
        <v>45828</v>
      </c>
      <c r="H2734" s="63" t="s">
        <v>218</v>
      </c>
      <c r="I2734" t="s">
        <v>366</v>
      </c>
      <c r="J2734" t="str">
        <f>_xlfn.XLOOKUP(I2734,AS:AS,AU:AU)</f>
        <v>Vuelos</v>
      </c>
      <c r="K2734" t="s">
        <v>33</v>
      </c>
      <c r="L2734">
        <v>1497.01</v>
      </c>
      <c r="M2734">
        <f>L2734*_xlfn.XLOOKUP(K2734,AM:AM,AN:AN)</f>
        <v>1287.4286</v>
      </c>
      <c r="N2734">
        <f>L2734*_xlfn.XLOOKUP(K2734,AM:AM,AO:AO)</f>
        <v>1497.01</v>
      </c>
      <c r="O2734">
        <v>0</v>
      </c>
      <c r="P2734">
        <f>O2734*_xlfn.XLOOKUP(K2734,AM:AM,AN:AN)</f>
        <v>0</v>
      </c>
      <c r="Q2734">
        <f>O2734*_xlfn.XLOOKUP(K2734,AM:AM,AO:AO)</f>
        <v>0</v>
      </c>
      <c r="R2734" t="str">
        <f>_xlfn.XLOOKUP(E2734,AF:AF,AG:AG)</f>
        <v>F1S USA</v>
      </c>
      <c r="S2734" t="str">
        <f>_xlfn.XLOOKUP(E2734,AF:AF,AI:AI)</f>
        <v>United States</v>
      </c>
      <c r="T2734">
        <f>WEEKNUM(G2734)</f>
        <v>25</v>
      </c>
      <c r="U2734">
        <f>YEAR(G2734)</f>
        <v>2025</v>
      </c>
      <c r="V2734" s="117">
        <f>IFERROR(Q2734/N2734,"0")</f>
        <v>0</v>
      </c>
    </row>
    <row r="2735" spans="1:22">
      <c r="A2735" t="str">
        <f>_xlfn.XLOOKUP(D2735,BN:BN,BO:BO)</f>
        <v>México</v>
      </c>
      <c r="B2735" t="s">
        <v>25</v>
      </c>
      <c r="C2735">
        <v>419</v>
      </c>
      <c r="D2735" t="str">
        <f>_xlfn.XLOOKUP(C2735,BH:BH,BI:BI)</f>
        <v>VeronicaN</v>
      </c>
      <c r="E2735">
        <v>29993</v>
      </c>
      <c r="F2735" t="s">
        <v>3558</v>
      </c>
      <c r="G2735" s="63">
        <v>45828</v>
      </c>
      <c r="H2735" s="63">
        <v>45830</v>
      </c>
      <c r="I2735" t="s">
        <v>376</v>
      </c>
      <c r="J2735" t="str">
        <f>_xlfn.XLOOKUP(I2735,AS:AS,AU:AU)</f>
        <v>Hotel</v>
      </c>
      <c r="K2735" t="s">
        <v>33</v>
      </c>
      <c r="L2735">
        <v>5426</v>
      </c>
      <c r="M2735">
        <f>L2735*_xlfn.XLOOKUP(K2735,AM:AM,AN:AN)</f>
        <v>4666.3599999999997</v>
      </c>
      <c r="N2735">
        <f>L2735*_xlfn.XLOOKUP(K2735,AM:AM,AO:AO)</f>
        <v>5426</v>
      </c>
      <c r="O2735">
        <v>467.57</v>
      </c>
      <c r="P2735">
        <f>O2735*_xlfn.XLOOKUP(K2735,AM:AM,AN:AN)</f>
        <v>402.11019999999996</v>
      </c>
      <c r="Q2735">
        <f>O2735*_xlfn.XLOOKUP(K2735,AM:AM,AO:AO)</f>
        <v>467.57</v>
      </c>
      <c r="R2735" t="str">
        <f>_xlfn.XLOOKUP(E2735,AF:AF,AG:AG)</f>
        <v>CHEVAL BLANC ST-BARTH</v>
      </c>
      <c r="S2735" t="str">
        <f>_xlfn.XLOOKUP(E2735,AF:AF,AI:AI)</f>
        <v>Saint Bartholomey</v>
      </c>
      <c r="T2735">
        <f>WEEKNUM(G2735)</f>
        <v>25</v>
      </c>
      <c r="U2735">
        <f>YEAR(G2735)</f>
        <v>2025</v>
      </c>
      <c r="V2735" s="117">
        <f>IFERROR(Q2735/N2735,"0")</f>
        <v>8.6172134168816805E-2</v>
      </c>
    </row>
    <row r="2736" spans="1:22">
      <c r="A2736" t="str">
        <f>_xlfn.XLOOKUP(D2736,BN:BN,BO:BO)</f>
        <v>México</v>
      </c>
      <c r="B2736" t="s">
        <v>25</v>
      </c>
      <c r="C2736">
        <v>419</v>
      </c>
      <c r="D2736" t="str">
        <f>_xlfn.XLOOKUP(C2736,BH:BH,BI:BI)</f>
        <v>VeronicaN</v>
      </c>
      <c r="E2736">
        <v>0</v>
      </c>
      <c r="F2736" t="s">
        <v>2273</v>
      </c>
      <c r="G2736" s="63">
        <v>45828</v>
      </c>
      <c r="H2736" s="63">
        <v>45830</v>
      </c>
      <c r="I2736" t="s">
        <v>396</v>
      </c>
      <c r="J2736" t="str">
        <f>_xlfn.XLOOKUP(I2736,AS:AS,AU:AU)</f>
        <v>Honorarios</v>
      </c>
      <c r="K2736" t="s">
        <v>33</v>
      </c>
      <c r="L2736">
        <v>70</v>
      </c>
      <c r="M2736">
        <f>L2736*_xlfn.XLOOKUP(K2736,AM:AM,AN:AN)</f>
        <v>60.199999999999996</v>
      </c>
      <c r="N2736">
        <f>L2736*_xlfn.XLOOKUP(K2736,AM:AM,AO:AO)</f>
        <v>70</v>
      </c>
      <c r="O2736">
        <v>70</v>
      </c>
      <c r="P2736">
        <f>O2736*_xlfn.XLOOKUP(K2736,AM:AM,AN:AN)</f>
        <v>60.199999999999996</v>
      </c>
      <c r="Q2736">
        <f>O2736*_xlfn.XLOOKUP(K2736,AM:AM,AO:AO)</f>
        <v>70</v>
      </c>
      <c r="R2736" t="str">
        <f>_xlfn.XLOOKUP(E2736,AF:AF,AG:AG)</f>
        <v>FEES</v>
      </c>
      <c r="S2736">
        <f>_xlfn.XLOOKUP(E2736,AF:AF,AI:AI)</f>
        <v>0</v>
      </c>
      <c r="T2736">
        <f>WEEKNUM(G2736)</f>
        <v>25</v>
      </c>
      <c r="U2736">
        <f>YEAR(G2736)</f>
        <v>2025</v>
      </c>
      <c r="V2736" s="117">
        <f>IFERROR(Q2736/N2736,"0")</f>
        <v>1</v>
      </c>
    </row>
    <row r="2737" spans="1:22">
      <c r="A2737" t="str">
        <f>_xlfn.XLOOKUP(D2737,BN:BN,BO:BO)</f>
        <v>México</v>
      </c>
      <c r="B2737" t="s">
        <v>25</v>
      </c>
      <c r="C2737">
        <v>419</v>
      </c>
      <c r="D2737" t="str">
        <f>_xlfn.XLOOKUP(C2737,BH:BH,BI:BI)</f>
        <v>VeronicaN</v>
      </c>
      <c r="E2737">
        <v>0</v>
      </c>
      <c r="F2737" t="s">
        <v>2283</v>
      </c>
      <c r="G2737" s="63">
        <v>45828</v>
      </c>
      <c r="H2737" s="63">
        <v>45830</v>
      </c>
      <c r="I2737" t="s">
        <v>396</v>
      </c>
      <c r="J2737" t="str">
        <f>_xlfn.XLOOKUP(I2737,AS:AS,AU:AU)</f>
        <v>Honorarios</v>
      </c>
      <c r="K2737" t="s">
        <v>33</v>
      </c>
      <c r="L2737">
        <v>149.72</v>
      </c>
      <c r="M2737">
        <f>L2737*_xlfn.XLOOKUP(K2737,AM:AM,AN:AN)</f>
        <v>128.75919999999999</v>
      </c>
      <c r="N2737">
        <f>L2737*_xlfn.XLOOKUP(K2737,AM:AM,AO:AO)</f>
        <v>149.72</v>
      </c>
      <c r="O2737">
        <v>149.72</v>
      </c>
      <c r="P2737">
        <f>O2737*_xlfn.XLOOKUP(K2737,AM:AM,AN:AN)</f>
        <v>128.75919999999999</v>
      </c>
      <c r="Q2737">
        <f>O2737*_xlfn.XLOOKUP(K2737,AM:AM,AO:AO)</f>
        <v>149.72</v>
      </c>
      <c r="R2737" t="str">
        <f>_xlfn.XLOOKUP(E2737,AF:AF,AG:AG)</f>
        <v>FEES</v>
      </c>
      <c r="S2737">
        <f>_xlfn.XLOOKUP(E2737,AF:AF,AI:AI)</f>
        <v>0</v>
      </c>
      <c r="T2737">
        <f>WEEKNUM(G2737)</f>
        <v>25</v>
      </c>
      <c r="U2737">
        <f>YEAR(G2737)</f>
        <v>2025</v>
      </c>
      <c r="V2737" s="117">
        <f>IFERROR(Q2737/N2737,"0")</f>
        <v>1</v>
      </c>
    </row>
    <row r="2738" spans="1:22">
      <c r="A2738" t="str">
        <f>_xlfn.XLOOKUP(D2738,BN:BN,BO:BO)</f>
        <v>México</v>
      </c>
      <c r="B2738" t="s">
        <v>25</v>
      </c>
      <c r="C2738">
        <v>419</v>
      </c>
      <c r="D2738" t="str">
        <f>_xlfn.XLOOKUP(C2738,BH:BH,BI:BI)</f>
        <v>VeronicaN</v>
      </c>
      <c r="E2738">
        <v>0</v>
      </c>
      <c r="F2738" t="s">
        <v>3559</v>
      </c>
      <c r="G2738" s="63">
        <v>45828</v>
      </c>
      <c r="H2738" s="63">
        <v>45830</v>
      </c>
      <c r="I2738" t="s">
        <v>396</v>
      </c>
      <c r="J2738" t="str">
        <f>_xlfn.XLOOKUP(I2738,AS:AS,AU:AU)</f>
        <v>Honorarios</v>
      </c>
      <c r="K2738" t="s">
        <v>33</v>
      </c>
      <c r="L2738">
        <v>182.26</v>
      </c>
      <c r="M2738">
        <f>L2738*_xlfn.XLOOKUP(K2738,AM:AM,AN:AN)</f>
        <v>156.74359999999999</v>
      </c>
      <c r="N2738">
        <f>L2738*_xlfn.XLOOKUP(K2738,AM:AM,AO:AO)</f>
        <v>182.26</v>
      </c>
      <c r="O2738">
        <v>182.26</v>
      </c>
      <c r="P2738">
        <f>O2738*_xlfn.XLOOKUP(K2738,AM:AM,AN:AN)</f>
        <v>156.74359999999999</v>
      </c>
      <c r="Q2738">
        <f>O2738*_xlfn.XLOOKUP(K2738,AM:AM,AO:AO)</f>
        <v>182.26</v>
      </c>
      <c r="R2738" t="str">
        <f>_xlfn.XLOOKUP(E2738,AF:AF,AG:AG)</f>
        <v>FEES</v>
      </c>
      <c r="S2738">
        <f>_xlfn.XLOOKUP(E2738,AF:AF,AI:AI)</f>
        <v>0</v>
      </c>
      <c r="T2738">
        <f>WEEKNUM(G2738)</f>
        <v>25</v>
      </c>
      <c r="U2738">
        <f>YEAR(G2738)</f>
        <v>2025</v>
      </c>
      <c r="V2738" s="117">
        <f>IFERROR(Q2738/N2738,"0")</f>
        <v>1</v>
      </c>
    </row>
    <row r="2739" spans="1:22">
      <c r="A2739" t="str">
        <f>_xlfn.XLOOKUP(D2739,BN:BN,BO:BO)</f>
        <v>México</v>
      </c>
      <c r="B2739" t="s">
        <v>25</v>
      </c>
      <c r="C2739">
        <v>420</v>
      </c>
      <c r="D2739" t="str">
        <f>_xlfn.XLOOKUP(C2739,BH:BH,BI:BI)</f>
        <v>EduardoP</v>
      </c>
      <c r="E2739">
        <v>24267</v>
      </c>
      <c r="F2739" t="s">
        <v>3560</v>
      </c>
      <c r="G2739" s="63">
        <v>45938</v>
      </c>
      <c r="H2739" s="63">
        <v>45942</v>
      </c>
      <c r="I2739" t="s">
        <v>376</v>
      </c>
      <c r="J2739" t="str">
        <f>_xlfn.XLOOKUP(I2739,AS:AS,AU:AU)</f>
        <v>Hotel</v>
      </c>
      <c r="K2739" t="s">
        <v>33</v>
      </c>
      <c r="L2739">
        <v>3600</v>
      </c>
      <c r="M2739">
        <f>L2739*_xlfn.XLOOKUP(K2739,AM:AM,AN:AN)</f>
        <v>3096</v>
      </c>
      <c r="N2739">
        <f>L2739*_xlfn.XLOOKUP(K2739,AM:AM,AO:AO)</f>
        <v>3600</v>
      </c>
      <c r="O2739">
        <v>338.4</v>
      </c>
      <c r="P2739">
        <f>O2739*_xlfn.XLOOKUP(K2739,AM:AM,AN:AN)</f>
        <v>291.024</v>
      </c>
      <c r="Q2739">
        <f>O2739*_xlfn.XLOOKUP(K2739,AM:AM,AO:AO)</f>
        <v>338.4</v>
      </c>
      <c r="R2739" t="str">
        <f>_xlfn.XLOOKUP(E2739,AF:AF,AG:AG)</f>
        <v>THE MARK HOTEL</v>
      </c>
      <c r="S2739" t="str">
        <f>_xlfn.XLOOKUP(E2739,AF:AF,AI:AI)</f>
        <v>United States</v>
      </c>
      <c r="T2739">
        <f>WEEKNUM(G2739)</f>
        <v>41</v>
      </c>
      <c r="U2739">
        <f>YEAR(G2739)</f>
        <v>2025</v>
      </c>
      <c r="V2739" s="117">
        <f>IFERROR(Q2739/N2739,"0")</f>
        <v>9.4E-2</v>
      </c>
    </row>
    <row r="2740" spans="1:22">
      <c r="A2740" t="str">
        <f>_xlfn.XLOOKUP(D2740,BN:BN,BO:BO)</f>
        <v>México</v>
      </c>
      <c r="B2740" t="s">
        <v>25</v>
      </c>
      <c r="C2740">
        <v>421</v>
      </c>
      <c r="D2740" t="str">
        <f>_xlfn.XLOOKUP(C2740,BH:BH,BI:BI)</f>
        <v>DianaM</v>
      </c>
      <c r="E2740">
        <v>27301</v>
      </c>
      <c r="F2740" t="s">
        <v>3561</v>
      </c>
      <c r="G2740" s="63">
        <v>45861</v>
      </c>
      <c r="H2740" s="63">
        <v>45871</v>
      </c>
      <c r="I2740" t="s">
        <v>366</v>
      </c>
      <c r="J2740" t="str">
        <f>_xlfn.XLOOKUP(I2740,AS:AS,AU:AU)</f>
        <v>Vuelos</v>
      </c>
      <c r="K2740" t="s">
        <v>33</v>
      </c>
      <c r="L2740">
        <v>2252.88</v>
      </c>
      <c r="M2740">
        <f>L2740*_xlfn.XLOOKUP(K2740,AM:AM,AN:AN)</f>
        <v>1937.4768000000001</v>
      </c>
      <c r="N2740">
        <f>L2740*_xlfn.XLOOKUP(K2740,AM:AM,AO:AO)</f>
        <v>2252.88</v>
      </c>
      <c r="O2740">
        <v>0</v>
      </c>
      <c r="P2740">
        <f>O2740*_xlfn.XLOOKUP(K2740,AM:AM,AN:AN)</f>
        <v>0</v>
      </c>
      <c r="Q2740">
        <f>O2740*_xlfn.XLOOKUP(K2740,AM:AM,AO:AO)</f>
        <v>0</v>
      </c>
      <c r="R2740" t="str">
        <f>_xlfn.XLOOKUP(E2740,AF:AF,AG:AG)</f>
        <v>TURISMO EX MAR, S.A. DE C.V.</v>
      </c>
      <c r="S2740" t="str">
        <f>_xlfn.XLOOKUP(E2740,AF:AF,AI:AI)</f>
        <v>Mexico</v>
      </c>
      <c r="T2740">
        <f>WEEKNUM(G2740)</f>
        <v>30</v>
      </c>
      <c r="U2740">
        <f>YEAR(G2740)</f>
        <v>2025</v>
      </c>
      <c r="V2740" s="117">
        <f>IFERROR(Q2740/N2740,"0")</f>
        <v>0</v>
      </c>
    </row>
    <row r="2741" spans="1:22">
      <c r="A2741" t="str">
        <f>_xlfn.XLOOKUP(D2741,BN:BN,BO:BO)</f>
        <v>México</v>
      </c>
      <c r="B2741" t="s">
        <v>25</v>
      </c>
      <c r="C2741">
        <v>421</v>
      </c>
      <c r="D2741" t="str">
        <f>_xlfn.XLOOKUP(C2741,BH:BH,BI:BI)</f>
        <v>DianaM</v>
      </c>
      <c r="E2741">
        <v>27301</v>
      </c>
      <c r="F2741" t="s">
        <v>3562</v>
      </c>
      <c r="G2741" s="63">
        <v>45861</v>
      </c>
      <c r="H2741" s="63">
        <v>45871</v>
      </c>
      <c r="I2741" t="s">
        <v>366</v>
      </c>
      <c r="J2741" t="str">
        <f>_xlfn.XLOOKUP(I2741,AS:AS,AU:AU)</f>
        <v>Vuelos</v>
      </c>
      <c r="K2741" t="s">
        <v>33</v>
      </c>
      <c r="L2741">
        <v>2252.88</v>
      </c>
      <c r="M2741">
        <f>L2741*_xlfn.XLOOKUP(K2741,AM:AM,AN:AN)</f>
        <v>1937.4768000000001</v>
      </c>
      <c r="N2741">
        <f>L2741*_xlfn.XLOOKUP(K2741,AM:AM,AO:AO)</f>
        <v>2252.88</v>
      </c>
      <c r="O2741">
        <v>0</v>
      </c>
      <c r="P2741">
        <f>O2741*_xlfn.XLOOKUP(K2741,AM:AM,AN:AN)</f>
        <v>0</v>
      </c>
      <c r="Q2741">
        <f>O2741*_xlfn.XLOOKUP(K2741,AM:AM,AO:AO)</f>
        <v>0</v>
      </c>
      <c r="R2741" t="str">
        <f>_xlfn.XLOOKUP(E2741,AF:AF,AG:AG)</f>
        <v>TURISMO EX MAR, S.A. DE C.V.</v>
      </c>
      <c r="S2741" t="str">
        <f>_xlfn.XLOOKUP(E2741,AF:AF,AI:AI)</f>
        <v>Mexico</v>
      </c>
      <c r="T2741">
        <f>WEEKNUM(G2741)</f>
        <v>30</v>
      </c>
      <c r="U2741">
        <f>YEAR(G2741)</f>
        <v>2025</v>
      </c>
      <c r="V2741" s="117">
        <f>IFERROR(Q2741/N2741,"0")</f>
        <v>0</v>
      </c>
    </row>
    <row r="2742" spans="1:22">
      <c r="A2742" t="str">
        <f>_xlfn.XLOOKUP(D2742,BN:BN,BO:BO)</f>
        <v>México</v>
      </c>
      <c r="B2742" t="s">
        <v>25</v>
      </c>
      <c r="C2742">
        <v>421</v>
      </c>
      <c r="D2742" t="str">
        <f>_xlfn.XLOOKUP(C2742,BH:BH,BI:BI)</f>
        <v>DianaM</v>
      </c>
      <c r="E2742">
        <v>27301</v>
      </c>
      <c r="F2742" t="s">
        <v>3563</v>
      </c>
      <c r="G2742" s="63">
        <v>45861</v>
      </c>
      <c r="H2742" s="63">
        <v>45871</v>
      </c>
      <c r="I2742" t="s">
        <v>366</v>
      </c>
      <c r="J2742" t="str">
        <f>_xlfn.XLOOKUP(I2742,AS:AS,AU:AU)</f>
        <v>Vuelos</v>
      </c>
      <c r="K2742" t="s">
        <v>33</v>
      </c>
      <c r="L2742">
        <v>2252.88</v>
      </c>
      <c r="M2742">
        <f>L2742*_xlfn.XLOOKUP(K2742,AM:AM,AN:AN)</f>
        <v>1937.4768000000001</v>
      </c>
      <c r="N2742">
        <f>L2742*_xlfn.XLOOKUP(K2742,AM:AM,AO:AO)</f>
        <v>2252.88</v>
      </c>
      <c r="O2742">
        <v>0</v>
      </c>
      <c r="P2742">
        <f>O2742*_xlfn.XLOOKUP(K2742,AM:AM,AN:AN)</f>
        <v>0</v>
      </c>
      <c r="Q2742">
        <f>O2742*_xlfn.XLOOKUP(K2742,AM:AM,AO:AO)</f>
        <v>0</v>
      </c>
      <c r="R2742" t="str">
        <f>_xlfn.XLOOKUP(E2742,AF:AF,AG:AG)</f>
        <v>TURISMO EX MAR, S.A. DE C.V.</v>
      </c>
      <c r="S2742" t="str">
        <f>_xlfn.XLOOKUP(E2742,AF:AF,AI:AI)</f>
        <v>Mexico</v>
      </c>
      <c r="T2742">
        <f>WEEKNUM(G2742)</f>
        <v>30</v>
      </c>
      <c r="U2742">
        <f>YEAR(G2742)</f>
        <v>2025</v>
      </c>
      <c r="V2742" s="117">
        <f>IFERROR(Q2742/N2742,"0")</f>
        <v>0</v>
      </c>
    </row>
    <row r="2743" spans="1:22">
      <c r="A2743" t="str">
        <f>_xlfn.XLOOKUP(D2743,BN:BN,BO:BO)</f>
        <v>México</v>
      </c>
      <c r="B2743" t="s">
        <v>25</v>
      </c>
      <c r="C2743">
        <v>421</v>
      </c>
      <c r="D2743" t="str">
        <f>_xlfn.XLOOKUP(C2743,BH:BH,BI:BI)</f>
        <v>DianaM</v>
      </c>
      <c r="E2743">
        <v>27301</v>
      </c>
      <c r="F2743" t="s">
        <v>3564</v>
      </c>
      <c r="G2743" s="63">
        <v>45861</v>
      </c>
      <c r="H2743" s="63">
        <v>45871</v>
      </c>
      <c r="I2743" t="s">
        <v>366</v>
      </c>
      <c r="J2743" t="str">
        <f>_xlfn.XLOOKUP(I2743,AS:AS,AU:AU)</f>
        <v>Vuelos</v>
      </c>
      <c r="K2743" t="s">
        <v>33</v>
      </c>
      <c r="L2743">
        <v>2252.88</v>
      </c>
      <c r="M2743">
        <f>L2743*_xlfn.XLOOKUP(K2743,AM:AM,AN:AN)</f>
        <v>1937.4768000000001</v>
      </c>
      <c r="N2743">
        <f>L2743*_xlfn.XLOOKUP(K2743,AM:AM,AO:AO)</f>
        <v>2252.88</v>
      </c>
      <c r="O2743">
        <v>0</v>
      </c>
      <c r="P2743">
        <f>O2743*_xlfn.XLOOKUP(K2743,AM:AM,AN:AN)</f>
        <v>0</v>
      </c>
      <c r="Q2743">
        <f>O2743*_xlfn.XLOOKUP(K2743,AM:AM,AO:AO)</f>
        <v>0</v>
      </c>
      <c r="R2743" t="str">
        <f>_xlfn.XLOOKUP(E2743,AF:AF,AG:AG)</f>
        <v>TURISMO EX MAR, S.A. DE C.V.</v>
      </c>
      <c r="S2743" t="str">
        <f>_xlfn.XLOOKUP(E2743,AF:AF,AI:AI)</f>
        <v>Mexico</v>
      </c>
      <c r="T2743">
        <f>WEEKNUM(G2743)</f>
        <v>30</v>
      </c>
      <c r="U2743">
        <f>YEAR(G2743)</f>
        <v>2025</v>
      </c>
      <c r="V2743" s="117">
        <f>IFERROR(Q2743/N2743,"0")</f>
        <v>0</v>
      </c>
    </row>
    <row r="2744" spans="1:22">
      <c r="A2744" t="str">
        <f>_xlfn.XLOOKUP(D2744,BN:BN,BO:BO)</f>
        <v>México</v>
      </c>
      <c r="B2744" t="s">
        <v>25</v>
      </c>
      <c r="C2744">
        <v>421</v>
      </c>
      <c r="D2744" t="str">
        <f>_xlfn.XLOOKUP(C2744,BH:BH,BI:BI)</f>
        <v>DianaM</v>
      </c>
      <c r="E2744">
        <v>0</v>
      </c>
      <c r="F2744" t="s">
        <v>3565</v>
      </c>
      <c r="G2744" s="63">
        <v>45861</v>
      </c>
      <c r="H2744" s="63">
        <v>45871</v>
      </c>
      <c r="I2744" t="s">
        <v>396</v>
      </c>
      <c r="J2744" t="str">
        <f>_xlfn.XLOOKUP(I2744,AS:AS,AU:AU)</f>
        <v>Honorarios</v>
      </c>
      <c r="K2744" t="s">
        <v>33</v>
      </c>
      <c r="L2744">
        <v>200</v>
      </c>
      <c r="M2744">
        <f>L2744*_xlfn.XLOOKUP(K2744,AM:AM,AN:AN)</f>
        <v>172</v>
      </c>
      <c r="N2744">
        <f>L2744*_xlfn.XLOOKUP(K2744,AM:AM,AO:AO)</f>
        <v>200</v>
      </c>
      <c r="O2744">
        <v>200</v>
      </c>
      <c r="P2744">
        <f>O2744*_xlfn.XLOOKUP(K2744,AM:AM,AN:AN)</f>
        <v>172</v>
      </c>
      <c r="Q2744">
        <f>O2744*_xlfn.XLOOKUP(K2744,AM:AM,AO:AO)</f>
        <v>200</v>
      </c>
      <c r="R2744" t="str">
        <f>_xlfn.XLOOKUP(E2744,AF:AF,AG:AG)</f>
        <v>FEES</v>
      </c>
      <c r="S2744">
        <f>_xlfn.XLOOKUP(E2744,AF:AF,AI:AI)</f>
        <v>0</v>
      </c>
      <c r="T2744">
        <f>WEEKNUM(G2744)</f>
        <v>30</v>
      </c>
      <c r="U2744">
        <f>YEAR(G2744)</f>
        <v>2025</v>
      </c>
      <c r="V2744" s="117">
        <f>IFERROR(Q2744/N2744,"0")</f>
        <v>1</v>
      </c>
    </row>
    <row r="2745" spans="1:22">
      <c r="A2745" t="str">
        <f>_xlfn.XLOOKUP(D2745,BN:BN,BO:BO)</f>
        <v>México</v>
      </c>
      <c r="B2745" t="s">
        <v>25</v>
      </c>
      <c r="C2745">
        <v>421</v>
      </c>
      <c r="D2745" t="str">
        <f>_xlfn.XLOOKUP(C2745,BH:BH,BI:BI)</f>
        <v>DianaM</v>
      </c>
      <c r="E2745">
        <v>27301</v>
      </c>
      <c r="F2745" t="s">
        <v>3566</v>
      </c>
      <c r="G2745" s="63">
        <v>45861</v>
      </c>
      <c r="H2745" s="63">
        <v>45871</v>
      </c>
      <c r="I2745" t="s">
        <v>366</v>
      </c>
      <c r="J2745" t="str">
        <f>_xlfn.XLOOKUP(I2745,AS:AS,AU:AU)</f>
        <v>Vuelos</v>
      </c>
      <c r="K2745" t="s">
        <v>33</v>
      </c>
      <c r="L2745">
        <v>1113.4100000000001</v>
      </c>
      <c r="M2745">
        <f>L2745*_xlfn.XLOOKUP(K2745,AM:AM,AN:AN)</f>
        <v>957.5326</v>
      </c>
      <c r="N2745">
        <f>L2745*_xlfn.XLOOKUP(K2745,AM:AM,AO:AO)</f>
        <v>1113.4100000000001</v>
      </c>
      <c r="O2745">
        <v>0</v>
      </c>
      <c r="P2745">
        <f>O2745*_xlfn.XLOOKUP(K2745,AM:AM,AN:AN)</f>
        <v>0</v>
      </c>
      <c r="Q2745">
        <f>O2745*_xlfn.XLOOKUP(K2745,AM:AM,AO:AO)</f>
        <v>0</v>
      </c>
      <c r="R2745" t="str">
        <f>_xlfn.XLOOKUP(E2745,AF:AF,AG:AG)</f>
        <v>TURISMO EX MAR, S.A. DE C.V.</v>
      </c>
      <c r="S2745" t="str">
        <f>_xlfn.XLOOKUP(E2745,AF:AF,AI:AI)</f>
        <v>Mexico</v>
      </c>
      <c r="T2745">
        <f>WEEKNUM(G2745)</f>
        <v>30</v>
      </c>
      <c r="U2745">
        <f>YEAR(G2745)</f>
        <v>2025</v>
      </c>
      <c r="V2745" s="117">
        <f>IFERROR(Q2745/N2745,"0")</f>
        <v>0</v>
      </c>
    </row>
    <row r="2746" spans="1:22">
      <c r="A2746" t="str">
        <f>_xlfn.XLOOKUP(D2746,BN:BN,BO:BO)</f>
        <v>México</v>
      </c>
      <c r="B2746" t="s">
        <v>25</v>
      </c>
      <c r="C2746">
        <v>421</v>
      </c>
      <c r="D2746" t="str">
        <f>_xlfn.XLOOKUP(C2746,BH:BH,BI:BI)</f>
        <v>DianaM</v>
      </c>
      <c r="E2746">
        <v>27301</v>
      </c>
      <c r="F2746" t="s">
        <v>3566</v>
      </c>
      <c r="G2746" s="63">
        <v>45861</v>
      </c>
      <c r="H2746" s="63">
        <v>45871</v>
      </c>
      <c r="I2746" t="s">
        <v>366</v>
      </c>
      <c r="J2746" t="str">
        <f>_xlfn.XLOOKUP(I2746,AS:AS,AU:AU)</f>
        <v>Vuelos</v>
      </c>
      <c r="K2746" t="s">
        <v>33</v>
      </c>
      <c r="L2746">
        <v>234.59</v>
      </c>
      <c r="M2746">
        <f>L2746*_xlfn.XLOOKUP(K2746,AM:AM,AN:AN)</f>
        <v>201.7474</v>
      </c>
      <c r="N2746">
        <f>L2746*_xlfn.XLOOKUP(K2746,AM:AM,AO:AO)</f>
        <v>234.59</v>
      </c>
      <c r="O2746">
        <v>0</v>
      </c>
      <c r="P2746">
        <f>O2746*_xlfn.XLOOKUP(K2746,AM:AM,AN:AN)</f>
        <v>0</v>
      </c>
      <c r="Q2746">
        <f>O2746*_xlfn.XLOOKUP(K2746,AM:AM,AO:AO)</f>
        <v>0</v>
      </c>
      <c r="R2746" t="str">
        <f>_xlfn.XLOOKUP(E2746,AF:AF,AG:AG)</f>
        <v>TURISMO EX MAR, S.A. DE C.V.</v>
      </c>
      <c r="S2746" t="str">
        <f>_xlfn.XLOOKUP(E2746,AF:AF,AI:AI)</f>
        <v>Mexico</v>
      </c>
      <c r="T2746">
        <f>WEEKNUM(G2746)</f>
        <v>30</v>
      </c>
      <c r="U2746">
        <f>YEAR(G2746)</f>
        <v>2025</v>
      </c>
      <c r="V2746" s="117">
        <f>IFERROR(Q2746/N2746,"0")</f>
        <v>0</v>
      </c>
    </row>
    <row r="2747" spans="1:22">
      <c r="A2747" t="str">
        <f>_xlfn.XLOOKUP(D2747,BN:BN,BO:BO)</f>
        <v>México</v>
      </c>
      <c r="B2747" t="s">
        <v>25</v>
      </c>
      <c r="C2747">
        <v>421</v>
      </c>
      <c r="D2747" t="str">
        <f>_xlfn.XLOOKUP(C2747,BH:BH,BI:BI)</f>
        <v>DianaM</v>
      </c>
      <c r="E2747">
        <v>27301</v>
      </c>
      <c r="F2747" t="s">
        <v>3567</v>
      </c>
      <c r="G2747" s="63">
        <v>45861</v>
      </c>
      <c r="H2747" s="63">
        <v>45871</v>
      </c>
      <c r="I2747" t="s">
        <v>366</v>
      </c>
      <c r="J2747" t="str">
        <f>_xlfn.XLOOKUP(I2747,AS:AS,AU:AU)</f>
        <v>Vuelos</v>
      </c>
      <c r="K2747" t="s">
        <v>33</v>
      </c>
      <c r="L2747">
        <v>1113.4000000000001</v>
      </c>
      <c r="M2747">
        <f>L2747*_xlfn.XLOOKUP(K2747,AM:AM,AN:AN)</f>
        <v>957.52400000000011</v>
      </c>
      <c r="N2747">
        <f>L2747*_xlfn.XLOOKUP(K2747,AM:AM,AO:AO)</f>
        <v>1113.4000000000001</v>
      </c>
      <c r="O2747">
        <v>0</v>
      </c>
      <c r="P2747">
        <f>O2747*_xlfn.XLOOKUP(K2747,AM:AM,AN:AN)</f>
        <v>0</v>
      </c>
      <c r="Q2747">
        <f>O2747*_xlfn.XLOOKUP(K2747,AM:AM,AO:AO)</f>
        <v>0</v>
      </c>
      <c r="R2747" t="str">
        <f>_xlfn.XLOOKUP(E2747,AF:AF,AG:AG)</f>
        <v>TURISMO EX MAR, S.A. DE C.V.</v>
      </c>
      <c r="S2747" t="str">
        <f>_xlfn.XLOOKUP(E2747,AF:AF,AI:AI)</f>
        <v>Mexico</v>
      </c>
      <c r="T2747">
        <f>WEEKNUM(G2747)</f>
        <v>30</v>
      </c>
      <c r="U2747">
        <f>YEAR(G2747)</f>
        <v>2025</v>
      </c>
      <c r="V2747" s="117">
        <f>IFERROR(Q2747/N2747,"0")</f>
        <v>0</v>
      </c>
    </row>
    <row r="2748" spans="1:22">
      <c r="A2748" t="str">
        <f>_xlfn.XLOOKUP(D2748,BN:BN,BO:BO)</f>
        <v>México</v>
      </c>
      <c r="B2748" t="s">
        <v>25</v>
      </c>
      <c r="C2748">
        <v>421</v>
      </c>
      <c r="D2748" t="str">
        <f>_xlfn.XLOOKUP(C2748,BH:BH,BI:BI)</f>
        <v>DianaM</v>
      </c>
      <c r="E2748">
        <v>27301</v>
      </c>
      <c r="F2748" t="s">
        <v>3567</v>
      </c>
      <c r="G2748" s="63">
        <v>45861</v>
      </c>
      <c r="H2748" s="63">
        <v>45871</v>
      </c>
      <c r="I2748" t="s">
        <v>366</v>
      </c>
      <c r="J2748" t="str">
        <f>_xlfn.XLOOKUP(I2748,AS:AS,AU:AU)</f>
        <v>Vuelos</v>
      </c>
      <c r="K2748" t="s">
        <v>33</v>
      </c>
      <c r="L2748">
        <v>234.59</v>
      </c>
      <c r="M2748">
        <f>L2748*_xlfn.XLOOKUP(K2748,AM:AM,AN:AN)</f>
        <v>201.7474</v>
      </c>
      <c r="N2748">
        <f>L2748*_xlfn.XLOOKUP(K2748,AM:AM,AO:AO)</f>
        <v>234.59</v>
      </c>
      <c r="O2748">
        <v>0</v>
      </c>
      <c r="P2748">
        <f>O2748*_xlfn.XLOOKUP(K2748,AM:AM,AN:AN)</f>
        <v>0</v>
      </c>
      <c r="Q2748">
        <f>O2748*_xlfn.XLOOKUP(K2748,AM:AM,AO:AO)</f>
        <v>0</v>
      </c>
      <c r="R2748" t="str">
        <f>_xlfn.XLOOKUP(E2748,AF:AF,AG:AG)</f>
        <v>TURISMO EX MAR, S.A. DE C.V.</v>
      </c>
      <c r="S2748" t="str">
        <f>_xlfn.XLOOKUP(E2748,AF:AF,AI:AI)</f>
        <v>Mexico</v>
      </c>
      <c r="T2748">
        <f>WEEKNUM(G2748)</f>
        <v>30</v>
      </c>
      <c r="U2748">
        <f>YEAR(G2748)</f>
        <v>2025</v>
      </c>
      <c r="V2748" s="117">
        <f>IFERROR(Q2748/N2748,"0")</f>
        <v>0</v>
      </c>
    </row>
    <row r="2749" spans="1:22">
      <c r="A2749" t="str">
        <f>_xlfn.XLOOKUP(D2749,BN:BN,BO:BO)</f>
        <v>México</v>
      </c>
      <c r="B2749" t="s">
        <v>25</v>
      </c>
      <c r="C2749">
        <v>421</v>
      </c>
      <c r="D2749" t="str">
        <f>_xlfn.XLOOKUP(C2749,BH:BH,BI:BI)</f>
        <v>DianaM</v>
      </c>
      <c r="E2749">
        <v>27301</v>
      </c>
      <c r="F2749" t="s">
        <v>3568</v>
      </c>
      <c r="G2749" s="63">
        <v>45861</v>
      </c>
      <c r="H2749" s="63">
        <v>45871</v>
      </c>
      <c r="I2749" t="s">
        <v>366</v>
      </c>
      <c r="J2749" t="str">
        <f>_xlfn.XLOOKUP(I2749,AS:AS,AU:AU)</f>
        <v>Vuelos</v>
      </c>
      <c r="K2749" t="s">
        <v>33</v>
      </c>
      <c r="L2749">
        <v>1113.4000000000001</v>
      </c>
      <c r="M2749">
        <f>L2749*_xlfn.XLOOKUP(K2749,AM:AM,AN:AN)</f>
        <v>957.52400000000011</v>
      </c>
      <c r="N2749">
        <f>L2749*_xlfn.XLOOKUP(K2749,AM:AM,AO:AO)</f>
        <v>1113.4000000000001</v>
      </c>
      <c r="O2749">
        <v>0</v>
      </c>
      <c r="P2749">
        <f>O2749*_xlfn.XLOOKUP(K2749,AM:AM,AN:AN)</f>
        <v>0</v>
      </c>
      <c r="Q2749">
        <f>O2749*_xlfn.XLOOKUP(K2749,AM:AM,AO:AO)</f>
        <v>0</v>
      </c>
      <c r="R2749" t="str">
        <f>_xlfn.XLOOKUP(E2749,AF:AF,AG:AG)</f>
        <v>TURISMO EX MAR, S.A. DE C.V.</v>
      </c>
      <c r="S2749" t="str">
        <f>_xlfn.XLOOKUP(E2749,AF:AF,AI:AI)</f>
        <v>Mexico</v>
      </c>
      <c r="T2749">
        <f>WEEKNUM(G2749)</f>
        <v>30</v>
      </c>
      <c r="U2749">
        <f>YEAR(G2749)</f>
        <v>2025</v>
      </c>
      <c r="V2749" s="117">
        <f>IFERROR(Q2749/N2749,"0")</f>
        <v>0</v>
      </c>
    </row>
    <row r="2750" spans="1:22">
      <c r="A2750" t="str">
        <f>_xlfn.XLOOKUP(D2750,BN:BN,BO:BO)</f>
        <v>México</v>
      </c>
      <c r="B2750" t="s">
        <v>25</v>
      </c>
      <c r="C2750">
        <v>421</v>
      </c>
      <c r="D2750" t="str">
        <f>_xlfn.XLOOKUP(C2750,BH:BH,BI:BI)</f>
        <v>DianaM</v>
      </c>
      <c r="E2750">
        <v>27301</v>
      </c>
      <c r="F2750" t="s">
        <v>3568</v>
      </c>
      <c r="G2750" s="63">
        <v>45861</v>
      </c>
      <c r="H2750" s="63">
        <v>45871</v>
      </c>
      <c r="I2750" t="s">
        <v>366</v>
      </c>
      <c r="J2750" t="str">
        <f>_xlfn.XLOOKUP(I2750,AS:AS,AU:AU)</f>
        <v>Vuelos</v>
      </c>
      <c r="K2750" t="s">
        <v>33</v>
      </c>
      <c r="L2750">
        <v>234.59</v>
      </c>
      <c r="M2750">
        <f>L2750*_xlfn.XLOOKUP(K2750,AM:AM,AN:AN)</f>
        <v>201.7474</v>
      </c>
      <c r="N2750">
        <f>L2750*_xlfn.XLOOKUP(K2750,AM:AM,AO:AO)</f>
        <v>234.59</v>
      </c>
      <c r="O2750">
        <v>0</v>
      </c>
      <c r="P2750">
        <f>O2750*_xlfn.XLOOKUP(K2750,AM:AM,AN:AN)</f>
        <v>0</v>
      </c>
      <c r="Q2750">
        <f>O2750*_xlfn.XLOOKUP(K2750,AM:AM,AO:AO)</f>
        <v>0</v>
      </c>
      <c r="R2750" t="str">
        <f>_xlfn.XLOOKUP(E2750,AF:AF,AG:AG)</f>
        <v>TURISMO EX MAR, S.A. DE C.V.</v>
      </c>
      <c r="S2750" t="str">
        <f>_xlfn.XLOOKUP(E2750,AF:AF,AI:AI)</f>
        <v>Mexico</v>
      </c>
      <c r="T2750">
        <f>WEEKNUM(G2750)</f>
        <v>30</v>
      </c>
      <c r="U2750">
        <f>YEAR(G2750)</f>
        <v>2025</v>
      </c>
      <c r="V2750" s="117">
        <f>IFERROR(Q2750/N2750,"0")</f>
        <v>0</v>
      </c>
    </row>
    <row r="2751" spans="1:22">
      <c r="A2751" t="str">
        <f>_xlfn.XLOOKUP(D2751,BN:BN,BO:BO)</f>
        <v>México</v>
      </c>
      <c r="B2751" t="s">
        <v>25</v>
      </c>
      <c r="C2751">
        <v>421</v>
      </c>
      <c r="D2751" t="str">
        <f>_xlfn.XLOOKUP(C2751,BH:BH,BI:BI)</f>
        <v>DianaM</v>
      </c>
      <c r="E2751">
        <v>27301</v>
      </c>
      <c r="F2751" t="s">
        <v>3569</v>
      </c>
      <c r="G2751" s="63">
        <v>45861</v>
      </c>
      <c r="H2751" s="63">
        <v>45871</v>
      </c>
      <c r="I2751" t="s">
        <v>366</v>
      </c>
      <c r="J2751" t="str">
        <f>_xlfn.XLOOKUP(I2751,AS:AS,AU:AU)</f>
        <v>Vuelos</v>
      </c>
      <c r="K2751" t="s">
        <v>33</v>
      </c>
      <c r="L2751">
        <v>1113.4000000000001</v>
      </c>
      <c r="M2751">
        <f>L2751*_xlfn.XLOOKUP(K2751,AM:AM,AN:AN)</f>
        <v>957.52400000000011</v>
      </c>
      <c r="N2751">
        <f>L2751*_xlfn.XLOOKUP(K2751,AM:AM,AO:AO)</f>
        <v>1113.4000000000001</v>
      </c>
      <c r="O2751">
        <v>0</v>
      </c>
      <c r="P2751">
        <f>O2751*_xlfn.XLOOKUP(K2751,AM:AM,AN:AN)</f>
        <v>0</v>
      </c>
      <c r="Q2751">
        <f>O2751*_xlfn.XLOOKUP(K2751,AM:AM,AO:AO)</f>
        <v>0</v>
      </c>
      <c r="R2751" t="str">
        <f>_xlfn.XLOOKUP(E2751,AF:AF,AG:AG)</f>
        <v>TURISMO EX MAR, S.A. DE C.V.</v>
      </c>
      <c r="S2751" t="str">
        <f>_xlfn.XLOOKUP(E2751,AF:AF,AI:AI)</f>
        <v>Mexico</v>
      </c>
      <c r="T2751">
        <f>WEEKNUM(G2751)</f>
        <v>30</v>
      </c>
      <c r="U2751">
        <f>YEAR(G2751)</f>
        <v>2025</v>
      </c>
      <c r="V2751" s="117">
        <f>IFERROR(Q2751/N2751,"0")</f>
        <v>0</v>
      </c>
    </row>
    <row r="2752" spans="1:22">
      <c r="A2752" t="str">
        <f>_xlfn.XLOOKUP(D2752,BN:BN,BO:BO)</f>
        <v>México</v>
      </c>
      <c r="B2752" t="s">
        <v>25</v>
      </c>
      <c r="C2752">
        <v>421</v>
      </c>
      <c r="D2752" t="str">
        <f>_xlfn.XLOOKUP(C2752,BH:BH,BI:BI)</f>
        <v>DianaM</v>
      </c>
      <c r="E2752">
        <v>27301</v>
      </c>
      <c r="F2752" t="s">
        <v>3569</v>
      </c>
      <c r="G2752" s="63">
        <v>45861</v>
      </c>
      <c r="H2752" s="63">
        <v>45871</v>
      </c>
      <c r="I2752" t="s">
        <v>366</v>
      </c>
      <c r="J2752" t="str">
        <f>_xlfn.XLOOKUP(I2752,AS:AS,AU:AU)</f>
        <v>Vuelos</v>
      </c>
      <c r="K2752" t="s">
        <v>33</v>
      </c>
      <c r="L2752">
        <v>234.59</v>
      </c>
      <c r="M2752">
        <f>L2752*_xlfn.XLOOKUP(K2752,AM:AM,AN:AN)</f>
        <v>201.7474</v>
      </c>
      <c r="N2752">
        <f>L2752*_xlfn.XLOOKUP(K2752,AM:AM,AO:AO)</f>
        <v>234.59</v>
      </c>
      <c r="O2752">
        <v>0</v>
      </c>
      <c r="P2752">
        <f>O2752*_xlfn.XLOOKUP(K2752,AM:AM,AN:AN)</f>
        <v>0</v>
      </c>
      <c r="Q2752">
        <f>O2752*_xlfn.XLOOKUP(K2752,AM:AM,AO:AO)</f>
        <v>0</v>
      </c>
      <c r="R2752" t="str">
        <f>_xlfn.XLOOKUP(E2752,AF:AF,AG:AG)</f>
        <v>TURISMO EX MAR, S.A. DE C.V.</v>
      </c>
      <c r="S2752" t="str">
        <f>_xlfn.XLOOKUP(E2752,AF:AF,AI:AI)</f>
        <v>Mexico</v>
      </c>
      <c r="T2752">
        <f>WEEKNUM(G2752)</f>
        <v>30</v>
      </c>
      <c r="U2752">
        <f>YEAR(G2752)</f>
        <v>2025</v>
      </c>
      <c r="V2752" s="117">
        <f>IFERROR(Q2752/N2752,"0")</f>
        <v>0</v>
      </c>
    </row>
    <row r="2753" spans="1:22">
      <c r="A2753" t="str">
        <f>_xlfn.XLOOKUP(D2753,BN:BN,BO:BO)</f>
        <v>México</v>
      </c>
      <c r="B2753" t="s">
        <v>25</v>
      </c>
      <c r="C2753">
        <v>421</v>
      </c>
      <c r="D2753" t="str">
        <f>_xlfn.XLOOKUP(C2753,BH:BH,BI:BI)</f>
        <v>DianaM</v>
      </c>
      <c r="E2753">
        <v>0</v>
      </c>
      <c r="F2753" t="s">
        <v>1158</v>
      </c>
      <c r="G2753" s="63">
        <v>45861</v>
      </c>
      <c r="H2753" s="63">
        <v>45871</v>
      </c>
      <c r="I2753" t="s">
        <v>396</v>
      </c>
      <c r="J2753" t="str">
        <f>_xlfn.XLOOKUP(I2753,AS:AS,AU:AU)</f>
        <v>Honorarios</v>
      </c>
      <c r="K2753" t="s">
        <v>33</v>
      </c>
      <c r="L2753">
        <v>367.48</v>
      </c>
      <c r="M2753">
        <f>L2753*_xlfn.XLOOKUP(K2753,AM:AM,AN:AN)</f>
        <v>316.03280000000001</v>
      </c>
      <c r="N2753">
        <f>L2753*_xlfn.XLOOKUP(K2753,AM:AM,AO:AO)</f>
        <v>367.48</v>
      </c>
      <c r="O2753">
        <v>367.48</v>
      </c>
      <c r="P2753">
        <f>O2753*_xlfn.XLOOKUP(K2753,AM:AM,AN:AN)</f>
        <v>316.03280000000001</v>
      </c>
      <c r="Q2753">
        <f>O2753*_xlfn.XLOOKUP(K2753,AM:AM,AO:AO)</f>
        <v>367.48</v>
      </c>
      <c r="R2753" t="str">
        <f>_xlfn.XLOOKUP(E2753,AF:AF,AG:AG)</f>
        <v>FEES</v>
      </c>
      <c r="S2753">
        <f>_xlfn.XLOOKUP(E2753,AF:AF,AI:AI)</f>
        <v>0</v>
      </c>
      <c r="T2753">
        <f>WEEKNUM(G2753)</f>
        <v>30</v>
      </c>
      <c r="U2753">
        <f>YEAR(G2753)</f>
        <v>2025</v>
      </c>
      <c r="V2753" s="117">
        <f>IFERROR(Q2753/N2753,"0")</f>
        <v>1</v>
      </c>
    </row>
    <row r="2754" spans="1:22">
      <c r="A2754" t="str">
        <f>_xlfn.XLOOKUP(D2754,BN:BN,BO:BO)</f>
        <v>México</v>
      </c>
      <c r="B2754" t="s">
        <v>25</v>
      </c>
      <c r="C2754">
        <v>421</v>
      </c>
      <c r="D2754" t="str">
        <f>_xlfn.XLOOKUP(C2754,BH:BH,BI:BI)</f>
        <v>DianaM</v>
      </c>
      <c r="E2754">
        <v>28934</v>
      </c>
      <c r="F2754" t="s">
        <v>3570</v>
      </c>
      <c r="G2754" s="63">
        <v>45986</v>
      </c>
      <c r="H2754" s="63">
        <v>45988</v>
      </c>
      <c r="I2754" t="s">
        <v>366</v>
      </c>
      <c r="J2754" t="str">
        <f>_xlfn.XLOOKUP(I2754,AS:AS,AU:AU)</f>
        <v>Vuelos</v>
      </c>
      <c r="K2754" t="s">
        <v>33</v>
      </c>
      <c r="L2754">
        <v>556</v>
      </c>
      <c r="M2754">
        <f>L2754*_xlfn.XLOOKUP(K2754,AM:AM,AN:AN)</f>
        <v>478.15999999999997</v>
      </c>
      <c r="N2754">
        <f>L2754*_xlfn.XLOOKUP(K2754,AM:AM,AO:AO)</f>
        <v>556</v>
      </c>
      <c r="O2754">
        <v>0</v>
      </c>
      <c r="P2754">
        <f>O2754*_xlfn.XLOOKUP(K2754,AM:AM,AN:AN)</f>
        <v>0</v>
      </c>
      <c r="Q2754">
        <f>O2754*_xlfn.XLOOKUP(K2754,AM:AM,AO:AO)</f>
        <v>0</v>
      </c>
      <c r="R2754" t="str">
        <f>_xlfn.XLOOKUP(E2754,AF:AF,AG:AG)</f>
        <v>F1S USA</v>
      </c>
      <c r="S2754" t="str">
        <f>_xlfn.XLOOKUP(E2754,AF:AF,AI:AI)</f>
        <v>United States</v>
      </c>
      <c r="T2754">
        <f>WEEKNUM(G2754)</f>
        <v>48</v>
      </c>
      <c r="U2754">
        <f>YEAR(G2754)</f>
        <v>2025</v>
      </c>
      <c r="V2754" s="117">
        <f>IFERROR(Q2754/N2754,"0")</f>
        <v>0</v>
      </c>
    </row>
    <row r="2755" spans="1:22">
      <c r="A2755" t="str">
        <f>_xlfn.XLOOKUP(D2755,BN:BN,BO:BO)</f>
        <v>México</v>
      </c>
      <c r="B2755" t="s">
        <v>25</v>
      </c>
      <c r="C2755">
        <v>421</v>
      </c>
      <c r="D2755" t="str">
        <f>_xlfn.XLOOKUP(C2755,BH:BH,BI:BI)</f>
        <v>DianaM</v>
      </c>
      <c r="E2755">
        <v>28934</v>
      </c>
      <c r="F2755" t="s">
        <v>3571</v>
      </c>
      <c r="G2755" s="63">
        <v>45986</v>
      </c>
      <c r="H2755" s="63">
        <v>45988</v>
      </c>
      <c r="I2755" t="s">
        <v>366</v>
      </c>
      <c r="J2755" t="str">
        <f>_xlfn.XLOOKUP(I2755,AS:AS,AU:AU)</f>
        <v>Vuelos</v>
      </c>
      <c r="K2755" t="s">
        <v>33</v>
      </c>
      <c r="L2755">
        <v>556</v>
      </c>
      <c r="M2755">
        <f>L2755*_xlfn.XLOOKUP(K2755,AM:AM,AN:AN)</f>
        <v>478.15999999999997</v>
      </c>
      <c r="N2755">
        <f>L2755*_xlfn.XLOOKUP(K2755,AM:AM,AO:AO)</f>
        <v>556</v>
      </c>
      <c r="O2755">
        <v>0</v>
      </c>
      <c r="P2755">
        <f>O2755*_xlfn.XLOOKUP(K2755,AM:AM,AN:AN)</f>
        <v>0</v>
      </c>
      <c r="Q2755">
        <f>O2755*_xlfn.XLOOKUP(K2755,AM:AM,AO:AO)</f>
        <v>0</v>
      </c>
      <c r="R2755" t="str">
        <f>_xlfn.XLOOKUP(E2755,AF:AF,AG:AG)</f>
        <v>F1S USA</v>
      </c>
      <c r="S2755" t="str">
        <f>_xlfn.XLOOKUP(E2755,AF:AF,AI:AI)</f>
        <v>United States</v>
      </c>
      <c r="T2755">
        <f>WEEKNUM(G2755)</f>
        <v>48</v>
      </c>
      <c r="U2755">
        <f>YEAR(G2755)</f>
        <v>2025</v>
      </c>
      <c r="V2755" s="117">
        <f>IFERROR(Q2755/N2755,"0")</f>
        <v>0</v>
      </c>
    </row>
    <row r="2756" spans="1:22">
      <c r="A2756" t="str">
        <f>_xlfn.XLOOKUP(D2756,BN:BN,BO:BO)</f>
        <v>México</v>
      </c>
      <c r="B2756" t="s">
        <v>25</v>
      </c>
      <c r="C2756">
        <v>421</v>
      </c>
      <c r="D2756" t="str">
        <f>_xlfn.XLOOKUP(C2756,BH:BH,BI:BI)</f>
        <v>DianaM</v>
      </c>
      <c r="E2756">
        <v>28934</v>
      </c>
      <c r="F2756" t="s">
        <v>3572</v>
      </c>
      <c r="G2756" s="63">
        <v>45986</v>
      </c>
      <c r="H2756" s="63">
        <v>45988</v>
      </c>
      <c r="I2756" t="s">
        <v>366</v>
      </c>
      <c r="J2756" t="str">
        <f>_xlfn.XLOOKUP(I2756,AS:AS,AU:AU)</f>
        <v>Vuelos</v>
      </c>
      <c r="K2756" t="s">
        <v>33</v>
      </c>
      <c r="L2756">
        <v>556</v>
      </c>
      <c r="M2756">
        <f>L2756*_xlfn.XLOOKUP(K2756,AM:AM,AN:AN)</f>
        <v>478.15999999999997</v>
      </c>
      <c r="N2756">
        <f>L2756*_xlfn.XLOOKUP(K2756,AM:AM,AO:AO)</f>
        <v>556</v>
      </c>
      <c r="O2756">
        <v>0</v>
      </c>
      <c r="P2756">
        <f>O2756*_xlfn.XLOOKUP(K2756,AM:AM,AN:AN)</f>
        <v>0</v>
      </c>
      <c r="Q2756">
        <f>O2756*_xlfn.XLOOKUP(K2756,AM:AM,AO:AO)</f>
        <v>0</v>
      </c>
      <c r="R2756" t="str">
        <f>_xlfn.XLOOKUP(E2756,AF:AF,AG:AG)</f>
        <v>F1S USA</v>
      </c>
      <c r="S2756" t="str">
        <f>_xlfn.XLOOKUP(E2756,AF:AF,AI:AI)</f>
        <v>United States</v>
      </c>
      <c r="T2756">
        <f>WEEKNUM(G2756)</f>
        <v>48</v>
      </c>
      <c r="U2756">
        <f>YEAR(G2756)</f>
        <v>2025</v>
      </c>
      <c r="V2756" s="117">
        <f>IFERROR(Q2756/N2756,"0")</f>
        <v>0</v>
      </c>
    </row>
    <row r="2757" spans="1:22">
      <c r="A2757" t="str">
        <f>_xlfn.XLOOKUP(D2757,BN:BN,BO:BO)</f>
        <v>México</v>
      </c>
      <c r="B2757" t="s">
        <v>25</v>
      </c>
      <c r="C2757">
        <v>421</v>
      </c>
      <c r="D2757" t="str">
        <f>_xlfn.XLOOKUP(C2757,BH:BH,BI:BI)</f>
        <v>DianaM</v>
      </c>
      <c r="E2757">
        <v>28934</v>
      </c>
      <c r="F2757" t="s">
        <v>3573</v>
      </c>
      <c r="G2757" s="63">
        <v>45986</v>
      </c>
      <c r="H2757" s="63">
        <v>45988</v>
      </c>
      <c r="I2757" t="s">
        <v>366</v>
      </c>
      <c r="J2757" t="str">
        <f>_xlfn.XLOOKUP(I2757,AS:AS,AU:AU)</f>
        <v>Vuelos</v>
      </c>
      <c r="K2757" t="s">
        <v>33</v>
      </c>
      <c r="L2757">
        <v>556</v>
      </c>
      <c r="M2757">
        <f>L2757*_xlfn.XLOOKUP(K2757,AM:AM,AN:AN)</f>
        <v>478.15999999999997</v>
      </c>
      <c r="N2757">
        <f>L2757*_xlfn.XLOOKUP(K2757,AM:AM,AO:AO)</f>
        <v>556</v>
      </c>
      <c r="O2757">
        <v>0</v>
      </c>
      <c r="P2757">
        <f>O2757*_xlfn.XLOOKUP(K2757,AM:AM,AN:AN)</f>
        <v>0</v>
      </c>
      <c r="Q2757">
        <f>O2757*_xlfn.XLOOKUP(K2757,AM:AM,AO:AO)</f>
        <v>0</v>
      </c>
      <c r="R2757" t="str">
        <f>_xlfn.XLOOKUP(E2757,AF:AF,AG:AG)</f>
        <v>F1S USA</v>
      </c>
      <c r="S2757" t="str">
        <f>_xlfn.XLOOKUP(E2757,AF:AF,AI:AI)</f>
        <v>United States</v>
      </c>
      <c r="T2757">
        <f>WEEKNUM(G2757)</f>
        <v>48</v>
      </c>
      <c r="U2757">
        <f>YEAR(G2757)</f>
        <v>2025</v>
      </c>
      <c r="V2757" s="117">
        <f>IFERROR(Q2757/N2757,"0")</f>
        <v>0</v>
      </c>
    </row>
    <row r="2758" spans="1:22">
      <c r="A2758" t="str">
        <f>_xlfn.XLOOKUP(D2758,BN:BN,BO:BO)</f>
        <v>México</v>
      </c>
      <c r="B2758" t="s">
        <v>25</v>
      </c>
      <c r="C2758">
        <v>421</v>
      </c>
      <c r="D2758" t="str">
        <f>_xlfn.XLOOKUP(C2758,BH:BH,BI:BI)</f>
        <v>DianaM</v>
      </c>
      <c r="E2758">
        <v>28934</v>
      </c>
      <c r="F2758" t="s">
        <v>3574</v>
      </c>
      <c r="G2758" s="63">
        <v>45986</v>
      </c>
      <c r="H2758" s="63">
        <v>45988</v>
      </c>
      <c r="I2758" t="s">
        <v>366</v>
      </c>
      <c r="J2758" t="str">
        <f>_xlfn.XLOOKUP(I2758,AS:AS,AU:AU)</f>
        <v>Vuelos</v>
      </c>
      <c r="K2758" t="s">
        <v>33</v>
      </c>
      <c r="L2758">
        <v>137.5</v>
      </c>
      <c r="M2758">
        <f>L2758*_xlfn.XLOOKUP(K2758,AM:AM,AN:AN)</f>
        <v>118.25</v>
      </c>
      <c r="N2758">
        <f>L2758*_xlfn.XLOOKUP(K2758,AM:AM,AO:AO)</f>
        <v>137.5</v>
      </c>
      <c r="O2758">
        <v>0</v>
      </c>
      <c r="P2758">
        <f>O2758*_xlfn.XLOOKUP(K2758,AM:AM,AN:AN)</f>
        <v>0</v>
      </c>
      <c r="Q2758">
        <f>O2758*_xlfn.XLOOKUP(K2758,AM:AM,AO:AO)</f>
        <v>0</v>
      </c>
      <c r="R2758" t="str">
        <f>_xlfn.XLOOKUP(E2758,AF:AF,AG:AG)</f>
        <v>F1S USA</v>
      </c>
      <c r="S2758" t="str">
        <f>_xlfn.XLOOKUP(E2758,AF:AF,AI:AI)</f>
        <v>United States</v>
      </c>
      <c r="T2758">
        <f>WEEKNUM(G2758)</f>
        <v>48</v>
      </c>
      <c r="U2758">
        <f>YEAR(G2758)</f>
        <v>2025</v>
      </c>
      <c r="V2758" s="117">
        <f>IFERROR(Q2758/N2758,"0")</f>
        <v>0</v>
      </c>
    </row>
    <row r="2759" spans="1:22">
      <c r="A2759" t="str">
        <f>_xlfn.XLOOKUP(D2759,BN:BN,BO:BO)</f>
        <v>México</v>
      </c>
      <c r="B2759" t="s">
        <v>25</v>
      </c>
      <c r="C2759">
        <v>421</v>
      </c>
      <c r="D2759" t="str">
        <f>_xlfn.XLOOKUP(C2759,BH:BH,BI:BI)</f>
        <v>DianaM</v>
      </c>
      <c r="E2759">
        <v>28934</v>
      </c>
      <c r="F2759" t="s">
        <v>3575</v>
      </c>
      <c r="G2759" s="63">
        <v>45986</v>
      </c>
      <c r="H2759" s="63">
        <v>45988</v>
      </c>
      <c r="I2759" t="s">
        <v>366</v>
      </c>
      <c r="J2759" t="str">
        <f>_xlfn.XLOOKUP(I2759,AS:AS,AU:AU)</f>
        <v>Vuelos</v>
      </c>
      <c r="K2759" t="s">
        <v>33</v>
      </c>
      <c r="L2759">
        <v>137.5</v>
      </c>
      <c r="M2759">
        <f>L2759*_xlfn.XLOOKUP(K2759,AM:AM,AN:AN)</f>
        <v>118.25</v>
      </c>
      <c r="N2759">
        <f>L2759*_xlfn.XLOOKUP(K2759,AM:AM,AO:AO)</f>
        <v>137.5</v>
      </c>
      <c r="O2759">
        <v>0</v>
      </c>
      <c r="P2759">
        <f>O2759*_xlfn.XLOOKUP(K2759,AM:AM,AN:AN)</f>
        <v>0</v>
      </c>
      <c r="Q2759">
        <f>O2759*_xlfn.XLOOKUP(K2759,AM:AM,AO:AO)</f>
        <v>0</v>
      </c>
      <c r="R2759" t="str">
        <f>_xlfn.XLOOKUP(E2759,AF:AF,AG:AG)</f>
        <v>F1S USA</v>
      </c>
      <c r="S2759" t="str">
        <f>_xlfn.XLOOKUP(E2759,AF:AF,AI:AI)</f>
        <v>United States</v>
      </c>
      <c r="T2759">
        <f>WEEKNUM(G2759)</f>
        <v>48</v>
      </c>
      <c r="U2759">
        <f>YEAR(G2759)</f>
        <v>2025</v>
      </c>
      <c r="V2759" s="117">
        <f>IFERROR(Q2759/N2759,"0")</f>
        <v>0</v>
      </c>
    </row>
    <row r="2760" spans="1:22">
      <c r="A2760" t="str">
        <f>_xlfn.XLOOKUP(D2760,BN:BN,BO:BO)</f>
        <v>México</v>
      </c>
      <c r="B2760" t="s">
        <v>25</v>
      </c>
      <c r="C2760">
        <v>421</v>
      </c>
      <c r="D2760" t="str">
        <f>_xlfn.XLOOKUP(C2760,BH:BH,BI:BI)</f>
        <v>DianaM</v>
      </c>
      <c r="E2760">
        <v>28934</v>
      </c>
      <c r="F2760" t="s">
        <v>3576</v>
      </c>
      <c r="G2760" s="63">
        <v>45986</v>
      </c>
      <c r="H2760" s="63">
        <v>45988</v>
      </c>
      <c r="I2760" t="s">
        <v>366</v>
      </c>
      <c r="J2760" t="str">
        <f>_xlfn.XLOOKUP(I2760,AS:AS,AU:AU)</f>
        <v>Vuelos</v>
      </c>
      <c r="K2760" t="s">
        <v>33</v>
      </c>
      <c r="L2760">
        <v>137.5</v>
      </c>
      <c r="M2760">
        <f>L2760*_xlfn.XLOOKUP(K2760,AM:AM,AN:AN)</f>
        <v>118.25</v>
      </c>
      <c r="N2760">
        <f>L2760*_xlfn.XLOOKUP(K2760,AM:AM,AO:AO)</f>
        <v>137.5</v>
      </c>
      <c r="O2760">
        <v>0</v>
      </c>
      <c r="P2760">
        <f>O2760*_xlfn.XLOOKUP(K2760,AM:AM,AN:AN)</f>
        <v>0</v>
      </c>
      <c r="Q2760">
        <f>O2760*_xlfn.XLOOKUP(K2760,AM:AM,AO:AO)</f>
        <v>0</v>
      </c>
      <c r="R2760" t="str">
        <f>_xlfn.XLOOKUP(E2760,AF:AF,AG:AG)</f>
        <v>F1S USA</v>
      </c>
      <c r="S2760" t="str">
        <f>_xlfn.XLOOKUP(E2760,AF:AF,AI:AI)</f>
        <v>United States</v>
      </c>
      <c r="T2760">
        <f>WEEKNUM(G2760)</f>
        <v>48</v>
      </c>
      <c r="U2760">
        <f>YEAR(G2760)</f>
        <v>2025</v>
      </c>
      <c r="V2760" s="117">
        <f>IFERROR(Q2760/N2760,"0")</f>
        <v>0</v>
      </c>
    </row>
    <row r="2761" spans="1:22">
      <c r="A2761" t="str">
        <f>_xlfn.XLOOKUP(D2761,BN:BN,BO:BO)</f>
        <v>México</v>
      </c>
      <c r="B2761" t="s">
        <v>25</v>
      </c>
      <c r="C2761">
        <v>421</v>
      </c>
      <c r="D2761" t="str">
        <f>_xlfn.XLOOKUP(C2761,BH:BH,BI:BI)</f>
        <v>DianaM</v>
      </c>
      <c r="E2761">
        <v>28934</v>
      </c>
      <c r="F2761" t="s">
        <v>3577</v>
      </c>
      <c r="G2761" s="63">
        <v>45986</v>
      </c>
      <c r="H2761" s="63">
        <v>45988</v>
      </c>
      <c r="I2761" t="s">
        <v>366</v>
      </c>
      <c r="J2761" t="str">
        <f>_xlfn.XLOOKUP(I2761,AS:AS,AU:AU)</f>
        <v>Vuelos</v>
      </c>
      <c r="K2761" t="s">
        <v>33</v>
      </c>
      <c r="L2761">
        <v>137.5</v>
      </c>
      <c r="M2761">
        <f>L2761*_xlfn.XLOOKUP(K2761,AM:AM,AN:AN)</f>
        <v>118.25</v>
      </c>
      <c r="N2761">
        <f>L2761*_xlfn.XLOOKUP(K2761,AM:AM,AO:AO)</f>
        <v>137.5</v>
      </c>
      <c r="O2761">
        <v>0</v>
      </c>
      <c r="P2761">
        <f>O2761*_xlfn.XLOOKUP(K2761,AM:AM,AN:AN)</f>
        <v>0</v>
      </c>
      <c r="Q2761">
        <f>O2761*_xlfn.XLOOKUP(K2761,AM:AM,AO:AO)</f>
        <v>0</v>
      </c>
      <c r="R2761" t="str">
        <f>_xlfn.XLOOKUP(E2761,AF:AF,AG:AG)</f>
        <v>F1S USA</v>
      </c>
      <c r="S2761" t="str">
        <f>_xlfn.XLOOKUP(E2761,AF:AF,AI:AI)</f>
        <v>United States</v>
      </c>
      <c r="T2761">
        <f>WEEKNUM(G2761)</f>
        <v>48</v>
      </c>
      <c r="U2761">
        <f>YEAR(G2761)</f>
        <v>2025</v>
      </c>
      <c r="V2761" s="117">
        <f>IFERROR(Q2761/N2761,"0")</f>
        <v>0</v>
      </c>
    </row>
    <row r="2762" spans="1:22">
      <c r="A2762" t="str">
        <f>_xlfn.XLOOKUP(D2762,BN:BN,BO:BO)</f>
        <v>México</v>
      </c>
      <c r="B2762" t="s">
        <v>25</v>
      </c>
      <c r="C2762">
        <v>421</v>
      </c>
      <c r="D2762" t="str">
        <f>_xlfn.XLOOKUP(C2762,BH:BH,BI:BI)</f>
        <v>DianaM</v>
      </c>
      <c r="E2762">
        <v>0</v>
      </c>
      <c r="F2762" t="s">
        <v>3578</v>
      </c>
      <c r="G2762" s="63">
        <v>45986</v>
      </c>
      <c r="H2762" s="63">
        <v>45988</v>
      </c>
      <c r="I2762" t="s">
        <v>396</v>
      </c>
      <c r="J2762" t="str">
        <f>_xlfn.XLOOKUP(I2762,AS:AS,AU:AU)</f>
        <v>Honorarios</v>
      </c>
      <c r="K2762" t="s">
        <v>33</v>
      </c>
      <c r="L2762">
        <v>140</v>
      </c>
      <c r="M2762">
        <f>L2762*_xlfn.XLOOKUP(K2762,AM:AM,AN:AN)</f>
        <v>120.39999999999999</v>
      </c>
      <c r="N2762">
        <f>L2762*_xlfn.XLOOKUP(K2762,AM:AM,AO:AO)</f>
        <v>140</v>
      </c>
      <c r="O2762">
        <v>140</v>
      </c>
      <c r="P2762">
        <f>O2762*_xlfn.XLOOKUP(K2762,AM:AM,AN:AN)</f>
        <v>120.39999999999999</v>
      </c>
      <c r="Q2762">
        <f>O2762*_xlfn.XLOOKUP(K2762,AM:AM,AO:AO)</f>
        <v>140</v>
      </c>
      <c r="R2762" t="str">
        <f>_xlfn.XLOOKUP(E2762,AF:AF,AG:AG)</f>
        <v>FEES</v>
      </c>
      <c r="S2762">
        <f>_xlfn.XLOOKUP(E2762,AF:AF,AI:AI)</f>
        <v>0</v>
      </c>
      <c r="T2762">
        <f>WEEKNUM(G2762)</f>
        <v>48</v>
      </c>
      <c r="U2762">
        <f>YEAR(G2762)</f>
        <v>2025</v>
      </c>
      <c r="V2762" s="117">
        <f>IFERROR(Q2762/N2762,"0")</f>
        <v>1</v>
      </c>
    </row>
    <row r="2763" spans="1:22">
      <c r="A2763" t="str">
        <f>_xlfn.XLOOKUP(D2763,BN:BN,BO:BO)</f>
        <v>México</v>
      </c>
      <c r="B2763" t="s">
        <v>25</v>
      </c>
      <c r="C2763">
        <v>421</v>
      </c>
      <c r="D2763" t="str">
        <f>_xlfn.XLOOKUP(C2763,BH:BH,BI:BI)</f>
        <v>DianaM</v>
      </c>
      <c r="E2763">
        <v>0</v>
      </c>
      <c r="F2763" t="s">
        <v>1158</v>
      </c>
      <c r="G2763" s="63">
        <v>45861</v>
      </c>
      <c r="H2763" s="63">
        <v>45988</v>
      </c>
      <c r="I2763" t="s">
        <v>396</v>
      </c>
      <c r="J2763" t="str">
        <f>_xlfn.XLOOKUP(I2763,AS:AS,AU:AU)</f>
        <v>Honorarios</v>
      </c>
      <c r="K2763" t="s">
        <v>33</v>
      </c>
      <c r="L2763">
        <v>77.86</v>
      </c>
      <c r="M2763">
        <f>L2763*_xlfn.XLOOKUP(K2763,AM:AM,AN:AN)</f>
        <v>66.959599999999995</v>
      </c>
      <c r="N2763">
        <f>L2763*_xlfn.XLOOKUP(K2763,AM:AM,AO:AO)</f>
        <v>77.86</v>
      </c>
      <c r="O2763">
        <v>77.86</v>
      </c>
      <c r="P2763">
        <f>O2763*_xlfn.XLOOKUP(K2763,AM:AM,AN:AN)</f>
        <v>66.959599999999995</v>
      </c>
      <c r="Q2763">
        <f>O2763*_xlfn.XLOOKUP(K2763,AM:AM,AO:AO)</f>
        <v>77.86</v>
      </c>
      <c r="R2763" t="str">
        <f>_xlfn.XLOOKUP(E2763,AF:AF,AG:AG)</f>
        <v>FEES</v>
      </c>
      <c r="S2763">
        <f>_xlfn.XLOOKUP(E2763,AF:AF,AI:AI)</f>
        <v>0</v>
      </c>
      <c r="T2763">
        <f>WEEKNUM(G2763)</f>
        <v>30</v>
      </c>
      <c r="U2763">
        <f>YEAR(G2763)</f>
        <v>2025</v>
      </c>
      <c r="V2763" s="117">
        <f>IFERROR(Q2763/N2763,"0")</f>
        <v>1</v>
      </c>
    </row>
    <row r="2764" spans="1:22">
      <c r="A2764" t="str">
        <f>_xlfn.XLOOKUP(D2764,BN:BN,BO:BO)</f>
        <v>México</v>
      </c>
      <c r="B2764" t="s">
        <v>25</v>
      </c>
      <c r="C2764">
        <v>422</v>
      </c>
      <c r="D2764" t="str">
        <f>_xlfn.XLOOKUP(C2764,BH:BH,BI:BI)</f>
        <v>DianaM</v>
      </c>
      <c r="E2764">
        <v>27195</v>
      </c>
      <c r="F2764" t="s">
        <v>1897</v>
      </c>
      <c r="G2764" s="63">
        <v>45840</v>
      </c>
      <c r="H2764" s="63">
        <v>45843</v>
      </c>
      <c r="I2764" t="s">
        <v>376</v>
      </c>
      <c r="J2764" t="str">
        <f>_xlfn.XLOOKUP(I2764,AS:AS,AU:AU)</f>
        <v>Hotel</v>
      </c>
      <c r="K2764" t="s">
        <v>27</v>
      </c>
      <c r="L2764">
        <v>540</v>
      </c>
      <c r="M2764">
        <f>L2764*_xlfn.XLOOKUP(K2764,AM:AM,AN:AN)</f>
        <v>540</v>
      </c>
      <c r="N2764">
        <f>L2764*_xlfn.XLOOKUP(K2764,AM:AM,AO:AO)</f>
        <v>626.4</v>
      </c>
      <c r="O2764">
        <v>50.76</v>
      </c>
      <c r="P2764">
        <f>O2764*_xlfn.XLOOKUP(K2764,AM:AM,AN:AN)</f>
        <v>50.76</v>
      </c>
      <c r="Q2764">
        <f>O2764*_xlfn.XLOOKUP(K2764,AM:AM,AO:AO)</f>
        <v>58.881599999999992</v>
      </c>
      <c r="R2764" t="str">
        <f>_xlfn.XLOOKUP(E2764,AF:AF,AG:AG)</f>
        <v>CROSSING MANZONI</v>
      </c>
      <c r="S2764" t="str">
        <f>_xlfn.XLOOKUP(E2764,AF:AF,AI:AI)</f>
        <v>Italy</v>
      </c>
      <c r="T2764">
        <f>WEEKNUM(G2764)</f>
        <v>27</v>
      </c>
      <c r="U2764">
        <f>YEAR(G2764)</f>
        <v>2025</v>
      </c>
      <c r="V2764" s="117">
        <f>IFERROR(Q2764/N2764,"0")</f>
        <v>9.3999999999999986E-2</v>
      </c>
    </row>
    <row r="2765" spans="1:22">
      <c r="A2765" t="str">
        <f>_xlfn.XLOOKUP(D2765,BN:BN,BO:BO)</f>
        <v>México</v>
      </c>
      <c r="B2765" t="s">
        <v>25</v>
      </c>
      <c r="C2765">
        <v>422</v>
      </c>
      <c r="D2765" t="str">
        <f>_xlfn.XLOOKUP(C2765,BH:BH,BI:BI)</f>
        <v>DianaM</v>
      </c>
      <c r="E2765">
        <v>29006</v>
      </c>
      <c r="F2765" t="s">
        <v>2401</v>
      </c>
      <c r="G2765" s="63">
        <v>45840</v>
      </c>
      <c r="H2765" s="63">
        <v>45843</v>
      </c>
      <c r="I2765" t="s">
        <v>376</v>
      </c>
      <c r="J2765" t="str">
        <f>_xlfn.XLOOKUP(I2765,AS:AS,AU:AU)</f>
        <v>Hotel</v>
      </c>
      <c r="K2765" t="s">
        <v>27</v>
      </c>
      <c r="L2765">
        <v>1248.96</v>
      </c>
      <c r="M2765">
        <f>L2765*_xlfn.XLOOKUP(K2765,AM:AM,AN:AN)</f>
        <v>1248.96</v>
      </c>
      <c r="N2765">
        <f>L2765*_xlfn.XLOOKUP(K2765,AM:AM,AO:AO)</f>
        <v>1448.7936</v>
      </c>
      <c r="O2765">
        <v>125.96</v>
      </c>
      <c r="P2765">
        <f>O2765*_xlfn.XLOOKUP(K2765,AM:AM,AN:AN)</f>
        <v>125.96</v>
      </c>
      <c r="Q2765">
        <f>O2765*_xlfn.XLOOKUP(K2765,AM:AM,AO:AO)</f>
        <v>146.11359999999999</v>
      </c>
      <c r="R2765" t="str">
        <f>_xlfn.XLOOKUP(E2765,AF:AF,AG:AG)</f>
        <v>ROSEWOOD LONDON</v>
      </c>
      <c r="S2765" t="str">
        <f>_xlfn.XLOOKUP(E2765,AF:AF,AI:AI)</f>
        <v>United Kingdom</v>
      </c>
      <c r="T2765">
        <f>WEEKNUM(G2765)</f>
        <v>27</v>
      </c>
      <c r="U2765">
        <f>YEAR(G2765)</f>
        <v>2025</v>
      </c>
      <c r="V2765" s="117">
        <f>IFERROR(Q2765/N2765,"0")</f>
        <v>0.1008519087881117</v>
      </c>
    </row>
    <row r="2766" spans="1:22">
      <c r="A2766" t="str">
        <f>_xlfn.XLOOKUP(D2766,BN:BN,BO:BO)</f>
        <v>México</v>
      </c>
      <c r="B2766" t="s">
        <v>25</v>
      </c>
      <c r="C2766">
        <v>423</v>
      </c>
      <c r="D2766" t="str">
        <f>_xlfn.XLOOKUP(C2766,BH:BH,BI:BI)</f>
        <v>VeronicaN</v>
      </c>
      <c r="E2766">
        <v>28604</v>
      </c>
      <c r="F2766" t="s">
        <v>3579</v>
      </c>
      <c r="G2766" s="63">
        <v>45847</v>
      </c>
      <c r="H2766" s="63">
        <v>45849</v>
      </c>
      <c r="I2766" t="s">
        <v>376</v>
      </c>
      <c r="J2766" t="str">
        <f>_xlfn.XLOOKUP(I2766,AS:AS,AU:AU)</f>
        <v>Hotel</v>
      </c>
      <c r="K2766" t="s">
        <v>33</v>
      </c>
      <c r="L2766">
        <v>3657.6</v>
      </c>
      <c r="M2766">
        <f>L2766*_xlfn.XLOOKUP(K2766,AM:AM,AN:AN)</f>
        <v>3145.5360000000001</v>
      </c>
      <c r="N2766">
        <f>L2766*_xlfn.XLOOKUP(K2766,AM:AM,AO:AO)</f>
        <v>3657.6</v>
      </c>
      <c r="O2766">
        <v>478.7</v>
      </c>
      <c r="P2766">
        <f>O2766*_xlfn.XLOOKUP(K2766,AM:AM,AN:AN)</f>
        <v>411.68199999999996</v>
      </c>
      <c r="Q2766">
        <f>O2766*_xlfn.XLOOKUP(K2766,AM:AM,AO:AO)</f>
        <v>478.7</v>
      </c>
      <c r="R2766" t="str">
        <f>_xlfn.XLOOKUP(E2766,AF:AF,AG:AG)</f>
        <v>Eleven Experience</v>
      </c>
      <c r="S2766" t="str">
        <f>_xlfn.XLOOKUP(E2766,AF:AF,AI:AI)</f>
        <v>United States</v>
      </c>
      <c r="T2766">
        <f>WEEKNUM(G2766)</f>
        <v>28</v>
      </c>
      <c r="U2766">
        <f>YEAR(G2766)</f>
        <v>2025</v>
      </c>
      <c r="V2766" s="117">
        <f>IFERROR(Q2766/N2766,"0")</f>
        <v>0.13087817147856518</v>
      </c>
    </row>
    <row r="2767" spans="1:22">
      <c r="A2767" t="str">
        <f>_xlfn.XLOOKUP(D2767,BN:BN,BO:BO)</f>
        <v>México</v>
      </c>
      <c r="B2767" t="s">
        <v>25</v>
      </c>
      <c r="C2767">
        <v>424</v>
      </c>
      <c r="D2767" t="str">
        <f>_xlfn.XLOOKUP(C2767,BH:BH,BI:BI)</f>
        <v>MariaM</v>
      </c>
      <c r="E2767">
        <v>23527</v>
      </c>
      <c r="F2767" t="s">
        <v>3580</v>
      </c>
      <c r="G2767" s="63">
        <v>45897</v>
      </c>
      <c r="H2767" s="63">
        <v>45907</v>
      </c>
      <c r="I2767" t="s">
        <v>376</v>
      </c>
      <c r="J2767" t="str">
        <f>_xlfn.XLOOKUP(I2767,AS:AS,AU:AU)</f>
        <v>Hotel</v>
      </c>
      <c r="K2767" t="s">
        <v>27</v>
      </c>
      <c r="L2767">
        <v>25326</v>
      </c>
      <c r="M2767">
        <f>L2767*_xlfn.XLOOKUP(K2767,AM:AM,AN:AN)</f>
        <v>25326</v>
      </c>
      <c r="N2767">
        <f>L2767*_xlfn.XLOOKUP(K2767,AM:AM,AO:AO)</f>
        <v>29378.159999999996</v>
      </c>
      <c r="O2767">
        <v>1746</v>
      </c>
      <c r="P2767">
        <f>O2767*_xlfn.XLOOKUP(K2767,AM:AM,AN:AN)</f>
        <v>1746</v>
      </c>
      <c r="Q2767">
        <f>O2767*_xlfn.XLOOKUP(K2767,AM:AM,AO:AO)</f>
        <v>2025.36</v>
      </c>
      <c r="R2767" t="str">
        <f>_xlfn.XLOOKUP(E2767,AF:AF,AG:AG)</f>
        <v>PORTRAIT MILANO HOTEL LUNGARNO COLLECTION</v>
      </c>
      <c r="S2767" t="str">
        <f>_xlfn.XLOOKUP(E2767,AF:AF,AI:AI)</f>
        <v>Italy</v>
      </c>
      <c r="T2767">
        <f>WEEKNUM(G2767)</f>
        <v>35</v>
      </c>
      <c r="U2767">
        <f>YEAR(G2767)</f>
        <v>2025</v>
      </c>
      <c r="V2767" s="117">
        <f>IFERROR(Q2767/N2767,"0")</f>
        <v>6.894100923951671E-2</v>
      </c>
    </row>
    <row r="2768" spans="1:22">
      <c r="A2768" t="str">
        <f>_xlfn.XLOOKUP(D2768,BN:BN,BO:BO)</f>
        <v>México</v>
      </c>
      <c r="B2768" t="s">
        <v>25</v>
      </c>
      <c r="C2768">
        <v>424</v>
      </c>
      <c r="D2768" t="str">
        <f>_xlfn.XLOOKUP(C2768,BH:BH,BI:BI)</f>
        <v>MariaM</v>
      </c>
      <c r="E2768">
        <v>27965</v>
      </c>
      <c r="F2768" t="s">
        <v>3581</v>
      </c>
      <c r="G2768" s="63">
        <v>45904</v>
      </c>
      <c r="H2768" s="63">
        <v>45907</v>
      </c>
      <c r="I2768" t="s">
        <v>376</v>
      </c>
      <c r="J2768" t="str">
        <f>_xlfn.XLOOKUP(I2768,AS:AS,AU:AU)</f>
        <v>Hotel</v>
      </c>
      <c r="K2768" t="s">
        <v>27</v>
      </c>
      <c r="L2768">
        <v>53209.5</v>
      </c>
      <c r="M2768">
        <f>L2768*_xlfn.XLOOKUP(K2768,AM:AM,AN:AN)</f>
        <v>53209.5</v>
      </c>
      <c r="N2768">
        <f>L2768*_xlfn.XLOOKUP(K2768,AM:AM,AO:AO)</f>
        <v>61723.02</v>
      </c>
      <c r="O2768">
        <v>4647.3599999999997</v>
      </c>
      <c r="P2768">
        <f>O2768*_xlfn.XLOOKUP(K2768,AM:AM,AN:AN)</f>
        <v>4647.3599999999997</v>
      </c>
      <c r="Q2768">
        <f>O2768*_xlfn.XLOOKUP(K2768,AM:AM,AO:AO)</f>
        <v>5390.9375999999993</v>
      </c>
      <c r="R2768" t="str">
        <f>_xlfn.XLOOKUP(E2768,AF:AF,AG:AG)</f>
        <v>AMAN VENICE</v>
      </c>
      <c r="S2768" t="str">
        <f>_xlfn.XLOOKUP(E2768,AF:AF,AI:AI)</f>
        <v>Italy</v>
      </c>
      <c r="T2768">
        <f>WEEKNUM(G2768)</f>
        <v>36</v>
      </c>
      <c r="U2768">
        <f>YEAR(G2768)</f>
        <v>2025</v>
      </c>
      <c r="V2768" s="117">
        <f>IFERROR(Q2768/N2768,"0")</f>
        <v>8.7340794407013783E-2</v>
      </c>
    </row>
    <row r="2769" spans="1:22">
      <c r="A2769" t="str">
        <f>_xlfn.XLOOKUP(D2769,BN:BN,BO:BO)</f>
        <v>México</v>
      </c>
      <c r="B2769" t="s">
        <v>25</v>
      </c>
      <c r="C2769">
        <v>424</v>
      </c>
      <c r="D2769" t="str">
        <f>_xlfn.XLOOKUP(C2769,BH:BH,BI:BI)</f>
        <v>MariaM</v>
      </c>
      <c r="E2769">
        <v>29689</v>
      </c>
      <c r="F2769" t="s">
        <v>3582</v>
      </c>
      <c r="G2769" s="63">
        <v>45897</v>
      </c>
      <c r="H2769" s="63">
        <v>45907</v>
      </c>
      <c r="I2769" t="s">
        <v>376</v>
      </c>
      <c r="J2769" t="str">
        <f>_xlfn.XLOOKUP(I2769,AS:AS,AU:AU)</f>
        <v>Hotel</v>
      </c>
      <c r="K2769" t="s">
        <v>27</v>
      </c>
      <c r="L2769">
        <v>50800</v>
      </c>
      <c r="M2769">
        <f>L2769*_xlfn.XLOOKUP(K2769,AM:AM,AN:AN)</f>
        <v>50800</v>
      </c>
      <c r="N2769">
        <f>L2769*_xlfn.XLOOKUP(K2769,AM:AM,AO:AO)</f>
        <v>58927.999999999993</v>
      </c>
      <c r="O2769">
        <v>4604.04</v>
      </c>
      <c r="P2769">
        <f>O2769*_xlfn.XLOOKUP(K2769,AM:AM,AN:AN)</f>
        <v>4604.04</v>
      </c>
      <c r="Q2769">
        <f>O2769*_xlfn.XLOOKUP(K2769,AM:AM,AO:AO)</f>
        <v>5340.6863999999996</v>
      </c>
      <c r="R2769" t="str">
        <f>_xlfn.XLOOKUP(E2769,AF:AF,AG:AG)</f>
        <v>HOTEL LA PALMA</v>
      </c>
      <c r="S2769" t="str">
        <f>_xlfn.XLOOKUP(E2769,AF:AF,AI:AI)</f>
        <v>Italy</v>
      </c>
      <c r="T2769">
        <f>WEEKNUM(G2769)</f>
        <v>35</v>
      </c>
      <c r="U2769">
        <f>YEAR(G2769)</f>
        <v>2025</v>
      </c>
      <c r="V2769" s="117">
        <f>IFERROR(Q2769/N2769,"0")</f>
        <v>9.0630708661417328E-2</v>
      </c>
    </row>
    <row r="2770" spans="1:22">
      <c r="A2770" t="str">
        <f>_xlfn.XLOOKUP(D2770,BN:BN,BO:BO)</f>
        <v>México</v>
      </c>
      <c r="B2770" t="s">
        <v>25</v>
      </c>
      <c r="C2770">
        <v>424</v>
      </c>
      <c r="D2770" t="str">
        <f>_xlfn.XLOOKUP(C2770,BH:BH,BI:BI)</f>
        <v>MariaM</v>
      </c>
      <c r="E2770">
        <v>25247</v>
      </c>
      <c r="F2770" t="s">
        <v>3583</v>
      </c>
      <c r="G2770" s="63">
        <v>45897</v>
      </c>
      <c r="H2770" s="63">
        <v>45907</v>
      </c>
      <c r="I2770" t="s">
        <v>376</v>
      </c>
      <c r="J2770" t="str">
        <f>_xlfn.XLOOKUP(I2770,AS:AS,AU:AU)</f>
        <v>Hotel</v>
      </c>
      <c r="K2770" t="s">
        <v>27</v>
      </c>
      <c r="L2770">
        <v>1060</v>
      </c>
      <c r="M2770">
        <f>L2770*_xlfn.XLOOKUP(K2770,AM:AM,AN:AN)</f>
        <v>1060</v>
      </c>
      <c r="N2770">
        <f>L2770*_xlfn.XLOOKUP(K2770,AM:AM,AO:AO)</f>
        <v>1229.5999999999999</v>
      </c>
      <c r="O2770">
        <v>97.76</v>
      </c>
      <c r="P2770">
        <f>O2770*_xlfn.XLOOKUP(K2770,AM:AM,AN:AN)</f>
        <v>97.76</v>
      </c>
      <c r="Q2770">
        <f>O2770*_xlfn.XLOOKUP(K2770,AM:AM,AO:AO)</f>
        <v>113.4016</v>
      </c>
      <c r="R2770" t="str">
        <f>_xlfn.XLOOKUP(E2770,AF:AF,AG:AG)</f>
        <v>HOTEL FOUGERE</v>
      </c>
      <c r="S2770" t="str">
        <f>_xlfn.XLOOKUP(E2770,AF:AF,AI:AI)</f>
        <v>France</v>
      </c>
      <c r="T2770">
        <f>WEEKNUM(G2770)</f>
        <v>35</v>
      </c>
      <c r="U2770">
        <f>YEAR(G2770)</f>
        <v>2025</v>
      </c>
      <c r="V2770" s="117">
        <f>IFERROR(Q2770/N2770,"0")</f>
        <v>9.2226415094339625E-2</v>
      </c>
    </row>
    <row r="2771" spans="1:22">
      <c r="A2771" t="str">
        <f>_xlfn.XLOOKUP(D2771,BN:BN,BO:BO)</f>
        <v>Madrid</v>
      </c>
      <c r="B2771" t="s">
        <v>25</v>
      </c>
      <c r="C2771">
        <v>425</v>
      </c>
      <c r="D2771" t="str">
        <f>_xlfn.XLOOKUP(C2771,BH:BH,BI:BI)</f>
        <v>AndreaG</v>
      </c>
      <c r="E2771">
        <v>25360</v>
      </c>
      <c r="F2771" t="s">
        <v>3584</v>
      </c>
      <c r="G2771" s="63">
        <v>45943</v>
      </c>
      <c r="H2771" s="63">
        <v>45955</v>
      </c>
      <c r="I2771" t="s">
        <v>364</v>
      </c>
      <c r="J2771" t="str">
        <f>_xlfn.XLOOKUP(I2771,AS:AS,AU:AU)</f>
        <v>DMC</v>
      </c>
      <c r="K2771" t="s">
        <v>33</v>
      </c>
      <c r="L2771">
        <v>68644</v>
      </c>
      <c r="M2771">
        <f>L2771*_xlfn.XLOOKUP(K2771,AM:AM,AN:AN)</f>
        <v>59033.84</v>
      </c>
      <c r="N2771">
        <f>L2771*_xlfn.XLOOKUP(K2771,AM:AM,AO:AO)</f>
        <v>68644</v>
      </c>
      <c r="O2771">
        <v>11137.22</v>
      </c>
      <c r="P2771">
        <f>O2771*_xlfn.XLOOKUP(K2771,AM:AM,AN:AN)</f>
        <v>9578.0091999999986</v>
      </c>
      <c r="Q2771">
        <f>O2771*_xlfn.XLOOKUP(K2771,AM:AM,AO:AO)</f>
        <v>11137.22</v>
      </c>
      <c r="R2771" t="str">
        <f>_xlfn.XLOOKUP(E2771,AF:AF,AG:AG)</f>
        <v>Luxury Japan</v>
      </c>
      <c r="S2771" t="str">
        <f>_xlfn.XLOOKUP(E2771,AF:AF,AI:AI)</f>
        <v>Japan</v>
      </c>
      <c r="T2771">
        <f>WEEKNUM(G2771)</f>
        <v>42</v>
      </c>
      <c r="U2771">
        <f>YEAR(G2771)</f>
        <v>2025</v>
      </c>
      <c r="V2771" s="117">
        <f>IFERROR(Q2771/N2771,"0")</f>
        <v>0.1622460812306975</v>
      </c>
    </row>
    <row r="2772" spans="1:22">
      <c r="A2772" t="str">
        <f>_xlfn.XLOOKUP(D2772,BN:BN,BO:BO)</f>
        <v>Madrid</v>
      </c>
      <c r="B2772" t="s">
        <v>25</v>
      </c>
      <c r="C2772">
        <v>425</v>
      </c>
      <c r="D2772" t="str">
        <f>_xlfn.XLOOKUP(C2772,BH:BH,BI:BI)</f>
        <v>AndreaG</v>
      </c>
      <c r="E2772">
        <v>28491</v>
      </c>
      <c r="F2772" t="s">
        <v>3585</v>
      </c>
      <c r="G2772" s="63">
        <v>45943</v>
      </c>
      <c r="H2772" s="63">
        <v>45955</v>
      </c>
      <c r="I2772" t="s">
        <v>409</v>
      </c>
      <c r="J2772" t="str">
        <f>_xlfn.XLOOKUP(I2772,AS:AS,AU:AU)</f>
        <v>Otros</v>
      </c>
      <c r="K2772" t="s">
        <v>33</v>
      </c>
      <c r="L2772">
        <v>1404</v>
      </c>
      <c r="M2772">
        <f>L2772*_xlfn.XLOOKUP(K2772,AM:AM,AN:AN)</f>
        <v>1207.44</v>
      </c>
      <c r="N2772">
        <f>L2772*_xlfn.XLOOKUP(K2772,AM:AM,AO:AO)</f>
        <v>1404</v>
      </c>
      <c r="O2772">
        <v>247</v>
      </c>
      <c r="P2772">
        <f>O2772*_xlfn.XLOOKUP(K2772,AM:AM,AN:AN)</f>
        <v>212.42</v>
      </c>
      <c r="Q2772">
        <f>O2772*_xlfn.XLOOKUP(K2772,AM:AM,AO:AO)</f>
        <v>247</v>
      </c>
      <c r="R2772" t="str">
        <f>_xlfn.XLOOKUP(E2772,AF:AF,AG:AG)</f>
        <v>AON</v>
      </c>
      <c r="S2772" t="str">
        <f>_xlfn.XLOOKUP(E2772,AF:AF,AI:AI)</f>
        <v>United Kingdom</v>
      </c>
      <c r="T2772">
        <f>WEEKNUM(G2772)</f>
        <v>42</v>
      </c>
      <c r="U2772">
        <f>YEAR(G2772)</f>
        <v>2025</v>
      </c>
      <c r="V2772" s="117">
        <f>IFERROR(Q2772/N2772,"0")</f>
        <v>0.17592592592592593</v>
      </c>
    </row>
    <row r="2773" spans="1:22">
      <c r="A2773" t="str">
        <f>_xlfn.XLOOKUP(D2773,BN:BN,BO:BO)</f>
        <v>Madrid</v>
      </c>
      <c r="B2773" t="s">
        <v>25</v>
      </c>
      <c r="C2773">
        <v>425</v>
      </c>
      <c r="D2773" t="str">
        <f>_xlfn.XLOOKUP(C2773,BH:BH,BI:BI)</f>
        <v>AndreaG</v>
      </c>
      <c r="E2773">
        <v>0</v>
      </c>
      <c r="F2773" t="s">
        <v>3586</v>
      </c>
      <c r="G2773" s="63">
        <v>45943</v>
      </c>
      <c r="H2773" s="63">
        <v>45955</v>
      </c>
      <c r="I2773" t="s">
        <v>396</v>
      </c>
      <c r="J2773" t="str">
        <f>_xlfn.XLOOKUP(I2773,AS:AS,AU:AU)</f>
        <v>Honorarios</v>
      </c>
      <c r="K2773" t="s">
        <v>33</v>
      </c>
      <c r="L2773">
        <v>818.55</v>
      </c>
      <c r="M2773">
        <f>L2773*_xlfn.XLOOKUP(K2773,AM:AM,AN:AN)</f>
        <v>703.95299999999997</v>
      </c>
      <c r="N2773">
        <f>L2773*_xlfn.XLOOKUP(K2773,AM:AM,AO:AO)</f>
        <v>818.55</v>
      </c>
      <c r="O2773">
        <v>818.55</v>
      </c>
      <c r="P2773">
        <f>O2773*_xlfn.XLOOKUP(K2773,AM:AM,AN:AN)</f>
        <v>703.95299999999997</v>
      </c>
      <c r="Q2773">
        <f>O2773*_xlfn.XLOOKUP(K2773,AM:AM,AO:AO)</f>
        <v>818.55</v>
      </c>
      <c r="R2773" t="str">
        <f>_xlfn.XLOOKUP(E2773,AF:AF,AG:AG)</f>
        <v>FEES</v>
      </c>
      <c r="S2773">
        <f>_xlfn.XLOOKUP(E2773,AF:AF,AI:AI)</f>
        <v>0</v>
      </c>
      <c r="T2773">
        <f>WEEKNUM(G2773)</f>
        <v>42</v>
      </c>
      <c r="U2773">
        <f>YEAR(G2773)</f>
        <v>2025</v>
      </c>
      <c r="V2773" s="117">
        <f>IFERROR(Q2773/N2773,"0")</f>
        <v>1</v>
      </c>
    </row>
    <row r="2774" spans="1:22">
      <c r="A2774" t="str">
        <f>_xlfn.XLOOKUP(D2774,BN:BN,BO:BO)</f>
        <v>Madrid</v>
      </c>
      <c r="B2774" t="s">
        <v>25</v>
      </c>
      <c r="C2774">
        <v>425</v>
      </c>
      <c r="D2774" t="str">
        <f>_xlfn.XLOOKUP(C2774,BH:BH,BI:BI)</f>
        <v>AndreaG</v>
      </c>
      <c r="E2774">
        <v>25360</v>
      </c>
      <c r="F2774" t="s">
        <v>3587</v>
      </c>
      <c r="G2774" s="63">
        <v>45943</v>
      </c>
      <c r="H2774" s="63">
        <v>45955</v>
      </c>
      <c r="I2774" t="s">
        <v>364</v>
      </c>
      <c r="J2774" t="str">
        <f>_xlfn.XLOOKUP(I2774,AS:AS,AU:AU)</f>
        <v>DMC</v>
      </c>
      <c r="K2774" t="s">
        <v>33</v>
      </c>
      <c r="L2774">
        <v>2686</v>
      </c>
      <c r="M2774">
        <f>L2774*_xlfn.XLOOKUP(K2774,AM:AM,AN:AN)</f>
        <v>2309.96</v>
      </c>
      <c r="N2774">
        <f>L2774*_xlfn.XLOOKUP(K2774,AM:AM,AO:AO)</f>
        <v>2686</v>
      </c>
      <c r="O2774">
        <v>0</v>
      </c>
      <c r="P2774">
        <f>O2774*_xlfn.XLOOKUP(K2774,AM:AM,AN:AN)</f>
        <v>0</v>
      </c>
      <c r="Q2774">
        <f>O2774*_xlfn.XLOOKUP(K2774,AM:AM,AO:AO)</f>
        <v>0</v>
      </c>
      <c r="R2774" t="str">
        <f>_xlfn.XLOOKUP(E2774,AF:AF,AG:AG)</f>
        <v>Luxury Japan</v>
      </c>
      <c r="S2774" t="str">
        <f>_xlfn.XLOOKUP(E2774,AF:AF,AI:AI)</f>
        <v>Japan</v>
      </c>
      <c r="T2774">
        <f>WEEKNUM(G2774)</f>
        <v>42</v>
      </c>
      <c r="U2774">
        <f>YEAR(G2774)</f>
        <v>2025</v>
      </c>
      <c r="V2774" s="117">
        <f>IFERROR(Q2774/N2774,"0")</f>
        <v>0</v>
      </c>
    </row>
    <row r="2775" spans="1:22">
      <c r="A2775" t="str">
        <f>_xlfn.XLOOKUP(D2775,BN:BN,BO:BO)</f>
        <v>México</v>
      </c>
      <c r="B2775" t="s">
        <v>25</v>
      </c>
      <c r="C2775">
        <v>426</v>
      </c>
      <c r="D2775" t="str">
        <f>_xlfn.XLOOKUP(C2775,BH:BH,BI:BI)</f>
        <v>DianaM</v>
      </c>
      <c r="E2775">
        <v>23590</v>
      </c>
      <c r="F2775" t="s">
        <v>3588</v>
      </c>
      <c r="G2775" s="63">
        <v>45828</v>
      </c>
      <c r="H2775" s="63">
        <v>45830</v>
      </c>
      <c r="I2775" t="s">
        <v>366</v>
      </c>
      <c r="J2775" t="str">
        <f>_xlfn.XLOOKUP(I2775,AS:AS,AU:AU)</f>
        <v>Vuelos</v>
      </c>
      <c r="K2775" t="s">
        <v>30</v>
      </c>
      <c r="L2775">
        <v>10714.73</v>
      </c>
      <c r="M2775">
        <f>L2775*_xlfn.XLOOKUP(K2775,AM:AM,AN:AN)</f>
        <v>514.30704000000003</v>
      </c>
      <c r="N2775">
        <f>L2775*_xlfn.XLOOKUP(K2775,AM:AM,AO:AO)</f>
        <v>600.02487999999994</v>
      </c>
      <c r="O2775">
        <v>0</v>
      </c>
      <c r="P2775">
        <f>O2775*_xlfn.XLOOKUP(K2775,AM:AM,AN:AN)</f>
        <v>0</v>
      </c>
      <c r="Q2775">
        <f>O2775*_xlfn.XLOOKUP(K2775,AM:AM,AO:AO)</f>
        <v>0</v>
      </c>
      <c r="R2775" t="str">
        <f>_xlfn.XLOOKUP(E2775,AF:AF,AG:AG)</f>
        <v>AEROMÉXICO</v>
      </c>
      <c r="S2775" t="str">
        <f>_xlfn.XLOOKUP(E2775,AF:AF,AI:AI)</f>
        <v>Mexico</v>
      </c>
      <c r="T2775">
        <f>WEEKNUM(G2775)</f>
        <v>25</v>
      </c>
      <c r="U2775">
        <f>YEAR(G2775)</f>
        <v>2025</v>
      </c>
      <c r="V2775" s="117">
        <f>IFERROR(Q2775/N2775,"0")</f>
        <v>0</v>
      </c>
    </row>
    <row r="2776" spans="1:22">
      <c r="A2776" t="str">
        <f>_xlfn.XLOOKUP(D2776,BN:BN,BO:BO)</f>
        <v>México</v>
      </c>
      <c r="B2776" t="s">
        <v>25</v>
      </c>
      <c r="C2776">
        <v>426</v>
      </c>
      <c r="D2776" t="str">
        <f>_xlfn.XLOOKUP(C2776,BH:BH,BI:BI)</f>
        <v>DianaM</v>
      </c>
      <c r="E2776">
        <v>23590</v>
      </c>
      <c r="F2776" t="s">
        <v>3589</v>
      </c>
      <c r="G2776" s="63">
        <v>45828</v>
      </c>
      <c r="H2776" s="63">
        <v>45830</v>
      </c>
      <c r="I2776" t="s">
        <v>366</v>
      </c>
      <c r="J2776" t="str">
        <f>_xlfn.XLOOKUP(I2776,AS:AS,AU:AU)</f>
        <v>Vuelos</v>
      </c>
      <c r="K2776" t="s">
        <v>30</v>
      </c>
      <c r="L2776">
        <v>10714.73</v>
      </c>
      <c r="M2776">
        <f>L2776*_xlfn.XLOOKUP(K2776,AM:AM,AN:AN)</f>
        <v>514.30704000000003</v>
      </c>
      <c r="N2776">
        <f>L2776*_xlfn.XLOOKUP(K2776,AM:AM,AO:AO)</f>
        <v>600.02487999999994</v>
      </c>
      <c r="O2776">
        <v>0</v>
      </c>
      <c r="P2776">
        <f>O2776*_xlfn.XLOOKUP(K2776,AM:AM,AN:AN)</f>
        <v>0</v>
      </c>
      <c r="Q2776">
        <f>O2776*_xlfn.XLOOKUP(K2776,AM:AM,AO:AO)</f>
        <v>0</v>
      </c>
      <c r="R2776" t="str">
        <f>_xlfn.XLOOKUP(E2776,AF:AF,AG:AG)</f>
        <v>AEROMÉXICO</v>
      </c>
      <c r="S2776" t="str">
        <f>_xlfn.XLOOKUP(E2776,AF:AF,AI:AI)</f>
        <v>Mexico</v>
      </c>
      <c r="T2776">
        <f>WEEKNUM(G2776)</f>
        <v>25</v>
      </c>
      <c r="U2776">
        <f>YEAR(G2776)</f>
        <v>2025</v>
      </c>
      <c r="V2776" s="117">
        <f>IFERROR(Q2776/N2776,"0")</f>
        <v>0</v>
      </c>
    </row>
    <row r="2777" spans="1:22">
      <c r="A2777" t="str">
        <f>_xlfn.XLOOKUP(D2777,BN:BN,BO:BO)</f>
        <v>México</v>
      </c>
      <c r="B2777" t="s">
        <v>25</v>
      </c>
      <c r="C2777">
        <v>426</v>
      </c>
      <c r="D2777" t="str">
        <f>_xlfn.XLOOKUP(C2777,BH:BH,BI:BI)</f>
        <v>DianaM</v>
      </c>
      <c r="E2777">
        <v>0</v>
      </c>
      <c r="F2777" t="s">
        <v>3590</v>
      </c>
      <c r="G2777" s="63">
        <v>45828</v>
      </c>
      <c r="H2777" s="63">
        <v>45830</v>
      </c>
      <c r="I2777" t="s">
        <v>396</v>
      </c>
      <c r="J2777" t="str">
        <f>_xlfn.XLOOKUP(I2777,AS:AS,AU:AU)</f>
        <v>Honorarios</v>
      </c>
      <c r="K2777" t="s">
        <v>30</v>
      </c>
      <c r="L2777">
        <v>1343.3</v>
      </c>
      <c r="M2777">
        <f>L2777*_xlfn.XLOOKUP(K2777,AM:AM,AN:AN)</f>
        <v>64.478399999999993</v>
      </c>
      <c r="N2777">
        <f>L2777*_xlfn.XLOOKUP(K2777,AM:AM,AO:AO)</f>
        <v>75.224800000000002</v>
      </c>
      <c r="O2777">
        <v>1343.3</v>
      </c>
      <c r="P2777">
        <f>O2777*_xlfn.XLOOKUP(K2777,AM:AM,AN:AN)</f>
        <v>64.478399999999993</v>
      </c>
      <c r="Q2777">
        <f>O2777*_xlfn.XLOOKUP(K2777,AM:AM,AO:AO)</f>
        <v>75.224800000000002</v>
      </c>
      <c r="R2777" t="str">
        <f>_xlfn.XLOOKUP(E2777,AF:AF,AG:AG)</f>
        <v>FEES</v>
      </c>
      <c r="S2777">
        <f>_xlfn.XLOOKUP(E2777,AF:AF,AI:AI)</f>
        <v>0</v>
      </c>
      <c r="T2777">
        <f>WEEKNUM(G2777)</f>
        <v>25</v>
      </c>
      <c r="U2777">
        <f>YEAR(G2777)</f>
        <v>2025</v>
      </c>
      <c r="V2777" s="117">
        <f>IFERROR(Q2777/N2777,"0")</f>
        <v>1</v>
      </c>
    </row>
    <row r="2778" spans="1:22">
      <c r="A2778" t="str">
        <f>_xlfn.XLOOKUP(D2778,BN:BN,BO:BO)</f>
        <v>México</v>
      </c>
      <c r="B2778" t="s">
        <v>25</v>
      </c>
      <c r="C2778">
        <v>426</v>
      </c>
      <c r="D2778" t="str">
        <f>_xlfn.XLOOKUP(C2778,BH:BH,BI:BI)</f>
        <v>DianaM</v>
      </c>
      <c r="E2778">
        <v>0</v>
      </c>
      <c r="F2778" t="s">
        <v>1158</v>
      </c>
      <c r="G2778" s="63">
        <v>45828</v>
      </c>
      <c r="H2778" s="63">
        <v>45830</v>
      </c>
      <c r="I2778" t="s">
        <v>396</v>
      </c>
      <c r="J2778" t="str">
        <f>_xlfn.XLOOKUP(I2778,AS:AS,AU:AU)</f>
        <v>Honorarios</v>
      </c>
      <c r="K2778" t="s">
        <v>30</v>
      </c>
      <c r="L2778">
        <v>1004.8</v>
      </c>
      <c r="M2778">
        <f>L2778*_xlfn.XLOOKUP(K2778,AM:AM,AN:AN)</f>
        <v>48.230399999999996</v>
      </c>
      <c r="N2778">
        <f>L2778*_xlfn.XLOOKUP(K2778,AM:AM,AO:AO)</f>
        <v>56.268799999999999</v>
      </c>
      <c r="O2778">
        <v>1004.8</v>
      </c>
      <c r="P2778">
        <f>O2778*_xlfn.XLOOKUP(K2778,AM:AM,AN:AN)</f>
        <v>48.230399999999996</v>
      </c>
      <c r="Q2778">
        <f>O2778*_xlfn.XLOOKUP(K2778,AM:AM,AO:AO)</f>
        <v>56.268799999999999</v>
      </c>
      <c r="R2778" t="str">
        <f>_xlfn.XLOOKUP(E2778,AF:AF,AG:AG)</f>
        <v>FEES</v>
      </c>
      <c r="S2778">
        <f>_xlfn.XLOOKUP(E2778,AF:AF,AI:AI)</f>
        <v>0</v>
      </c>
      <c r="T2778">
        <f>WEEKNUM(G2778)</f>
        <v>25</v>
      </c>
      <c r="U2778">
        <f>YEAR(G2778)</f>
        <v>2025</v>
      </c>
      <c r="V2778" s="117">
        <f>IFERROR(Q2778/N2778,"0")</f>
        <v>1</v>
      </c>
    </row>
    <row r="2779" spans="1:22">
      <c r="A2779" t="str">
        <f>_xlfn.XLOOKUP(D2779,BN:BN,BO:BO)</f>
        <v>México</v>
      </c>
      <c r="B2779" t="s">
        <v>25</v>
      </c>
      <c r="C2779">
        <v>427</v>
      </c>
      <c r="D2779" t="str">
        <f>_xlfn.XLOOKUP(C2779,BH:BH,BI:BI)</f>
        <v>MinervaH</v>
      </c>
      <c r="E2779">
        <v>25024</v>
      </c>
      <c r="F2779" t="s">
        <v>3591</v>
      </c>
      <c r="G2779" s="63">
        <v>45827</v>
      </c>
      <c r="H2779" s="63">
        <v>45827</v>
      </c>
      <c r="I2779" t="s">
        <v>366</v>
      </c>
      <c r="J2779" t="str">
        <f>_xlfn.XLOOKUP(I2779,AS:AS,AU:AU)</f>
        <v>Vuelos</v>
      </c>
      <c r="K2779" t="s">
        <v>33</v>
      </c>
      <c r="L2779">
        <v>577.5</v>
      </c>
      <c r="M2779">
        <f>L2779*_xlfn.XLOOKUP(K2779,AM:AM,AN:AN)</f>
        <v>496.65</v>
      </c>
      <c r="N2779">
        <f>L2779*_xlfn.XLOOKUP(K2779,AM:AM,AO:AO)</f>
        <v>577.5</v>
      </c>
      <c r="O2779">
        <v>0</v>
      </c>
      <c r="P2779">
        <f>O2779*_xlfn.XLOOKUP(K2779,AM:AM,AN:AN)</f>
        <v>0</v>
      </c>
      <c r="Q2779">
        <f>O2779*_xlfn.XLOOKUP(K2779,AM:AM,AO:AO)</f>
        <v>0</v>
      </c>
      <c r="R2779" t="str">
        <f>_xlfn.XLOOKUP(E2779,AF:AF,AG:AG)</f>
        <v>Iberia</v>
      </c>
      <c r="S2779" t="str">
        <f>_xlfn.XLOOKUP(E2779,AF:AF,AI:AI)</f>
        <v>Spain</v>
      </c>
      <c r="T2779">
        <f>WEEKNUM(G2779)</f>
        <v>25</v>
      </c>
      <c r="U2779">
        <f>YEAR(G2779)</f>
        <v>2025</v>
      </c>
      <c r="V2779" s="117">
        <f>IFERROR(Q2779/N2779,"0")</f>
        <v>0</v>
      </c>
    </row>
    <row r="2780" spans="1:22">
      <c r="A2780" t="str">
        <f>_xlfn.XLOOKUP(D2780,BN:BN,BO:BO)</f>
        <v>México</v>
      </c>
      <c r="B2780" t="s">
        <v>25</v>
      </c>
      <c r="C2780">
        <v>427</v>
      </c>
      <c r="D2780" t="str">
        <f>_xlfn.XLOOKUP(C2780,BH:BH,BI:BI)</f>
        <v>MinervaH</v>
      </c>
      <c r="E2780">
        <v>27721</v>
      </c>
      <c r="F2780" t="s">
        <v>3592</v>
      </c>
      <c r="G2780" s="63">
        <v>45875</v>
      </c>
      <c r="H2780" s="63">
        <v>45890</v>
      </c>
      <c r="I2780" t="s">
        <v>366</v>
      </c>
      <c r="J2780" t="str">
        <f>_xlfn.XLOOKUP(I2780,AS:AS,AU:AU)</f>
        <v>Vuelos</v>
      </c>
      <c r="K2780" t="s">
        <v>33</v>
      </c>
      <c r="L2780">
        <v>2191.38</v>
      </c>
      <c r="M2780">
        <f>L2780*_xlfn.XLOOKUP(K2780,AM:AM,AN:AN)</f>
        <v>1884.5868</v>
      </c>
      <c r="N2780">
        <f>L2780*_xlfn.XLOOKUP(K2780,AM:AM,AO:AO)</f>
        <v>2191.38</v>
      </c>
      <c r="O2780">
        <v>0</v>
      </c>
      <c r="P2780">
        <f>O2780*_xlfn.XLOOKUP(K2780,AM:AM,AN:AN)</f>
        <v>0</v>
      </c>
      <c r="Q2780">
        <f>O2780*_xlfn.XLOOKUP(K2780,AM:AM,AO:AO)</f>
        <v>0</v>
      </c>
      <c r="R2780" t="str">
        <f>_xlfn.XLOOKUP(E2780,AF:AF,AG:AG)</f>
        <v>TURISMO EXMAR</v>
      </c>
      <c r="S2780" t="str">
        <f>_xlfn.XLOOKUP(E2780,AF:AF,AI:AI)</f>
        <v>Mexico</v>
      </c>
      <c r="T2780">
        <f>WEEKNUM(G2780)</f>
        <v>32</v>
      </c>
      <c r="U2780">
        <f>YEAR(G2780)</f>
        <v>2025</v>
      </c>
      <c r="V2780" s="117">
        <f>IFERROR(Q2780/N2780,"0")</f>
        <v>0</v>
      </c>
    </row>
    <row r="2781" spans="1:22">
      <c r="A2781" t="str">
        <f>_xlfn.XLOOKUP(D2781,BN:BN,BO:BO)</f>
        <v>México</v>
      </c>
      <c r="B2781" t="s">
        <v>25</v>
      </c>
      <c r="C2781">
        <v>427</v>
      </c>
      <c r="D2781" t="str">
        <f>_xlfn.XLOOKUP(C2781,BH:BH,BI:BI)</f>
        <v>MinervaH</v>
      </c>
      <c r="E2781">
        <v>27721</v>
      </c>
      <c r="F2781" t="s">
        <v>3034</v>
      </c>
      <c r="G2781" s="63">
        <v>45875</v>
      </c>
      <c r="H2781" s="63">
        <v>45890</v>
      </c>
      <c r="I2781" t="s">
        <v>366</v>
      </c>
      <c r="J2781" t="str">
        <f>_xlfn.XLOOKUP(I2781,AS:AS,AU:AU)</f>
        <v>Vuelos</v>
      </c>
      <c r="K2781" t="s">
        <v>33</v>
      </c>
      <c r="L2781">
        <v>2191.38</v>
      </c>
      <c r="M2781">
        <f>L2781*_xlfn.XLOOKUP(K2781,AM:AM,AN:AN)</f>
        <v>1884.5868</v>
      </c>
      <c r="N2781">
        <f>L2781*_xlfn.XLOOKUP(K2781,AM:AM,AO:AO)</f>
        <v>2191.38</v>
      </c>
      <c r="O2781">
        <v>0</v>
      </c>
      <c r="P2781">
        <f>O2781*_xlfn.XLOOKUP(K2781,AM:AM,AN:AN)</f>
        <v>0</v>
      </c>
      <c r="Q2781">
        <f>O2781*_xlfn.XLOOKUP(K2781,AM:AM,AO:AO)</f>
        <v>0</v>
      </c>
      <c r="R2781" t="str">
        <f>_xlfn.XLOOKUP(E2781,AF:AF,AG:AG)</f>
        <v>TURISMO EXMAR</v>
      </c>
      <c r="S2781" t="str">
        <f>_xlfn.XLOOKUP(E2781,AF:AF,AI:AI)</f>
        <v>Mexico</v>
      </c>
      <c r="T2781">
        <f>WEEKNUM(G2781)</f>
        <v>32</v>
      </c>
      <c r="U2781">
        <f>YEAR(G2781)</f>
        <v>2025</v>
      </c>
      <c r="V2781" s="117">
        <f>IFERROR(Q2781/N2781,"0")</f>
        <v>0</v>
      </c>
    </row>
    <row r="2782" spans="1:22">
      <c r="A2782" t="str">
        <f>_xlfn.XLOOKUP(D2782,BN:BN,BO:BO)</f>
        <v>México</v>
      </c>
      <c r="B2782" t="s">
        <v>25</v>
      </c>
      <c r="C2782">
        <v>427</v>
      </c>
      <c r="D2782" t="str">
        <f>_xlfn.XLOOKUP(C2782,BH:BH,BI:BI)</f>
        <v>MinervaH</v>
      </c>
      <c r="E2782">
        <v>27888</v>
      </c>
      <c r="F2782" t="s">
        <v>3593</v>
      </c>
      <c r="G2782" s="63">
        <v>45855</v>
      </c>
      <c r="H2782" t="s">
        <v>218</v>
      </c>
      <c r="I2782" t="s">
        <v>484</v>
      </c>
      <c r="J2782" t="str">
        <f>_xlfn.XLOOKUP(I2782,AS:AS,AU:AU)</f>
        <v>Vuelos</v>
      </c>
      <c r="K2782" t="s">
        <v>33</v>
      </c>
      <c r="L2782">
        <v>152.84</v>
      </c>
      <c r="M2782">
        <f>L2782*_xlfn.XLOOKUP(K2782,AM:AM,AN:AN)</f>
        <v>131.44239999999999</v>
      </c>
      <c r="N2782">
        <f>L2782*_xlfn.XLOOKUP(K2782,AM:AM,AO:AO)</f>
        <v>152.84</v>
      </c>
      <c r="O2782">
        <v>0</v>
      </c>
      <c r="P2782">
        <f>O2782*_xlfn.XLOOKUP(K2782,AM:AM,AN:AN)</f>
        <v>0</v>
      </c>
      <c r="Q2782">
        <f>O2782*_xlfn.XLOOKUP(K2782,AM:AM,AO:AO)</f>
        <v>0</v>
      </c>
      <c r="R2782" t="str">
        <f>_xlfn.XLOOKUP(E2782,AF:AF,AG:AG)</f>
        <v>SKY EXPRESS S.A.</v>
      </c>
      <c r="S2782" t="str">
        <f>_xlfn.XLOOKUP(E2782,AF:AF,AI:AI)</f>
        <v>Greece</v>
      </c>
      <c r="T2782">
        <f>WEEKNUM(G2782)</f>
        <v>29</v>
      </c>
      <c r="U2782">
        <f>YEAR(G2782)</f>
        <v>2025</v>
      </c>
      <c r="V2782" s="117">
        <f>IFERROR(Q2782/N2782,"0")</f>
        <v>0</v>
      </c>
    </row>
    <row r="2783" spans="1:22">
      <c r="A2783" t="str">
        <f>_xlfn.XLOOKUP(D2783,BN:BN,BO:BO)</f>
        <v>México</v>
      </c>
      <c r="B2783" t="s">
        <v>25</v>
      </c>
      <c r="C2783">
        <v>427</v>
      </c>
      <c r="D2783" t="str">
        <f>_xlfn.XLOOKUP(C2783,BH:BH,BI:BI)</f>
        <v>MinervaH</v>
      </c>
      <c r="E2783">
        <v>29300</v>
      </c>
      <c r="F2783" t="s">
        <v>3594</v>
      </c>
      <c r="G2783" s="63">
        <v>45852</v>
      </c>
      <c r="H2783" t="s">
        <v>218</v>
      </c>
      <c r="I2783" t="s">
        <v>419</v>
      </c>
      <c r="J2783" t="str">
        <f>_xlfn.XLOOKUP(I2783,AS:AS,AU:AU)</f>
        <v>Otros</v>
      </c>
      <c r="K2783" t="s">
        <v>33</v>
      </c>
      <c r="L2783">
        <v>225</v>
      </c>
      <c r="M2783">
        <f>L2783*_xlfn.XLOOKUP(K2783,AM:AM,AN:AN)</f>
        <v>193.5</v>
      </c>
      <c r="N2783">
        <f>L2783*_xlfn.XLOOKUP(K2783,AM:AM,AO:AO)</f>
        <v>225</v>
      </c>
      <c r="O2783">
        <v>0</v>
      </c>
      <c r="P2783">
        <f>O2783*_xlfn.XLOOKUP(K2783,AM:AM,AN:AN)</f>
        <v>0</v>
      </c>
      <c r="Q2783">
        <f>O2783*_xlfn.XLOOKUP(K2783,AM:AM,AO:AO)</f>
        <v>0</v>
      </c>
      <c r="R2783" t="str">
        <f>_xlfn.XLOOKUP(E2783,AF:AF,AG:AG)</f>
        <v>Ferry Scanner</v>
      </c>
      <c r="S2783" t="str">
        <f>_xlfn.XLOOKUP(E2783,AF:AF,AI:AI)</f>
        <v>Greece</v>
      </c>
      <c r="T2783">
        <f>WEEKNUM(G2783)</f>
        <v>29</v>
      </c>
      <c r="U2783">
        <f>YEAR(G2783)</f>
        <v>2025</v>
      </c>
      <c r="V2783" s="117">
        <f>IFERROR(Q2783/N2783,"0")</f>
        <v>0</v>
      </c>
    </row>
    <row r="2784" spans="1:22">
      <c r="A2784" t="str">
        <f>_xlfn.XLOOKUP(D2784,BN:BN,BO:BO)</f>
        <v>México</v>
      </c>
      <c r="B2784" t="s">
        <v>25</v>
      </c>
      <c r="C2784">
        <v>427</v>
      </c>
      <c r="D2784" t="str">
        <f>_xlfn.XLOOKUP(C2784,BH:BH,BI:BI)</f>
        <v>MinervaH</v>
      </c>
      <c r="E2784">
        <v>28934</v>
      </c>
      <c r="F2784" t="s">
        <v>3595</v>
      </c>
      <c r="G2784" s="63" t="s">
        <v>218</v>
      </c>
      <c r="H2784" t="s">
        <v>218</v>
      </c>
      <c r="I2784" t="s">
        <v>366</v>
      </c>
      <c r="J2784" t="str">
        <f>_xlfn.XLOOKUP(I2784,AS:AS,AU:AU)</f>
        <v>Vuelos</v>
      </c>
      <c r="K2784" t="s">
        <v>33</v>
      </c>
      <c r="L2784">
        <v>956.37</v>
      </c>
      <c r="M2784">
        <f>L2784*_xlfn.XLOOKUP(K2784,AM:AM,AN:AN)</f>
        <v>822.47820000000002</v>
      </c>
      <c r="N2784">
        <f>L2784*_xlfn.XLOOKUP(K2784,AM:AM,AO:AO)</f>
        <v>956.37</v>
      </c>
      <c r="O2784">
        <v>0</v>
      </c>
      <c r="P2784">
        <f>O2784*_xlfn.XLOOKUP(K2784,AM:AM,AN:AN)</f>
        <v>0</v>
      </c>
      <c r="Q2784">
        <f>O2784*_xlfn.XLOOKUP(K2784,AM:AM,AO:AO)</f>
        <v>0</v>
      </c>
      <c r="R2784" t="s">
        <v>582</v>
      </c>
      <c r="S2784" t="str">
        <f>_xlfn.XLOOKUP(E2784,AF:AF,AI:AI)</f>
        <v>United States</v>
      </c>
      <c r="T2784" t="e">
        <f>WEEKNUM(G2784)</f>
        <v>#VALUE!</v>
      </c>
      <c r="U2784" t="e">
        <f>YEAR(G2784)</f>
        <v>#VALUE!</v>
      </c>
      <c r="V2784" s="117">
        <f>IFERROR(Q2784/N2784,"0")</f>
        <v>0</v>
      </c>
    </row>
    <row r="2785" spans="1:22">
      <c r="A2785" t="str">
        <f>_xlfn.XLOOKUP(D2785,BN:BN,BO:BO)</f>
        <v>México</v>
      </c>
      <c r="B2785" t="s">
        <v>25</v>
      </c>
      <c r="C2785">
        <v>427</v>
      </c>
      <c r="D2785" t="str">
        <f>_xlfn.XLOOKUP(C2785,BH:BH,BI:BI)</f>
        <v>MinervaH</v>
      </c>
      <c r="E2785">
        <v>28934</v>
      </c>
      <c r="F2785" t="s">
        <v>3596</v>
      </c>
      <c r="G2785" s="63">
        <v>45861</v>
      </c>
      <c r="H2785" s="63" t="s">
        <v>218</v>
      </c>
      <c r="I2785" t="s">
        <v>434</v>
      </c>
      <c r="J2785" t="str">
        <f>_xlfn.XLOOKUP(I2785,AS:AS,AU:AU)</f>
        <v>Reembolso</v>
      </c>
      <c r="K2785" t="s">
        <v>33</v>
      </c>
      <c r="L2785">
        <v>-856.37</v>
      </c>
      <c r="M2785">
        <f>L2785*_xlfn.XLOOKUP(K2785,AM:AM,AN:AN)</f>
        <v>-736.47820000000002</v>
      </c>
      <c r="N2785">
        <f>L2785*_xlfn.XLOOKUP(K2785,AM:AM,AO:AO)</f>
        <v>-856.37</v>
      </c>
      <c r="O2785">
        <v>0</v>
      </c>
      <c r="P2785">
        <f>O2785*_xlfn.XLOOKUP(K2785,AM:AM,AN:AN)</f>
        <v>0</v>
      </c>
      <c r="Q2785">
        <f>O2785*_xlfn.XLOOKUP(K2785,AM:AM,AO:AO)</f>
        <v>0</v>
      </c>
      <c r="R2785" t="str">
        <f>_xlfn.XLOOKUP(E2785,AF:AF,AG:AG)</f>
        <v>F1S USA</v>
      </c>
      <c r="S2785" t="str">
        <f>_xlfn.XLOOKUP(E2785,AF:AF,AI:AI)</f>
        <v>United States</v>
      </c>
      <c r="T2785">
        <f>WEEKNUM(G2785)</f>
        <v>30</v>
      </c>
      <c r="U2785">
        <f>YEAR(G2785)</f>
        <v>2025</v>
      </c>
      <c r="V2785" s="117">
        <f>IFERROR(Q2785/N2785,"0")</f>
        <v>0</v>
      </c>
    </row>
    <row r="2786" spans="1:22">
      <c r="A2786" t="str">
        <f>_xlfn.XLOOKUP(D2786,BN:BN,BO:BO)</f>
        <v>México</v>
      </c>
      <c r="B2786" t="s">
        <v>25</v>
      </c>
      <c r="C2786">
        <v>427</v>
      </c>
      <c r="D2786" t="str">
        <f>_xlfn.XLOOKUP(C2786,BH:BH,BI:BI)</f>
        <v>MinervaH</v>
      </c>
      <c r="E2786">
        <v>30368</v>
      </c>
      <c r="F2786" t="s">
        <v>3597</v>
      </c>
      <c r="G2786" s="63">
        <v>45877</v>
      </c>
      <c r="H2786" s="63">
        <v>45877</v>
      </c>
      <c r="I2786" t="s">
        <v>484</v>
      </c>
      <c r="J2786" t="str">
        <f>_xlfn.XLOOKUP(I2786,AS:AS,AU:AU)</f>
        <v>Vuelos</v>
      </c>
      <c r="K2786" t="s">
        <v>33</v>
      </c>
      <c r="L2786">
        <v>423.2</v>
      </c>
      <c r="M2786">
        <f>L2786*_xlfn.XLOOKUP(K2786,AM:AM,AN:AN)</f>
        <v>363.952</v>
      </c>
      <c r="N2786">
        <f>L2786*_xlfn.XLOOKUP(K2786,AM:AM,AO:AO)</f>
        <v>423.2</v>
      </c>
      <c r="O2786">
        <v>0</v>
      </c>
      <c r="P2786">
        <f>O2786*_xlfn.XLOOKUP(K2786,AM:AM,AN:AN)</f>
        <v>0</v>
      </c>
      <c r="Q2786">
        <f>O2786*_xlfn.XLOOKUP(K2786,AM:AM,AO:AO)</f>
        <v>0</v>
      </c>
      <c r="R2786" t="str">
        <f>_xlfn.XLOOKUP(E2786,AF:AF,AG:AG)</f>
        <v>Georgian Airways</v>
      </c>
      <c r="S2786" t="str">
        <f>_xlfn.XLOOKUP(E2786,AF:AF,AI:AI)</f>
        <v>Georgia</v>
      </c>
      <c r="T2786">
        <f>WEEKNUM(G2786)</f>
        <v>32</v>
      </c>
      <c r="U2786">
        <f>YEAR(G2786)</f>
        <v>2025</v>
      </c>
      <c r="V2786" s="117">
        <f>IFERROR(Q2786/N2786,"0")</f>
        <v>0</v>
      </c>
    </row>
    <row r="2787" spans="1:22">
      <c r="A2787" t="str">
        <f>_xlfn.XLOOKUP(D2787,BN:BN,BO:BO)</f>
        <v>México</v>
      </c>
      <c r="B2787" t="s">
        <v>25</v>
      </c>
      <c r="C2787">
        <v>427</v>
      </c>
      <c r="D2787" t="str">
        <f>_xlfn.XLOOKUP(C2787,BH:BH,BI:BI)</f>
        <v>MinervaH</v>
      </c>
      <c r="E2787">
        <v>27888</v>
      </c>
      <c r="F2787" t="s">
        <v>3598</v>
      </c>
      <c r="G2787" s="63">
        <v>45881</v>
      </c>
      <c r="H2787" s="63">
        <v>45881</v>
      </c>
      <c r="I2787" t="s">
        <v>484</v>
      </c>
      <c r="J2787" t="str">
        <f>_xlfn.XLOOKUP(I2787,AS:AS,AU:AU)</f>
        <v>Vuelos</v>
      </c>
      <c r="K2787" t="s">
        <v>33</v>
      </c>
      <c r="L2787">
        <v>167.36</v>
      </c>
      <c r="M2787">
        <f>L2787*_xlfn.XLOOKUP(K2787,AM:AM,AN:AN)</f>
        <v>143.92960000000002</v>
      </c>
      <c r="N2787">
        <f>L2787*_xlfn.XLOOKUP(K2787,AM:AM,AO:AO)</f>
        <v>167.36</v>
      </c>
      <c r="O2787">
        <v>0</v>
      </c>
      <c r="P2787">
        <f>O2787*_xlfn.XLOOKUP(K2787,AM:AM,AN:AN)</f>
        <v>0</v>
      </c>
      <c r="Q2787">
        <f>O2787*_xlfn.XLOOKUP(K2787,AM:AM,AO:AO)</f>
        <v>0</v>
      </c>
      <c r="R2787" t="str">
        <f>_xlfn.XLOOKUP(E2787,AF:AF,AG:AG)</f>
        <v>SKY EXPRESS S.A.</v>
      </c>
      <c r="S2787" t="str">
        <f>_xlfn.XLOOKUP(E2787,AF:AF,AI:AI)</f>
        <v>Greece</v>
      </c>
      <c r="T2787">
        <f>WEEKNUM(G2787)</f>
        <v>33</v>
      </c>
      <c r="U2787">
        <f>YEAR(G2787)</f>
        <v>2025</v>
      </c>
      <c r="V2787" s="117">
        <f>IFERROR(Q2787/N2787,"0")</f>
        <v>0</v>
      </c>
    </row>
    <row r="2788" spans="1:22">
      <c r="A2788" t="str">
        <f>_xlfn.XLOOKUP(D2788,BN:BN,BO:BO)</f>
        <v>México</v>
      </c>
      <c r="B2788" t="s">
        <v>25</v>
      </c>
      <c r="C2788">
        <v>427</v>
      </c>
      <c r="D2788" t="str">
        <f>_xlfn.XLOOKUP(C2788,BH:BH,BI:BI)</f>
        <v>MinervaH</v>
      </c>
      <c r="E2788">
        <v>28021</v>
      </c>
      <c r="F2788" t="s">
        <v>3599</v>
      </c>
      <c r="G2788" s="63">
        <v>45880</v>
      </c>
      <c r="H2788" s="63">
        <v>45880</v>
      </c>
      <c r="I2788" t="s">
        <v>484</v>
      </c>
      <c r="J2788" t="str">
        <f>_xlfn.XLOOKUP(I2788,AS:AS,AU:AU)</f>
        <v>Vuelos</v>
      </c>
      <c r="K2788" t="s">
        <v>33</v>
      </c>
      <c r="L2788">
        <v>425.79</v>
      </c>
      <c r="M2788">
        <f>L2788*_xlfn.XLOOKUP(K2788,AM:AM,AN:AN)</f>
        <v>366.17939999999999</v>
      </c>
      <c r="N2788">
        <f>L2788*_xlfn.XLOOKUP(K2788,AM:AM,AO:AO)</f>
        <v>425.79</v>
      </c>
      <c r="O2788">
        <v>0</v>
      </c>
      <c r="P2788">
        <f>O2788*_xlfn.XLOOKUP(K2788,AM:AM,AN:AN)</f>
        <v>0</v>
      </c>
      <c r="Q2788">
        <f>O2788*_xlfn.XLOOKUP(K2788,AM:AM,AO:AO)</f>
        <v>0</v>
      </c>
      <c r="R2788" t="str">
        <f>_xlfn.XLOOKUP(E2788,AF:AF,AG:AG)</f>
        <v>AEGEAN AIRLINES</v>
      </c>
      <c r="S2788" t="str">
        <f>_xlfn.XLOOKUP(E2788,AF:AF,AI:AI)</f>
        <v>Greece</v>
      </c>
      <c r="T2788">
        <f>WEEKNUM(G2788)</f>
        <v>33</v>
      </c>
      <c r="U2788">
        <f>YEAR(G2788)</f>
        <v>2025</v>
      </c>
      <c r="V2788" s="117">
        <f>IFERROR(Q2788/N2788,"0")</f>
        <v>0</v>
      </c>
    </row>
    <row r="2789" spans="1:22">
      <c r="A2789" t="str">
        <f>_xlfn.XLOOKUP(D2789,BN:BN,BO:BO)</f>
        <v>México</v>
      </c>
      <c r="B2789" t="s">
        <v>25</v>
      </c>
      <c r="C2789">
        <v>427</v>
      </c>
      <c r="D2789" t="str">
        <f>_xlfn.XLOOKUP(C2789,BH:BH,BI:BI)</f>
        <v>MinervaH</v>
      </c>
      <c r="E2789">
        <v>27439</v>
      </c>
      <c r="F2789" t="s">
        <v>3600</v>
      </c>
      <c r="G2789" s="63">
        <v>45881</v>
      </c>
      <c r="H2789" s="63">
        <v>45881</v>
      </c>
      <c r="I2789" t="s">
        <v>419</v>
      </c>
      <c r="J2789" t="str">
        <f>_xlfn.XLOOKUP(I2789,AS:AS,AU:AU)</f>
        <v>Otros</v>
      </c>
      <c r="K2789" t="s">
        <v>33</v>
      </c>
      <c r="L2789">
        <v>55.55</v>
      </c>
      <c r="M2789">
        <f>L2789*_xlfn.XLOOKUP(K2789,AM:AM,AN:AN)</f>
        <v>47.772999999999996</v>
      </c>
      <c r="N2789">
        <f>L2789*_xlfn.XLOOKUP(K2789,AM:AM,AO:AO)</f>
        <v>55.55</v>
      </c>
      <c r="O2789">
        <v>0</v>
      </c>
      <c r="P2789">
        <f>O2789*_xlfn.XLOOKUP(K2789,AM:AM,AN:AN)</f>
        <v>0</v>
      </c>
      <c r="Q2789">
        <f>O2789*_xlfn.XLOOKUP(K2789,AM:AM,AO:AO)</f>
        <v>0</v>
      </c>
      <c r="R2789" t="str">
        <f>_xlfn.XLOOKUP(E2789,AF:AF,AG:AG)</f>
        <v>Ferryhopper</v>
      </c>
      <c r="S2789" t="str">
        <f>_xlfn.XLOOKUP(E2789,AF:AF,AI:AI)</f>
        <v>Greece</v>
      </c>
      <c r="T2789">
        <f>WEEKNUM(G2789)</f>
        <v>33</v>
      </c>
      <c r="U2789">
        <f>YEAR(G2789)</f>
        <v>2025</v>
      </c>
      <c r="V2789" s="117">
        <f>IFERROR(Q2789/N2789,"0")</f>
        <v>0</v>
      </c>
    </row>
    <row r="2790" spans="1:22">
      <c r="A2790" t="str">
        <f>_xlfn.XLOOKUP(D2790,BN:BN,BO:BO)</f>
        <v>México</v>
      </c>
      <c r="B2790" t="s">
        <v>25</v>
      </c>
      <c r="C2790">
        <v>427</v>
      </c>
      <c r="D2790" t="str">
        <f>_xlfn.XLOOKUP(C2790,BH:BH,BI:BI)</f>
        <v>MinervaH</v>
      </c>
      <c r="E2790">
        <v>27721</v>
      </c>
      <c r="F2790" t="s">
        <v>3601</v>
      </c>
      <c r="G2790" s="63">
        <v>45865</v>
      </c>
      <c r="H2790" s="63">
        <v>45865</v>
      </c>
      <c r="I2790" t="s">
        <v>366</v>
      </c>
      <c r="J2790" t="str">
        <f>_xlfn.XLOOKUP(I2790,AS:AS,AU:AU)</f>
        <v>Vuelos</v>
      </c>
      <c r="K2790" t="s">
        <v>33</v>
      </c>
      <c r="L2790">
        <v>414.09</v>
      </c>
      <c r="M2790">
        <f>L2790*_xlfn.XLOOKUP(K2790,AM:AM,AN:AN)</f>
        <v>356.11739999999998</v>
      </c>
      <c r="N2790">
        <f>L2790*_xlfn.XLOOKUP(K2790,AM:AM,AO:AO)</f>
        <v>414.09</v>
      </c>
      <c r="O2790">
        <v>0</v>
      </c>
      <c r="P2790">
        <f>O2790*_xlfn.XLOOKUP(K2790,AM:AM,AN:AN)</f>
        <v>0</v>
      </c>
      <c r="Q2790">
        <f>O2790*_xlfn.XLOOKUP(K2790,AM:AM,AO:AO)</f>
        <v>0</v>
      </c>
      <c r="R2790" t="str">
        <f>_xlfn.XLOOKUP(E2790,AF:AF,AG:AG)</f>
        <v>TURISMO EXMAR</v>
      </c>
      <c r="S2790" t="str">
        <f>_xlfn.XLOOKUP(E2790,AF:AF,AI:AI)</f>
        <v>Mexico</v>
      </c>
      <c r="T2790">
        <f>WEEKNUM(G2790)</f>
        <v>31</v>
      </c>
      <c r="U2790">
        <f>YEAR(G2790)</f>
        <v>2025</v>
      </c>
      <c r="V2790" s="117">
        <f>IFERROR(Q2790/N2790,"0")</f>
        <v>0</v>
      </c>
    </row>
    <row r="2791" spans="1:22">
      <c r="A2791" t="str">
        <f>_xlfn.XLOOKUP(D2791,BN:BN,BO:BO)</f>
        <v>México</v>
      </c>
      <c r="B2791" t="s">
        <v>25</v>
      </c>
      <c r="C2791">
        <v>427</v>
      </c>
      <c r="D2791" t="str">
        <f>_xlfn.XLOOKUP(C2791,BH:BH,BI:BI)</f>
        <v>MinervaH</v>
      </c>
      <c r="E2791">
        <v>28934</v>
      </c>
      <c r="F2791" t="s">
        <v>3595</v>
      </c>
      <c r="G2791" s="63">
        <v>45929</v>
      </c>
      <c r="H2791" s="63" t="s">
        <v>218</v>
      </c>
      <c r="I2791" t="s">
        <v>366</v>
      </c>
      <c r="J2791" t="str">
        <f>_xlfn.XLOOKUP(I2791,AS:AS,AU:AU)</f>
        <v>Vuelos</v>
      </c>
      <c r="K2791" t="s">
        <v>33</v>
      </c>
      <c r="L2791">
        <v>567.09</v>
      </c>
      <c r="M2791">
        <f>L2791*_xlfn.XLOOKUP(K2791,AM:AM,AN:AN)</f>
        <v>487.69740000000002</v>
      </c>
      <c r="N2791">
        <f>L2791*_xlfn.XLOOKUP(K2791,AM:AM,AO:AO)</f>
        <v>567.09</v>
      </c>
      <c r="O2791">
        <v>0</v>
      </c>
      <c r="P2791">
        <f>O2791*_xlfn.XLOOKUP(K2791,AM:AM,AN:AN)</f>
        <v>0</v>
      </c>
      <c r="Q2791">
        <f>O2791*_xlfn.XLOOKUP(K2791,AM:AM,AO:AO)</f>
        <v>0</v>
      </c>
      <c r="R2791" t="str">
        <f>_xlfn.XLOOKUP(E2791,AF:AF,AG:AG)</f>
        <v>F1S USA</v>
      </c>
      <c r="S2791" t="str">
        <f>_xlfn.XLOOKUP(E2791,AF:AF,AI:AI)</f>
        <v>United States</v>
      </c>
      <c r="T2791">
        <f>WEEKNUM(G2791)</f>
        <v>40</v>
      </c>
      <c r="U2791">
        <f>YEAR(G2791)</f>
        <v>2025</v>
      </c>
      <c r="V2791" s="117">
        <f>IFERROR(Q2791/N2791,"0")</f>
        <v>0</v>
      </c>
    </row>
    <row r="2792" spans="1:22">
      <c r="A2792" t="str">
        <f>_xlfn.XLOOKUP(D2792,BN:BN,BO:BO)</f>
        <v>México</v>
      </c>
      <c r="B2792" t="s">
        <v>25</v>
      </c>
      <c r="C2792">
        <v>427</v>
      </c>
      <c r="D2792" t="str">
        <f>_xlfn.XLOOKUP(C2792,BH:BH,BI:BI)</f>
        <v>MinervaH</v>
      </c>
      <c r="E2792">
        <v>27721</v>
      </c>
      <c r="F2792" t="s">
        <v>3602</v>
      </c>
      <c r="G2792" s="63">
        <v>45892</v>
      </c>
      <c r="H2792" s="63">
        <v>45892</v>
      </c>
      <c r="I2792" t="s">
        <v>366</v>
      </c>
      <c r="J2792" t="str">
        <f>_xlfn.XLOOKUP(I2792,AS:AS,AU:AU)</f>
        <v>Vuelos</v>
      </c>
      <c r="K2792" t="s">
        <v>33</v>
      </c>
      <c r="L2792">
        <v>285.85000000000002</v>
      </c>
      <c r="M2792">
        <f>L2792*_xlfn.XLOOKUP(K2792,AM:AM,AN:AN)</f>
        <v>245.83100000000002</v>
      </c>
      <c r="N2792">
        <f>L2792*_xlfn.XLOOKUP(K2792,AM:AM,AO:AO)</f>
        <v>285.85000000000002</v>
      </c>
      <c r="O2792">
        <v>0</v>
      </c>
      <c r="P2792">
        <f>O2792*_xlfn.XLOOKUP(K2792,AM:AM,AN:AN)</f>
        <v>0</v>
      </c>
      <c r="Q2792">
        <f>O2792*_xlfn.XLOOKUP(K2792,AM:AM,AO:AO)</f>
        <v>0</v>
      </c>
      <c r="R2792" t="str">
        <f>_xlfn.XLOOKUP(E2792,AF:AF,AG:AG)</f>
        <v>TURISMO EXMAR</v>
      </c>
      <c r="S2792" t="str">
        <f>_xlfn.XLOOKUP(E2792,AF:AF,AI:AI)</f>
        <v>Mexico</v>
      </c>
      <c r="T2792">
        <f>WEEKNUM(G2792)</f>
        <v>34</v>
      </c>
      <c r="U2792">
        <f>YEAR(G2792)</f>
        <v>2025</v>
      </c>
      <c r="V2792" s="117">
        <f>IFERROR(Q2792/N2792,"0")</f>
        <v>0</v>
      </c>
    </row>
    <row r="2793" spans="1:22">
      <c r="A2793" t="str">
        <f>_xlfn.XLOOKUP(D2793,BN:BN,BO:BO)</f>
        <v>México</v>
      </c>
      <c r="B2793" t="s">
        <v>25</v>
      </c>
      <c r="C2793">
        <v>427</v>
      </c>
      <c r="D2793" t="str">
        <f>_xlfn.XLOOKUP(C2793,BH:BH,BI:BI)</f>
        <v>MinervaH</v>
      </c>
      <c r="E2793">
        <v>27721</v>
      </c>
      <c r="F2793" t="s">
        <v>3603</v>
      </c>
      <c r="G2793" s="63">
        <v>45896</v>
      </c>
      <c r="H2793" s="63">
        <v>45896</v>
      </c>
      <c r="I2793" t="s">
        <v>366</v>
      </c>
      <c r="J2793" t="str">
        <f>_xlfn.XLOOKUP(I2793,AS:AS,AU:AU)</f>
        <v>Vuelos</v>
      </c>
      <c r="K2793" t="s">
        <v>33</v>
      </c>
      <c r="L2793">
        <v>282.98</v>
      </c>
      <c r="M2793">
        <f>L2793*_xlfn.XLOOKUP(K2793,AM:AM,AN:AN)</f>
        <v>243.36280000000002</v>
      </c>
      <c r="N2793">
        <f>L2793*_xlfn.XLOOKUP(K2793,AM:AM,AO:AO)</f>
        <v>282.98</v>
      </c>
      <c r="O2793">
        <v>0</v>
      </c>
      <c r="P2793">
        <f>O2793*_xlfn.XLOOKUP(K2793,AM:AM,AN:AN)</f>
        <v>0</v>
      </c>
      <c r="Q2793">
        <f>O2793*_xlfn.XLOOKUP(K2793,AM:AM,AO:AO)</f>
        <v>0</v>
      </c>
      <c r="R2793" t="str">
        <f>_xlfn.XLOOKUP(E2793,AF:AF,AG:AG)</f>
        <v>TURISMO EXMAR</v>
      </c>
      <c r="S2793" t="str">
        <f>_xlfn.XLOOKUP(E2793,AF:AF,AI:AI)</f>
        <v>Mexico</v>
      </c>
      <c r="T2793">
        <f>WEEKNUM(G2793)</f>
        <v>35</v>
      </c>
      <c r="U2793">
        <f>YEAR(G2793)</f>
        <v>2025</v>
      </c>
      <c r="V2793" s="117">
        <f>IFERROR(Q2793/N2793,"0")</f>
        <v>0</v>
      </c>
    </row>
    <row r="2794" spans="1:22">
      <c r="A2794" t="str">
        <f>_xlfn.XLOOKUP(D2794,BN:BN,BO:BO)</f>
        <v>México</v>
      </c>
      <c r="B2794" t="s">
        <v>25</v>
      </c>
      <c r="C2794">
        <v>427</v>
      </c>
      <c r="D2794" t="str">
        <f>_xlfn.XLOOKUP(C2794,BH:BH,BI:BI)</f>
        <v>MinervaH</v>
      </c>
      <c r="E2794">
        <v>28934</v>
      </c>
      <c r="F2794" t="s">
        <v>3604</v>
      </c>
      <c r="G2794" s="63">
        <v>45905</v>
      </c>
      <c r="H2794" t="s">
        <v>218</v>
      </c>
      <c r="I2794" t="s">
        <v>366</v>
      </c>
      <c r="J2794" t="str">
        <f>_xlfn.XLOOKUP(I2794,AS:AS,AU:AU)</f>
        <v>Vuelos</v>
      </c>
      <c r="K2794" t="s">
        <v>33</v>
      </c>
      <c r="L2794">
        <v>284.2</v>
      </c>
      <c r="M2794">
        <f>L2794*_xlfn.XLOOKUP(K2794,AM:AM,AN:AN)</f>
        <v>244.41199999999998</v>
      </c>
      <c r="N2794">
        <f>L2794*_xlfn.XLOOKUP(K2794,AM:AM,AO:AO)</f>
        <v>284.2</v>
      </c>
      <c r="O2794">
        <v>0</v>
      </c>
      <c r="P2794">
        <f>O2794*_xlfn.XLOOKUP(K2794,AM:AM,AN:AN)</f>
        <v>0</v>
      </c>
      <c r="Q2794">
        <f>O2794*_xlfn.XLOOKUP(K2794,AM:AM,AO:AO)</f>
        <v>0</v>
      </c>
      <c r="R2794" t="str">
        <f>_xlfn.XLOOKUP(E2794,AF:AF,AG:AG)</f>
        <v>F1S USA</v>
      </c>
      <c r="S2794" t="str">
        <f>_xlfn.XLOOKUP(E2794,AF:AF,AI:AI)</f>
        <v>United States</v>
      </c>
      <c r="T2794">
        <f>WEEKNUM(G2794)</f>
        <v>36</v>
      </c>
      <c r="U2794">
        <f>YEAR(G2794)</f>
        <v>2025</v>
      </c>
      <c r="V2794" s="117">
        <f>IFERROR(Q2794/N2794,"0")</f>
        <v>0</v>
      </c>
    </row>
    <row r="2795" spans="1:22">
      <c r="A2795" t="str">
        <f>_xlfn.XLOOKUP(D2795,BN:BN,BO:BO)</f>
        <v>México</v>
      </c>
      <c r="B2795" t="s">
        <v>25</v>
      </c>
      <c r="C2795">
        <v>427</v>
      </c>
      <c r="D2795" t="str">
        <f>_xlfn.XLOOKUP(C2795,BH:BH,BI:BI)</f>
        <v>MinervaH</v>
      </c>
      <c r="E2795">
        <v>28934</v>
      </c>
      <c r="F2795" t="s">
        <v>3595</v>
      </c>
      <c r="G2795" s="63">
        <v>45899</v>
      </c>
      <c r="H2795" t="s">
        <v>218</v>
      </c>
      <c r="I2795" t="s">
        <v>366</v>
      </c>
      <c r="J2795" t="str">
        <f>_xlfn.XLOOKUP(I2795,AS:AS,AU:AU)</f>
        <v>Vuelos</v>
      </c>
      <c r="K2795" t="s">
        <v>33</v>
      </c>
      <c r="L2795">
        <v>506.1</v>
      </c>
      <c r="M2795">
        <f>L2795*_xlfn.XLOOKUP(K2795,AM:AM,AN:AN)</f>
        <v>435.24600000000004</v>
      </c>
      <c r="N2795">
        <f>L2795*_xlfn.XLOOKUP(K2795,AM:AM,AO:AO)</f>
        <v>506.1</v>
      </c>
      <c r="O2795">
        <v>0</v>
      </c>
      <c r="P2795">
        <f>O2795*_xlfn.XLOOKUP(K2795,AM:AM,AN:AN)</f>
        <v>0</v>
      </c>
      <c r="Q2795">
        <f>O2795*_xlfn.XLOOKUP(K2795,AM:AM,AO:AO)</f>
        <v>0</v>
      </c>
      <c r="R2795" t="str">
        <f>_xlfn.XLOOKUP(E2795,AF:AF,AG:AG)</f>
        <v>F1S USA</v>
      </c>
      <c r="S2795" t="str">
        <f>_xlfn.XLOOKUP(E2795,AF:AF,AI:AI)</f>
        <v>United States</v>
      </c>
      <c r="T2795">
        <f>WEEKNUM(G2795)</f>
        <v>35</v>
      </c>
      <c r="U2795">
        <f>YEAR(G2795)</f>
        <v>2025</v>
      </c>
      <c r="V2795" s="117">
        <f>IFERROR(Q2795/N2795,"0")</f>
        <v>0</v>
      </c>
    </row>
    <row r="2796" spans="1:22">
      <c r="A2796" t="str">
        <f>_xlfn.XLOOKUP(D2796,BN:BN,BO:BO)</f>
        <v>México</v>
      </c>
      <c r="B2796" t="s">
        <v>25</v>
      </c>
      <c r="C2796">
        <v>427</v>
      </c>
      <c r="D2796" t="str">
        <f>_xlfn.XLOOKUP(C2796,BH:BH,BI:BI)</f>
        <v>MinervaH</v>
      </c>
      <c r="E2796">
        <v>28934</v>
      </c>
      <c r="F2796" t="s">
        <v>3595</v>
      </c>
      <c r="G2796" s="63">
        <v>45915</v>
      </c>
      <c r="H2796" t="s">
        <v>218</v>
      </c>
      <c r="I2796" t="s">
        <v>366</v>
      </c>
      <c r="J2796" t="str">
        <f>_xlfn.XLOOKUP(I2796,AS:AS,AU:AU)</f>
        <v>Vuelos</v>
      </c>
      <c r="K2796" t="s">
        <v>33</v>
      </c>
      <c r="L2796">
        <v>772.78</v>
      </c>
      <c r="M2796">
        <f>L2796*_xlfn.XLOOKUP(K2796,AM:AM,AN:AN)</f>
        <v>664.59079999999994</v>
      </c>
      <c r="N2796">
        <f>L2796*_xlfn.XLOOKUP(K2796,AM:AM,AO:AO)</f>
        <v>772.78</v>
      </c>
      <c r="O2796">
        <v>0</v>
      </c>
      <c r="P2796">
        <f>O2796*_xlfn.XLOOKUP(K2796,AM:AM,AN:AN)</f>
        <v>0</v>
      </c>
      <c r="Q2796">
        <f>O2796*_xlfn.XLOOKUP(K2796,AM:AM,AO:AO)</f>
        <v>0</v>
      </c>
      <c r="R2796" t="str">
        <f>_xlfn.XLOOKUP(E2796,AF:AF,AG:AG)</f>
        <v>F1S USA</v>
      </c>
      <c r="S2796" t="str">
        <f>_xlfn.XLOOKUP(E2796,AF:AF,AI:AI)</f>
        <v>United States</v>
      </c>
      <c r="T2796">
        <f>WEEKNUM(G2796)</f>
        <v>38</v>
      </c>
      <c r="U2796">
        <f>YEAR(G2796)</f>
        <v>2025</v>
      </c>
      <c r="V2796" s="117">
        <f>IFERROR(Q2796/N2796,"0")</f>
        <v>0</v>
      </c>
    </row>
    <row r="2797" spans="1:22">
      <c r="A2797" t="str">
        <f>_xlfn.XLOOKUP(D2797,BN:BN,BO:BO)</f>
        <v>México</v>
      </c>
      <c r="B2797" t="s">
        <v>25</v>
      </c>
      <c r="C2797">
        <v>427</v>
      </c>
      <c r="D2797" t="str">
        <f>_xlfn.XLOOKUP(C2797,BH:BH,BI:BI)</f>
        <v>MinervaH</v>
      </c>
      <c r="E2797">
        <v>28934</v>
      </c>
      <c r="F2797" t="s">
        <v>3604</v>
      </c>
      <c r="G2797" s="63">
        <v>45910</v>
      </c>
      <c r="H2797" s="63" t="s">
        <v>218</v>
      </c>
      <c r="I2797" t="s">
        <v>366</v>
      </c>
      <c r="J2797" t="str">
        <f>_xlfn.XLOOKUP(I2797,AS:AS,AU:AU)</f>
        <v>Vuelos</v>
      </c>
      <c r="K2797" t="s">
        <v>33</v>
      </c>
      <c r="L2797">
        <v>283.89999999999998</v>
      </c>
      <c r="M2797">
        <f>L2797*_xlfn.XLOOKUP(K2797,AM:AM,AN:AN)</f>
        <v>244.15399999999997</v>
      </c>
      <c r="N2797">
        <f>L2797*_xlfn.XLOOKUP(K2797,AM:AM,AO:AO)</f>
        <v>283.89999999999998</v>
      </c>
      <c r="O2797">
        <v>0</v>
      </c>
      <c r="P2797">
        <f>O2797*_xlfn.XLOOKUP(K2797,AM:AM,AN:AN)</f>
        <v>0</v>
      </c>
      <c r="Q2797">
        <f>O2797*_xlfn.XLOOKUP(K2797,AM:AM,AO:AO)</f>
        <v>0</v>
      </c>
      <c r="R2797" t="str">
        <f>_xlfn.XLOOKUP(E2797,AF:AF,AG:AG)</f>
        <v>F1S USA</v>
      </c>
      <c r="S2797" t="str">
        <f>_xlfn.XLOOKUP(E2797,AF:AF,AI:AI)</f>
        <v>United States</v>
      </c>
      <c r="T2797">
        <f>WEEKNUM(G2797)</f>
        <v>37</v>
      </c>
      <c r="U2797">
        <f>YEAR(G2797)</f>
        <v>2025</v>
      </c>
      <c r="V2797" s="117">
        <f>IFERROR(Q2797/N2797,"0")</f>
        <v>0</v>
      </c>
    </row>
    <row r="2798" spans="1:22">
      <c r="A2798" t="str">
        <f>_xlfn.XLOOKUP(D2798,BN:BN,BO:BO)</f>
        <v>México</v>
      </c>
      <c r="B2798" t="s">
        <v>25</v>
      </c>
      <c r="C2798">
        <v>427</v>
      </c>
      <c r="D2798" t="str">
        <f>_xlfn.XLOOKUP(C2798,BH:BH,BI:BI)</f>
        <v>MinervaH</v>
      </c>
      <c r="E2798">
        <v>27721</v>
      </c>
      <c r="F2798" t="s">
        <v>3605</v>
      </c>
      <c r="G2798" s="63">
        <v>45918</v>
      </c>
      <c r="H2798" s="63">
        <v>45918</v>
      </c>
      <c r="I2798" t="s">
        <v>366</v>
      </c>
      <c r="J2798" t="str">
        <f>_xlfn.XLOOKUP(I2798,AS:AS,AU:AU)</f>
        <v>Vuelos</v>
      </c>
      <c r="K2798" t="s">
        <v>33</v>
      </c>
      <c r="L2798">
        <v>900.45</v>
      </c>
      <c r="M2798">
        <f>L2798*_xlfn.XLOOKUP(K2798,AM:AM,AN:AN)</f>
        <v>774.38700000000006</v>
      </c>
      <c r="N2798">
        <f>L2798*_xlfn.XLOOKUP(K2798,AM:AM,AO:AO)</f>
        <v>900.45</v>
      </c>
      <c r="O2798">
        <v>0</v>
      </c>
      <c r="P2798">
        <f>O2798*_xlfn.XLOOKUP(K2798,AM:AM,AN:AN)</f>
        <v>0</v>
      </c>
      <c r="Q2798">
        <f>O2798*_xlfn.XLOOKUP(K2798,AM:AM,AO:AO)</f>
        <v>0</v>
      </c>
      <c r="R2798" t="str">
        <f>_xlfn.XLOOKUP(E2798,AF:AF,AG:AG)</f>
        <v>TURISMO EXMAR</v>
      </c>
      <c r="S2798" t="str">
        <f>_xlfn.XLOOKUP(E2798,AF:AF,AI:AI)</f>
        <v>Mexico</v>
      </c>
      <c r="T2798">
        <f>WEEKNUM(G2798)</f>
        <v>38</v>
      </c>
      <c r="U2798">
        <f>YEAR(G2798)</f>
        <v>2025</v>
      </c>
      <c r="V2798" s="117">
        <f>IFERROR(Q2798/N2798,"0")</f>
        <v>0</v>
      </c>
    </row>
    <row r="2799" spans="1:22">
      <c r="A2799" t="str">
        <f>_xlfn.XLOOKUP(D2799,BN:BN,BO:BO)</f>
        <v>México</v>
      </c>
      <c r="B2799" t="s">
        <v>25</v>
      </c>
      <c r="C2799">
        <v>427</v>
      </c>
      <c r="D2799" t="str">
        <f>_xlfn.XLOOKUP(C2799,BH:BH,BI:BI)</f>
        <v>MinervaH</v>
      </c>
      <c r="E2799">
        <v>27721</v>
      </c>
      <c r="F2799" t="s">
        <v>3606</v>
      </c>
      <c r="G2799" s="63">
        <v>45973</v>
      </c>
      <c r="H2799" s="63">
        <v>45973</v>
      </c>
      <c r="I2799" t="s">
        <v>366</v>
      </c>
      <c r="J2799" t="str">
        <f>_xlfn.XLOOKUP(I2799,AS:AS,AU:AU)</f>
        <v>Vuelos</v>
      </c>
      <c r="K2799" t="s">
        <v>33</v>
      </c>
      <c r="L2799">
        <v>97.1</v>
      </c>
      <c r="M2799">
        <f>L2799*_xlfn.XLOOKUP(K2799,AM:AM,AN:AN)</f>
        <v>83.506</v>
      </c>
      <c r="N2799">
        <f>L2799*_xlfn.XLOOKUP(K2799,AM:AM,AO:AO)</f>
        <v>97.1</v>
      </c>
      <c r="O2799">
        <v>0</v>
      </c>
      <c r="P2799">
        <f>O2799*_xlfn.XLOOKUP(K2799,AM:AM,AN:AN)</f>
        <v>0</v>
      </c>
      <c r="Q2799">
        <f>O2799*_xlfn.XLOOKUP(K2799,AM:AM,AO:AO)</f>
        <v>0</v>
      </c>
      <c r="R2799" t="str">
        <f>_xlfn.XLOOKUP(E2799,AF:AF,AG:AG)</f>
        <v>TURISMO EXMAR</v>
      </c>
      <c r="S2799" t="str">
        <f>_xlfn.XLOOKUP(E2799,AF:AF,AI:AI)</f>
        <v>Mexico</v>
      </c>
      <c r="T2799">
        <f>WEEKNUM(G2799)</f>
        <v>46</v>
      </c>
      <c r="U2799">
        <f>YEAR(G2799)</f>
        <v>2025</v>
      </c>
      <c r="V2799" s="117">
        <f>IFERROR(Q2799/N2799,"0")</f>
        <v>0</v>
      </c>
    </row>
    <row r="2800" spans="1:22">
      <c r="A2800" t="str">
        <f>_xlfn.XLOOKUP(D2800,BN:BN,BO:BO)</f>
        <v>México</v>
      </c>
      <c r="B2800" t="s">
        <v>25</v>
      </c>
      <c r="C2800">
        <v>427</v>
      </c>
      <c r="D2800" t="str">
        <f>_xlfn.XLOOKUP(C2800,BH:BH,BI:BI)</f>
        <v>MinervaH</v>
      </c>
      <c r="E2800">
        <v>27721</v>
      </c>
      <c r="F2800" t="s">
        <v>2820</v>
      </c>
      <c r="G2800" s="63">
        <v>45973</v>
      </c>
      <c r="H2800" s="63">
        <v>45973</v>
      </c>
      <c r="I2800" t="s">
        <v>366</v>
      </c>
      <c r="J2800" t="str">
        <f>_xlfn.XLOOKUP(I2800,AS:AS,AU:AU)</f>
        <v>Vuelos</v>
      </c>
      <c r="K2800" t="s">
        <v>33</v>
      </c>
      <c r="L2800">
        <v>230.9</v>
      </c>
      <c r="M2800">
        <f>L2800*_xlfn.XLOOKUP(K2800,AM:AM,AN:AN)</f>
        <v>198.57400000000001</v>
      </c>
      <c r="N2800">
        <f>L2800*_xlfn.XLOOKUP(K2800,AM:AM,AO:AO)</f>
        <v>230.9</v>
      </c>
      <c r="O2800">
        <v>0</v>
      </c>
      <c r="P2800">
        <f>O2800*_xlfn.XLOOKUP(K2800,AM:AM,AN:AN)</f>
        <v>0</v>
      </c>
      <c r="Q2800">
        <f>O2800*_xlfn.XLOOKUP(K2800,AM:AM,AO:AO)</f>
        <v>0</v>
      </c>
      <c r="R2800" t="str">
        <f>_xlfn.XLOOKUP(E2800,AF:AF,AG:AG)</f>
        <v>TURISMO EXMAR</v>
      </c>
      <c r="S2800" t="str">
        <f>_xlfn.XLOOKUP(E2800,AF:AF,AI:AI)</f>
        <v>Mexico</v>
      </c>
      <c r="T2800">
        <f>WEEKNUM(G2800)</f>
        <v>46</v>
      </c>
      <c r="U2800">
        <f>YEAR(G2800)</f>
        <v>2025</v>
      </c>
      <c r="V2800" s="117">
        <f>IFERROR(Q2800/N2800,"0")</f>
        <v>0</v>
      </c>
    </row>
    <row r="2801" spans="1:22">
      <c r="A2801" t="str">
        <f>_xlfn.XLOOKUP(D2801,BN:BN,BO:BO)</f>
        <v>México</v>
      </c>
      <c r="B2801" t="s">
        <v>25</v>
      </c>
      <c r="C2801">
        <v>427</v>
      </c>
      <c r="D2801" t="str">
        <f>_xlfn.XLOOKUP(C2801,BH:BH,BI:BI)</f>
        <v>MinervaH</v>
      </c>
      <c r="E2801">
        <v>27301</v>
      </c>
      <c r="F2801" t="s">
        <v>3607</v>
      </c>
      <c r="G2801" s="63">
        <v>46037</v>
      </c>
      <c r="H2801" s="63">
        <v>46037</v>
      </c>
      <c r="I2801" t="s">
        <v>366</v>
      </c>
      <c r="J2801" t="str">
        <f>_xlfn.XLOOKUP(I2801,AS:AS,AU:AU)</f>
        <v>Vuelos</v>
      </c>
      <c r="K2801" t="s">
        <v>33</v>
      </c>
      <c r="L2801">
        <v>9.65</v>
      </c>
      <c r="M2801">
        <f>L2801*_xlfn.XLOOKUP(K2801,AM:AM,AN:AN)</f>
        <v>8.2989999999999995</v>
      </c>
      <c r="N2801">
        <f>L2801*_xlfn.XLOOKUP(K2801,AM:AM,AO:AO)</f>
        <v>9.65</v>
      </c>
      <c r="O2801">
        <v>0</v>
      </c>
      <c r="P2801">
        <f>O2801*_xlfn.XLOOKUP(K2801,AM:AM,AN:AN)</f>
        <v>0</v>
      </c>
      <c r="Q2801">
        <f>O2801*_xlfn.XLOOKUP(K2801,AM:AM,AO:AO)</f>
        <v>0</v>
      </c>
      <c r="R2801" t="str">
        <f>_xlfn.XLOOKUP(E2801,AF:AF,AG:AG)</f>
        <v>TURISMO EX MAR, S.A. DE C.V.</v>
      </c>
      <c r="S2801" t="str">
        <f>_xlfn.XLOOKUP(E2801,AF:AF,AI:AI)</f>
        <v>Mexico</v>
      </c>
      <c r="T2801">
        <f>WEEKNUM(G2801)</f>
        <v>3</v>
      </c>
      <c r="U2801">
        <f>YEAR(G2801)</f>
        <v>2026</v>
      </c>
      <c r="V2801" s="117">
        <f>IFERROR(Q2801/N2801,"0")</f>
        <v>0</v>
      </c>
    </row>
    <row r="2802" spans="1:22">
      <c r="A2802" t="str">
        <f>_xlfn.XLOOKUP(D2802,BN:BN,BO:BO)</f>
        <v>México</v>
      </c>
      <c r="B2802" t="s">
        <v>25</v>
      </c>
      <c r="C2802">
        <v>427</v>
      </c>
      <c r="D2802" t="str">
        <f>_xlfn.XLOOKUP(C2802,BH:BH,BI:BI)</f>
        <v>MinervaH</v>
      </c>
      <c r="E2802">
        <v>27301</v>
      </c>
      <c r="F2802" t="s">
        <v>3608</v>
      </c>
      <c r="G2802" s="63">
        <v>46037</v>
      </c>
      <c r="H2802" s="63">
        <v>46037</v>
      </c>
      <c r="I2802" t="s">
        <v>366</v>
      </c>
      <c r="J2802" t="str">
        <f>_xlfn.XLOOKUP(I2802,AS:AS,AU:AU)</f>
        <v>Vuelos</v>
      </c>
      <c r="K2802" t="s">
        <v>33</v>
      </c>
      <c r="L2802">
        <v>199.69</v>
      </c>
      <c r="M2802">
        <f>L2802*_xlfn.XLOOKUP(K2802,AM:AM,AN:AN)</f>
        <v>171.73339999999999</v>
      </c>
      <c r="N2802">
        <f>L2802*_xlfn.XLOOKUP(K2802,AM:AM,AO:AO)</f>
        <v>199.69</v>
      </c>
      <c r="O2802">
        <v>0</v>
      </c>
      <c r="P2802">
        <f>O2802*_xlfn.XLOOKUP(K2802,AM:AM,AN:AN)</f>
        <v>0</v>
      </c>
      <c r="Q2802">
        <f>O2802*_xlfn.XLOOKUP(K2802,AM:AM,AO:AO)</f>
        <v>0</v>
      </c>
      <c r="R2802" t="str">
        <f>_xlfn.XLOOKUP(E2802,AF:AF,AG:AG)</f>
        <v>TURISMO EX MAR, S.A. DE C.V.</v>
      </c>
      <c r="S2802" t="str">
        <f>_xlfn.XLOOKUP(E2802,AF:AF,AI:AI)</f>
        <v>Mexico</v>
      </c>
      <c r="T2802">
        <f>WEEKNUM(G2802)</f>
        <v>3</v>
      </c>
      <c r="U2802">
        <f>YEAR(G2802)</f>
        <v>2026</v>
      </c>
      <c r="V2802" s="117">
        <f>IFERROR(Q2802/N2802,"0")</f>
        <v>0</v>
      </c>
    </row>
    <row r="2803" spans="1:22">
      <c r="A2803" t="str">
        <f>_xlfn.XLOOKUP(D2803,BN:BN,BO:BO)</f>
        <v>México</v>
      </c>
      <c r="B2803" t="s">
        <v>25</v>
      </c>
      <c r="C2803">
        <v>427</v>
      </c>
      <c r="D2803" t="str">
        <f>_xlfn.XLOOKUP(C2803,BH:BH,BI:BI)</f>
        <v>MinervaH</v>
      </c>
      <c r="E2803">
        <v>27301</v>
      </c>
      <c r="F2803" t="s">
        <v>3603</v>
      </c>
      <c r="G2803" s="63">
        <v>45965</v>
      </c>
      <c r="H2803" s="63">
        <v>45965</v>
      </c>
      <c r="I2803" t="s">
        <v>366</v>
      </c>
      <c r="J2803" t="str">
        <f>_xlfn.XLOOKUP(I2803,AS:AS,AU:AU)</f>
        <v>Vuelos</v>
      </c>
      <c r="K2803" t="s">
        <v>33</v>
      </c>
      <c r="L2803">
        <v>247.03</v>
      </c>
      <c r="M2803">
        <f>L2803*_xlfn.XLOOKUP(K2803,AM:AM,AN:AN)</f>
        <v>212.44579999999999</v>
      </c>
      <c r="N2803">
        <f>L2803*_xlfn.XLOOKUP(K2803,AM:AM,AO:AO)</f>
        <v>247.03</v>
      </c>
      <c r="O2803">
        <v>0</v>
      </c>
      <c r="P2803">
        <f>O2803*_xlfn.XLOOKUP(K2803,AM:AM,AN:AN)</f>
        <v>0</v>
      </c>
      <c r="Q2803">
        <f>O2803*_xlfn.XLOOKUP(K2803,AM:AM,AO:AO)</f>
        <v>0</v>
      </c>
      <c r="R2803" t="str">
        <f>_xlfn.XLOOKUP(E2803,AF:AF,AG:AG)</f>
        <v>TURISMO EX MAR, S.A. DE C.V.</v>
      </c>
      <c r="S2803" t="str">
        <f>_xlfn.XLOOKUP(E2803,AF:AF,AI:AI)</f>
        <v>Mexico</v>
      </c>
      <c r="T2803">
        <f>WEEKNUM(G2803)</f>
        <v>45</v>
      </c>
      <c r="U2803">
        <f>YEAR(G2803)</f>
        <v>2025</v>
      </c>
      <c r="V2803" s="117">
        <f>IFERROR(Q2803/N2803,"0")</f>
        <v>0</v>
      </c>
    </row>
    <row r="2804" spans="1:22">
      <c r="A2804" t="str">
        <f>_xlfn.XLOOKUP(D2804,BN:BN,BO:BO)</f>
        <v>México</v>
      </c>
      <c r="B2804" t="s">
        <v>25</v>
      </c>
      <c r="C2804">
        <v>427</v>
      </c>
      <c r="D2804" t="str">
        <f>_xlfn.XLOOKUP(C2804,BH:BH,BI:BI)</f>
        <v>MinervaH</v>
      </c>
      <c r="E2804">
        <v>27301</v>
      </c>
      <c r="F2804" t="s">
        <v>3609</v>
      </c>
      <c r="G2804" s="63">
        <v>45827</v>
      </c>
      <c r="H2804" s="63">
        <v>46037</v>
      </c>
      <c r="I2804" t="s">
        <v>366</v>
      </c>
      <c r="J2804" t="str">
        <f>_xlfn.XLOOKUP(I2804,AS:AS,AU:AU)</f>
        <v>Vuelos</v>
      </c>
      <c r="K2804" t="s">
        <v>33</v>
      </c>
      <c r="L2804">
        <v>9.64</v>
      </c>
      <c r="M2804">
        <f>L2804*_xlfn.XLOOKUP(K2804,AM:AM,AN:AN)</f>
        <v>8.2904</v>
      </c>
      <c r="N2804">
        <f>L2804*_xlfn.XLOOKUP(K2804,AM:AM,AO:AO)</f>
        <v>9.64</v>
      </c>
      <c r="O2804">
        <v>0</v>
      </c>
      <c r="P2804">
        <f>O2804*_xlfn.XLOOKUP(K2804,AM:AM,AN:AN)</f>
        <v>0</v>
      </c>
      <c r="Q2804">
        <f>O2804*_xlfn.XLOOKUP(K2804,AM:AM,AO:AO)</f>
        <v>0</v>
      </c>
      <c r="R2804" t="str">
        <f>_xlfn.XLOOKUP(E2804,AF:AF,AG:AG)</f>
        <v>TURISMO EX MAR, S.A. DE C.V.</v>
      </c>
      <c r="S2804" t="str">
        <f>_xlfn.XLOOKUP(E2804,AF:AF,AI:AI)</f>
        <v>Mexico</v>
      </c>
      <c r="T2804">
        <f>WEEKNUM(G2804)</f>
        <v>25</v>
      </c>
      <c r="U2804">
        <f>YEAR(G2804)</f>
        <v>2025</v>
      </c>
      <c r="V2804" s="117">
        <f>IFERROR(Q2804/N2804,"0")</f>
        <v>0</v>
      </c>
    </row>
    <row r="2805" spans="1:22">
      <c r="A2805" t="str">
        <f>_xlfn.XLOOKUP(D2805,BN:BN,BO:BO)</f>
        <v>México</v>
      </c>
      <c r="B2805" t="s">
        <v>25</v>
      </c>
      <c r="C2805">
        <v>427</v>
      </c>
      <c r="D2805" t="str">
        <f>_xlfn.XLOOKUP(C2805,BH:BH,BI:BI)</f>
        <v>MinervaH</v>
      </c>
      <c r="E2805">
        <v>27301</v>
      </c>
      <c r="F2805" t="s">
        <v>2820</v>
      </c>
      <c r="G2805" s="63">
        <v>45827</v>
      </c>
      <c r="H2805" s="63">
        <v>46037</v>
      </c>
      <c r="I2805" t="s">
        <v>366</v>
      </c>
      <c r="J2805" t="str">
        <f>_xlfn.XLOOKUP(I2805,AS:AS,AU:AU)</f>
        <v>Vuelos</v>
      </c>
      <c r="K2805" t="s">
        <v>33</v>
      </c>
      <c r="L2805">
        <v>199.4</v>
      </c>
      <c r="M2805">
        <f>L2805*_xlfn.XLOOKUP(K2805,AM:AM,AN:AN)</f>
        <v>171.48400000000001</v>
      </c>
      <c r="N2805">
        <f>L2805*_xlfn.XLOOKUP(K2805,AM:AM,AO:AO)</f>
        <v>199.4</v>
      </c>
      <c r="O2805">
        <v>0</v>
      </c>
      <c r="P2805">
        <f>O2805*_xlfn.XLOOKUP(K2805,AM:AM,AN:AN)</f>
        <v>0</v>
      </c>
      <c r="Q2805">
        <f>O2805*_xlfn.XLOOKUP(K2805,AM:AM,AO:AO)</f>
        <v>0</v>
      </c>
      <c r="R2805" t="str">
        <f>_xlfn.XLOOKUP(E2805,AF:AF,AG:AG)</f>
        <v>TURISMO EX MAR, S.A. DE C.V.</v>
      </c>
      <c r="S2805" t="str">
        <f>_xlfn.XLOOKUP(E2805,AF:AF,AI:AI)</f>
        <v>Mexico</v>
      </c>
      <c r="T2805">
        <f>WEEKNUM(G2805)</f>
        <v>25</v>
      </c>
      <c r="U2805">
        <f>YEAR(G2805)</f>
        <v>2025</v>
      </c>
      <c r="V2805" s="117">
        <f>IFERROR(Q2805/N2805,"0")</f>
        <v>0</v>
      </c>
    </row>
    <row r="2806" spans="1:22">
      <c r="A2806" t="str">
        <f>_xlfn.XLOOKUP(D2806,BN:BN,BO:BO)</f>
        <v>México</v>
      </c>
      <c r="B2806" t="s">
        <v>25</v>
      </c>
      <c r="C2806">
        <v>427</v>
      </c>
      <c r="D2806" t="str">
        <f>_xlfn.XLOOKUP(C2806,BH:BH,BI:BI)</f>
        <v>MinervaH</v>
      </c>
      <c r="E2806">
        <v>28934</v>
      </c>
      <c r="F2806" t="s">
        <v>3610</v>
      </c>
      <c r="G2806" s="63">
        <v>45976</v>
      </c>
      <c r="H2806" s="63">
        <v>45976</v>
      </c>
      <c r="I2806" t="s">
        <v>366</v>
      </c>
      <c r="J2806" t="str">
        <f>_xlfn.XLOOKUP(I2806,AS:AS,AU:AU)</f>
        <v>Vuelos</v>
      </c>
      <c r="K2806" t="s">
        <v>33</v>
      </c>
      <c r="L2806">
        <v>265.60000000000002</v>
      </c>
      <c r="M2806">
        <f>L2806*_xlfn.XLOOKUP(K2806,AM:AM,AN:AN)</f>
        <v>228.41600000000003</v>
      </c>
      <c r="N2806">
        <f>L2806*_xlfn.XLOOKUP(K2806,AM:AM,AO:AO)</f>
        <v>265.60000000000002</v>
      </c>
      <c r="O2806">
        <v>0</v>
      </c>
      <c r="P2806">
        <f>O2806*_xlfn.XLOOKUP(K2806,AM:AM,AN:AN)</f>
        <v>0</v>
      </c>
      <c r="Q2806">
        <f>O2806*_xlfn.XLOOKUP(K2806,AM:AM,AO:AO)</f>
        <v>0</v>
      </c>
      <c r="R2806" t="str">
        <f>_xlfn.XLOOKUP(E2806,AF:AF,AG:AG)</f>
        <v>F1S USA</v>
      </c>
      <c r="S2806" t="str">
        <f>_xlfn.XLOOKUP(E2806,AF:AF,AI:AI)</f>
        <v>United States</v>
      </c>
      <c r="T2806">
        <f>WEEKNUM(G2806)</f>
        <v>46</v>
      </c>
      <c r="U2806">
        <f>YEAR(G2806)</f>
        <v>2025</v>
      </c>
      <c r="V2806" s="117">
        <f>IFERROR(Q2806/N2806,"0")</f>
        <v>0</v>
      </c>
    </row>
    <row r="2807" spans="1:22">
      <c r="A2807" t="str">
        <f>_xlfn.XLOOKUP(D2807,BN:BN,BO:BO)</f>
        <v>México</v>
      </c>
      <c r="B2807" t="s">
        <v>25</v>
      </c>
      <c r="C2807">
        <v>427</v>
      </c>
      <c r="D2807" t="str">
        <f>_xlfn.XLOOKUP(C2807,BH:BH,BI:BI)</f>
        <v>MinervaH</v>
      </c>
      <c r="E2807">
        <v>28934</v>
      </c>
      <c r="F2807" t="s">
        <v>3611</v>
      </c>
      <c r="G2807" s="63">
        <v>45962</v>
      </c>
      <c r="H2807" s="63">
        <v>45962</v>
      </c>
      <c r="I2807" t="s">
        <v>366</v>
      </c>
      <c r="J2807" t="str">
        <f>_xlfn.XLOOKUP(I2807,AS:AS,AU:AU)</f>
        <v>Vuelos</v>
      </c>
      <c r="K2807" t="s">
        <v>33</v>
      </c>
      <c r="L2807">
        <v>538.48</v>
      </c>
      <c r="M2807">
        <f>L2807*_xlfn.XLOOKUP(K2807,AM:AM,AN:AN)</f>
        <v>463.09280000000001</v>
      </c>
      <c r="N2807">
        <f>L2807*_xlfn.XLOOKUP(K2807,AM:AM,AO:AO)</f>
        <v>538.48</v>
      </c>
      <c r="O2807">
        <v>9.18</v>
      </c>
      <c r="P2807">
        <f>O2807*_xlfn.XLOOKUP(K2807,AM:AM,AN:AN)</f>
        <v>7.8948</v>
      </c>
      <c r="Q2807">
        <f>O2807*_xlfn.XLOOKUP(K2807,AM:AM,AO:AO)</f>
        <v>9.18</v>
      </c>
      <c r="R2807" t="str">
        <f>_xlfn.XLOOKUP(E2807,AF:AF,AG:AG)</f>
        <v>F1S USA</v>
      </c>
      <c r="S2807" t="str">
        <f>_xlfn.XLOOKUP(E2807,AF:AF,AI:AI)</f>
        <v>United States</v>
      </c>
      <c r="T2807">
        <f>WEEKNUM(G2807)</f>
        <v>44</v>
      </c>
      <c r="U2807">
        <f>YEAR(G2807)</f>
        <v>2025</v>
      </c>
      <c r="V2807" s="117">
        <f>IFERROR(Q2807/N2807,"0")</f>
        <v>1.704798692616253E-2</v>
      </c>
    </row>
    <row r="2808" spans="1:22">
      <c r="A2808" t="str">
        <f>_xlfn.XLOOKUP(D2808,BN:BN,BO:BO)</f>
        <v>México</v>
      </c>
      <c r="B2808" t="s">
        <v>25</v>
      </c>
      <c r="C2808">
        <v>427</v>
      </c>
      <c r="D2808" t="str">
        <f>_xlfn.XLOOKUP(C2808,BH:BH,BI:BI)</f>
        <v>MinervaH</v>
      </c>
      <c r="E2808">
        <v>28934</v>
      </c>
      <c r="F2808" t="s">
        <v>3610</v>
      </c>
      <c r="G2808" s="63">
        <v>45992</v>
      </c>
      <c r="H2808" s="63">
        <v>45995</v>
      </c>
      <c r="I2808" t="s">
        <v>366</v>
      </c>
      <c r="J2808" t="str">
        <f>_xlfn.XLOOKUP(I2808,AS:AS,AU:AU)</f>
        <v>Vuelos</v>
      </c>
      <c r="K2808" t="s">
        <v>33</v>
      </c>
      <c r="L2808">
        <v>514.29999999999995</v>
      </c>
      <c r="M2808">
        <f>L2808*_xlfn.XLOOKUP(K2808,AM:AM,AN:AN)</f>
        <v>442.29799999999994</v>
      </c>
      <c r="N2808">
        <f>L2808*_xlfn.XLOOKUP(K2808,AM:AM,AO:AO)</f>
        <v>514.29999999999995</v>
      </c>
      <c r="O2808">
        <v>0</v>
      </c>
      <c r="P2808">
        <f>O2808*_xlfn.XLOOKUP(K2808,AM:AM,AN:AN)</f>
        <v>0</v>
      </c>
      <c r="Q2808">
        <f>O2808*_xlfn.XLOOKUP(K2808,AM:AM,AO:AO)</f>
        <v>0</v>
      </c>
      <c r="R2808" t="str">
        <f>_xlfn.XLOOKUP(E2808,AF:AF,AG:AG)</f>
        <v>F1S USA</v>
      </c>
      <c r="S2808" t="str">
        <f>_xlfn.XLOOKUP(E2808,AF:AF,AI:AI)</f>
        <v>United States</v>
      </c>
      <c r="T2808">
        <f>WEEKNUM(G2808)</f>
        <v>49</v>
      </c>
      <c r="U2808">
        <f>YEAR(G2808)</f>
        <v>2025</v>
      </c>
      <c r="V2808" s="117">
        <f>IFERROR(Q2808/N2808,"0")</f>
        <v>0</v>
      </c>
    </row>
    <row r="2809" spans="1:22">
      <c r="A2809" t="str">
        <f>_xlfn.XLOOKUP(D2809,BN:BN,BO:BO)</f>
        <v>México</v>
      </c>
      <c r="B2809" t="s">
        <v>25</v>
      </c>
      <c r="C2809">
        <v>427</v>
      </c>
      <c r="D2809" t="str">
        <f>_xlfn.XLOOKUP(C2809,BH:BH,BI:BI)</f>
        <v>MinervaH</v>
      </c>
      <c r="E2809">
        <v>26591</v>
      </c>
      <c r="F2809" t="s">
        <v>3612</v>
      </c>
      <c r="G2809" s="63">
        <v>45996</v>
      </c>
      <c r="H2809" s="63">
        <v>45996</v>
      </c>
      <c r="I2809" t="s">
        <v>484</v>
      </c>
      <c r="J2809" t="str">
        <f>_xlfn.XLOOKUP(I2809,AS:AS,AU:AU)</f>
        <v>Vuelos</v>
      </c>
      <c r="K2809" t="s">
        <v>33</v>
      </c>
      <c r="L2809">
        <v>217.16</v>
      </c>
      <c r="M2809">
        <f>L2809*_xlfn.XLOOKUP(K2809,AM:AM,AN:AN)</f>
        <v>186.7576</v>
      </c>
      <c r="N2809">
        <f>L2809*_xlfn.XLOOKUP(K2809,AM:AM,AO:AO)</f>
        <v>217.16</v>
      </c>
      <c r="O2809">
        <v>0</v>
      </c>
      <c r="P2809">
        <f>O2809*_xlfn.XLOOKUP(K2809,AM:AM,AN:AN)</f>
        <v>0</v>
      </c>
      <c r="Q2809">
        <f>O2809*_xlfn.XLOOKUP(K2809,AM:AM,AO:AO)</f>
        <v>0</v>
      </c>
      <c r="R2809" t="str">
        <f>_xlfn.XLOOKUP(E2809,AF:AF,AG:AG)</f>
        <v>EasyJet</v>
      </c>
      <c r="S2809" t="str">
        <f>_xlfn.XLOOKUP(E2809,AF:AF,AI:AI)</f>
        <v>United KIngdom</v>
      </c>
      <c r="T2809">
        <f>WEEKNUM(G2809)</f>
        <v>49</v>
      </c>
      <c r="U2809">
        <f>YEAR(G2809)</f>
        <v>2025</v>
      </c>
      <c r="V2809" s="117">
        <f>IFERROR(Q2809/N2809,"0")</f>
        <v>0</v>
      </c>
    </row>
    <row r="2810" spans="1:22">
      <c r="A2810" t="str">
        <f>_xlfn.XLOOKUP(D2810,BN:BN,BO:BO)</f>
        <v>México</v>
      </c>
      <c r="B2810" t="s">
        <v>25</v>
      </c>
      <c r="C2810">
        <v>427</v>
      </c>
      <c r="D2810" t="str">
        <f>_xlfn.XLOOKUP(C2810,BH:BH,BI:BI)</f>
        <v>MinervaH</v>
      </c>
      <c r="E2810">
        <v>25024</v>
      </c>
      <c r="F2810" t="s">
        <v>3613</v>
      </c>
      <c r="G2810" s="63">
        <v>45998</v>
      </c>
      <c r="H2810" s="63">
        <v>45998</v>
      </c>
      <c r="I2810" t="s">
        <v>484</v>
      </c>
      <c r="J2810" t="str">
        <f>_xlfn.XLOOKUP(I2810,AS:AS,AU:AU)</f>
        <v>Vuelos</v>
      </c>
      <c r="K2810" t="s">
        <v>33</v>
      </c>
      <c r="L2810">
        <v>101.57</v>
      </c>
      <c r="M2810">
        <f>L2810*_xlfn.XLOOKUP(K2810,AM:AM,AN:AN)</f>
        <v>87.350199999999987</v>
      </c>
      <c r="N2810">
        <f>L2810*_xlfn.XLOOKUP(K2810,AM:AM,AO:AO)</f>
        <v>101.57</v>
      </c>
      <c r="O2810">
        <v>0</v>
      </c>
      <c r="P2810">
        <f>O2810*_xlfn.XLOOKUP(K2810,AM:AM,AN:AN)</f>
        <v>0</v>
      </c>
      <c r="Q2810">
        <f>O2810*_xlfn.XLOOKUP(K2810,AM:AM,AO:AO)</f>
        <v>0</v>
      </c>
      <c r="R2810" t="str">
        <f>_xlfn.XLOOKUP(E2810,AF:AF,AG:AG)</f>
        <v>Iberia</v>
      </c>
      <c r="S2810" t="str">
        <f>_xlfn.XLOOKUP(E2810,AF:AF,AI:AI)</f>
        <v>Spain</v>
      </c>
      <c r="T2810">
        <f>WEEKNUM(G2810)</f>
        <v>50</v>
      </c>
      <c r="U2810">
        <f>YEAR(G2810)</f>
        <v>2025</v>
      </c>
      <c r="V2810" s="117">
        <f>IFERROR(Q2810/N2810,"0")</f>
        <v>0</v>
      </c>
    </row>
    <row r="2811" spans="1:22">
      <c r="A2811" t="str">
        <f>_xlfn.XLOOKUP(D2811,BN:BN,BO:BO)</f>
        <v>México</v>
      </c>
      <c r="B2811" t="s">
        <v>25</v>
      </c>
      <c r="C2811">
        <v>427</v>
      </c>
      <c r="D2811" t="str">
        <f>_xlfn.XLOOKUP(C2811,BH:BH,BI:BI)</f>
        <v>MinervaH</v>
      </c>
      <c r="E2811">
        <v>28934</v>
      </c>
      <c r="F2811" t="s">
        <v>3611</v>
      </c>
      <c r="G2811" s="63">
        <v>46001</v>
      </c>
      <c r="H2811" s="63">
        <v>46001</v>
      </c>
      <c r="I2811" t="s">
        <v>366</v>
      </c>
      <c r="J2811" t="str">
        <f>_xlfn.XLOOKUP(I2811,AS:AS,AU:AU)</f>
        <v>Vuelos</v>
      </c>
      <c r="K2811" t="s">
        <v>33</v>
      </c>
      <c r="L2811">
        <v>233.5</v>
      </c>
      <c r="M2811">
        <f>L2811*_xlfn.XLOOKUP(K2811,AM:AM,AN:AN)</f>
        <v>200.81</v>
      </c>
      <c r="N2811">
        <f>L2811*_xlfn.XLOOKUP(K2811,AM:AM,AO:AO)</f>
        <v>233.5</v>
      </c>
      <c r="O2811">
        <v>0</v>
      </c>
      <c r="P2811">
        <f>O2811*_xlfn.XLOOKUP(K2811,AM:AM,AN:AN)</f>
        <v>0</v>
      </c>
      <c r="Q2811">
        <f>O2811*_xlfn.XLOOKUP(K2811,AM:AM,AO:AO)</f>
        <v>0</v>
      </c>
      <c r="R2811" t="str">
        <f>_xlfn.XLOOKUP(E2811,AF:AF,AG:AG)</f>
        <v>F1S USA</v>
      </c>
      <c r="S2811" t="str">
        <f>_xlfn.XLOOKUP(E2811,AF:AF,AI:AI)</f>
        <v>United States</v>
      </c>
      <c r="T2811">
        <f>WEEKNUM(G2811)</f>
        <v>50</v>
      </c>
      <c r="U2811">
        <f>YEAR(G2811)</f>
        <v>2025</v>
      </c>
      <c r="V2811" s="117">
        <f>IFERROR(Q2811/N2811,"0")</f>
        <v>0</v>
      </c>
    </row>
    <row r="2812" spans="1:22">
      <c r="A2812" t="str">
        <f>_xlfn.XLOOKUP(D2812,BN:BN,BO:BO)</f>
        <v>México</v>
      </c>
      <c r="B2812" t="s">
        <v>25</v>
      </c>
      <c r="C2812">
        <v>427</v>
      </c>
      <c r="D2812" t="str">
        <f>_xlfn.XLOOKUP(C2812,BH:BH,BI:BI)</f>
        <v>MinervaH</v>
      </c>
      <c r="E2812">
        <v>27301</v>
      </c>
      <c r="F2812" t="s">
        <v>3614</v>
      </c>
      <c r="G2812" s="63">
        <v>46019</v>
      </c>
      <c r="H2812" s="63">
        <v>46019</v>
      </c>
      <c r="I2812" t="s">
        <v>366</v>
      </c>
      <c r="J2812" t="str">
        <f>_xlfn.XLOOKUP(I2812,AS:AS,AU:AU)</f>
        <v>Vuelos</v>
      </c>
      <c r="K2812" t="s">
        <v>33</v>
      </c>
      <c r="L2812">
        <v>314.08</v>
      </c>
      <c r="M2812">
        <f>L2812*_xlfn.XLOOKUP(K2812,AM:AM,AN:AN)</f>
        <v>270.10879999999997</v>
      </c>
      <c r="N2812">
        <f>L2812*_xlfn.XLOOKUP(K2812,AM:AM,AO:AO)</f>
        <v>314.08</v>
      </c>
      <c r="O2812">
        <v>0</v>
      </c>
      <c r="P2812">
        <f>O2812*_xlfn.XLOOKUP(K2812,AM:AM,AN:AN)</f>
        <v>0</v>
      </c>
      <c r="Q2812">
        <f>O2812*_xlfn.XLOOKUP(K2812,AM:AM,AO:AO)</f>
        <v>0</v>
      </c>
      <c r="R2812" t="str">
        <f>_xlfn.XLOOKUP(E2812,AF:AF,AG:AG)</f>
        <v>TURISMO EX MAR, S.A. DE C.V.</v>
      </c>
      <c r="S2812" t="str">
        <f>_xlfn.XLOOKUP(E2812,AF:AF,AI:AI)</f>
        <v>Mexico</v>
      </c>
      <c r="T2812">
        <f>WEEKNUM(G2812)</f>
        <v>53</v>
      </c>
      <c r="U2812">
        <f>YEAR(G2812)</f>
        <v>2025</v>
      </c>
      <c r="V2812" s="117">
        <f>IFERROR(Q2812/N2812,"0")</f>
        <v>0</v>
      </c>
    </row>
    <row r="2813" spans="1:22">
      <c r="A2813" t="str">
        <f>_xlfn.XLOOKUP(D2813,BN:BN,BO:BO)</f>
        <v>México</v>
      </c>
      <c r="B2813" t="s">
        <v>25</v>
      </c>
      <c r="C2813">
        <v>427</v>
      </c>
      <c r="D2813" t="str">
        <f>_xlfn.XLOOKUP(C2813,BH:BH,BI:BI)</f>
        <v>MinervaH</v>
      </c>
      <c r="E2813">
        <v>27301</v>
      </c>
      <c r="F2813" t="s">
        <v>3615</v>
      </c>
      <c r="G2813" s="63">
        <v>45827</v>
      </c>
      <c r="H2813" s="63">
        <v>46037</v>
      </c>
      <c r="I2813" t="s">
        <v>366</v>
      </c>
      <c r="J2813" t="str">
        <f>_xlfn.XLOOKUP(I2813,AS:AS,AU:AU)</f>
        <v>Vuelos</v>
      </c>
      <c r="K2813" t="s">
        <v>33</v>
      </c>
      <c r="L2813">
        <v>159.32</v>
      </c>
      <c r="M2813">
        <f>L2813*_xlfn.XLOOKUP(K2813,AM:AM,AN:AN)</f>
        <v>137.01519999999999</v>
      </c>
      <c r="N2813">
        <f>L2813*_xlfn.XLOOKUP(K2813,AM:AM,AO:AO)</f>
        <v>159.32</v>
      </c>
      <c r="O2813">
        <v>0</v>
      </c>
      <c r="P2813">
        <f>O2813*_xlfn.XLOOKUP(K2813,AM:AM,AN:AN)</f>
        <v>0</v>
      </c>
      <c r="Q2813">
        <f>O2813*_xlfn.XLOOKUP(K2813,AM:AM,AO:AO)</f>
        <v>0</v>
      </c>
      <c r="R2813" t="str">
        <f>_xlfn.XLOOKUP(E2813,AF:AF,AG:AG)</f>
        <v>TURISMO EX MAR, S.A. DE C.V.</v>
      </c>
      <c r="S2813" t="str">
        <f>_xlfn.XLOOKUP(E2813,AF:AF,AI:AI)</f>
        <v>Mexico</v>
      </c>
      <c r="T2813">
        <f>WEEKNUM(G2813)</f>
        <v>25</v>
      </c>
      <c r="U2813">
        <f>YEAR(G2813)</f>
        <v>2025</v>
      </c>
      <c r="V2813" s="117">
        <f>IFERROR(Q2813/N2813,"0")</f>
        <v>0</v>
      </c>
    </row>
    <row r="2814" spans="1:22">
      <c r="A2814" t="str">
        <f>_xlfn.XLOOKUP(D2814,BN:BN,BO:BO)</f>
        <v>México</v>
      </c>
      <c r="B2814" t="s">
        <v>25</v>
      </c>
      <c r="C2814">
        <v>427</v>
      </c>
      <c r="D2814" t="str">
        <f>_xlfn.XLOOKUP(C2814,BH:BH,BI:BI)</f>
        <v>MinervaH</v>
      </c>
      <c r="E2814">
        <v>27301</v>
      </c>
      <c r="F2814" t="s">
        <v>3603</v>
      </c>
      <c r="G2814" s="63">
        <v>45667</v>
      </c>
      <c r="H2814" s="63">
        <v>46032</v>
      </c>
      <c r="I2814" t="s">
        <v>366</v>
      </c>
      <c r="J2814" t="str">
        <f>_xlfn.XLOOKUP(I2814,AS:AS,AU:AU)</f>
        <v>Vuelos</v>
      </c>
      <c r="K2814" t="s">
        <v>33</v>
      </c>
      <c r="L2814">
        <v>489.68</v>
      </c>
      <c r="M2814">
        <f>L2814*_xlfn.XLOOKUP(K2814,AM:AM,AN:AN)</f>
        <v>421.12479999999999</v>
      </c>
      <c r="N2814">
        <f>L2814*_xlfn.XLOOKUP(K2814,AM:AM,AO:AO)</f>
        <v>489.68</v>
      </c>
      <c r="O2814">
        <v>0</v>
      </c>
      <c r="P2814">
        <f>O2814*_xlfn.XLOOKUP(K2814,AM:AM,AN:AN)</f>
        <v>0</v>
      </c>
      <c r="Q2814">
        <f>O2814*_xlfn.XLOOKUP(K2814,AM:AM,AO:AO)</f>
        <v>0</v>
      </c>
      <c r="R2814" t="str">
        <f>_xlfn.XLOOKUP(E2814,AF:AF,AG:AG)</f>
        <v>TURISMO EX MAR, S.A. DE C.V.</v>
      </c>
      <c r="S2814" t="str">
        <f>_xlfn.XLOOKUP(E2814,AF:AF,AI:AI)</f>
        <v>Mexico</v>
      </c>
      <c r="T2814">
        <f>WEEKNUM(G2814)</f>
        <v>2</v>
      </c>
      <c r="U2814">
        <f>YEAR(G2814)</f>
        <v>2025</v>
      </c>
      <c r="V2814" s="117">
        <f>IFERROR(Q2814/N2814,"0")</f>
        <v>0</v>
      </c>
    </row>
    <row r="2815" spans="1:22">
      <c r="A2815" t="str">
        <f>_xlfn.XLOOKUP(D2815,BN:BN,BO:BO)</f>
        <v>Madrid</v>
      </c>
      <c r="B2815" t="s">
        <v>25</v>
      </c>
      <c r="C2815">
        <v>428</v>
      </c>
      <c r="D2815" t="str">
        <f>_xlfn.XLOOKUP(C2815,BH:BH,BI:BI)</f>
        <v>MartinB</v>
      </c>
      <c r="E2815">
        <v>28033</v>
      </c>
      <c r="F2815" t="s">
        <v>3616</v>
      </c>
      <c r="G2815" s="63">
        <v>45928</v>
      </c>
      <c r="H2815" s="63">
        <v>45935</v>
      </c>
      <c r="I2815" t="s">
        <v>366</v>
      </c>
      <c r="J2815" t="str">
        <f>_xlfn.XLOOKUP(I2815,AS:AS,AU:AU)</f>
        <v>Vuelos</v>
      </c>
      <c r="K2815" t="s">
        <v>27</v>
      </c>
      <c r="L2815">
        <v>862.16</v>
      </c>
      <c r="M2815">
        <f>L2815*_xlfn.XLOOKUP(K2815,AM:AM,AN:AN)</f>
        <v>862.16</v>
      </c>
      <c r="N2815">
        <f>L2815*_xlfn.XLOOKUP(K2815,AM:AM,AO:AO)</f>
        <v>1000.1055999999999</v>
      </c>
      <c r="O2815">
        <v>0</v>
      </c>
      <c r="P2815">
        <f>O2815*_xlfn.XLOOKUP(K2815,AM:AM,AN:AN)</f>
        <v>0</v>
      </c>
      <c r="Q2815">
        <f>O2815*_xlfn.XLOOKUP(K2815,AM:AM,AO:AO)</f>
        <v>0</v>
      </c>
      <c r="R2815" t="str">
        <f>_xlfn.XLOOKUP(E2815,AF:AF,AG:AG)</f>
        <v>F1S Spain</v>
      </c>
      <c r="S2815" t="str">
        <f>_xlfn.XLOOKUP(E2815,AF:AF,AI:AI)</f>
        <v>Spain</v>
      </c>
      <c r="T2815">
        <f>WEEKNUM(G2815)</f>
        <v>40</v>
      </c>
      <c r="U2815">
        <f>YEAR(G2815)</f>
        <v>2025</v>
      </c>
      <c r="V2815" s="117">
        <f>IFERROR(Q2815/N2815,"0")</f>
        <v>0</v>
      </c>
    </row>
    <row r="2816" spans="1:22">
      <c r="A2816" t="str">
        <f>_xlfn.XLOOKUP(D2816,BN:BN,BO:BO)</f>
        <v>Madrid</v>
      </c>
      <c r="B2816" t="s">
        <v>25</v>
      </c>
      <c r="C2816">
        <v>428</v>
      </c>
      <c r="D2816" t="str">
        <f>_xlfn.XLOOKUP(C2816,BH:BH,BI:BI)</f>
        <v>MartinB</v>
      </c>
      <c r="E2816">
        <v>28033</v>
      </c>
      <c r="F2816" t="s">
        <v>3616</v>
      </c>
      <c r="G2816" s="63">
        <v>45928</v>
      </c>
      <c r="H2816" s="63">
        <v>45935</v>
      </c>
      <c r="I2816" t="s">
        <v>366</v>
      </c>
      <c r="J2816" t="str">
        <f>_xlfn.XLOOKUP(I2816,AS:AS,AU:AU)</f>
        <v>Vuelos</v>
      </c>
      <c r="K2816" t="s">
        <v>27</v>
      </c>
      <c r="L2816">
        <v>862.16</v>
      </c>
      <c r="M2816">
        <f>L2816*_xlfn.XLOOKUP(K2816,AM:AM,AN:AN)</f>
        <v>862.16</v>
      </c>
      <c r="N2816">
        <f>L2816*_xlfn.XLOOKUP(K2816,AM:AM,AO:AO)</f>
        <v>1000.1055999999999</v>
      </c>
      <c r="O2816">
        <v>0</v>
      </c>
      <c r="P2816">
        <f>O2816*_xlfn.XLOOKUP(K2816,AM:AM,AN:AN)</f>
        <v>0</v>
      </c>
      <c r="Q2816">
        <f>O2816*_xlfn.XLOOKUP(K2816,AM:AM,AO:AO)</f>
        <v>0</v>
      </c>
      <c r="R2816" t="str">
        <f>_xlfn.XLOOKUP(E2816,AF:AF,AG:AG)</f>
        <v>F1S Spain</v>
      </c>
      <c r="S2816" t="str">
        <f>_xlfn.XLOOKUP(E2816,AF:AF,AI:AI)</f>
        <v>Spain</v>
      </c>
      <c r="T2816">
        <f>WEEKNUM(G2816)</f>
        <v>40</v>
      </c>
      <c r="U2816">
        <f>YEAR(G2816)</f>
        <v>2025</v>
      </c>
      <c r="V2816" s="117">
        <f>IFERROR(Q2816/N2816,"0")</f>
        <v>0</v>
      </c>
    </row>
    <row r="2817" spans="1:22">
      <c r="A2817" t="str">
        <f>_xlfn.XLOOKUP(D2817,BN:BN,BO:BO)</f>
        <v>Madrid</v>
      </c>
      <c r="B2817" t="s">
        <v>25</v>
      </c>
      <c r="C2817">
        <v>428</v>
      </c>
      <c r="D2817" t="str">
        <f>_xlfn.XLOOKUP(C2817,BH:BH,BI:BI)</f>
        <v>MartinB</v>
      </c>
      <c r="E2817">
        <v>27589</v>
      </c>
      <c r="F2817" t="s">
        <v>3617</v>
      </c>
      <c r="G2817" s="63">
        <v>45928</v>
      </c>
      <c r="H2817" s="63">
        <v>45931</v>
      </c>
      <c r="I2817" t="s">
        <v>376</v>
      </c>
      <c r="J2817" t="str">
        <f>_xlfn.XLOOKUP(I2817,AS:AS,AU:AU)</f>
        <v>Hotel</v>
      </c>
      <c r="K2817" t="s">
        <v>27</v>
      </c>
      <c r="L2817">
        <v>2400</v>
      </c>
      <c r="M2817">
        <f>L2817*_xlfn.XLOOKUP(K2817,AM:AM,AN:AN)</f>
        <v>2400</v>
      </c>
      <c r="N2817">
        <f>L2817*_xlfn.XLOOKUP(K2817,AM:AM,AO:AO)</f>
        <v>2784</v>
      </c>
      <c r="O2817">
        <v>218.19</v>
      </c>
      <c r="P2817">
        <f>O2817*_xlfn.XLOOKUP(K2817,AM:AM,AN:AN)</f>
        <v>218.19</v>
      </c>
      <c r="Q2817">
        <f>O2817*_xlfn.XLOOKUP(K2817,AM:AM,AO:AO)</f>
        <v>253.10039999999998</v>
      </c>
      <c r="R2817" t="str">
        <f>_xlfn.XLOOKUP(E2817,AF:AF,AG:AG)</f>
        <v>HOTEL CASA MONTI ROMA</v>
      </c>
      <c r="S2817" t="str">
        <f>_xlfn.XLOOKUP(E2817,AF:AF,AI:AI)</f>
        <v>Italy</v>
      </c>
      <c r="T2817">
        <f>WEEKNUM(G2817)</f>
        <v>40</v>
      </c>
      <c r="U2817">
        <f>YEAR(G2817)</f>
        <v>2025</v>
      </c>
      <c r="V2817" s="117">
        <f>IFERROR(Q2817/N2817,"0")</f>
        <v>9.0912499999999993E-2</v>
      </c>
    </row>
    <row r="2818" spans="1:22">
      <c r="A2818" t="str">
        <f>_xlfn.XLOOKUP(D2818,BN:BN,BO:BO)</f>
        <v>Madrid</v>
      </c>
      <c r="B2818" t="s">
        <v>25</v>
      </c>
      <c r="C2818">
        <v>428</v>
      </c>
      <c r="D2818" t="str">
        <f>_xlfn.XLOOKUP(C2818,BH:BH,BI:BI)</f>
        <v>MartinB</v>
      </c>
      <c r="E2818">
        <v>30515</v>
      </c>
      <c r="F2818" t="s">
        <v>3618</v>
      </c>
      <c r="G2818" s="63">
        <v>45931</v>
      </c>
      <c r="H2818" s="63">
        <v>45932</v>
      </c>
      <c r="I2818" t="s">
        <v>376</v>
      </c>
      <c r="J2818" t="str">
        <f>_xlfn.XLOOKUP(I2818,AS:AS,AU:AU)</f>
        <v>Hotel</v>
      </c>
      <c r="K2818" t="s">
        <v>27</v>
      </c>
      <c r="L2818">
        <v>464</v>
      </c>
      <c r="M2818">
        <f>L2818*_xlfn.XLOOKUP(K2818,AM:AM,AN:AN)</f>
        <v>464</v>
      </c>
      <c r="N2818">
        <f>L2818*_xlfn.XLOOKUP(K2818,AM:AM,AO:AO)</f>
        <v>538.24</v>
      </c>
      <c r="O2818">
        <v>46.4</v>
      </c>
      <c r="P2818">
        <f>O2818*_xlfn.XLOOKUP(K2818,AM:AM,AN:AN)</f>
        <v>46.4</v>
      </c>
      <c r="Q2818">
        <f>O2818*_xlfn.XLOOKUP(K2818,AM:AM,AO:AO)</f>
        <v>53.823999999999998</v>
      </c>
      <c r="R2818" t="str">
        <f>_xlfn.XLOOKUP(E2818,AF:AF,AG:AG)</f>
        <v>SEXTANTIO LE GROTTE DELLA CIVITA</v>
      </c>
      <c r="S2818" t="str">
        <f>_xlfn.XLOOKUP(E2818,AF:AF,AI:AI)</f>
        <v>Italy</v>
      </c>
      <c r="T2818">
        <f>WEEKNUM(G2818)</f>
        <v>40</v>
      </c>
      <c r="U2818">
        <f>YEAR(G2818)</f>
        <v>2025</v>
      </c>
      <c r="V2818" s="117">
        <f>IFERROR(Q2818/N2818,"0")</f>
        <v>9.9999999999999992E-2</v>
      </c>
    </row>
    <row r="2819" spans="1:22">
      <c r="A2819" t="str">
        <f>_xlfn.XLOOKUP(D2819,BN:BN,BO:BO)</f>
        <v>Madrid</v>
      </c>
      <c r="B2819" t="s">
        <v>25</v>
      </c>
      <c r="C2819">
        <v>428</v>
      </c>
      <c r="D2819" t="str">
        <f>_xlfn.XLOOKUP(C2819,BH:BH,BI:BI)</f>
        <v>MartinB</v>
      </c>
      <c r="E2819">
        <v>28776</v>
      </c>
      <c r="F2819" t="s">
        <v>3619</v>
      </c>
      <c r="G2819" s="63">
        <v>45932</v>
      </c>
      <c r="H2819" s="63">
        <v>45935</v>
      </c>
      <c r="I2819" t="s">
        <v>376</v>
      </c>
      <c r="J2819" t="str">
        <f>_xlfn.XLOOKUP(I2819,AS:AS,AU:AU)</f>
        <v>Hotel</v>
      </c>
      <c r="K2819" t="s">
        <v>27</v>
      </c>
      <c r="L2819">
        <v>4200</v>
      </c>
      <c r="M2819">
        <f>L2819*_xlfn.XLOOKUP(K2819,AM:AM,AN:AN)</f>
        <v>4200</v>
      </c>
      <c r="N2819">
        <f>L2819*_xlfn.XLOOKUP(K2819,AM:AM,AO:AO)</f>
        <v>4872</v>
      </c>
      <c r="O2819">
        <v>381.82</v>
      </c>
      <c r="P2819">
        <f>O2819*_xlfn.XLOOKUP(K2819,AM:AM,AN:AN)</f>
        <v>381.82</v>
      </c>
      <c r="Q2819">
        <f>O2819*_xlfn.XLOOKUP(K2819,AM:AM,AO:AO)</f>
        <v>442.91119999999995</v>
      </c>
      <c r="R2819" t="str">
        <f>_xlfn.XLOOKUP(E2819,AF:AF,AG:AG)</f>
        <v>BORGO EGNAZIA</v>
      </c>
      <c r="S2819" t="str">
        <f>_xlfn.XLOOKUP(E2819,AF:AF,AI:AI)</f>
        <v>Italy</v>
      </c>
      <c r="T2819">
        <f>WEEKNUM(G2819)</f>
        <v>40</v>
      </c>
      <c r="U2819">
        <f>YEAR(G2819)</f>
        <v>2025</v>
      </c>
      <c r="V2819" s="117">
        <f>IFERROR(Q2819/N2819,"0")</f>
        <v>9.0909523809523801E-2</v>
      </c>
    </row>
    <row r="2820" spans="1:22">
      <c r="A2820" t="str">
        <f>_xlfn.XLOOKUP(D2820,BN:BN,BO:BO)</f>
        <v>Madrid</v>
      </c>
      <c r="B2820" t="s">
        <v>25</v>
      </c>
      <c r="C2820">
        <v>428</v>
      </c>
      <c r="D2820" t="str">
        <f>_xlfn.XLOOKUP(C2820,BH:BH,BI:BI)</f>
        <v>MartinB</v>
      </c>
      <c r="E2820">
        <v>0</v>
      </c>
      <c r="F2820" t="s">
        <v>3620</v>
      </c>
      <c r="G2820" s="63">
        <v>45928</v>
      </c>
      <c r="H2820" s="63">
        <v>45935</v>
      </c>
      <c r="I2820" t="s">
        <v>396</v>
      </c>
      <c r="J2820" t="str">
        <f>_xlfn.XLOOKUP(I2820,AS:AS,AU:AU)</f>
        <v>Honorarios</v>
      </c>
      <c r="K2820" t="s">
        <v>27</v>
      </c>
      <c r="L2820">
        <v>70</v>
      </c>
      <c r="M2820">
        <f>L2820*_xlfn.XLOOKUP(K2820,AM:AM,AN:AN)</f>
        <v>70</v>
      </c>
      <c r="N2820">
        <f>L2820*_xlfn.XLOOKUP(K2820,AM:AM,AO:AO)</f>
        <v>81.199999999999989</v>
      </c>
      <c r="O2820">
        <v>70</v>
      </c>
      <c r="P2820">
        <f>O2820*_xlfn.XLOOKUP(K2820,AM:AM,AN:AN)</f>
        <v>70</v>
      </c>
      <c r="Q2820">
        <f>O2820*_xlfn.XLOOKUP(K2820,AM:AM,AO:AO)</f>
        <v>81.199999999999989</v>
      </c>
      <c r="R2820" t="str">
        <f>_xlfn.XLOOKUP(E2820,AF:AF,AG:AG)</f>
        <v>FEES</v>
      </c>
      <c r="S2820">
        <f>_xlfn.XLOOKUP(E2820,AF:AF,AI:AI)</f>
        <v>0</v>
      </c>
      <c r="T2820">
        <f>WEEKNUM(G2820)</f>
        <v>40</v>
      </c>
      <c r="U2820">
        <f>YEAR(G2820)</f>
        <v>2025</v>
      </c>
      <c r="V2820" s="117">
        <f>IFERROR(Q2820/N2820,"0")</f>
        <v>1</v>
      </c>
    </row>
    <row r="2821" spans="1:22">
      <c r="A2821" t="str">
        <f>_xlfn.XLOOKUP(D2821,BN:BN,BO:BO)</f>
        <v>Madrid</v>
      </c>
      <c r="B2821" t="s">
        <v>25</v>
      </c>
      <c r="C2821">
        <v>428</v>
      </c>
      <c r="D2821" t="str">
        <f>_xlfn.XLOOKUP(C2821,BH:BH,BI:BI)</f>
        <v>MartinB</v>
      </c>
      <c r="E2821">
        <v>28420</v>
      </c>
      <c r="F2821" t="s">
        <v>3621</v>
      </c>
      <c r="G2821" s="63">
        <v>45931</v>
      </c>
      <c r="H2821" s="63">
        <v>45935</v>
      </c>
      <c r="I2821" t="s">
        <v>471</v>
      </c>
      <c r="J2821" t="str">
        <f>_xlfn.XLOOKUP(I2821,AS:AS,AU:AU)</f>
        <v>Traslados</v>
      </c>
      <c r="K2821" t="s">
        <v>27</v>
      </c>
      <c r="L2821">
        <v>637.96</v>
      </c>
      <c r="M2821">
        <f>L2821*_xlfn.XLOOKUP(K2821,AM:AM,AN:AN)</f>
        <v>637.96</v>
      </c>
      <c r="N2821">
        <f>L2821*_xlfn.XLOOKUP(K2821,AM:AM,AO:AO)</f>
        <v>740.03359999999998</v>
      </c>
      <c r="O2821">
        <v>63.8</v>
      </c>
      <c r="P2821">
        <f>O2821*_xlfn.XLOOKUP(K2821,AM:AM,AN:AN)</f>
        <v>63.8</v>
      </c>
      <c r="Q2821">
        <f>O2821*_xlfn.XLOOKUP(K2821,AM:AM,AO:AO)</f>
        <v>74.007999999999996</v>
      </c>
      <c r="R2821" t="str">
        <f>_xlfn.XLOOKUP(E2821,AF:AF,AG:AG)</f>
        <v>SIXT MÉXICO</v>
      </c>
      <c r="S2821" t="str">
        <f>_xlfn.XLOOKUP(E2821,AF:AF,AI:AI)</f>
        <v>Mexico</v>
      </c>
      <c r="T2821">
        <f>WEEKNUM(G2821)</f>
        <v>40</v>
      </c>
      <c r="U2821">
        <f>YEAR(G2821)</f>
        <v>2025</v>
      </c>
      <c r="V2821" s="117">
        <f>IFERROR(Q2821/N2821,"0")</f>
        <v>0.10000626998557903</v>
      </c>
    </row>
    <row r="2822" spans="1:22">
      <c r="A2822" t="str">
        <f>_xlfn.XLOOKUP(D2822,BN:BN,BO:BO)</f>
        <v>Madrid</v>
      </c>
      <c r="B2822" t="s">
        <v>25</v>
      </c>
      <c r="C2822">
        <v>428</v>
      </c>
      <c r="D2822" t="str">
        <f>_xlfn.XLOOKUP(C2822,BH:BH,BI:BI)</f>
        <v>MartinB</v>
      </c>
      <c r="E2822">
        <v>0</v>
      </c>
      <c r="F2822" t="s">
        <v>3622</v>
      </c>
      <c r="G2822" s="63">
        <v>45928</v>
      </c>
      <c r="H2822" s="63">
        <v>45935</v>
      </c>
      <c r="I2822" t="s">
        <v>396</v>
      </c>
      <c r="J2822" t="str">
        <f>_xlfn.XLOOKUP(I2822,AS:AS,AU:AU)</f>
        <v>Honorarios</v>
      </c>
      <c r="K2822" t="s">
        <v>27</v>
      </c>
      <c r="L2822">
        <v>212.54</v>
      </c>
      <c r="M2822">
        <f>L2822*_xlfn.XLOOKUP(K2822,AM:AM,AN:AN)</f>
        <v>212.54</v>
      </c>
      <c r="N2822">
        <f>L2822*_xlfn.XLOOKUP(K2822,AM:AM,AO:AO)</f>
        <v>246.54639999999998</v>
      </c>
      <c r="O2822">
        <v>212.54</v>
      </c>
      <c r="P2822">
        <f>O2822*_xlfn.XLOOKUP(K2822,AM:AM,AN:AN)</f>
        <v>212.54</v>
      </c>
      <c r="Q2822">
        <f>O2822*_xlfn.XLOOKUP(K2822,AM:AM,AO:AO)</f>
        <v>246.54639999999998</v>
      </c>
      <c r="R2822" t="str">
        <f>_xlfn.XLOOKUP(E2822,AF:AF,AG:AG)</f>
        <v>FEES</v>
      </c>
      <c r="S2822">
        <f>_xlfn.XLOOKUP(E2822,AF:AF,AI:AI)</f>
        <v>0</v>
      </c>
      <c r="T2822">
        <f>WEEKNUM(G2822)</f>
        <v>40</v>
      </c>
      <c r="U2822">
        <f>YEAR(G2822)</f>
        <v>2025</v>
      </c>
      <c r="V2822" s="117">
        <f>IFERROR(Q2822/N2822,"0")</f>
        <v>1</v>
      </c>
    </row>
    <row r="2823" spans="1:22">
      <c r="A2823" t="str">
        <f>_xlfn.XLOOKUP(D2823,BN:BN,BO:BO)</f>
        <v>Madrid</v>
      </c>
      <c r="B2823" t="s">
        <v>25</v>
      </c>
      <c r="C2823">
        <v>428</v>
      </c>
      <c r="D2823" t="str">
        <f>_xlfn.XLOOKUP(C2823,BH:BH,BI:BI)</f>
        <v>MartinB</v>
      </c>
      <c r="E2823">
        <v>28776</v>
      </c>
      <c r="F2823" t="s">
        <v>3623</v>
      </c>
      <c r="G2823" s="63">
        <v>45932</v>
      </c>
      <c r="H2823" s="63">
        <v>45935</v>
      </c>
      <c r="I2823" t="s">
        <v>376</v>
      </c>
      <c r="J2823" t="str">
        <f>_xlfn.XLOOKUP(I2823,AS:AS,AU:AU)</f>
        <v>Hotel</v>
      </c>
      <c r="K2823" t="s">
        <v>27</v>
      </c>
      <c r="L2823">
        <v>6.12</v>
      </c>
      <c r="M2823">
        <f>L2823*_xlfn.XLOOKUP(K2823,AM:AM,AN:AN)</f>
        <v>6.12</v>
      </c>
      <c r="N2823">
        <f>L2823*_xlfn.XLOOKUP(K2823,AM:AM,AO:AO)</f>
        <v>7.0991999999999997</v>
      </c>
      <c r="O2823">
        <v>0</v>
      </c>
      <c r="P2823">
        <f>O2823*_xlfn.XLOOKUP(K2823,AM:AM,AN:AN)</f>
        <v>0</v>
      </c>
      <c r="Q2823">
        <f>O2823*_xlfn.XLOOKUP(K2823,AM:AM,AO:AO)</f>
        <v>0</v>
      </c>
      <c r="R2823" t="str">
        <f>_xlfn.XLOOKUP(E2823,AF:AF,AG:AG)</f>
        <v>BORGO EGNAZIA</v>
      </c>
      <c r="S2823" t="str">
        <f>_xlfn.XLOOKUP(E2823,AF:AF,AI:AI)</f>
        <v>Italy</v>
      </c>
      <c r="T2823">
        <f>WEEKNUM(G2823)</f>
        <v>40</v>
      </c>
      <c r="U2823">
        <f>YEAR(G2823)</f>
        <v>2025</v>
      </c>
      <c r="V2823" s="117">
        <f>IFERROR(Q2823/N2823,"0")</f>
        <v>0</v>
      </c>
    </row>
    <row r="2824" spans="1:22">
      <c r="A2824" t="str">
        <f>_xlfn.XLOOKUP(D2824,BN:BN,BO:BO)</f>
        <v>Madrid</v>
      </c>
      <c r="B2824" t="s">
        <v>25</v>
      </c>
      <c r="C2824">
        <v>428</v>
      </c>
      <c r="D2824" t="str">
        <f>_xlfn.XLOOKUP(C2824,BH:BH,BI:BI)</f>
        <v>MartinB</v>
      </c>
      <c r="E2824">
        <v>0</v>
      </c>
      <c r="F2824" t="s">
        <v>3624</v>
      </c>
      <c r="G2824" s="63">
        <v>45928</v>
      </c>
      <c r="H2824" s="63">
        <v>45935</v>
      </c>
      <c r="I2824" t="s">
        <v>402</v>
      </c>
      <c r="J2824" t="str">
        <f>_xlfn.XLOOKUP(I2824,AS:AS,AU:AU)</f>
        <v>Descuento</v>
      </c>
      <c r="K2824" t="s">
        <v>27</v>
      </c>
      <c r="L2824">
        <v>-6.12</v>
      </c>
      <c r="M2824">
        <f>L2824*_xlfn.XLOOKUP(K2824,AM:AM,AN:AN)</f>
        <v>-6.12</v>
      </c>
      <c r="N2824">
        <f>L2824*_xlfn.XLOOKUP(K2824,AM:AM,AO:AO)</f>
        <v>-7.0991999999999997</v>
      </c>
      <c r="O2824">
        <v>-6.12</v>
      </c>
      <c r="P2824">
        <f>O2824*_xlfn.XLOOKUP(K2824,AM:AM,AN:AN)</f>
        <v>-6.12</v>
      </c>
      <c r="Q2824">
        <f>O2824*_xlfn.XLOOKUP(K2824,AM:AM,AO:AO)</f>
        <v>-7.0991999999999997</v>
      </c>
      <c r="R2824" t="str">
        <f>_xlfn.XLOOKUP(E2824,AF:AF,AG:AG)</f>
        <v>FEES</v>
      </c>
      <c r="S2824">
        <f>_xlfn.XLOOKUP(E2824,AF:AF,AI:AI)</f>
        <v>0</v>
      </c>
      <c r="T2824">
        <f>WEEKNUM(G2824)</f>
        <v>40</v>
      </c>
      <c r="U2824">
        <f>YEAR(G2824)</f>
        <v>2025</v>
      </c>
      <c r="V2824" s="117">
        <f>IFERROR(Q2824/N2824,"0")</f>
        <v>1</v>
      </c>
    </row>
    <row r="2825" spans="1:22">
      <c r="A2825" t="str">
        <f>_xlfn.XLOOKUP(D2825,BN:BN,BO:BO)</f>
        <v>México</v>
      </c>
      <c r="B2825" t="s">
        <v>25</v>
      </c>
      <c r="C2825">
        <v>429</v>
      </c>
      <c r="D2825" t="str">
        <f>_xlfn.XLOOKUP(C2825,BH:BH,BI:BI)</f>
        <v>ClaudiaF</v>
      </c>
      <c r="E2825">
        <v>27633</v>
      </c>
      <c r="F2825" t="s">
        <v>3625</v>
      </c>
      <c r="G2825" s="63">
        <v>45855</v>
      </c>
      <c r="H2825" s="63">
        <v>45858</v>
      </c>
      <c r="I2825" t="s">
        <v>376</v>
      </c>
      <c r="J2825" t="str">
        <f>_xlfn.XLOOKUP(I2825,AS:AS,AU:AU)</f>
        <v>Hotel</v>
      </c>
      <c r="K2825" t="s">
        <v>33</v>
      </c>
      <c r="L2825">
        <v>3186.86</v>
      </c>
      <c r="M2825">
        <f>L2825*_xlfn.XLOOKUP(K2825,AM:AM,AN:AN)</f>
        <v>2740.6995999999999</v>
      </c>
      <c r="N2825">
        <f>L2825*_xlfn.XLOOKUP(K2825,AM:AM,AO:AO)</f>
        <v>3186.86</v>
      </c>
      <c r="O2825">
        <v>225</v>
      </c>
      <c r="P2825">
        <f>O2825*_xlfn.XLOOKUP(K2825,AM:AM,AN:AN)</f>
        <v>193.5</v>
      </c>
      <c r="Q2825">
        <f>O2825*_xlfn.XLOOKUP(K2825,AM:AM,AO:AO)</f>
        <v>225</v>
      </c>
      <c r="R2825" t="str">
        <f>_xlfn.XLOOKUP(E2825,AF:AF,AG:AG)</f>
        <v>FOUR SEASONS RESORT TAMARINDO</v>
      </c>
      <c r="S2825" t="str">
        <f>_xlfn.XLOOKUP(E2825,AF:AF,AI:AI)</f>
        <v>Mexico</v>
      </c>
      <c r="T2825">
        <f>WEEKNUM(G2825)</f>
        <v>29</v>
      </c>
      <c r="U2825">
        <f>YEAR(G2825)</f>
        <v>2025</v>
      </c>
      <c r="V2825" s="117">
        <f>IFERROR(Q2825/N2825,"0")</f>
        <v>7.0602411150787914E-2</v>
      </c>
    </row>
    <row r="2826" spans="1:22">
      <c r="A2826" t="str">
        <f>_xlfn.XLOOKUP(D2826,BN:BN,BO:BO)</f>
        <v>México</v>
      </c>
      <c r="B2826" t="s">
        <v>25</v>
      </c>
      <c r="C2826">
        <v>429</v>
      </c>
      <c r="D2826" t="str">
        <f>_xlfn.XLOOKUP(C2826,BH:BH,BI:BI)</f>
        <v>ClaudiaF</v>
      </c>
      <c r="E2826">
        <v>27633</v>
      </c>
      <c r="F2826" t="s">
        <v>3625</v>
      </c>
      <c r="G2826" s="63">
        <v>45855</v>
      </c>
      <c r="H2826" s="63">
        <v>45858</v>
      </c>
      <c r="I2826" t="s">
        <v>376</v>
      </c>
      <c r="J2826" t="str">
        <f>_xlfn.XLOOKUP(I2826,AS:AS,AU:AU)</f>
        <v>Hotel</v>
      </c>
      <c r="K2826" t="s">
        <v>33</v>
      </c>
      <c r="L2826">
        <v>3186.86</v>
      </c>
      <c r="M2826">
        <f>L2826*_xlfn.XLOOKUP(K2826,AM:AM,AN:AN)</f>
        <v>2740.6995999999999</v>
      </c>
      <c r="N2826">
        <f>L2826*_xlfn.XLOOKUP(K2826,AM:AM,AO:AO)</f>
        <v>3186.86</v>
      </c>
      <c r="O2826">
        <v>225</v>
      </c>
      <c r="P2826">
        <f>O2826*_xlfn.XLOOKUP(K2826,AM:AM,AN:AN)</f>
        <v>193.5</v>
      </c>
      <c r="Q2826">
        <f>O2826*_xlfn.XLOOKUP(K2826,AM:AM,AO:AO)</f>
        <v>225</v>
      </c>
      <c r="R2826" t="str">
        <f>_xlfn.XLOOKUP(E2826,AF:AF,AG:AG)</f>
        <v>FOUR SEASONS RESORT TAMARINDO</v>
      </c>
      <c r="S2826" t="str">
        <f>_xlfn.XLOOKUP(E2826,AF:AF,AI:AI)</f>
        <v>Mexico</v>
      </c>
      <c r="T2826">
        <f>WEEKNUM(G2826)</f>
        <v>29</v>
      </c>
      <c r="U2826">
        <f>YEAR(G2826)</f>
        <v>2025</v>
      </c>
      <c r="V2826" s="117">
        <f>IFERROR(Q2826/N2826,"0")</f>
        <v>7.0602411150787914E-2</v>
      </c>
    </row>
    <row r="2827" spans="1:22">
      <c r="A2827" t="str">
        <f>_xlfn.XLOOKUP(D2827,BN:BN,BO:BO)</f>
        <v>México</v>
      </c>
      <c r="B2827" t="s">
        <v>25</v>
      </c>
      <c r="C2827">
        <v>429</v>
      </c>
      <c r="D2827" t="str">
        <f>_xlfn.XLOOKUP(C2827,BH:BH,BI:BI)</f>
        <v>ClaudiaF</v>
      </c>
      <c r="E2827">
        <v>27633</v>
      </c>
      <c r="F2827" t="s">
        <v>3625</v>
      </c>
      <c r="G2827" s="63">
        <v>45855</v>
      </c>
      <c r="H2827" s="63">
        <v>45858</v>
      </c>
      <c r="I2827" t="s">
        <v>376</v>
      </c>
      <c r="J2827" t="str">
        <f>_xlfn.XLOOKUP(I2827,AS:AS,AU:AU)</f>
        <v>Hotel</v>
      </c>
      <c r="K2827" t="s">
        <v>33</v>
      </c>
      <c r="L2827">
        <v>3612.74</v>
      </c>
      <c r="M2827">
        <f>L2827*_xlfn.XLOOKUP(K2827,AM:AM,AN:AN)</f>
        <v>3106.9563999999996</v>
      </c>
      <c r="N2827">
        <f>L2827*_xlfn.XLOOKUP(K2827,AM:AM,AO:AO)</f>
        <v>3612.74</v>
      </c>
      <c r="O2827">
        <v>225</v>
      </c>
      <c r="P2827">
        <f>O2827*_xlfn.XLOOKUP(K2827,AM:AM,AN:AN)</f>
        <v>193.5</v>
      </c>
      <c r="Q2827">
        <f>O2827*_xlfn.XLOOKUP(K2827,AM:AM,AO:AO)</f>
        <v>225</v>
      </c>
      <c r="R2827" t="str">
        <f>_xlfn.XLOOKUP(E2827,AF:AF,AG:AG)</f>
        <v>FOUR SEASONS RESORT TAMARINDO</v>
      </c>
      <c r="S2827" t="str">
        <f>_xlfn.XLOOKUP(E2827,AF:AF,AI:AI)</f>
        <v>Mexico</v>
      </c>
      <c r="T2827">
        <f>WEEKNUM(G2827)</f>
        <v>29</v>
      </c>
      <c r="U2827">
        <f>YEAR(G2827)</f>
        <v>2025</v>
      </c>
      <c r="V2827" s="117">
        <f>IFERROR(Q2827/N2827,"0")</f>
        <v>6.227959941761655E-2</v>
      </c>
    </row>
    <row r="2828" spans="1:22">
      <c r="A2828" t="str">
        <f>_xlfn.XLOOKUP(D2828,BN:BN,BO:BO)</f>
        <v>México</v>
      </c>
      <c r="B2828" t="s">
        <v>25</v>
      </c>
      <c r="C2828">
        <v>429</v>
      </c>
      <c r="D2828" t="str">
        <f>_xlfn.XLOOKUP(C2828,BH:BH,BI:BI)</f>
        <v>ClaudiaF</v>
      </c>
      <c r="E2828">
        <v>27633</v>
      </c>
      <c r="F2828" t="s">
        <v>3625</v>
      </c>
      <c r="G2828" s="63">
        <v>45855</v>
      </c>
      <c r="H2828" s="63">
        <v>45858</v>
      </c>
      <c r="I2828" t="s">
        <v>376</v>
      </c>
      <c r="J2828" t="str">
        <f>_xlfn.XLOOKUP(I2828,AS:AS,AU:AU)</f>
        <v>Hotel</v>
      </c>
      <c r="K2828" t="s">
        <v>33</v>
      </c>
      <c r="L2828">
        <v>3186.74</v>
      </c>
      <c r="M2828">
        <f>L2828*_xlfn.XLOOKUP(K2828,AM:AM,AN:AN)</f>
        <v>2740.5963999999999</v>
      </c>
      <c r="N2828">
        <f>L2828*_xlfn.XLOOKUP(K2828,AM:AM,AO:AO)</f>
        <v>3186.74</v>
      </c>
      <c r="O2828">
        <v>255</v>
      </c>
      <c r="P2828">
        <f>O2828*_xlfn.XLOOKUP(K2828,AM:AM,AN:AN)</f>
        <v>219.29999999999998</v>
      </c>
      <c r="Q2828">
        <f>O2828*_xlfn.XLOOKUP(K2828,AM:AM,AO:AO)</f>
        <v>255</v>
      </c>
      <c r="R2828" t="str">
        <f>_xlfn.XLOOKUP(E2828,AF:AF,AG:AG)</f>
        <v>FOUR SEASONS RESORT TAMARINDO</v>
      </c>
      <c r="S2828" t="str">
        <f>_xlfn.XLOOKUP(E2828,AF:AF,AI:AI)</f>
        <v>Mexico</v>
      </c>
      <c r="T2828">
        <f>WEEKNUM(G2828)</f>
        <v>29</v>
      </c>
      <c r="U2828">
        <f>YEAR(G2828)</f>
        <v>2025</v>
      </c>
      <c r="V2828" s="117">
        <f>IFERROR(Q2828/N2828,"0")</f>
        <v>8.0019079058850112E-2</v>
      </c>
    </row>
    <row r="2829" spans="1:22">
      <c r="A2829" t="str">
        <f>_xlfn.XLOOKUP(D2829,BN:BN,BO:BO)</f>
        <v>México</v>
      </c>
      <c r="B2829" t="s">
        <v>25</v>
      </c>
      <c r="C2829">
        <v>429</v>
      </c>
      <c r="D2829" t="str">
        <f>_xlfn.XLOOKUP(C2829,BH:BH,BI:BI)</f>
        <v>ClaudiaF</v>
      </c>
      <c r="E2829">
        <v>27633</v>
      </c>
      <c r="F2829" t="s">
        <v>3625</v>
      </c>
      <c r="G2829" s="63">
        <v>45855</v>
      </c>
      <c r="H2829" s="63">
        <v>45858</v>
      </c>
      <c r="I2829" t="s">
        <v>449</v>
      </c>
      <c r="J2829" t="str">
        <f>_xlfn.XLOOKUP(I2829,AS:AS,AU:AU)</f>
        <v>Otros</v>
      </c>
      <c r="K2829" t="s">
        <v>33</v>
      </c>
      <c r="L2829">
        <v>4528.28</v>
      </c>
      <c r="M2829">
        <f>L2829*_xlfn.XLOOKUP(K2829,AM:AM,AN:AN)</f>
        <v>3894.3207999999995</v>
      </c>
      <c r="N2829">
        <f>L2829*_xlfn.XLOOKUP(K2829,AM:AM,AO:AO)</f>
        <v>4528.28</v>
      </c>
      <c r="O2829">
        <v>0</v>
      </c>
      <c r="P2829">
        <f>O2829*_xlfn.XLOOKUP(K2829,AM:AM,AN:AN)</f>
        <v>0</v>
      </c>
      <c r="Q2829">
        <f>O2829*_xlfn.XLOOKUP(K2829,AM:AM,AO:AO)</f>
        <v>0</v>
      </c>
      <c r="R2829" t="str">
        <f>_xlfn.XLOOKUP(E2829,AF:AF,AG:AG)</f>
        <v>FOUR SEASONS RESORT TAMARINDO</v>
      </c>
      <c r="S2829" t="str">
        <f>_xlfn.XLOOKUP(E2829,AF:AF,AI:AI)</f>
        <v>Mexico</v>
      </c>
      <c r="T2829">
        <f>WEEKNUM(G2829)</f>
        <v>29</v>
      </c>
      <c r="U2829">
        <f>YEAR(G2829)</f>
        <v>2025</v>
      </c>
      <c r="V2829" s="117">
        <f>IFERROR(Q2829/N2829,"0")</f>
        <v>0</v>
      </c>
    </row>
    <row r="2830" spans="1:22">
      <c r="A2830" t="str">
        <f>_xlfn.XLOOKUP(D2830,BN:BN,BO:BO)</f>
        <v>México</v>
      </c>
      <c r="B2830" t="s">
        <v>25</v>
      </c>
      <c r="C2830">
        <v>429</v>
      </c>
      <c r="D2830" t="str">
        <f>_xlfn.XLOOKUP(C2830,BH:BH,BI:BI)</f>
        <v>ClaudiaF</v>
      </c>
      <c r="E2830">
        <v>27633</v>
      </c>
      <c r="F2830" t="s">
        <v>3625</v>
      </c>
      <c r="G2830" s="63">
        <v>45855</v>
      </c>
      <c r="H2830" s="63">
        <v>45858</v>
      </c>
      <c r="I2830" t="s">
        <v>449</v>
      </c>
      <c r="J2830" t="str">
        <f>_xlfn.XLOOKUP(I2830,AS:AS,AU:AU)</f>
        <v>Otros</v>
      </c>
      <c r="K2830" t="s">
        <v>33</v>
      </c>
      <c r="L2830">
        <v>1249.2</v>
      </c>
      <c r="M2830">
        <f>L2830*_xlfn.XLOOKUP(K2830,AM:AM,AN:AN)</f>
        <v>1074.3120000000001</v>
      </c>
      <c r="N2830">
        <f>L2830*_xlfn.XLOOKUP(K2830,AM:AM,AO:AO)</f>
        <v>1249.2</v>
      </c>
      <c r="O2830">
        <v>0</v>
      </c>
      <c r="P2830">
        <f>O2830*_xlfn.XLOOKUP(K2830,AM:AM,AN:AN)</f>
        <v>0</v>
      </c>
      <c r="Q2830">
        <f>O2830*_xlfn.XLOOKUP(K2830,AM:AM,AO:AO)</f>
        <v>0</v>
      </c>
      <c r="R2830" t="str">
        <f>_xlfn.XLOOKUP(E2830,AF:AF,AG:AG)</f>
        <v>FOUR SEASONS RESORT TAMARINDO</v>
      </c>
      <c r="S2830" t="str">
        <f>_xlfn.XLOOKUP(E2830,AF:AF,AI:AI)</f>
        <v>Mexico</v>
      </c>
      <c r="T2830">
        <f>WEEKNUM(G2830)</f>
        <v>29</v>
      </c>
      <c r="U2830">
        <f>YEAR(G2830)</f>
        <v>2025</v>
      </c>
      <c r="V2830" s="117">
        <f>IFERROR(Q2830/N2830,"0")</f>
        <v>0</v>
      </c>
    </row>
    <row r="2831" spans="1:22">
      <c r="A2831" t="str">
        <f>_xlfn.XLOOKUP(D2831,BN:BN,BO:BO)</f>
        <v>México</v>
      </c>
      <c r="B2831" t="s">
        <v>25</v>
      </c>
      <c r="C2831">
        <v>430</v>
      </c>
      <c r="D2831" t="str">
        <f>_xlfn.XLOOKUP(C2831,BH:BH,BI:BI)</f>
        <v>VeronicaN</v>
      </c>
      <c r="E2831">
        <v>23590</v>
      </c>
      <c r="F2831" t="s">
        <v>3626</v>
      </c>
      <c r="G2831" s="63">
        <v>45875</v>
      </c>
      <c r="H2831" s="63">
        <v>45892</v>
      </c>
      <c r="I2831" t="s">
        <v>366</v>
      </c>
      <c r="J2831" t="str">
        <f>_xlfn.XLOOKUP(I2831,AS:AS,AU:AU)</f>
        <v>Vuelos</v>
      </c>
      <c r="K2831" t="s">
        <v>33</v>
      </c>
      <c r="L2831">
        <v>5518.51</v>
      </c>
      <c r="M2831">
        <f>L2831*_xlfn.XLOOKUP(K2831,AM:AM,AN:AN)</f>
        <v>4745.9186</v>
      </c>
      <c r="N2831">
        <f>L2831*_xlfn.XLOOKUP(K2831,AM:AM,AO:AO)</f>
        <v>5518.51</v>
      </c>
      <c r="O2831">
        <v>0</v>
      </c>
      <c r="P2831">
        <f>O2831*_xlfn.XLOOKUP(K2831,AM:AM,AN:AN)</f>
        <v>0</v>
      </c>
      <c r="Q2831">
        <f>O2831*_xlfn.XLOOKUP(K2831,AM:AM,AO:AO)</f>
        <v>0</v>
      </c>
      <c r="R2831" t="str">
        <f>_xlfn.XLOOKUP(E2831,AF:AF,AG:AG)</f>
        <v>AEROMÉXICO</v>
      </c>
      <c r="S2831" t="str">
        <f>_xlfn.XLOOKUP(E2831,AF:AF,AI:AI)</f>
        <v>Mexico</v>
      </c>
      <c r="T2831">
        <f>WEEKNUM(G2831)</f>
        <v>32</v>
      </c>
      <c r="U2831">
        <f>YEAR(G2831)</f>
        <v>2025</v>
      </c>
      <c r="V2831" s="117">
        <f>IFERROR(Q2831/N2831,"0")</f>
        <v>0</v>
      </c>
    </row>
    <row r="2832" spans="1:22">
      <c r="A2832" t="str">
        <f>_xlfn.XLOOKUP(D2832,BN:BN,BO:BO)</f>
        <v>México</v>
      </c>
      <c r="B2832" t="s">
        <v>25</v>
      </c>
      <c r="C2832">
        <v>430</v>
      </c>
      <c r="D2832" t="str">
        <f>_xlfn.XLOOKUP(C2832,BH:BH,BI:BI)</f>
        <v>VeronicaN</v>
      </c>
      <c r="E2832">
        <v>23590</v>
      </c>
      <c r="F2832" t="s">
        <v>3626</v>
      </c>
      <c r="G2832" s="63">
        <v>45875</v>
      </c>
      <c r="H2832" s="63">
        <v>45892</v>
      </c>
      <c r="I2832" t="s">
        <v>366</v>
      </c>
      <c r="J2832" t="str">
        <f>_xlfn.XLOOKUP(I2832,AS:AS,AU:AU)</f>
        <v>Vuelos</v>
      </c>
      <c r="K2832" t="s">
        <v>33</v>
      </c>
      <c r="L2832">
        <v>5518.51</v>
      </c>
      <c r="M2832">
        <f>L2832*_xlfn.XLOOKUP(K2832,AM:AM,AN:AN)</f>
        <v>4745.9186</v>
      </c>
      <c r="N2832">
        <f>L2832*_xlfn.XLOOKUP(K2832,AM:AM,AO:AO)</f>
        <v>5518.51</v>
      </c>
      <c r="O2832">
        <v>0</v>
      </c>
      <c r="P2832">
        <f>O2832*_xlfn.XLOOKUP(K2832,AM:AM,AN:AN)</f>
        <v>0</v>
      </c>
      <c r="Q2832">
        <f>O2832*_xlfn.XLOOKUP(K2832,AM:AM,AO:AO)</f>
        <v>0</v>
      </c>
      <c r="R2832" t="str">
        <f>_xlfn.XLOOKUP(E2832,AF:AF,AG:AG)</f>
        <v>AEROMÉXICO</v>
      </c>
      <c r="S2832" t="str">
        <f>_xlfn.XLOOKUP(E2832,AF:AF,AI:AI)</f>
        <v>Mexico</v>
      </c>
      <c r="T2832">
        <f>WEEKNUM(G2832)</f>
        <v>32</v>
      </c>
      <c r="U2832">
        <f>YEAR(G2832)</f>
        <v>2025</v>
      </c>
      <c r="V2832" s="117">
        <f>IFERROR(Q2832/N2832,"0")</f>
        <v>0</v>
      </c>
    </row>
    <row r="2833" spans="1:22">
      <c r="A2833" t="str">
        <f>_xlfn.XLOOKUP(D2833,BN:BN,BO:BO)</f>
        <v>México</v>
      </c>
      <c r="B2833" t="s">
        <v>25</v>
      </c>
      <c r="C2833">
        <v>430</v>
      </c>
      <c r="D2833" t="str">
        <f>_xlfn.XLOOKUP(C2833,BH:BH,BI:BI)</f>
        <v>VeronicaN</v>
      </c>
      <c r="E2833">
        <v>23590</v>
      </c>
      <c r="F2833" t="s">
        <v>3626</v>
      </c>
      <c r="G2833" s="63">
        <v>45875</v>
      </c>
      <c r="H2833" s="63">
        <v>45892</v>
      </c>
      <c r="I2833" t="s">
        <v>366</v>
      </c>
      <c r="J2833" t="str">
        <f>_xlfn.XLOOKUP(I2833,AS:AS,AU:AU)</f>
        <v>Vuelos</v>
      </c>
      <c r="K2833" t="s">
        <v>33</v>
      </c>
      <c r="L2833">
        <v>5518.51</v>
      </c>
      <c r="M2833">
        <f>L2833*_xlfn.XLOOKUP(K2833,AM:AM,AN:AN)</f>
        <v>4745.9186</v>
      </c>
      <c r="N2833">
        <f>L2833*_xlfn.XLOOKUP(K2833,AM:AM,AO:AO)</f>
        <v>5518.51</v>
      </c>
      <c r="O2833">
        <v>0</v>
      </c>
      <c r="P2833">
        <f>O2833*_xlfn.XLOOKUP(K2833,AM:AM,AN:AN)</f>
        <v>0</v>
      </c>
      <c r="Q2833">
        <f>O2833*_xlfn.XLOOKUP(K2833,AM:AM,AO:AO)</f>
        <v>0</v>
      </c>
      <c r="R2833" t="str">
        <f>_xlfn.XLOOKUP(E2833,AF:AF,AG:AG)</f>
        <v>AEROMÉXICO</v>
      </c>
      <c r="S2833" t="str">
        <f>_xlfn.XLOOKUP(E2833,AF:AF,AI:AI)</f>
        <v>Mexico</v>
      </c>
      <c r="T2833">
        <f>WEEKNUM(G2833)</f>
        <v>32</v>
      </c>
      <c r="U2833">
        <f>YEAR(G2833)</f>
        <v>2025</v>
      </c>
      <c r="V2833" s="117">
        <f>IFERROR(Q2833/N2833,"0")</f>
        <v>0</v>
      </c>
    </row>
    <row r="2834" spans="1:22">
      <c r="A2834" t="str">
        <f>_xlfn.XLOOKUP(D2834,BN:BN,BO:BO)</f>
        <v>México</v>
      </c>
      <c r="B2834" t="s">
        <v>25</v>
      </c>
      <c r="C2834">
        <v>430</v>
      </c>
      <c r="D2834" t="str">
        <f>_xlfn.XLOOKUP(C2834,BH:BH,BI:BI)</f>
        <v>VeronicaN</v>
      </c>
      <c r="E2834">
        <v>23590</v>
      </c>
      <c r="F2834" t="s">
        <v>3626</v>
      </c>
      <c r="G2834" s="63">
        <v>45875</v>
      </c>
      <c r="H2834" s="63">
        <v>45892</v>
      </c>
      <c r="I2834" t="s">
        <v>366</v>
      </c>
      <c r="J2834" t="str">
        <f>_xlfn.XLOOKUP(I2834,AS:AS,AU:AU)</f>
        <v>Vuelos</v>
      </c>
      <c r="K2834" t="s">
        <v>33</v>
      </c>
      <c r="L2834">
        <v>5518.51</v>
      </c>
      <c r="M2834">
        <f>L2834*_xlfn.XLOOKUP(K2834,AM:AM,AN:AN)</f>
        <v>4745.9186</v>
      </c>
      <c r="N2834">
        <f>L2834*_xlfn.XLOOKUP(K2834,AM:AM,AO:AO)</f>
        <v>5518.51</v>
      </c>
      <c r="O2834">
        <v>0</v>
      </c>
      <c r="P2834">
        <f>O2834*_xlfn.XLOOKUP(K2834,AM:AM,AN:AN)</f>
        <v>0</v>
      </c>
      <c r="Q2834">
        <f>O2834*_xlfn.XLOOKUP(K2834,AM:AM,AO:AO)</f>
        <v>0</v>
      </c>
      <c r="R2834" t="str">
        <f>_xlfn.XLOOKUP(E2834,AF:AF,AG:AG)</f>
        <v>AEROMÉXICO</v>
      </c>
      <c r="S2834" t="str">
        <f>_xlfn.XLOOKUP(E2834,AF:AF,AI:AI)</f>
        <v>Mexico</v>
      </c>
      <c r="T2834">
        <f>WEEKNUM(G2834)</f>
        <v>32</v>
      </c>
      <c r="U2834">
        <f>YEAR(G2834)</f>
        <v>2025</v>
      </c>
      <c r="V2834" s="117">
        <f>IFERROR(Q2834/N2834,"0")</f>
        <v>0</v>
      </c>
    </row>
    <row r="2835" spans="1:22">
      <c r="A2835" t="str">
        <f>_xlfn.XLOOKUP(D2835,BN:BN,BO:BO)</f>
        <v>México</v>
      </c>
      <c r="B2835" t="s">
        <v>25</v>
      </c>
      <c r="C2835">
        <v>430</v>
      </c>
      <c r="D2835" t="str">
        <f>_xlfn.XLOOKUP(C2835,BH:BH,BI:BI)</f>
        <v>VeronicaN</v>
      </c>
      <c r="E2835">
        <v>0</v>
      </c>
      <c r="F2835" t="s">
        <v>3627</v>
      </c>
      <c r="G2835" s="63">
        <v>45875</v>
      </c>
      <c r="H2835" s="63">
        <v>45892</v>
      </c>
      <c r="I2835" t="s">
        <v>396</v>
      </c>
      <c r="J2835" t="str">
        <f>_xlfn.XLOOKUP(I2835,AS:AS,AU:AU)</f>
        <v>Honorarios</v>
      </c>
      <c r="K2835" t="s">
        <v>33</v>
      </c>
      <c r="L2835">
        <v>175</v>
      </c>
      <c r="M2835">
        <f>L2835*_xlfn.XLOOKUP(K2835,AM:AM,AN:AN)</f>
        <v>150.5</v>
      </c>
      <c r="N2835">
        <f>L2835*_xlfn.XLOOKUP(K2835,AM:AM,AO:AO)</f>
        <v>175</v>
      </c>
      <c r="O2835">
        <v>175</v>
      </c>
      <c r="P2835">
        <f>O2835*_xlfn.XLOOKUP(K2835,AM:AM,AN:AN)</f>
        <v>150.5</v>
      </c>
      <c r="Q2835">
        <f>O2835*_xlfn.XLOOKUP(K2835,AM:AM,AO:AO)</f>
        <v>175</v>
      </c>
      <c r="R2835" t="str">
        <f>_xlfn.XLOOKUP(E2835,AF:AF,AG:AG)</f>
        <v>FEES</v>
      </c>
      <c r="S2835">
        <f>_xlfn.XLOOKUP(E2835,AF:AF,AI:AI)</f>
        <v>0</v>
      </c>
      <c r="T2835">
        <f>WEEKNUM(G2835)</f>
        <v>32</v>
      </c>
      <c r="U2835">
        <f>YEAR(G2835)</f>
        <v>2025</v>
      </c>
      <c r="V2835" s="117">
        <f>IFERROR(Q2835/N2835,"0")</f>
        <v>1</v>
      </c>
    </row>
    <row r="2836" spans="1:22">
      <c r="A2836" t="str">
        <f>_xlfn.XLOOKUP(D2836,BN:BN,BO:BO)</f>
        <v>México</v>
      </c>
      <c r="B2836" t="s">
        <v>25</v>
      </c>
      <c r="C2836">
        <v>430</v>
      </c>
      <c r="D2836" t="str">
        <f>_xlfn.XLOOKUP(C2836,BH:BH,BI:BI)</f>
        <v>VeronicaN</v>
      </c>
      <c r="E2836">
        <v>0</v>
      </c>
      <c r="F2836" t="s">
        <v>3628</v>
      </c>
      <c r="G2836" s="63">
        <v>45875</v>
      </c>
      <c r="H2836" s="63">
        <v>45892</v>
      </c>
      <c r="I2836" t="s">
        <v>396</v>
      </c>
      <c r="J2836" t="str">
        <f>_xlfn.XLOOKUP(I2836,AS:AS,AU:AU)</f>
        <v>Honorarios</v>
      </c>
      <c r="K2836" t="s">
        <v>33</v>
      </c>
      <c r="L2836">
        <v>35</v>
      </c>
      <c r="M2836">
        <f>L2836*_xlfn.XLOOKUP(K2836,AM:AM,AN:AN)</f>
        <v>30.099999999999998</v>
      </c>
      <c r="N2836">
        <f>L2836*_xlfn.XLOOKUP(K2836,AM:AM,AO:AO)</f>
        <v>35</v>
      </c>
      <c r="O2836">
        <v>35</v>
      </c>
      <c r="P2836">
        <f>O2836*_xlfn.XLOOKUP(K2836,AM:AM,AN:AN)</f>
        <v>30.099999999999998</v>
      </c>
      <c r="Q2836">
        <f>O2836*_xlfn.XLOOKUP(K2836,AM:AM,AO:AO)</f>
        <v>35</v>
      </c>
      <c r="R2836" t="str">
        <f>_xlfn.XLOOKUP(E2836,AF:AF,AG:AG)</f>
        <v>FEES</v>
      </c>
      <c r="S2836">
        <f>_xlfn.XLOOKUP(E2836,AF:AF,AI:AI)</f>
        <v>0</v>
      </c>
      <c r="T2836">
        <f>WEEKNUM(G2836)</f>
        <v>32</v>
      </c>
      <c r="U2836">
        <f>YEAR(G2836)</f>
        <v>2025</v>
      </c>
      <c r="V2836" s="117">
        <f>IFERROR(Q2836/N2836,"0")</f>
        <v>1</v>
      </c>
    </row>
    <row r="2837" spans="1:22">
      <c r="A2837" t="str">
        <f>_xlfn.XLOOKUP(D2837,BN:BN,BO:BO)</f>
        <v>México</v>
      </c>
      <c r="B2837" t="s">
        <v>25</v>
      </c>
      <c r="C2837">
        <v>430</v>
      </c>
      <c r="D2837" t="str">
        <f>_xlfn.XLOOKUP(C2837,BH:BH,BI:BI)</f>
        <v>VeronicaN</v>
      </c>
      <c r="E2837">
        <v>28934</v>
      </c>
      <c r="F2837" t="s">
        <v>3629</v>
      </c>
      <c r="G2837" s="63">
        <v>45879</v>
      </c>
      <c r="H2837" t="s">
        <v>218</v>
      </c>
      <c r="I2837" t="s">
        <v>366</v>
      </c>
      <c r="J2837" t="str">
        <f>_xlfn.XLOOKUP(I2837,AS:AS,AU:AU)</f>
        <v>Vuelos</v>
      </c>
      <c r="K2837" t="s">
        <v>33</v>
      </c>
      <c r="L2837">
        <v>9383.81</v>
      </c>
      <c r="M2837">
        <f>L2837*_xlfn.XLOOKUP(K2837,AM:AM,AN:AN)</f>
        <v>8070.0765999999994</v>
      </c>
      <c r="N2837">
        <f>L2837*_xlfn.XLOOKUP(K2837,AM:AM,AO:AO)</f>
        <v>9383.81</v>
      </c>
      <c r="O2837">
        <v>998.46</v>
      </c>
      <c r="P2837">
        <f>O2837*_xlfn.XLOOKUP(K2837,AM:AM,AN:AN)</f>
        <v>858.67560000000003</v>
      </c>
      <c r="Q2837">
        <f>O2837*_xlfn.XLOOKUP(K2837,AM:AM,AO:AO)</f>
        <v>998.46</v>
      </c>
      <c r="R2837" t="str">
        <f>_xlfn.XLOOKUP(E2837,AF:AF,AG:AG)</f>
        <v>F1S USA</v>
      </c>
      <c r="S2837" t="str">
        <f>_xlfn.XLOOKUP(E2837,AF:AF,AI:AI)</f>
        <v>United States</v>
      </c>
      <c r="T2837">
        <f>WEEKNUM(G2837)</f>
        <v>33</v>
      </c>
      <c r="U2837">
        <f>YEAR(G2837)</f>
        <v>2025</v>
      </c>
      <c r="V2837" s="117">
        <f>IFERROR(Q2837/N2837,"0")</f>
        <v>0.10640241010847408</v>
      </c>
    </row>
    <row r="2838" spans="1:22">
      <c r="A2838" t="str">
        <f>_xlfn.XLOOKUP(D2838,BN:BN,BO:BO)</f>
        <v>México</v>
      </c>
      <c r="B2838" t="s">
        <v>25</v>
      </c>
      <c r="C2838">
        <v>430</v>
      </c>
      <c r="D2838" t="str">
        <f>_xlfn.XLOOKUP(C2838,BH:BH,BI:BI)</f>
        <v>VeronicaN</v>
      </c>
      <c r="E2838">
        <v>28934</v>
      </c>
      <c r="F2838" t="s">
        <v>3630</v>
      </c>
      <c r="G2838" s="63">
        <v>45876</v>
      </c>
      <c r="H2838" t="s">
        <v>218</v>
      </c>
      <c r="I2838" t="s">
        <v>366</v>
      </c>
      <c r="J2838" t="str">
        <f>_xlfn.XLOOKUP(I2838,AS:AS,AU:AU)</f>
        <v>Vuelos</v>
      </c>
      <c r="K2838" t="s">
        <v>33</v>
      </c>
      <c r="L2838">
        <v>7886.21</v>
      </c>
      <c r="M2838">
        <f>L2838*_xlfn.XLOOKUP(K2838,AM:AM,AN:AN)</f>
        <v>6782.1405999999997</v>
      </c>
      <c r="N2838">
        <f>L2838*_xlfn.XLOOKUP(K2838,AM:AM,AO:AO)</f>
        <v>7886.21</v>
      </c>
      <c r="O2838">
        <v>748.6</v>
      </c>
      <c r="P2838">
        <f>O2838*_xlfn.XLOOKUP(K2838,AM:AM,AN:AN)</f>
        <v>643.79600000000005</v>
      </c>
      <c r="Q2838">
        <f>O2838*_xlfn.XLOOKUP(K2838,AM:AM,AO:AO)</f>
        <v>748.6</v>
      </c>
      <c r="R2838" t="str">
        <f>_xlfn.XLOOKUP(E2838,AF:AF,AG:AG)</f>
        <v>F1S USA</v>
      </c>
      <c r="S2838" t="str">
        <f>_xlfn.XLOOKUP(E2838,AF:AF,AI:AI)</f>
        <v>United States</v>
      </c>
      <c r="T2838">
        <f>WEEKNUM(G2838)</f>
        <v>32</v>
      </c>
      <c r="U2838">
        <f>YEAR(G2838)</f>
        <v>2025</v>
      </c>
      <c r="V2838" s="117">
        <f>IFERROR(Q2838/N2838,"0")</f>
        <v>9.4925192202591616E-2</v>
      </c>
    </row>
    <row r="2839" spans="1:22">
      <c r="A2839" t="str">
        <f>_xlfn.XLOOKUP(D2839,BN:BN,BO:BO)</f>
        <v>México</v>
      </c>
      <c r="B2839" t="s">
        <v>25</v>
      </c>
      <c r="C2839">
        <v>430</v>
      </c>
      <c r="D2839" t="str">
        <f>_xlfn.XLOOKUP(C2839,BH:BH,BI:BI)</f>
        <v>VeronicaN</v>
      </c>
      <c r="E2839">
        <v>0</v>
      </c>
      <c r="F2839" t="s">
        <v>3631</v>
      </c>
      <c r="G2839" s="63">
        <v>45879</v>
      </c>
      <c r="H2839" t="s">
        <v>218</v>
      </c>
      <c r="I2839" t="s">
        <v>396</v>
      </c>
      <c r="J2839" t="str">
        <f>_xlfn.XLOOKUP(I2839,AS:AS,AU:AU)</f>
        <v>Honorarios</v>
      </c>
      <c r="K2839" t="s">
        <v>33</v>
      </c>
      <c r="L2839">
        <v>35</v>
      </c>
      <c r="M2839">
        <f>L2839*_xlfn.XLOOKUP(K2839,AM:AM,AN:AN)</f>
        <v>30.099999999999998</v>
      </c>
      <c r="N2839">
        <f>L2839*_xlfn.XLOOKUP(K2839,AM:AM,AO:AO)</f>
        <v>35</v>
      </c>
      <c r="O2839">
        <v>35</v>
      </c>
      <c r="P2839">
        <f>O2839*_xlfn.XLOOKUP(K2839,AM:AM,AN:AN)</f>
        <v>30.099999999999998</v>
      </c>
      <c r="Q2839">
        <f>O2839*_xlfn.XLOOKUP(K2839,AM:AM,AO:AO)</f>
        <v>35</v>
      </c>
      <c r="R2839" t="str">
        <f>_xlfn.XLOOKUP(E2839,AF:AF,AG:AG)</f>
        <v>FEES</v>
      </c>
      <c r="S2839">
        <f>_xlfn.XLOOKUP(E2839,AF:AF,AI:AI)</f>
        <v>0</v>
      </c>
      <c r="T2839">
        <f>WEEKNUM(G2839)</f>
        <v>33</v>
      </c>
      <c r="U2839">
        <f>YEAR(G2839)</f>
        <v>2025</v>
      </c>
      <c r="V2839" s="117">
        <f>IFERROR(Q2839/N2839,"0")</f>
        <v>1</v>
      </c>
    </row>
    <row r="2840" spans="1:22">
      <c r="A2840" t="str">
        <f>_xlfn.XLOOKUP(D2840,BN:BN,BO:BO)</f>
        <v>México</v>
      </c>
      <c r="B2840" t="s">
        <v>25</v>
      </c>
      <c r="C2840">
        <v>430</v>
      </c>
      <c r="D2840" t="str">
        <f>_xlfn.XLOOKUP(C2840,BH:BH,BI:BI)</f>
        <v>VeronicaN</v>
      </c>
      <c r="E2840">
        <v>0</v>
      </c>
      <c r="F2840" t="s">
        <v>3632</v>
      </c>
      <c r="G2840" s="63">
        <v>45879</v>
      </c>
      <c r="H2840" s="63" t="s">
        <v>218</v>
      </c>
      <c r="I2840" t="s">
        <v>396</v>
      </c>
      <c r="J2840" t="str">
        <f>_xlfn.XLOOKUP(I2840,AS:AS,AU:AU)</f>
        <v>Honorarios</v>
      </c>
      <c r="K2840" t="s">
        <v>33</v>
      </c>
      <c r="L2840">
        <v>35</v>
      </c>
      <c r="M2840">
        <f>L2840*_xlfn.XLOOKUP(K2840,AM:AM,AN:AN)</f>
        <v>30.099999999999998</v>
      </c>
      <c r="N2840">
        <f>L2840*_xlfn.XLOOKUP(K2840,AM:AM,AO:AO)</f>
        <v>35</v>
      </c>
      <c r="O2840">
        <v>35</v>
      </c>
      <c r="P2840">
        <f>O2840*_xlfn.XLOOKUP(K2840,AM:AM,AN:AN)</f>
        <v>30.099999999999998</v>
      </c>
      <c r="Q2840">
        <f>O2840*_xlfn.XLOOKUP(K2840,AM:AM,AO:AO)</f>
        <v>35</v>
      </c>
      <c r="R2840" t="str">
        <f>_xlfn.XLOOKUP(E2840,AF:AF,AG:AG)</f>
        <v>FEES</v>
      </c>
      <c r="S2840">
        <f>_xlfn.XLOOKUP(E2840,AF:AF,AI:AI)</f>
        <v>0</v>
      </c>
      <c r="T2840">
        <f>WEEKNUM(G2840)</f>
        <v>33</v>
      </c>
      <c r="U2840">
        <f>YEAR(G2840)</f>
        <v>2025</v>
      </c>
      <c r="V2840" s="117">
        <f>IFERROR(Q2840/N2840,"0")</f>
        <v>1</v>
      </c>
    </row>
    <row r="2841" spans="1:22">
      <c r="A2841" t="str">
        <f>_xlfn.XLOOKUP(D2841,BN:BN,BO:BO)</f>
        <v>México</v>
      </c>
      <c r="B2841" t="s">
        <v>25</v>
      </c>
      <c r="C2841">
        <v>431</v>
      </c>
      <c r="D2841" t="str">
        <f>_xlfn.XLOOKUP(C2841,BH:BH,BI:BI)</f>
        <v>DianaM</v>
      </c>
      <c r="E2841">
        <v>27301</v>
      </c>
      <c r="F2841" t="s">
        <v>3633</v>
      </c>
      <c r="G2841" s="63">
        <v>45903</v>
      </c>
      <c r="H2841" s="63">
        <v>45913</v>
      </c>
      <c r="I2841" t="s">
        <v>366</v>
      </c>
      <c r="J2841" t="str">
        <f>_xlfn.XLOOKUP(I2841,AS:AS,AU:AU)</f>
        <v>Vuelos</v>
      </c>
      <c r="K2841" t="s">
        <v>33</v>
      </c>
      <c r="L2841">
        <v>2293.11</v>
      </c>
      <c r="M2841">
        <f>L2841*_xlfn.XLOOKUP(K2841,AM:AM,AN:AN)</f>
        <v>1972.0746000000001</v>
      </c>
      <c r="N2841">
        <f>L2841*_xlfn.XLOOKUP(K2841,AM:AM,AO:AO)</f>
        <v>2293.11</v>
      </c>
      <c r="O2841">
        <v>0</v>
      </c>
      <c r="P2841">
        <f>O2841*_xlfn.XLOOKUP(K2841,AM:AM,AN:AN)</f>
        <v>0</v>
      </c>
      <c r="Q2841">
        <f>O2841*_xlfn.XLOOKUP(K2841,AM:AM,AO:AO)</f>
        <v>0</v>
      </c>
      <c r="R2841" t="str">
        <f>_xlfn.XLOOKUP(E2841,AF:AF,AG:AG)</f>
        <v>TURISMO EX MAR, S.A. DE C.V.</v>
      </c>
      <c r="S2841" t="str">
        <f>_xlfn.XLOOKUP(E2841,AF:AF,AI:AI)</f>
        <v>Mexico</v>
      </c>
      <c r="T2841">
        <f>WEEKNUM(G2841)</f>
        <v>36</v>
      </c>
      <c r="U2841">
        <f>YEAR(G2841)</f>
        <v>2025</v>
      </c>
      <c r="V2841" s="117">
        <f>IFERROR(Q2841/N2841,"0")</f>
        <v>0</v>
      </c>
    </row>
    <row r="2842" spans="1:22">
      <c r="A2842" t="str">
        <f>_xlfn.XLOOKUP(D2842,BN:BN,BO:BO)</f>
        <v>México</v>
      </c>
      <c r="B2842" t="s">
        <v>25</v>
      </c>
      <c r="C2842">
        <v>431</v>
      </c>
      <c r="D2842" t="str">
        <f>_xlfn.XLOOKUP(C2842,BH:BH,BI:BI)</f>
        <v>DianaM</v>
      </c>
      <c r="E2842">
        <v>27301</v>
      </c>
      <c r="F2842" t="s">
        <v>3634</v>
      </c>
      <c r="G2842" s="63">
        <v>45903</v>
      </c>
      <c r="H2842" s="63">
        <v>45913</v>
      </c>
      <c r="I2842" t="s">
        <v>366</v>
      </c>
      <c r="J2842" t="str">
        <f>_xlfn.XLOOKUP(I2842,AS:AS,AU:AU)</f>
        <v>Vuelos</v>
      </c>
      <c r="K2842" t="s">
        <v>33</v>
      </c>
      <c r="L2842">
        <v>2293.11</v>
      </c>
      <c r="M2842">
        <f>L2842*_xlfn.XLOOKUP(K2842,AM:AM,AN:AN)</f>
        <v>1972.0746000000001</v>
      </c>
      <c r="N2842">
        <f>L2842*_xlfn.XLOOKUP(K2842,AM:AM,AO:AO)</f>
        <v>2293.11</v>
      </c>
      <c r="O2842">
        <v>0</v>
      </c>
      <c r="P2842">
        <f>O2842*_xlfn.XLOOKUP(K2842,AM:AM,AN:AN)</f>
        <v>0</v>
      </c>
      <c r="Q2842">
        <f>O2842*_xlfn.XLOOKUP(K2842,AM:AM,AO:AO)</f>
        <v>0</v>
      </c>
      <c r="R2842" t="str">
        <f>_xlfn.XLOOKUP(E2842,AF:AF,AG:AG)</f>
        <v>TURISMO EX MAR, S.A. DE C.V.</v>
      </c>
      <c r="S2842" t="str">
        <f>_xlfn.XLOOKUP(E2842,AF:AF,AI:AI)</f>
        <v>Mexico</v>
      </c>
      <c r="T2842">
        <f>WEEKNUM(G2842)</f>
        <v>36</v>
      </c>
      <c r="U2842">
        <f>YEAR(G2842)</f>
        <v>2025</v>
      </c>
      <c r="V2842" s="117">
        <f>IFERROR(Q2842/N2842,"0")</f>
        <v>0</v>
      </c>
    </row>
    <row r="2843" spans="1:22">
      <c r="A2843" t="str">
        <f>_xlfn.XLOOKUP(D2843,BN:BN,BO:BO)</f>
        <v>México</v>
      </c>
      <c r="B2843" t="s">
        <v>25</v>
      </c>
      <c r="C2843">
        <v>431</v>
      </c>
      <c r="D2843" t="str">
        <f>_xlfn.XLOOKUP(C2843,BH:BH,BI:BI)</f>
        <v>DianaM</v>
      </c>
      <c r="E2843">
        <v>0</v>
      </c>
      <c r="F2843" t="s">
        <v>3635</v>
      </c>
      <c r="G2843" s="63">
        <v>45903</v>
      </c>
      <c r="H2843" s="63">
        <v>45913</v>
      </c>
      <c r="I2843" t="s">
        <v>396</v>
      </c>
      <c r="J2843" t="str">
        <f>_xlfn.XLOOKUP(I2843,AS:AS,AU:AU)</f>
        <v>Honorarios</v>
      </c>
      <c r="K2843" t="s">
        <v>33</v>
      </c>
      <c r="L2843">
        <v>35</v>
      </c>
      <c r="M2843">
        <f>L2843*_xlfn.XLOOKUP(K2843,AM:AM,AN:AN)</f>
        <v>30.099999999999998</v>
      </c>
      <c r="N2843">
        <f>L2843*_xlfn.XLOOKUP(K2843,AM:AM,AO:AO)</f>
        <v>35</v>
      </c>
      <c r="O2843">
        <v>35</v>
      </c>
      <c r="P2843">
        <f>O2843*_xlfn.XLOOKUP(K2843,AM:AM,AN:AN)</f>
        <v>30.099999999999998</v>
      </c>
      <c r="Q2843">
        <f>O2843*_xlfn.XLOOKUP(K2843,AM:AM,AO:AO)</f>
        <v>35</v>
      </c>
      <c r="R2843" t="str">
        <f>_xlfn.XLOOKUP(E2843,AF:AF,AG:AG)</f>
        <v>FEES</v>
      </c>
      <c r="S2843">
        <f>_xlfn.XLOOKUP(E2843,AF:AF,AI:AI)</f>
        <v>0</v>
      </c>
      <c r="T2843">
        <f>WEEKNUM(G2843)</f>
        <v>36</v>
      </c>
      <c r="U2843">
        <f>YEAR(G2843)</f>
        <v>2025</v>
      </c>
      <c r="V2843" s="117">
        <f>IFERROR(Q2843/N2843,"0")</f>
        <v>1</v>
      </c>
    </row>
    <row r="2844" spans="1:22">
      <c r="A2844" t="str">
        <f>_xlfn.XLOOKUP(D2844,BN:BN,BO:BO)</f>
        <v>México</v>
      </c>
      <c r="B2844" t="s">
        <v>25</v>
      </c>
      <c r="C2844">
        <v>431</v>
      </c>
      <c r="D2844" t="str">
        <f>_xlfn.XLOOKUP(C2844,BH:BH,BI:BI)</f>
        <v>DianaM</v>
      </c>
      <c r="E2844">
        <v>27301</v>
      </c>
      <c r="F2844" t="s">
        <v>3636</v>
      </c>
      <c r="G2844" s="63">
        <v>45903</v>
      </c>
      <c r="H2844" s="63">
        <v>45913</v>
      </c>
      <c r="I2844" t="s">
        <v>366</v>
      </c>
      <c r="J2844" t="str">
        <f>_xlfn.XLOOKUP(I2844,AS:AS,AU:AU)</f>
        <v>Vuelos</v>
      </c>
      <c r="K2844" t="s">
        <v>33</v>
      </c>
      <c r="L2844">
        <v>67.92</v>
      </c>
      <c r="M2844">
        <f>L2844*_xlfn.XLOOKUP(K2844,AM:AM,AN:AN)</f>
        <v>58.411200000000001</v>
      </c>
      <c r="N2844">
        <f>L2844*_xlfn.XLOOKUP(K2844,AM:AM,AO:AO)</f>
        <v>67.92</v>
      </c>
      <c r="O2844">
        <v>0</v>
      </c>
      <c r="P2844">
        <f>O2844*_xlfn.XLOOKUP(K2844,AM:AM,AN:AN)</f>
        <v>0</v>
      </c>
      <c r="Q2844">
        <f>O2844*_xlfn.XLOOKUP(K2844,AM:AM,AO:AO)</f>
        <v>0</v>
      </c>
      <c r="R2844" t="str">
        <f>_xlfn.XLOOKUP(E2844,AF:AF,AG:AG)</f>
        <v>TURISMO EX MAR, S.A. DE C.V.</v>
      </c>
      <c r="S2844" t="str">
        <f>_xlfn.XLOOKUP(E2844,AF:AF,AI:AI)</f>
        <v>Mexico</v>
      </c>
      <c r="T2844">
        <f>WEEKNUM(G2844)</f>
        <v>36</v>
      </c>
      <c r="U2844">
        <f>YEAR(G2844)</f>
        <v>2025</v>
      </c>
      <c r="V2844" s="117">
        <f>IFERROR(Q2844/N2844,"0")</f>
        <v>0</v>
      </c>
    </row>
    <row r="2845" spans="1:22">
      <c r="A2845" t="str">
        <f>_xlfn.XLOOKUP(D2845,BN:BN,BO:BO)</f>
        <v>México</v>
      </c>
      <c r="B2845" t="s">
        <v>25</v>
      </c>
      <c r="C2845">
        <v>431</v>
      </c>
      <c r="D2845" t="str">
        <f>_xlfn.XLOOKUP(C2845,BH:BH,BI:BI)</f>
        <v>DianaM</v>
      </c>
      <c r="E2845">
        <v>27301</v>
      </c>
      <c r="F2845" t="s">
        <v>3637</v>
      </c>
      <c r="G2845" s="63">
        <v>45903</v>
      </c>
      <c r="H2845" s="63">
        <v>45913</v>
      </c>
      <c r="I2845" t="s">
        <v>366</v>
      </c>
      <c r="J2845" t="str">
        <f>_xlfn.XLOOKUP(I2845,AS:AS,AU:AU)</f>
        <v>Vuelos</v>
      </c>
      <c r="K2845" t="s">
        <v>33</v>
      </c>
      <c r="L2845">
        <v>216.05</v>
      </c>
      <c r="M2845">
        <f>L2845*_xlfn.XLOOKUP(K2845,AM:AM,AN:AN)</f>
        <v>185.803</v>
      </c>
      <c r="N2845">
        <f>L2845*_xlfn.XLOOKUP(K2845,AM:AM,AO:AO)</f>
        <v>216.05</v>
      </c>
      <c r="O2845">
        <v>0</v>
      </c>
      <c r="P2845">
        <f>O2845*_xlfn.XLOOKUP(K2845,AM:AM,AN:AN)</f>
        <v>0</v>
      </c>
      <c r="Q2845">
        <f>O2845*_xlfn.XLOOKUP(K2845,AM:AM,AO:AO)</f>
        <v>0</v>
      </c>
      <c r="R2845" t="str">
        <f>_xlfn.XLOOKUP(E2845,AF:AF,AG:AG)</f>
        <v>TURISMO EX MAR, S.A. DE C.V.</v>
      </c>
      <c r="S2845" t="str">
        <f>_xlfn.XLOOKUP(E2845,AF:AF,AI:AI)</f>
        <v>Mexico</v>
      </c>
      <c r="T2845">
        <f>WEEKNUM(G2845)</f>
        <v>36</v>
      </c>
      <c r="U2845">
        <f>YEAR(G2845)</f>
        <v>2025</v>
      </c>
      <c r="V2845" s="117">
        <f>IFERROR(Q2845/N2845,"0")</f>
        <v>0</v>
      </c>
    </row>
    <row r="2846" spans="1:22">
      <c r="A2846" t="str">
        <f>_xlfn.XLOOKUP(D2846,BN:BN,BO:BO)</f>
        <v>México</v>
      </c>
      <c r="B2846" t="s">
        <v>25</v>
      </c>
      <c r="C2846">
        <v>431</v>
      </c>
      <c r="D2846" t="str">
        <f>_xlfn.XLOOKUP(C2846,BH:BH,BI:BI)</f>
        <v>DianaM</v>
      </c>
      <c r="E2846">
        <v>27301</v>
      </c>
      <c r="F2846" t="s">
        <v>3638</v>
      </c>
      <c r="G2846" s="63">
        <v>45903</v>
      </c>
      <c r="H2846" s="63">
        <v>45913</v>
      </c>
      <c r="I2846" t="s">
        <v>366</v>
      </c>
      <c r="J2846" t="str">
        <f>_xlfn.XLOOKUP(I2846,AS:AS,AU:AU)</f>
        <v>Vuelos</v>
      </c>
      <c r="K2846" t="s">
        <v>33</v>
      </c>
      <c r="L2846">
        <v>51.91</v>
      </c>
      <c r="M2846">
        <f>L2846*_xlfn.XLOOKUP(K2846,AM:AM,AN:AN)</f>
        <v>44.642599999999995</v>
      </c>
      <c r="N2846">
        <f>L2846*_xlfn.XLOOKUP(K2846,AM:AM,AO:AO)</f>
        <v>51.91</v>
      </c>
      <c r="O2846">
        <v>0</v>
      </c>
      <c r="P2846">
        <f>O2846*_xlfn.XLOOKUP(K2846,AM:AM,AN:AN)</f>
        <v>0</v>
      </c>
      <c r="Q2846">
        <f>O2846*_xlfn.XLOOKUP(K2846,AM:AM,AO:AO)</f>
        <v>0</v>
      </c>
      <c r="R2846" t="str">
        <f>_xlfn.XLOOKUP(E2846,AF:AF,AG:AG)</f>
        <v>TURISMO EX MAR, S.A. DE C.V.</v>
      </c>
      <c r="S2846" t="str">
        <f>_xlfn.XLOOKUP(E2846,AF:AF,AI:AI)</f>
        <v>Mexico</v>
      </c>
      <c r="T2846">
        <f>WEEKNUM(G2846)</f>
        <v>36</v>
      </c>
      <c r="U2846">
        <f>YEAR(G2846)</f>
        <v>2025</v>
      </c>
      <c r="V2846" s="117">
        <f>IFERROR(Q2846/N2846,"0")</f>
        <v>0</v>
      </c>
    </row>
    <row r="2847" spans="1:22">
      <c r="A2847" t="str">
        <f>_xlfn.XLOOKUP(D2847,BN:BN,BO:BO)</f>
        <v>México</v>
      </c>
      <c r="B2847" t="s">
        <v>25</v>
      </c>
      <c r="C2847">
        <v>431</v>
      </c>
      <c r="D2847" t="str">
        <f>_xlfn.XLOOKUP(C2847,BH:BH,BI:BI)</f>
        <v>DianaM</v>
      </c>
      <c r="E2847">
        <v>27301</v>
      </c>
      <c r="F2847" t="s">
        <v>3638</v>
      </c>
      <c r="G2847" s="63">
        <v>45903</v>
      </c>
      <c r="H2847" s="63">
        <v>45913</v>
      </c>
      <c r="I2847" t="s">
        <v>366</v>
      </c>
      <c r="J2847" t="str">
        <f>_xlfn.XLOOKUP(I2847,AS:AS,AU:AU)</f>
        <v>Vuelos</v>
      </c>
      <c r="K2847" t="s">
        <v>33</v>
      </c>
      <c r="L2847">
        <v>232.06</v>
      </c>
      <c r="M2847">
        <f>L2847*_xlfn.XLOOKUP(K2847,AM:AM,AN:AN)</f>
        <v>199.57159999999999</v>
      </c>
      <c r="N2847">
        <f>L2847*_xlfn.XLOOKUP(K2847,AM:AM,AO:AO)</f>
        <v>232.06</v>
      </c>
      <c r="O2847">
        <v>0</v>
      </c>
      <c r="P2847">
        <f>O2847*_xlfn.XLOOKUP(K2847,AM:AM,AN:AN)</f>
        <v>0</v>
      </c>
      <c r="Q2847">
        <f>O2847*_xlfn.XLOOKUP(K2847,AM:AM,AO:AO)</f>
        <v>0</v>
      </c>
      <c r="R2847" t="str">
        <f>_xlfn.XLOOKUP(E2847,AF:AF,AG:AG)</f>
        <v>TURISMO EX MAR, S.A. DE C.V.</v>
      </c>
      <c r="S2847" t="str">
        <f>_xlfn.XLOOKUP(E2847,AF:AF,AI:AI)</f>
        <v>Mexico</v>
      </c>
      <c r="T2847">
        <f>WEEKNUM(G2847)</f>
        <v>36</v>
      </c>
      <c r="U2847">
        <f>YEAR(G2847)</f>
        <v>2025</v>
      </c>
      <c r="V2847" s="117">
        <f>IFERROR(Q2847/N2847,"0")</f>
        <v>0</v>
      </c>
    </row>
    <row r="2848" spans="1:22">
      <c r="A2848" t="str">
        <f>_xlfn.XLOOKUP(D2848,BN:BN,BO:BO)</f>
        <v>México</v>
      </c>
      <c r="B2848" t="s">
        <v>25</v>
      </c>
      <c r="C2848">
        <v>431</v>
      </c>
      <c r="D2848" t="str">
        <f>_xlfn.XLOOKUP(C2848,BH:BH,BI:BI)</f>
        <v>DianaM</v>
      </c>
      <c r="E2848">
        <v>28934</v>
      </c>
      <c r="F2848" t="s">
        <v>3639</v>
      </c>
      <c r="G2848" s="63">
        <v>45906</v>
      </c>
      <c r="H2848" t="s">
        <v>218</v>
      </c>
      <c r="I2848" t="s">
        <v>366</v>
      </c>
      <c r="J2848" t="str">
        <f>_xlfn.XLOOKUP(I2848,AS:AS,AU:AU)</f>
        <v>Vuelos</v>
      </c>
      <c r="K2848" t="s">
        <v>33</v>
      </c>
      <c r="L2848">
        <v>260</v>
      </c>
      <c r="M2848">
        <f>L2848*_xlfn.XLOOKUP(K2848,AM:AM,AN:AN)</f>
        <v>223.6</v>
      </c>
      <c r="N2848">
        <f>L2848*_xlfn.XLOOKUP(K2848,AM:AM,AO:AO)</f>
        <v>260</v>
      </c>
      <c r="O2848">
        <v>0</v>
      </c>
      <c r="P2848">
        <f>O2848*_xlfn.XLOOKUP(K2848,AM:AM,AN:AN)</f>
        <v>0</v>
      </c>
      <c r="Q2848">
        <f>O2848*_xlfn.XLOOKUP(K2848,AM:AM,AO:AO)</f>
        <v>0</v>
      </c>
      <c r="R2848" t="str">
        <f>_xlfn.XLOOKUP(E2848,AF:AF,AG:AG)</f>
        <v>F1S USA</v>
      </c>
      <c r="S2848" t="str">
        <f>_xlfn.XLOOKUP(E2848,AF:AF,AI:AI)</f>
        <v>United States</v>
      </c>
      <c r="T2848">
        <f>WEEKNUM(G2848)</f>
        <v>36</v>
      </c>
      <c r="U2848">
        <f>YEAR(G2848)</f>
        <v>2025</v>
      </c>
      <c r="V2848" s="117">
        <f>IFERROR(Q2848/N2848,"0")</f>
        <v>0</v>
      </c>
    </row>
    <row r="2849" spans="1:22">
      <c r="A2849" t="str">
        <f>_xlfn.XLOOKUP(D2849,BN:BN,BO:BO)</f>
        <v>México</v>
      </c>
      <c r="B2849" t="s">
        <v>25</v>
      </c>
      <c r="C2849">
        <v>431</v>
      </c>
      <c r="D2849" t="str">
        <f>_xlfn.XLOOKUP(C2849,BH:BH,BI:BI)</f>
        <v>DianaM</v>
      </c>
      <c r="E2849">
        <v>28934</v>
      </c>
      <c r="F2849" t="s">
        <v>3639</v>
      </c>
      <c r="G2849" s="63">
        <v>45912</v>
      </c>
      <c r="H2849" t="s">
        <v>218</v>
      </c>
      <c r="I2849" t="s">
        <v>366</v>
      </c>
      <c r="J2849" t="str">
        <f>_xlfn.XLOOKUP(I2849,AS:AS,AU:AU)</f>
        <v>Vuelos</v>
      </c>
      <c r="K2849" t="s">
        <v>33</v>
      </c>
      <c r="L2849">
        <v>197</v>
      </c>
      <c r="M2849">
        <f>L2849*_xlfn.XLOOKUP(K2849,AM:AM,AN:AN)</f>
        <v>169.42</v>
      </c>
      <c r="N2849">
        <f>L2849*_xlfn.XLOOKUP(K2849,AM:AM,AO:AO)</f>
        <v>197</v>
      </c>
      <c r="O2849">
        <v>0</v>
      </c>
      <c r="P2849">
        <f>O2849*_xlfn.XLOOKUP(K2849,AM:AM,AN:AN)</f>
        <v>0</v>
      </c>
      <c r="Q2849">
        <f>O2849*_xlfn.XLOOKUP(K2849,AM:AM,AO:AO)</f>
        <v>0</v>
      </c>
      <c r="R2849" t="str">
        <f>_xlfn.XLOOKUP(E2849,AF:AF,AG:AG)</f>
        <v>F1S USA</v>
      </c>
      <c r="S2849" t="str">
        <f>_xlfn.XLOOKUP(E2849,AF:AF,AI:AI)</f>
        <v>United States</v>
      </c>
      <c r="T2849">
        <f>WEEKNUM(G2849)</f>
        <v>37</v>
      </c>
      <c r="U2849">
        <f>YEAR(G2849)</f>
        <v>2025</v>
      </c>
      <c r="V2849" s="117">
        <f>IFERROR(Q2849/N2849,"0")</f>
        <v>0</v>
      </c>
    </row>
    <row r="2850" spans="1:22">
      <c r="A2850" t="str">
        <f>_xlfn.XLOOKUP(D2850,BN:BN,BO:BO)</f>
        <v>México</v>
      </c>
      <c r="B2850" t="s">
        <v>25</v>
      </c>
      <c r="C2850">
        <v>431</v>
      </c>
      <c r="D2850" t="str">
        <f>_xlfn.XLOOKUP(C2850,BH:BH,BI:BI)</f>
        <v>DianaM</v>
      </c>
      <c r="E2850">
        <v>28934</v>
      </c>
      <c r="F2850" t="s">
        <v>3640</v>
      </c>
      <c r="G2850" s="63">
        <v>45906</v>
      </c>
      <c r="H2850" t="s">
        <v>218</v>
      </c>
      <c r="I2850" t="s">
        <v>366</v>
      </c>
      <c r="J2850" t="str">
        <f>_xlfn.XLOOKUP(I2850,AS:AS,AU:AU)</f>
        <v>Vuelos</v>
      </c>
      <c r="K2850" t="s">
        <v>33</v>
      </c>
      <c r="L2850">
        <v>260</v>
      </c>
      <c r="M2850">
        <f>L2850*_xlfn.XLOOKUP(K2850,AM:AM,AN:AN)</f>
        <v>223.6</v>
      </c>
      <c r="N2850">
        <f>L2850*_xlfn.XLOOKUP(K2850,AM:AM,AO:AO)</f>
        <v>260</v>
      </c>
      <c r="O2850">
        <v>0</v>
      </c>
      <c r="P2850">
        <f>O2850*_xlfn.XLOOKUP(K2850,AM:AM,AN:AN)</f>
        <v>0</v>
      </c>
      <c r="Q2850">
        <f>O2850*_xlfn.XLOOKUP(K2850,AM:AM,AO:AO)</f>
        <v>0</v>
      </c>
      <c r="R2850" t="str">
        <f>_xlfn.XLOOKUP(E2850,AF:AF,AG:AG)</f>
        <v>F1S USA</v>
      </c>
      <c r="S2850" t="str">
        <f>_xlfn.XLOOKUP(E2850,AF:AF,AI:AI)</f>
        <v>United States</v>
      </c>
      <c r="T2850">
        <f>WEEKNUM(G2850)</f>
        <v>36</v>
      </c>
      <c r="U2850">
        <f>YEAR(G2850)</f>
        <v>2025</v>
      </c>
      <c r="V2850" s="117">
        <f>IFERROR(Q2850/N2850,"0")</f>
        <v>0</v>
      </c>
    </row>
    <row r="2851" spans="1:22">
      <c r="A2851" t="str">
        <f>_xlfn.XLOOKUP(D2851,BN:BN,BO:BO)</f>
        <v>México</v>
      </c>
      <c r="B2851" t="s">
        <v>25</v>
      </c>
      <c r="C2851">
        <v>431</v>
      </c>
      <c r="D2851" t="str">
        <f>_xlfn.XLOOKUP(C2851,BH:BH,BI:BI)</f>
        <v>DianaM</v>
      </c>
      <c r="E2851">
        <v>28934</v>
      </c>
      <c r="F2851" t="s">
        <v>3640</v>
      </c>
      <c r="G2851" s="63">
        <v>45912</v>
      </c>
      <c r="H2851" s="63" t="s">
        <v>218</v>
      </c>
      <c r="I2851" t="s">
        <v>366</v>
      </c>
      <c r="J2851" t="str">
        <f>_xlfn.XLOOKUP(I2851,AS:AS,AU:AU)</f>
        <v>Vuelos</v>
      </c>
      <c r="K2851" t="s">
        <v>33</v>
      </c>
      <c r="L2851">
        <v>197</v>
      </c>
      <c r="M2851">
        <f>L2851*_xlfn.XLOOKUP(K2851,AM:AM,AN:AN)</f>
        <v>169.42</v>
      </c>
      <c r="N2851">
        <f>L2851*_xlfn.XLOOKUP(K2851,AM:AM,AO:AO)</f>
        <v>197</v>
      </c>
      <c r="O2851">
        <v>0</v>
      </c>
      <c r="P2851">
        <f>O2851*_xlfn.XLOOKUP(K2851,AM:AM,AN:AN)</f>
        <v>0</v>
      </c>
      <c r="Q2851">
        <f>O2851*_xlfn.XLOOKUP(K2851,AM:AM,AO:AO)</f>
        <v>0</v>
      </c>
      <c r="R2851" t="str">
        <f>_xlfn.XLOOKUP(E2851,AF:AF,AG:AG)</f>
        <v>F1S USA</v>
      </c>
      <c r="S2851" t="str">
        <f>_xlfn.XLOOKUP(E2851,AF:AF,AI:AI)</f>
        <v>United States</v>
      </c>
      <c r="T2851">
        <f>WEEKNUM(G2851)</f>
        <v>37</v>
      </c>
      <c r="U2851">
        <f>YEAR(G2851)</f>
        <v>2025</v>
      </c>
      <c r="V2851" s="117">
        <f>IFERROR(Q2851/N2851,"0")</f>
        <v>0</v>
      </c>
    </row>
    <row r="2852" spans="1:22">
      <c r="A2852" t="str">
        <f>_xlfn.XLOOKUP(D2852,BN:BN,BO:BO)</f>
        <v>México</v>
      </c>
      <c r="B2852" t="s">
        <v>25</v>
      </c>
      <c r="C2852">
        <v>431</v>
      </c>
      <c r="D2852" t="str">
        <f>_xlfn.XLOOKUP(C2852,BH:BH,BI:BI)</f>
        <v>DianaM</v>
      </c>
      <c r="E2852">
        <v>28934</v>
      </c>
      <c r="F2852" t="s">
        <v>3641</v>
      </c>
      <c r="G2852" s="63">
        <v>45903</v>
      </c>
      <c r="H2852" s="63">
        <v>45913</v>
      </c>
      <c r="I2852" t="s">
        <v>366</v>
      </c>
      <c r="J2852" t="str">
        <f>_xlfn.XLOOKUP(I2852,AS:AS,AU:AU)</f>
        <v>Vuelos</v>
      </c>
      <c r="K2852" t="s">
        <v>33</v>
      </c>
      <c r="L2852">
        <v>97.7</v>
      </c>
      <c r="M2852">
        <f>L2852*_xlfn.XLOOKUP(K2852,AM:AM,AN:AN)</f>
        <v>84.022000000000006</v>
      </c>
      <c r="N2852">
        <f>L2852*_xlfn.XLOOKUP(K2852,AM:AM,AO:AO)</f>
        <v>97.7</v>
      </c>
      <c r="O2852">
        <v>0</v>
      </c>
      <c r="P2852">
        <f>O2852*_xlfn.XLOOKUP(K2852,AM:AM,AN:AN)</f>
        <v>0</v>
      </c>
      <c r="Q2852">
        <f>O2852*_xlfn.XLOOKUP(K2852,AM:AM,AO:AO)</f>
        <v>0</v>
      </c>
      <c r="R2852" t="str">
        <f>_xlfn.XLOOKUP(E2852,AF:AF,AG:AG)</f>
        <v>F1S USA</v>
      </c>
      <c r="S2852" t="str">
        <f>_xlfn.XLOOKUP(E2852,AF:AF,AI:AI)</f>
        <v>United States</v>
      </c>
      <c r="T2852">
        <f>WEEKNUM(G2852)</f>
        <v>36</v>
      </c>
      <c r="U2852">
        <f>YEAR(G2852)</f>
        <v>2025</v>
      </c>
      <c r="V2852" s="117">
        <f>IFERROR(Q2852/N2852,"0")</f>
        <v>0</v>
      </c>
    </row>
    <row r="2853" spans="1:22">
      <c r="A2853" t="str">
        <f>_xlfn.XLOOKUP(D2853,BN:BN,BO:BO)</f>
        <v>México</v>
      </c>
      <c r="B2853" t="s">
        <v>25</v>
      </c>
      <c r="C2853">
        <v>431</v>
      </c>
      <c r="D2853" t="str">
        <f>_xlfn.XLOOKUP(C2853,BH:BH,BI:BI)</f>
        <v>DianaM</v>
      </c>
      <c r="E2853">
        <v>28934</v>
      </c>
      <c r="F2853" t="s">
        <v>3642</v>
      </c>
      <c r="G2853" s="63">
        <v>45903</v>
      </c>
      <c r="H2853" s="63">
        <v>45913</v>
      </c>
      <c r="I2853" t="s">
        <v>366</v>
      </c>
      <c r="J2853" t="str">
        <f>_xlfn.XLOOKUP(I2853,AS:AS,AU:AU)</f>
        <v>Vuelos</v>
      </c>
      <c r="K2853" t="s">
        <v>33</v>
      </c>
      <c r="L2853">
        <v>179.7</v>
      </c>
      <c r="M2853">
        <f>L2853*_xlfn.XLOOKUP(K2853,AM:AM,AN:AN)</f>
        <v>154.542</v>
      </c>
      <c r="N2853">
        <f>L2853*_xlfn.XLOOKUP(K2853,AM:AM,AO:AO)</f>
        <v>179.7</v>
      </c>
      <c r="O2853">
        <v>0</v>
      </c>
      <c r="P2853">
        <f>O2853*_xlfn.XLOOKUP(K2853,AM:AM,AN:AN)</f>
        <v>0</v>
      </c>
      <c r="Q2853">
        <f>O2853*_xlfn.XLOOKUP(K2853,AM:AM,AO:AO)</f>
        <v>0</v>
      </c>
      <c r="R2853" t="str">
        <f>_xlfn.XLOOKUP(E2853,AF:AF,AG:AG)</f>
        <v>F1S USA</v>
      </c>
      <c r="S2853" t="str">
        <f>_xlfn.XLOOKUP(E2853,AF:AF,AI:AI)</f>
        <v>United States</v>
      </c>
      <c r="T2853">
        <f>WEEKNUM(G2853)</f>
        <v>36</v>
      </c>
      <c r="U2853">
        <f>YEAR(G2853)</f>
        <v>2025</v>
      </c>
      <c r="V2853" s="117">
        <f>IFERROR(Q2853/N2853,"0")</f>
        <v>0</v>
      </c>
    </row>
    <row r="2854" spans="1:22">
      <c r="A2854" t="str">
        <f>_xlfn.XLOOKUP(D2854,BN:BN,BO:BO)</f>
        <v>México</v>
      </c>
      <c r="B2854" t="s">
        <v>25</v>
      </c>
      <c r="C2854">
        <v>431</v>
      </c>
      <c r="D2854" t="str">
        <f>_xlfn.XLOOKUP(C2854,BH:BH,BI:BI)</f>
        <v>DianaM</v>
      </c>
      <c r="E2854">
        <v>29471</v>
      </c>
      <c r="F2854" t="s">
        <v>1880</v>
      </c>
      <c r="G2854" s="63">
        <v>45903</v>
      </c>
      <c r="H2854" s="63">
        <v>45906</v>
      </c>
      <c r="I2854" t="s">
        <v>376</v>
      </c>
      <c r="J2854" t="str">
        <f>_xlfn.XLOOKUP(I2854,AS:AS,AU:AU)</f>
        <v>Hotel</v>
      </c>
      <c r="K2854" t="s">
        <v>33</v>
      </c>
      <c r="L2854">
        <v>2881.69</v>
      </c>
      <c r="M2854">
        <f>L2854*_xlfn.XLOOKUP(K2854,AM:AM,AN:AN)</f>
        <v>2478.2534000000001</v>
      </c>
      <c r="N2854">
        <f>L2854*_xlfn.XLOOKUP(K2854,AM:AM,AO:AO)</f>
        <v>2881.69</v>
      </c>
      <c r="O2854">
        <v>0</v>
      </c>
      <c r="P2854">
        <f>O2854*_xlfn.XLOOKUP(K2854,AM:AM,AN:AN)</f>
        <v>0</v>
      </c>
      <c r="Q2854">
        <f>O2854*_xlfn.XLOOKUP(K2854,AM:AM,AO:AO)</f>
        <v>0</v>
      </c>
      <c r="R2854" t="str">
        <f>_xlfn.XLOOKUP(E2854,AF:AF,AG:AG)</f>
        <v>J.K. PLACE PARIS</v>
      </c>
      <c r="S2854" t="str">
        <f>_xlfn.XLOOKUP(E2854,AF:AF,AI:AI)</f>
        <v>France</v>
      </c>
      <c r="T2854">
        <f>WEEKNUM(G2854)</f>
        <v>36</v>
      </c>
      <c r="U2854">
        <f>YEAR(G2854)</f>
        <v>2025</v>
      </c>
      <c r="V2854" s="117">
        <f>IFERROR(Q2854/N2854,"0")</f>
        <v>0</v>
      </c>
    </row>
    <row r="2855" spans="1:22">
      <c r="A2855" t="str">
        <f>_xlfn.XLOOKUP(D2855,BN:BN,BO:BO)</f>
        <v>México</v>
      </c>
      <c r="B2855" t="s">
        <v>25</v>
      </c>
      <c r="C2855">
        <v>431</v>
      </c>
      <c r="D2855" t="str">
        <f>_xlfn.XLOOKUP(C2855,BH:BH,BI:BI)</f>
        <v>DianaM</v>
      </c>
      <c r="E2855">
        <v>30871</v>
      </c>
      <c r="F2855" t="s">
        <v>3643</v>
      </c>
      <c r="G2855" s="63">
        <v>45903</v>
      </c>
      <c r="H2855" s="63">
        <v>45913</v>
      </c>
      <c r="I2855" t="s">
        <v>455</v>
      </c>
      <c r="J2855" t="str">
        <f>_xlfn.XLOOKUP(I2855,AS:AS,AU:AU)</f>
        <v>DMC</v>
      </c>
      <c r="K2855" t="s">
        <v>33</v>
      </c>
      <c r="L2855">
        <v>13748.48</v>
      </c>
      <c r="M2855">
        <f>L2855*_xlfn.XLOOKUP(K2855,AM:AM,AN:AN)</f>
        <v>11823.692799999999</v>
      </c>
      <c r="N2855">
        <f>L2855*_xlfn.XLOOKUP(K2855,AM:AM,AO:AO)</f>
        <v>13748.48</v>
      </c>
      <c r="O2855">
        <v>1329</v>
      </c>
      <c r="P2855">
        <f>O2855*_xlfn.XLOOKUP(K2855,AM:AM,AN:AN)</f>
        <v>1142.94</v>
      </c>
      <c r="Q2855">
        <f>O2855*_xlfn.XLOOKUP(K2855,AM:AM,AO:AO)</f>
        <v>1329</v>
      </c>
      <c r="R2855" t="str">
        <f>_xlfn.XLOOKUP(E2855,AF:AF,AG:AG)</f>
        <v>DUVINE CYCLING + ADVENTURE CO.</v>
      </c>
      <c r="S2855" t="str">
        <f>_xlfn.XLOOKUP(E2855,AF:AF,AI:AI)</f>
        <v>United States</v>
      </c>
      <c r="T2855">
        <f>WEEKNUM(G2855)</f>
        <v>36</v>
      </c>
      <c r="U2855">
        <f>YEAR(G2855)</f>
        <v>2025</v>
      </c>
      <c r="V2855" s="117">
        <f>IFERROR(Q2855/N2855,"0")</f>
        <v>9.6665231356484499E-2</v>
      </c>
    </row>
    <row r="2856" spans="1:22">
      <c r="A2856" t="str">
        <f>_xlfn.XLOOKUP(D2856,BN:BN,BO:BO)</f>
        <v>México</v>
      </c>
      <c r="B2856" t="s">
        <v>25</v>
      </c>
      <c r="C2856">
        <v>431</v>
      </c>
      <c r="D2856" t="str">
        <f>_xlfn.XLOOKUP(C2856,BH:BH,BI:BI)</f>
        <v>DianaM</v>
      </c>
      <c r="E2856">
        <v>0</v>
      </c>
      <c r="F2856" t="s">
        <v>1158</v>
      </c>
      <c r="G2856" s="63">
        <v>45903</v>
      </c>
      <c r="H2856" s="63">
        <v>45913</v>
      </c>
      <c r="I2856" t="s">
        <v>396</v>
      </c>
      <c r="J2856" t="str">
        <f>_xlfn.XLOOKUP(I2856,AS:AS,AU:AU)</f>
        <v>Honorarios</v>
      </c>
      <c r="K2856" t="s">
        <v>33</v>
      </c>
      <c r="L2856">
        <v>692.1</v>
      </c>
      <c r="M2856">
        <f>L2856*_xlfn.XLOOKUP(K2856,AM:AM,AN:AN)</f>
        <v>595.20600000000002</v>
      </c>
      <c r="N2856">
        <f>L2856*_xlfn.XLOOKUP(K2856,AM:AM,AO:AO)</f>
        <v>692.1</v>
      </c>
      <c r="O2856">
        <v>692.1</v>
      </c>
      <c r="P2856">
        <f>O2856*_xlfn.XLOOKUP(K2856,AM:AM,AN:AN)</f>
        <v>595.20600000000002</v>
      </c>
      <c r="Q2856">
        <f>O2856*_xlfn.XLOOKUP(K2856,AM:AM,AO:AO)</f>
        <v>692.1</v>
      </c>
      <c r="R2856" t="str">
        <f>_xlfn.XLOOKUP(E2856,AF:AF,AG:AG)</f>
        <v>FEES</v>
      </c>
      <c r="S2856">
        <f>_xlfn.XLOOKUP(E2856,AF:AF,AI:AI)</f>
        <v>0</v>
      </c>
      <c r="T2856">
        <f>WEEKNUM(G2856)</f>
        <v>36</v>
      </c>
      <c r="U2856">
        <f>YEAR(G2856)</f>
        <v>2025</v>
      </c>
      <c r="V2856" s="117">
        <f>IFERROR(Q2856/N2856,"0")</f>
        <v>1</v>
      </c>
    </row>
    <row r="2857" spans="1:22">
      <c r="A2857" t="str">
        <f>_xlfn.XLOOKUP(D2857,BN:BN,BO:BO)</f>
        <v>México</v>
      </c>
      <c r="B2857" t="s">
        <v>25</v>
      </c>
      <c r="C2857">
        <v>432</v>
      </c>
      <c r="D2857" t="str">
        <f>_xlfn.XLOOKUP(C2857,BH:BH,BI:BI)</f>
        <v>DianaM</v>
      </c>
      <c r="E2857">
        <v>24224</v>
      </c>
      <c r="F2857" t="s">
        <v>3644</v>
      </c>
      <c r="G2857" s="63">
        <v>45847</v>
      </c>
      <c r="H2857" s="63">
        <v>45853</v>
      </c>
      <c r="I2857" t="s">
        <v>366</v>
      </c>
      <c r="J2857" t="str">
        <f>_xlfn.XLOOKUP(I2857,AS:AS,AU:AU)</f>
        <v>Vuelos</v>
      </c>
      <c r="K2857" t="s">
        <v>33</v>
      </c>
      <c r="L2857">
        <v>6687.31</v>
      </c>
      <c r="M2857">
        <f>L2857*_xlfn.XLOOKUP(K2857,AM:AM,AN:AN)</f>
        <v>5751.0866000000005</v>
      </c>
      <c r="N2857">
        <f>L2857*_xlfn.XLOOKUP(K2857,AM:AM,AO:AO)</f>
        <v>6687.31</v>
      </c>
      <c r="O2857">
        <v>834</v>
      </c>
      <c r="P2857">
        <f>O2857*_xlfn.XLOOKUP(K2857,AM:AM,AN:AN)</f>
        <v>717.24</v>
      </c>
      <c r="Q2857">
        <f>O2857*_xlfn.XLOOKUP(K2857,AM:AM,AO:AO)</f>
        <v>834</v>
      </c>
      <c r="R2857" t="str">
        <f>_xlfn.XLOOKUP(E2857,AF:AF,AG:AG)</f>
        <v>American Airlines</v>
      </c>
      <c r="S2857" t="str">
        <f>_xlfn.XLOOKUP(E2857,AF:AF,AI:AI)</f>
        <v>United States</v>
      </c>
      <c r="T2857">
        <f>WEEKNUM(G2857)</f>
        <v>28</v>
      </c>
      <c r="U2857">
        <f>YEAR(G2857)</f>
        <v>2025</v>
      </c>
      <c r="V2857" s="117">
        <f>IFERROR(Q2857/N2857,"0")</f>
        <v>0.12471382364508299</v>
      </c>
    </row>
    <row r="2858" spans="1:22">
      <c r="A2858" t="str">
        <f>_xlfn.XLOOKUP(D2858,BN:BN,BO:BO)</f>
        <v>México</v>
      </c>
      <c r="B2858" t="s">
        <v>25</v>
      </c>
      <c r="C2858">
        <v>432</v>
      </c>
      <c r="D2858" t="str">
        <f>_xlfn.XLOOKUP(C2858,BH:BH,BI:BI)</f>
        <v>DianaM</v>
      </c>
      <c r="E2858">
        <v>24224</v>
      </c>
      <c r="F2858" t="s">
        <v>3645</v>
      </c>
      <c r="G2858" s="63">
        <v>45847</v>
      </c>
      <c r="H2858" s="63">
        <v>45853</v>
      </c>
      <c r="I2858" t="s">
        <v>366</v>
      </c>
      <c r="J2858" t="str">
        <f>_xlfn.XLOOKUP(I2858,AS:AS,AU:AU)</f>
        <v>Vuelos</v>
      </c>
      <c r="K2858" t="s">
        <v>33</v>
      </c>
      <c r="L2858">
        <v>6687.31</v>
      </c>
      <c r="M2858">
        <f>L2858*_xlfn.XLOOKUP(K2858,AM:AM,AN:AN)</f>
        <v>5751.0866000000005</v>
      </c>
      <c r="N2858">
        <f>L2858*_xlfn.XLOOKUP(K2858,AM:AM,AO:AO)</f>
        <v>6687.31</v>
      </c>
      <c r="O2858">
        <v>834</v>
      </c>
      <c r="P2858">
        <f>O2858*_xlfn.XLOOKUP(K2858,AM:AM,AN:AN)</f>
        <v>717.24</v>
      </c>
      <c r="Q2858">
        <f>O2858*_xlfn.XLOOKUP(K2858,AM:AM,AO:AO)</f>
        <v>834</v>
      </c>
      <c r="R2858" t="str">
        <f>_xlfn.XLOOKUP(E2858,AF:AF,AG:AG)</f>
        <v>American Airlines</v>
      </c>
      <c r="S2858" t="str">
        <f>_xlfn.XLOOKUP(E2858,AF:AF,AI:AI)</f>
        <v>United States</v>
      </c>
      <c r="T2858">
        <f>WEEKNUM(G2858)</f>
        <v>28</v>
      </c>
      <c r="U2858">
        <f>YEAR(G2858)</f>
        <v>2025</v>
      </c>
      <c r="V2858" s="117">
        <f>IFERROR(Q2858/N2858,"0")</f>
        <v>0.12471382364508299</v>
      </c>
    </row>
    <row r="2859" spans="1:22">
      <c r="A2859" t="str">
        <f>_xlfn.XLOOKUP(D2859,BN:BN,BO:BO)</f>
        <v>México</v>
      </c>
      <c r="B2859" t="s">
        <v>25</v>
      </c>
      <c r="C2859">
        <v>432</v>
      </c>
      <c r="D2859" t="str">
        <f>_xlfn.XLOOKUP(C2859,BH:BH,BI:BI)</f>
        <v>DianaM</v>
      </c>
      <c r="E2859">
        <v>24224</v>
      </c>
      <c r="F2859" t="s">
        <v>3646</v>
      </c>
      <c r="G2859" s="63">
        <v>45847</v>
      </c>
      <c r="H2859" s="63">
        <v>45853</v>
      </c>
      <c r="I2859" t="s">
        <v>366</v>
      </c>
      <c r="J2859" t="str">
        <f>_xlfn.XLOOKUP(I2859,AS:AS,AU:AU)</f>
        <v>Vuelos</v>
      </c>
      <c r="K2859" t="s">
        <v>33</v>
      </c>
      <c r="L2859">
        <v>6687.31</v>
      </c>
      <c r="M2859">
        <f>L2859*_xlfn.XLOOKUP(K2859,AM:AM,AN:AN)</f>
        <v>5751.0866000000005</v>
      </c>
      <c r="N2859">
        <f>L2859*_xlfn.XLOOKUP(K2859,AM:AM,AO:AO)</f>
        <v>6687.31</v>
      </c>
      <c r="O2859">
        <v>834</v>
      </c>
      <c r="P2859">
        <f>O2859*_xlfn.XLOOKUP(K2859,AM:AM,AN:AN)</f>
        <v>717.24</v>
      </c>
      <c r="Q2859">
        <f>O2859*_xlfn.XLOOKUP(K2859,AM:AM,AO:AO)</f>
        <v>834</v>
      </c>
      <c r="R2859" t="str">
        <f>_xlfn.XLOOKUP(E2859,AF:AF,AG:AG)</f>
        <v>American Airlines</v>
      </c>
      <c r="S2859" t="str">
        <f>_xlfn.XLOOKUP(E2859,AF:AF,AI:AI)</f>
        <v>United States</v>
      </c>
      <c r="T2859">
        <f>WEEKNUM(G2859)</f>
        <v>28</v>
      </c>
      <c r="U2859">
        <f>YEAR(G2859)</f>
        <v>2025</v>
      </c>
      <c r="V2859" s="117">
        <f>IFERROR(Q2859/N2859,"0")</f>
        <v>0.12471382364508299</v>
      </c>
    </row>
    <row r="2860" spans="1:22">
      <c r="A2860" t="str">
        <f>_xlfn.XLOOKUP(D2860,BN:BN,BO:BO)</f>
        <v>México</v>
      </c>
      <c r="B2860" t="s">
        <v>25</v>
      </c>
      <c r="C2860">
        <v>432</v>
      </c>
      <c r="D2860" t="str">
        <f>_xlfn.XLOOKUP(C2860,BH:BH,BI:BI)</f>
        <v>DianaM</v>
      </c>
      <c r="E2860">
        <v>24224</v>
      </c>
      <c r="F2860" t="s">
        <v>3647</v>
      </c>
      <c r="G2860" s="63">
        <v>45847</v>
      </c>
      <c r="H2860" s="63">
        <v>45853</v>
      </c>
      <c r="I2860" t="s">
        <v>366</v>
      </c>
      <c r="J2860" t="str">
        <f>_xlfn.XLOOKUP(I2860,AS:AS,AU:AU)</f>
        <v>Vuelos</v>
      </c>
      <c r="K2860" t="s">
        <v>33</v>
      </c>
      <c r="L2860">
        <v>6687.31</v>
      </c>
      <c r="M2860">
        <f>L2860*_xlfn.XLOOKUP(K2860,AM:AM,AN:AN)</f>
        <v>5751.0866000000005</v>
      </c>
      <c r="N2860">
        <f>L2860*_xlfn.XLOOKUP(K2860,AM:AM,AO:AO)</f>
        <v>6687.31</v>
      </c>
      <c r="O2860">
        <v>834</v>
      </c>
      <c r="P2860">
        <f>O2860*_xlfn.XLOOKUP(K2860,AM:AM,AN:AN)</f>
        <v>717.24</v>
      </c>
      <c r="Q2860">
        <f>O2860*_xlfn.XLOOKUP(K2860,AM:AM,AO:AO)</f>
        <v>834</v>
      </c>
      <c r="R2860" t="str">
        <f>_xlfn.XLOOKUP(E2860,AF:AF,AG:AG)</f>
        <v>American Airlines</v>
      </c>
      <c r="S2860" t="str">
        <f>_xlfn.XLOOKUP(E2860,AF:AF,AI:AI)</f>
        <v>United States</v>
      </c>
      <c r="T2860">
        <f>WEEKNUM(G2860)</f>
        <v>28</v>
      </c>
      <c r="U2860">
        <f>YEAR(G2860)</f>
        <v>2025</v>
      </c>
      <c r="V2860" s="117">
        <f>IFERROR(Q2860/N2860,"0")</f>
        <v>0.12471382364508299</v>
      </c>
    </row>
    <row r="2861" spans="1:22">
      <c r="A2861" t="str">
        <f>_xlfn.XLOOKUP(D2861,BN:BN,BO:BO)</f>
        <v>México</v>
      </c>
      <c r="B2861" t="s">
        <v>25</v>
      </c>
      <c r="C2861">
        <v>432</v>
      </c>
      <c r="D2861" t="str">
        <f>_xlfn.XLOOKUP(C2861,BH:BH,BI:BI)</f>
        <v>DianaM</v>
      </c>
      <c r="E2861">
        <v>0</v>
      </c>
      <c r="F2861" t="s">
        <v>3648</v>
      </c>
      <c r="G2861" s="63">
        <v>45847</v>
      </c>
      <c r="H2861" s="63">
        <v>45853</v>
      </c>
      <c r="I2861" t="s">
        <v>396</v>
      </c>
      <c r="J2861" t="str">
        <f>_xlfn.XLOOKUP(I2861,AS:AS,AU:AU)</f>
        <v>Honorarios</v>
      </c>
      <c r="K2861" t="s">
        <v>33</v>
      </c>
      <c r="L2861">
        <v>200</v>
      </c>
      <c r="M2861">
        <f>L2861*_xlfn.XLOOKUP(K2861,AM:AM,AN:AN)</f>
        <v>172</v>
      </c>
      <c r="N2861">
        <f>L2861*_xlfn.XLOOKUP(K2861,AM:AM,AO:AO)</f>
        <v>200</v>
      </c>
      <c r="O2861">
        <v>200</v>
      </c>
      <c r="P2861">
        <f>O2861*_xlfn.XLOOKUP(K2861,AM:AM,AN:AN)</f>
        <v>172</v>
      </c>
      <c r="Q2861">
        <f>O2861*_xlfn.XLOOKUP(K2861,AM:AM,AO:AO)</f>
        <v>200</v>
      </c>
      <c r="R2861" t="str">
        <f>_xlfn.XLOOKUP(E2861,AF:AF,AG:AG)</f>
        <v>FEES</v>
      </c>
      <c r="S2861">
        <f>_xlfn.XLOOKUP(E2861,AF:AF,AI:AI)</f>
        <v>0</v>
      </c>
      <c r="T2861">
        <f>WEEKNUM(G2861)</f>
        <v>28</v>
      </c>
      <c r="U2861">
        <f>YEAR(G2861)</f>
        <v>2025</v>
      </c>
      <c r="V2861" s="117">
        <f>IFERROR(Q2861/N2861,"0")</f>
        <v>1</v>
      </c>
    </row>
    <row r="2862" spans="1:22">
      <c r="A2862" t="str">
        <f>_xlfn.XLOOKUP(D2862,BN:BN,BO:BO)</f>
        <v>Madrid</v>
      </c>
      <c r="B2862" t="s">
        <v>25</v>
      </c>
      <c r="C2862">
        <v>433</v>
      </c>
      <c r="D2862" t="str">
        <f>_xlfn.XLOOKUP(C2862,BH:BH,BI:BI)</f>
        <v>AndreaG</v>
      </c>
      <c r="E2862">
        <v>28779</v>
      </c>
      <c r="F2862" t="s">
        <v>3649</v>
      </c>
      <c r="G2862" s="63">
        <v>45848</v>
      </c>
      <c r="H2862" s="63">
        <v>45851</v>
      </c>
      <c r="I2862" t="s">
        <v>376</v>
      </c>
      <c r="J2862" t="str">
        <f>_xlfn.XLOOKUP(I2862,AS:AS,AU:AU)</f>
        <v>Hotel</v>
      </c>
      <c r="K2862" t="s">
        <v>27</v>
      </c>
      <c r="L2862">
        <v>2397</v>
      </c>
      <c r="M2862">
        <f>L2862*_xlfn.XLOOKUP(K2862,AM:AM,AN:AN)</f>
        <v>2397</v>
      </c>
      <c r="N2862">
        <f>L2862*_xlfn.XLOOKUP(K2862,AM:AM,AO:AO)</f>
        <v>2780.52</v>
      </c>
      <c r="O2862">
        <v>216.76</v>
      </c>
      <c r="P2862">
        <f>O2862*_xlfn.XLOOKUP(K2862,AM:AM,AN:AN)</f>
        <v>216.76</v>
      </c>
      <c r="Q2862">
        <f>O2862*_xlfn.XLOOKUP(K2862,AM:AM,AO:AO)</f>
        <v>251.44159999999997</v>
      </c>
      <c r="R2862" t="str">
        <f>_xlfn.XLOOKUP(E2862,AF:AF,AG:AG)</f>
        <v>THE IVENS HOTEL</v>
      </c>
      <c r="S2862" t="str">
        <f>_xlfn.XLOOKUP(E2862,AF:AF,AI:AI)</f>
        <v>Portugal</v>
      </c>
      <c r="T2862">
        <f>WEEKNUM(G2862)</f>
        <v>28</v>
      </c>
      <c r="U2862">
        <f>YEAR(G2862)</f>
        <v>2025</v>
      </c>
      <c r="V2862" s="117">
        <f>IFERROR(Q2862/N2862,"0")</f>
        <v>9.0429703796412172E-2</v>
      </c>
    </row>
    <row r="2863" spans="1:22">
      <c r="A2863" t="str">
        <f>_xlfn.XLOOKUP(D2863,BN:BN,BO:BO)</f>
        <v>Madrid</v>
      </c>
      <c r="B2863" t="s">
        <v>25</v>
      </c>
      <c r="C2863">
        <v>433</v>
      </c>
      <c r="D2863" t="str">
        <f>_xlfn.XLOOKUP(C2863,BH:BH,BI:BI)</f>
        <v>AndreaG</v>
      </c>
      <c r="E2863">
        <v>28749</v>
      </c>
      <c r="F2863" t="s">
        <v>3650</v>
      </c>
      <c r="G2863" s="63">
        <v>45848</v>
      </c>
      <c r="H2863" s="63">
        <v>45851</v>
      </c>
      <c r="I2863" t="s">
        <v>376</v>
      </c>
      <c r="J2863" t="str">
        <f>_xlfn.XLOOKUP(I2863,AS:AS,AU:AU)</f>
        <v>Hotel</v>
      </c>
      <c r="K2863" t="s">
        <v>27</v>
      </c>
      <c r="L2863">
        <v>1300</v>
      </c>
      <c r="M2863">
        <f>L2863*_xlfn.XLOOKUP(K2863,AM:AM,AN:AN)</f>
        <v>1300</v>
      </c>
      <c r="N2863">
        <f>L2863*_xlfn.XLOOKUP(K2863,AM:AM,AO:AO)</f>
        <v>1508</v>
      </c>
      <c r="O2863">
        <v>130</v>
      </c>
      <c r="P2863">
        <f>O2863*_xlfn.XLOOKUP(K2863,AM:AM,AN:AN)</f>
        <v>130</v>
      </c>
      <c r="Q2863">
        <f>O2863*_xlfn.XLOOKUP(K2863,AM:AM,AO:AO)</f>
        <v>150.79999999999998</v>
      </c>
      <c r="R2863" t="str">
        <f>_xlfn.XLOOKUP(E2863,AF:AF,AG:AG)</f>
        <v>SAO LOURENCO DO BARROCAL</v>
      </c>
      <c r="S2863" t="str">
        <f>_xlfn.XLOOKUP(E2863,AF:AF,AI:AI)</f>
        <v>Portugal</v>
      </c>
      <c r="T2863">
        <f>WEEKNUM(G2863)</f>
        <v>28</v>
      </c>
      <c r="U2863">
        <f>YEAR(G2863)</f>
        <v>2025</v>
      </c>
      <c r="V2863" s="117">
        <f>IFERROR(Q2863/N2863,"0")</f>
        <v>9.9999999999999992E-2</v>
      </c>
    </row>
    <row r="2864" spans="1:22">
      <c r="A2864" t="str">
        <f>_xlfn.XLOOKUP(D2864,BN:BN,BO:BO)</f>
        <v>Madrid</v>
      </c>
      <c r="B2864" t="s">
        <v>25</v>
      </c>
      <c r="C2864">
        <v>433</v>
      </c>
      <c r="D2864" t="str">
        <f>_xlfn.XLOOKUP(C2864,BH:BH,BI:BI)</f>
        <v>AndreaG</v>
      </c>
      <c r="E2864">
        <v>28937</v>
      </c>
      <c r="F2864" t="s">
        <v>3651</v>
      </c>
      <c r="G2864" s="63">
        <v>45853</v>
      </c>
      <c r="H2864" s="63">
        <v>45856</v>
      </c>
      <c r="I2864" t="s">
        <v>376</v>
      </c>
      <c r="J2864" t="str">
        <f>_xlfn.XLOOKUP(I2864,AS:AS,AU:AU)</f>
        <v>Hotel</v>
      </c>
      <c r="K2864" t="s">
        <v>27</v>
      </c>
      <c r="L2864">
        <v>2346</v>
      </c>
      <c r="M2864">
        <f>L2864*_xlfn.XLOOKUP(K2864,AM:AM,AN:AN)</f>
        <v>2346</v>
      </c>
      <c r="N2864">
        <f>L2864*_xlfn.XLOOKUP(K2864,AM:AM,AO:AO)</f>
        <v>2721.3599999999997</v>
      </c>
      <c r="O2864">
        <v>221.32</v>
      </c>
      <c r="P2864">
        <f>O2864*_xlfn.XLOOKUP(K2864,AM:AM,AN:AN)</f>
        <v>221.32</v>
      </c>
      <c r="Q2864">
        <f>O2864*_xlfn.XLOOKUP(K2864,AM:AM,AO:AO)</f>
        <v>256.7312</v>
      </c>
      <c r="R2864" t="str">
        <f>_xlfn.XLOOKUP(E2864,AF:AF,AG:AG)</f>
        <v>SPATIA COMPORTA</v>
      </c>
      <c r="S2864" t="str">
        <f>_xlfn.XLOOKUP(E2864,AF:AF,AI:AI)</f>
        <v>Portugal</v>
      </c>
      <c r="T2864">
        <f>WEEKNUM(G2864)</f>
        <v>29</v>
      </c>
      <c r="U2864">
        <f>YEAR(G2864)</f>
        <v>2025</v>
      </c>
      <c r="V2864" s="117">
        <f>IFERROR(Q2864/N2864,"0")</f>
        <v>9.4339300937766421E-2</v>
      </c>
    </row>
    <row r="2865" spans="1:22">
      <c r="A2865" t="str">
        <f>_xlfn.XLOOKUP(D2865,BN:BN,BO:BO)</f>
        <v>Madrid</v>
      </c>
      <c r="B2865" t="s">
        <v>25</v>
      </c>
      <c r="C2865">
        <v>433</v>
      </c>
      <c r="D2865" t="str">
        <f>_xlfn.XLOOKUP(C2865,BH:BH,BI:BI)</f>
        <v>AndreaG</v>
      </c>
      <c r="E2865">
        <v>28799</v>
      </c>
      <c r="F2865" t="s">
        <v>3652</v>
      </c>
      <c r="G2865" s="63">
        <v>45856</v>
      </c>
      <c r="H2865" s="63">
        <v>45858</v>
      </c>
      <c r="I2865" t="s">
        <v>376</v>
      </c>
      <c r="J2865" t="str">
        <f>_xlfn.XLOOKUP(I2865,AS:AS,AU:AU)</f>
        <v>Hotel</v>
      </c>
      <c r="K2865" t="s">
        <v>27</v>
      </c>
      <c r="L2865">
        <v>3060</v>
      </c>
      <c r="M2865">
        <f>L2865*_xlfn.XLOOKUP(K2865,AM:AM,AN:AN)</f>
        <v>3060</v>
      </c>
      <c r="N2865">
        <f>L2865*_xlfn.XLOOKUP(K2865,AM:AM,AO:AO)</f>
        <v>3549.6</v>
      </c>
      <c r="O2865">
        <v>306</v>
      </c>
      <c r="P2865">
        <f>O2865*_xlfn.XLOOKUP(K2865,AM:AM,AN:AN)</f>
        <v>306</v>
      </c>
      <c r="Q2865">
        <f>O2865*_xlfn.XLOOKUP(K2865,AM:AM,AO:AO)</f>
        <v>354.96</v>
      </c>
      <c r="R2865" t="str">
        <f>_xlfn.XLOOKUP(E2865,AF:AF,AG:AG)</f>
        <v>THE LARGO HOME OF PORTO</v>
      </c>
      <c r="S2865" t="str">
        <f>_xlfn.XLOOKUP(E2865,AF:AF,AI:AI)</f>
        <v>Portugal</v>
      </c>
      <c r="T2865">
        <f>WEEKNUM(G2865)</f>
        <v>29</v>
      </c>
      <c r="U2865">
        <f>YEAR(G2865)</f>
        <v>2025</v>
      </c>
      <c r="V2865" s="117">
        <f>IFERROR(Q2865/N2865,"0")</f>
        <v>9.9999999999999992E-2</v>
      </c>
    </row>
    <row r="2866" spans="1:22">
      <c r="A2866" t="str">
        <f>_xlfn.XLOOKUP(D2866,BN:BN,BO:BO)</f>
        <v>Madrid</v>
      </c>
      <c r="B2866" t="s">
        <v>25</v>
      </c>
      <c r="C2866">
        <v>433</v>
      </c>
      <c r="D2866" t="str">
        <f>_xlfn.XLOOKUP(C2866,BH:BH,BI:BI)</f>
        <v>AndreaG</v>
      </c>
      <c r="E2866">
        <v>28751</v>
      </c>
      <c r="F2866" t="s">
        <v>3653</v>
      </c>
      <c r="G2866" s="63">
        <v>45858</v>
      </c>
      <c r="H2866" s="63">
        <v>45861</v>
      </c>
      <c r="I2866" t="s">
        <v>376</v>
      </c>
      <c r="J2866" t="str">
        <f>_xlfn.XLOOKUP(I2866,AS:AS,AU:AU)</f>
        <v>Hotel</v>
      </c>
      <c r="K2866" t="s">
        <v>27</v>
      </c>
      <c r="L2866">
        <v>2160</v>
      </c>
      <c r="M2866">
        <f>L2866*_xlfn.XLOOKUP(K2866,AM:AM,AN:AN)</f>
        <v>2160</v>
      </c>
      <c r="N2866">
        <f>L2866*_xlfn.XLOOKUP(K2866,AM:AM,AO:AO)</f>
        <v>2505.6</v>
      </c>
      <c r="O2866">
        <v>0</v>
      </c>
      <c r="P2866">
        <f>O2866*_xlfn.XLOOKUP(K2866,AM:AM,AN:AN)</f>
        <v>0</v>
      </c>
      <c r="Q2866">
        <f>O2866*_xlfn.XLOOKUP(K2866,AM:AM,AO:AO)</f>
        <v>0</v>
      </c>
      <c r="R2866" t="str">
        <f>_xlfn.XLOOKUP(E2866,AF:AF,AG:AG)</f>
        <v>VILLA MABROUKA</v>
      </c>
      <c r="S2866" t="str">
        <f>_xlfn.XLOOKUP(E2866,AF:AF,AI:AI)</f>
        <v>Morocco</v>
      </c>
      <c r="T2866">
        <f>WEEKNUM(G2866)</f>
        <v>30</v>
      </c>
      <c r="U2866">
        <f>YEAR(G2866)</f>
        <v>2025</v>
      </c>
      <c r="V2866" s="117">
        <f>IFERROR(Q2866/N2866,"0")</f>
        <v>0</v>
      </c>
    </row>
    <row r="2867" spans="1:22">
      <c r="A2867" t="str">
        <f>_xlfn.XLOOKUP(D2867,BN:BN,BO:BO)</f>
        <v>Madrid</v>
      </c>
      <c r="B2867" t="s">
        <v>25</v>
      </c>
      <c r="C2867">
        <v>433</v>
      </c>
      <c r="D2867" t="str">
        <f>_xlfn.XLOOKUP(C2867,BH:BH,BI:BI)</f>
        <v>AndreaG</v>
      </c>
      <c r="E2867">
        <v>28934</v>
      </c>
      <c r="F2867" t="s">
        <v>3654</v>
      </c>
      <c r="G2867" s="63">
        <v>45858</v>
      </c>
      <c r="H2867" s="63">
        <v>45858</v>
      </c>
      <c r="I2867" t="s">
        <v>366</v>
      </c>
      <c r="J2867" t="str">
        <f>_xlfn.XLOOKUP(I2867,AS:AS,AU:AU)</f>
        <v>Vuelos</v>
      </c>
      <c r="K2867" t="s">
        <v>27</v>
      </c>
      <c r="L2867">
        <v>218.74</v>
      </c>
      <c r="M2867">
        <f>L2867*_xlfn.XLOOKUP(K2867,AM:AM,AN:AN)</f>
        <v>218.74</v>
      </c>
      <c r="N2867">
        <f>L2867*_xlfn.XLOOKUP(K2867,AM:AM,AO:AO)</f>
        <v>253.73839999999998</v>
      </c>
      <c r="O2867">
        <v>0</v>
      </c>
      <c r="P2867">
        <f>O2867*_xlfn.XLOOKUP(K2867,AM:AM,AN:AN)</f>
        <v>0</v>
      </c>
      <c r="Q2867">
        <f>O2867*_xlfn.XLOOKUP(K2867,AM:AM,AO:AO)</f>
        <v>0</v>
      </c>
      <c r="R2867" t="str">
        <f>_xlfn.XLOOKUP(E2867,AF:AF,AG:AG)</f>
        <v>F1S USA</v>
      </c>
      <c r="S2867" t="str">
        <f>_xlfn.XLOOKUP(E2867,AF:AF,AI:AI)</f>
        <v>United States</v>
      </c>
      <c r="T2867">
        <f>WEEKNUM(G2867)</f>
        <v>30</v>
      </c>
      <c r="U2867">
        <f>YEAR(G2867)</f>
        <v>2025</v>
      </c>
      <c r="V2867" s="117">
        <f>IFERROR(Q2867/N2867,"0")</f>
        <v>0</v>
      </c>
    </row>
    <row r="2868" spans="1:22">
      <c r="A2868" t="str">
        <f>_xlfn.XLOOKUP(D2868,BN:BN,BO:BO)</f>
        <v>Madrid</v>
      </c>
      <c r="B2868" t="s">
        <v>25</v>
      </c>
      <c r="C2868">
        <v>433</v>
      </c>
      <c r="D2868" t="str">
        <f>_xlfn.XLOOKUP(C2868,BH:BH,BI:BI)</f>
        <v>AndreaG</v>
      </c>
      <c r="E2868">
        <v>28934</v>
      </c>
      <c r="F2868" t="s">
        <v>3655</v>
      </c>
      <c r="G2868" s="63">
        <v>45858</v>
      </c>
      <c r="H2868" s="63">
        <v>45858</v>
      </c>
      <c r="I2868" t="s">
        <v>366</v>
      </c>
      <c r="J2868" t="str">
        <f>_xlfn.XLOOKUP(I2868,AS:AS,AU:AU)</f>
        <v>Vuelos</v>
      </c>
      <c r="K2868" t="s">
        <v>27</v>
      </c>
      <c r="L2868">
        <v>218.74</v>
      </c>
      <c r="M2868">
        <f>L2868*_xlfn.XLOOKUP(K2868,AM:AM,AN:AN)</f>
        <v>218.74</v>
      </c>
      <c r="N2868">
        <f>L2868*_xlfn.XLOOKUP(K2868,AM:AM,AO:AO)</f>
        <v>253.73839999999998</v>
      </c>
      <c r="O2868">
        <v>0</v>
      </c>
      <c r="P2868">
        <f>O2868*_xlfn.XLOOKUP(K2868,AM:AM,AN:AN)</f>
        <v>0</v>
      </c>
      <c r="Q2868">
        <f>O2868*_xlfn.XLOOKUP(K2868,AM:AM,AO:AO)</f>
        <v>0</v>
      </c>
      <c r="R2868" t="str">
        <f>_xlfn.XLOOKUP(E2868,AF:AF,AG:AG)</f>
        <v>F1S USA</v>
      </c>
      <c r="S2868" t="str">
        <f>_xlfn.XLOOKUP(E2868,AF:AF,AI:AI)</f>
        <v>United States</v>
      </c>
      <c r="T2868">
        <f>WEEKNUM(G2868)</f>
        <v>30</v>
      </c>
      <c r="U2868">
        <f>YEAR(G2868)</f>
        <v>2025</v>
      </c>
      <c r="V2868" s="117">
        <f>IFERROR(Q2868/N2868,"0")</f>
        <v>0</v>
      </c>
    </row>
    <row r="2869" spans="1:22">
      <c r="A2869" t="str">
        <f>_xlfn.XLOOKUP(D2869,BN:BN,BO:BO)</f>
        <v>Madrid</v>
      </c>
      <c r="B2869" t="s">
        <v>25</v>
      </c>
      <c r="C2869">
        <v>433</v>
      </c>
      <c r="D2869" t="str">
        <f>_xlfn.XLOOKUP(C2869,BH:BH,BI:BI)</f>
        <v>AndreaG</v>
      </c>
      <c r="E2869">
        <v>27914</v>
      </c>
      <c r="F2869" t="s">
        <v>3656</v>
      </c>
      <c r="G2869" s="63">
        <v>45861</v>
      </c>
      <c r="H2869" s="63">
        <v>45861</v>
      </c>
      <c r="I2869" t="s">
        <v>484</v>
      </c>
      <c r="J2869" t="str">
        <f>_xlfn.XLOOKUP(I2869,AS:AS,AU:AU)</f>
        <v>Vuelos</v>
      </c>
      <c r="K2869" t="s">
        <v>27</v>
      </c>
      <c r="L2869">
        <v>544.05999999999995</v>
      </c>
      <c r="M2869">
        <f>L2869*_xlfn.XLOOKUP(K2869,AM:AM,AN:AN)</f>
        <v>544.05999999999995</v>
      </c>
      <c r="N2869">
        <f>L2869*_xlfn.XLOOKUP(K2869,AM:AM,AO:AO)</f>
        <v>631.10959999999989</v>
      </c>
      <c r="O2869">
        <v>0</v>
      </c>
      <c r="P2869">
        <f>O2869*_xlfn.XLOOKUP(K2869,AM:AM,AN:AN)</f>
        <v>0</v>
      </c>
      <c r="Q2869">
        <f>O2869*_xlfn.XLOOKUP(K2869,AM:AM,AO:AO)</f>
        <v>0</v>
      </c>
      <c r="R2869" t="str">
        <f>_xlfn.XLOOKUP(E2869,AF:AF,AG:AG)</f>
        <v>Servivuelo</v>
      </c>
      <c r="S2869" t="str">
        <f>_xlfn.XLOOKUP(E2869,AF:AF,AI:AI)</f>
        <v>Spain</v>
      </c>
      <c r="T2869">
        <f>WEEKNUM(G2869)</f>
        <v>30</v>
      </c>
      <c r="U2869">
        <f>YEAR(G2869)</f>
        <v>2025</v>
      </c>
      <c r="V2869" s="117">
        <f>IFERROR(Q2869/N2869,"0")</f>
        <v>0</v>
      </c>
    </row>
    <row r="2870" spans="1:22">
      <c r="A2870" t="str">
        <f>_xlfn.XLOOKUP(D2870,BN:BN,BO:BO)</f>
        <v>Madrid</v>
      </c>
      <c r="B2870" t="s">
        <v>25</v>
      </c>
      <c r="C2870">
        <v>433</v>
      </c>
      <c r="D2870" t="str">
        <f>_xlfn.XLOOKUP(C2870,BH:BH,BI:BI)</f>
        <v>AndreaG</v>
      </c>
      <c r="E2870">
        <v>0</v>
      </c>
      <c r="F2870" t="s">
        <v>3657</v>
      </c>
      <c r="G2870" s="63">
        <v>45861</v>
      </c>
      <c r="H2870" s="63">
        <v>45861</v>
      </c>
      <c r="I2870" t="s">
        <v>396</v>
      </c>
      <c r="J2870" t="str">
        <f>_xlfn.XLOOKUP(I2870,AS:AS,AU:AU)</f>
        <v>Honorarios</v>
      </c>
      <c r="K2870" t="s">
        <v>27</v>
      </c>
      <c r="L2870">
        <v>1133</v>
      </c>
      <c r="M2870">
        <f>L2870*_xlfn.XLOOKUP(K2870,AM:AM,AN:AN)</f>
        <v>1133</v>
      </c>
      <c r="N2870">
        <f>L2870*_xlfn.XLOOKUP(K2870,AM:AM,AO:AO)</f>
        <v>1314.28</v>
      </c>
      <c r="O2870">
        <v>1133</v>
      </c>
      <c r="P2870">
        <f>O2870*_xlfn.XLOOKUP(K2870,AM:AM,AN:AN)</f>
        <v>1133</v>
      </c>
      <c r="Q2870">
        <f>O2870*_xlfn.XLOOKUP(K2870,AM:AM,AO:AO)</f>
        <v>1314.28</v>
      </c>
      <c r="R2870" t="str">
        <f>_xlfn.XLOOKUP(E2870,AF:AF,AG:AG)</f>
        <v>FEES</v>
      </c>
      <c r="S2870">
        <f>_xlfn.XLOOKUP(E2870,AF:AF,AI:AI)</f>
        <v>0</v>
      </c>
      <c r="T2870">
        <f>WEEKNUM(G2870)</f>
        <v>30</v>
      </c>
      <c r="U2870">
        <f>YEAR(G2870)</f>
        <v>2025</v>
      </c>
      <c r="V2870" s="117">
        <f>IFERROR(Q2870/N2870,"0")</f>
        <v>1</v>
      </c>
    </row>
    <row r="2871" spans="1:22">
      <c r="A2871" t="str">
        <f>_xlfn.XLOOKUP(D2871,BN:BN,BO:BO)</f>
        <v>México</v>
      </c>
      <c r="B2871" t="s">
        <v>25</v>
      </c>
      <c r="C2871">
        <v>434</v>
      </c>
      <c r="D2871" t="str">
        <f>_xlfn.XLOOKUP(C2871,BH:BH,BI:BI)</f>
        <v>JorgeG</v>
      </c>
      <c r="E2871">
        <v>25643</v>
      </c>
      <c r="F2871" t="s">
        <v>3658</v>
      </c>
      <c r="G2871" s="63">
        <v>45826</v>
      </c>
      <c r="H2871" s="63">
        <v>45827</v>
      </c>
      <c r="I2871" t="s">
        <v>376</v>
      </c>
      <c r="J2871" t="str">
        <f>_xlfn.XLOOKUP(I2871,AS:AS,AU:AU)</f>
        <v>Hotel</v>
      </c>
      <c r="K2871" t="s">
        <v>202</v>
      </c>
      <c r="L2871">
        <v>1445</v>
      </c>
      <c r="M2871">
        <f>L2871*_xlfn.XLOOKUP(K2871,AM:AM,AN:AN)</f>
        <v>1661.7499999999998</v>
      </c>
      <c r="N2871">
        <f>L2871*_xlfn.XLOOKUP(K2871,AM:AM,AO:AO)</f>
        <v>1936.3000000000002</v>
      </c>
      <c r="O2871">
        <v>113.2</v>
      </c>
      <c r="P2871">
        <f>O2871*_xlfn.XLOOKUP(K2871,AM:AM,AN:AN)</f>
        <v>130.18</v>
      </c>
      <c r="Q2871">
        <f>O2871*_xlfn.XLOOKUP(K2871,AM:AM,AO:AO)</f>
        <v>151.68800000000002</v>
      </c>
      <c r="R2871" t="str">
        <f>_xlfn.XLOOKUP(E2871,AF:AF,AG:AG)</f>
        <v>THE PENINSULA LONDON</v>
      </c>
      <c r="S2871" t="str">
        <f>_xlfn.XLOOKUP(E2871,AF:AF,AI:AI)</f>
        <v>United Kingdom</v>
      </c>
      <c r="T2871">
        <f>WEEKNUM(G2871)</f>
        <v>25</v>
      </c>
      <c r="U2871">
        <f>YEAR(G2871)</f>
        <v>2025</v>
      </c>
      <c r="V2871" s="117">
        <f>IFERROR(Q2871/N2871,"0")</f>
        <v>7.8339100346020762E-2</v>
      </c>
    </row>
    <row r="2872" spans="1:22">
      <c r="A2872" t="str">
        <f>_xlfn.XLOOKUP(D2872,BN:BN,BO:BO)</f>
        <v>México</v>
      </c>
      <c r="B2872" t="s">
        <v>25</v>
      </c>
      <c r="C2872">
        <v>435</v>
      </c>
      <c r="D2872" t="str">
        <f>_xlfn.XLOOKUP(C2872,BH:BH,BI:BI)</f>
        <v>MartinO</v>
      </c>
      <c r="E2872">
        <v>25409</v>
      </c>
      <c r="F2872" t="s">
        <v>3659</v>
      </c>
      <c r="G2872" s="63">
        <v>45858</v>
      </c>
      <c r="H2872" s="63">
        <v>45866</v>
      </c>
      <c r="I2872" t="s">
        <v>389</v>
      </c>
      <c r="J2872" t="str">
        <f>_xlfn.XLOOKUP(I2872,AS:AS,AU:AU)</f>
        <v>Crucero</v>
      </c>
      <c r="K2872" t="s">
        <v>33</v>
      </c>
      <c r="L2872">
        <v>21008.400000000001</v>
      </c>
      <c r="M2872">
        <f>L2872*_xlfn.XLOOKUP(K2872,AM:AM,AN:AN)</f>
        <v>18067.224000000002</v>
      </c>
      <c r="N2872">
        <f>L2872*_xlfn.XLOOKUP(K2872,AM:AM,AO:AO)</f>
        <v>21008.400000000001</v>
      </c>
      <c r="O2872">
        <v>4760.3999999999996</v>
      </c>
      <c r="P2872">
        <f>O2872*_xlfn.XLOOKUP(K2872,AM:AM,AN:AN)</f>
        <v>4093.9439999999995</v>
      </c>
      <c r="Q2872">
        <f>O2872*_xlfn.XLOOKUP(K2872,AM:AM,AO:AO)</f>
        <v>4760.3999999999996</v>
      </c>
      <c r="R2872" t="str">
        <f>_xlfn.XLOOKUP(E2872,AF:AF,AG:AG)</f>
        <v>Nubia Tours</v>
      </c>
      <c r="S2872" t="str">
        <f>_xlfn.XLOOKUP(E2872,AF:AF,AI:AI)</f>
        <v>Egypt</v>
      </c>
      <c r="T2872">
        <f>WEEKNUM(G2872)</f>
        <v>30</v>
      </c>
      <c r="U2872">
        <f>YEAR(G2872)</f>
        <v>2025</v>
      </c>
      <c r="V2872" s="117">
        <f>IFERROR(Q2872/N2872,"0")</f>
        <v>0.22659507625521216</v>
      </c>
    </row>
    <row r="2873" spans="1:22">
      <c r="A2873" t="str">
        <f>_xlfn.XLOOKUP(D2873,BN:BN,BO:BO)</f>
        <v>México</v>
      </c>
      <c r="B2873" t="s">
        <v>25</v>
      </c>
      <c r="C2873">
        <v>435</v>
      </c>
      <c r="D2873" t="str">
        <f>_xlfn.XLOOKUP(C2873,BH:BH,BI:BI)</f>
        <v>MartinO</v>
      </c>
      <c r="E2873">
        <v>0</v>
      </c>
      <c r="F2873" t="s">
        <v>3660</v>
      </c>
      <c r="G2873" s="63">
        <v>45848</v>
      </c>
      <c r="H2873" s="63">
        <v>45866</v>
      </c>
      <c r="I2873" t="s">
        <v>396</v>
      </c>
      <c r="J2873" t="str">
        <f>_xlfn.XLOOKUP(I2873,AS:AS,AU:AU)</f>
        <v>Honorarios</v>
      </c>
      <c r="K2873" t="s">
        <v>33</v>
      </c>
      <c r="L2873">
        <v>280</v>
      </c>
      <c r="M2873">
        <f>L2873*_xlfn.XLOOKUP(K2873,AM:AM,AN:AN)</f>
        <v>240.79999999999998</v>
      </c>
      <c r="N2873">
        <f>L2873*_xlfn.XLOOKUP(K2873,AM:AM,AO:AO)</f>
        <v>280</v>
      </c>
      <c r="O2873">
        <v>280</v>
      </c>
      <c r="P2873">
        <f>O2873*_xlfn.XLOOKUP(K2873,AM:AM,AN:AN)</f>
        <v>240.79999999999998</v>
      </c>
      <c r="Q2873">
        <f>O2873*_xlfn.XLOOKUP(K2873,AM:AM,AO:AO)</f>
        <v>280</v>
      </c>
      <c r="R2873" t="str">
        <f>_xlfn.XLOOKUP(E2873,AF:AF,AG:AG)</f>
        <v>FEES</v>
      </c>
      <c r="S2873">
        <f>_xlfn.XLOOKUP(E2873,AF:AF,AI:AI)</f>
        <v>0</v>
      </c>
      <c r="T2873">
        <f>WEEKNUM(G2873)</f>
        <v>28</v>
      </c>
      <c r="U2873">
        <f>YEAR(G2873)</f>
        <v>2025</v>
      </c>
      <c r="V2873" s="117">
        <f>IFERROR(Q2873/N2873,"0")</f>
        <v>1</v>
      </c>
    </row>
    <row r="2874" spans="1:22">
      <c r="A2874" t="str">
        <f>_xlfn.XLOOKUP(D2874,BN:BN,BO:BO)</f>
        <v>México</v>
      </c>
      <c r="B2874" t="s">
        <v>25</v>
      </c>
      <c r="C2874">
        <v>435</v>
      </c>
      <c r="D2874" t="str">
        <f>_xlfn.XLOOKUP(C2874,BH:BH,BI:BI)</f>
        <v>MartinO</v>
      </c>
      <c r="E2874">
        <v>28934</v>
      </c>
      <c r="F2874" t="s">
        <v>3661</v>
      </c>
      <c r="G2874" s="63">
        <v>45848</v>
      </c>
      <c r="H2874" t="s">
        <v>218</v>
      </c>
      <c r="I2874" t="s">
        <v>366</v>
      </c>
      <c r="J2874" t="str">
        <f>_xlfn.XLOOKUP(I2874,AS:AS,AU:AU)</f>
        <v>Vuelos</v>
      </c>
      <c r="K2874" t="s">
        <v>33</v>
      </c>
      <c r="L2874">
        <v>7848.2</v>
      </c>
      <c r="M2874">
        <f>L2874*_xlfn.XLOOKUP(K2874,AM:AM,AN:AN)</f>
        <v>6749.4519999999993</v>
      </c>
      <c r="N2874">
        <f>L2874*_xlfn.XLOOKUP(K2874,AM:AM,AO:AO)</f>
        <v>7848.2</v>
      </c>
      <c r="O2874">
        <v>812.25</v>
      </c>
      <c r="P2874">
        <f>O2874*_xlfn.XLOOKUP(K2874,AM:AM,AN:AN)</f>
        <v>698.53499999999997</v>
      </c>
      <c r="Q2874">
        <f>O2874*_xlfn.XLOOKUP(K2874,AM:AM,AO:AO)</f>
        <v>812.25</v>
      </c>
      <c r="R2874" t="str">
        <f>_xlfn.XLOOKUP(E2874,AF:AF,AG:AG)</f>
        <v>F1S USA</v>
      </c>
      <c r="S2874" t="str">
        <f>_xlfn.XLOOKUP(E2874,AF:AF,AI:AI)</f>
        <v>United States</v>
      </c>
      <c r="T2874">
        <f>WEEKNUM(G2874)</f>
        <v>28</v>
      </c>
      <c r="U2874">
        <f>YEAR(G2874)</f>
        <v>2025</v>
      </c>
      <c r="V2874" s="117">
        <f>IFERROR(Q2874/N2874,"0")</f>
        <v>0.10349506893300375</v>
      </c>
    </row>
    <row r="2875" spans="1:22">
      <c r="A2875" t="str">
        <f>_xlfn.XLOOKUP(D2875,BN:BN,BO:BO)</f>
        <v>México</v>
      </c>
      <c r="B2875" t="s">
        <v>25</v>
      </c>
      <c r="C2875">
        <v>435</v>
      </c>
      <c r="D2875" t="str">
        <f>_xlfn.XLOOKUP(C2875,BH:BH,BI:BI)</f>
        <v>MartinO</v>
      </c>
      <c r="E2875">
        <v>28934</v>
      </c>
      <c r="F2875" t="s">
        <v>3662</v>
      </c>
      <c r="G2875" s="63">
        <v>45848</v>
      </c>
      <c r="H2875" t="s">
        <v>218</v>
      </c>
      <c r="I2875" t="s">
        <v>366</v>
      </c>
      <c r="J2875" t="str">
        <f>_xlfn.XLOOKUP(I2875,AS:AS,AU:AU)</f>
        <v>Vuelos</v>
      </c>
      <c r="K2875" t="s">
        <v>33</v>
      </c>
      <c r="L2875">
        <v>7848.2</v>
      </c>
      <c r="M2875">
        <f>L2875*_xlfn.XLOOKUP(K2875,AM:AM,AN:AN)</f>
        <v>6749.4519999999993</v>
      </c>
      <c r="N2875">
        <f>L2875*_xlfn.XLOOKUP(K2875,AM:AM,AO:AO)</f>
        <v>7848.2</v>
      </c>
      <c r="O2875">
        <v>812.25</v>
      </c>
      <c r="P2875">
        <f>O2875*_xlfn.XLOOKUP(K2875,AM:AM,AN:AN)</f>
        <v>698.53499999999997</v>
      </c>
      <c r="Q2875">
        <f>O2875*_xlfn.XLOOKUP(K2875,AM:AM,AO:AO)</f>
        <v>812.25</v>
      </c>
      <c r="R2875" t="str">
        <f>_xlfn.XLOOKUP(E2875,AF:AF,AG:AG)</f>
        <v>F1S USA</v>
      </c>
      <c r="S2875" t="str">
        <f>_xlfn.XLOOKUP(E2875,AF:AF,AI:AI)</f>
        <v>United States</v>
      </c>
      <c r="T2875">
        <f>WEEKNUM(G2875)</f>
        <v>28</v>
      </c>
      <c r="U2875">
        <f>YEAR(G2875)</f>
        <v>2025</v>
      </c>
      <c r="V2875" s="117">
        <f>IFERROR(Q2875/N2875,"0")</f>
        <v>0.10349506893300375</v>
      </c>
    </row>
    <row r="2876" spans="1:22">
      <c r="A2876" t="str">
        <f>_xlfn.XLOOKUP(D2876,BN:BN,BO:BO)</f>
        <v>México</v>
      </c>
      <c r="B2876" t="s">
        <v>25</v>
      </c>
      <c r="C2876">
        <v>435</v>
      </c>
      <c r="D2876" t="str">
        <f>_xlfn.XLOOKUP(C2876,BH:BH,BI:BI)</f>
        <v>MartinO</v>
      </c>
      <c r="E2876">
        <v>28934</v>
      </c>
      <c r="F2876" t="s">
        <v>3663</v>
      </c>
      <c r="G2876" s="63">
        <v>45848</v>
      </c>
      <c r="H2876" t="s">
        <v>218</v>
      </c>
      <c r="I2876" t="s">
        <v>366</v>
      </c>
      <c r="J2876" t="str">
        <f>_xlfn.XLOOKUP(I2876,AS:AS,AU:AU)</f>
        <v>Vuelos</v>
      </c>
      <c r="K2876" t="s">
        <v>33</v>
      </c>
      <c r="L2876">
        <v>7848.2</v>
      </c>
      <c r="M2876">
        <f>L2876*_xlfn.XLOOKUP(K2876,AM:AM,AN:AN)</f>
        <v>6749.4519999999993</v>
      </c>
      <c r="N2876">
        <f>L2876*_xlfn.XLOOKUP(K2876,AM:AM,AO:AO)</f>
        <v>7848.2</v>
      </c>
      <c r="O2876">
        <v>812.25</v>
      </c>
      <c r="P2876">
        <f>O2876*_xlfn.XLOOKUP(K2876,AM:AM,AN:AN)</f>
        <v>698.53499999999997</v>
      </c>
      <c r="Q2876">
        <f>O2876*_xlfn.XLOOKUP(K2876,AM:AM,AO:AO)</f>
        <v>812.25</v>
      </c>
      <c r="R2876" t="str">
        <f>_xlfn.XLOOKUP(E2876,AF:AF,AG:AG)</f>
        <v>F1S USA</v>
      </c>
      <c r="S2876" t="str">
        <f>_xlfn.XLOOKUP(E2876,AF:AF,AI:AI)</f>
        <v>United States</v>
      </c>
      <c r="T2876">
        <f>WEEKNUM(G2876)</f>
        <v>28</v>
      </c>
      <c r="U2876">
        <f>YEAR(G2876)</f>
        <v>2025</v>
      </c>
      <c r="V2876" s="117">
        <f>IFERROR(Q2876/N2876,"0")</f>
        <v>0.10349506893300375</v>
      </c>
    </row>
    <row r="2877" spans="1:22">
      <c r="A2877" t="str">
        <f>_xlfn.XLOOKUP(D2877,BN:BN,BO:BO)</f>
        <v>México</v>
      </c>
      <c r="B2877" t="s">
        <v>25</v>
      </c>
      <c r="C2877">
        <v>435</v>
      </c>
      <c r="D2877" t="str">
        <f>_xlfn.XLOOKUP(C2877,BH:BH,BI:BI)</f>
        <v>MartinO</v>
      </c>
      <c r="E2877">
        <v>28934</v>
      </c>
      <c r="F2877" t="s">
        <v>3661</v>
      </c>
      <c r="G2877" s="63">
        <v>45854</v>
      </c>
      <c r="H2877" t="s">
        <v>218</v>
      </c>
      <c r="I2877" t="s">
        <v>366</v>
      </c>
      <c r="J2877" t="str">
        <f>_xlfn.XLOOKUP(I2877,AS:AS,AU:AU)</f>
        <v>Vuelos</v>
      </c>
      <c r="K2877" t="s">
        <v>33</v>
      </c>
      <c r="L2877">
        <v>700.4</v>
      </c>
      <c r="M2877">
        <f>L2877*_xlfn.XLOOKUP(K2877,AM:AM,AN:AN)</f>
        <v>602.34399999999994</v>
      </c>
      <c r="N2877">
        <f>L2877*_xlfn.XLOOKUP(K2877,AM:AM,AO:AO)</f>
        <v>700.4</v>
      </c>
      <c r="O2877">
        <v>0</v>
      </c>
      <c r="P2877">
        <f>O2877*_xlfn.XLOOKUP(K2877,AM:AM,AN:AN)</f>
        <v>0</v>
      </c>
      <c r="Q2877">
        <f>O2877*_xlfn.XLOOKUP(K2877,AM:AM,AO:AO)</f>
        <v>0</v>
      </c>
      <c r="R2877" t="str">
        <f>_xlfn.XLOOKUP(E2877,AF:AF,AG:AG)</f>
        <v>F1S USA</v>
      </c>
      <c r="S2877" t="str">
        <f>_xlfn.XLOOKUP(E2877,AF:AF,AI:AI)</f>
        <v>United States</v>
      </c>
      <c r="T2877">
        <f>WEEKNUM(G2877)</f>
        <v>29</v>
      </c>
      <c r="U2877">
        <f>YEAR(G2877)</f>
        <v>2025</v>
      </c>
      <c r="V2877" s="117">
        <f>IFERROR(Q2877/N2877,"0")</f>
        <v>0</v>
      </c>
    </row>
    <row r="2878" spans="1:22">
      <c r="A2878" t="str">
        <f>_xlfn.XLOOKUP(D2878,BN:BN,BO:BO)</f>
        <v>México</v>
      </c>
      <c r="B2878" t="s">
        <v>25</v>
      </c>
      <c r="C2878">
        <v>435</v>
      </c>
      <c r="D2878" t="str">
        <f>_xlfn.XLOOKUP(C2878,BH:BH,BI:BI)</f>
        <v>MartinO</v>
      </c>
      <c r="E2878">
        <v>28934</v>
      </c>
      <c r="F2878" t="s">
        <v>3662</v>
      </c>
      <c r="G2878" s="63">
        <v>45854</v>
      </c>
      <c r="H2878" t="s">
        <v>218</v>
      </c>
      <c r="I2878" t="s">
        <v>366</v>
      </c>
      <c r="J2878" t="str">
        <f>_xlfn.XLOOKUP(I2878,AS:AS,AU:AU)</f>
        <v>Vuelos</v>
      </c>
      <c r="K2878" t="s">
        <v>33</v>
      </c>
      <c r="L2878">
        <v>700.4</v>
      </c>
      <c r="M2878">
        <f>L2878*_xlfn.XLOOKUP(K2878,AM:AM,AN:AN)</f>
        <v>602.34399999999994</v>
      </c>
      <c r="N2878">
        <f>L2878*_xlfn.XLOOKUP(K2878,AM:AM,AO:AO)</f>
        <v>700.4</v>
      </c>
      <c r="O2878">
        <v>0</v>
      </c>
      <c r="P2878">
        <f>O2878*_xlfn.XLOOKUP(K2878,AM:AM,AN:AN)</f>
        <v>0</v>
      </c>
      <c r="Q2878">
        <f>O2878*_xlfn.XLOOKUP(K2878,AM:AM,AO:AO)</f>
        <v>0</v>
      </c>
      <c r="R2878" t="str">
        <f>_xlfn.XLOOKUP(E2878,AF:AF,AG:AG)</f>
        <v>F1S USA</v>
      </c>
      <c r="S2878" t="str">
        <f>_xlfn.XLOOKUP(E2878,AF:AF,AI:AI)</f>
        <v>United States</v>
      </c>
      <c r="T2878">
        <f>WEEKNUM(G2878)</f>
        <v>29</v>
      </c>
      <c r="U2878">
        <f>YEAR(G2878)</f>
        <v>2025</v>
      </c>
      <c r="V2878" s="117">
        <f>IFERROR(Q2878/N2878,"0")</f>
        <v>0</v>
      </c>
    </row>
    <row r="2879" spans="1:22">
      <c r="A2879" t="str">
        <f>_xlfn.XLOOKUP(D2879,BN:BN,BO:BO)</f>
        <v>México</v>
      </c>
      <c r="B2879" t="s">
        <v>25</v>
      </c>
      <c r="C2879">
        <v>435</v>
      </c>
      <c r="D2879" t="str">
        <f>_xlfn.XLOOKUP(C2879,BH:BH,BI:BI)</f>
        <v>MartinO</v>
      </c>
      <c r="E2879">
        <v>28934</v>
      </c>
      <c r="F2879" t="s">
        <v>3663</v>
      </c>
      <c r="G2879" s="63">
        <v>45854</v>
      </c>
      <c r="H2879" t="s">
        <v>218</v>
      </c>
      <c r="I2879" t="s">
        <v>366</v>
      </c>
      <c r="J2879" t="str">
        <f>_xlfn.XLOOKUP(I2879,AS:AS,AU:AU)</f>
        <v>Vuelos</v>
      </c>
      <c r="K2879" t="s">
        <v>33</v>
      </c>
      <c r="L2879">
        <v>700.4</v>
      </c>
      <c r="M2879">
        <f>L2879*_xlfn.XLOOKUP(K2879,AM:AM,AN:AN)</f>
        <v>602.34399999999994</v>
      </c>
      <c r="N2879">
        <f>L2879*_xlfn.XLOOKUP(K2879,AM:AM,AO:AO)</f>
        <v>700.4</v>
      </c>
      <c r="O2879">
        <v>0</v>
      </c>
      <c r="P2879">
        <f>O2879*_xlfn.XLOOKUP(K2879,AM:AM,AN:AN)</f>
        <v>0</v>
      </c>
      <c r="Q2879">
        <f>O2879*_xlfn.XLOOKUP(K2879,AM:AM,AO:AO)</f>
        <v>0</v>
      </c>
      <c r="R2879" t="str">
        <f>_xlfn.XLOOKUP(E2879,AF:AF,AG:AG)</f>
        <v>F1S USA</v>
      </c>
      <c r="S2879" t="str">
        <f>_xlfn.XLOOKUP(E2879,AF:AF,AI:AI)</f>
        <v>United States</v>
      </c>
      <c r="T2879">
        <f>WEEKNUM(G2879)</f>
        <v>29</v>
      </c>
      <c r="U2879">
        <f>YEAR(G2879)</f>
        <v>2025</v>
      </c>
      <c r="V2879" s="117">
        <f>IFERROR(Q2879/N2879,"0")</f>
        <v>0</v>
      </c>
    </row>
    <row r="2880" spans="1:22">
      <c r="A2880" t="str">
        <f>_xlfn.XLOOKUP(D2880,BN:BN,BO:BO)</f>
        <v>México</v>
      </c>
      <c r="B2880" t="s">
        <v>25</v>
      </c>
      <c r="C2880">
        <v>435</v>
      </c>
      <c r="D2880" t="str">
        <f>_xlfn.XLOOKUP(C2880,BH:BH,BI:BI)</f>
        <v>MartinO</v>
      </c>
      <c r="E2880">
        <v>28934</v>
      </c>
      <c r="F2880" t="s">
        <v>3661</v>
      </c>
      <c r="G2880" s="63">
        <v>45858</v>
      </c>
      <c r="H2880" t="s">
        <v>218</v>
      </c>
      <c r="I2880" t="s">
        <v>366</v>
      </c>
      <c r="J2880" t="str">
        <f>_xlfn.XLOOKUP(I2880,AS:AS,AU:AU)</f>
        <v>Vuelos</v>
      </c>
      <c r="K2880" t="s">
        <v>33</v>
      </c>
      <c r="L2880">
        <v>726.49</v>
      </c>
      <c r="M2880">
        <f>L2880*_xlfn.XLOOKUP(K2880,AM:AM,AN:AN)</f>
        <v>624.78139999999996</v>
      </c>
      <c r="N2880">
        <f>L2880*_xlfn.XLOOKUP(K2880,AM:AM,AO:AO)</f>
        <v>726.49</v>
      </c>
      <c r="O2880">
        <v>28.35</v>
      </c>
      <c r="P2880">
        <f>O2880*_xlfn.XLOOKUP(K2880,AM:AM,AN:AN)</f>
        <v>24.381</v>
      </c>
      <c r="Q2880">
        <f>O2880*_xlfn.XLOOKUP(K2880,AM:AM,AO:AO)</f>
        <v>28.35</v>
      </c>
      <c r="R2880" t="str">
        <f>_xlfn.XLOOKUP(E2880,AF:AF,AG:AG)</f>
        <v>F1S USA</v>
      </c>
      <c r="S2880" t="str">
        <f>_xlfn.XLOOKUP(E2880,AF:AF,AI:AI)</f>
        <v>United States</v>
      </c>
      <c r="T2880">
        <f>WEEKNUM(G2880)</f>
        <v>30</v>
      </c>
      <c r="U2880">
        <f>YEAR(G2880)</f>
        <v>2025</v>
      </c>
      <c r="V2880" s="117">
        <f>IFERROR(Q2880/N2880,"0")</f>
        <v>3.902324877149032E-2</v>
      </c>
    </row>
    <row r="2881" spans="1:22">
      <c r="A2881" t="str">
        <f>_xlfn.XLOOKUP(D2881,BN:BN,BO:BO)</f>
        <v>México</v>
      </c>
      <c r="B2881" t="s">
        <v>25</v>
      </c>
      <c r="C2881">
        <v>435</v>
      </c>
      <c r="D2881" t="str">
        <f>_xlfn.XLOOKUP(C2881,BH:BH,BI:BI)</f>
        <v>MartinO</v>
      </c>
      <c r="E2881">
        <v>28934</v>
      </c>
      <c r="F2881" t="s">
        <v>3662</v>
      </c>
      <c r="G2881" s="63">
        <v>45858</v>
      </c>
      <c r="H2881" t="s">
        <v>218</v>
      </c>
      <c r="I2881" t="s">
        <v>366</v>
      </c>
      <c r="J2881" t="str">
        <f>_xlfn.XLOOKUP(I2881,AS:AS,AU:AU)</f>
        <v>Vuelos</v>
      </c>
      <c r="K2881" t="s">
        <v>33</v>
      </c>
      <c r="L2881">
        <v>726.49</v>
      </c>
      <c r="M2881">
        <f>L2881*_xlfn.XLOOKUP(K2881,AM:AM,AN:AN)</f>
        <v>624.78139999999996</v>
      </c>
      <c r="N2881">
        <f>L2881*_xlfn.XLOOKUP(K2881,AM:AM,AO:AO)</f>
        <v>726.49</v>
      </c>
      <c r="O2881">
        <v>28.35</v>
      </c>
      <c r="P2881">
        <f>O2881*_xlfn.XLOOKUP(K2881,AM:AM,AN:AN)</f>
        <v>24.381</v>
      </c>
      <c r="Q2881">
        <f>O2881*_xlfn.XLOOKUP(K2881,AM:AM,AO:AO)</f>
        <v>28.35</v>
      </c>
      <c r="R2881" t="str">
        <f>_xlfn.XLOOKUP(E2881,AF:AF,AG:AG)</f>
        <v>F1S USA</v>
      </c>
      <c r="S2881" t="str">
        <f>_xlfn.XLOOKUP(E2881,AF:AF,AI:AI)</f>
        <v>United States</v>
      </c>
      <c r="T2881">
        <f>WEEKNUM(G2881)</f>
        <v>30</v>
      </c>
      <c r="U2881">
        <f>YEAR(G2881)</f>
        <v>2025</v>
      </c>
      <c r="V2881" s="117">
        <f>IFERROR(Q2881/N2881,"0")</f>
        <v>3.902324877149032E-2</v>
      </c>
    </row>
    <row r="2882" spans="1:22">
      <c r="A2882" t="str">
        <f>_xlfn.XLOOKUP(D2882,BN:BN,BO:BO)</f>
        <v>México</v>
      </c>
      <c r="B2882" t="s">
        <v>25</v>
      </c>
      <c r="C2882">
        <v>435</v>
      </c>
      <c r="D2882" t="str">
        <f>_xlfn.XLOOKUP(C2882,BH:BH,BI:BI)</f>
        <v>MartinO</v>
      </c>
      <c r="E2882">
        <v>28934</v>
      </c>
      <c r="F2882" t="s">
        <v>3663</v>
      </c>
      <c r="G2882" s="63">
        <v>45858</v>
      </c>
      <c r="H2882" t="s">
        <v>218</v>
      </c>
      <c r="I2882" t="s">
        <v>366</v>
      </c>
      <c r="J2882" t="str">
        <f>_xlfn.XLOOKUP(I2882,AS:AS,AU:AU)</f>
        <v>Vuelos</v>
      </c>
      <c r="K2882" t="s">
        <v>33</v>
      </c>
      <c r="L2882">
        <v>726.49</v>
      </c>
      <c r="M2882">
        <f>L2882*_xlfn.XLOOKUP(K2882,AM:AM,AN:AN)</f>
        <v>624.78139999999996</v>
      </c>
      <c r="N2882">
        <f>L2882*_xlfn.XLOOKUP(K2882,AM:AM,AO:AO)</f>
        <v>726.49</v>
      </c>
      <c r="O2882">
        <v>28.35</v>
      </c>
      <c r="P2882">
        <f>O2882*_xlfn.XLOOKUP(K2882,AM:AM,AN:AN)</f>
        <v>24.381</v>
      </c>
      <c r="Q2882">
        <f>O2882*_xlfn.XLOOKUP(K2882,AM:AM,AO:AO)</f>
        <v>28.35</v>
      </c>
      <c r="R2882" t="str">
        <f>_xlfn.XLOOKUP(E2882,AF:AF,AG:AG)</f>
        <v>F1S USA</v>
      </c>
      <c r="S2882" t="str">
        <f>_xlfn.XLOOKUP(E2882,AF:AF,AI:AI)</f>
        <v>United States</v>
      </c>
      <c r="T2882">
        <f>WEEKNUM(G2882)</f>
        <v>30</v>
      </c>
      <c r="U2882">
        <f>YEAR(G2882)</f>
        <v>2025</v>
      </c>
      <c r="V2882" s="117">
        <f>IFERROR(Q2882/N2882,"0")</f>
        <v>3.902324877149032E-2</v>
      </c>
    </row>
    <row r="2883" spans="1:22">
      <c r="A2883" t="str">
        <f>_xlfn.XLOOKUP(D2883,BN:BN,BO:BO)</f>
        <v>México</v>
      </c>
      <c r="B2883" t="s">
        <v>25</v>
      </c>
      <c r="C2883">
        <v>435</v>
      </c>
      <c r="D2883" t="str">
        <f>_xlfn.XLOOKUP(C2883,BH:BH,BI:BI)</f>
        <v>MartinO</v>
      </c>
      <c r="E2883">
        <v>28934</v>
      </c>
      <c r="F2883" t="s">
        <v>3664</v>
      </c>
      <c r="G2883" s="63">
        <v>45866</v>
      </c>
      <c r="H2883" t="s">
        <v>218</v>
      </c>
      <c r="I2883" t="s">
        <v>366</v>
      </c>
      <c r="J2883" t="str">
        <f>_xlfn.XLOOKUP(I2883,AS:AS,AU:AU)</f>
        <v>Vuelos</v>
      </c>
      <c r="K2883" t="s">
        <v>33</v>
      </c>
      <c r="L2883">
        <v>4553.6099999999997</v>
      </c>
      <c r="M2883">
        <f>L2883*_xlfn.XLOOKUP(K2883,AM:AM,AN:AN)</f>
        <v>3916.1045999999997</v>
      </c>
      <c r="N2883">
        <f>L2883*_xlfn.XLOOKUP(K2883,AM:AM,AO:AO)</f>
        <v>4553.6099999999997</v>
      </c>
      <c r="O2883">
        <v>190.75</v>
      </c>
      <c r="P2883">
        <f>O2883*_xlfn.XLOOKUP(K2883,AM:AM,AN:AN)</f>
        <v>164.04499999999999</v>
      </c>
      <c r="Q2883">
        <f>O2883*_xlfn.XLOOKUP(K2883,AM:AM,AO:AO)</f>
        <v>190.75</v>
      </c>
      <c r="R2883" t="str">
        <f>_xlfn.XLOOKUP(E2883,AF:AF,AG:AG)</f>
        <v>F1S USA</v>
      </c>
      <c r="S2883" t="str">
        <f>_xlfn.XLOOKUP(E2883,AF:AF,AI:AI)</f>
        <v>United States</v>
      </c>
      <c r="T2883">
        <f>WEEKNUM(G2883)</f>
        <v>31</v>
      </c>
      <c r="U2883">
        <f>YEAR(G2883)</f>
        <v>2025</v>
      </c>
      <c r="V2883" s="117">
        <f>IFERROR(Q2883/N2883,"0")</f>
        <v>4.1889841246834932E-2</v>
      </c>
    </row>
    <row r="2884" spans="1:22">
      <c r="A2884" t="str">
        <f>_xlfn.XLOOKUP(D2884,BN:BN,BO:BO)</f>
        <v>México</v>
      </c>
      <c r="B2884" t="s">
        <v>25</v>
      </c>
      <c r="C2884">
        <v>435</v>
      </c>
      <c r="D2884" t="str">
        <f>_xlfn.XLOOKUP(C2884,BH:BH,BI:BI)</f>
        <v>MartinO</v>
      </c>
      <c r="E2884">
        <v>28934</v>
      </c>
      <c r="F2884" t="s">
        <v>3665</v>
      </c>
      <c r="G2884" s="63">
        <v>45866</v>
      </c>
      <c r="H2884" s="63" t="s">
        <v>218</v>
      </c>
      <c r="I2884" t="s">
        <v>366</v>
      </c>
      <c r="J2884" t="str">
        <f>_xlfn.XLOOKUP(I2884,AS:AS,AU:AU)</f>
        <v>Vuelos</v>
      </c>
      <c r="K2884" t="s">
        <v>33</v>
      </c>
      <c r="L2884">
        <v>3599.61</v>
      </c>
      <c r="M2884">
        <f>L2884*_xlfn.XLOOKUP(K2884,AM:AM,AN:AN)</f>
        <v>3095.6646000000001</v>
      </c>
      <c r="N2884">
        <f>L2884*_xlfn.XLOOKUP(K2884,AM:AM,AO:AO)</f>
        <v>3599.61</v>
      </c>
      <c r="O2884">
        <v>0</v>
      </c>
      <c r="P2884">
        <f>O2884*_xlfn.XLOOKUP(K2884,AM:AM,AN:AN)</f>
        <v>0</v>
      </c>
      <c r="Q2884">
        <f>O2884*_xlfn.XLOOKUP(K2884,AM:AM,AO:AO)</f>
        <v>0</v>
      </c>
      <c r="R2884" t="str">
        <f>_xlfn.XLOOKUP(E2884,AF:AF,AG:AG)</f>
        <v>F1S USA</v>
      </c>
      <c r="S2884" t="str">
        <f>_xlfn.XLOOKUP(E2884,AF:AF,AI:AI)</f>
        <v>United States</v>
      </c>
      <c r="T2884">
        <f>WEEKNUM(G2884)</f>
        <v>31</v>
      </c>
      <c r="U2884">
        <f>YEAR(G2884)</f>
        <v>2025</v>
      </c>
      <c r="V2884" s="117">
        <f>IFERROR(Q2884/N2884,"0")</f>
        <v>0</v>
      </c>
    </row>
    <row r="2885" spans="1:22">
      <c r="A2885" t="str">
        <f>_xlfn.XLOOKUP(D2885,BN:BN,BO:BO)</f>
        <v>México</v>
      </c>
      <c r="B2885" t="s">
        <v>25</v>
      </c>
      <c r="C2885">
        <v>435</v>
      </c>
      <c r="D2885" t="str">
        <f>_xlfn.XLOOKUP(C2885,BH:BH,BI:BI)</f>
        <v>MartinO</v>
      </c>
      <c r="E2885">
        <v>29522</v>
      </c>
      <c r="F2885" t="s">
        <v>3666</v>
      </c>
      <c r="G2885" s="63">
        <v>45856</v>
      </c>
      <c r="H2885" s="63">
        <v>45856</v>
      </c>
      <c r="I2885" t="s">
        <v>461</v>
      </c>
      <c r="J2885" t="str">
        <f>_xlfn.XLOOKUP(I2885,AS:AS,AU:AU)</f>
        <v>DMC</v>
      </c>
      <c r="K2885" t="s">
        <v>33</v>
      </c>
      <c r="L2885">
        <v>782.58</v>
      </c>
      <c r="M2885">
        <f>L2885*_xlfn.XLOOKUP(K2885,AM:AM,AN:AN)</f>
        <v>673.01880000000006</v>
      </c>
      <c r="N2885">
        <f>L2885*_xlfn.XLOOKUP(K2885,AM:AM,AO:AO)</f>
        <v>782.58</v>
      </c>
      <c r="O2885">
        <v>0</v>
      </c>
      <c r="P2885">
        <f>O2885*_xlfn.XLOOKUP(K2885,AM:AM,AN:AN)</f>
        <v>0</v>
      </c>
      <c r="Q2885">
        <f>O2885*_xlfn.XLOOKUP(K2885,AM:AM,AO:AO)</f>
        <v>0</v>
      </c>
      <c r="R2885" t="str">
        <f>_xlfn.XLOOKUP(E2885,AF:AF,AG:AG)</f>
        <v>ELITE ITALIAN EXPERIENCE</v>
      </c>
      <c r="S2885" t="str">
        <f>_xlfn.XLOOKUP(E2885,AF:AF,AI:AI)</f>
        <v>Italy</v>
      </c>
      <c r="T2885">
        <f>WEEKNUM(G2885)</f>
        <v>29</v>
      </c>
      <c r="U2885">
        <f>YEAR(G2885)</f>
        <v>2025</v>
      </c>
      <c r="V2885" s="117">
        <f>IFERROR(Q2885/N2885,"0")</f>
        <v>0</v>
      </c>
    </row>
    <row r="2886" spans="1:22">
      <c r="A2886" t="str">
        <f>_xlfn.XLOOKUP(D2886,BN:BN,BO:BO)</f>
        <v>México</v>
      </c>
      <c r="B2886" t="s">
        <v>25</v>
      </c>
      <c r="C2886">
        <v>435</v>
      </c>
      <c r="D2886" t="str">
        <f>_xlfn.XLOOKUP(C2886,BH:BH,BI:BI)</f>
        <v>MartinO</v>
      </c>
      <c r="E2886">
        <v>27542</v>
      </c>
      <c r="F2886" t="s">
        <v>3667</v>
      </c>
      <c r="G2886" s="63">
        <v>45850</v>
      </c>
      <c r="H2886" s="63">
        <v>45854</v>
      </c>
      <c r="I2886" t="s">
        <v>376</v>
      </c>
      <c r="J2886" t="str">
        <f>_xlfn.XLOOKUP(I2886,AS:AS,AU:AU)</f>
        <v>Hotel</v>
      </c>
      <c r="K2886" t="s">
        <v>33</v>
      </c>
      <c r="L2886">
        <v>6532</v>
      </c>
      <c r="M2886">
        <f>L2886*_xlfn.XLOOKUP(K2886,AM:AM,AN:AN)</f>
        <v>5617.5199999999995</v>
      </c>
      <c r="N2886">
        <f>L2886*_xlfn.XLOOKUP(K2886,AM:AM,AO:AO)</f>
        <v>6532</v>
      </c>
      <c r="O2886">
        <v>653.26</v>
      </c>
      <c r="P2886">
        <f>O2886*_xlfn.XLOOKUP(K2886,AM:AM,AN:AN)</f>
        <v>561.80359999999996</v>
      </c>
      <c r="Q2886">
        <f>O2886*_xlfn.XLOOKUP(K2886,AM:AM,AO:AO)</f>
        <v>653.26</v>
      </c>
      <c r="R2886" t="str">
        <f>_xlfn.XLOOKUP(E2886,AF:AF,AG:AG)</f>
        <v>THE BEAUMONT MAYFAIR</v>
      </c>
      <c r="S2886" t="str">
        <f>_xlfn.XLOOKUP(E2886,AF:AF,AI:AI)</f>
        <v>United Kingdom</v>
      </c>
      <c r="T2886">
        <f>WEEKNUM(G2886)</f>
        <v>28</v>
      </c>
      <c r="U2886">
        <f>YEAR(G2886)</f>
        <v>2025</v>
      </c>
      <c r="V2886" s="117">
        <f>IFERROR(Q2886/N2886,"0")</f>
        <v>0.10000918554807103</v>
      </c>
    </row>
    <row r="2887" spans="1:22">
      <c r="A2887" t="str">
        <f>_xlfn.XLOOKUP(D2887,BN:BN,BO:BO)</f>
        <v>México</v>
      </c>
      <c r="B2887" t="s">
        <v>25</v>
      </c>
      <c r="C2887">
        <v>435</v>
      </c>
      <c r="D2887" t="str">
        <f>_xlfn.XLOOKUP(C2887,BH:BH,BI:BI)</f>
        <v>MartinO</v>
      </c>
      <c r="E2887">
        <v>27937</v>
      </c>
      <c r="F2887" t="s">
        <v>3668</v>
      </c>
      <c r="G2887" s="63">
        <v>45854</v>
      </c>
      <c r="H2887" s="63">
        <v>45858</v>
      </c>
      <c r="I2887" t="s">
        <v>376</v>
      </c>
      <c r="J2887" t="str">
        <f>_xlfn.XLOOKUP(I2887,AS:AS,AU:AU)</f>
        <v>Hotel</v>
      </c>
      <c r="K2887" t="s">
        <v>33</v>
      </c>
      <c r="L2887">
        <v>8000</v>
      </c>
      <c r="M2887">
        <f>L2887*_xlfn.XLOOKUP(K2887,AM:AM,AN:AN)</f>
        <v>6880</v>
      </c>
      <c r="N2887">
        <f>L2887*_xlfn.XLOOKUP(K2887,AM:AM,AO:AO)</f>
        <v>8000</v>
      </c>
      <c r="O2887">
        <v>800.84</v>
      </c>
      <c r="P2887">
        <f>O2887*_xlfn.XLOOKUP(K2887,AM:AM,AN:AN)</f>
        <v>688.72239999999999</v>
      </c>
      <c r="Q2887">
        <f>O2887*_xlfn.XLOOKUP(K2887,AM:AM,AO:AO)</f>
        <v>800.84</v>
      </c>
      <c r="R2887" t="str">
        <f>_xlfn.XLOOKUP(E2887,AF:AF,AG:AG)</f>
        <v>J.K. PLACE ROMA</v>
      </c>
      <c r="S2887" t="str">
        <f>_xlfn.XLOOKUP(E2887,AF:AF,AI:AI)</f>
        <v>Italy</v>
      </c>
      <c r="T2887">
        <f>WEEKNUM(G2887)</f>
        <v>29</v>
      </c>
      <c r="U2887">
        <f>YEAR(G2887)</f>
        <v>2025</v>
      </c>
      <c r="V2887" s="117">
        <f>IFERROR(Q2887/N2887,"0")</f>
        <v>0.100105</v>
      </c>
    </row>
    <row r="2888" spans="1:22">
      <c r="A2888" t="str">
        <f>_xlfn.XLOOKUP(D2888,BN:BN,BO:BO)</f>
        <v>México</v>
      </c>
      <c r="B2888" t="s">
        <v>25</v>
      </c>
      <c r="C2888">
        <v>435</v>
      </c>
      <c r="D2888" t="str">
        <f>_xlfn.XLOOKUP(C2888,BH:BH,BI:BI)</f>
        <v>MartinO</v>
      </c>
      <c r="E2888">
        <v>0</v>
      </c>
      <c r="F2888" t="s">
        <v>3669</v>
      </c>
      <c r="G2888" s="63">
        <v>45848</v>
      </c>
      <c r="H2888" s="63">
        <v>45866</v>
      </c>
      <c r="I2888" t="s">
        <v>396</v>
      </c>
      <c r="J2888" t="str">
        <f>_xlfn.XLOOKUP(I2888,AS:AS,AU:AU)</f>
        <v>Honorarios</v>
      </c>
      <c r="K2888" t="s">
        <v>33</v>
      </c>
      <c r="L2888">
        <v>760.5</v>
      </c>
      <c r="M2888">
        <f>L2888*_xlfn.XLOOKUP(K2888,AM:AM,AN:AN)</f>
        <v>654.03</v>
      </c>
      <c r="N2888">
        <f>L2888*_xlfn.XLOOKUP(K2888,AM:AM,AO:AO)</f>
        <v>760.5</v>
      </c>
      <c r="O2888">
        <v>760.5</v>
      </c>
      <c r="P2888">
        <f>O2888*_xlfn.XLOOKUP(K2888,AM:AM,AN:AN)</f>
        <v>654.03</v>
      </c>
      <c r="Q2888">
        <f>O2888*_xlfn.XLOOKUP(K2888,AM:AM,AO:AO)</f>
        <v>760.5</v>
      </c>
      <c r="R2888" t="str">
        <f>_xlfn.XLOOKUP(E2888,AF:AF,AG:AG)</f>
        <v>FEES</v>
      </c>
      <c r="S2888">
        <f>_xlfn.XLOOKUP(E2888,AF:AF,AI:AI)</f>
        <v>0</v>
      </c>
      <c r="T2888">
        <f>WEEKNUM(G2888)</f>
        <v>28</v>
      </c>
      <c r="U2888">
        <f>YEAR(G2888)</f>
        <v>2025</v>
      </c>
      <c r="V2888" s="117">
        <f>IFERROR(Q2888/N2888,"0")</f>
        <v>1</v>
      </c>
    </row>
    <row r="2889" spans="1:22">
      <c r="A2889" t="str">
        <f>_xlfn.XLOOKUP(D2889,BN:BN,BO:BO)</f>
        <v>México</v>
      </c>
      <c r="B2889" t="s">
        <v>25</v>
      </c>
      <c r="C2889">
        <v>436</v>
      </c>
      <c r="D2889" t="str">
        <f>_xlfn.XLOOKUP(C2889,BH:BH,BI:BI)</f>
        <v>VeronicaN</v>
      </c>
      <c r="E2889">
        <v>23590</v>
      </c>
      <c r="F2889" t="s">
        <v>3670</v>
      </c>
      <c r="G2889" s="63">
        <v>45875</v>
      </c>
      <c r="H2889" s="63">
        <v>45892</v>
      </c>
      <c r="I2889" t="s">
        <v>366</v>
      </c>
      <c r="J2889" t="str">
        <f>_xlfn.XLOOKUP(I2889,AS:AS,AU:AU)</f>
        <v>Vuelos</v>
      </c>
      <c r="K2889" t="s">
        <v>30</v>
      </c>
      <c r="L2889">
        <v>103672</v>
      </c>
      <c r="M2889">
        <f>L2889*_xlfn.XLOOKUP(K2889,AM:AM,AN:AN)</f>
        <v>4976.2560000000003</v>
      </c>
      <c r="N2889">
        <f>L2889*_xlfn.XLOOKUP(K2889,AM:AM,AO:AO)</f>
        <v>5805.6320000000005</v>
      </c>
      <c r="O2889">
        <v>0</v>
      </c>
      <c r="P2889">
        <f>O2889*_xlfn.XLOOKUP(K2889,AM:AM,AN:AN)</f>
        <v>0</v>
      </c>
      <c r="Q2889">
        <f>O2889*_xlfn.XLOOKUP(K2889,AM:AM,AO:AO)</f>
        <v>0</v>
      </c>
      <c r="R2889" t="str">
        <f>_xlfn.XLOOKUP(E2889,AF:AF,AG:AG)</f>
        <v>AEROMÉXICO</v>
      </c>
      <c r="S2889" t="str">
        <f>_xlfn.XLOOKUP(E2889,AF:AF,AI:AI)</f>
        <v>Mexico</v>
      </c>
      <c r="T2889">
        <f>WEEKNUM(G2889)</f>
        <v>32</v>
      </c>
      <c r="U2889">
        <f>YEAR(G2889)</f>
        <v>2025</v>
      </c>
      <c r="V2889" s="117">
        <f>IFERROR(Q2889/N2889,"0")</f>
        <v>0</v>
      </c>
    </row>
    <row r="2890" spans="1:22">
      <c r="A2890" t="str">
        <f>_xlfn.XLOOKUP(D2890,BN:BN,BO:BO)</f>
        <v>México</v>
      </c>
      <c r="B2890" t="s">
        <v>25</v>
      </c>
      <c r="C2890">
        <v>436</v>
      </c>
      <c r="D2890" t="str">
        <f>_xlfn.XLOOKUP(C2890,BH:BH,BI:BI)</f>
        <v>VeronicaN</v>
      </c>
      <c r="E2890">
        <v>23590</v>
      </c>
      <c r="F2890" t="s">
        <v>3670</v>
      </c>
      <c r="G2890" s="63">
        <v>45875</v>
      </c>
      <c r="H2890" s="63">
        <v>45892</v>
      </c>
      <c r="I2890" t="s">
        <v>366</v>
      </c>
      <c r="J2890" t="str">
        <f>_xlfn.XLOOKUP(I2890,AS:AS,AU:AU)</f>
        <v>Vuelos</v>
      </c>
      <c r="K2890" t="s">
        <v>30</v>
      </c>
      <c r="L2890">
        <v>103672</v>
      </c>
      <c r="M2890">
        <f>L2890*_xlfn.XLOOKUP(K2890,AM:AM,AN:AN)</f>
        <v>4976.2560000000003</v>
      </c>
      <c r="N2890">
        <f>L2890*_xlfn.XLOOKUP(K2890,AM:AM,AO:AO)</f>
        <v>5805.6320000000005</v>
      </c>
      <c r="O2890">
        <v>0</v>
      </c>
      <c r="P2890">
        <f>O2890*_xlfn.XLOOKUP(K2890,AM:AM,AN:AN)</f>
        <v>0</v>
      </c>
      <c r="Q2890">
        <f>O2890*_xlfn.XLOOKUP(K2890,AM:AM,AO:AO)</f>
        <v>0</v>
      </c>
      <c r="R2890" t="str">
        <f>_xlfn.XLOOKUP(E2890,AF:AF,AG:AG)</f>
        <v>AEROMÉXICO</v>
      </c>
      <c r="S2890" t="str">
        <f>_xlfn.XLOOKUP(E2890,AF:AF,AI:AI)</f>
        <v>Mexico</v>
      </c>
      <c r="T2890">
        <f>WEEKNUM(G2890)</f>
        <v>32</v>
      </c>
      <c r="U2890">
        <f>YEAR(G2890)</f>
        <v>2025</v>
      </c>
      <c r="V2890" s="117">
        <f>IFERROR(Q2890/N2890,"0")</f>
        <v>0</v>
      </c>
    </row>
    <row r="2891" spans="1:22">
      <c r="A2891" t="str">
        <f>_xlfn.XLOOKUP(D2891,BN:BN,BO:BO)</f>
        <v>México</v>
      </c>
      <c r="B2891" t="s">
        <v>25</v>
      </c>
      <c r="C2891">
        <v>436</v>
      </c>
      <c r="D2891" t="str">
        <f>_xlfn.XLOOKUP(C2891,BH:BH,BI:BI)</f>
        <v>VeronicaN</v>
      </c>
      <c r="E2891">
        <v>27301</v>
      </c>
      <c r="F2891" t="s">
        <v>3671</v>
      </c>
      <c r="G2891" s="63">
        <v>45875</v>
      </c>
      <c r="H2891" s="63">
        <v>45892</v>
      </c>
      <c r="I2891" t="s">
        <v>366</v>
      </c>
      <c r="J2891" t="str">
        <f>_xlfn.XLOOKUP(I2891,AS:AS,AU:AU)</f>
        <v>Vuelos</v>
      </c>
      <c r="K2891" t="s">
        <v>30</v>
      </c>
      <c r="L2891">
        <v>46990</v>
      </c>
      <c r="M2891">
        <f>L2891*_xlfn.XLOOKUP(K2891,AM:AM,AN:AN)</f>
        <v>2255.52</v>
      </c>
      <c r="N2891">
        <f>L2891*_xlfn.XLOOKUP(K2891,AM:AM,AO:AO)</f>
        <v>2631.44</v>
      </c>
      <c r="O2891">
        <v>0</v>
      </c>
      <c r="P2891">
        <f>O2891*_xlfn.XLOOKUP(K2891,AM:AM,AN:AN)</f>
        <v>0</v>
      </c>
      <c r="Q2891">
        <f>O2891*_xlfn.XLOOKUP(K2891,AM:AM,AO:AO)</f>
        <v>0</v>
      </c>
      <c r="R2891" t="str">
        <f>_xlfn.XLOOKUP(E2891,AF:AF,AG:AG)</f>
        <v>TURISMO EX MAR, S.A. DE C.V.</v>
      </c>
      <c r="S2891" t="str">
        <f>_xlfn.XLOOKUP(E2891,AF:AF,AI:AI)</f>
        <v>Mexico</v>
      </c>
      <c r="T2891">
        <f>WEEKNUM(G2891)</f>
        <v>32</v>
      </c>
      <c r="U2891">
        <f>YEAR(G2891)</f>
        <v>2025</v>
      </c>
      <c r="V2891" s="117">
        <f>IFERROR(Q2891/N2891,"0")</f>
        <v>0</v>
      </c>
    </row>
    <row r="2892" spans="1:22">
      <c r="A2892" t="str">
        <f>_xlfn.XLOOKUP(D2892,BN:BN,BO:BO)</f>
        <v>México</v>
      </c>
      <c r="B2892" t="s">
        <v>25</v>
      </c>
      <c r="C2892">
        <v>436</v>
      </c>
      <c r="D2892" t="str">
        <f>_xlfn.XLOOKUP(C2892,BH:BH,BI:BI)</f>
        <v>VeronicaN</v>
      </c>
      <c r="E2892">
        <v>0</v>
      </c>
      <c r="F2892" t="s">
        <v>3672</v>
      </c>
      <c r="G2892" s="63">
        <v>45875</v>
      </c>
      <c r="H2892" s="63">
        <v>45892</v>
      </c>
      <c r="I2892" t="s">
        <v>396</v>
      </c>
      <c r="J2892" t="str">
        <f>_xlfn.XLOOKUP(I2892,AS:AS,AU:AU)</f>
        <v>Honorarios</v>
      </c>
      <c r="K2892" t="s">
        <v>30</v>
      </c>
      <c r="L2892">
        <v>600</v>
      </c>
      <c r="M2892">
        <f>L2892*_xlfn.XLOOKUP(K2892,AM:AM,AN:AN)</f>
        <v>28.8</v>
      </c>
      <c r="N2892">
        <f>L2892*_xlfn.XLOOKUP(K2892,AM:AM,AO:AO)</f>
        <v>33.6</v>
      </c>
      <c r="O2892">
        <v>600</v>
      </c>
      <c r="P2892">
        <f>O2892*_xlfn.XLOOKUP(K2892,AM:AM,AN:AN)</f>
        <v>28.8</v>
      </c>
      <c r="Q2892">
        <f>O2892*_xlfn.XLOOKUP(K2892,AM:AM,AO:AO)</f>
        <v>33.6</v>
      </c>
      <c r="R2892" t="str">
        <f>_xlfn.XLOOKUP(E2892,AF:AF,AG:AG)</f>
        <v>FEES</v>
      </c>
      <c r="S2892">
        <f>_xlfn.XLOOKUP(E2892,AF:AF,AI:AI)</f>
        <v>0</v>
      </c>
      <c r="T2892">
        <f>WEEKNUM(G2892)</f>
        <v>32</v>
      </c>
      <c r="U2892">
        <f>YEAR(G2892)</f>
        <v>2025</v>
      </c>
      <c r="V2892" s="117">
        <f>IFERROR(Q2892/N2892,"0")</f>
        <v>1</v>
      </c>
    </row>
    <row r="2893" spans="1:22">
      <c r="A2893" t="str">
        <f>_xlfn.XLOOKUP(D2893,BN:BN,BO:BO)</f>
        <v>Madrid</v>
      </c>
      <c r="B2893" t="s">
        <v>25</v>
      </c>
      <c r="C2893">
        <v>437</v>
      </c>
      <c r="D2893" t="str">
        <f>_xlfn.XLOOKUP(C2893,BH:BH,BI:BI)</f>
        <v>MartinB</v>
      </c>
      <c r="E2893">
        <v>27721</v>
      </c>
      <c r="F2893" t="s">
        <v>3673</v>
      </c>
      <c r="G2893" s="63">
        <v>45876</v>
      </c>
      <c r="H2893" s="63">
        <v>45892</v>
      </c>
      <c r="I2893" t="s">
        <v>366</v>
      </c>
      <c r="J2893" t="str">
        <f>_xlfn.XLOOKUP(I2893,AS:AS,AU:AU)</f>
        <v>Vuelos</v>
      </c>
      <c r="K2893" t="s">
        <v>27</v>
      </c>
      <c r="L2893">
        <v>2248.7399999999998</v>
      </c>
      <c r="M2893">
        <f>L2893*_xlfn.XLOOKUP(K2893,AM:AM,AN:AN)</f>
        <v>2248.7399999999998</v>
      </c>
      <c r="N2893">
        <f>L2893*_xlfn.XLOOKUP(K2893,AM:AM,AO:AO)</f>
        <v>2608.5383999999995</v>
      </c>
      <c r="O2893">
        <v>13.5</v>
      </c>
      <c r="P2893">
        <f>O2893*_xlfn.XLOOKUP(K2893,AM:AM,AN:AN)</f>
        <v>13.5</v>
      </c>
      <c r="Q2893">
        <f>O2893*_xlfn.XLOOKUP(K2893,AM:AM,AO:AO)</f>
        <v>15.659999999999998</v>
      </c>
      <c r="R2893" t="str">
        <f>_xlfn.XLOOKUP(E2893,AF:AF,AG:AG)</f>
        <v>TURISMO EXMAR</v>
      </c>
      <c r="S2893" t="str">
        <f>_xlfn.XLOOKUP(E2893,AF:AF,AI:AI)</f>
        <v>Mexico</v>
      </c>
      <c r="T2893">
        <f>WEEKNUM(G2893)</f>
        <v>32</v>
      </c>
      <c r="U2893">
        <f>YEAR(G2893)</f>
        <v>2025</v>
      </c>
      <c r="V2893" s="117">
        <f>IFERROR(Q2893/N2893,"0")</f>
        <v>6.0033618826542869E-3</v>
      </c>
    </row>
    <row r="2894" spans="1:22">
      <c r="A2894" t="str">
        <f>_xlfn.XLOOKUP(D2894,BN:BN,BO:BO)</f>
        <v>Madrid</v>
      </c>
      <c r="B2894" t="s">
        <v>25</v>
      </c>
      <c r="C2894">
        <v>437</v>
      </c>
      <c r="D2894" t="str">
        <f>_xlfn.XLOOKUP(C2894,BH:BH,BI:BI)</f>
        <v>MartinB</v>
      </c>
      <c r="E2894">
        <v>27721</v>
      </c>
      <c r="F2894" t="s">
        <v>3673</v>
      </c>
      <c r="G2894" s="63">
        <v>45876</v>
      </c>
      <c r="H2894" s="63">
        <v>45892</v>
      </c>
      <c r="I2894" t="s">
        <v>366</v>
      </c>
      <c r="J2894" t="str">
        <f>_xlfn.XLOOKUP(I2894,AS:AS,AU:AU)</f>
        <v>Vuelos</v>
      </c>
      <c r="K2894" t="s">
        <v>27</v>
      </c>
      <c r="L2894">
        <v>2248.7399999999998</v>
      </c>
      <c r="M2894">
        <f>L2894*_xlfn.XLOOKUP(K2894,AM:AM,AN:AN)</f>
        <v>2248.7399999999998</v>
      </c>
      <c r="N2894">
        <f>L2894*_xlfn.XLOOKUP(K2894,AM:AM,AO:AO)</f>
        <v>2608.5383999999995</v>
      </c>
      <c r="O2894">
        <v>13.5</v>
      </c>
      <c r="P2894">
        <f>O2894*_xlfn.XLOOKUP(K2894,AM:AM,AN:AN)</f>
        <v>13.5</v>
      </c>
      <c r="Q2894">
        <f>O2894*_xlfn.XLOOKUP(K2894,AM:AM,AO:AO)</f>
        <v>15.659999999999998</v>
      </c>
      <c r="R2894" t="str">
        <f>_xlfn.XLOOKUP(E2894,AF:AF,AG:AG)</f>
        <v>TURISMO EXMAR</v>
      </c>
      <c r="S2894" t="str">
        <f>_xlfn.XLOOKUP(E2894,AF:AF,AI:AI)</f>
        <v>Mexico</v>
      </c>
      <c r="T2894">
        <f>WEEKNUM(G2894)</f>
        <v>32</v>
      </c>
      <c r="U2894">
        <f>YEAR(G2894)</f>
        <v>2025</v>
      </c>
      <c r="V2894" s="117">
        <f>IFERROR(Q2894/N2894,"0")</f>
        <v>6.0033618826542869E-3</v>
      </c>
    </row>
    <row r="2895" spans="1:22">
      <c r="A2895" t="str">
        <f>_xlfn.XLOOKUP(D2895,BN:BN,BO:BO)</f>
        <v>Madrid</v>
      </c>
      <c r="B2895" t="s">
        <v>25</v>
      </c>
      <c r="C2895">
        <v>437</v>
      </c>
      <c r="D2895" t="str">
        <f>_xlfn.XLOOKUP(C2895,BH:BH,BI:BI)</f>
        <v>MartinB</v>
      </c>
      <c r="E2895">
        <v>27721</v>
      </c>
      <c r="F2895" t="s">
        <v>3674</v>
      </c>
      <c r="G2895" s="63">
        <v>45876</v>
      </c>
      <c r="H2895" s="63">
        <v>45895</v>
      </c>
      <c r="I2895" t="s">
        <v>366</v>
      </c>
      <c r="J2895" t="str">
        <f>_xlfn.XLOOKUP(I2895,AS:AS,AU:AU)</f>
        <v>Vuelos</v>
      </c>
      <c r="K2895" t="s">
        <v>27</v>
      </c>
      <c r="L2895">
        <v>3423.77</v>
      </c>
      <c r="M2895">
        <f>L2895*_xlfn.XLOOKUP(K2895,AM:AM,AN:AN)</f>
        <v>3423.77</v>
      </c>
      <c r="N2895">
        <f>L2895*_xlfn.XLOOKUP(K2895,AM:AM,AO:AO)</f>
        <v>3971.5731999999998</v>
      </c>
      <c r="O2895">
        <v>22.55</v>
      </c>
      <c r="P2895">
        <f>O2895*_xlfn.XLOOKUP(K2895,AM:AM,AN:AN)</f>
        <v>22.55</v>
      </c>
      <c r="Q2895">
        <f>O2895*_xlfn.XLOOKUP(K2895,AM:AM,AO:AO)</f>
        <v>26.157999999999998</v>
      </c>
      <c r="R2895" t="str">
        <f>_xlfn.XLOOKUP(E2895,AF:AF,AG:AG)</f>
        <v>TURISMO EXMAR</v>
      </c>
      <c r="S2895" t="str">
        <f>_xlfn.XLOOKUP(E2895,AF:AF,AI:AI)</f>
        <v>Mexico</v>
      </c>
      <c r="T2895">
        <f>WEEKNUM(G2895)</f>
        <v>32</v>
      </c>
      <c r="U2895">
        <f>YEAR(G2895)</f>
        <v>2025</v>
      </c>
      <c r="V2895" s="117">
        <f>IFERROR(Q2895/N2895,"0")</f>
        <v>6.5863069072980953E-3</v>
      </c>
    </row>
    <row r="2896" spans="1:22">
      <c r="A2896" t="str">
        <f>_xlfn.XLOOKUP(D2896,BN:BN,BO:BO)</f>
        <v>Madrid</v>
      </c>
      <c r="B2896" t="s">
        <v>25</v>
      </c>
      <c r="C2896">
        <v>437</v>
      </c>
      <c r="D2896" t="str">
        <f>_xlfn.XLOOKUP(C2896,BH:BH,BI:BI)</f>
        <v>MartinB</v>
      </c>
      <c r="E2896">
        <v>0</v>
      </c>
      <c r="F2896" t="s">
        <v>3675</v>
      </c>
      <c r="G2896" s="63">
        <v>45876</v>
      </c>
      <c r="H2896" s="63">
        <v>45895</v>
      </c>
      <c r="I2896" t="s">
        <v>396</v>
      </c>
      <c r="J2896" t="str">
        <f>_xlfn.XLOOKUP(I2896,AS:AS,AU:AU)</f>
        <v>Honorarios</v>
      </c>
      <c r="K2896" t="s">
        <v>27</v>
      </c>
      <c r="L2896">
        <v>463</v>
      </c>
      <c r="M2896">
        <f>L2896*_xlfn.XLOOKUP(K2896,AM:AM,AN:AN)</f>
        <v>463</v>
      </c>
      <c r="N2896">
        <f>L2896*_xlfn.XLOOKUP(K2896,AM:AM,AO:AO)</f>
        <v>537.07999999999993</v>
      </c>
      <c r="O2896">
        <v>463</v>
      </c>
      <c r="P2896">
        <f>O2896*_xlfn.XLOOKUP(K2896,AM:AM,AN:AN)</f>
        <v>463</v>
      </c>
      <c r="Q2896">
        <f>O2896*_xlfn.XLOOKUP(K2896,AM:AM,AO:AO)</f>
        <v>537.07999999999993</v>
      </c>
      <c r="R2896" t="str">
        <f>_xlfn.XLOOKUP(E2896,AF:AF,AG:AG)</f>
        <v>FEES</v>
      </c>
      <c r="S2896">
        <f>_xlfn.XLOOKUP(E2896,AF:AF,AI:AI)</f>
        <v>0</v>
      </c>
      <c r="T2896">
        <f>WEEKNUM(G2896)</f>
        <v>32</v>
      </c>
      <c r="U2896">
        <f>YEAR(G2896)</f>
        <v>2025</v>
      </c>
      <c r="V2896" s="117">
        <f>IFERROR(Q2896/N2896,"0")</f>
        <v>1</v>
      </c>
    </row>
    <row r="2897" spans="1:22">
      <c r="A2897" t="str">
        <f>_xlfn.XLOOKUP(D2897,BN:BN,BO:BO)</f>
        <v>Madrid</v>
      </c>
      <c r="B2897" t="s">
        <v>25</v>
      </c>
      <c r="C2897">
        <v>437</v>
      </c>
      <c r="D2897" t="str">
        <f>_xlfn.XLOOKUP(C2897,BH:BH,BI:BI)</f>
        <v>MartinB</v>
      </c>
      <c r="E2897">
        <v>27914</v>
      </c>
      <c r="F2897" t="s">
        <v>3676</v>
      </c>
      <c r="G2897" s="63">
        <v>45880</v>
      </c>
      <c r="H2897" s="63">
        <v>45886</v>
      </c>
      <c r="I2897" t="s">
        <v>484</v>
      </c>
      <c r="J2897" t="str">
        <f>_xlfn.XLOOKUP(I2897,AS:AS,AU:AU)</f>
        <v>Vuelos</v>
      </c>
      <c r="K2897" t="s">
        <v>27</v>
      </c>
      <c r="L2897">
        <v>540.72</v>
      </c>
      <c r="M2897">
        <f>L2897*_xlfn.XLOOKUP(K2897,AM:AM,AN:AN)</f>
        <v>540.72</v>
      </c>
      <c r="N2897">
        <f>L2897*_xlfn.XLOOKUP(K2897,AM:AM,AO:AO)</f>
        <v>627.23519999999996</v>
      </c>
      <c r="O2897">
        <v>0</v>
      </c>
      <c r="P2897">
        <f>O2897*_xlfn.XLOOKUP(K2897,AM:AM,AN:AN)</f>
        <v>0</v>
      </c>
      <c r="Q2897">
        <f>O2897*_xlfn.XLOOKUP(K2897,AM:AM,AO:AO)</f>
        <v>0</v>
      </c>
      <c r="R2897" t="str">
        <f>_xlfn.XLOOKUP(E2897,AF:AF,AG:AG)</f>
        <v>Servivuelo</v>
      </c>
      <c r="S2897" t="str">
        <f>_xlfn.XLOOKUP(E2897,AF:AF,AI:AI)</f>
        <v>Spain</v>
      </c>
      <c r="T2897">
        <f>WEEKNUM(G2897)</f>
        <v>33</v>
      </c>
      <c r="U2897">
        <f>YEAR(G2897)</f>
        <v>2025</v>
      </c>
      <c r="V2897" s="117">
        <f>IFERROR(Q2897/N2897,"0")</f>
        <v>0</v>
      </c>
    </row>
    <row r="2898" spans="1:22">
      <c r="A2898" t="str">
        <f>_xlfn.XLOOKUP(D2898,BN:BN,BO:BO)</f>
        <v>Madrid</v>
      </c>
      <c r="B2898" t="s">
        <v>25</v>
      </c>
      <c r="C2898">
        <v>437</v>
      </c>
      <c r="D2898" t="str">
        <f>_xlfn.XLOOKUP(C2898,BH:BH,BI:BI)</f>
        <v>MartinB</v>
      </c>
      <c r="E2898">
        <v>27914</v>
      </c>
      <c r="F2898" t="s">
        <v>3676</v>
      </c>
      <c r="G2898" s="63">
        <v>45880</v>
      </c>
      <c r="H2898" s="63">
        <v>45886</v>
      </c>
      <c r="I2898" t="s">
        <v>484</v>
      </c>
      <c r="J2898" t="str">
        <f>_xlfn.XLOOKUP(I2898,AS:AS,AU:AU)</f>
        <v>Vuelos</v>
      </c>
      <c r="K2898" t="s">
        <v>27</v>
      </c>
      <c r="L2898">
        <v>540.72</v>
      </c>
      <c r="M2898">
        <f>L2898*_xlfn.XLOOKUP(K2898,AM:AM,AN:AN)</f>
        <v>540.72</v>
      </c>
      <c r="N2898">
        <f>L2898*_xlfn.XLOOKUP(K2898,AM:AM,AO:AO)</f>
        <v>627.23519999999996</v>
      </c>
      <c r="O2898">
        <v>0</v>
      </c>
      <c r="P2898">
        <f>O2898*_xlfn.XLOOKUP(K2898,AM:AM,AN:AN)</f>
        <v>0</v>
      </c>
      <c r="Q2898">
        <f>O2898*_xlfn.XLOOKUP(K2898,AM:AM,AO:AO)</f>
        <v>0</v>
      </c>
      <c r="R2898" t="str">
        <f>_xlfn.XLOOKUP(E2898,AF:AF,AG:AG)</f>
        <v>Servivuelo</v>
      </c>
      <c r="S2898" t="str">
        <f>_xlfn.XLOOKUP(E2898,AF:AF,AI:AI)</f>
        <v>Spain</v>
      </c>
      <c r="T2898">
        <f>WEEKNUM(G2898)</f>
        <v>33</v>
      </c>
      <c r="U2898">
        <f>YEAR(G2898)</f>
        <v>2025</v>
      </c>
      <c r="V2898" s="117">
        <f>IFERROR(Q2898/N2898,"0")</f>
        <v>0</v>
      </c>
    </row>
    <row r="2899" spans="1:22">
      <c r="A2899" t="str">
        <f>_xlfn.XLOOKUP(D2899,BN:BN,BO:BO)</f>
        <v>Madrid</v>
      </c>
      <c r="B2899" t="s">
        <v>25</v>
      </c>
      <c r="C2899">
        <v>437</v>
      </c>
      <c r="D2899" t="str">
        <f>_xlfn.XLOOKUP(C2899,BH:BH,BI:BI)</f>
        <v>MartinB</v>
      </c>
      <c r="E2899">
        <v>28033</v>
      </c>
      <c r="F2899" t="s">
        <v>3677</v>
      </c>
      <c r="G2899" s="63">
        <v>45880</v>
      </c>
      <c r="H2899" s="63">
        <v>45880</v>
      </c>
      <c r="I2899" t="s">
        <v>366</v>
      </c>
      <c r="J2899" t="str">
        <f>_xlfn.XLOOKUP(I2899,AS:AS,AU:AU)</f>
        <v>Vuelos</v>
      </c>
      <c r="K2899" t="s">
        <v>27</v>
      </c>
      <c r="L2899">
        <v>137.51</v>
      </c>
      <c r="M2899">
        <f>L2899*_xlfn.XLOOKUP(K2899,AM:AM,AN:AN)</f>
        <v>137.51</v>
      </c>
      <c r="N2899">
        <f>L2899*_xlfn.XLOOKUP(K2899,AM:AM,AO:AO)</f>
        <v>159.51159999999999</v>
      </c>
      <c r="O2899">
        <v>0</v>
      </c>
      <c r="P2899">
        <f>O2899*_xlfn.XLOOKUP(K2899,AM:AM,AN:AN)</f>
        <v>0</v>
      </c>
      <c r="Q2899">
        <f>O2899*_xlfn.XLOOKUP(K2899,AM:AM,AO:AO)</f>
        <v>0</v>
      </c>
      <c r="R2899" t="str">
        <f>_xlfn.XLOOKUP(E2899,AF:AF,AG:AG)</f>
        <v>F1S Spain</v>
      </c>
      <c r="S2899" t="str">
        <f>_xlfn.XLOOKUP(E2899,AF:AF,AI:AI)</f>
        <v>Spain</v>
      </c>
      <c r="T2899">
        <f>WEEKNUM(G2899)</f>
        <v>33</v>
      </c>
      <c r="U2899">
        <f>YEAR(G2899)</f>
        <v>2025</v>
      </c>
      <c r="V2899" s="117">
        <f>IFERROR(Q2899/N2899,"0")</f>
        <v>0</v>
      </c>
    </row>
    <row r="2900" spans="1:22">
      <c r="A2900" t="str">
        <f>_xlfn.XLOOKUP(D2900,BN:BN,BO:BO)</f>
        <v>Madrid</v>
      </c>
      <c r="B2900" t="s">
        <v>25</v>
      </c>
      <c r="C2900">
        <v>437</v>
      </c>
      <c r="D2900" t="str">
        <f>_xlfn.XLOOKUP(C2900,BH:BH,BI:BI)</f>
        <v>MartinB</v>
      </c>
      <c r="E2900">
        <v>0</v>
      </c>
      <c r="F2900" t="s">
        <v>3678</v>
      </c>
      <c r="G2900" s="63">
        <v>45876</v>
      </c>
      <c r="H2900" s="63">
        <v>45895</v>
      </c>
      <c r="I2900" t="s">
        <v>396</v>
      </c>
      <c r="J2900" t="str">
        <f>_xlfn.XLOOKUP(I2900,AS:AS,AU:AU)</f>
        <v>Honorarios</v>
      </c>
      <c r="K2900" t="s">
        <v>27</v>
      </c>
      <c r="L2900">
        <v>80</v>
      </c>
      <c r="M2900">
        <f>L2900*_xlfn.XLOOKUP(K2900,AM:AM,AN:AN)</f>
        <v>80</v>
      </c>
      <c r="N2900">
        <f>L2900*_xlfn.XLOOKUP(K2900,AM:AM,AO:AO)</f>
        <v>92.8</v>
      </c>
      <c r="O2900">
        <v>80</v>
      </c>
      <c r="P2900">
        <f>O2900*_xlfn.XLOOKUP(K2900,AM:AM,AN:AN)</f>
        <v>80</v>
      </c>
      <c r="Q2900">
        <f>O2900*_xlfn.XLOOKUP(K2900,AM:AM,AO:AO)</f>
        <v>92.8</v>
      </c>
      <c r="R2900" t="str">
        <f>_xlfn.XLOOKUP(E2900,AF:AF,AG:AG)</f>
        <v>FEES</v>
      </c>
      <c r="S2900">
        <f>_xlfn.XLOOKUP(E2900,AF:AF,AI:AI)</f>
        <v>0</v>
      </c>
      <c r="T2900">
        <f>WEEKNUM(G2900)</f>
        <v>32</v>
      </c>
      <c r="U2900">
        <f>YEAR(G2900)</f>
        <v>2025</v>
      </c>
      <c r="V2900" s="117">
        <f>IFERROR(Q2900/N2900,"0")</f>
        <v>1</v>
      </c>
    </row>
    <row r="2901" spans="1:22">
      <c r="A2901" t="str">
        <f>_xlfn.XLOOKUP(D2901,BN:BN,BO:BO)</f>
        <v>Madrid</v>
      </c>
      <c r="B2901" t="s">
        <v>25</v>
      </c>
      <c r="C2901">
        <v>437</v>
      </c>
      <c r="D2901" t="str">
        <f>_xlfn.XLOOKUP(C2901,BH:BH,BI:BI)</f>
        <v>MartinB</v>
      </c>
      <c r="E2901">
        <v>28934</v>
      </c>
      <c r="F2901" t="s">
        <v>3679</v>
      </c>
      <c r="G2901" s="63">
        <v>45892</v>
      </c>
      <c r="H2901" s="63" t="s">
        <v>218</v>
      </c>
      <c r="I2901" t="s">
        <v>366</v>
      </c>
      <c r="J2901" t="str">
        <f>_xlfn.XLOOKUP(I2901,AS:AS,AU:AU)</f>
        <v>Vuelos</v>
      </c>
      <c r="K2901" t="s">
        <v>27</v>
      </c>
      <c r="L2901">
        <v>191.89</v>
      </c>
      <c r="M2901">
        <f>L2901*_xlfn.XLOOKUP(K2901,AM:AM,AN:AN)</f>
        <v>191.89</v>
      </c>
      <c r="N2901">
        <f>L2901*_xlfn.XLOOKUP(K2901,AM:AM,AO:AO)</f>
        <v>222.59239999999997</v>
      </c>
      <c r="O2901">
        <v>0</v>
      </c>
      <c r="P2901">
        <f>O2901*_xlfn.XLOOKUP(K2901,AM:AM,AN:AN)</f>
        <v>0</v>
      </c>
      <c r="Q2901">
        <f>O2901*_xlfn.XLOOKUP(K2901,AM:AM,AO:AO)</f>
        <v>0</v>
      </c>
      <c r="R2901" t="str">
        <f>_xlfn.XLOOKUP(E2901,AF:AF,AG:AG)</f>
        <v>F1S USA</v>
      </c>
      <c r="S2901" t="str">
        <f>_xlfn.XLOOKUP(E2901,AF:AF,AI:AI)</f>
        <v>United States</v>
      </c>
      <c r="T2901">
        <f>WEEKNUM(G2901)</f>
        <v>34</v>
      </c>
      <c r="U2901">
        <f>YEAR(G2901)</f>
        <v>2025</v>
      </c>
      <c r="V2901" s="117">
        <f>IFERROR(Q2901/N2901,"0")</f>
        <v>0</v>
      </c>
    </row>
    <row r="2902" spans="1:22">
      <c r="A2902" t="str">
        <f>_xlfn.XLOOKUP(D2902,BN:BN,BO:BO)</f>
        <v>Madrid</v>
      </c>
      <c r="B2902" t="s">
        <v>25</v>
      </c>
      <c r="C2902">
        <v>437</v>
      </c>
      <c r="D2902" t="str">
        <f>_xlfn.XLOOKUP(C2902,BH:BH,BI:BI)</f>
        <v>MartinB</v>
      </c>
      <c r="E2902">
        <v>29293</v>
      </c>
      <c r="F2902" t="s">
        <v>3680</v>
      </c>
      <c r="G2902" s="63">
        <v>45877</v>
      </c>
      <c r="H2902" s="63">
        <v>45880</v>
      </c>
      <c r="I2902" t="s">
        <v>376</v>
      </c>
      <c r="J2902" t="str">
        <f>_xlfn.XLOOKUP(I2902,AS:AS,AU:AU)</f>
        <v>Hotel</v>
      </c>
      <c r="K2902" t="s">
        <v>27</v>
      </c>
      <c r="L2902">
        <v>3623.4</v>
      </c>
      <c r="M2902">
        <f>L2902*_xlfn.XLOOKUP(K2902,AM:AM,AN:AN)</f>
        <v>3623.4</v>
      </c>
      <c r="N2902">
        <f>L2902*_xlfn.XLOOKUP(K2902,AM:AM,AO:AO)</f>
        <v>4203.1440000000002</v>
      </c>
      <c r="O2902">
        <v>653.4</v>
      </c>
      <c r="P2902">
        <f>O2902*_xlfn.XLOOKUP(K2902,AM:AM,AN:AN)</f>
        <v>653.4</v>
      </c>
      <c r="Q2902">
        <f>O2902*_xlfn.XLOOKUP(K2902,AM:AM,AO:AO)</f>
        <v>757.94399999999996</v>
      </c>
      <c r="R2902" t="str">
        <f>_xlfn.XLOOKUP(E2902,AF:AF,AG:AG)</f>
        <v>HOTEL CALA SAONA</v>
      </c>
      <c r="S2902" t="str">
        <f>_xlfn.XLOOKUP(E2902,AF:AF,AI:AI)</f>
        <v>Spain</v>
      </c>
      <c r="T2902">
        <f>WEEKNUM(G2902)</f>
        <v>32</v>
      </c>
      <c r="U2902">
        <f>YEAR(G2902)</f>
        <v>2025</v>
      </c>
      <c r="V2902" s="117">
        <f>IFERROR(Q2902/N2902,"0")</f>
        <v>0.18032786885245899</v>
      </c>
    </row>
    <row r="2903" spans="1:22">
      <c r="A2903" t="str">
        <f>_xlfn.XLOOKUP(D2903,BN:BN,BO:BO)</f>
        <v>Madrid</v>
      </c>
      <c r="B2903" t="s">
        <v>25</v>
      </c>
      <c r="C2903">
        <v>437</v>
      </c>
      <c r="D2903" t="str">
        <f>_xlfn.XLOOKUP(C2903,BH:BH,BI:BI)</f>
        <v>MartinB</v>
      </c>
      <c r="E2903">
        <v>29298</v>
      </c>
      <c r="F2903" t="s">
        <v>3681</v>
      </c>
      <c r="G2903" s="63">
        <v>45880</v>
      </c>
      <c r="H2903" s="63">
        <v>45884</v>
      </c>
      <c r="I2903" t="s">
        <v>376</v>
      </c>
      <c r="J2903" t="str">
        <f>_xlfn.XLOOKUP(I2903,AS:AS,AU:AU)</f>
        <v>Hotel</v>
      </c>
      <c r="K2903" t="s">
        <v>27</v>
      </c>
      <c r="L2903">
        <v>5712</v>
      </c>
      <c r="M2903">
        <f>L2903*_xlfn.XLOOKUP(K2903,AM:AM,AN:AN)</f>
        <v>5712</v>
      </c>
      <c r="N2903">
        <f>L2903*_xlfn.XLOOKUP(K2903,AM:AM,AO:AO)</f>
        <v>6625.9199999999992</v>
      </c>
      <c r="O2903">
        <v>1142.4000000000001</v>
      </c>
      <c r="P2903">
        <f>O2903*_xlfn.XLOOKUP(K2903,AM:AM,AN:AN)</f>
        <v>1142.4000000000001</v>
      </c>
      <c r="Q2903">
        <f>O2903*_xlfn.XLOOKUP(K2903,AM:AM,AO:AO)</f>
        <v>1325.184</v>
      </c>
      <c r="R2903" t="str">
        <f>_xlfn.XLOOKUP(E2903,AF:AF,AG:AG)</f>
        <v>VILLA LE BLANC, A GRAN MELIA HOTEL</v>
      </c>
      <c r="S2903" t="str">
        <f>_xlfn.XLOOKUP(E2903,AF:AF,AI:AI)</f>
        <v>Spain</v>
      </c>
      <c r="T2903">
        <f>WEEKNUM(G2903)</f>
        <v>33</v>
      </c>
      <c r="U2903">
        <f>YEAR(G2903)</f>
        <v>2025</v>
      </c>
      <c r="V2903" s="117">
        <f>IFERROR(Q2903/N2903,"0")</f>
        <v>0.2</v>
      </c>
    </row>
    <row r="2904" spans="1:22">
      <c r="A2904" t="str">
        <f>_xlfn.XLOOKUP(D2904,BN:BN,BO:BO)</f>
        <v>Madrid</v>
      </c>
      <c r="B2904" t="s">
        <v>25</v>
      </c>
      <c r="C2904">
        <v>437</v>
      </c>
      <c r="D2904" t="str">
        <f>_xlfn.XLOOKUP(C2904,BH:BH,BI:BI)</f>
        <v>MartinB</v>
      </c>
      <c r="E2904">
        <v>28781</v>
      </c>
      <c r="F2904" t="s">
        <v>3682</v>
      </c>
      <c r="G2904" s="63">
        <v>45884</v>
      </c>
      <c r="H2904" s="63">
        <v>45886</v>
      </c>
      <c r="I2904" t="s">
        <v>376</v>
      </c>
      <c r="J2904" t="str">
        <f>_xlfn.XLOOKUP(I2904,AS:AS,AU:AU)</f>
        <v>Hotel</v>
      </c>
      <c r="K2904" t="s">
        <v>27</v>
      </c>
      <c r="L2904">
        <v>2601</v>
      </c>
      <c r="M2904">
        <f>L2904*_xlfn.XLOOKUP(K2904,AM:AM,AN:AN)</f>
        <v>2601</v>
      </c>
      <c r="N2904">
        <f>L2904*_xlfn.XLOOKUP(K2904,AM:AM,AO:AO)</f>
        <v>3017.16</v>
      </c>
      <c r="O2904">
        <v>372.59</v>
      </c>
      <c r="P2904">
        <f>O2904*_xlfn.XLOOKUP(K2904,AM:AM,AN:AN)</f>
        <v>372.59</v>
      </c>
      <c r="Q2904">
        <f>O2904*_xlfn.XLOOKUP(K2904,AM:AM,AO:AO)</f>
        <v>432.20439999999996</v>
      </c>
      <c r="R2904" t="str">
        <f>_xlfn.XLOOKUP(E2904,AF:AF,AG:AG)</f>
        <v>CAN ALOMAR HOTEL</v>
      </c>
      <c r="S2904" t="str">
        <f>_xlfn.XLOOKUP(E2904,AF:AF,AI:AI)</f>
        <v>Spain</v>
      </c>
      <c r="T2904">
        <f>WEEKNUM(G2904)</f>
        <v>33</v>
      </c>
      <c r="U2904">
        <f>YEAR(G2904)</f>
        <v>2025</v>
      </c>
      <c r="V2904" s="117">
        <f>IFERROR(Q2904/N2904,"0")</f>
        <v>0.14324875048058439</v>
      </c>
    </row>
    <row r="2905" spans="1:22">
      <c r="A2905" t="str">
        <f>_xlfn.XLOOKUP(D2905,BN:BN,BO:BO)</f>
        <v>Madrid</v>
      </c>
      <c r="B2905" t="s">
        <v>25</v>
      </c>
      <c r="C2905">
        <v>437</v>
      </c>
      <c r="D2905" t="str">
        <f>_xlfn.XLOOKUP(C2905,BH:BH,BI:BI)</f>
        <v>MartinB</v>
      </c>
      <c r="E2905">
        <v>28936</v>
      </c>
      <c r="F2905" t="s">
        <v>3683</v>
      </c>
      <c r="G2905" s="63">
        <v>45889</v>
      </c>
      <c r="H2905" s="63">
        <v>45892</v>
      </c>
      <c r="I2905" t="s">
        <v>376</v>
      </c>
      <c r="J2905" t="str">
        <f>_xlfn.XLOOKUP(I2905,AS:AS,AU:AU)</f>
        <v>Hotel</v>
      </c>
      <c r="K2905" t="s">
        <v>27</v>
      </c>
      <c r="L2905">
        <v>7542</v>
      </c>
      <c r="M2905">
        <f>L2905*_xlfn.XLOOKUP(K2905,AM:AM,AN:AN)</f>
        <v>7542</v>
      </c>
      <c r="N2905">
        <f>L2905*_xlfn.XLOOKUP(K2905,AM:AM,AO:AO)</f>
        <v>8748.7199999999993</v>
      </c>
      <c r="O2905">
        <v>1014</v>
      </c>
      <c r="P2905">
        <f>O2905*_xlfn.XLOOKUP(K2905,AM:AM,AN:AN)</f>
        <v>1014</v>
      </c>
      <c r="Q2905">
        <f>O2905*_xlfn.XLOOKUP(K2905,AM:AM,AO:AO)</f>
        <v>1176.24</v>
      </c>
      <c r="R2905" t="str">
        <f>_xlfn.XLOOKUP(E2905,AF:AF,AG:AG)</f>
        <v>Hotel La Ponche</v>
      </c>
      <c r="S2905" t="str">
        <f>_xlfn.XLOOKUP(E2905,AF:AF,AI:AI)</f>
        <v>France</v>
      </c>
      <c r="T2905">
        <f>WEEKNUM(G2905)</f>
        <v>34</v>
      </c>
      <c r="U2905">
        <f>YEAR(G2905)</f>
        <v>2025</v>
      </c>
      <c r="V2905" s="117">
        <f>IFERROR(Q2905/N2905,"0")</f>
        <v>0.13444709626093876</v>
      </c>
    </row>
    <row r="2906" spans="1:22">
      <c r="A2906" t="str">
        <f>_xlfn.XLOOKUP(D2906,BN:BN,BO:BO)</f>
        <v>Madrid</v>
      </c>
      <c r="B2906" t="s">
        <v>25</v>
      </c>
      <c r="C2906">
        <v>437</v>
      </c>
      <c r="D2906" t="str">
        <f>_xlfn.XLOOKUP(C2906,BH:BH,BI:BI)</f>
        <v>MartinB</v>
      </c>
      <c r="E2906">
        <v>28838</v>
      </c>
      <c r="F2906" t="s">
        <v>3684</v>
      </c>
      <c r="G2906" s="63">
        <v>45889</v>
      </c>
      <c r="H2906" s="63">
        <v>45892</v>
      </c>
      <c r="I2906" t="s">
        <v>376</v>
      </c>
      <c r="J2906" t="str">
        <f>_xlfn.XLOOKUP(I2906,AS:AS,AU:AU)</f>
        <v>Hotel</v>
      </c>
      <c r="K2906" t="s">
        <v>27</v>
      </c>
      <c r="L2906">
        <v>3708.5</v>
      </c>
      <c r="M2906">
        <f>L2906*_xlfn.XLOOKUP(K2906,AM:AM,AN:AN)</f>
        <v>3708.5</v>
      </c>
      <c r="N2906">
        <f>L2906*_xlfn.XLOOKUP(K2906,AM:AM,AO:AO)</f>
        <v>4301.8599999999997</v>
      </c>
      <c r="O2906">
        <v>533.95000000000005</v>
      </c>
      <c r="P2906">
        <f>O2906*_xlfn.XLOOKUP(K2906,AM:AM,AN:AN)</f>
        <v>533.95000000000005</v>
      </c>
      <c r="Q2906">
        <f>O2906*_xlfn.XLOOKUP(K2906,AM:AM,AO:AO)</f>
        <v>619.38200000000006</v>
      </c>
      <c r="R2906" t="str">
        <f>_xlfn.XLOOKUP(E2906,AF:AF,AG:AG)</f>
        <v>HOTEL JUANA</v>
      </c>
      <c r="S2906" t="str">
        <f>_xlfn.XLOOKUP(E2906,AF:AF,AI:AI)</f>
        <v>France</v>
      </c>
      <c r="T2906">
        <f>WEEKNUM(G2906)</f>
        <v>34</v>
      </c>
      <c r="U2906">
        <f>YEAR(G2906)</f>
        <v>2025</v>
      </c>
      <c r="V2906" s="117">
        <f>IFERROR(Q2906/N2906,"0")</f>
        <v>0.14398004584063639</v>
      </c>
    </row>
    <row r="2907" spans="1:22">
      <c r="A2907" t="str">
        <f>_xlfn.XLOOKUP(D2907,BN:BN,BO:BO)</f>
        <v>Madrid</v>
      </c>
      <c r="B2907" t="s">
        <v>25</v>
      </c>
      <c r="C2907">
        <v>437</v>
      </c>
      <c r="D2907" t="str">
        <f>_xlfn.XLOOKUP(C2907,BH:BH,BI:BI)</f>
        <v>MartinB</v>
      </c>
      <c r="E2907">
        <v>27589</v>
      </c>
      <c r="F2907" t="s">
        <v>3685</v>
      </c>
      <c r="G2907" s="63">
        <v>45892</v>
      </c>
      <c r="H2907" s="63">
        <v>45895</v>
      </c>
      <c r="I2907" t="s">
        <v>376</v>
      </c>
      <c r="J2907" t="str">
        <f>_xlfn.XLOOKUP(I2907,AS:AS,AU:AU)</f>
        <v>Hotel</v>
      </c>
      <c r="K2907" t="s">
        <v>27</v>
      </c>
      <c r="L2907">
        <v>1179</v>
      </c>
      <c r="M2907">
        <f>L2907*_xlfn.XLOOKUP(K2907,AM:AM,AN:AN)</f>
        <v>1179</v>
      </c>
      <c r="N2907">
        <f>L2907*_xlfn.XLOOKUP(K2907,AM:AM,AO:AO)</f>
        <v>1367.6399999999999</v>
      </c>
      <c r="O2907">
        <v>0</v>
      </c>
      <c r="P2907">
        <f>O2907*_xlfn.XLOOKUP(K2907,AM:AM,AN:AN)</f>
        <v>0</v>
      </c>
      <c r="Q2907">
        <f>O2907*_xlfn.XLOOKUP(K2907,AM:AM,AO:AO)</f>
        <v>0</v>
      </c>
      <c r="R2907" t="str">
        <f>_xlfn.XLOOKUP(E2907,AF:AF,AG:AG)</f>
        <v>HOTEL CASA MONTI ROMA</v>
      </c>
      <c r="S2907" t="str">
        <f>_xlfn.XLOOKUP(E2907,AF:AF,AI:AI)</f>
        <v>Italy</v>
      </c>
      <c r="T2907">
        <f>WEEKNUM(G2907)</f>
        <v>34</v>
      </c>
      <c r="U2907">
        <f>YEAR(G2907)</f>
        <v>2025</v>
      </c>
      <c r="V2907" s="117">
        <f>IFERROR(Q2907/N2907,"0")</f>
        <v>0</v>
      </c>
    </row>
    <row r="2908" spans="1:22">
      <c r="A2908" t="str">
        <f>_xlfn.XLOOKUP(D2908,BN:BN,BO:BO)</f>
        <v>Madrid</v>
      </c>
      <c r="B2908" t="s">
        <v>25</v>
      </c>
      <c r="C2908">
        <v>437</v>
      </c>
      <c r="D2908" t="str">
        <f>_xlfn.XLOOKUP(C2908,BH:BH,BI:BI)</f>
        <v>MartinB</v>
      </c>
      <c r="E2908">
        <v>27704</v>
      </c>
      <c r="F2908" t="s">
        <v>3686</v>
      </c>
      <c r="G2908" s="63">
        <v>45886</v>
      </c>
      <c r="H2908" s="63">
        <v>45886</v>
      </c>
      <c r="I2908" t="s">
        <v>425</v>
      </c>
      <c r="J2908" t="str">
        <f>_xlfn.XLOOKUP(I2908,AS:AS,AU:AU)</f>
        <v>Traslados</v>
      </c>
      <c r="K2908" t="s">
        <v>27</v>
      </c>
      <c r="L2908">
        <v>474</v>
      </c>
      <c r="M2908">
        <f>L2908*_xlfn.XLOOKUP(K2908,AM:AM,AN:AN)</f>
        <v>474</v>
      </c>
      <c r="N2908">
        <f>L2908*_xlfn.XLOOKUP(K2908,AM:AM,AO:AO)</f>
        <v>549.83999999999992</v>
      </c>
      <c r="O2908">
        <v>64.239999999999995</v>
      </c>
      <c r="P2908">
        <f>O2908*_xlfn.XLOOKUP(K2908,AM:AM,AN:AN)</f>
        <v>64.239999999999995</v>
      </c>
      <c r="Q2908">
        <f>O2908*_xlfn.XLOOKUP(K2908,AM:AM,AO:AO)</f>
        <v>74.518399999999986</v>
      </c>
      <c r="R2908" t="str">
        <f>_xlfn.XLOOKUP(E2908,AF:AF,AG:AG)</f>
        <v>Blacklane</v>
      </c>
      <c r="S2908" t="str">
        <f>_xlfn.XLOOKUP(E2908,AF:AF,AI:AI)</f>
        <v>Germany</v>
      </c>
      <c r="T2908">
        <f>WEEKNUM(G2908)</f>
        <v>34</v>
      </c>
      <c r="U2908">
        <f>YEAR(G2908)</f>
        <v>2025</v>
      </c>
      <c r="V2908" s="117">
        <f>IFERROR(Q2908/N2908,"0")</f>
        <v>0.13552742616033756</v>
      </c>
    </row>
    <row r="2909" spans="1:22">
      <c r="A2909" t="str">
        <f>_xlfn.XLOOKUP(D2909,BN:BN,BO:BO)</f>
        <v>Madrid</v>
      </c>
      <c r="B2909" t="s">
        <v>25</v>
      </c>
      <c r="C2909">
        <v>437</v>
      </c>
      <c r="D2909" t="str">
        <f>_xlfn.XLOOKUP(C2909,BH:BH,BI:BI)</f>
        <v>MartinB</v>
      </c>
      <c r="E2909">
        <v>27704</v>
      </c>
      <c r="F2909" t="s">
        <v>3687</v>
      </c>
      <c r="G2909" s="63">
        <v>45889</v>
      </c>
      <c r="H2909" s="63">
        <v>45889</v>
      </c>
      <c r="I2909" t="s">
        <v>425</v>
      </c>
      <c r="J2909" t="str">
        <f>_xlfn.XLOOKUP(I2909,AS:AS,AU:AU)</f>
        <v>Traslados</v>
      </c>
      <c r="K2909" t="s">
        <v>27</v>
      </c>
      <c r="L2909">
        <v>345</v>
      </c>
      <c r="M2909">
        <f>L2909*_xlfn.XLOOKUP(K2909,AM:AM,AN:AN)</f>
        <v>345</v>
      </c>
      <c r="N2909">
        <f>L2909*_xlfn.XLOOKUP(K2909,AM:AM,AO:AO)</f>
        <v>400.2</v>
      </c>
      <c r="O2909">
        <v>47.66</v>
      </c>
      <c r="P2909">
        <f>O2909*_xlfn.XLOOKUP(K2909,AM:AM,AN:AN)</f>
        <v>47.66</v>
      </c>
      <c r="Q2909">
        <f>O2909*_xlfn.XLOOKUP(K2909,AM:AM,AO:AO)</f>
        <v>55.285599999999995</v>
      </c>
      <c r="R2909" t="str">
        <f>_xlfn.XLOOKUP(E2909,AF:AF,AG:AG)</f>
        <v>Blacklane</v>
      </c>
      <c r="S2909" t="str">
        <f>_xlfn.XLOOKUP(E2909,AF:AF,AI:AI)</f>
        <v>Germany</v>
      </c>
      <c r="T2909">
        <f>WEEKNUM(G2909)</f>
        <v>34</v>
      </c>
      <c r="U2909">
        <f>YEAR(G2909)</f>
        <v>2025</v>
      </c>
      <c r="V2909" s="117">
        <f>IFERROR(Q2909/N2909,"0")</f>
        <v>0.13814492753623187</v>
      </c>
    </row>
    <row r="2910" spans="1:22">
      <c r="A2910" t="str">
        <f>_xlfn.XLOOKUP(D2910,BN:BN,BO:BO)</f>
        <v>Madrid</v>
      </c>
      <c r="B2910" t="s">
        <v>25</v>
      </c>
      <c r="C2910">
        <v>437</v>
      </c>
      <c r="D2910" t="str">
        <f>_xlfn.XLOOKUP(C2910,BH:BH,BI:BI)</f>
        <v>MartinB</v>
      </c>
      <c r="E2910">
        <v>27704</v>
      </c>
      <c r="F2910" t="s">
        <v>3688</v>
      </c>
      <c r="G2910" s="63">
        <v>45892</v>
      </c>
      <c r="H2910" s="63">
        <v>45892</v>
      </c>
      <c r="I2910" t="s">
        <v>425</v>
      </c>
      <c r="J2910" t="str">
        <f>_xlfn.XLOOKUP(I2910,AS:AS,AU:AU)</f>
        <v>Traslados</v>
      </c>
      <c r="K2910" t="s">
        <v>27</v>
      </c>
      <c r="L2910">
        <v>255</v>
      </c>
      <c r="M2910">
        <f>L2910*_xlfn.XLOOKUP(K2910,AM:AM,AN:AN)</f>
        <v>255</v>
      </c>
      <c r="N2910">
        <f>L2910*_xlfn.XLOOKUP(K2910,AM:AM,AO:AO)</f>
        <v>295.79999999999995</v>
      </c>
      <c r="O2910">
        <v>14.06</v>
      </c>
      <c r="P2910">
        <f>O2910*_xlfn.XLOOKUP(K2910,AM:AM,AN:AN)</f>
        <v>14.06</v>
      </c>
      <c r="Q2910">
        <f>O2910*_xlfn.XLOOKUP(K2910,AM:AM,AO:AO)</f>
        <v>16.3096</v>
      </c>
      <c r="R2910" t="str">
        <f>_xlfn.XLOOKUP(E2910,AF:AF,AG:AG)</f>
        <v>Blacklane</v>
      </c>
      <c r="S2910" t="str">
        <f>_xlfn.XLOOKUP(E2910,AF:AF,AI:AI)</f>
        <v>Germany</v>
      </c>
      <c r="T2910">
        <f>WEEKNUM(G2910)</f>
        <v>34</v>
      </c>
      <c r="U2910">
        <f>YEAR(G2910)</f>
        <v>2025</v>
      </c>
      <c r="V2910" s="117">
        <f>IFERROR(Q2910/N2910,"0")</f>
        <v>5.5137254901960794E-2</v>
      </c>
    </row>
    <row r="2911" spans="1:22">
      <c r="A2911" t="str">
        <f>_xlfn.XLOOKUP(D2911,BN:BN,BO:BO)</f>
        <v>Madrid</v>
      </c>
      <c r="B2911" t="s">
        <v>25</v>
      </c>
      <c r="C2911">
        <v>437</v>
      </c>
      <c r="D2911" t="str">
        <f>_xlfn.XLOOKUP(C2911,BH:BH,BI:BI)</f>
        <v>MartinB</v>
      </c>
      <c r="E2911">
        <v>29635</v>
      </c>
      <c r="F2911" t="s">
        <v>3689</v>
      </c>
      <c r="G2911" s="63">
        <v>45877</v>
      </c>
      <c r="H2911" s="63">
        <v>45886</v>
      </c>
      <c r="I2911" t="s">
        <v>444</v>
      </c>
      <c r="J2911" t="str">
        <f>_xlfn.XLOOKUP(I2911,AS:AS,AU:AU)</f>
        <v>DMC</v>
      </c>
      <c r="K2911" t="s">
        <v>27</v>
      </c>
      <c r="L2911">
        <v>1715.13</v>
      </c>
      <c r="M2911">
        <f>L2911*_xlfn.XLOOKUP(K2911,AM:AM,AN:AN)</f>
        <v>1715.13</v>
      </c>
      <c r="N2911">
        <f>L2911*_xlfn.XLOOKUP(K2911,AM:AM,AO:AO)</f>
        <v>1989.5508</v>
      </c>
      <c r="O2911">
        <v>0</v>
      </c>
      <c r="P2911">
        <f>O2911*_xlfn.XLOOKUP(K2911,AM:AM,AN:AN)</f>
        <v>0</v>
      </c>
      <c r="Q2911">
        <f>O2911*_xlfn.XLOOKUP(K2911,AM:AM,AO:AO)</f>
        <v>0</v>
      </c>
      <c r="R2911" t="str">
        <f>_xlfn.XLOOKUP(E2911,AF:AF,AG:AG)</f>
        <v>Islandbridge</v>
      </c>
      <c r="S2911" t="str">
        <f>_xlfn.XLOOKUP(E2911,AF:AF,AI:AI)</f>
        <v>Spain</v>
      </c>
      <c r="T2911">
        <f>WEEKNUM(G2911)</f>
        <v>32</v>
      </c>
      <c r="U2911">
        <f>YEAR(G2911)</f>
        <v>2025</v>
      </c>
      <c r="V2911" s="117">
        <f>IFERROR(Q2911/N2911,"0")</f>
        <v>0</v>
      </c>
    </row>
    <row r="2912" spans="1:22">
      <c r="A2912" t="str">
        <f>_xlfn.XLOOKUP(D2912,BN:BN,BO:BO)</f>
        <v>Madrid</v>
      </c>
      <c r="B2912" t="s">
        <v>25</v>
      </c>
      <c r="C2912">
        <v>437</v>
      </c>
      <c r="D2912" t="str">
        <f>_xlfn.XLOOKUP(C2912,BH:BH,BI:BI)</f>
        <v>MartinB</v>
      </c>
      <c r="E2912">
        <v>29955</v>
      </c>
      <c r="F2912" t="s">
        <v>3690</v>
      </c>
      <c r="G2912" s="63">
        <v>45881</v>
      </c>
      <c r="H2912" s="63">
        <v>45881</v>
      </c>
      <c r="I2912" t="s">
        <v>455</v>
      </c>
      <c r="J2912" t="str">
        <f>_xlfn.XLOOKUP(I2912,AS:AS,AU:AU)</f>
        <v>DMC</v>
      </c>
      <c r="K2912" t="s">
        <v>27</v>
      </c>
      <c r="L2912">
        <v>1720</v>
      </c>
      <c r="M2912">
        <f>L2912*_xlfn.XLOOKUP(K2912,AM:AM,AN:AN)</f>
        <v>1720</v>
      </c>
      <c r="N2912">
        <f>L2912*_xlfn.XLOOKUP(K2912,AM:AM,AO:AO)</f>
        <v>1995.1999999999998</v>
      </c>
      <c r="O2912">
        <v>670</v>
      </c>
      <c r="P2912">
        <f>O2912*_xlfn.XLOOKUP(K2912,AM:AM,AN:AN)</f>
        <v>670</v>
      </c>
      <c r="Q2912">
        <f>O2912*_xlfn.XLOOKUP(K2912,AM:AM,AO:AO)</f>
        <v>777.19999999999993</v>
      </c>
      <c r="R2912" t="str">
        <f>_xlfn.XLOOKUP(E2912,AF:AF,AG:AG)</f>
        <v>ILLA CHARTER MENORCA</v>
      </c>
      <c r="S2912" t="str">
        <f>_xlfn.XLOOKUP(E2912,AF:AF,AI:AI)</f>
        <v>Spain</v>
      </c>
      <c r="T2912">
        <f>WEEKNUM(G2912)</f>
        <v>33</v>
      </c>
      <c r="U2912">
        <f>YEAR(G2912)</f>
        <v>2025</v>
      </c>
      <c r="V2912" s="117">
        <f>IFERROR(Q2912/N2912,"0")</f>
        <v>0.38953488372093026</v>
      </c>
    </row>
    <row r="2913" spans="1:22">
      <c r="A2913" t="str">
        <f>_xlfn.XLOOKUP(D2913,BN:BN,BO:BO)</f>
        <v>Madrid</v>
      </c>
      <c r="B2913" t="s">
        <v>25</v>
      </c>
      <c r="C2913">
        <v>437</v>
      </c>
      <c r="D2913" t="str">
        <f>_xlfn.XLOOKUP(C2913,BH:BH,BI:BI)</f>
        <v>MartinB</v>
      </c>
      <c r="E2913">
        <v>0</v>
      </c>
      <c r="F2913" t="s">
        <v>3691</v>
      </c>
      <c r="G2913" s="63">
        <v>45876</v>
      </c>
      <c r="H2913" s="63">
        <v>45895</v>
      </c>
      <c r="I2913" t="s">
        <v>396</v>
      </c>
      <c r="J2913" t="str">
        <f>_xlfn.XLOOKUP(I2913,AS:AS,AU:AU)</f>
        <v>Honorarios</v>
      </c>
      <c r="K2913" t="s">
        <v>27</v>
      </c>
      <c r="L2913">
        <v>735.74</v>
      </c>
      <c r="M2913">
        <f>L2913*_xlfn.XLOOKUP(K2913,AM:AM,AN:AN)</f>
        <v>735.74</v>
      </c>
      <c r="N2913">
        <f>L2913*_xlfn.XLOOKUP(K2913,AM:AM,AO:AO)</f>
        <v>853.45839999999998</v>
      </c>
      <c r="O2913">
        <v>735.74</v>
      </c>
      <c r="P2913">
        <f>O2913*_xlfn.XLOOKUP(K2913,AM:AM,AN:AN)</f>
        <v>735.74</v>
      </c>
      <c r="Q2913">
        <f>O2913*_xlfn.XLOOKUP(K2913,AM:AM,AO:AO)</f>
        <v>853.45839999999998</v>
      </c>
      <c r="R2913" t="str">
        <f>_xlfn.XLOOKUP(E2913,AF:AF,AG:AG)</f>
        <v>FEES</v>
      </c>
      <c r="S2913">
        <f>_xlfn.XLOOKUP(E2913,AF:AF,AI:AI)</f>
        <v>0</v>
      </c>
      <c r="T2913">
        <f>WEEKNUM(G2913)</f>
        <v>32</v>
      </c>
      <c r="U2913">
        <f>YEAR(G2913)</f>
        <v>2025</v>
      </c>
      <c r="V2913" s="117">
        <f>IFERROR(Q2913/N2913,"0")</f>
        <v>1</v>
      </c>
    </row>
    <row r="2914" spans="1:22">
      <c r="A2914" t="str">
        <f>_xlfn.XLOOKUP(D2914,BN:BN,BO:BO)</f>
        <v>Madrid</v>
      </c>
      <c r="B2914" t="s">
        <v>25</v>
      </c>
      <c r="C2914">
        <v>437</v>
      </c>
      <c r="D2914" t="str">
        <f>_xlfn.XLOOKUP(C2914,BH:BH,BI:BI)</f>
        <v>MartinB</v>
      </c>
      <c r="E2914">
        <v>29298</v>
      </c>
      <c r="F2914" t="s">
        <v>3692</v>
      </c>
      <c r="G2914" s="63">
        <v>45876</v>
      </c>
      <c r="H2914" s="63">
        <v>45895</v>
      </c>
      <c r="I2914" t="s">
        <v>449</v>
      </c>
      <c r="J2914" t="str">
        <f>_xlfn.XLOOKUP(I2914,AS:AS,AU:AU)</f>
        <v>Otros</v>
      </c>
      <c r="K2914" t="s">
        <v>27</v>
      </c>
      <c r="L2914">
        <v>412</v>
      </c>
      <c r="M2914">
        <f>L2914*_xlfn.XLOOKUP(K2914,AM:AM,AN:AN)</f>
        <v>412</v>
      </c>
      <c r="N2914">
        <f>L2914*_xlfn.XLOOKUP(K2914,AM:AM,AO:AO)</f>
        <v>477.91999999999996</v>
      </c>
      <c r="O2914">
        <v>0</v>
      </c>
      <c r="P2914">
        <f>O2914*_xlfn.XLOOKUP(K2914,AM:AM,AN:AN)</f>
        <v>0</v>
      </c>
      <c r="Q2914">
        <f>O2914*_xlfn.XLOOKUP(K2914,AM:AM,AO:AO)</f>
        <v>0</v>
      </c>
      <c r="R2914" t="s">
        <v>582</v>
      </c>
      <c r="S2914" t="str">
        <f>_xlfn.XLOOKUP(E2914,AF:AF,AI:AI)</f>
        <v>Spain</v>
      </c>
      <c r="T2914">
        <f>WEEKNUM(G2914)</f>
        <v>32</v>
      </c>
      <c r="U2914">
        <f>YEAR(G2914)</f>
        <v>2025</v>
      </c>
      <c r="V2914" s="117">
        <f>IFERROR(Q2914/N2914,"0")</f>
        <v>0</v>
      </c>
    </row>
    <row r="2915" spans="1:22">
      <c r="A2915" t="str">
        <f>_xlfn.XLOOKUP(D2915,BN:BN,BO:BO)</f>
        <v>Madrid</v>
      </c>
      <c r="B2915" t="s">
        <v>25</v>
      </c>
      <c r="C2915">
        <v>437</v>
      </c>
      <c r="D2915" t="str">
        <f>_xlfn.XLOOKUP(C2915,BH:BH,BI:BI)</f>
        <v>MartinB</v>
      </c>
      <c r="E2915">
        <v>30296</v>
      </c>
      <c r="F2915" t="s">
        <v>3693</v>
      </c>
      <c r="G2915" s="63">
        <v>45883</v>
      </c>
      <c r="H2915" s="63">
        <v>45895</v>
      </c>
      <c r="I2915" t="s">
        <v>419</v>
      </c>
      <c r="J2915" t="str">
        <f>_xlfn.XLOOKUP(I2915,AS:AS,AU:AU)</f>
        <v>Otros</v>
      </c>
      <c r="K2915" t="s">
        <v>27</v>
      </c>
      <c r="L2915">
        <v>1000</v>
      </c>
      <c r="M2915">
        <f>L2915*_xlfn.XLOOKUP(K2915,AM:AM,AN:AN)</f>
        <v>1000</v>
      </c>
      <c r="N2915">
        <f>L2915*_xlfn.XLOOKUP(K2915,AM:AM,AO:AO)</f>
        <v>1160</v>
      </c>
      <c r="O2915">
        <v>0</v>
      </c>
      <c r="P2915">
        <f>O2915*_xlfn.XLOOKUP(K2915,AM:AM,AN:AN)</f>
        <v>0</v>
      </c>
      <c r="Q2915">
        <f>O2915*_xlfn.XLOOKUP(K2915,AM:AM,AO:AO)</f>
        <v>0</v>
      </c>
      <c r="R2915" t="str">
        <f>_xlfn.XLOOKUP(E2915,AF:AF,AG:AG)</f>
        <v>Raquel Cohen Zaga</v>
      </c>
      <c r="S2915" t="str">
        <f>_xlfn.XLOOKUP(E2915,AF:AF,AI:AI)</f>
        <v>Mexico</v>
      </c>
      <c r="T2915">
        <f>WEEKNUM(G2915)</f>
        <v>33</v>
      </c>
      <c r="U2915">
        <f>YEAR(G2915)</f>
        <v>2025</v>
      </c>
      <c r="V2915" s="117">
        <f>IFERROR(Q2915/N2915,"0")</f>
        <v>0</v>
      </c>
    </row>
    <row r="2916" spans="1:22">
      <c r="A2916" t="str">
        <f>_xlfn.XLOOKUP(D2916,BN:BN,BO:BO)</f>
        <v>Madrid</v>
      </c>
      <c r="B2916" t="s">
        <v>25</v>
      </c>
      <c r="C2916">
        <v>437</v>
      </c>
      <c r="D2916" t="str">
        <f>_xlfn.XLOOKUP(C2916,BH:BH,BI:BI)</f>
        <v>MartinB</v>
      </c>
      <c r="E2916">
        <v>27704</v>
      </c>
      <c r="F2916" t="s">
        <v>3694</v>
      </c>
      <c r="G2916" s="63">
        <v>45876</v>
      </c>
      <c r="H2916" s="63">
        <v>45895</v>
      </c>
      <c r="I2916" t="s">
        <v>425</v>
      </c>
      <c r="J2916" t="str">
        <f>_xlfn.XLOOKUP(I2916,AS:AS,AU:AU)</f>
        <v>Traslados</v>
      </c>
      <c r="K2916" t="s">
        <v>27</v>
      </c>
      <c r="L2916">
        <v>1.79</v>
      </c>
      <c r="M2916">
        <f>L2916*_xlfn.XLOOKUP(K2916,AM:AM,AN:AN)</f>
        <v>1.79</v>
      </c>
      <c r="N2916">
        <f>L2916*_xlfn.XLOOKUP(K2916,AM:AM,AO:AO)</f>
        <v>2.0764</v>
      </c>
      <c r="O2916">
        <v>0</v>
      </c>
      <c r="P2916">
        <f>O2916*_xlfn.XLOOKUP(K2916,AM:AM,AN:AN)</f>
        <v>0</v>
      </c>
      <c r="Q2916">
        <f>O2916*_xlfn.XLOOKUP(K2916,AM:AM,AO:AO)</f>
        <v>0</v>
      </c>
      <c r="R2916" t="str">
        <f>_xlfn.XLOOKUP(E2916,AF:AF,AG:AG)</f>
        <v>Blacklane</v>
      </c>
      <c r="S2916" t="str">
        <f>_xlfn.XLOOKUP(E2916,AF:AF,AI:AI)</f>
        <v>Germany</v>
      </c>
      <c r="T2916">
        <f>WEEKNUM(G2916)</f>
        <v>32</v>
      </c>
      <c r="U2916">
        <f>YEAR(G2916)</f>
        <v>2025</v>
      </c>
      <c r="V2916" s="117">
        <f>IFERROR(Q2916/N2916,"0")</f>
        <v>0</v>
      </c>
    </row>
    <row r="2917" spans="1:22">
      <c r="A2917" t="str">
        <f>_xlfn.XLOOKUP(D2917,BN:BN,BO:BO)</f>
        <v>Madrid</v>
      </c>
      <c r="B2917" t="s">
        <v>25</v>
      </c>
      <c r="C2917">
        <v>437</v>
      </c>
      <c r="D2917" t="str">
        <f>_xlfn.XLOOKUP(C2917,BH:BH,BI:BI)</f>
        <v>MartinB</v>
      </c>
      <c r="E2917">
        <v>0</v>
      </c>
      <c r="F2917" t="s">
        <v>3695</v>
      </c>
      <c r="G2917" s="63">
        <v>45876</v>
      </c>
      <c r="H2917" s="63">
        <v>45895</v>
      </c>
      <c r="I2917" t="s">
        <v>402</v>
      </c>
      <c r="J2917" t="str">
        <f>_xlfn.XLOOKUP(I2917,AS:AS,AU:AU)</f>
        <v>Descuento</v>
      </c>
      <c r="K2917" t="s">
        <v>27</v>
      </c>
      <c r="L2917">
        <v>-1.79</v>
      </c>
      <c r="M2917">
        <f>L2917*_xlfn.XLOOKUP(K2917,AM:AM,AN:AN)</f>
        <v>-1.79</v>
      </c>
      <c r="N2917">
        <f>L2917*_xlfn.XLOOKUP(K2917,AM:AM,AO:AO)</f>
        <v>-2.0764</v>
      </c>
      <c r="O2917">
        <v>-1.79</v>
      </c>
      <c r="P2917">
        <f>O2917*_xlfn.XLOOKUP(K2917,AM:AM,AN:AN)</f>
        <v>-1.79</v>
      </c>
      <c r="Q2917">
        <f>O2917*_xlfn.XLOOKUP(K2917,AM:AM,AO:AO)</f>
        <v>-2.0764</v>
      </c>
      <c r="R2917" t="str">
        <f>_xlfn.XLOOKUP(E2917,AF:AF,AG:AG)</f>
        <v>FEES</v>
      </c>
      <c r="S2917">
        <f>_xlfn.XLOOKUP(E2917,AF:AF,AI:AI)</f>
        <v>0</v>
      </c>
      <c r="T2917">
        <f>WEEKNUM(G2917)</f>
        <v>32</v>
      </c>
      <c r="U2917">
        <f>YEAR(G2917)</f>
        <v>2025</v>
      </c>
      <c r="V2917" s="117">
        <f>IFERROR(Q2917/N2917,"0")</f>
        <v>1</v>
      </c>
    </row>
    <row r="2918" spans="1:22">
      <c r="A2918" t="str">
        <f>_xlfn.XLOOKUP(D2918,BN:BN,BO:BO)</f>
        <v>Madrid</v>
      </c>
      <c r="B2918" t="s">
        <v>25</v>
      </c>
      <c r="C2918">
        <v>438</v>
      </c>
      <c r="D2918" t="str">
        <f>_xlfn.XLOOKUP(C2918,BH:BH,BI:BI)</f>
        <v>AndreaG</v>
      </c>
      <c r="E2918">
        <v>25374</v>
      </c>
      <c r="F2918" t="s">
        <v>3696</v>
      </c>
      <c r="G2918" s="63">
        <v>45845</v>
      </c>
      <c r="H2918" s="63">
        <v>45848</v>
      </c>
      <c r="I2918" t="s">
        <v>376</v>
      </c>
      <c r="J2918" t="str">
        <f>_xlfn.XLOOKUP(I2918,AS:AS,AU:AU)</f>
        <v>Hotel</v>
      </c>
      <c r="K2918" t="s">
        <v>33</v>
      </c>
      <c r="L2918">
        <v>12177.42</v>
      </c>
      <c r="M2918">
        <f>L2918*_xlfn.XLOOKUP(K2918,AM:AM,AN:AN)</f>
        <v>10472.581200000001</v>
      </c>
      <c r="N2918">
        <f>L2918*_xlfn.XLOOKUP(K2918,AM:AM,AO:AO)</f>
        <v>12177.42</v>
      </c>
      <c r="O2918">
        <v>894.79</v>
      </c>
      <c r="P2918">
        <f>O2918*_xlfn.XLOOKUP(K2918,AM:AM,AN:AN)</f>
        <v>769.51939999999991</v>
      </c>
      <c r="Q2918">
        <f>O2918*_xlfn.XLOOKUP(K2918,AM:AM,AO:AO)</f>
        <v>894.79</v>
      </c>
      <c r="R2918" t="str">
        <f>_xlfn.XLOOKUP(E2918,AF:AF,AG:AG)</f>
        <v>HECKFIELD PLACE</v>
      </c>
      <c r="S2918" t="str">
        <f>_xlfn.XLOOKUP(E2918,AF:AF,AI:AI)</f>
        <v>United Kingdom</v>
      </c>
      <c r="T2918">
        <f>WEEKNUM(G2918)</f>
        <v>28</v>
      </c>
      <c r="U2918">
        <f>YEAR(G2918)</f>
        <v>2025</v>
      </c>
      <c r="V2918" s="117">
        <f>IFERROR(Q2918/N2918,"0")</f>
        <v>7.3479439815658812E-2</v>
      </c>
    </row>
    <row r="2919" spans="1:22">
      <c r="A2919" t="str">
        <f>_xlfn.XLOOKUP(D2919,BN:BN,BO:BO)</f>
        <v>México</v>
      </c>
      <c r="B2919" t="s">
        <v>25</v>
      </c>
      <c r="C2919">
        <v>439</v>
      </c>
      <c r="D2919" t="str">
        <f>_xlfn.XLOOKUP(C2919,BH:BH,BI:BI)</f>
        <v>DianaM</v>
      </c>
      <c r="E2919">
        <v>27301</v>
      </c>
      <c r="F2919" t="s">
        <v>3697</v>
      </c>
      <c r="G2919" s="63">
        <v>45908</v>
      </c>
      <c r="H2919" s="63">
        <v>45918</v>
      </c>
      <c r="I2919" t="s">
        <v>366</v>
      </c>
      <c r="J2919" t="str">
        <f>_xlfn.XLOOKUP(I2919,AS:AS,AU:AU)</f>
        <v>Vuelos</v>
      </c>
      <c r="K2919" t="s">
        <v>33</v>
      </c>
      <c r="L2919">
        <v>2840.07</v>
      </c>
      <c r="M2919">
        <f>L2919*_xlfn.XLOOKUP(K2919,AM:AM,AN:AN)</f>
        <v>2442.4602</v>
      </c>
      <c r="N2919">
        <f>L2919*_xlfn.XLOOKUP(K2919,AM:AM,AO:AO)</f>
        <v>2840.07</v>
      </c>
      <c r="O2919">
        <v>0</v>
      </c>
      <c r="P2919">
        <f>O2919*_xlfn.XLOOKUP(K2919,AM:AM,AN:AN)</f>
        <v>0</v>
      </c>
      <c r="Q2919">
        <f>O2919*_xlfn.XLOOKUP(K2919,AM:AM,AO:AO)</f>
        <v>0</v>
      </c>
      <c r="R2919" t="str">
        <f>_xlfn.XLOOKUP(E2919,AF:AF,AG:AG)</f>
        <v>TURISMO EX MAR, S.A. DE C.V.</v>
      </c>
      <c r="S2919" t="str">
        <f>_xlfn.XLOOKUP(E2919,AF:AF,AI:AI)</f>
        <v>Mexico</v>
      </c>
      <c r="T2919">
        <f>WEEKNUM(G2919)</f>
        <v>37</v>
      </c>
      <c r="U2919">
        <f>YEAR(G2919)</f>
        <v>2025</v>
      </c>
      <c r="V2919" s="117">
        <f>IFERROR(Q2919/N2919,"0")</f>
        <v>0</v>
      </c>
    </row>
    <row r="2920" spans="1:22">
      <c r="A2920" t="str">
        <f>_xlfn.XLOOKUP(D2920,BN:BN,BO:BO)</f>
        <v>México</v>
      </c>
      <c r="B2920" t="s">
        <v>25</v>
      </c>
      <c r="C2920">
        <v>439</v>
      </c>
      <c r="D2920" t="str">
        <f>_xlfn.XLOOKUP(C2920,BH:BH,BI:BI)</f>
        <v>DianaM</v>
      </c>
      <c r="E2920">
        <v>27301</v>
      </c>
      <c r="F2920" t="s">
        <v>3698</v>
      </c>
      <c r="G2920" s="63">
        <v>45908</v>
      </c>
      <c r="H2920" s="63">
        <v>45918</v>
      </c>
      <c r="I2920" t="s">
        <v>366</v>
      </c>
      <c r="J2920" t="str">
        <f>_xlfn.XLOOKUP(I2920,AS:AS,AU:AU)</f>
        <v>Vuelos</v>
      </c>
      <c r="K2920" t="s">
        <v>33</v>
      </c>
      <c r="L2920">
        <v>2988.11</v>
      </c>
      <c r="M2920">
        <f>L2920*_xlfn.XLOOKUP(K2920,AM:AM,AN:AN)</f>
        <v>2569.7746000000002</v>
      </c>
      <c r="N2920">
        <f>L2920*_xlfn.XLOOKUP(K2920,AM:AM,AO:AO)</f>
        <v>2988.11</v>
      </c>
      <c r="O2920">
        <v>0</v>
      </c>
      <c r="P2920">
        <f>O2920*_xlfn.XLOOKUP(K2920,AM:AM,AN:AN)</f>
        <v>0</v>
      </c>
      <c r="Q2920">
        <f>O2920*_xlfn.XLOOKUP(K2920,AM:AM,AO:AO)</f>
        <v>0</v>
      </c>
      <c r="R2920" t="str">
        <f>_xlfn.XLOOKUP(E2920,AF:AF,AG:AG)</f>
        <v>TURISMO EX MAR, S.A. DE C.V.</v>
      </c>
      <c r="S2920" t="str">
        <f>_xlfn.XLOOKUP(E2920,AF:AF,AI:AI)</f>
        <v>Mexico</v>
      </c>
      <c r="T2920">
        <f>WEEKNUM(G2920)</f>
        <v>37</v>
      </c>
      <c r="U2920">
        <f>YEAR(G2920)</f>
        <v>2025</v>
      </c>
      <c r="V2920" s="117">
        <f>IFERROR(Q2920/N2920,"0")</f>
        <v>0</v>
      </c>
    </row>
    <row r="2921" spans="1:22">
      <c r="A2921" t="str">
        <f>_xlfn.XLOOKUP(D2921,BN:BN,BO:BO)</f>
        <v>México</v>
      </c>
      <c r="B2921" t="s">
        <v>25</v>
      </c>
      <c r="C2921">
        <v>439</v>
      </c>
      <c r="D2921" t="str">
        <f>_xlfn.XLOOKUP(C2921,BH:BH,BI:BI)</f>
        <v>DianaM</v>
      </c>
      <c r="E2921">
        <v>27301</v>
      </c>
      <c r="F2921" t="s">
        <v>3699</v>
      </c>
      <c r="G2921" s="63">
        <v>45908</v>
      </c>
      <c r="H2921" s="63">
        <v>45918</v>
      </c>
      <c r="I2921" t="s">
        <v>366</v>
      </c>
      <c r="J2921" t="str">
        <f>_xlfn.XLOOKUP(I2921,AS:AS,AU:AU)</f>
        <v>Vuelos</v>
      </c>
      <c r="K2921" t="s">
        <v>33</v>
      </c>
      <c r="L2921">
        <v>0</v>
      </c>
      <c r="M2921">
        <f>L2921*_xlfn.XLOOKUP(K2921,AM:AM,AN:AN)</f>
        <v>0</v>
      </c>
      <c r="N2921">
        <f>L2921*_xlfn.XLOOKUP(K2921,AM:AM,AO:AO)</f>
        <v>0</v>
      </c>
      <c r="O2921">
        <v>0</v>
      </c>
      <c r="P2921">
        <f>O2921*_xlfn.XLOOKUP(K2921,AM:AM,AN:AN)</f>
        <v>0</v>
      </c>
      <c r="Q2921">
        <f>O2921*_xlfn.XLOOKUP(K2921,AM:AM,AO:AO)</f>
        <v>0</v>
      </c>
      <c r="R2921" t="str">
        <f>_xlfn.XLOOKUP(E2921,AF:AF,AG:AG)</f>
        <v>TURISMO EX MAR, S.A. DE C.V.</v>
      </c>
      <c r="S2921" t="str">
        <f>_xlfn.XLOOKUP(E2921,AF:AF,AI:AI)</f>
        <v>Mexico</v>
      </c>
      <c r="T2921">
        <f>WEEKNUM(G2921)</f>
        <v>37</v>
      </c>
      <c r="U2921">
        <f>YEAR(G2921)</f>
        <v>2025</v>
      </c>
      <c r="V2921" s="117" t="str">
        <f>IFERROR(Q2921/N2921,"0")</f>
        <v>0</v>
      </c>
    </row>
    <row r="2922" spans="1:22">
      <c r="A2922" t="str">
        <f>_xlfn.XLOOKUP(D2922,BN:BN,BO:BO)</f>
        <v>México</v>
      </c>
      <c r="B2922" t="s">
        <v>25</v>
      </c>
      <c r="C2922">
        <v>439</v>
      </c>
      <c r="D2922" t="str">
        <f>_xlfn.XLOOKUP(C2922,BH:BH,BI:BI)</f>
        <v>DianaM</v>
      </c>
      <c r="E2922">
        <v>27301</v>
      </c>
      <c r="F2922" t="s">
        <v>3699</v>
      </c>
      <c r="G2922" s="63">
        <v>45908</v>
      </c>
      <c r="H2922" s="63">
        <v>45918</v>
      </c>
      <c r="I2922" t="s">
        <v>366</v>
      </c>
      <c r="J2922" t="str">
        <f>_xlfn.XLOOKUP(I2922,AS:AS,AU:AU)</f>
        <v>Vuelos</v>
      </c>
      <c r="K2922" t="s">
        <v>33</v>
      </c>
      <c r="L2922">
        <v>10.66</v>
      </c>
      <c r="M2922">
        <f>L2922*_xlfn.XLOOKUP(K2922,AM:AM,AN:AN)</f>
        <v>9.1676000000000002</v>
      </c>
      <c r="N2922">
        <f>L2922*_xlfn.XLOOKUP(K2922,AM:AM,AO:AO)</f>
        <v>10.66</v>
      </c>
      <c r="O2922">
        <v>0</v>
      </c>
      <c r="P2922">
        <f>O2922*_xlfn.XLOOKUP(K2922,AM:AM,AN:AN)</f>
        <v>0</v>
      </c>
      <c r="Q2922">
        <f>O2922*_xlfn.XLOOKUP(K2922,AM:AM,AO:AO)</f>
        <v>0</v>
      </c>
      <c r="R2922" t="str">
        <f>_xlfn.XLOOKUP(E2922,AF:AF,AG:AG)</f>
        <v>TURISMO EX MAR, S.A. DE C.V.</v>
      </c>
      <c r="S2922" t="str">
        <f>_xlfn.XLOOKUP(E2922,AF:AF,AI:AI)</f>
        <v>Mexico</v>
      </c>
      <c r="T2922">
        <f>WEEKNUM(G2922)</f>
        <v>37</v>
      </c>
      <c r="U2922">
        <f>YEAR(G2922)</f>
        <v>2025</v>
      </c>
      <c r="V2922" s="117">
        <f>IFERROR(Q2922/N2922,"0")</f>
        <v>0</v>
      </c>
    </row>
    <row r="2923" spans="1:22">
      <c r="A2923" t="str">
        <f>_xlfn.XLOOKUP(D2923,BN:BN,BO:BO)</f>
        <v>México</v>
      </c>
      <c r="B2923" t="s">
        <v>25</v>
      </c>
      <c r="C2923">
        <v>439</v>
      </c>
      <c r="D2923" t="str">
        <f>_xlfn.XLOOKUP(C2923,BH:BH,BI:BI)</f>
        <v>DianaM</v>
      </c>
      <c r="E2923">
        <v>27301</v>
      </c>
      <c r="F2923" t="s">
        <v>3700</v>
      </c>
      <c r="G2923" s="63">
        <v>45908</v>
      </c>
      <c r="H2923" s="63">
        <v>45918</v>
      </c>
      <c r="I2923" t="s">
        <v>366</v>
      </c>
      <c r="J2923" t="str">
        <f>_xlfn.XLOOKUP(I2923,AS:AS,AU:AU)</f>
        <v>Vuelos</v>
      </c>
      <c r="K2923" t="s">
        <v>33</v>
      </c>
      <c r="L2923">
        <v>541.69000000000005</v>
      </c>
      <c r="M2923">
        <f>L2923*_xlfn.XLOOKUP(K2923,AM:AM,AN:AN)</f>
        <v>465.85340000000002</v>
      </c>
      <c r="N2923">
        <f>L2923*_xlfn.XLOOKUP(K2923,AM:AM,AO:AO)</f>
        <v>541.69000000000005</v>
      </c>
      <c r="O2923">
        <v>0</v>
      </c>
      <c r="P2923">
        <f>O2923*_xlfn.XLOOKUP(K2923,AM:AM,AN:AN)</f>
        <v>0</v>
      </c>
      <c r="Q2923">
        <f>O2923*_xlfn.XLOOKUP(K2923,AM:AM,AO:AO)</f>
        <v>0</v>
      </c>
      <c r="R2923" t="str">
        <f>_xlfn.XLOOKUP(E2923,AF:AF,AG:AG)</f>
        <v>TURISMO EX MAR, S.A. DE C.V.</v>
      </c>
      <c r="S2923" t="str">
        <f>_xlfn.XLOOKUP(E2923,AF:AF,AI:AI)</f>
        <v>Mexico</v>
      </c>
      <c r="T2923">
        <f>WEEKNUM(G2923)</f>
        <v>37</v>
      </c>
      <c r="U2923">
        <f>YEAR(G2923)</f>
        <v>2025</v>
      </c>
      <c r="V2923" s="117">
        <f>IFERROR(Q2923/N2923,"0")</f>
        <v>0</v>
      </c>
    </row>
    <row r="2924" spans="1:22">
      <c r="A2924" t="str">
        <f>_xlfn.XLOOKUP(D2924,BN:BN,BO:BO)</f>
        <v>México</v>
      </c>
      <c r="B2924" t="s">
        <v>25</v>
      </c>
      <c r="C2924">
        <v>439</v>
      </c>
      <c r="D2924" t="str">
        <f>_xlfn.XLOOKUP(C2924,BH:BH,BI:BI)</f>
        <v>DianaM</v>
      </c>
      <c r="E2924">
        <v>27301</v>
      </c>
      <c r="F2924" t="s">
        <v>3701</v>
      </c>
      <c r="G2924" s="63">
        <v>45908</v>
      </c>
      <c r="H2924" s="63">
        <v>45918</v>
      </c>
      <c r="I2924" t="s">
        <v>366</v>
      </c>
      <c r="J2924" t="str">
        <f>_xlfn.XLOOKUP(I2924,AS:AS,AU:AU)</f>
        <v>Vuelos</v>
      </c>
      <c r="K2924" t="s">
        <v>33</v>
      </c>
      <c r="L2924">
        <v>529.85</v>
      </c>
      <c r="M2924">
        <f>L2924*_xlfn.XLOOKUP(K2924,AM:AM,AN:AN)</f>
        <v>455.67099999999999</v>
      </c>
      <c r="N2924">
        <f>L2924*_xlfn.XLOOKUP(K2924,AM:AM,AO:AO)</f>
        <v>529.85</v>
      </c>
      <c r="O2924">
        <v>0</v>
      </c>
      <c r="P2924">
        <f>O2924*_xlfn.XLOOKUP(K2924,AM:AM,AN:AN)</f>
        <v>0</v>
      </c>
      <c r="Q2924">
        <f>O2924*_xlfn.XLOOKUP(K2924,AM:AM,AO:AO)</f>
        <v>0</v>
      </c>
      <c r="R2924" t="str">
        <f>_xlfn.XLOOKUP(E2924,AF:AF,AG:AG)</f>
        <v>TURISMO EX MAR, S.A. DE C.V.</v>
      </c>
      <c r="S2924" t="str">
        <f>_xlfn.XLOOKUP(E2924,AF:AF,AI:AI)</f>
        <v>Mexico</v>
      </c>
      <c r="T2924">
        <f>WEEKNUM(G2924)</f>
        <v>37</v>
      </c>
      <c r="U2924">
        <f>YEAR(G2924)</f>
        <v>2025</v>
      </c>
      <c r="V2924" s="117">
        <f>IFERROR(Q2924/N2924,"0")</f>
        <v>0</v>
      </c>
    </row>
    <row r="2925" spans="1:22">
      <c r="A2925" t="str">
        <f>_xlfn.XLOOKUP(D2925,BN:BN,BO:BO)</f>
        <v>México</v>
      </c>
      <c r="B2925" t="s">
        <v>25</v>
      </c>
      <c r="C2925">
        <v>439</v>
      </c>
      <c r="D2925" t="str">
        <f>_xlfn.XLOOKUP(C2925,BH:BH,BI:BI)</f>
        <v>DianaM</v>
      </c>
      <c r="E2925">
        <v>27301</v>
      </c>
      <c r="F2925" t="s">
        <v>3702</v>
      </c>
      <c r="G2925" s="63">
        <v>46006</v>
      </c>
      <c r="H2925" s="63">
        <v>46008</v>
      </c>
      <c r="I2925" t="s">
        <v>366</v>
      </c>
      <c r="J2925" t="str">
        <f>_xlfn.XLOOKUP(I2925,AS:AS,AU:AU)</f>
        <v>Vuelos</v>
      </c>
      <c r="K2925" t="s">
        <v>33</v>
      </c>
      <c r="L2925">
        <v>986.08</v>
      </c>
      <c r="M2925">
        <f>L2925*_xlfn.XLOOKUP(K2925,AM:AM,AN:AN)</f>
        <v>848.02880000000005</v>
      </c>
      <c r="N2925">
        <f>L2925*_xlfn.XLOOKUP(K2925,AM:AM,AO:AO)</f>
        <v>986.08</v>
      </c>
      <c r="O2925">
        <v>0</v>
      </c>
      <c r="P2925">
        <f>O2925*_xlfn.XLOOKUP(K2925,AM:AM,AN:AN)</f>
        <v>0</v>
      </c>
      <c r="Q2925">
        <f>O2925*_xlfn.XLOOKUP(K2925,AM:AM,AO:AO)</f>
        <v>0</v>
      </c>
      <c r="R2925" t="str">
        <f>_xlfn.XLOOKUP(E2925,AF:AF,AG:AG)</f>
        <v>TURISMO EX MAR, S.A. DE C.V.</v>
      </c>
      <c r="S2925" t="str">
        <f>_xlfn.XLOOKUP(E2925,AF:AF,AI:AI)</f>
        <v>Mexico</v>
      </c>
      <c r="T2925">
        <f>WEEKNUM(G2925)</f>
        <v>51</v>
      </c>
      <c r="U2925">
        <f>YEAR(G2925)</f>
        <v>2025</v>
      </c>
      <c r="V2925" s="117">
        <f>IFERROR(Q2925/N2925,"0")</f>
        <v>0</v>
      </c>
    </row>
    <row r="2926" spans="1:22">
      <c r="A2926" t="str">
        <f>_xlfn.XLOOKUP(D2926,BN:BN,BO:BO)</f>
        <v>México</v>
      </c>
      <c r="B2926" t="s">
        <v>25</v>
      </c>
      <c r="C2926">
        <v>439</v>
      </c>
      <c r="D2926" t="str">
        <f>_xlfn.XLOOKUP(C2926,BH:BH,BI:BI)</f>
        <v>DianaM</v>
      </c>
      <c r="E2926">
        <v>27301</v>
      </c>
      <c r="F2926" t="s">
        <v>3703</v>
      </c>
      <c r="G2926" s="63">
        <v>46006</v>
      </c>
      <c r="H2926" s="63">
        <v>46008</v>
      </c>
      <c r="I2926" t="s">
        <v>366</v>
      </c>
      <c r="J2926" t="str">
        <f>_xlfn.XLOOKUP(I2926,AS:AS,AU:AU)</f>
        <v>Vuelos</v>
      </c>
      <c r="K2926" t="s">
        <v>33</v>
      </c>
      <c r="L2926">
        <v>27.08</v>
      </c>
      <c r="M2926">
        <f>L2926*_xlfn.XLOOKUP(K2926,AM:AM,AN:AN)</f>
        <v>23.288799999999998</v>
      </c>
      <c r="N2926">
        <f>L2926*_xlfn.XLOOKUP(K2926,AM:AM,AO:AO)</f>
        <v>27.08</v>
      </c>
      <c r="O2926">
        <v>0</v>
      </c>
      <c r="P2926">
        <f>O2926*_xlfn.XLOOKUP(K2926,AM:AM,AN:AN)</f>
        <v>0</v>
      </c>
      <c r="Q2926">
        <f>O2926*_xlfn.XLOOKUP(K2926,AM:AM,AO:AO)</f>
        <v>0</v>
      </c>
      <c r="R2926" t="str">
        <f>_xlfn.XLOOKUP(E2926,AF:AF,AG:AG)</f>
        <v>TURISMO EX MAR, S.A. DE C.V.</v>
      </c>
      <c r="S2926" t="str">
        <f>_xlfn.XLOOKUP(E2926,AF:AF,AI:AI)</f>
        <v>Mexico</v>
      </c>
      <c r="T2926">
        <f>WEEKNUM(G2926)</f>
        <v>51</v>
      </c>
      <c r="U2926">
        <f>YEAR(G2926)</f>
        <v>2025</v>
      </c>
      <c r="V2926" s="117">
        <f>IFERROR(Q2926/N2926,"0")</f>
        <v>0</v>
      </c>
    </row>
    <row r="2927" spans="1:22">
      <c r="A2927" t="str">
        <f>_xlfn.XLOOKUP(D2927,BN:BN,BO:BO)</f>
        <v>México</v>
      </c>
      <c r="B2927" t="s">
        <v>25</v>
      </c>
      <c r="C2927">
        <v>440</v>
      </c>
      <c r="D2927" t="str">
        <f>_xlfn.XLOOKUP(C2927,BH:BH,BI:BI)</f>
        <v>DianaM</v>
      </c>
      <c r="E2927">
        <v>27301</v>
      </c>
      <c r="F2927" t="s">
        <v>3704</v>
      </c>
      <c r="G2927" s="63">
        <v>45953</v>
      </c>
      <c r="H2927" s="63">
        <v>45969</v>
      </c>
      <c r="I2927" t="s">
        <v>366</v>
      </c>
      <c r="J2927" t="str">
        <f>_xlfn.XLOOKUP(I2927,AS:AS,AU:AU)</f>
        <v>Vuelos</v>
      </c>
      <c r="K2927" t="s">
        <v>30</v>
      </c>
      <c r="L2927">
        <v>79908</v>
      </c>
      <c r="M2927">
        <f>L2927*_xlfn.XLOOKUP(K2927,AM:AM,AN:AN)</f>
        <v>3835.5840000000003</v>
      </c>
      <c r="N2927">
        <f>L2927*_xlfn.XLOOKUP(K2927,AM:AM,AO:AO)</f>
        <v>4474.848</v>
      </c>
      <c r="O2927">
        <v>0</v>
      </c>
      <c r="P2927">
        <f>O2927*_xlfn.XLOOKUP(K2927,AM:AM,AN:AN)</f>
        <v>0</v>
      </c>
      <c r="Q2927">
        <f>O2927*_xlfn.XLOOKUP(K2927,AM:AM,AO:AO)</f>
        <v>0</v>
      </c>
      <c r="R2927" t="str">
        <f>_xlfn.XLOOKUP(E2927,AF:AF,AG:AG)</f>
        <v>TURISMO EX MAR, S.A. DE C.V.</v>
      </c>
      <c r="S2927" t="str">
        <f>_xlfn.XLOOKUP(E2927,AF:AF,AI:AI)</f>
        <v>Mexico</v>
      </c>
      <c r="T2927">
        <f>WEEKNUM(G2927)</f>
        <v>43</v>
      </c>
      <c r="U2927">
        <f>YEAR(G2927)</f>
        <v>2025</v>
      </c>
      <c r="V2927" s="117">
        <f>IFERROR(Q2927/N2927,"0")</f>
        <v>0</v>
      </c>
    </row>
    <row r="2928" spans="1:22">
      <c r="A2928" t="str">
        <f>_xlfn.XLOOKUP(D2928,BN:BN,BO:BO)</f>
        <v>México</v>
      </c>
      <c r="B2928" t="s">
        <v>25</v>
      </c>
      <c r="C2928">
        <v>440</v>
      </c>
      <c r="D2928" t="str">
        <f>_xlfn.XLOOKUP(C2928,BH:BH,BI:BI)</f>
        <v>DianaM</v>
      </c>
      <c r="E2928">
        <v>27301</v>
      </c>
      <c r="F2928" t="s">
        <v>3705</v>
      </c>
      <c r="G2928" s="63">
        <v>45953</v>
      </c>
      <c r="H2928" s="63">
        <v>45969</v>
      </c>
      <c r="I2928" t="s">
        <v>366</v>
      </c>
      <c r="J2928" t="str">
        <f>_xlfn.XLOOKUP(I2928,AS:AS,AU:AU)</f>
        <v>Vuelos</v>
      </c>
      <c r="K2928" t="s">
        <v>30</v>
      </c>
      <c r="L2928">
        <v>79908</v>
      </c>
      <c r="M2928">
        <f>L2928*_xlfn.XLOOKUP(K2928,AM:AM,AN:AN)</f>
        <v>3835.5840000000003</v>
      </c>
      <c r="N2928">
        <f>L2928*_xlfn.XLOOKUP(K2928,AM:AM,AO:AO)</f>
        <v>4474.848</v>
      </c>
      <c r="O2928">
        <v>0</v>
      </c>
      <c r="P2928">
        <f>O2928*_xlfn.XLOOKUP(K2928,AM:AM,AN:AN)</f>
        <v>0</v>
      </c>
      <c r="Q2928">
        <f>O2928*_xlfn.XLOOKUP(K2928,AM:AM,AO:AO)</f>
        <v>0</v>
      </c>
      <c r="R2928" t="str">
        <f>_xlfn.XLOOKUP(E2928,AF:AF,AG:AG)</f>
        <v>TURISMO EX MAR, S.A. DE C.V.</v>
      </c>
      <c r="S2928" t="str">
        <f>_xlfn.XLOOKUP(E2928,AF:AF,AI:AI)</f>
        <v>Mexico</v>
      </c>
      <c r="T2928">
        <f>WEEKNUM(G2928)</f>
        <v>43</v>
      </c>
      <c r="U2928">
        <f>YEAR(G2928)</f>
        <v>2025</v>
      </c>
      <c r="V2928" s="117">
        <f>IFERROR(Q2928/N2928,"0")</f>
        <v>0</v>
      </c>
    </row>
    <row r="2929" spans="1:22">
      <c r="A2929" t="str">
        <f>_xlfn.XLOOKUP(D2929,BN:BN,BO:BO)</f>
        <v>México</v>
      </c>
      <c r="B2929" t="s">
        <v>25</v>
      </c>
      <c r="C2929">
        <v>440</v>
      </c>
      <c r="D2929" t="str">
        <f>_xlfn.XLOOKUP(C2929,BH:BH,BI:BI)</f>
        <v>DianaM</v>
      </c>
      <c r="E2929">
        <v>27301</v>
      </c>
      <c r="F2929" t="s">
        <v>3706</v>
      </c>
      <c r="G2929" s="63">
        <v>45953</v>
      </c>
      <c r="H2929" s="63">
        <v>45969</v>
      </c>
      <c r="I2929" t="s">
        <v>366</v>
      </c>
      <c r="J2929" t="str">
        <f>_xlfn.XLOOKUP(I2929,AS:AS,AU:AU)</f>
        <v>Vuelos</v>
      </c>
      <c r="K2929" t="s">
        <v>30</v>
      </c>
      <c r="L2929">
        <v>48989</v>
      </c>
      <c r="M2929">
        <f>L2929*_xlfn.XLOOKUP(K2929,AM:AM,AN:AN)</f>
        <v>2351.4720000000002</v>
      </c>
      <c r="N2929">
        <f>L2929*_xlfn.XLOOKUP(K2929,AM:AM,AO:AO)</f>
        <v>2743.384</v>
      </c>
      <c r="O2929">
        <v>0</v>
      </c>
      <c r="P2929">
        <f>O2929*_xlfn.XLOOKUP(K2929,AM:AM,AN:AN)</f>
        <v>0</v>
      </c>
      <c r="Q2929">
        <f>O2929*_xlfn.XLOOKUP(K2929,AM:AM,AO:AO)</f>
        <v>0</v>
      </c>
      <c r="R2929" t="str">
        <f>_xlfn.XLOOKUP(E2929,AF:AF,AG:AG)</f>
        <v>TURISMO EX MAR, S.A. DE C.V.</v>
      </c>
      <c r="S2929" t="str">
        <f>_xlfn.XLOOKUP(E2929,AF:AF,AI:AI)</f>
        <v>Mexico</v>
      </c>
      <c r="T2929">
        <f>WEEKNUM(G2929)</f>
        <v>43</v>
      </c>
      <c r="U2929">
        <f>YEAR(G2929)</f>
        <v>2025</v>
      </c>
      <c r="V2929" s="117">
        <f>IFERROR(Q2929/N2929,"0")</f>
        <v>0</v>
      </c>
    </row>
    <row r="2930" spans="1:22">
      <c r="A2930" t="str">
        <f>_xlfn.XLOOKUP(D2930,BN:BN,BO:BO)</f>
        <v>México</v>
      </c>
      <c r="B2930" t="s">
        <v>25</v>
      </c>
      <c r="C2930">
        <v>440</v>
      </c>
      <c r="D2930" t="str">
        <f>_xlfn.XLOOKUP(C2930,BH:BH,BI:BI)</f>
        <v>DianaM</v>
      </c>
      <c r="E2930">
        <v>27301</v>
      </c>
      <c r="F2930" t="s">
        <v>3707</v>
      </c>
      <c r="G2930" s="63">
        <v>45953</v>
      </c>
      <c r="H2930" s="63">
        <v>45969</v>
      </c>
      <c r="I2930" t="s">
        <v>366</v>
      </c>
      <c r="J2930" t="str">
        <f>_xlfn.XLOOKUP(I2930,AS:AS,AU:AU)</f>
        <v>Vuelos</v>
      </c>
      <c r="K2930" t="s">
        <v>30</v>
      </c>
      <c r="L2930">
        <v>48989</v>
      </c>
      <c r="M2930">
        <f>L2930*_xlfn.XLOOKUP(K2930,AM:AM,AN:AN)</f>
        <v>2351.4720000000002</v>
      </c>
      <c r="N2930">
        <f>L2930*_xlfn.XLOOKUP(K2930,AM:AM,AO:AO)</f>
        <v>2743.384</v>
      </c>
      <c r="O2930">
        <v>0</v>
      </c>
      <c r="P2930">
        <f>O2930*_xlfn.XLOOKUP(K2930,AM:AM,AN:AN)</f>
        <v>0</v>
      </c>
      <c r="Q2930">
        <f>O2930*_xlfn.XLOOKUP(K2930,AM:AM,AO:AO)</f>
        <v>0</v>
      </c>
      <c r="R2930" t="str">
        <f>_xlfn.XLOOKUP(E2930,AF:AF,AG:AG)</f>
        <v>TURISMO EX MAR, S.A. DE C.V.</v>
      </c>
      <c r="S2930" t="str">
        <f>_xlfn.XLOOKUP(E2930,AF:AF,AI:AI)</f>
        <v>Mexico</v>
      </c>
      <c r="T2930">
        <f>WEEKNUM(G2930)</f>
        <v>43</v>
      </c>
      <c r="U2930">
        <f>YEAR(G2930)</f>
        <v>2025</v>
      </c>
      <c r="V2930" s="117">
        <f>IFERROR(Q2930/N2930,"0")</f>
        <v>0</v>
      </c>
    </row>
    <row r="2931" spans="1:22">
      <c r="A2931" t="str">
        <f>_xlfn.XLOOKUP(D2931,BN:BN,BO:BO)</f>
        <v>México</v>
      </c>
      <c r="B2931" t="s">
        <v>25</v>
      </c>
      <c r="C2931">
        <v>440</v>
      </c>
      <c r="D2931" t="str">
        <f>_xlfn.XLOOKUP(C2931,BH:BH,BI:BI)</f>
        <v>DianaM</v>
      </c>
      <c r="E2931">
        <v>27301</v>
      </c>
      <c r="F2931" t="s">
        <v>3706</v>
      </c>
      <c r="G2931" s="63">
        <v>45953</v>
      </c>
      <c r="H2931" s="63">
        <v>45969</v>
      </c>
      <c r="I2931" t="s">
        <v>366</v>
      </c>
      <c r="J2931" t="str">
        <f>_xlfn.XLOOKUP(I2931,AS:AS,AU:AU)</f>
        <v>Vuelos</v>
      </c>
      <c r="K2931" t="s">
        <v>30</v>
      </c>
      <c r="L2931">
        <v>62130</v>
      </c>
      <c r="M2931">
        <f>L2931*_xlfn.XLOOKUP(K2931,AM:AM,AN:AN)</f>
        <v>2982.2400000000002</v>
      </c>
      <c r="N2931">
        <f>L2931*_xlfn.XLOOKUP(K2931,AM:AM,AO:AO)</f>
        <v>3479.28</v>
      </c>
      <c r="O2931">
        <v>0</v>
      </c>
      <c r="P2931">
        <f>O2931*_xlfn.XLOOKUP(K2931,AM:AM,AN:AN)</f>
        <v>0</v>
      </c>
      <c r="Q2931">
        <f>O2931*_xlfn.XLOOKUP(K2931,AM:AM,AO:AO)</f>
        <v>0</v>
      </c>
      <c r="R2931" t="str">
        <f>_xlfn.XLOOKUP(E2931,AF:AF,AG:AG)</f>
        <v>TURISMO EX MAR, S.A. DE C.V.</v>
      </c>
      <c r="S2931" t="str">
        <f>_xlfn.XLOOKUP(E2931,AF:AF,AI:AI)</f>
        <v>Mexico</v>
      </c>
      <c r="T2931">
        <f>WEEKNUM(G2931)</f>
        <v>43</v>
      </c>
      <c r="U2931">
        <f>YEAR(G2931)</f>
        <v>2025</v>
      </c>
      <c r="V2931" s="117">
        <f>IFERROR(Q2931/N2931,"0")</f>
        <v>0</v>
      </c>
    </row>
    <row r="2932" spans="1:22">
      <c r="A2932" t="str">
        <f>_xlfn.XLOOKUP(D2932,BN:BN,BO:BO)</f>
        <v>México</v>
      </c>
      <c r="B2932" t="s">
        <v>25</v>
      </c>
      <c r="C2932">
        <v>440</v>
      </c>
      <c r="D2932" t="str">
        <f>_xlfn.XLOOKUP(C2932,BH:BH,BI:BI)</f>
        <v>DianaM</v>
      </c>
      <c r="E2932">
        <v>27301</v>
      </c>
      <c r="F2932" t="s">
        <v>3707</v>
      </c>
      <c r="G2932" s="63">
        <v>45953</v>
      </c>
      <c r="H2932" s="63">
        <v>45969</v>
      </c>
      <c r="I2932" t="s">
        <v>366</v>
      </c>
      <c r="J2932" t="str">
        <f>_xlfn.XLOOKUP(I2932,AS:AS,AU:AU)</f>
        <v>Vuelos</v>
      </c>
      <c r="K2932" t="s">
        <v>30</v>
      </c>
      <c r="L2932">
        <v>62130</v>
      </c>
      <c r="M2932">
        <f>L2932*_xlfn.XLOOKUP(K2932,AM:AM,AN:AN)</f>
        <v>2982.2400000000002</v>
      </c>
      <c r="N2932">
        <f>L2932*_xlfn.XLOOKUP(K2932,AM:AM,AO:AO)</f>
        <v>3479.28</v>
      </c>
      <c r="O2932">
        <v>0</v>
      </c>
      <c r="P2932">
        <f>O2932*_xlfn.XLOOKUP(K2932,AM:AM,AN:AN)</f>
        <v>0</v>
      </c>
      <c r="Q2932">
        <f>O2932*_xlfn.XLOOKUP(K2932,AM:AM,AO:AO)</f>
        <v>0</v>
      </c>
      <c r="R2932" t="str">
        <f>_xlfn.XLOOKUP(E2932,AF:AF,AG:AG)</f>
        <v>TURISMO EX MAR, S.A. DE C.V.</v>
      </c>
      <c r="S2932" t="str">
        <f>_xlfn.XLOOKUP(E2932,AF:AF,AI:AI)</f>
        <v>Mexico</v>
      </c>
      <c r="T2932">
        <f>WEEKNUM(G2932)</f>
        <v>43</v>
      </c>
      <c r="U2932">
        <f>YEAR(G2932)</f>
        <v>2025</v>
      </c>
      <c r="V2932" s="117">
        <f>IFERROR(Q2932/N2932,"0")</f>
        <v>0</v>
      </c>
    </row>
    <row r="2933" spans="1:22">
      <c r="A2933" t="str">
        <f>_xlfn.XLOOKUP(D2933,BN:BN,BO:BO)</f>
        <v>México</v>
      </c>
      <c r="B2933" t="s">
        <v>25</v>
      </c>
      <c r="C2933">
        <v>440</v>
      </c>
      <c r="D2933" t="str">
        <f>_xlfn.XLOOKUP(C2933,BH:BH,BI:BI)</f>
        <v>DianaM</v>
      </c>
      <c r="E2933">
        <v>27301</v>
      </c>
      <c r="F2933" t="s">
        <v>3708</v>
      </c>
      <c r="G2933" s="63">
        <v>45953</v>
      </c>
      <c r="H2933" s="63">
        <v>45969</v>
      </c>
      <c r="I2933" t="s">
        <v>366</v>
      </c>
      <c r="J2933" t="str">
        <f>_xlfn.XLOOKUP(I2933,AS:AS,AU:AU)</f>
        <v>Vuelos</v>
      </c>
      <c r="K2933" t="s">
        <v>30</v>
      </c>
      <c r="L2933">
        <v>139262</v>
      </c>
      <c r="M2933">
        <f>L2933*_xlfn.XLOOKUP(K2933,AM:AM,AN:AN)</f>
        <v>6684.576</v>
      </c>
      <c r="N2933">
        <f>L2933*_xlfn.XLOOKUP(K2933,AM:AM,AO:AO)</f>
        <v>7798.6720000000005</v>
      </c>
      <c r="O2933">
        <v>0</v>
      </c>
      <c r="P2933">
        <f>O2933*_xlfn.XLOOKUP(K2933,AM:AM,AN:AN)</f>
        <v>0</v>
      </c>
      <c r="Q2933">
        <f>O2933*_xlfn.XLOOKUP(K2933,AM:AM,AO:AO)</f>
        <v>0</v>
      </c>
      <c r="R2933" t="str">
        <f>_xlfn.XLOOKUP(E2933,AF:AF,AG:AG)</f>
        <v>TURISMO EX MAR, S.A. DE C.V.</v>
      </c>
      <c r="S2933" t="str">
        <f>_xlfn.XLOOKUP(E2933,AF:AF,AI:AI)</f>
        <v>Mexico</v>
      </c>
      <c r="T2933">
        <f>WEEKNUM(G2933)</f>
        <v>43</v>
      </c>
      <c r="U2933">
        <f>YEAR(G2933)</f>
        <v>2025</v>
      </c>
      <c r="V2933" s="117">
        <f>IFERROR(Q2933/N2933,"0")</f>
        <v>0</v>
      </c>
    </row>
    <row r="2934" spans="1:22">
      <c r="A2934" t="str">
        <f>_xlfn.XLOOKUP(D2934,BN:BN,BO:BO)</f>
        <v>México</v>
      </c>
      <c r="B2934" t="s">
        <v>25</v>
      </c>
      <c r="C2934">
        <v>440</v>
      </c>
      <c r="D2934" t="str">
        <f>_xlfn.XLOOKUP(C2934,BH:BH,BI:BI)</f>
        <v>DianaM</v>
      </c>
      <c r="E2934">
        <v>27301</v>
      </c>
      <c r="F2934" t="s">
        <v>3709</v>
      </c>
      <c r="G2934" s="63">
        <v>45953</v>
      </c>
      <c r="H2934" s="63">
        <v>45969</v>
      </c>
      <c r="I2934" t="s">
        <v>366</v>
      </c>
      <c r="J2934" t="str">
        <f>_xlfn.XLOOKUP(I2934,AS:AS,AU:AU)</f>
        <v>Vuelos</v>
      </c>
      <c r="K2934" t="s">
        <v>30</v>
      </c>
      <c r="L2934">
        <v>139262</v>
      </c>
      <c r="M2934">
        <f>L2934*_xlfn.XLOOKUP(K2934,AM:AM,AN:AN)</f>
        <v>6684.576</v>
      </c>
      <c r="N2934">
        <f>L2934*_xlfn.XLOOKUP(K2934,AM:AM,AO:AO)</f>
        <v>7798.6720000000005</v>
      </c>
      <c r="O2934">
        <v>0</v>
      </c>
      <c r="P2934">
        <f>O2934*_xlfn.XLOOKUP(K2934,AM:AM,AN:AN)</f>
        <v>0</v>
      </c>
      <c r="Q2934">
        <f>O2934*_xlfn.XLOOKUP(K2934,AM:AM,AO:AO)</f>
        <v>0</v>
      </c>
      <c r="R2934" t="str">
        <f>_xlfn.XLOOKUP(E2934,AF:AF,AG:AG)</f>
        <v>TURISMO EX MAR, S.A. DE C.V.</v>
      </c>
      <c r="S2934" t="str">
        <f>_xlfn.XLOOKUP(E2934,AF:AF,AI:AI)</f>
        <v>Mexico</v>
      </c>
      <c r="T2934">
        <f>WEEKNUM(G2934)</f>
        <v>43</v>
      </c>
      <c r="U2934">
        <f>YEAR(G2934)</f>
        <v>2025</v>
      </c>
      <c r="V2934" s="117">
        <f>IFERROR(Q2934/N2934,"0")</f>
        <v>0</v>
      </c>
    </row>
    <row r="2935" spans="1:22">
      <c r="A2935" t="str">
        <f>_xlfn.XLOOKUP(D2935,BN:BN,BO:BO)</f>
        <v>México</v>
      </c>
      <c r="B2935" t="s">
        <v>25</v>
      </c>
      <c r="C2935">
        <v>440</v>
      </c>
      <c r="D2935" t="str">
        <f>_xlfn.XLOOKUP(C2935,BH:BH,BI:BI)</f>
        <v>DianaM</v>
      </c>
      <c r="E2935">
        <v>27301</v>
      </c>
      <c r="F2935" t="s">
        <v>3710</v>
      </c>
      <c r="G2935" s="63">
        <v>45953</v>
      </c>
      <c r="H2935" s="63">
        <v>45969</v>
      </c>
      <c r="I2935" t="s">
        <v>366</v>
      </c>
      <c r="J2935" t="str">
        <f>_xlfn.XLOOKUP(I2935,AS:AS,AU:AU)</f>
        <v>Vuelos</v>
      </c>
      <c r="K2935" t="s">
        <v>30</v>
      </c>
      <c r="L2935">
        <v>133338</v>
      </c>
      <c r="M2935">
        <f>L2935*_xlfn.XLOOKUP(K2935,AM:AM,AN:AN)</f>
        <v>6400.2240000000002</v>
      </c>
      <c r="N2935">
        <f>L2935*_xlfn.XLOOKUP(K2935,AM:AM,AO:AO)</f>
        <v>7466.9279999999999</v>
      </c>
      <c r="O2935">
        <v>0</v>
      </c>
      <c r="P2935">
        <f>O2935*_xlfn.XLOOKUP(K2935,AM:AM,AN:AN)</f>
        <v>0</v>
      </c>
      <c r="Q2935">
        <f>O2935*_xlfn.XLOOKUP(K2935,AM:AM,AO:AO)</f>
        <v>0</v>
      </c>
      <c r="R2935" t="str">
        <f>_xlfn.XLOOKUP(E2935,AF:AF,AG:AG)</f>
        <v>TURISMO EX MAR, S.A. DE C.V.</v>
      </c>
      <c r="S2935" t="str">
        <f>_xlfn.XLOOKUP(E2935,AF:AF,AI:AI)</f>
        <v>Mexico</v>
      </c>
      <c r="T2935">
        <f>WEEKNUM(G2935)</f>
        <v>43</v>
      </c>
      <c r="U2935">
        <f>YEAR(G2935)</f>
        <v>2025</v>
      </c>
      <c r="V2935" s="117">
        <f>IFERROR(Q2935/N2935,"0")</f>
        <v>0</v>
      </c>
    </row>
    <row r="2936" spans="1:22">
      <c r="A2936" t="str">
        <f>_xlfn.XLOOKUP(D2936,BN:BN,BO:BO)</f>
        <v>México</v>
      </c>
      <c r="B2936" t="s">
        <v>25</v>
      </c>
      <c r="C2936">
        <v>440</v>
      </c>
      <c r="D2936" t="str">
        <f>_xlfn.XLOOKUP(C2936,BH:BH,BI:BI)</f>
        <v>DianaM</v>
      </c>
      <c r="E2936">
        <v>27301</v>
      </c>
      <c r="F2936" t="s">
        <v>3711</v>
      </c>
      <c r="G2936" s="63">
        <v>45953</v>
      </c>
      <c r="H2936" s="63">
        <v>45969</v>
      </c>
      <c r="I2936" t="s">
        <v>366</v>
      </c>
      <c r="J2936" t="str">
        <f>_xlfn.XLOOKUP(I2936,AS:AS,AU:AU)</f>
        <v>Vuelos</v>
      </c>
      <c r="K2936" t="s">
        <v>30</v>
      </c>
      <c r="L2936">
        <v>133338</v>
      </c>
      <c r="M2936">
        <f>L2936*_xlfn.XLOOKUP(K2936,AM:AM,AN:AN)</f>
        <v>6400.2240000000002</v>
      </c>
      <c r="N2936">
        <f>L2936*_xlfn.XLOOKUP(K2936,AM:AM,AO:AO)</f>
        <v>7466.9279999999999</v>
      </c>
      <c r="O2936">
        <v>0</v>
      </c>
      <c r="P2936">
        <f>O2936*_xlfn.XLOOKUP(K2936,AM:AM,AN:AN)</f>
        <v>0</v>
      </c>
      <c r="Q2936">
        <f>O2936*_xlfn.XLOOKUP(K2936,AM:AM,AO:AO)</f>
        <v>0</v>
      </c>
      <c r="R2936" t="str">
        <f>_xlfn.XLOOKUP(E2936,AF:AF,AG:AG)</f>
        <v>TURISMO EX MAR, S.A. DE C.V.</v>
      </c>
      <c r="S2936" t="str">
        <f>_xlfn.XLOOKUP(E2936,AF:AF,AI:AI)</f>
        <v>Mexico</v>
      </c>
      <c r="T2936">
        <f>WEEKNUM(G2936)</f>
        <v>43</v>
      </c>
      <c r="U2936">
        <f>YEAR(G2936)</f>
        <v>2025</v>
      </c>
      <c r="V2936" s="117">
        <f>IFERROR(Q2936/N2936,"0")</f>
        <v>0</v>
      </c>
    </row>
    <row r="2937" spans="1:22">
      <c r="A2937" t="str">
        <f>_xlfn.XLOOKUP(D2937,BN:BN,BO:BO)</f>
        <v>México</v>
      </c>
      <c r="B2937" t="s">
        <v>25</v>
      </c>
      <c r="C2937">
        <v>440</v>
      </c>
      <c r="D2937" t="str">
        <f>_xlfn.XLOOKUP(C2937,BH:BH,BI:BI)</f>
        <v>DianaM</v>
      </c>
      <c r="E2937">
        <v>27301</v>
      </c>
      <c r="F2937" t="s">
        <v>3712</v>
      </c>
      <c r="G2937" s="63">
        <v>45953</v>
      </c>
      <c r="H2937" s="63">
        <v>45969</v>
      </c>
      <c r="I2937" t="s">
        <v>366</v>
      </c>
      <c r="J2937" t="str">
        <f>_xlfn.XLOOKUP(I2937,AS:AS,AU:AU)</f>
        <v>Vuelos</v>
      </c>
      <c r="K2937" t="s">
        <v>30</v>
      </c>
      <c r="L2937">
        <v>133338</v>
      </c>
      <c r="M2937">
        <f>L2937*_xlfn.XLOOKUP(K2937,AM:AM,AN:AN)</f>
        <v>6400.2240000000002</v>
      </c>
      <c r="N2937">
        <f>L2937*_xlfn.XLOOKUP(K2937,AM:AM,AO:AO)</f>
        <v>7466.9279999999999</v>
      </c>
      <c r="O2937">
        <v>0</v>
      </c>
      <c r="P2937">
        <f>O2937*_xlfn.XLOOKUP(K2937,AM:AM,AN:AN)</f>
        <v>0</v>
      </c>
      <c r="Q2937">
        <f>O2937*_xlfn.XLOOKUP(K2937,AM:AM,AO:AO)</f>
        <v>0</v>
      </c>
      <c r="R2937" t="str">
        <f>_xlfn.XLOOKUP(E2937,AF:AF,AG:AG)</f>
        <v>TURISMO EX MAR, S.A. DE C.V.</v>
      </c>
      <c r="S2937" t="str">
        <f>_xlfn.XLOOKUP(E2937,AF:AF,AI:AI)</f>
        <v>Mexico</v>
      </c>
      <c r="T2937">
        <f>WEEKNUM(G2937)</f>
        <v>43</v>
      </c>
      <c r="U2937">
        <f>YEAR(G2937)</f>
        <v>2025</v>
      </c>
      <c r="V2937" s="117">
        <f>IFERROR(Q2937/N2937,"0")</f>
        <v>0</v>
      </c>
    </row>
    <row r="2938" spans="1:22">
      <c r="A2938" t="str">
        <f>_xlfn.XLOOKUP(D2938,BN:BN,BO:BO)</f>
        <v>México</v>
      </c>
      <c r="B2938" t="s">
        <v>25</v>
      </c>
      <c r="C2938">
        <v>440</v>
      </c>
      <c r="D2938" t="str">
        <f>_xlfn.XLOOKUP(C2938,BH:BH,BI:BI)</f>
        <v>DianaM</v>
      </c>
      <c r="E2938">
        <v>27301</v>
      </c>
      <c r="F2938" t="s">
        <v>3713</v>
      </c>
      <c r="G2938" s="63">
        <v>45953</v>
      </c>
      <c r="H2938" s="63">
        <v>45969</v>
      </c>
      <c r="I2938" t="s">
        <v>366</v>
      </c>
      <c r="J2938" t="str">
        <f>_xlfn.XLOOKUP(I2938,AS:AS,AU:AU)</f>
        <v>Vuelos</v>
      </c>
      <c r="K2938" t="s">
        <v>30</v>
      </c>
      <c r="L2938">
        <v>44002.5</v>
      </c>
      <c r="M2938">
        <f>L2938*_xlfn.XLOOKUP(K2938,AM:AM,AN:AN)</f>
        <v>2112.12</v>
      </c>
      <c r="N2938">
        <f>L2938*_xlfn.XLOOKUP(K2938,AM:AM,AO:AO)</f>
        <v>2464.14</v>
      </c>
      <c r="O2938">
        <v>0</v>
      </c>
      <c r="P2938">
        <f>O2938*_xlfn.XLOOKUP(K2938,AM:AM,AN:AN)</f>
        <v>0</v>
      </c>
      <c r="Q2938">
        <f>O2938*_xlfn.XLOOKUP(K2938,AM:AM,AO:AO)</f>
        <v>0</v>
      </c>
      <c r="R2938" t="str">
        <f>_xlfn.XLOOKUP(E2938,AF:AF,AG:AG)</f>
        <v>TURISMO EX MAR, S.A. DE C.V.</v>
      </c>
      <c r="S2938" t="str">
        <f>_xlfn.XLOOKUP(E2938,AF:AF,AI:AI)</f>
        <v>Mexico</v>
      </c>
      <c r="T2938">
        <f>WEEKNUM(G2938)</f>
        <v>43</v>
      </c>
      <c r="U2938">
        <f>YEAR(G2938)</f>
        <v>2025</v>
      </c>
      <c r="V2938" s="117">
        <f>IFERROR(Q2938/N2938,"0")</f>
        <v>0</v>
      </c>
    </row>
    <row r="2939" spans="1:22">
      <c r="A2939" t="str">
        <f>_xlfn.XLOOKUP(D2939,BN:BN,BO:BO)</f>
        <v>México</v>
      </c>
      <c r="B2939" t="s">
        <v>25</v>
      </c>
      <c r="C2939">
        <v>440</v>
      </c>
      <c r="D2939" t="str">
        <f>_xlfn.XLOOKUP(C2939,BH:BH,BI:BI)</f>
        <v>DianaM</v>
      </c>
      <c r="E2939">
        <v>27301</v>
      </c>
      <c r="F2939" t="s">
        <v>3714</v>
      </c>
      <c r="G2939" s="63">
        <v>45953</v>
      </c>
      <c r="H2939" s="63">
        <v>45969</v>
      </c>
      <c r="I2939" t="s">
        <v>366</v>
      </c>
      <c r="J2939" t="str">
        <f>_xlfn.XLOOKUP(I2939,AS:AS,AU:AU)</f>
        <v>Vuelos</v>
      </c>
      <c r="K2939" t="s">
        <v>30</v>
      </c>
      <c r="L2939">
        <v>44002.5</v>
      </c>
      <c r="M2939">
        <f>L2939*_xlfn.XLOOKUP(K2939,AM:AM,AN:AN)</f>
        <v>2112.12</v>
      </c>
      <c r="N2939">
        <f>L2939*_xlfn.XLOOKUP(K2939,AM:AM,AO:AO)</f>
        <v>2464.14</v>
      </c>
      <c r="O2939">
        <v>0</v>
      </c>
      <c r="P2939">
        <f>O2939*_xlfn.XLOOKUP(K2939,AM:AM,AN:AN)</f>
        <v>0</v>
      </c>
      <c r="Q2939">
        <f>O2939*_xlfn.XLOOKUP(K2939,AM:AM,AO:AO)</f>
        <v>0</v>
      </c>
      <c r="R2939" t="str">
        <f>_xlfn.XLOOKUP(E2939,AF:AF,AG:AG)</f>
        <v>TURISMO EX MAR, S.A. DE C.V.</v>
      </c>
      <c r="S2939" t="str">
        <f>_xlfn.XLOOKUP(E2939,AF:AF,AI:AI)</f>
        <v>Mexico</v>
      </c>
      <c r="T2939">
        <f>WEEKNUM(G2939)</f>
        <v>43</v>
      </c>
      <c r="U2939">
        <f>YEAR(G2939)</f>
        <v>2025</v>
      </c>
      <c r="V2939" s="117">
        <f>IFERROR(Q2939/N2939,"0")</f>
        <v>0</v>
      </c>
    </row>
    <row r="2940" spans="1:22">
      <c r="A2940" t="str">
        <f>_xlfn.XLOOKUP(D2940,BN:BN,BO:BO)</f>
        <v>México</v>
      </c>
      <c r="B2940" t="s">
        <v>25</v>
      </c>
      <c r="C2940">
        <v>440</v>
      </c>
      <c r="D2940" t="str">
        <f>_xlfn.XLOOKUP(C2940,BH:BH,BI:BI)</f>
        <v>DianaM</v>
      </c>
      <c r="E2940">
        <v>27301</v>
      </c>
      <c r="F2940" t="s">
        <v>3715</v>
      </c>
      <c r="G2940" s="63">
        <v>45953</v>
      </c>
      <c r="H2940" s="63">
        <v>45969</v>
      </c>
      <c r="I2940" t="s">
        <v>366</v>
      </c>
      <c r="J2940" t="str">
        <f>_xlfn.XLOOKUP(I2940,AS:AS,AU:AU)</f>
        <v>Vuelos</v>
      </c>
      <c r="K2940" t="s">
        <v>30</v>
      </c>
      <c r="L2940">
        <v>49223.5</v>
      </c>
      <c r="M2940">
        <f>L2940*_xlfn.XLOOKUP(K2940,AM:AM,AN:AN)</f>
        <v>2362.7280000000001</v>
      </c>
      <c r="N2940">
        <f>L2940*_xlfn.XLOOKUP(K2940,AM:AM,AO:AO)</f>
        <v>2756.5160000000001</v>
      </c>
      <c r="O2940">
        <v>0</v>
      </c>
      <c r="P2940">
        <f>O2940*_xlfn.XLOOKUP(K2940,AM:AM,AN:AN)</f>
        <v>0</v>
      </c>
      <c r="Q2940">
        <f>O2940*_xlfn.XLOOKUP(K2940,AM:AM,AO:AO)</f>
        <v>0</v>
      </c>
      <c r="R2940" t="str">
        <f>_xlfn.XLOOKUP(E2940,AF:AF,AG:AG)</f>
        <v>TURISMO EX MAR, S.A. DE C.V.</v>
      </c>
      <c r="S2940" t="str">
        <f>_xlfn.XLOOKUP(E2940,AF:AF,AI:AI)</f>
        <v>Mexico</v>
      </c>
      <c r="T2940">
        <f>WEEKNUM(G2940)</f>
        <v>43</v>
      </c>
      <c r="U2940">
        <f>YEAR(G2940)</f>
        <v>2025</v>
      </c>
      <c r="V2940" s="117">
        <f>IFERROR(Q2940/N2940,"0")</f>
        <v>0</v>
      </c>
    </row>
    <row r="2941" spans="1:22">
      <c r="A2941" t="str">
        <f>_xlfn.XLOOKUP(D2941,BN:BN,BO:BO)</f>
        <v>México</v>
      </c>
      <c r="B2941" t="s">
        <v>25</v>
      </c>
      <c r="C2941">
        <v>440</v>
      </c>
      <c r="D2941" t="str">
        <f>_xlfn.XLOOKUP(C2941,BH:BH,BI:BI)</f>
        <v>DianaM</v>
      </c>
      <c r="E2941">
        <v>27301</v>
      </c>
      <c r="F2941" t="s">
        <v>3716</v>
      </c>
      <c r="G2941" s="63">
        <v>45953</v>
      </c>
      <c r="H2941" s="63">
        <v>45969</v>
      </c>
      <c r="I2941" t="s">
        <v>366</v>
      </c>
      <c r="J2941" t="str">
        <f>_xlfn.XLOOKUP(I2941,AS:AS,AU:AU)</f>
        <v>Vuelos</v>
      </c>
      <c r="K2941" t="s">
        <v>30</v>
      </c>
      <c r="L2941">
        <v>49223.5</v>
      </c>
      <c r="M2941">
        <f>L2941*_xlfn.XLOOKUP(K2941,AM:AM,AN:AN)</f>
        <v>2362.7280000000001</v>
      </c>
      <c r="N2941">
        <f>L2941*_xlfn.XLOOKUP(K2941,AM:AM,AO:AO)</f>
        <v>2756.5160000000001</v>
      </c>
      <c r="O2941">
        <v>0</v>
      </c>
      <c r="P2941">
        <f>O2941*_xlfn.XLOOKUP(K2941,AM:AM,AN:AN)</f>
        <v>0</v>
      </c>
      <c r="Q2941">
        <f>O2941*_xlfn.XLOOKUP(K2941,AM:AM,AO:AO)</f>
        <v>0</v>
      </c>
      <c r="R2941" t="str">
        <f>_xlfn.XLOOKUP(E2941,AF:AF,AG:AG)</f>
        <v>TURISMO EX MAR, S.A. DE C.V.</v>
      </c>
      <c r="S2941" t="str">
        <f>_xlfn.XLOOKUP(E2941,AF:AF,AI:AI)</f>
        <v>Mexico</v>
      </c>
      <c r="T2941">
        <f>WEEKNUM(G2941)</f>
        <v>43</v>
      </c>
      <c r="U2941">
        <f>YEAR(G2941)</f>
        <v>2025</v>
      </c>
      <c r="V2941" s="117">
        <f>IFERROR(Q2941/N2941,"0")</f>
        <v>0</v>
      </c>
    </row>
    <row r="2942" spans="1:22">
      <c r="A2942" t="str">
        <f>_xlfn.XLOOKUP(D2942,BN:BN,BO:BO)</f>
        <v>México</v>
      </c>
      <c r="B2942" t="s">
        <v>25</v>
      </c>
      <c r="C2942">
        <v>440</v>
      </c>
      <c r="D2942" t="str">
        <f>_xlfn.XLOOKUP(C2942,BH:BH,BI:BI)</f>
        <v>DianaM</v>
      </c>
      <c r="E2942">
        <v>27301</v>
      </c>
      <c r="F2942" t="s">
        <v>3717</v>
      </c>
      <c r="G2942" s="63">
        <v>45953</v>
      </c>
      <c r="H2942" s="63">
        <v>45969</v>
      </c>
      <c r="I2942" t="s">
        <v>366</v>
      </c>
      <c r="J2942" t="str">
        <f>_xlfn.XLOOKUP(I2942,AS:AS,AU:AU)</f>
        <v>Vuelos</v>
      </c>
      <c r="K2942" t="s">
        <v>30</v>
      </c>
      <c r="L2942">
        <v>3406</v>
      </c>
      <c r="M2942">
        <f>L2942*_xlfn.XLOOKUP(K2942,AM:AM,AN:AN)</f>
        <v>163.488</v>
      </c>
      <c r="N2942">
        <f>L2942*_xlfn.XLOOKUP(K2942,AM:AM,AO:AO)</f>
        <v>190.73599999999999</v>
      </c>
      <c r="O2942">
        <v>0</v>
      </c>
      <c r="P2942">
        <f>O2942*_xlfn.XLOOKUP(K2942,AM:AM,AN:AN)</f>
        <v>0</v>
      </c>
      <c r="Q2942">
        <f>O2942*_xlfn.XLOOKUP(K2942,AM:AM,AO:AO)</f>
        <v>0</v>
      </c>
      <c r="R2942" t="str">
        <f>_xlfn.XLOOKUP(E2942,AF:AF,AG:AG)</f>
        <v>TURISMO EX MAR, S.A. DE C.V.</v>
      </c>
      <c r="S2942" t="str">
        <f>_xlfn.XLOOKUP(E2942,AF:AF,AI:AI)</f>
        <v>Mexico</v>
      </c>
      <c r="T2942">
        <f>WEEKNUM(G2942)</f>
        <v>43</v>
      </c>
      <c r="U2942">
        <f>YEAR(G2942)</f>
        <v>2025</v>
      </c>
      <c r="V2942" s="117">
        <f>IFERROR(Q2942/N2942,"0")</f>
        <v>0</v>
      </c>
    </row>
    <row r="2943" spans="1:22">
      <c r="A2943" t="str">
        <f>_xlfn.XLOOKUP(D2943,BN:BN,BO:BO)</f>
        <v>México</v>
      </c>
      <c r="B2943" t="s">
        <v>25</v>
      </c>
      <c r="C2943">
        <v>440</v>
      </c>
      <c r="D2943" t="str">
        <f>_xlfn.XLOOKUP(C2943,BH:BH,BI:BI)</f>
        <v>DianaM</v>
      </c>
      <c r="E2943">
        <v>27301</v>
      </c>
      <c r="F2943" t="s">
        <v>3717</v>
      </c>
      <c r="G2943" s="63">
        <v>45953</v>
      </c>
      <c r="H2943" s="63">
        <v>45969</v>
      </c>
      <c r="I2943" t="s">
        <v>366</v>
      </c>
      <c r="J2943" t="str">
        <f>_xlfn.XLOOKUP(I2943,AS:AS,AU:AU)</f>
        <v>Vuelos</v>
      </c>
      <c r="K2943" t="s">
        <v>30</v>
      </c>
      <c r="L2943">
        <v>4362</v>
      </c>
      <c r="M2943">
        <f>L2943*_xlfn.XLOOKUP(K2943,AM:AM,AN:AN)</f>
        <v>209.376</v>
      </c>
      <c r="N2943">
        <f>L2943*_xlfn.XLOOKUP(K2943,AM:AM,AO:AO)</f>
        <v>244.27199999999999</v>
      </c>
      <c r="O2943">
        <v>0</v>
      </c>
      <c r="P2943">
        <f>O2943*_xlfn.XLOOKUP(K2943,AM:AM,AN:AN)</f>
        <v>0</v>
      </c>
      <c r="Q2943">
        <f>O2943*_xlfn.XLOOKUP(K2943,AM:AM,AO:AO)</f>
        <v>0</v>
      </c>
      <c r="R2943" t="str">
        <f>_xlfn.XLOOKUP(E2943,AF:AF,AG:AG)</f>
        <v>TURISMO EX MAR, S.A. DE C.V.</v>
      </c>
      <c r="S2943" t="str">
        <f>_xlfn.XLOOKUP(E2943,AF:AF,AI:AI)</f>
        <v>Mexico</v>
      </c>
      <c r="T2943">
        <f>WEEKNUM(G2943)</f>
        <v>43</v>
      </c>
      <c r="U2943">
        <f>YEAR(G2943)</f>
        <v>2025</v>
      </c>
      <c r="V2943" s="117">
        <f>IFERROR(Q2943/N2943,"0")</f>
        <v>0</v>
      </c>
    </row>
    <row r="2944" spans="1:22">
      <c r="A2944" t="str">
        <f>_xlfn.XLOOKUP(D2944,BN:BN,BO:BO)</f>
        <v>México</v>
      </c>
      <c r="B2944" t="s">
        <v>25</v>
      </c>
      <c r="C2944">
        <v>440</v>
      </c>
      <c r="D2944" t="str">
        <f>_xlfn.XLOOKUP(C2944,BH:BH,BI:BI)</f>
        <v>DianaM</v>
      </c>
      <c r="E2944">
        <v>27301</v>
      </c>
      <c r="F2944" t="s">
        <v>3718</v>
      </c>
      <c r="G2944" s="63">
        <v>45953</v>
      </c>
      <c r="H2944" s="63">
        <v>45969</v>
      </c>
      <c r="I2944" t="s">
        <v>366</v>
      </c>
      <c r="J2944" t="str">
        <f>_xlfn.XLOOKUP(I2944,AS:AS,AU:AU)</f>
        <v>Vuelos</v>
      </c>
      <c r="K2944" t="s">
        <v>30</v>
      </c>
      <c r="L2944">
        <v>3406</v>
      </c>
      <c r="M2944">
        <f>L2944*_xlfn.XLOOKUP(K2944,AM:AM,AN:AN)</f>
        <v>163.488</v>
      </c>
      <c r="N2944">
        <f>L2944*_xlfn.XLOOKUP(K2944,AM:AM,AO:AO)</f>
        <v>190.73599999999999</v>
      </c>
      <c r="O2944">
        <v>0</v>
      </c>
      <c r="P2944">
        <f>O2944*_xlfn.XLOOKUP(K2944,AM:AM,AN:AN)</f>
        <v>0</v>
      </c>
      <c r="Q2944">
        <f>O2944*_xlfn.XLOOKUP(K2944,AM:AM,AO:AO)</f>
        <v>0</v>
      </c>
      <c r="R2944" t="str">
        <f>_xlfn.XLOOKUP(E2944,AF:AF,AG:AG)</f>
        <v>TURISMO EX MAR, S.A. DE C.V.</v>
      </c>
      <c r="S2944" t="str">
        <f>_xlfn.XLOOKUP(E2944,AF:AF,AI:AI)</f>
        <v>Mexico</v>
      </c>
      <c r="T2944">
        <f>WEEKNUM(G2944)</f>
        <v>43</v>
      </c>
      <c r="U2944">
        <f>YEAR(G2944)</f>
        <v>2025</v>
      </c>
      <c r="V2944" s="117">
        <f>IFERROR(Q2944/N2944,"0")</f>
        <v>0</v>
      </c>
    </row>
    <row r="2945" spans="1:22">
      <c r="A2945" t="str">
        <f>_xlfn.XLOOKUP(D2945,BN:BN,BO:BO)</f>
        <v>México</v>
      </c>
      <c r="B2945" t="s">
        <v>25</v>
      </c>
      <c r="C2945">
        <v>440</v>
      </c>
      <c r="D2945" t="str">
        <f>_xlfn.XLOOKUP(C2945,BH:BH,BI:BI)</f>
        <v>DianaM</v>
      </c>
      <c r="E2945">
        <v>27301</v>
      </c>
      <c r="F2945" t="s">
        <v>3718</v>
      </c>
      <c r="G2945" s="63">
        <v>45953</v>
      </c>
      <c r="H2945" s="63">
        <v>45969</v>
      </c>
      <c r="I2945" t="s">
        <v>366</v>
      </c>
      <c r="J2945" t="str">
        <f>_xlfn.XLOOKUP(I2945,AS:AS,AU:AU)</f>
        <v>Vuelos</v>
      </c>
      <c r="K2945" t="s">
        <v>30</v>
      </c>
      <c r="L2945">
        <v>4362</v>
      </c>
      <c r="M2945">
        <f>L2945*_xlfn.XLOOKUP(K2945,AM:AM,AN:AN)</f>
        <v>209.376</v>
      </c>
      <c r="N2945">
        <f>L2945*_xlfn.XLOOKUP(K2945,AM:AM,AO:AO)</f>
        <v>244.27199999999999</v>
      </c>
      <c r="O2945">
        <v>0</v>
      </c>
      <c r="P2945">
        <f>O2945*_xlfn.XLOOKUP(K2945,AM:AM,AN:AN)</f>
        <v>0</v>
      </c>
      <c r="Q2945">
        <f>O2945*_xlfn.XLOOKUP(K2945,AM:AM,AO:AO)</f>
        <v>0</v>
      </c>
      <c r="R2945" t="str">
        <f>_xlfn.XLOOKUP(E2945,AF:AF,AG:AG)</f>
        <v>TURISMO EX MAR, S.A. DE C.V.</v>
      </c>
      <c r="S2945" t="str">
        <f>_xlfn.XLOOKUP(E2945,AF:AF,AI:AI)</f>
        <v>Mexico</v>
      </c>
      <c r="T2945">
        <f>WEEKNUM(G2945)</f>
        <v>43</v>
      </c>
      <c r="U2945">
        <f>YEAR(G2945)</f>
        <v>2025</v>
      </c>
      <c r="V2945" s="117">
        <f>IFERROR(Q2945/N2945,"0")</f>
        <v>0</v>
      </c>
    </row>
    <row r="2946" spans="1:22">
      <c r="A2946" t="str">
        <f>_xlfn.XLOOKUP(D2946,BN:BN,BO:BO)</f>
        <v>México</v>
      </c>
      <c r="B2946" t="s">
        <v>25</v>
      </c>
      <c r="C2946">
        <v>440</v>
      </c>
      <c r="D2946" t="str">
        <f>_xlfn.XLOOKUP(C2946,BH:BH,BI:BI)</f>
        <v>DianaM</v>
      </c>
      <c r="E2946">
        <v>0</v>
      </c>
      <c r="F2946" t="s">
        <v>1893</v>
      </c>
      <c r="G2946" s="63">
        <v>45953</v>
      </c>
      <c r="H2946" s="63">
        <v>45969</v>
      </c>
      <c r="I2946" t="s">
        <v>396</v>
      </c>
      <c r="J2946" t="str">
        <f>_xlfn.XLOOKUP(I2946,AS:AS,AU:AU)</f>
        <v>Honorarios</v>
      </c>
      <c r="K2946" t="s">
        <v>30</v>
      </c>
      <c r="L2946">
        <v>1339.1</v>
      </c>
      <c r="M2946">
        <f>L2946*_xlfn.XLOOKUP(K2946,AM:AM,AN:AN)</f>
        <v>64.276799999999994</v>
      </c>
      <c r="N2946">
        <f>L2946*_xlfn.XLOOKUP(K2946,AM:AM,AO:AO)</f>
        <v>74.989599999999996</v>
      </c>
      <c r="O2946">
        <v>1339.1</v>
      </c>
      <c r="P2946">
        <f>O2946*_xlfn.XLOOKUP(K2946,AM:AM,AN:AN)</f>
        <v>64.276799999999994</v>
      </c>
      <c r="Q2946">
        <f>O2946*_xlfn.XLOOKUP(K2946,AM:AM,AO:AO)</f>
        <v>74.989599999999996</v>
      </c>
      <c r="R2946" t="str">
        <f>_xlfn.XLOOKUP(E2946,AF:AF,AG:AG)</f>
        <v>FEES</v>
      </c>
      <c r="S2946">
        <f>_xlfn.XLOOKUP(E2946,AF:AF,AI:AI)</f>
        <v>0</v>
      </c>
      <c r="T2946">
        <f>WEEKNUM(G2946)</f>
        <v>43</v>
      </c>
      <c r="U2946">
        <f>YEAR(G2946)</f>
        <v>2025</v>
      </c>
      <c r="V2946" s="117">
        <f>IFERROR(Q2946/N2946,"0")</f>
        <v>1</v>
      </c>
    </row>
    <row r="2947" spans="1:22">
      <c r="A2947" t="str">
        <f>_xlfn.XLOOKUP(D2947,BN:BN,BO:BO)</f>
        <v>México</v>
      </c>
      <c r="B2947" t="s">
        <v>25</v>
      </c>
      <c r="C2947">
        <v>440</v>
      </c>
      <c r="D2947" t="str">
        <f>_xlfn.XLOOKUP(C2947,BH:BH,BI:BI)</f>
        <v>DianaM</v>
      </c>
      <c r="E2947">
        <v>27301</v>
      </c>
      <c r="F2947" t="s">
        <v>3719</v>
      </c>
      <c r="G2947" s="63">
        <v>45953</v>
      </c>
      <c r="H2947" s="63">
        <v>45969</v>
      </c>
      <c r="I2947" t="s">
        <v>366</v>
      </c>
      <c r="J2947" t="str">
        <f>_xlfn.XLOOKUP(I2947,AS:AS,AU:AU)</f>
        <v>Vuelos</v>
      </c>
      <c r="K2947" t="s">
        <v>30</v>
      </c>
      <c r="L2947">
        <v>3717</v>
      </c>
      <c r="M2947">
        <f>L2947*_xlfn.XLOOKUP(K2947,AM:AM,AN:AN)</f>
        <v>178.416</v>
      </c>
      <c r="N2947">
        <f>L2947*_xlfn.XLOOKUP(K2947,AM:AM,AO:AO)</f>
        <v>208.15200000000002</v>
      </c>
      <c r="O2947">
        <v>0</v>
      </c>
      <c r="P2947">
        <f>O2947*_xlfn.XLOOKUP(K2947,AM:AM,AN:AN)</f>
        <v>0</v>
      </c>
      <c r="Q2947">
        <f>O2947*_xlfn.XLOOKUP(K2947,AM:AM,AO:AO)</f>
        <v>0</v>
      </c>
      <c r="R2947" t="str">
        <f>_xlfn.XLOOKUP(E2947,AF:AF,AG:AG)</f>
        <v>TURISMO EX MAR, S.A. DE C.V.</v>
      </c>
      <c r="S2947" t="str">
        <f>_xlfn.XLOOKUP(E2947,AF:AF,AI:AI)</f>
        <v>Mexico</v>
      </c>
      <c r="T2947">
        <f>WEEKNUM(G2947)</f>
        <v>43</v>
      </c>
      <c r="U2947">
        <f>YEAR(G2947)</f>
        <v>2025</v>
      </c>
      <c r="V2947" s="117">
        <f>IFERROR(Q2947/N2947,"0")</f>
        <v>0</v>
      </c>
    </row>
    <row r="2948" spans="1:22">
      <c r="A2948" t="str">
        <f>_xlfn.XLOOKUP(D2948,BN:BN,BO:BO)</f>
        <v>México</v>
      </c>
      <c r="B2948" t="s">
        <v>25</v>
      </c>
      <c r="C2948">
        <v>440</v>
      </c>
      <c r="D2948" t="str">
        <f>_xlfn.XLOOKUP(C2948,BH:BH,BI:BI)</f>
        <v>DianaM</v>
      </c>
      <c r="E2948">
        <v>27301</v>
      </c>
      <c r="F2948" t="s">
        <v>3720</v>
      </c>
      <c r="G2948" s="63">
        <v>45953</v>
      </c>
      <c r="H2948" s="63">
        <v>45969</v>
      </c>
      <c r="I2948" t="s">
        <v>366</v>
      </c>
      <c r="J2948" t="str">
        <f>_xlfn.XLOOKUP(I2948,AS:AS,AU:AU)</f>
        <v>Vuelos</v>
      </c>
      <c r="K2948" t="s">
        <v>30</v>
      </c>
      <c r="L2948">
        <v>6489</v>
      </c>
      <c r="M2948">
        <f>L2948*_xlfn.XLOOKUP(K2948,AM:AM,AN:AN)</f>
        <v>311.47199999999998</v>
      </c>
      <c r="N2948">
        <f>L2948*_xlfn.XLOOKUP(K2948,AM:AM,AO:AO)</f>
        <v>363.38400000000001</v>
      </c>
      <c r="O2948">
        <v>0</v>
      </c>
      <c r="P2948">
        <f>O2948*_xlfn.XLOOKUP(K2948,AM:AM,AN:AN)</f>
        <v>0</v>
      </c>
      <c r="Q2948">
        <f>O2948*_xlfn.XLOOKUP(K2948,AM:AM,AO:AO)</f>
        <v>0</v>
      </c>
      <c r="R2948" t="str">
        <f>_xlfn.XLOOKUP(E2948,AF:AF,AG:AG)</f>
        <v>TURISMO EX MAR, S.A. DE C.V.</v>
      </c>
      <c r="S2948" t="str">
        <f>_xlfn.XLOOKUP(E2948,AF:AF,AI:AI)</f>
        <v>Mexico</v>
      </c>
      <c r="T2948">
        <f>WEEKNUM(G2948)</f>
        <v>43</v>
      </c>
      <c r="U2948">
        <f>YEAR(G2948)</f>
        <v>2025</v>
      </c>
      <c r="V2948" s="117">
        <f>IFERROR(Q2948/N2948,"0")</f>
        <v>0</v>
      </c>
    </row>
    <row r="2949" spans="1:22">
      <c r="A2949" t="str">
        <f>_xlfn.XLOOKUP(D2949,BN:BN,BO:BO)</f>
        <v>México</v>
      </c>
      <c r="B2949" t="s">
        <v>25</v>
      </c>
      <c r="C2949">
        <v>440</v>
      </c>
      <c r="D2949" t="str">
        <f>_xlfn.XLOOKUP(C2949,BH:BH,BI:BI)</f>
        <v>DianaM</v>
      </c>
      <c r="E2949">
        <v>27301</v>
      </c>
      <c r="F2949" t="s">
        <v>3721</v>
      </c>
      <c r="G2949" s="63">
        <v>45953</v>
      </c>
      <c r="H2949" s="63">
        <v>45969</v>
      </c>
      <c r="I2949" t="s">
        <v>366</v>
      </c>
      <c r="J2949" t="str">
        <f>_xlfn.XLOOKUP(I2949,AS:AS,AU:AU)</f>
        <v>Vuelos</v>
      </c>
      <c r="K2949" t="s">
        <v>30</v>
      </c>
      <c r="L2949">
        <v>3717</v>
      </c>
      <c r="M2949">
        <f>L2949*_xlfn.XLOOKUP(K2949,AM:AM,AN:AN)</f>
        <v>178.416</v>
      </c>
      <c r="N2949">
        <f>L2949*_xlfn.XLOOKUP(K2949,AM:AM,AO:AO)</f>
        <v>208.15200000000002</v>
      </c>
      <c r="O2949">
        <v>0</v>
      </c>
      <c r="P2949">
        <f>O2949*_xlfn.XLOOKUP(K2949,AM:AM,AN:AN)</f>
        <v>0</v>
      </c>
      <c r="Q2949">
        <f>O2949*_xlfn.XLOOKUP(K2949,AM:AM,AO:AO)</f>
        <v>0</v>
      </c>
      <c r="R2949" t="str">
        <f>_xlfn.XLOOKUP(E2949,AF:AF,AG:AG)</f>
        <v>TURISMO EX MAR, S.A. DE C.V.</v>
      </c>
      <c r="S2949" t="str">
        <f>_xlfn.XLOOKUP(E2949,AF:AF,AI:AI)</f>
        <v>Mexico</v>
      </c>
      <c r="T2949">
        <f>WEEKNUM(G2949)</f>
        <v>43</v>
      </c>
      <c r="U2949">
        <f>YEAR(G2949)</f>
        <v>2025</v>
      </c>
      <c r="V2949" s="117">
        <f>IFERROR(Q2949/N2949,"0")</f>
        <v>0</v>
      </c>
    </row>
    <row r="2950" spans="1:22">
      <c r="A2950" t="str">
        <f>_xlfn.XLOOKUP(D2950,BN:BN,BO:BO)</f>
        <v>México</v>
      </c>
      <c r="B2950" t="s">
        <v>25</v>
      </c>
      <c r="C2950">
        <v>440</v>
      </c>
      <c r="D2950" t="str">
        <f>_xlfn.XLOOKUP(C2950,BH:BH,BI:BI)</f>
        <v>DianaM</v>
      </c>
      <c r="E2950">
        <v>27301</v>
      </c>
      <c r="F2950" t="s">
        <v>3722</v>
      </c>
      <c r="G2950" s="63">
        <v>45953</v>
      </c>
      <c r="H2950" s="63">
        <v>45969</v>
      </c>
      <c r="I2950" t="s">
        <v>366</v>
      </c>
      <c r="J2950" t="str">
        <f>_xlfn.XLOOKUP(I2950,AS:AS,AU:AU)</f>
        <v>Vuelos</v>
      </c>
      <c r="K2950" t="s">
        <v>30</v>
      </c>
      <c r="L2950">
        <v>6489</v>
      </c>
      <c r="M2950">
        <f>L2950*_xlfn.XLOOKUP(K2950,AM:AM,AN:AN)</f>
        <v>311.47199999999998</v>
      </c>
      <c r="N2950">
        <f>L2950*_xlfn.XLOOKUP(K2950,AM:AM,AO:AO)</f>
        <v>363.38400000000001</v>
      </c>
      <c r="O2950">
        <v>0</v>
      </c>
      <c r="P2950">
        <f>O2950*_xlfn.XLOOKUP(K2950,AM:AM,AN:AN)</f>
        <v>0</v>
      </c>
      <c r="Q2950">
        <f>O2950*_xlfn.XLOOKUP(K2950,AM:AM,AO:AO)</f>
        <v>0</v>
      </c>
      <c r="R2950" t="str">
        <f>_xlfn.XLOOKUP(E2950,AF:AF,AG:AG)</f>
        <v>TURISMO EX MAR, S.A. DE C.V.</v>
      </c>
      <c r="S2950" t="str">
        <f>_xlfn.XLOOKUP(E2950,AF:AF,AI:AI)</f>
        <v>Mexico</v>
      </c>
      <c r="T2950">
        <f>WEEKNUM(G2950)</f>
        <v>43</v>
      </c>
      <c r="U2950">
        <f>YEAR(G2950)</f>
        <v>2025</v>
      </c>
      <c r="V2950" s="117">
        <f>IFERROR(Q2950/N2950,"0")</f>
        <v>0</v>
      </c>
    </row>
    <row r="2951" spans="1:22">
      <c r="A2951" t="str">
        <f>_xlfn.XLOOKUP(D2951,BN:BN,BO:BO)</f>
        <v>México</v>
      </c>
      <c r="B2951" t="s">
        <v>25</v>
      </c>
      <c r="C2951">
        <v>440</v>
      </c>
      <c r="D2951" t="str">
        <f>_xlfn.XLOOKUP(C2951,BH:BH,BI:BI)</f>
        <v>DianaM</v>
      </c>
      <c r="E2951">
        <v>27301</v>
      </c>
      <c r="F2951" t="s">
        <v>3723</v>
      </c>
      <c r="G2951" s="63">
        <v>45953</v>
      </c>
      <c r="H2951" s="63">
        <v>45969</v>
      </c>
      <c r="I2951" t="s">
        <v>366</v>
      </c>
      <c r="J2951" t="str">
        <f>_xlfn.XLOOKUP(I2951,AS:AS,AU:AU)</f>
        <v>Vuelos</v>
      </c>
      <c r="K2951" t="s">
        <v>30</v>
      </c>
      <c r="L2951">
        <v>6050</v>
      </c>
      <c r="M2951">
        <f>L2951*_xlfn.XLOOKUP(K2951,AM:AM,AN:AN)</f>
        <v>290.40000000000003</v>
      </c>
      <c r="N2951">
        <f>L2951*_xlfn.XLOOKUP(K2951,AM:AM,AO:AO)</f>
        <v>338.8</v>
      </c>
      <c r="O2951">
        <v>0</v>
      </c>
      <c r="P2951">
        <f>O2951*_xlfn.XLOOKUP(K2951,AM:AM,AN:AN)</f>
        <v>0</v>
      </c>
      <c r="Q2951">
        <f>O2951*_xlfn.XLOOKUP(K2951,AM:AM,AO:AO)</f>
        <v>0</v>
      </c>
      <c r="R2951" t="str">
        <f>_xlfn.XLOOKUP(E2951,AF:AF,AG:AG)</f>
        <v>TURISMO EX MAR, S.A. DE C.V.</v>
      </c>
      <c r="S2951" t="str">
        <f>_xlfn.XLOOKUP(E2951,AF:AF,AI:AI)</f>
        <v>Mexico</v>
      </c>
      <c r="T2951">
        <f>WEEKNUM(G2951)</f>
        <v>43</v>
      </c>
      <c r="U2951">
        <f>YEAR(G2951)</f>
        <v>2025</v>
      </c>
      <c r="V2951" s="117">
        <f>IFERROR(Q2951/N2951,"0")</f>
        <v>0</v>
      </c>
    </row>
    <row r="2952" spans="1:22">
      <c r="A2952" t="str">
        <f>_xlfn.XLOOKUP(D2952,BN:BN,BO:BO)</f>
        <v>México</v>
      </c>
      <c r="B2952" t="s">
        <v>25</v>
      </c>
      <c r="C2952">
        <v>440</v>
      </c>
      <c r="D2952" t="str">
        <f>_xlfn.XLOOKUP(C2952,BH:BH,BI:BI)</f>
        <v>DianaM</v>
      </c>
      <c r="E2952">
        <v>27301</v>
      </c>
      <c r="F2952" t="s">
        <v>3724</v>
      </c>
      <c r="G2952" s="63">
        <v>45953</v>
      </c>
      <c r="H2952" s="63">
        <v>45969</v>
      </c>
      <c r="I2952" t="s">
        <v>366</v>
      </c>
      <c r="J2952" t="str">
        <f>_xlfn.XLOOKUP(I2952,AS:AS,AU:AU)</f>
        <v>Vuelos</v>
      </c>
      <c r="K2952" t="s">
        <v>30</v>
      </c>
      <c r="L2952">
        <v>6050</v>
      </c>
      <c r="M2952">
        <f>L2952*_xlfn.XLOOKUP(K2952,AM:AM,AN:AN)</f>
        <v>290.40000000000003</v>
      </c>
      <c r="N2952">
        <f>L2952*_xlfn.XLOOKUP(K2952,AM:AM,AO:AO)</f>
        <v>338.8</v>
      </c>
      <c r="O2952">
        <v>0</v>
      </c>
      <c r="P2952">
        <f>O2952*_xlfn.XLOOKUP(K2952,AM:AM,AN:AN)</f>
        <v>0</v>
      </c>
      <c r="Q2952">
        <f>O2952*_xlfn.XLOOKUP(K2952,AM:AM,AO:AO)</f>
        <v>0</v>
      </c>
      <c r="R2952" t="str">
        <f>_xlfn.XLOOKUP(E2952,AF:AF,AG:AG)</f>
        <v>TURISMO EX MAR, S.A. DE C.V.</v>
      </c>
      <c r="S2952" t="str">
        <f>_xlfn.XLOOKUP(E2952,AF:AF,AI:AI)</f>
        <v>Mexico</v>
      </c>
      <c r="T2952">
        <f>WEEKNUM(G2952)</f>
        <v>43</v>
      </c>
      <c r="U2952">
        <f>YEAR(G2952)</f>
        <v>2025</v>
      </c>
      <c r="V2952" s="117">
        <f>IFERROR(Q2952/N2952,"0")</f>
        <v>0</v>
      </c>
    </row>
    <row r="2953" spans="1:22">
      <c r="A2953" t="str">
        <f>_xlfn.XLOOKUP(D2953,BN:BN,BO:BO)</f>
        <v>México</v>
      </c>
      <c r="B2953" t="s">
        <v>25</v>
      </c>
      <c r="C2953">
        <v>440</v>
      </c>
      <c r="D2953" t="str">
        <f>_xlfn.XLOOKUP(C2953,BH:BH,BI:BI)</f>
        <v>DianaM</v>
      </c>
      <c r="E2953">
        <v>27301</v>
      </c>
      <c r="F2953" t="s">
        <v>3723</v>
      </c>
      <c r="G2953" s="63">
        <v>45953</v>
      </c>
      <c r="H2953" s="63">
        <v>45969</v>
      </c>
      <c r="I2953" t="s">
        <v>366</v>
      </c>
      <c r="J2953" t="str">
        <f>_xlfn.XLOOKUP(I2953,AS:AS,AU:AU)</f>
        <v>Vuelos</v>
      </c>
      <c r="K2953" t="s">
        <v>30</v>
      </c>
      <c r="L2953">
        <v>344</v>
      </c>
      <c r="M2953">
        <f>L2953*_xlfn.XLOOKUP(K2953,AM:AM,AN:AN)</f>
        <v>16.512</v>
      </c>
      <c r="N2953">
        <f>L2953*_xlfn.XLOOKUP(K2953,AM:AM,AO:AO)</f>
        <v>19.263999999999999</v>
      </c>
      <c r="O2953">
        <v>0</v>
      </c>
      <c r="P2953">
        <f>O2953*_xlfn.XLOOKUP(K2953,AM:AM,AN:AN)</f>
        <v>0</v>
      </c>
      <c r="Q2953">
        <f>O2953*_xlfn.XLOOKUP(K2953,AM:AM,AO:AO)</f>
        <v>0</v>
      </c>
      <c r="R2953" t="str">
        <f>_xlfn.XLOOKUP(E2953,AF:AF,AG:AG)</f>
        <v>TURISMO EX MAR, S.A. DE C.V.</v>
      </c>
      <c r="S2953" t="str">
        <f>_xlfn.XLOOKUP(E2953,AF:AF,AI:AI)</f>
        <v>Mexico</v>
      </c>
      <c r="T2953">
        <f>WEEKNUM(G2953)</f>
        <v>43</v>
      </c>
      <c r="U2953">
        <f>YEAR(G2953)</f>
        <v>2025</v>
      </c>
      <c r="V2953" s="117">
        <f>IFERROR(Q2953/N2953,"0")</f>
        <v>0</v>
      </c>
    </row>
    <row r="2954" spans="1:22">
      <c r="A2954" t="str">
        <f>_xlfn.XLOOKUP(D2954,BN:BN,BO:BO)</f>
        <v>México</v>
      </c>
      <c r="B2954" t="s">
        <v>25</v>
      </c>
      <c r="C2954">
        <v>440</v>
      </c>
      <c r="D2954" t="str">
        <f>_xlfn.XLOOKUP(C2954,BH:BH,BI:BI)</f>
        <v>DianaM</v>
      </c>
      <c r="E2954">
        <v>27301</v>
      </c>
      <c r="F2954" t="s">
        <v>3724</v>
      </c>
      <c r="G2954" s="63">
        <v>45953</v>
      </c>
      <c r="H2954" s="63">
        <v>45969</v>
      </c>
      <c r="I2954" t="s">
        <v>366</v>
      </c>
      <c r="J2954" t="str">
        <f>_xlfn.XLOOKUP(I2954,AS:AS,AU:AU)</f>
        <v>Vuelos</v>
      </c>
      <c r="K2954" t="s">
        <v>30</v>
      </c>
      <c r="L2954">
        <v>344</v>
      </c>
      <c r="M2954">
        <f>L2954*_xlfn.XLOOKUP(K2954,AM:AM,AN:AN)</f>
        <v>16.512</v>
      </c>
      <c r="N2954">
        <f>L2954*_xlfn.XLOOKUP(K2954,AM:AM,AO:AO)</f>
        <v>19.263999999999999</v>
      </c>
      <c r="O2954">
        <v>0</v>
      </c>
      <c r="P2954">
        <f>O2954*_xlfn.XLOOKUP(K2954,AM:AM,AN:AN)</f>
        <v>0</v>
      </c>
      <c r="Q2954">
        <f>O2954*_xlfn.XLOOKUP(K2954,AM:AM,AO:AO)</f>
        <v>0</v>
      </c>
      <c r="R2954" t="str">
        <f>_xlfn.XLOOKUP(E2954,AF:AF,AG:AG)</f>
        <v>TURISMO EX MAR, S.A. DE C.V.</v>
      </c>
      <c r="S2954" t="str">
        <f>_xlfn.XLOOKUP(E2954,AF:AF,AI:AI)</f>
        <v>Mexico</v>
      </c>
      <c r="T2954">
        <f>WEEKNUM(G2954)</f>
        <v>43</v>
      </c>
      <c r="U2954">
        <f>YEAR(G2954)</f>
        <v>2025</v>
      </c>
      <c r="V2954" s="117">
        <f>IFERROR(Q2954/N2954,"0")</f>
        <v>0</v>
      </c>
    </row>
    <row r="2955" spans="1:22">
      <c r="A2955" t="str">
        <f>_xlfn.XLOOKUP(D2955,BN:BN,BO:BO)</f>
        <v>México</v>
      </c>
      <c r="B2955" t="s">
        <v>25</v>
      </c>
      <c r="C2955">
        <v>440</v>
      </c>
      <c r="D2955" t="str">
        <f>_xlfn.XLOOKUP(C2955,BH:BH,BI:BI)</f>
        <v>DianaM</v>
      </c>
      <c r="E2955">
        <v>0</v>
      </c>
      <c r="F2955" t="s">
        <v>3725</v>
      </c>
      <c r="G2955" s="63">
        <v>45953</v>
      </c>
      <c r="H2955" s="63">
        <v>45969</v>
      </c>
      <c r="I2955" t="s">
        <v>396</v>
      </c>
      <c r="J2955" t="str">
        <f>_xlfn.XLOOKUP(I2955,AS:AS,AU:AU)</f>
        <v>Honorarios</v>
      </c>
      <c r="K2955" t="s">
        <v>30</v>
      </c>
      <c r="L2955">
        <v>1339.1</v>
      </c>
      <c r="M2955">
        <f>L2955*_xlfn.XLOOKUP(K2955,AM:AM,AN:AN)</f>
        <v>64.276799999999994</v>
      </c>
      <c r="N2955">
        <f>L2955*_xlfn.XLOOKUP(K2955,AM:AM,AO:AO)</f>
        <v>74.989599999999996</v>
      </c>
      <c r="O2955">
        <v>1339.1</v>
      </c>
      <c r="P2955">
        <f>O2955*_xlfn.XLOOKUP(K2955,AM:AM,AN:AN)</f>
        <v>64.276799999999994</v>
      </c>
      <c r="Q2955">
        <f>O2955*_xlfn.XLOOKUP(K2955,AM:AM,AO:AO)</f>
        <v>74.989599999999996</v>
      </c>
      <c r="R2955" t="str">
        <f>_xlfn.XLOOKUP(E2955,AF:AF,AG:AG)</f>
        <v>FEES</v>
      </c>
      <c r="S2955">
        <f>_xlfn.XLOOKUP(E2955,AF:AF,AI:AI)</f>
        <v>0</v>
      </c>
      <c r="T2955">
        <f>WEEKNUM(G2955)</f>
        <v>43</v>
      </c>
      <c r="U2955">
        <f>YEAR(G2955)</f>
        <v>2025</v>
      </c>
      <c r="V2955" s="117">
        <f>IFERROR(Q2955/N2955,"0")</f>
        <v>1</v>
      </c>
    </row>
    <row r="2956" spans="1:22">
      <c r="A2956" t="str">
        <f>_xlfn.XLOOKUP(D2956,BN:BN,BO:BO)</f>
        <v>México</v>
      </c>
      <c r="B2956" t="s">
        <v>25</v>
      </c>
      <c r="C2956">
        <v>440</v>
      </c>
      <c r="D2956" t="str">
        <f>_xlfn.XLOOKUP(C2956,BH:BH,BI:BI)</f>
        <v>DianaM</v>
      </c>
      <c r="E2956">
        <v>27301</v>
      </c>
      <c r="F2956" t="s">
        <v>3726</v>
      </c>
      <c r="G2956" s="63">
        <v>45953</v>
      </c>
      <c r="H2956" s="63">
        <v>45969</v>
      </c>
      <c r="I2956" t="s">
        <v>366</v>
      </c>
      <c r="J2956" t="str">
        <f>_xlfn.XLOOKUP(I2956,AS:AS,AU:AU)</f>
        <v>Vuelos</v>
      </c>
      <c r="K2956" t="s">
        <v>30</v>
      </c>
      <c r="L2956">
        <v>21400</v>
      </c>
      <c r="M2956">
        <f>L2956*_xlfn.XLOOKUP(K2956,AM:AM,AN:AN)</f>
        <v>1027.2</v>
      </c>
      <c r="N2956">
        <f>L2956*_xlfn.XLOOKUP(K2956,AM:AM,AO:AO)</f>
        <v>1198.4000000000001</v>
      </c>
      <c r="O2956">
        <v>0</v>
      </c>
      <c r="P2956">
        <f>O2956*_xlfn.XLOOKUP(K2956,AM:AM,AN:AN)</f>
        <v>0</v>
      </c>
      <c r="Q2956">
        <f>O2956*_xlfn.XLOOKUP(K2956,AM:AM,AO:AO)</f>
        <v>0</v>
      </c>
      <c r="R2956" t="str">
        <f>_xlfn.XLOOKUP(E2956,AF:AF,AG:AG)</f>
        <v>TURISMO EX MAR, S.A. DE C.V.</v>
      </c>
      <c r="S2956" t="str">
        <f>_xlfn.XLOOKUP(E2956,AF:AF,AI:AI)</f>
        <v>Mexico</v>
      </c>
      <c r="T2956">
        <f>WEEKNUM(G2956)</f>
        <v>43</v>
      </c>
      <c r="U2956">
        <f>YEAR(G2956)</f>
        <v>2025</v>
      </c>
      <c r="V2956" s="117">
        <f>IFERROR(Q2956/N2956,"0")</f>
        <v>0</v>
      </c>
    </row>
    <row r="2957" spans="1:22">
      <c r="A2957" t="str">
        <f>_xlfn.XLOOKUP(D2957,BN:BN,BO:BO)</f>
        <v>México</v>
      </c>
      <c r="B2957" t="s">
        <v>25</v>
      </c>
      <c r="C2957">
        <v>440</v>
      </c>
      <c r="D2957" t="str">
        <f>_xlfn.XLOOKUP(C2957,BH:BH,BI:BI)</f>
        <v>DianaM</v>
      </c>
      <c r="E2957">
        <v>27301</v>
      </c>
      <c r="F2957" t="s">
        <v>3726</v>
      </c>
      <c r="G2957" s="63">
        <v>45953</v>
      </c>
      <c r="H2957" s="63">
        <v>45969</v>
      </c>
      <c r="I2957" t="s">
        <v>366</v>
      </c>
      <c r="J2957" t="str">
        <f>_xlfn.XLOOKUP(I2957,AS:AS,AU:AU)</f>
        <v>Vuelos</v>
      </c>
      <c r="K2957" t="s">
        <v>30</v>
      </c>
      <c r="L2957">
        <v>0</v>
      </c>
      <c r="M2957">
        <f>L2957*_xlfn.XLOOKUP(K2957,AM:AM,AN:AN)</f>
        <v>0</v>
      </c>
      <c r="N2957">
        <f>L2957*_xlfn.XLOOKUP(K2957,AM:AM,AO:AO)</f>
        <v>0</v>
      </c>
      <c r="O2957">
        <v>0</v>
      </c>
      <c r="P2957">
        <f>O2957*_xlfn.XLOOKUP(K2957,AM:AM,AN:AN)</f>
        <v>0</v>
      </c>
      <c r="Q2957">
        <f>O2957*_xlfn.XLOOKUP(K2957,AM:AM,AO:AO)</f>
        <v>0</v>
      </c>
      <c r="R2957" t="str">
        <f>_xlfn.XLOOKUP(E2957,AF:AF,AG:AG)</f>
        <v>TURISMO EX MAR, S.A. DE C.V.</v>
      </c>
      <c r="S2957" t="str">
        <f>_xlfn.XLOOKUP(E2957,AF:AF,AI:AI)</f>
        <v>Mexico</v>
      </c>
      <c r="T2957">
        <f>WEEKNUM(G2957)</f>
        <v>43</v>
      </c>
      <c r="U2957">
        <f>YEAR(G2957)</f>
        <v>2025</v>
      </c>
      <c r="V2957" s="117" t="str">
        <f>IFERROR(Q2957/N2957,"0")</f>
        <v>0</v>
      </c>
    </row>
    <row r="2958" spans="1:22">
      <c r="A2958" t="str">
        <f>_xlfn.XLOOKUP(D2958,BN:BN,BO:BO)</f>
        <v>México</v>
      </c>
      <c r="B2958" t="s">
        <v>25</v>
      </c>
      <c r="C2958">
        <v>440</v>
      </c>
      <c r="D2958" t="str">
        <f>_xlfn.XLOOKUP(C2958,BH:BH,BI:BI)</f>
        <v>DianaM</v>
      </c>
      <c r="E2958">
        <v>27301</v>
      </c>
      <c r="F2958" t="s">
        <v>3726</v>
      </c>
      <c r="G2958" s="63">
        <v>45953</v>
      </c>
      <c r="H2958" s="63">
        <v>45969</v>
      </c>
      <c r="I2958" t="s">
        <v>366</v>
      </c>
      <c r="J2958" t="str">
        <f>_xlfn.XLOOKUP(I2958,AS:AS,AU:AU)</f>
        <v>Vuelos</v>
      </c>
      <c r="K2958" t="s">
        <v>30</v>
      </c>
      <c r="L2958">
        <v>4334</v>
      </c>
      <c r="M2958">
        <f>L2958*_xlfn.XLOOKUP(K2958,AM:AM,AN:AN)</f>
        <v>208.03200000000001</v>
      </c>
      <c r="N2958">
        <f>L2958*_xlfn.XLOOKUP(K2958,AM:AM,AO:AO)</f>
        <v>242.70400000000001</v>
      </c>
      <c r="O2958">
        <v>0</v>
      </c>
      <c r="P2958">
        <f>O2958*_xlfn.XLOOKUP(K2958,AM:AM,AN:AN)</f>
        <v>0</v>
      </c>
      <c r="Q2958">
        <f>O2958*_xlfn.XLOOKUP(K2958,AM:AM,AO:AO)</f>
        <v>0</v>
      </c>
      <c r="R2958" t="str">
        <f>_xlfn.XLOOKUP(E2958,AF:AF,AG:AG)</f>
        <v>TURISMO EX MAR, S.A. DE C.V.</v>
      </c>
      <c r="S2958" t="str">
        <f>_xlfn.XLOOKUP(E2958,AF:AF,AI:AI)</f>
        <v>Mexico</v>
      </c>
      <c r="T2958">
        <f>WEEKNUM(G2958)</f>
        <v>43</v>
      </c>
      <c r="U2958">
        <f>YEAR(G2958)</f>
        <v>2025</v>
      </c>
      <c r="V2958" s="117">
        <f>IFERROR(Q2958/N2958,"0")</f>
        <v>0</v>
      </c>
    </row>
    <row r="2959" spans="1:22">
      <c r="A2959" t="str">
        <f>_xlfn.XLOOKUP(D2959,BN:BN,BO:BO)</f>
        <v>México</v>
      </c>
      <c r="B2959" t="s">
        <v>25</v>
      </c>
      <c r="C2959">
        <v>440</v>
      </c>
      <c r="D2959" t="str">
        <f>_xlfn.XLOOKUP(C2959,BH:BH,BI:BI)</f>
        <v>DianaM</v>
      </c>
      <c r="E2959">
        <v>27301</v>
      </c>
      <c r="F2959" t="s">
        <v>3726</v>
      </c>
      <c r="G2959" s="63">
        <v>45953</v>
      </c>
      <c r="H2959" s="63">
        <v>45969</v>
      </c>
      <c r="I2959" t="s">
        <v>366</v>
      </c>
      <c r="J2959" t="str">
        <f>_xlfn.XLOOKUP(I2959,AS:AS,AU:AU)</f>
        <v>Vuelos</v>
      </c>
      <c r="K2959" t="s">
        <v>30</v>
      </c>
      <c r="L2959">
        <v>21400</v>
      </c>
      <c r="M2959">
        <f>L2959*_xlfn.XLOOKUP(K2959,AM:AM,AN:AN)</f>
        <v>1027.2</v>
      </c>
      <c r="N2959">
        <f>L2959*_xlfn.XLOOKUP(K2959,AM:AM,AO:AO)</f>
        <v>1198.4000000000001</v>
      </c>
      <c r="O2959">
        <v>0</v>
      </c>
      <c r="P2959">
        <f>O2959*_xlfn.XLOOKUP(K2959,AM:AM,AN:AN)</f>
        <v>0</v>
      </c>
      <c r="Q2959">
        <f>O2959*_xlfn.XLOOKUP(K2959,AM:AM,AO:AO)</f>
        <v>0</v>
      </c>
      <c r="R2959" t="str">
        <f>_xlfn.XLOOKUP(E2959,AF:AF,AG:AG)</f>
        <v>TURISMO EX MAR, S.A. DE C.V.</v>
      </c>
      <c r="S2959" t="str">
        <f>_xlfn.XLOOKUP(E2959,AF:AF,AI:AI)</f>
        <v>Mexico</v>
      </c>
      <c r="T2959">
        <f>WEEKNUM(G2959)</f>
        <v>43</v>
      </c>
      <c r="U2959">
        <f>YEAR(G2959)</f>
        <v>2025</v>
      </c>
      <c r="V2959" s="117">
        <f>IFERROR(Q2959/N2959,"0")</f>
        <v>0</v>
      </c>
    </row>
    <row r="2960" spans="1:22">
      <c r="A2960" t="str">
        <f>_xlfn.XLOOKUP(D2960,BN:BN,BO:BO)</f>
        <v>México</v>
      </c>
      <c r="B2960" t="s">
        <v>25</v>
      </c>
      <c r="C2960">
        <v>440</v>
      </c>
      <c r="D2960" t="str">
        <f>_xlfn.XLOOKUP(C2960,BH:BH,BI:BI)</f>
        <v>DianaM</v>
      </c>
      <c r="E2960">
        <v>27301</v>
      </c>
      <c r="F2960" t="s">
        <v>3726</v>
      </c>
      <c r="G2960" s="63">
        <v>45953</v>
      </c>
      <c r="H2960" s="63">
        <v>45969</v>
      </c>
      <c r="I2960" t="s">
        <v>366</v>
      </c>
      <c r="J2960" t="str">
        <f>_xlfn.XLOOKUP(I2960,AS:AS,AU:AU)</f>
        <v>Vuelos</v>
      </c>
      <c r="K2960" t="s">
        <v>30</v>
      </c>
      <c r="L2960">
        <v>0</v>
      </c>
      <c r="M2960">
        <f>L2960*_xlfn.XLOOKUP(K2960,AM:AM,AN:AN)</f>
        <v>0</v>
      </c>
      <c r="N2960">
        <f>L2960*_xlfn.XLOOKUP(K2960,AM:AM,AO:AO)</f>
        <v>0</v>
      </c>
      <c r="O2960">
        <v>0</v>
      </c>
      <c r="P2960">
        <f>O2960*_xlfn.XLOOKUP(K2960,AM:AM,AN:AN)</f>
        <v>0</v>
      </c>
      <c r="Q2960">
        <f>O2960*_xlfn.XLOOKUP(K2960,AM:AM,AO:AO)</f>
        <v>0</v>
      </c>
      <c r="R2960" t="str">
        <f>_xlfn.XLOOKUP(E2960,AF:AF,AG:AG)</f>
        <v>TURISMO EX MAR, S.A. DE C.V.</v>
      </c>
      <c r="S2960" t="str">
        <f>_xlfn.XLOOKUP(E2960,AF:AF,AI:AI)</f>
        <v>Mexico</v>
      </c>
      <c r="T2960">
        <f>WEEKNUM(G2960)</f>
        <v>43</v>
      </c>
      <c r="U2960">
        <f>YEAR(G2960)</f>
        <v>2025</v>
      </c>
      <c r="V2960" s="117" t="str">
        <f>IFERROR(Q2960/N2960,"0")</f>
        <v>0</v>
      </c>
    </row>
    <row r="2961" spans="1:22">
      <c r="A2961" t="str">
        <f>_xlfn.XLOOKUP(D2961,BN:BN,BO:BO)</f>
        <v>México</v>
      </c>
      <c r="B2961" t="s">
        <v>25</v>
      </c>
      <c r="C2961">
        <v>440</v>
      </c>
      <c r="D2961" t="str">
        <f>_xlfn.XLOOKUP(C2961,BH:BH,BI:BI)</f>
        <v>DianaM</v>
      </c>
      <c r="E2961">
        <v>27301</v>
      </c>
      <c r="F2961" t="s">
        <v>3726</v>
      </c>
      <c r="G2961" s="63">
        <v>45953</v>
      </c>
      <c r="H2961" s="63">
        <v>45969</v>
      </c>
      <c r="I2961" t="s">
        <v>366</v>
      </c>
      <c r="J2961" t="str">
        <f>_xlfn.XLOOKUP(I2961,AS:AS,AU:AU)</f>
        <v>Vuelos</v>
      </c>
      <c r="K2961" t="s">
        <v>30</v>
      </c>
      <c r="L2961">
        <v>4334</v>
      </c>
      <c r="M2961">
        <f>L2961*_xlfn.XLOOKUP(K2961,AM:AM,AN:AN)</f>
        <v>208.03200000000001</v>
      </c>
      <c r="N2961">
        <f>L2961*_xlfn.XLOOKUP(K2961,AM:AM,AO:AO)</f>
        <v>242.70400000000001</v>
      </c>
      <c r="O2961">
        <v>0</v>
      </c>
      <c r="P2961">
        <f>O2961*_xlfn.XLOOKUP(K2961,AM:AM,AN:AN)</f>
        <v>0</v>
      </c>
      <c r="Q2961">
        <f>O2961*_xlfn.XLOOKUP(K2961,AM:AM,AO:AO)</f>
        <v>0</v>
      </c>
      <c r="R2961" t="str">
        <f>_xlfn.XLOOKUP(E2961,AF:AF,AG:AG)</f>
        <v>TURISMO EX MAR, S.A. DE C.V.</v>
      </c>
      <c r="S2961" t="str">
        <f>_xlfn.XLOOKUP(E2961,AF:AF,AI:AI)</f>
        <v>Mexico</v>
      </c>
      <c r="T2961">
        <f>WEEKNUM(G2961)</f>
        <v>43</v>
      </c>
      <c r="U2961">
        <f>YEAR(G2961)</f>
        <v>2025</v>
      </c>
      <c r="V2961" s="117">
        <f>IFERROR(Q2961/N2961,"0")</f>
        <v>0</v>
      </c>
    </row>
    <row r="2962" spans="1:22">
      <c r="A2962" t="str">
        <f>_xlfn.XLOOKUP(D2962,BN:BN,BO:BO)</f>
        <v>México</v>
      </c>
      <c r="B2962" t="s">
        <v>25</v>
      </c>
      <c r="C2962">
        <v>440</v>
      </c>
      <c r="D2962" t="str">
        <f>_xlfn.XLOOKUP(C2962,BH:BH,BI:BI)</f>
        <v>DianaM</v>
      </c>
      <c r="E2962">
        <v>27301</v>
      </c>
      <c r="F2962" t="s">
        <v>3727</v>
      </c>
      <c r="G2962" s="63">
        <v>45953</v>
      </c>
      <c r="H2962" s="63">
        <v>45969</v>
      </c>
      <c r="I2962" t="s">
        <v>366</v>
      </c>
      <c r="J2962" t="str">
        <f>_xlfn.XLOOKUP(I2962,AS:AS,AU:AU)</f>
        <v>Vuelos</v>
      </c>
      <c r="K2962" t="s">
        <v>30</v>
      </c>
      <c r="L2962">
        <v>0</v>
      </c>
      <c r="M2962">
        <f>L2962*_xlfn.XLOOKUP(K2962,AM:AM,AN:AN)</f>
        <v>0</v>
      </c>
      <c r="N2962">
        <f>L2962*_xlfn.XLOOKUP(K2962,AM:AM,AO:AO)</f>
        <v>0</v>
      </c>
      <c r="O2962">
        <v>0</v>
      </c>
      <c r="P2962">
        <f>O2962*_xlfn.XLOOKUP(K2962,AM:AM,AN:AN)</f>
        <v>0</v>
      </c>
      <c r="Q2962">
        <f>O2962*_xlfn.XLOOKUP(K2962,AM:AM,AO:AO)</f>
        <v>0</v>
      </c>
      <c r="R2962" t="str">
        <f>_xlfn.XLOOKUP(E2962,AF:AF,AG:AG)</f>
        <v>TURISMO EX MAR, S.A. DE C.V.</v>
      </c>
      <c r="S2962" t="str">
        <f>_xlfn.XLOOKUP(E2962,AF:AF,AI:AI)</f>
        <v>Mexico</v>
      </c>
      <c r="T2962">
        <f>WEEKNUM(G2962)</f>
        <v>43</v>
      </c>
      <c r="U2962">
        <f>YEAR(G2962)</f>
        <v>2025</v>
      </c>
      <c r="V2962" s="117" t="str">
        <f>IFERROR(Q2962/N2962,"0")</f>
        <v>0</v>
      </c>
    </row>
    <row r="2963" spans="1:22">
      <c r="A2963" t="str">
        <f>_xlfn.XLOOKUP(D2963,BN:BN,BO:BO)</f>
        <v>México</v>
      </c>
      <c r="B2963" t="s">
        <v>25</v>
      </c>
      <c r="C2963">
        <v>440</v>
      </c>
      <c r="D2963" t="str">
        <f>_xlfn.XLOOKUP(C2963,BH:BH,BI:BI)</f>
        <v>DianaM</v>
      </c>
      <c r="E2963">
        <v>27301</v>
      </c>
      <c r="F2963" t="s">
        <v>3727</v>
      </c>
      <c r="G2963" s="63">
        <v>45953</v>
      </c>
      <c r="H2963" s="63">
        <v>45969</v>
      </c>
      <c r="I2963" t="s">
        <v>366</v>
      </c>
      <c r="J2963" t="str">
        <f>_xlfn.XLOOKUP(I2963,AS:AS,AU:AU)</f>
        <v>Vuelos</v>
      </c>
      <c r="K2963" t="s">
        <v>30</v>
      </c>
      <c r="L2963">
        <v>6449</v>
      </c>
      <c r="M2963">
        <f>L2963*_xlfn.XLOOKUP(K2963,AM:AM,AN:AN)</f>
        <v>309.55200000000002</v>
      </c>
      <c r="N2963">
        <f>L2963*_xlfn.XLOOKUP(K2963,AM:AM,AO:AO)</f>
        <v>361.14400000000001</v>
      </c>
      <c r="O2963">
        <v>0</v>
      </c>
      <c r="P2963">
        <f>O2963*_xlfn.XLOOKUP(K2963,AM:AM,AN:AN)</f>
        <v>0</v>
      </c>
      <c r="Q2963">
        <f>O2963*_xlfn.XLOOKUP(K2963,AM:AM,AO:AO)</f>
        <v>0</v>
      </c>
      <c r="R2963" t="str">
        <f>_xlfn.XLOOKUP(E2963,AF:AF,AG:AG)</f>
        <v>TURISMO EX MAR, S.A. DE C.V.</v>
      </c>
      <c r="S2963" t="str">
        <f>_xlfn.XLOOKUP(E2963,AF:AF,AI:AI)</f>
        <v>Mexico</v>
      </c>
      <c r="T2963">
        <f>WEEKNUM(G2963)</f>
        <v>43</v>
      </c>
      <c r="U2963">
        <f>YEAR(G2963)</f>
        <v>2025</v>
      </c>
      <c r="V2963" s="117">
        <f>IFERROR(Q2963/N2963,"0")</f>
        <v>0</v>
      </c>
    </row>
    <row r="2964" spans="1:22">
      <c r="A2964" t="str">
        <f>_xlfn.XLOOKUP(D2964,BN:BN,BO:BO)</f>
        <v>México</v>
      </c>
      <c r="B2964" t="s">
        <v>25</v>
      </c>
      <c r="C2964">
        <v>440</v>
      </c>
      <c r="D2964" t="str">
        <f>_xlfn.XLOOKUP(C2964,BH:BH,BI:BI)</f>
        <v>DianaM</v>
      </c>
      <c r="E2964">
        <v>27301</v>
      </c>
      <c r="F2964" t="s">
        <v>3728</v>
      </c>
      <c r="G2964" s="63">
        <v>45953</v>
      </c>
      <c r="H2964" s="63">
        <v>45969</v>
      </c>
      <c r="I2964" t="s">
        <v>366</v>
      </c>
      <c r="J2964" t="str">
        <f>_xlfn.XLOOKUP(I2964,AS:AS,AU:AU)</f>
        <v>Vuelos</v>
      </c>
      <c r="K2964" t="s">
        <v>30</v>
      </c>
      <c r="L2964">
        <v>20705</v>
      </c>
      <c r="M2964">
        <f>L2964*_xlfn.XLOOKUP(K2964,AM:AM,AN:AN)</f>
        <v>993.84</v>
      </c>
      <c r="N2964">
        <f>L2964*_xlfn.XLOOKUP(K2964,AM:AM,AO:AO)</f>
        <v>1159.48</v>
      </c>
      <c r="O2964">
        <v>0</v>
      </c>
      <c r="P2964">
        <f>O2964*_xlfn.XLOOKUP(K2964,AM:AM,AN:AN)</f>
        <v>0</v>
      </c>
      <c r="Q2964">
        <f>O2964*_xlfn.XLOOKUP(K2964,AM:AM,AO:AO)</f>
        <v>0</v>
      </c>
      <c r="R2964" t="str">
        <f>_xlfn.XLOOKUP(E2964,AF:AF,AG:AG)</f>
        <v>TURISMO EX MAR, S.A. DE C.V.</v>
      </c>
      <c r="S2964" t="str">
        <f>_xlfn.XLOOKUP(E2964,AF:AF,AI:AI)</f>
        <v>Mexico</v>
      </c>
      <c r="T2964">
        <f>WEEKNUM(G2964)</f>
        <v>43</v>
      </c>
      <c r="U2964">
        <f>YEAR(G2964)</f>
        <v>2025</v>
      </c>
      <c r="V2964" s="117">
        <f>IFERROR(Q2964/N2964,"0")</f>
        <v>0</v>
      </c>
    </row>
    <row r="2965" spans="1:22">
      <c r="A2965" t="str">
        <f>_xlfn.XLOOKUP(D2965,BN:BN,BO:BO)</f>
        <v>México</v>
      </c>
      <c r="B2965" t="s">
        <v>25</v>
      </c>
      <c r="C2965">
        <v>440</v>
      </c>
      <c r="D2965" t="str">
        <f>_xlfn.XLOOKUP(C2965,BH:BH,BI:BI)</f>
        <v>DianaM</v>
      </c>
      <c r="E2965">
        <v>27301</v>
      </c>
      <c r="F2965" t="s">
        <v>3728</v>
      </c>
      <c r="G2965" s="63">
        <v>45953</v>
      </c>
      <c r="H2965" s="63">
        <v>45969</v>
      </c>
      <c r="I2965" t="s">
        <v>366</v>
      </c>
      <c r="J2965" t="str">
        <f>_xlfn.XLOOKUP(I2965,AS:AS,AU:AU)</f>
        <v>Vuelos</v>
      </c>
      <c r="K2965" t="s">
        <v>30</v>
      </c>
      <c r="L2965">
        <v>6420</v>
      </c>
      <c r="M2965">
        <f>L2965*_xlfn.XLOOKUP(K2965,AM:AM,AN:AN)</f>
        <v>308.16000000000003</v>
      </c>
      <c r="N2965">
        <f>L2965*_xlfn.XLOOKUP(K2965,AM:AM,AO:AO)</f>
        <v>359.52</v>
      </c>
      <c r="O2965">
        <v>0</v>
      </c>
      <c r="P2965">
        <f>O2965*_xlfn.XLOOKUP(K2965,AM:AM,AN:AN)</f>
        <v>0</v>
      </c>
      <c r="Q2965">
        <f>O2965*_xlfn.XLOOKUP(K2965,AM:AM,AO:AO)</f>
        <v>0</v>
      </c>
      <c r="R2965" t="str">
        <f>_xlfn.XLOOKUP(E2965,AF:AF,AG:AG)</f>
        <v>TURISMO EX MAR, S.A. DE C.V.</v>
      </c>
      <c r="S2965" t="str">
        <f>_xlfn.XLOOKUP(E2965,AF:AF,AI:AI)</f>
        <v>Mexico</v>
      </c>
      <c r="T2965">
        <f>WEEKNUM(G2965)</f>
        <v>43</v>
      </c>
      <c r="U2965">
        <f>YEAR(G2965)</f>
        <v>2025</v>
      </c>
      <c r="V2965" s="117">
        <f>IFERROR(Q2965/N2965,"0")</f>
        <v>0</v>
      </c>
    </row>
    <row r="2966" spans="1:22">
      <c r="A2966" t="str">
        <f>_xlfn.XLOOKUP(D2966,BN:BN,BO:BO)</f>
        <v>México</v>
      </c>
      <c r="B2966" t="s">
        <v>25</v>
      </c>
      <c r="C2966">
        <v>440</v>
      </c>
      <c r="D2966" t="str">
        <f>_xlfn.XLOOKUP(C2966,BH:BH,BI:BI)</f>
        <v>DianaM</v>
      </c>
      <c r="E2966">
        <v>27301</v>
      </c>
      <c r="F2966" t="s">
        <v>3729</v>
      </c>
      <c r="G2966" s="63">
        <v>45953</v>
      </c>
      <c r="H2966" s="63">
        <v>45969</v>
      </c>
      <c r="I2966" t="s">
        <v>366</v>
      </c>
      <c r="J2966" t="str">
        <f>_xlfn.XLOOKUP(I2966,AS:AS,AU:AU)</f>
        <v>Vuelos</v>
      </c>
      <c r="K2966" t="s">
        <v>30</v>
      </c>
      <c r="L2966">
        <v>20705</v>
      </c>
      <c r="M2966">
        <f>L2966*_xlfn.XLOOKUP(K2966,AM:AM,AN:AN)</f>
        <v>993.84</v>
      </c>
      <c r="N2966">
        <f>L2966*_xlfn.XLOOKUP(K2966,AM:AM,AO:AO)</f>
        <v>1159.48</v>
      </c>
      <c r="O2966">
        <v>0</v>
      </c>
      <c r="P2966">
        <f>O2966*_xlfn.XLOOKUP(K2966,AM:AM,AN:AN)</f>
        <v>0</v>
      </c>
      <c r="Q2966">
        <f>O2966*_xlfn.XLOOKUP(K2966,AM:AM,AO:AO)</f>
        <v>0</v>
      </c>
      <c r="R2966" t="str">
        <f>_xlfn.XLOOKUP(E2966,AF:AF,AG:AG)</f>
        <v>TURISMO EX MAR, S.A. DE C.V.</v>
      </c>
      <c r="S2966" t="str">
        <f>_xlfn.XLOOKUP(E2966,AF:AF,AI:AI)</f>
        <v>Mexico</v>
      </c>
      <c r="T2966">
        <f>WEEKNUM(G2966)</f>
        <v>43</v>
      </c>
      <c r="U2966">
        <f>YEAR(G2966)</f>
        <v>2025</v>
      </c>
      <c r="V2966" s="117">
        <f>IFERROR(Q2966/N2966,"0")</f>
        <v>0</v>
      </c>
    </row>
    <row r="2967" spans="1:22">
      <c r="A2967" t="str">
        <f>_xlfn.XLOOKUP(D2967,BN:BN,BO:BO)</f>
        <v>México</v>
      </c>
      <c r="B2967" t="s">
        <v>25</v>
      </c>
      <c r="C2967">
        <v>440</v>
      </c>
      <c r="D2967" t="str">
        <f>_xlfn.XLOOKUP(C2967,BH:BH,BI:BI)</f>
        <v>DianaM</v>
      </c>
      <c r="E2967">
        <v>27301</v>
      </c>
      <c r="F2967" t="s">
        <v>3729</v>
      </c>
      <c r="G2967" s="63">
        <v>45953</v>
      </c>
      <c r="H2967" s="63">
        <v>45969</v>
      </c>
      <c r="I2967" t="s">
        <v>366</v>
      </c>
      <c r="J2967" t="str">
        <f>_xlfn.XLOOKUP(I2967,AS:AS,AU:AU)</f>
        <v>Vuelos</v>
      </c>
      <c r="K2967" t="s">
        <v>30</v>
      </c>
      <c r="L2967">
        <v>6420</v>
      </c>
      <c r="M2967">
        <f>L2967*_xlfn.XLOOKUP(K2967,AM:AM,AN:AN)</f>
        <v>308.16000000000003</v>
      </c>
      <c r="N2967">
        <f>L2967*_xlfn.XLOOKUP(K2967,AM:AM,AO:AO)</f>
        <v>359.52</v>
      </c>
      <c r="O2967">
        <v>0</v>
      </c>
      <c r="P2967">
        <f>O2967*_xlfn.XLOOKUP(K2967,AM:AM,AN:AN)</f>
        <v>0</v>
      </c>
      <c r="Q2967">
        <f>O2967*_xlfn.XLOOKUP(K2967,AM:AM,AO:AO)</f>
        <v>0</v>
      </c>
      <c r="R2967" t="str">
        <f>_xlfn.XLOOKUP(E2967,AF:AF,AG:AG)</f>
        <v>TURISMO EX MAR, S.A. DE C.V.</v>
      </c>
      <c r="S2967" t="str">
        <f>_xlfn.XLOOKUP(E2967,AF:AF,AI:AI)</f>
        <v>Mexico</v>
      </c>
      <c r="T2967">
        <f>WEEKNUM(G2967)</f>
        <v>43</v>
      </c>
      <c r="U2967">
        <f>YEAR(G2967)</f>
        <v>2025</v>
      </c>
      <c r="V2967" s="117">
        <f>IFERROR(Q2967/N2967,"0")</f>
        <v>0</v>
      </c>
    </row>
    <row r="2968" spans="1:22">
      <c r="A2968" t="str">
        <f>_xlfn.XLOOKUP(D2968,BN:BN,BO:BO)</f>
        <v>México</v>
      </c>
      <c r="B2968" t="s">
        <v>25</v>
      </c>
      <c r="C2968">
        <v>440</v>
      </c>
      <c r="D2968" t="str">
        <f>_xlfn.XLOOKUP(C2968,BH:BH,BI:BI)</f>
        <v>DianaM</v>
      </c>
      <c r="E2968">
        <v>28934</v>
      </c>
      <c r="F2968" t="s">
        <v>3730</v>
      </c>
      <c r="G2968" s="63">
        <v>45954</v>
      </c>
      <c r="H2968" s="63">
        <v>45964</v>
      </c>
      <c r="I2968" t="s">
        <v>366</v>
      </c>
      <c r="J2968" t="str">
        <f>_xlfn.XLOOKUP(I2968,AS:AS,AU:AU)</f>
        <v>Vuelos</v>
      </c>
      <c r="K2968" t="s">
        <v>30</v>
      </c>
      <c r="L2968">
        <v>92676.72</v>
      </c>
      <c r="M2968">
        <f>L2968*_xlfn.XLOOKUP(K2968,AM:AM,AN:AN)</f>
        <v>4448.4825600000004</v>
      </c>
      <c r="N2968">
        <f>L2968*_xlfn.XLOOKUP(K2968,AM:AM,AO:AO)</f>
        <v>5189.8963199999998</v>
      </c>
      <c r="O2968">
        <v>4285.4399999999996</v>
      </c>
      <c r="P2968">
        <f>O2968*_xlfn.XLOOKUP(K2968,AM:AM,AN:AN)</f>
        <v>205.70111999999997</v>
      </c>
      <c r="Q2968">
        <f>O2968*_xlfn.XLOOKUP(K2968,AM:AM,AO:AO)</f>
        <v>239.98463999999998</v>
      </c>
      <c r="R2968" t="str">
        <f>_xlfn.XLOOKUP(E2968,AF:AF,AG:AG)</f>
        <v>F1S USA</v>
      </c>
      <c r="S2968" t="str">
        <f>_xlfn.XLOOKUP(E2968,AF:AF,AI:AI)</f>
        <v>United States</v>
      </c>
      <c r="T2968">
        <f>WEEKNUM(G2968)</f>
        <v>43</v>
      </c>
      <c r="U2968">
        <f>YEAR(G2968)</f>
        <v>2025</v>
      </c>
      <c r="V2968" s="117">
        <f>IFERROR(Q2968/N2968,"0")</f>
        <v>4.6240738774527196E-2</v>
      </c>
    </row>
    <row r="2969" spans="1:22">
      <c r="A2969" t="str">
        <f>_xlfn.XLOOKUP(D2969,BN:BN,BO:BO)</f>
        <v>México</v>
      </c>
      <c r="B2969" t="s">
        <v>25</v>
      </c>
      <c r="C2969">
        <v>440</v>
      </c>
      <c r="D2969" t="str">
        <f>_xlfn.XLOOKUP(C2969,BH:BH,BI:BI)</f>
        <v>DianaM</v>
      </c>
      <c r="E2969">
        <v>28934</v>
      </c>
      <c r="F2969" t="s">
        <v>3731</v>
      </c>
      <c r="G2969" s="63">
        <v>45954</v>
      </c>
      <c r="H2969" s="63">
        <v>45964</v>
      </c>
      <c r="I2969" t="s">
        <v>366</v>
      </c>
      <c r="J2969" t="str">
        <f>_xlfn.XLOOKUP(I2969,AS:AS,AU:AU)</f>
        <v>Vuelos</v>
      </c>
      <c r="K2969" t="s">
        <v>30</v>
      </c>
      <c r="L2969">
        <v>39819.18</v>
      </c>
      <c r="M2969">
        <f>L2969*_xlfn.XLOOKUP(K2969,AM:AM,AN:AN)</f>
        <v>1911.3206400000001</v>
      </c>
      <c r="N2969">
        <f>L2969*_xlfn.XLOOKUP(K2969,AM:AM,AO:AO)</f>
        <v>2229.87408</v>
      </c>
      <c r="O2969">
        <v>20460.29</v>
      </c>
      <c r="P2969">
        <f>O2969*_xlfn.XLOOKUP(K2969,AM:AM,AN:AN)</f>
        <v>982.09392000000003</v>
      </c>
      <c r="Q2969">
        <f>O2969*_xlfn.XLOOKUP(K2969,AM:AM,AO:AO)</f>
        <v>1145.7762400000001</v>
      </c>
      <c r="R2969" t="str">
        <f>_xlfn.XLOOKUP(E2969,AF:AF,AG:AG)</f>
        <v>F1S USA</v>
      </c>
      <c r="S2969" t="str">
        <f>_xlfn.XLOOKUP(E2969,AF:AF,AI:AI)</f>
        <v>United States</v>
      </c>
      <c r="T2969">
        <f>WEEKNUM(G2969)</f>
        <v>43</v>
      </c>
      <c r="U2969">
        <f>YEAR(G2969)</f>
        <v>2025</v>
      </c>
      <c r="V2969" s="117">
        <f>IFERROR(Q2969/N2969,"0")</f>
        <v>0.51383001859907718</v>
      </c>
    </row>
    <row r="2970" spans="1:22">
      <c r="A2970" t="str">
        <f>_xlfn.XLOOKUP(D2970,BN:BN,BO:BO)</f>
        <v>México</v>
      </c>
      <c r="B2970" t="s">
        <v>25</v>
      </c>
      <c r="C2970">
        <v>440</v>
      </c>
      <c r="D2970" t="str">
        <f>_xlfn.XLOOKUP(C2970,BH:BH,BI:BI)</f>
        <v>DianaM</v>
      </c>
      <c r="E2970">
        <v>28934</v>
      </c>
      <c r="F2970" t="s">
        <v>3732</v>
      </c>
      <c r="G2970" s="63">
        <v>45959</v>
      </c>
      <c r="H2970" s="63">
        <v>45967</v>
      </c>
      <c r="I2970" t="s">
        <v>366</v>
      </c>
      <c r="J2970" t="str">
        <f>_xlfn.XLOOKUP(I2970,AS:AS,AU:AU)</f>
        <v>Vuelos</v>
      </c>
      <c r="K2970" t="s">
        <v>30</v>
      </c>
      <c r="L2970">
        <v>55803.96</v>
      </c>
      <c r="M2970">
        <f>L2970*_xlfn.XLOOKUP(K2970,AM:AM,AN:AN)</f>
        <v>2678.5900799999999</v>
      </c>
      <c r="N2970">
        <f>L2970*_xlfn.XLOOKUP(K2970,AM:AM,AO:AO)</f>
        <v>3125.0217600000001</v>
      </c>
      <c r="O2970">
        <v>2966.07</v>
      </c>
      <c r="P2970">
        <f>O2970*_xlfn.XLOOKUP(K2970,AM:AM,AN:AN)</f>
        <v>142.37136000000001</v>
      </c>
      <c r="Q2970">
        <f>O2970*_xlfn.XLOOKUP(K2970,AM:AM,AO:AO)</f>
        <v>166.09992000000003</v>
      </c>
      <c r="R2970" t="str">
        <f>_xlfn.XLOOKUP(E2970,AF:AF,AG:AG)</f>
        <v>F1S USA</v>
      </c>
      <c r="S2970" t="str">
        <f>_xlfn.XLOOKUP(E2970,AF:AF,AI:AI)</f>
        <v>United States</v>
      </c>
      <c r="T2970">
        <f>WEEKNUM(G2970)</f>
        <v>44</v>
      </c>
      <c r="U2970">
        <f>YEAR(G2970)</f>
        <v>2025</v>
      </c>
      <c r="V2970" s="117">
        <f>IFERROR(Q2970/N2970,"0")</f>
        <v>5.315160429474898E-2</v>
      </c>
    </row>
    <row r="2971" spans="1:22">
      <c r="A2971" t="str">
        <f>_xlfn.XLOOKUP(D2971,BN:BN,BO:BO)</f>
        <v>México</v>
      </c>
      <c r="B2971" t="s">
        <v>25</v>
      </c>
      <c r="C2971">
        <v>440</v>
      </c>
      <c r="D2971" t="str">
        <f>_xlfn.XLOOKUP(C2971,BH:BH,BI:BI)</f>
        <v>DianaM</v>
      </c>
      <c r="E2971">
        <v>28934</v>
      </c>
      <c r="F2971" t="s">
        <v>3733</v>
      </c>
      <c r="G2971" s="63">
        <v>45959</v>
      </c>
      <c r="H2971" s="63">
        <v>45967</v>
      </c>
      <c r="I2971" t="s">
        <v>366</v>
      </c>
      <c r="J2971" t="str">
        <f>_xlfn.XLOOKUP(I2971,AS:AS,AU:AU)</f>
        <v>Vuelos</v>
      </c>
      <c r="K2971" t="s">
        <v>30</v>
      </c>
      <c r="L2971">
        <v>55803.96</v>
      </c>
      <c r="M2971">
        <f>L2971*_xlfn.XLOOKUP(K2971,AM:AM,AN:AN)</f>
        <v>2678.5900799999999</v>
      </c>
      <c r="N2971">
        <f>L2971*_xlfn.XLOOKUP(K2971,AM:AM,AO:AO)</f>
        <v>3125.0217600000001</v>
      </c>
      <c r="O2971">
        <v>2966.07</v>
      </c>
      <c r="P2971">
        <f>O2971*_xlfn.XLOOKUP(K2971,AM:AM,AN:AN)</f>
        <v>142.37136000000001</v>
      </c>
      <c r="Q2971">
        <f>O2971*_xlfn.XLOOKUP(K2971,AM:AM,AO:AO)</f>
        <v>166.09992000000003</v>
      </c>
      <c r="R2971" t="str">
        <f>_xlfn.XLOOKUP(E2971,AF:AF,AG:AG)</f>
        <v>F1S USA</v>
      </c>
      <c r="S2971" t="str">
        <f>_xlfn.XLOOKUP(E2971,AF:AF,AI:AI)</f>
        <v>United States</v>
      </c>
      <c r="T2971">
        <f>WEEKNUM(G2971)</f>
        <v>44</v>
      </c>
      <c r="U2971">
        <f>YEAR(G2971)</f>
        <v>2025</v>
      </c>
      <c r="V2971" s="117">
        <f>IFERROR(Q2971/N2971,"0")</f>
        <v>5.315160429474898E-2</v>
      </c>
    </row>
    <row r="2972" spans="1:22">
      <c r="A2972" t="str">
        <f>_xlfn.XLOOKUP(D2972,BN:BN,BO:BO)</f>
        <v>México</v>
      </c>
      <c r="B2972" t="s">
        <v>25</v>
      </c>
      <c r="C2972">
        <v>440</v>
      </c>
      <c r="D2972" t="str">
        <f>_xlfn.XLOOKUP(C2972,BH:BH,BI:BI)</f>
        <v>DianaM</v>
      </c>
      <c r="E2972">
        <v>0</v>
      </c>
      <c r="F2972" t="s">
        <v>3734</v>
      </c>
      <c r="G2972" s="63">
        <v>45959</v>
      </c>
      <c r="H2972" s="63">
        <v>45967</v>
      </c>
      <c r="I2972" t="s">
        <v>396</v>
      </c>
      <c r="J2972" t="str">
        <f>_xlfn.XLOOKUP(I2972,AS:AS,AU:AU)</f>
        <v>Honorarios</v>
      </c>
      <c r="K2972" t="s">
        <v>30</v>
      </c>
      <c r="L2972">
        <v>1302</v>
      </c>
      <c r="M2972">
        <f>L2972*_xlfn.XLOOKUP(K2972,AM:AM,AN:AN)</f>
        <v>62.496000000000002</v>
      </c>
      <c r="N2972">
        <f>L2972*_xlfn.XLOOKUP(K2972,AM:AM,AO:AO)</f>
        <v>72.912000000000006</v>
      </c>
      <c r="O2972">
        <v>1302</v>
      </c>
      <c r="P2972">
        <f>O2972*_xlfn.XLOOKUP(K2972,AM:AM,AN:AN)</f>
        <v>62.496000000000002</v>
      </c>
      <c r="Q2972">
        <f>O2972*_xlfn.XLOOKUP(K2972,AM:AM,AO:AO)</f>
        <v>72.912000000000006</v>
      </c>
      <c r="R2972" t="str">
        <f>_xlfn.XLOOKUP(E2972,AF:AF,AG:AG)</f>
        <v>FEES</v>
      </c>
      <c r="S2972">
        <f>_xlfn.XLOOKUP(E2972,AF:AF,AI:AI)</f>
        <v>0</v>
      </c>
      <c r="T2972">
        <f>WEEKNUM(G2972)</f>
        <v>44</v>
      </c>
      <c r="U2972">
        <f>YEAR(G2972)</f>
        <v>2025</v>
      </c>
      <c r="V2972" s="117">
        <f>IFERROR(Q2972/N2972,"0")</f>
        <v>1</v>
      </c>
    </row>
    <row r="2973" spans="1:22">
      <c r="A2973" t="str">
        <f>_xlfn.XLOOKUP(D2973,BN:BN,BO:BO)</f>
        <v>México</v>
      </c>
      <c r="B2973" t="s">
        <v>25</v>
      </c>
      <c r="C2973">
        <v>440</v>
      </c>
      <c r="D2973" t="str">
        <f>_xlfn.XLOOKUP(C2973,BH:BH,BI:BI)</f>
        <v>DianaM</v>
      </c>
      <c r="E2973">
        <v>28934</v>
      </c>
      <c r="F2973" t="s">
        <v>3735</v>
      </c>
      <c r="G2973" s="63">
        <v>45951</v>
      </c>
      <c r="H2973" s="63">
        <v>45964</v>
      </c>
      <c r="I2973" t="s">
        <v>366</v>
      </c>
      <c r="J2973" t="str">
        <f>_xlfn.XLOOKUP(I2973,AS:AS,AU:AU)</f>
        <v>Vuelos</v>
      </c>
      <c r="K2973" t="s">
        <v>30</v>
      </c>
      <c r="L2973">
        <v>102402.04</v>
      </c>
      <c r="M2973">
        <f>L2973*_xlfn.XLOOKUP(K2973,AM:AM,AN:AN)</f>
        <v>4915.29792</v>
      </c>
      <c r="N2973">
        <f>L2973*_xlfn.XLOOKUP(K2973,AM:AM,AO:AO)</f>
        <v>5734.5142399999995</v>
      </c>
      <c r="O2973">
        <v>1493.18</v>
      </c>
      <c r="P2973">
        <f>O2973*_xlfn.XLOOKUP(K2973,AM:AM,AN:AN)</f>
        <v>71.672640000000001</v>
      </c>
      <c r="Q2973">
        <f>O2973*_xlfn.XLOOKUP(K2973,AM:AM,AO:AO)</f>
        <v>83.618080000000006</v>
      </c>
      <c r="R2973" t="str">
        <f>_xlfn.XLOOKUP(E2973,AF:AF,AG:AG)</f>
        <v>F1S USA</v>
      </c>
      <c r="S2973" t="str">
        <f>_xlfn.XLOOKUP(E2973,AF:AF,AI:AI)</f>
        <v>United States</v>
      </c>
      <c r="T2973">
        <f>WEEKNUM(G2973)</f>
        <v>43</v>
      </c>
      <c r="U2973">
        <f>YEAR(G2973)</f>
        <v>2025</v>
      </c>
      <c r="V2973" s="117">
        <f>IFERROR(Q2973/N2973,"0")</f>
        <v>1.4581545445774325E-2</v>
      </c>
    </row>
    <row r="2974" spans="1:22">
      <c r="A2974" t="str">
        <f>_xlfn.XLOOKUP(D2974,BN:BN,BO:BO)</f>
        <v>México</v>
      </c>
      <c r="B2974" t="s">
        <v>25</v>
      </c>
      <c r="C2974">
        <v>440</v>
      </c>
      <c r="D2974" t="str">
        <f>_xlfn.XLOOKUP(C2974,BH:BH,BI:BI)</f>
        <v>DianaM</v>
      </c>
      <c r="E2974">
        <v>28934</v>
      </c>
      <c r="F2974" t="s">
        <v>3736</v>
      </c>
      <c r="G2974" s="63">
        <v>45951</v>
      </c>
      <c r="H2974" s="63">
        <v>45964</v>
      </c>
      <c r="I2974" t="s">
        <v>366</v>
      </c>
      <c r="J2974" t="str">
        <f>_xlfn.XLOOKUP(I2974,AS:AS,AU:AU)</f>
        <v>Vuelos</v>
      </c>
      <c r="K2974" t="s">
        <v>30</v>
      </c>
      <c r="L2974">
        <v>102402.04</v>
      </c>
      <c r="M2974">
        <f>L2974*_xlfn.XLOOKUP(K2974,AM:AM,AN:AN)</f>
        <v>4915.29792</v>
      </c>
      <c r="N2974">
        <f>L2974*_xlfn.XLOOKUP(K2974,AM:AM,AO:AO)</f>
        <v>5734.5142399999995</v>
      </c>
      <c r="O2974">
        <v>1493.18</v>
      </c>
      <c r="P2974">
        <f>O2974*_xlfn.XLOOKUP(K2974,AM:AM,AN:AN)</f>
        <v>71.672640000000001</v>
      </c>
      <c r="Q2974">
        <f>O2974*_xlfn.XLOOKUP(K2974,AM:AM,AO:AO)</f>
        <v>83.618080000000006</v>
      </c>
      <c r="R2974" t="str">
        <f>_xlfn.XLOOKUP(E2974,AF:AF,AG:AG)</f>
        <v>F1S USA</v>
      </c>
      <c r="S2974" t="str">
        <f>_xlfn.XLOOKUP(E2974,AF:AF,AI:AI)</f>
        <v>United States</v>
      </c>
      <c r="T2974">
        <f>WEEKNUM(G2974)</f>
        <v>43</v>
      </c>
      <c r="U2974">
        <f>YEAR(G2974)</f>
        <v>2025</v>
      </c>
      <c r="V2974" s="117">
        <f>IFERROR(Q2974/N2974,"0")</f>
        <v>1.4581545445774325E-2</v>
      </c>
    </row>
    <row r="2975" spans="1:22">
      <c r="A2975" t="str">
        <f>_xlfn.XLOOKUP(D2975,BN:BN,BO:BO)</f>
        <v>México</v>
      </c>
      <c r="B2975" t="s">
        <v>25</v>
      </c>
      <c r="C2975">
        <v>440</v>
      </c>
      <c r="D2975" t="str">
        <f>_xlfn.XLOOKUP(C2975,BH:BH,BI:BI)</f>
        <v>DianaM</v>
      </c>
      <c r="E2975">
        <v>0</v>
      </c>
      <c r="F2975" t="s">
        <v>3737</v>
      </c>
      <c r="G2975" s="63">
        <v>45951</v>
      </c>
      <c r="H2975" s="63">
        <v>45969</v>
      </c>
      <c r="I2975" t="s">
        <v>396</v>
      </c>
      <c r="J2975" t="str">
        <f>_xlfn.XLOOKUP(I2975,AS:AS,AU:AU)</f>
        <v>Honorarios</v>
      </c>
      <c r="K2975" t="s">
        <v>30</v>
      </c>
      <c r="L2975">
        <v>1302</v>
      </c>
      <c r="M2975">
        <f>L2975*_xlfn.XLOOKUP(K2975,AM:AM,AN:AN)</f>
        <v>62.496000000000002</v>
      </c>
      <c r="N2975">
        <f>L2975*_xlfn.XLOOKUP(K2975,AM:AM,AO:AO)</f>
        <v>72.912000000000006</v>
      </c>
      <c r="O2975">
        <v>1302</v>
      </c>
      <c r="P2975">
        <f>O2975*_xlfn.XLOOKUP(K2975,AM:AM,AN:AN)</f>
        <v>62.496000000000002</v>
      </c>
      <c r="Q2975">
        <f>O2975*_xlfn.XLOOKUP(K2975,AM:AM,AO:AO)</f>
        <v>72.912000000000006</v>
      </c>
      <c r="R2975" t="str">
        <f>_xlfn.XLOOKUP(E2975,AF:AF,AG:AG)</f>
        <v>FEES</v>
      </c>
      <c r="S2975">
        <f>_xlfn.XLOOKUP(E2975,AF:AF,AI:AI)</f>
        <v>0</v>
      </c>
      <c r="T2975">
        <f>WEEKNUM(G2975)</f>
        <v>43</v>
      </c>
      <c r="U2975">
        <f>YEAR(G2975)</f>
        <v>2025</v>
      </c>
      <c r="V2975" s="117">
        <f>IFERROR(Q2975/N2975,"0")</f>
        <v>1</v>
      </c>
    </row>
    <row r="2976" spans="1:22">
      <c r="A2976" t="str">
        <f>_xlfn.XLOOKUP(D2976,BN:BN,BO:BO)</f>
        <v>México</v>
      </c>
      <c r="B2976" t="s">
        <v>25</v>
      </c>
      <c r="C2976">
        <v>440</v>
      </c>
      <c r="D2976" t="str">
        <f>_xlfn.XLOOKUP(C2976,BH:BH,BI:BI)</f>
        <v>DianaM</v>
      </c>
      <c r="E2976">
        <v>28934</v>
      </c>
      <c r="F2976" t="s">
        <v>3738</v>
      </c>
      <c r="G2976" s="63">
        <v>45964</v>
      </c>
      <c r="H2976" s="63">
        <v>45969</v>
      </c>
      <c r="I2976" t="s">
        <v>366</v>
      </c>
      <c r="J2976" t="str">
        <f>_xlfn.XLOOKUP(I2976,AS:AS,AU:AU)</f>
        <v>Vuelos</v>
      </c>
      <c r="K2976" t="s">
        <v>30</v>
      </c>
      <c r="L2976">
        <v>9726.1200000000008</v>
      </c>
      <c r="M2976">
        <f>L2976*_xlfn.XLOOKUP(K2976,AM:AM,AN:AN)</f>
        <v>466.85376000000002</v>
      </c>
      <c r="N2976">
        <f>L2976*_xlfn.XLOOKUP(K2976,AM:AM,AO:AO)</f>
        <v>544.66272000000004</v>
      </c>
      <c r="O2976">
        <v>0</v>
      </c>
      <c r="P2976">
        <f>O2976*_xlfn.XLOOKUP(K2976,AM:AM,AN:AN)</f>
        <v>0</v>
      </c>
      <c r="Q2976">
        <f>O2976*_xlfn.XLOOKUP(K2976,AM:AM,AO:AO)</f>
        <v>0</v>
      </c>
      <c r="R2976" t="str">
        <f>_xlfn.XLOOKUP(E2976,AF:AF,AG:AG)</f>
        <v>F1S USA</v>
      </c>
      <c r="S2976" t="str">
        <f>_xlfn.XLOOKUP(E2976,AF:AF,AI:AI)</f>
        <v>United States</v>
      </c>
      <c r="T2976">
        <f>WEEKNUM(G2976)</f>
        <v>45</v>
      </c>
      <c r="U2976">
        <f>YEAR(G2976)</f>
        <v>2025</v>
      </c>
      <c r="V2976" s="117">
        <f>IFERROR(Q2976/N2976,"0")</f>
        <v>0</v>
      </c>
    </row>
    <row r="2977" spans="1:22">
      <c r="A2977" t="str">
        <f>_xlfn.XLOOKUP(D2977,BN:BN,BO:BO)</f>
        <v>México</v>
      </c>
      <c r="B2977" t="s">
        <v>25</v>
      </c>
      <c r="C2977">
        <v>440</v>
      </c>
      <c r="D2977" t="str">
        <f>_xlfn.XLOOKUP(C2977,BH:BH,BI:BI)</f>
        <v>DianaM</v>
      </c>
      <c r="E2977">
        <v>28934</v>
      </c>
      <c r="F2977" t="s">
        <v>3739</v>
      </c>
      <c r="G2977" s="63">
        <v>45964</v>
      </c>
      <c r="H2977" s="63">
        <v>45969</v>
      </c>
      <c r="I2977" t="s">
        <v>366</v>
      </c>
      <c r="J2977" t="str">
        <f>_xlfn.XLOOKUP(I2977,AS:AS,AU:AU)</f>
        <v>Vuelos</v>
      </c>
      <c r="K2977" t="s">
        <v>30</v>
      </c>
      <c r="L2977">
        <v>9726.1200000000008</v>
      </c>
      <c r="M2977">
        <f>L2977*_xlfn.XLOOKUP(K2977,AM:AM,AN:AN)</f>
        <v>466.85376000000002</v>
      </c>
      <c r="N2977">
        <f>L2977*_xlfn.XLOOKUP(K2977,AM:AM,AO:AO)</f>
        <v>544.66272000000004</v>
      </c>
      <c r="O2977">
        <v>0</v>
      </c>
      <c r="P2977">
        <f>O2977*_xlfn.XLOOKUP(K2977,AM:AM,AN:AN)</f>
        <v>0</v>
      </c>
      <c r="Q2977">
        <f>O2977*_xlfn.XLOOKUP(K2977,AM:AM,AO:AO)</f>
        <v>0</v>
      </c>
      <c r="R2977" t="str">
        <f>_xlfn.XLOOKUP(E2977,AF:AF,AG:AG)</f>
        <v>F1S USA</v>
      </c>
      <c r="S2977" t="str">
        <f>_xlfn.XLOOKUP(E2977,AF:AF,AI:AI)</f>
        <v>United States</v>
      </c>
      <c r="T2977">
        <f>WEEKNUM(G2977)</f>
        <v>45</v>
      </c>
      <c r="U2977">
        <f>YEAR(G2977)</f>
        <v>2025</v>
      </c>
      <c r="V2977" s="117">
        <f>IFERROR(Q2977/N2977,"0")</f>
        <v>0</v>
      </c>
    </row>
    <row r="2978" spans="1:22">
      <c r="A2978" t="str">
        <f>_xlfn.XLOOKUP(D2978,BN:BN,BO:BO)</f>
        <v>México</v>
      </c>
      <c r="B2978" t="s">
        <v>25</v>
      </c>
      <c r="C2978">
        <v>440</v>
      </c>
      <c r="D2978" t="str">
        <f>_xlfn.XLOOKUP(C2978,BH:BH,BI:BI)</f>
        <v>DianaM</v>
      </c>
      <c r="E2978">
        <v>0</v>
      </c>
      <c r="F2978" t="s">
        <v>3740</v>
      </c>
      <c r="G2978" s="63">
        <v>45964</v>
      </c>
      <c r="H2978" s="63">
        <v>45969</v>
      </c>
      <c r="I2978" t="s">
        <v>396</v>
      </c>
      <c r="J2978" t="str">
        <f>_xlfn.XLOOKUP(I2978,AS:AS,AU:AU)</f>
        <v>Honorarios</v>
      </c>
      <c r="K2978" t="s">
        <v>30</v>
      </c>
      <c r="L2978">
        <v>1304.0999999999999</v>
      </c>
      <c r="M2978">
        <f>L2978*_xlfn.XLOOKUP(K2978,AM:AM,AN:AN)</f>
        <v>62.596799999999995</v>
      </c>
      <c r="N2978">
        <f>L2978*_xlfn.XLOOKUP(K2978,AM:AM,AO:AO)</f>
        <v>73.029600000000002</v>
      </c>
      <c r="O2978">
        <v>1304.0999999999999</v>
      </c>
      <c r="P2978">
        <f>O2978*_xlfn.XLOOKUP(K2978,AM:AM,AN:AN)</f>
        <v>62.596799999999995</v>
      </c>
      <c r="Q2978">
        <f>O2978*_xlfn.XLOOKUP(K2978,AM:AM,AO:AO)</f>
        <v>73.029600000000002</v>
      </c>
      <c r="R2978" t="str">
        <f>_xlfn.XLOOKUP(E2978,AF:AF,AG:AG)</f>
        <v>FEES</v>
      </c>
      <c r="S2978">
        <f>_xlfn.XLOOKUP(E2978,AF:AF,AI:AI)</f>
        <v>0</v>
      </c>
      <c r="T2978">
        <f>WEEKNUM(G2978)</f>
        <v>45</v>
      </c>
      <c r="U2978">
        <f>YEAR(G2978)</f>
        <v>2025</v>
      </c>
      <c r="V2978" s="117">
        <f>IFERROR(Q2978/N2978,"0")</f>
        <v>1</v>
      </c>
    </row>
    <row r="2979" spans="1:22">
      <c r="A2979" t="str">
        <f>_xlfn.XLOOKUP(D2979,BN:BN,BO:BO)</f>
        <v>México</v>
      </c>
      <c r="B2979" t="s">
        <v>25</v>
      </c>
      <c r="C2979">
        <v>440</v>
      </c>
      <c r="D2979" t="str">
        <f>_xlfn.XLOOKUP(C2979,BH:BH,BI:BI)</f>
        <v>DianaM</v>
      </c>
      <c r="E2979">
        <v>28934</v>
      </c>
      <c r="F2979" t="s">
        <v>3741</v>
      </c>
      <c r="G2979" s="63">
        <v>45959</v>
      </c>
      <c r="H2979" s="63">
        <v>45967</v>
      </c>
      <c r="I2979" t="s">
        <v>366</v>
      </c>
      <c r="J2979" t="str">
        <f>_xlfn.XLOOKUP(I2979,AS:AS,AU:AU)</f>
        <v>Vuelos</v>
      </c>
      <c r="K2979" t="s">
        <v>30</v>
      </c>
      <c r="L2979">
        <v>6128.27</v>
      </c>
      <c r="M2979">
        <f>L2979*_xlfn.XLOOKUP(K2979,AM:AM,AN:AN)</f>
        <v>294.15696000000003</v>
      </c>
      <c r="N2979">
        <f>L2979*_xlfn.XLOOKUP(K2979,AM:AM,AO:AO)</f>
        <v>343.18312000000003</v>
      </c>
      <c r="O2979">
        <v>0</v>
      </c>
      <c r="P2979">
        <f>O2979*_xlfn.XLOOKUP(K2979,AM:AM,AN:AN)</f>
        <v>0</v>
      </c>
      <c r="Q2979">
        <f>O2979*_xlfn.XLOOKUP(K2979,AM:AM,AO:AO)</f>
        <v>0</v>
      </c>
      <c r="R2979" t="str">
        <f>_xlfn.XLOOKUP(E2979,AF:AF,AG:AG)</f>
        <v>F1S USA</v>
      </c>
      <c r="S2979" t="str">
        <f>_xlfn.XLOOKUP(E2979,AF:AF,AI:AI)</f>
        <v>United States</v>
      </c>
      <c r="T2979">
        <f>WEEKNUM(G2979)</f>
        <v>44</v>
      </c>
      <c r="U2979">
        <f>YEAR(G2979)</f>
        <v>2025</v>
      </c>
      <c r="V2979" s="117">
        <f>IFERROR(Q2979/N2979,"0")</f>
        <v>0</v>
      </c>
    </row>
    <row r="2980" spans="1:22">
      <c r="A2980" t="str">
        <f>_xlfn.XLOOKUP(D2980,BN:BN,BO:BO)</f>
        <v>México</v>
      </c>
      <c r="B2980" t="s">
        <v>25</v>
      </c>
      <c r="C2980">
        <v>440</v>
      </c>
      <c r="D2980" t="str">
        <f>_xlfn.XLOOKUP(C2980,BH:BH,BI:BI)</f>
        <v>DianaM</v>
      </c>
      <c r="E2980">
        <v>28934</v>
      </c>
      <c r="F2980" t="s">
        <v>3742</v>
      </c>
      <c r="G2980" s="63">
        <v>45959</v>
      </c>
      <c r="H2980" s="63">
        <v>45967</v>
      </c>
      <c r="I2980" t="s">
        <v>366</v>
      </c>
      <c r="J2980" t="str">
        <f>_xlfn.XLOOKUP(I2980,AS:AS,AU:AU)</f>
        <v>Vuelos</v>
      </c>
      <c r="K2980" t="s">
        <v>30</v>
      </c>
      <c r="L2980">
        <v>6128.27</v>
      </c>
      <c r="M2980">
        <f>L2980*_xlfn.XLOOKUP(K2980,AM:AM,AN:AN)</f>
        <v>294.15696000000003</v>
      </c>
      <c r="N2980">
        <f>L2980*_xlfn.XLOOKUP(K2980,AM:AM,AO:AO)</f>
        <v>343.18312000000003</v>
      </c>
      <c r="O2980">
        <v>0</v>
      </c>
      <c r="P2980">
        <f>O2980*_xlfn.XLOOKUP(K2980,AM:AM,AN:AN)</f>
        <v>0</v>
      </c>
      <c r="Q2980">
        <f>O2980*_xlfn.XLOOKUP(K2980,AM:AM,AO:AO)</f>
        <v>0</v>
      </c>
      <c r="R2980" t="str">
        <f>_xlfn.XLOOKUP(E2980,AF:AF,AG:AG)</f>
        <v>F1S USA</v>
      </c>
      <c r="S2980" t="str">
        <f>_xlfn.XLOOKUP(E2980,AF:AF,AI:AI)</f>
        <v>United States</v>
      </c>
      <c r="T2980">
        <f>WEEKNUM(G2980)</f>
        <v>44</v>
      </c>
      <c r="U2980">
        <f>YEAR(G2980)</f>
        <v>2025</v>
      </c>
      <c r="V2980" s="117">
        <f>IFERROR(Q2980/N2980,"0")</f>
        <v>0</v>
      </c>
    </row>
    <row r="2981" spans="1:22">
      <c r="A2981" t="str">
        <f>_xlfn.XLOOKUP(D2981,BN:BN,BO:BO)</f>
        <v>México</v>
      </c>
      <c r="B2981" t="s">
        <v>25</v>
      </c>
      <c r="C2981">
        <v>440</v>
      </c>
      <c r="D2981" t="str">
        <f>_xlfn.XLOOKUP(C2981,BH:BH,BI:BI)</f>
        <v>DianaM</v>
      </c>
      <c r="E2981">
        <v>27301</v>
      </c>
      <c r="F2981" t="s">
        <v>3743</v>
      </c>
      <c r="G2981" s="63">
        <v>45951</v>
      </c>
      <c r="H2981" s="63">
        <v>45969</v>
      </c>
      <c r="I2981" t="s">
        <v>366</v>
      </c>
      <c r="J2981" t="str">
        <f>_xlfn.XLOOKUP(I2981,AS:AS,AU:AU)</f>
        <v>Vuelos</v>
      </c>
      <c r="K2981" t="s">
        <v>30</v>
      </c>
      <c r="L2981">
        <v>47182</v>
      </c>
      <c r="M2981">
        <f>L2981*_xlfn.XLOOKUP(K2981,AM:AM,AN:AN)</f>
        <v>2264.7359999999999</v>
      </c>
      <c r="N2981">
        <f>L2981*_xlfn.XLOOKUP(K2981,AM:AM,AO:AO)</f>
        <v>2642.192</v>
      </c>
      <c r="O2981">
        <v>0</v>
      </c>
      <c r="P2981">
        <f>O2981*_xlfn.XLOOKUP(K2981,AM:AM,AN:AN)</f>
        <v>0</v>
      </c>
      <c r="Q2981">
        <f>O2981*_xlfn.XLOOKUP(K2981,AM:AM,AO:AO)</f>
        <v>0</v>
      </c>
      <c r="R2981" t="str">
        <f>_xlfn.XLOOKUP(E2981,AF:AF,AG:AG)</f>
        <v>TURISMO EX MAR, S.A. DE C.V.</v>
      </c>
      <c r="S2981" t="str">
        <f>_xlfn.XLOOKUP(E2981,AF:AF,AI:AI)</f>
        <v>Mexico</v>
      </c>
      <c r="T2981">
        <f>WEEKNUM(G2981)</f>
        <v>43</v>
      </c>
      <c r="U2981">
        <f>YEAR(G2981)</f>
        <v>2025</v>
      </c>
      <c r="V2981" s="117">
        <f>IFERROR(Q2981/N2981,"0")</f>
        <v>0</v>
      </c>
    </row>
    <row r="2982" spans="1:22">
      <c r="A2982" t="str">
        <f>_xlfn.XLOOKUP(D2982,BN:BN,BO:BO)</f>
        <v>México</v>
      </c>
      <c r="B2982" t="s">
        <v>25</v>
      </c>
      <c r="C2982">
        <v>440</v>
      </c>
      <c r="D2982" t="str">
        <f>_xlfn.XLOOKUP(C2982,BH:BH,BI:BI)</f>
        <v>DianaM</v>
      </c>
      <c r="E2982">
        <v>27301</v>
      </c>
      <c r="F2982" t="s">
        <v>3743</v>
      </c>
      <c r="G2982" s="63">
        <v>45951</v>
      </c>
      <c r="H2982" s="63">
        <v>45969</v>
      </c>
      <c r="I2982" t="s">
        <v>366</v>
      </c>
      <c r="J2982" t="str">
        <f>_xlfn.XLOOKUP(I2982,AS:AS,AU:AU)</f>
        <v>Vuelos</v>
      </c>
      <c r="K2982" t="s">
        <v>30</v>
      </c>
      <c r="L2982">
        <v>4268</v>
      </c>
      <c r="M2982">
        <f>L2982*_xlfn.XLOOKUP(K2982,AM:AM,AN:AN)</f>
        <v>204.864</v>
      </c>
      <c r="N2982">
        <f>L2982*_xlfn.XLOOKUP(K2982,AM:AM,AO:AO)</f>
        <v>239.00800000000001</v>
      </c>
      <c r="O2982">
        <v>0</v>
      </c>
      <c r="P2982">
        <f>O2982*_xlfn.XLOOKUP(K2982,AM:AM,AN:AN)</f>
        <v>0</v>
      </c>
      <c r="Q2982">
        <f>O2982*_xlfn.XLOOKUP(K2982,AM:AM,AO:AO)</f>
        <v>0</v>
      </c>
      <c r="R2982" t="str">
        <f>_xlfn.XLOOKUP(E2982,AF:AF,AG:AG)</f>
        <v>TURISMO EX MAR, S.A. DE C.V.</v>
      </c>
      <c r="S2982" t="str">
        <f>_xlfn.XLOOKUP(E2982,AF:AF,AI:AI)</f>
        <v>Mexico</v>
      </c>
      <c r="T2982">
        <f>WEEKNUM(G2982)</f>
        <v>43</v>
      </c>
      <c r="U2982">
        <f>YEAR(G2982)</f>
        <v>2025</v>
      </c>
      <c r="V2982" s="117">
        <f>IFERROR(Q2982/N2982,"0")</f>
        <v>0</v>
      </c>
    </row>
    <row r="2983" spans="1:22">
      <c r="A2983" t="str">
        <f>_xlfn.XLOOKUP(D2983,BN:BN,BO:BO)</f>
        <v>México</v>
      </c>
      <c r="B2983" t="s">
        <v>25</v>
      </c>
      <c r="C2983">
        <v>440</v>
      </c>
      <c r="D2983" t="str">
        <f>_xlfn.XLOOKUP(C2983,BH:BH,BI:BI)</f>
        <v>DianaM</v>
      </c>
      <c r="E2983">
        <v>27301</v>
      </c>
      <c r="F2983" t="s">
        <v>3744</v>
      </c>
      <c r="G2983" s="63">
        <v>45951</v>
      </c>
      <c r="H2983" s="63">
        <v>45969</v>
      </c>
      <c r="I2983" t="s">
        <v>366</v>
      </c>
      <c r="J2983" t="str">
        <f>_xlfn.XLOOKUP(I2983,AS:AS,AU:AU)</f>
        <v>Vuelos</v>
      </c>
      <c r="K2983" t="s">
        <v>30</v>
      </c>
      <c r="L2983">
        <v>47182</v>
      </c>
      <c r="M2983">
        <f>L2983*_xlfn.XLOOKUP(K2983,AM:AM,AN:AN)</f>
        <v>2264.7359999999999</v>
      </c>
      <c r="N2983">
        <f>L2983*_xlfn.XLOOKUP(K2983,AM:AM,AO:AO)</f>
        <v>2642.192</v>
      </c>
      <c r="O2983">
        <v>0</v>
      </c>
      <c r="P2983">
        <f>O2983*_xlfn.XLOOKUP(K2983,AM:AM,AN:AN)</f>
        <v>0</v>
      </c>
      <c r="Q2983">
        <f>O2983*_xlfn.XLOOKUP(K2983,AM:AM,AO:AO)</f>
        <v>0</v>
      </c>
      <c r="R2983" t="str">
        <f>_xlfn.XLOOKUP(E2983,AF:AF,AG:AG)</f>
        <v>TURISMO EX MAR, S.A. DE C.V.</v>
      </c>
      <c r="S2983" t="str">
        <f>_xlfn.XLOOKUP(E2983,AF:AF,AI:AI)</f>
        <v>Mexico</v>
      </c>
      <c r="T2983">
        <f>WEEKNUM(G2983)</f>
        <v>43</v>
      </c>
      <c r="U2983">
        <f>YEAR(G2983)</f>
        <v>2025</v>
      </c>
      <c r="V2983" s="117">
        <f>IFERROR(Q2983/N2983,"0")</f>
        <v>0</v>
      </c>
    </row>
    <row r="2984" spans="1:22">
      <c r="A2984" t="str">
        <f>_xlfn.XLOOKUP(D2984,BN:BN,BO:BO)</f>
        <v>México</v>
      </c>
      <c r="B2984" t="s">
        <v>25</v>
      </c>
      <c r="C2984">
        <v>440</v>
      </c>
      <c r="D2984" t="str">
        <f>_xlfn.XLOOKUP(C2984,BH:BH,BI:BI)</f>
        <v>DianaM</v>
      </c>
      <c r="E2984">
        <v>27301</v>
      </c>
      <c r="F2984" t="s">
        <v>3744</v>
      </c>
      <c r="G2984" s="63">
        <v>45951</v>
      </c>
      <c r="H2984" s="63">
        <v>45969</v>
      </c>
      <c r="I2984" t="s">
        <v>366</v>
      </c>
      <c r="J2984" t="str">
        <f>_xlfn.XLOOKUP(I2984,AS:AS,AU:AU)</f>
        <v>Vuelos</v>
      </c>
      <c r="K2984" t="s">
        <v>30</v>
      </c>
      <c r="L2984">
        <v>4268</v>
      </c>
      <c r="M2984">
        <f>L2984*_xlfn.XLOOKUP(K2984,AM:AM,AN:AN)</f>
        <v>204.864</v>
      </c>
      <c r="N2984">
        <f>L2984*_xlfn.XLOOKUP(K2984,AM:AM,AO:AO)</f>
        <v>239.00800000000001</v>
      </c>
      <c r="O2984">
        <v>0</v>
      </c>
      <c r="P2984">
        <f>O2984*_xlfn.XLOOKUP(K2984,AM:AM,AN:AN)</f>
        <v>0</v>
      </c>
      <c r="Q2984">
        <f>O2984*_xlfn.XLOOKUP(K2984,AM:AM,AO:AO)</f>
        <v>0</v>
      </c>
      <c r="R2984" t="str">
        <f>_xlfn.XLOOKUP(E2984,AF:AF,AG:AG)</f>
        <v>TURISMO EX MAR, S.A. DE C.V.</v>
      </c>
      <c r="S2984" t="str">
        <f>_xlfn.XLOOKUP(E2984,AF:AF,AI:AI)</f>
        <v>Mexico</v>
      </c>
      <c r="T2984">
        <f>WEEKNUM(G2984)</f>
        <v>43</v>
      </c>
      <c r="U2984">
        <f>YEAR(G2984)</f>
        <v>2025</v>
      </c>
      <c r="V2984" s="117">
        <f>IFERROR(Q2984/N2984,"0")</f>
        <v>0</v>
      </c>
    </row>
    <row r="2985" spans="1:22">
      <c r="A2985" t="str">
        <f>_xlfn.XLOOKUP(D2985,BN:BN,BO:BO)</f>
        <v>México</v>
      </c>
      <c r="B2985" t="s">
        <v>25</v>
      </c>
      <c r="C2985">
        <v>440</v>
      </c>
      <c r="D2985" t="str">
        <f>_xlfn.XLOOKUP(C2985,BH:BH,BI:BI)</f>
        <v>DianaM</v>
      </c>
      <c r="E2985">
        <v>0</v>
      </c>
      <c r="F2985" t="s">
        <v>1158</v>
      </c>
      <c r="G2985" s="63">
        <v>45951</v>
      </c>
      <c r="H2985" s="63">
        <v>45969</v>
      </c>
      <c r="I2985" t="s">
        <v>396</v>
      </c>
      <c r="J2985" t="str">
        <f>_xlfn.XLOOKUP(I2985,AS:AS,AU:AU)</f>
        <v>Honorarios</v>
      </c>
      <c r="K2985" t="s">
        <v>30</v>
      </c>
      <c r="L2985">
        <v>50534.5</v>
      </c>
      <c r="M2985">
        <f>L2985*_xlfn.XLOOKUP(K2985,AM:AM,AN:AN)</f>
        <v>2425.6559999999999</v>
      </c>
      <c r="N2985">
        <f>L2985*_xlfn.XLOOKUP(K2985,AM:AM,AO:AO)</f>
        <v>2829.9320000000002</v>
      </c>
      <c r="O2985">
        <v>50534.5</v>
      </c>
      <c r="P2985">
        <f>O2985*_xlfn.XLOOKUP(K2985,AM:AM,AN:AN)</f>
        <v>2425.6559999999999</v>
      </c>
      <c r="Q2985">
        <f>O2985*_xlfn.XLOOKUP(K2985,AM:AM,AO:AO)</f>
        <v>2829.9320000000002</v>
      </c>
      <c r="R2985" t="str">
        <f>_xlfn.XLOOKUP(E2985,AF:AF,AG:AG)</f>
        <v>FEES</v>
      </c>
      <c r="S2985">
        <f>_xlfn.XLOOKUP(E2985,AF:AF,AI:AI)</f>
        <v>0</v>
      </c>
      <c r="T2985">
        <f>WEEKNUM(G2985)</f>
        <v>43</v>
      </c>
      <c r="U2985">
        <f>YEAR(G2985)</f>
        <v>2025</v>
      </c>
      <c r="V2985" s="117">
        <f>IFERROR(Q2985/N2985,"0")</f>
        <v>1</v>
      </c>
    </row>
    <row r="2986" spans="1:22">
      <c r="A2986" t="str">
        <f>_xlfn.XLOOKUP(D2986,BN:BN,BO:BO)</f>
        <v>México</v>
      </c>
      <c r="B2986" t="s">
        <v>25</v>
      </c>
      <c r="C2986">
        <v>441</v>
      </c>
      <c r="D2986" t="str">
        <f>_xlfn.XLOOKUP(C2986,BH:BH,BI:BI)</f>
        <v>DianaM</v>
      </c>
      <c r="E2986">
        <v>23590</v>
      </c>
      <c r="F2986" t="s">
        <v>3745</v>
      </c>
      <c r="G2986" s="63">
        <v>45828</v>
      </c>
      <c r="H2986" s="63">
        <v>45830</v>
      </c>
      <c r="I2986" t="s">
        <v>366</v>
      </c>
      <c r="J2986" t="str">
        <f>_xlfn.XLOOKUP(I2986,AS:AS,AU:AU)</f>
        <v>Vuelos</v>
      </c>
      <c r="K2986" t="s">
        <v>33</v>
      </c>
      <c r="L2986">
        <v>611.54</v>
      </c>
      <c r="M2986">
        <f>L2986*_xlfn.XLOOKUP(K2986,AM:AM,AN:AN)</f>
        <v>525.92439999999999</v>
      </c>
      <c r="N2986">
        <f>L2986*_xlfn.XLOOKUP(K2986,AM:AM,AO:AO)</f>
        <v>611.54</v>
      </c>
      <c r="O2986">
        <v>0</v>
      </c>
      <c r="P2986">
        <f>O2986*_xlfn.XLOOKUP(K2986,AM:AM,AN:AN)</f>
        <v>0</v>
      </c>
      <c r="Q2986">
        <f>O2986*_xlfn.XLOOKUP(K2986,AM:AM,AO:AO)</f>
        <v>0</v>
      </c>
      <c r="R2986" t="str">
        <f>_xlfn.XLOOKUP(E2986,AF:AF,AG:AG)</f>
        <v>AEROMÉXICO</v>
      </c>
      <c r="S2986" t="str">
        <f>_xlfn.XLOOKUP(E2986,AF:AF,AI:AI)</f>
        <v>Mexico</v>
      </c>
      <c r="T2986">
        <f>WEEKNUM(G2986)</f>
        <v>25</v>
      </c>
      <c r="U2986">
        <f>YEAR(G2986)</f>
        <v>2025</v>
      </c>
      <c r="V2986" s="117">
        <f>IFERROR(Q2986/N2986,"0")</f>
        <v>0</v>
      </c>
    </row>
    <row r="2987" spans="1:22">
      <c r="A2987" t="str">
        <f>_xlfn.XLOOKUP(D2987,BN:BN,BO:BO)</f>
        <v>México</v>
      </c>
      <c r="B2987" t="s">
        <v>25</v>
      </c>
      <c r="C2987">
        <v>441</v>
      </c>
      <c r="D2987" t="str">
        <f>_xlfn.XLOOKUP(C2987,BH:BH,BI:BI)</f>
        <v>DianaM</v>
      </c>
      <c r="E2987">
        <v>23590</v>
      </c>
      <c r="F2987" t="s">
        <v>3746</v>
      </c>
      <c r="G2987" s="63">
        <v>45828</v>
      </c>
      <c r="H2987" s="63">
        <v>45830</v>
      </c>
      <c r="I2987" t="s">
        <v>366</v>
      </c>
      <c r="J2987" t="str">
        <f>_xlfn.XLOOKUP(I2987,AS:AS,AU:AU)</f>
        <v>Vuelos</v>
      </c>
      <c r="K2987" t="s">
        <v>33</v>
      </c>
      <c r="L2987">
        <v>611.54</v>
      </c>
      <c r="M2987">
        <f>L2987*_xlfn.XLOOKUP(K2987,AM:AM,AN:AN)</f>
        <v>525.92439999999999</v>
      </c>
      <c r="N2987">
        <f>L2987*_xlfn.XLOOKUP(K2987,AM:AM,AO:AO)</f>
        <v>611.54</v>
      </c>
      <c r="O2987">
        <v>0</v>
      </c>
      <c r="P2987">
        <f>O2987*_xlfn.XLOOKUP(K2987,AM:AM,AN:AN)</f>
        <v>0</v>
      </c>
      <c r="Q2987">
        <f>O2987*_xlfn.XLOOKUP(K2987,AM:AM,AO:AO)</f>
        <v>0</v>
      </c>
      <c r="R2987" t="str">
        <f>_xlfn.XLOOKUP(E2987,AF:AF,AG:AG)</f>
        <v>AEROMÉXICO</v>
      </c>
      <c r="S2987" t="str">
        <f>_xlfn.XLOOKUP(E2987,AF:AF,AI:AI)</f>
        <v>Mexico</v>
      </c>
      <c r="T2987">
        <f>WEEKNUM(G2987)</f>
        <v>25</v>
      </c>
      <c r="U2987">
        <f>YEAR(G2987)</f>
        <v>2025</v>
      </c>
      <c r="V2987" s="117">
        <f>IFERROR(Q2987/N2987,"0")</f>
        <v>0</v>
      </c>
    </row>
    <row r="2988" spans="1:22">
      <c r="A2988" t="str">
        <f>_xlfn.XLOOKUP(D2988,BN:BN,BO:BO)</f>
        <v>México</v>
      </c>
      <c r="B2988" t="s">
        <v>25</v>
      </c>
      <c r="C2988">
        <v>441</v>
      </c>
      <c r="D2988" t="str">
        <f>_xlfn.XLOOKUP(C2988,BH:BH,BI:BI)</f>
        <v>DianaM</v>
      </c>
      <c r="E2988">
        <v>0</v>
      </c>
      <c r="F2988" t="s">
        <v>3747</v>
      </c>
      <c r="G2988" s="63">
        <v>45828</v>
      </c>
      <c r="H2988" s="63">
        <v>45830</v>
      </c>
      <c r="I2988" t="s">
        <v>396</v>
      </c>
      <c r="J2988" t="str">
        <f>_xlfn.XLOOKUP(I2988,AS:AS,AU:AU)</f>
        <v>Honorarios</v>
      </c>
      <c r="K2988" t="s">
        <v>33</v>
      </c>
      <c r="L2988">
        <v>100</v>
      </c>
      <c r="M2988">
        <f>L2988*_xlfn.XLOOKUP(K2988,AM:AM,AN:AN)</f>
        <v>86</v>
      </c>
      <c r="N2988">
        <f>L2988*_xlfn.XLOOKUP(K2988,AM:AM,AO:AO)</f>
        <v>100</v>
      </c>
      <c r="O2988">
        <v>100</v>
      </c>
      <c r="P2988">
        <f>O2988*_xlfn.XLOOKUP(K2988,AM:AM,AN:AN)</f>
        <v>86</v>
      </c>
      <c r="Q2988">
        <f>O2988*_xlfn.XLOOKUP(K2988,AM:AM,AO:AO)</f>
        <v>100</v>
      </c>
      <c r="R2988" t="str">
        <f>_xlfn.XLOOKUP(E2988,AF:AF,AG:AG)</f>
        <v>FEES</v>
      </c>
      <c r="S2988">
        <f>_xlfn.XLOOKUP(E2988,AF:AF,AI:AI)</f>
        <v>0</v>
      </c>
      <c r="T2988">
        <f>WEEKNUM(G2988)</f>
        <v>25</v>
      </c>
      <c r="U2988">
        <f>YEAR(G2988)</f>
        <v>2025</v>
      </c>
      <c r="V2988" s="117">
        <f>IFERROR(Q2988/N2988,"0")</f>
        <v>1</v>
      </c>
    </row>
    <row r="2989" spans="1:22">
      <c r="A2989" t="str">
        <f>_xlfn.XLOOKUP(D2989,BN:BN,BO:BO)</f>
        <v>México</v>
      </c>
      <c r="B2989" t="s">
        <v>25</v>
      </c>
      <c r="C2989">
        <v>441</v>
      </c>
      <c r="D2989" t="str">
        <f>_xlfn.XLOOKUP(C2989,BH:BH,BI:BI)</f>
        <v>DianaM</v>
      </c>
      <c r="E2989">
        <v>28854</v>
      </c>
      <c r="F2989" t="s">
        <v>3748</v>
      </c>
      <c r="G2989" s="63">
        <v>45828</v>
      </c>
      <c r="H2989" s="63">
        <v>45830</v>
      </c>
      <c r="I2989" t="s">
        <v>376</v>
      </c>
      <c r="J2989" t="str">
        <f>_xlfn.XLOOKUP(I2989,AS:AS,AU:AU)</f>
        <v>Hotel</v>
      </c>
      <c r="K2989" t="s">
        <v>33</v>
      </c>
      <c r="L2989">
        <v>895.99</v>
      </c>
      <c r="M2989">
        <f>L2989*_xlfn.XLOOKUP(K2989,AM:AM,AN:AN)</f>
        <v>770.55139999999994</v>
      </c>
      <c r="N2989">
        <f>L2989*_xlfn.XLOOKUP(K2989,AM:AM,AO:AO)</f>
        <v>895.99</v>
      </c>
      <c r="O2989">
        <v>102.93</v>
      </c>
      <c r="P2989">
        <f>O2989*_xlfn.XLOOKUP(K2989,AM:AM,AN:AN)</f>
        <v>88.519800000000004</v>
      </c>
      <c r="Q2989">
        <f>O2989*_xlfn.XLOOKUP(K2989,AM:AM,AO:AO)</f>
        <v>102.93</v>
      </c>
      <c r="R2989" t="str">
        <f>_xlfn.XLOOKUP(E2989,AF:AF,AG:AG)</f>
        <v>HOTEL ESCONDIDO OAXACA</v>
      </c>
      <c r="S2989" t="str">
        <f>_xlfn.XLOOKUP(E2989,AF:AF,AI:AI)</f>
        <v>Mexico</v>
      </c>
      <c r="T2989">
        <f>WEEKNUM(G2989)</f>
        <v>25</v>
      </c>
      <c r="U2989">
        <f>YEAR(G2989)</f>
        <v>2025</v>
      </c>
      <c r="V2989" s="117">
        <f>IFERROR(Q2989/N2989,"0")</f>
        <v>0.11487851426913248</v>
      </c>
    </row>
    <row r="2990" spans="1:22">
      <c r="A2990" t="str">
        <f>_xlfn.XLOOKUP(D2990,BN:BN,BO:BO)</f>
        <v>México</v>
      </c>
      <c r="B2990" t="s">
        <v>25</v>
      </c>
      <c r="C2990">
        <v>441</v>
      </c>
      <c r="D2990" t="str">
        <f>_xlfn.XLOOKUP(C2990,BH:BH,BI:BI)</f>
        <v>DianaM</v>
      </c>
      <c r="E2990">
        <v>0</v>
      </c>
      <c r="F2990" t="s">
        <v>1158</v>
      </c>
      <c r="G2990" s="63">
        <v>45828</v>
      </c>
      <c r="H2990" s="63">
        <v>45830</v>
      </c>
      <c r="I2990" t="s">
        <v>396</v>
      </c>
      <c r="J2990" t="str">
        <f>_xlfn.XLOOKUP(I2990,AS:AS,AU:AU)</f>
        <v>Honorarios</v>
      </c>
      <c r="K2990" t="s">
        <v>33</v>
      </c>
      <c r="L2990">
        <v>144.72999999999999</v>
      </c>
      <c r="M2990">
        <f>L2990*_xlfn.XLOOKUP(K2990,AM:AM,AN:AN)</f>
        <v>124.46779999999998</v>
      </c>
      <c r="N2990">
        <f>L2990*_xlfn.XLOOKUP(K2990,AM:AM,AO:AO)</f>
        <v>144.72999999999999</v>
      </c>
      <c r="O2990">
        <v>144.72999999999999</v>
      </c>
      <c r="P2990">
        <f>O2990*_xlfn.XLOOKUP(K2990,AM:AM,AN:AN)</f>
        <v>124.46779999999998</v>
      </c>
      <c r="Q2990">
        <f>O2990*_xlfn.XLOOKUP(K2990,AM:AM,AO:AO)</f>
        <v>144.72999999999999</v>
      </c>
      <c r="R2990" t="str">
        <f>_xlfn.XLOOKUP(E2990,AF:AF,AG:AG)</f>
        <v>FEES</v>
      </c>
      <c r="S2990">
        <f>_xlfn.XLOOKUP(E2990,AF:AF,AI:AI)</f>
        <v>0</v>
      </c>
      <c r="T2990">
        <f>WEEKNUM(G2990)</f>
        <v>25</v>
      </c>
      <c r="U2990">
        <f>YEAR(G2990)</f>
        <v>2025</v>
      </c>
      <c r="V2990" s="117">
        <f>IFERROR(Q2990/N2990,"0")</f>
        <v>1</v>
      </c>
    </row>
    <row r="2991" spans="1:22">
      <c r="A2991" t="str">
        <f>_xlfn.XLOOKUP(D2991,BN:BN,BO:BO)</f>
        <v>México</v>
      </c>
      <c r="B2991" t="s">
        <v>25</v>
      </c>
      <c r="C2991">
        <v>442</v>
      </c>
      <c r="D2991" t="str">
        <f>_xlfn.XLOOKUP(C2991,BH:BH,BI:BI)</f>
        <v>VeronicaN</v>
      </c>
      <c r="E2991">
        <v>28747</v>
      </c>
      <c r="F2991" t="s">
        <v>3749</v>
      </c>
      <c r="G2991" s="63">
        <v>45838</v>
      </c>
      <c r="H2991" s="63">
        <v>45838</v>
      </c>
      <c r="I2991" t="s">
        <v>444</v>
      </c>
      <c r="J2991" t="str">
        <f>_xlfn.XLOOKUP(I2991,AS:AS,AU:AU)</f>
        <v>DMC</v>
      </c>
      <c r="K2991" t="s">
        <v>27</v>
      </c>
      <c r="L2991">
        <v>672.41</v>
      </c>
      <c r="M2991">
        <f>L2991*_xlfn.XLOOKUP(K2991,AM:AM,AN:AN)</f>
        <v>672.41</v>
      </c>
      <c r="N2991">
        <f>L2991*_xlfn.XLOOKUP(K2991,AM:AM,AO:AO)</f>
        <v>779.99559999999985</v>
      </c>
      <c r="O2991">
        <v>82.41</v>
      </c>
      <c r="P2991">
        <f>O2991*_xlfn.XLOOKUP(K2991,AM:AM,AN:AN)</f>
        <v>82.41</v>
      </c>
      <c r="Q2991">
        <f>O2991*_xlfn.XLOOKUP(K2991,AM:AM,AO:AO)</f>
        <v>95.59559999999999</v>
      </c>
      <c r="R2991" t="str">
        <f>_xlfn.XLOOKUP(E2991,AF:AF,AG:AG)</f>
        <v>WALKS INSIDE ROME</v>
      </c>
      <c r="S2991" t="str">
        <f>_xlfn.XLOOKUP(E2991,AF:AF,AI:AI)</f>
        <v>Italy</v>
      </c>
      <c r="T2991">
        <f>WEEKNUM(G2991)</f>
        <v>27</v>
      </c>
      <c r="U2991">
        <f>YEAR(G2991)</f>
        <v>2025</v>
      </c>
      <c r="V2991" s="117">
        <f>IFERROR(Q2991/N2991,"0")</f>
        <v>0.12255915289778559</v>
      </c>
    </row>
    <row r="2992" spans="1:22">
      <c r="A2992" t="str">
        <f>_xlfn.XLOOKUP(D2992,BN:BN,BO:BO)</f>
        <v>México</v>
      </c>
      <c r="B2992" t="s">
        <v>25</v>
      </c>
      <c r="C2992">
        <v>443</v>
      </c>
      <c r="D2992" t="str">
        <f>_xlfn.XLOOKUP(C2992,BH:BH,BI:BI)</f>
        <v>DianaM</v>
      </c>
      <c r="E2992">
        <v>27301</v>
      </c>
      <c r="F2992" t="s">
        <v>3750</v>
      </c>
      <c r="G2992" s="63">
        <v>45831</v>
      </c>
      <c r="H2992" s="63">
        <v>45831</v>
      </c>
      <c r="I2992" t="s">
        <v>366</v>
      </c>
      <c r="J2992" t="str">
        <f>_xlfn.XLOOKUP(I2992,AS:AS,AU:AU)</f>
        <v>Vuelos</v>
      </c>
      <c r="K2992" t="s">
        <v>30</v>
      </c>
      <c r="L2992">
        <v>5666</v>
      </c>
      <c r="M2992">
        <f>L2992*_xlfn.XLOOKUP(K2992,AM:AM,AN:AN)</f>
        <v>271.96800000000002</v>
      </c>
      <c r="N2992">
        <f>L2992*_xlfn.XLOOKUP(K2992,AM:AM,AO:AO)</f>
        <v>317.29599999999999</v>
      </c>
      <c r="O2992">
        <v>0</v>
      </c>
      <c r="P2992">
        <f>O2992*_xlfn.XLOOKUP(K2992,AM:AM,AN:AN)</f>
        <v>0</v>
      </c>
      <c r="Q2992">
        <f>O2992*_xlfn.XLOOKUP(K2992,AM:AM,AO:AO)</f>
        <v>0</v>
      </c>
      <c r="R2992" t="str">
        <f>_xlfn.XLOOKUP(E2992,AF:AF,AG:AG)</f>
        <v>TURISMO EX MAR, S.A. DE C.V.</v>
      </c>
      <c r="S2992" t="str">
        <f>_xlfn.XLOOKUP(E2992,AF:AF,AI:AI)</f>
        <v>Mexico</v>
      </c>
      <c r="T2992">
        <f>WEEKNUM(G2992)</f>
        <v>26</v>
      </c>
      <c r="U2992">
        <f>YEAR(G2992)</f>
        <v>2025</v>
      </c>
      <c r="V2992" s="117">
        <f>IFERROR(Q2992/N2992,"0")</f>
        <v>0</v>
      </c>
    </row>
    <row r="2993" spans="1:22">
      <c r="A2993" t="str">
        <f>_xlfn.XLOOKUP(D2993,BN:BN,BO:BO)</f>
        <v>México</v>
      </c>
      <c r="B2993" t="s">
        <v>25</v>
      </c>
      <c r="C2993">
        <v>443</v>
      </c>
      <c r="D2993" t="str">
        <f>_xlfn.XLOOKUP(C2993,BH:BH,BI:BI)</f>
        <v>DianaM</v>
      </c>
      <c r="E2993">
        <v>27301</v>
      </c>
      <c r="F2993" t="s">
        <v>3751</v>
      </c>
      <c r="G2993" s="63">
        <v>45831</v>
      </c>
      <c r="H2993" s="63">
        <v>45831</v>
      </c>
      <c r="I2993" t="s">
        <v>366</v>
      </c>
      <c r="J2993" t="str">
        <f>_xlfn.XLOOKUP(I2993,AS:AS,AU:AU)</f>
        <v>Vuelos</v>
      </c>
      <c r="K2993" t="s">
        <v>30</v>
      </c>
      <c r="L2993">
        <v>5666</v>
      </c>
      <c r="M2993">
        <f>L2993*_xlfn.XLOOKUP(K2993,AM:AM,AN:AN)</f>
        <v>271.96800000000002</v>
      </c>
      <c r="N2993">
        <f>L2993*_xlfn.XLOOKUP(K2993,AM:AM,AO:AO)</f>
        <v>317.29599999999999</v>
      </c>
      <c r="O2993">
        <v>0</v>
      </c>
      <c r="P2993">
        <f>O2993*_xlfn.XLOOKUP(K2993,AM:AM,AN:AN)</f>
        <v>0</v>
      </c>
      <c r="Q2993">
        <f>O2993*_xlfn.XLOOKUP(K2993,AM:AM,AO:AO)</f>
        <v>0</v>
      </c>
      <c r="R2993" t="str">
        <f>_xlfn.XLOOKUP(E2993,AF:AF,AG:AG)</f>
        <v>TURISMO EX MAR, S.A. DE C.V.</v>
      </c>
      <c r="S2993" t="str">
        <f>_xlfn.XLOOKUP(E2993,AF:AF,AI:AI)</f>
        <v>Mexico</v>
      </c>
      <c r="T2993">
        <f>WEEKNUM(G2993)</f>
        <v>26</v>
      </c>
      <c r="U2993">
        <f>YEAR(G2993)</f>
        <v>2025</v>
      </c>
      <c r="V2993" s="117">
        <f>IFERROR(Q2993/N2993,"0")</f>
        <v>0</v>
      </c>
    </row>
    <row r="2994" spans="1:22">
      <c r="A2994" t="str">
        <f>_xlfn.XLOOKUP(D2994,BN:BN,BO:BO)</f>
        <v>México</v>
      </c>
      <c r="B2994" t="s">
        <v>25</v>
      </c>
      <c r="C2994">
        <v>443</v>
      </c>
      <c r="D2994" t="str">
        <f>_xlfn.XLOOKUP(C2994,BH:BH,BI:BI)</f>
        <v>DianaM</v>
      </c>
      <c r="E2994">
        <v>27301</v>
      </c>
      <c r="F2994" t="s">
        <v>3752</v>
      </c>
      <c r="G2994" s="63">
        <v>45831</v>
      </c>
      <c r="H2994" s="63">
        <v>45831</v>
      </c>
      <c r="I2994" t="s">
        <v>366</v>
      </c>
      <c r="J2994" t="str">
        <f>_xlfn.XLOOKUP(I2994,AS:AS,AU:AU)</f>
        <v>Vuelos</v>
      </c>
      <c r="K2994" t="s">
        <v>30</v>
      </c>
      <c r="L2994">
        <v>3581</v>
      </c>
      <c r="M2994">
        <f>L2994*_xlfn.XLOOKUP(K2994,AM:AM,AN:AN)</f>
        <v>171.88800000000001</v>
      </c>
      <c r="N2994">
        <f>L2994*_xlfn.XLOOKUP(K2994,AM:AM,AO:AO)</f>
        <v>200.536</v>
      </c>
      <c r="O2994">
        <v>0</v>
      </c>
      <c r="P2994">
        <f>O2994*_xlfn.XLOOKUP(K2994,AM:AM,AN:AN)</f>
        <v>0</v>
      </c>
      <c r="Q2994">
        <f>O2994*_xlfn.XLOOKUP(K2994,AM:AM,AO:AO)</f>
        <v>0</v>
      </c>
      <c r="R2994" t="str">
        <f>_xlfn.XLOOKUP(E2994,AF:AF,AG:AG)</f>
        <v>TURISMO EX MAR, S.A. DE C.V.</v>
      </c>
      <c r="S2994" t="str">
        <f>_xlfn.XLOOKUP(E2994,AF:AF,AI:AI)</f>
        <v>Mexico</v>
      </c>
      <c r="T2994">
        <f>WEEKNUM(G2994)</f>
        <v>26</v>
      </c>
      <c r="U2994">
        <f>YEAR(G2994)</f>
        <v>2025</v>
      </c>
      <c r="V2994" s="117">
        <f>IFERROR(Q2994/N2994,"0")</f>
        <v>0</v>
      </c>
    </row>
    <row r="2995" spans="1:22">
      <c r="A2995" t="str">
        <f>_xlfn.XLOOKUP(D2995,BN:BN,BO:BO)</f>
        <v>México</v>
      </c>
      <c r="B2995" t="s">
        <v>25</v>
      </c>
      <c r="C2995">
        <v>443</v>
      </c>
      <c r="D2995" t="str">
        <f>_xlfn.XLOOKUP(C2995,BH:BH,BI:BI)</f>
        <v>DianaM</v>
      </c>
      <c r="E2995">
        <v>27301</v>
      </c>
      <c r="F2995" t="s">
        <v>3753</v>
      </c>
      <c r="G2995" s="63">
        <v>45831</v>
      </c>
      <c r="H2995" s="63">
        <v>45831</v>
      </c>
      <c r="I2995" t="s">
        <v>366</v>
      </c>
      <c r="J2995" t="str">
        <f>_xlfn.XLOOKUP(I2995,AS:AS,AU:AU)</f>
        <v>Vuelos</v>
      </c>
      <c r="K2995" t="s">
        <v>30</v>
      </c>
      <c r="L2995">
        <v>3897</v>
      </c>
      <c r="M2995">
        <f>L2995*_xlfn.XLOOKUP(K2995,AM:AM,AN:AN)</f>
        <v>187.05600000000001</v>
      </c>
      <c r="N2995">
        <f>L2995*_xlfn.XLOOKUP(K2995,AM:AM,AO:AO)</f>
        <v>218.232</v>
      </c>
      <c r="O2995">
        <v>0</v>
      </c>
      <c r="P2995">
        <f>O2995*_xlfn.XLOOKUP(K2995,AM:AM,AN:AN)</f>
        <v>0</v>
      </c>
      <c r="Q2995">
        <f>O2995*_xlfn.XLOOKUP(K2995,AM:AM,AO:AO)</f>
        <v>0</v>
      </c>
      <c r="R2995" t="str">
        <f>_xlfn.XLOOKUP(E2995,AF:AF,AG:AG)</f>
        <v>TURISMO EX MAR, S.A. DE C.V.</v>
      </c>
      <c r="S2995" t="str">
        <f>_xlfn.XLOOKUP(E2995,AF:AF,AI:AI)</f>
        <v>Mexico</v>
      </c>
      <c r="T2995">
        <f>WEEKNUM(G2995)</f>
        <v>26</v>
      </c>
      <c r="U2995">
        <f>YEAR(G2995)</f>
        <v>2025</v>
      </c>
      <c r="V2995" s="117">
        <f>IFERROR(Q2995/N2995,"0")</f>
        <v>0</v>
      </c>
    </row>
    <row r="2996" spans="1:22">
      <c r="A2996" t="str">
        <f>_xlfn.XLOOKUP(D2996,BN:BN,BO:BO)</f>
        <v>México</v>
      </c>
      <c r="B2996" t="s">
        <v>25</v>
      </c>
      <c r="C2996">
        <v>443</v>
      </c>
      <c r="D2996" t="str">
        <f>_xlfn.XLOOKUP(C2996,BH:BH,BI:BI)</f>
        <v>DianaM</v>
      </c>
      <c r="E2996">
        <v>27301</v>
      </c>
      <c r="F2996" t="s">
        <v>3754</v>
      </c>
      <c r="G2996" s="63">
        <v>45831</v>
      </c>
      <c r="H2996" s="63">
        <v>45831</v>
      </c>
      <c r="I2996" t="s">
        <v>366</v>
      </c>
      <c r="J2996" t="str">
        <f>_xlfn.XLOOKUP(I2996,AS:AS,AU:AU)</f>
        <v>Vuelos</v>
      </c>
      <c r="K2996" t="s">
        <v>30</v>
      </c>
      <c r="L2996">
        <v>4050</v>
      </c>
      <c r="M2996">
        <f>L2996*_xlfn.XLOOKUP(K2996,AM:AM,AN:AN)</f>
        <v>194.4</v>
      </c>
      <c r="N2996">
        <f>L2996*_xlfn.XLOOKUP(K2996,AM:AM,AO:AO)</f>
        <v>226.8</v>
      </c>
      <c r="O2996">
        <v>0</v>
      </c>
      <c r="P2996">
        <f>O2996*_xlfn.XLOOKUP(K2996,AM:AM,AN:AN)</f>
        <v>0</v>
      </c>
      <c r="Q2996">
        <f>O2996*_xlfn.XLOOKUP(K2996,AM:AM,AO:AO)</f>
        <v>0</v>
      </c>
      <c r="R2996" t="str">
        <f>_xlfn.XLOOKUP(E2996,AF:AF,AG:AG)</f>
        <v>TURISMO EX MAR, S.A. DE C.V.</v>
      </c>
      <c r="S2996" t="str">
        <f>_xlfn.XLOOKUP(E2996,AF:AF,AI:AI)</f>
        <v>Mexico</v>
      </c>
      <c r="T2996">
        <f>WEEKNUM(G2996)</f>
        <v>26</v>
      </c>
      <c r="U2996">
        <f>YEAR(G2996)</f>
        <v>2025</v>
      </c>
      <c r="V2996" s="117">
        <f>IFERROR(Q2996/N2996,"0")</f>
        <v>0</v>
      </c>
    </row>
    <row r="2997" spans="1:22">
      <c r="A2997" t="str">
        <f>_xlfn.XLOOKUP(D2997,BN:BN,BO:BO)</f>
        <v>México</v>
      </c>
      <c r="B2997" t="s">
        <v>25</v>
      </c>
      <c r="C2997">
        <v>443</v>
      </c>
      <c r="D2997" t="str">
        <f>_xlfn.XLOOKUP(C2997,BH:BH,BI:BI)</f>
        <v>DianaM</v>
      </c>
      <c r="E2997">
        <v>0</v>
      </c>
      <c r="F2997" t="s">
        <v>1893</v>
      </c>
      <c r="G2997" s="63">
        <v>45831</v>
      </c>
      <c r="H2997" s="63">
        <v>45831</v>
      </c>
      <c r="I2997" t="s">
        <v>396</v>
      </c>
      <c r="J2997" t="str">
        <f>_xlfn.XLOOKUP(I2997,AS:AS,AU:AU)</f>
        <v>Honorarios</v>
      </c>
      <c r="K2997" t="s">
        <v>30</v>
      </c>
      <c r="L2997">
        <v>1329.3</v>
      </c>
      <c r="M2997">
        <f>L2997*_xlfn.XLOOKUP(K2997,AM:AM,AN:AN)</f>
        <v>63.806399999999996</v>
      </c>
      <c r="N2997">
        <f>L2997*_xlfn.XLOOKUP(K2997,AM:AM,AO:AO)</f>
        <v>74.440799999999996</v>
      </c>
      <c r="O2997">
        <v>1329.3</v>
      </c>
      <c r="P2997">
        <f>O2997*_xlfn.XLOOKUP(K2997,AM:AM,AN:AN)</f>
        <v>63.806399999999996</v>
      </c>
      <c r="Q2997">
        <f>O2997*_xlfn.XLOOKUP(K2997,AM:AM,AO:AO)</f>
        <v>74.440799999999996</v>
      </c>
      <c r="R2997" t="str">
        <f>_xlfn.XLOOKUP(E2997,AF:AF,AG:AG)</f>
        <v>FEES</v>
      </c>
      <c r="S2997">
        <f>_xlfn.XLOOKUP(E2997,AF:AF,AI:AI)</f>
        <v>0</v>
      </c>
      <c r="T2997">
        <f>WEEKNUM(G2997)</f>
        <v>26</v>
      </c>
      <c r="U2997">
        <f>YEAR(G2997)</f>
        <v>2025</v>
      </c>
      <c r="V2997" s="117">
        <f>IFERROR(Q2997/N2997,"0")</f>
        <v>1</v>
      </c>
    </row>
    <row r="2998" spans="1:22">
      <c r="A2998" t="str">
        <f>_xlfn.XLOOKUP(D2998,BN:BN,BO:BO)</f>
        <v>México</v>
      </c>
      <c r="B2998" t="s">
        <v>25</v>
      </c>
      <c r="C2998">
        <v>443</v>
      </c>
      <c r="D2998" t="str">
        <f>_xlfn.XLOOKUP(C2998,BH:BH,BI:BI)</f>
        <v>DianaM</v>
      </c>
      <c r="E2998">
        <v>27301</v>
      </c>
      <c r="F2998" t="s">
        <v>3755</v>
      </c>
      <c r="G2998" s="63">
        <v>45831</v>
      </c>
      <c r="H2998" s="63">
        <v>45831</v>
      </c>
      <c r="I2998" t="s">
        <v>366</v>
      </c>
      <c r="J2998" t="str">
        <f>_xlfn.XLOOKUP(I2998,AS:AS,AU:AU)</f>
        <v>Vuelos</v>
      </c>
      <c r="K2998" t="s">
        <v>30</v>
      </c>
      <c r="L2998">
        <v>8061</v>
      </c>
      <c r="M2998">
        <f>L2998*_xlfn.XLOOKUP(K2998,AM:AM,AN:AN)</f>
        <v>386.928</v>
      </c>
      <c r="N2998">
        <f>L2998*_xlfn.XLOOKUP(K2998,AM:AM,AO:AO)</f>
        <v>451.416</v>
      </c>
      <c r="O2998">
        <v>0</v>
      </c>
      <c r="P2998">
        <f>O2998*_xlfn.XLOOKUP(K2998,AM:AM,AN:AN)</f>
        <v>0</v>
      </c>
      <c r="Q2998">
        <f>O2998*_xlfn.XLOOKUP(K2998,AM:AM,AO:AO)</f>
        <v>0</v>
      </c>
      <c r="R2998" t="str">
        <f>_xlfn.XLOOKUP(E2998,AF:AF,AG:AG)</f>
        <v>TURISMO EX MAR, S.A. DE C.V.</v>
      </c>
      <c r="S2998" t="str">
        <f>_xlfn.XLOOKUP(E2998,AF:AF,AI:AI)</f>
        <v>Mexico</v>
      </c>
      <c r="T2998">
        <f>WEEKNUM(G2998)</f>
        <v>26</v>
      </c>
      <c r="U2998">
        <f>YEAR(G2998)</f>
        <v>2025</v>
      </c>
      <c r="V2998" s="117">
        <f>IFERROR(Q2998/N2998,"0")</f>
        <v>0</v>
      </c>
    </row>
    <row r="2999" spans="1:22">
      <c r="A2999" t="str">
        <f>_xlfn.XLOOKUP(D2999,BN:BN,BO:BO)</f>
        <v>México</v>
      </c>
      <c r="B2999" t="s">
        <v>25</v>
      </c>
      <c r="C2999">
        <v>443</v>
      </c>
      <c r="D2999" t="str">
        <f>_xlfn.XLOOKUP(C2999,BH:BH,BI:BI)</f>
        <v>DianaM</v>
      </c>
      <c r="E2999">
        <v>27301</v>
      </c>
      <c r="F2999" t="s">
        <v>3751</v>
      </c>
      <c r="G2999" s="63">
        <v>45831</v>
      </c>
      <c r="H2999" s="63">
        <v>45831</v>
      </c>
      <c r="I2999" t="s">
        <v>366</v>
      </c>
      <c r="J2999" t="str">
        <f>_xlfn.XLOOKUP(I2999,AS:AS,AU:AU)</f>
        <v>Vuelos</v>
      </c>
      <c r="K2999" t="s">
        <v>30</v>
      </c>
      <c r="L2999">
        <v>8061</v>
      </c>
      <c r="M2999">
        <f>L2999*_xlfn.XLOOKUP(K2999,AM:AM,AN:AN)</f>
        <v>386.928</v>
      </c>
      <c r="N2999">
        <f>L2999*_xlfn.XLOOKUP(K2999,AM:AM,AO:AO)</f>
        <v>451.416</v>
      </c>
      <c r="O2999">
        <v>0</v>
      </c>
      <c r="P2999">
        <f>O2999*_xlfn.XLOOKUP(K2999,AM:AM,AN:AN)</f>
        <v>0</v>
      </c>
      <c r="Q2999">
        <f>O2999*_xlfn.XLOOKUP(K2999,AM:AM,AO:AO)</f>
        <v>0</v>
      </c>
      <c r="R2999" t="str">
        <f>_xlfn.XLOOKUP(E2999,AF:AF,AG:AG)</f>
        <v>TURISMO EX MAR, S.A. DE C.V.</v>
      </c>
      <c r="S2999" t="str">
        <f>_xlfn.XLOOKUP(E2999,AF:AF,AI:AI)</f>
        <v>Mexico</v>
      </c>
      <c r="T2999">
        <f>WEEKNUM(G2999)</f>
        <v>26</v>
      </c>
      <c r="U2999">
        <f>YEAR(G2999)</f>
        <v>2025</v>
      </c>
      <c r="V2999" s="117">
        <f>IFERROR(Q2999/N2999,"0")</f>
        <v>0</v>
      </c>
    </row>
    <row r="3000" spans="1:22">
      <c r="A3000" t="str">
        <f>_xlfn.XLOOKUP(D3000,BN:BN,BO:BO)</f>
        <v>México</v>
      </c>
      <c r="B3000" t="s">
        <v>25</v>
      </c>
      <c r="C3000">
        <v>443</v>
      </c>
      <c r="D3000" t="str">
        <f>_xlfn.XLOOKUP(C3000,BH:BH,BI:BI)</f>
        <v>DianaM</v>
      </c>
      <c r="E3000">
        <v>0</v>
      </c>
      <c r="F3000" t="s">
        <v>1893</v>
      </c>
      <c r="G3000" s="63">
        <v>45831</v>
      </c>
      <c r="H3000" s="63">
        <v>45831</v>
      </c>
      <c r="I3000" t="s">
        <v>396</v>
      </c>
      <c r="J3000" t="str">
        <f>_xlfn.XLOOKUP(I3000,AS:AS,AU:AU)</f>
        <v>Honorarios</v>
      </c>
      <c r="K3000" t="s">
        <v>30</v>
      </c>
      <c r="L3000">
        <v>1339.1</v>
      </c>
      <c r="M3000">
        <f>L3000*_xlfn.XLOOKUP(K3000,AM:AM,AN:AN)</f>
        <v>64.276799999999994</v>
      </c>
      <c r="N3000">
        <f>L3000*_xlfn.XLOOKUP(K3000,AM:AM,AO:AO)</f>
        <v>74.989599999999996</v>
      </c>
      <c r="O3000">
        <v>1339.1</v>
      </c>
      <c r="P3000">
        <f>O3000*_xlfn.XLOOKUP(K3000,AM:AM,AN:AN)</f>
        <v>64.276799999999994</v>
      </c>
      <c r="Q3000">
        <f>O3000*_xlfn.XLOOKUP(K3000,AM:AM,AO:AO)</f>
        <v>74.989599999999996</v>
      </c>
      <c r="R3000" t="str">
        <f>_xlfn.XLOOKUP(E3000,AF:AF,AG:AG)</f>
        <v>FEES</v>
      </c>
      <c r="S3000">
        <f>_xlfn.XLOOKUP(E3000,AF:AF,AI:AI)</f>
        <v>0</v>
      </c>
      <c r="T3000">
        <f>WEEKNUM(G3000)</f>
        <v>26</v>
      </c>
      <c r="U3000">
        <f>YEAR(G3000)</f>
        <v>2025</v>
      </c>
      <c r="V3000" s="117">
        <f>IFERROR(Q3000/N3000,"0")</f>
        <v>1</v>
      </c>
    </row>
    <row r="3001" spans="1:22">
      <c r="A3001" t="str">
        <f>_xlfn.XLOOKUP(D3001,BN:BN,BO:BO)</f>
        <v>México</v>
      </c>
      <c r="B3001" t="s">
        <v>25</v>
      </c>
      <c r="C3001">
        <v>444</v>
      </c>
      <c r="D3001" t="str">
        <f>_xlfn.XLOOKUP(C3001,BH:BH,BI:BI)</f>
        <v>MinervaH</v>
      </c>
      <c r="E3001">
        <v>27721</v>
      </c>
      <c r="F3001" t="s">
        <v>3756</v>
      </c>
      <c r="G3001" s="63">
        <v>45840</v>
      </c>
      <c r="H3001" s="63">
        <v>45845</v>
      </c>
      <c r="I3001" t="s">
        <v>366</v>
      </c>
      <c r="J3001" t="str">
        <f>_xlfn.XLOOKUP(I3001,AS:AS,AU:AU)</f>
        <v>Vuelos</v>
      </c>
      <c r="K3001" t="s">
        <v>30</v>
      </c>
      <c r="L3001">
        <v>113199</v>
      </c>
      <c r="M3001">
        <f>L3001*_xlfn.XLOOKUP(K3001,AM:AM,AN:AN)</f>
        <v>5433.5519999999997</v>
      </c>
      <c r="N3001">
        <f>L3001*_xlfn.XLOOKUP(K3001,AM:AM,AO:AO)</f>
        <v>6339.1440000000002</v>
      </c>
      <c r="O3001">
        <v>0</v>
      </c>
      <c r="P3001">
        <f>O3001*_xlfn.XLOOKUP(K3001,AM:AM,AN:AN)</f>
        <v>0</v>
      </c>
      <c r="Q3001">
        <f>O3001*_xlfn.XLOOKUP(K3001,AM:AM,AO:AO)</f>
        <v>0</v>
      </c>
      <c r="R3001" t="str">
        <f>_xlfn.XLOOKUP(E3001,AF:AF,AG:AG)</f>
        <v>TURISMO EXMAR</v>
      </c>
      <c r="S3001" t="str">
        <f>_xlfn.XLOOKUP(E3001,AF:AF,AI:AI)</f>
        <v>Mexico</v>
      </c>
      <c r="T3001">
        <f>WEEKNUM(G3001)</f>
        <v>27</v>
      </c>
      <c r="U3001">
        <f>YEAR(G3001)</f>
        <v>2025</v>
      </c>
      <c r="V3001" s="117">
        <f>IFERROR(Q3001/N3001,"0")</f>
        <v>0</v>
      </c>
    </row>
    <row r="3002" spans="1:22">
      <c r="A3002" t="str">
        <f>_xlfn.XLOOKUP(D3002,BN:BN,BO:BO)</f>
        <v>México</v>
      </c>
      <c r="B3002" t="s">
        <v>25</v>
      </c>
      <c r="C3002">
        <v>444</v>
      </c>
      <c r="D3002" t="str">
        <f>_xlfn.XLOOKUP(C3002,BH:BH,BI:BI)</f>
        <v>MinervaH</v>
      </c>
      <c r="E3002">
        <v>0</v>
      </c>
      <c r="F3002" t="s">
        <v>3757</v>
      </c>
      <c r="G3002" s="63">
        <v>45840</v>
      </c>
      <c r="H3002" s="63">
        <v>45845</v>
      </c>
      <c r="I3002" t="s">
        <v>396</v>
      </c>
      <c r="J3002" t="str">
        <f>_xlfn.XLOOKUP(I3002,AS:AS,AU:AU)</f>
        <v>Honorarios</v>
      </c>
      <c r="K3002" t="s">
        <v>30</v>
      </c>
      <c r="L3002">
        <v>650</v>
      </c>
      <c r="M3002">
        <f>L3002*_xlfn.XLOOKUP(K3002,AM:AM,AN:AN)</f>
        <v>31.2</v>
      </c>
      <c r="N3002">
        <f>L3002*_xlfn.XLOOKUP(K3002,AM:AM,AO:AO)</f>
        <v>36.4</v>
      </c>
      <c r="O3002">
        <v>650</v>
      </c>
      <c r="P3002">
        <f>O3002*_xlfn.XLOOKUP(K3002,AM:AM,AN:AN)</f>
        <v>31.2</v>
      </c>
      <c r="Q3002">
        <f>O3002*_xlfn.XLOOKUP(K3002,AM:AM,AO:AO)</f>
        <v>36.4</v>
      </c>
      <c r="R3002" t="str">
        <f>_xlfn.XLOOKUP(E3002,AF:AF,AG:AG)</f>
        <v>FEES</v>
      </c>
      <c r="S3002">
        <f>_xlfn.XLOOKUP(E3002,AF:AF,AI:AI)</f>
        <v>0</v>
      </c>
      <c r="T3002">
        <f>WEEKNUM(G3002)</f>
        <v>27</v>
      </c>
      <c r="U3002">
        <f>YEAR(G3002)</f>
        <v>2025</v>
      </c>
      <c r="V3002" s="117">
        <f>IFERROR(Q3002/N3002,"0")</f>
        <v>1</v>
      </c>
    </row>
    <row r="3003" spans="1:22">
      <c r="A3003" t="str">
        <f>_xlfn.XLOOKUP(D3003,BN:BN,BO:BO)</f>
        <v>México</v>
      </c>
      <c r="B3003" t="s">
        <v>25</v>
      </c>
      <c r="C3003">
        <v>445</v>
      </c>
      <c r="D3003" t="str">
        <f>_xlfn.XLOOKUP(C3003,BH:BH,BI:BI)</f>
        <v>IsraelB</v>
      </c>
      <c r="E3003">
        <v>24006</v>
      </c>
      <c r="F3003" t="s">
        <v>2401</v>
      </c>
      <c r="G3003" s="63">
        <v>45956</v>
      </c>
      <c r="H3003" s="63">
        <v>45957</v>
      </c>
      <c r="I3003" t="s">
        <v>376</v>
      </c>
      <c r="J3003" t="str">
        <f>_xlfn.XLOOKUP(I3003,AS:AS,AU:AU)</f>
        <v>Hotel</v>
      </c>
      <c r="K3003" t="s">
        <v>33</v>
      </c>
      <c r="L3003">
        <v>2004.45</v>
      </c>
      <c r="M3003">
        <f>L3003*_xlfn.XLOOKUP(K3003,AM:AM,AN:AN)</f>
        <v>1723.827</v>
      </c>
      <c r="N3003">
        <f>L3003*_xlfn.XLOOKUP(K3003,AM:AM,AO:AO)</f>
        <v>2004.45</v>
      </c>
      <c r="O3003">
        <v>0</v>
      </c>
      <c r="P3003">
        <f>O3003*_xlfn.XLOOKUP(K3003,AM:AM,AN:AN)</f>
        <v>0</v>
      </c>
      <c r="Q3003">
        <f>O3003*_xlfn.XLOOKUP(K3003,AM:AM,AO:AO)</f>
        <v>0</v>
      </c>
      <c r="R3003" t="str">
        <f>_xlfn.XLOOKUP(E3003,AF:AF,AG:AG)</f>
        <v>ESTELLE MANOR</v>
      </c>
      <c r="S3003" t="str">
        <f>_xlfn.XLOOKUP(E3003,AF:AF,AI:AI)</f>
        <v>United Kingdom</v>
      </c>
      <c r="T3003">
        <f>WEEKNUM(G3003)</f>
        <v>44</v>
      </c>
      <c r="U3003">
        <f>YEAR(G3003)</f>
        <v>2025</v>
      </c>
      <c r="V3003" s="117">
        <f>IFERROR(Q3003/N3003,"0")</f>
        <v>0</v>
      </c>
    </row>
    <row r="3004" spans="1:22">
      <c r="A3004" t="str">
        <f>_xlfn.XLOOKUP(D3004,BN:BN,BO:BO)</f>
        <v>México</v>
      </c>
      <c r="B3004" t="s">
        <v>25</v>
      </c>
      <c r="C3004">
        <v>445</v>
      </c>
      <c r="D3004" t="str">
        <f>_xlfn.XLOOKUP(C3004,BH:BH,BI:BI)</f>
        <v>IsraelB</v>
      </c>
      <c r="E3004">
        <v>28996</v>
      </c>
      <c r="F3004" t="s">
        <v>3758</v>
      </c>
      <c r="G3004" s="63">
        <v>46023</v>
      </c>
      <c r="H3004" s="63">
        <v>46027</v>
      </c>
      <c r="I3004" t="s">
        <v>376</v>
      </c>
      <c r="J3004" t="str">
        <f>_xlfn.XLOOKUP(I3004,AS:AS,AU:AU)</f>
        <v>Hotel</v>
      </c>
      <c r="K3004" t="s">
        <v>33</v>
      </c>
      <c r="L3004">
        <v>20299</v>
      </c>
      <c r="M3004">
        <f>L3004*_xlfn.XLOOKUP(K3004,AM:AM,AN:AN)</f>
        <v>17457.14</v>
      </c>
      <c r="N3004">
        <f>L3004*_xlfn.XLOOKUP(K3004,AM:AM,AO:AO)</f>
        <v>20299</v>
      </c>
      <c r="O3004">
        <v>3044.85</v>
      </c>
      <c r="P3004">
        <f>O3004*_xlfn.XLOOKUP(K3004,AM:AM,AN:AN)</f>
        <v>2618.5709999999999</v>
      </c>
      <c r="Q3004">
        <f>O3004*_xlfn.XLOOKUP(K3004,AM:AM,AO:AO)</f>
        <v>3044.85</v>
      </c>
      <c r="R3004" t="str">
        <f>_xlfn.XLOOKUP(E3004,AF:AF,AG:AG)</f>
        <v>AMAN VILLAS AT NUSA DUA</v>
      </c>
      <c r="S3004" t="str">
        <f>_xlfn.XLOOKUP(E3004,AF:AF,AI:AI)</f>
        <v>Indonesia</v>
      </c>
      <c r="T3004">
        <f>WEEKNUM(G3004)</f>
        <v>1</v>
      </c>
      <c r="U3004">
        <f>YEAR(G3004)</f>
        <v>2026</v>
      </c>
      <c r="V3004" s="117">
        <f>IFERROR(Q3004/N3004,"0")</f>
        <v>0.15</v>
      </c>
    </row>
    <row r="3005" spans="1:22">
      <c r="A3005" t="str">
        <f>_xlfn.XLOOKUP(D3005,BN:BN,BO:BO)</f>
        <v>México</v>
      </c>
      <c r="B3005" t="s">
        <v>25</v>
      </c>
      <c r="C3005">
        <v>445</v>
      </c>
      <c r="D3005" t="str">
        <f>_xlfn.XLOOKUP(C3005,BH:BH,BI:BI)</f>
        <v>IsraelB</v>
      </c>
      <c r="E3005">
        <v>0</v>
      </c>
      <c r="F3005" t="s">
        <v>3759</v>
      </c>
      <c r="G3005" s="63">
        <v>45956</v>
      </c>
      <c r="H3005" s="63">
        <v>46046</v>
      </c>
      <c r="I3005" t="s">
        <v>396</v>
      </c>
      <c r="J3005" t="str">
        <f>_xlfn.XLOOKUP(I3005,AS:AS,AU:AU)</f>
        <v>Honorarios</v>
      </c>
      <c r="K3005" t="s">
        <v>33</v>
      </c>
      <c r="L3005">
        <v>250</v>
      </c>
      <c r="M3005">
        <f>L3005*_xlfn.XLOOKUP(K3005,AM:AM,AN:AN)</f>
        <v>215</v>
      </c>
      <c r="N3005">
        <f>L3005*_xlfn.XLOOKUP(K3005,AM:AM,AO:AO)</f>
        <v>250</v>
      </c>
      <c r="O3005">
        <v>250</v>
      </c>
      <c r="P3005">
        <f>O3005*_xlfn.XLOOKUP(K3005,AM:AM,AN:AN)</f>
        <v>215</v>
      </c>
      <c r="Q3005">
        <f>O3005*_xlfn.XLOOKUP(K3005,AM:AM,AO:AO)</f>
        <v>250</v>
      </c>
      <c r="R3005" t="str">
        <f>_xlfn.XLOOKUP(E3005,AF:AF,AG:AG)</f>
        <v>FEES</v>
      </c>
      <c r="S3005">
        <f>_xlfn.XLOOKUP(E3005,AF:AF,AI:AI)</f>
        <v>0</v>
      </c>
      <c r="T3005">
        <f>WEEKNUM(G3005)</f>
        <v>44</v>
      </c>
      <c r="U3005">
        <f>YEAR(G3005)</f>
        <v>2025</v>
      </c>
      <c r="V3005" s="117">
        <f>IFERROR(Q3005/N3005,"0")</f>
        <v>1</v>
      </c>
    </row>
    <row r="3006" spans="1:22">
      <c r="A3006" t="str">
        <f>_xlfn.XLOOKUP(D3006,BN:BN,BO:BO)</f>
        <v>México</v>
      </c>
      <c r="B3006" t="s">
        <v>25</v>
      </c>
      <c r="C3006">
        <v>445</v>
      </c>
      <c r="D3006" t="str">
        <f>_xlfn.XLOOKUP(C3006,BH:BH,BI:BI)</f>
        <v>IsraelB</v>
      </c>
      <c r="E3006">
        <v>0</v>
      </c>
      <c r="F3006" t="s">
        <v>3760</v>
      </c>
      <c r="G3006" s="63" t="s">
        <v>218</v>
      </c>
      <c r="H3006" s="63" t="s">
        <v>218</v>
      </c>
      <c r="I3006" t="s">
        <v>396</v>
      </c>
      <c r="J3006" t="str">
        <f>_xlfn.XLOOKUP(I3006,AS:AS,AU:AU)</f>
        <v>Honorarios</v>
      </c>
      <c r="K3006" t="s">
        <v>33</v>
      </c>
      <c r="L3006">
        <v>70</v>
      </c>
      <c r="M3006">
        <f>L3006*_xlfn.XLOOKUP(K3006,AM:AM,AN:AN)</f>
        <v>60.199999999999996</v>
      </c>
      <c r="N3006">
        <f>L3006*_xlfn.XLOOKUP(K3006,AM:AM,AO:AO)</f>
        <v>70</v>
      </c>
      <c r="O3006">
        <v>70</v>
      </c>
      <c r="P3006">
        <f>O3006*_xlfn.XLOOKUP(K3006,AM:AM,AN:AN)</f>
        <v>60.199999999999996</v>
      </c>
      <c r="Q3006">
        <f>O3006*_xlfn.XLOOKUP(K3006,AM:AM,AO:AO)</f>
        <v>70</v>
      </c>
      <c r="R3006" t="str">
        <f>_xlfn.XLOOKUP(E3006,AF:AF,AG:AG)</f>
        <v>FEES</v>
      </c>
      <c r="S3006">
        <f>_xlfn.XLOOKUP(E3006,AF:AF,AI:AI)</f>
        <v>0</v>
      </c>
      <c r="T3006" t="e">
        <f>WEEKNUM(G3006)</f>
        <v>#VALUE!</v>
      </c>
      <c r="U3006" t="e">
        <f>YEAR(G3006)</f>
        <v>#VALUE!</v>
      </c>
      <c r="V3006" s="117">
        <f>IFERROR(Q3006/N3006,"0")</f>
        <v>1</v>
      </c>
    </row>
    <row r="3007" spans="1:22">
      <c r="A3007" t="str">
        <f>_xlfn.XLOOKUP(D3007,BN:BN,BO:BO)</f>
        <v>México</v>
      </c>
      <c r="B3007" t="s">
        <v>25</v>
      </c>
      <c r="C3007">
        <v>445</v>
      </c>
      <c r="D3007" t="str">
        <f>_xlfn.XLOOKUP(C3007,BH:BH,BI:BI)</f>
        <v>IsraelB</v>
      </c>
      <c r="E3007">
        <v>0</v>
      </c>
      <c r="F3007" t="s">
        <v>3761</v>
      </c>
      <c r="G3007" s="63">
        <v>46023</v>
      </c>
      <c r="H3007" s="63">
        <v>46033</v>
      </c>
      <c r="I3007" t="s">
        <v>396</v>
      </c>
      <c r="J3007" t="str">
        <f>_xlfn.XLOOKUP(I3007,AS:AS,AU:AU)</f>
        <v>Honorarios</v>
      </c>
      <c r="K3007" t="s">
        <v>33</v>
      </c>
      <c r="L3007">
        <v>70</v>
      </c>
      <c r="M3007">
        <f>L3007*_xlfn.XLOOKUP(K3007,AM:AM,AN:AN)</f>
        <v>60.199999999999996</v>
      </c>
      <c r="N3007">
        <f>L3007*_xlfn.XLOOKUP(K3007,AM:AM,AO:AO)</f>
        <v>70</v>
      </c>
      <c r="O3007">
        <v>70</v>
      </c>
      <c r="P3007">
        <f>O3007*_xlfn.XLOOKUP(K3007,AM:AM,AN:AN)</f>
        <v>60.199999999999996</v>
      </c>
      <c r="Q3007">
        <f>O3007*_xlfn.XLOOKUP(K3007,AM:AM,AO:AO)</f>
        <v>70</v>
      </c>
      <c r="R3007" t="str">
        <f>_xlfn.XLOOKUP(E3007,AF:AF,AG:AG)</f>
        <v>FEES</v>
      </c>
      <c r="S3007">
        <f>_xlfn.XLOOKUP(E3007,AF:AF,AI:AI)</f>
        <v>0</v>
      </c>
      <c r="T3007">
        <f>WEEKNUM(G3007)</f>
        <v>1</v>
      </c>
      <c r="U3007">
        <f>YEAR(G3007)</f>
        <v>2026</v>
      </c>
      <c r="V3007" s="117">
        <f>IFERROR(Q3007/N3007,"0")</f>
        <v>1</v>
      </c>
    </row>
    <row r="3008" spans="1:22">
      <c r="A3008" t="str">
        <f>_xlfn.XLOOKUP(D3008,BN:BN,BO:BO)</f>
        <v>México</v>
      </c>
      <c r="B3008" t="s">
        <v>25</v>
      </c>
      <c r="C3008">
        <v>445</v>
      </c>
      <c r="D3008" t="str">
        <f>_xlfn.XLOOKUP(C3008,BH:BH,BI:BI)</f>
        <v>IsraelB</v>
      </c>
      <c r="E3008">
        <v>0</v>
      </c>
      <c r="F3008" t="s">
        <v>3762</v>
      </c>
      <c r="G3008" s="63">
        <v>45956</v>
      </c>
      <c r="H3008" s="63">
        <v>46046</v>
      </c>
      <c r="I3008" t="s">
        <v>396</v>
      </c>
      <c r="J3008" t="str">
        <f>_xlfn.XLOOKUP(I3008,AS:AS,AU:AU)</f>
        <v>Honorarios</v>
      </c>
      <c r="K3008" t="s">
        <v>33</v>
      </c>
      <c r="L3008">
        <v>35</v>
      </c>
      <c r="M3008">
        <f>L3008*_xlfn.XLOOKUP(K3008,AM:AM,AN:AN)</f>
        <v>30.099999999999998</v>
      </c>
      <c r="N3008">
        <f>L3008*_xlfn.XLOOKUP(K3008,AM:AM,AO:AO)</f>
        <v>35</v>
      </c>
      <c r="O3008">
        <v>35</v>
      </c>
      <c r="P3008">
        <f>O3008*_xlfn.XLOOKUP(K3008,AM:AM,AN:AN)</f>
        <v>30.099999999999998</v>
      </c>
      <c r="Q3008">
        <f>O3008*_xlfn.XLOOKUP(K3008,AM:AM,AO:AO)</f>
        <v>35</v>
      </c>
      <c r="R3008" t="str">
        <f>_xlfn.XLOOKUP(E3008,AF:AF,AG:AG)</f>
        <v>FEES</v>
      </c>
      <c r="S3008">
        <f>_xlfn.XLOOKUP(E3008,AF:AF,AI:AI)</f>
        <v>0</v>
      </c>
      <c r="T3008">
        <f>WEEKNUM(G3008)</f>
        <v>44</v>
      </c>
      <c r="U3008">
        <f>YEAR(G3008)</f>
        <v>2025</v>
      </c>
      <c r="V3008" s="117">
        <f>IFERROR(Q3008/N3008,"0")</f>
        <v>1</v>
      </c>
    </row>
    <row r="3009" spans="1:22">
      <c r="A3009" t="str">
        <f>_xlfn.XLOOKUP(D3009,BN:BN,BO:BO)</f>
        <v>México</v>
      </c>
      <c r="B3009" t="s">
        <v>25</v>
      </c>
      <c r="C3009">
        <v>445</v>
      </c>
      <c r="D3009" t="str">
        <f>_xlfn.XLOOKUP(C3009,BH:BH,BI:BI)</f>
        <v>IsraelB</v>
      </c>
      <c r="E3009">
        <v>0</v>
      </c>
      <c r="F3009" t="s">
        <v>3763</v>
      </c>
      <c r="G3009" s="63">
        <v>45956</v>
      </c>
      <c r="H3009" s="63">
        <v>46046</v>
      </c>
      <c r="I3009" t="s">
        <v>396</v>
      </c>
      <c r="J3009" t="str">
        <f>_xlfn.XLOOKUP(I3009,AS:AS,AU:AU)</f>
        <v>Honorarios</v>
      </c>
      <c r="K3009" t="s">
        <v>33</v>
      </c>
      <c r="L3009">
        <v>70</v>
      </c>
      <c r="M3009">
        <f>L3009*_xlfn.XLOOKUP(K3009,AM:AM,AN:AN)</f>
        <v>60.199999999999996</v>
      </c>
      <c r="N3009">
        <f>L3009*_xlfn.XLOOKUP(K3009,AM:AM,AO:AO)</f>
        <v>70</v>
      </c>
      <c r="O3009">
        <v>70</v>
      </c>
      <c r="P3009">
        <f>O3009*_xlfn.XLOOKUP(K3009,AM:AM,AN:AN)</f>
        <v>60.199999999999996</v>
      </c>
      <c r="Q3009">
        <f>O3009*_xlfn.XLOOKUP(K3009,AM:AM,AO:AO)</f>
        <v>70</v>
      </c>
      <c r="R3009" t="str">
        <f>_xlfn.XLOOKUP(E3009,AF:AF,AG:AG)</f>
        <v>FEES</v>
      </c>
      <c r="S3009">
        <f>_xlfn.XLOOKUP(E3009,AF:AF,AI:AI)</f>
        <v>0</v>
      </c>
      <c r="T3009">
        <f>WEEKNUM(G3009)</f>
        <v>44</v>
      </c>
      <c r="U3009">
        <f>YEAR(G3009)</f>
        <v>2025</v>
      </c>
      <c r="V3009" s="117">
        <f>IFERROR(Q3009/N3009,"0")</f>
        <v>1</v>
      </c>
    </row>
    <row r="3010" spans="1:22">
      <c r="A3010" t="str">
        <f>_xlfn.XLOOKUP(D3010,BN:BN,BO:BO)</f>
        <v>México</v>
      </c>
      <c r="B3010" t="s">
        <v>25</v>
      </c>
      <c r="C3010">
        <v>445</v>
      </c>
      <c r="D3010" t="str">
        <f>_xlfn.XLOOKUP(C3010,BH:BH,BI:BI)</f>
        <v>IsraelB</v>
      </c>
      <c r="E3010">
        <v>30349</v>
      </c>
      <c r="F3010" t="s">
        <v>3764</v>
      </c>
      <c r="G3010" s="63">
        <v>46027</v>
      </c>
      <c r="H3010" s="63">
        <v>46027</v>
      </c>
      <c r="I3010" t="s">
        <v>484</v>
      </c>
      <c r="J3010" t="str">
        <f>_xlfn.XLOOKUP(I3010,AS:AS,AU:AU)</f>
        <v>Vuelos</v>
      </c>
      <c r="K3010" t="s">
        <v>33</v>
      </c>
      <c r="L3010">
        <v>560.72</v>
      </c>
      <c r="M3010">
        <f>L3010*_xlfn.XLOOKUP(K3010,AM:AM,AN:AN)</f>
        <v>482.2192</v>
      </c>
      <c r="N3010">
        <f>L3010*_xlfn.XLOOKUP(K3010,AM:AM,AO:AO)</f>
        <v>560.72</v>
      </c>
      <c r="O3010">
        <v>0</v>
      </c>
      <c r="P3010">
        <f>O3010*_xlfn.XLOOKUP(K3010,AM:AM,AN:AN)</f>
        <v>0</v>
      </c>
      <c r="Q3010">
        <f>O3010*_xlfn.XLOOKUP(K3010,AM:AM,AO:AO)</f>
        <v>0</v>
      </c>
      <c r="R3010" t="str">
        <f>_xlfn.XLOOKUP(E3010,AF:AF,AG:AG)</f>
        <v>AIR SL</v>
      </c>
      <c r="S3010" t="str">
        <f>_xlfn.XLOOKUP(E3010,AF:AF,AI:AI)</f>
        <v>Spain</v>
      </c>
      <c r="T3010">
        <f>WEEKNUM(G3010)</f>
        <v>2</v>
      </c>
      <c r="U3010">
        <f>YEAR(G3010)</f>
        <v>2026</v>
      </c>
      <c r="V3010" s="117">
        <f>IFERROR(Q3010/N3010,"0")</f>
        <v>0</v>
      </c>
    </row>
    <row r="3011" spans="1:22">
      <c r="A3011" t="str">
        <f>_xlfn.XLOOKUP(D3011,BN:BN,BO:BO)</f>
        <v>México</v>
      </c>
      <c r="B3011" t="s">
        <v>25</v>
      </c>
      <c r="C3011">
        <v>445</v>
      </c>
      <c r="D3011" t="str">
        <f>_xlfn.XLOOKUP(C3011,BH:BH,BI:BI)</f>
        <v>IsraelB</v>
      </c>
      <c r="E3011">
        <v>26070</v>
      </c>
      <c r="F3011" t="s">
        <v>3765</v>
      </c>
      <c r="G3011" s="63">
        <v>46010</v>
      </c>
      <c r="H3011" s="63">
        <v>46013</v>
      </c>
      <c r="I3011" t="s">
        <v>376</v>
      </c>
      <c r="J3011" t="str">
        <f>_xlfn.XLOOKUP(I3011,AS:AS,AU:AU)</f>
        <v>Hotel</v>
      </c>
      <c r="K3011" t="s">
        <v>33</v>
      </c>
      <c r="L3011">
        <v>6099</v>
      </c>
      <c r="M3011">
        <f>L3011*_xlfn.XLOOKUP(K3011,AM:AM,AN:AN)</f>
        <v>5245.14</v>
      </c>
      <c r="N3011">
        <f>L3011*_xlfn.XLOOKUP(K3011,AM:AM,AO:AO)</f>
        <v>6099</v>
      </c>
      <c r="O3011">
        <v>609.9</v>
      </c>
      <c r="P3011">
        <f>O3011*_xlfn.XLOOKUP(K3011,AM:AM,AN:AN)</f>
        <v>524.51400000000001</v>
      </c>
      <c r="Q3011">
        <f>O3011*_xlfn.XLOOKUP(K3011,AM:AM,AO:AO)</f>
        <v>609.9</v>
      </c>
      <c r="R3011" t="str">
        <f>_xlfn.XLOOKUP(E3011,AF:AF,AG:AG)</f>
        <v>FOUR SEASONS HOTEL SEOUL</v>
      </c>
      <c r="S3011" t="str">
        <f>_xlfn.XLOOKUP(E3011,AF:AF,AI:AI)</f>
        <v>South Korea</v>
      </c>
      <c r="T3011">
        <f>WEEKNUM(G3011)</f>
        <v>51</v>
      </c>
      <c r="U3011">
        <f>YEAR(G3011)</f>
        <v>2025</v>
      </c>
      <c r="V3011" s="117">
        <f>IFERROR(Q3011/N3011,"0")</f>
        <v>9.9999999999999992E-2</v>
      </c>
    </row>
    <row r="3012" spans="1:22">
      <c r="A3012" t="str">
        <f>_xlfn.XLOOKUP(D3012,BN:BN,BO:BO)</f>
        <v>México</v>
      </c>
      <c r="B3012" t="s">
        <v>25</v>
      </c>
      <c r="C3012">
        <v>445</v>
      </c>
      <c r="D3012" t="str">
        <f>_xlfn.XLOOKUP(C3012,BH:BH,BI:BI)</f>
        <v>IsraelB</v>
      </c>
      <c r="E3012">
        <v>25057</v>
      </c>
      <c r="F3012" t="s">
        <v>3766</v>
      </c>
      <c r="G3012" s="63">
        <v>46015</v>
      </c>
      <c r="H3012" s="63">
        <v>46019</v>
      </c>
      <c r="I3012" t="s">
        <v>376</v>
      </c>
      <c r="J3012" t="str">
        <f>_xlfn.XLOOKUP(I3012,AS:AS,AU:AU)</f>
        <v>Hotel</v>
      </c>
      <c r="K3012" t="s">
        <v>33</v>
      </c>
      <c r="L3012">
        <v>14073</v>
      </c>
      <c r="M3012">
        <f>L3012*_xlfn.XLOOKUP(K3012,AM:AM,AN:AN)</f>
        <v>12102.78</v>
      </c>
      <c r="N3012">
        <f>L3012*_xlfn.XLOOKUP(K3012,AM:AM,AO:AO)</f>
        <v>14073</v>
      </c>
      <c r="O3012">
        <v>1407.3</v>
      </c>
      <c r="P3012">
        <f>O3012*_xlfn.XLOOKUP(K3012,AM:AM,AN:AN)</f>
        <v>1210.278</v>
      </c>
      <c r="Q3012">
        <f>O3012*_xlfn.XLOOKUP(K3012,AM:AM,AO:AO)</f>
        <v>1407.3</v>
      </c>
      <c r="R3012" t="str">
        <f>_xlfn.XLOOKUP(E3012,AF:AF,AG:AG)</f>
        <v>HOTEL THE MITSUI KYOTO</v>
      </c>
      <c r="S3012" t="str">
        <f>_xlfn.XLOOKUP(E3012,AF:AF,AI:AI)</f>
        <v>Japan</v>
      </c>
      <c r="T3012">
        <f>WEEKNUM(G3012)</f>
        <v>52</v>
      </c>
      <c r="U3012">
        <f>YEAR(G3012)</f>
        <v>2025</v>
      </c>
      <c r="V3012" s="117">
        <f>IFERROR(Q3012/N3012,"0")</f>
        <v>9.9999999999999992E-2</v>
      </c>
    </row>
    <row r="3013" spans="1:22">
      <c r="A3013" t="str">
        <f>_xlfn.XLOOKUP(D3013,BN:BN,BO:BO)</f>
        <v>México</v>
      </c>
      <c r="B3013" t="s">
        <v>25</v>
      </c>
      <c r="C3013">
        <v>445</v>
      </c>
      <c r="D3013" t="str">
        <f>_xlfn.XLOOKUP(C3013,BH:BH,BI:BI)</f>
        <v>IsraelB</v>
      </c>
      <c r="E3013">
        <v>25022</v>
      </c>
      <c r="F3013" t="s">
        <v>3767</v>
      </c>
      <c r="G3013" s="63">
        <v>46019</v>
      </c>
      <c r="H3013" s="63">
        <v>46023</v>
      </c>
      <c r="I3013" t="s">
        <v>376</v>
      </c>
      <c r="J3013" t="str">
        <f>_xlfn.XLOOKUP(I3013,AS:AS,AU:AU)</f>
        <v>Hotel</v>
      </c>
      <c r="K3013" t="s">
        <v>33</v>
      </c>
      <c r="L3013">
        <v>4974.1000000000004</v>
      </c>
      <c r="M3013">
        <f>L3013*_xlfn.XLOOKUP(K3013,AM:AM,AN:AN)</f>
        <v>4277.7260000000006</v>
      </c>
      <c r="N3013">
        <f>L3013*_xlfn.XLOOKUP(K3013,AM:AM,AO:AO)</f>
        <v>4974.1000000000004</v>
      </c>
      <c r="O3013">
        <v>497.41</v>
      </c>
      <c r="P3013">
        <f>O3013*_xlfn.XLOOKUP(K3013,AM:AM,AN:AN)</f>
        <v>427.77260000000001</v>
      </c>
      <c r="Q3013">
        <f>O3013*_xlfn.XLOOKUP(K3013,AM:AM,AO:AO)</f>
        <v>497.41</v>
      </c>
      <c r="R3013" t="str">
        <f>_xlfn.XLOOKUP(E3013,AF:AF,AG:AG)</f>
        <v>THE PENINSULA TOKYO</v>
      </c>
      <c r="S3013" t="str">
        <f>_xlfn.XLOOKUP(E3013,AF:AF,AI:AI)</f>
        <v>Japan</v>
      </c>
      <c r="T3013">
        <f>WEEKNUM(G3013)</f>
        <v>53</v>
      </c>
      <c r="U3013">
        <f>YEAR(G3013)</f>
        <v>2025</v>
      </c>
      <c r="V3013" s="117">
        <f>IFERROR(Q3013/N3013,"0")</f>
        <v>9.9999999999999992E-2</v>
      </c>
    </row>
    <row r="3014" spans="1:22">
      <c r="A3014" t="str">
        <f>_xlfn.XLOOKUP(D3014,BN:BN,BO:BO)</f>
        <v>México</v>
      </c>
      <c r="B3014" t="s">
        <v>25</v>
      </c>
      <c r="C3014">
        <v>445</v>
      </c>
      <c r="D3014" t="str">
        <f>_xlfn.XLOOKUP(C3014,BH:BH,BI:BI)</f>
        <v>IsraelB</v>
      </c>
      <c r="E3014">
        <v>25022</v>
      </c>
      <c r="F3014" t="s">
        <v>3767</v>
      </c>
      <c r="G3014" s="63">
        <v>46034</v>
      </c>
      <c r="H3014" s="63">
        <v>46035</v>
      </c>
      <c r="I3014" t="s">
        <v>376</v>
      </c>
      <c r="J3014" t="str">
        <f>_xlfn.XLOOKUP(I3014,AS:AS,AU:AU)</f>
        <v>Hotel</v>
      </c>
      <c r="K3014" t="s">
        <v>33</v>
      </c>
      <c r="L3014">
        <v>4974.1000000000004</v>
      </c>
      <c r="M3014">
        <f>L3014*_xlfn.XLOOKUP(K3014,AM:AM,AN:AN)</f>
        <v>4277.7260000000006</v>
      </c>
      <c r="N3014">
        <f>L3014*_xlfn.XLOOKUP(K3014,AM:AM,AO:AO)</f>
        <v>4974.1000000000004</v>
      </c>
      <c r="O3014">
        <v>497.41</v>
      </c>
      <c r="P3014">
        <f>O3014*_xlfn.XLOOKUP(K3014,AM:AM,AN:AN)</f>
        <v>427.77260000000001</v>
      </c>
      <c r="Q3014">
        <f>O3014*_xlfn.XLOOKUP(K3014,AM:AM,AO:AO)</f>
        <v>497.41</v>
      </c>
      <c r="R3014" t="str">
        <f>_xlfn.XLOOKUP(E3014,AF:AF,AG:AG)</f>
        <v>THE PENINSULA TOKYO</v>
      </c>
      <c r="S3014" t="str">
        <f>_xlfn.XLOOKUP(E3014,AF:AF,AI:AI)</f>
        <v>Japan</v>
      </c>
      <c r="T3014">
        <f>WEEKNUM(G3014)</f>
        <v>3</v>
      </c>
      <c r="U3014">
        <f>YEAR(G3014)</f>
        <v>2026</v>
      </c>
      <c r="V3014" s="117">
        <f>IFERROR(Q3014/N3014,"0")</f>
        <v>9.9999999999999992E-2</v>
      </c>
    </row>
    <row r="3015" spans="1:22">
      <c r="A3015" t="str">
        <f>_xlfn.XLOOKUP(D3015,BN:BN,BO:BO)</f>
        <v>México</v>
      </c>
      <c r="B3015" t="s">
        <v>25</v>
      </c>
      <c r="C3015">
        <v>445</v>
      </c>
      <c r="D3015" t="str">
        <f>_xlfn.XLOOKUP(C3015,BH:BH,BI:BI)</f>
        <v>IsraelB</v>
      </c>
      <c r="E3015">
        <v>25022</v>
      </c>
      <c r="F3015" t="s">
        <v>3767</v>
      </c>
      <c r="G3015" s="63">
        <v>46034</v>
      </c>
      <c r="H3015" s="63">
        <v>46035</v>
      </c>
      <c r="I3015" t="s">
        <v>376</v>
      </c>
      <c r="J3015" t="str">
        <f>_xlfn.XLOOKUP(I3015,AS:AS,AU:AU)</f>
        <v>Hotel</v>
      </c>
      <c r="K3015" t="s">
        <v>33</v>
      </c>
      <c r="L3015">
        <v>4974.1000000000004</v>
      </c>
      <c r="M3015">
        <f>L3015*_xlfn.XLOOKUP(K3015,AM:AM,AN:AN)</f>
        <v>4277.7260000000006</v>
      </c>
      <c r="N3015">
        <f>L3015*_xlfn.XLOOKUP(K3015,AM:AM,AO:AO)</f>
        <v>4974.1000000000004</v>
      </c>
      <c r="O3015">
        <v>497.41</v>
      </c>
      <c r="P3015">
        <f>O3015*_xlfn.XLOOKUP(K3015,AM:AM,AN:AN)</f>
        <v>427.77260000000001</v>
      </c>
      <c r="Q3015">
        <f>O3015*_xlfn.XLOOKUP(K3015,AM:AM,AO:AO)</f>
        <v>497.41</v>
      </c>
      <c r="R3015" t="str">
        <f>_xlfn.XLOOKUP(E3015,AF:AF,AG:AG)</f>
        <v>THE PENINSULA TOKYO</v>
      </c>
      <c r="S3015" t="str">
        <f>_xlfn.XLOOKUP(E3015,AF:AF,AI:AI)</f>
        <v>Japan</v>
      </c>
      <c r="T3015">
        <f>WEEKNUM(G3015)</f>
        <v>3</v>
      </c>
      <c r="U3015">
        <f>YEAR(G3015)</f>
        <v>2026</v>
      </c>
      <c r="V3015" s="117">
        <f>IFERROR(Q3015/N3015,"0")</f>
        <v>9.9999999999999992E-2</v>
      </c>
    </row>
    <row r="3016" spans="1:22">
      <c r="A3016" t="str">
        <f>_xlfn.XLOOKUP(D3016,BN:BN,BO:BO)</f>
        <v>México</v>
      </c>
      <c r="B3016" t="s">
        <v>25</v>
      </c>
      <c r="C3016">
        <v>445</v>
      </c>
      <c r="D3016" t="str">
        <f>_xlfn.XLOOKUP(C3016,BH:BH,BI:BI)</f>
        <v>IsraelB</v>
      </c>
      <c r="E3016">
        <v>30499</v>
      </c>
      <c r="F3016" t="s">
        <v>3768</v>
      </c>
      <c r="G3016" s="63">
        <v>46044</v>
      </c>
      <c r="H3016" s="63">
        <v>46046</v>
      </c>
      <c r="I3016" t="s">
        <v>376</v>
      </c>
      <c r="J3016" t="str">
        <f>_xlfn.XLOOKUP(I3016,AS:AS,AU:AU)</f>
        <v>Hotel</v>
      </c>
      <c r="K3016" t="s">
        <v>33</v>
      </c>
      <c r="L3016">
        <v>3578</v>
      </c>
      <c r="M3016">
        <f>L3016*_xlfn.XLOOKUP(K3016,AM:AM,AN:AN)</f>
        <v>3077.08</v>
      </c>
      <c r="N3016">
        <f>L3016*_xlfn.XLOOKUP(K3016,AM:AM,AO:AO)</f>
        <v>3578</v>
      </c>
      <c r="O3016">
        <v>357.8</v>
      </c>
      <c r="P3016">
        <f>O3016*_xlfn.XLOOKUP(K3016,AM:AM,AN:AN)</f>
        <v>307.70800000000003</v>
      </c>
      <c r="Q3016">
        <f>O3016*_xlfn.XLOOKUP(K3016,AM:AM,AO:AO)</f>
        <v>357.8</v>
      </c>
      <c r="R3016" t="s">
        <v>582</v>
      </c>
      <c r="S3016" t="str">
        <f>_xlfn.XLOOKUP(E3016,AF:AF,AI:AI)</f>
        <v>Taiwan</v>
      </c>
      <c r="T3016">
        <f>WEEKNUM(G3016)</f>
        <v>4</v>
      </c>
      <c r="U3016">
        <f>YEAR(G3016)</f>
        <v>2026</v>
      </c>
      <c r="V3016" s="117">
        <f>IFERROR(Q3016/N3016,"0")</f>
        <v>0.1</v>
      </c>
    </row>
    <row r="3017" spans="1:22">
      <c r="A3017" t="str">
        <f>_xlfn.XLOOKUP(D3017,BN:BN,BO:BO)</f>
        <v>México</v>
      </c>
      <c r="B3017" t="s">
        <v>25</v>
      </c>
      <c r="C3017">
        <v>445</v>
      </c>
      <c r="D3017" t="str">
        <f>_xlfn.XLOOKUP(C3017,BH:BH,BI:BI)</f>
        <v>IsraelB</v>
      </c>
      <c r="E3017">
        <v>28934</v>
      </c>
      <c r="F3017" t="s">
        <v>3769</v>
      </c>
      <c r="G3017" s="63">
        <v>46010</v>
      </c>
      <c r="H3017" s="63">
        <v>46044</v>
      </c>
      <c r="I3017" t="s">
        <v>366</v>
      </c>
      <c r="J3017" t="str">
        <f>_xlfn.XLOOKUP(I3017,AS:AS,AU:AU)</f>
        <v>Vuelos</v>
      </c>
      <c r="K3017" t="s">
        <v>33</v>
      </c>
      <c r="L3017">
        <v>-441.3</v>
      </c>
      <c r="M3017">
        <f>L3017*_xlfn.XLOOKUP(K3017,AM:AM,AN:AN)</f>
        <v>-379.51800000000003</v>
      </c>
      <c r="N3017">
        <f>L3017*_xlfn.XLOOKUP(K3017,AM:AM,AO:AO)</f>
        <v>-441.3</v>
      </c>
      <c r="O3017">
        <v>0</v>
      </c>
      <c r="P3017">
        <f>O3017*_xlfn.XLOOKUP(K3017,AM:AM,AN:AN)</f>
        <v>0</v>
      </c>
      <c r="Q3017">
        <f>O3017*_xlfn.XLOOKUP(K3017,AM:AM,AO:AO)</f>
        <v>0</v>
      </c>
      <c r="R3017" t="s">
        <v>582</v>
      </c>
      <c r="S3017" t="str">
        <f>_xlfn.XLOOKUP(E3017,AF:AF,AI:AI)</f>
        <v>United States</v>
      </c>
      <c r="T3017">
        <f>WEEKNUM(G3017)</f>
        <v>51</v>
      </c>
      <c r="U3017">
        <f>YEAR(G3017)</f>
        <v>2025</v>
      </c>
      <c r="V3017" s="117">
        <f>IFERROR(Q3017/N3017,"0")</f>
        <v>0</v>
      </c>
    </row>
    <row r="3018" spans="1:22">
      <c r="A3018" t="str">
        <f>_xlfn.XLOOKUP(D3018,BN:BN,BO:BO)</f>
        <v>México</v>
      </c>
      <c r="B3018" t="s">
        <v>25</v>
      </c>
      <c r="C3018">
        <v>445</v>
      </c>
      <c r="D3018" t="str">
        <f>_xlfn.XLOOKUP(C3018,BH:BH,BI:BI)</f>
        <v>IsraelB</v>
      </c>
      <c r="E3018">
        <v>28934</v>
      </c>
      <c r="F3018" t="s">
        <v>3769</v>
      </c>
      <c r="G3018" s="63">
        <v>46010</v>
      </c>
      <c r="H3018" s="63">
        <v>46044</v>
      </c>
      <c r="I3018" t="s">
        <v>366</v>
      </c>
      <c r="J3018" t="str">
        <f>_xlfn.XLOOKUP(I3018,AS:AS,AU:AU)</f>
        <v>Vuelos</v>
      </c>
      <c r="K3018" t="s">
        <v>33</v>
      </c>
      <c r="L3018">
        <v>-441.3</v>
      </c>
      <c r="M3018">
        <f>L3018*_xlfn.XLOOKUP(K3018,AM:AM,AN:AN)</f>
        <v>-379.51800000000003</v>
      </c>
      <c r="N3018">
        <f>L3018*_xlfn.XLOOKUP(K3018,AM:AM,AO:AO)</f>
        <v>-441.3</v>
      </c>
      <c r="O3018">
        <v>0</v>
      </c>
      <c r="P3018">
        <f>O3018*_xlfn.XLOOKUP(K3018,AM:AM,AN:AN)</f>
        <v>0</v>
      </c>
      <c r="Q3018">
        <f>O3018*_xlfn.XLOOKUP(K3018,AM:AM,AO:AO)</f>
        <v>0</v>
      </c>
      <c r="R3018" t="s">
        <v>582</v>
      </c>
      <c r="S3018" t="str">
        <f>_xlfn.XLOOKUP(E3018,AF:AF,AI:AI)</f>
        <v>United States</v>
      </c>
      <c r="T3018">
        <f>WEEKNUM(G3018)</f>
        <v>51</v>
      </c>
      <c r="U3018">
        <f>YEAR(G3018)</f>
        <v>2025</v>
      </c>
      <c r="V3018" s="117">
        <f>IFERROR(Q3018/N3018,"0")</f>
        <v>0</v>
      </c>
    </row>
    <row r="3019" spans="1:22">
      <c r="A3019" t="str">
        <f>_xlfn.XLOOKUP(D3019,BN:BN,BO:BO)</f>
        <v>México</v>
      </c>
      <c r="B3019" t="s">
        <v>25</v>
      </c>
      <c r="C3019">
        <v>445</v>
      </c>
      <c r="D3019" t="str">
        <f>_xlfn.XLOOKUP(C3019,BH:BH,BI:BI)</f>
        <v>IsraelB</v>
      </c>
      <c r="E3019">
        <v>28934</v>
      </c>
      <c r="F3019" t="s">
        <v>3769</v>
      </c>
      <c r="G3019" s="63">
        <v>46010</v>
      </c>
      <c r="H3019" s="63">
        <v>46044</v>
      </c>
      <c r="I3019" t="s">
        <v>366</v>
      </c>
      <c r="J3019" t="str">
        <f>_xlfn.XLOOKUP(I3019,AS:AS,AU:AU)</f>
        <v>Vuelos</v>
      </c>
      <c r="K3019" t="s">
        <v>33</v>
      </c>
      <c r="L3019">
        <v>-286.3</v>
      </c>
      <c r="M3019">
        <f>L3019*_xlfn.XLOOKUP(K3019,AM:AM,AN:AN)</f>
        <v>-246.21800000000002</v>
      </c>
      <c r="N3019">
        <f>L3019*_xlfn.XLOOKUP(K3019,AM:AM,AO:AO)</f>
        <v>-286.3</v>
      </c>
      <c r="O3019">
        <v>0</v>
      </c>
      <c r="P3019">
        <f>O3019*_xlfn.XLOOKUP(K3019,AM:AM,AN:AN)</f>
        <v>0</v>
      </c>
      <c r="Q3019">
        <f>O3019*_xlfn.XLOOKUP(K3019,AM:AM,AO:AO)</f>
        <v>0</v>
      </c>
      <c r="R3019" t="s">
        <v>582</v>
      </c>
      <c r="S3019" t="str">
        <f>_xlfn.XLOOKUP(E3019,AF:AF,AI:AI)</f>
        <v>United States</v>
      </c>
      <c r="T3019">
        <f>WEEKNUM(G3019)</f>
        <v>51</v>
      </c>
      <c r="U3019">
        <f>YEAR(G3019)</f>
        <v>2025</v>
      </c>
      <c r="V3019" s="117">
        <f>IFERROR(Q3019/N3019,"0")</f>
        <v>0</v>
      </c>
    </row>
    <row r="3020" spans="1:22">
      <c r="A3020" t="str">
        <f>_xlfn.XLOOKUP(D3020,BN:BN,BO:BO)</f>
        <v>México</v>
      </c>
      <c r="B3020" t="s">
        <v>25</v>
      </c>
      <c r="C3020">
        <v>445</v>
      </c>
      <c r="D3020" t="str">
        <f>_xlfn.XLOOKUP(C3020,BH:BH,BI:BI)</f>
        <v>IsraelB</v>
      </c>
      <c r="E3020">
        <v>28934</v>
      </c>
      <c r="F3020" t="s">
        <v>3769</v>
      </c>
      <c r="G3020" s="63">
        <v>46010</v>
      </c>
      <c r="H3020" s="63">
        <v>46044</v>
      </c>
      <c r="I3020" t="s">
        <v>366</v>
      </c>
      <c r="J3020" t="str">
        <f>_xlfn.XLOOKUP(I3020,AS:AS,AU:AU)</f>
        <v>Vuelos</v>
      </c>
      <c r="K3020" t="s">
        <v>33</v>
      </c>
      <c r="L3020">
        <v>-286.3</v>
      </c>
      <c r="M3020">
        <f>L3020*_xlfn.XLOOKUP(K3020,AM:AM,AN:AN)</f>
        <v>-246.21800000000002</v>
      </c>
      <c r="N3020">
        <f>L3020*_xlfn.XLOOKUP(K3020,AM:AM,AO:AO)</f>
        <v>-286.3</v>
      </c>
      <c r="O3020">
        <v>0</v>
      </c>
      <c r="P3020">
        <f>O3020*_xlfn.XLOOKUP(K3020,AM:AM,AN:AN)</f>
        <v>0</v>
      </c>
      <c r="Q3020">
        <f>O3020*_xlfn.XLOOKUP(K3020,AM:AM,AO:AO)</f>
        <v>0</v>
      </c>
      <c r="R3020" t="str">
        <f>_xlfn.XLOOKUP(E3020,AF:AF,AG:AG)</f>
        <v>F1S USA</v>
      </c>
      <c r="S3020" t="str">
        <f>_xlfn.XLOOKUP(E3020,AF:AF,AI:AI)</f>
        <v>United States</v>
      </c>
      <c r="T3020">
        <f>WEEKNUM(G3020)</f>
        <v>51</v>
      </c>
      <c r="U3020">
        <f>YEAR(G3020)</f>
        <v>2025</v>
      </c>
      <c r="V3020" s="117">
        <f>IFERROR(Q3020/N3020,"0")</f>
        <v>0</v>
      </c>
    </row>
    <row r="3021" spans="1:22">
      <c r="A3021" t="str">
        <f>_xlfn.XLOOKUP(D3021,BN:BN,BO:BO)</f>
        <v>México</v>
      </c>
      <c r="B3021" t="s">
        <v>25</v>
      </c>
      <c r="C3021">
        <v>445</v>
      </c>
      <c r="D3021" t="str">
        <f>_xlfn.XLOOKUP(C3021,BH:BH,BI:BI)</f>
        <v>IsraelB</v>
      </c>
      <c r="E3021">
        <v>32071</v>
      </c>
      <c r="F3021" t="s">
        <v>3770</v>
      </c>
      <c r="G3021" s="63">
        <v>46027</v>
      </c>
      <c r="H3021" s="63">
        <v>46033</v>
      </c>
      <c r="I3021" t="s">
        <v>389</v>
      </c>
      <c r="J3021" t="str">
        <f>_xlfn.XLOOKUP(I3021,AS:AS,AU:AU)</f>
        <v>Crucero</v>
      </c>
      <c r="K3021" t="s">
        <v>33</v>
      </c>
      <c r="L3021">
        <v>73155</v>
      </c>
      <c r="M3021">
        <f>L3021*_xlfn.XLOOKUP(K3021,AM:AM,AN:AN)</f>
        <v>62913.299999999996</v>
      </c>
      <c r="N3021">
        <f>L3021*_xlfn.XLOOKUP(K3021,AM:AM,AO:AO)</f>
        <v>73155</v>
      </c>
      <c r="O3021">
        <v>19200</v>
      </c>
      <c r="P3021">
        <f>O3021*_xlfn.XLOOKUP(K3021,AM:AM,AN:AN)</f>
        <v>16512</v>
      </c>
      <c r="Q3021">
        <f>O3021*_xlfn.XLOOKUP(K3021,AM:AM,AO:AO)</f>
        <v>19200</v>
      </c>
      <c r="R3021" t="str">
        <f>_xlfn.XLOOKUP(E3021,AF:AF,AG:AG)</f>
        <v>ASIA PACIFIC LUXURY EXPEDITIONS</v>
      </c>
      <c r="S3021" t="str">
        <f>_xlfn.XLOOKUP(E3021,AF:AF,AI:AI)</f>
        <v>Singapore</v>
      </c>
      <c r="T3021">
        <f>WEEKNUM(G3021)</f>
        <v>2</v>
      </c>
      <c r="U3021">
        <f>YEAR(G3021)</f>
        <v>2026</v>
      </c>
      <c r="V3021" s="117">
        <f>IFERROR(Q3021/N3021,"0")</f>
        <v>0.26245642813204839</v>
      </c>
    </row>
    <row r="3022" spans="1:22">
      <c r="A3022" t="str">
        <f>_xlfn.XLOOKUP(D3022,BN:BN,BO:BO)</f>
        <v>México</v>
      </c>
      <c r="B3022" t="s">
        <v>25</v>
      </c>
      <c r="C3022">
        <v>445</v>
      </c>
      <c r="D3022" t="str">
        <f>_xlfn.XLOOKUP(C3022,BH:BH,BI:BI)</f>
        <v>IsraelB</v>
      </c>
      <c r="E3022">
        <v>33686</v>
      </c>
      <c r="F3022" t="s">
        <v>3771</v>
      </c>
      <c r="G3022" s="63">
        <v>46011</v>
      </c>
      <c r="H3022" s="63">
        <v>46376</v>
      </c>
      <c r="I3022" t="s">
        <v>364</v>
      </c>
      <c r="J3022" t="str">
        <f>_xlfn.XLOOKUP(I3022,AS:AS,AU:AU)</f>
        <v>DMC</v>
      </c>
      <c r="K3022" t="s">
        <v>33</v>
      </c>
      <c r="L3022">
        <v>1250</v>
      </c>
      <c r="M3022">
        <f>L3022*_xlfn.XLOOKUP(K3022,AM:AM,AN:AN)</f>
        <v>1075</v>
      </c>
      <c r="N3022">
        <f>L3022*_xlfn.XLOOKUP(K3022,AM:AM,AO:AO)</f>
        <v>1250</v>
      </c>
      <c r="O3022">
        <v>260</v>
      </c>
      <c r="P3022">
        <f>O3022*_xlfn.XLOOKUP(K3022,AM:AM,AN:AN)</f>
        <v>223.6</v>
      </c>
      <c r="Q3022">
        <f>O3022*_xlfn.XLOOKUP(K3022,AM:AM,AO:AO)</f>
        <v>260</v>
      </c>
      <c r="R3022" t="str">
        <f>_xlfn.XLOOKUP(E3022,AF:AF,AG:AG)</f>
        <v>E LINK KOREA CO</v>
      </c>
      <c r="S3022" t="str">
        <f>_xlfn.XLOOKUP(E3022,AF:AF,AI:AI)</f>
        <v>South Korea</v>
      </c>
      <c r="T3022">
        <f>WEEKNUM(G3022)</f>
        <v>51</v>
      </c>
      <c r="U3022">
        <f>YEAR(G3022)</f>
        <v>2025</v>
      </c>
      <c r="V3022" s="117">
        <f>IFERROR(Q3022/N3022,"0")</f>
        <v>0.20799999999999999</v>
      </c>
    </row>
    <row r="3023" spans="1:22">
      <c r="A3023" t="str">
        <f>_xlfn.XLOOKUP(D3023,BN:BN,BO:BO)</f>
        <v>México</v>
      </c>
      <c r="B3023" t="s">
        <v>25</v>
      </c>
      <c r="C3023">
        <v>445</v>
      </c>
      <c r="D3023" t="str">
        <f>_xlfn.XLOOKUP(C3023,BH:BH,BI:BI)</f>
        <v>IsraelB</v>
      </c>
      <c r="E3023">
        <v>29670</v>
      </c>
      <c r="F3023" t="s">
        <v>3772</v>
      </c>
      <c r="G3023" s="63">
        <v>46034</v>
      </c>
      <c r="H3023" s="63">
        <v>46034</v>
      </c>
      <c r="I3023" t="s">
        <v>364</v>
      </c>
      <c r="J3023" t="str">
        <f>_xlfn.XLOOKUP(I3023,AS:AS,AU:AU)</f>
        <v>DMC</v>
      </c>
      <c r="K3023" t="s">
        <v>33</v>
      </c>
      <c r="L3023">
        <v>1128</v>
      </c>
      <c r="M3023">
        <f>L3023*_xlfn.XLOOKUP(K3023,AM:AM,AN:AN)</f>
        <v>970.08</v>
      </c>
      <c r="N3023">
        <f>L3023*_xlfn.XLOOKUP(K3023,AM:AM,AO:AO)</f>
        <v>1128</v>
      </c>
      <c r="O3023">
        <v>0</v>
      </c>
      <c r="P3023">
        <f>O3023*_xlfn.XLOOKUP(K3023,AM:AM,AN:AN)</f>
        <v>0</v>
      </c>
      <c r="Q3023">
        <f>O3023*_xlfn.XLOOKUP(K3023,AM:AM,AO:AO)</f>
        <v>0</v>
      </c>
      <c r="R3023" t="str">
        <f>_xlfn.XLOOKUP(E3023,AF:AF,AG:AG)</f>
        <v>DESTINATION ASIA INDONESIA</v>
      </c>
      <c r="S3023" t="str">
        <f>_xlfn.XLOOKUP(E3023,AF:AF,AI:AI)</f>
        <v>Indonesia</v>
      </c>
      <c r="T3023">
        <f>WEEKNUM(G3023)</f>
        <v>3</v>
      </c>
      <c r="U3023">
        <f>YEAR(G3023)</f>
        <v>2026</v>
      </c>
      <c r="V3023" s="117">
        <f>IFERROR(Q3023/N3023,"0")</f>
        <v>0</v>
      </c>
    </row>
    <row r="3024" spans="1:22">
      <c r="A3024" t="str">
        <f>_xlfn.XLOOKUP(D3024,BN:BN,BO:BO)</f>
        <v>México</v>
      </c>
      <c r="B3024" t="s">
        <v>25</v>
      </c>
      <c r="C3024">
        <v>445</v>
      </c>
      <c r="D3024" t="str">
        <f>_xlfn.XLOOKUP(C3024,BH:BH,BI:BI)</f>
        <v>IsraelB</v>
      </c>
      <c r="E3024">
        <v>33705</v>
      </c>
      <c r="F3024" t="s">
        <v>3773</v>
      </c>
      <c r="G3024" s="63">
        <v>46013</v>
      </c>
      <c r="H3024" s="63">
        <v>46378</v>
      </c>
      <c r="I3024" t="s">
        <v>456</v>
      </c>
      <c r="J3024" t="str">
        <f>_xlfn.XLOOKUP(I3024,AS:AS,AU:AU)</f>
        <v>Visados</v>
      </c>
      <c r="K3024" t="s">
        <v>33</v>
      </c>
      <c r="L3024">
        <v>11</v>
      </c>
      <c r="M3024">
        <f>L3024*_xlfn.XLOOKUP(K3024,AM:AM,AN:AN)</f>
        <v>9.4599999999999991</v>
      </c>
      <c r="N3024">
        <f>L3024*_xlfn.XLOOKUP(K3024,AM:AM,AO:AO)</f>
        <v>11</v>
      </c>
      <c r="O3024">
        <v>0</v>
      </c>
      <c r="P3024">
        <f>O3024*_xlfn.XLOOKUP(K3024,AM:AM,AN:AN)</f>
        <v>0</v>
      </c>
      <c r="Q3024">
        <f>O3024*_xlfn.XLOOKUP(K3024,AM:AM,AO:AO)</f>
        <v>0</v>
      </c>
      <c r="R3024" t="str">
        <f>_xlfn.XLOOKUP(E3024,AF:AF,AG:AG)</f>
        <v>VARGAS PHOTO AND VIDEO STUDIO</v>
      </c>
      <c r="S3024" t="str">
        <f>_xlfn.XLOOKUP(E3024,AF:AF,AI:AI)</f>
        <v>Spain</v>
      </c>
      <c r="T3024">
        <f>WEEKNUM(G3024)</f>
        <v>52</v>
      </c>
      <c r="U3024">
        <f>YEAR(G3024)</f>
        <v>2025</v>
      </c>
      <c r="V3024" s="117">
        <f>IFERROR(Q3024/N3024,"0")</f>
        <v>0</v>
      </c>
    </row>
    <row r="3025" spans="1:22">
      <c r="A3025" t="str">
        <f>_xlfn.XLOOKUP(D3025,BN:BN,BO:BO)</f>
        <v>México</v>
      </c>
      <c r="B3025" t="s">
        <v>25</v>
      </c>
      <c r="C3025">
        <v>445</v>
      </c>
      <c r="D3025" t="str">
        <f>_xlfn.XLOOKUP(C3025,BH:BH,BI:BI)</f>
        <v>IsraelB</v>
      </c>
      <c r="E3025">
        <v>25057</v>
      </c>
      <c r="F3025" t="s">
        <v>3774</v>
      </c>
      <c r="G3025" s="63">
        <v>45989</v>
      </c>
      <c r="H3025" s="63">
        <v>46354</v>
      </c>
      <c r="I3025" t="s">
        <v>477</v>
      </c>
      <c r="J3025" t="str">
        <f>_xlfn.XLOOKUP(I3025,AS:AS,AU:AU)</f>
        <v>Traslados</v>
      </c>
      <c r="K3025" t="s">
        <v>33</v>
      </c>
      <c r="L3025">
        <v>540</v>
      </c>
      <c r="M3025">
        <f>L3025*_xlfn.XLOOKUP(K3025,AM:AM,AN:AN)</f>
        <v>464.4</v>
      </c>
      <c r="N3025">
        <f>L3025*_xlfn.XLOOKUP(K3025,AM:AM,AO:AO)</f>
        <v>540</v>
      </c>
      <c r="O3025">
        <v>140</v>
      </c>
      <c r="P3025">
        <f>O3025*_xlfn.XLOOKUP(K3025,AM:AM,AN:AN)</f>
        <v>120.39999999999999</v>
      </c>
      <c r="Q3025">
        <f>O3025*_xlfn.XLOOKUP(K3025,AM:AM,AO:AO)</f>
        <v>140</v>
      </c>
      <c r="R3025" t="str">
        <f>_xlfn.XLOOKUP(E3025,AF:AF,AG:AG)</f>
        <v>HOTEL THE MITSUI KYOTO</v>
      </c>
      <c r="S3025" t="str">
        <f>_xlfn.XLOOKUP(E3025,AF:AF,AI:AI)</f>
        <v>Japan</v>
      </c>
      <c r="T3025">
        <f>WEEKNUM(G3025)</f>
        <v>48</v>
      </c>
      <c r="U3025">
        <f>YEAR(G3025)</f>
        <v>2025</v>
      </c>
      <c r="V3025" s="117">
        <f>IFERROR(Q3025/N3025,"0")</f>
        <v>0.25925925925925924</v>
      </c>
    </row>
    <row r="3026" spans="1:22">
      <c r="A3026" t="str">
        <f>_xlfn.XLOOKUP(D3026,BN:BN,BO:BO)</f>
        <v>México</v>
      </c>
      <c r="B3026" t="s">
        <v>25</v>
      </c>
      <c r="C3026">
        <v>445</v>
      </c>
      <c r="D3026" t="str">
        <f>_xlfn.XLOOKUP(C3026,BH:BH,BI:BI)</f>
        <v>IsraelB</v>
      </c>
      <c r="E3026">
        <v>25726</v>
      </c>
      <c r="F3026" t="s">
        <v>3775</v>
      </c>
      <c r="G3026" s="63">
        <v>45956</v>
      </c>
      <c r="H3026" s="63">
        <v>46378</v>
      </c>
      <c r="I3026" t="s">
        <v>456</v>
      </c>
      <c r="J3026" t="str">
        <f>_xlfn.XLOOKUP(I3026,AS:AS,AU:AU)</f>
        <v>Visados</v>
      </c>
      <c r="K3026" t="s">
        <v>33</v>
      </c>
      <c r="L3026">
        <v>316.73</v>
      </c>
      <c r="M3026">
        <f>L3026*_xlfn.XLOOKUP(K3026,AM:AM,AN:AN)</f>
        <v>272.38780000000003</v>
      </c>
      <c r="N3026">
        <f>L3026*_xlfn.XLOOKUP(K3026,AM:AM,AO:AO)</f>
        <v>316.73</v>
      </c>
      <c r="O3026">
        <v>0</v>
      </c>
      <c r="P3026">
        <f>O3026*_xlfn.XLOOKUP(K3026,AM:AM,AN:AN)</f>
        <v>0</v>
      </c>
      <c r="Q3026">
        <f>O3026*_xlfn.XLOOKUP(K3026,AM:AM,AO:AO)</f>
        <v>0</v>
      </c>
      <c r="R3026" t="str">
        <f>_xlfn.XLOOKUP(E3026,AF:AF,AG:AG)</f>
        <v>VISAS Osvaldo Cruz</v>
      </c>
      <c r="S3026" t="str">
        <f>_xlfn.XLOOKUP(E3026,AF:AF,AI:AI)</f>
        <v>Cliente</v>
      </c>
      <c r="T3026">
        <f>WEEKNUM(G3026)</f>
        <v>44</v>
      </c>
      <c r="U3026">
        <f>YEAR(G3026)</f>
        <v>2025</v>
      </c>
      <c r="V3026" s="117">
        <f>IFERROR(Q3026/N3026,"0")</f>
        <v>0</v>
      </c>
    </row>
    <row r="3027" spans="1:22">
      <c r="A3027" t="str">
        <f>_xlfn.XLOOKUP(D3027,BN:BN,BO:BO)</f>
        <v>México</v>
      </c>
      <c r="B3027" t="s">
        <v>25</v>
      </c>
      <c r="C3027">
        <v>445</v>
      </c>
      <c r="D3027" t="str">
        <f>_xlfn.XLOOKUP(C3027,BH:BH,BI:BI)</f>
        <v>IsraelB</v>
      </c>
      <c r="E3027">
        <v>29648</v>
      </c>
      <c r="F3027" t="s">
        <v>3776</v>
      </c>
      <c r="G3027" s="63">
        <v>45956</v>
      </c>
      <c r="H3027" s="63">
        <v>46378</v>
      </c>
      <c r="I3027" t="s">
        <v>456</v>
      </c>
      <c r="J3027" t="str">
        <f>_xlfn.XLOOKUP(I3027,AS:AS,AU:AU)</f>
        <v>Visados</v>
      </c>
      <c r="K3027" t="s">
        <v>33</v>
      </c>
      <c r="L3027">
        <v>13.92</v>
      </c>
      <c r="M3027">
        <f>L3027*_xlfn.XLOOKUP(K3027,AM:AM,AN:AN)</f>
        <v>11.9712</v>
      </c>
      <c r="N3027">
        <f>L3027*_xlfn.XLOOKUP(K3027,AM:AM,AO:AO)</f>
        <v>13.92</v>
      </c>
      <c r="O3027">
        <v>0</v>
      </c>
      <c r="P3027">
        <f>O3027*_xlfn.XLOOKUP(K3027,AM:AM,AN:AN)</f>
        <v>0</v>
      </c>
      <c r="Q3027">
        <f>O3027*_xlfn.XLOOKUP(K3027,AM:AM,AO:AO)</f>
        <v>0</v>
      </c>
      <c r="R3027" t="str">
        <f>_xlfn.XLOOKUP(E3027,AF:AF,AG:AG)</f>
        <v>K-eta Corea del Sur</v>
      </c>
      <c r="S3027" t="str">
        <f>_xlfn.XLOOKUP(E3027,AF:AF,AI:AI)</f>
        <v>South Korea</v>
      </c>
      <c r="T3027">
        <f>WEEKNUM(G3027)</f>
        <v>44</v>
      </c>
      <c r="U3027">
        <f>YEAR(G3027)</f>
        <v>2025</v>
      </c>
      <c r="V3027" s="117">
        <f>IFERROR(Q3027/N3027,"0")</f>
        <v>0</v>
      </c>
    </row>
    <row r="3028" spans="1:22">
      <c r="A3028" t="str">
        <f>_xlfn.XLOOKUP(D3028,BN:BN,BO:BO)</f>
        <v>México</v>
      </c>
      <c r="B3028" t="s">
        <v>25</v>
      </c>
      <c r="C3028">
        <v>445</v>
      </c>
      <c r="D3028" t="str">
        <f>_xlfn.XLOOKUP(C3028,BH:BH,BI:BI)</f>
        <v>IsraelB</v>
      </c>
      <c r="E3028">
        <v>29059</v>
      </c>
      <c r="F3028" t="s">
        <v>3777</v>
      </c>
      <c r="G3028" s="63">
        <v>46027</v>
      </c>
      <c r="H3028" s="63">
        <v>46033</v>
      </c>
      <c r="I3028" t="s">
        <v>456</v>
      </c>
      <c r="J3028" t="str">
        <f>_xlfn.XLOOKUP(I3028,AS:AS,AU:AU)</f>
        <v>Visados</v>
      </c>
      <c r="K3028" t="s">
        <v>33</v>
      </c>
      <c r="L3028">
        <v>446.99</v>
      </c>
      <c r="M3028">
        <f>L3028*_xlfn.XLOOKUP(K3028,AM:AM,AN:AN)</f>
        <v>384.41140000000001</v>
      </c>
      <c r="N3028">
        <f>L3028*_xlfn.XLOOKUP(K3028,AM:AM,AO:AO)</f>
        <v>446.99</v>
      </c>
      <c r="O3028">
        <v>0</v>
      </c>
      <c r="P3028">
        <f>O3028*_xlfn.XLOOKUP(K3028,AM:AM,AN:AN)</f>
        <v>0</v>
      </c>
      <c r="Q3028">
        <f>O3028*_xlfn.XLOOKUP(K3028,AM:AM,AO:AO)</f>
        <v>0</v>
      </c>
      <c r="R3028" t="str">
        <f>_xlfn.XLOOKUP(E3028,AF:AF,AG:AG)</f>
        <v>Visas web</v>
      </c>
      <c r="S3028" t="str">
        <f>_xlfn.XLOOKUP(E3028,AF:AF,AI:AI)</f>
        <v>Canada</v>
      </c>
      <c r="T3028">
        <f>WEEKNUM(G3028)</f>
        <v>2</v>
      </c>
      <c r="U3028">
        <f>YEAR(G3028)</f>
        <v>2026</v>
      </c>
      <c r="V3028" s="117">
        <f>IFERROR(Q3028/N3028,"0")</f>
        <v>0</v>
      </c>
    </row>
    <row r="3029" spans="1:22">
      <c r="A3029" t="str">
        <f>_xlfn.XLOOKUP(D3029,BN:BN,BO:BO)</f>
        <v>México</v>
      </c>
      <c r="B3029" t="s">
        <v>25</v>
      </c>
      <c r="C3029">
        <v>445</v>
      </c>
      <c r="D3029" t="str">
        <f>_xlfn.XLOOKUP(C3029,BH:BH,BI:BI)</f>
        <v>IsraelB</v>
      </c>
      <c r="E3029">
        <v>25022</v>
      </c>
      <c r="F3029" t="s">
        <v>3778</v>
      </c>
      <c r="G3029" s="63">
        <v>46033</v>
      </c>
      <c r="H3029" s="63">
        <v>46034</v>
      </c>
      <c r="I3029" t="s">
        <v>376</v>
      </c>
      <c r="J3029" t="str">
        <f>_xlfn.XLOOKUP(I3029,AS:AS,AU:AU)</f>
        <v>Hotel</v>
      </c>
      <c r="K3029" t="s">
        <v>33</v>
      </c>
      <c r="L3029">
        <v>676</v>
      </c>
      <c r="M3029">
        <f>L3029*_xlfn.XLOOKUP(K3029,AM:AM,AN:AN)</f>
        <v>581.36</v>
      </c>
      <c r="N3029">
        <f>L3029*_xlfn.XLOOKUP(K3029,AM:AM,AO:AO)</f>
        <v>676</v>
      </c>
      <c r="O3029">
        <v>67.599999999999994</v>
      </c>
      <c r="P3029">
        <f>O3029*_xlfn.XLOOKUP(K3029,AM:AM,AN:AN)</f>
        <v>58.135999999999996</v>
      </c>
      <c r="Q3029">
        <f>O3029*_xlfn.XLOOKUP(K3029,AM:AM,AO:AO)</f>
        <v>67.599999999999994</v>
      </c>
      <c r="R3029" t="str">
        <f>_xlfn.XLOOKUP(E3029,AF:AF,AG:AG)</f>
        <v>THE PENINSULA TOKYO</v>
      </c>
      <c r="S3029" t="str">
        <f>_xlfn.XLOOKUP(E3029,AF:AF,AI:AI)</f>
        <v>Japan</v>
      </c>
      <c r="T3029">
        <f>WEEKNUM(G3029)</f>
        <v>3</v>
      </c>
      <c r="U3029">
        <f>YEAR(G3029)</f>
        <v>2026</v>
      </c>
      <c r="V3029" s="117">
        <f>IFERROR(Q3029/N3029,"0")</f>
        <v>9.9999999999999992E-2</v>
      </c>
    </row>
    <row r="3030" spans="1:22">
      <c r="A3030" t="str">
        <f>_xlfn.XLOOKUP(D3030,BN:BN,BO:BO)</f>
        <v>México</v>
      </c>
      <c r="B3030" t="s">
        <v>25</v>
      </c>
      <c r="C3030">
        <v>445</v>
      </c>
      <c r="D3030" t="str">
        <f>_xlfn.XLOOKUP(C3030,BH:BH,BI:BI)</f>
        <v>IsraelB</v>
      </c>
      <c r="E3030">
        <v>25022</v>
      </c>
      <c r="F3030" t="s">
        <v>3778</v>
      </c>
      <c r="G3030" s="63">
        <v>46033</v>
      </c>
      <c r="H3030" s="63">
        <v>46034</v>
      </c>
      <c r="I3030" t="s">
        <v>376</v>
      </c>
      <c r="J3030" t="str">
        <f>_xlfn.XLOOKUP(I3030,AS:AS,AU:AU)</f>
        <v>Hotel</v>
      </c>
      <c r="K3030" t="s">
        <v>33</v>
      </c>
      <c r="L3030">
        <v>676</v>
      </c>
      <c r="M3030">
        <f>L3030*_xlfn.XLOOKUP(K3030,AM:AM,AN:AN)</f>
        <v>581.36</v>
      </c>
      <c r="N3030">
        <f>L3030*_xlfn.XLOOKUP(K3030,AM:AM,AO:AO)</f>
        <v>676</v>
      </c>
      <c r="O3030">
        <v>67.599999999999994</v>
      </c>
      <c r="P3030">
        <f>O3030*_xlfn.XLOOKUP(K3030,AM:AM,AN:AN)</f>
        <v>58.135999999999996</v>
      </c>
      <c r="Q3030">
        <f>O3030*_xlfn.XLOOKUP(K3030,AM:AM,AO:AO)</f>
        <v>67.599999999999994</v>
      </c>
      <c r="R3030" t="str">
        <f>_xlfn.XLOOKUP(E3030,AF:AF,AG:AG)</f>
        <v>THE PENINSULA TOKYO</v>
      </c>
      <c r="S3030" t="str">
        <f>_xlfn.XLOOKUP(E3030,AF:AF,AI:AI)</f>
        <v>Japan</v>
      </c>
      <c r="T3030">
        <f>WEEKNUM(G3030)</f>
        <v>3</v>
      </c>
      <c r="U3030">
        <f>YEAR(G3030)</f>
        <v>2026</v>
      </c>
      <c r="V3030" s="117">
        <f>IFERROR(Q3030/N3030,"0")</f>
        <v>9.9999999999999992E-2</v>
      </c>
    </row>
    <row r="3031" spans="1:22">
      <c r="A3031" t="str">
        <f>_xlfn.XLOOKUP(D3031,BN:BN,BO:BO)</f>
        <v>México</v>
      </c>
      <c r="B3031" t="s">
        <v>25</v>
      </c>
      <c r="C3031">
        <v>445</v>
      </c>
      <c r="D3031" t="str">
        <f>_xlfn.XLOOKUP(C3031,BH:BH,BI:BI)</f>
        <v>IsraelB</v>
      </c>
      <c r="E3031">
        <v>25022</v>
      </c>
      <c r="F3031" t="s">
        <v>3778</v>
      </c>
      <c r="G3031" s="63">
        <v>46033</v>
      </c>
      <c r="H3031" s="63">
        <v>46034</v>
      </c>
      <c r="I3031" t="s">
        <v>376</v>
      </c>
      <c r="J3031" t="str">
        <f>_xlfn.XLOOKUP(I3031,AS:AS,AU:AU)</f>
        <v>Hotel</v>
      </c>
      <c r="K3031" t="s">
        <v>33</v>
      </c>
      <c r="L3031">
        <v>676</v>
      </c>
      <c r="M3031">
        <f>L3031*_xlfn.XLOOKUP(K3031,AM:AM,AN:AN)</f>
        <v>581.36</v>
      </c>
      <c r="N3031">
        <f>L3031*_xlfn.XLOOKUP(K3031,AM:AM,AO:AO)</f>
        <v>676</v>
      </c>
      <c r="O3031">
        <v>67.599999999999994</v>
      </c>
      <c r="P3031">
        <f>O3031*_xlfn.XLOOKUP(K3031,AM:AM,AN:AN)</f>
        <v>58.135999999999996</v>
      </c>
      <c r="Q3031">
        <f>O3031*_xlfn.XLOOKUP(K3031,AM:AM,AO:AO)</f>
        <v>67.599999999999994</v>
      </c>
      <c r="R3031" t="str">
        <f>_xlfn.XLOOKUP(E3031,AF:AF,AG:AG)</f>
        <v>THE PENINSULA TOKYO</v>
      </c>
      <c r="S3031" t="str">
        <f>_xlfn.XLOOKUP(E3031,AF:AF,AI:AI)</f>
        <v>Japan</v>
      </c>
      <c r="T3031">
        <f>WEEKNUM(G3031)</f>
        <v>3</v>
      </c>
      <c r="U3031">
        <f>YEAR(G3031)</f>
        <v>2026</v>
      </c>
      <c r="V3031" s="117">
        <f>IFERROR(Q3031/N3031,"0")</f>
        <v>9.9999999999999992E-2</v>
      </c>
    </row>
    <row r="3032" spans="1:22">
      <c r="A3032" t="str">
        <f>_xlfn.XLOOKUP(D3032,BN:BN,BO:BO)</f>
        <v>México</v>
      </c>
      <c r="B3032" t="s">
        <v>25</v>
      </c>
      <c r="C3032">
        <v>446</v>
      </c>
      <c r="D3032" t="str">
        <f>_xlfn.XLOOKUP(C3032,BH:BH,BI:BI)</f>
        <v>DianaM</v>
      </c>
      <c r="E3032">
        <v>27723</v>
      </c>
      <c r="F3032" t="s">
        <v>3779</v>
      </c>
      <c r="G3032" s="63">
        <v>45790</v>
      </c>
      <c r="H3032" s="63">
        <v>45802</v>
      </c>
      <c r="I3032" t="s">
        <v>376</v>
      </c>
      <c r="J3032" t="str">
        <f>_xlfn.XLOOKUP(I3032,AS:AS,AU:AU)</f>
        <v>Hotel</v>
      </c>
      <c r="K3032" t="s">
        <v>33</v>
      </c>
      <c r="L3032">
        <v>5836</v>
      </c>
      <c r="M3032">
        <f>L3032*_xlfn.XLOOKUP(K3032,AM:AM,AN:AN)</f>
        <v>5018.96</v>
      </c>
      <c r="N3032">
        <f>L3032*_xlfn.XLOOKUP(K3032,AM:AM,AO:AO)</f>
        <v>5836</v>
      </c>
      <c r="O3032">
        <v>583.6</v>
      </c>
      <c r="P3032">
        <f>O3032*_xlfn.XLOOKUP(K3032,AM:AM,AN:AN)</f>
        <v>501.89600000000002</v>
      </c>
      <c r="Q3032">
        <f>O3032*_xlfn.XLOOKUP(K3032,AM:AM,AO:AO)</f>
        <v>583.6</v>
      </c>
      <c r="R3032" t="str">
        <f>_xlfn.XLOOKUP(E3032,AF:AF,AG:AG)</f>
        <v>FORESTIS DOLOMITES</v>
      </c>
      <c r="S3032" t="str">
        <f>_xlfn.XLOOKUP(E3032,AF:AF,AI:AI)</f>
        <v>Italy</v>
      </c>
      <c r="T3032">
        <f>WEEKNUM(G3032)</f>
        <v>20</v>
      </c>
      <c r="U3032">
        <f>YEAR(G3032)</f>
        <v>2025</v>
      </c>
      <c r="V3032" s="117">
        <f>IFERROR(Q3032/N3032,"0")</f>
        <v>0.1</v>
      </c>
    </row>
    <row r="3033" spans="1:22">
      <c r="A3033" t="str">
        <f>_xlfn.XLOOKUP(D3033,BN:BN,BO:BO)</f>
        <v>México</v>
      </c>
      <c r="B3033" t="s">
        <v>25</v>
      </c>
      <c r="C3033">
        <v>446</v>
      </c>
      <c r="D3033" t="str">
        <f>_xlfn.XLOOKUP(C3033,BH:BH,BI:BI)</f>
        <v>DianaM</v>
      </c>
      <c r="E3033">
        <v>27115</v>
      </c>
      <c r="F3033" t="s">
        <v>2955</v>
      </c>
      <c r="G3033" s="63">
        <v>45790</v>
      </c>
      <c r="H3033" s="63">
        <v>45802</v>
      </c>
      <c r="I3033" t="s">
        <v>376</v>
      </c>
      <c r="J3033" t="str">
        <f>_xlfn.XLOOKUP(I3033,AS:AS,AU:AU)</f>
        <v>Hotel</v>
      </c>
      <c r="K3033" t="s">
        <v>33</v>
      </c>
      <c r="L3033">
        <v>6175</v>
      </c>
      <c r="M3033">
        <f>L3033*_xlfn.XLOOKUP(K3033,AM:AM,AN:AN)</f>
        <v>5310.5</v>
      </c>
      <c r="N3033">
        <f>L3033*_xlfn.XLOOKUP(K3033,AM:AM,AO:AO)</f>
        <v>6175</v>
      </c>
      <c r="O3033">
        <v>617.58000000000004</v>
      </c>
      <c r="P3033">
        <f>O3033*_xlfn.XLOOKUP(K3033,AM:AM,AN:AN)</f>
        <v>531.11880000000008</v>
      </c>
      <c r="Q3033">
        <f>O3033*_xlfn.XLOOKUP(K3033,AM:AM,AO:AO)</f>
        <v>617.58000000000004</v>
      </c>
      <c r="R3033" t="str">
        <f>_xlfn.XLOOKUP(E3033,AF:AF,AG:AG)</f>
        <v>RESCHIO HOTEL</v>
      </c>
      <c r="S3033" t="str">
        <f>_xlfn.XLOOKUP(E3033,AF:AF,AI:AI)</f>
        <v>Italy</v>
      </c>
      <c r="T3033">
        <f>WEEKNUM(G3033)</f>
        <v>20</v>
      </c>
      <c r="U3033">
        <f>YEAR(G3033)</f>
        <v>2025</v>
      </c>
      <c r="V3033" s="117">
        <f>IFERROR(Q3033/N3033,"0")</f>
        <v>0.10001295546558706</v>
      </c>
    </row>
    <row r="3034" spans="1:22">
      <c r="A3034" t="str">
        <f>_xlfn.XLOOKUP(D3034,BN:BN,BO:BO)</f>
        <v>México</v>
      </c>
      <c r="B3034" t="s">
        <v>25</v>
      </c>
      <c r="C3034">
        <v>446</v>
      </c>
      <c r="D3034" t="str">
        <f>_xlfn.XLOOKUP(C3034,BH:BH,BI:BI)</f>
        <v>DianaM</v>
      </c>
      <c r="E3034">
        <v>28943</v>
      </c>
      <c r="F3034" t="s">
        <v>3780</v>
      </c>
      <c r="G3034" s="63">
        <v>45798</v>
      </c>
      <c r="H3034" s="63">
        <v>45802</v>
      </c>
      <c r="I3034" t="s">
        <v>376</v>
      </c>
      <c r="J3034" t="str">
        <f>_xlfn.XLOOKUP(I3034,AS:AS,AU:AU)</f>
        <v>Hotel</v>
      </c>
      <c r="K3034" t="s">
        <v>33</v>
      </c>
      <c r="L3034">
        <v>2945.51</v>
      </c>
      <c r="M3034">
        <f>L3034*_xlfn.XLOOKUP(K3034,AM:AM,AN:AN)</f>
        <v>2533.1386000000002</v>
      </c>
      <c r="N3034">
        <f>L3034*_xlfn.XLOOKUP(K3034,AM:AM,AO:AO)</f>
        <v>2945.51</v>
      </c>
      <c r="O3034">
        <v>249.01</v>
      </c>
      <c r="P3034">
        <f>O3034*_xlfn.XLOOKUP(K3034,AM:AM,AN:AN)</f>
        <v>214.14859999999999</v>
      </c>
      <c r="Q3034">
        <f>O3034*_xlfn.XLOOKUP(K3034,AM:AM,AO:AO)</f>
        <v>249.01</v>
      </c>
      <c r="R3034" t="str">
        <f>_xlfn.XLOOKUP(E3034,AF:AF,AG:AG)</f>
        <v>LE GRAND HOTEL CAYRE</v>
      </c>
      <c r="S3034" t="str">
        <f>_xlfn.XLOOKUP(E3034,AF:AF,AI:AI)</f>
        <v>France</v>
      </c>
      <c r="T3034">
        <f>WEEKNUM(G3034)</f>
        <v>21</v>
      </c>
      <c r="U3034">
        <f>YEAR(G3034)</f>
        <v>2025</v>
      </c>
      <c r="V3034" s="117">
        <f>IFERROR(Q3034/N3034,"0")</f>
        <v>8.453884047244789E-2</v>
      </c>
    </row>
    <row r="3035" spans="1:22">
      <c r="A3035" t="str">
        <f>_xlfn.XLOOKUP(D3035,BN:BN,BO:BO)</f>
        <v>México</v>
      </c>
      <c r="B3035" t="s">
        <v>25</v>
      </c>
      <c r="C3035">
        <v>446</v>
      </c>
      <c r="D3035" t="str">
        <f>_xlfn.XLOOKUP(C3035,BH:BH,BI:BI)</f>
        <v>DianaM</v>
      </c>
      <c r="E3035">
        <v>27723</v>
      </c>
      <c r="F3035" t="s">
        <v>1880</v>
      </c>
      <c r="G3035" s="63">
        <v>45790</v>
      </c>
      <c r="H3035" s="63">
        <v>45802</v>
      </c>
      <c r="I3035" t="s">
        <v>376</v>
      </c>
      <c r="J3035" t="str">
        <f>_xlfn.XLOOKUP(I3035,AS:AS,AU:AU)</f>
        <v>Hotel</v>
      </c>
      <c r="K3035" t="s">
        <v>33</v>
      </c>
      <c r="L3035">
        <v>5203</v>
      </c>
      <c r="M3035">
        <f>L3035*_xlfn.XLOOKUP(K3035,AM:AM,AN:AN)</f>
        <v>4474.58</v>
      </c>
      <c r="N3035">
        <f>L3035*_xlfn.XLOOKUP(K3035,AM:AM,AO:AO)</f>
        <v>5203</v>
      </c>
      <c r="O3035">
        <v>520.29999999999995</v>
      </c>
      <c r="P3035">
        <f>O3035*_xlfn.XLOOKUP(K3035,AM:AM,AN:AN)</f>
        <v>447.45799999999997</v>
      </c>
      <c r="Q3035">
        <f>O3035*_xlfn.XLOOKUP(K3035,AM:AM,AO:AO)</f>
        <v>520.29999999999995</v>
      </c>
      <c r="R3035" t="str">
        <f>_xlfn.XLOOKUP(E3035,AF:AF,AG:AG)</f>
        <v>FORESTIS DOLOMITES</v>
      </c>
      <c r="S3035" t="str">
        <f>_xlfn.XLOOKUP(E3035,AF:AF,AI:AI)</f>
        <v>Italy</v>
      </c>
      <c r="T3035">
        <f>WEEKNUM(G3035)</f>
        <v>20</v>
      </c>
      <c r="U3035">
        <f>YEAR(G3035)</f>
        <v>2025</v>
      </c>
      <c r="V3035" s="117">
        <f>IFERROR(Q3035/N3035,"0")</f>
        <v>9.9999999999999992E-2</v>
      </c>
    </row>
    <row r="3036" spans="1:22">
      <c r="A3036" t="str">
        <f>_xlfn.XLOOKUP(D3036,BN:BN,BO:BO)</f>
        <v>México</v>
      </c>
      <c r="B3036" t="s">
        <v>25</v>
      </c>
      <c r="C3036">
        <v>447</v>
      </c>
      <c r="D3036" t="str">
        <f>_xlfn.XLOOKUP(C3036,BH:BH,BI:BI)</f>
        <v>ManonR</v>
      </c>
      <c r="E3036">
        <v>28934</v>
      </c>
      <c r="F3036" t="s">
        <v>3781</v>
      </c>
      <c r="G3036" s="63" t="s">
        <v>218</v>
      </c>
      <c r="H3036" t="s">
        <v>218</v>
      </c>
      <c r="I3036" t="s">
        <v>366</v>
      </c>
      <c r="J3036" t="str">
        <f>_xlfn.XLOOKUP(I3036,AS:AS,AU:AU)</f>
        <v>Vuelos</v>
      </c>
      <c r="K3036" t="s">
        <v>33</v>
      </c>
      <c r="L3036">
        <v>545.29999999999995</v>
      </c>
      <c r="M3036">
        <f>L3036*_xlfn.XLOOKUP(K3036,AM:AM,AN:AN)</f>
        <v>468.95799999999997</v>
      </c>
      <c r="N3036">
        <f>L3036*_xlfn.XLOOKUP(K3036,AM:AM,AO:AO)</f>
        <v>545.29999999999995</v>
      </c>
      <c r="O3036">
        <v>0</v>
      </c>
      <c r="P3036">
        <f>O3036*_xlfn.XLOOKUP(K3036,AM:AM,AN:AN)</f>
        <v>0</v>
      </c>
      <c r="Q3036">
        <f>O3036*_xlfn.XLOOKUP(K3036,AM:AM,AO:AO)</f>
        <v>0</v>
      </c>
      <c r="R3036" t="str">
        <f>_xlfn.XLOOKUP(E3036,AF:AF,AG:AG)</f>
        <v>F1S USA</v>
      </c>
      <c r="S3036" t="str">
        <f>_xlfn.XLOOKUP(E3036,AF:AF,AI:AI)</f>
        <v>United States</v>
      </c>
      <c r="T3036" t="e">
        <f>WEEKNUM(G3036)</f>
        <v>#VALUE!</v>
      </c>
      <c r="U3036" t="e">
        <f>YEAR(G3036)</f>
        <v>#VALUE!</v>
      </c>
      <c r="V3036" s="117">
        <f>IFERROR(Q3036/N3036,"0")</f>
        <v>0</v>
      </c>
    </row>
    <row r="3037" spans="1:22">
      <c r="A3037" t="str">
        <f>_xlfn.XLOOKUP(D3037,BN:BN,BO:BO)</f>
        <v>México</v>
      </c>
      <c r="B3037" t="s">
        <v>25</v>
      </c>
      <c r="C3037">
        <v>447</v>
      </c>
      <c r="D3037" t="str">
        <f>_xlfn.XLOOKUP(C3037,BH:BH,BI:BI)</f>
        <v>ManonR</v>
      </c>
      <c r="E3037">
        <v>28934</v>
      </c>
      <c r="F3037" t="s">
        <v>3782</v>
      </c>
      <c r="G3037" s="63" t="s">
        <v>218</v>
      </c>
      <c r="H3037" t="s">
        <v>218</v>
      </c>
      <c r="I3037" t="s">
        <v>366</v>
      </c>
      <c r="J3037" t="str">
        <f>_xlfn.XLOOKUP(I3037,AS:AS,AU:AU)</f>
        <v>Vuelos</v>
      </c>
      <c r="K3037" t="s">
        <v>33</v>
      </c>
      <c r="L3037">
        <v>545.29999999999995</v>
      </c>
      <c r="M3037">
        <f>L3037*_xlfn.XLOOKUP(K3037,AM:AM,AN:AN)</f>
        <v>468.95799999999997</v>
      </c>
      <c r="N3037">
        <f>L3037*_xlfn.XLOOKUP(K3037,AM:AM,AO:AO)</f>
        <v>545.29999999999995</v>
      </c>
      <c r="O3037">
        <v>0</v>
      </c>
      <c r="P3037">
        <f>O3037*_xlfn.XLOOKUP(K3037,AM:AM,AN:AN)</f>
        <v>0</v>
      </c>
      <c r="Q3037">
        <f>O3037*_xlfn.XLOOKUP(K3037,AM:AM,AO:AO)</f>
        <v>0</v>
      </c>
      <c r="R3037" t="str">
        <f>_xlfn.XLOOKUP(E3037,AF:AF,AG:AG)</f>
        <v>F1S USA</v>
      </c>
      <c r="S3037" t="str">
        <f>_xlfn.XLOOKUP(E3037,AF:AF,AI:AI)</f>
        <v>United States</v>
      </c>
      <c r="T3037" t="e">
        <f>WEEKNUM(G3037)</f>
        <v>#VALUE!</v>
      </c>
      <c r="U3037" t="e">
        <f>YEAR(G3037)</f>
        <v>#VALUE!</v>
      </c>
      <c r="V3037" s="117">
        <f>IFERROR(Q3037/N3037,"0")</f>
        <v>0</v>
      </c>
    </row>
    <row r="3038" spans="1:22">
      <c r="A3038" t="str">
        <f>_xlfn.XLOOKUP(D3038,BN:BN,BO:BO)</f>
        <v>México</v>
      </c>
      <c r="B3038" t="s">
        <v>25</v>
      </c>
      <c r="C3038">
        <v>447</v>
      </c>
      <c r="D3038" t="str">
        <f>_xlfn.XLOOKUP(C3038,BH:BH,BI:BI)</f>
        <v>ManonR</v>
      </c>
      <c r="E3038">
        <v>28934</v>
      </c>
      <c r="F3038" t="s">
        <v>3783</v>
      </c>
      <c r="G3038" s="63">
        <v>45872</v>
      </c>
      <c r="H3038" s="63" t="s">
        <v>218</v>
      </c>
      <c r="I3038" t="s">
        <v>366</v>
      </c>
      <c r="J3038" t="str">
        <f>_xlfn.XLOOKUP(I3038,AS:AS,AU:AU)</f>
        <v>Vuelos</v>
      </c>
      <c r="K3038" t="s">
        <v>33</v>
      </c>
      <c r="L3038">
        <v>4097.0600000000004</v>
      </c>
      <c r="M3038">
        <f>L3038*_xlfn.XLOOKUP(K3038,AM:AM,AN:AN)</f>
        <v>3523.4716000000003</v>
      </c>
      <c r="N3038">
        <f>L3038*_xlfn.XLOOKUP(K3038,AM:AM,AO:AO)</f>
        <v>4097.0600000000004</v>
      </c>
      <c r="O3038">
        <v>0</v>
      </c>
      <c r="P3038">
        <f>O3038*_xlfn.XLOOKUP(K3038,AM:AM,AN:AN)</f>
        <v>0</v>
      </c>
      <c r="Q3038">
        <f>O3038*_xlfn.XLOOKUP(K3038,AM:AM,AO:AO)</f>
        <v>0</v>
      </c>
      <c r="R3038" t="str">
        <f>_xlfn.XLOOKUP(E3038,AF:AF,AG:AG)</f>
        <v>F1S USA</v>
      </c>
      <c r="S3038" t="str">
        <f>_xlfn.XLOOKUP(E3038,AF:AF,AI:AI)</f>
        <v>United States</v>
      </c>
      <c r="T3038">
        <f>WEEKNUM(G3038)</f>
        <v>32</v>
      </c>
      <c r="U3038">
        <f>YEAR(G3038)</f>
        <v>2025</v>
      </c>
      <c r="V3038" s="117">
        <f>IFERROR(Q3038/N3038,"0")</f>
        <v>0</v>
      </c>
    </row>
    <row r="3039" spans="1:22">
      <c r="A3039" t="str">
        <f>_xlfn.XLOOKUP(D3039,BN:BN,BO:BO)</f>
        <v>México</v>
      </c>
      <c r="B3039" t="s">
        <v>25</v>
      </c>
      <c r="C3039">
        <v>447</v>
      </c>
      <c r="D3039" t="str">
        <f>_xlfn.XLOOKUP(C3039,BH:BH,BI:BI)</f>
        <v>ManonR</v>
      </c>
      <c r="E3039">
        <v>28934</v>
      </c>
      <c r="F3039" t="s">
        <v>3784</v>
      </c>
      <c r="G3039" s="63">
        <v>45852</v>
      </c>
      <c r="H3039" s="63" t="s">
        <v>218</v>
      </c>
      <c r="I3039" t="s">
        <v>366</v>
      </c>
      <c r="J3039" t="str">
        <f>_xlfn.XLOOKUP(I3039,AS:AS,AU:AU)</f>
        <v>Vuelos</v>
      </c>
      <c r="K3039" t="s">
        <v>33</v>
      </c>
      <c r="L3039">
        <v>46.9</v>
      </c>
      <c r="M3039">
        <f>L3039*_xlfn.XLOOKUP(K3039,AM:AM,AN:AN)</f>
        <v>40.333999999999996</v>
      </c>
      <c r="N3039">
        <f>L3039*_xlfn.XLOOKUP(K3039,AM:AM,AO:AO)</f>
        <v>46.9</v>
      </c>
      <c r="O3039">
        <v>0</v>
      </c>
      <c r="P3039">
        <f>O3039*_xlfn.XLOOKUP(K3039,AM:AM,AN:AN)</f>
        <v>0</v>
      </c>
      <c r="Q3039">
        <f>O3039*_xlfn.XLOOKUP(K3039,AM:AM,AO:AO)</f>
        <v>0</v>
      </c>
      <c r="R3039" t="str">
        <f>_xlfn.XLOOKUP(E3039,AF:AF,AG:AG)</f>
        <v>F1S USA</v>
      </c>
      <c r="S3039" t="str">
        <f>_xlfn.XLOOKUP(E3039,AF:AF,AI:AI)</f>
        <v>United States</v>
      </c>
      <c r="T3039">
        <f>WEEKNUM(G3039)</f>
        <v>29</v>
      </c>
      <c r="U3039">
        <f>YEAR(G3039)</f>
        <v>2025</v>
      </c>
      <c r="V3039" s="117">
        <f>IFERROR(Q3039/N3039,"0")</f>
        <v>0</v>
      </c>
    </row>
    <row r="3040" spans="1:22">
      <c r="A3040" t="str">
        <f>_xlfn.XLOOKUP(D3040,BN:BN,BO:BO)</f>
        <v>México</v>
      </c>
      <c r="B3040" t="s">
        <v>25</v>
      </c>
      <c r="C3040">
        <v>447</v>
      </c>
      <c r="D3040" t="str">
        <f>_xlfn.XLOOKUP(C3040,BH:BH,BI:BI)</f>
        <v>ManonR</v>
      </c>
      <c r="E3040">
        <v>28934</v>
      </c>
      <c r="F3040" t="s">
        <v>3781</v>
      </c>
      <c r="G3040" s="63">
        <v>45846</v>
      </c>
      <c r="H3040" s="63" t="s">
        <v>218</v>
      </c>
      <c r="I3040" t="s">
        <v>366</v>
      </c>
      <c r="J3040" t="str">
        <f>_xlfn.XLOOKUP(I3040,AS:AS,AU:AU)</f>
        <v>Vuelos</v>
      </c>
      <c r="K3040" t="s">
        <v>33</v>
      </c>
      <c r="L3040">
        <v>304.89999999999998</v>
      </c>
      <c r="M3040">
        <f>L3040*_xlfn.XLOOKUP(K3040,AM:AM,AN:AN)</f>
        <v>262.214</v>
      </c>
      <c r="N3040">
        <f>L3040*_xlfn.XLOOKUP(K3040,AM:AM,AO:AO)</f>
        <v>304.89999999999998</v>
      </c>
      <c r="O3040">
        <v>0</v>
      </c>
      <c r="P3040">
        <f>O3040*_xlfn.XLOOKUP(K3040,AM:AM,AN:AN)</f>
        <v>0</v>
      </c>
      <c r="Q3040">
        <f>O3040*_xlfn.XLOOKUP(K3040,AM:AM,AO:AO)</f>
        <v>0</v>
      </c>
      <c r="R3040" t="str">
        <f>_xlfn.XLOOKUP(E3040,AF:AF,AG:AG)</f>
        <v>F1S USA</v>
      </c>
      <c r="S3040" t="str">
        <f>_xlfn.XLOOKUP(E3040,AF:AF,AI:AI)</f>
        <v>United States</v>
      </c>
      <c r="T3040">
        <f>WEEKNUM(G3040)</f>
        <v>28</v>
      </c>
      <c r="U3040">
        <f>YEAR(G3040)</f>
        <v>2025</v>
      </c>
      <c r="V3040" s="117">
        <f>IFERROR(Q3040/N3040,"0")</f>
        <v>0</v>
      </c>
    </row>
    <row r="3041" spans="1:22">
      <c r="A3041" t="str">
        <f>_xlfn.XLOOKUP(D3041,BN:BN,BO:BO)</f>
        <v>México</v>
      </c>
      <c r="B3041" t="s">
        <v>25</v>
      </c>
      <c r="C3041">
        <v>447</v>
      </c>
      <c r="D3041" t="str">
        <f>_xlfn.XLOOKUP(C3041,BH:BH,BI:BI)</f>
        <v>ManonR</v>
      </c>
      <c r="E3041">
        <v>28934</v>
      </c>
      <c r="F3041" t="s">
        <v>3782</v>
      </c>
      <c r="G3041" s="63">
        <v>45846</v>
      </c>
      <c r="H3041" s="63" t="s">
        <v>218</v>
      </c>
      <c r="I3041" t="s">
        <v>366</v>
      </c>
      <c r="J3041" t="str">
        <f>_xlfn.XLOOKUP(I3041,AS:AS,AU:AU)</f>
        <v>Vuelos</v>
      </c>
      <c r="K3041" t="s">
        <v>33</v>
      </c>
      <c r="L3041">
        <v>304.89999999999998</v>
      </c>
      <c r="M3041">
        <f>L3041*_xlfn.XLOOKUP(K3041,AM:AM,AN:AN)</f>
        <v>262.214</v>
      </c>
      <c r="N3041">
        <f>L3041*_xlfn.XLOOKUP(K3041,AM:AM,AO:AO)</f>
        <v>304.89999999999998</v>
      </c>
      <c r="O3041">
        <v>0</v>
      </c>
      <c r="P3041">
        <f>O3041*_xlfn.XLOOKUP(K3041,AM:AM,AN:AN)</f>
        <v>0</v>
      </c>
      <c r="Q3041">
        <f>O3041*_xlfn.XLOOKUP(K3041,AM:AM,AO:AO)</f>
        <v>0</v>
      </c>
      <c r="R3041" t="str">
        <f>_xlfn.XLOOKUP(E3041,AF:AF,AG:AG)</f>
        <v>F1S USA</v>
      </c>
      <c r="S3041" t="str">
        <f>_xlfn.XLOOKUP(E3041,AF:AF,AI:AI)</f>
        <v>United States</v>
      </c>
      <c r="T3041">
        <f>WEEKNUM(G3041)</f>
        <v>28</v>
      </c>
      <c r="U3041">
        <f>YEAR(G3041)</f>
        <v>2025</v>
      </c>
      <c r="V3041" s="117">
        <f>IFERROR(Q3041/N3041,"0")</f>
        <v>0</v>
      </c>
    </row>
    <row r="3042" spans="1:22">
      <c r="A3042" t="str">
        <f>_xlfn.XLOOKUP(D3042,BN:BN,BO:BO)</f>
        <v>México</v>
      </c>
      <c r="B3042" t="s">
        <v>25</v>
      </c>
      <c r="C3042">
        <v>447</v>
      </c>
      <c r="D3042" t="str">
        <f>_xlfn.XLOOKUP(C3042,BH:BH,BI:BI)</f>
        <v>ManonR</v>
      </c>
      <c r="E3042">
        <v>25514</v>
      </c>
      <c r="F3042" t="s">
        <v>3785</v>
      </c>
      <c r="G3042" s="63">
        <v>45842</v>
      </c>
      <c r="H3042" s="63">
        <v>45844</v>
      </c>
      <c r="I3042" t="s">
        <v>376</v>
      </c>
      <c r="J3042" t="str">
        <f>_xlfn.XLOOKUP(I3042,AS:AS,AU:AU)</f>
        <v>Hotel</v>
      </c>
      <c r="K3042" t="s">
        <v>33</v>
      </c>
      <c r="L3042">
        <v>2023</v>
      </c>
      <c r="M3042">
        <f>L3042*_xlfn.XLOOKUP(K3042,AM:AM,AN:AN)</f>
        <v>1739.78</v>
      </c>
      <c r="N3042">
        <f>L3042*_xlfn.XLOOKUP(K3042,AM:AM,AO:AO)</f>
        <v>2023</v>
      </c>
      <c r="O3042">
        <v>166.39</v>
      </c>
      <c r="P3042">
        <f>O3042*_xlfn.XLOOKUP(K3042,AM:AM,AN:AN)</f>
        <v>143.09539999999998</v>
      </c>
      <c r="Q3042">
        <f>O3042*_xlfn.XLOOKUP(K3042,AM:AM,AO:AO)</f>
        <v>166.39</v>
      </c>
      <c r="R3042" t="str">
        <f>_xlfn.XLOOKUP(E3042,AF:AF,AG:AG)</f>
        <v>STRIPE</v>
      </c>
      <c r="S3042" t="str">
        <f>_xlfn.XLOOKUP(E3042,AF:AF,AI:AI)</f>
        <v>Mexico</v>
      </c>
      <c r="T3042">
        <f>WEEKNUM(G3042)</f>
        <v>27</v>
      </c>
      <c r="U3042">
        <f>YEAR(G3042)</f>
        <v>2025</v>
      </c>
      <c r="V3042" s="117">
        <f>IFERROR(Q3042/N3042,"0")</f>
        <v>8.224913494809688E-2</v>
      </c>
    </row>
    <row r="3043" spans="1:22">
      <c r="A3043" t="str">
        <f>_xlfn.XLOOKUP(D3043,BN:BN,BO:BO)</f>
        <v>México</v>
      </c>
      <c r="B3043" t="s">
        <v>25</v>
      </c>
      <c r="C3043">
        <v>447</v>
      </c>
      <c r="D3043" t="str">
        <f>_xlfn.XLOOKUP(C3043,BH:BH,BI:BI)</f>
        <v>ManonR</v>
      </c>
      <c r="E3043">
        <v>25780</v>
      </c>
      <c r="F3043" t="s">
        <v>3786</v>
      </c>
      <c r="G3043" s="63">
        <v>45846</v>
      </c>
      <c r="H3043" s="63">
        <v>45846</v>
      </c>
      <c r="I3043" t="s">
        <v>425</v>
      </c>
      <c r="J3043" t="str">
        <f>_xlfn.XLOOKUP(I3043,AS:AS,AU:AU)</f>
        <v>Traslados</v>
      </c>
      <c r="K3043" t="s">
        <v>33</v>
      </c>
      <c r="L3043">
        <v>345</v>
      </c>
      <c r="M3043">
        <f>L3043*_xlfn.XLOOKUP(K3043,AM:AM,AN:AN)</f>
        <v>296.7</v>
      </c>
      <c r="N3043">
        <f>L3043*_xlfn.XLOOKUP(K3043,AM:AM,AO:AO)</f>
        <v>345</v>
      </c>
      <c r="O3043">
        <v>51.75</v>
      </c>
      <c r="P3043">
        <f>O3043*_xlfn.XLOOKUP(K3043,AM:AM,AN:AN)</f>
        <v>44.505000000000003</v>
      </c>
      <c r="Q3043">
        <f>O3043*_xlfn.XLOOKUP(K3043,AM:AM,AO:AO)</f>
        <v>51.75</v>
      </c>
      <c r="R3043" t="str">
        <f>_xlfn.XLOOKUP(E3043,AF:AF,AG:AG)</f>
        <v>ROLZO</v>
      </c>
      <c r="S3043" t="str">
        <f>_xlfn.XLOOKUP(E3043,AF:AF,AI:AI)</f>
        <v>United Kingdom</v>
      </c>
      <c r="T3043">
        <f>WEEKNUM(G3043)</f>
        <v>28</v>
      </c>
      <c r="U3043">
        <f>YEAR(G3043)</f>
        <v>2025</v>
      </c>
      <c r="V3043" s="117">
        <f>IFERROR(Q3043/N3043,"0")</f>
        <v>0.15</v>
      </c>
    </row>
    <row r="3044" spans="1:22">
      <c r="A3044" t="str">
        <f>_xlfn.XLOOKUP(D3044,BN:BN,BO:BO)</f>
        <v>México</v>
      </c>
      <c r="B3044" t="s">
        <v>25</v>
      </c>
      <c r="C3044">
        <v>447</v>
      </c>
      <c r="D3044" t="str">
        <f>_xlfn.XLOOKUP(C3044,BH:BH,BI:BI)</f>
        <v>ManonR</v>
      </c>
      <c r="E3044">
        <v>31085</v>
      </c>
      <c r="F3044" t="s">
        <v>3787</v>
      </c>
      <c r="G3044" s="63">
        <v>45844</v>
      </c>
      <c r="H3044" s="63">
        <v>45846</v>
      </c>
      <c r="I3044" t="s">
        <v>376</v>
      </c>
      <c r="J3044" t="str">
        <f>_xlfn.XLOOKUP(I3044,AS:AS,AU:AU)</f>
        <v>Hotel</v>
      </c>
      <c r="K3044" t="s">
        <v>33</v>
      </c>
      <c r="L3044">
        <v>1466</v>
      </c>
      <c r="M3044">
        <f>L3044*_xlfn.XLOOKUP(K3044,AM:AM,AN:AN)</f>
        <v>1260.76</v>
      </c>
      <c r="N3044">
        <f>L3044*_xlfn.XLOOKUP(K3044,AM:AM,AO:AO)</f>
        <v>1466</v>
      </c>
      <c r="O3044">
        <v>177.7</v>
      </c>
      <c r="P3044">
        <f>O3044*_xlfn.XLOOKUP(K3044,AM:AM,AN:AN)</f>
        <v>152.82199999999997</v>
      </c>
      <c r="Q3044">
        <f>O3044*_xlfn.XLOOKUP(K3044,AM:AM,AO:AO)</f>
        <v>177.7</v>
      </c>
      <c r="R3044" t="str">
        <f>_xlfn.XLOOKUP(E3044,AF:AF,AG:AG)</f>
        <v>THE LUMIARES HOTEL AND SPA</v>
      </c>
      <c r="S3044" t="str">
        <f>_xlfn.XLOOKUP(E3044,AF:AF,AI:AI)</f>
        <v>Portugal</v>
      </c>
      <c r="T3044">
        <f>WEEKNUM(G3044)</f>
        <v>28</v>
      </c>
      <c r="U3044">
        <f>YEAR(G3044)</f>
        <v>2025</v>
      </c>
      <c r="V3044" s="117">
        <f>IFERROR(Q3044/N3044,"0")</f>
        <v>0.12121418826739426</v>
      </c>
    </row>
    <row r="3045" spans="1:22">
      <c r="A3045" t="str">
        <f>_xlfn.XLOOKUP(D3045,BN:BN,BO:BO)</f>
        <v>México</v>
      </c>
      <c r="B3045" t="s">
        <v>25</v>
      </c>
      <c r="C3045">
        <v>447</v>
      </c>
      <c r="D3045" t="str">
        <f>_xlfn.XLOOKUP(C3045,BH:BH,BI:BI)</f>
        <v>ManonR</v>
      </c>
      <c r="E3045">
        <v>31215</v>
      </c>
      <c r="F3045" t="s">
        <v>3788</v>
      </c>
      <c r="G3045" s="63">
        <v>45846</v>
      </c>
      <c r="H3045" s="63">
        <v>45848</v>
      </c>
      <c r="I3045" t="s">
        <v>376</v>
      </c>
      <c r="J3045" t="str">
        <f>_xlfn.XLOOKUP(I3045,AS:AS,AU:AU)</f>
        <v>Hotel</v>
      </c>
      <c r="K3045" t="s">
        <v>33</v>
      </c>
      <c r="L3045">
        <v>1410</v>
      </c>
      <c r="M3045">
        <f>L3045*_xlfn.XLOOKUP(K3045,AM:AM,AN:AN)</f>
        <v>1212.5999999999999</v>
      </c>
      <c r="N3045">
        <f>L3045*_xlfn.XLOOKUP(K3045,AM:AM,AO:AO)</f>
        <v>1410</v>
      </c>
      <c r="O3045">
        <v>104.58</v>
      </c>
      <c r="P3045">
        <f>O3045*_xlfn.XLOOKUP(K3045,AM:AM,AN:AN)</f>
        <v>89.938800000000001</v>
      </c>
      <c r="Q3045">
        <f>O3045*_xlfn.XLOOKUP(K3045,AM:AM,AO:AO)</f>
        <v>104.58</v>
      </c>
      <c r="R3045" t="str">
        <f>_xlfn.XLOOKUP(E3045,AF:AF,AG:AG)</f>
        <v>AUREA CONVENTO CAPUCHINOS</v>
      </c>
      <c r="S3045" t="str">
        <f>_xlfn.XLOOKUP(E3045,AF:AF,AI:AI)</f>
        <v>Spain</v>
      </c>
      <c r="T3045">
        <f>WEEKNUM(G3045)</f>
        <v>28</v>
      </c>
      <c r="U3045">
        <f>YEAR(G3045)</f>
        <v>2025</v>
      </c>
      <c r="V3045" s="117">
        <f>IFERROR(Q3045/N3045,"0")</f>
        <v>7.4170212765957449E-2</v>
      </c>
    </row>
    <row r="3046" spans="1:22">
      <c r="A3046" t="str">
        <f>_xlfn.XLOOKUP(D3046,BN:BN,BO:BO)</f>
        <v>México</v>
      </c>
      <c r="B3046" t="s">
        <v>25</v>
      </c>
      <c r="C3046">
        <v>447</v>
      </c>
      <c r="D3046" t="str">
        <f>_xlfn.XLOOKUP(C3046,BH:BH,BI:BI)</f>
        <v>ManonR</v>
      </c>
      <c r="E3046">
        <v>0</v>
      </c>
      <c r="F3046" t="s">
        <v>2273</v>
      </c>
      <c r="G3046" s="63" t="s">
        <v>218</v>
      </c>
      <c r="H3046" s="63" t="s">
        <v>218</v>
      </c>
      <c r="I3046" t="s">
        <v>396</v>
      </c>
      <c r="J3046" t="str">
        <f>_xlfn.XLOOKUP(I3046,AS:AS,AU:AU)</f>
        <v>Honorarios</v>
      </c>
      <c r="K3046" t="s">
        <v>33</v>
      </c>
      <c r="L3046">
        <v>35</v>
      </c>
      <c r="M3046">
        <f>L3046*_xlfn.XLOOKUP(K3046,AM:AM,AN:AN)</f>
        <v>30.099999999999998</v>
      </c>
      <c r="N3046">
        <f>L3046*_xlfn.XLOOKUP(K3046,AM:AM,AO:AO)</f>
        <v>35</v>
      </c>
      <c r="O3046">
        <v>35</v>
      </c>
      <c r="P3046">
        <f>O3046*_xlfn.XLOOKUP(K3046,AM:AM,AN:AN)</f>
        <v>30.099999999999998</v>
      </c>
      <c r="Q3046">
        <f>O3046*_xlfn.XLOOKUP(K3046,AM:AM,AO:AO)</f>
        <v>35</v>
      </c>
      <c r="R3046" t="str">
        <f>_xlfn.XLOOKUP(E3046,AF:AF,AG:AG)</f>
        <v>FEES</v>
      </c>
      <c r="S3046">
        <f>_xlfn.XLOOKUP(E3046,AF:AF,AI:AI)</f>
        <v>0</v>
      </c>
      <c r="T3046" t="e">
        <f>WEEKNUM(G3046)</f>
        <v>#VALUE!</v>
      </c>
      <c r="U3046" t="e">
        <f>YEAR(G3046)</f>
        <v>#VALUE!</v>
      </c>
      <c r="V3046" s="117">
        <f>IFERROR(Q3046/N3046,"0")</f>
        <v>1</v>
      </c>
    </row>
    <row r="3047" spans="1:22">
      <c r="A3047" t="str">
        <f>_xlfn.XLOOKUP(D3047,BN:BN,BO:BO)</f>
        <v>México</v>
      </c>
      <c r="B3047" t="s">
        <v>25</v>
      </c>
      <c r="C3047">
        <v>448</v>
      </c>
      <c r="D3047" t="str">
        <f>_xlfn.XLOOKUP(C3047,BH:BH,BI:BI)</f>
        <v>DianaM</v>
      </c>
      <c r="E3047">
        <v>27301</v>
      </c>
      <c r="F3047" t="s">
        <v>3789</v>
      </c>
      <c r="G3047" s="63">
        <v>45844</v>
      </c>
      <c r="H3047" s="63">
        <v>45871</v>
      </c>
      <c r="I3047" t="s">
        <v>366</v>
      </c>
      <c r="J3047" t="str">
        <f>_xlfn.XLOOKUP(I3047,AS:AS,AU:AU)</f>
        <v>Vuelos</v>
      </c>
      <c r="K3047" t="s">
        <v>33</v>
      </c>
      <c r="L3047">
        <v>5983.71</v>
      </c>
      <c r="M3047">
        <f>L3047*_xlfn.XLOOKUP(K3047,AM:AM,AN:AN)</f>
        <v>5145.9906000000001</v>
      </c>
      <c r="N3047">
        <f>L3047*_xlfn.XLOOKUP(K3047,AM:AM,AO:AO)</f>
        <v>5983.71</v>
      </c>
      <c r="O3047">
        <v>0</v>
      </c>
      <c r="P3047">
        <f>O3047*_xlfn.XLOOKUP(K3047,AM:AM,AN:AN)</f>
        <v>0</v>
      </c>
      <c r="Q3047">
        <f>O3047*_xlfn.XLOOKUP(K3047,AM:AM,AO:AO)</f>
        <v>0</v>
      </c>
      <c r="R3047" t="str">
        <f>_xlfn.XLOOKUP(E3047,AF:AF,AG:AG)</f>
        <v>TURISMO EX MAR, S.A. DE C.V.</v>
      </c>
      <c r="S3047" t="str">
        <f>_xlfn.XLOOKUP(E3047,AF:AF,AI:AI)</f>
        <v>Mexico</v>
      </c>
      <c r="T3047">
        <f>WEEKNUM(G3047)</f>
        <v>28</v>
      </c>
      <c r="U3047">
        <f>YEAR(G3047)</f>
        <v>2025</v>
      </c>
      <c r="V3047" s="117">
        <f>IFERROR(Q3047/N3047,"0")</f>
        <v>0</v>
      </c>
    </row>
    <row r="3048" spans="1:22">
      <c r="A3048" t="str">
        <f>_xlfn.XLOOKUP(D3048,BN:BN,BO:BO)</f>
        <v>México</v>
      </c>
      <c r="B3048" t="s">
        <v>25</v>
      </c>
      <c r="C3048">
        <v>448</v>
      </c>
      <c r="D3048" t="str">
        <f>_xlfn.XLOOKUP(C3048,BH:BH,BI:BI)</f>
        <v>DianaM</v>
      </c>
      <c r="E3048">
        <v>29496</v>
      </c>
      <c r="F3048" t="s">
        <v>3790</v>
      </c>
      <c r="G3048" s="63">
        <v>45854</v>
      </c>
      <c r="H3048" s="63">
        <v>45856</v>
      </c>
      <c r="I3048" t="s">
        <v>376</v>
      </c>
      <c r="J3048" t="str">
        <f>_xlfn.XLOOKUP(I3048,AS:AS,AU:AU)</f>
        <v>Hotel</v>
      </c>
      <c r="K3048" t="s">
        <v>33</v>
      </c>
      <c r="L3048">
        <v>4922.1899999999996</v>
      </c>
      <c r="M3048">
        <f>L3048*_xlfn.XLOOKUP(K3048,AM:AM,AN:AN)</f>
        <v>4233.0833999999995</v>
      </c>
      <c r="N3048">
        <f>L3048*_xlfn.XLOOKUP(K3048,AM:AM,AO:AO)</f>
        <v>4922.1899999999996</v>
      </c>
      <c r="O3048">
        <v>492.22</v>
      </c>
      <c r="P3048">
        <f>O3048*_xlfn.XLOOKUP(K3048,AM:AM,AN:AN)</f>
        <v>423.30920000000003</v>
      </c>
      <c r="Q3048">
        <f>O3048*_xlfn.XLOOKUP(K3048,AM:AM,AO:AO)</f>
        <v>492.22</v>
      </c>
      <c r="R3048" t="str">
        <f>_xlfn.XLOOKUP(E3048,AF:AF,AG:AG)</f>
        <v>MONTE-CARLO BEACH HOTEL</v>
      </c>
      <c r="S3048" t="str">
        <f>_xlfn.XLOOKUP(E3048,AF:AF,AI:AI)</f>
        <v>France</v>
      </c>
      <c r="T3048">
        <f>WEEKNUM(G3048)</f>
        <v>29</v>
      </c>
      <c r="U3048">
        <f>YEAR(G3048)</f>
        <v>2025</v>
      </c>
      <c r="V3048" s="117">
        <f>IFERROR(Q3048/N3048,"0")</f>
        <v>0.10000020316160084</v>
      </c>
    </row>
    <row r="3049" spans="1:22">
      <c r="A3049" t="str">
        <f>_xlfn.XLOOKUP(D3049,BN:BN,BO:BO)</f>
        <v>México</v>
      </c>
      <c r="B3049" t="s">
        <v>25</v>
      </c>
      <c r="C3049">
        <v>448</v>
      </c>
      <c r="D3049" t="str">
        <f>_xlfn.XLOOKUP(C3049,BH:BH,BI:BI)</f>
        <v>DianaM</v>
      </c>
      <c r="E3049">
        <v>29499</v>
      </c>
      <c r="F3049" t="s">
        <v>3791</v>
      </c>
      <c r="G3049" s="63">
        <v>45844</v>
      </c>
      <c r="H3049" s="63">
        <v>45871</v>
      </c>
      <c r="I3049" t="s">
        <v>419</v>
      </c>
      <c r="J3049" t="str">
        <f>_xlfn.XLOOKUP(I3049,AS:AS,AU:AU)</f>
        <v>Otros</v>
      </c>
      <c r="K3049" t="s">
        <v>33</v>
      </c>
      <c r="L3049">
        <v>2444.4499999999998</v>
      </c>
      <c r="M3049">
        <f>L3049*_xlfn.XLOOKUP(K3049,AM:AM,AN:AN)</f>
        <v>2102.2269999999999</v>
      </c>
      <c r="N3049">
        <f>L3049*_xlfn.XLOOKUP(K3049,AM:AM,AO:AO)</f>
        <v>2444.4499999999998</v>
      </c>
      <c r="O3049">
        <v>242.98</v>
      </c>
      <c r="P3049">
        <f>O3049*_xlfn.XLOOKUP(K3049,AM:AM,AN:AN)</f>
        <v>208.96279999999999</v>
      </c>
      <c r="Q3049">
        <f>O3049*_xlfn.XLOOKUP(K3049,AM:AM,AO:AO)</f>
        <v>242.98</v>
      </c>
      <c r="R3049" t="str">
        <f>_xlfn.XLOOKUP(E3049,AF:AF,AG:AG)</f>
        <v>Heli Securite</v>
      </c>
      <c r="S3049" t="str">
        <f>_xlfn.XLOOKUP(E3049,AF:AF,AI:AI)</f>
        <v>France</v>
      </c>
      <c r="T3049">
        <f>WEEKNUM(G3049)</f>
        <v>28</v>
      </c>
      <c r="U3049">
        <f>YEAR(G3049)</f>
        <v>2025</v>
      </c>
      <c r="V3049" s="117">
        <f>IFERROR(Q3049/N3049,"0")</f>
        <v>9.9400683180265501E-2</v>
      </c>
    </row>
    <row r="3050" spans="1:22">
      <c r="A3050" t="str">
        <f>_xlfn.XLOOKUP(D3050,BN:BN,BO:BO)</f>
        <v>México</v>
      </c>
      <c r="B3050" t="s">
        <v>25</v>
      </c>
      <c r="C3050">
        <v>448</v>
      </c>
      <c r="D3050" t="str">
        <f>_xlfn.XLOOKUP(C3050,BH:BH,BI:BI)</f>
        <v>DianaM</v>
      </c>
      <c r="E3050">
        <v>0</v>
      </c>
      <c r="F3050" t="s">
        <v>1893</v>
      </c>
      <c r="G3050" s="63">
        <v>45844</v>
      </c>
      <c r="H3050" s="63">
        <v>45871</v>
      </c>
      <c r="I3050" t="s">
        <v>396</v>
      </c>
      <c r="J3050" t="str">
        <f>_xlfn.XLOOKUP(I3050,AS:AS,AU:AU)</f>
        <v>Honorarios</v>
      </c>
      <c r="K3050" t="s">
        <v>33</v>
      </c>
      <c r="L3050">
        <v>35</v>
      </c>
      <c r="M3050">
        <f>L3050*_xlfn.XLOOKUP(K3050,AM:AM,AN:AN)</f>
        <v>30.099999999999998</v>
      </c>
      <c r="N3050">
        <f>L3050*_xlfn.XLOOKUP(K3050,AM:AM,AO:AO)</f>
        <v>35</v>
      </c>
      <c r="O3050">
        <v>35</v>
      </c>
      <c r="P3050">
        <f>O3050*_xlfn.XLOOKUP(K3050,AM:AM,AN:AN)</f>
        <v>30.099999999999998</v>
      </c>
      <c r="Q3050">
        <f>O3050*_xlfn.XLOOKUP(K3050,AM:AM,AO:AO)</f>
        <v>35</v>
      </c>
      <c r="R3050" t="str">
        <f>_xlfn.XLOOKUP(E3050,AF:AF,AG:AG)</f>
        <v>FEES</v>
      </c>
      <c r="S3050">
        <f>_xlfn.XLOOKUP(E3050,AF:AF,AI:AI)</f>
        <v>0</v>
      </c>
      <c r="T3050">
        <f>WEEKNUM(G3050)</f>
        <v>28</v>
      </c>
      <c r="U3050">
        <f>YEAR(G3050)</f>
        <v>2025</v>
      </c>
      <c r="V3050" s="117">
        <f>IFERROR(Q3050/N3050,"0")</f>
        <v>1</v>
      </c>
    </row>
    <row r="3051" spans="1:22">
      <c r="A3051" t="str">
        <f>_xlfn.XLOOKUP(D3051,BN:BN,BO:BO)</f>
        <v>México</v>
      </c>
      <c r="B3051" t="s">
        <v>25</v>
      </c>
      <c r="C3051">
        <v>448</v>
      </c>
      <c r="D3051" t="str">
        <f>_xlfn.XLOOKUP(C3051,BH:BH,BI:BI)</f>
        <v>DianaM</v>
      </c>
      <c r="E3051">
        <v>0</v>
      </c>
      <c r="F3051" t="s">
        <v>3792</v>
      </c>
      <c r="G3051" s="63">
        <v>45844</v>
      </c>
      <c r="H3051" s="63">
        <v>45871</v>
      </c>
      <c r="I3051" t="s">
        <v>396</v>
      </c>
      <c r="J3051" t="str">
        <f>_xlfn.XLOOKUP(I3051,AS:AS,AU:AU)</f>
        <v>Honorarios</v>
      </c>
      <c r="K3051" t="s">
        <v>33</v>
      </c>
      <c r="L3051">
        <v>70</v>
      </c>
      <c r="M3051">
        <f>L3051*_xlfn.XLOOKUP(K3051,AM:AM,AN:AN)</f>
        <v>60.199999999999996</v>
      </c>
      <c r="N3051">
        <f>L3051*_xlfn.XLOOKUP(K3051,AM:AM,AO:AO)</f>
        <v>70</v>
      </c>
      <c r="O3051">
        <v>70</v>
      </c>
      <c r="P3051">
        <f>O3051*_xlfn.XLOOKUP(K3051,AM:AM,AN:AN)</f>
        <v>60.199999999999996</v>
      </c>
      <c r="Q3051">
        <f>O3051*_xlfn.XLOOKUP(K3051,AM:AM,AO:AO)</f>
        <v>70</v>
      </c>
      <c r="R3051" t="str">
        <f>_xlfn.XLOOKUP(E3051,AF:AF,AG:AG)</f>
        <v>FEES</v>
      </c>
      <c r="S3051">
        <f>_xlfn.XLOOKUP(E3051,AF:AF,AI:AI)</f>
        <v>0</v>
      </c>
      <c r="T3051">
        <f>WEEKNUM(G3051)</f>
        <v>28</v>
      </c>
      <c r="U3051">
        <f>YEAR(G3051)</f>
        <v>2025</v>
      </c>
      <c r="V3051" s="117">
        <f>IFERROR(Q3051/N3051,"0")</f>
        <v>1</v>
      </c>
    </row>
    <row r="3052" spans="1:22">
      <c r="A3052" t="str">
        <f>_xlfn.XLOOKUP(D3052,BN:BN,BO:BO)</f>
        <v>México</v>
      </c>
      <c r="B3052" t="s">
        <v>25</v>
      </c>
      <c r="C3052">
        <v>448</v>
      </c>
      <c r="D3052" t="str">
        <f>_xlfn.XLOOKUP(C3052,BH:BH,BI:BI)</f>
        <v>DianaM</v>
      </c>
      <c r="E3052">
        <v>28934</v>
      </c>
      <c r="F3052" t="s">
        <v>3793</v>
      </c>
      <c r="G3052" s="63">
        <v>45864</v>
      </c>
      <c r="H3052" s="63" t="s">
        <v>218</v>
      </c>
      <c r="I3052" t="s">
        <v>366</v>
      </c>
      <c r="J3052" t="str">
        <f>_xlfn.XLOOKUP(I3052,AS:AS,AU:AU)</f>
        <v>Vuelos</v>
      </c>
      <c r="K3052" t="s">
        <v>33</v>
      </c>
      <c r="L3052">
        <v>6755.41</v>
      </c>
      <c r="M3052">
        <f>L3052*_xlfn.XLOOKUP(K3052,AM:AM,AN:AN)</f>
        <v>5809.6525999999994</v>
      </c>
      <c r="N3052">
        <f>L3052*_xlfn.XLOOKUP(K3052,AM:AM,AO:AO)</f>
        <v>6755.41</v>
      </c>
      <c r="O3052">
        <v>290.89999999999998</v>
      </c>
      <c r="P3052">
        <f>O3052*_xlfn.XLOOKUP(K3052,AM:AM,AN:AN)</f>
        <v>250.17399999999998</v>
      </c>
      <c r="Q3052">
        <f>O3052*_xlfn.XLOOKUP(K3052,AM:AM,AO:AO)</f>
        <v>290.89999999999998</v>
      </c>
      <c r="R3052" t="str">
        <f>_xlfn.XLOOKUP(E3052,AF:AF,AG:AG)</f>
        <v>F1S USA</v>
      </c>
      <c r="S3052" t="str">
        <f>_xlfn.XLOOKUP(E3052,AF:AF,AI:AI)</f>
        <v>United States</v>
      </c>
      <c r="T3052">
        <f>WEEKNUM(G3052)</f>
        <v>30</v>
      </c>
      <c r="U3052">
        <f>YEAR(G3052)</f>
        <v>2025</v>
      </c>
      <c r="V3052" s="117">
        <f>IFERROR(Q3052/N3052,"0")</f>
        <v>4.3061783074602428E-2</v>
      </c>
    </row>
    <row r="3053" spans="1:22">
      <c r="A3053" t="str">
        <f>_xlfn.XLOOKUP(D3053,BN:BN,BO:BO)</f>
        <v>México</v>
      </c>
      <c r="B3053" t="s">
        <v>25</v>
      </c>
      <c r="C3053">
        <v>448</v>
      </c>
      <c r="D3053" t="str">
        <f>_xlfn.XLOOKUP(C3053,BH:BH,BI:BI)</f>
        <v>DianaM</v>
      </c>
      <c r="E3053">
        <v>29689</v>
      </c>
      <c r="F3053" t="s">
        <v>1880</v>
      </c>
      <c r="G3053" s="63">
        <v>45844</v>
      </c>
      <c r="H3053" s="63">
        <v>45871</v>
      </c>
      <c r="I3053" t="s">
        <v>376</v>
      </c>
      <c r="J3053" t="str">
        <f>_xlfn.XLOOKUP(I3053,AS:AS,AU:AU)</f>
        <v>Hotel</v>
      </c>
      <c r="K3053" t="s">
        <v>33</v>
      </c>
      <c r="L3053">
        <v>4390.3</v>
      </c>
      <c r="M3053">
        <f>L3053*_xlfn.XLOOKUP(K3053,AM:AM,AN:AN)</f>
        <v>3775.6579999999999</v>
      </c>
      <c r="N3053">
        <f>L3053*_xlfn.XLOOKUP(K3053,AM:AM,AO:AO)</f>
        <v>4390.3</v>
      </c>
      <c r="O3053">
        <v>439.03</v>
      </c>
      <c r="P3053">
        <f>O3053*_xlfn.XLOOKUP(K3053,AM:AM,AN:AN)</f>
        <v>377.56579999999997</v>
      </c>
      <c r="Q3053">
        <f>O3053*_xlfn.XLOOKUP(K3053,AM:AM,AO:AO)</f>
        <v>439.03</v>
      </c>
      <c r="R3053" t="str">
        <f>_xlfn.XLOOKUP(E3053,AF:AF,AG:AG)</f>
        <v>HOTEL LA PALMA</v>
      </c>
      <c r="S3053" t="str">
        <f>_xlfn.XLOOKUP(E3053,AF:AF,AI:AI)</f>
        <v>Italy</v>
      </c>
      <c r="T3053">
        <f>WEEKNUM(G3053)</f>
        <v>28</v>
      </c>
      <c r="U3053">
        <f>YEAR(G3053)</f>
        <v>2025</v>
      </c>
      <c r="V3053" s="117">
        <f>IFERROR(Q3053/N3053,"0")</f>
        <v>9.9999999999999992E-2</v>
      </c>
    </row>
    <row r="3054" spans="1:22">
      <c r="A3054" t="str">
        <f>_xlfn.XLOOKUP(D3054,BN:BN,BO:BO)</f>
        <v>México</v>
      </c>
      <c r="B3054" t="s">
        <v>25</v>
      </c>
      <c r="C3054">
        <v>448</v>
      </c>
      <c r="D3054" t="str">
        <f>_xlfn.XLOOKUP(C3054,BH:BH,BI:BI)</f>
        <v>DianaM</v>
      </c>
      <c r="E3054">
        <v>30351</v>
      </c>
      <c r="F3054" t="s">
        <v>1880</v>
      </c>
      <c r="G3054" s="63">
        <v>45844</v>
      </c>
      <c r="H3054" s="63">
        <v>45871</v>
      </c>
      <c r="I3054" t="s">
        <v>376</v>
      </c>
      <c r="J3054" t="str">
        <f>_xlfn.XLOOKUP(I3054,AS:AS,AU:AU)</f>
        <v>Hotel</v>
      </c>
      <c r="K3054" t="s">
        <v>33</v>
      </c>
      <c r="L3054">
        <v>22865.4</v>
      </c>
      <c r="M3054">
        <f>L3054*_xlfn.XLOOKUP(K3054,AM:AM,AN:AN)</f>
        <v>19664.244000000002</v>
      </c>
      <c r="N3054">
        <f>L3054*_xlfn.XLOOKUP(K3054,AM:AM,AO:AO)</f>
        <v>22865.4</v>
      </c>
      <c r="O3054">
        <v>2286.54</v>
      </c>
      <c r="P3054">
        <f>O3054*_xlfn.XLOOKUP(K3054,AM:AM,AN:AN)</f>
        <v>1966.4243999999999</v>
      </c>
      <c r="Q3054">
        <f>O3054*_xlfn.XLOOKUP(K3054,AM:AM,AO:AO)</f>
        <v>2286.54</v>
      </c>
      <c r="R3054" t="str">
        <f>_xlfn.XLOOKUP(E3054,AF:AF,AG:AG)</f>
        <v>J.K. PLACE CAPRI</v>
      </c>
      <c r="S3054" t="str">
        <f>_xlfn.XLOOKUP(E3054,AF:AF,AI:AI)</f>
        <v>Italy</v>
      </c>
      <c r="T3054">
        <f>WEEKNUM(G3054)</f>
        <v>28</v>
      </c>
      <c r="U3054">
        <f>YEAR(G3054)</f>
        <v>2025</v>
      </c>
      <c r="V3054" s="117">
        <f>IFERROR(Q3054/N3054,"0")</f>
        <v>9.9999999999999992E-2</v>
      </c>
    </row>
    <row r="3055" spans="1:22">
      <c r="A3055" t="str">
        <f>_xlfn.XLOOKUP(D3055,BN:BN,BO:BO)</f>
        <v>México</v>
      </c>
      <c r="B3055" t="s">
        <v>25</v>
      </c>
      <c r="C3055">
        <v>448</v>
      </c>
      <c r="D3055" t="str">
        <f>_xlfn.XLOOKUP(C3055,BH:BH,BI:BI)</f>
        <v>DianaM</v>
      </c>
      <c r="E3055">
        <v>27301</v>
      </c>
      <c r="F3055" t="s">
        <v>3794</v>
      </c>
      <c r="G3055" s="63">
        <v>45844</v>
      </c>
      <c r="H3055" s="63">
        <v>45871</v>
      </c>
      <c r="I3055" t="s">
        <v>366</v>
      </c>
      <c r="J3055" t="str">
        <f>_xlfn.XLOOKUP(I3055,AS:AS,AU:AU)</f>
        <v>Vuelos</v>
      </c>
      <c r="K3055" t="s">
        <v>33</v>
      </c>
      <c r="L3055">
        <v>0</v>
      </c>
      <c r="M3055">
        <f>L3055*_xlfn.XLOOKUP(K3055,AM:AM,AN:AN)</f>
        <v>0</v>
      </c>
      <c r="N3055">
        <f>L3055*_xlfn.XLOOKUP(K3055,AM:AM,AO:AO)</f>
        <v>0</v>
      </c>
      <c r="O3055">
        <v>0</v>
      </c>
      <c r="P3055">
        <f>O3055*_xlfn.XLOOKUP(K3055,AM:AM,AN:AN)</f>
        <v>0</v>
      </c>
      <c r="Q3055">
        <f>O3055*_xlfn.XLOOKUP(K3055,AM:AM,AO:AO)</f>
        <v>0</v>
      </c>
      <c r="R3055" t="str">
        <f>_xlfn.XLOOKUP(E3055,AF:AF,AG:AG)</f>
        <v>TURISMO EX MAR, S.A. DE C.V.</v>
      </c>
      <c r="S3055" t="str">
        <f>_xlfn.XLOOKUP(E3055,AF:AF,AI:AI)</f>
        <v>Mexico</v>
      </c>
      <c r="T3055">
        <f>WEEKNUM(G3055)</f>
        <v>28</v>
      </c>
      <c r="U3055">
        <f>YEAR(G3055)</f>
        <v>2025</v>
      </c>
      <c r="V3055" s="117" t="str">
        <f>IFERROR(Q3055/N3055,"0")</f>
        <v>0</v>
      </c>
    </row>
    <row r="3056" spans="1:22">
      <c r="A3056" t="str">
        <f>_xlfn.XLOOKUP(D3056,BN:BN,BO:BO)</f>
        <v>México</v>
      </c>
      <c r="B3056" t="s">
        <v>25</v>
      </c>
      <c r="C3056">
        <v>448</v>
      </c>
      <c r="D3056" t="str">
        <f>_xlfn.XLOOKUP(C3056,BH:BH,BI:BI)</f>
        <v>DianaM</v>
      </c>
      <c r="E3056">
        <v>27301</v>
      </c>
      <c r="F3056" t="s">
        <v>3795</v>
      </c>
      <c r="G3056" s="63">
        <v>45844</v>
      </c>
      <c r="H3056" s="63">
        <v>45871</v>
      </c>
      <c r="I3056" t="s">
        <v>366</v>
      </c>
      <c r="J3056" t="str">
        <f>_xlfn.XLOOKUP(I3056,AS:AS,AU:AU)</f>
        <v>Vuelos</v>
      </c>
      <c r="K3056" t="s">
        <v>33</v>
      </c>
      <c r="L3056">
        <v>232.04</v>
      </c>
      <c r="M3056">
        <f>L3056*_xlfn.XLOOKUP(K3056,AM:AM,AN:AN)</f>
        <v>199.55439999999999</v>
      </c>
      <c r="N3056">
        <f>L3056*_xlfn.XLOOKUP(K3056,AM:AM,AO:AO)</f>
        <v>232.04</v>
      </c>
      <c r="O3056">
        <v>0</v>
      </c>
      <c r="P3056">
        <f>O3056*_xlfn.XLOOKUP(K3056,AM:AM,AN:AN)</f>
        <v>0</v>
      </c>
      <c r="Q3056">
        <f>O3056*_xlfn.XLOOKUP(K3056,AM:AM,AO:AO)</f>
        <v>0</v>
      </c>
      <c r="R3056" t="str">
        <f>_xlfn.XLOOKUP(E3056,AF:AF,AG:AG)</f>
        <v>TURISMO EX MAR, S.A. DE C.V.</v>
      </c>
      <c r="S3056" t="str">
        <f>_xlfn.XLOOKUP(E3056,AF:AF,AI:AI)</f>
        <v>Mexico</v>
      </c>
      <c r="T3056">
        <f>WEEKNUM(G3056)</f>
        <v>28</v>
      </c>
      <c r="U3056">
        <f>YEAR(G3056)</f>
        <v>2025</v>
      </c>
      <c r="V3056" s="117">
        <f>IFERROR(Q3056/N3056,"0")</f>
        <v>0</v>
      </c>
    </row>
    <row r="3057" spans="1:22">
      <c r="A3057" t="str">
        <f>_xlfn.XLOOKUP(D3057,BN:BN,BO:BO)</f>
        <v>México</v>
      </c>
      <c r="B3057" t="s">
        <v>25</v>
      </c>
      <c r="C3057">
        <v>448</v>
      </c>
      <c r="D3057" t="str">
        <f>_xlfn.XLOOKUP(C3057,BH:BH,BI:BI)</f>
        <v>DianaM</v>
      </c>
      <c r="E3057">
        <v>27301</v>
      </c>
      <c r="F3057" t="s">
        <v>3796</v>
      </c>
      <c r="G3057" s="63">
        <v>45844</v>
      </c>
      <c r="H3057" s="63">
        <v>45871</v>
      </c>
      <c r="I3057" t="s">
        <v>366</v>
      </c>
      <c r="J3057" t="str">
        <f>_xlfn.XLOOKUP(I3057,AS:AS,AU:AU)</f>
        <v>Vuelos</v>
      </c>
      <c r="K3057" t="s">
        <v>33</v>
      </c>
      <c r="L3057">
        <v>0</v>
      </c>
      <c r="M3057">
        <f>L3057*_xlfn.XLOOKUP(K3057,AM:AM,AN:AN)</f>
        <v>0</v>
      </c>
      <c r="N3057">
        <f>L3057*_xlfn.XLOOKUP(K3057,AM:AM,AO:AO)</f>
        <v>0</v>
      </c>
      <c r="O3057">
        <v>0</v>
      </c>
      <c r="P3057">
        <f>O3057*_xlfn.XLOOKUP(K3057,AM:AM,AN:AN)</f>
        <v>0</v>
      </c>
      <c r="Q3057">
        <f>O3057*_xlfn.XLOOKUP(K3057,AM:AM,AO:AO)</f>
        <v>0</v>
      </c>
      <c r="R3057" t="str">
        <f>_xlfn.XLOOKUP(E3057,AF:AF,AG:AG)</f>
        <v>TURISMO EX MAR, S.A. DE C.V.</v>
      </c>
      <c r="S3057" t="str">
        <f>_xlfn.XLOOKUP(E3057,AF:AF,AI:AI)</f>
        <v>Mexico</v>
      </c>
      <c r="T3057">
        <f>WEEKNUM(G3057)</f>
        <v>28</v>
      </c>
      <c r="U3057">
        <f>YEAR(G3057)</f>
        <v>2025</v>
      </c>
      <c r="V3057" s="117" t="str">
        <f>IFERROR(Q3057/N3057,"0")</f>
        <v>0</v>
      </c>
    </row>
    <row r="3058" spans="1:22">
      <c r="A3058" t="str">
        <f>_xlfn.XLOOKUP(D3058,BN:BN,BO:BO)</f>
        <v>México</v>
      </c>
      <c r="B3058" t="s">
        <v>25</v>
      </c>
      <c r="C3058">
        <v>448</v>
      </c>
      <c r="D3058" t="str">
        <f>_xlfn.XLOOKUP(C3058,BH:BH,BI:BI)</f>
        <v>DianaM</v>
      </c>
      <c r="E3058">
        <v>24236</v>
      </c>
      <c r="F3058" t="s">
        <v>1895</v>
      </c>
      <c r="G3058" s="63">
        <v>45844</v>
      </c>
      <c r="H3058" s="63">
        <v>45871</v>
      </c>
      <c r="I3058" t="s">
        <v>471</v>
      </c>
      <c r="J3058" t="str">
        <f>_xlfn.XLOOKUP(I3058,AS:AS,AU:AU)</f>
        <v>Traslados</v>
      </c>
      <c r="K3058" t="s">
        <v>33</v>
      </c>
      <c r="L3058">
        <v>9915.2000000000007</v>
      </c>
      <c r="M3058">
        <f>L3058*_xlfn.XLOOKUP(K3058,AM:AM,AN:AN)</f>
        <v>8527.0720000000001</v>
      </c>
      <c r="N3058">
        <f>L3058*_xlfn.XLOOKUP(K3058,AM:AM,AO:AO)</f>
        <v>9915.2000000000007</v>
      </c>
      <c r="O3058">
        <v>880.28</v>
      </c>
      <c r="P3058">
        <f>O3058*_xlfn.XLOOKUP(K3058,AM:AM,AN:AN)</f>
        <v>757.04079999999999</v>
      </c>
      <c r="Q3058">
        <f>O3058*_xlfn.XLOOKUP(K3058,AM:AM,AO:AO)</f>
        <v>880.28</v>
      </c>
      <c r="R3058" t="str">
        <f>_xlfn.XLOOKUP(E3058,AF:AF,AG:AG)</f>
        <v>Privilege Italia SRL</v>
      </c>
      <c r="S3058" t="str">
        <f>_xlfn.XLOOKUP(E3058,AF:AF,AI:AI)</f>
        <v>Italy</v>
      </c>
      <c r="T3058">
        <f>WEEKNUM(G3058)</f>
        <v>28</v>
      </c>
      <c r="U3058">
        <f>YEAR(G3058)</f>
        <v>2025</v>
      </c>
      <c r="V3058" s="117">
        <f>IFERROR(Q3058/N3058,"0")</f>
        <v>8.8780861707277711E-2</v>
      </c>
    </row>
    <row r="3059" spans="1:22">
      <c r="A3059" t="str">
        <f>_xlfn.XLOOKUP(D3059,BN:BN,BO:BO)</f>
        <v>México</v>
      </c>
      <c r="B3059" t="s">
        <v>25</v>
      </c>
      <c r="C3059">
        <v>449</v>
      </c>
      <c r="D3059" t="str">
        <f>_xlfn.XLOOKUP(C3059,BH:BH,BI:BI)</f>
        <v>VeronicaN</v>
      </c>
      <c r="E3059">
        <v>23789</v>
      </c>
      <c r="F3059" t="s">
        <v>2209</v>
      </c>
      <c r="G3059" s="63">
        <v>45973</v>
      </c>
      <c r="H3059" s="63">
        <v>46008</v>
      </c>
      <c r="I3059" t="s">
        <v>364</v>
      </c>
      <c r="J3059" t="str">
        <f>_xlfn.XLOOKUP(I3059,AS:AS,AU:AU)</f>
        <v>DMC</v>
      </c>
      <c r="K3059" t="s">
        <v>33</v>
      </c>
      <c r="L3059">
        <v>169957.99</v>
      </c>
      <c r="M3059">
        <f>L3059*_xlfn.XLOOKUP(K3059,AM:AM,AN:AN)</f>
        <v>146163.8714</v>
      </c>
      <c r="N3059">
        <f>L3059*_xlfn.XLOOKUP(K3059,AM:AM,AO:AO)</f>
        <v>169957.99</v>
      </c>
      <c r="O3059">
        <v>19793.990000000002</v>
      </c>
      <c r="P3059">
        <f>O3059*_xlfn.XLOOKUP(K3059,AM:AM,AN:AN)</f>
        <v>17022.831400000003</v>
      </c>
      <c r="Q3059">
        <f>O3059*_xlfn.XLOOKUP(K3059,AM:AM,AO:AO)</f>
        <v>19793.990000000002</v>
      </c>
      <c r="R3059" t="str">
        <f>_xlfn.XLOOKUP(E3059,AF:AF,AG:AG)</f>
        <v>TRIUMPH TRAVEL</v>
      </c>
      <c r="S3059" t="str">
        <f>_xlfn.XLOOKUP(E3059,AF:AF,AI:AI)</f>
        <v>South Africa</v>
      </c>
      <c r="T3059">
        <f>WEEKNUM(G3059)</f>
        <v>46</v>
      </c>
      <c r="U3059">
        <f>YEAR(G3059)</f>
        <v>2025</v>
      </c>
      <c r="V3059" s="117">
        <f>IFERROR(Q3059/N3059,"0")</f>
        <v>0.11646401560762164</v>
      </c>
    </row>
    <row r="3060" spans="1:22">
      <c r="A3060" t="str">
        <f>_xlfn.XLOOKUP(D3060,BN:BN,BO:BO)</f>
        <v>México</v>
      </c>
      <c r="B3060" t="s">
        <v>25</v>
      </c>
      <c r="C3060">
        <v>449</v>
      </c>
      <c r="D3060" t="str">
        <f>_xlfn.XLOOKUP(C3060,BH:BH,BI:BI)</f>
        <v>VeronicaN</v>
      </c>
      <c r="E3060">
        <v>0</v>
      </c>
      <c r="F3060" t="s">
        <v>2112</v>
      </c>
      <c r="G3060" s="63">
        <v>45973</v>
      </c>
      <c r="H3060" s="63">
        <v>45987</v>
      </c>
      <c r="I3060" t="s">
        <v>396</v>
      </c>
      <c r="J3060" t="str">
        <f>_xlfn.XLOOKUP(I3060,AS:AS,AU:AU)</f>
        <v>Honorarios</v>
      </c>
      <c r="K3060" t="s">
        <v>33</v>
      </c>
      <c r="L3060">
        <v>5562.28</v>
      </c>
      <c r="M3060">
        <f>L3060*_xlfn.XLOOKUP(K3060,AM:AM,AN:AN)</f>
        <v>4783.5607999999993</v>
      </c>
      <c r="N3060">
        <f>L3060*_xlfn.XLOOKUP(K3060,AM:AM,AO:AO)</f>
        <v>5562.28</v>
      </c>
      <c r="O3060">
        <v>5562.28</v>
      </c>
      <c r="P3060">
        <f>O3060*_xlfn.XLOOKUP(K3060,AM:AM,AN:AN)</f>
        <v>4783.5607999999993</v>
      </c>
      <c r="Q3060">
        <f>O3060*_xlfn.XLOOKUP(K3060,AM:AM,AO:AO)</f>
        <v>5562.28</v>
      </c>
      <c r="R3060" t="str">
        <f>_xlfn.XLOOKUP(E3060,AF:AF,AG:AG)</f>
        <v>FEES</v>
      </c>
      <c r="S3060">
        <f>_xlfn.XLOOKUP(E3060,AF:AF,AI:AI)</f>
        <v>0</v>
      </c>
      <c r="T3060">
        <f>WEEKNUM(G3060)</f>
        <v>46</v>
      </c>
      <c r="U3060">
        <f>YEAR(G3060)</f>
        <v>2025</v>
      </c>
      <c r="V3060" s="117">
        <f>IFERROR(Q3060/N3060,"0")</f>
        <v>1</v>
      </c>
    </row>
    <row r="3061" spans="1:22">
      <c r="A3061" t="e">
        <f>_xlfn.XLOOKUP(D3061,BN:BN,BO:BO)</f>
        <v>#N/A</v>
      </c>
      <c r="B3061" t="s">
        <v>25</v>
      </c>
      <c r="C3061">
        <v>450</v>
      </c>
      <c r="D3061" t="e">
        <f>_xlfn.XLOOKUP(C3061,BH:BH,BI:BI)</f>
        <v>#N/A</v>
      </c>
      <c r="E3061">
        <v>24263</v>
      </c>
      <c r="F3061" t="s">
        <v>3335</v>
      </c>
      <c r="G3061" s="63">
        <v>45971</v>
      </c>
      <c r="H3061" s="63">
        <v>45978</v>
      </c>
      <c r="I3061" t="s">
        <v>366</v>
      </c>
      <c r="J3061" t="str">
        <f>_xlfn.XLOOKUP(I3061,AS:AS,AU:AU)</f>
        <v>Vuelos</v>
      </c>
      <c r="K3061" t="s">
        <v>33</v>
      </c>
      <c r="L3061">
        <v>5000</v>
      </c>
      <c r="M3061">
        <f>L3061*_xlfn.XLOOKUP(K3061,AM:AM,AN:AN)</f>
        <v>4300</v>
      </c>
      <c r="N3061">
        <f>L3061*_xlfn.XLOOKUP(K3061,AM:AM,AO:AO)</f>
        <v>5000</v>
      </c>
      <c r="O3061">
        <v>200</v>
      </c>
      <c r="P3061">
        <f>O3061*_xlfn.XLOOKUP(K3061,AM:AM,AN:AN)</f>
        <v>172</v>
      </c>
      <c r="Q3061">
        <f>O3061*_xlfn.XLOOKUP(K3061,AM:AM,AO:AO)</f>
        <v>200</v>
      </c>
      <c r="R3061" t="str">
        <f>_xlfn.XLOOKUP(E3061,AF:AF,AG:AG)</f>
        <v>Turkish Airlines</v>
      </c>
      <c r="S3061" t="str">
        <f>_xlfn.XLOOKUP(E3061,AF:AF,AI:AI)</f>
        <v>Turkey</v>
      </c>
      <c r="T3061">
        <f>WEEKNUM(G3061)</f>
        <v>46</v>
      </c>
      <c r="U3061">
        <f>YEAR(G3061)</f>
        <v>2025</v>
      </c>
      <c r="V3061" s="117">
        <f>IFERROR(Q3061/N3061,"0")</f>
        <v>0.04</v>
      </c>
    </row>
    <row r="3062" spans="1:22">
      <c r="A3062" t="e">
        <f>_xlfn.XLOOKUP(D3062,BN:BN,BO:BO)</f>
        <v>#N/A</v>
      </c>
      <c r="B3062" t="s">
        <v>25</v>
      </c>
      <c r="C3062">
        <v>450</v>
      </c>
      <c r="D3062" t="e">
        <f>_xlfn.XLOOKUP(C3062,BH:BH,BI:BI)</f>
        <v>#N/A</v>
      </c>
      <c r="E3062">
        <v>26751</v>
      </c>
      <c r="F3062" t="s">
        <v>3797</v>
      </c>
      <c r="G3062" s="63">
        <v>45971</v>
      </c>
      <c r="H3062" s="63">
        <v>45978</v>
      </c>
      <c r="I3062" t="s">
        <v>376</v>
      </c>
      <c r="J3062" t="str">
        <f>_xlfn.XLOOKUP(I3062,AS:AS,AU:AU)</f>
        <v>Hotel</v>
      </c>
      <c r="K3062" t="s">
        <v>33</v>
      </c>
      <c r="L3062">
        <v>5000</v>
      </c>
      <c r="M3062">
        <f>L3062*_xlfn.XLOOKUP(K3062,AM:AM,AN:AN)</f>
        <v>4300</v>
      </c>
      <c r="N3062">
        <f>L3062*_xlfn.XLOOKUP(K3062,AM:AM,AO:AO)</f>
        <v>5000</v>
      </c>
      <c r="O3062">
        <v>525</v>
      </c>
      <c r="P3062">
        <f>O3062*_xlfn.XLOOKUP(K3062,AM:AM,AN:AN)</f>
        <v>451.5</v>
      </c>
      <c r="Q3062">
        <f>O3062*_xlfn.XLOOKUP(K3062,AM:AM,AO:AO)</f>
        <v>525</v>
      </c>
      <c r="R3062" t="str">
        <f>_xlfn.XLOOKUP(E3062,AF:AF,AG:AG)</f>
        <v>THE WESTBURY</v>
      </c>
      <c r="S3062" t="str">
        <f>_xlfn.XLOOKUP(E3062,AF:AF,AI:AI)</f>
        <v>Ireland</v>
      </c>
      <c r="T3062">
        <f>WEEKNUM(G3062)</f>
        <v>46</v>
      </c>
      <c r="U3062">
        <f>YEAR(G3062)</f>
        <v>2025</v>
      </c>
      <c r="V3062" s="117">
        <f>IFERROR(Q3062/N3062,"0")</f>
        <v>0.105</v>
      </c>
    </row>
    <row r="3063" spans="1:22">
      <c r="A3063" t="str">
        <f>_xlfn.XLOOKUP(D3063,BN:BN,BO:BO)</f>
        <v>México</v>
      </c>
      <c r="B3063" t="s">
        <v>25</v>
      </c>
      <c r="C3063">
        <v>451</v>
      </c>
      <c r="D3063" t="str">
        <f>_xlfn.XLOOKUP(C3063,BH:BH,BI:BI)</f>
        <v>ManonR</v>
      </c>
      <c r="E3063">
        <v>28934</v>
      </c>
      <c r="F3063" t="s">
        <v>3798</v>
      </c>
      <c r="G3063" s="63">
        <v>45870</v>
      </c>
      <c r="H3063" s="63">
        <v>45875</v>
      </c>
      <c r="I3063" t="s">
        <v>366</v>
      </c>
      <c r="J3063" t="str">
        <f>_xlfn.XLOOKUP(I3063,AS:AS,AU:AU)</f>
        <v>Vuelos</v>
      </c>
      <c r="K3063" t="s">
        <v>33</v>
      </c>
      <c r="L3063">
        <v>567.23</v>
      </c>
      <c r="M3063">
        <f>L3063*_xlfn.XLOOKUP(K3063,AM:AM,AN:AN)</f>
        <v>487.81780000000003</v>
      </c>
      <c r="N3063">
        <f>L3063*_xlfn.XLOOKUP(K3063,AM:AM,AO:AO)</f>
        <v>567.23</v>
      </c>
      <c r="O3063">
        <v>9.8000000000000007</v>
      </c>
      <c r="P3063">
        <f>O3063*_xlfn.XLOOKUP(K3063,AM:AM,AN:AN)</f>
        <v>8.4280000000000008</v>
      </c>
      <c r="Q3063">
        <f>O3063*_xlfn.XLOOKUP(K3063,AM:AM,AO:AO)</f>
        <v>9.8000000000000007</v>
      </c>
      <c r="R3063" t="str">
        <f>_xlfn.XLOOKUP(E3063,AF:AF,AG:AG)</f>
        <v>F1S USA</v>
      </c>
      <c r="S3063" t="str">
        <f>_xlfn.XLOOKUP(E3063,AF:AF,AI:AI)</f>
        <v>United States</v>
      </c>
      <c r="T3063">
        <f>WEEKNUM(G3063)</f>
        <v>31</v>
      </c>
      <c r="U3063">
        <f>YEAR(G3063)</f>
        <v>2025</v>
      </c>
      <c r="V3063" s="117">
        <f>IFERROR(Q3063/N3063,"0")</f>
        <v>1.727694233379758E-2</v>
      </c>
    </row>
    <row r="3064" spans="1:22">
      <c r="A3064" t="str">
        <f>_xlfn.XLOOKUP(D3064,BN:BN,BO:BO)</f>
        <v>México</v>
      </c>
      <c r="B3064" t="s">
        <v>25</v>
      </c>
      <c r="C3064">
        <v>451</v>
      </c>
      <c r="D3064" t="str">
        <f>_xlfn.XLOOKUP(C3064,BH:BH,BI:BI)</f>
        <v>ManonR</v>
      </c>
      <c r="E3064">
        <v>28934</v>
      </c>
      <c r="F3064" t="s">
        <v>3798</v>
      </c>
      <c r="G3064" s="63">
        <v>45855</v>
      </c>
      <c r="H3064" s="63" t="s">
        <v>218</v>
      </c>
      <c r="I3064" t="s">
        <v>366</v>
      </c>
      <c r="J3064" t="str">
        <f>_xlfn.XLOOKUP(I3064,AS:AS,AU:AU)</f>
        <v>Vuelos</v>
      </c>
      <c r="K3064" t="s">
        <v>33</v>
      </c>
      <c r="L3064">
        <v>229.85</v>
      </c>
      <c r="M3064">
        <f>L3064*_xlfn.XLOOKUP(K3064,AM:AM,AN:AN)</f>
        <v>197.67099999999999</v>
      </c>
      <c r="N3064">
        <f>L3064*_xlfn.XLOOKUP(K3064,AM:AM,AO:AO)</f>
        <v>229.85</v>
      </c>
      <c r="O3064">
        <v>0</v>
      </c>
      <c r="P3064">
        <f>O3064*_xlfn.XLOOKUP(K3064,AM:AM,AN:AN)</f>
        <v>0</v>
      </c>
      <c r="Q3064">
        <f>O3064*_xlfn.XLOOKUP(K3064,AM:AM,AO:AO)</f>
        <v>0</v>
      </c>
      <c r="R3064" t="str">
        <f>_xlfn.XLOOKUP(E3064,AF:AF,AG:AG)</f>
        <v>F1S USA</v>
      </c>
      <c r="S3064" t="str">
        <f>_xlfn.XLOOKUP(E3064,AF:AF,AI:AI)</f>
        <v>United States</v>
      </c>
      <c r="T3064">
        <f>WEEKNUM(G3064)</f>
        <v>29</v>
      </c>
      <c r="U3064">
        <f>YEAR(G3064)</f>
        <v>2025</v>
      </c>
      <c r="V3064" s="117">
        <f>IFERROR(Q3064/N3064,"0")</f>
        <v>0</v>
      </c>
    </row>
    <row r="3065" spans="1:22">
      <c r="A3065" t="str">
        <f>_xlfn.XLOOKUP(D3065,BN:BN,BO:BO)</f>
        <v>México</v>
      </c>
      <c r="B3065" t="s">
        <v>25</v>
      </c>
      <c r="C3065">
        <v>451</v>
      </c>
      <c r="D3065" t="str">
        <f>_xlfn.XLOOKUP(C3065,BH:BH,BI:BI)</f>
        <v>ManonR</v>
      </c>
      <c r="E3065">
        <v>28934</v>
      </c>
      <c r="F3065" t="s">
        <v>3798</v>
      </c>
      <c r="G3065" s="63">
        <v>45851</v>
      </c>
      <c r="H3065" s="63" t="s">
        <v>218</v>
      </c>
      <c r="I3065" t="s">
        <v>366</v>
      </c>
      <c r="J3065" t="str">
        <f>_xlfn.XLOOKUP(I3065,AS:AS,AU:AU)</f>
        <v>Vuelos</v>
      </c>
      <c r="K3065" t="s">
        <v>33</v>
      </c>
      <c r="L3065">
        <v>300.18</v>
      </c>
      <c r="M3065">
        <f>L3065*_xlfn.XLOOKUP(K3065,AM:AM,AN:AN)</f>
        <v>258.15480000000002</v>
      </c>
      <c r="N3065">
        <f>L3065*_xlfn.XLOOKUP(K3065,AM:AM,AO:AO)</f>
        <v>300.18</v>
      </c>
      <c r="O3065">
        <v>13.25</v>
      </c>
      <c r="P3065">
        <f>O3065*_xlfn.XLOOKUP(K3065,AM:AM,AN:AN)</f>
        <v>11.395</v>
      </c>
      <c r="Q3065">
        <f>O3065*_xlfn.XLOOKUP(K3065,AM:AM,AO:AO)</f>
        <v>13.25</v>
      </c>
      <c r="R3065" t="str">
        <f>_xlfn.XLOOKUP(E3065,AF:AF,AG:AG)</f>
        <v>F1S USA</v>
      </c>
      <c r="S3065" t="str">
        <f>_xlfn.XLOOKUP(E3065,AF:AF,AI:AI)</f>
        <v>United States</v>
      </c>
      <c r="T3065">
        <f>WEEKNUM(G3065)</f>
        <v>29</v>
      </c>
      <c r="U3065">
        <f>YEAR(G3065)</f>
        <v>2025</v>
      </c>
      <c r="V3065" s="117">
        <f>IFERROR(Q3065/N3065,"0")</f>
        <v>4.4140182557132389E-2</v>
      </c>
    </row>
    <row r="3066" spans="1:22">
      <c r="A3066" t="str">
        <f>_xlfn.XLOOKUP(D3066,BN:BN,BO:BO)</f>
        <v>México</v>
      </c>
      <c r="B3066" t="s">
        <v>25</v>
      </c>
      <c r="C3066">
        <v>451</v>
      </c>
      <c r="D3066" t="str">
        <f>_xlfn.XLOOKUP(C3066,BH:BH,BI:BI)</f>
        <v>ManonR</v>
      </c>
      <c r="E3066">
        <v>28934</v>
      </c>
      <c r="F3066" t="s">
        <v>3799</v>
      </c>
      <c r="G3066" s="63">
        <v>45875</v>
      </c>
      <c r="H3066" s="63" t="s">
        <v>218</v>
      </c>
      <c r="I3066" t="s">
        <v>366</v>
      </c>
      <c r="J3066" t="str">
        <f>_xlfn.XLOOKUP(I3066,AS:AS,AU:AU)</f>
        <v>Vuelos</v>
      </c>
      <c r="K3066" t="s">
        <v>33</v>
      </c>
      <c r="L3066">
        <v>397.23</v>
      </c>
      <c r="M3066">
        <f>L3066*_xlfn.XLOOKUP(K3066,AM:AM,AN:AN)</f>
        <v>341.61779999999999</v>
      </c>
      <c r="N3066">
        <f>L3066*_xlfn.XLOOKUP(K3066,AM:AM,AO:AO)</f>
        <v>397.23</v>
      </c>
      <c r="O3066">
        <v>6.4</v>
      </c>
      <c r="P3066">
        <f>O3066*_xlfn.XLOOKUP(K3066,AM:AM,AN:AN)</f>
        <v>5.5040000000000004</v>
      </c>
      <c r="Q3066">
        <f>O3066*_xlfn.XLOOKUP(K3066,AM:AM,AO:AO)</f>
        <v>6.4</v>
      </c>
      <c r="R3066" t="str">
        <f>_xlfn.XLOOKUP(E3066,AF:AF,AG:AG)</f>
        <v>F1S USA</v>
      </c>
      <c r="S3066" t="str">
        <f>_xlfn.XLOOKUP(E3066,AF:AF,AI:AI)</f>
        <v>United States</v>
      </c>
      <c r="T3066">
        <f>WEEKNUM(G3066)</f>
        <v>32</v>
      </c>
      <c r="U3066">
        <f>YEAR(G3066)</f>
        <v>2025</v>
      </c>
      <c r="V3066" s="117">
        <f>IFERROR(Q3066/N3066,"0")</f>
        <v>1.6111572640535709E-2</v>
      </c>
    </row>
    <row r="3067" spans="1:22">
      <c r="A3067" t="str">
        <f>_xlfn.XLOOKUP(D3067,BN:BN,BO:BO)</f>
        <v>México</v>
      </c>
      <c r="B3067" t="s">
        <v>25</v>
      </c>
      <c r="C3067">
        <v>452</v>
      </c>
      <c r="D3067" t="str">
        <f>_xlfn.XLOOKUP(C3067,BH:BH,BI:BI)</f>
        <v>ManonR</v>
      </c>
      <c r="E3067">
        <v>24922</v>
      </c>
      <c r="F3067" t="s">
        <v>3800</v>
      </c>
      <c r="G3067" s="63">
        <v>46009</v>
      </c>
      <c r="H3067" s="63">
        <v>46020</v>
      </c>
      <c r="I3067" t="s">
        <v>364</v>
      </c>
      <c r="J3067" t="str">
        <f>_xlfn.XLOOKUP(I3067,AS:AS,AU:AU)</f>
        <v>DMC</v>
      </c>
      <c r="K3067" t="s">
        <v>33</v>
      </c>
      <c r="L3067">
        <v>52158.67</v>
      </c>
      <c r="M3067">
        <f>L3067*_xlfn.XLOOKUP(K3067,AM:AM,AN:AN)</f>
        <v>44856.456200000001</v>
      </c>
      <c r="N3067">
        <f>L3067*_xlfn.XLOOKUP(K3067,AM:AM,AO:AO)</f>
        <v>52158.67</v>
      </c>
      <c r="O3067">
        <v>4509.42</v>
      </c>
      <c r="P3067">
        <f>O3067*_xlfn.XLOOKUP(K3067,AM:AM,AN:AN)</f>
        <v>3878.1012000000001</v>
      </c>
      <c r="Q3067">
        <f>O3067*_xlfn.XLOOKUP(K3067,AM:AM,AO:AO)</f>
        <v>4509.42</v>
      </c>
      <c r="R3067" t="str">
        <f>_xlfn.XLOOKUP(E3067,AF:AF,AG:AG)</f>
        <v>GARCIA FERNANDEZ TURISMO</v>
      </c>
      <c r="S3067" t="str">
        <f>_xlfn.XLOOKUP(E3067,AF:AF,AI:AI)</f>
        <v>Argentina</v>
      </c>
      <c r="T3067">
        <f>WEEKNUM(G3067)</f>
        <v>51</v>
      </c>
      <c r="U3067">
        <f>YEAR(G3067)</f>
        <v>2025</v>
      </c>
      <c r="V3067" s="117">
        <f>IFERROR(Q3067/N3067,"0")</f>
        <v>8.6455808785001614E-2</v>
      </c>
    </row>
    <row r="3068" spans="1:22">
      <c r="A3068" t="str">
        <f>_xlfn.XLOOKUP(D3068,BN:BN,BO:BO)</f>
        <v>México</v>
      </c>
      <c r="B3068" t="s">
        <v>25</v>
      </c>
      <c r="C3068">
        <v>452</v>
      </c>
      <c r="D3068" t="str">
        <f>_xlfn.XLOOKUP(C3068,BH:BH,BI:BI)</f>
        <v>ManonR</v>
      </c>
      <c r="E3068">
        <v>28934</v>
      </c>
      <c r="F3068" t="s">
        <v>3801</v>
      </c>
      <c r="G3068" s="63">
        <v>46018</v>
      </c>
      <c r="H3068" s="63">
        <v>46018</v>
      </c>
      <c r="I3068" t="s">
        <v>366</v>
      </c>
      <c r="J3068" t="str">
        <f>_xlfn.XLOOKUP(I3068,AS:AS,AU:AU)</f>
        <v>Vuelos</v>
      </c>
      <c r="K3068" t="s">
        <v>33</v>
      </c>
      <c r="L3068">
        <v>307.7</v>
      </c>
      <c r="M3068">
        <f>L3068*_xlfn.XLOOKUP(K3068,AM:AM,AN:AN)</f>
        <v>264.62200000000001</v>
      </c>
      <c r="N3068">
        <f>L3068*_xlfn.XLOOKUP(K3068,AM:AM,AO:AO)</f>
        <v>307.7</v>
      </c>
      <c r="O3068">
        <v>0</v>
      </c>
      <c r="P3068">
        <f>O3068*_xlfn.XLOOKUP(K3068,AM:AM,AN:AN)</f>
        <v>0</v>
      </c>
      <c r="Q3068">
        <f>O3068*_xlfn.XLOOKUP(K3068,AM:AM,AO:AO)</f>
        <v>0</v>
      </c>
      <c r="R3068" t="str">
        <f>_xlfn.XLOOKUP(E3068,AF:AF,AG:AG)</f>
        <v>F1S USA</v>
      </c>
      <c r="S3068" t="str">
        <f>_xlfn.XLOOKUP(E3068,AF:AF,AI:AI)</f>
        <v>United States</v>
      </c>
      <c r="T3068">
        <f>WEEKNUM(G3068)</f>
        <v>52</v>
      </c>
      <c r="U3068">
        <f>YEAR(G3068)</f>
        <v>2025</v>
      </c>
      <c r="V3068" s="117">
        <f>IFERROR(Q3068/N3068,"0")</f>
        <v>0</v>
      </c>
    </row>
    <row r="3069" spans="1:22">
      <c r="A3069" t="str">
        <f>_xlfn.XLOOKUP(D3069,BN:BN,BO:BO)</f>
        <v>México</v>
      </c>
      <c r="B3069" t="s">
        <v>25</v>
      </c>
      <c r="C3069">
        <v>452</v>
      </c>
      <c r="D3069" t="str">
        <f>_xlfn.XLOOKUP(C3069,BH:BH,BI:BI)</f>
        <v>ManonR</v>
      </c>
      <c r="E3069">
        <v>28934</v>
      </c>
      <c r="F3069" t="s">
        <v>3802</v>
      </c>
      <c r="G3069" s="63">
        <v>46018</v>
      </c>
      <c r="H3069" s="63">
        <v>46018</v>
      </c>
      <c r="I3069" t="s">
        <v>366</v>
      </c>
      <c r="J3069" t="str">
        <f>_xlfn.XLOOKUP(I3069,AS:AS,AU:AU)</f>
        <v>Vuelos</v>
      </c>
      <c r="K3069" t="s">
        <v>33</v>
      </c>
      <c r="L3069">
        <v>307.7</v>
      </c>
      <c r="M3069">
        <f>L3069*_xlfn.XLOOKUP(K3069,AM:AM,AN:AN)</f>
        <v>264.62200000000001</v>
      </c>
      <c r="N3069">
        <f>L3069*_xlfn.XLOOKUP(K3069,AM:AM,AO:AO)</f>
        <v>307.7</v>
      </c>
      <c r="O3069">
        <v>0</v>
      </c>
      <c r="P3069">
        <f>O3069*_xlfn.XLOOKUP(K3069,AM:AM,AN:AN)</f>
        <v>0</v>
      </c>
      <c r="Q3069">
        <f>O3069*_xlfn.XLOOKUP(K3069,AM:AM,AO:AO)</f>
        <v>0</v>
      </c>
      <c r="R3069" t="str">
        <f>_xlfn.XLOOKUP(E3069,AF:AF,AG:AG)</f>
        <v>F1S USA</v>
      </c>
      <c r="S3069" t="str">
        <f>_xlfn.XLOOKUP(E3069,AF:AF,AI:AI)</f>
        <v>United States</v>
      </c>
      <c r="T3069">
        <f>WEEKNUM(G3069)</f>
        <v>52</v>
      </c>
      <c r="U3069">
        <f>YEAR(G3069)</f>
        <v>2025</v>
      </c>
      <c r="V3069" s="117">
        <f>IFERROR(Q3069/N3069,"0")</f>
        <v>0</v>
      </c>
    </row>
    <row r="3070" spans="1:22">
      <c r="A3070" t="str">
        <f>_xlfn.XLOOKUP(D3070,BN:BN,BO:BO)</f>
        <v>México</v>
      </c>
      <c r="B3070" t="s">
        <v>25</v>
      </c>
      <c r="C3070">
        <v>452</v>
      </c>
      <c r="D3070" t="str">
        <f>_xlfn.XLOOKUP(C3070,BH:BH,BI:BI)</f>
        <v>ManonR</v>
      </c>
      <c r="E3070">
        <v>28934</v>
      </c>
      <c r="F3070" t="s">
        <v>3803</v>
      </c>
      <c r="G3070" s="63">
        <v>46018</v>
      </c>
      <c r="H3070" s="63">
        <v>46018</v>
      </c>
      <c r="I3070" t="s">
        <v>366</v>
      </c>
      <c r="J3070" t="str">
        <f>_xlfn.XLOOKUP(I3070,AS:AS,AU:AU)</f>
        <v>Vuelos</v>
      </c>
      <c r="K3070" t="s">
        <v>33</v>
      </c>
      <c r="L3070">
        <v>307.7</v>
      </c>
      <c r="M3070">
        <f>L3070*_xlfn.XLOOKUP(K3070,AM:AM,AN:AN)</f>
        <v>264.62200000000001</v>
      </c>
      <c r="N3070">
        <f>L3070*_xlfn.XLOOKUP(K3070,AM:AM,AO:AO)</f>
        <v>307.7</v>
      </c>
      <c r="O3070">
        <v>0</v>
      </c>
      <c r="P3070">
        <f>O3070*_xlfn.XLOOKUP(K3070,AM:AM,AN:AN)</f>
        <v>0</v>
      </c>
      <c r="Q3070">
        <f>O3070*_xlfn.XLOOKUP(K3070,AM:AM,AO:AO)</f>
        <v>0</v>
      </c>
      <c r="R3070" t="str">
        <f>_xlfn.XLOOKUP(E3070,AF:AF,AG:AG)</f>
        <v>F1S USA</v>
      </c>
      <c r="S3070" t="str">
        <f>_xlfn.XLOOKUP(E3070,AF:AF,AI:AI)</f>
        <v>United States</v>
      </c>
      <c r="T3070">
        <f>WEEKNUM(G3070)</f>
        <v>52</v>
      </c>
      <c r="U3070">
        <f>YEAR(G3070)</f>
        <v>2025</v>
      </c>
      <c r="V3070" s="117">
        <f>IFERROR(Q3070/N3070,"0")</f>
        <v>0</v>
      </c>
    </row>
    <row r="3071" spans="1:22">
      <c r="A3071" t="str">
        <f>_xlfn.XLOOKUP(D3071,BN:BN,BO:BO)</f>
        <v>México</v>
      </c>
      <c r="B3071" t="s">
        <v>25</v>
      </c>
      <c r="C3071">
        <v>452</v>
      </c>
      <c r="D3071" t="str">
        <f>_xlfn.XLOOKUP(C3071,BH:BH,BI:BI)</f>
        <v>ManonR</v>
      </c>
      <c r="E3071">
        <v>0</v>
      </c>
      <c r="F3071" t="s">
        <v>3804</v>
      </c>
      <c r="G3071" s="63">
        <v>46009</v>
      </c>
      <c r="H3071" s="63">
        <v>46020</v>
      </c>
      <c r="I3071" t="s">
        <v>396</v>
      </c>
      <c r="J3071" t="str">
        <f>_xlfn.XLOOKUP(I3071,AS:AS,AU:AU)</f>
        <v>Honorarios</v>
      </c>
      <c r="K3071" t="s">
        <v>33</v>
      </c>
      <c r="L3071">
        <v>150</v>
      </c>
      <c r="M3071">
        <f>L3071*_xlfn.XLOOKUP(K3071,AM:AM,AN:AN)</f>
        <v>129</v>
      </c>
      <c r="N3071">
        <f>L3071*_xlfn.XLOOKUP(K3071,AM:AM,AO:AO)</f>
        <v>150</v>
      </c>
      <c r="O3071">
        <v>150</v>
      </c>
      <c r="P3071">
        <f>O3071*_xlfn.XLOOKUP(K3071,AM:AM,AN:AN)</f>
        <v>129</v>
      </c>
      <c r="Q3071">
        <f>O3071*_xlfn.XLOOKUP(K3071,AM:AM,AO:AO)</f>
        <v>150</v>
      </c>
      <c r="R3071" t="str">
        <f>_xlfn.XLOOKUP(E3071,AF:AF,AG:AG)</f>
        <v>FEES</v>
      </c>
      <c r="S3071">
        <f>_xlfn.XLOOKUP(E3071,AF:AF,AI:AI)</f>
        <v>0</v>
      </c>
      <c r="T3071">
        <f>WEEKNUM(G3071)</f>
        <v>51</v>
      </c>
      <c r="U3071">
        <f>YEAR(G3071)</f>
        <v>2025</v>
      </c>
      <c r="V3071" s="117">
        <f>IFERROR(Q3071/N3071,"0")</f>
        <v>1</v>
      </c>
    </row>
    <row r="3072" spans="1:22">
      <c r="A3072" t="str">
        <f>_xlfn.XLOOKUP(D3072,BN:BN,BO:BO)</f>
        <v>México</v>
      </c>
      <c r="B3072" t="s">
        <v>25</v>
      </c>
      <c r="C3072">
        <v>452</v>
      </c>
      <c r="D3072" t="str">
        <f>_xlfn.XLOOKUP(C3072,BH:BH,BI:BI)</f>
        <v>ManonR</v>
      </c>
      <c r="E3072">
        <v>0</v>
      </c>
      <c r="F3072" t="s">
        <v>2283</v>
      </c>
      <c r="G3072" s="63">
        <v>46009</v>
      </c>
      <c r="H3072" s="63">
        <v>46020</v>
      </c>
      <c r="I3072" t="s">
        <v>396</v>
      </c>
      <c r="J3072" t="str">
        <f>_xlfn.XLOOKUP(I3072,AS:AS,AU:AU)</f>
        <v>Honorarios</v>
      </c>
      <c r="K3072" t="s">
        <v>33</v>
      </c>
      <c r="L3072">
        <v>1333.4</v>
      </c>
      <c r="M3072">
        <f>L3072*_xlfn.XLOOKUP(K3072,AM:AM,AN:AN)</f>
        <v>1146.7240000000002</v>
      </c>
      <c r="N3072">
        <f>L3072*_xlfn.XLOOKUP(K3072,AM:AM,AO:AO)</f>
        <v>1333.4</v>
      </c>
      <c r="O3072">
        <v>1333.4</v>
      </c>
      <c r="P3072">
        <f>O3072*_xlfn.XLOOKUP(K3072,AM:AM,AN:AN)</f>
        <v>1146.7240000000002</v>
      </c>
      <c r="Q3072">
        <f>O3072*_xlfn.XLOOKUP(K3072,AM:AM,AO:AO)</f>
        <v>1333.4</v>
      </c>
      <c r="R3072" t="str">
        <f>_xlfn.XLOOKUP(E3072,AF:AF,AG:AG)</f>
        <v>FEES</v>
      </c>
      <c r="S3072">
        <f>_xlfn.XLOOKUP(E3072,AF:AF,AI:AI)</f>
        <v>0</v>
      </c>
      <c r="T3072">
        <f>WEEKNUM(G3072)</f>
        <v>51</v>
      </c>
      <c r="U3072">
        <f>YEAR(G3072)</f>
        <v>2025</v>
      </c>
      <c r="V3072" s="117">
        <f>IFERROR(Q3072/N3072,"0")</f>
        <v>1</v>
      </c>
    </row>
    <row r="3073" spans="1:22">
      <c r="A3073" t="str">
        <f>_xlfn.XLOOKUP(D3073,BN:BN,BO:BO)</f>
        <v>México</v>
      </c>
      <c r="B3073" t="s">
        <v>25</v>
      </c>
      <c r="C3073">
        <v>452</v>
      </c>
      <c r="D3073" t="str">
        <f>_xlfn.XLOOKUP(C3073,BH:BH,BI:BI)</f>
        <v>ManonR</v>
      </c>
      <c r="E3073">
        <v>26085</v>
      </c>
      <c r="F3073" t="s">
        <v>2284</v>
      </c>
      <c r="G3073" s="63">
        <v>46009</v>
      </c>
      <c r="H3073" s="63">
        <v>46020</v>
      </c>
      <c r="I3073" t="s">
        <v>484</v>
      </c>
      <c r="J3073" t="str">
        <f>_xlfn.XLOOKUP(I3073,AS:AS,AU:AU)</f>
        <v>Vuelos</v>
      </c>
      <c r="K3073" t="s">
        <v>33</v>
      </c>
      <c r="L3073">
        <v>795.13</v>
      </c>
      <c r="M3073">
        <f>L3073*_xlfn.XLOOKUP(K3073,AM:AM,AN:AN)</f>
        <v>683.81179999999995</v>
      </c>
      <c r="N3073">
        <f>L3073*_xlfn.XLOOKUP(K3073,AM:AM,AO:AO)</f>
        <v>795.13</v>
      </c>
      <c r="O3073">
        <v>0</v>
      </c>
      <c r="P3073">
        <f>O3073*_xlfn.XLOOKUP(K3073,AM:AM,AN:AN)</f>
        <v>0</v>
      </c>
      <c r="Q3073">
        <f>O3073*_xlfn.XLOOKUP(K3073,AM:AM,AO:AO)</f>
        <v>0</v>
      </c>
      <c r="R3073" t="str">
        <f>_xlfn.XLOOKUP(E3073,AF:AF,AG:AG)</f>
        <v>LATAM Airlines</v>
      </c>
      <c r="S3073" t="str">
        <f>_xlfn.XLOOKUP(E3073,AF:AF,AI:AI)</f>
        <v>Chile</v>
      </c>
      <c r="T3073">
        <f>WEEKNUM(G3073)</f>
        <v>51</v>
      </c>
      <c r="U3073">
        <f>YEAR(G3073)</f>
        <v>2025</v>
      </c>
      <c r="V3073" s="117">
        <f>IFERROR(Q3073/N3073,"0")</f>
        <v>0</v>
      </c>
    </row>
    <row r="3074" spans="1:22">
      <c r="A3074" t="str">
        <f>_xlfn.XLOOKUP(D3074,BN:BN,BO:BO)</f>
        <v>México</v>
      </c>
      <c r="B3074" t="s">
        <v>25</v>
      </c>
      <c r="C3074">
        <v>452</v>
      </c>
      <c r="D3074" t="str">
        <f>_xlfn.XLOOKUP(C3074,BH:BH,BI:BI)</f>
        <v>ManonR</v>
      </c>
      <c r="E3074">
        <v>28890</v>
      </c>
      <c r="F3074" t="s">
        <v>3805</v>
      </c>
      <c r="G3074" s="63">
        <v>46009</v>
      </c>
      <c r="H3074" s="63">
        <v>46020</v>
      </c>
      <c r="I3074" t="s">
        <v>376</v>
      </c>
      <c r="J3074" t="str">
        <f>_xlfn.XLOOKUP(I3074,AS:AS,AU:AU)</f>
        <v>Hotel</v>
      </c>
      <c r="K3074" t="s">
        <v>33</v>
      </c>
      <c r="L3074">
        <v>1455.96</v>
      </c>
      <c r="M3074">
        <f>L3074*_xlfn.XLOOKUP(K3074,AM:AM,AN:AN)</f>
        <v>1252.1256000000001</v>
      </c>
      <c r="N3074">
        <f>L3074*_xlfn.XLOOKUP(K3074,AM:AM,AO:AO)</f>
        <v>1455.96</v>
      </c>
      <c r="O3074">
        <v>145.6</v>
      </c>
      <c r="P3074">
        <f>O3074*_xlfn.XLOOKUP(K3074,AM:AM,AN:AN)</f>
        <v>125.21599999999999</v>
      </c>
      <c r="Q3074">
        <f>O3074*_xlfn.XLOOKUP(K3074,AM:AM,AO:AO)</f>
        <v>145.6</v>
      </c>
      <c r="R3074" t="str">
        <f>_xlfn.XLOOKUP(E3074,AF:AF,AG:AG)</f>
        <v>LA CONCHA RESORT AUTOGRAPH COLLECTION</v>
      </c>
      <c r="S3074" t="str">
        <f>_xlfn.XLOOKUP(E3074,AF:AF,AI:AI)</f>
        <v>Puerto Rico</v>
      </c>
      <c r="T3074">
        <f>WEEKNUM(G3074)</f>
        <v>51</v>
      </c>
      <c r="U3074">
        <f>YEAR(G3074)</f>
        <v>2025</v>
      </c>
      <c r="V3074" s="117">
        <f>IFERROR(Q3074/N3074,"0")</f>
        <v>0.1000027473282233</v>
      </c>
    </row>
    <row r="3075" spans="1:22">
      <c r="A3075" t="str">
        <f>_xlfn.XLOOKUP(D3075,BN:BN,BO:BO)</f>
        <v>México</v>
      </c>
      <c r="B3075" t="s">
        <v>25</v>
      </c>
      <c r="C3075">
        <v>452</v>
      </c>
      <c r="D3075" t="str">
        <f>_xlfn.XLOOKUP(C3075,BH:BH,BI:BI)</f>
        <v>ManonR</v>
      </c>
      <c r="E3075">
        <v>33077</v>
      </c>
      <c r="F3075" t="s">
        <v>3806</v>
      </c>
      <c r="G3075" s="63">
        <v>46009</v>
      </c>
      <c r="H3075" s="63">
        <v>46020</v>
      </c>
      <c r="I3075" t="s">
        <v>364</v>
      </c>
      <c r="J3075" t="str">
        <f>_xlfn.XLOOKUP(I3075,AS:AS,AU:AU)</f>
        <v>DMC</v>
      </c>
      <c r="K3075" t="s">
        <v>33</v>
      </c>
      <c r="L3075">
        <v>2000</v>
      </c>
      <c r="M3075">
        <f>L3075*_xlfn.XLOOKUP(K3075,AM:AM,AN:AN)</f>
        <v>1720</v>
      </c>
      <c r="N3075">
        <f>L3075*_xlfn.XLOOKUP(K3075,AM:AM,AO:AO)</f>
        <v>2000</v>
      </c>
      <c r="O3075">
        <v>0</v>
      </c>
      <c r="P3075">
        <f>O3075*_xlfn.XLOOKUP(K3075,AM:AM,AN:AN)</f>
        <v>0</v>
      </c>
      <c r="Q3075">
        <f>O3075*_xlfn.XLOOKUP(K3075,AM:AM,AO:AO)</f>
        <v>0</v>
      </c>
      <c r="R3075" t="str">
        <f>_xlfn.XLOOKUP(E3075,AF:AF,AG:AG)</f>
        <v>WORLDIMENSION</v>
      </c>
      <c r="S3075" t="str">
        <f>_xlfn.XLOOKUP(E3075,AF:AF,AI:AI)</f>
        <v>United States</v>
      </c>
      <c r="T3075">
        <f>WEEKNUM(G3075)</f>
        <v>51</v>
      </c>
      <c r="U3075">
        <f>YEAR(G3075)</f>
        <v>2025</v>
      </c>
      <c r="V3075" s="117">
        <f>IFERROR(Q3075/N3075,"0")</f>
        <v>0</v>
      </c>
    </row>
    <row r="3076" spans="1:22">
      <c r="A3076" t="str">
        <f>_xlfn.XLOOKUP(D3076,BN:BN,BO:BO)</f>
        <v>México</v>
      </c>
      <c r="B3076" t="s">
        <v>25</v>
      </c>
      <c r="C3076">
        <v>452</v>
      </c>
      <c r="D3076" t="str">
        <f>_xlfn.XLOOKUP(C3076,BH:BH,BI:BI)</f>
        <v>ManonR</v>
      </c>
      <c r="E3076">
        <v>28934</v>
      </c>
      <c r="F3076" t="s">
        <v>3807</v>
      </c>
      <c r="G3076" s="63">
        <v>46014</v>
      </c>
      <c r="H3076" s="63">
        <v>46018</v>
      </c>
      <c r="I3076" t="s">
        <v>366</v>
      </c>
      <c r="J3076" t="str">
        <f>_xlfn.XLOOKUP(I3076,AS:AS,AU:AU)</f>
        <v>Vuelos</v>
      </c>
      <c r="K3076" t="s">
        <v>33</v>
      </c>
      <c r="L3076">
        <v>518.29999999999995</v>
      </c>
      <c r="M3076">
        <f>L3076*_xlfn.XLOOKUP(K3076,AM:AM,AN:AN)</f>
        <v>445.73799999999994</v>
      </c>
      <c r="N3076">
        <f>L3076*_xlfn.XLOOKUP(K3076,AM:AM,AO:AO)</f>
        <v>518.29999999999995</v>
      </c>
      <c r="O3076">
        <v>0</v>
      </c>
      <c r="P3076">
        <f>O3076*_xlfn.XLOOKUP(K3076,AM:AM,AN:AN)</f>
        <v>0</v>
      </c>
      <c r="Q3076">
        <f>O3076*_xlfn.XLOOKUP(K3076,AM:AM,AO:AO)</f>
        <v>0</v>
      </c>
      <c r="R3076" t="str">
        <f>_xlfn.XLOOKUP(E3076,AF:AF,AG:AG)</f>
        <v>F1S USA</v>
      </c>
      <c r="S3076" t="str">
        <f>_xlfn.XLOOKUP(E3076,AF:AF,AI:AI)</f>
        <v>United States</v>
      </c>
      <c r="T3076">
        <f>WEEKNUM(G3076)</f>
        <v>52</v>
      </c>
      <c r="U3076">
        <f>YEAR(G3076)</f>
        <v>2025</v>
      </c>
      <c r="V3076" s="117">
        <f>IFERROR(Q3076/N3076,"0")</f>
        <v>0</v>
      </c>
    </row>
    <row r="3077" spans="1:22">
      <c r="A3077" t="str">
        <f>_xlfn.XLOOKUP(D3077,BN:BN,BO:BO)</f>
        <v>México</v>
      </c>
      <c r="B3077" t="s">
        <v>25</v>
      </c>
      <c r="C3077">
        <v>452</v>
      </c>
      <c r="D3077" t="str">
        <f>_xlfn.XLOOKUP(C3077,BH:BH,BI:BI)</f>
        <v>ManonR</v>
      </c>
      <c r="E3077">
        <v>28934</v>
      </c>
      <c r="F3077" t="s">
        <v>3808</v>
      </c>
      <c r="G3077" s="63">
        <v>46014</v>
      </c>
      <c r="H3077" s="63">
        <v>46018</v>
      </c>
      <c r="I3077" t="s">
        <v>366</v>
      </c>
      <c r="J3077" t="str">
        <f>_xlfn.XLOOKUP(I3077,AS:AS,AU:AU)</f>
        <v>Vuelos</v>
      </c>
      <c r="K3077" t="s">
        <v>33</v>
      </c>
      <c r="L3077">
        <v>518.29999999999995</v>
      </c>
      <c r="M3077">
        <f>L3077*_xlfn.XLOOKUP(K3077,AM:AM,AN:AN)</f>
        <v>445.73799999999994</v>
      </c>
      <c r="N3077">
        <f>L3077*_xlfn.XLOOKUP(K3077,AM:AM,AO:AO)</f>
        <v>518.29999999999995</v>
      </c>
      <c r="O3077">
        <v>0</v>
      </c>
      <c r="P3077">
        <f>O3077*_xlfn.XLOOKUP(K3077,AM:AM,AN:AN)</f>
        <v>0</v>
      </c>
      <c r="Q3077">
        <f>O3077*_xlfn.XLOOKUP(K3077,AM:AM,AO:AO)</f>
        <v>0</v>
      </c>
      <c r="R3077" t="str">
        <f>_xlfn.XLOOKUP(E3077,AF:AF,AG:AG)</f>
        <v>F1S USA</v>
      </c>
      <c r="S3077" t="str">
        <f>_xlfn.XLOOKUP(E3077,AF:AF,AI:AI)</f>
        <v>United States</v>
      </c>
      <c r="T3077">
        <f>WEEKNUM(G3077)</f>
        <v>52</v>
      </c>
      <c r="U3077">
        <f>YEAR(G3077)</f>
        <v>2025</v>
      </c>
      <c r="V3077" s="117">
        <f>IFERROR(Q3077/N3077,"0")</f>
        <v>0</v>
      </c>
    </row>
    <row r="3078" spans="1:22">
      <c r="A3078" t="str">
        <f>_xlfn.XLOOKUP(D3078,BN:BN,BO:BO)</f>
        <v>México</v>
      </c>
      <c r="B3078" t="s">
        <v>25</v>
      </c>
      <c r="C3078">
        <v>452</v>
      </c>
      <c r="D3078" t="str">
        <f>_xlfn.XLOOKUP(C3078,BH:BH,BI:BI)</f>
        <v>ManonR</v>
      </c>
      <c r="E3078">
        <v>28934</v>
      </c>
      <c r="F3078" t="s">
        <v>3809</v>
      </c>
      <c r="G3078" s="63">
        <v>46014</v>
      </c>
      <c r="H3078" s="63">
        <v>46018</v>
      </c>
      <c r="I3078" t="s">
        <v>366</v>
      </c>
      <c r="J3078" t="str">
        <f>_xlfn.XLOOKUP(I3078,AS:AS,AU:AU)</f>
        <v>Vuelos</v>
      </c>
      <c r="K3078" t="s">
        <v>33</v>
      </c>
      <c r="L3078">
        <v>518.29999999999995</v>
      </c>
      <c r="M3078">
        <f>L3078*_xlfn.XLOOKUP(K3078,AM:AM,AN:AN)</f>
        <v>445.73799999999994</v>
      </c>
      <c r="N3078">
        <f>L3078*_xlfn.XLOOKUP(K3078,AM:AM,AO:AO)</f>
        <v>518.29999999999995</v>
      </c>
      <c r="O3078">
        <v>0</v>
      </c>
      <c r="P3078">
        <f>O3078*_xlfn.XLOOKUP(K3078,AM:AM,AN:AN)</f>
        <v>0</v>
      </c>
      <c r="Q3078">
        <f>O3078*_xlfn.XLOOKUP(K3078,AM:AM,AO:AO)</f>
        <v>0</v>
      </c>
      <c r="R3078" t="str">
        <f>_xlfn.XLOOKUP(E3078,AF:AF,AG:AG)</f>
        <v>F1S USA</v>
      </c>
      <c r="S3078" t="str">
        <f>_xlfn.XLOOKUP(E3078,AF:AF,AI:AI)</f>
        <v>United States</v>
      </c>
      <c r="T3078">
        <f>WEEKNUM(G3078)</f>
        <v>52</v>
      </c>
      <c r="U3078">
        <f>YEAR(G3078)</f>
        <v>2025</v>
      </c>
      <c r="V3078" s="117">
        <f>IFERROR(Q3078/N3078,"0")</f>
        <v>0</v>
      </c>
    </row>
    <row r="3079" spans="1:22">
      <c r="A3079" t="str">
        <f>_xlfn.XLOOKUP(D3079,BN:BN,BO:BO)</f>
        <v>México</v>
      </c>
      <c r="B3079" t="s">
        <v>25</v>
      </c>
      <c r="C3079">
        <v>452</v>
      </c>
      <c r="D3079" t="str">
        <f>_xlfn.XLOOKUP(C3079,BH:BH,BI:BI)</f>
        <v>ManonR</v>
      </c>
      <c r="E3079">
        <v>28934</v>
      </c>
      <c r="F3079" t="s">
        <v>3810</v>
      </c>
      <c r="G3079" s="63">
        <v>46014</v>
      </c>
      <c r="H3079" s="63">
        <v>46018</v>
      </c>
      <c r="I3079" t="s">
        <v>366</v>
      </c>
      <c r="J3079" t="str">
        <f>_xlfn.XLOOKUP(I3079,AS:AS,AU:AU)</f>
        <v>Vuelos</v>
      </c>
      <c r="K3079" t="s">
        <v>33</v>
      </c>
      <c r="L3079">
        <v>518.29999999999995</v>
      </c>
      <c r="M3079">
        <f>L3079*_xlfn.XLOOKUP(K3079,AM:AM,AN:AN)</f>
        <v>445.73799999999994</v>
      </c>
      <c r="N3079">
        <f>L3079*_xlfn.XLOOKUP(K3079,AM:AM,AO:AO)</f>
        <v>518.29999999999995</v>
      </c>
      <c r="O3079">
        <v>0</v>
      </c>
      <c r="P3079">
        <f>O3079*_xlfn.XLOOKUP(K3079,AM:AM,AN:AN)</f>
        <v>0</v>
      </c>
      <c r="Q3079">
        <f>O3079*_xlfn.XLOOKUP(K3079,AM:AM,AO:AO)</f>
        <v>0</v>
      </c>
      <c r="R3079" t="str">
        <f>_xlfn.XLOOKUP(E3079,AF:AF,AG:AG)</f>
        <v>F1S USA</v>
      </c>
      <c r="S3079" t="str">
        <f>_xlfn.XLOOKUP(E3079,AF:AF,AI:AI)</f>
        <v>United States</v>
      </c>
      <c r="T3079">
        <f>WEEKNUM(G3079)</f>
        <v>52</v>
      </c>
      <c r="U3079">
        <f>YEAR(G3079)</f>
        <v>2025</v>
      </c>
      <c r="V3079" s="117">
        <f>IFERROR(Q3079/N3079,"0")</f>
        <v>0</v>
      </c>
    </row>
    <row r="3080" spans="1:22">
      <c r="A3080" t="str">
        <f>_xlfn.XLOOKUP(D3080,BN:BN,BO:BO)</f>
        <v>México</v>
      </c>
      <c r="B3080" t="s">
        <v>25</v>
      </c>
      <c r="C3080">
        <v>453</v>
      </c>
      <c r="D3080" t="str">
        <f>_xlfn.XLOOKUP(C3080,BH:BH,BI:BI)</f>
        <v>MarujaN</v>
      </c>
      <c r="E3080">
        <v>24995</v>
      </c>
      <c r="F3080" t="s">
        <v>3811</v>
      </c>
      <c r="G3080" s="63">
        <v>46013</v>
      </c>
      <c r="H3080" s="63">
        <v>46019</v>
      </c>
      <c r="I3080" t="s">
        <v>364</v>
      </c>
      <c r="J3080" t="str">
        <f>_xlfn.XLOOKUP(I3080,AS:AS,AU:AU)</f>
        <v>DMC</v>
      </c>
      <c r="K3080" t="s">
        <v>33</v>
      </c>
      <c r="L3080">
        <v>76356</v>
      </c>
      <c r="M3080">
        <f>L3080*_xlfn.XLOOKUP(K3080,AM:AM,AN:AN)</f>
        <v>65666.16</v>
      </c>
      <c r="N3080">
        <f>L3080*_xlfn.XLOOKUP(K3080,AM:AM,AO:AO)</f>
        <v>76356</v>
      </c>
      <c r="O3080">
        <v>14206</v>
      </c>
      <c r="P3080">
        <f>O3080*_xlfn.XLOOKUP(K3080,AM:AM,AN:AN)</f>
        <v>12217.16</v>
      </c>
      <c r="Q3080">
        <f>O3080*_xlfn.XLOOKUP(K3080,AM:AM,AO:AO)</f>
        <v>14206</v>
      </c>
      <c r="R3080" t="str">
        <f>_xlfn.XLOOKUP(E3080,AF:AF,AG:AG)</f>
        <v>AFRO ASIAN TRAVEL</v>
      </c>
      <c r="S3080" t="str">
        <f>_xlfn.XLOOKUP(E3080,AF:AF,AI:AI)</f>
        <v>Egypt</v>
      </c>
      <c r="T3080">
        <f>WEEKNUM(G3080)</f>
        <v>52</v>
      </c>
      <c r="U3080">
        <f>YEAR(G3080)</f>
        <v>2025</v>
      </c>
      <c r="V3080" s="117">
        <f>IFERROR(Q3080/N3080,"0")</f>
        <v>0.18604955733668604</v>
      </c>
    </row>
    <row r="3081" spans="1:22">
      <c r="A3081" t="str">
        <f>_xlfn.XLOOKUP(D3081,BN:BN,BO:BO)</f>
        <v>México</v>
      </c>
      <c r="B3081" t="s">
        <v>25</v>
      </c>
      <c r="C3081">
        <v>453</v>
      </c>
      <c r="D3081" t="str">
        <f>_xlfn.XLOOKUP(C3081,BH:BH,BI:BI)</f>
        <v>MarujaN</v>
      </c>
      <c r="E3081">
        <v>0</v>
      </c>
      <c r="F3081" t="s">
        <v>1158</v>
      </c>
      <c r="G3081" s="63">
        <v>46013</v>
      </c>
      <c r="H3081" s="63">
        <v>46019</v>
      </c>
      <c r="I3081" t="s">
        <v>396</v>
      </c>
      <c r="J3081" t="str">
        <f>_xlfn.XLOOKUP(I3081,AS:AS,AU:AU)</f>
        <v>Honorarios</v>
      </c>
      <c r="K3081" t="s">
        <v>33</v>
      </c>
      <c r="L3081">
        <v>5887</v>
      </c>
      <c r="M3081">
        <f>L3081*_xlfn.XLOOKUP(K3081,AM:AM,AN:AN)</f>
        <v>5062.82</v>
      </c>
      <c r="N3081">
        <f>L3081*_xlfn.XLOOKUP(K3081,AM:AM,AO:AO)</f>
        <v>5887</v>
      </c>
      <c r="O3081">
        <v>5887</v>
      </c>
      <c r="P3081">
        <f>O3081*_xlfn.XLOOKUP(K3081,AM:AM,AN:AN)</f>
        <v>5062.82</v>
      </c>
      <c r="Q3081">
        <f>O3081*_xlfn.XLOOKUP(K3081,AM:AM,AO:AO)</f>
        <v>5887</v>
      </c>
      <c r="R3081" t="str">
        <f>_xlfn.XLOOKUP(E3081,AF:AF,AG:AG)</f>
        <v>FEES</v>
      </c>
      <c r="S3081">
        <f>_xlfn.XLOOKUP(E3081,AF:AF,AI:AI)</f>
        <v>0</v>
      </c>
      <c r="T3081">
        <f>WEEKNUM(G3081)</f>
        <v>52</v>
      </c>
      <c r="U3081">
        <f>YEAR(G3081)</f>
        <v>2025</v>
      </c>
      <c r="V3081" s="117">
        <f>IFERROR(Q3081/N3081,"0")</f>
        <v>1</v>
      </c>
    </row>
    <row r="3082" spans="1:22">
      <c r="A3082" t="str">
        <f>_xlfn.XLOOKUP(D3082,BN:BN,BO:BO)</f>
        <v>México</v>
      </c>
      <c r="B3082" t="s">
        <v>25</v>
      </c>
      <c r="C3082">
        <v>454</v>
      </c>
      <c r="D3082" t="str">
        <f>_xlfn.XLOOKUP(C3082,BH:BH,BI:BI)</f>
        <v>DianaM</v>
      </c>
      <c r="E3082">
        <v>28894</v>
      </c>
      <c r="F3082" t="s">
        <v>3812</v>
      </c>
      <c r="G3082" s="63">
        <v>45871</v>
      </c>
      <c r="H3082" s="63">
        <v>45878</v>
      </c>
      <c r="I3082" t="s">
        <v>389</v>
      </c>
      <c r="J3082" t="str">
        <f>_xlfn.XLOOKUP(I3082,AS:AS,AU:AU)</f>
        <v>Crucero</v>
      </c>
      <c r="K3082" t="s">
        <v>33</v>
      </c>
      <c r="L3082">
        <v>34210</v>
      </c>
      <c r="M3082">
        <f>L3082*_xlfn.XLOOKUP(K3082,AM:AM,AN:AN)</f>
        <v>29420.6</v>
      </c>
      <c r="N3082">
        <f>L3082*_xlfn.XLOOKUP(K3082,AM:AM,AO:AO)</f>
        <v>34210</v>
      </c>
      <c r="O3082">
        <v>6157.8</v>
      </c>
      <c r="P3082">
        <f>O3082*_xlfn.XLOOKUP(K3082,AM:AM,AN:AN)</f>
        <v>5295.7079999999996</v>
      </c>
      <c r="Q3082">
        <f>O3082*_xlfn.XLOOKUP(K3082,AM:AM,AO:AO)</f>
        <v>6157.8</v>
      </c>
      <c r="R3082" t="str">
        <f>_xlfn.XLOOKUP(E3082,AF:AF,AG:AG)</f>
        <v>Explora Journeys</v>
      </c>
      <c r="S3082" t="str">
        <f>_xlfn.XLOOKUP(E3082,AF:AF,AI:AI)</f>
        <v>Switzerland</v>
      </c>
      <c r="T3082">
        <f>WEEKNUM(G3082)</f>
        <v>31</v>
      </c>
      <c r="U3082">
        <f>YEAR(G3082)</f>
        <v>2025</v>
      </c>
      <c r="V3082" s="117">
        <f>IFERROR(Q3082/N3082,"0")</f>
        <v>0.18</v>
      </c>
    </row>
    <row r="3083" spans="1:22">
      <c r="A3083" t="str">
        <f>_xlfn.XLOOKUP(D3083,BN:BN,BO:BO)</f>
        <v>México</v>
      </c>
      <c r="B3083" t="s">
        <v>25</v>
      </c>
      <c r="C3083">
        <v>454</v>
      </c>
      <c r="D3083" t="str">
        <f>_xlfn.XLOOKUP(C3083,BH:BH,BI:BI)</f>
        <v>DianaM</v>
      </c>
      <c r="E3083">
        <v>24236</v>
      </c>
      <c r="F3083" t="s">
        <v>3813</v>
      </c>
      <c r="G3083" s="63">
        <v>45871</v>
      </c>
      <c r="H3083" s="63">
        <v>45878</v>
      </c>
      <c r="I3083" t="s">
        <v>425</v>
      </c>
      <c r="J3083" t="str">
        <f>_xlfn.XLOOKUP(I3083,AS:AS,AU:AU)</f>
        <v>Traslados</v>
      </c>
      <c r="K3083" t="s">
        <v>33</v>
      </c>
      <c r="L3083">
        <v>4610.05</v>
      </c>
      <c r="M3083">
        <f>L3083*_xlfn.XLOOKUP(K3083,AM:AM,AN:AN)</f>
        <v>3964.643</v>
      </c>
      <c r="N3083">
        <f>L3083*_xlfn.XLOOKUP(K3083,AM:AM,AO:AO)</f>
        <v>4610.05</v>
      </c>
      <c r="O3083">
        <v>0</v>
      </c>
      <c r="P3083">
        <f>O3083*_xlfn.XLOOKUP(K3083,AM:AM,AN:AN)</f>
        <v>0</v>
      </c>
      <c r="Q3083">
        <f>O3083*_xlfn.XLOOKUP(K3083,AM:AM,AO:AO)</f>
        <v>0</v>
      </c>
      <c r="R3083" t="str">
        <f>_xlfn.XLOOKUP(E3083,AF:AF,AG:AG)</f>
        <v>Privilege Italia SRL</v>
      </c>
      <c r="S3083" t="str">
        <f>_xlfn.XLOOKUP(E3083,AF:AF,AI:AI)</f>
        <v>Italy</v>
      </c>
      <c r="T3083">
        <f>WEEKNUM(G3083)</f>
        <v>31</v>
      </c>
      <c r="U3083">
        <f>YEAR(G3083)</f>
        <v>2025</v>
      </c>
      <c r="V3083" s="117">
        <f>IFERROR(Q3083/N3083,"0")</f>
        <v>0</v>
      </c>
    </row>
    <row r="3084" spans="1:22">
      <c r="A3084" t="str">
        <f>_xlfn.XLOOKUP(D3084,BN:BN,BO:BO)</f>
        <v>México</v>
      </c>
      <c r="B3084" t="s">
        <v>25</v>
      </c>
      <c r="C3084">
        <v>454</v>
      </c>
      <c r="D3084" t="str">
        <f>_xlfn.XLOOKUP(C3084,BH:BH,BI:BI)</f>
        <v>DianaM</v>
      </c>
      <c r="E3084">
        <v>25386</v>
      </c>
      <c r="F3084" t="s">
        <v>2401</v>
      </c>
      <c r="G3084" s="63">
        <v>45871</v>
      </c>
      <c r="H3084" s="63">
        <v>45878</v>
      </c>
      <c r="I3084" t="s">
        <v>376</v>
      </c>
      <c r="J3084" t="str">
        <f>_xlfn.XLOOKUP(I3084,AS:AS,AU:AU)</f>
        <v>Hotel</v>
      </c>
      <c r="K3084" t="s">
        <v>33</v>
      </c>
      <c r="L3084">
        <v>2000</v>
      </c>
      <c r="M3084">
        <f>L3084*_xlfn.XLOOKUP(K3084,AM:AM,AN:AN)</f>
        <v>1720</v>
      </c>
      <c r="N3084">
        <f>L3084*_xlfn.XLOOKUP(K3084,AM:AM,AO:AO)</f>
        <v>2000</v>
      </c>
      <c r="O3084">
        <v>370.41</v>
      </c>
      <c r="P3084">
        <f>O3084*_xlfn.XLOOKUP(K3084,AM:AM,AN:AN)</f>
        <v>318.55260000000004</v>
      </c>
      <c r="Q3084">
        <f>O3084*_xlfn.XLOOKUP(K3084,AM:AM,AO:AO)</f>
        <v>370.41</v>
      </c>
      <c r="R3084" t="str">
        <f>_xlfn.XLOOKUP(E3084,AF:AF,AG:AG)</f>
        <v>THE CONNAUGHT</v>
      </c>
      <c r="S3084" t="str">
        <f>_xlfn.XLOOKUP(E3084,AF:AF,AI:AI)</f>
        <v>United Kingdom</v>
      </c>
      <c r="T3084">
        <f>WEEKNUM(G3084)</f>
        <v>31</v>
      </c>
      <c r="U3084">
        <f>YEAR(G3084)</f>
        <v>2025</v>
      </c>
      <c r="V3084" s="117">
        <f>IFERROR(Q3084/N3084,"0")</f>
        <v>0.18520500000000001</v>
      </c>
    </row>
    <row r="3085" spans="1:22">
      <c r="A3085" t="str">
        <f>_xlfn.XLOOKUP(D3085,BN:BN,BO:BO)</f>
        <v>México</v>
      </c>
      <c r="B3085" t="s">
        <v>25</v>
      </c>
      <c r="C3085">
        <v>454</v>
      </c>
      <c r="D3085" t="str">
        <f>_xlfn.XLOOKUP(C3085,BH:BH,BI:BI)</f>
        <v>DianaM</v>
      </c>
      <c r="E3085">
        <v>29196</v>
      </c>
      <c r="F3085" t="s">
        <v>3814</v>
      </c>
      <c r="G3085" s="63">
        <v>45871</v>
      </c>
      <c r="H3085" s="63">
        <v>45878</v>
      </c>
      <c r="I3085" t="s">
        <v>444</v>
      </c>
      <c r="J3085" t="str">
        <f>_xlfn.XLOOKUP(I3085,AS:AS,AU:AU)</f>
        <v>DMC</v>
      </c>
      <c r="K3085" t="s">
        <v>33</v>
      </c>
      <c r="L3085">
        <v>330.8</v>
      </c>
      <c r="M3085">
        <f>L3085*_xlfn.XLOOKUP(K3085,AM:AM,AN:AN)</f>
        <v>284.488</v>
      </c>
      <c r="N3085">
        <f>L3085*_xlfn.XLOOKUP(K3085,AM:AM,AO:AO)</f>
        <v>330.8</v>
      </c>
      <c r="O3085">
        <v>95.46</v>
      </c>
      <c r="P3085">
        <f>O3085*_xlfn.XLOOKUP(K3085,AM:AM,AN:AN)</f>
        <v>82.09559999999999</v>
      </c>
      <c r="Q3085">
        <f>O3085*_xlfn.XLOOKUP(K3085,AM:AM,AO:AO)</f>
        <v>95.46</v>
      </c>
      <c r="R3085" t="str">
        <f>_xlfn.XLOOKUP(E3085,AF:AF,AG:AG)</f>
        <v>CARLOS SAUL GOMEZ PEZUELA</v>
      </c>
      <c r="S3085" t="str">
        <f>_xlfn.XLOOKUP(E3085,AF:AF,AI:AI)</f>
        <v>Italy</v>
      </c>
      <c r="T3085">
        <f>WEEKNUM(G3085)</f>
        <v>31</v>
      </c>
      <c r="U3085">
        <f>YEAR(G3085)</f>
        <v>2025</v>
      </c>
      <c r="V3085" s="117">
        <f>IFERROR(Q3085/N3085,"0")</f>
        <v>0.28857315598548972</v>
      </c>
    </row>
    <row r="3086" spans="1:22">
      <c r="A3086" t="str">
        <f>_xlfn.XLOOKUP(D3086,BN:BN,BO:BO)</f>
        <v>México</v>
      </c>
      <c r="B3086" t="s">
        <v>25</v>
      </c>
      <c r="C3086">
        <v>454</v>
      </c>
      <c r="D3086" t="str">
        <f>_xlfn.XLOOKUP(C3086,BH:BH,BI:BI)</f>
        <v>DianaM</v>
      </c>
      <c r="E3086">
        <v>27945</v>
      </c>
      <c r="F3086" t="s">
        <v>3815</v>
      </c>
      <c r="G3086" s="63">
        <v>45871</v>
      </c>
      <c r="H3086" s="63">
        <v>45878</v>
      </c>
      <c r="I3086" t="s">
        <v>425</v>
      </c>
      <c r="J3086" t="str">
        <f>_xlfn.XLOOKUP(I3086,AS:AS,AU:AU)</f>
        <v>Traslados</v>
      </c>
      <c r="K3086" t="s">
        <v>33</v>
      </c>
      <c r="L3086">
        <v>1397.98</v>
      </c>
      <c r="M3086">
        <f>L3086*_xlfn.XLOOKUP(K3086,AM:AM,AN:AN)</f>
        <v>1202.2628</v>
      </c>
      <c r="N3086">
        <f>L3086*_xlfn.XLOOKUP(K3086,AM:AM,AO:AO)</f>
        <v>1397.98</v>
      </c>
      <c r="O3086">
        <v>0</v>
      </c>
      <c r="P3086">
        <f>O3086*_xlfn.XLOOKUP(K3086,AM:AM,AN:AN)</f>
        <v>0</v>
      </c>
      <c r="Q3086">
        <f>O3086*_xlfn.XLOOKUP(K3086,AM:AM,AO:AO)</f>
        <v>0</v>
      </c>
      <c r="R3086" t="str">
        <f>_xlfn.XLOOKUP(E3086,AF:AF,AG:AG)</f>
        <v>SMALLCAR BIGCITY</v>
      </c>
      <c r="S3086" t="str">
        <f>_xlfn.XLOOKUP(E3086,AF:AF,AI:AI)</f>
        <v>United Kingdom</v>
      </c>
      <c r="T3086">
        <f>WEEKNUM(G3086)</f>
        <v>31</v>
      </c>
      <c r="U3086">
        <f>YEAR(G3086)</f>
        <v>2025</v>
      </c>
      <c r="V3086" s="117">
        <f>IFERROR(Q3086/N3086,"0")</f>
        <v>0</v>
      </c>
    </row>
    <row r="3087" spans="1:22">
      <c r="A3087" t="str">
        <f>_xlfn.XLOOKUP(D3087,BN:BN,BO:BO)</f>
        <v>México</v>
      </c>
      <c r="B3087" t="s">
        <v>25</v>
      </c>
      <c r="C3087">
        <v>454</v>
      </c>
      <c r="D3087" t="str">
        <f>_xlfn.XLOOKUP(C3087,BH:BH,BI:BI)</f>
        <v>DianaM</v>
      </c>
      <c r="E3087">
        <v>0</v>
      </c>
      <c r="F3087" t="s">
        <v>1158</v>
      </c>
      <c r="G3087" s="63">
        <v>45871</v>
      </c>
      <c r="H3087" s="63">
        <v>45878</v>
      </c>
      <c r="I3087" t="s">
        <v>396</v>
      </c>
      <c r="J3087" t="str">
        <f>_xlfn.XLOOKUP(I3087,AS:AS,AU:AU)</f>
        <v>Honorarios</v>
      </c>
      <c r="K3087" t="s">
        <v>33</v>
      </c>
      <c r="L3087">
        <v>1453.97</v>
      </c>
      <c r="M3087">
        <f>L3087*_xlfn.XLOOKUP(K3087,AM:AM,AN:AN)</f>
        <v>1250.4141999999999</v>
      </c>
      <c r="N3087">
        <f>L3087*_xlfn.XLOOKUP(K3087,AM:AM,AO:AO)</f>
        <v>1453.97</v>
      </c>
      <c r="O3087">
        <v>1453.97</v>
      </c>
      <c r="P3087">
        <f>O3087*_xlfn.XLOOKUP(K3087,AM:AM,AN:AN)</f>
        <v>1250.4141999999999</v>
      </c>
      <c r="Q3087">
        <f>O3087*_xlfn.XLOOKUP(K3087,AM:AM,AO:AO)</f>
        <v>1453.97</v>
      </c>
      <c r="R3087" t="str">
        <f>_xlfn.XLOOKUP(E3087,AF:AF,AG:AG)</f>
        <v>FEES</v>
      </c>
      <c r="S3087">
        <f>_xlfn.XLOOKUP(E3087,AF:AF,AI:AI)</f>
        <v>0</v>
      </c>
      <c r="T3087">
        <f>WEEKNUM(G3087)</f>
        <v>31</v>
      </c>
      <c r="U3087">
        <f>YEAR(G3087)</f>
        <v>2025</v>
      </c>
      <c r="V3087" s="117">
        <f>IFERROR(Q3087/N3087,"0")</f>
        <v>1</v>
      </c>
    </row>
    <row r="3088" spans="1:22">
      <c r="A3088" t="str">
        <f>_xlfn.XLOOKUP(D3088,BN:BN,BO:BO)</f>
        <v>México</v>
      </c>
      <c r="B3088" t="s">
        <v>25</v>
      </c>
      <c r="C3088">
        <v>455</v>
      </c>
      <c r="D3088" t="str">
        <f>_xlfn.XLOOKUP(C3088,BH:BH,BI:BI)</f>
        <v>IsraelB</v>
      </c>
      <c r="E3088">
        <v>28894</v>
      </c>
      <c r="F3088" t="s">
        <v>3816</v>
      </c>
      <c r="G3088" s="63">
        <v>46137</v>
      </c>
      <c r="H3088" s="63">
        <v>46146</v>
      </c>
      <c r="I3088" t="s">
        <v>389</v>
      </c>
      <c r="J3088" t="str">
        <f>_xlfn.XLOOKUP(I3088,AS:AS,AU:AU)</f>
        <v>Crucero</v>
      </c>
      <c r="K3088" t="s">
        <v>33</v>
      </c>
      <c r="L3088">
        <v>11100</v>
      </c>
      <c r="M3088">
        <f>L3088*_xlfn.XLOOKUP(K3088,AM:AM,AN:AN)</f>
        <v>9546</v>
      </c>
      <c r="N3088">
        <f>L3088*_xlfn.XLOOKUP(K3088,AM:AM,AO:AO)</f>
        <v>11100</v>
      </c>
      <c r="O3088">
        <v>1998</v>
      </c>
      <c r="P3088">
        <f>O3088*_xlfn.XLOOKUP(K3088,AM:AM,AN:AN)</f>
        <v>1718.28</v>
      </c>
      <c r="Q3088">
        <f>O3088*_xlfn.XLOOKUP(K3088,AM:AM,AO:AO)</f>
        <v>1998</v>
      </c>
      <c r="R3088" t="str">
        <f>_xlfn.XLOOKUP(E3088,AF:AF,AG:AG)</f>
        <v>Explora Journeys</v>
      </c>
      <c r="S3088" t="str">
        <f>_xlfn.XLOOKUP(E3088,AF:AF,AI:AI)</f>
        <v>Switzerland</v>
      </c>
      <c r="T3088">
        <f>WEEKNUM(G3088)</f>
        <v>17</v>
      </c>
      <c r="U3088">
        <f>YEAR(G3088)</f>
        <v>2026</v>
      </c>
      <c r="V3088" s="117">
        <f>IFERROR(Q3088/N3088,"0")</f>
        <v>0.18</v>
      </c>
    </row>
    <row r="3089" spans="1:22">
      <c r="A3089" t="str">
        <f>_xlfn.XLOOKUP(D3089,BN:BN,BO:BO)</f>
        <v>México</v>
      </c>
      <c r="B3089" t="s">
        <v>25</v>
      </c>
      <c r="C3089">
        <v>455</v>
      </c>
      <c r="D3089" t="str">
        <f>_xlfn.XLOOKUP(C3089,BH:BH,BI:BI)</f>
        <v>IsraelB</v>
      </c>
      <c r="E3089">
        <v>0</v>
      </c>
      <c r="F3089" t="s">
        <v>3817</v>
      </c>
      <c r="G3089" s="63">
        <v>46137</v>
      </c>
      <c r="H3089" s="63">
        <v>46146</v>
      </c>
      <c r="I3089" t="s">
        <v>396</v>
      </c>
      <c r="J3089" t="str">
        <f>_xlfn.XLOOKUP(I3089,AS:AS,AU:AU)</f>
        <v>Honorarios</v>
      </c>
      <c r="K3089" t="s">
        <v>33</v>
      </c>
      <c r="L3089">
        <v>70</v>
      </c>
      <c r="M3089">
        <f>L3089*_xlfn.XLOOKUP(K3089,AM:AM,AN:AN)</f>
        <v>60.199999999999996</v>
      </c>
      <c r="N3089">
        <f>L3089*_xlfn.XLOOKUP(K3089,AM:AM,AO:AO)</f>
        <v>70</v>
      </c>
      <c r="O3089">
        <v>70</v>
      </c>
      <c r="P3089">
        <f>O3089*_xlfn.XLOOKUP(K3089,AM:AM,AN:AN)</f>
        <v>60.199999999999996</v>
      </c>
      <c r="Q3089">
        <f>O3089*_xlfn.XLOOKUP(K3089,AM:AM,AO:AO)</f>
        <v>70</v>
      </c>
      <c r="R3089" t="str">
        <f>_xlfn.XLOOKUP(E3089,AF:AF,AG:AG)</f>
        <v>FEES</v>
      </c>
      <c r="S3089">
        <f>_xlfn.XLOOKUP(E3089,AF:AF,AI:AI)</f>
        <v>0</v>
      </c>
      <c r="T3089">
        <f>WEEKNUM(G3089)</f>
        <v>17</v>
      </c>
      <c r="U3089">
        <f>YEAR(G3089)</f>
        <v>2026</v>
      </c>
      <c r="V3089" s="117">
        <f>IFERROR(Q3089/N3089,"0")</f>
        <v>1</v>
      </c>
    </row>
    <row r="3090" spans="1:22">
      <c r="A3090" t="str">
        <f>_xlfn.XLOOKUP(D3090,BN:BN,BO:BO)</f>
        <v>México</v>
      </c>
      <c r="B3090" t="s">
        <v>25</v>
      </c>
      <c r="C3090">
        <v>455</v>
      </c>
      <c r="D3090" t="str">
        <f>_xlfn.XLOOKUP(C3090,BH:BH,BI:BI)</f>
        <v>IsraelB</v>
      </c>
      <c r="E3090">
        <v>23921</v>
      </c>
      <c r="F3090" t="s">
        <v>3818</v>
      </c>
      <c r="G3090" s="63">
        <v>46146</v>
      </c>
      <c r="H3090" s="63">
        <v>46146</v>
      </c>
      <c r="I3090" t="s">
        <v>366</v>
      </c>
      <c r="J3090" t="str">
        <f>_xlfn.XLOOKUP(I3090,AS:AS,AU:AU)</f>
        <v>Vuelos</v>
      </c>
      <c r="K3090" t="s">
        <v>33</v>
      </c>
      <c r="L3090">
        <v>1343</v>
      </c>
      <c r="M3090">
        <f>L3090*_xlfn.XLOOKUP(K3090,AM:AM,AN:AN)</f>
        <v>1154.98</v>
      </c>
      <c r="N3090">
        <f>L3090*_xlfn.XLOOKUP(K3090,AM:AM,AO:AO)</f>
        <v>1343</v>
      </c>
      <c r="O3090">
        <v>0</v>
      </c>
      <c r="P3090">
        <f>O3090*_xlfn.XLOOKUP(K3090,AM:AM,AN:AN)</f>
        <v>0</v>
      </c>
      <c r="Q3090">
        <f>O3090*_xlfn.XLOOKUP(K3090,AM:AM,AO:AO)</f>
        <v>0</v>
      </c>
      <c r="R3090" t="str">
        <f>_xlfn.XLOOKUP(E3090,AF:AF,AG:AG)</f>
        <v>Air France</v>
      </c>
      <c r="S3090" t="str">
        <f>_xlfn.XLOOKUP(E3090,AF:AF,AI:AI)</f>
        <v>France</v>
      </c>
      <c r="T3090">
        <f>WEEKNUM(G3090)</f>
        <v>19</v>
      </c>
      <c r="U3090">
        <f>YEAR(G3090)</f>
        <v>2026</v>
      </c>
      <c r="V3090" s="117">
        <f>IFERROR(Q3090/N3090,"0")</f>
        <v>0</v>
      </c>
    </row>
    <row r="3091" spans="1:22">
      <c r="A3091" t="str">
        <f>_xlfn.XLOOKUP(D3091,BN:BN,BO:BO)</f>
        <v>México</v>
      </c>
      <c r="B3091" t="s">
        <v>25</v>
      </c>
      <c r="C3091">
        <v>455</v>
      </c>
      <c r="D3091" t="str">
        <f>_xlfn.XLOOKUP(C3091,BH:BH,BI:BI)</f>
        <v>IsraelB</v>
      </c>
      <c r="E3091">
        <v>23921</v>
      </c>
      <c r="F3091" t="s">
        <v>3819</v>
      </c>
      <c r="G3091" s="63">
        <v>46146</v>
      </c>
      <c r="H3091" s="63">
        <v>46146</v>
      </c>
      <c r="I3091" t="s">
        <v>366</v>
      </c>
      <c r="J3091" t="str">
        <f>_xlfn.XLOOKUP(I3091,AS:AS,AU:AU)</f>
        <v>Vuelos</v>
      </c>
      <c r="K3091" t="s">
        <v>33</v>
      </c>
      <c r="L3091">
        <v>62</v>
      </c>
      <c r="M3091">
        <f>L3091*_xlfn.XLOOKUP(K3091,AM:AM,AN:AN)</f>
        <v>53.32</v>
      </c>
      <c r="N3091">
        <f>L3091*_xlfn.XLOOKUP(K3091,AM:AM,AO:AO)</f>
        <v>62</v>
      </c>
      <c r="O3091">
        <v>0</v>
      </c>
      <c r="P3091">
        <f>O3091*_xlfn.XLOOKUP(K3091,AM:AM,AN:AN)</f>
        <v>0</v>
      </c>
      <c r="Q3091">
        <f>O3091*_xlfn.XLOOKUP(K3091,AM:AM,AO:AO)</f>
        <v>0</v>
      </c>
      <c r="R3091" t="str">
        <f>_xlfn.XLOOKUP(E3091,AF:AF,AG:AG)</f>
        <v>Air France</v>
      </c>
      <c r="S3091" t="str">
        <f>_xlfn.XLOOKUP(E3091,AF:AF,AI:AI)</f>
        <v>France</v>
      </c>
      <c r="T3091">
        <f>WEEKNUM(G3091)</f>
        <v>19</v>
      </c>
      <c r="U3091">
        <f>YEAR(G3091)</f>
        <v>2026</v>
      </c>
      <c r="V3091" s="117">
        <f>IFERROR(Q3091/N3091,"0")</f>
        <v>0</v>
      </c>
    </row>
    <row r="3092" spans="1:22">
      <c r="A3092" t="str">
        <f>_xlfn.XLOOKUP(D3092,BN:BN,BO:BO)</f>
        <v>México</v>
      </c>
      <c r="B3092" t="s">
        <v>25</v>
      </c>
      <c r="C3092">
        <v>456</v>
      </c>
      <c r="D3092" t="str">
        <f>_xlfn.XLOOKUP(C3092,BH:BH,BI:BI)</f>
        <v>ManonR</v>
      </c>
      <c r="E3092">
        <v>25780</v>
      </c>
      <c r="F3092" t="s">
        <v>3820</v>
      </c>
      <c r="G3092" s="63">
        <v>45721</v>
      </c>
      <c r="H3092" s="63">
        <v>45721</v>
      </c>
      <c r="I3092" t="s">
        <v>425</v>
      </c>
      <c r="J3092" t="str">
        <f>_xlfn.XLOOKUP(I3092,AS:AS,AU:AU)</f>
        <v>Traslados</v>
      </c>
      <c r="K3092" t="s">
        <v>33</v>
      </c>
      <c r="L3092">
        <v>205</v>
      </c>
      <c r="M3092">
        <f>L3092*_xlfn.XLOOKUP(K3092,AM:AM,AN:AN)</f>
        <v>176.3</v>
      </c>
      <c r="N3092">
        <f>L3092*_xlfn.XLOOKUP(K3092,AM:AM,AO:AO)</f>
        <v>205</v>
      </c>
      <c r="O3092">
        <v>30.75</v>
      </c>
      <c r="P3092">
        <f>O3092*_xlfn.XLOOKUP(K3092,AM:AM,AN:AN)</f>
        <v>26.445</v>
      </c>
      <c r="Q3092">
        <f>O3092*_xlfn.XLOOKUP(K3092,AM:AM,AO:AO)</f>
        <v>30.75</v>
      </c>
      <c r="R3092" t="str">
        <f>_xlfn.XLOOKUP(E3092,AF:AF,AG:AG)</f>
        <v>ROLZO</v>
      </c>
      <c r="S3092" t="str">
        <f>_xlfn.XLOOKUP(E3092,AF:AF,AI:AI)</f>
        <v>United Kingdom</v>
      </c>
      <c r="T3092">
        <f>WEEKNUM(G3092)</f>
        <v>10</v>
      </c>
      <c r="U3092">
        <f>YEAR(G3092)</f>
        <v>2025</v>
      </c>
      <c r="V3092" s="117">
        <f>IFERROR(Q3092/N3092,"0")</f>
        <v>0.15</v>
      </c>
    </row>
    <row r="3093" spans="1:22">
      <c r="A3093" t="str">
        <f>_xlfn.XLOOKUP(D3093,BN:BN,BO:BO)</f>
        <v>México</v>
      </c>
      <c r="B3093" t="s">
        <v>25</v>
      </c>
      <c r="C3093">
        <v>456</v>
      </c>
      <c r="D3093" t="str">
        <f>_xlfn.XLOOKUP(C3093,BH:BH,BI:BI)</f>
        <v>ManonR</v>
      </c>
      <c r="E3093">
        <v>25780</v>
      </c>
      <c r="F3093" t="s">
        <v>3821</v>
      </c>
      <c r="G3093" s="63">
        <v>45723</v>
      </c>
      <c r="H3093" s="63">
        <v>45723</v>
      </c>
      <c r="I3093" t="s">
        <v>425</v>
      </c>
      <c r="J3093" t="str">
        <f>_xlfn.XLOOKUP(I3093,AS:AS,AU:AU)</f>
        <v>Traslados</v>
      </c>
      <c r="K3093" t="s">
        <v>33</v>
      </c>
      <c r="L3093">
        <v>1000</v>
      </c>
      <c r="M3093">
        <f>L3093*_xlfn.XLOOKUP(K3093,AM:AM,AN:AN)</f>
        <v>860</v>
      </c>
      <c r="N3093">
        <f>L3093*_xlfn.XLOOKUP(K3093,AM:AM,AO:AO)</f>
        <v>1000</v>
      </c>
      <c r="O3093">
        <v>150</v>
      </c>
      <c r="P3093">
        <f>O3093*_xlfn.XLOOKUP(K3093,AM:AM,AN:AN)</f>
        <v>129</v>
      </c>
      <c r="Q3093">
        <f>O3093*_xlfn.XLOOKUP(K3093,AM:AM,AO:AO)</f>
        <v>150</v>
      </c>
      <c r="R3093" t="str">
        <f>_xlfn.XLOOKUP(E3093,AF:AF,AG:AG)</f>
        <v>ROLZO</v>
      </c>
      <c r="S3093" t="str">
        <f>_xlfn.XLOOKUP(E3093,AF:AF,AI:AI)</f>
        <v>United Kingdom</v>
      </c>
      <c r="T3093">
        <f>WEEKNUM(G3093)</f>
        <v>10</v>
      </c>
      <c r="U3093">
        <f>YEAR(G3093)</f>
        <v>2025</v>
      </c>
      <c r="V3093" s="117">
        <f>IFERROR(Q3093/N3093,"0")</f>
        <v>0.15</v>
      </c>
    </row>
    <row r="3094" spans="1:22">
      <c r="A3094" t="str">
        <f>_xlfn.XLOOKUP(D3094,BN:BN,BO:BO)</f>
        <v>México</v>
      </c>
      <c r="B3094" t="s">
        <v>25</v>
      </c>
      <c r="C3094">
        <v>457</v>
      </c>
      <c r="D3094" t="str">
        <f>_xlfn.XLOOKUP(C3094,BH:BH,BI:BI)</f>
        <v>VeronicaN</v>
      </c>
      <c r="E3094">
        <v>25780</v>
      </c>
      <c r="F3094" t="s">
        <v>3822</v>
      </c>
      <c r="G3094" s="63">
        <v>45754</v>
      </c>
      <c r="H3094" s="63">
        <v>45754</v>
      </c>
      <c r="I3094" t="s">
        <v>425</v>
      </c>
      <c r="J3094" t="str">
        <f>_xlfn.XLOOKUP(I3094,AS:AS,AU:AU)</f>
        <v>Traslados</v>
      </c>
      <c r="K3094" t="s">
        <v>33</v>
      </c>
      <c r="L3094">
        <v>195</v>
      </c>
      <c r="M3094">
        <f>L3094*_xlfn.XLOOKUP(K3094,AM:AM,AN:AN)</f>
        <v>167.7</v>
      </c>
      <c r="N3094">
        <f>L3094*_xlfn.XLOOKUP(K3094,AM:AM,AO:AO)</f>
        <v>195</v>
      </c>
      <c r="O3094">
        <v>29.25</v>
      </c>
      <c r="P3094">
        <f>O3094*_xlfn.XLOOKUP(K3094,AM:AM,AN:AN)</f>
        <v>25.155000000000001</v>
      </c>
      <c r="Q3094">
        <f>O3094*_xlfn.XLOOKUP(K3094,AM:AM,AO:AO)</f>
        <v>29.25</v>
      </c>
      <c r="R3094" t="str">
        <f>_xlfn.XLOOKUP(E3094,AF:AF,AG:AG)</f>
        <v>ROLZO</v>
      </c>
      <c r="S3094" t="str">
        <f>_xlfn.XLOOKUP(E3094,AF:AF,AI:AI)</f>
        <v>United Kingdom</v>
      </c>
      <c r="T3094">
        <f>WEEKNUM(G3094)</f>
        <v>15</v>
      </c>
      <c r="U3094">
        <f>YEAR(G3094)</f>
        <v>2025</v>
      </c>
      <c r="V3094" s="117">
        <f>IFERROR(Q3094/N3094,"0")</f>
        <v>0.15</v>
      </c>
    </row>
    <row r="3095" spans="1:22">
      <c r="A3095" t="str">
        <f>_xlfn.XLOOKUP(D3095,BN:BN,BO:BO)</f>
        <v>México</v>
      </c>
      <c r="B3095" t="s">
        <v>25</v>
      </c>
      <c r="C3095">
        <v>457</v>
      </c>
      <c r="D3095" t="str">
        <f>_xlfn.XLOOKUP(C3095,BH:BH,BI:BI)</f>
        <v>VeronicaN</v>
      </c>
      <c r="E3095">
        <v>25780</v>
      </c>
      <c r="F3095" t="s">
        <v>3823</v>
      </c>
      <c r="G3095" s="63">
        <v>45754</v>
      </c>
      <c r="H3095" s="63">
        <v>45754</v>
      </c>
      <c r="I3095" t="s">
        <v>425</v>
      </c>
      <c r="J3095" t="str">
        <f>_xlfn.XLOOKUP(I3095,AS:AS,AU:AU)</f>
        <v>Traslados</v>
      </c>
      <c r="K3095" t="s">
        <v>33</v>
      </c>
      <c r="L3095">
        <v>195</v>
      </c>
      <c r="M3095">
        <f>L3095*_xlfn.XLOOKUP(K3095,AM:AM,AN:AN)</f>
        <v>167.7</v>
      </c>
      <c r="N3095">
        <f>L3095*_xlfn.XLOOKUP(K3095,AM:AM,AO:AO)</f>
        <v>195</v>
      </c>
      <c r="O3095">
        <v>29.25</v>
      </c>
      <c r="P3095">
        <f>O3095*_xlfn.XLOOKUP(K3095,AM:AM,AN:AN)</f>
        <v>25.155000000000001</v>
      </c>
      <c r="Q3095">
        <f>O3095*_xlfn.XLOOKUP(K3095,AM:AM,AO:AO)</f>
        <v>29.25</v>
      </c>
      <c r="R3095" t="str">
        <f>_xlfn.XLOOKUP(E3095,AF:AF,AG:AG)</f>
        <v>ROLZO</v>
      </c>
      <c r="S3095" t="str">
        <f>_xlfn.XLOOKUP(E3095,AF:AF,AI:AI)</f>
        <v>United Kingdom</v>
      </c>
      <c r="T3095">
        <f>WEEKNUM(G3095)</f>
        <v>15</v>
      </c>
      <c r="U3095">
        <f>YEAR(G3095)</f>
        <v>2025</v>
      </c>
      <c r="V3095" s="117">
        <f>IFERROR(Q3095/N3095,"0")</f>
        <v>0.15</v>
      </c>
    </row>
    <row r="3096" spans="1:22">
      <c r="A3096" t="str">
        <f>_xlfn.XLOOKUP(D3096,BN:BN,BO:BO)</f>
        <v>México</v>
      </c>
      <c r="B3096" t="s">
        <v>25</v>
      </c>
      <c r="C3096">
        <v>457</v>
      </c>
      <c r="D3096" t="str">
        <f>_xlfn.XLOOKUP(C3096,BH:BH,BI:BI)</f>
        <v>VeronicaN</v>
      </c>
      <c r="E3096">
        <v>25780</v>
      </c>
      <c r="F3096" t="s">
        <v>3824</v>
      </c>
      <c r="G3096" s="63">
        <v>45757</v>
      </c>
      <c r="H3096" s="63">
        <v>45757</v>
      </c>
      <c r="I3096" t="s">
        <v>425</v>
      </c>
      <c r="J3096" t="str">
        <f>_xlfn.XLOOKUP(I3096,AS:AS,AU:AU)</f>
        <v>Traslados</v>
      </c>
      <c r="K3096" t="s">
        <v>33</v>
      </c>
      <c r="L3096">
        <v>195</v>
      </c>
      <c r="M3096">
        <f>L3096*_xlfn.XLOOKUP(K3096,AM:AM,AN:AN)</f>
        <v>167.7</v>
      </c>
      <c r="N3096">
        <f>L3096*_xlfn.XLOOKUP(K3096,AM:AM,AO:AO)</f>
        <v>195</v>
      </c>
      <c r="O3096">
        <v>29.25</v>
      </c>
      <c r="P3096">
        <f>O3096*_xlfn.XLOOKUP(K3096,AM:AM,AN:AN)</f>
        <v>25.155000000000001</v>
      </c>
      <c r="Q3096">
        <f>O3096*_xlfn.XLOOKUP(K3096,AM:AM,AO:AO)</f>
        <v>29.25</v>
      </c>
      <c r="R3096" t="str">
        <f>_xlfn.XLOOKUP(E3096,AF:AF,AG:AG)</f>
        <v>ROLZO</v>
      </c>
      <c r="S3096" t="str">
        <f>_xlfn.XLOOKUP(E3096,AF:AF,AI:AI)</f>
        <v>United Kingdom</v>
      </c>
      <c r="T3096">
        <f>WEEKNUM(G3096)</f>
        <v>15</v>
      </c>
      <c r="U3096">
        <f>YEAR(G3096)</f>
        <v>2025</v>
      </c>
      <c r="V3096" s="117">
        <f>IFERROR(Q3096/N3096,"0")</f>
        <v>0.15</v>
      </c>
    </row>
    <row r="3097" spans="1:22">
      <c r="A3097" t="str">
        <f>_xlfn.XLOOKUP(D3097,BN:BN,BO:BO)</f>
        <v>México</v>
      </c>
      <c r="B3097" t="s">
        <v>25</v>
      </c>
      <c r="C3097">
        <v>457</v>
      </c>
      <c r="D3097" t="str">
        <f>_xlfn.XLOOKUP(C3097,BH:BH,BI:BI)</f>
        <v>VeronicaN</v>
      </c>
      <c r="E3097">
        <v>25780</v>
      </c>
      <c r="F3097" t="s">
        <v>3825</v>
      </c>
      <c r="G3097" s="63">
        <v>45758</v>
      </c>
      <c r="H3097" s="63">
        <v>45758</v>
      </c>
      <c r="I3097" t="s">
        <v>425</v>
      </c>
      <c r="J3097" t="str">
        <f>_xlfn.XLOOKUP(I3097,AS:AS,AU:AU)</f>
        <v>Traslados</v>
      </c>
      <c r="K3097" t="s">
        <v>33</v>
      </c>
      <c r="L3097">
        <v>195</v>
      </c>
      <c r="M3097">
        <f>L3097*_xlfn.XLOOKUP(K3097,AM:AM,AN:AN)</f>
        <v>167.7</v>
      </c>
      <c r="N3097">
        <f>L3097*_xlfn.XLOOKUP(K3097,AM:AM,AO:AO)</f>
        <v>195</v>
      </c>
      <c r="O3097">
        <v>29.25</v>
      </c>
      <c r="P3097">
        <f>O3097*_xlfn.XLOOKUP(K3097,AM:AM,AN:AN)</f>
        <v>25.155000000000001</v>
      </c>
      <c r="Q3097">
        <f>O3097*_xlfn.XLOOKUP(K3097,AM:AM,AO:AO)</f>
        <v>29.25</v>
      </c>
      <c r="R3097" t="str">
        <f>_xlfn.XLOOKUP(E3097,AF:AF,AG:AG)</f>
        <v>ROLZO</v>
      </c>
      <c r="S3097" t="str">
        <f>_xlfn.XLOOKUP(E3097,AF:AF,AI:AI)</f>
        <v>United Kingdom</v>
      </c>
      <c r="T3097">
        <f>WEEKNUM(G3097)</f>
        <v>15</v>
      </c>
      <c r="U3097">
        <f>YEAR(G3097)</f>
        <v>2025</v>
      </c>
      <c r="V3097" s="117">
        <f>IFERROR(Q3097/N3097,"0")</f>
        <v>0.15</v>
      </c>
    </row>
    <row r="3098" spans="1:22">
      <c r="A3098" t="str">
        <f>_xlfn.XLOOKUP(D3098,BN:BN,BO:BO)</f>
        <v>México</v>
      </c>
      <c r="B3098" t="s">
        <v>25</v>
      </c>
      <c r="C3098">
        <v>458</v>
      </c>
      <c r="D3098" t="str">
        <f>_xlfn.XLOOKUP(C3098,BH:BH,BI:BI)</f>
        <v>VeronicaN</v>
      </c>
      <c r="E3098">
        <v>25780</v>
      </c>
      <c r="F3098" t="s">
        <v>3826</v>
      </c>
      <c r="G3098" s="63">
        <v>45795</v>
      </c>
      <c r="H3098" s="63">
        <v>45826</v>
      </c>
      <c r="I3098" t="s">
        <v>425</v>
      </c>
      <c r="J3098" t="str">
        <f>_xlfn.XLOOKUP(I3098,AS:AS,AU:AU)</f>
        <v>Traslados</v>
      </c>
      <c r="K3098" t="s">
        <v>33</v>
      </c>
      <c r="L3098">
        <v>1465</v>
      </c>
      <c r="M3098">
        <f>L3098*_xlfn.XLOOKUP(K3098,AM:AM,AN:AN)</f>
        <v>1259.9000000000001</v>
      </c>
      <c r="N3098">
        <f>L3098*_xlfn.XLOOKUP(K3098,AM:AM,AO:AO)</f>
        <v>1465</v>
      </c>
      <c r="O3098">
        <v>150.75</v>
      </c>
      <c r="P3098">
        <f>O3098*_xlfn.XLOOKUP(K3098,AM:AM,AN:AN)</f>
        <v>129.64500000000001</v>
      </c>
      <c r="Q3098">
        <f>O3098*_xlfn.XLOOKUP(K3098,AM:AM,AO:AO)</f>
        <v>150.75</v>
      </c>
      <c r="R3098" t="str">
        <f>_xlfn.XLOOKUP(E3098,AF:AF,AG:AG)</f>
        <v>ROLZO</v>
      </c>
      <c r="S3098" t="str">
        <f>_xlfn.XLOOKUP(E3098,AF:AF,AI:AI)</f>
        <v>United Kingdom</v>
      </c>
      <c r="T3098">
        <f>WEEKNUM(G3098)</f>
        <v>21</v>
      </c>
      <c r="U3098">
        <f>YEAR(G3098)</f>
        <v>2025</v>
      </c>
      <c r="V3098" s="117">
        <f>IFERROR(Q3098/N3098,"0")</f>
        <v>0.10290102389078498</v>
      </c>
    </row>
    <row r="3099" spans="1:22">
      <c r="A3099" t="str">
        <f>_xlfn.XLOOKUP(D3099,BN:BN,BO:BO)</f>
        <v>México</v>
      </c>
      <c r="B3099" t="s">
        <v>25</v>
      </c>
      <c r="C3099">
        <v>459</v>
      </c>
      <c r="D3099" t="str">
        <f>_xlfn.XLOOKUP(C3099,BH:BH,BI:BI)</f>
        <v>VeronicaN</v>
      </c>
      <c r="E3099">
        <v>25780</v>
      </c>
      <c r="F3099" t="s">
        <v>3827</v>
      </c>
      <c r="G3099" s="63">
        <v>45804</v>
      </c>
      <c r="H3099" s="63">
        <v>45804</v>
      </c>
      <c r="I3099" t="s">
        <v>425</v>
      </c>
      <c r="J3099" t="str">
        <f>_xlfn.XLOOKUP(I3099,AS:AS,AU:AU)</f>
        <v>Traslados</v>
      </c>
      <c r="K3099" t="s">
        <v>33</v>
      </c>
      <c r="L3099">
        <v>305</v>
      </c>
      <c r="M3099">
        <f>L3099*_xlfn.XLOOKUP(K3099,AM:AM,AN:AN)</f>
        <v>262.3</v>
      </c>
      <c r="N3099">
        <f>L3099*_xlfn.XLOOKUP(K3099,AM:AM,AO:AO)</f>
        <v>305</v>
      </c>
      <c r="O3099">
        <v>45.75</v>
      </c>
      <c r="P3099">
        <f>O3099*_xlfn.XLOOKUP(K3099,AM:AM,AN:AN)</f>
        <v>39.344999999999999</v>
      </c>
      <c r="Q3099">
        <f>O3099*_xlfn.XLOOKUP(K3099,AM:AM,AO:AO)</f>
        <v>45.75</v>
      </c>
      <c r="R3099" t="str">
        <f>_xlfn.XLOOKUP(E3099,AF:AF,AG:AG)</f>
        <v>ROLZO</v>
      </c>
      <c r="S3099" t="str">
        <f>_xlfn.XLOOKUP(E3099,AF:AF,AI:AI)</f>
        <v>United Kingdom</v>
      </c>
      <c r="T3099">
        <f>WEEKNUM(G3099)</f>
        <v>22</v>
      </c>
      <c r="U3099">
        <f>YEAR(G3099)</f>
        <v>2025</v>
      </c>
      <c r="V3099" s="117">
        <f>IFERROR(Q3099/N3099,"0")</f>
        <v>0.15</v>
      </c>
    </row>
    <row r="3100" spans="1:22">
      <c r="A3100" t="str">
        <f>_xlfn.XLOOKUP(D3100,BN:BN,BO:BO)</f>
        <v>México</v>
      </c>
      <c r="B3100" t="s">
        <v>25</v>
      </c>
      <c r="C3100">
        <v>460</v>
      </c>
      <c r="D3100" t="str">
        <f>_xlfn.XLOOKUP(C3100,BH:BH,BI:BI)</f>
        <v>IsraelB</v>
      </c>
      <c r="E3100">
        <v>28913</v>
      </c>
      <c r="F3100" t="s">
        <v>3828</v>
      </c>
      <c r="G3100" s="63">
        <v>45840</v>
      </c>
      <c r="H3100" s="63">
        <v>45844</v>
      </c>
      <c r="I3100" t="s">
        <v>376</v>
      </c>
      <c r="J3100" t="str">
        <f>_xlfn.XLOOKUP(I3100,AS:AS,AU:AU)</f>
        <v>Hotel</v>
      </c>
      <c r="K3100" t="s">
        <v>33</v>
      </c>
      <c r="L3100">
        <v>1416</v>
      </c>
      <c r="M3100">
        <f>L3100*_xlfn.XLOOKUP(K3100,AM:AM,AN:AN)</f>
        <v>1217.76</v>
      </c>
      <c r="N3100">
        <f>L3100*_xlfn.XLOOKUP(K3100,AM:AM,AO:AO)</f>
        <v>1416</v>
      </c>
      <c r="O3100">
        <v>109.98</v>
      </c>
      <c r="P3100">
        <f>O3100*_xlfn.XLOOKUP(K3100,AM:AM,AN:AN)</f>
        <v>94.582800000000006</v>
      </c>
      <c r="Q3100">
        <f>O3100*_xlfn.XLOOKUP(K3100,AM:AM,AO:AO)</f>
        <v>109.98</v>
      </c>
      <c r="R3100" t="str">
        <f>_xlfn.XLOOKUP(E3100,AF:AF,AG:AG)</f>
        <v>CASA LUCIA MEMBER OF MELIA COLLECTION</v>
      </c>
      <c r="S3100" t="str">
        <f>_xlfn.XLOOKUP(E3100,AF:AF,AI:AI)</f>
        <v>Argentina</v>
      </c>
      <c r="T3100">
        <f>WEEKNUM(G3100)</f>
        <v>27</v>
      </c>
      <c r="U3100">
        <f>YEAR(G3100)</f>
        <v>2025</v>
      </c>
      <c r="V3100" s="117">
        <f>IFERROR(Q3100/N3100,"0")</f>
        <v>7.7669491525423726E-2</v>
      </c>
    </row>
    <row r="3101" spans="1:22">
      <c r="A3101" t="str">
        <f>_xlfn.XLOOKUP(D3101,BN:BN,BO:BO)</f>
        <v>México</v>
      </c>
      <c r="B3101" t="s">
        <v>25</v>
      </c>
      <c r="C3101">
        <v>460</v>
      </c>
      <c r="D3101" t="str">
        <f>_xlfn.XLOOKUP(C3101,BH:BH,BI:BI)</f>
        <v>IsraelB</v>
      </c>
      <c r="E3101">
        <v>28913</v>
      </c>
      <c r="F3101" t="s">
        <v>3828</v>
      </c>
      <c r="G3101" s="63">
        <v>45840</v>
      </c>
      <c r="H3101" s="63">
        <v>45844</v>
      </c>
      <c r="I3101" t="s">
        <v>376</v>
      </c>
      <c r="J3101" t="str">
        <f>_xlfn.XLOOKUP(I3101,AS:AS,AU:AU)</f>
        <v>Hotel</v>
      </c>
      <c r="K3101" t="s">
        <v>33</v>
      </c>
      <c r="L3101">
        <v>1416</v>
      </c>
      <c r="M3101">
        <f>L3101*_xlfn.XLOOKUP(K3101,AM:AM,AN:AN)</f>
        <v>1217.76</v>
      </c>
      <c r="N3101">
        <f>L3101*_xlfn.XLOOKUP(K3101,AM:AM,AO:AO)</f>
        <v>1416</v>
      </c>
      <c r="O3101">
        <v>109.98</v>
      </c>
      <c r="P3101">
        <f>O3101*_xlfn.XLOOKUP(K3101,AM:AM,AN:AN)</f>
        <v>94.582800000000006</v>
      </c>
      <c r="Q3101">
        <f>O3101*_xlfn.XLOOKUP(K3101,AM:AM,AO:AO)</f>
        <v>109.98</v>
      </c>
      <c r="R3101" t="str">
        <f>_xlfn.XLOOKUP(E3101,AF:AF,AG:AG)</f>
        <v>CASA LUCIA MEMBER OF MELIA COLLECTION</v>
      </c>
      <c r="S3101" t="str">
        <f>_xlfn.XLOOKUP(E3101,AF:AF,AI:AI)</f>
        <v>Argentina</v>
      </c>
      <c r="T3101">
        <f>WEEKNUM(G3101)</f>
        <v>27</v>
      </c>
      <c r="U3101">
        <f>YEAR(G3101)</f>
        <v>2025</v>
      </c>
      <c r="V3101" s="117">
        <f>IFERROR(Q3101/N3101,"0")</f>
        <v>7.7669491525423726E-2</v>
      </c>
    </row>
    <row r="3102" spans="1:22">
      <c r="A3102" t="str">
        <f>_xlfn.XLOOKUP(D3102,BN:BN,BO:BO)</f>
        <v>México</v>
      </c>
      <c r="B3102" t="s">
        <v>25</v>
      </c>
      <c r="C3102">
        <v>461</v>
      </c>
      <c r="D3102" t="str">
        <f>_xlfn.XLOOKUP(C3102,BH:BH,BI:BI)</f>
        <v>MinervaH</v>
      </c>
      <c r="E3102">
        <v>27721</v>
      </c>
      <c r="F3102" t="s">
        <v>3829</v>
      </c>
      <c r="G3102" s="63">
        <v>45862</v>
      </c>
      <c r="H3102" s="63">
        <v>45862</v>
      </c>
      <c r="I3102" t="s">
        <v>366</v>
      </c>
      <c r="J3102" t="str">
        <f>_xlfn.XLOOKUP(I3102,AS:AS,AU:AU)</f>
        <v>Vuelos</v>
      </c>
      <c r="K3102" t="s">
        <v>30</v>
      </c>
      <c r="L3102">
        <v>3638</v>
      </c>
      <c r="M3102">
        <f>L3102*_xlfn.XLOOKUP(K3102,AM:AM,AN:AN)</f>
        <v>174.624</v>
      </c>
      <c r="N3102">
        <f>L3102*_xlfn.XLOOKUP(K3102,AM:AM,AO:AO)</f>
        <v>203.72800000000001</v>
      </c>
      <c r="O3102">
        <v>0</v>
      </c>
      <c r="P3102">
        <f>O3102*_xlfn.XLOOKUP(K3102,AM:AM,AN:AN)</f>
        <v>0</v>
      </c>
      <c r="Q3102">
        <f>O3102*_xlfn.XLOOKUP(K3102,AM:AM,AO:AO)</f>
        <v>0</v>
      </c>
      <c r="R3102" t="str">
        <f>_xlfn.XLOOKUP(E3102,AF:AF,AG:AG)</f>
        <v>TURISMO EXMAR</v>
      </c>
      <c r="S3102" t="str">
        <f>_xlfn.XLOOKUP(E3102,AF:AF,AI:AI)</f>
        <v>Mexico</v>
      </c>
      <c r="T3102">
        <f>WEEKNUM(G3102)</f>
        <v>30</v>
      </c>
      <c r="U3102">
        <f>YEAR(G3102)</f>
        <v>2025</v>
      </c>
      <c r="V3102" s="117">
        <f>IFERROR(Q3102/N3102,"0")</f>
        <v>0</v>
      </c>
    </row>
    <row r="3103" spans="1:22">
      <c r="A3103" t="str">
        <f>_xlfn.XLOOKUP(D3103,BN:BN,BO:BO)</f>
        <v>México</v>
      </c>
      <c r="B3103" t="s">
        <v>25</v>
      </c>
      <c r="C3103">
        <v>461</v>
      </c>
      <c r="D3103" t="str">
        <f>_xlfn.XLOOKUP(C3103,BH:BH,BI:BI)</f>
        <v>MinervaH</v>
      </c>
      <c r="E3103">
        <v>27721</v>
      </c>
      <c r="F3103" t="s">
        <v>3830</v>
      </c>
      <c r="G3103" s="63">
        <v>45862</v>
      </c>
      <c r="H3103" s="63">
        <v>45862</v>
      </c>
      <c r="I3103" t="s">
        <v>366</v>
      </c>
      <c r="J3103" t="str">
        <f>_xlfn.XLOOKUP(I3103,AS:AS,AU:AU)</f>
        <v>Vuelos</v>
      </c>
      <c r="K3103" t="s">
        <v>30</v>
      </c>
      <c r="L3103">
        <v>560</v>
      </c>
      <c r="M3103">
        <f>L3103*_xlfn.XLOOKUP(K3103,AM:AM,AN:AN)</f>
        <v>26.88</v>
      </c>
      <c r="N3103">
        <f>L3103*_xlfn.XLOOKUP(K3103,AM:AM,AO:AO)</f>
        <v>31.36</v>
      </c>
      <c r="O3103">
        <v>0</v>
      </c>
      <c r="P3103">
        <f>O3103*_xlfn.XLOOKUP(K3103,AM:AM,AN:AN)</f>
        <v>0</v>
      </c>
      <c r="Q3103">
        <f>O3103*_xlfn.XLOOKUP(K3103,AM:AM,AO:AO)</f>
        <v>0</v>
      </c>
      <c r="R3103" t="str">
        <f>_xlfn.XLOOKUP(E3103,AF:AF,AG:AG)</f>
        <v>TURISMO EXMAR</v>
      </c>
      <c r="S3103" t="str">
        <f>_xlfn.XLOOKUP(E3103,AF:AF,AI:AI)</f>
        <v>Mexico</v>
      </c>
      <c r="T3103">
        <f>WEEKNUM(G3103)</f>
        <v>30</v>
      </c>
      <c r="U3103">
        <f>YEAR(G3103)</f>
        <v>2025</v>
      </c>
      <c r="V3103" s="117">
        <f>IFERROR(Q3103/N3103,"0")</f>
        <v>0</v>
      </c>
    </row>
    <row r="3104" spans="1:22">
      <c r="A3104" t="str">
        <f>_xlfn.XLOOKUP(D3104,BN:BN,BO:BO)</f>
        <v>México</v>
      </c>
      <c r="B3104" t="s">
        <v>25</v>
      </c>
      <c r="C3104">
        <v>461</v>
      </c>
      <c r="D3104" t="str">
        <f>_xlfn.XLOOKUP(C3104,BH:BH,BI:BI)</f>
        <v>MinervaH</v>
      </c>
      <c r="E3104">
        <v>27721</v>
      </c>
      <c r="F3104" t="s">
        <v>3831</v>
      </c>
      <c r="G3104" s="63">
        <v>45870</v>
      </c>
      <c r="H3104" s="63">
        <v>45870</v>
      </c>
      <c r="I3104" t="s">
        <v>366</v>
      </c>
      <c r="J3104" t="str">
        <f>_xlfn.XLOOKUP(I3104,AS:AS,AU:AU)</f>
        <v>Vuelos</v>
      </c>
      <c r="K3104" t="s">
        <v>30</v>
      </c>
      <c r="L3104">
        <v>6024</v>
      </c>
      <c r="M3104">
        <f>L3104*_xlfn.XLOOKUP(K3104,AM:AM,AN:AN)</f>
        <v>289.15199999999999</v>
      </c>
      <c r="N3104">
        <f>L3104*_xlfn.XLOOKUP(K3104,AM:AM,AO:AO)</f>
        <v>337.34399999999999</v>
      </c>
      <c r="O3104">
        <v>0</v>
      </c>
      <c r="P3104">
        <f>O3104*_xlfn.XLOOKUP(K3104,AM:AM,AN:AN)</f>
        <v>0</v>
      </c>
      <c r="Q3104">
        <f>O3104*_xlfn.XLOOKUP(K3104,AM:AM,AO:AO)</f>
        <v>0</v>
      </c>
      <c r="R3104" t="str">
        <f>_xlfn.XLOOKUP(E3104,AF:AF,AG:AG)</f>
        <v>TURISMO EXMAR</v>
      </c>
      <c r="S3104" t="str">
        <f>_xlfn.XLOOKUP(E3104,AF:AF,AI:AI)</f>
        <v>Mexico</v>
      </c>
      <c r="T3104">
        <f>WEEKNUM(G3104)</f>
        <v>31</v>
      </c>
      <c r="U3104">
        <f>YEAR(G3104)</f>
        <v>2025</v>
      </c>
      <c r="V3104" s="117">
        <f>IFERROR(Q3104/N3104,"0")</f>
        <v>0</v>
      </c>
    </row>
    <row r="3105" spans="1:22">
      <c r="A3105" t="str">
        <f>_xlfn.XLOOKUP(D3105,BN:BN,BO:BO)</f>
        <v>México</v>
      </c>
      <c r="B3105" t="s">
        <v>25</v>
      </c>
      <c r="C3105">
        <v>462</v>
      </c>
      <c r="D3105" t="str">
        <f>_xlfn.XLOOKUP(C3105,BH:BH,BI:BI)</f>
        <v>VeronicaN</v>
      </c>
      <c r="E3105">
        <v>23590</v>
      </c>
      <c r="F3105" t="s">
        <v>3832</v>
      </c>
      <c r="G3105" s="63">
        <v>45902</v>
      </c>
      <c r="H3105" s="63">
        <v>45920</v>
      </c>
      <c r="I3105" t="s">
        <v>366</v>
      </c>
      <c r="J3105" t="str">
        <f>_xlfn.XLOOKUP(I3105,AS:AS,AU:AU)</f>
        <v>Vuelos</v>
      </c>
      <c r="K3105" t="s">
        <v>33</v>
      </c>
      <c r="L3105">
        <v>4344.78</v>
      </c>
      <c r="M3105">
        <f>L3105*_xlfn.XLOOKUP(K3105,AM:AM,AN:AN)</f>
        <v>3736.5107999999996</v>
      </c>
      <c r="N3105">
        <f>L3105*_xlfn.XLOOKUP(K3105,AM:AM,AO:AO)</f>
        <v>4344.78</v>
      </c>
      <c r="O3105">
        <v>0</v>
      </c>
      <c r="P3105">
        <f>O3105*_xlfn.XLOOKUP(K3105,AM:AM,AN:AN)</f>
        <v>0</v>
      </c>
      <c r="Q3105">
        <f>O3105*_xlfn.XLOOKUP(K3105,AM:AM,AO:AO)</f>
        <v>0</v>
      </c>
      <c r="R3105" t="str">
        <f>_xlfn.XLOOKUP(E3105,AF:AF,AG:AG)</f>
        <v>AEROMÉXICO</v>
      </c>
      <c r="S3105" t="str">
        <f>_xlfn.XLOOKUP(E3105,AF:AF,AI:AI)</f>
        <v>Mexico</v>
      </c>
      <c r="T3105">
        <f>WEEKNUM(G3105)</f>
        <v>36</v>
      </c>
      <c r="U3105">
        <f>YEAR(G3105)</f>
        <v>2025</v>
      </c>
      <c r="V3105" s="117">
        <f>IFERROR(Q3105/N3105,"0")</f>
        <v>0</v>
      </c>
    </row>
    <row r="3106" spans="1:22">
      <c r="A3106" t="str">
        <f>_xlfn.XLOOKUP(D3106,BN:BN,BO:BO)</f>
        <v>México</v>
      </c>
      <c r="B3106" t="s">
        <v>25</v>
      </c>
      <c r="C3106">
        <v>462</v>
      </c>
      <c r="D3106" t="str">
        <f>_xlfn.XLOOKUP(C3106,BH:BH,BI:BI)</f>
        <v>VeronicaN</v>
      </c>
      <c r="E3106">
        <v>23590</v>
      </c>
      <c r="F3106" t="s">
        <v>3408</v>
      </c>
      <c r="G3106" s="63">
        <v>45902</v>
      </c>
      <c r="H3106" s="63">
        <v>45920</v>
      </c>
      <c r="I3106" t="s">
        <v>366</v>
      </c>
      <c r="J3106" t="str">
        <f>_xlfn.XLOOKUP(I3106,AS:AS,AU:AU)</f>
        <v>Vuelos</v>
      </c>
      <c r="K3106" t="s">
        <v>33</v>
      </c>
      <c r="L3106">
        <v>4344.78</v>
      </c>
      <c r="M3106">
        <f>L3106*_xlfn.XLOOKUP(K3106,AM:AM,AN:AN)</f>
        <v>3736.5107999999996</v>
      </c>
      <c r="N3106">
        <f>L3106*_xlfn.XLOOKUP(K3106,AM:AM,AO:AO)</f>
        <v>4344.78</v>
      </c>
      <c r="O3106">
        <v>0</v>
      </c>
      <c r="P3106">
        <f>O3106*_xlfn.XLOOKUP(K3106,AM:AM,AN:AN)</f>
        <v>0</v>
      </c>
      <c r="Q3106">
        <f>O3106*_xlfn.XLOOKUP(K3106,AM:AM,AO:AO)</f>
        <v>0</v>
      </c>
      <c r="R3106" t="str">
        <f>_xlfn.XLOOKUP(E3106,AF:AF,AG:AG)</f>
        <v>AEROMÉXICO</v>
      </c>
      <c r="S3106" t="str">
        <f>_xlfn.XLOOKUP(E3106,AF:AF,AI:AI)</f>
        <v>Mexico</v>
      </c>
      <c r="T3106">
        <f>WEEKNUM(G3106)</f>
        <v>36</v>
      </c>
      <c r="U3106">
        <f>YEAR(G3106)</f>
        <v>2025</v>
      </c>
      <c r="V3106" s="117">
        <f>IFERROR(Q3106/N3106,"0")</f>
        <v>0</v>
      </c>
    </row>
    <row r="3107" spans="1:22">
      <c r="A3107" t="str">
        <f>_xlfn.XLOOKUP(D3107,BN:BN,BO:BO)</f>
        <v>México</v>
      </c>
      <c r="B3107" t="s">
        <v>25</v>
      </c>
      <c r="C3107">
        <v>462</v>
      </c>
      <c r="D3107" t="str">
        <f>_xlfn.XLOOKUP(C3107,BH:BH,BI:BI)</f>
        <v>VeronicaN</v>
      </c>
      <c r="E3107">
        <v>23590</v>
      </c>
      <c r="F3107" t="s">
        <v>3833</v>
      </c>
      <c r="G3107" s="63">
        <v>45902</v>
      </c>
      <c r="H3107" s="63">
        <v>45920</v>
      </c>
      <c r="I3107" t="s">
        <v>366</v>
      </c>
      <c r="J3107" t="str">
        <f>_xlfn.XLOOKUP(I3107,AS:AS,AU:AU)</f>
        <v>Vuelos</v>
      </c>
      <c r="K3107" t="s">
        <v>33</v>
      </c>
      <c r="L3107">
        <v>3871.44</v>
      </c>
      <c r="M3107">
        <f>L3107*_xlfn.XLOOKUP(K3107,AM:AM,AN:AN)</f>
        <v>3329.4384</v>
      </c>
      <c r="N3107">
        <f>L3107*_xlfn.XLOOKUP(K3107,AM:AM,AO:AO)</f>
        <v>3871.44</v>
      </c>
      <c r="O3107">
        <v>0</v>
      </c>
      <c r="P3107">
        <f>O3107*_xlfn.XLOOKUP(K3107,AM:AM,AN:AN)</f>
        <v>0</v>
      </c>
      <c r="Q3107">
        <f>O3107*_xlfn.XLOOKUP(K3107,AM:AM,AO:AO)</f>
        <v>0</v>
      </c>
      <c r="R3107" t="str">
        <f>_xlfn.XLOOKUP(E3107,AF:AF,AG:AG)</f>
        <v>AEROMÉXICO</v>
      </c>
      <c r="S3107" t="str">
        <f>_xlfn.XLOOKUP(E3107,AF:AF,AI:AI)</f>
        <v>Mexico</v>
      </c>
      <c r="T3107">
        <f>WEEKNUM(G3107)</f>
        <v>36</v>
      </c>
      <c r="U3107">
        <f>YEAR(G3107)</f>
        <v>2025</v>
      </c>
      <c r="V3107" s="117">
        <f>IFERROR(Q3107/N3107,"0")</f>
        <v>0</v>
      </c>
    </row>
    <row r="3108" spans="1:22">
      <c r="A3108" t="str">
        <f>_xlfn.XLOOKUP(D3108,BN:BN,BO:BO)</f>
        <v>México</v>
      </c>
      <c r="B3108" t="s">
        <v>25</v>
      </c>
      <c r="C3108">
        <v>462</v>
      </c>
      <c r="D3108" t="str">
        <f>_xlfn.XLOOKUP(C3108,BH:BH,BI:BI)</f>
        <v>VeronicaN</v>
      </c>
      <c r="E3108">
        <v>23590</v>
      </c>
      <c r="F3108" t="s">
        <v>3834</v>
      </c>
      <c r="G3108" s="63">
        <v>45902</v>
      </c>
      <c r="H3108" s="63">
        <v>45920</v>
      </c>
      <c r="I3108" t="s">
        <v>366</v>
      </c>
      <c r="J3108" t="str">
        <f>_xlfn.XLOOKUP(I3108,AS:AS,AU:AU)</f>
        <v>Vuelos</v>
      </c>
      <c r="K3108" t="s">
        <v>33</v>
      </c>
      <c r="L3108">
        <v>3871.44</v>
      </c>
      <c r="M3108">
        <f>L3108*_xlfn.XLOOKUP(K3108,AM:AM,AN:AN)</f>
        <v>3329.4384</v>
      </c>
      <c r="N3108">
        <f>L3108*_xlfn.XLOOKUP(K3108,AM:AM,AO:AO)</f>
        <v>3871.44</v>
      </c>
      <c r="O3108">
        <v>0</v>
      </c>
      <c r="P3108">
        <f>O3108*_xlfn.XLOOKUP(K3108,AM:AM,AN:AN)</f>
        <v>0</v>
      </c>
      <c r="Q3108">
        <f>O3108*_xlfn.XLOOKUP(K3108,AM:AM,AO:AO)</f>
        <v>0</v>
      </c>
      <c r="R3108" t="str">
        <f>_xlfn.XLOOKUP(E3108,AF:AF,AG:AG)</f>
        <v>AEROMÉXICO</v>
      </c>
      <c r="S3108" t="str">
        <f>_xlfn.XLOOKUP(E3108,AF:AF,AI:AI)</f>
        <v>Mexico</v>
      </c>
      <c r="T3108">
        <f>WEEKNUM(G3108)</f>
        <v>36</v>
      </c>
      <c r="U3108">
        <f>YEAR(G3108)</f>
        <v>2025</v>
      </c>
      <c r="V3108" s="117">
        <f>IFERROR(Q3108/N3108,"0")</f>
        <v>0</v>
      </c>
    </row>
    <row r="3109" spans="1:22">
      <c r="A3109" t="str">
        <f>_xlfn.XLOOKUP(D3109,BN:BN,BO:BO)</f>
        <v>México</v>
      </c>
      <c r="B3109" t="s">
        <v>25</v>
      </c>
      <c r="C3109">
        <v>462</v>
      </c>
      <c r="D3109" t="str">
        <f>_xlfn.XLOOKUP(C3109,BH:BH,BI:BI)</f>
        <v>VeronicaN</v>
      </c>
      <c r="E3109">
        <v>26070</v>
      </c>
      <c r="F3109" t="s">
        <v>2919</v>
      </c>
      <c r="G3109" s="63">
        <v>45957</v>
      </c>
      <c r="H3109" s="63">
        <v>45961</v>
      </c>
      <c r="I3109" t="s">
        <v>376</v>
      </c>
      <c r="J3109" t="str">
        <f>_xlfn.XLOOKUP(I3109,AS:AS,AU:AU)</f>
        <v>Hotel</v>
      </c>
      <c r="K3109" t="s">
        <v>33</v>
      </c>
      <c r="L3109">
        <v>2817</v>
      </c>
      <c r="M3109">
        <f>L3109*_xlfn.XLOOKUP(K3109,AM:AM,AN:AN)</f>
        <v>2422.62</v>
      </c>
      <c r="N3109">
        <f>L3109*_xlfn.XLOOKUP(K3109,AM:AM,AO:AO)</f>
        <v>2817</v>
      </c>
      <c r="O3109">
        <v>281.7</v>
      </c>
      <c r="P3109">
        <f>O3109*_xlfn.XLOOKUP(K3109,AM:AM,AN:AN)</f>
        <v>242.262</v>
      </c>
      <c r="Q3109">
        <f>O3109*_xlfn.XLOOKUP(K3109,AM:AM,AO:AO)</f>
        <v>281.7</v>
      </c>
      <c r="R3109" t="str">
        <f>_xlfn.XLOOKUP(E3109,AF:AF,AG:AG)</f>
        <v>FOUR SEASONS HOTEL SEOUL</v>
      </c>
      <c r="S3109" t="str">
        <f>_xlfn.XLOOKUP(E3109,AF:AF,AI:AI)</f>
        <v>South Korea</v>
      </c>
      <c r="T3109">
        <f>WEEKNUM(G3109)</f>
        <v>44</v>
      </c>
      <c r="U3109">
        <f>YEAR(G3109)</f>
        <v>2025</v>
      </c>
      <c r="V3109" s="117">
        <f>IFERROR(Q3109/N3109,"0")</f>
        <v>9.9999999999999992E-2</v>
      </c>
    </row>
    <row r="3110" spans="1:22">
      <c r="A3110" t="str">
        <f>_xlfn.XLOOKUP(D3110,BN:BN,BO:BO)</f>
        <v>México</v>
      </c>
      <c r="B3110" t="s">
        <v>25</v>
      </c>
      <c r="C3110">
        <v>462</v>
      </c>
      <c r="D3110" t="str">
        <f>_xlfn.XLOOKUP(C3110,BH:BH,BI:BI)</f>
        <v>VeronicaN</v>
      </c>
      <c r="E3110">
        <v>28934</v>
      </c>
      <c r="F3110" t="s">
        <v>3835</v>
      </c>
      <c r="G3110" s="63">
        <v>45902</v>
      </c>
      <c r="H3110" s="63" t="s">
        <v>218</v>
      </c>
      <c r="I3110" t="s">
        <v>366</v>
      </c>
      <c r="J3110" t="str">
        <f>_xlfn.XLOOKUP(I3110,AS:AS,AU:AU)</f>
        <v>Vuelos</v>
      </c>
      <c r="K3110" t="s">
        <v>33</v>
      </c>
      <c r="L3110">
        <v>3.55</v>
      </c>
      <c r="M3110">
        <f>L3110*_xlfn.XLOOKUP(K3110,AM:AM,AN:AN)</f>
        <v>3.0529999999999999</v>
      </c>
      <c r="N3110">
        <f>L3110*_xlfn.XLOOKUP(K3110,AM:AM,AO:AO)</f>
        <v>3.55</v>
      </c>
      <c r="O3110">
        <v>0</v>
      </c>
      <c r="P3110">
        <f>O3110*_xlfn.XLOOKUP(K3110,AM:AM,AN:AN)</f>
        <v>0</v>
      </c>
      <c r="Q3110">
        <f>O3110*_xlfn.XLOOKUP(K3110,AM:AM,AO:AO)</f>
        <v>0</v>
      </c>
      <c r="R3110" t="str">
        <f>_xlfn.XLOOKUP(E3110,AF:AF,AG:AG)</f>
        <v>F1S USA</v>
      </c>
      <c r="S3110" t="str">
        <f>_xlfn.XLOOKUP(E3110,AF:AF,AI:AI)</f>
        <v>United States</v>
      </c>
      <c r="T3110">
        <f>WEEKNUM(G3110)</f>
        <v>36</v>
      </c>
      <c r="U3110">
        <f>YEAR(G3110)</f>
        <v>2025</v>
      </c>
      <c r="V3110" s="117">
        <f>IFERROR(Q3110/N3110,"0")</f>
        <v>0</v>
      </c>
    </row>
    <row r="3111" spans="1:22">
      <c r="A3111" t="str">
        <f>_xlfn.XLOOKUP(D3111,BN:BN,BO:BO)</f>
        <v>México</v>
      </c>
      <c r="B3111" t="s">
        <v>25</v>
      </c>
      <c r="C3111">
        <v>462</v>
      </c>
      <c r="D3111" t="str">
        <f>_xlfn.XLOOKUP(C3111,BH:BH,BI:BI)</f>
        <v>VeronicaN</v>
      </c>
      <c r="E3111">
        <v>28934</v>
      </c>
      <c r="F3111" t="s">
        <v>3836</v>
      </c>
      <c r="G3111" s="63">
        <v>45902</v>
      </c>
      <c r="H3111" s="63" t="s">
        <v>218</v>
      </c>
      <c r="I3111" t="s">
        <v>366</v>
      </c>
      <c r="J3111" t="str">
        <f>_xlfn.XLOOKUP(I3111,AS:AS,AU:AU)</f>
        <v>Vuelos</v>
      </c>
      <c r="K3111" t="s">
        <v>33</v>
      </c>
      <c r="L3111">
        <v>140</v>
      </c>
      <c r="M3111">
        <f>L3111*_xlfn.XLOOKUP(K3111,AM:AM,AN:AN)</f>
        <v>120.39999999999999</v>
      </c>
      <c r="N3111">
        <f>L3111*_xlfn.XLOOKUP(K3111,AM:AM,AO:AO)</f>
        <v>140</v>
      </c>
      <c r="O3111">
        <v>0</v>
      </c>
      <c r="P3111">
        <f>O3111*_xlfn.XLOOKUP(K3111,AM:AM,AN:AN)</f>
        <v>0</v>
      </c>
      <c r="Q3111">
        <f>O3111*_xlfn.XLOOKUP(K3111,AM:AM,AO:AO)</f>
        <v>0</v>
      </c>
      <c r="R3111" t="str">
        <f>_xlfn.XLOOKUP(E3111,AF:AF,AG:AG)</f>
        <v>F1S USA</v>
      </c>
      <c r="S3111" t="str">
        <f>_xlfn.XLOOKUP(E3111,AF:AF,AI:AI)</f>
        <v>United States</v>
      </c>
      <c r="T3111">
        <f>WEEKNUM(G3111)</f>
        <v>36</v>
      </c>
      <c r="U3111">
        <f>YEAR(G3111)</f>
        <v>2025</v>
      </c>
      <c r="V3111" s="117">
        <f>IFERROR(Q3111/N3111,"0")</f>
        <v>0</v>
      </c>
    </row>
    <row r="3112" spans="1:22">
      <c r="A3112" t="str">
        <f>_xlfn.XLOOKUP(D3112,BN:BN,BO:BO)</f>
        <v>México</v>
      </c>
      <c r="B3112" t="s">
        <v>25</v>
      </c>
      <c r="C3112">
        <v>462</v>
      </c>
      <c r="D3112" t="str">
        <f>_xlfn.XLOOKUP(C3112,BH:BH,BI:BI)</f>
        <v>VeronicaN</v>
      </c>
      <c r="E3112">
        <v>28934</v>
      </c>
      <c r="F3112" t="s">
        <v>3837</v>
      </c>
      <c r="G3112" s="63">
        <v>45902</v>
      </c>
      <c r="H3112" s="63" t="s">
        <v>218</v>
      </c>
      <c r="I3112" t="s">
        <v>366</v>
      </c>
      <c r="J3112" t="str">
        <f>_xlfn.XLOOKUP(I3112,AS:AS,AU:AU)</f>
        <v>Vuelos</v>
      </c>
      <c r="K3112" t="s">
        <v>33</v>
      </c>
      <c r="L3112">
        <v>0</v>
      </c>
      <c r="M3112">
        <f>L3112*_xlfn.XLOOKUP(K3112,AM:AM,AN:AN)</f>
        <v>0</v>
      </c>
      <c r="N3112">
        <f>L3112*_xlfn.XLOOKUP(K3112,AM:AM,AO:AO)</f>
        <v>0</v>
      </c>
      <c r="O3112">
        <v>0</v>
      </c>
      <c r="P3112">
        <f>O3112*_xlfn.XLOOKUP(K3112,AM:AM,AN:AN)</f>
        <v>0</v>
      </c>
      <c r="Q3112">
        <f>O3112*_xlfn.XLOOKUP(K3112,AM:AM,AO:AO)</f>
        <v>0</v>
      </c>
      <c r="R3112" t="str">
        <f>_xlfn.XLOOKUP(E3112,AF:AF,AG:AG)</f>
        <v>F1S USA</v>
      </c>
      <c r="S3112" t="str">
        <f>_xlfn.XLOOKUP(E3112,AF:AF,AI:AI)</f>
        <v>United States</v>
      </c>
      <c r="T3112">
        <f>WEEKNUM(G3112)</f>
        <v>36</v>
      </c>
      <c r="U3112">
        <f>YEAR(G3112)</f>
        <v>2025</v>
      </c>
      <c r="V3112" s="117" t="str">
        <f>IFERROR(Q3112/N3112,"0")</f>
        <v>0</v>
      </c>
    </row>
    <row r="3113" spans="1:22">
      <c r="A3113" t="str">
        <f>_xlfn.XLOOKUP(D3113,BN:BN,BO:BO)</f>
        <v>México</v>
      </c>
      <c r="B3113" t="s">
        <v>25</v>
      </c>
      <c r="C3113">
        <v>462</v>
      </c>
      <c r="D3113" t="str">
        <f>_xlfn.XLOOKUP(C3113,BH:BH,BI:BI)</f>
        <v>VeronicaN</v>
      </c>
      <c r="E3113">
        <v>28934</v>
      </c>
      <c r="F3113" t="s">
        <v>3838</v>
      </c>
      <c r="G3113" s="63">
        <v>45902</v>
      </c>
      <c r="H3113" s="63" t="s">
        <v>218</v>
      </c>
      <c r="I3113" t="s">
        <v>366</v>
      </c>
      <c r="J3113" t="str">
        <f>_xlfn.XLOOKUP(I3113,AS:AS,AU:AU)</f>
        <v>Vuelos</v>
      </c>
      <c r="K3113" t="s">
        <v>33</v>
      </c>
      <c r="L3113">
        <v>140</v>
      </c>
      <c r="M3113">
        <f>L3113*_xlfn.XLOOKUP(K3113,AM:AM,AN:AN)</f>
        <v>120.39999999999999</v>
      </c>
      <c r="N3113">
        <f>L3113*_xlfn.XLOOKUP(K3113,AM:AM,AO:AO)</f>
        <v>140</v>
      </c>
      <c r="O3113">
        <v>0</v>
      </c>
      <c r="P3113">
        <f>O3113*_xlfn.XLOOKUP(K3113,AM:AM,AN:AN)</f>
        <v>0</v>
      </c>
      <c r="Q3113">
        <f>O3113*_xlfn.XLOOKUP(K3113,AM:AM,AO:AO)</f>
        <v>0</v>
      </c>
      <c r="R3113" t="str">
        <f>_xlfn.XLOOKUP(E3113,AF:AF,AG:AG)</f>
        <v>F1S USA</v>
      </c>
      <c r="S3113" t="str">
        <f>_xlfn.XLOOKUP(E3113,AF:AF,AI:AI)</f>
        <v>United States</v>
      </c>
      <c r="T3113">
        <f>WEEKNUM(G3113)</f>
        <v>36</v>
      </c>
      <c r="U3113">
        <f>YEAR(G3113)</f>
        <v>2025</v>
      </c>
      <c r="V3113" s="117">
        <f>IFERROR(Q3113/N3113,"0")</f>
        <v>0</v>
      </c>
    </row>
    <row r="3114" spans="1:22">
      <c r="A3114" t="str">
        <f>_xlfn.XLOOKUP(D3114,BN:BN,BO:BO)</f>
        <v>México</v>
      </c>
      <c r="B3114" t="s">
        <v>25</v>
      </c>
      <c r="C3114">
        <v>462</v>
      </c>
      <c r="D3114" t="str">
        <f>_xlfn.XLOOKUP(C3114,BH:BH,BI:BI)</f>
        <v>VeronicaN</v>
      </c>
      <c r="E3114">
        <v>28934</v>
      </c>
      <c r="F3114" t="s">
        <v>3839</v>
      </c>
      <c r="G3114" s="63">
        <v>45957</v>
      </c>
      <c r="H3114" s="63">
        <v>45969</v>
      </c>
      <c r="I3114" t="s">
        <v>366</v>
      </c>
      <c r="J3114" t="str">
        <f>_xlfn.XLOOKUP(I3114,AS:AS,AU:AU)</f>
        <v>Vuelos</v>
      </c>
      <c r="K3114" t="s">
        <v>33</v>
      </c>
      <c r="L3114">
        <v>0.45</v>
      </c>
      <c r="M3114">
        <f>L3114*_xlfn.XLOOKUP(K3114,AM:AM,AN:AN)</f>
        <v>0.38700000000000001</v>
      </c>
      <c r="N3114">
        <f>L3114*_xlfn.XLOOKUP(K3114,AM:AM,AO:AO)</f>
        <v>0.45</v>
      </c>
      <c r="O3114">
        <v>0</v>
      </c>
      <c r="P3114">
        <f>O3114*_xlfn.XLOOKUP(K3114,AM:AM,AN:AN)</f>
        <v>0</v>
      </c>
      <c r="Q3114">
        <f>O3114*_xlfn.XLOOKUP(K3114,AM:AM,AO:AO)</f>
        <v>0</v>
      </c>
      <c r="R3114" t="str">
        <f>_xlfn.XLOOKUP(E3114,AF:AF,AG:AG)</f>
        <v>F1S USA</v>
      </c>
      <c r="S3114" t="str">
        <f>_xlfn.XLOOKUP(E3114,AF:AF,AI:AI)</f>
        <v>United States</v>
      </c>
      <c r="T3114">
        <f>WEEKNUM(G3114)</f>
        <v>44</v>
      </c>
      <c r="U3114">
        <f>YEAR(G3114)</f>
        <v>2025</v>
      </c>
      <c r="V3114" s="117">
        <f>IFERROR(Q3114/N3114,"0")</f>
        <v>0</v>
      </c>
    </row>
    <row r="3115" spans="1:22">
      <c r="A3115" t="str">
        <f>_xlfn.XLOOKUP(D3115,BN:BN,BO:BO)</f>
        <v>México</v>
      </c>
      <c r="B3115" t="s">
        <v>25</v>
      </c>
      <c r="C3115">
        <v>462</v>
      </c>
      <c r="D3115" t="str">
        <f>_xlfn.XLOOKUP(C3115,BH:BH,BI:BI)</f>
        <v>VeronicaN</v>
      </c>
      <c r="E3115">
        <v>28934</v>
      </c>
      <c r="F3115" t="s">
        <v>3839</v>
      </c>
      <c r="G3115" s="63">
        <v>45957</v>
      </c>
      <c r="H3115" s="63">
        <v>45969</v>
      </c>
      <c r="I3115" t="s">
        <v>366</v>
      </c>
      <c r="J3115" t="str">
        <f>_xlfn.XLOOKUP(I3115,AS:AS,AU:AU)</f>
        <v>Vuelos</v>
      </c>
      <c r="K3115" t="s">
        <v>33</v>
      </c>
      <c r="L3115">
        <v>0</v>
      </c>
      <c r="M3115">
        <f>L3115*_xlfn.XLOOKUP(K3115,AM:AM,AN:AN)</f>
        <v>0</v>
      </c>
      <c r="N3115">
        <f>L3115*_xlfn.XLOOKUP(K3115,AM:AM,AO:AO)</f>
        <v>0</v>
      </c>
      <c r="O3115">
        <v>0</v>
      </c>
      <c r="P3115">
        <f>O3115*_xlfn.XLOOKUP(K3115,AM:AM,AN:AN)</f>
        <v>0</v>
      </c>
      <c r="Q3115">
        <f>O3115*_xlfn.XLOOKUP(K3115,AM:AM,AO:AO)</f>
        <v>0</v>
      </c>
      <c r="R3115" t="str">
        <f>_xlfn.XLOOKUP(E3115,AF:AF,AG:AG)</f>
        <v>F1S USA</v>
      </c>
      <c r="S3115" t="str">
        <f>_xlfn.XLOOKUP(E3115,AF:AF,AI:AI)</f>
        <v>United States</v>
      </c>
      <c r="T3115">
        <f>WEEKNUM(G3115)</f>
        <v>44</v>
      </c>
      <c r="U3115">
        <f>YEAR(G3115)</f>
        <v>2025</v>
      </c>
      <c r="V3115" s="117" t="str">
        <f>IFERROR(Q3115/N3115,"0")</f>
        <v>0</v>
      </c>
    </row>
    <row r="3116" spans="1:22">
      <c r="A3116" t="str">
        <f>_xlfn.XLOOKUP(D3116,BN:BN,BO:BO)</f>
        <v>México</v>
      </c>
      <c r="B3116" t="s">
        <v>25</v>
      </c>
      <c r="C3116">
        <v>462</v>
      </c>
      <c r="D3116" t="str">
        <f>_xlfn.XLOOKUP(C3116,BH:BH,BI:BI)</f>
        <v>VeronicaN</v>
      </c>
      <c r="E3116">
        <v>28934</v>
      </c>
      <c r="F3116" t="s">
        <v>3840</v>
      </c>
      <c r="G3116" s="63">
        <v>45957</v>
      </c>
      <c r="H3116" s="63">
        <v>45969</v>
      </c>
      <c r="I3116" t="s">
        <v>366</v>
      </c>
      <c r="J3116" t="str">
        <f>_xlfn.XLOOKUP(I3116,AS:AS,AU:AU)</f>
        <v>Vuelos</v>
      </c>
      <c r="K3116" t="s">
        <v>33</v>
      </c>
      <c r="L3116">
        <v>0.45</v>
      </c>
      <c r="M3116">
        <f>L3116*_xlfn.XLOOKUP(K3116,AM:AM,AN:AN)</f>
        <v>0.38700000000000001</v>
      </c>
      <c r="N3116">
        <f>L3116*_xlfn.XLOOKUP(K3116,AM:AM,AO:AO)</f>
        <v>0.45</v>
      </c>
      <c r="O3116">
        <v>0</v>
      </c>
      <c r="P3116">
        <f>O3116*_xlfn.XLOOKUP(K3116,AM:AM,AN:AN)</f>
        <v>0</v>
      </c>
      <c r="Q3116">
        <f>O3116*_xlfn.XLOOKUP(K3116,AM:AM,AO:AO)</f>
        <v>0</v>
      </c>
      <c r="R3116" t="str">
        <f>_xlfn.XLOOKUP(E3116,AF:AF,AG:AG)</f>
        <v>F1S USA</v>
      </c>
      <c r="S3116" t="str">
        <f>_xlfn.XLOOKUP(E3116,AF:AF,AI:AI)</f>
        <v>United States</v>
      </c>
      <c r="T3116">
        <f>WEEKNUM(G3116)</f>
        <v>44</v>
      </c>
      <c r="U3116">
        <f>YEAR(G3116)</f>
        <v>2025</v>
      </c>
      <c r="V3116" s="117">
        <f>IFERROR(Q3116/N3116,"0")</f>
        <v>0</v>
      </c>
    </row>
    <row r="3117" spans="1:22">
      <c r="A3117" t="str">
        <f>_xlfn.XLOOKUP(D3117,BN:BN,BO:BO)</f>
        <v>México</v>
      </c>
      <c r="B3117" t="s">
        <v>25</v>
      </c>
      <c r="C3117">
        <v>462</v>
      </c>
      <c r="D3117" t="str">
        <f>_xlfn.XLOOKUP(C3117,BH:BH,BI:BI)</f>
        <v>VeronicaN</v>
      </c>
      <c r="E3117">
        <v>28934</v>
      </c>
      <c r="F3117" t="s">
        <v>3841</v>
      </c>
      <c r="G3117" s="63">
        <v>45957</v>
      </c>
      <c r="H3117" s="63">
        <v>45969</v>
      </c>
      <c r="I3117" t="s">
        <v>366</v>
      </c>
      <c r="J3117" t="str">
        <f>_xlfn.XLOOKUP(I3117,AS:AS,AU:AU)</f>
        <v>Vuelos</v>
      </c>
      <c r="K3117" t="s">
        <v>33</v>
      </c>
      <c r="L3117">
        <v>0</v>
      </c>
      <c r="M3117">
        <f>L3117*_xlfn.XLOOKUP(K3117,AM:AM,AN:AN)</f>
        <v>0</v>
      </c>
      <c r="N3117">
        <f>L3117*_xlfn.XLOOKUP(K3117,AM:AM,AO:AO)</f>
        <v>0</v>
      </c>
      <c r="O3117">
        <v>0</v>
      </c>
      <c r="P3117">
        <f>O3117*_xlfn.XLOOKUP(K3117,AM:AM,AN:AN)</f>
        <v>0</v>
      </c>
      <c r="Q3117">
        <f>O3117*_xlfn.XLOOKUP(K3117,AM:AM,AO:AO)</f>
        <v>0</v>
      </c>
      <c r="R3117" t="str">
        <f>_xlfn.XLOOKUP(E3117,AF:AF,AG:AG)</f>
        <v>F1S USA</v>
      </c>
      <c r="S3117" t="str">
        <f>_xlfn.XLOOKUP(E3117,AF:AF,AI:AI)</f>
        <v>United States</v>
      </c>
      <c r="T3117">
        <f>WEEKNUM(G3117)</f>
        <v>44</v>
      </c>
      <c r="U3117">
        <f>YEAR(G3117)</f>
        <v>2025</v>
      </c>
      <c r="V3117" s="117" t="str">
        <f>IFERROR(Q3117/N3117,"0")</f>
        <v>0</v>
      </c>
    </row>
    <row r="3118" spans="1:22">
      <c r="A3118" t="str">
        <f>_xlfn.XLOOKUP(D3118,BN:BN,BO:BO)</f>
        <v>México</v>
      </c>
      <c r="B3118" t="s">
        <v>25</v>
      </c>
      <c r="C3118">
        <v>462</v>
      </c>
      <c r="D3118" t="str">
        <f>_xlfn.XLOOKUP(C3118,BH:BH,BI:BI)</f>
        <v>VeronicaN</v>
      </c>
      <c r="E3118">
        <v>28934</v>
      </c>
      <c r="F3118" t="s">
        <v>3842</v>
      </c>
      <c r="G3118" s="63">
        <v>45957</v>
      </c>
      <c r="H3118" s="63" t="s">
        <v>218</v>
      </c>
      <c r="I3118" t="s">
        <v>366</v>
      </c>
      <c r="J3118" t="str">
        <f>_xlfn.XLOOKUP(I3118,AS:AS,AU:AU)</f>
        <v>Vuelos</v>
      </c>
      <c r="K3118" t="s">
        <v>33</v>
      </c>
      <c r="L3118">
        <v>310</v>
      </c>
      <c r="M3118">
        <f>L3118*_xlfn.XLOOKUP(K3118,AM:AM,AN:AN)</f>
        <v>266.60000000000002</v>
      </c>
      <c r="N3118">
        <f>L3118*_xlfn.XLOOKUP(K3118,AM:AM,AO:AO)</f>
        <v>310</v>
      </c>
      <c r="O3118">
        <v>0</v>
      </c>
      <c r="P3118">
        <f>O3118*_xlfn.XLOOKUP(K3118,AM:AM,AN:AN)</f>
        <v>0</v>
      </c>
      <c r="Q3118">
        <f>O3118*_xlfn.XLOOKUP(K3118,AM:AM,AO:AO)</f>
        <v>0</v>
      </c>
      <c r="R3118" t="str">
        <f>_xlfn.XLOOKUP(E3118,AF:AF,AG:AG)</f>
        <v>F1S USA</v>
      </c>
      <c r="S3118" t="str">
        <f>_xlfn.XLOOKUP(E3118,AF:AF,AI:AI)</f>
        <v>United States</v>
      </c>
      <c r="T3118">
        <f>WEEKNUM(G3118)</f>
        <v>44</v>
      </c>
      <c r="U3118">
        <f>YEAR(G3118)</f>
        <v>2025</v>
      </c>
      <c r="V3118" s="117">
        <f>IFERROR(Q3118/N3118,"0")</f>
        <v>0</v>
      </c>
    </row>
    <row r="3119" spans="1:22">
      <c r="A3119" t="str">
        <f>_xlfn.XLOOKUP(D3119,BN:BN,BO:BO)</f>
        <v>México</v>
      </c>
      <c r="B3119" t="s">
        <v>25</v>
      </c>
      <c r="C3119">
        <v>462</v>
      </c>
      <c r="D3119" t="str">
        <f>_xlfn.XLOOKUP(C3119,BH:BH,BI:BI)</f>
        <v>VeronicaN</v>
      </c>
      <c r="E3119">
        <v>28934</v>
      </c>
      <c r="F3119" t="s">
        <v>3842</v>
      </c>
      <c r="G3119" s="63">
        <v>45957</v>
      </c>
      <c r="H3119" s="63" t="s">
        <v>218</v>
      </c>
      <c r="I3119" t="s">
        <v>366</v>
      </c>
      <c r="J3119" t="str">
        <f>_xlfn.XLOOKUP(I3119,AS:AS,AU:AU)</f>
        <v>Vuelos</v>
      </c>
      <c r="K3119" t="s">
        <v>33</v>
      </c>
      <c r="L3119">
        <v>140</v>
      </c>
      <c r="M3119">
        <f>L3119*_xlfn.XLOOKUP(K3119,AM:AM,AN:AN)</f>
        <v>120.39999999999999</v>
      </c>
      <c r="N3119">
        <f>L3119*_xlfn.XLOOKUP(K3119,AM:AM,AO:AO)</f>
        <v>140</v>
      </c>
      <c r="O3119">
        <v>0</v>
      </c>
      <c r="P3119">
        <f>O3119*_xlfn.XLOOKUP(K3119,AM:AM,AN:AN)</f>
        <v>0</v>
      </c>
      <c r="Q3119">
        <f>O3119*_xlfn.XLOOKUP(K3119,AM:AM,AO:AO)</f>
        <v>0</v>
      </c>
      <c r="R3119" t="str">
        <f>_xlfn.XLOOKUP(E3119,AF:AF,AG:AG)</f>
        <v>F1S USA</v>
      </c>
      <c r="S3119" t="str">
        <f>_xlfn.XLOOKUP(E3119,AF:AF,AI:AI)</f>
        <v>United States</v>
      </c>
      <c r="T3119">
        <f>WEEKNUM(G3119)</f>
        <v>44</v>
      </c>
      <c r="U3119">
        <f>YEAR(G3119)</f>
        <v>2025</v>
      </c>
      <c r="V3119" s="117">
        <f>IFERROR(Q3119/N3119,"0")</f>
        <v>0</v>
      </c>
    </row>
    <row r="3120" spans="1:22">
      <c r="A3120" t="str">
        <f>_xlfn.XLOOKUP(D3120,BN:BN,BO:BO)</f>
        <v>México</v>
      </c>
      <c r="B3120" t="s">
        <v>25</v>
      </c>
      <c r="C3120">
        <v>462</v>
      </c>
      <c r="D3120" t="str">
        <f>_xlfn.XLOOKUP(C3120,BH:BH,BI:BI)</f>
        <v>VeronicaN</v>
      </c>
      <c r="E3120">
        <v>28934</v>
      </c>
      <c r="F3120" t="s">
        <v>3843</v>
      </c>
      <c r="G3120" s="63">
        <v>45957</v>
      </c>
      <c r="H3120" s="63" t="s">
        <v>218</v>
      </c>
      <c r="I3120" t="s">
        <v>366</v>
      </c>
      <c r="J3120" t="str">
        <f>_xlfn.XLOOKUP(I3120,AS:AS,AU:AU)</f>
        <v>Vuelos</v>
      </c>
      <c r="K3120" t="s">
        <v>33</v>
      </c>
      <c r="L3120">
        <v>310</v>
      </c>
      <c r="M3120">
        <f>L3120*_xlfn.XLOOKUP(K3120,AM:AM,AN:AN)</f>
        <v>266.60000000000002</v>
      </c>
      <c r="N3120">
        <f>L3120*_xlfn.XLOOKUP(K3120,AM:AM,AO:AO)</f>
        <v>310</v>
      </c>
      <c r="O3120">
        <v>0</v>
      </c>
      <c r="P3120">
        <f>O3120*_xlfn.XLOOKUP(K3120,AM:AM,AN:AN)</f>
        <v>0</v>
      </c>
      <c r="Q3120">
        <f>O3120*_xlfn.XLOOKUP(K3120,AM:AM,AO:AO)</f>
        <v>0</v>
      </c>
      <c r="R3120" t="str">
        <f>_xlfn.XLOOKUP(E3120,AF:AF,AG:AG)</f>
        <v>F1S USA</v>
      </c>
      <c r="S3120" t="str">
        <f>_xlfn.XLOOKUP(E3120,AF:AF,AI:AI)</f>
        <v>United States</v>
      </c>
      <c r="T3120">
        <f>WEEKNUM(G3120)</f>
        <v>44</v>
      </c>
      <c r="U3120">
        <f>YEAR(G3120)</f>
        <v>2025</v>
      </c>
      <c r="V3120" s="117">
        <f>IFERROR(Q3120/N3120,"0")</f>
        <v>0</v>
      </c>
    </row>
    <row r="3121" spans="1:22">
      <c r="A3121" t="str">
        <f>_xlfn.XLOOKUP(D3121,BN:BN,BO:BO)</f>
        <v>México</v>
      </c>
      <c r="B3121" t="s">
        <v>25</v>
      </c>
      <c r="C3121">
        <v>462</v>
      </c>
      <c r="D3121" t="str">
        <f>_xlfn.XLOOKUP(C3121,BH:BH,BI:BI)</f>
        <v>VeronicaN</v>
      </c>
      <c r="E3121">
        <v>0</v>
      </c>
      <c r="F3121" t="s">
        <v>2273</v>
      </c>
      <c r="G3121" s="63" t="s">
        <v>218</v>
      </c>
      <c r="H3121" s="63" t="s">
        <v>218</v>
      </c>
      <c r="I3121" t="s">
        <v>396</v>
      </c>
      <c r="J3121" t="str">
        <f>_xlfn.XLOOKUP(I3121,AS:AS,AU:AU)</f>
        <v>Honorarios</v>
      </c>
      <c r="K3121" t="s">
        <v>33</v>
      </c>
      <c r="L3121">
        <v>70</v>
      </c>
      <c r="M3121">
        <f>L3121*_xlfn.XLOOKUP(K3121,AM:AM,AN:AN)</f>
        <v>60.199999999999996</v>
      </c>
      <c r="N3121">
        <f>L3121*_xlfn.XLOOKUP(K3121,AM:AM,AO:AO)</f>
        <v>70</v>
      </c>
      <c r="O3121">
        <v>70</v>
      </c>
      <c r="P3121">
        <f>O3121*_xlfn.XLOOKUP(K3121,AM:AM,AN:AN)</f>
        <v>60.199999999999996</v>
      </c>
      <c r="Q3121">
        <f>O3121*_xlfn.XLOOKUP(K3121,AM:AM,AO:AO)</f>
        <v>70</v>
      </c>
      <c r="R3121" t="str">
        <f>_xlfn.XLOOKUP(E3121,AF:AF,AG:AG)</f>
        <v>FEES</v>
      </c>
      <c r="S3121">
        <f>_xlfn.XLOOKUP(E3121,AF:AF,AI:AI)</f>
        <v>0</v>
      </c>
      <c r="T3121" t="e">
        <f>WEEKNUM(G3121)</f>
        <v>#VALUE!</v>
      </c>
      <c r="U3121" t="e">
        <f>YEAR(G3121)</f>
        <v>#VALUE!</v>
      </c>
      <c r="V3121" s="117">
        <f>IFERROR(Q3121/N3121,"0")</f>
        <v>1</v>
      </c>
    </row>
    <row r="3122" spans="1:22">
      <c r="A3122" t="str">
        <f>_xlfn.XLOOKUP(D3122,BN:BN,BO:BO)</f>
        <v>México</v>
      </c>
      <c r="B3122" t="s">
        <v>25</v>
      </c>
      <c r="C3122">
        <v>462</v>
      </c>
      <c r="D3122" t="str">
        <f>_xlfn.XLOOKUP(C3122,BH:BH,BI:BI)</f>
        <v>VeronicaN</v>
      </c>
      <c r="E3122">
        <v>34323</v>
      </c>
      <c r="F3122" t="s">
        <v>2416</v>
      </c>
      <c r="G3122" s="63">
        <v>45961</v>
      </c>
      <c r="H3122" s="63">
        <v>45964</v>
      </c>
      <c r="I3122" t="s">
        <v>376</v>
      </c>
      <c r="J3122" t="str">
        <f>_xlfn.XLOOKUP(I3122,AS:AS,AU:AU)</f>
        <v>Hotel</v>
      </c>
      <c r="K3122" t="s">
        <v>33</v>
      </c>
      <c r="L3122">
        <v>1846</v>
      </c>
      <c r="M3122">
        <f>L3122*_xlfn.XLOOKUP(K3122,AM:AM,AN:AN)</f>
        <v>1587.56</v>
      </c>
      <c r="N3122">
        <f>L3122*_xlfn.XLOOKUP(K3122,AM:AM,AO:AO)</f>
        <v>1846</v>
      </c>
      <c r="O3122">
        <v>184.6</v>
      </c>
      <c r="P3122">
        <f>O3122*_xlfn.XLOOKUP(K3122,AM:AM,AN:AN)</f>
        <v>158.756</v>
      </c>
      <c r="Q3122">
        <f>O3122*_xlfn.XLOOKUP(K3122,AM:AM,AO:AO)</f>
        <v>184.6</v>
      </c>
      <c r="R3122" t="str">
        <f>_xlfn.XLOOKUP(E3122,AF:AF,AG:AG)</f>
        <v>PARK HYATT BUSAN</v>
      </c>
      <c r="S3122" t="str">
        <f>_xlfn.XLOOKUP(E3122,AF:AF,AI:AI)</f>
        <v>South Korea</v>
      </c>
      <c r="T3122">
        <f>WEEKNUM(G3122)</f>
        <v>44</v>
      </c>
      <c r="U3122">
        <f>YEAR(G3122)</f>
        <v>2025</v>
      </c>
      <c r="V3122" s="117">
        <f>IFERROR(Q3122/N3122,"0")</f>
        <v>9.9999999999999992E-2</v>
      </c>
    </row>
    <row r="3123" spans="1:22">
      <c r="A3123" t="str">
        <f>_xlfn.XLOOKUP(D3123,BN:BN,BO:BO)</f>
        <v>México</v>
      </c>
      <c r="B3123" t="s">
        <v>25</v>
      </c>
      <c r="C3123">
        <v>462</v>
      </c>
      <c r="D3123" t="str">
        <f>_xlfn.XLOOKUP(C3123,BH:BH,BI:BI)</f>
        <v>VeronicaN</v>
      </c>
      <c r="E3123">
        <v>34321</v>
      </c>
      <c r="F3123" t="s">
        <v>2424</v>
      </c>
      <c r="G3123" s="63">
        <v>45964</v>
      </c>
      <c r="H3123" s="63">
        <v>45968</v>
      </c>
      <c r="I3123" t="s">
        <v>376</v>
      </c>
      <c r="J3123" t="str">
        <f>_xlfn.XLOOKUP(I3123,AS:AS,AU:AU)</f>
        <v>Hotel</v>
      </c>
      <c r="K3123" t="s">
        <v>33</v>
      </c>
      <c r="L3123">
        <v>2272</v>
      </c>
      <c r="M3123">
        <f>L3123*_xlfn.XLOOKUP(K3123,AM:AM,AN:AN)</f>
        <v>1953.92</v>
      </c>
      <c r="N3123">
        <f>L3123*_xlfn.XLOOKUP(K3123,AM:AM,AO:AO)</f>
        <v>2272</v>
      </c>
      <c r="O3123">
        <v>227.2</v>
      </c>
      <c r="P3123">
        <f>O3123*_xlfn.XLOOKUP(K3123,AM:AM,AN:AN)</f>
        <v>195.392</v>
      </c>
      <c r="Q3123">
        <f>O3123*_xlfn.XLOOKUP(K3123,AM:AM,AO:AO)</f>
        <v>227.2</v>
      </c>
      <c r="R3123" t="str">
        <f>_xlfn.XLOOKUP(E3123,AF:AF,AG:AG)</f>
        <v>ROSEWOOD BEIJING</v>
      </c>
      <c r="S3123" t="str">
        <f>_xlfn.XLOOKUP(E3123,AF:AF,AI:AI)</f>
        <v>China</v>
      </c>
      <c r="T3123">
        <f>WEEKNUM(G3123)</f>
        <v>45</v>
      </c>
      <c r="U3123">
        <f>YEAR(G3123)</f>
        <v>2025</v>
      </c>
      <c r="V3123" s="117">
        <f>IFERROR(Q3123/N3123,"0")</f>
        <v>9.9999999999999992E-2</v>
      </c>
    </row>
    <row r="3124" spans="1:22">
      <c r="A3124" t="str">
        <f>_xlfn.XLOOKUP(D3124,BN:BN,BO:BO)</f>
        <v>México</v>
      </c>
      <c r="B3124" t="s">
        <v>25</v>
      </c>
      <c r="C3124">
        <v>462</v>
      </c>
      <c r="D3124" t="str">
        <f>_xlfn.XLOOKUP(C3124,BH:BH,BI:BI)</f>
        <v>VeronicaN</v>
      </c>
      <c r="E3124">
        <v>34442</v>
      </c>
      <c r="F3124" t="s">
        <v>2422</v>
      </c>
      <c r="G3124" s="63">
        <v>45968</v>
      </c>
      <c r="H3124" s="63">
        <v>45970</v>
      </c>
      <c r="I3124" t="s">
        <v>376</v>
      </c>
      <c r="J3124" t="str">
        <f>_xlfn.XLOOKUP(I3124,AS:AS,AU:AU)</f>
        <v>Hotel</v>
      </c>
      <c r="K3124" t="s">
        <v>33</v>
      </c>
      <c r="L3124">
        <v>561</v>
      </c>
      <c r="M3124">
        <f>L3124*_xlfn.XLOOKUP(K3124,AM:AM,AN:AN)</f>
        <v>482.46</v>
      </c>
      <c r="N3124">
        <f>L3124*_xlfn.XLOOKUP(K3124,AM:AM,AO:AO)</f>
        <v>561</v>
      </c>
      <c r="O3124">
        <v>0</v>
      </c>
      <c r="P3124">
        <f>O3124*_xlfn.XLOOKUP(K3124,AM:AM,AN:AN)</f>
        <v>0</v>
      </c>
      <c r="Q3124">
        <f>O3124*_xlfn.XLOOKUP(K3124,AM:AM,AO:AO)</f>
        <v>0</v>
      </c>
      <c r="R3124" t="str">
        <f>_xlfn.XLOOKUP(E3124,AF:AF,AG:AG)</f>
        <v>SOFITEL LEGEND XIAN</v>
      </c>
      <c r="S3124" t="str">
        <f>_xlfn.XLOOKUP(E3124,AF:AF,AI:AI)</f>
        <v>China</v>
      </c>
      <c r="T3124">
        <f>WEEKNUM(G3124)</f>
        <v>45</v>
      </c>
      <c r="U3124">
        <f>YEAR(G3124)</f>
        <v>2025</v>
      </c>
      <c r="V3124" s="117">
        <f>IFERROR(Q3124/N3124,"0")</f>
        <v>0</v>
      </c>
    </row>
    <row r="3125" spans="1:22">
      <c r="A3125" t="str">
        <f>_xlfn.XLOOKUP(D3125,BN:BN,BO:BO)</f>
        <v>México</v>
      </c>
      <c r="B3125" t="s">
        <v>25</v>
      </c>
      <c r="C3125">
        <v>462</v>
      </c>
      <c r="D3125" t="str">
        <f>_xlfn.XLOOKUP(C3125,BH:BH,BI:BI)</f>
        <v>VeronicaN</v>
      </c>
      <c r="E3125">
        <v>34320</v>
      </c>
      <c r="F3125" t="s">
        <v>2420</v>
      </c>
      <c r="G3125" s="63">
        <v>45970</v>
      </c>
      <c r="H3125" s="63">
        <v>45972</v>
      </c>
      <c r="I3125" t="s">
        <v>376</v>
      </c>
      <c r="J3125" t="str">
        <f>_xlfn.XLOOKUP(I3125,AS:AS,AU:AU)</f>
        <v>Hotel</v>
      </c>
      <c r="K3125" t="s">
        <v>33</v>
      </c>
      <c r="L3125">
        <v>1361</v>
      </c>
      <c r="M3125">
        <f>L3125*_xlfn.XLOOKUP(K3125,AM:AM,AN:AN)</f>
        <v>1170.46</v>
      </c>
      <c r="N3125">
        <f>L3125*_xlfn.XLOOKUP(K3125,AM:AM,AO:AO)</f>
        <v>1361</v>
      </c>
      <c r="O3125">
        <v>136.1</v>
      </c>
      <c r="P3125">
        <f>O3125*_xlfn.XLOOKUP(K3125,AM:AM,AN:AN)</f>
        <v>117.04599999999999</v>
      </c>
      <c r="Q3125">
        <f>O3125*_xlfn.XLOOKUP(K3125,AM:AM,AO:AO)</f>
        <v>136.1</v>
      </c>
      <c r="R3125" t="str">
        <f>_xlfn.XLOOKUP(E3125,AF:AF,AG:AG)</f>
        <v>FOUR SEASONS HANGZHOU</v>
      </c>
      <c r="S3125" t="str">
        <f>_xlfn.XLOOKUP(E3125,AF:AF,AI:AI)</f>
        <v>China</v>
      </c>
      <c r="T3125">
        <f>WEEKNUM(G3125)</f>
        <v>46</v>
      </c>
      <c r="U3125">
        <f>YEAR(G3125)</f>
        <v>2025</v>
      </c>
      <c r="V3125" s="117">
        <f>IFERROR(Q3125/N3125,"0")</f>
        <v>9.9999999999999992E-2</v>
      </c>
    </row>
    <row r="3126" spans="1:22">
      <c r="A3126" t="str">
        <f>_xlfn.XLOOKUP(D3126,BN:BN,BO:BO)</f>
        <v>México</v>
      </c>
      <c r="B3126" t="s">
        <v>25</v>
      </c>
      <c r="C3126">
        <v>462</v>
      </c>
      <c r="D3126" t="str">
        <f>_xlfn.XLOOKUP(C3126,BH:BH,BI:BI)</f>
        <v>VeronicaN</v>
      </c>
      <c r="E3126">
        <v>34318</v>
      </c>
      <c r="F3126" t="s">
        <v>2418</v>
      </c>
      <c r="G3126" s="63">
        <v>45972</v>
      </c>
      <c r="H3126" s="63">
        <v>45975</v>
      </c>
      <c r="I3126" t="s">
        <v>376</v>
      </c>
      <c r="J3126" t="str">
        <f>_xlfn.XLOOKUP(I3126,AS:AS,AU:AU)</f>
        <v>Hotel</v>
      </c>
      <c r="K3126" t="s">
        <v>33</v>
      </c>
      <c r="L3126">
        <v>1929</v>
      </c>
      <c r="M3126">
        <f>L3126*_xlfn.XLOOKUP(K3126,AM:AM,AN:AN)</f>
        <v>1658.94</v>
      </c>
      <c r="N3126">
        <f>L3126*_xlfn.XLOOKUP(K3126,AM:AM,AO:AO)</f>
        <v>1929</v>
      </c>
      <c r="O3126">
        <v>192.9</v>
      </c>
      <c r="P3126">
        <f>O3126*_xlfn.XLOOKUP(K3126,AM:AM,AN:AN)</f>
        <v>165.89400000000001</v>
      </c>
      <c r="Q3126">
        <f>O3126*_xlfn.XLOOKUP(K3126,AM:AM,AO:AO)</f>
        <v>192.9</v>
      </c>
      <c r="R3126" t="str">
        <f>_xlfn.XLOOKUP(E3126,AF:AF,AG:AG)</f>
        <v>J HOTEL SHANGHAI TOWER</v>
      </c>
      <c r="S3126" t="str">
        <f>_xlfn.XLOOKUP(E3126,AF:AF,AI:AI)</f>
        <v>China</v>
      </c>
      <c r="T3126">
        <f>WEEKNUM(G3126)</f>
        <v>46</v>
      </c>
      <c r="U3126">
        <f>YEAR(G3126)</f>
        <v>2025</v>
      </c>
      <c r="V3126" s="117">
        <f>IFERROR(Q3126/N3126,"0")</f>
        <v>0.1</v>
      </c>
    </row>
    <row r="3127" spans="1:22">
      <c r="A3127" t="str">
        <f>_xlfn.XLOOKUP(D3127,BN:BN,BO:BO)</f>
        <v>México</v>
      </c>
      <c r="B3127" t="s">
        <v>25</v>
      </c>
      <c r="C3127">
        <v>463</v>
      </c>
      <c r="D3127" t="str">
        <f>_xlfn.XLOOKUP(C3127,BH:BH,BI:BI)</f>
        <v>marc1989</v>
      </c>
      <c r="E3127">
        <v>27301</v>
      </c>
      <c r="F3127" t="s">
        <v>3844</v>
      </c>
      <c r="G3127" s="63">
        <v>45847</v>
      </c>
      <c r="H3127" s="63">
        <v>45850</v>
      </c>
      <c r="I3127" t="s">
        <v>366</v>
      </c>
      <c r="J3127" t="str">
        <f>_xlfn.XLOOKUP(I3127,AS:AS,AU:AU)</f>
        <v>Vuelos</v>
      </c>
      <c r="K3127" t="s">
        <v>30</v>
      </c>
      <c r="L3127">
        <v>17433</v>
      </c>
      <c r="M3127">
        <f>L3127*_xlfn.XLOOKUP(K3127,AM:AM,AN:AN)</f>
        <v>836.78399999999999</v>
      </c>
      <c r="N3127">
        <f>L3127*_xlfn.XLOOKUP(K3127,AM:AM,AO:AO)</f>
        <v>976.24800000000005</v>
      </c>
      <c r="O3127">
        <v>0</v>
      </c>
      <c r="P3127">
        <f>O3127*_xlfn.XLOOKUP(K3127,AM:AM,AN:AN)</f>
        <v>0</v>
      </c>
      <c r="Q3127">
        <f>O3127*_xlfn.XLOOKUP(K3127,AM:AM,AO:AO)</f>
        <v>0</v>
      </c>
      <c r="R3127" t="str">
        <f>_xlfn.XLOOKUP(E3127,AF:AF,AG:AG)</f>
        <v>TURISMO EX MAR, S.A. DE C.V.</v>
      </c>
      <c r="S3127" t="str">
        <f>_xlfn.XLOOKUP(E3127,AF:AF,AI:AI)</f>
        <v>Mexico</v>
      </c>
      <c r="T3127">
        <f>WEEKNUM(G3127)</f>
        <v>28</v>
      </c>
      <c r="U3127">
        <f>YEAR(G3127)</f>
        <v>2025</v>
      </c>
      <c r="V3127" s="117">
        <f>IFERROR(Q3127/N3127,"0")</f>
        <v>0</v>
      </c>
    </row>
    <row r="3128" spans="1:22">
      <c r="A3128" t="str">
        <f>_xlfn.XLOOKUP(D3128,BN:BN,BO:BO)</f>
        <v>México</v>
      </c>
      <c r="B3128" t="s">
        <v>25</v>
      </c>
      <c r="C3128">
        <v>463</v>
      </c>
      <c r="D3128" t="str">
        <f>_xlfn.XLOOKUP(C3128,BH:BH,BI:BI)</f>
        <v>marc1989</v>
      </c>
      <c r="E3128">
        <v>27301</v>
      </c>
      <c r="F3128" t="s">
        <v>3845</v>
      </c>
      <c r="G3128" s="63">
        <v>45847</v>
      </c>
      <c r="H3128" s="63">
        <v>45850</v>
      </c>
      <c r="I3128" t="s">
        <v>366</v>
      </c>
      <c r="J3128" t="str">
        <f>_xlfn.XLOOKUP(I3128,AS:AS,AU:AU)</f>
        <v>Vuelos</v>
      </c>
      <c r="K3128" t="s">
        <v>30</v>
      </c>
      <c r="L3128">
        <v>17433</v>
      </c>
      <c r="M3128">
        <f>L3128*_xlfn.XLOOKUP(K3128,AM:AM,AN:AN)</f>
        <v>836.78399999999999</v>
      </c>
      <c r="N3128">
        <f>L3128*_xlfn.XLOOKUP(K3128,AM:AM,AO:AO)</f>
        <v>976.24800000000005</v>
      </c>
      <c r="O3128">
        <v>0</v>
      </c>
      <c r="P3128">
        <f>O3128*_xlfn.XLOOKUP(K3128,AM:AM,AN:AN)</f>
        <v>0</v>
      </c>
      <c r="Q3128">
        <f>O3128*_xlfn.XLOOKUP(K3128,AM:AM,AO:AO)</f>
        <v>0</v>
      </c>
      <c r="R3128" t="str">
        <f>_xlfn.XLOOKUP(E3128,AF:AF,AG:AG)</f>
        <v>TURISMO EX MAR, S.A. DE C.V.</v>
      </c>
      <c r="S3128" t="str">
        <f>_xlfn.XLOOKUP(E3128,AF:AF,AI:AI)</f>
        <v>Mexico</v>
      </c>
      <c r="T3128">
        <f>WEEKNUM(G3128)</f>
        <v>28</v>
      </c>
      <c r="U3128">
        <f>YEAR(G3128)</f>
        <v>2025</v>
      </c>
      <c r="V3128" s="117">
        <f>IFERROR(Q3128/N3128,"0")</f>
        <v>0</v>
      </c>
    </row>
    <row r="3129" spans="1:22">
      <c r="A3129" t="str">
        <f>_xlfn.XLOOKUP(D3129,BN:BN,BO:BO)</f>
        <v>Madrid</v>
      </c>
      <c r="B3129" t="s">
        <v>25</v>
      </c>
      <c r="C3129">
        <v>464</v>
      </c>
      <c r="D3129" t="str">
        <f>_xlfn.XLOOKUP(C3129,BH:BH,BI:BI)</f>
        <v>MartinB</v>
      </c>
      <c r="E3129">
        <v>28934</v>
      </c>
      <c r="F3129" t="s">
        <v>3846</v>
      </c>
      <c r="G3129" s="63">
        <v>45838</v>
      </c>
      <c r="H3129" s="63">
        <v>45838</v>
      </c>
      <c r="I3129" t="s">
        <v>366</v>
      </c>
      <c r="J3129" t="str">
        <f>_xlfn.XLOOKUP(I3129,AS:AS,AU:AU)</f>
        <v>Vuelos</v>
      </c>
      <c r="K3129" t="s">
        <v>33</v>
      </c>
      <c r="L3129">
        <v>481.5</v>
      </c>
      <c r="M3129">
        <f>L3129*_xlfn.XLOOKUP(K3129,AM:AM,AN:AN)</f>
        <v>414.09</v>
      </c>
      <c r="N3129">
        <f>L3129*_xlfn.XLOOKUP(K3129,AM:AM,AO:AO)</f>
        <v>481.5</v>
      </c>
      <c r="O3129">
        <v>0</v>
      </c>
      <c r="P3129">
        <f>O3129*_xlfn.XLOOKUP(K3129,AM:AM,AN:AN)</f>
        <v>0</v>
      </c>
      <c r="Q3129">
        <f>O3129*_xlfn.XLOOKUP(K3129,AM:AM,AO:AO)</f>
        <v>0</v>
      </c>
      <c r="R3129" t="str">
        <f>_xlfn.XLOOKUP(E3129,AF:AF,AG:AG)</f>
        <v>F1S USA</v>
      </c>
      <c r="S3129" t="str">
        <f>_xlfn.XLOOKUP(E3129,AF:AF,AI:AI)</f>
        <v>United States</v>
      </c>
      <c r="T3129">
        <f>WEEKNUM(G3129)</f>
        <v>27</v>
      </c>
      <c r="U3129">
        <f>YEAR(G3129)</f>
        <v>2025</v>
      </c>
      <c r="V3129" s="117">
        <f>IFERROR(Q3129/N3129,"0")</f>
        <v>0</v>
      </c>
    </row>
    <row r="3130" spans="1:22">
      <c r="A3130" t="str">
        <f>_xlfn.XLOOKUP(D3130,BN:BN,BO:BO)</f>
        <v>Madrid</v>
      </c>
      <c r="B3130" t="s">
        <v>25</v>
      </c>
      <c r="C3130">
        <v>464</v>
      </c>
      <c r="D3130" t="str">
        <f>_xlfn.XLOOKUP(C3130,BH:BH,BI:BI)</f>
        <v>MartinB</v>
      </c>
      <c r="E3130">
        <v>28934</v>
      </c>
      <c r="F3130" t="s">
        <v>3847</v>
      </c>
      <c r="G3130" s="63">
        <v>45838</v>
      </c>
      <c r="H3130" s="63">
        <v>45838</v>
      </c>
      <c r="I3130" t="s">
        <v>366</v>
      </c>
      <c r="J3130" t="str">
        <f>_xlfn.XLOOKUP(I3130,AS:AS,AU:AU)</f>
        <v>Vuelos</v>
      </c>
      <c r="K3130" t="s">
        <v>33</v>
      </c>
      <c r="L3130">
        <v>481.5</v>
      </c>
      <c r="M3130">
        <f>L3130*_xlfn.XLOOKUP(K3130,AM:AM,AN:AN)</f>
        <v>414.09</v>
      </c>
      <c r="N3130">
        <f>L3130*_xlfn.XLOOKUP(K3130,AM:AM,AO:AO)</f>
        <v>481.5</v>
      </c>
      <c r="O3130">
        <v>0</v>
      </c>
      <c r="P3130">
        <f>O3130*_xlfn.XLOOKUP(K3130,AM:AM,AN:AN)</f>
        <v>0</v>
      </c>
      <c r="Q3130">
        <f>O3130*_xlfn.XLOOKUP(K3130,AM:AM,AO:AO)</f>
        <v>0</v>
      </c>
      <c r="R3130" t="str">
        <f>_xlfn.XLOOKUP(E3130,AF:AF,AG:AG)</f>
        <v>F1S USA</v>
      </c>
      <c r="S3130" t="str">
        <f>_xlfn.XLOOKUP(E3130,AF:AF,AI:AI)</f>
        <v>United States</v>
      </c>
      <c r="T3130">
        <f>WEEKNUM(G3130)</f>
        <v>27</v>
      </c>
      <c r="U3130">
        <f>YEAR(G3130)</f>
        <v>2025</v>
      </c>
      <c r="V3130" s="117">
        <f>IFERROR(Q3130/N3130,"0")</f>
        <v>0</v>
      </c>
    </row>
    <row r="3131" spans="1:22">
      <c r="A3131" t="str">
        <f>_xlfn.XLOOKUP(D3131,BN:BN,BO:BO)</f>
        <v>Madrid</v>
      </c>
      <c r="B3131" t="s">
        <v>25</v>
      </c>
      <c r="C3131">
        <v>464</v>
      </c>
      <c r="D3131" t="str">
        <f>_xlfn.XLOOKUP(C3131,BH:BH,BI:BI)</f>
        <v>MartinB</v>
      </c>
      <c r="E3131">
        <v>28934</v>
      </c>
      <c r="F3131" t="s">
        <v>3848</v>
      </c>
      <c r="G3131" s="63">
        <v>45838</v>
      </c>
      <c r="H3131" s="63">
        <v>45838</v>
      </c>
      <c r="I3131" t="s">
        <v>366</v>
      </c>
      <c r="J3131" t="str">
        <f>_xlfn.XLOOKUP(I3131,AS:AS,AU:AU)</f>
        <v>Vuelos</v>
      </c>
      <c r="K3131" t="s">
        <v>33</v>
      </c>
      <c r="L3131">
        <v>481.5</v>
      </c>
      <c r="M3131">
        <f>L3131*_xlfn.XLOOKUP(K3131,AM:AM,AN:AN)</f>
        <v>414.09</v>
      </c>
      <c r="N3131">
        <f>L3131*_xlfn.XLOOKUP(K3131,AM:AM,AO:AO)</f>
        <v>481.5</v>
      </c>
      <c r="O3131">
        <v>0</v>
      </c>
      <c r="P3131">
        <f>O3131*_xlfn.XLOOKUP(K3131,AM:AM,AN:AN)</f>
        <v>0</v>
      </c>
      <c r="Q3131">
        <f>O3131*_xlfn.XLOOKUP(K3131,AM:AM,AO:AO)</f>
        <v>0</v>
      </c>
      <c r="R3131" t="str">
        <f>_xlfn.XLOOKUP(E3131,AF:AF,AG:AG)</f>
        <v>F1S USA</v>
      </c>
      <c r="S3131" t="str">
        <f>_xlfn.XLOOKUP(E3131,AF:AF,AI:AI)</f>
        <v>United States</v>
      </c>
      <c r="T3131">
        <f>WEEKNUM(G3131)</f>
        <v>27</v>
      </c>
      <c r="U3131">
        <f>YEAR(G3131)</f>
        <v>2025</v>
      </c>
      <c r="V3131" s="117">
        <f>IFERROR(Q3131/N3131,"0")</f>
        <v>0</v>
      </c>
    </row>
    <row r="3132" spans="1:22">
      <c r="A3132" t="str">
        <f>_xlfn.XLOOKUP(D3132,BN:BN,BO:BO)</f>
        <v>Madrid</v>
      </c>
      <c r="B3132" t="s">
        <v>25</v>
      </c>
      <c r="C3132">
        <v>464</v>
      </c>
      <c r="D3132" t="str">
        <f>_xlfn.XLOOKUP(C3132,BH:BH,BI:BI)</f>
        <v>MartinB</v>
      </c>
      <c r="E3132">
        <v>28934</v>
      </c>
      <c r="F3132" t="s">
        <v>3849</v>
      </c>
      <c r="G3132" s="63">
        <v>45838</v>
      </c>
      <c r="H3132" s="63">
        <v>45838</v>
      </c>
      <c r="I3132" t="s">
        <v>366</v>
      </c>
      <c r="J3132" t="str">
        <f>_xlfn.XLOOKUP(I3132,AS:AS,AU:AU)</f>
        <v>Vuelos</v>
      </c>
      <c r="K3132" t="s">
        <v>33</v>
      </c>
      <c r="L3132">
        <v>398.5</v>
      </c>
      <c r="M3132">
        <f>L3132*_xlfn.XLOOKUP(K3132,AM:AM,AN:AN)</f>
        <v>342.71</v>
      </c>
      <c r="N3132">
        <f>L3132*_xlfn.XLOOKUP(K3132,AM:AM,AO:AO)</f>
        <v>398.5</v>
      </c>
      <c r="O3132">
        <v>0</v>
      </c>
      <c r="P3132">
        <f>O3132*_xlfn.XLOOKUP(K3132,AM:AM,AN:AN)</f>
        <v>0</v>
      </c>
      <c r="Q3132">
        <f>O3132*_xlfn.XLOOKUP(K3132,AM:AM,AO:AO)</f>
        <v>0</v>
      </c>
      <c r="R3132" t="str">
        <f>_xlfn.XLOOKUP(E3132,AF:AF,AG:AG)</f>
        <v>F1S USA</v>
      </c>
      <c r="S3132" t="str">
        <f>_xlfn.XLOOKUP(E3132,AF:AF,AI:AI)</f>
        <v>United States</v>
      </c>
      <c r="T3132">
        <f>WEEKNUM(G3132)</f>
        <v>27</v>
      </c>
      <c r="U3132">
        <f>YEAR(G3132)</f>
        <v>2025</v>
      </c>
      <c r="V3132" s="117">
        <f>IFERROR(Q3132/N3132,"0")</f>
        <v>0</v>
      </c>
    </row>
    <row r="3133" spans="1:22">
      <c r="A3133" t="str">
        <f>_xlfn.XLOOKUP(D3133,BN:BN,BO:BO)</f>
        <v>Madrid</v>
      </c>
      <c r="B3133" t="s">
        <v>25</v>
      </c>
      <c r="C3133">
        <v>464</v>
      </c>
      <c r="D3133" t="str">
        <f>_xlfn.XLOOKUP(C3133,BH:BH,BI:BI)</f>
        <v>MartinB</v>
      </c>
      <c r="E3133">
        <v>28934</v>
      </c>
      <c r="F3133" t="s">
        <v>3850</v>
      </c>
      <c r="G3133" s="63">
        <v>45838</v>
      </c>
      <c r="H3133" s="63">
        <v>45838</v>
      </c>
      <c r="I3133" t="s">
        <v>366</v>
      </c>
      <c r="J3133" t="str">
        <f>_xlfn.XLOOKUP(I3133,AS:AS,AU:AU)</f>
        <v>Vuelos</v>
      </c>
      <c r="K3133" t="s">
        <v>33</v>
      </c>
      <c r="L3133">
        <v>424.5</v>
      </c>
      <c r="M3133">
        <f>L3133*_xlfn.XLOOKUP(K3133,AM:AM,AN:AN)</f>
        <v>365.07</v>
      </c>
      <c r="N3133">
        <f>L3133*_xlfn.XLOOKUP(K3133,AM:AM,AO:AO)</f>
        <v>424.5</v>
      </c>
      <c r="O3133">
        <v>0</v>
      </c>
      <c r="P3133">
        <f>O3133*_xlfn.XLOOKUP(K3133,AM:AM,AN:AN)</f>
        <v>0</v>
      </c>
      <c r="Q3133">
        <f>O3133*_xlfn.XLOOKUP(K3133,AM:AM,AO:AO)</f>
        <v>0</v>
      </c>
      <c r="R3133" t="str">
        <f>_xlfn.XLOOKUP(E3133,AF:AF,AG:AG)</f>
        <v>F1S USA</v>
      </c>
      <c r="S3133" t="str">
        <f>_xlfn.XLOOKUP(E3133,AF:AF,AI:AI)</f>
        <v>United States</v>
      </c>
      <c r="T3133">
        <f>WEEKNUM(G3133)</f>
        <v>27</v>
      </c>
      <c r="U3133">
        <f>YEAR(G3133)</f>
        <v>2025</v>
      </c>
      <c r="V3133" s="117">
        <f>IFERROR(Q3133/N3133,"0")</f>
        <v>0</v>
      </c>
    </row>
    <row r="3134" spans="1:22">
      <c r="A3134" t="str">
        <f>_xlfn.XLOOKUP(D3134,BN:BN,BO:BO)</f>
        <v>México</v>
      </c>
      <c r="B3134" t="s">
        <v>25</v>
      </c>
      <c r="C3134">
        <v>465</v>
      </c>
      <c r="D3134" t="str">
        <f>_xlfn.XLOOKUP(C3134,BH:BH,BI:BI)</f>
        <v>ClaudiaF</v>
      </c>
      <c r="E3134">
        <v>28776</v>
      </c>
      <c r="F3134" t="s">
        <v>544</v>
      </c>
      <c r="G3134" s="63">
        <v>45869</v>
      </c>
      <c r="H3134" s="63">
        <v>45874</v>
      </c>
      <c r="I3134" t="s">
        <v>376</v>
      </c>
      <c r="J3134" t="str">
        <f>_xlfn.XLOOKUP(I3134,AS:AS,AU:AU)</f>
        <v>Hotel</v>
      </c>
      <c r="K3134" t="s">
        <v>27</v>
      </c>
      <c r="L3134">
        <v>9065</v>
      </c>
      <c r="M3134">
        <f>L3134*_xlfn.XLOOKUP(K3134,AM:AM,AN:AN)</f>
        <v>9065</v>
      </c>
      <c r="N3134">
        <f>L3134*_xlfn.XLOOKUP(K3134,AM:AM,AO:AO)</f>
        <v>10515.4</v>
      </c>
      <c r="O3134">
        <v>774.64</v>
      </c>
      <c r="P3134">
        <f>O3134*_xlfn.XLOOKUP(K3134,AM:AM,AN:AN)</f>
        <v>774.64</v>
      </c>
      <c r="Q3134">
        <f>O3134*_xlfn.XLOOKUP(K3134,AM:AM,AO:AO)</f>
        <v>898.58239999999989</v>
      </c>
      <c r="R3134" t="str">
        <f>_xlfn.XLOOKUP(E3134,AF:AF,AG:AG)</f>
        <v>BORGO EGNAZIA</v>
      </c>
      <c r="S3134" t="str">
        <f>_xlfn.XLOOKUP(E3134,AF:AF,AI:AI)</f>
        <v>Italy</v>
      </c>
      <c r="T3134">
        <f>WEEKNUM(G3134)</f>
        <v>31</v>
      </c>
      <c r="U3134">
        <f>YEAR(G3134)</f>
        <v>2025</v>
      </c>
      <c r="V3134" s="117">
        <f>IFERROR(Q3134/N3134,"0")</f>
        <v>8.545394373965802E-2</v>
      </c>
    </row>
    <row r="3135" spans="1:22">
      <c r="A3135" t="str">
        <f>_xlfn.XLOOKUP(D3135,BN:BN,BO:BO)</f>
        <v>México</v>
      </c>
      <c r="B3135" t="s">
        <v>25</v>
      </c>
      <c r="C3135">
        <v>466</v>
      </c>
      <c r="D3135" t="str">
        <f>_xlfn.XLOOKUP(C3135,BH:BH,BI:BI)</f>
        <v>LucianaE</v>
      </c>
      <c r="E3135">
        <v>25360</v>
      </c>
      <c r="F3135" t="s">
        <v>3851</v>
      </c>
      <c r="G3135" s="63">
        <v>45950</v>
      </c>
      <c r="H3135" s="63">
        <v>45960</v>
      </c>
      <c r="I3135" t="s">
        <v>364</v>
      </c>
      <c r="J3135" t="str">
        <f>_xlfn.XLOOKUP(I3135,AS:AS,AU:AU)</f>
        <v>DMC</v>
      </c>
      <c r="K3135" t="s">
        <v>33</v>
      </c>
      <c r="L3135">
        <v>7004</v>
      </c>
      <c r="M3135">
        <f>L3135*_xlfn.XLOOKUP(K3135,AM:AM,AN:AN)</f>
        <v>6023.44</v>
      </c>
      <c r="N3135">
        <f>L3135*_xlfn.XLOOKUP(K3135,AM:AM,AO:AO)</f>
        <v>7004</v>
      </c>
      <c r="O3135">
        <v>1030.1500000000001</v>
      </c>
      <c r="P3135">
        <f>O3135*_xlfn.XLOOKUP(K3135,AM:AM,AN:AN)</f>
        <v>885.92900000000009</v>
      </c>
      <c r="Q3135">
        <f>O3135*_xlfn.XLOOKUP(K3135,AM:AM,AO:AO)</f>
        <v>1030.1500000000001</v>
      </c>
      <c r="R3135" t="str">
        <f>_xlfn.XLOOKUP(E3135,AF:AF,AG:AG)</f>
        <v>Luxury Japan</v>
      </c>
      <c r="S3135" t="str">
        <f>_xlfn.XLOOKUP(E3135,AF:AF,AI:AI)</f>
        <v>Japan</v>
      </c>
      <c r="T3135">
        <f>WEEKNUM(G3135)</f>
        <v>43</v>
      </c>
      <c r="U3135">
        <f>YEAR(G3135)</f>
        <v>2025</v>
      </c>
      <c r="V3135" s="117">
        <f>IFERROR(Q3135/N3135,"0")</f>
        <v>0.14708023986293547</v>
      </c>
    </row>
    <row r="3136" spans="1:22">
      <c r="A3136" t="str">
        <f>_xlfn.XLOOKUP(D3136,BN:BN,BO:BO)</f>
        <v>México</v>
      </c>
      <c r="B3136" t="s">
        <v>25</v>
      </c>
      <c r="C3136">
        <v>466</v>
      </c>
      <c r="D3136" t="str">
        <f>_xlfn.XLOOKUP(C3136,BH:BH,BI:BI)</f>
        <v>LucianaE</v>
      </c>
      <c r="E3136">
        <v>0</v>
      </c>
      <c r="F3136" t="s">
        <v>3852</v>
      </c>
      <c r="G3136" s="63">
        <v>45950</v>
      </c>
      <c r="H3136" s="63">
        <v>45960</v>
      </c>
      <c r="I3136" t="s">
        <v>396</v>
      </c>
      <c r="J3136" t="str">
        <f>_xlfn.XLOOKUP(I3136,AS:AS,AU:AU)</f>
        <v>Honorarios</v>
      </c>
      <c r="K3136" t="s">
        <v>33</v>
      </c>
      <c r="L3136">
        <v>932.29</v>
      </c>
      <c r="M3136">
        <f>L3136*_xlfn.XLOOKUP(K3136,AM:AM,AN:AN)</f>
        <v>801.76939999999991</v>
      </c>
      <c r="N3136">
        <f>L3136*_xlfn.XLOOKUP(K3136,AM:AM,AO:AO)</f>
        <v>932.29</v>
      </c>
      <c r="O3136">
        <v>932.29</v>
      </c>
      <c r="P3136">
        <f>O3136*_xlfn.XLOOKUP(K3136,AM:AM,AN:AN)</f>
        <v>801.76939999999991</v>
      </c>
      <c r="Q3136">
        <f>O3136*_xlfn.XLOOKUP(K3136,AM:AM,AO:AO)</f>
        <v>932.29</v>
      </c>
      <c r="R3136" t="str">
        <f>_xlfn.XLOOKUP(E3136,AF:AF,AG:AG)</f>
        <v>FEES</v>
      </c>
      <c r="S3136">
        <f>_xlfn.XLOOKUP(E3136,AF:AF,AI:AI)</f>
        <v>0</v>
      </c>
      <c r="T3136">
        <f>WEEKNUM(G3136)</f>
        <v>43</v>
      </c>
      <c r="U3136">
        <f>YEAR(G3136)</f>
        <v>2025</v>
      </c>
      <c r="V3136" s="117">
        <f>IFERROR(Q3136/N3136,"0")</f>
        <v>1</v>
      </c>
    </row>
    <row r="3137" spans="1:22">
      <c r="A3137" t="str">
        <f>_xlfn.XLOOKUP(D3137,BN:BN,BO:BO)</f>
        <v>México</v>
      </c>
      <c r="B3137" t="s">
        <v>25</v>
      </c>
      <c r="C3137">
        <v>467</v>
      </c>
      <c r="D3137" t="str">
        <f>_xlfn.XLOOKUP(C3137,BH:BH,BI:BI)</f>
        <v>AndreaM</v>
      </c>
      <c r="E3137">
        <v>28228</v>
      </c>
      <c r="F3137" t="s">
        <v>3853</v>
      </c>
      <c r="G3137" s="63">
        <v>45805</v>
      </c>
      <c r="H3137" s="63">
        <v>45810</v>
      </c>
      <c r="I3137" t="s">
        <v>376</v>
      </c>
      <c r="J3137" t="str">
        <f>_xlfn.XLOOKUP(I3137,AS:AS,AU:AU)</f>
        <v>Hotel</v>
      </c>
      <c r="K3137" t="s">
        <v>30</v>
      </c>
      <c r="L3137">
        <v>80360.45</v>
      </c>
      <c r="M3137">
        <f>L3137*_xlfn.XLOOKUP(K3137,AM:AM,AN:AN)</f>
        <v>3857.3015999999998</v>
      </c>
      <c r="N3137">
        <f>L3137*_xlfn.XLOOKUP(K3137,AM:AM,AO:AO)</f>
        <v>4500.1851999999999</v>
      </c>
      <c r="O3137">
        <v>5800.4</v>
      </c>
      <c r="P3137">
        <f>O3137*_xlfn.XLOOKUP(K3137,AM:AM,AN:AN)</f>
        <v>278.41919999999999</v>
      </c>
      <c r="Q3137">
        <f>O3137*_xlfn.XLOOKUP(K3137,AM:AM,AO:AO)</f>
        <v>324.82239999999996</v>
      </c>
      <c r="R3137" t="str">
        <f>_xlfn.XLOOKUP(E3137,AF:AF,AG:AG)</f>
        <v>EL PRESIDENTE HOTEL</v>
      </c>
      <c r="S3137" t="str">
        <f>_xlfn.XLOOKUP(E3137,AF:AF,AI:AI)</f>
        <v>Mexico</v>
      </c>
      <c r="T3137">
        <f>WEEKNUM(G3137)</f>
        <v>22</v>
      </c>
      <c r="U3137">
        <f>YEAR(G3137)</f>
        <v>2025</v>
      </c>
      <c r="V3137" s="117">
        <f>IFERROR(Q3137/N3137,"0")</f>
        <v>7.2179784956405785E-2</v>
      </c>
    </row>
    <row r="3138" spans="1:22">
      <c r="A3138" t="str">
        <f>_xlfn.XLOOKUP(D3138,BN:BN,BO:BO)</f>
        <v>México</v>
      </c>
      <c r="B3138" t="s">
        <v>25</v>
      </c>
      <c r="C3138">
        <v>468</v>
      </c>
      <c r="D3138" t="str">
        <f>_xlfn.XLOOKUP(C3138,BH:BH,BI:BI)</f>
        <v>DianaM</v>
      </c>
      <c r="E3138">
        <v>27301</v>
      </c>
      <c r="F3138" t="s">
        <v>3854</v>
      </c>
      <c r="G3138" s="63">
        <v>45945</v>
      </c>
      <c r="H3138" s="63">
        <v>45966</v>
      </c>
      <c r="I3138" t="s">
        <v>366</v>
      </c>
      <c r="J3138" t="str">
        <f>_xlfn.XLOOKUP(I3138,AS:AS,AU:AU)</f>
        <v>Vuelos</v>
      </c>
      <c r="K3138" t="s">
        <v>33</v>
      </c>
      <c r="L3138">
        <v>6447.98</v>
      </c>
      <c r="M3138">
        <f>L3138*_xlfn.XLOOKUP(K3138,AM:AM,AN:AN)</f>
        <v>5545.2627999999995</v>
      </c>
      <c r="N3138">
        <f>L3138*_xlfn.XLOOKUP(K3138,AM:AM,AO:AO)</f>
        <v>6447.98</v>
      </c>
      <c r="O3138">
        <v>0</v>
      </c>
      <c r="P3138">
        <f>O3138*_xlfn.XLOOKUP(K3138,AM:AM,AN:AN)</f>
        <v>0</v>
      </c>
      <c r="Q3138">
        <f>O3138*_xlfn.XLOOKUP(K3138,AM:AM,AO:AO)</f>
        <v>0</v>
      </c>
      <c r="R3138" t="str">
        <f>_xlfn.XLOOKUP(E3138,AF:AF,AG:AG)</f>
        <v>TURISMO EX MAR, S.A. DE C.V.</v>
      </c>
      <c r="S3138" t="str">
        <f>_xlfn.XLOOKUP(E3138,AF:AF,AI:AI)</f>
        <v>Mexico</v>
      </c>
      <c r="T3138">
        <f>WEEKNUM(G3138)</f>
        <v>42</v>
      </c>
      <c r="U3138">
        <f>YEAR(G3138)</f>
        <v>2025</v>
      </c>
      <c r="V3138" s="117">
        <f>IFERROR(Q3138/N3138,"0")</f>
        <v>0</v>
      </c>
    </row>
    <row r="3139" spans="1:22">
      <c r="A3139" t="str">
        <f>_xlfn.XLOOKUP(D3139,BN:BN,BO:BO)</f>
        <v>México</v>
      </c>
      <c r="B3139" t="s">
        <v>25</v>
      </c>
      <c r="C3139">
        <v>468</v>
      </c>
      <c r="D3139" t="str">
        <f>_xlfn.XLOOKUP(C3139,BH:BH,BI:BI)</f>
        <v>DianaM</v>
      </c>
      <c r="E3139">
        <v>27301</v>
      </c>
      <c r="F3139" t="s">
        <v>3855</v>
      </c>
      <c r="G3139" s="63">
        <v>45945</v>
      </c>
      <c r="H3139" s="63">
        <v>45966</v>
      </c>
      <c r="I3139" t="s">
        <v>366</v>
      </c>
      <c r="J3139" t="str">
        <f>_xlfn.XLOOKUP(I3139,AS:AS,AU:AU)</f>
        <v>Vuelos</v>
      </c>
      <c r="K3139" t="s">
        <v>33</v>
      </c>
      <c r="L3139">
        <v>6447.98</v>
      </c>
      <c r="M3139">
        <f>L3139*_xlfn.XLOOKUP(K3139,AM:AM,AN:AN)</f>
        <v>5545.2627999999995</v>
      </c>
      <c r="N3139">
        <f>L3139*_xlfn.XLOOKUP(K3139,AM:AM,AO:AO)</f>
        <v>6447.98</v>
      </c>
      <c r="O3139">
        <v>0</v>
      </c>
      <c r="P3139">
        <f>O3139*_xlfn.XLOOKUP(K3139,AM:AM,AN:AN)</f>
        <v>0</v>
      </c>
      <c r="Q3139">
        <f>O3139*_xlfn.XLOOKUP(K3139,AM:AM,AO:AO)</f>
        <v>0</v>
      </c>
      <c r="R3139" t="str">
        <f>_xlfn.XLOOKUP(E3139,AF:AF,AG:AG)</f>
        <v>TURISMO EX MAR, S.A. DE C.V.</v>
      </c>
      <c r="S3139" t="str">
        <f>_xlfn.XLOOKUP(E3139,AF:AF,AI:AI)</f>
        <v>Mexico</v>
      </c>
      <c r="T3139">
        <f>WEEKNUM(G3139)</f>
        <v>42</v>
      </c>
      <c r="U3139">
        <f>YEAR(G3139)</f>
        <v>2025</v>
      </c>
      <c r="V3139" s="117">
        <f>IFERROR(Q3139/N3139,"0")</f>
        <v>0</v>
      </c>
    </row>
    <row r="3140" spans="1:22">
      <c r="A3140" t="str">
        <f>_xlfn.XLOOKUP(D3140,BN:BN,BO:BO)</f>
        <v>México</v>
      </c>
      <c r="B3140" t="s">
        <v>25</v>
      </c>
      <c r="C3140">
        <v>468</v>
      </c>
      <c r="D3140" t="str">
        <f>_xlfn.XLOOKUP(C3140,BH:BH,BI:BI)</f>
        <v>DianaM</v>
      </c>
      <c r="E3140">
        <v>27301</v>
      </c>
      <c r="F3140" t="s">
        <v>3856</v>
      </c>
      <c r="G3140" s="63">
        <v>45945</v>
      </c>
      <c r="H3140" s="63">
        <v>45966</v>
      </c>
      <c r="I3140" t="s">
        <v>366</v>
      </c>
      <c r="J3140" t="str">
        <f>_xlfn.XLOOKUP(I3140,AS:AS,AU:AU)</f>
        <v>Vuelos</v>
      </c>
      <c r="K3140" t="s">
        <v>33</v>
      </c>
      <c r="L3140">
        <v>0</v>
      </c>
      <c r="M3140">
        <f>L3140*_xlfn.XLOOKUP(K3140,AM:AM,AN:AN)</f>
        <v>0</v>
      </c>
      <c r="N3140">
        <f>L3140*_xlfn.XLOOKUP(K3140,AM:AM,AO:AO)</f>
        <v>0</v>
      </c>
      <c r="O3140">
        <v>0</v>
      </c>
      <c r="P3140">
        <f>O3140*_xlfn.XLOOKUP(K3140,AM:AM,AN:AN)</f>
        <v>0</v>
      </c>
      <c r="Q3140">
        <f>O3140*_xlfn.XLOOKUP(K3140,AM:AM,AO:AO)</f>
        <v>0</v>
      </c>
      <c r="R3140" t="str">
        <f>_xlfn.XLOOKUP(E3140,AF:AF,AG:AG)</f>
        <v>TURISMO EX MAR, S.A. DE C.V.</v>
      </c>
      <c r="S3140" t="str">
        <f>_xlfn.XLOOKUP(E3140,AF:AF,AI:AI)</f>
        <v>Mexico</v>
      </c>
      <c r="T3140">
        <f>WEEKNUM(G3140)</f>
        <v>42</v>
      </c>
      <c r="U3140">
        <f>YEAR(G3140)</f>
        <v>2025</v>
      </c>
      <c r="V3140" s="117" t="str">
        <f>IFERROR(Q3140/N3140,"0")</f>
        <v>0</v>
      </c>
    </row>
    <row r="3141" spans="1:22">
      <c r="A3141" t="str">
        <f>_xlfn.XLOOKUP(D3141,BN:BN,BO:BO)</f>
        <v>México</v>
      </c>
      <c r="B3141" t="s">
        <v>25</v>
      </c>
      <c r="C3141">
        <v>468</v>
      </c>
      <c r="D3141" t="str">
        <f>_xlfn.XLOOKUP(C3141,BH:BH,BI:BI)</f>
        <v>DianaM</v>
      </c>
      <c r="E3141">
        <v>27301</v>
      </c>
      <c r="F3141" t="s">
        <v>3856</v>
      </c>
      <c r="G3141" s="63">
        <v>45945</v>
      </c>
      <c r="H3141" s="63">
        <v>45966</v>
      </c>
      <c r="I3141" t="s">
        <v>366</v>
      </c>
      <c r="J3141" t="str">
        <f>_xlfn.XLOOKUP(I3141,AS:AS,AU:AU)</f>
        <v>Vuelos</v>
      </c>
      <c r="K3141" t="s">
        <v>33</v>
      </c>
      <c r="L3141">
        <v>0</v>
      </c>
      <c r="M3141">
        <f>L3141*_xlfn.XLOOKUP(K3141,AM:AM,AN:AN)</f>
        <v>0</v>
      </c>
      <c r="N3141">
        <f>L3141*_xlfn.XLOOKUP(K3141,AM:AM,AO:AO)</f>
        <v>0</v>
      </c>
      <c r="O3141">
        <v>0</v>
      </c>
      <c r="P3141">
        <f>O3141*_xlfn.XLOOKUP(K3141,AM:AM,AN:AN)</f>
        <v>0</v>
      </c>
      <c r="Q3141">
        <f>O3141*_xlfn.XLOOKUP(K3141,AM:AM,AO:AO)</f>
        <v>0</v>
      </c>
      <c r="R3141" t="str">
        <f>_xlfn.XLOOKUP(E3141,AF:AF,AG:AG)</f>
        <v>TURISMO EX MAR, S.A. DE C.V.</v>
      </c>
      <c r="S3141" t="str">
        <f>_xlfn.XLOOKUP(E3141,AF:AF,AI:AI)</f>
        <v>Mexico</v>
      </c>
      <c r="T3141">
        <f>WEEKNUM(G3141)</f>
        <v>42</v>
      </c>
      <c r="U3141">
        <f>YEAR(G3141)</f>
        <v>2025</v>
      </c>
      <c r="V3141" s="117" t="str">
        <f>IFERROR(Q3141/N3141,"0")</f>
        <v>0</v>
      </c>
    </row>
    <row r="3142" spans="1:22">
      <c r="A3142" t="str">
        <f>_xlfn.XLOOKUP(D3142,BN:BN,BO:BO)</f>
        <v>México</v>
      </c>
      <c r="B3142" t="s">
        <v>25</v>
      </c>
      <c r="C3142">
        <v>468</v>
      </c>
      <c r="D3142" t="str">
        <f>_xlfn.XLOOKUP(C3142,BH:BH,BI:BI)</f>
        <v>DianaM</v>
      </c>
      <c r="E3142">
        <v>24166</v>
      </c>
      <c r="F3142" t="s">
        <v>2399</v>
      </c>
      <c r="G3142" s="63">
        <v>45946</v>
      </c>
      <c r="H3142" s="63">
        <v>45949</v>
      </c>
      <c r="I3142" t="s">
        <v>376</v>
      </c>
      <c r="J3142" t="str">
        <f>_xlfn.XLOOKUP(I3142,AS:AS,AU:AU)</f>
        <v>Hotel</v>
      </c>
      <c r="K3142" t="s">
        <v>33</v>
      </c>
      <c r="L3142">
        <v>10186.1</v>
      </c>
      <c r="M3142">
        <f>L3142*_xlfn.XLOOKUP(K3142,AM:AM,AN:AN)</f>
        <v>8760.0460000000003</v>
      </c>
      <c r="N3142">
        <f>L3142*_xlfn.XLOOKUP(K3142,AM:AM,AO:AO)</f>
        <v>10186.1</v>
      </c>
      <c r="O3142">
        <v>938.88</v>
      </c>
      <c r="P3142">
        <f>O3142*_xlfn.XLOOKUP(K3142,AM:AM,AN:AN)</f>
        <v>807.43679999999995</v>
      </c>
      <c r="Q3142">
        <f>O3142*_xlfn.XLOOKUP(K3142,AM:AM,AO:AO)</f>
        <v>938.88</v>
      </c>
      <c r="R3142" t="str">
        <f>_xlfn.XLOOKUP(E3142,AF:AF,AG:AG)</f>
        <v>LE BRISTOL PARIS</v>
      </c>
      <c r="S3142" t="str">
        <f>_xlfn.XLOOKUP(E3142,AF:AF,AI:AI)</f>
        <v>France</v>
      </c>
      <c r="T3142">
        <f>WEEKNUM(G3142)</f>
        <v>42</v>
      </c>
      <c r="U3142">
        <f>YEAR(G3142)</f>
        <v>2025</v>
      </c>
      <c r="V3142" s="117">
        <f>IFERROR(Q3142/N3142,"0")</f>
        <v>9.2172666673211529E-2</v>
      </c>
    </row>
    <row r="3143" spans="1:22">
      <c r="A3143" t="str">
        <f>_xlfn.XLOOKUP(D3143,BN:BN,BO:BO)</f>
        <v>México</v>
      </c>
      <c r="B3143" t="s">
        <v>25</v>
      </c>
      <c r="C3143">
        <v>468</v>
      </c>
      <c r="D3143" t="str">
        <f>_xlfn.XLOOKUP(C3143,BH:BH,BI:BI)</f>
        <v>DianaM</v>
      </c>
      <c r="E3143">
        <v>28494</v>
      </c>
      <c r="F3143" t="s">
        <v>2218</v>
      </c>
      <c r="G3143" s="63">
        <v>45964</v>
      </c>
      <c r="H3143" s="63">
        <v>45966</v>
      </c>
      <c r="I3143" t="s">
        <v>376</v>
      </c>
      <c r="J3143" t="str">
        <f>_xlfn.XLOOKUP(I3143,AS:AS,AU:AU)</f>
        <v>Hotel</v>
      </c>
      <c r="K3143" t="s">
        <v>33</v>
      </c>
      <c r="L3143">
        <v>5993.76</v>
      </c>
      <c r="M3143">
        <f>L3143*_xlfn.XLOOKUP(K3143,AM:AM,AN:AN)</f>
        <v>5154.6336000000001</v>
      </c>
      <c r="N3143">
        <f>L3143*_xlfn.XLOOKUP(K3143,AM:AM,AO:AO)</f>
        <v>5993.76</v>
      </c>
      <c r="O3143">
        <v>413.98</v>
      </c>
      <c r="P3143">
        <f>O3143*_xlfn.XLOOKUP(K3143,AM:AM,AN:AN)</f>
        <v>356.02280000000002</v>
      </c>
      <c r="Q3143">
        <f>O3143*_xlfn.XLOOKUP(K3143,AM:AM,AO:AO)</f>
        <v>413.98</v>
      </c>
      <c r="R3143" t="str">
        <f>_xlfn.XLOOKUP(E3143,AF:AF,AG:AG)</f>
        <v>AIRELLES CHATEAU DE VERSAILLES, LE GRAND CONTROLE</v>
      </c>
      <c r="S3143" t="str">
        <f>_xlfn.XLOOKUP(E3143,AF:AF,AI:AI)</f>
        <v>France</v>
      </c>
      <c r="T3143">
        <f>WEEKNUM(G3143)</f>
        <v>45</v>
      </c>
      <c r="U3143">
        <f>YEAR(G3143)</f>
        <v>2025</v>
      </c>
      <c r="V3143" s="117">
        <f>IFERROR(Q3143/N3143,"0")</f>
        <v>6.9068497904487339E-2</v>
      </c>
    </row>
    <row r="3144" spans="1:22">
      <c r="A3144" t="str">
        <f>_xlfn.XLOOKUP(D3144,BN:BN,BO:BO)</f>
        <v>México</v>
      </c>
      <c r="B3144" t="s">
        <v>25</v>
      </c>
      <c r="C3144">
        <v>468</v>
      </c>
      <c r="D3144" t="str">
        <f>_xlfn.XLOOKUP(C3144,BH:BH,BI:BI)</f>
        <v>DianaM</v>
      </c>
      <c r="E3144">
        <v>25780</v>
      </c>
      <c r="F3144" t="s">
        <v>3857</v>
      </c>
      <c r="G3144" s="63">
        <v>45965</v>
      </c>
      <c r="H3144" s="63">
        <v>45965</v>
      </c>
      <c r="I3144" t="s">
        <v>425</v>
      </c>
      <c r="J3144" t="str">
        <f>_xlfn.XLOOKUP(I3144,AS:AS,AU:AU)</f>
        <v>Traslados</v>
      </c>
      <c r="K3144" t="s">
        <v>33</v>
      </c>
      <c r="L3144">
        <v>462.31</v>
      </c>
      <c r="M3144">
        <f>L3144*_xlfn.XLOOKUP(K3144,AM:AM,AN:AN)</f>
        <v>397.58659999999998</v>
      </c>
      <c r="N3144">
        <f>L3144*_xlfn.XLOOKUP(K3144,AM:AM,AO:AO)</f>
        <v>462.31</v>
      </c>
      <c r="O3144">
        <v>68.53</v>
      </c>
      <c r="P3144">
        <f>O3144*_xlfn.XLOOKUP(K3144,AM:AM,AN:AN)</f>
        <v>58.9358</v>
      </c>
      <c r="Q3144">
        <f>O3144*_xlfn.XLOOKUP(K3144,AM:AM,AO:AO)</f>
        <v>68.53</v>
      </c>
      <c r="R3144" t="str">
        <f>_xlfn.XLOOKUP(E3144,AF:AF,AG:AG)</f>
        <v>ROLZO</v>
      </c>
      <c r="S3144" t="str">
        <f>_xlfn.XLOOKUP(E3144,AF:AF,AI:AI)</f>
        <v>United Kingdom</v>
      </c>
      <c r="T3144">
        <f>WEEKNUM(G3144)</f>
        <v>45</v>
      </c>
      <c r="U3144">
        <f>YEAR(G3144)</f>
        <v>2025</v>
      </c>
      <c r="V3144" s="117">
        <f>IFERROR(Q3144/N3144,"0")</f>
        <v>0.14823386904890659</v>
      </c>
    </row>
    <row r="3145" spans="1:22">
      <c r="A3145" t="str">
        <f>_xlfn.XLOOKUP(D3145,BN:BN,BO:BO)</f>
        <v>México</v>
      </c>
      <c r="B3145" t="s">
        <v>25</v>
      </c>
      <c r="C3145">
        <v>468</v>
      </c>
      <c r="D3145" t="str">
        <f>_xlfn.XLOOKUP(C3145,BH:BH,BI:BI)</f>
        <v>DianaM</v>
      </c>
      <c r="E3145">
        <v>25780</v>
      </c>
      <c r="F3145" t="s">
        <v>3858</v>
      </c>
      <c r="G3145" s="63">
        <v>45949</v>
      </c>
      <c r="H3145" s="63">
        <v>45949</v>
      </c>
      <c r="I3145" t="s">
        <v>425</v>
      </c>
      <c r="J3145" t="str">
        <f>_xlfn.XLOOKUP(I3145,AS:AS,AU:AU)</f>
        <v>Traslados</v>
      </c>
      <c r="K3145" t="s">
        <v>33</v>
      </c>
      <c r="L3145">
        <v>286.75</v>
      </c>
      <c r="M3145">
        <f>L3145*_xlfn.XLOOKUP(K3145,AM:AM,AN:AN)</f>
        <v>246.60499999999999</v>
      </c>
      <c r="N3145">
        <f>L3145*_xlfn.XLOOKUP(K3145,AM:AM,AO:AO)</f>
        <v>286.75</v>
      </c>
      <c r="O3145">
        <v>42.5</v>
      </c>
      <c r="P3145">
        <f>O3145*_xlfn.XLOOKUP(K3145,AM:AM,AN:AN)</f>
        <v>36.549999999999997</v>
      </c>
      <c r="Q3145">
        <f>O3145*_xlfn.XLOOKUP(K3145,AM:AM,AO:AO)</f>
        <v>42.5</v>
      </c>
      <c r="R3145" t="str">
        <f>_xlfn.XLOOKUP(E3145,AF:AF,AG:AG)</f>
        <v>ROLZO</v>
      </c>
      <c r="S3145" t="str">
        <f>_xlfn.XLOOKUP(E3145,AF:AF,AI:AI)</f>
        <v>United Kingdom</v>
      </c>
      <c r="T3145">
        <f>WEEKNUM(G3145)</f>
        <v>43</v>
      </c>
      <c r="U3145">
        <f>YEAR(G3145)</f>
        <v>2025</v>
      </c>
      <c r="V3145" s="117">
        <f>IFERROR(Q3145/N3145,"0")</f>
        <v>0.14821272885789014</v>
      </c>
    </row>
    <row r="3146" spans="1:22">
      <c r="A3146" t="str">
        <f>_xlfn.XLOOKUP(D3146,BN:BN,BO:BO)</f>
        <v>México</v>
      </c>
      <c r="B3146" t="s">
        <v>25</v>
      </c>
      <c r="C3146">
        <v>468</v>
      </c>
      <c r="D3146" t="str">
        <f>_xlfn.XLOOKUP(C3146,BH:BH,BI:BI)</f>
        <v>DianaM</v>
      </c>
      <c r="E3146">
        <v>25780</v>
      </c>
      <c r="F3146" t="s">
        <v>3859</v>
      </c>
      <c r="G3146" s="63">
        <v>45966</v>
      </c>
      <c r="H3146" s="63">
        <v>45966</v>
      </c>
      <c r="I3146" t="s">
        <v>425</v>
      </c>
      <c r="J3146" t="str">
        <f>_xlfn.XLOOKUP(I3146,AS:AS,AU:AU)</f>
        <v>Traslados</v>
      </c>
      <c r="K3146" t="s">
        <v>33</v>
      </c>
      <c r="L3146">
        <v>462.19</v>
      </c>
      <c r="M3146">
        <f>L3146*_xlfn.XLOOKUP(K3146,AM:AM,AN:AN)</f>
        <v>397.48340000000002</v>
      </c>
      <c r="N3146">
        <f>L3146*_xlfn.XLOOKUP(K3146,AM:AM,AO:AO)</f>
        <v>462.19</v>
      </c>
      <c r="O3146">
        <v>68.53</v>
      </c>
      <c r="P3146">
        <f>O3146*_xlfn.XLOOKUP(K3146,AM:AM,AN:AN)</f>
        <v>58.9358</v>
      </c>
      <c r="Q3146">
        <f>O3146*_xlfn.XLOOKUP(K3146,AM:AM,AO:AO)</f>
        <v>68.53</v>
      </c>
      <c r="R3146" t="str">
        <f>_xlfn.XLOOKUP(E3146,AF:AF,AG:AG)</f>
        <v>ROLZO</v>
      </c>
      <c r="S3146" t="str">
        <f>_xlfn.XLOOKUP(E3146,AF:AF,AI:AI)</f>
        <v>United Kingdom</v>
      </c>
      <c r="T3146">
        <f>WEEKNUM(G3146)</f>
        <v>45</v>
      </c>
      <c r="U3146">
        <f>YEAR(G3146)</f>
        <v>2025</v>
      </c>
      <c r="V3146" s="117">
        <f>IFERROR(Q3146/N3146,"0")</f>
        <v>0.14827235552478418</v>
      </c>
    </row>
    <row r="3147" spans="1:22">
      <c r="A3147" t="str">
        <f>_xlfn.XLOOKUP(D3147,BN:BN,BO:BO)</f>
        <v>México</v>
      </c>
      <c r="B3147" t="s">
        <v>25</v>
      </c>
      <c r="C3147">
        <v>468</v>
      </c>
      <c r="D3147" t="str">
        <f>_xlfn.XLOOKUP(C3147,BH:BH,BI:BI)</f>
        <v>DianaM</v>
      </c>
      <c r="E3147">
        <v>25780</v>
      </c>
      <c r="F3147" t="s">
        <v>3860</v>
      </c>
      <c r="G3147" s="63">
        <v>45946</v>
      </c>
      <c r="H3147" s="63">
        <v>45946</v>
      </c>
      <c r="I3147" t="s">
        <v>425</v>
      </c>
      <c r="J3147" t="str">
        <f>_xlfn.XLOOKUP(I3147,AS:AS,AU:AU)</f>
        <v>Traslados</v>
      </c>
      <c r="K3147" t="s">
        <v>33</v>
      </c>
      <c r="L3147">
        <v>286.75</v>
      </c>
      <c r="M3147">
        <f>L3147*_xlfn.XLOOKUP(K3147,AM:AM,AN:AN)</f>
        <v>246.60499999999999</v>
      </c>
      <c r="N3147">
        <f>L3147*_xlfn.XLOOKUP(K3147,AM:AM,AO:AO)</f>
        <v>286.75</v>
      </c>
      <c r="O3147">
        <v>42.5</v>
      </c>
      <c r="P3147">
        <f>O3147*_xlfn.XLOOKUP(K3147,AM:AM,AN:AN)</f>
        <v>36.549999999999997</v>
      </c>
      <c r="Q3147">
        <f>O3147*_xlfn.XLOOKUP(K3147,AM:AM,AO:AO)</f>
        <v>42.5</v>
      </c>
      <c r="R3147" t="str">
        <f>_xlfn.XLOOKUP(E3147,AF:AF,AG:AG)</f>
        <v>ROLZO</v>
      </c>
      <c r="S3147" t="str">
        <f>_xlfn.XLOOKUP(E3147,AF:AF,AI:AI)</f>
        <v>United Kingdom</v>
      </c>
      <c r="T3147">
        <f>WEEKNUM(G3147)</f>
        <v>42</v>
      </c>
      <c r="U3147">
        <f>YEAR(G3147)</f>
        <v>2025</v>
      </c>
      <c r="V3147" s="117">
        <f>IFERROR(Q3147/N3147,"0")</f>
        <v>0.14821272885789014</v>
      </c>
    </row>
    <row r="3148" spans="1:22">
      <c r="A3148" t="str">
        <f>_xlfn.XLOOKUP(D3148,BN:BN,BO:BO)</f>
        <v>México</v>
      </c>
      <c r="B3148" t="s">
        <v>25</v>
      </c>
      <c r="C3148">
        <v>468</v>
      </c>
      <c r="D3148" t="str">
        <f>_xlfn.XLOOKUP(C3148,BH:BH,BI:BI)</f>
        <v>DianaM</v>
      </c>
      <c r="E3148">
        <v>25780</v>
      </c>
      <c r="F3148" t="s">
        <v>3861</v>
      </c>
      <c r="G3148" s="63">
        <v>45946</v>
      </c>
      <c r="H3148" s="63">
        <v>45946</v>
      </c>
      <c r="I3148" t="s">
        <v>425</v>
      </c>
      <c r="J3148" t="str">
        <f>_xlfn.XLOOKUP(I3148,AS:AS,AU:AU)</f>
        <v>Traslados</v>
      </c>
      <c r="K3148" t="s">
        <v>33</v>
      </c>
      <c r="L3148">
        <v>344.61</v>
      </c>
      <c r="M3148">
        <f>L3148*_xlfn.XLOOKUP(K3148,AM:AM,AN:AN)</f>
        <v>296.3646</v>
      </c>
      <c r="N3148">
        <f>L3148*_xlfn.XLOOKUP(K3148,AM:AM,AO:AO)</f>
        <v>344.61</v>
      </c>
      <c r="O3148">
        <v>51.33</v>
      </c>
      <c r="P3148">
        <f>O3148*_xlfn.XLOOKUP(K3148,AM:AM,AN:AN)</f>
        <v>44.143799999999999</v>
      </c>
      <c r="Q3148">
        <f>O3148*_xlfn.XLOOKUP(K3148,AM:AM,AO:AO)</f>
        <v>51.33</v>
      </c>
      <c r="R3148" t="str">
        <f>_xlfn.XLOOKUP(E3148,AF:AF,AG:AG)</f>
        <v>ROLZO</v>
      </c>
      <c r="S3148" t="str">
        <f>_xlfn.XLOOKUP(E3148,AF:AF,AI:AI)</f>
        <v>United Kingdom</v>
      </c>
      <c r="T3148">
        <f>WEEKNUM(G3148)</f>
        <v>42</v>
      </c>
      <c r="U3148">
        <f>YEAR(G3148)</f>
        <v>2025</v>
      </c>
      <c r="V3148" s="117">
        <f>IFERROR(Q3148/N3148,"0")</f>
        <v>0.14895098807347434</v>
      </c>
    </row>
    <row r="3149" spans="1:22">
      <c r="A3149" t="str">
        <f>_xlfn.XLOOKUP(D3149,BN:BN,BO:BO)</f>
        <v>México</v>
      </c>
      <c r="B3149" t="s">
        <v>25</v>
      </c>
      <c r="C3149">
        <v>468</v>
      </c>
      <c r="D3149" t="str">
        <f>_xlfn.XLOOKUP(C3149,BH:BH,BI:BI)</f>
        <v>DianaM</v>
      </c>
      <c r="E3149">
        <v>25780</v>
      </c>
      <c r="F3149" t="s">
        <v>3862</v>
      </c>
      <c r="G3149" s="63">
        <v>45965</v>
      </c>
      <c r="H3149" s="63">
        <v>45965</v>
      </c>
      <c r="I3149" t="s">
        <v>425</v>
      </c>
      <c r="J3149" t="str">
        <f>_xlfn.XLOOKUP(I3149,AS:AS,AU:AU)</f>
        <v>Traslados</v>
      </c>
      <c r="K3149" t="s">
        <v>33</v>
      </c>
      <c r="L3149">
        <v>344.61</v>
      </c>
      <c r="M3149">
        <f>L3149*_xlfn.XLOOKUP(K3149,AM:AM,AN:AN)</f>
        <v>296.3646</v>
      </c>
      <c r="N3149">
        <f>L3149*_xlfn.XLOOKUP(K3149,AM:AM,AO:AO)</f>
        <v>344.61</v>
      </c>
      <c r="O3149">
        <v>51.33</v>
      </c>
      <c r="P3149">
        <f>O3149*_xlfn.XLOOKUP(K3149,AM:AM,AN:AN)</f>
        <v>44.143799999999999</v>
      </c>
      <c r="Q3149">
        <f>O3149*_xlfn.XLOOKUP(K3149,AM:AM,AO:AO)</f>
        <v>51.33</v>
      </c>
      <c r="R3149" t="str">
        <f>_xlfn.XLOOKUP(E3149,AF:AF,AG:AG)</f>
        <v>ROLZO</v>
      </c>
      <c r="S3149" t="str">
        <f>_xlfn.XLOOKUP(E3149,AF:AF,AI:AI)</f>
        <v>United Kingdom</v>
      </c>
      <c r="T3149">
        <f>WEEKNUM(G3149)</f>
        <v>45</v>
      </c>
      <c r="U3149">
        <f>YEAR(G3149)</f>
        <v>2025</v>
      </c>
      <c r="V3149" s="117">
        <f>IFERROR(Q3149/N3149,"0")</f>
        <v>0.14895098807347434</v>
      </c>
    </row>
    <row r="3150" spans="1:22">
      <c r="A3150" t="str">
        <f>_xlfn.XLOOKUP(D3150,BN:BN,BO:BO)</f>
        <v>México</v>
      </c>
      <c r="B3150" t="s">
        <v>25</v>
      </c>
      <c r="C3150">
        <v>468</v>
      </c>
      <c r="D3150" t="str">
        <f>_xlfn.XLOOKUP(C3150,BH:BH,BI:BI)</f>
        <v>DianaM</v>
      </c>
      <c r="E3150">
        <v>0</v>
      </c>
      <c r="F3150" t="s">
        <v>3863</v>
      </c>
      <c r="G3150" s="63">
        <v>45949</v>
      </c>
      <c r="H3150" s="63">
        <v>45966</v>
      </c>
      <c r="I3150" t="s">
        <v>396</v>
      </c>
      <c r="J3150" t="str">
        <f>_xlfn.XLOOKUP(I3150,AS:AS,AU:AU)</f>
        <v>Honorarios</v>
      </c>
      <c r="K3150" t="s">
        <v>33</v>
      </c>
      <c r="L3150">
        <v>72.8</v>
      </c>
      <c r="M3150">
        <f>L3150*_xlfn.XLOOKUP(K3150,AM:AM,AN:AN)</f>
        <v>62.607999999999997</v>
      </c>
      <c r="N3150">
        <f>L3150*_xlfn.XLOOKUP(K3150,AM:AM,AO:AO)</f>
        <v>72.8</v>
      </c>
      <c r="O3150">
        <v>72.8</v>
      </c>
      <c r="P3150">
        <f>O3150*_xlfn.XLOOKUP(K3150,AM:AM,AN:AN)</f>
        <v>62.607999999999997</v>
      </c>
      <c r="Q3150">
        <f>O3150*_xlfn.XLOOKUP(K3150,AM:AM,AO:AO)</f>
        <v>72.8</v>
      </c>
      <c r="R3150" t="str">
        <f>_xlfn.XLOOKUP(E3150,AF:AF,AG:AG)</f>
        <v>FEES</v>
      </c>
      <c r="S3150">
        <f>_xlfn.XLOOKUP(E3150,AF:AF,AI:AI)</f>
        <v>0</v>
      </c>
      <c r="T3150">
        <f>WEEKNUM(G3150)</f>
        <v>43</v>
      </c>
      <c r="U3150">
        <f>YEAR(G3150)</f>
        <v>2025</v>
      </c>
      <c r="V3150" s="117">
        <f>IFERROR(Q3150/N3150,"0")</f>
        <v>1</v>
      </c>
    </row>
    <row r="3151" spans="1:22">
      <c r="A3151" t="str">
        <f>_xlfn.XLOOKUP(D3151,BN:BN,BO:BO)</f>
        <v>México</v>
      </c>
      <c r="B3151" t="s">
        <v>25</v>
      </c>
      <c r="C3151">
        <v>469</v>
      </c>
      <c r="D3151" t="str">
        <f>_xlfn.XLOOKUP(C3151,BH:BH,BI:BI)</f>
        <v>VeronicaN</v>
      </c>
      <c r="E3151">
        <v>28940</v>
      </c>
      <c r="F3151" t="s">
        <v>1615</v>
      </c>
      <c r="G3151" s="63">
        <v>45766</v>
      </c>
      <c r="H3151" s="63">
        <v>45767</v>
      </c>
      <c r="I3151" t="s">
        <v>376</v>
      </c>
      <c r="J3151" t="str">
        <f>_xlfn.XLOOKUP(I3151,AS:AS,AU:AU)</f>
        <v>Hotel</v>
      </c>
      <c r="K3151" t="s">
        <v>33</v>
      </c>
      <c r="L3151">
        <v>670.22</v>
      </c>
      <c r="M3151">
        <f>L3151*_xlfn.XLOOKUP(K3151,AM:AM,AN:AN)</f>
        <v>576.38919999999996</v>
      </c>
      <c r="N3151">
        <f>L3151*_xlfn.XLOOKUP(K3151,AM:AM,AO:AO)</f>
        <v>670.22</v>
      </c>
      <c r="O3151">
        <v>67.02</v>
      </c>
      <c r="P3151">
        <f>O3151*_xlfn.XLOOKUP(K3151,AM:AM,AN:AN)</f>
        <v>57.637199999999993</v>
      </c>
      <c r="Q3151">
        <f>O3151*_xlfn.XLOOKUP(K3151,AM:AM,AO:AO)</f>
        <v>67.02</v>
      </c>
      <c r="R3151" t="str">
        <f>_xlfn.XLOOKUP(E3151,AF:AF,AG:AG)</f>
        <v>HOTEL DEL CORONADO</v>
      </c>
      <c r="S3151" t="str">
        <f>_xlfn.XLOOKUP(E3151,AF:AF,AI:AI)</f>
        <v>United States</v>
      </c>
      <c r="T3151">
        <f>WEEKNUM(G3151)</f>
        <v>16</v>
      </c>
      <c r="U3151">
        <f>YEAR(G3151)</f>
        <v>2025</v>
      </c>
      <c r="V3151" s="117">
        <f>IFERROR(Q3151/N3151,"0")</f>
        <v>9.9997015905225139E-2</v>
      </c>
    </row>
    <row r="3152" spans="1:22">
      <c r="A3152" t="str">
        <f>_xlfn.XLOOKUP(D3152,BN:BN,BO:BO)</f>
        <v>México</v>
      </c>
      <c r="B3152" t="s">
        <v>25</v>
      </c>
      <c r="C3152">
        <v>470</v>
      </c>
      <c r="D3152" t="str">
        <f>_xlfn.XLOOKUP(C3152,BH:BH,BI:BI)</f>
        <v>LucianaE</v>
      </c>
      <c r="E3152">
        <v>25049</v>
      </c>
      <c r="F3152" t="s">
        <v>3864</v>
      </c>
      <c r="G3152" s="63">
        <v>45958</v>
      </c>
      <c r="H3152" s="63">
        <v>45963</v>
      </c>
      <c r="I3152" t="s">
        <v>364</v>
      </c>
      <c r="J3152" t="str">
        <f>_xlfn.XLOOKUP(I3152,AS:AS,AU:AU)</f>
        <v>DMC</v>
      </c>
      <c r="K3152" t="s">
        <v>33</v>
      </c>
      <c r="L3152">
        <v>10192.459999999999</v>
      </c>
      <c r="M3152">
        <f>L3152*_xlfn.XLOOKUP(K3152,AM:AM,AN:AN)</f>
        <v>8765.5155999999988</v>
      </c>
      <c r="N3152">
        <f>L3152*_xlfn.XLOOKUP(K3152,AM:AM,AO:AO)</f>
        <v>10192.459999999999</v>
      </c>
      <c r="O3152">
        <v>1597.53</v>
      </c>
      <c r="P3152">
        <f>O3152*_xlfn.XLOOKUP(K3152,AM:AM,AN:AN)</f>
        <v>1373.8758</v>
      </c>
      <c r="Q3152">
        <f>O3152*_xlfn.XLOOKUP(K3152,AM:AM,AO:AO)</f>
        <v>1597.53</v>
      </c>
      <c r="R3152" t="str">
        <f>_xlfn.XLOOKUP(E3152,AF:AF,AG:AG)</f>
        <v>Pro Tours Iceland ehf</v>
      </c>
      <c r="S3152" t="str">
        <f>_xlfn.XLOOKUP(E3152,AF:AF,AI:AI)</f>
        <v>Iceland</v>
      </c>
      <c r="T3152">
        <f>WEEKNUM(G3152)</f>
        <v>44</v>
      </c>
      <c r="U3152">
        <f>YEAR(G3152)</f>
        <v>2025</v>
      </c>
      <c r="V3152" s="117">
        <f>IFERROR(Q3152/N3152,"0")</f>
        <v>0.15673645027795058</v>
      </c>
    </row>
    <row r="3153" spans="1:22">
      <c r="A3153" t="str">
        <f>_xlfn.XLOOKUP(D3153,BN:BN,BO:BO)</f>
        <v>México</v>
      </c>
      <c r="B3153" t="s">
        <v>25</v>
      </c>
      <c r="C3153">
        <v>470</v>
      </c>
      <c r="D3153" t="str">
        <f>_xlfn.XLOOKUP(C3153,BH:BH,BI:BI)</f>
        <v>LucianaE</v>
      </c>
      <c r="E3153">
        <v>28934</v>
      </c>
      <c r="F3153" t="s">
        <v>3865</v>
      </c>
      <c r="G3153" s="63">
        <v>45957</v>
      </c>
      <c r="H3153" t="s">
        <v>218</v>
      </c>
      <c r="I3153" t="s">
        <v>366</v>
      </c>
      <c r="J3153" t="str">
        <f>_xlfn.XLOOKUP(I3153,AS:AS,AU:AU)</f>
        <v>Vuelos</v>
      </c>
      <c r="K3153" t="s">
        <v>33</v>
      </c>
      <c r="L3153">
        <v>578.41</v>
      </c>
      <c r="M3153">
        <f>L3153*_xlfn.XLOOKUP(K3153,AM:AM,AN:AN)</f>
        <v>497.43259999999998</v>
      </c>
      <c r="N3153">
        <f>L3153*_xlfn.XLOOKUP(K3153,AM:AM,AO:AO)</f>
        <v>578.41</v>
      </c>
      <c r="O3153">
        <v>8.5500000000000007</v>
      </c>
      <c r="P3153">
        <f>O3153*_xlfn.XLOOKUP(K3153,AM:AM,AN:AN)</f>
        <v>7.3530000000000006</v>
      </c>
      <c r="Q3153">
        <f>O3153*_xlfn.XLOOKUP(K3153,AM:AM,AO:AO)</f>
        <v>8.5500000000000007</v>
      </c>
      <c r="R3153" t="str">
        <f>_xlfn.XLOOKUP(E3153,AF:AF,AG:AG)</f>
        <v>F1S USA</v>
      </c>
      <c r="S3153" t="str">
        <f>_xlfn.XLOOKUP(E3153,AF:AF,AI:AI)</f>
        <v>United States</v>
      </c>
      <c r="T3153">
        <f>WEEKNUM(G3153)</f>
        <v>44</v>
      </c>
      <c r="U3153">
        <f>YEAR(G3153)</f>
        <v>2025</v>
      </c>
      <c r="V3153" s="117">
        <f>IFERROR(Q3153/N3153,"0")</f>
        <v>1.4781902110959356E-2</v>
      </c>
    </row>
    <row r="3154" spans="1:22">
      <c r="A3154" t="str">
        <f>_xlfn.XLOOKUP(D3154,BN:BN,BO:BO)</f>
        <v>México</v>
      </c>
      <c r="B3154" t="s">
        <v>25</v>
      </c>
      <c r="C3154">
        <v>470</v>
      </c>
      <c r="D3154" t="str">
        <f>_xlfn.XLOOKUP(C3154,BH:BH,BI:BI)</f>
        <v>LucianaE</v>
      </c>
      <c r="E3154">
        <v>28934</v>
      </c>
      <c r="F3154" t="s">
        <v>3866</v>
      </c>
      <c r="G3154" s="63">
        <v>45847</v>
      </c>
      <c r="H3154" t="s">
        <v>218</v>
      </c>
      <c r="I3154" t="s">
        <v>366</v>
      </c>
      <c r="J3154" t="str">
        <f>_xlfn.XLOOKUP(I3154,AS:AS,AU:AU)</f>
        <v>Vuelos</v>
      </c>
      <c r="K3154" t="s">
        <v>33</v>
      </c>
      <c r="L3154">
        <v>90</v>
      </c>
      <c r="M3154">
        <f>L3154*_xlfn.XLOOKUP(K3154,AM:AM,AN:AN)</f>
        <v>77.400000000000006</v>
      </c>
      <c r="N3154">
        <f>L3154*_xlfn.XLOOKUP(K3154,AM:AM,AO:AO)</f>
        <v>90</v>
      </c>
      <c r="O3154">
        <v>0</v>
      </c>
      <c r="P3154">
        <f>O3154*_xlfn.XLOOKUP(K3154,AM:AM,AN:AN)</f>
        <v>0</v>
      </c>
      <c r="Q3154">
        <f>O3154*_xlfn.XLOOKUP(K3154,AM:AM,AO:AO)</f>
        <v>0</v>
      </c>
      <c r="R3154" t="str">
        <f>_xlfn.XLOOKUP(E3154,AF:AF,AG:AG)</f>
        <v>F1S USA</v>
      </c>
      <c r="S3154" t="str">
        <f>_xlfn.XLOOKUP(E3154,AF:AF,AI:AI)</f>
        <v>United States</v>
      </c>
      <c r="T3154">
        <f>WEEKNUM(G3154)</f>
        <v>28</v>
      </c>
      <c r="U3154">
        <f>YEAR(G3154)</f>
        <v>2025</v>
      </c>
      <c r="V3154" s="117">
        <f>IFERROR(Q3154/N3154,"0")</f>
        <v>0</v>
      </c>
    </row>
    <row r="3155" spans="1:22">
      <c r="A3155" t="str">
        <f>_xlfn.XLOOKUP(D3155,BN:BN,BO:BO)</f>
        <v>México</v>
      </c>
      <c r="B3155" t="s">
        <v>25</v>
      </c>
      <c r="C3155">
        <v>470</v>
      </c>
      <c r="D3155" t="str">
        <f>_xlfn.XLOOKUP(C3155,BH:BH,BI:BI)</f>
        <v>LucianaE</v>
      </c>
      <c r="E3155">
        <v>28934</v>
      </c>
      <c r="F3155" t="s">
        <v>3866</v>
      </c>
      <c r="G3155" s="63">
        <v>45847</v>
      </c>
      <c r="H3155" t="s">
        <v>218</v>
      </c>
      <c r="I3155" t="s">
        <v>366</v>
      </c>
      <c r="J3155" t="str">
        <f>_xlfn.XLOOKUP(I3155,AS:AS,AU:AU)</f>
        <v>Vuelos</v>
      </c>
      <c r="K3155" t="s">
        <v>33</v>
      </c>
      <c r="L3155">
        <v>90</v>
      </c>
      <c r="M3155">
        <f>L3155*_xlfn.XLOOKUP(K3155,AM:AM,AN:AN)</f>
        <v>77.400000000000006</v>
      </c>
      <c r="N3155">
        <f>L3155*_xlfn.XLOOKUP(K3155,AM:AM,AO:AO)</f>
        <v>90</v>
      </c>
      <c r="O3155">
        <v>0</v>
      </c>
      <c r="P3155">
        <f>O3155*_xlfn.XLOOKUP(K3155,AM:AM,AN:AN)</f>
        <v>0</v>
      </c>
      <c r="Q3155">
        <f>O3155*_xlfn.XLOOKUP(K3155,AM:AM,AO:AO)</f>
        <v>0</v>
      </c>
      <c r="R3155" t="str">
        <f>_xlfn.XLOOKUP(E3155,AF:AF,AG:AG)</f>
        <v>F1S USA</v>
      </c>
      <c r="S3155" t="str">
        <f>_xlfn.XLOOKUP(E3155,AF:AF,AI:AI)</f>
        <v>United States</v>
      </c>
      <c r="T3155">
        <f>WEEKNUM(G3155)</f>
        <v>28</v>
      </c>
      <c r="U3155">
        <f>YEAR(G3155)</f>
        <v>2025</v>
      </c>
      <c r="V3155" s="117">
        <f>IFERROR(Q3155/N3155,"0")</f>
        <v>0</v>
      </c>
    </row>
    <row r="3156" spans="1:22">
      <c r="A3156" t="str">
        <f>_xlfn.XLOOKUP(D3156,BN:BN,BO:BO)</f>
        <v>México</v>
      </c>
      <c r="B3156" t="s">
        <v>25</v>
      </c>
      <c r="C3156">
        <v>470</v>
      </c>
      <c r="D3156" t="str">
        <f>_xlfn.XLOOKUP(C3156,BH:BH,BI:BI)</f>
        <v>LucianaE</v>
      </c>
      <c r="E3156">
        <v>28934</v>
      </c>
      <c r="F3156" t="s">
        <v>3867</v>
      </c>
      <c r="G3156" s="63">
        <v>45957</v>
      </c>
      <c r="H3156" t="s">
        <v>218</v>
      </c>
      <c r="I3156" t="s">
        <v>366</v>
      </c>
      <c r="J3156" t="str">
        <f>_xlfn.XLOOKUP(I3156,AS:AS,AU:AU)</f>
        <v>Vuelos</v>
      </c>
      <c r="K3156" t="s">
        <v>33</v>
      </c>
      <c r="L3156">
        <v>578.41</v>
      </c>
      <c r="M3156">
        <f>L3156*_xlfn.XLOOKUP(K3156,AM:AM,AN:AN)</f>
        <v>497.43259999999998</v>
      </c>
      <c r="N3156">
        <f>L3156*_xlfn.XLOOKUP(K3156,AM:AM,AO:AO)</f>
        <v>578.41</v>
      </c>
      <c r="O3156">
        <v>8.5500000000000007</v>
      </c>
      <c r="P3156">
        <f>O3156*_xlfn.XLOOKUP(K3156,AM:AM,AN:AN)</f>
        <v>7.3530000000000006</v>
      </c>
      <c r="Q3156">
        <f>O3156*_xlfn.XLOOKUP(K3156,AM:AM,AO:AO)</f>
        <v>8.5500000000000007</v>
      </c>
      <c r="R3156" t="str">
        <f>_xlfn.XLOOKUP(E3156,AF:AF,AG:AG)</f>
        <v>F1S USA</v>
      </c>
      <c r="S3156" t="str">
        <f>_xlfn.XLOOKUP(E3156,AF:AF,AI:AI)</f>
        <v>United States</v>
      </c>
      <c r="T3156">
        <f>WEEKNUM(G3156)</f>
        <v>44</v>
      </c>
      <c r="U3156">
        <f>YEAR(G3156)</f>
        <v>2025</v>
      </c>
      <c r="V3156" s="117">
        <f>IFERROR(Q3156/N3156,"0")</f>
        <v>1.4781902110959356E-2</v>
      </c>
    </row>
    <row r="3157" spans="1:22">
      <c r="A3157" t="str">
        <f>_xlfn.XLOOKUP(D3157,BN:BN,BO:BO)</f>
        <v>México</v>
      </c>
      <c r="B3157" t="s">
        <v>25</v>
      </c>
      <c r="C3157">
        <v>470</v>
      </c>
      <c r="D3157" t="str">
        <f>_xlfn.XLOOKUP(C3157,BH:BH,BI:BI)</f>
        <v>LucianaE</v>
      </c>
      <c r="E3157">
        <v>28934</v>
      </c>
      <c r="F3157" t="s">
        <v>3868</v>
      </c>
      <c r="G3157" s="63">
        <v>45957</v>
      </c>
      <c r="H3157" t="s">
        <v>218</v>
      </c>
      <c r="I3157" t="s">
        <v>366</v>
      </c>
      <c r="J3157" t="str">
        <f>_xlfn.XLOOKUP(I3157,AS:AS,AU:AU)</f>
        <v>Vuelos</v>
      </c>
      <c r="K3157" t="s">
        <v>33</v>
      </c>
      <c r="L3157">
        <v>578.41</v>
      </c>
      <c r="M3157">
        <f>L3157*_xlfn.XLOOKUP(K3157,AM:AM,AN:AN)</f>
        <v>497.43259999999998</v>
      </c>
      <c r="N3157">
        <f>L3157*_xlfn.XLOOKUP(K3157,AM:AM,AO:AO)</f>
        <v>578.41</v>
      </c>
      <c r="O3157">
        <v>8.5500000000000007</v>
      </c>
      <c r="P3157">
        <f>O3157*_xlfn.XLOOKUP(K3157,AM:AM,AN:AN)</f>
        <v>7.3530000000000006</v>
      </c>
      <c r="Q3157">
        <f>O3157*_xlfn.XLOOKUP(K3157,AM:AM,AO:AO)</f>
        <v>8.5500000000000007</v>
      </c>
      <c r="R3157" t="str">
        <f>_xlfn.XLOOKUP(E3157,AF:AF,AG:AG)</f>
        <v>F1S USA</v>
      </c>
      <c r="S3157" t="str">
        <f>_xlfn.XLOOKUP(E3157,AF:AF,AI:AI)</f>
        <v>United States</v>
      </c>
      <c r="T3157">
        <f>WEEKNUM(G3157)</f>
        <v>44</v>
      </c>
      <c r="U3157">
        <f>YEAR(G3157)</f>
        <v>2025</v>
      </c>
      <c r="V3157" s="117">
        <f>IFERROR(Q3157/N3157,"0")</f>
        <v>1.4781902110959356E-2</v>
      </c>
    </row>
    <row r="3158" spans="1:22">
      <c r="A3158" t="str">
        <f>_xlfn.XLOOKUP(D3158,BN:BN,BO:BO)</f>
        <v>México</v>
      </c>
      <c r="B3158" t="s">
        <v>25</v>
      </c>
      <c r="C3158">
        <v>470</v>
      </c>
      <c r="D3158" t="str">
        <f>_xlfn.XLOOKUP(C3158,BH:BH,BI:BI)</f>
        <v>LucianaE</v>
      </c>
      <c r="E3158">
        <v>28934</v>
      </c>
      <c r="F3158" t="s">
        <v>3869</v>
      </c>
      <c r="G3158" s="63">
        <v>45957</v>
      </c>
      <c r="H3158" t="s">
        <v>218</v>
      </c>
      <c r="I3158" t="s">
        <v>366</v>
      </c>
      <c r="J3158" t="str">
        <f>_xlfn.XLOOKUP(I3158,AS:AS,AU:AU)</f>
        <v>Vuelos</v>
      </c>
      <c r="K3158" t="s">
        <v>33</v>
      </c>
      <c r="L3158">
        <v>578.41</v>
      </c>
      <c r="M3158">
        <f>L3158*_xlfn.XLOOKUP(K3158,AM:AM,AN:AN)</f>
        <v>497.43259999999998</v>
      </c>
      <c r="N3158">
        <f>L3158*_xlfn.XLOOKUP(K3158,AM:AM,AO:AO)</f>
        <v>578.41</v>
      </c>
      <c r="O3158">
        <v>8.5500000000000007</v>
      </c>
      <c r="P3158">
        <f>O3158*_xlfn.XLOOKUP(K3158,AM:AM,AN:AN)</f>
        <v>7.3530000000000006</v>
      </c>
      <c r="Q3158">
        <f>O3158*_xlfn.XLOOKUP(K3158,AM:AM,AO:AO)</f>
        <v>8.5500000000000007</v>
      </c>
      <c r="R3158" t="str">
        <f>_xlfn.XLOOKUP(E3158,AF:AF,AG:AG)</f>
        <v>F1S USA</v>
      </c>
      <c r="S3158" t="str">
        <f>_xlfn.XLOOKUP(E3158,AF:AF,AI:AI)</f>
        <v>United States</v>
      </c>
      <c r="T3158">
        <f>WEEKNUM(G3158)</f>
        <v>44</v>
      </c>
      <c r="U3158">
        <f>YEAR(G3158)</f>
        <v>2025</v>
      </c>
      <c r="V3158" s="117">
        <f>IFERROR(Q3158/N3158,"0")</f>
        <v>1.4781902110959356E-2</v>
      </c>
    </row>
    <row r="3159" spans="1:22">
      <c r="A3159" t="str">
        <f>_xlfn.XLOOKUP(D3159,BN:BN,BO:BO)</f>
        <v>México</v>
      </c>
      <c r="B3159" t="s">
        <v>25</v>
      </c>
      <c r="C3159">
        <v>470</v>
      </c>
      <c r="D3159" t="str">
        <f>_xlfn.XLOOKUP(C3159,BH:BH,BI:BI)</f>
        <v>LucianaE</v>
      </c>
      <c r="E3159">
        <v>28934</v>
      </c>
      <c r="F3159" t="s">
        <v>3870</v>
      </c>
      <c r="G3159" s="63">
        <v>45847</v>
      </c>
      <c r="H3159" t="s">
        <v>218</v>
      </c>
      <c r="I3159" t="s">
        <v>366</v>
      </c>
      <c r="J3159" t="str">
        <f>_xlfn.XLOOKUP(I3159,AS:AS,AU:AU)</f>
        <v>Vuelos</v>
      </c>
      <c r="K3159" t="s">
        <v>33</v>
      </c>
      <c r="L3159">
        <v>90</v>
      </c>
      <c r="M3159">
        <f>L3159*_xlfn.XLOOKUP(K3159,AM:AM,AN:AN)</f>
        <v>77.400000000000006</v>
      </c>
      <c r="N3159">
        <f>L3159*_xlfn.XLOOKUP(K3159,AM:AM,AO:AO)</f>
        <v>90</v>
      </c>
      <c r="O3159">
        <v>0</v>
      </c>
      <c r="P3159">
        <f>O3159*_xlfn.XLOOKUP(K3159,AM:AM,AN:AN)</f>
        <v>0</v>
      </c>
      <c r="Q3159">
        <f>O3159*_xlfn.XLOOKUP(K3159,AM:AM,AO:AO)</f>
        <v>0</v>
      </c>
      <c r="R3159" t="str">
        <f>_xlfn.XLOOKUP(E3159,AF:AF,AG:AG)</f>
        <v>F1S USA</v>
      </c>
      <c r="S3159" t="str">
        <f>_xlfn.XLOOKUP(E3159,AF:AF,AI:AI)</f>
        <v>United States</v>
      </c>
      <c r="T3159">
        <f>WEEKNUM(G3159)</f>
        <v>28</v>
      </c>
      <c r="U3159">
        <f>YEAR(G3159)</f>
        <v>2025</v>
      </c>
      <c r="V3159" s="117">
        <f>IFERROR(Q3159/N3159,"0")</f>
        <v>0</v>
      </c>
    </row>
    <row r="3160" spans="1:22">
      <c r="A3160" t="str">
        <f>_xlfn.XLOOKUP(D3160,BN:BN,BO:BO)</f>
        <v>México</v>
      </c>
      <c r="B3160" t="s">
        <v>25</v>
      </c>
      <c r="C3160">
        <v>470</v>
      </c>
      <c r="D3160" t="str">
        <f>_xlfn.XLOOKUP(C3160,BH:BH,BI:BI)</f>
        <v>LucianaE</v>
      </c>
      <c r="E3160">
        <v>28934</v>
      </c>
      <c r="F3160" t="s">
        <v>3871</v>
      </c>
      <c r="G3160" s="63">
        <v>45847</v>
      </c>
      <c r="H3160" t="s">
        <v>218</v>
      </c>
      <c r="I3160" t="s">
        <v>366</v>
      </c>
      <c r="J3160" t="str">
        <f>_xlfn.XLOOKUP(I3160,AS:AS,AU:AU)</f>
        <v>Vuelos</v>
      </c>
      <c r="K3160" t="s">
        <v>33</v>
      </c>
      <c r="L3160">
        <v>90</v>
      </c>
      <c r="M3160">
        <f>L3160*_xlfn.XLOOKUP(K3160,AM:AM,AN:AN)</f>
        <v>77.400000000000006</v>
      </c>
      <c r="N3160">
        <f>L3160*_xlfn.XLOOKUP(K3160,AM:AM,AO:AO)</f>
        <v>90</v>
      </c>
      <c r="O3160">
        <v>0</v>
      </c>
      <c r="P3160">
        <f>O3160*_xlfn.XLOOKUP(K3160,AM:AM,AN:AN)</f>
        <v>0</v>
      </c>
      <c r="Q3160">
        <f>O3160*_xlfn.XLOOKUP(K3160,AM:AM,AO:AO)</f>
        <v>0</v>
      </c>
      <c r="R3160" t="str">
        <f>_xlfn.XLOOKUP(E3160,AF:AF,AG:AG)</f>
        <v>F1S USA</v>
      </c>
      <c r="S3160" t="str">
        <f>_xlfn.XLOOKUP(E3160,AF:AF,AI:AI)</f>
        <v>United States</v>
      </c>
      <c r="T3160">
        <f>WEEKNUM(G3160)</f>
        <v>28</v>
      </c>
      <c r="U3160">
        <f>YEAR(G3160)</f>
        <v>2025</v>
      </c>
      <c r="V3160" s="117">
        <f>IFERROR(Q3160/N3160,"0")</f>
        <v>0</v>
      </c>
    </row>
    <row r="3161" spans="1:22">
      <c r="A3161" t="str">
        <f>_xlfn.XLOOKUP(D3161,BN:BN,BO:BO)</f>
        <v>México</v>
      </c>
      <c r="B3161" t="s">
        <v>25</v>
      </c>
      <c r="C3161">
        <v>470</v>
      </c>
      <c r="D3161" t="str">
        <f>_xlfn.XLOOKUP(C3161,BH:BH,BI:BI)</f>
        <v>LucianaE</v>
      </c>
      <c r="E3161">
        <v>28934</v>
      </c>
      <c r="F3161" t="s">
        <v>3870</v>
      </c>
      <c r="G3161" s="63">
        <v>45847</v>
      </c>
      <c r="H3161" s="63" t="s">
        <v>218</v>
      </c>
      <c r="I3161" t="s">
        <v>366</v>
      </c>
      <c r="J3161" t="str">
        <f>_xlfn.XLOOKUP(I3161,AS:AS,AU:AU)</f>
        <v>Vuelos</v>
      </c>
      <c r="K3161" t="s">
        <v>33</v>
      </c>
      <c r="L3161">
        <v>90</v>
      </c>
      <c r="M3161">
        <f>L3161*_xlfn.XLOOKUP(K3161,AM:AM,AN:AN)</f>
        <v>77.400000000000006</v>
      </c>
      <c r="N3161">
        <f>L3161*_xlfn.XLOOKUP(K3161,AM:AM,AO:AO)</f>
        <v>90</v>
      </c>
      <c r="O3161">
        <v>0</v>
      </c>
      <c r="P3161">
        <f>O3161*_xlfn.XLOOKUP(K3161,AM:AM,AN:AN)</f>
        <v>0</v>
      </c>
      <c r="Q3161">
        <f>O3161*_xlfn.XLOOKUP(K3161,AM:AM,AO:AO)</f>
        <v>0</v>
      </c>
      <c r="R3161" t="str">
        <f>_xlfn.XLOOKUP(E3161,AF:AF,AG:AG)</f>
        <v>F1S USA</v>
      </c>
      <c r="S3161" t="str">
        <f>_xlfn.XLOOKUP(E3161,AF:AF,AI:AI)</f>
        <v>United States</v>
      </c>
      <c r="T3161">
        <f>WEEKNUM(G3161)</f>
        <v>28</v>
      </c>
      <c r="U3161">
        <f>YEAR(G3161)</f>
        <v>2025</v>
      </c>
      <c r="V3161" s="117">
        <f>IFERROR(Q3161/N3161,"0")</f>
        <v>0</v>
      </c>
    </row>
    <row r="3162" spans="1:22">
      <c r="A3162" t="str">
        <f>_xlfn.XLOOKUP(D3162,BN:BN,BO:BO)</f>
        <v>México</v>
      </c>
      <c r="B3162" t="s">
        <v>25</v>
      </c>
      <c r="C3162">
        <v>470</v>
      </c>
      <c r="D3162" t="str">
        <f>_xlfn.XLOOKUP(C3162,BH:BH,BI:BI)</f>
        <v>LucianaE</v>
      </c>
      <c r="E3162">
        <v>28934</v>
      </c>
      <c r="F3162" t="s">
        <v>3871</v>
      </c>
      <c r="G3162" s="63">
        <v>45847</v>
      </c>
      <c r="H3162" s="63" t="s">
        <v>218</v>
      </c>
      <c r="I3162" t="s">
        <v>366</v>
      </c>
      <c r="J3162" t="str">
        <f>_xlfn.XLOOKUP(I3162,AS:AS,AU:AU)</f>
        <v>Vuelos</v>
      </c>
      <c r="K3162" t="s">
        <v>33</v>
      </c>
      <c r="L3162">
        <v>90</v>
      </c>
      <c r="M3162">
        <f>L3162*_xlfn.XLOOKUP(K3162,AM:AM,AN:AN)</f>
        <v>77.400000000000006</v>
      </c>
      <c r="N3162">
        <f>L3162*_xlfn.XLOOKUP(K3162,AM:AM,AO:AO)</f>
        <v>90</v>
      </c>
      <c r="O3162">
        <v>0</v>
      </c>
      <c r="P3162">
        <f>O3162*_xlfn.XLOOKUP(K3162,AM:AM,AN:AN)</f>
        <v>0</v>
      </c>
      <c r="Q3162">
        <f>O3162*_xlfn.XLOOKUP(K3162,AM:AM,AO:AO)</f>
        <v>0</v>
      </c>
      <c r="R3162" t="str">
        <f>_xlfn.XLOOKUP(E3162,AF:AF,AG:AG)</f>
        <v>F1S USA</v>
      </c>
      <c r="S3162" t="str">
        <f>_xlfn.XLOOKUP(E3162,AF:AF,AI:AI)</f>
        <v>United States</v>
      </c>
      <c r="T3162">
        <f>WEEKNUM(G3162)</f>
        <v>28</v>
      </c>
      <c r="U3162">
        <f>YEAR(G3162)</f>
        <v>2025</v>
      </c>
      <c r="V3162" s="117">
        <f>IFERROR(Q3162/N3162,"0")</f>
        <v>0</v>
      </c>
    </row>
    <row r="3163" spans="1:22">
      <c r="A3163" t="str">
        <f>_xlfn.XLOOKUP(D3163,BN:BN,BO:BO)</f>
        <v>México</v>
      </c>
      <c r="B3163" t="s">
        <v>25</v>
      </c>
      <c r="C3163">
        <v>470</v>
      </c>
      <c r="D3163" t="str">
        <f>_xlfn.XLOOKUP(C3163,BH:BH,BI:BI)</f>
        <v>LucianaE</v>
      </c>
      <c r="E3163">
        <v>28934</v>
      </c>
      <c r="F3163" t="s">
        <v>3872</v>
      </c>
      <c r="G3163" s="63">
        <v>45847</v>
      </c>
      <c r="H3163" s="63" t="s">
        <v>218</v>
      </c>
      <c r="I3163" t="s">
        <v>366</v>
      </c>
      <c r="J3163" t="str">
        <f>_xlfn.XLOOKUP(I3163,AS:AS,AU:AU)</f>
        <v>Vuelos</v>
      </c>
      <c r="K3163" t="s">
        <v>33</v>
      </c>
      <c r="L3163">
        <v>90</v>
      </c>
      <c r="M3163">
        <f>L3163*_xlfn.XLOOKUP(K3163,AM:AM,AN:AN)</f>
        <v>77.400000000000006</v>
      </c>
      <c r="N3163">
        <f>L3163*_xlfn.XLOOKUP(K3163,AM:AM,AO:AO)</f>
        <v>90</v>
      </c>
      <c r="O3163">
        <v>0</v>
      </c>
      <c r="P3163">
        <f>O3163*_xlfn.XLOOKUP(K3163,AM:AM,AN:AN)</f>
        <v>0</v>
      </c>
      <c r="Q3163">
        <f>O3163*_xlfn.XLOOKUP(K3163,AM:AM,AO:AO)</f>
        <v>0</v>
      </c>
      <c r="R3163" t="str">
        <f>_xlfn.XLOOKUP(E3163,AF:AF,AG:AG)</f>
        <v>F1S USA</v>
      </c>
      <c r="S3163" t="str">
        <f>_xlfn.XLOOKUP(E3163,AF:AF,AI:AI)</f>
        <v>United States</v>
      </c>
      <c r="T3163">
        <f>WEEKNUM(G3163)</f>
        <v>28</v>
      </c>
      <c r="U3163">
        <f>YEAR(G3163)</f>
        <v>2025</v>
      </c>
      <c r="V3163" s="117">
        <f>IFERROR(Q3163/N3163,"0")</f>
        <v>0</v>
      </c>
    </row>
    <row r="3164" spans="1:22">
      <c r="A3164" t="str">
        <f>_xlfn.XLOOKUP(D3164,BN:BN,BO:BO)</f>
        <v>México</v>
      </c>
      <c r="B3164" t="s">
        <v>25</v>
      </c>
      <c r="C3164">
        <v>470</v>
      </c>
      <c r="D3164" t="str">
        <f>_xlfn.XLOOKUP(C3164,BH:BH,BI:BI)</f>
        <v>LucianaE</v>
      </c>
      <c r="E3164">
        <v>28934</v>
      </c>
      <c r="F3164" t="s">
        <v>3872</v>
      </c>
      <c r="G3164" s="63">
        <v>45847</v>
      </c>
      <c r="H3164" s="63" t="s">
        <v>218</v>
      </c>
      <c r="I3164" t="s">
        <v>366</v>
      </c>
      <c r="J3164" t="str">
        <f>_xlfn.XLOOKUP(I3164,AS:AS,AU:AU)</f>
        <v>Vuelos</v>
      </c>
      <c r="K3164" t="s">
        <v>33</v>
      </c>
      <c r="L3164">
        <v>90</v>
      </c>
      <c r="M3164">
        <f>L3164*_xlfn.XLOOKUP(K3164,AM:AM,AN:AN)</f>
        <v>77.400000000000006</v>
      </c>
      <c r="N3164">
        <f>L3164*_xlfn.XLOOKUP(K3164,AM:AM,AO:AO)</f>
        <v>90</v>
      </c>
      <c r="O3164">
        <v>0</v>
      </c>
      <c r="P3164">
        <f>O3164*_xlfn.XLOOKUP(K3164,AM:AM,AN:AN)</f>
        <v>0</v>
      </c>
      <c r="Q3164">
        <f>O3164*_xlfn.XLOOKUP(K3164,AM:AM,AO:AO)</f>
        <v>0</v>
      </c>
      <c r="R3164" t="str">
        <f>_xlfn.XLOOKUP(E3164,AF:AF,AG:AG)</f>
        <v>F1S USA</v>
      </c>
      <c r="S3164" t="str">
        <f>_xlfn.XLOOKUP(E3164,AF:AF,AI:AI)</f>
        <v>United States</v>
      </c>
      <c r="T3164">
        <f>WEEKNUM(G3164)</f>
        <v>28</v>
      </c>
      <c r="U3164">
        <f>YEAR(G3164)</f>
        <v>2025</v>
      </c>
      <c r="V3164" s="117">
        <f>IFERROR(Q3164/N3164,"0")</f>
        <v>0</v>
      </c>
    </row>
    <row r="3165" spans="1:22">
      <c r="A3165" t="str">
        <f>_xlfn.XLOOKUP(D3165,BN:BN,BO:BO)</f>
        <v>México</v>
      </c>
      <c r="B3165" t="s">
        <v>25</v>
      </c>
      <c r="C3165">
        <v>470</v>
      </c>
      <c r="D3165" t="str">
        <f>_xlfn.XLOOKUP(C3165,BH:BH,BI:BI)</f>
        <v>LucianaE</v>
      </c>
      <c r="E3165">
        <v>0</v>
      </c>
      <c r="F3165" t="s">
        <v>2790</v>
      </c>
      <c r="G3165" s="63">
        <v>45958</v>
      </c>
      <c r="H3165" s="63">
        <v>45963</v>
      </c>
      <c r="I3165" t="s">
        <v>396</v>
      </c>
      <c r="J3165" t="str">
        <f>_xlfn.XLOOKUP(I3165,AS:AS,AU:AU)</f>
        <v>Honorarios</v>
      </c>
      <c r="K3165" t="s">
        <v>33</v>
      </c>
      <c r="L3165">
        <v>140</v>
      </c>
      <c r="M3165">
        <f>L3165*_xlfn.XLOOKUP(K3165,AM:AM,AN:AN)</f>
        <v>120.39999999999999</v>
      </c>
      <c r="N3165">
        <f>L3165*_xlfn.XLOOKUP(K3165,AM:AM,AO:AO)</f>
        <v>140</v>
      </c>
      <c r="O3165">
        <v>140</v>
      </c>
      <c r="P3165">
        <f>O3165*_xlfn.XLOOKUP(K3165,AM:AM,AN:AN)</f>
        <v>120.39999999999999</v>
      </c>
      <c r="Q3165">
        <f>O3165*_xlfn.XLOOKUP(K3165,AM:AM,AO:AO)</f>
        <v>140</v>
      </c>
      <c r="R3165" t="str">
        <f>_xlfn.XLOOKUP(E3165,AF:AF,AG:AG)</f>
        <v>FEES</v>
      </c>
      <c r="S3165">
        <f>_xlfn.XLOOKUP(E3165,AF:AF,AI:AI)</f>
        <v>0</v>
      </c>
      <c r="T3165">
        <f>WEEKNUM(G3165)</f>
        <v>44</v>
      </c>
      <c r="U3165">
        <f>YEAR(G3165)</f>
        <v>2025</v>
      </c>
      <c r="V3165" s="117">
        <f>IFERROR(Q3165/N3165,"0")</f>
        <v>1</v>
      </c>
    </row>
    <row r="3166" spans="1:22">
      <c r="A3166" t="str">
        <f>_xlfn.XLOOKUP(D3166,BN:BN,BO:BO)</f>
        <v>México</v>
      </c>
      <c r="B3166" t="s">
        <v>25</v>
      </c>
      <c r="C3166">
        <v>470</v>
      </c>
      <c r="D3166" t="str">
        <f>_xlfn.XLOOKUP(C3166,BH:BH,BI:BI)</f>
        <v>LucianaE</v>
      </c>
      <c r="E3166">
        <v>30958</v>
      </c>
      <c r="F3166" t="s">
        <v>3873</v>
      </c>
      <c r="G3166" s="63">
        <v>45963</v>
      </c>
      <c r="H3166" s="63">
        <v>45964</v>
      </c>
      <c r="I3166" t="s">
        <v>376</v>
      </c>
      <c r="J3166" t="str">
        <f>_xlfn.XLOOKUP(I3166,AS:AS,AU:AU)</f>
        <v>Hotel</v>
      </c>
      <c r="K3166" t="s">
        <v>33</v>
      </c>
      <c r="L3166">
        <v>230.92</v>
      </c>
      <c r="M3166">
        <f>L3166*_xlfn.XLOOKUP(K3166,AM:AM,AN:AN)</f>
        <v>198.59119999999999</v>
      </c>
      <c r="N3166">
        <f>L3166*_xlfn.XLOOKUP(K3166,AM:AM,AO:AO)</f>
        <v>230.92</v>
      </c>
      <c r="O3166">
        <v>19.899999999999999</v>
      </c>
      <c r="P3166">
        <f>O3166*_xlfn.XLOOKUP(K3166,AM:AM,AN:AN)</f>
        <v>17.113999999999997</v>
      </c>
      <c r="Q3166">
        <f>O3166*_xlfn.XLOOKUP(K3166,AM:AM,AO:AO)</f>
        <v>19.899999999999999</v>
      </c>
      <c r="R3166" t="str">
        <f>_xlfn.XLOOKUP(E3166,AF:AF,AG:AG)</f>
        <v>HILTON NEWARK AIRPORT</v>
      </c>
      <c r="S3166" t="str">
        <f>_xlfn.XLOOKUP(E3166,AF:AF,AI:AI)</f>
        <v>United States</v>
      </c>
      <c r="T3166">
        <f>WEEKNUM(G3166)</f>
        <v>45</v>
      </c>
      <c r="U3166">
        <f>YEAR(G3166)</f>
        <v>2025</v>
      </c>
      <c r="V3166" s="117">
        <f>IFERROR(Q3166/N3166,"0")</f>
        <v>8.6177031006409138E-2</v>
      </c>
    </row>
    <row r="3167" spans="1:22">
      <c r="A3167" t="str">
        <f>_xlfn.XLOOKUP(D3167,BN:BN,BO:BO)</f>
        <v>México</v>
      </c>
      <c r="B3167" t="s">
        <v>25</v>
      </c>
      <c r="C3167">
        <v>470</v>
      </c>
      <c r="D3167" t="str">
        <f>_xlfn.XLOOKUP(C3167,BH:BH,BI:BI)</f>
        <v>LucianaE</v>
      </c>
      <c r="E3167">
        <v>30958</v>
      </c>
      <c r="F3167" t="s">
        <v>3874</v>
      </c>
      <c r="G3167" s="63">
        <v>45963</v>
      </c>
      <c r="H3167" s="63">
        <v>45964</v>
      </c>
      <c r="I3167" t="s">
        <v>376</v>
      </c>
      <c r="J3167" t="str">
        <f>_xlfn.XLOOKUP(I3167,AS:AS,AU:AU)</f>
        <v>Hotel</v>
      </c>
      <c r="K3167" t="s">
        <v>33</v>
      </c>
      <c r="L3167">
        <v>230.92</v>
      </c>
      <c r="M3167">
        <f>L3167*_xlfn.XLOOKUP(K3167,AM:AM,AN:AN)</f>
        <v>198.59119999999999</v>
      </c>
      <c r="N3167">
        <f>L3167*_xlfn.XLOOKUP(K3167,AM:AM,AO:AO)</f>
        <v>230.92</v>
      </c>
      <c r="O3167">
        <v>19.899999999999999</v>
      </c>
      <c r="P3167">
        <f>O3167*_xlfn.XLOOKUP(K3167,AM:AM,AN:AN)</f>
        <v>17.113999999999997</v>
      </c>
      <c r="Q3167">
        <f>O3167*_xlfn.XLOOKUP(K3167,AM:AM,AO:AO)</f>
        <v>19.899999999999999</v>
      </c>
      <c r="R3167" t="str">
        <f>_xlfn.XLOOKUP(E3167,AF:AF,AG:AG)</f>
        <v>HILTON NEWARK AIRPORT</v>
      </c>
      <c r="S3167" t="str">
        <f>_xlfn.XLOOKUP(E3167,AF:AF,AI:AI)</f>
        <v>United States</v>
      </c>
      <c r="T3167">
        <f>WEEKNUM(G3167)</f>
        <v>45</v>
      </c>
      <c r="U3167">
        <f>YEAR(G3167)</f>
        <v>2025</v>
      </c>
      <c r="V3167" s="117">
        <f>IFERROR(Q3167/N3167,"0")</f>
        <v>8.6177031006409138E-2</v>
      </c>
    </row>
    <row r="3168" spans="1:22">
      <c r="A3168" t="str">
        <f>_xlfn.XLOOKUP(D3168,BN:BN,BO:BO)</f>
        <v>México</v>
      </c>
      <c r="B3168" t="s">
        <v>25</v>
      </c>
      <c r="C3168">
        <v>470</v>
      </c>
      <c r="D3168" t="str">
        <f>_xlfn.XLOOKUP(C3168,BH:BH,BI:BI)</f>
        <v>LucianaE</v>
      </c>
      <c r="E3168">
        <v>30959</v>
      </c>
      <c r="F3168" t="s">
        <v>3875</v>
      </c>
      <c r="G3168" s="63">
        <v>45955</v>
      </c>
      <c r="H3168" s="63">
        <v>45957</v>
      </c>
      <c r="I3168" t="s">
        <v>376</v>
      </c>
      <c r="J3168" t="str">
        <f>_xlfn.XLOOKUP(I3168,AS:AS,AU:AU)</f>
        <v>Hotel</v>
      </c>
      <c r="K3168" t="s">
        <v>33</v>
      </c>
      <c r="L3168">
        <v>1092.52</v>
      </c>
      <c r="M3168">
        <f>L3168*_xlfn.XLOOKUP(K3168,AM:AM,AN:AN)</f>
        <v>939.56719999999996</v>
      </c>
      <c r="N3168">
        <f>L3168*_xlfn.XLOOKUP(K3168,AM:AM,AO:AO)</f>
        <v>1092.52</v>
      </c>
      <c r="O3168">
        <v>80.459999999999994</v>
      </c>
      <c r="P3168">
        <f>O3168*_xlfn.XLOOKUP(K3168,AM:AM,AN:AN)</f>
        <v>69.195599999999999</v>
      </c>
      <c r="Q3168">
        <f>O3168*_xlfn.XLOOKUP(K3168,AM:AM,AO:AO)</f>
        <v>80.459999999999994</v>
      </c>
      <c r="R3168" t="str">
        <f>_xlfn.XLOOKUP(E3168,AF:AF,AG:AG)</f>
        <v>INTERCONTINENTAL NEW YORK BARCLAY</v>
      </c>
      <c r="S3168" t="str">
        <f>_xlfn.XLOOKUP(E3168,AF:AF,AI:AI)</f>
        <v>United States</v>
      </c>
      <c r="T3168">
        <f>WEEKNUM(G3168)</f>
        <v>43</v>
      </c>
      <c r="U3168">
        <f>YEAR(G3168)</f>
        <v>2025</v>
      </c>
      <c r="V3168" s="117">
        <f>IFERROR(Q3168/N3168,"0")</f>
        <v>7.3646249038919198E-2</v>
      </c>
    </row>
    <row r="3169" spans="1:22">
      <c r="A3169" t="str">
        <f>_xlfn.XLOOKUP(D3169,BN:BN,BO:BO)</f>
        <v>México</v>
      </c>
      <c r="B3169" t="s">
        <v>25</v>
      </c>
      <c r="C3169">
        <v>470</v>
      </c>
      <c r="D3169" t="str">
        <f>_xlfn.XLOOKUP(C3169,BH:BH,BI:BI)</f>
        <v>LucianaE</v>
      </c>
      <c r="E3169">
        <v>30959</v>
      </c>
      <c r="F3169" t="s">
        <v>3876</v>
      </c>
      <c r="G3169" s="63">
        <v>45955</v>
      </c>
      <c r="H3169" s="63">
        <v>45957</v>
      </c>
      <c r="I3169" t="s">
        <v>376</v>
      </c>
      <c r="J3169" t="str">
        <f>_xlfn.XLOOKUP(I3169,AS:AS,AU:AU)</f>
        <v>Hotel</v>
      </c>
      <c r="K3169" t="s">
        <v>33</v>
      </c>
      <c r="L3169">
        <v>1092.52</v>
      </c>
      <c r="M3169">
        <f>L3169*_xlfn.XLOOKUP(K3169,AM:AM,AN:AN)</f>
        <v>939.56719999999996</v>
      </c>
      <c r="N3169">
        <f>L3169*_xlfn.XLOOKUP(K3169,AM:AM,AO:AO)</f>
        <v>1092.52</v>
      </c>
      <c r="O3169">
        <v>80.459999999999994</v>
      </c>
      <c r="P3169">
        <f>O3169*_xlfn.XLOOKUP(K3169,AM:AM,AN:AN)</f>
        <v>69.195599999999999</v>
      </c>
      <c r="Q3169">
        <f>O3169*_xlfn.XLOOKUP(K3169,AM:AM,AO:AO)</f>
        <v>80.459999999999994</v>
      </c>
      <c r="R3169" t="str">
        <f>_xlfn.XLOOKUP(E3169,AF:AF,AG:AG)</f>
        <v>INTERCONTINENTAL NEW YORK BARCLAY</v>
      </c>
      <c r="S3169" t="str">
        <f>_xlfn.XLOOKUP(E3169,AF:AF,AI:AI)</f>
        <v>United States</v>
      </c>
      <c r="T3169">
        <f>WEEKNUM(G3169)</f>
        <v>43</v>
      </c>
      <c r="U3169">
        <f>YEAR(G3169)</f>
        <v>2025</v>
      </c>
      <c r="V3169" s="117">
        <f>IFERROR(Q3169/N3169,"0")</f>
        <v>7.3646249038919198E-2</v>
      </c>
    </row>
    <row r="3170" spans="1:22">
      <c r="A3170" t="str">
        <f>_xlfn.XLOOKUP(D3170,BN:BN,BO:BO)</f>
        <v>México</v>
      </c>
      <c r="B3170" t="s">
        <v>25</v>
      </c>
      <c r="C3170">
        <v>470</v>
      </c>
      <c r="D3170" t="str">
        <f>_xlfn.XLOOKUP(C3170,BH:BH,BI:BI)</f>
        <v>LucianaE</v>
      </c>
      <c r="E3170">
        <v>25049</v>
      </c>
      <c r="F3170" t="s">
        <v>3877</v>
      </c>
      <c r="G3170" s="63">
        <v>45958</v>
      </c>
      <c r="H3170" s="63">
        <v>45963</v>
      </c>
      <c r="I3170" t="s">
        <v>364</v>
      </c>
      <c r="J3170" t="str">
        <f>_xlfn.XLOOKUP(I3170,AS:AS,AU:AU)</f>
        <v>DMC</v>
      </c>
      <c r="K3170" t="s">
        <v>33</v>
      </c>
      <c r="L3170">
        <v>749</v>
      </c>
      <c r="M3170">
        <f>L3170*_xlfn.XLOOKUP(K3170,AM:AM,AN:AN)</f>
        <v>644.14</v>
      </c>
      <c r="N3170">
        <f>L3170*_xlfn.XLOOKUP(K3170,AM:AM,AO:AO)</f>
        <v>749</v>
      </c>
      <c r="O3170">
        <v>0</v>
      </c>
      <c r="P3170">
        <f>O3170*_xlfn.XLOOKUP(K3170,AM:AM,AN:AN)</f>
        <v>0</v>
      </c>
      <c r="Q3170">
        <f>O3170*_xlfn.XLOOKUP(K3170,AM:AM,AO:AO)</f>
        <v>0</v>
      </c>
      <c r="R3170" t="str">
        <f>_xlfn.XLOOKUP(E3170,AF:AF,AG:AG)</f>
        <v>Pro Tours Iceland ehf</v>
      </c>
      <c r="S3170" t="str">
        <f>_xlfn.XLOOKUP(E3170,AF:AF,AI:AI)</f>
        <v>Iceland</v>
      </c>
      <c r="T3170">
        <f>WEEKNUM(G3170)</f>
        <v>44</v>
      </c>
      <c r="U3170">
        <f>YEAR(G3170)</f>
        <v>2025</v>
      </c>
      <c r="V3170" s="117">
        <f>IFERROR(Q3170/N3170,"0")</f>
        <v>0</v>
      </c>
    </row>
    <row r="3171" spans="1:22">
      <c r="A3171" t="str">
        <f>_xlfn.XLOOKUP(D3171,BN:BN,BO:BO)</f>
        <v>México</v>
      </c>
      <c r="B3171" t="s">
        <v>25</v>
      </c>
      <c r="C3171">
        <v>471</v>
      </c>
      <c r="D3171" t="str">
        <f>_xlfn.XLOOKUP(C3171,BH:BH,BI:BI)</f>
        <v>VeronicaN</v>
      </c>
      <c r="E3171">
        <v>25022</v>
      </c>
      <c r="F3171" t="s">
        <v>3878</v>
      </c>
      <c r="G3171" s="63">
        <v>45773</v>
      </c>
      <c r="H3171" s="63">
        <v>45777</v>
      </c>
      <c r="I3171" t="s">
        <v>376</v>
      </c>
      <c r="J3171" t="str">
        <f>_xlfn.XLOOKUP(I3171,AS:AS,AU:AU)</f>
        <v>Hotel</v>
      </c>
      <c r="K3171" t="s">
        <v>33</v>
      </c>
      <c r="L3171">
        <v>4760</v>
      </c>
      <c r="M3171">
        <f>L3171*_xlfn.XLOOKUP(K3171,AM:AM,AN:AN)</f>
        <v>4093.6</v>
      </c>
      <c r="N3171">
        <f>L3171*_xlfn.XLOOKUP(K3171,AM:AM,AO:AO)</f>
        <v>4760</v>
      </c>
      <c r="O3171">
        <v>496.65</v>
      </c>
      <c r="P3171">
        <f>O3171*_xlfn.XLOOKUP(K3171,AM:AM,AN:AN)</f>
        <v>427.11899999999997</v>
      </c>
      <c r="Q3171">
        <f>O3171*_xlfn.XLOOKUP(K3171,AM:AM,AO:AO)</f>
        <v>496.65</v>
      </c>
      <c r="R3171" t="str">
        <f>_xlfn.XLOOKUP(E3171,AF:AF,AG:AG)</f>
        <v>THE PENINSULA TOKYO</v>
      </c>
      <c r="S3171" t="str">
        <f>_xlfn.XLOOKUP(E3171,AF:AF,AI:AI)</f>
        <v>Japan</v>
      </c>
      <c r="T3171">
        <f>WEEKNUM(G3171)</f>
        <v>17</v>
      </c>
      <c r="U3171">
        <f>YEAR(G3171)</f>
        <v>2025</v>
      </c>
      <c r="V3171" s="117">
        <f>IFERROR(Q3171/N3171,"0")</f>
        <v>0.10433823529411765</v>
      </c>
    </row>
    <row r="3172" spans="1:22">
      <c r="A3172" t="str">
        <f>_xlfn.XLOOKUP(D3172,BN:BN,BO:BO)</f>
        <v>México</v>
      </c>
      <c r="B3172" t="s">
        <v>25</v>
      </c>
      <c r="C3172">
        <v>471</v>
      </c>
      <c r="D3172" t="str">
        <f>_xlfn.XLOOKUP(C3172,BH:BH,BI:BI)</f>
        <v>VeronicaN</v>
      </c>
      <c r="E3172">
        <v>25022</v>
      </c>
      <c r="F3172" t="s">
        <v>3878</v>
      </c>
      <c r="G3172" s="63">
        <v>45773</v>
      </c>
      <c r="H3172" s="63">
        <v>45777</v>
      </c>
      <c r="I3172" t="s">
        <v>376</v>
      </c>
      <c r="J3172" t="str">
        <f>_xlfn.XLOOKUP(I3172,AS:AS,AU:AU)</f>
        <v>Hotel</v>
      </c>
      <c r="K3172" t="s">
        <v>33</v>
      </c>
      <c r="L3172">
        <v>4760</v>
      </c>
      <c r="M3172">
        <f>L3172*_xlfn.XLOOKUP(K3172,AM:AM,AN:AN)</f>
        <v>4093.6</v>
      </c>
      <c r="N3172">
        <f>L3172*_xlfn.XLOOKUP(K3172,AM:AM,AO:AO)</f>
        <v>4760</v>
      </c>
      <c r="O3172">
        <v>496.65</v>
      </c>
      <c r="P3172">
        <f>O3172*_xlfn.XLOOKUP(K3172,AM:AM,AN:AN)</f>
        <v>427.11899999999997</v>
      </c>
      <c r="Q3172">
        <f>O3172*_xlfn.XLOOKUP(K3172,AM:AM,AO:AO)</f>
        <v>496.65</v>
      </c>
      <c r="R3172" t="str">
        <f>_xlfn.XLOOKUP(E3172,AF:AF,AG:AG)</f>
        <v>THE PENINSULA TOKYO</v>
      </c>
      <c r="S3172" t="str">
        <f>_xlfn.XLOOKUP(E3172,AF:AF,AI:AI)</f>
        <v>Japan</v>
      </c>
      <c r="T3172">
        <f>WEEKNUM(G3172)</f>
        <v>17</v>
      </c>
      <c r="U3172">
        <f>YEAR(G3172)</f>
        <v>2025</v>
      </c>
      <c r="V3172" s="117">
        <f>IFERROR(Q3172/N3172,"0")</f>
        <v>0.10433823529411765</v>
      </c>
    </row>
    <row r="3173" spans="1:22">
      <c r="A3173" t="str">
        <f>_xlfn.XLOOKUP(D3173,BN:BN,BO:BO)</f>
        <v>México</v>
      </c>
      <c r="B3173" t="s">
        <v>25</v>
      </c>
      <c r="C3173">
        <v>471</v>
      </c>
      <c r="D3173" t="str">
        <f>_xlfn.XLOOKUP(C3173,BH:BH,BI:BI)</f>
        <v>VeronicaN</v>
      </c>
      <c r="E3173">
        <v>25022</v>
      </c>
      <c r="F3173" t="s">
        <v>3878</v>
      </c>
      <c r="G3173" s="63">
        <v>45783</v>
      </c>
      <c r="H3173" s="63">
        <v>45786</v>
      </c>
      <c r="I3173" t="s">
        <v>376</v>
      </c>
      <c r="J3173" t="str">
        <f>_xlfn.XLOOKUP(I3173,AS:AS,AU:AU)</f>
        <v>Hotel</v>
      </c>
      <c r="K3173" t="s">
        <v>33</v>
      </c>
      <c r="L3173">
        <v>3440</v>
      </c>
      <c r="M3173">
        <f>L3173*_xlfn.XLOOKUP(K3173,AM:AM,AN:AN)</f>
        <v>2958.4</v>
      </c>
      <c r="N3173">
        <f>L3173*_xlfn.XLOOKUP(K3173,AM:AM,AO:AO)</f>
        <v>3440</v>
      </c>
      <c r="O3173">
        <v>238.71</v>
      </c>
      <c r="P3173">
        <f>O3173*_xlfn.XLOOKUP(K3173,AM:AM,AN:AN)</f>
        <v>205.29060000000001</v>
      </c>
      <c r="Q3173">
        <f>O3173*_xlfn.XLOOKUP(K3173,AM:AM,AO:AO)</f>
        <v>238.71</v>
      </c>
      <c r="R3173" t="str">
        <f>_xlfn.XLOOKUP(E3173,AF:AF,AG:AG)</f>
        <v>THE PENINSULA TOKYO</v>
      </c>
      <c r="S3173" t="str">
        <f>_xlfn.XLOOKUP(E3173,AF:AF,AI:AI)</f>
        <v>Japan</v>
      </c>
      <c r="T3173">
        <f>WEEKNUM(G3173)</f>
        <v>19</v>
      </c>
      <c r="U3173">
        <f>YEAR(G3173)</f>
        <v>2025</v>
      </c>
      <c r="V3173" s="117">
        <f>IFERROR(Q3173/N3173,"0")</f>
        <v>6.9392441860465115E-2</v>
      </c>
    </row>
    <row r="3174" spans="1:22">
      <c r="A3174" t="str">
        <f>_xlfn.XLOOKUP(D3174,BN:BN,BO:BO)</f>
        <v>México</v>
      </c>
      <c r="B3174" t="s">
        <v>25</v>
      </c>
      <c r="C3174">
        <v>471</v>
      </c>
      <c r="D3174" t="str">
        <f>_xlfn.XLOOKUP(C3174,BH:BH,BI:BI)</f>
        <v>VeronicaN</v>
      </c>
      <c r="E3174">
        <v>25022</v>
      </c>
      <c r="F3174" t="s">
        <v>3878</v>
      </c>
      <c r="G3174" s="63">
        <v>45784</v>
      </c>
      <c r="H3174" s="63">
        <v>45786</v>
      </c>
      <c r="I3174" t="s">
        <v>376</v>
      </c>
      <c r="J3174" t="str">
        <f>_xlfn.XLOOKUP(I3174,AS:AS,AU:AU)</f>
        <v>Hotel</v>
      </c>
      <c r="K3174" t="s">
        <v>33</v>
      </c>
      <c r="L3174">
        <v>1809</v>
      </c>
      <c r="M3174">
        <f>L3174*_xlfn.XLOOKUP(K3174,AM:AM,AN:AN)</f>
        <v>1555.74</v>
      </c>
      <c r="N3174">
        <f>L3174*_xlfn.XLOOKUP(K3174,AM:AM,AO:AO)</f>
        <v>1809</v>
      </c>
      <c r="O3174">
        <v>159.13999999999999</v>
      </c>
      <c r="P3174">
        <f>O3174*_xlfn.XLOOKUP(K3174,AM:AM,AN:AN)</f>
        <v>136.8604</v>
      </c>
      <c r="Q3174">
        <f>O3174*_xlfn.XLOOKUP(K3174,AM:AM,AO:AO)</f>
        <v>159.13999999999999</v>
      </c>
      <c r="R3174" t="str">
        <f>_xlfn.XLOOKUP(E3174,AF:AF,AG:AG)</f>
        <v>THE PENINSULA TOKYO</v>
      </c>
      <c r="S3174" t="str">
        <f>_xlfn.XLOOKUP(E3174,AF:AF,AI:AI)</f>
        <v>Japan</v>
      </c>
      <c r="T3174">
        <f>WEEKNUM(G3174)</f>
        <v>19</v>
      </c>
      <c r="U3174">
        <f>YEAR(G3174)</f>
        <v>2025</v>
      </c>
      <c r="V3174" s="117">
        <f>IFERROR(Q3174/N3174,"0")</f>
        <v>8.7971254836926471E-2</v>
      </c>
    </row>
    <row r="3175" spans="1:22">
      <c r="A3175" t="str">
        <f>_xlfn.XLOOKUP(D3175,BN:BN,BO:BO)</f>
        <v>México</v>
      </c>
      <c r="B3175" t="s">
        <v>25</v>
      </c>
      <c r="C3175">
        <v>471</v>
      </c>
      <c r="D3175" t="str">
        <f>_xlfn.XLOOKUP(C3175,BH:BH,BI:BI)</f>
        <v>VeronicaN</v>
      </c>
      <c r="E3175">
        <v>25053</v>
      </c>
      <c r="F3175" t="s">
        <v>3879</v>
      </c>
      <c r="G3175" s="63">
        <v>45770</v>
      </c>
      <c r="H3175" s="63">
        <v>45773</v>
      </c>
      <c r="I3175" t="s">
        <v>376</v>
      </c>
      <c r="J3175" t="str">
        <f>_xlfn.XLOOKUP(I3175,AS:AS,AU:AU)</f>
        <v>Hotel</v>
      </c>
      <c r="K3175" t="s">
        <v>33</v>
      </c>
      <c r="L3175">
        <v>4140</v>
      </c>
      <c r="M3175">
        <f>L3175*_xlfn.XLOOKUP(K3175,AM:AM,AN:AN)</f>
        <v>3560.4</v>
      </c>
      <c r="N3175">
        <f>L3175*_xlfn.XLOOKUP(K3175,AM:AM,AO:AO)</f>
        <v>4140</v>
      </c>
      <c r="O3175">
        <v>391.98</v>
      </c>
      <c r="P3175">
        <f>O3175*_xlfn.XLOOKUP(K3175,AM:AM,AN:AN)</f>
        <v>337.1028</v>
      </c>
      <c r="Q3175">
        <f>O3175*_xlfn.XLOOKUP(K3175,AM:AM,AO:AO)</f>
        <v>391.98</v>
      </c>
      <c r="R3175" t="str">
        <f>_xlfn.XLOOKUP(E3175,AF:AF,AG:AG)</f>
        <v>THE RITZ CARLTON NIKKO</v>
      </c>
      <c r="S3175" t="str">
        <f>_xlfn.XLOOKUP(E3175,AF:AF,AI:AI)</f>
        <v>Japan</v>
      </c>
      <c r="T3175">
        <f>WEEKNUM(G3175)</f>
        <v>17</v>
      </c>
      <c r="U3175">
        <f>YEAR(G3175)</f>
        <v>2025</v>
      </c>
      <c r="V3175" s="117">
        <f>IFERROR(Q3175/N3175,"0")</f>
        <v>9.4681159420289859E-2</v>
      </c>
    </row>
    <row r="3176" spans="1:22">
      <c r="A3176" t="str">
        <f>_xlfn.XLOOKUP(D3176,BN:BN,BO:BO)</f>
        <v>México</v>
      </c>
      <c r="B3176" t="s">
        <v>25</v>
      </c>
      <c r="C3176">
        <v>471</v>
      </c>
      <c r="D3176" t="str">
        <f>_xlfn.XLOOKUP(C3176,BH:BH,BI:BI)</f>
        <v>VeronicaN</v>
      </c>
      <c r="E3176">
        <v>25053</v>
      </c>
      <c r="F3176" t="s">
        <v>3879</v>
      </c>
      <c r="G3176" s="63">
        <v>45770</v>
      </c>
      <c r="H3176" s="63">
        <v>45773</v>
      </c>
      <c r="I3176" t="s">
        <v>376</v>
      </c>
      <c r="J3176" t="str">
        <f>_xlfn.XLOOKUP(I3176,AS:AS,AU:AU)</f>
        <v>Hotel</v>
      </c>
      <c r="K3176" t="s">
        <v>33</v>
      </c>
      <c r="L3176">
        <v>4140</v>
      </c>
      <c r="M3176">
        <f>L3176*_xlfn.XLOOKUP(K3176,AM:AM,AN:AN)</f>
        <v>3560.4</v>
      </c>
      <c r="N3176">
        <f>L3176*_xlfn.XLOOKUP(K3176,AM:AM,AO:AO)</f>
        <v>4140</v>
      </c>
      <c r="O3176">
        <v>391.98</v>
      </c>
      <c r="P3176">
        <f>O3176*_xlfn.XLOOKUP(K3176,AM:AM,AN:AN)</f>
        <v>337.1028</v>
      </c>
      <c r="Q3176">
        <f>O3176*_xlfn.XLOOKUP(K3176,AM:AM,AO:AO)</f>
        <v>391.98</v>
      </c>
      <c r="R3176" t="str">
        <f>_xlfn.XLOOKUP(E3176,AF:AF,AG:AG)</f>
        <v>THE RITZ CARLTON NIKKO</v>
      </c>
      <c r="S3176" t="str">
        <f>_xlfn.XLOOKUP(E3176,AF:AF,AI:AI)</f>
        <v>Japan</v>
      </c>
      <c r="T3176">
        <f>WEEKNUM(G3176)</f>
        <v>17</v>
      </c>
      <c r="U3176">
        <f>YEAR(G3176)</f>
        <v>2025</v>
      </c>
      <c r="V3176" s="117">
        <f>IFERROR(Q3176/N3176,"0")</f>
        <v>9.4681159420289859E-2</v>
      </c>
    </row>
    <row r="3177" spans="1:22">
      <c r="A3177" t="str">
        <f>_xlfn.XLOOKUP(D3177,BN:BN,BO:BO)</f>
        <v>México</v>
      </c>
      <c r="B3177" t="s">
        <v>25</v>
      </c>
      <c r="C3177">
        <v>471</v>
      </c>
      <c r="D3177" t="str">
        <f>_xlfn.XLOOKUP(C3177,BH:BH,BI:BI)</f>
        <v>VeronicaN</v>
      </c>
      <c r="E3177">
        <v>29027</v>
      </c>
      <c r="F3177" t="s">
        <v>1634</v>
      </c>
      <c r="G3177" s="63">
        <v>45777</v>
      </c>
      <c r="H3177" s="63">
        <v>45781</v>
      </c>
      <c r="I3177" t="s">
        <v>376</v>
      </c>
      <c r="J3177" t="str">
        <f>_xlfn.XLOOKUP(I3177,AS:AS,AU:AU)</f>
        <v>Hotel</v>
      </c>
      <c r="K3177" t="s">
        <v>33</v>
      </c>
      <c r="L3177">
        <v>10750</v>
      </c>
      <c r="M3177">
        <f>L3177*_xlfn.XLOOKUP(K3177,AM:AM,AN:AN)</f>
        <v>9245</v>
      </c>
      <c r="N3177">
        <f>L3177*_xlfn.XLOOKUP(K3177,AM:AM,AO:AO)</f>
        <v>10750</v>
      </c>
      <c r="O3177">
        <v>1149.6500000000001</v>
      </c>
      <c r="P3177">
        <f>O3177*_xlfn.XLOOKUP(K3177,AM:AM,AN:AN)</f>
        <v>988.69900000000007</v>
      </c>
      <c r="Q3177">
        <f>O3177*_xlfn.XLOOKUP(K3177,AM:AM,AO:AO)</f>
        <v>1149.6500000000001</v>
      </c>
      <c r="R3177" t="str">
        <f>_xlfn.XLOOKUP(E3177,AF:AF,AG:AG)</f>
        <v>ROSEWOOD MIYAKOJIMA</v>
      </c>
      <c r="S3177" t="str">
        <f>_xlfn.XLOOKUP(E3177,AF:AF,AI:AI)</f>
        <v>Japan</v>
      </c>
      <c r="T3177">
        <f>WEEKNUM(G3177)</f>
        <v>18</v>
      </c>
      <c r="U3177">
        <f>YEAR(G3177)</f>
        <v>2025</v>
      </c>
      <c r="V3177" s="117">
        <f>IFERROR(Q3177/N3177,"0")</f>
        <v>0.10694418604651164</v>
      </c>
    </row>
    <row r="3178" spans="1:22">
      <c r="A3178" t="str">
        <f>_xlfn.XLOOKUP(D3178,BN:BN,BO:BO)</f>
        <v>México</v>
      </c>
      <c r="B3178" t="s">
        <v>25</v>
      </c>
      <c r="C3178">
        <v>471</v>
      </c>
      <c r="D3178" t="str">
        <f>_xlfn.XLOOKUP(C3178,BH:BH,BI:BI)</f>
        <v>VeronicaN</v>
      </c>
      <c r="E3178">
        <v>29027</v>
      </c>
      <c r="F3178" t="s">
        <v>1634</v>
      </c>
      <c r="G3178" s="63">
        <v>45777</v>
      </c>
      <c r="H3178" s="63">
        <v>45781</v>
      </c>
      <c r="I3178" t="s">
        <v>376</v>
      </c>
      <c r="J3178" t="str">
        <f>_xlfn.XLOOKUP(I3178,AS:AS,AU:AU)</f>
        <v>Hotel</v>
      </c>
      <c r="K3178" t="s">
        <v>33</v>
      </c>
      <c r="L3178">
        <v>10750</v>
      </c>
      <c r="M3178">
        <f>L3178*_xlfn.XLOOKUP(K3178,AM:AM,AN:AN)</f>
        <v>9245</v>
      </c>
      <c r="N3178">
        <f>L3178*_xlfn.XLOOKUP(K3178,AM:AM,AO:AO)</f>
        <v>10750</v>
      </c>
      <c r="O3178">
        <v>1149.6500000000001</v>
      </c>
      <c r="P3178">
        <f>O3178*_xlfn.XLOOKUP(K3178,AM:AM,AN:AN)</f>
        <v>988.69900000000007</v>
      </c>
      <c r="Q3178">
        <f>O3178*_xlfn.XLOOKUP(K3178,AM:AM,AO:AO)</f>
        <v>1149.6500000000001</v>
      </c>
      <c r="R3178" t="str">
        <f>_xlfn.XLOOKUP(E3178,AF:AF,AG:AG)</f>
        <v>ROSEWOOD MIYAKOJIMA</v>
      </c>
      <c r="S3178" t="str">
        <f>_xlfn.XLOOKUP(E3178,AF:AF,AI:AI)</f>
        <v>Japan</v>
      </c>
      <c r="T3178">
        <f>WEEKNUM(G3178)</f>
        <v>18</v>
      </c>
      <c r="U3178">
        <f>YEAR(G3178)</f>
        <v>2025</v>
      </c>
      <c r="V3178" s="117">
        <f>IFERROR(Q3178/N3178,"0")</f>
        <v>0.10694418604651164</v>
      </c>
    </row>
    <row r="3179" spans="1:22">
      <c r="A3179" t="str">
        <f>_xlfn.XLOOKUP(D3179,BN:BN,BO:BO)</f>
        <v>México</v>
      </c>
      <c r="B3179" t="s">
        <v>25</v>
      </c>
      <c r="C3179">
        <v>471</v>
      </c>
      <c r="D3179" t="str">
        <f>_xlfn.XLOOKUP(C3179,BH:BH,BI:BI)</f>
        <v>VeronicaN</v>
      </c>
      <c r="E3179">
        <v>29026</v>
      </c>
      <c r="F3179" t="s">
        <v>3880</v>
      </c>
      <c r="G3179" s="63">
        <v>45767</v>
      </c>
      <c r="H3179" s="63">
        <v>45770</v>
      </c>
      <c r="I3179" t="s">
        <v>376</v>
      </c>
      <c r="J3179" t="str">
        <f>_xlfn.XLOOKUP(I3179,AS:AS,AU:AU)</f>
        <v>Hotel</v>
      </c>
      <c r="K3179" t="s">
        <v>33</v>
      </c>
      <c r="L3179">
        <v>9036</v>
      </c>
      <c r="M3179">
        <f>L3179*_xlfn.XLOOKUP(K3179,AM:AM,AN:AN)</f>
        <v>7770.96</v>
      </c>
      <c r="N3179">
        <f>L3179*_xlfn.XLOOKUP(K3179,AM:AM,AO:AO)</f>
        <v>9036</v>
      </c>
      <c r="O3179">
        <v>634.41999999999996</v>
      </c>
      <c r="P3179">
        <f>O3179*_xlfn.XLOOKUP(K3179,AM:AM,AN:AN)</f>
        <v>545.60119999999995</v>
      </c>
      <c r="Q3179">
        <f>O3179*_xlfn.XLOOKUP(K3179,AM:AM,AO:AO)</f>
        <v>634.41999999999996</v>
      </c>
      <c r="R3179" t="str">
        <f>_xlfn.XLOOKUP(E3179,AF:AF,AG:AG)</f>
        <v>PARK HYATT KYOTO</v>
      </c>
      <c r="S3179" t="str">
        <f>_xlfn.XLOOKUP(E3179,AF:AF,AI:AI)</f>
        <v>Japan</v>
      </c>
      <c r="T3179">
        <f>WEEKNUM(G3179)</f>
        <v>17</v>
      </c>
      <c r="U3179">
        <f>YEAR(G3179)</f>
        <v>2025</v>
      </c>
      <c r="V3179" s="117">
        <f>IFERROR(Q3179/N3179,"0")</f>
        <v>7.0210270030987162E-2</v>
      </c>
    </row>
    <row r="3180" spans="1:22">
      <c r="A3180" t="str">
        <f>_xlfn.XLOOKUP(D3180,BN:BN,BO:BO)</f>
        <v>México</v>
      </c>
      <c r="B3180" t="s">
        <v>25</v>
      </c>
      <c r="C3180">
        <v>471</v>
      </c>
      <c r="D3180" t="str">
        <f>_xlfn.XLOOKUP(C3180,BH:BH,BI:BI)</f>
        <v>VeronicaN</v>
      </c>
      <c r="E3180">
        <v>29026</v>
      </c>
      <c r="F3180" t="s">
        <v>1632</v>
      </c>
      <c r="G3180" s="63">
        <v>45767</v>
      </c>
      <c r="H3180" s="63">
        <v>45770</v>
      </c>
      <c r="I3180" t="s">
        <v>376</v>
      </c>
      <c r="J3180" t="str">
        <f>_xlfn.XLOOKUP(I3180,AS:AS,AU:AU)</f>
        <v>Hotel</v>
      </c>
      <c r="K3180" t="s">
        <v>33</v>
      </c>
      <c r="L3180">
        <v>9036</v>
      </c>
      <c r="M3180">
        <f>L3180*_xlfn.XLOOKUP(K3180,AM:AM,AN:AN)</f>
        <v>7770.96</v>
      </c>
      <c r="N3180">
        <f>L3180*_xlfn.XLOOKUP(K3180,AM:AM,AO:AO)</f>
        <v>9036</v>
      </c>
      <c r="O3180">
        <v>634.41999999999996</v>
      </c>
      <c r="P3180">
        <f>O3180*_xlfn.XLOOKUP(K3180,AM:AM,AN:AN)</f>
        <v>545.60119999999995</v>
      </c>
      <c r="Q3180">
        <f>O3180*_xlfn.XLOOKUP(K3180,AM:AM,AO:AO)</f>
        <v>634.41999999999996</v>
      </c>
      <c r="R3180" t="str">
        <f>_xlfn.XLOOKUP(E3180,AF:AF,AG:AG)</f>
        <v>PARK HYATT KYOTO</v>
      </c>
      <c r="S3180" t="str">
        <f>_xlfn.XLOOKUP(E3180,AF:AF,AI:AI)</f>
        <v>Japan</v>
      </c>
      <c r="T3180">
        <f>WEEKNUM(G3180)</f>
        <v>17</v>
      </c>
      <c r="U3180">
        <f>YEAR(G3180)</f>
        <v>2025</v>
      </c>
      <c r="V3180" s="117">
        <f>IFERROR(Q3180/N3180,"0")</f>
        <v>7.0210270030987162E-2</v>
      </c>
    </row>
    <row r="3181" spans="1:22">
      <c r="A3181" t="str">
        <f>_xlfn.XLOOKUP(D3181,BN:BN,BO:BO)</f>
        <v>México</v>
      </c>
      <c r="B3181" t="s">
        <v>25</v>
      </c>
      <c r="C3181">
        <v>472</v>
      </c>
      <c r="D3181" t="str">
        <f>_xlfn.XLOOKUP(C3181,BH:BH,BI:BI)</f>
        <v>ManonR</v>
      </c>
      <c r="E3181">
        <v>25386</v>
      </c>
      <c r="F3181" t="s">
        <v>3881</v>
      </c>
      <c r="G3181" s="63">
        <v>45712</v>
      </c>
      <c r="H3181" s="63">
        <v>45714</v>
      </c>
      <c r="I3181" t="s">
        <v>376</v>
      </c>
      <c r="J3181" t="str">
        <f>_xlfn.XLOOKUP(I3181,AS:AS,AU:AU)</f>
        <v>Hotel</v>
      </c>
      <c r="K3181" t="s">
        <v>33</v>
      </c>
      <c r="L3181">
        <v>3214</v>
      </c>
      <c r="M3181">
        <f>L3181*_xlfn.XLOOKUP(K3181,AM:AM,AN:AN)</f>
        <v>2764.04</v>
      </c>
      <c r="N3181">
        <f>L3181*_xlfn.XLOOKUP(K3181,AM:AM,AO:AO)</f>
        <v>3214</v>
      </c>
      <c r="O3181">
        <v>224.4</v>
      </c>
      <c r="P3181">
        <f>O3181*_xlfn.XLOOKUP(K3181,AM:AM,AN:AN)</f>
        <v>192.98400000000001</v>
      </c>
      <c r="Q3181">
        <f>O3181*_xlfn.XLOOKUP(K3181,AM:AM,AO:AO)</f>
        <v>224.4</v>
      </c>
      <c r="R3181" t="str">
        <f>_xlfn.XLOOKUP(E3181,AF:AF,AG:AG)</f>
        <v>THE CONNAUGHT</v>
      </c>
      <c r="S3181" t="str">
        <f>_xlfn.XLOOKUP(E3181,AF:AF,AI:AI)</f>
        <v>United Kingdom</v>
      </c>
      <c r="T3181">
        <f>WEEKNUM(G3181)</f>
        <v>9</v>
      </c>
      <c r="U3181">
        <f>YEAR(G3181)</f>
        <v>2025</v>
      </c>
      <c r="V3181" s="117">
        <f>IFERROR(Q3181/N3181,"0")</f>
        <v>6.9819539514623524E-2</v>
      </c>
    </row>
    <row r="3182" spans="1:22">
      <c r="A3182" t="str">
        <f>_xlfn.XLOOKUP(D3182,BN:BN,BO:BO)</f>
        <v>México</v>
      </c>
      <c r="B3182" t="s">
        <v>25</v>
      </c>
      <c r="C3182">
        <v>472</v>
      </c>
      <c r="D3182" t="str">
        <f>_xlfn.XLOOKUP(C3182,BH:BH,BI:BI)</f>
        <v>ManonR</v>
      </c>
      <c r="E3182">
        <v>25514</v>
      </c>
      <c r="F3182" t="s">
        <v>3882</v>
      </c>
      <c r="G3182" s="63">
        <v>45769</v>
      </c>
      <c r="H3182" s="63">
        <v>45771</v>
      </c>
      <c r="I3182" t="s">
        <v>376</v>
      </c>
      <c r="J3182" t="str">
        <f>_xlfn.XLOOKUP(I3182,AS:AS,AU:AU)</f>
        <v>Hotel</v>
      </c>
      <c r="K3182" t="s">
        <v>33</v>
      </c>
      <c r="L3182">
        <v>2106.7199999999998</v>
      </c>
      <c r="M3182">
        <f>L3182*_xlfn.XLOOKUP(K3182,AM:AM,AN:AN)</f>
        <v>1811.7791999999997</v>
      </c>
      <c r="N3182">
        <f>L3182*_xlfn.XLOOKUP(K3182,AM:AM,AO:AO)</f>
        <v>2106.7199999999998</v>
      </c>
      <c r="O3182">
        <v>159.61000000000001</v>
      </c>
      <c r="P3182">
        <f>O3182*_xlfn.XLOOKUP(K3182,AM:AM,AN:AN)</f>
        <v>137.2646</v>
      </c>
      <c r="Q3182">
        <f>O3182*_xlfn.XLOOKUP(K3182,AM:AM,AO:AO)</f>
        <v>159.61000000000001</v>
      </c>
      <c r="R3182" t="str">
        <f>_xlfn.XLOOKUP(E3182,AF:AF,AG:AG)</f>
        <v>STRIPE</v>
      </c>
      <c r="S3182" t="str">
        <f>_xlfn.XLOOKUP(E3182,AF:AF,AI:AI)</f>
        <v>Mexico</v>
      </c>
      <c r="T3182">
        <f>WEEKNUM(G3182)</f>
        <v>17</v>
      </c>
      <c r="U3182">
        <f>YEAR(G3182)</f>
        <v>2025</v>
      </c>
      <c r="V3182" s="117">
        <f>IFERROR(Q3182/N3182,"0")</f>
        <v>7.5762322472848809E-2</v>
      </c>
    </row>
    <row r="3183" spans="1:22">
      <c r="A3183" t="str">
        <f>_xlfn.XLOOKUP(D3183,BN:BN,BO:BO)</f>
        <v>México</v>
      </c>
      <c r="B3183" t="s">
        <v>25</v>
      </c>
      <c r="C3183">
        <v>473</v>
      </c>
      <c r="D3183" t="str">
        <f>_xlfn.XLOOKUP(C3183,BH:BH,BI:BI)</f>
        <v>JorgeG</v>
      </c>
      <c r="E3183">
        <v>28991</v>
      </c>
      <c r="F3183" t="s">
        <v>3883</v>
      </c>
      <c r="G3183" s="63">
        <v>45839</v>
      </c>
      <c r="H3183" s="63">
        <v>45840</v>
      </c>
      <c r="I3183" t="s">
        <v>376</v>
      </c>
      <c r="J3183" t="str">
        <f>_xlfn.XLOOKUP(I3183,AS:AS,AU:AU)</f>
        <v>Hotel</v>
      </c>
      <c r="K3183" t="s">
        <v>27</v>
      </c>
      <c r="L3183">
        <v>570</v>
      </c>
      <c r="M3183">
        <f>L3183*_xlfn.XLOOKUP(K3183,AM:AM,AN:AN)</f>
        <v>570</v>
      </c>
      <c r="N3183">
        <f>L3183*_xlfn.XLOOKUP(K3183,AM:AM,AO:AO)</f>
        <v>661.19999999999993</v>
      </c>
      <c r="O3183">
        <v>85.5</v>
      </c>
      <c r="P3183">
        <f>O3183*_xlfn.XLOOKUP(K3183,AM:AM,AN:AN)</f>
        <v>85.5</v>
      </c>
      <c r="Q3183">
        <f>O3183*_xlfn.XLOOKUP(K3183,AM:AM,AO:AO)</f>
        <v>99.179999999999993</v>
      </c>
      <c r="R3183" t="str">
        <f>_xlfn.XLOOKUP(E3183,AF:AF,AG:AG)</f>
        <v>XENODOCHEIO MILOS</v>
      </c>
      <c r="S3183" t="str">
        <f>_xlfn.XLOOKUP(E3183,AF:AF,AI:AI)</f>
        <v>Greece</v>
      </c>
      <c r="T3183">
        <f>WEEKNUM(G3183)</f>
        <v>27</v>
      </c>
      <c r="U3183">
        <f>YEAR(G3183)</f>
        <v>2025</v>
      </c>
      <c r="V3183" s="117">
        <f>IFERROR(Q3183/N3183,"0")</f>
        <v>0.15</v>
      </c>
    </row>
    <row r="3184" spans="1:22">
      <c r="A3184" t="str">
        <f>_xlfn.XLOOKUP(D3184,BN:BN,BO:BO)</f>
        <v>México</v>
      </c>
      <c r="B3184" t="s">
        <v>25</v>
      </c>
      <c r="C3184">
        <v>474</v>
      </c>
      <c r="D3184" t="str">
        <f>_xlfn.XLOOKUP(C3184,BH:BH,BI:BI)</f>
        <v>ClaudiaF</v>
      </c>
      <c r="E3184">
        <v>23966</v>
      </c>
      <c r="F3184" t="s">
        <v>490</v>
      </c>
      <c r="G3184" s="63">
        <v>45896</v>
      </c>
      <c r="H3184" s="63">
        <v>45909</v>
      </c>
      <c r="I3184" t="s">
        <v>366</v>
      </c>
      <c r="J3184" t="str">
        <f>_xlfn.XLOOKUP(I3184,AS:AS,AU:AU)</f>
        <v>Vuelos</v>
      </c>
      <c r="K3184" t="s">
        <v>33</v>
      </c>
      <c r="L3184">
        <v>5334.66</v>
      </c>
      <c r="M3184">
        <f>L3184*_xlfn.XLOOKUP(K3184,AM:AM,AN:AN)</f>
        <v>4587.8076000000001</v>
      </c>
      <c r="N3184">
        <f>L3184*_xlfn.XLOOKUP(K3184,AM:AM,AO:AO)</f>
        <v>5334.66</v>
      </c>
      <c r="O3184">
        <v>0</v>
      </c>
      <c r="P3184">
        <f>O3184*_xlfn.XLOOKUP(K3184,AM:AM,AN:AN)</f>
        <v>0</v>
      </c>
      <c r="Q3184">
        <f>O3184*_xlfn.XLOOKUP(K3184,AM:AM,AO:AO)</f>
        <v>0</v>
      </c>
      <c r="R3184" t="str">
        <f>_xlfn.XLOOKUP(E3184,AF:AF,AG:AG)</f>
        <v>British Airways</v>
      </c>
      <c r="S3184" t="str">
        <f>_xlfn.XLOOKUP(E3184,AF:AF,AI:AI)</f>
        <v>United Kingdom</v>
      </c>
      <c r="T3184">
        <f>WEEKNUM(G3184)</f>
        <v>35</v>
      </c>
      <c r="U3184">
        <f>YEAR(G3184)</f>
        <v>2025</v>
      </c>
      <c r="V3184" s="117">
        <f>IFERROR(Q3184/N3184,"0")</f>
        <v>0</v>
      </c>
    </row>
    <row r="3185" spans="1:22">
      <c r="A3185" t="e">
        <f>_xlfn.XLOOKUP(D3185,BN:BN,BO:BO)</f>
        <v>#N/A</v>
      </c>
      <c r="B3185" t="s">
        <v>25</v>
      </c>
      <c r="C3185">
        <v>475</v>
      </c>
      <c r="D3185" t="e">
        <f>_xlfn.XLOOKUP(C3185,BH:BH,BI:BI)</f>
        <v>#N/A</v>
      </c>
      <c r="E3185">
        <v>29081</v>
      </c>
      <c r="F3185" t="s">
        <v>3884</v>
      </c>
      <c r="G3185" s="63">
        <v>45846</v>
      </c>
      <c r="H3185" s="63">
        <v>45848</v>
      </c>
      <c r="I3185" t="s">
        <v>376</v>
      </c>
      <c r="J3185" t="str">
        <f>_xlfn.XLOOKUP(I3185,AS:AS,AU:AU)</f>
        <v>Hotel</v>
      </c>
      <c r="K3185" t="s">
        <v>33</v>
      </c>
      <c r="L3185">
        <v>1531.82</v>
      </c>
      <c r="M3185">
        <f>L3185*_xlfn.XLOOKUP(K3185,AM:AM,AN:AN)</f>
        <v>1317.3652</v>
      </c>
      <c r="N3185">
        <f>L3185*_xlfn.XLOOKUP(K3185,AM:AM,AO:AO)</f>
        <v>1531.82</v>
      </c>
      <c r="O3185">
        <v>134.33000000000001</v>
      </c>
      <c r="P3185">
        <f>O3185*_xlfn.XLOOKUP(K3185,AM:AM,AN:AN)</f>
        <v>115.52380000000001</v>
      </c>
      <c r="Q3185">
        <f>O3185*_xlfn.XLOOKUP(K3185,AM:AM,AO:AO)</f>
        <v>134.33000000000001</v>
      </c>
      <c r="R3185" t="str">
        <f>_xlfn.XLOOKUP(E3185,AF:AF,AG:AG)</f>
        <v>PARK LANE HOTEL NEW YORK</v>
      </c>
      <c r="S3185" t="str">
        <f>_xlfn.XLOOKUP(E3185,AF:AF,AI:AI)</f>
        <v>United States</v>
      </c>
      <c r="T3185">
        <f>WEEKNUM(G3185)</f>
        <v>28</v>
      </c>
      <c r="U3185">
        <f>YEAR(G3185)</f>
        <v>2025</v>
      </c>
      <c r="V3185" s="117">
        <f>IFERROR(Q3185/N3185,"0")</f>
        <v>8.769307098745284E-2</v>
      </c>
    </row>
    <row r="3186" spans="1:22">
      <c r="A3186" t="e">
        <f>_xlfn.XLOOKUP(D3186,BN:BN,BO:BO)</f>
        <v>#N/A</v>
      </c>
      <c r="B3186" t="s">
        <v>25</v>
      </c>
      <c r="C3186">
        <v>475</v>
      </c>
      <c r="D3186" t="e">
        <f>_xlfn.XLOOKUP(C3186,BH:BH,BI:BI)</f>
        <v>#N/A</v>
      </c>
      <c r="E3186">
        <v>29081</v>
      </c>
      <c r="F3186" t="s">
        <v>3885</v>
      </c>
      <c r="G3186" s="63">
        <v>45846</v>
      </c>
      <c r="H3186" s="63">
        <v>45848</v>
      </c>
      <c r="I3186" t="s">
        <v>376</v>
      </c>
      <c r="J3186" t="str">
        <f>_xlfn.XLOOKUP(I3186,AS:AS,AU:AU)</f>
        <v>Hotel</v>
      </c>
      <c r="K3186" t="s">
        <v>33</v>
      </c>
      <c r="L3186">
        <v>1894.42</v>
      </c>
      <c r="M3186">
        <f>L3186*_xlfn.XLOOKUP(K3186,AM:AM,AN:AN)</f>
        <v>1629.2012</v>
      </c>
      <c r="N3186">
        <f>L3186*_xlfn.XLOOKUP(K3186,AM:AM,AO:AO)</f>
        <v>1894.42</v>
      </c>
      <c r="O3186">
        <v>165.93</v>
      </c>
      <c r="P3186">
        <f>O3186*_xlfn.XLOOKUP(K3186,AM:AM,AN:AN)</f>
        <v>142.69980000000001</v>
      </c>
      <c r="Q3186">
        <f>O3186*_xlfn.XLOOKUP(K3186,AM:AM,AO:AO)</f>
        <v>165.93</v>
      </c>
      <c r="R3186" t="str">
        <f>_xlfn.XLOOKUP(E3186,AF:AF,AG:AG)</f>
        <v>PARK LANE HOTEL NEW YORK</v>
      </c>
      <c r="S3186" t="str">
        <f>_xlfn.XLOOKUP(E3186,AF:AF,AI:AI)</f>
        <v>United States</v>
      </c>
      <c r="T3186">
        <f>WEEKNUM(G3186)</f>
        <v>28</v>
      </c>
      <c r="U3186">
        <f>YEAR(G3186)</f>
        <v>2025</v>
      </c>
      <c r="V3186" s="117">
        <f>IFERROR(Q3186/N3186,"0")</f>
        <v>8.7588813462695703E-2</v>
      </c>
    </row>
    <row r="3187" spans="1:22">
      <c r="A3187" t="e">
        <f>_xlfn.XLOOKUP(D3187,BN:BN,BO:BO)</f>
        <v>#N/A</v>
      </c>
      <c r="B3187" t="s">
        <v>25</v>
      </c>
      <c r="C3187">
        <v>475</v>
      </c>
      <c r="D3187" t="e">
        <f>_xlfn.XLOOKUP(C3187,BH:BH,BI:BI)</f>
        <v>#N/A</v>
      </c>
      <c r="E3187">
        <v>29081</v>
      </c>
      <c r="F3187" t="s">
        <v>3886</v>
      </c>
      <c r="G3187" s="63">
        <v>45845</v>
      </c>
      <c r="H3187" s="63">
        <v>45846</v>
      </c>
      <c r="I3187" t="s">
        <v>376</v>
      </c>
      <c r="J3187" t="str">
        <f>_xlfn.XLOOKUP(I3187,AS:AS,AU:AU)</f>
        <v>Hotel</v>
      </c>
      <c r="K3187" t="s">
        <v>33</v>
      </c>
      <c r="L3187">
        <v>642.77</v>
      </c>
      <c r="M3187">
        <f>L3187*_xlfn.XLOOKUP(K3187,AM:AM,AN:AN)</f>
        <v>552.78219999999999</v>
      </c>
      <c r="N3187">
        <f>L3187*_xlfn.XLOOKUP(K3187,AM:AM,AO:AO)</f>
        <v>642.77</v>
      </c>
      <c r="O3187">
        <v>55.71</v>
      </c>
      <c r="P3187">
        <f>O3187*_xlfn.XLOOKUP(K3187,AM:AM,AN:AN)</f>
        <v>47.910600000000002</v>
      </c>
      <c r="Q3187">
        <f>O3187*_xlfn.XLOOKUP(K3187,AM:AM,AO:AO)</f>
        <v>55.71</v>
      </c>
      <c r="R3187" t="str">
        <f>_xlfn.XLOOKUP(E3187,AF:AF,AG:AG)</f>
        <v>PARK LANE HOTEL NEW YORK</v>
      </c>
      <c r="S3187" t="str">
        <f>_xlfn.XLOOKUP(E3187,AF:AF,AI:AI)</f>
        <v>United States</v>
      </c>
      <c r="T3187">
        <f>WEEKNUM(G3187)</f>
        <v>28</v>
      </c>
      <c r="U3187">
        <f>YEAR(G3187)</f>
        <v>2025</v>
      </c>
      <c r="V3187" s="117">
        <f>IFERROR(Q3187/N3187,"0")</f>
        <v>8.6671748837064577E-2</v>
      </c>
    </row>
    <row r="3188" spans="1:22">
      <c r="A3188" t="e">
        <f>_xlfn.XLOOKUP(D3188,BN:BN,BO:BO)</f>
        <v>#N/A</v>
      </c>
      <c r="B3188" t="s">
        <v>25</v>
      </c>
      <c r="C3188">
        <v>475</v>
      </c>
      <c r="D3188" t="e">
        <f>_xlfn.XLOOKUP(C3188,BH:BH,BI:BI)</f>
        <v>#N/A</v>
      </c>
      <c r="E3188">
        <v>29081</v>
      </c>
      <c r="F3188" t="s">
        <v>3887</v>
      </c>
      <c r="G3188" s="63">
        <v>45845</v>
      </c>
      <c r="H3188" s="63">
        <v>45846</v>
      </c>
      <c r="I3188" t="s">
        <v>376</v>
      </c>
      <c r="J3188" t="str">
        <f>_xlfn.XLOOKUP(I3188,AS:AS,AU:AU)</f>
        <v>Hotel</v>
      </c>
      <c r="K3188" t="s">
        <v>33</v>
      </c>
      <c r="L3188">
        <v>642.77</v>
      </c>
      <c r="M3188">
        <f>L3188*_xlfn.XLOOKUP(K3188,AM:AM,AN:AN)</f>
        <v>552.78219999999999</v>
      </c>
      <c r="N3188">
        <f>L3188*_xlfn.XLOOKUP(K3188,AM:AM,AO:AO)</f>
        <v>642.77</v>
      </c>
      <c r="O3188">
        <v>55.71</v>
      </c>
      <c r="P3188">
        <f>O3188*_xlfn.XLOOKUP(K3188,AM:AM,AN:AN)</f>
        <v>47.910600000000002</v>
      </c>
      <c r="Q3188">
        <f>O3188*_xlfn.XLOOKUP(K3188,AM:AM,AO:AO)</f>
        <v>55.71</v>
      </c>
      <c r="R3188" t="str">
        <f>_xlfn.XLOOKUP(E3188,AF:AF,AG:AG)</f>
        <v>PARK LANE HOTEL NEW YORK</v>
      </c>
      <c r="S3188" t="str">
        <f>_xlfn.XLOOKUP(E3188,AF:AF,AI:AI)</f>
        <v>United States</v>
      </c>
      <c r="T3188">
        <f>WEEKNUM(G3188)</f>
        <v>28</v>
      </c>
      <c r="U3188">
        <f>YEAR(G3188)</f>
        <v>2025</v>
      </c>
      <c r="V3188" s="117">
        <f>IFERROR(Q3188/N3188,"0")</f>
        <v>8.6671748837064577E-2</v>
      </c>
    </row>
    <row r="3189" spans="1:22">
      <c r="A3189" t="e">
        <f>_xlfn.XLOOKUP(D3189,BN:BN,BO:BO)</f>
        <v>#N/A</v>
      </c>
      <c r="B3189" t="s">
        <v>25</v>
      </c>
      <c r="C3189">
        <v>476</v>
      </c>
      <c r="D3189" t="e">
        <f>_xlfn.XLOOKUP(C3189,BH:BH,BI:BI)</f>
        <v>#N/A</v>
      </c>
      <c r="E3189">
        <v>0</v>
      </c>
      <c r="F3189" t="s">
        <v>3888</v>
      </c>
      <c r="G3189" s="63">
        <v>45756</v>
      </c>
      <c r="H3189" s="63">
        <v>45772</v>
      </c>
      <c r="I3189" t="s">
        <v>396</v>
      </c>
      <c r="J3189" t="str">
        <f>_xlfn.XLOOKUP(I3189,AS:AS,AU:AU)</f>
        <v>Honorarios</v>
      </c>
      <c r="K3189" t="s">
        <v>33</v>
      </c>
      <c r="L3189">
        <v>0</v>
      </c>
      <c r="M3189">
        <f>L3189*_xlfn.XLOOKUP(K3189,AM:AM,AN:AN)</f>
        <v>0</v>
      </c>
      <c r="N3189">
        <f>L3189*_xlfn.XLOOKUP(K3189,AM:AM,AO:AO)</f>
        <v>0</v>
      </c>
      <c r="O3189">
        <v>0</v>
      </c>
      <c r="P3189">
        <f>O3189*_xlfn.XLOOKUP(K3189,AM:AM,AN:AN)</f>
        <v>0</v>
      </c>
      <c r="Q3189">
        <f>O3189*_xlfn.XLOOKUP(K3189,AM:AM,AO:AO)</f>
        <v>0</v>
      </c>
      <c r="R3189" t="str">
        <f>_xlfn.XLOOKUP(E3189,AF:AF,AG:AG)</f>
        <v>FEES</v>
      </c>
      <c r="S3189">
        <f>_xlfn.XLOOKUP(E3189,AF:AF,AI:AI)</f>
        <v>0</v>
      </c>
      <c r="T3189">
        <f>WEEKNUM(G3189)</f>
        <v>15</v>
      </c>
      <c r="U3189">
        <f>YEAR(G3189)</f>
        <v>2025</v>
      </c>
      <c r="V3189" s="117" t="str">
        <f>IFERROR(Q3189/N3189,"0")</f>
        <v>0</v>
      </c>
    </row>
    <row r="3190" spans="1:22">
      <c r="A3190" t="str">
        <f>_xlfn.XLOOKUP(D3190,BN:BN,BO:BO)</f>
        <v>Madrid</v>
      </c>
      <c r="B3190" t="s">
        <v>25</v>
      </c>
      <c r="C3190">
        <v>477</v>
      </c>
      <c r="D3190" t="str">
        <f>_xlfn.XLOOKUP(C3190,BH:BH,BI:BI)</f>
        <v>MartinB</v>
      </c>
      <c r="E3190">
        <v>29070</v>
      </c>
      <c r="F3190" t="s">
        <v>3889</v>
      </c>
      <c r="G3190" s="63">
        <v>45854</v>
      </c>
      <c r="H3190" s="63">
        <v>45856</v>
      </c>
      <c r="I3190" t="s">
        <v>376</v>
      </c>
      <c r="J3190" t="str">
        <f>_xlfn.XLOOKUP(I3190,AS:AS,AU:AU)</f>
        <v>Hotel</v>
      </c>
      <c r="K3190" t="s">
        <v>27</v>
      </c>
      <c r="L3190">
        <v>1437.5</v>
      </c>
      <c r="M3190">
        <f>L3190*_xlfn.XLOOKUP(K3190,AM:AM,AN:AN)</f>
        <v>1437.5</v>
      </c>
      <c r="N3190">
        <f>L3190*_xlfn.XLOOKUP(K3190,AM:AM,AO:AO)</f>
        <v>1667.4999999999998</v>
      </c>
      <c r="O3190">
        <v>810.5</v>
      </c>
      <c r="P3190">
        <f>O3190*_xlfn.XLOOKUP(K3190,AM:AM,AN:AN)</f>
        <v>810.5</v>
      </c>
      <c r="Q3190">
        <f>O3190*_xlfn.XLOOKUP(K3190,AM:AM,AO:AO)</f>
        <v>940.18</v>
      </c>
      <c r="R3190" t="str">
        <f>_xlfn.XLOOKUP(E3190,AF:AF,AG:AG)</f>
        <v>VMAISON BRERA MILANO</v>
      </c>
      <c r="S3190" t="str">
        <f>_xlfn.XLOOKUP(E3190,AF:AF,AI:AI)</f>
        <v>Italy</v>
      </c>
      <c r="T3190">
        <f>WEEKNUM(G3190)</f>
        <v>29</v>
      </c>
      <c r="U3190">
        <f>YEAR(G3190)</f>
        <v>2025</v>
      </c>
      <c r="V3190" s="117">
        <f>IFERROR(Q3190/N3190,"0")</f>
        <v>0.56382608695652181</v>
      </c>
    </row>
    <row r="3191" spans="1:22">
      <c r="A3191" t="str">
        <f>_xlfn.XLOOKUP(D3191,BN:BN,BO:BO)</f>
        <v>México</v>
      </c>
      <c r="B3191" t="s">
        <v>25</v>
      </c>
      <c r="C3191">
        <v>478</v>
      </c>
      <c r="D3191" t="str">
        <f>_xlfn.XLOOKUP(C3191,BH:BH,BI:BI)</f>
        <v>EduardoP</v>
      </c>
      <c r="E3191">
        <v>24991</v>
      </c>
      <c r="F3191" t="s">
        <v>3890</v>
      </c>
      <c r="G3191" s="63">
        <v>45851</v>
      </c>
      <c r="H3191" s="63">
        <v>45855</v>
      </c>
      <c r="I3191" t="s">
        <v>376</v>
      </c>
      <c r="J3191" t="str">
        <f>_xlfn.XLOOKUP(I3191,AS:AS,AU:AU)</f>
        <v>Hotel</v>
      </c>
      <c r="K3191" t="s">
        <v>33</v>
      </c>
      <c r="L3191">
        <v>8311</v>
      </c>
      <c r="M3191">
        <f>L3191*_xlfn.XLOOKUP(K3191,AM:AM,AN:AN)</f>
        <v>7147.46</v>
      </c>
      <c r="N3191">
        <f>L3191*_xlfn.XLOOKUP(K3191,AM:AM,AO:AO)</f>
        <v>8311</v>
      </c>
      <c r="O3191">
        <v>696.84</v>
      </c>
      <c r="P3191">
        <f>O3191*_xlfn.XLOOKUP(K3191,AM:AM,AN:AN)</f>
        <v>599.28240000000005</v>
      </c>
      <c r="Q3191">
        <f>O3191*_xlfn.XLOOKUP(K3191,AM:AM,AO:AO)</f>
        <v>696.84</v>
      </c>
      <c r="R3191" t="str">
        <f>_xlfn.XLOOKUP(E3191,AF:AF,AG:AG)</f>
        <v>HOTEL SANDERS</v>
      </c>
      <c r="S3191" t="str">
        <f>_xlfn.XLOOKUP(E3191,AF:AF,AI:AI)</f>
        <v>Denmark</v>
      </c>
      <c r="T3191">
        <f>WEEKNUM(G3191)</f>
        <v>29</v>
      </c>
      <c r="U3191">
        <f>YEAR(G3191)</f>
        <v>2025</v>
      </c>
      <c r="V3191" s="117">
        <f>IFERROR(Q3191/N3191,"0")</f>
        <v>8.3845505955961977E-2</v>
      </c>
    </row>
    <row r="3192" spans="1:22">
      <c r="A3192" t="str">
        <f>_xlfn.XLOOKUP(D3192,BN:BN,BO:BO)</f>
        <v>México</v>
      </c>
      <c r="B3192" t="s">
        <v>25</v>
      </c>
      <c r="C3192">
        <v>479</v>
      </c>
      <c r="D3192" t="str">
        <f>_xlfn.XLOOKUP(C3192,BH:BH,BI:BI)</f>
        <v>EduardoP</v>
      </c>
      <c r="E3192">
        <v>27719</v>
      </c>
      <c r="F3192" t="s">
        <v>3891</v>
      </c>
      <c r="G3192" s="63">
        <v>45855</v>
      </c>
      <c r="H3192" s="63">
        <v>45857</v>
      </c>
      <c r="I3192" t="s">
        <v>376</v>
      </c>
      <c r="J3192" t="str">
        <f>_xlfn.XLOOKUP(I3192,AS:AS,AU:AU)</f>
        <v>Hotel</v>
      </c>
      <c r="K3192" t="s">
        <v>33</v>
      </c>
      <c r="L3192">
        <v>3878</v>
      </c>
      <c r="M3192">
        <f>L3192*_xlfn.XLOOKUP(K3192,AM:AM,AN:AN)</f>
        <v>3335.08</v>
      </c>
      <c r="N3192">
        <f>L3192*_xlfn.XLOOKUP(K3192,AM:AM,AO:AO)</f>
        <v>3878</v>
      </c>
      <c r="O3192">
        <v>341.94</v>
      </c>
      <c r="P3192">
        <f>O3192*_xlfn.XLOOKUP(K3192,AM:AM,AN:AN)</f>
        <v>294.0684</v>
      </c>
      <c r="Q3192">
        <f>O3192*_xlfn.XLOOKUP(K3192,AM:AM,AO:AO)</f>
        <v>341.94</v>
      </c>
      <c r="R3192" t="str">
        <f>_xlfn.XLOOKUP(E3192,AF:AF,AG:AG)</f>
        <v>STOCKHOLM STADSHOTELL</v>
      </c>
      <c r="S3192" t="str">
        <f>_xlfn.XLOOKUP(E3192,AF:AF,AI:AI)</f>
        <v>Sweden</v>
      </c>
      <c r="T3192">
        <f>WEEKNUM(G3192)</f>
        <v>29</v>
      </c>
      <c r="U3192">
        <f>YEAR(G3192)</f>
        <v>2025</v>
      </c>
      <c r="V3192" s="117">
        <f>IFERROR(Q3192/N3192,"0")</f>
        <v>8.817431665807117E-2</v>
      </c>
    </row>
    <row r="3193" spans="1:22">
      <c r="A3193" t="str">
        <f>_xlfn.XLOOKUP(D3193,BN:BN,BO:BO)</f>
        <v>México</v>
      </c>
      <c r="B3193" t="s">
        <v>25</v>
      </c>
      <c r="C3193">
        <v>480</v>
      </c>
      <c r="D3193" t="str">
        <f>_xlfn.XLOOKUP(C3193,BH:BH,BI:BI)</f>
        <v>EduardoP</v>
      </c>
      <c r="E3193">
        <v>24991</v>
      </c>
      <c r="F3193" t="s">
        <v>3890</v>
      </c>
      <c r="G3193" s="63">
        <v>45863</v>
      </c>
      <c r="H3193" s="63">
        <v>45865</v>
      </c>
      <c r="I3193" t="s">
        <v>376</v>
      </c>
      <c r="J3193" t="str">
        <f>_xlfn.XLOOKUP(I3193,AS:AS,AU:AU)</f>
        <v>Hotel</v>
      </c>
      <c r="K3193" t="s">
        <v>33</v>
      </c>
      <c r="L3193">
        <v>4998</v>
      </c>
      <c r="M3193">
        <f>L3193*_xlfn.XLOOKUP(K3193,AM:AM,AN:AN)</f>
        <v>4298.28</v>
      </c>
      <c r="N3193">
        <f>L3193*_xlfn.XLOOKUP(K3193,AM:AM,AO:AO)</f>
        <v>4998</v>
      </c>
      <c r="O3193">
        <v>390.33</v>
      </c>
      <c r="P3193">
        <f>O3193*_xlfn.XLOOKUP(K3193,AM:AM,AN:AN)</f>
        <v>335.68379999999996</v>
      </c>
      <c r="Q3193">
        <f>O3193*_xlfn.XLOOKUP(K3193,AM:AM,AO:AO)</f>
        <v>390.33</v>
      </c>
      <c r="R3193" t="str">
        <f>_xlfn.XLOOKUP(E3193,AF:AF,AG:AG)</f>
        <v>HOTEL SANDERS</v>
      </c>
      <c r="S3193" t="str">
        <f>_xlfn.XLOOKUP(E3193,AF:AF,AI:AI)</f>
        <v>Denmark</v>
      </c>
      <c r="T3193">
        <f>WEEKNUM(G3193)</f>
        <v>30</v>
      </c>
      <c r="U3193">
        <f>YEAR(G3193)</f>
        <v>2025</v>
      </c>
      <c r="V3193" s="117">
        <f>IFERROR(Q3193/N3193,"0")</f>
        <v>7.8097238895558224E-2</v>
      </c>
    </row>
    <row r="3194" spans="1:22">
      <c r="A3194" t="str">
        <f>_xlfn.XLOOKUP(D3194,BN:BN,BO:BO)</f>
        <v>México</v>
      </c>
      <c r="B3194" t="s">
        <v>25</v>
      </c>
      <c r="C3194">
        <v>481</v>
      </c>
      <c r="D3194" t="str">
        <f>_xlfn.XLOOKUP(C3194,BH:BH,BI:BI)</f>
        <v>LucianaE</v>
      </c>
      <c r="E3194">
        <v>23590</v>
      </c>
      <c r="F3194" t="s">
        <v>3892</v>
      </c>
      <c r="G3194" s="63">
        <v>45860</v>
      </c>
      <c r="H3194" s="63">
        <v>45872</v>
      </c>
      <c r="I3194" t="s">
        <v>366</v>
      </c>
      <c r="J3194" t="str">
        <f>_xlfn.XLOOKUP(I3194,AS:AS,AU:AU)</f>
        <v>Vuelos</v>
      </c>
      <c r="K3194" t="s">
        <v>33</v>
      </c>
      <c r="L3194">
        <v>2526.38</v>
      </c>
      <c r="M3194">
        <f>L3194*_xlfn.XLOOKUP(K3194,AM:AM,AN:AN)</f>
        <v>2172.6867999999999</v>
      </c>
      <c r="N3194">
        <f>L3194*_xlfn.XLOOKUP(K3194,AM:AM,AO:AO)</f>
        <v>2526.38</v>
      </c>
      <c r="O3194">
        <v>44.32</v>
      </c>
      <c r="P3194">
        <f>O3194*_xlfn.XLOOKUP(K3194,AM:AM,AN:AN)</f>
        <v>38.115200000000002</v>
      </c>
      <c r="Q3194">
        <f>O3194*_xlfn.XLOOKUP(K3194,AM:AM,AO:AO)</f>
        <v>44.32</v>
      </c>
      <c r="R3194" t="str">
        <f>_xlfn.XLOOKUP(E3194,AF:AF,AG:AG)</f>
        <v>AEROMÉXICO</v>
      </c>
      <c r="S3194" t="str">
        <f>_xlfn.XLOOKUP(E3194,AF:AF,AI:AI)</f>
        <v>Mexico</v>
      </c>
      <c r="T3194">
        <f>WEEKNUM(G3194)</f>
        <v>30</v>
      </c>
      <c r="U3194">
        <f>YEAR(G3194)</f>
        <v>2025</v>
      </c>
      <c r="V3194" s="117">
        <f>IFERROR(Q3194/N3194,"0")</f>
        <v>1.7542887451610603E-2</v>
      </c>
    </row>
    <row r="3195" spans="1:22">
      <c r="A3195" t="str">
        <f>_xlfn.XLOOKUP(D3195,BN:BN,BO:BO)</f>
        <v>México</v>
      </c>
      <c r="B3195" t="s">
        <v>25</v>
      </c>
      <c r="C3195">
        <v>481</v>
      </c>
      <c r="D3195" t="str">
        <f>_xlfn.XLOOKUP(C3195,BH:BH,BI:BI)</f>
        <v>LucianaE</v>
      </c>
      <c r="E3195">
        <v>23590</v>
      </c>
      <c r="F3195" t="s">
        <v>3893</v>
      </c>
      <c r="G3195" s="63">
        <v>45860</v>
      </c>
      <c r="H3195" s="63">
        <v>45872</v>
      </c>
      <c r="I3195" t="s">
        <v>366</v>
      </c>
      <c r="J3195" t="str">
        <f>_xlfn.XLOOKUP(I3195,AS:AS,AU:AU)</f>
        <v>Vuelos</v>
      </c>
      <c r="K3195" t="s">
        <v>33</v>
      </c>
      <c r="L3195">
        <v>2526.38</v>
      </c>
      <c r="M3195">
        <f>L3195*_xlfn.XLOOKUP(K3195,AM:AM,AN:AN)</f>
        <v>2172.6867999999999</v>
      </c>
      <c r="N3195">
        <f>L3195*_xlfn.XLOOKUP(K3195,AM:AM,AO:AO)</f>
        <v>2526.38</v>
      </c>
      <c r="O3195">
        <v>44.32</v>
      </c>
      <c r="P3195">
        <f>O3195*_xlfn.XLOOKUP(K3195,AM:AM,AN:AN)</f>
        <v>38.115200000000002</v>
      </c>
      <c r="Q3195">
        <f>O3195*_xlfn.XLOOKUP(K3195,AM:AM,AO:AO)</f>
        <v>44.32</v>
      </c>
      <c r="R3195" t="str">
        <f>_xlfn.XLOOKUP(E3195,AF:AF,AG:AG)</f>
        <v>AEROMÉXICO</v>
      </c>
      <c r="S3195" t="str">
        <f>_xlfn.XLOOKUP(E3195,AF:AF,AI:AI)</f>
        <v>Mexico</v>
      </c>
      <c r="T3195">
        <f>WEEKNUM(G3195)</f>
        <v>30</v>
      </c>
      <c r="U3195">
        <f>YEAR(G3195)</f>
        <v>2025</v>
      </c>
      <c r="V3195" s="117">
        <f>IFERROR(Q3195/N3195,"0")</f>
        <v>1.7542887451610603E-2</v>
      </c>
    </row>
    <row r="3196" spans="1:22">
      <c r="A3196" t="str">
        <f>_xlfn.XLOOKUP(D3196,BN:BN,BO:BO)</f>
        <v>México</v>
      </c>
      <c r="B3196" t="s">
        <v>25</v>
      </c>
      <c r="C3196">
        <v>481</v>
      </c>
      <c r="D3196" t="str">
        <f>_xlfn.XLOOKUP(C3196,BH:BH,BI:BI)</f>
        <v>LucianaE</v>
      </c>
      <c r="E3196">
        <v>0</v>
      </c>
      <c r="F3196" t="s">
        <v>2790</v>
      </c>
      <c r="G3196" s="63">
        <v>45860</v>
      </c>
      <c r="H3196" s="63">
        <v>45872</v>
      </c>
      <c r="I3196" t="s">
        <v>396</v>
      </c>
      <c r="J3196" t="str">
        <f>_xlfn.XLOOKUP(I3196,AS:AS,AU:AU)</f>
        <v>Honorarios</v>
      </c>
      <c r="K3196" t="s">
        <v>33</v>
      </c>
      <c r="L3196">
        <v>70</v>
      </c>
      <c r="M3196">
        <f>L3196*_xlfn.XLOOKUP(K3196,AM:AM,AN:AN)</f>
        <v>60.199999999999996</v>
      </c>
      <c r="N3196">
        <f>L3196*_xlfn.XLOOKUP(K3196,AM:AM,AO:AO)</f>
        <v>70</v>
      </c>
      <c r="O3196">
        <v>70</v>
      </c>
      <c r="P3196">
        <f>O3196*_xlfn.XLOOKUP(K3196,AM:AM,AN:AN)</f>
        <v>60.199999999999996</v>
      </c>
      <c r="Q3196">
        <f>O3196*_xlfn.XLOOKUP(K3196,AM:AM,AO:AO)</f>
        <v>70</v>
      </c>
      <c r="R3196" t="str">
        <f>_xlfn.XLOOKUP(E3196,AF:AF,AG:AG)</f>
        <v>FEES</v>
      </c>
      <c r="S3196">
        <f>_xlfn.XLOOKUP(E3196,AF:AF,AI:AI)</f>
        <v>0</v>
      </c>
      <c r="T3196">
        <f>WEEKNUM(G3196)</f>
        <v>30</v>
      </c>
      <c r="U3196">
        <f>YEAR(G3196)</f>
        <v>2025</v>
      </c>
      <c r="V3196" s="117">
        <f>IFERROR(Q3196/N3196,"0")</f>
        <v>1</v>
      </c>
    </row>
    <row r="3197" spans="1:22">
      <c r="A3197" t="str">
        <f>_xlfn.XLOOKUP(D3197,BN:BN,BO:BO)</f>
        <v>México</v>
      </c>
      <c r="B3197" t="s">
        <v>25</v>
      </c>
      <c r="C3197">
        <v>482</v>
      </c>
      <c r="D3197" t="str">
        <f>_xlfn.XLOOKUP(C3197,BH:BH,BI:BI)</f>
        <v>MinervaH</v>
      </c>
      <c r="E3197">
        <v>23527</v>
      </c>
      <c r="F3197" t="s">
        <v>3894</v>
      </c>
      <c r="G3197" s="63">
        <v>45843</v>
      </c>
      <c r="H3197" s="63">
        <v>45845</v>
      </c>
      <c r="I3197" t="s">
        <v>376</v>
      </c>
      <c r="J3197" t="str">
        <f>_xlfn.XLOOKUP(I3197,AS:AS,AU:AU)</f>
        <v>Hotel</v>
      </c>
      <c r="K3197" t="s">
        <v>27</v>
      </c>
      <c r="L3197">
        <v>3878</v>
      </c>
      <c r="M3197">
        <f>L3197*_xlfn.XLOOKUP(K3197,AM:AM,AN:AN)</f>
        <v>3878</v>
      </c>
      <c r="N3197">
        <f>L3197*_xlfn.XLOOKUP(K3197,AM:AM,AO:AO)</f>
        <v>4498.4799999999996</v>
      </c>
      <c r="O3197">
        <v>329</v>
      </c>
      <c r="P3197">
        <f>O3197*_xlfn.XLOOKUP(K3197,AM:AM,AN:AN)</f>
        <v>329</v>
      </c>
      <c r="Q3197">
        <f>O3197*_xlfn.XLOOKUP(K3197,AM:AM,AO:AO)</f>
        <v>381.64</v>
      </c>
      <c r="R3197" t="str">
        <f>_xlfn.XLOOKUP(E3197,AF:AF,AG:AG)</f>
        <v>PORTRAIT MILANO HOTEL LUNGARNO COLLECTION</v>
      </c>
      <c r="S3197" t="str">
        <f>_xlfn.XLOOKUP(E3197,AF:AF,AI:AI)</f>
        <v>Italy</v>
      </c>
      <c r="T3197">
        <f>WEEKNUM(G3197)</f>
        <v>27</v>
      </c>
      <c r="U3197">
        <f>YEAR(G3197)</f>
        <v>2025</v>
      </c>
      <c r="V3197" s="117">
        <f>IFERROR(Q3197/N3197,"0")</f>
        <v>8.4837545126353803E-2</v>
      </c>
    </row>
    <row r="3198" spans="1:22">
      <c r="A3198" t="str">
        <f>_xlfn.XLOOKUP(D3198,BN:BN,BO:BO)</f>
        <v>México</v>
      </c>
      <c r="B3198" t="s">
        <v>25</v>
      </c>
      <c r="C3198">
        <v>482</v>
      </c>
      <c r="D3198" t="str">
        <f>_xlfn.XLOOKUP(C3198,BH:BH,BI:BI)</f>
        <v>MinervaH</v>
      </c>
      <c r="E3198">
        <v>23527</v>
      </c>
      <c r="F3198" t="s">
        <v>3895</v>
      </c>
      <c r="G3198" s="63">
        <v>45849</v>
      </c>
      <c r="H3198" s="63">
        <v>45850</v>
      </c>
      <c r="I3198" t="s">
        <v>376</v>
      </c>
      <c r="J3198" t="str">
        <f>_xlfn.XLOOKUP(I3198,AS:AS,AU:AU)</f>
        <v>Hotel</v>
      </c>
      <c r="K3198" t="s">
        <v>27</v>
      </c>
      <c r="L3198">
        <v>1884</v>
      </c>
      <c r="M3198">
        <f>L3198*_xlfn.XLOOKUP(K3198,AM:AM,AN:AN)</f>
        <v>1884</v>
      </c>
      <c r="N3198">
        <f>L3198*_xlfn.XLOOKUP(K3198,AM:AM,AO:AO)</f>
        <v>2185.44</v>
      </c>
      <c r="O3198">
        <v>282</v>
      </c>
      <c r="P3198">
        <f>O3198*_xlfn.XLOOKUP(K3198,AM:AM,AN:AN)</f>
        <v>282</v>
      </c>
      <c r="Q3198">
        <f>O3198*_xlfn.XLOOKUP(K3198,AM:AM,AO:AO)</f>
        <v>327.12</v>
      </c>
      <c r="R3198" t="str">
        <f>_xlfn.XLOOKUP(E3198,AF:AF,AG:AG)</f>
        <v>PORTRAIT MILANO HOTEL LUNGARNO COLLECTION</v>
      </c>
      <c r="S3198" t="str">
        <f>_xlfn.XLOOKUP(E3198,AF:AF,AI:AI)</f>
        <v>Italy</v>
      </c>
      <c r="T3198">
        <f>WEEKNUM(G3198)</f>
        <v>28</v>
      </c>
      <c r="U3198">
        <f>YEAR(G3198)</f>
        <v>2025</v>
      </c>
      <c r="V3198" s="117">
        <f>IFERROR(Q3198/N3198,"0")</f>
        <v>0.14968152866242038</v>
      </c>
    </row>
    <row r="3199" spans="1:22">
      <c r="A3199" t="str">
        <f>_xlfn.XLOOKUP(D3199,BN:BN,BO:BO)</f>
        <v>México</v>
      </c>
      <c r="B3199" t="s">
        <v>25</v>
      </c>
      <c r="C3199">
        <v>482</v>
      </c>
      <c r="D3199" t="str">
        <f>_xlfn.XLOOKUP(C3199,BH:BH,BI:BI)</f>
        <v>MinervaH</v>
      </c>
      <c r="E3199">
        <v>23527</v>
      </c>
      <c r="F3199" t="s">
        <v>3896</v>
      </c>
      <c r="G3199" s="63">
        <v>45849</v>
      </c>
      <c r="H3199" s="63">
        <v>45850</v>
      </c>
      <c r="I3199" t="s">
        <v>376</v>
      </c>
      <c r="J3199" t="str">
        <f>_xlfn.XLOOKUP(I3199,AS:AS,AU:AU)</f>
        <v>Hotel</v>
      </c>
      <c r="K3199" t="s">
        <v>27</v>
      </c>
      <c r="L3199">
        <v>1884</v>
      </c>
      <c r="M3199">
        <f>L3199*_xlfn.XLOOKUP(K3199,AM:AM,AN:AN)</f>
        <v>1884</v>
      </c>
      <c r="N3199">
        <f>L3199*_xlfn.XLOOKUP(K3199,AM:AM,AO:AO)</f>
        <v>2185.44</v>
      </c>
      <c r="O3199">
        <v>282</v>
      </c>
      <c r="P3199">
        <f>O3199*_xlfn.XLOOKUP(K3199,AM:AM,AN:AN)</f>
        <v>282</v>
      </c>
      <c r="Q3199">
        <f>O3199*_xlfn.XLOOKUP(K3199,AM:AM,AO:AO)</f>
        <v>327.12</v>
      </c>
      <c r="R3199" t="str">
        <f>_xlfn.XLOOKUP(E3199,AF:AF,AG:AG)</f>
        <v>PORTRAIT MILANO HOTEL LUNGARNO COLLECTION</v>
      </c>
      <c r="S3199" t="str">
        <f>_xlfn.XLOOKUP(E3199,AF:AF,AI:AI)</f>
        <v>Italy</v>
      </c>
      <c r="T3199">
        <f>WEEKNUM(G3199)</f>
        <v>28</v>
      </c>
      <c r="U3199">
        <f>YEAR(G3199)</f>
        <v>2025</v>
      </c>
      <c r="V3199" s="117">
        <f>IFERROR(Q3199/N3199,"0")</f>
        <v>0.14968152866242038</v>
      </c>
    </row>
    <row r="3200" spans="1:22">
      <c r="A3200" t="str">
        <f>_xlfn.XLOOKUP(D3200,BN:BN,BO:BO)</f>
        <v>México</v>
      </c>
      <c r="B3200" t="s">
        <v>25</v>
      </c>
      <c r="C3200">
        <v>482</v>
      </c>
      <c r="D3200" t="str">
        <f>_xlfn.XLOOKUP(C3200,BH:BH,BI:BI)</f>
        <v>MinervaH</v>
      </c>
      <c r="E3200">
        <v>23527</v>
      </c>
      <c r="F3200" t="s">
        <v>3897</v>
      </c>
      <c r="G3200" s="63">
        <v>45850</v>
      </c>
      <c r="H3200" s="63">
        <v>45851</v>
      </c>
      <c r="I3200" t="s">
        <v>376</v>
      </c>
      <c r="J3200" t="str">
        <f>_xlfn.XLOOKUP(I3200,AS:AS,AU:AU)</f>
        <v>Hotel</v>
      </c>
      <c r="K3200" t="s">
        <v>27</v>
      </c>
      <c r="L3200">
        <v>1484</v>
      </c>
      <c r="M3200">
        <f>L3200*_xlfn.XLOOKUP(K3200,AM:AM,AN:AN)</f>
        <v>1484</v>
      </c>
      <c r="N3200">
        <f>L3200*_xlfn.XLOOKUP(K3200,AM:AM,AO:AO)</f>
        <v>1721.4399999999998</v>
      </c>
      <c r="O3200">
        <v>130</v>
      </c>
      <c r="P3200">
        <f>O3200*_xlfn.XLOOKUP(K3200,AM:AM,AN:AN)</f>
        <v>130</v>
      </c>
      <c r="Q3200">
        <f>O3200*_xlfn.XLOOKUP(K3200,AM:AM,AO:AO)</f>
        <v>150.79999999999998</v>
      </c>
      <c r="R3200" t="str">
        <f>_xlfn.XLOOKUP(E3200,AF:AF,AG:AG)</f>
        <v>PORTRAIT MILANO HOTEL LUNGARNO COLLECTION</v>
      </c>
      <c r="S3200" t="str">
        <f>_xlfn.XLOOKUP(E3200,AF:AF,AI:AI)</f>
        <v>Italy</v>
      </c>
      <c r="T3200">
        <f>WEEKNUM(G3200)</f>
        <v>28</v>
      </c>
      <c r="U3200">
        <f>YEAR(G3200)</f>
        <v>2025</v>
      </c>
      <c r="V3200" s="117">
        <f>IFERROR(Q3200/N3200,"0")</f>
        <v>8.7601078167115903E-2</v>
      </c>
    </row>
    <row r="3201" spans="1:22">
      <c r="A3201" t="str">
        <f>_xlfn.XLOOKUP(D3201,BN:BN,BO:BO)</f>
        <v>México</v>
      </c>
      <c r="B3201" t="s">
        <v>25</v>
      </c>
      <c r="C3201">
        <v>482</v>
      </c>
      <c r="D3201" t="str">
        <f>_xlfn.XLOOKUP(C3201,BH:BH,BI:BI)</f>
        <v>MinervaH</v>
      </c>
      <c r="E3201">
        <v>23527</v>
      </c>
      <c r="F3201" t="s">
        <v>3898</v>
      </c>
      <c r="G3201" s="63">
        <v>45850</v>
      </c>
      <c r="H3201" s="63">
        <v>45851</v>
      </c>
      <c r="I3201" t="s">
        <v>376</v>
      </c>
      <c r="J3201" t="str">
        <f>_xlfn.XLOOKUP(I3201,AS:AS,AU:AU)</f>
        <v>Hotel</v>
      </c>
      <c r="K3201" t="s">
        <v>27</v>
      </c>
      <c r="L3201">
        <v>1484</v>
      </c>
      <c r="M3201">
        <f>L3201*_xlfn.XLOOKUP(K3201,AM:AM,AN:AN)</f>
        <v>1484</v>
      </c>
      <c r="N3201">
        <f>L3201*_xlfn.XLOOKUP(K3201,AM:AM,AO:AO)</f>
        <v>1721.4399999999998</v>
      </c>
      <c r="O3201">
        <v>130</v>
      </c>
      <c r="P3201">
        <f>O3201*_xlfn.XLOOKUP(K3201,AM:AM,AN:AN)</f>
        <v>130</v>
      </c>
      <c r="Q3201">
        <f>O3201*_xlfn.XLOOKUP(K3201,AM:AM,AO:AO)</f>
        <v>150.79999999999998</v>
      </c>
      <c r="R3201" t="str">
        <f>_xlfn.XLOOKUP(E3201,AF:AF,AG:AG)</f>
        <v>PORTRAIT MILANO HOTEL LUNGARNO COLLECTION</v>
      </c>
      <c r="S3201" t="str">
        <f>_xlfn.XLOOKUP(E3201,AF:AF,AI:AI)</f>
        <v>Italy</v>
      </c>
      <c r="T3201">
        <f>WEEKNUM(G3201)</f>
        <v>28</v>
      </c>
      <c r="U3201">
        <f>YEAR(G3201)</f>
        <v>2025</v>
      </c>
      <c r="V3201" s="117">
        <f>IFERROR(Q3201/N3201,"0")</f>
        <v>8.7601078167115903E-2</v>
      </c>
    </row>
    <row r="3202" spans="1:22">
      <c r="A3202" t="str">
        <f>_xlfn.XLOOKUP(D3202,BN:BN,BO:BO)</f>
        <v>México</v>
      </c>
      <c r="B3202" t="s">
        <v>25</v>
      </c>
      <c r="C3202">
        <v>482</v>
      </c>
      <c r="D3202" t="str">
        <f>_xlfn.XLOOKUP(C3202,BH:BH,BI:BI)</f>
        <v>MinervaH</v>
      </c>
      <c r="E3202">
        <v>31817</v>
      </c>
      <c r="F3202" t="s">
        <v>3899</v>
      </c>
      <c r="G3202" s="63">
        <v>45884</v>
      </c>
      <c r="H3202" s="63">
        <v>45885</v>
      </c>
      <c r="I3202" t="s">
        <v>376</v>
      </c>
      <c r="J3202" t="str">
        <f>_xlfn.XLOOKUP(I3202,AS:AS,AU:AU)</f>
        <v>Hotel</v>
      </c>
      <c r="K3202" t="s">
        <v>27</v>
      </c>
      <c r="L3202">
        <v>1056.4000000000001</v>
      </c>
      <c r="M3202">
        <f>L3202*_xlfn.XLOOKUP(K3202,AM:AM,AN:AN)</f>
        <v>1056.4000000000001</v>
      </c>
      <c r="N3202">
        <f>L3202*_xlfn.XLOOKUP(K3202,AM:AM,AO:AO)</f>
        <v>1225.424</v>
      </c>
      <c r="O3202">
        <v>145.36000000000001</v>
      </c>
      <c r="P3202">
        <f>O3202*_xlfn.XLOOKUP(K3202,AM:AM,AN:AN)</f>
        <v>145.36000000000001</v>
      </c>
      <c r="Q3202">
        <f>O3202*_xlfn.XLOOKUP(K3202,AM:AM,AO:AO)</f>
        <v>168.61760000000001</v>
      </c>
      <c r="R3202" t="str">
        <f>_xlfn.XLOOKUP(E3202,AF:AF,AG:AG)</f>
        <v>MANDARIN ORIENTAL, GENEVA</v>
      </c>
      <c r="S3202" t="str">
        <f>_xlfn.XLOOKUP(E3202,AF:AF,AI:AI)</f>
        <v>Switzerland</v>
      </c>
      <c r="T3202">
        <f>WEEKNUM(G3202)</f>
        <v>33</v>
      </c>
      <c r="U3202">
        <f>YEAR(G3202)</f>
        <v>2025</v>
      </c>
      <c r="V3202" s="117">
        <f>IFERROR(Q3202/N3202,"0")</f>
        <v>0.13759939416887543</v>
      </c>
    </row>
    <row r="3203" spans="1:22">
      <c r="A3203" t="str">
        <f>_xlfn.XLOOKUP(D3203,BN:BN,BO:BO)</f>
        <v>México</v>
      </c>
      <c r="B3203" t="s">
        <v>25</v>
      </c>
      <c r="C3203">
        <v>482</v>
      </c>
      <c r="D3203" t="str">
        <f>_xlfn.XLOOKUP(C3203,BH:BH,BI:BI)</f>
        <v>MinervaH</v>
      </c>
      <c r="E3203">
        <v>31817</v>
      </c>
      <c r="F3203" t="s">
        <v>3900</v>
      </c>
      <c r="G3203" s="63">
        <v>45884</v>
      </c>
      <c r="H3203" s="63">
        <v>45885</v>
      </c>
      <c r="I3203" t="s">
        <v>376</v>
      </c>
      <c r="J3203" t="str">
        <f>_xlfn.XLOOKUP(I3203,AS:AS,AU:AU)</f>
        <v>Hotel</v>
      </c>
      <c r="K3203" t="s">
        <v>27</v>
      </c>
      <c r="L3203">
        <v>1448</v>
      </c>
      <c r="M3203">
        <f>L3203*_xlfn.XLOOKUP(K3203,AM:AM,AN:AN)</f>
        <v>1448</v>
      </c>
      <c r="N3203">
        <f>L3203*_xlfn.XLOOKUP(K3203,AM:AM,AO:AO)</f>
        <v>1679.6799999999998</v>
      </c>
      <c r="O3203">
        <v>199.45</v>
      </c>
      <c r="P3203">
        <f>O3203*_xlfn.XLOOKUP(K3203,AM:AM,AN:AN)</f>
        <v>199.45</v>
      </c>
      <c r="Q3203">
        <f>O3203*_xlfn.XLOOKUP(K3203,AM:AM,AO:AO)</f>
        <v>231.36199999999997</v>
      </c>
      <c r="R3203" t="str">
        <f>_xlfn.XLOOKUP(E3203,AF:AF,AG:AG)</f>
        <v>MANDARIN ORIENTAL, GENEVA</v>
      </c>
      <c r="S3203" t="str">
        <f>_xlfn.XLOOKUP(E3203,AF:AF,AI:AI)</f>
        <v>Switzerland</v>
      </c>
      <c r="T3203">
        <f>WEEKNUM(G3203)</f>
        <v>33</v>
      </c>
      <c r="U3203">
        <f>YEAR(G3203)</f>
        <v>2025</v>
      </c>
      <c r="V3203" s="117">
        <f>IFERROR(Q3203/N3203,"0")</f>
        <v>0.1377417127071823</v>
      </c>
    </row>
    <row r="3204" spans="1:22">
      <c r="A3204" t="str">
        <f>_xlfn.XLOOKUP(D3204,BN:BN,BO:BO)</f>
        <v>México</v>
      </c>
      <c r="B3204" t="s">
        <v>25</v>
      </c>
      <c r="C3204">
        <v>483</v>
      </c>
      <c r="D3204" t="str">
        <f>_xlfn.XLOOKUP(C3204,BH:BH,BI:BI)</f>
        <v>MinervaH</v>
      </c>
      <c r="E3204">
        <v>27779</v>
      </c>
      <c r="F3204" t="s">
        <v>3901</v>
      </c>
      <c r="G3204" s="63">
        <v>45845</v>
      </c>
      <c r="H3204" s="63">
        <v>45849</v>
      </c>
      <c r="I3204" t="s">
        <v>376</v>
      </c>
      <c r="J3204" t="str">
        <f>_xlfn.XLOOKUP(I3204,AS:AS,AU:AU)</f>
        <v>Hotel</v>
      </c>
      <c r="K3204" t="s">
        <v>202</v>
      </c>
      <c r="L3204">
        <v>5585</v>
      </c>
      <c r="M3204">
        <f>L3204*_xlfn.XLOOKUP(K3204,AM:AM,AN:AN)</f>
        <v>6422.7499999999991</v>
      </c>
      <c r="N3204">
        <f>L3204*_xlfn.XLOOKUP(K3204,AM:AM,AO:AO)</f>
        <v>7483.9000000000005</v>
      </c>
      <c r="O3204">
        <v>465.42</v>
      </c>
      <c r="P3204">
        <f>O3204*_xlfn.XLOOKUP(K3204,AM:AM,AN:AN)</f>
        <v>535.23299999999995</v>
      </c>
      <c r="Q3204">
        <f>O3204*_xlfn.XLOOKUP(K3204,AM:AM,AO:AO)</f>
        <v>623.66280000000006</v>
      </c>
      <c r="R3204" t="str">
        <f>_xlfn.XLOOKUP(E3204,AF:AF,AG:AG)</f>
        <v>THE LANESBOROUGH</v>
      </c>
      <c r="S3204" t="str">
        <f>_xlfn.XLOOKUP(E3204,AF:AF,AI:AI)</f>
        <v>United Kingdom</v>
      </c>
      <c r="T3204">
        <f>WEEKNUM(G3204)</f>
        <v>28</v>
      </c>
      <c r="U3204">
        <f>YEAR(G3204)</f>
        <v>2025</v>
      </c>
      <c r="V3204" s="117">
        <f>IFERROR(Q3204/N3204,"0")</f>
        <v>8.3333930170098477E-2</v>
      </c>
    </row>
    <row r="3205" spans="1:22">
      <c r="A3205" t="str">
        <f>_xlfn.XLOOKUP(D3205,BN:BN,BO:BO)</f>
        <v>México</v>
      </c>
      <c r="B3205" t="s">
        <v>25</v>
      </c>
      <c r="C3205">
        <v>483</v>
      </c>
      <c r="D3205" t="str">
        <f>_xlfn.XLOOKUP(C3205,BH:BH,BI:BI)</f>
        <v>MinervaH</v>
      </c>
      <c r="E3205">
        <v>27779</v>
      </c>
      <c r="F3205" t="s">
        <v>3902</v>
      </c>
      <c r="G3205" s="63">
        <v>45845</v>
      </c>
      <c r="H3205" s="63">
        <v>45849</v>
      </c>
      <c r="I3205" t="s">
        <v>376</v>
      </c>
      <c r="J3205" t="str">
        <f>_xlfn.XLOOKUP(I3205,AS:AS,AU:AU)</f>
        <v>Hotel</v>
      </c>
      <c r="K3205" t="s">
        <v>202</v>
      </c>
      <c r="L3205">
        <v>5585</v>
      </c>
      <c r="M3205">
        <f>L3205*_xlfn.XLOOKUP(K3205,AM:AM,AN:AN)</f>
        <v>6422.7499999999991</v>
      </c>
      <c r="N3205">
        <f>L3205*_xlfn.XLOOKUP(K3205,AM:AM,AO:AO)</f>
        <v>7483.9000000000005</v>
      </c>
      <c r="O3205">
        <v>465.42</v>
      </c>
      <c r="P3205">
        <f>O3205*_xlfn.XLOOKUP(K3205,AM:AM,AN:AN)</f>
        <v>535.23299999999995</v>
      </c>
      <c r="Q3205">
        <f>O3205*_xlfn.XLOOKUP(K3205,AM:AM,AO:AO)</f>
        <v>623.66280000000006</v>
      </c>
      <c r="R3205" t="str">
        <f>_xlfn.XLOOKUP(E3205,AF:AF,AG:AG)</f>
        <v>THE LANESBOROUGH</v>
      </c>
      <c r="S3205" t="str">
        <f>_xlfn.XLOOKUP(E3205,AF:AF,AI:AI)</f>
        <v>United Kingdom</v>
      </c>
      <c r="T3205">
        <f>WEEKNUM(G3205)</f>
        <v>28</v>
      </c>
      <c r="U3205">
        <f>YEAR(G3205)</f>
        <v>2025</v>
      </c>
      <c r="V3205" s="117">
        <f>IFERROR(Q3205/N3205,"0")</f>
        <v>8.3333930170098477E-2</v>
      </c>
    </row>
    <row r="3206" spans="1:22">
      <c r="A3206" t="str">
        <f>_xlfn.XLOOKUP(D3206,BN:BN,BO:BO)</f>
        <v>México</v>
      </c>
      <c r="B3206" t="s">
        <v>25</v>
      </c>
      <c r="C3206">
        <v>484</v>
      </c>
      <c r="D3206" t="str">
        <f>_xlfn.XLOOKUP(C3206,BH:BH,BI:BI)</f>
        <v>DianaM</v>
      </c>
      <c r="E3206">
        <v>25822</v>
      </c>
      <c r="F3206" t="s">
        <v>1786</v>
      </c>
      <c r="G3206" s="63">
        <v>45825</v>
      </c>
      <c r="H3206" s="63">
        <v>45826</v>
      </c>
      <c r="I3206" t="s">
        <v>376</v>
      </c>
      <c r="J3206" t="str">
        <f>_xlfn.XLOOKUP(I3206,AS:AS,AU:AU)</f>
        <v>Hotel</v>
      </c>
      <c r="K3206" t="s">
        <v>33</v>
      </c>
      <c r="L3206">
        <v>1091.01</v>
      </c>
      <c r="M3206">
        <f>L3206*_xlfn.XLOOKUP(K3206,AM:AM,AN:AN)</f>
        <v>938.26859999999999</v>
      </c>
      <c r="N3206">
        <f>L3206*_xlfn.XLOOKUP(K3206,AM:AM,AO:AO)</f>
        <v>1091.01</v>
      </c>
      <c r="O3206">
        <v>146.21</v>
      </c>
      <c r="P3206">
        <f>O3206*_xlfn.XLOOKUP(K3206,AM:AM,AN:AN)</f>
        <v>125.7406</v>
      </c>
      <c r="Q3206">
        <f>O3206*_xlfn.XLOOKUP(K3206,AM:AM,AO:AO)</f>
        <v>146.21</v>
      </c>
      <c r="R3206" t="str">
        <f>_xlfn.XLOOKUP(E3206,AF:AF,AG:AG)</f>
        <v>ROSEWOOD MUNICH</v>
      </c>
      <c r="S3206" t="str">
        <f>_xlfn.XLOOKUP(E3206,AF:AF,AI:AI)</f>
        <v>Germany</v>
      </c>
      <c r="T3206">
        <f>WEEKNUM(G3206)</f>
        <v>25</v>
      </c>
      <c r="U3206">
        <f>YEAR(G3206)</f>
        <v>2025</v>
      </c>
      <c r="V3206" s="117">
        <f>IFERROR(Q3206/N3206,"0")</f>
        <v>0.13401343709040248</v>
      </c>
    </row>
    <row r="3207" spans="1:22">
      <c r="A3207" t="str">
        <f>_xlfn.XLOOKUP(D3207,BN:BN,BO:BO)</f>
        <v>México</v>
      </c>
      <c r="B3207" t="s">
        <v>25</v>
      </c>
      <c r="C3207">
        <v>484</v>
      </c>
      <c r="D3207" t="str">
        <f>_xlfn.XLOOKUP(C3207,BH:BH,BI:BI)</f>
        <v>DianaM</v>
      </c>
      <c r="E3207">
        <v>25704</v>
      </c>
      <c r="F3207" t="s">
        <v>3903</v>
      </c>
      <c r="G3207" s="63">
        <v>45832</v>
      </c>
      <c r="H3207" s="63">
        <v>45835</v>
      </c>
      <c r="I3207" t="s">
        <v>376</v>
      </c>
      <c r="J3207" t="str">
        <f>_xlfn.XLOOKUP(I3207,AS:AS,AU:AU)</f>
        <v>Hotel</v>
      </c>
      <c r="K3207" t="s">
        <v>33</v>
      </c>
      <c r="L3207">
        <v>3002.79</v>
      </c>
      <c r="M3207">
        <f>L3207*_xlfn.XLOOKUP(K3207,AM:AM,AN:AN)</f>
        <v>2582.3993999999998</v>
      </c>
      <c r="N3207">
        <f>L3207*_xlfn.XLOOKUP(K3207,AM:AM,AO:AO)</f>
        <v>3002.79</v>
      </c>
      <c r="O3207">
        <v>356.33</v>
      </c>
      <c r="P3207">
        <f>O3207*_xlfn.XLOOKUP(K3207,AM:AM,AN:AN)</f>
        <v>306.44379999999995</v>
      </c>
      <c r="Q3207">
        <f>O3207*_xlfn.XLOOKUP(K3207,AM:AM,AO:AO)</f>
        <v>356.33</v>
      </c>
      <c r="R3207" t="str">
        <f>_xlfn.XLOOKUP(E3207,AF:AF,AG:AG)</f>
        <v>ROSEWOOD VIENNA</v>
      </c>
      <c r="S3207" t="str">
        <f>_xlfn.XLOOKUP(E3207,AF:AF,AI:AI)</f>
        <v>Austria</v>
      </c>
      <c r="T3207">
        <f>WEEKNUM(G3207)</f>
        <v>26</v>
      </c>
      <c r="U3207">
        <f>YEAR(G3207)</f>
        <v>2025</v>
      </c>
      <c r="V3207" s="117">
        <f>IFERROR(Q3207/N3207,"0")</f>
        <v>0.11866630700115559</v>
      </c>
    </row>
    <row r="3208" spans="1:22">
      <c r="A3208" t="str">
        <f>_xlfn.XLOOKUP(D3208,BN:BN,BO:BO)</f>
        <v>México</v>
      </c>
      <c r="B3208" t="s">
        <v>25</v>
      </c>
      <c r="C3208">
        <v>484</v>
      </c>
      <c r="D3208" t="str">
        <f>_xlfn.XLOOKUP(C3208,BH:BH,BI:BI)</f>
        <v>DianaM</v>
      </c>
      <c r="E3208">
        <v>29142</v>
      </c>
      <c r="F3208" t="s">
        <v>3903</v>
      </c>
      <c r="G3208" s="63">
        <v>45825</v>
      </c>
      <c r="H3208" s="63">
        <v>45835</v>
      </c>
      <c r="I3208" t="s">
        <v>376</v>
      </c>
      <c r="J3208" t="str">
        <f>_xlfn.XLOOKUP(I3208,AS:AS,AU:AU)</f>
        <v>Hotel</v>
      </c>
      <c r="K3208" t="s">
        <v>33</v>
      </c>
      <c r="L3208">
        <v>2807.25</v>
      </c>
      <c r="M3208">
        <f>L3208*_xlfn.XLOOKUP(K3208,AM:AM,AN:AN)</f>
        <v>2414.2350000000001</v>
      </c>
      <c r="N3208">
        <f>L3208*_xlfn.XLOOKUP(K3208,AM:AM,AO:AO)</f>
        <v>2807.25</v>
      </c>
      <c r="O3208">
        <v>340.68</v>
      </c>
      <c r="P3208">
        <f>O3208*_xlfn.XLOOKUP(K3208,AM:AM,AN:AN)</f>
        <v>292.98480000000001</v>
      </c>
      <c r="Q3208">
        <f>O3208*_xlfn.XLOOKUP(K3208,AM:AM,AO:AO)</f>
        <v>340.68</v>
      </c>
      <c r="R3208" t="str">
        <f>_xlfn.XLOOKUP(E3208,AF:AF,AG:AG)</f>
        <v>ROSEWOOD SCHLOSS FUSCHL</v>
      </c>
      <c r="S3208" t="str">
        <f>_xlfn.XLOOKUP(E3208,AF:AF,AI:AI)</f>
        <v>Austria</v>
      </c>
      <c r="T3208">
        <f>WEEKNUM(G3208)</f>
        <v>25</v>
      </c>
      <c r="U3208">
        <f>YEAR(G3208)</f>
        <v>2025</v>
      </c>
      <c r="V3208" s="117">
        <f>IFERROR(Q3208/N3208,"0")</f>
        <v>0.12135720010686615</v>
      </c>
    </row>
    <row r="3209" spans="1:22">
      <c r="A3209" t="str">
        <f>_xlfn.XLOOKUP(D3209,BN:BN,BO:BO)</f>
        <v>México</v>
      </c>
      <c r="B3209" t="s">
        <v>25</v>
      </c>
      <c r="C3209">
        <v>485</v>
      </c>
      <c r="D3209" t="str">
        <f>_xlfn.XLOOKUP(C3209,BH:BH,BI:BI)</f>
        <v>DianaM</v>
      </c>
      <c r="E3209">
        <v>29394</v>
      </c>
      <c r="F3209" t="s">
        <v>3904</v>
      </c>
      <c r="G3209" s="63">
        <v>45874</v>
      </c>
      <c r="H3209" s="63">
        <v>45881</v>
      </c>
      <c r="I3209" t="s">
        <v>444</v>
      </c>
      <c r="J3209" t="str">
        <f>_xlfn.XLOOKUP(I3209,AS:AS,AU:AU)</f>
        <v>DMC</v>
      </c>
      <c r="K3209" t="s">
        <v>33</v>
      </c>
      <c r="L3209">
        <v>13303.2</v>
      </c>
      <c r="M3209">
        <f>L3209*_xlfn.XLOOKUP(K3209,AM:AM,AN:AN)</f>
        <v>11440.752</v>
      </c>
      <c r="N3209">
        <f>L3209*_xlfn.XLOOKUP(K3209,AM:AM,AO:AO)</f>
        <v>13303.2</v>
      </c>
      <c r="O3209">
        <v>1721.2</v>
      </c>
      <c r="P3209">
        <f>O3209*_xlfn.XLOOKUP(K3209,AM:AM,AN:AN)</f>
        <v>1480.232</v>
      </c>
      <c r="Q3209">
        <f>O3209*_xlfn.XLOOKUP(K3209,AM:AM,AO:AO)</f>
        <v>1721.2</v>
      </c>
      <c r="R3209" t="str">
        <f>_xlfn.XLOOKUP(E3209,AF:AF,AG:AG)</f>
        <v>Peru Legacy Co.</v>
      </c>
      <c r="S3209" t="str">
        <f>_xlfn.XLOOKUP(E3209,AF:AF,AI:AI)</f>
        <v>Peru</v>
      </c>
      <c r="T3209">
        <f>WEEKNUM(G3209)</f>
        <v>32</v>
      </c>
      <c r="U3209">
        <f>YEAR(G3209)</f>
        <v>2025</v>
      </c>
      <c r="V3209" s="117">
        <f>IFERROR(Q3209/N3209,"0")</f>
        <v>0.12938240423356787</v>
      </c>
    </row>
    <row r="3210" spans="1:22">
      <c r="A3210" t="str">
        <f>_xlfn.XLOOKUP(D3210,BN:BN,BO:BO)</f>
        <v>Madrid</v>
      </c>
      <c r="B3210" t="s">
        <v>25</v>
      </c>
      <c r="C3210">
        <v>486</v>
      </c>
      <c r="D3210" t="str">
        <f>_xlfn.XLOOKUP(C3210,BH:BH,BI:BI)</f>
        <v>RafaellaP</v>
      </c>
      <c r="E3210">
        <v>27858</v>
      </c>
      <c r="F3210" t="s">
        <v>3905</v>
      </c>
      <c r="G3210" s="63">
        <v>45866</v>
      </c>
      <c r="H3210" s="63">
        <v>45869</v>
      </c>
      <c r="I3210" t="s">
        <v>376</v>
      </c>
      <c r="J3210" t="str">
        <f>_xlfn.XLOOKUP(I3210,AS:AS,AU:AU)</f>
        <v>Hotel</v>
      </c>
      <c r="K3210" t="s">
        <v>27</v>
      </c>
      <c r="L3210">
        <v>7500</v>
      </c>
      <c r="M3210">
        <f>L3210*_xlfn.XLOOKUP(K3210,AM:AM,AN:AN)</f>
        <v>7500</v>
      </c>
      <c r="N3210">
        <f>L3210*_xlfn.XLOOKUP(K3210,AM:AM,AO:AO)</f>
        <v>8700</v>
      </c>
      <c r="O3210">
        <v>600</v>
      </c>
      <c r="P3210">
        <f>O3210*_xlfn.XLOOKUP(K3210,AM:AM,AN:AN)</f>
        <v>600</v>
      </c>
      <c r="Q3210">
        <f>O3210*_xlfn.XLOOKUP(K3210,AM:AM,AO:AO)</f>
        <v>696</v>
      </c>
      <c r="R3210" t="str">
        <f>_xlfn.XLOOKUP(E3210,AF:AF,AG:AG)</f>
        <v>GRAND HOTEL A VILLA FELTRINELLI</v>
      </c>
      <c r="S3210" t="str">
        <f>_xlfn.XLOOKUP(E3210,AF:AF,AI:AI)</f>
        <v>Italy</v>
      </c>
      <c r="T3210">
        <f>WEEKNUM(G3210)</f>
        <v>31</v>
      </c>
      <c r="U3210">
        <f>YEAR(G3210)</f>
        <v>2025</v>
      </c>
      <c r="V3210" s="117">
        <f>IFERROR(Q3210/N3210,"0")</f>
        <v>0.08</v>
      </c>
    </row>
    <row r="3211" spans="1:22">
      <c r="A3211" t="str">
        <f>_xlfn.XLOOKUP(D3211,BN:BN,BO:BO)</f>
        <v>Madrid</v>
      </c>
      <c r="B3211" t="s">
        <v>25</v>
      </c>
      <c r="C3211">
        <v>486</v>
      </c>
      <c r="D3211" t="str">
        <f>_xlfn.XLOOKUP(C3211,BH:BH,BI:BI)</f>
        <v>RafaellaP</v>
      </c>
      <c r="E3211">
        <v>24825</v>
      </c>
      <c r="F3211" t="s">
        <v>3906</v>
      </c>
      <c r="G3211" s="63">
        <v>45869</v>
      </c>
      <c r="H3211" s="63">
        <v>45872</v>
      </c>
      <c r="I3211" t="s">
        <v>376</v>
      </c>
      <c r="J3211" t="str">
        <f>_xlfn.XLOOKUP(I3211,AS:AS,AU:AU)</f>
        <v>Hotel</v>
      </c>
      <c r="K3211" t="s">
        <v>27</v>
      </c>
      <c r="L3211">
        <v>2824</v>
      </c>
      <c r="M3211">
        <f>L3211*_xlfn.XLOOKUP(K3211,AM:AM,AN:AN)</f>
        <v>2824</v>
      </c>
      <c r="N3211">
        <f>L3211*_xlfn.XLOOKUP(K3211,AM:AM,AO:AO)</f>
        <v>3275.8399999999997</v>
      </c>
      <c r="O3211">
        <v>240</v>
      </c>
      <c r="P3211">
        <f>O3211*_xlfn.XLOOKUP(K3211,AM:AM,AN:AN)</f>
        <v>240</v>
      </c>
      <c r="Q3211">
        <f>O3211*_xlfn.XLOOKUP(K3211,AM:AM,AO:AO)</f>
        <v>278.39999999999998</v>
      </c>
      <c r="R3211" t="str">
        <f>_xlfn.XLOOKUP(E3211,AF:AF,AG:AG)</f>
        <v>THE PENINSULA ISTANBUL</v>
      </c>
      <c r="S3211" t="str">
        <f>_xlfn.XLOOKUP(E3211,AF:AF,AI:AI)</f>
        <v>Turkey</v>
      </c>
      <c r="T3211">
        <f>WEEKNUM(G3211)</f>
        <v>31</v>
      </c>
      <c r="U3211">
        <f>YEAR(G3211)</f>
        <v>2025</v>
      </c>
      <c r="V3211" s="117">
        <f>IFERROR(Q3211/N3211,"0")</f>
        <v>8.4985835694050993E-2</v>
      </c>
    </row>
    <row r="3212" spans="1:22">
      <c r="A3212" t="str">
        <f>_xlfn.XLOOKUP(D3212,BN:BN,BO:BO)</f>
        <v>Madrid</v>
      </c>
      <c r="B3212" t="s">
        <v>25</v>
      </c>
      <c r="C3212">
        <v>486</v>
      </c>
      <c r="D3212" t="str">
        <f>_xlfn.XLOOKUP(C3212,BH:BH,BI:BI)</f>
        <v>RafaellaP</v>
      </c>
      <c r="E3212">
        <v>25024</v>
      </c>
      <c r="F3212" t="s">
        <v>3907</v>
      </c>
      <c r="G3212" s="63">
        <v>45861</v>
      </c>
      <c r="H3212" s="63">
        <v>45861</v>
      </c>
      <c r="I3212" t="s">
        <v>366</v>
      </c>
      <c r="J3212" t="str">
        <f>_xlfn.XLOOKUP(I3212,AS:AS,AU:AU)</f>
        <v>Vuelos</v>
      </c>
      <c r="K3212" t="s">
        <v>27</v>
      </c>
      <c r="L3212">
        <v>427</v>
      </c>
      <c r="M3212">
        <f>L3212*_xlfn.XLOOKUP(K3212,AM:AM,AN:AN)</f>
        <v>427</v>
      </c>
      <c r="N3212">
        <f>L3212*_xlfn.XLOOKUP(K3212,AM:AM,AO:AO)</f>
        <v>495.32</v>
      </c>
      <c r="O3212">
        <v>0</v>
      </c>
      <c r="P3212">
        <f>O3212*_xlfn.XLOOKUP(K3212,AM:AM,AN:AN)</f>
        <v>0</v>
      </c>
      <c r="Q3212">
        <f>O3212*_xlfn.XLOOKUP(K3212,AM:AM,AO:AO)</f>
        <v>0</v>
      </c>
      <c r="R3212" t="str">
        <f>_xlfn.XLOOKUP(E3212,AF:AF,AG:AG)</f>
        <v>Iberia</v>
      </c>
      <c r="S3212" t="str">
        <f>_xlfn.XLOOKUP(E3212,AF:AF,AI:AI)</f>
        <v>Spain</v>
      </c>
      <c r="T3212">
        <f>WEEKNUM(G3212)</f>
        <v>30</v>
      </c>
      <c r="U3212">
        <f>YEAR(G3212)</f>
        <v>2025</v>
      </c>
      <c r="V3212" s="117">
        <f>IFERROR(Q3212/N3212,"0")</f>
        <v>0</v>
      </c>
    </row>
    <row r="3213" spans="1:22">
      <c r="A3213" t="str">
        <f>_xlfn.XLOOKUP(D3213,BN:BN,BO:BO)</f>
        <v>Madrid</v>
      </c>
      <c r="B3213" t="s">
        <v>25</v>
      </c>
      <c r="C3213">
        <v>486</v>
      </c>
      <c r="D3213" t="str">
        <f>_xlfn.XLOOKUP(C3213,BH:BH,BI:BI)</f>
        <v>RafaellaP</v>
      </c>
      <c r="E3213">
        <v>25024</v>
      </c>
      <c r="F3213" t="s">
        <v>3907</v>
      </c>
      <c r="G3213" s="63">
        <v>45861</v>
      </c>
      <c r="H3213" s="63">
        <v>45861</v>
      </c>
      <c r="I3213" t="s">
        <v>366</v>
      </c>
      <c r="J3213" t="str">
        <f>_xlfn.XLOOKUP(I3213,AS:AS,AU:AU)</f>
        <v>Vuelos</v>
      </c>
      <c r="K3213" t="s">
        <v>27</v>
      </c>
      <c r="L3213">
        <v>427</v>
      </c>
      <c r="M3213">
        <f>L3213*_xlfn.XLOOKUP(K3213,AM:AM,AN:AN)</f>
        <v>427</v>
      </c>
      <c r="N3213">
        <f>L3213*_xlfn.XLOOKUP(K3213,AM:AM,AO:AO)</f>
        <v>495.32</v>
      </c>
      <c r="O3213">
        <v>0</v>
      </c>
      <c r="P3213">
        <f>O3213*_xlfn.XLOOKUP(K3213,AM:AM,AN:AN)</f>
        <v>0</v>
      </c>
      <c r="Q3213">
        <f>O3213*_xlfn.XLOOKUP(K3213,AM:AM,AO:AO)</f>
        <v>0</v>
      </c>
      <c r="R3213" t="str">
        <f>_xlfn.XLOOKUP(E3213,AF:AF,AG:AG)</f>
        <v>Iberia</v>
      </c>
      <c r="S3213" t="str">
        <f>_xlfn.XLOOKUP(E3213,AF:AF,AI:AI)</f>
        <v>Spain</v>
      </c>
      <c r="T3213">
        <f>WEEKNUM(G3213)</f>
        <v>30</v>
      </c>
      <c r="U3213">
        <f>YEAR(G3213)</f>
        <v>2025</v>
      </c>
      <c r="V3213" s="117">
        <f>IFERROR(Q3213/N3213,"0")</f>
        <v>0</v>
      </c>
    </row>
    <row r="3214" spans="1:22">
      <c r="A3214" t="str">
        <f>_xlfn.XLOOKUP(D3214,BN:BN,BO:BO)</f>
        <v>Madrid</v>
      </c>
      <c r="B3214" t="s">
        <v>25</v>
      </c>
      <c r="C3214">
        <v>486</v>
      </c>
      <c r="D3214" t="str">
        <f>_xlfn.XLOOKUP(C3214,BH:BH,BI:BI)</f>
        <v>RafaellaP</v>
      </c>
      <c r="E3214">
        <v>24263</v>
      </c>
      <c r="F3214" t="s">
        <v>3908</v>
      </c>
      <c r="G3214" s="63">
        <v>45869</v>
      </c>
      <c r="H3214" s="63">
        <v>45876</v>
      </c>
      <c r="I3214" t="s">
        <v>366</v>
      </c>
      <c r="J3214" t="str">
        <f>_xlfn.XLOOKUP(I3214,AS:AS,AU:AU)</f>
        <v>Vuelos</v>
      </c>
      <c r="K3214" t="s">
        <v>27</v>
      </c>
      <c r="L3214">
        <v>1125</v>
      </c>
      <c r="M3214">
        <f>L3214*_xlfn.XLOOKUP(K3214,AM:AM,AN:AN)</f>
        <v>1125</v>
      </c>
      <c r="N3214">
        <f>L3214*_xlfn.XLOOKUP(K3214,AM:AM,AO:AO)</f>
        <v>1305</v>
      </c>
      <c r="O3214">
        <v>0</v>
      </c>
      <c r="P3214">
        <f>O3214*_xlfn.XLOOKUP(K3214,AM:AM,AN:AN)</f>
        <v>0</v>
      </c>
      <c r="Q3214">
        <f>O3214*_xlfn.XLOOKUP(K3214,AM:AM,AO:AO)</f>
        <v>0</v>
      </c>
      <c r="R3214" t="str">
        <f>_xlfn.XLOOKUP(E3214,AF:AF,AG:AG)</f>
        <v>Turkish Airlines</v>
      </c>
      <c r="S3214" t="str">
        <f>_xlfn.XLOOKUP(E3214,AF:AF,AI:AI)</f>
        <v>Turkey</v>
      </c>
      <c r="T3214">
        <f>WEEKNUM(G3214)</f>
        <v>31</v>
      </c>
      <c r="U3214">
        <f>YEAR(G3214)</f>
        <v>2025</v>
      </c>
      <c r="V3214" s="117">
        <f>IFERROR(Q3214/N3214,"0")</f>
        <v>0</v>
      </c>
    </row>
    <row r="3215" spans="1:22">
      <c r="A3215" t="str">
        <f>_xlfn.XLOOKUP(D3215,BN:BN,BO:BO)</f>
        <v>Madrid</v>
      </c>
      <c r="B3215" t="s">
        <v>25</v>
      </c>
      <c r="C3215">
        <v>486</v>
      </c>
      <c r="D3215" t="str">
        <f>_xlfn.XLOOKUP(C3215,BH:BH,BI:BI)</f>
        <v>RafaellaP</v>
      </c>
      <c r="E3215">
        <v>24263</v>
      </c>
      <c r="F3215" t="s">
        <v>3908</v>
      </c>
      <c r="G3215" s="63">
        <v>45869</v>
      </c>
      <c r="H3215" s="63">
        <v>45876</v>
      </c>
      <c r="I3215" t="s">
        <v>366</v>
      </c>
      <c r="J3215" t="str">
        <f>_xlfn.XLOOKUP(I3215,AS:AS,AU:AU)</f>
        <v>Vuelos</v>
      </c>
      <c r="K3215" t="s">
        <v>27</v>
      </c>
      <c r="L3215">
        <v>1125</v>
      </c>
      <c r="M3215">
        <f>L3215*_xlfn.XLOOKUP(K3215,AM:AM,AN:AN)</f>
        <v>1125</v>
      </c>
      <c r="N3215">
        <f>L3215*_xlfn.XLOOKUP(K3215,AM:AM,AO:AO)</f>
        <v>1305</v>
      </c>
      <c r="O3215">
        <v>0</v>
      </c>
      <c r="P3215">
        <f>O3215*_xlfn.XLOOKUP(K3215,AM:AM,AN:AN)</f>
        <v>0</v>
      </c>
      <c r="Q3215">
        <f>O3215*_xlfn.XLOOKUP(K3215,AM:AM,AO:AO)</f>
        <v>0</v>
      </c>
      <c r="R3215" t="str">
        <f>_xlfn.XLOOKUP(E3215,AF:AF,AG:AG)</f>
        <v>Turkish Airlines</v>
      </c>
      <c r="S3215" t="str">
        <f>_xlfn.XLOOKUP(E3215,AF:AF,AI:AI)</f>
        <v>Turkey</v>
      </c>
      <c r="T3215">
        <f>WEEKNUM(G3215)</f>
        <v>31</v>
      </c>
      <c r="U3215">
        <f>YEAR(G3215)</f>
        <v>2025</v>
      </c>
      <c r="V3215" s="117">
        <f>IFERROR(Q3215/N3215,"0")</f>
        <v>0</v>
      </c>
    </row>
    <row r="3216" spans="1:22">
      <c r="A3216" t="str">
        <f>_xlfn.XLOOKUP(D3216,BN:BN,BO:BO)</f>
        <v>Madrid</v>
      </c>
      <c r="B3216" t="s">
        <v>25</v>
      </c>
      <c r="C3216">
        <v>486</v>
      </c>
      <c r="D3216" t="str">
        <f>_xlfn.XLOOKUP(C3216,BH:BH,BI:BI)</f>
        <v>RafaellaP</v>
      </c>
      <c r="E3216">
        <v>0</v>
      </c>
      <c r="F3216" t="s">
        <v>2629</v>
      </c>
      <c r="G3216" s="63" t="s">
        <v>218</v>
      </c>
      <c r="H3216" s="63" t="s">
        <v>218</v>
      </c>
      <c r="I3216" t="s">
        <v>396</v>
      </c>
      <c r="J3216" t="str">
        <f>_xlfn.XLOOKUP(I3216,AS:AS,AU:AU)</f>
        <v>Honorarios</v>
      </c>
      <c r="K3216" t="s">
        <v>27</v>
      </c>
      <c r="L3216">
        <v>210</v>
      </c>
      <c r="M3216">
        <f>L3216*_xlfn.XLOOKUP(K3216,AM:AM,AN:AN)</f>
        <v>210</v>
      </c>
      <c r="N3216">
        <f>L3216*_xlfn.XLOOKUP(K3216,AM:AM,AO:AO)</f>
        <v>243.6</v>
      </c>
      <c r="O3216">
        <v>210</v>
      </c>
      <c r="P3216">
        <f>O3216*_xlfn.XLOOKUP(K3216,AM:AM,AN:AN)</f>
        <v>210</v>
      </c>
      <c r="Q3216">
        <f>O3216*_xlfn.XLOOKUP(K3216,AM:AM,AO:AO)</f>
        <v>243.6</v>
      </c>
      <c r="R3216" t="str">
        <f>_xlfn.XLOOKUP(E3216,AF:AF,AG:AG)</f>
        <v>FEES</v>
      </c>
      <c r="S3216">
        <f>_xlfn.XLOOKUP(E3216,AF:AF,AI:AI)</f>
        <v>0</v>
      </c>
      <c r="T3216" t="e">
        <f>WEEKNUM(G3216)</f>
        <v>#VALUE!</v>
      </c>
      <c r="U3216" t="e">
        <f>YEAR(G3216)</f>
        <v>#VALUE!</v>
      </c>
      <c r="V3216" s="117">
        <f>IFERROR(Q3216/N3216,"0")</f>
        <v>1</v>
      </c>
    </row>
    <row r="3217" spans="1:22">
      <c r="A3217" t="str">
        <f>_xlfn.XLOOKUP(D3217,BN:BN,BO:BO)</f>
        <v>Madrid</v>
      </c>
      <c r="B3217" t="s">
        <v>25</v>
      </c>
      <c r="C3217">
        <v>486</v>
      </c>
      <c r="D3217" t="str">
        <f>_xlfn.XLOOKUP(C3217,BH:BH,BI:BI)</f>
        <v>RafaellaP</v>
      </c>
      <c r="E3217">
        <v>0</v>
      </c>
      <c r="F3217" t="s">
        <v>3909</v>
      </c>
      <c r="G3217" s="63" t="s">
        <v>218</v>
      </c>
      <c r="H3217" s="63" t="s">
        <v>218</v>
      </c>
      <c r="I3217" t="s">
        <v>396</v>
      </c>
      <c r="J3217" t="str">
        <f>_xlfn.XLOOKUP(I3217,AS:AS,AU:AU)</f>
        <v>Honorarios</v>
      </c>
      <c r="K3217" t="s">
        <v>27</v>
      </c>
      <c r="L3217">
        <v>271.60000000000002</v>
      </c>
      <c r="M3217">
        <f>L3217*_xlfn.XLOOKUP(K3217,AM:AM,AN:AN)</f>
        <v>271.60000000000002</v>
      </c>
      <c r="N3217">
        <f>L3217*_xlfn.XLOOKUP(K3217,AM:AM,AO:AO)</f>
        <v>315.05599999999998</v>
      </c>
      <c r="O3217">
        <v>271.60000000000002</v>
      </c>
      <c r="P3217">
        <f>O3217*_xlfn.XLOOKUP(K3217,AM:AM,AN:AN)</f>
        <v>271.60000000000002</v>
      </c>
      <c r="Q3217">
        <f>O3217*_xlfn.XLOOKUP(K3217,AM:AM,AO:AO)</f>
        <v>315.05599999999998</v>
      </c>
      <c r="R3217" t="str">
        <f>_xlfn.XLOOKUP(E3217,AF:AF,AG:AG)</f>
        <v>FEES</v>
      </c>
      <c r="S3217">
        <f>_xlfn.XLOOKUP(E3217,AF:AF,AI:AI)</f>
        <v>0</v>
      </c>
      <c r="T3217" t="e">
        <f>WEEKNUM(G3217)</f>
        <v>#VALUE!</v>
      </c>
      <c r="U3217" t="e">
        <f>YEAR(G3217)</f>
        <v>#VALUE!</v>
      </c>
      <c r="V3217" s="117">
        <f>IFERROR(Q3217/N3217,"0")</f>
        <v>1</v>
      </c>
    </row>
    <row r="3218" spans="1:22">
      <c r="A3218" t="str">
        <f>_xlfn.XLOOKUP(D3218,BN:BN,BO:BO)</f>
        <v>Madrid</v>
      </c>
      <c r="B3218" t="s">
        <v>25</v>
      </c>
      <c r="C3218">
        <v>486</v>
      </c>
      <c r="D3218" t="str">
        <f>_xlfn.XLOOKUP(C3218,BH:BH,BI:BI)</f>
        <v>RafaellaP</v>
      </c>
      <c r="E3218">
        <v>29154</v>
      </c>
      <c r="F3218" t="s">
        <v>3910</v>
      </c>
      <c r="G3218" s="63">
        <v>45861</v>
      </c>
      <c r="H3218" s="63">
        <v>45865</v>
      </c>
      <c r="I3218" t="s">
        <v>376</v>
      </c>
      <c r="J3218" t="str">
        <f>_xlfn.XLOOKUP(I3218,AS:AS,AU:AU)</f>
        <v>Hotel</v>
      </c>
      <c r="K3218" t="s">
        <v>27</v>
      </c>
      <c r="L3218">
        <v>10000</v>
      </c>
      <c r="M3218">
        <f>L3218*_xlfn.XLOOKUP(K3218,AM:AM,AN:AN)</f>
        <v>10000</v>
      </c>
      <c r="N3218">
        <f>L3218*_xlfn.XLOOKUP(K3218,AM:AM,AO:AO)</f>
        <v>11600</v>
      </c>
      <c r="O3218">
        <v>854.54</v>
      </c>
      <c r="P3218">
        <f>O3218*_xlfn.XLOOKUP(K3218,AM:AM,AN:AN)</f>
        <v>854.54</v>
      </c>
      <c r="Q3218">
        <f>O3218*_xlfn.XLOOKUP(K3218,AM:AM,AO:AO)</f>
        <v>991.26639999999986</v>
      </c>
      <c r="R3218" t="str">
        <f>_xlfn.XLOOKUP(E3218,AF:AF,AG:AG)</f>
        <v>HOTEL LILY OF THE VALLEY</v>
      </c>
      <c r="S3218" t="str">
        <f>_xlfn.XLOOKUP(E3218,AF:AF,AI:AI)</f>
        <v>France</v>
      </c>
      <c r="T3218">
        <f>WEEKNUM(G3218)</f>
        <v>30</v>
      </c>
      <c r="U3218">
        <f>YEAR(G3218)</f>
        <v>2025</v>
      </c>
      <c r="V3218" s="117">
        <f>IFERROR(Q3218/N3218,"0")</f>
        <v>8.5453999999999988E-2</v>
      </c>
    </row>
    <row r="3219" spans="1:22">
      <c r="A3219" t="str">
        <f>_xlfn.XLOOKUP(D3219,BN:BN,BO:BO)</f>
        <v>Madrid</v>
      </c>
      <c r="B3219" t="s">
        <v>25</v>
      </c>
      <c r="C3219">
        <v>486</v>
      </c>
      <c r="D3219" t="str">
        <f>_xlfn.XLOOKUP(C3219,BH:BH,BI:BI)</f>
        <v>RafaellaP</v>
      </c>
      <c r="E3219">
        <v>29156</v>
      </c>
      <c r="F3219" t="s">
        <v>3911</v>
      </c>
      <c r="G3219" s="63">
        <v>45865</v>
      </c>
      <c r="H3219" s="63">
        <v>45865</v>
      </c>
      <c r="I3219" t="s">
        <v>366</v>
      </c>
      <c r="J3219" t="str">
        <f>_xlfn.XLOOKUP(I3219,AS:AS,AU:AU)</f>
        <v>Vuelos</v>
      </c>
      <c r="K3219" t="s">
        <v>27</v>
      </c>
      <c r="L3219">
        <v>185</v>
      </c>
      <c r="M3219">
        <f>L3219*_xlfn.XLOOKUP(K3219,AM:AM,AN:AN)</f>
        <v>185</v>
      </c>
      <c r="N3219">
        <f>L3219*_xlfn.XLOOKUP(K3219,AM:AM,AO:AO)</f>
        <v>214.6</v>
      </c>
      <c r="O3219">
        <v>0</v>
      </c>
      <c r="P3219">
        <f>O3219*_xlfn.XLOOKUP(K3219,AM:AM,AN:AN)</f>
        <v>0</v>
      </c>
      <c r="Q3219">
        <f>O3219*_xlfn.XLOOKUP(K3219,AM:AM,AO:AO)</f>
        <v>0</v>
      </c>
      <c r="R3219" t="str">
        <f>_xlfn.XLOOKUP(E3219,AF:AF,AG:AG)</f>
        <v>GULF AIR</v>
      </c>
      <c r="S3219" t="str">
        <f>_xlfn.XLOOKUP(E3219,AF:AF,AI:AI)</f>
        <v>Bahrain</v>
      </c>
      <c r="T3219">
        <f>WEEKNUM(G3219)</f>
        <v>31</v>
      </c>
      <c r="U3219">
        <f>YEAR(G3219)</f>
        <v>2025</v>
      </c>
      <c r="V3219" s="117">
        <f>IFERROR(Q3219/N3219,"0")</f>
        <v>0</v>
      </c>
    </row>
    <row r="3220" spans="1:22">
      <c r="A3220" t="str">
        <f>_xlfn.XLOOKUP(D3220,BN:BN,BO:BO)</f>
        <v>Madrid</v>
      </c>
      <c r="B3220" t="s">
        <v>25</v>
      </c>
      <c r="C3220">
        <v>486</v>
      </c>
      <c r="D3220" t="str">
        <f>_xlfn.XLOOKUP(C3220,BH:BH,BI:BI)</f>
        <v>RafaellaP</v>
      </c>
      <c r="E3220">
        <v>29156</v>
      </c>
      <c r="F3220" t="s">
        <v>3911</v>
      </c>
      <c r="G3220" s="63">
        <v>45865</v>
      </c>
      <c r="H3220" s="63">
        <v>45865</v>
      </c>
      <c r="I3220" t="s">
        <v>366</v>
      </c>
      <c r="J3220" t="str">
        <f>_xlfn.XLOOKUP(I3220,AS:AS,AU:AU)</f>
        <v>Vuelos</v>
      </c>
      <c r="K3220" t="s">
        <v>27</v>
      </c>
      <c r="L3220">
        <v>185</v>
      </c>
      <c r="M3220">
        <f>L3220*_xlfn.XLOOKUP(K3220,AM:AM,AN:AN)</f>
        <v>185</v>
      </c>
      <c r="N3220">
        <f>L3220*_xlfn.XLOOKUP(K3220,AM:AM,AO:AO)</f>
        <v>214.6</v>
      </c>
      <c r="O3220">
        <v>0</v>
      </c>
      <c r="P3220">
        <f>O3220*_xlfn.XLOOKUP(K3220,AM:AM,AN:AN)</f>
        <v>0</v>
      </c>
      <c r="Q3220">
        <f>O3220*_xlfn.XLOOKUP(K3220,AM:AM,AO:AO)</f>
        <v>0</v>
      </c>
      <c r="R3220" t="str">
        <f>_xlfn.XLOOKUP(E3220,AF:AF,AG:AG)</f>
        <v>GULF AIR</v>
      </c>
      <c r="S3220" t="str">
        <f>_xlfn.XLOOKUP(E3220,AF:AF,AI:AI)</f>
        <v>Bahrain</v>
      </c>
      <c r="T3220">
        <f>WEEKNUM(G3220)</f>
        <v>31</v>
      </c>
      <c r="U3220">
        <f>YEAR(G3220)</f>
        <v>2025</v>
      </c>
      <c r="V3220" s="117">
        <f>IFERROR(Q3220/N3220,"0")</f>
        <v>0</v>
      </c>
    </row>
    <row r="3221" spans="1:22">
      <c r="A3221" t="str">
        <f>_xlfn.XLOOKUP(D3221,BN:BN,BO:BO)</f>
        <v>Madrid</v>
      </c>
      <c r="B3221" t="s">
        <v>25</v>
      </c>
      <c r="C3221">
        <v>486</v>
      </c>
      <c r="D3221" t="str">
        <f>_xlfn.XLOOKUP(C3221,BH:BH,BI:BI)</f>
        <v>RafaellaP</v>
      </c>
      <c r="E3221">
        <v>29215</v>
      </c>
      <c r="F3221" t="s">
        <v>3912</v>
      </c>
      <c r="G3221" s="63">
        <v>45872</v>
      </c>
      <c r="H3221" s="63">
        <v>45876</v>
      </c>
      <c r="I3221" t="s">
        <v>376</v>
      </c>
      <c r="J3221" t="str">
        <f>_xlfn.XLOOKUP(I3221,AS:AS,AU:AU)</f>
        <v>Hotel</v>
      </c>
      <c r="K3221" t="s">
        <v>27</v>
      </c>
      <c r="L3221">
        <v>5200</v>
      </c>
      <c r="M3221">
        <f>L3221*_xlfn.XLOOKUP(K3221,AM:AM,AN:AN)</f>
        <v>5200</v>
      </c>
      <c r="N3221">
        <f>L3221*_xlfn.XLOOKUP(K3221,AM:AM,AO:AO)</f>
        <v>6032</v>
      </c>
      <c r="O3221">
        <v>520</v>
      </c>
      <c r="P3221">
        <f>O3221*_xlfn.XLOOKUP(K3221,AM:AM,AN:AN)</f>
        <v>520</v>
      </c>
      <c r="Q3221">
        <f>O3221*_xlfn.XLOOKUP(K3221,AM:AM,AO:AO)</f>
        <v>603.19999999999993</v>
      </c>
      <c r="R3221" t="str">
        <f>_xlfn.XLOOKUP(E3221,AF:AF,AG:AG)</f>
        <v>MACAKIZI BODRUM</v>
      </c>
      <c r="S3221" t="str">
        <f>_xlfn.XLOOKUP(E3221,AF:AF,AI:AI)</f>
        <v>Turkey</v>
      </c>
      <c r="T3221">
        <f>WEEKNUM(G3221)</f>
        <v>32</v>
      </c>
      <c r="U3221">
        <f>YEAR(G3221)</f>
        <v>2025</v>
      </c>
      <c r="V3221" s="117">
        <f>IFERROR(Q3221/N3221,"0")</f>
        <v>9.9999999999999992E-2</v>
      </c>
    </row>
    <row r="3222" spans="1:22">
      <c r="A3222" t="str">
        <f>_xlfn.XLOOKUP(D3222,BN:BN,BO:BO)</f>
        <v>Madrid</v>
      </c>
      <c r="B3222" t="s">
        <v>25</v>
      </c>
      <c r="C3222">
        <v>486</v>
      </c>
      <c r="D3222" t="str">
        <f>_xlfn.XLOOKUP(C3222,BH:BH,BI:BI)</f>
        <v>RafaellaP</v>
      </c>
      <c r="E3222">
        <v>29154</v>
      </c>
      <c r="F3222" t="s">
        <v>3913</v>
      </c>
      <c r="G3222" s="63">
        <v>45861</v>
      </c>
      <c r="H3222" s="63">
        <v>45876</v>
      </c>
      <c r="I3222" t="s">
        <v>425</v>
      </c>
      <c r="J3222" t="str">
        <f>_xlfn.XLOOKUP(I3222,AS:AS,AU:AU)</f>
        <v>Traslados</v>
      </c>
      <c r="K3222" t="s">
        <v>27</v>
      </c>
      <c r="L3222">
        <v>660</v>
      </c>
      <c r="M3222">
        <f>L3222*_xlfn.XLOOKUP(K3222,AM:AM,AN:AN)</f>
        <v>660</v>
      </c>
      <c r="N3222">
        <f>L3222*_xlfn.XLOOKUP(K3222,AM:AM,AO:AO)</f>
        <v>765.59999999999991</v>
      </c>
      <c r="O3222">
        <v>0</v>
      </c>
      <c r="P3222">
        <f>O3222*_xlfn.XLOOKUP(K3222,AM:AM,AN:AN)</f>
        <v>0</v>
      </c>
      <c r="Q3222">
        <f>O3222*_xlfn.XLOOKUP(K3222,AM:AM,AO:AO)</f>
        <v>0</v>
      </c>
      <c r="R3222" t="str">
        <f>_xlfn.XLOOKUP(E3222,AF:AF,AG:AG)</f>
        <v>HOTEL LILY OF THE VALLEY</v>
      </c>
      <c r="S3222" t="str">
        <f>_xlfn.XLOOKUP(E3222,AF:AF,AI:AI)</f>
        <v>France</v>
      </c>
      <c r="T3222">
        <f>WEEKNUM(G3222)</f>
        <v>30</v>
      </c>
      <c r="U3222">
        <f>YEAR(G3222)</f>
        <v>2025</v>
      </c>
      <c r="V3222" s="117">
        <f>IFERROR(Q3222/N3222,"0")</f>
        <v>0</v>
      </c>
    </row>
    <row r="3223" spans="1:22">
      <c r="A3223" t="str">
        <f>_xlfn.XLOOKUP(D3223,BN:BN,BO:BO)</f>
        <v>Madrid</v>
      </c>
      <c r="B3223" t="s">
        <v>25</v>
      </c>
      <c r="C3223">
        <v>486</v>
      </c>
      <c r="D3223" t="str">
        <f>_xlfn.XLOOKUP(C3223,BH:BH,BI:BI)</f>
        <v>RafaellaP</v>
      </c>
      <c r="E3223">
        <v>25780</v>
      </c>
      <c r="F3223" t="s">
        <v>3914</v>
      </c>
      <c r="G3223" s="63">
        <v>45865</v>
      </c>
      <c r="H3223" s="63">
        <v>45865</v>
      </c>
      <c r="I3223" t="s">
        <v>425</v>
      </c>
      <c r="J3223" t="str">
        <f>_xlfn.XLOOKUP(I3223,AS:AS,AU:AU)</f>
        <v>Traslados</v>
      </c>
      <c r="K3223" t="s">
        <v>27</v>
      </c>
      <c r="L3223">
        <v>375</v>
      </c>
      <c r="M3223">
        <f>L3223*_xlfn.XLOOKUP(K3223,AM:AM,AN:AN)</f>
        <v>375</v>
      </c>
      <c r="N3223">
        <f>L3223*_xlfn.XLOOKUP(K3223,AM:AM,AO:AO)</f>
        <v>434.99999999999994</v>
      </c>
      <c r="O3223">
        <v>56.25</v>
      </c>
      <c r="P3223">
        <f>O3223*_xlfn.XLOOKUP(K3223,AM:AM,AN:AN)</f>
        <v>56.25</v>
      </c>
      <c r="Q3223">
        <f>O3223*_xlfn.XLOOKUP(K3223,AM:AM,AO:AO)</f>
        <v>65.25</v>
      </c>
      <c r="R3223" t="str">
        <f>_xlfn.XLOOKUP(E3223,AF:AF,AG:AG)</f>
        <v>ROLZO</v>
      </c>
      <c r="S3223" t="str">
        <f>_xlfn.XLOOKUP(E3223,AF:AF,AI:AI)</f>
        <v>United Kingdom</v>
      </c>
      <c r="T3223">
        <f>WEEKNUM(G3223)</f>
        <v>31</v>
      </c>
      <c r="U3223">
        <f>YEAR(G3223)</f>
        <v>2025</v>
      </c>
      <c r="V3223" s="117">
        <f>IFERROR(Q3223/N3223,"0")</f>
        <v>0.15000000000000002</v>
      </c>
    </row>
    <row r="3224" spans="1:22">
      <c r="A3224" t="str">
        <f>_xlfn.XLOOKUP(D3224,BN:BN,BO:BO)</f>
        <v>Madrid</v>
      </c>
      <c r="B3224" t="s">
        <v>25</v>
      </c>
      <c r="C3224">
        <v>486</v>
      </c>
      <c r="D3224" t="str">
        <f>_xlfn.XLOOKUP(C3224,BH:BH,BI:BI)</f>
        <v>RafaellaP</v>
      </c>
      <c r="E3224">
        <v>25780</v>
      </c>
      <c r="F3224" t="s">
        <v>3915</v>
      </c>
      <c r="G3224" s="63">
        <v>45869</v>
      </c>
      <c r="H3224" s="63">
        <v>45869</v>
      </c>
      <c r="I3224" t="s">
        <v>425</v>
      </c>
      <c r="J3224" t="str">
        <f>_xlfn.XLOOKUP(I3224,AS:AS,AU:AU)</f>
        <v>Traslados</v>
      </c>
      <c r="K3224" t="s">
        <v>27</v>
      </c>
      <c r="L3224">
        <v>260</v>
      </c>
      <c r="M3224">
        <f>L3224*_xlfn.XLOOKUP(K3224,AM:AM,AN:AN)</f>
        <v>260</v>
      </c>
      <c r="N3224">
        <f>L3224*_xlfn.XLOOKUP(K3224,AM:AM,AO:AO)</f>
        <v>301.59999999999997</v>
      </c>
      <c r="O3224">
        <v>39</v>
      </c>
      <c r="P3224">
        <f>O3224*_xlfn.XLOOKUP(K3224,AM:AM,AN:AN)</f>
        <v>39</v>
      </c>
      <c r="Q3224">
        <f>O3224*_xlfn.XLOOKUP(K3224,AM:AM,AO:AO)</f>
        <v>45.239999999999995</v>
      </c>
      <c r="R3224" t="str">
        <f>_xlfn.XLOOKUP(E3224,AF:AF,AG:AG)</f>
        <v>ROLZO</v>
      </c>
      <c r="S3224" t="str">
        <f>_xlfn.XLOOKUP(E3224,AF:AF,AI:AI)</f>
        <v>United Kingdom</v>
      </c>
      <c r="T3224">
        <f>WEEKNUM(G3224)</f>
        <v>31</v>
      </c>
      <c r="U3224">
        <f>YEAR(G3224)</f>
        <v>2025</v>
      </c>
      <c r="V3224" s="117">
        <f>IFERROR(Q3224/N3224,"0")</f>
        <v>0.15</v>
      </c>
    </row>
    <row r="3225" spans="1:22">
      <c r="A3225" t="str">
        <f>_xlfn.XLOOKUP(D3225,BN:BN,BO:BO)</f>
        <v>Madrid</v>
      </c>
      <c r="B3225" t="s">
        <v>25</v>
      </c>
      <c r="C3225">
        <v>486</v>
      </c>
      <c r="D3225" t="str">
        <f>_xlfn.XLOOKUP(C3225,BH:BH,BI:BI)</f>
        <v>RafaellaP</v>
      </c>
      <c r="E3225">
        <v>25780</v>
      </c>
      <c r="F3225" t="s">
        <v>3916</v>
      </c>
      <c r="G3225" s="63">
        <v>45869</v>
      </c>
      <c r="H3225" s="63">
        <v>45869</v>
      </c>
      <c r="I3225" t="s">
        <v>425</v>
      </c>
      <c r="J3225" t="str">
        <f>_xlfn.XLOOKUP(I3225,AS:AS,AU:AU)</f>
        <v>Traslados</v>
      </c>
      <c r="K3225" t="s">
        <v>27</v>
      </c>
      <c r="L3225">
        <v>260</v>
      </c>
      <c r="M3225">
        <f>L3225*_xlfn.XLOOKUP(K3225,AM:AM,AN:AN)</f>
        <v>260</v>
      </c>
      <c r="N3225">
        <f>L3225*_xlfn.XLOOKUP(K3225,AM:AM,AO:AO)</f>
        <v>301.59999999999997</v>
      </c>
      <c r="O3225">
        <v>39</v>
      </c>
      <c r="P3225">
        <f>O3225*_xlfn.XLOOKUP(K3225,AM:AM,AN:AN)</f>
        <v>39</v>
      </c>
      <c r="Q3225">
        <f>O3225*_xlfn.XLOOKUP(K3225,AM:AM,AO:AO)</f>
        <v>45.239999999999995</v>
      </c>
      <c r="R3225" t="str">
        <f>_xlfn.XLOOKUP(E3225,AF:AF,AG:AG)</f>
        <v>ROLZO</v>
      </c>
      <c r="S3225" t="str">
        <f>_xlfn.XLOOKUP(E3225,AF:AF,AI:AI)</f>
        <v>United Kingdom</v>
      </c>
      <c r="T3225">
        <f>WEEKNUM(G3225)</f>
        <v>31</v>
      </c>
      <c r="U3225">
        <f>YEAR(G3225)</f>
        <v>2025</v>
      </c>
      <c r="V3225" s="117">
        <f>IFERROR(Q3225/N3225,"0")</f>
        <v>0.15</v>
      </c>
    </row>
    <row r="3226" spans="1:22">
      <c r="A3226" t="str">
        <f>_xlfn.XLOOKUP(D3226,BN:BN,BO:BO)</f>
        <v>Madrid</v>
      </c>
      <c r="B3226" t="s">
        <v>25</v>
      </c>
      <c r="C3226">
        <v>486</v>
      </c>
      <c r="D3226" t="str">
        <f>_xlfn.XLOOKUP(C3226,BH:BH,BI:BI)</f>
        <v>RafaellaP</v>
      </c>
      <c r="E3226">
        <v>27858</v>
      </c>
      <c r="F3226" t="s">
        <v>3917</v>
      </c>
      <c r="G3226" s="63">
        <v>45866</v>
      </c>
      <c r="H3226" s="63">
        <v>45869</v>
      </c>
      <c r="I3226" t="s">
        <v>425</v>
      </c>
      <c r="J3226" t="str">
        <f>_xlfn.XLOOKUP(I3226,AS:AS,AU:AU)</f>
        <v>Traslados</v>
      </c>
      <c r="K3226" t="s">
        <v>27</v>
      </c>
      <c r="L3226">
        <v>1350</v>
      </c>
      <c r="M3226">
        <f>L3226*_xlfn.XLOOKUP(K3226,AM:AM,AN:AN)</f>
        <v>1350</v>
      </c>
      <c r="N3226">
        <f>L3226*_xlfn.XLOOKUP(K3226,AM:AM,AO:AO)</f>
        <v>1566</v>
      </c>
      <c r="O3226">
        <v>0</v>
      </c>
      <c r="P3226">
        <f>O3226*_xlfn.XLOOKUP(K3226,AM:AM,AN:AN)</f>
        <v>0</v>
      </c>
      <c r="Q3226">
        <f>O3226*_xlfn.XLOOKUP(K3226,AM:AM,AO:AO)</f>
        <v>0</v>
      </c>
      <c r="R3226" t="str">
        <f>_xlfn.XLOOKUP(E3226,AF:AF,AG:AG)</f>
        <v>GRAND HOTEL A VILLA FELTRINELLI</v>
      </c>
      <c r="S3226" t="str">
        <f>_xlfn.XLOOKUP(E3226,AF:AF,AI:AI)</f>
        <v>Italy</v>
      </c>
      <c r="T3226">
        <f>WEEKNUM(G3226)</f>
        <v>31</v>
      </c>
      <c r="U3226">
        <f>YEAR(G3226)</f>
        <v>2025</v>
      </c>
      <c r="V3226" s="117">
        <f>IFERROR(Q3226/N3226,"0")</f>
        <v>0</v>
      </c>
    </row>
    <row r="3227" spans="1:22">
      <c r="A3227" t="str">
        <f>_xlfn.XLOOKUP(D3227,BN:BN,BO:BO)</f>
        <v>Madrid</v>
      </c>
      <c r="B3227" t="s">
        <v>25</v>
      </c>
      <c r="C3227">
        <v>486</v>
      </c>
      <c r="D3227" t="str">
        <f>_xlfn.XLOOKUP(C3227,BH:BH,BI:BI)</f>
        <v>RafaellaP</v>
      </c>
      <c r="E3227">
        <v>30984</v>
      </c>
      <c r="F3227" t="s">
        <v>3918</v>
      </c>
      <c r="G3227" s="63">
        <v>45861</v>
      </c>
      <c r="H3227" s="63">
        <v>45876</v>
      </c>
      <c r="I3227" t="s">
        <v>425</v>
      </c>
      <c r="J3227" t="str">
        <f>_xlfn.XLOOKUP(I3227,AS:AS,AU:AU)</f>
        <v>Traslados</v>
      </c>
      <c r="K3227" t="s">
        <v>27</v>
      </c>
      <c r="L3227">
        <v>433.4</v>
      </c>
      <c r="M3227">
        <f>L3227*_xlfn.XLOOKUP(K3227,AM:AM,AN:AN)</f>
        <v>433.4</v>
      </c>
      <c r="N3227">
        <f>L3227*_xlfn.XLOOKUP(K3227,AM:AM,AO:AO)</f>
        <v>502.74399999999991</v>
      </c>
      <c r="O3227">
        <v>0</v>
      </c>
      <c r="P3227">
        <f>O3227*_xlfn.XLOOKUP(K3227,AM:AM,AN:AN)</f>
        <v>0</v>
      </c>
      <c r="Q3227">
        <f>O3227*_xlfn.XLOOKUP(K3227,AM:AM,AO:AO)</f>
        <v>0</v>
      </c>
      <c r="R3227" t="str">
        <f>_xlfn.XLOOKUP(E3227,AF:AF,AG:AG)</f>
        <v>Limouxine</v>
      </c>
      <c r="S3227" t="str">
        <f>_xlfn.XLOOKUP(E3227,AF:AF,AI:AI)</f>
        <v>Spain</v>
      </c>
      <c r="T3227">
        <f>WEEKNUM(G3227)</f>
        <v>30</v>
      </c>
      <c r="U3227">
        <f>YEAR(G3227)</f>
        <v>2025</v>
      </c>
      <c r="V3227" s="117">
        <f>IFERROR(Q3227/N3227,"0")</f>
        <v>0</v>
      </c>
    </row>
    <row r="3228" spans="1:22">
      <c r="A3228" t="str">
        <f>_xlfn.XLOOKUP(D3228,BN:BN,BO:BO)</f>
        <v>Madrid</v>
      </c>
      <c r="B3228" t="s">
        <v>25</v>
      </c>
      <c r="C3228">
        <v>486</v>
      </c>
      <c r="D3228" t="str">
        <f>_xlfn.XLOOKUP(C3228,BH:BH,BI:BI)</f>
        <v>RafaellaP</v>
      </c>
      <c r="E3228">
        <v>25780</v>
      </c>
      <c r="F3228" t="s">
        <v>3919</v>
      </c>
      <c r="G3228" s="63">
        <v>45861</v>
      </c>
      <c r="H3228" s="63">
        <v>45876</v>
      </c>
      <c r="I3228" t="s">
        <v>425</v>
      </c>
      <c r="J3228" t="str">
        <f>_xlfn.XLOOKUP(I3228,AS:AS,AU:AU)</f>
        <v>Traslados</v>
      </c>
      <c r="K3228" t="s">
        <v>27</v>
      </c>
      <c r="L3228">
        <v>60</v>
      </c>
      <c r="M3228">
        <f>L3228*_xlfn.XLOOKUP(K3228,AM:AM,AN:AN)</f>
        <v>60</v>
      </c>
      <c r="N3228">
        <f>L3228*_xlfn.XLOOKUP(K3228,AM:AM,AO:AO)</f>
        <v>69.599999999999994</v>
      </c>
      <c r="O3228">
        <v>0</v>
      </c>
      <c r="P3228">
        <f>O3228*_xlfn.XLOOKUP(K3228,AM:AM,AN:AN)</f>
        <v>0</v>
      </c>
      <c r="Q3228">
        <f>O3228*_xlfn.XLOOKUP(K3228,AM:AM,AO:AO)</f>
        <v>0</v>
      </c>
      <c r="R3228" t="str">
        <f>_xlfn.XLOOKUP(E3228,AF:AF,AG:AG)</f>
        <v>ROLZO</v>
      </c>
      <c r="S3228" t="str">
        <f>_xlfn.XLOOKUP(E3228,AF:AF,AI:AI)</f>
        <v>United Kingdom</v>
      </c>
      <c r="T3228">
        <f>WEEKNUM(G3228)</f>
        <v>30</v>
      </c>
      <c r="U3228">
        <f>YEAR(G3228)</f>
        <v>2025</v>
      </c>
      <c r="V3228" s="117">
        <f>IFERROR(Q3228/N3228,"0")</f>
        <v>0</v>
      </c>
    </row>
    <row r="3229" spans="1:22">
      <c r="A3229" t="str">
        <f>_xlfn.XLOOKUP(D3229,BN:BN,BO:BO)</f>
        <v>México</v>
      </c>
      <c r="B3229" t="s">
        <v>25</v>
      </c>
      <c r="C3229">
        <v>487</v>
      </c>
      <c r="D3229" t="str">
        <f>_xlfn.XLOOKUP(C3229,BH:BH,BI:BI)</f>
        <v>VeronicaN</v>
      </c>
      <c r="E3229">
        <v>28934</v>
      </c>
      <c r="F3229" t="s">
        <v>3920</v>
      </c>
      <c r="G3229" s="63">
        <v>45846</v>
      </c>
      <c r="H3229" t="s">
        <v>218</v>
      </c>
      <c r="I3229" t="s">
        <v>366</v>
      </c>
      <c r="J3229" t="str">
        <f>_xlfn.XLOOKUP(I3229,AS:AS,AU:AU)</f>
        <v>Vuelos</v>
      </c>
      <c r="K3229" t="s">
        <v>33</v>
      </c>
      <c r="L3229">
        <v>747.12</v>
      </c>
      <c r="M3229">
        <f>L3229*_xlfn.XLOOKUP(K3229,AM:AM,AN:AN)</f>
        <v>642.52319999999997</v>
      </c>
      <c r="N3229">
        <f>L3229*_xlfn.XLOOKUP(K3229,AM:AM,AO:AO)</f>
        <v>747.12</v>
      </c>
      <c r="O3229">
        <v>12.1</v>
      </c>
      <c r="P3229">
        <f>O3229*_xlfn.XLOOKUP(K3229,AM:AM,AN:AN)</f>
        <v>10.405999999999999</v>
      </c>
      <c r="Q3229">
        <f>O3229*_xlfn.XLOOKUP(K3229,AM:AM,AO:AO)</f>
        <v>12.1</v>
      </c>
      <c r="R3229" t="str">
        <f>_xlfn.XLOOKUP(E3229,AF:AF,AG:AG)</f>
        <v>F1S USA</v>
      </c>
      <c r="S3229" t="str">
        <f>_xlfn.XLOOKUP(E3229,AF:AF,AI:AI)</f>
        <v>United States</v>
      </c>
      <c r="T3229">
        <f>WEEKNUM(G3229)</f>
        <v>28</v>
      </c>
      <c r="U3229">
        <f>YEAR(G3229)</f>
        <v>2025</v>
      </c>
      <c r="V3229" s="117">
        <f>IFERROR(Q3229/N3229,"0")</f>
        <v>1.6195524146054182E-2</v>
      </c>
    </row>
    <row r="3230" spans="1:22">
      <c r="A3230" t="str">
        <f>_xlfn.XLOOKUP(D3230,BN:BN,BO:BO)</f>
        <v>México</v>
      </c>
      <c r="B3230" t="s">
        <v>25</v>
      </c>
      <c r="C3230">
        <v>487</v>
      </c>
      <c r="D3230" t="str">
        <f>_xlfn.XLOOKUP(C3230,BH:BH,BI:BI)</f>
        <v>VeronicaN</v>
      </c>
      <c r="E3230">
        <v>28934</v>
      </c>
      <c r="F3230" t="s">
        <v>3921</v>
      </c>
      <c r="G3230" s="63">
        <v>45845</v>
      </c>
      <c r="H3230" t="s">
        <v>218</v>
      </c>
      <c r="I3230" t="s">
        <v>366</v>
      </c>
      <c r="J3230" t="str">
        <f>_xlfn.XLOOKUP(I3230,AS:AS,AU:AU)</f>
        <v>Vuelos</v>
      </c>
      <c r="K3230" t="s">
        <v>33</v>
      </c>
      <c r="L3230">
        <v>36.4</v>
      </c>
      <c r="M3230">
        <f>L3230*_xlfn.XLOOKUP(K3230,AM:AM,AN:AN)</f>
        <v>31.303999999999998</v>
      </c>
      <c r="N3230">
        <f>L3230*_xlfn.XLOOKUP(K3230,AM:AM,AO:AO)</f>
        <v>36.4</v>
      </c>
      <c r="O3230">
        <v>0</v>
      </c>
      <c r="P3230">
        <f>O3230*_xlfn.XLOOKUP(K3230,AM:AM,AN:AN)</f>
        <v>0</v>
      </c>
      <c r="Q3230">
        <f>O3230*_xlfn.XLOOKUP(K3230,AM:AM,AO:AO)</f>
        <v>0</v>
      </c>
      <c r="R3230" t="str">
        <f>_xlfn.XLOOKUP(E3230,AF:AF,AG:AG)</f>
        <v>F1S USA</v>
      </c>
      <c r="S3230" t="str">
        <f>_xlfn.XLOOKUP(E3230,AF:AF,AI:AI)</f>
        <v>United States</v>
      </c>
      <c r="T3230">
        <f>WEEKNUM(G3230)</f>
        <v>28</v>
      </c>
      <c r="U3230">
        <f>YEAR(G3230)</f>
        <v>2025</v>
      </c>
      <c r="V3230" s="117">
        <f>IFERROR(Q3230/N3230,"0")</f>
        <v>0</v>
      </c>
    </row>
    <row r="3231" spans="1:22">
      <c r="A3231" t="str">
        <f>_xlfn.XLOOKUP(D3231,BN:BN,BO:BO)</f>
        <v>México</v>
      </c>
      <c r="B3231" t="s">
        <v>25</v>
      </c>
      <c r="C3231">
        <v>487</v>
      </c>
      <c r="D3231" t="str">
        <f>_xlfn.XLOOKUP(C3231,BH:BH,BI:BI)</f>
        <v>VeronicaN</v>
      </c>
      <c r="E3231">
        <v>28934</v>
      </c>
      <c r="F3231" t="s">
        <v>3921</v>
      </c>
      <c r="G3231" s="63">
        <v>45845</v>
      </c>
      <c r="H3231" t="s">
        <v>218</v>
      </c>
      <c r="I3231" t="s">
        <v>366</v>
      </c>
      <c r="J3231" t="str">
        <f>_xlfn.XLOOKUP(I3231,AS:AS,AU:AU)</f>
        <v>Vuelos</v>
      </c>
      <c r="K3231" t="s">
        <v>33</v>
      </c>
      <c r="L3231">
        <v>25</v>
      </c>
      <c r="M3231">
        <f>L3231*_xlfn.XLOOKUP(K3231,AM:AM,AN:AN)</f>
        <v>21.5</v>
      </c>
      <c r="N3231">
        <f>L3231*_xlfn.XLOOKUP(K3231,AM:AM,AO:AO)</f>
        <v>25</v>
      </c>
      <c r="O3231">
        <v>0</v>
      </c>
      <c r="P3231">
        <f>O3231*_xlfn.XLOOKUP(K3231,AM:AM,AN:AN)</f>
        <v>0</v>
      </c>
      <c r="Q3231">
        <f>O3231*_xlfn.XLOOKUP(K3231,AM:AM,AO:AO)</f>
        <v>0</v>
      </c>
      <c r="R3231" t="str">
        <f>_xlfn.XLOOKUP(E3231,AF:AF,AG:AG)</f>
        <v>F1S USA</v>
      </c>
      <c r="S3231" t="str">
        <f>_xlfn.XLOOKUP(E3231,AF:AF,AI:AI)</f>
        <v>United States</v>
      </c>
      <c r="T3231">
        <f>WEEKNUM(G3231)</f>
        <v>28</v>
      </c>
      <c r="U3231">
        <f>YEAR(G3231)</f>
        <v>2025</v>
      </c>
      <c r="V3231" s="117">
        <f>IFERROR(Q3231/N3231,"0")</f>
        <v>0</v>
      </c>
    </row>
    <row r="3232" spans="1:22">
      <c r="A3232" t="str">
        <f>_xlfn.XLOOKUP(D3232,BN:BN,BO:BO)</f>
        <v>México</v>
      </c>
      <c r="B3232" t="s">
        <v>25</v>
      </c>
      <c r="C3232">
        <v>487</v>
      </c>
      <c r="D3232" t="str">
        <f>_xlfn.XLOOKUP(C3232,BH:BH,BI:BI)</f>
        <v>VeronicaN</v>
      </c>
      <c r="E3232">
        <v>28934</v>
      </c>
      <c r="F3232" t="s">
        <v>3922</v>
      </c>
      <c r="G3232" s="63">
        <v>45846</v>
      </c>
      <c r="H3232" s="63" t="s">
        <v>218</v>
      </c>
      <c r="I3232" t="s">
        <v>366</v>
      </c>
      <c r="J3232" t="str">
        <f>_xlfn.XLOOKUP(I3232,AS:AS,AU:AU)</f>
        <v>Vuelos</v>
      </c>
      <c r="K3232" t="s">
        <v>33</v>
      </c>
      <c r="L3232">
        <v>944.72</v>
      </c>
      <c r="M3232">
        <f>L3232*_xlfn.XLOOKUP(K3232,AM:AM,AN:AN)</f>
        <v>812.45920000000001</v>
      </c>
      <c r="N3232">
        <f>L3232*_xlfn.XLOOKUP(K3232,AM:AM,AO:AO)</f>
        <v>944.72</v>
      </c>
      <c r="O3232">
        <v>15.9</v>
      </c>
      <c r="P3232">
        <f>O3232*_xlfn.XLOOKUP(K3232,AM:AM,AN:AN)</f>
        <v>13.673999999999999</v>
      </c>
      <c r="Q3232">
        <f>O3232*_xlfn.XLOOKUP(K3232,AM:AM,AO:AO)</f>
        <v>15.9</v>
      </c>
      <c r="R3232" t="str">
        <f>_xlfn.XLOOKUP(E3232,AF:AF,AG:AG)</f>
        <v>F1S USA</v>
      </c>
      <c r="S3232" t="str">
        <f>_xlfn.XLOOKUP(E3232,AF:AF,AI:AI)</f>
        <v>United States</v>
      </c>
      <c r="T3232">
        <f>WEEKNUM(G3232)</f>
        <v>28</v>
      </c>
      <c r="U3232">
        <f>YEAR(G3232)</f>
        <v>2025</v>
      </c>
      <c r="V3232" s="117">
        <f>IFERROR(Q3232/N3232,"0")</f>
        <v>1.6830383605724447E-2</v>
      </c>
    </row>
    <row r="3233" spans="1:22">
      <c r="A3233" t="str">
        <f>_xlfn.XLOOKUP(D3233,BN:BN,BO:BO)</f>
        <v>México</v>
      </c>
      <c r="B3233" t="s">
        <v>25</v>
      </c>
      <c r="C3233">
        <v>487</v>
      </c>
      <c r="D3233" t="str">
        <f>_xlfn.XLOOKUP(C3233,BH:BH,BI:BI)</f>
        <v>VeronicaN</v>
      </c>
      <c r="E3233">
        <v>28934</v>
      </c>
      <c r="F3233" t="s">
        <v>3923</v>
      </c>
      <c r="G3233" s="63">
        <v>45846</v>
      </c>
      <c r="H3233" s="63" t="s">
        <v>218</v>
      </c>
      <c r="I3233" t="s">
        <v>366</v>
      </c>
      <c r="J3233" t="str">
        <f>_xlfn.XLOOKUP(I3233,AS:AS,AU:AU)</f>
        <v>Vuelos</v>
      </c>
      <c r="K3233" t="s">
        <v>33</v>
      </c>
      <c r="L3233">
        <v>944.72</v>
      </c>
      <c r="M3233">
        <f>L3233*_xlfn.XLOOKUP(K3233,AM:AM,AN:AN)</f>
        <v>812.45920000000001</v>
      </c>
      <c r="N3233">
        <f>L3233*_xlfn.XLOOKUP(K3233,AM:AM,AO:AO)</f>
        <v>944.72</v>
      </c>
      <c r="O3233">
        <v>15.9</v>
      </c>
      <c r="P3233">
        <f>O3233*_xlfn.XLOOKUP(K3233,AM:AM,AN:AN)</f>
        <v>13.673999999999999</v>
      </c>
      <c r="Q3233">
        <f>O3233*_xlfn.XLOOKUP(K3233,AM:AM,AO:AO)</f>
        <v>15.9</v>
      </c>
      <c r="R3233" t="str">
        <f>_xlfn.XLOOKUP(E3233,AF:AF,AG:AG)</f>
        <v>F1S USA</v>
      </c>
      <c r="S3233" t="str">
        <f>_xlfn.XLOOKUP(E3233,AF:AF,AI:AI)</f>
        <v>United States</v>
      </c>
      <c r="T3233">
        <f>WEEKNUM(G3233)</f>
        <v>28</v>
      </c>
      <c r="U3233">
        <f>YEAR(G3233)</f>
        <v>2025</v>
      </c>
      <c r="V3233" s="117">
        <f>IFERROR(Q3233/N3233,"0")</f>
        <v>1.6830383605724447E-2</v>
      </c>
    </row>
    <row r="3234" spans="1:22">
      <c r="A3234" t="str">
        <f>_xlfn.XLOOKUP(D3234,BN:BN,BO:BO)</f>
        <v>México</v>
      </c>
      <c r="B3234" t="s">
        <v>25</v>
      </c>
      <c r="C3234">
        <v>487</v>
      </c>
      <c r="D3234" t="str">
        <f>_xlfn.XLOOKUP(C3234,BH:BH,BI:BI)</f>
        <v>VeronicaN</v>
      </c>
      <c r="E3234">
        <v>0</v>
      </c>
      <c r="F3234" t="s">
        <v>3924</v>
      </c>
      <c r="G3234" s="63">
        <v>45846</v>
      </c>
      <c r="H3234" s="63" t="s">
        <v>218</v>
      </c>
      <c r="I3234" t="s">
        <v>396</v>
      </c>
      <c r="J3234" t="str">
        <f>_xlfn.XLOOKUP(I3234,AS:AS,AU:AU)</f>
        <v>Honorarios</v>
      </c>
      <c r="K3234" t="s">
        <v>33</v>
      </c>
      <c r="L3234">
        <v>105</v>
      </c>
      <c r="M3234">
        <f>L3234*_xlfn.XLOOKUP(K3234,AM:AM,AN:AN)</f>
        <v>90.3</v>
      </c>
      <c r="N3234">
        <f>L3234*_xlfn.XLOOKUP(K3234,AM:AM,AO:AO)</f>
        <v>105</v>
      </c>
      <c r="O3234">
        <v>105</v>
      </c>
      <c r="P3234">
        <f>O3234*_xlfn.XLOOKUP(K3234,AM:AM,AN:AN)</f>
        <v>90.3</v>
      </c>
      <c r="Q3234">
        <f>O3234*_xlfn.XLOOKUP(K3234,AM:AM,AO:AO)</f>
        <v>105</v>
      </c>
      <c r="R3234" t="str">
        <f>_xlfn.XLOOKUP(E3234,AF:AF,AG:AG)</f>
        <v>FEES</v>
      </c>
      <c r="S3234">
        <f>_xlfn.XLOOKUP(E3234,AF:AF,AI:AI)</f>
        <v>0</v>
      </c>
      <c r="T3234">
        <f>WEEKNUM(G3234)</f>
        <v>28</v>
      </c>
      <c r="U3234">
        <f>YEAR(G3234)</f>
        <v>2025</v>
      </c>
      <c r="V3234" s="117">
        <f>IFERROR(Q3234/N3234,"0")</f>
        <v>1</v>
      </c>
    </row>
    <row r="3235" spans="1:22">
      <c r="A3235" t="str">
        <f>_xlfn.XLOOKUP(D3235,BN:BN,BO:BO)</f>
        <v>México</v>
      </c>
      <c r="B3235" t="s">
        <v>25</v>
      </c>
      <c r="C3235">
        <v>487</v>
      </c>
      <c r="D3235" t="str">
        <f>_xlfn.XLOOKUP(C3235,BH:BH,BI:BI)</f>
        <v>VeronicaN</v>
      </c>
      <c r="E3235">
        <v>28934</v>
      </c>
      <c r="F3235" t="s">
        <v>3922</v>
      </c>
      <c r="G3235" s="63">
        <v>45852</v>
      </c>
      <c r="H3235" s="63" t="s">
        <v>218</v>
      </c>
      <c r="I3235" t="s">
        <v>366</v>
      </c>
      <c r="J3235" t="str">
        <f>_xlfn.XLOOKUP(I3235,AS:AS,AU:AU)</f>
        <v>Vuelos</v>
      </c>
      <c r="K3235" t="s">
        <v>33</v>
      </c>
      <c r="L3235">
        <v>2404.15</v>
      </c>
      <c r="M3235">
        <f>L3235*_xlfn.XLOOKUP(K3235,AM:AM,AN:AN)</f>
        <v>2067.569</v>
      </c>
      <c r="N3235">
        <f>L3235*_xlfn.XLOOKUP(K3235,AM:AM,AO:AO)</f>
        <v>2404.15</v>
      </c>
      <c r="O3235">
        <v>418.68</v>
      </c>
      <c r="P3235">
        <f>O3235*_xlfn.XLOOKUP(K3235,AM:AM,AN:AN)</f>
        <v>360.06479999999999</v>
      </c>
      <c r="Q3235">
        <f>O3235*_xlfn.XLOOKUP(K3235,AM:AM,AO:AO)</f>
        <v>418.68</v>
      </c>
      <c r="R3235" t="str">
        <f>_xlfn.XLOOKUP(E3235,AF:AF,AG:AG)</f>
        <v>F1S USA</v>
      </c>
      <c r="S3235" t="str">
        <f>_xlfn.XLOOKUP(E3235,AF:AF,AI:AI)</f>
        <v>United States</v>
      </c>
      <c r="T3235">
        <f>WEEKNUM(G3235)</f>
        <v>29</v>
      </c>
      <c r="U3235">
        <f>YEAR(G3235)</f>
        <v>2025</v>
      </c>
      <c r="V3235" s="117">
        <f>IFERROR(Q3235/N3235,"0")</f>
        <v>0.1741488675831375</v>
      </c>
    </row>
    <row r="3236" spans="1:22">
      <c r="A3236" t="str">
        <f>_xlfn.XLOOKUP(D3236,BN:BN,BO:BO)</f>
        <v>México</v>
      </c>
      <c r="B3236" t="s">
        <v>25</v>
      </c>
      <c r="C3236">
        <v>487</v>
      </c>
      <c r="D3236" t="str">
        <f>_xlfn.XLOOKUP(C3236,BH:BH,BI:BI)</f>
        <v>VeronicaN</v>
      </c>
      <c r="E3236">
        <v>27301</v>
      </c>
      <c r="F3236" t="s">
        <v>3925</v>
      </c>
      <c r="G3236" s="63">
        <v>45852</v>
      </c>
      <c r="H3236" s="63">
        <v>45852</v>
      </c>
      <c r="I3236" t="s">
        <v>366</v>
      </c>
      <c r="J3236" t="str">
        <f>_xlfn.XLOOKUP(I3236,AS:AS,AU:AU)</f>
        <v>Vuelos</v>
      </c>
      <c r="K3236" t="s">
        <v>33</v>
      </c>
      <c r="L3236">
        <v>1035</v>
      </c>
      <c r="M3236">
        <f>L3236*_xlfn.XLOOKUP(K3236,AM:AM,AN:AN)</f>
        <v>890.1</v>
      </c>
      <c r="N3236">
        <f>L3236*_xlfn.XLOOKUP(K3236,AM:AM,AO:AO)</f>
        <v>1035</v>
      </c>
      <c r="O3236">
        <v>0</v>
      </c>
      <c r="P3236">
        <f>O3236*_xlfn.XLOOKUP(K3236,AM:AM,AN:AN)</f>
        <v>0</v>
      </c>
      <c r="Q3236">
        <f>O3236*_xlfn.XLOOKUP(K3236,AM:AM,AO:AO)</f>
        <v>0</v>
      </c>
      <c r="R3236" t="str">
        <f>_xlfn.XLOOKUP(E3236,AF:AF,AG:AG)</f>
        <v>TURISMO EX MAR, S.A. DE C.V.</v>
      </c>
      <c r="S3236" t="str">
        <f>_xlfn.XLOOKUP(E3236,AF:AF,AI:AI)</f>
        <v>Mexico</v>
      </c>
      <c r="T3236">
        <f>WEEKNUM(G3236)</f>
        <v>29</v>
      </c>
      <c r="U3236">
        <f>YEAR(G3236)</f>
        <v>2025</v>
      </c>
      <c r="V3236" s="117">
        <f>IFERROR(Q3236/N3236,"0")</f>
        <v>0</v>
      </c>
    </row>
    <row r="3237" spans="1:22">
      <c r="A3237" t="str">
        <f>_xlfn.XLOOKUP(D3237,BN:BN,BO:BO)</f>
        <v>México</v>
      </c>
      <c r="B3237" t="s">
        <v>25</v>
      </c>
      <c r="C3237">
        <v>487</v>
      </c>
      <c r="D3237" t="str">
        <f>_xlfn.XLOOKUP(C3237,BH:BH,BI:BI)</f>
        <v>VeronicaN</v>
      </c>
      <c r="E3237">
        <v>27301</v>
      </c>
      <c r="F3237" t="s">
        <v>3926</v>
      </c>
      <c r="G3237" s="63">
        <v>45852</v>
      </c>
      <c r="H3237" s="63">
        <v>45852</v>
      </c>
      <c r="I3237" t="s">
        <v>366</v>
      </c>
      <c r="J3237" t="str">
        <f>_xlfn.XLOOKUP(I3237,AS:AS,AU:AU)</f>
        <v>Vuelos</v>
      </c>
      <c r="K3237" t="s">
        <v>33</v>
      </c>
      <c r="L3237">
        <v>1035</v>
      </c>
      <c r="M3237">
        <f>L3237*_xlfn.XLOOKUP(K3237,AM:AM,AN:AN)</f>
        <v>890.1</v>
      </c>
      <c r="N3237">
        <f>L3237*_xlfn.XLOOKUP(K3237,AM:AM,AO:AO)</f>
        <v>1035</v>
      </c>
      <c r="O3237">
        <v>0</v>
      </c>
      <c r="P3237">
        <f>O3237*_xlfn.XLOOKUP(K3237,AM:AM,AN:AN)</f>
        <v>0</v>
      </c>
      <c r="Q3237">
        <f>O3237*_xlfn.XLOOKUP(K3237,AM:AM,AO:AO)</f>
        <v>0</v>
      </c>
      <c r="R3237" t="str">
        <f>_xlfn.XLOOKUP(E3237,AF:AF,AG:AG)</f>
        <v>TURISMO EX MAR, S.A. DE C.V.</v>
      </c>
      <c r="S3237" t="str">
        <f>_xlfn.XLOOKUP(E3237,AF:AF,AI:AI)</f>
        <v>Mexico</v>
      </c>
      <c r="T3237">
        <f>WEEKNUM(G3237)</f>
        <v>29</v>
      </c>
      <c r="U3237">
        <f>YEAR(G3237)</f>
        <v>2025</v>
      </c>
      <c r="V3237" s="117">
        <f>IFERROR(Q3237/N3237,"0")</f>
        <v>0</v>
      </c>
    </row>
    <row r="3238" spans="1:22">
      <c r="A3238" t="str">
        <f>_xlfn.XLOOKUP(D3238,BN:BN,BO:BO)</f>
        <v>México</v>
      </c>
      <c r="B3238" t="s">
        <v>25</v>
      </c>
      <c r="C3238">
        <v>487</v>
      </c>
      <c r="D3238" t="str">
        <f>_xlfn.XLOOKUP(C3238,BH:BH,BI:BI)</f>
        <v>VeronicaN</v>
      </c>
      <c r="E3238">
        <v>27301</v>
      </c>
      <c r="F3238" t="s">
        <v>3927</v>
      </c>
      <c r="G3238" s="63">
        <v>45852</v>
      </c>
      <c r="H3238" s="63">
        <v>45852</v>
      </c>
      <c r="I3238" t="s">
        <v>366</v>
      </c>
      <c r="J3238" t="str">
        <f>_xlfn.XLOOKUP(I3238,AS:AS,AU:AU)</f>
        <v>Vuelos</v>
      </c>
      <c r="K3238" t="s">
        <v>33</v>
      </c>
      <c r="L3238">
        <v>1035</v>
      </c>
      <c r="M3238">
        <f>L3238*_xlfn.XLOOKUP(K3238,AM:AM,AN:AN)</f>
        <v>890.1</v>
      </c>
      <c r="N3238">
        <f>L3238*_xlfn.XLOOKUP(K3238,AM:AM,AO:AO)</f>
        <v>1035</v>
      </c>
      <c r="O3238">
        <v>0</v>
      </c>
      <c r="P3238">
        <f>O3238*_xlfn.XLOOKUP(K3238,AM:AM,AN:AN)</f>
        <v>0</v>
      </c>
      <c r="Q3238">
        <f>O3238*_xlfn.XLOOKUP(K3238,AM:AM,AO:AO)</f>
        <v>0</v>
      </c>
      <c r="R3238" t="str">
        <f>_xlfn.XLOOKUP(E3238,AF:AF,AG:AG)</f>
        <v>TURISMO EX MAR, S.A. DE C.V.</v>
      </c>
      <c r="S3238" t="str">
        <f>_xlfn.XLOOKUP(E3238,AF:AF,AI:AI)</f>
        <v>Mexico</v>
      </c>
      <c r="T3238">
        <f>WEEKNUM(G3238)</f>
        <v>29</v>
      </c>
      <c r="U3238">
        <f>YEAR(G3238)</f>
        <v>2025</v>
      </c>
      <c r="V3238" s="117">
        <f>IFERROR(Q3238/N3238,"0")</f>
        <v>0</v>
      </c>
    </row>
    <row r="3239" spans="1:22">
      <c r="A3239" t="str">
        <f>_xlfn.XLOOKUP(D3239,BN:BN,BO:BO)</f>
        <v>México</v>
      </c>
      <c r="B3239" t="s">
        <v>25</v>
      </c>
      <c r="C3239">
        <v>487</v>
      </c>
      <c r="D3239" t="str">
        <f>_xlfn.XLOOKUP(C3239,BH:BH,BI:BI)</f>
        <v>VeronicaN</v>
      </c>
      <c r="E3239">
        <v>27301</v>
      </c>
      <c r="F3239" t="s">
        <v>3928</v>
      </c>
      <c r="G3239" s="63">
        <v>45852</v>
      </c>
      <c r="H3239" s="63">
        <v>45852</v>
      </c>
      <c r="I3239" t="s">
        <v>366</v>
      </c>
      <c r="J3239" t="str">
        <f>_xlfn.XLOOKUP(I3239,AS:AS,AU:AU)</f>
        <v>Vuelos</v>
      </c>
      <c r="K3239" t="s">
        <v>33</v>
      </c>
      <c r="L3239">
        <v>1035</v>
      </c>
      <c r="M3239">
        <f>L3239*_xlfn.XLOOKUP(K3239,AM:AM,AN:AN)</f>
        <v>890.1</v>
      </c>
      <c r="N3239">
        <f>L3239*_xlfn.XLOOKUP(K3239,AM:AM,AO:AO)</f>
        <v>1035</v>
      </c>
      <c r="O3239">
        <v>0</v>
      </c>
      <c r="P3239">
        <f>O3239*_xlfn.XLOOKUP(K3239,AM:AM,AN:AN)</f>
        <v>0</v>
      </c>
      <c r="Q3239">
        <f>O3239*_xlfn.XLOOKUP(K3239,AM:AM,AO:AO)</f>
        <v>0</v>
      </c>
      <c r="R3239" t="str">
        <f>_xlfn.XLOOKUP(E3239,AF:AF,AG:AG)</f>
        <v>TURISMO EX MAR, S.A. DE C.V.</v>
      </c>
      <c r="S3239" t="str">
        <f>_xlfn.XLOOKUP(E3239,AF:AF,AI:AI)</f>
        <v>Mexico</v>
      </c>
      <c r="T3239">
        <f>WEEKNUM(G3239)</f>
        <v>29</v>
      </c>
      <c r="U3239">
        <f>YEAR(G3239)</f>
        <v>2025</v>
      </c>
      <c r="V3239" s="117">
        <f>IFERROR(Q3239/N3239,"0")</f>
        <v>0</v>
      </c>
    </row>
    <row r="3240" spans="1:22">
      <c r="A3240" t="str">
        <f>_xlfn.XLOOKUP(D3240,BN:BN,BO:BO)</f>
        <v>México</v>
      </c>
      <c r="B3240" t="s">
        <v>25</v>
      </c>
      <c r="C3240">
        <v>487</v>
      </c>
      <c r="D3240" t="str">
        <f>_xlfn.XLOOKUP(C3240,BH:BH,BI:BI)</f>
        <v>VeronicaN</v>
      </c>
      <c r="E3240">
        <v>27301</v>
      </c>
      <c r="F3240" t="s">
        <v>3929</v>
      </c>
      <c r="G3240" s="63">
        <v>45852</v>
      </c>
      <c r="H3240" s="63">
        <v>45852</v>
      </c>
      <c r="I3240" t="s">
        <v>366</v>
      </c>
      <c r="J3240" t="str">
        <f>_xlfn.XLOOKUP(I3240,AS:AS,AU:AU)</f>
        <v>Vuelos</v>
      </c>
      <c r="K3240" t="s">
        <v>33</v>
      </c>
      <c r="L3240">
        <v>37</v>
      </c>
      <c r="M3240">
        <f>L3240*_xlfn.XLOOKUP(K3240,AM:AM,AN:AN)</f>
        <v>31.82</v>
      </c>
      <c r="N3240">
        <f>L3240*_xlfn.XLOOKUP(K3240,AM:AM,AO:AO)</f>
        <v>37</v>
      </c>
      <c r="O3240">
        <v>0</v>
      </c>
      <c r="P3240">
        <f>O3240*_xlfn.XLOOKUP(K3240,AM:AM,AN:AN)</f>
        <v>0</v>
      </c>
      <c r="Q3240">
        <f>O3240*_xlfn.XLOOKUP(K3240,AM:AM,AO:AO)</f>
        <v>0</v>
      </c>
      <c r="R3240" t="str">
        <f>_xlfn.XLOOKUP(E3240,AF:AF,AG:AG)</f>
        <v>TURISMO EX MAR, S.A. DE C.V.</v>
      </c>
      <c r="S3240" t="str">
        <f>_xlfn.XLOOKUP(E3240,AF:AF,AI:AI)</f>
        <v>Mexico</v>
      </c>
      <c r="T3240">
        <f>WEEKNUM(G3240)</f>
        <v>29</v>
      </c>
      <c r="U3240">
        <f>YEAR(G3240)</f>
        <v>2025</v>
      </c>
      <c r="V3240" s="117">
        <f>IFERROR(Q3240/N3240,"0")</f>
        <v>0</v>
      </c>
    </row>
    <row r="3241" spans="1:22">
      <c r="A3241" t="str">
        <f>_xlfn.XLOOKUP(D3241,BN:BN,BO:BO)</f>
        <v>México</v>
      </c>
      <c r="B3241" t="s">
        <v>25</v>
      </c>
      <c r="C3241">
        <v>487</v>
      </c>
      <c r="D3241" t="str">
        <f>_xlfn.XLOOKUP(C3241,BH:BH,BI:BI)</f>
        <v>VeronicaN</v>
      </c>
      <c r="E3241">
        <v>27301</v>
      </c>
      <c r="F3241" t="s">
        <v>3930</v>
      </c>
      <c r="G3241" s="63">
        <v>45852</v>
      </c>
      <c r="H3241" s="63">
        <v>45852</v>
      </c>
      <c r="I3241" t="s">
        <v>366</v>
      </c>
      <c r="J3241" t="str">
        <f>_xlfn.XLOOKUP(I3241,AS:AS,AU:AU)</f>
        <v>Vuelos</v>
      </c>
      <c r="K3241" t="s">
        <v>33</v>
      </c>
      <c r="L3241">
        <v>37</v>
      </c>
      <c r="M3241">
        <f>L3241*_xlfn.XLOOKUP(K3241,AM:AM,AN:AN)</f>
        <v>31.82</v>
      </c>
      <c r="N3241">
        <f>L3241*_xlfn.XLOOKUP(K3241,AM:AM,AO:AO)</f>
        <v>37</v>
      </c>
      <c r="O3241">
        <v>0</v>
      </c>
      <c r="P3241">
        <f>O3241*_xlfn.XLOOKUP(K3241,AM:AM,AN:AN)</f>
        <v>0</v>
      </c>
      <c r="Q3241">
        <f>O3241*_xlfn.XLOOKUP(K3241,AM:AM,AO:AO)</f>
        <v>0</v>
      </c>
      <c r="R3241" t="str">
        <f>_xlfn.XLOOKUP(E3241,AF:AF,AG:AG)</f>
        <v>TURISMO EX MAR, S.A. DE C.V.</v>
      </c>
      <c r="S3241" t="str">
        <f>_xlfn.XLOOKUP(E3241,AF:AF,AI:AI)</f>
        <v>Mexico</v>
      </c>
      <c r="T3241">
        <f>WEEKNUM(G3241)</f>
        <v>29</v>
      </c>
      <c r="U3241">
        <f>YEAR(G3241)</f>
        <v>2025</v>
      </c>
      <c r="V3241" s="117">
        <f>IFERROR(Q3241/N3241,"0")</f>
        <v>0</v>
      </c>
    </row>
    <row r="3242" spans="1:22">
      <c r="A3242" t="str">
        <f>_xlfn.XLOOKUP(D3242,BN:BN,BO:BO)</f>
        <v>México</v>
      </c>
      <c r="B3242" t="s">
        <v>25</v>
      </c>
      <c r="C3242">
        <v>487</v>
      </c>
      <c r="D3242" t="str">
        <f>_xlfn.XLOOKUP(C3242,BH:BH,BI:BI)</f>
        <v>VeronicaN</v>
      </c>
      <c r="E3242">
        <v>27301</v>
      </c>
      <c r="F3242" t="s">
        <v>3931</v>
      </c>
      <c r="G3242" s="63">
        <v>45852</v>
      </c>
      <c r="H3242" s="63">
        <v>45852</v>
      </c>
      <c r="I3242" t="s">
        <v>366</v>
      </c>
      <c r="J3242" t="str">
        <f>_xlfn.XLOOKUP(I3242,AS:AS,AU:AU)</f>
        <v>Vuelos</v>
      </c>
      <c r="K3242" t="s">
        <v>33</v>
      </c>
      <c r="L3242">
        <v>37</v>
      </c>
      <c r="M3242">
        <f>L3242*_xlfn.XLOOKUP(K3242,AM:AM,AN:AN)</f>
        <v>31.82</v>
      </c>
      <c r="N3242">
        <f>L3242*_xlfn.XLOOKUP(K3242,AM:AM,AO:AO)</f>
        <v>37</v>
      </c>
      <c r="O3242">
        <v>0</v>
      </c>
      <c r="P3242">
        <f>O3242*_xlfn.XLOOKUP(K3242,AM:AM,AN:AN)</f>
        <v>0</v>
      </c>
      <c r="Q3242">
        <f>O3242*_xlfn.XLOOKUP(K3242,AM:AM,AO:AO)</f>
        <v>0</v>
      </c>
      <c r="R3242" t="str">
        <f>_xlfn.XLOOKUP(E3242,AF:AF,AG:AG)</f>
        <v>TURISMO EX MAR, S.A. DE C.V.</v>
      </c>
      <c r="S3242" t="str">
        <f>_xlfn.XLOOKUP(E3242,AF:AF,AI:AI)</f>
        <v>Mexico</v>
      </c>
      <c r="T3242">
        <f>WEEKNUM(G3242)</f>
        <v>29</v>
      </c>
      <c r="U3242">
        <f>YEAR(G3242)</f>
        <v>2025</v>
      </c>
      <c r="V3242" s="117">
        <f>IFERROR(Q3242/N3242,"0")</f>
        <v>0</v>
      </c>
    </row>
    <row r="3243" spans="1:22">
      <c r="A3243" t="str">
        <f>_xlfn.XLOOKUP(D3243,BN:BN,BO:BO)</f>
        <v>México</v>
      </c>
      <c r="B3243" t="s">
        <v>25</v>
      </c>
      <c r="C3243">
        <v>487</v>
      </c>
      <c r="D3243" t="str">
        <f>_xlfn.XLOOKUP(C3243,BH:BH,BI:BI)</f>
        <v>VeronicaN</v>
      </c>
      <c r="E3243">
        <v>27301</v>
      </c>
      <c r="F3243" t="s">
        <v>3932</v>
      </c>
      <c r="G3243" s="63">
        <v>45852</v>
      </c>
      <c r="H3243" s="63">
        <v>45852</v>
      </c>
      <c r="I3243" t="s">
        <v>366</v>
      </c>
      <c r="J3243" t="str">
        <f>_xlfn.XLOOKUP(I3243,AS:AS,AU:AU)</f>
        <v>Vuelos</v>
      </c>
      <c r="K3243" t="s">
        <v>33</v>
      </c>
      <c r="L3243">
        <v>25</v>
      </c>
      <c r="M3243">
        <f>L3243*_xlfn.XLOOKUP(K3243,AM:AM,AN:AN)</f>
        <v>21.5</v>
      </c>
      <c r="N3243">
        <f>L3243*_xlfn.XLOOKUP(K3243,AM:AM,AO:AO)</f>
        <v>25</v>
      </c>
      <c r="O3243">
        <v>0</v>
      </c>
      <c r="P3243">
        <f>O3243*_xlfn.XLOOKUP(K3243,AM:AM,AN:AN)</f>
        <v>0</v>
      </c>
      <c r="Q3243">
        <f>O3243*_xlfn.XLOOKUP(K3243,AM:AM,AO:AO)</f>
        <v>0</v>
      </c>
      <c r="R3243" t="str">
        <f>_xlfn.XLOOKUP(E3243,AF:AF,AG:AG)</f>
        <v>TURISMO EX MAR, S.A. DE C.V.</v>
      </c>
      <c r="S3243" t="str">
        <f>_xlfn.XLOOKUP(E3243,AF:AF,AI:AI)</f>
        <v>Mexico</v>
      </c>
      <c r="T3243">
        <f>WEEKNUM(G3243)</f>
        <v>29</v>
      </c>
      <c r="U3243">
        <f>YEAR(G3243)</f>
        <v>2025</v>
      </c>
      <c r="V3243" s="117">
        <f>IFERROR(Q3243/N3243,"0")</f>
        <v>0</v>
      </c>
    </row>
    <row r="3244" spans="1:22">
      <c r="A3244" t="str">
        <f>_xlfn.XLOOKUP(D3244,BN:BN,BO:BO)</f>
        <v>México</v>
      </c>
      <c r="B3244" t="s">
        <v>25</v>
      </c>
      <c r="C3244">
        <v>487</v>
      </c>
      <c r="D3244" t="str">
        <f>_xlfn.XLOOKUP(C3244,BH:BH,BI:BI)</f>
        <v>VeronicaN</v>
      </c>
      <c r="E3244">
        <v>27301</v>
      </c>
      <c r="F3244" t="s">
        <v>3930</v>
      </c>
      <c r="G3244" s="63">
        <v>45852</v>
      </c>
      <c r="H3244" s="63">
        <v>45852</v>
      </c>
      <c r="I3244" t="s">
        <v>366</v>
      </c>
      <c r="J3244" t="str">
        <f>_xlfn.XLOOKUP(I3244,AS:AS,AU:AU)</f>
        <v>Vuelos</v>
      </c>
      <c r="K3244" t="s">
        <v>33</v>
      </c>
      <c r="L3244">
        <v>25</v>
      </c>
      <c r="M3244">
        <f>L3244*_xlfn.XLOOKUP(K3244,AM:AM,AN:AN)</f>
        <v>21.5</v>
      </c>
      <c r="N3244">
        <f>L3244*_xlfn.XLOOKUP(K3244,AM:AM,AO:AO)</f>
        <v>25</v>
      </c>
      <c r="O3244">
        <v>0</v>
      </c>
      <c r="P3244">
        <f>O3244*_xlfn.XLOOKUP(K3244,AM:AM,AN:AN)</f>
        <v>0</v>
      </c>
      <c r="Q3244">
        <f>O3244*_xlfn.XLOOKUP(K3244,AM:AM,AO:AO)</f>
        <v>0</v>
      </c>
      <c r="R3244" t="str">
        <f>_xlfn.XLOOKUP(E3244,AF:AF,AG:AG)</f>
        <v>TURISMO EX MAR, S.A. DE C.V.</v>
      </c>
      <c r="S3244" t="str">
        <f>_xlfn.XLOOKUP(E3244,AF:AF,AI:AI)</f>
        <v>Mexico</v>
      </c>
      <c r="T3244">
        <f>WEEKNUM(G3244)</f>
        <v>29</v>
      </c>
      <c r="U3244">
        <f>YEAR(G3244)</f>
        <v>2025</v>
      </c>
      <c r="V3244" s="117">
        <f>IFERROR(Q3244/N3244,"0")</f>
        <v>0</v>
      </c>
    </row>
    <row r="3245" spans="1:22">
      <c r="A3245" t="str">
        <f>_xlfn.XLOOKUP(D3245,BN:BN,BO:BO)</f>
        <v>México</v>
      </c>
      <c r="B3245" t="s">
        <v>25</v>
      </c>
      <c r="C3245">
        <v>487</v>
      </c>
      <c r="D3245" t="str">
        <f>_xlfn.XLOOKUP(C3245,BH:BH,BI:BI)</f>
        <v>VeronicaN</v>
      </c>
      <c r="E3245">
        <v>27301</v>
      </c>
      <c r="F3245" t="s">
        <v>3931</v>
      </c>
      <c r="G3245" s="63">
        <v>45852</v>
      </c>
      <c r="H3245" s="63">
        <v>45852</v>
      </c>
      <c r="I3245" t="s">
        <v>366</v>
      </c>
      <c r="J3245" t="str">
        <f>_xlfn.XLOOKUP(I3245,AS:AS,AU:AU)</f>
        <v>Vuelos</v>
      </c>
      <c r="K3245" t="s">
        <v>33</v>
      </c>
      <c r="L3245">
        <v>25</v>
      </c>
      <c r="M3245">
        <f>L3245*_xlfn.XLOOKUP(K3245,AM:AM,AN:AN)</f>
        <v>21.5</v>
      </c>
      <c r="N3245">
        <f>L3245*_xlfn.XLOOKUP(K3245,AM:AM,AO:AO)</f>
        <v>25</v>
      </c>
      <c r="O3245">
        <v>0</v>
      </c>
      <c r="P3245">
        <f>O3245*_xlfn.XLOOKUP(K3245,AM:AM,AN:AN)</f>
        <v>0</v>
      </c>
      <c r="Q3245">
        <f>O3245*_xlfn.XLOOKUP(K3245,AM:AM,AO:AO)</f>
        <v>0</v>
      </c>
      <c r="R3245" t="str">
        <f>_xlfn.XLOOKUP(E3245,AF:AF,AG:AG)</f>
        <v>TURISMO EX MAR, S.A. DE C.V.</v>
      </c>
      <c r="S3245" t="str">
        <f>_xlfn.XLOOKUP(E3245,AF:AF,AI:AI)</f>
        <v>Mexico</v>
      </c>
      <c r="T3245">
        <f>WEEKNUM(G3245)</f>
        <v>29</v>
      </c>
      <c r="U3245">
        <f>YEAR(G3245)</f>
        <v>2025</v>
      </c>
      <c r="V3245" s="117">
        <f>IFERROR(Q3245/N3245,"0")</f>
        <v>0</v>
      </c>
    </row>
    <row r="3246" spans="1:22">
      <c r="A3246" t="str">
        <f>_xlfn.XLOOKUP(D3246,BN:BN,BO:BO)</f>
        <v>México</v>
      </c>
      <c r="B3246" t="s">
        <v>25</v>
      </c>
      <c r="C3246">
        <v>487</v>
      </c>
      <c r="D3246" t="str">
        <f>_xlfn.XLOOKUP(C3246,BH:BH,BI:BI)</f>
        <v>VeronicaN</v>
      </c>
      <c r="E3246">
        <v>27301</v>
      </c>
      <c r="F3246" t="s">
        <v>3933</v>
      </c>
      <c r="G3246" s="63">
        <v>45852</v>
      </c>
      <c r="H3246" s="63">
        <v>45852</v>
      </c>
      <c r="I3246" t="s">
        <v>366</v>
      </c>
      <c r="J3246" t="str">
        <f>_xlfn.XLOOKUP(I3246,AS:AS,AU:AU)</f>
        <v>Vuelos</v>
      </c>
      <c r="K3246" t="s">
        <v>33</v>
      </c>
      <c r="L3246">
        <v>25</v>
      </c>
      <c r="M3246">
        <f>L3246*_xlfn.XLOOKUP(K3246,AM:AM,AN:AN)</f>
        <v>21.5</v>
      </c>
      <c r="N3246">
        <f>L3246*_xlfn.XLOOKUP(K3246,AM:AM,AO:AO)</f>
        <v>25</v>
      </c>
      <c r="O3246">
        <v>0</v>
      </c>
      <c r="P3246">
        <f>O3246*_xlfn.XLOOKUP(K3246,AM:AM,AN:AN)</f>
        <v>0</v>
      </c>
      <c r="Q3246">
        <f>O3246*_xlfn.XLOOKUP(K3246,AM:AM,AO:AO)</f>
        <v>0</v>
      </c>
      <c r="R3246" t="str">
        <f>_xlfn.XLOOKUP(E3246,AF:AF,AG:AG)</f>
        <v>TURISMO EX MAR, S.A. DE C.V.</v>
      </c>
      <c r="S3246" t="str">
        <f>_xlfn.XLOOKUP(E3246,AF:AF,AI:AI)</f>
        <v>Mexico</v>
      </c>
      <c r="T3246">
        <f>WEEKNUM(G3246)</f>
        <v>29</v>
      </c>
      <c r="U3246">
        <f>YEAR(G3246)</f>
        <v>2025</v>
      </c>
      <c r="V3246" s="117">
        <f>IFERROR(Q3246/N3246,"0")</f>
        <v>0</v>
      </c>
    </row>
    <row r="3247" spans="1:22">
      <c r="A3247" t="str">
        <f>_xlfn.XLOOKUP(D3247,BN:BN,BO:BO)</f>
        <v>México</v>
      </c>
      <c r="B3247" t="s">
        <v>25</v>
      </c>
      <c r="C3247">
        <v>487</v>
      </c>
      <c r="D3247" t="str">
        <f>_xlfn.XLOOKUP(C3247,BH:BH,BI:BI)</f>
        <v>VeronicaN</v>
      </c>
      <c r="E3247">
        <v>0</v>
      </c>
      <c r="F3247" t="s">
        <v>3934</v>
      </c>
      <c r="G3247" s="63">
        <v>45845</v>
      </c>
      <c r="H3247" s="63">
        <v>45852</v>
      </c>
      <c r="I3247" t="s">
        <v>396</v>
      </c>
      <c r="J3247" t="str">
        <f>_xlfn.XLOOKUP(I3247,AS:AS,AU:AU)</f>
        <v>Honorarios</v>
      </c>
      <c r="K3247" t="s">
        <v>33</v>
      </c>
      <c r="L3247">
        <v>70</v>
      </c>
      <c r="M3247">
        <f>L3247*_xlfn.XLOOKUP(K3247,AM:AM,AN:AN)</f>
        <v>60.199999999999996</v>
      </c>
      <c r="N3247">
        <f>L3247*_xlfn.XLOOKUP(K3247,AM:AM,AO:AO)</f>
        <v>70</v>
      </c>
      <c r="O3247">
        <v>70</v>
      </c>
      <c r="P3247">
        <f>O3247*_xlfn.XLOOKUP(K3247,AM:AM,AN:AN)</f>
        <v>60.199999999999996</v>
      </c>
      <c r="Q3247">
        <f>O3247*_xlfn.XLOOKUP(K3247,AM:AM,AO:AO)</f>
        <v>70</v>
      </c>
      <c r="R3247" t="str">
        <f>_xlfn.XLOOKUP(E3247,AF:AF,AG:AG)</f>
        <v>FEES</v>
      </c>
      <c r="S3247">
        <f>_xlfn.XLOOKUP(E3247,AF:AF,AI:AI)</f>
        <v>0</v>
      </c>
      <c r="T3247">
        <f>WEEKNUM(G3247)</f>
        <v>28</v>
      </c>
      <c r="U3247">
        <f>YEAR(G3247)</f>
        <v>2025</v>
      </c>
      <c r="V3247" s="117">
        <f>IFERROR(Q3247/N3247,"0")</f>
        <v>1</v>
      </c>
    </row>
    <row r="3248" spans="1:22">
      <c r="A3248" t="str">
        <f>_xlfn.XLOOKUP(D3248,BN:BN,BO:BO)</f>
        <v>Madrid</v>
      </c>
      <c r="B3248" t="s">
        <v>25</v>
      </c>
      <c r="C3248">
        <v>488</v>
      </c>
      <c r="D3248" t="str">
        <f>_xlfn.XLOOKUP(C3248,BH:BH,BI:BI)</f>
        <v>RafaellaP</v>
      </c>
      <c r="E3248">
        <v>24811</v>
      </c>
      <c r="F3248" t="s">
        <v>3935</v>
      </c>
      <c r="G3248" s="63">
        <v>46012</v>
      </c>
      <c r="H3248" s="63">
        <v>46018</v>
      </c>
      <c r="I3248" t="s">
        <v>376</v>
      </c>
      <c r="J3248" t="str">
        <f>_xlfn.XLOOKUP(I3248,AS:AS,AU:AU)</f>
        <v>Hotel</v>
      </c>
      <c r="K3248" t="s">
        <v>27</v>
      </c>
      <c r="L3248">
        <v>68221.3</v>
      </c>
      <c r="M3248">
        <f>L3248*_xlfn.XLOOKUP(K3248,AM:AM,AN:AN)</f>
        <v>68221.3</v>
      </c>
      <c r="N3248">
        <f>L3248*_xlfn.XLOOKUP(K3248,AM:AM,AO:AO)</f>
        <v>79136.707999999999</v>
      </c>
      <c r="O3248">
        <v>12491.3</v>
      </c>
      <c r="P3248">
        <f>O3248*_xlfn.XLOOKUP(K3248,AM:AM,AN:AN)</f>
        <v>12491.3</v>
      </c>
      <c r="Q3248">
        <f>O3248*_xlfn.XLOOKUP(K3248,AM:AM,AO:AO)</f>
        <v>14489.907999999998</v>
      </c>
      <c r="R3248" t="str">
        <f>_xlfn.XLOOKUP(E3248,AF:AF,AG:AG)</f>
        <v>NORDIC LUXURY</v>
      </c>
      <c r="S3248" t="str">
        <f>_xlfn.XLOOKUP(E3248,AF:AF,AI:AI)</f>
        <v>Iceland</v>
      </c>
      <c r="T3248">
        <f>WEEKNUM(G3248)</f>
        <v>52</v>
      </c>
      <c r="U3248">
        <f>YEAR(G3248)</f>
        <v>2025</v>
      </c>
      <c r="V3248" s="117">
        <f>IFERROR(Q3248/N3248,"0")</f>
        <v>0.18309970639668252</v>
      </c>
    </row>
    <row r="3249" spans="1:22">
      <c r="A3249" t="str">
        <f>_xlfn.XLOOKUP(D3249,BN:BN,BO:BO)</f>
        <v>Madrid</v>
      </c>
      <c r="B3249" t="s">
        <v>25</v>
      </c>
      <c r="C3249">
        <v>488</v>
      </c>
      <c r="D3249" t="str">
        <f>_xlfn.XLOOKUP(C3249,BH:BH,BI:BI)</f>
        <v>RafaellaP</v>
      </c>
      <c r="E3249">
        <v>27447</v>
      </c>
      <c r="F3249" t="s">
        <v>3936</v>
      </c>
      <c r="G3249" s="63">
        <v>46012</v>
      </c>
      <c r="H3249" s="63">
        <v>46018</v>
      </c>
      <c r="I3249" t="s">
        <v>366</v>
      </c>
      <c r="J3249" t="str">
        <f>_xlfn.XLOOKUP(I3249,AS:AS,AU:AU)</f>
        <v>Vuelos</v>
      </c>
      <c r="K3249" t="s">
        <v>27</v>
      </c>
      <c r="L3249">
        <v>1553</v>
      </c>
      <c r="M3249">
        <f>L3249*_xlfn.XLOOKUP(K3249,AM:AM,AN:AN)</f>
        <v>1553</v>
      </c>
      <c r="N3249">
        <f>L3249*_xlfn.XLOOKUP(K3249,AM:AM,AO:AO)</f>
        <v>1801.4799999999998</v>
      </c>
      <c r="O3249">
        <v>0</v>
      </c>
      <c r="P3249">
        <f>O3249*_xlfn.XLOOKUP(K3249,AM:AM,AN:AN)</f>
        <v>0</v>
      </c>
      <c r="Q3249">
        <f>O3249*_xlfn.XLOOKUP(K3249,AM:AM,AO:AO)</f>
        <v>0</v>
      </c>
      <c r="R3249" t="str">
        <f>_xlfn.XLOOKUP(E3249,AF:AF,AG:AG)</f>
        <v>FINNAIR</v>
      </c>
      <c r="S3249" t="str">
        <f>_xlfn.XLOOKUP(E3249,AF:AF,AI:AI)</f>
        <v>Finland</v>
      </c>
      <c r="T3249">
        <f>WEEKNUM(G3249)</f>
        <v>52</v>
      </c>
      <c r="U3249">
        <f>YEAR(G3249)</f>
        <v>2025</v>
      </c>
      <c r="V3249" s="117">
        <f>IFERROR(Q3249/N3249,"0")</f>
        <v>0</v>
      </c>
    </row>
    <row r="3250" spans="1:22">
      <c r="A3250" t="str">
        <f>_xlfn.XLOOKUP(D3250,BN:BN,BO:BO)</f>
        <v>Madrid</v>
      </c>
      <c r="B3250" t="s">
        <v>25</v>
      </c>
      <c r="C3250">
        <v>488</v>
      </c>
      <c r="D3250" t="str">
        <f>_xlfn.XLOOKUP(C3250,BH:BH,BI:BI)</f>
        <v>RafaellaP</v>
      </c>
      <c r="E3250">
        <v>27447</v>
      </c>
      <c r="F3250" t="s">
        <v>3936</v>
      </c>
      <c r="G3250" s="63">
        <v>46012</v>
      </c>
      <c r="H3250" s="63">
        <v>46018</v>
      </c>
      <c r="I3250" t="s">
        <v>366</v>
      </c>
      <c r="J3250" t="str">
        <f>_xlfn.XLOOKUP(I3250,AS:AS,AU:AU)</f>
        <v>Vuelos</v>
      </c>
      <c r="K3250" t="s">
        <v>27</v>
      </c>
      <c r="L3250">
        <v>1553</v>
      </c>
      <c r="M3250">
        <f>L3250*_xlfn.XLOOKUP(K3250,AM:AM,AN:AN)</f>
        <v>1553</v>
      </c>
      <c r="N3250">
        <f>L3250*_xlfn.XLOOKUP(K3250,AM:AM,AO:AO)</f>
        <v>1801.4799999999998</v>
      </c>
      <c r="O3250">
        <v>0</v>
      </c>
      <c r="P3250">
        <f>O3250*_xlfn.XLOOKUP(K3250,AM:AM,AN:AN)</f>
        <v>0</v>
      </c>
      <c r="Q3250">
        <f>O3250*_xlfn.XLOOKUP(K3250,AM:AM,AO:AO)</f>
        <v>0</v>
      </c>
      <c r="R3250" t="str">
        <f>_xlfn.XLOOKUP(E3250,AF:AF,AG:AG)</f>
        <v>FINNAIR</v>
      </c>
      <c r="S3250" t="str">
        <f>_xlfn.XLOOKUP(E3250,AF:AF,AI:AI)</f>
        <v>Finland</v>
      </c>
      <c r="T3250">
        <f>WEEKNUM(G3250)</f>
        <v>52</v>
      </c>
      <c r="U3250">
        <f>YEAR(G3250)</f>
        <v>2025</v>
      </c>
      <c r="V3250" s="117">
        <f>IFERROR(Q3250/N3250,"0")</f>
        <v>0</v>
      </c>
    </row>
    <row r="3251" spans="1:22">
      <c r="A3251" t="str">
        <f>_xlfn.XLOOKUP(D3251,BN:BN,BO:BO)</f>
        <v>Madrid</v>
      </c>
      <c r="B3251" t="s">
        <v>25</v>
      </c>
      <c r="C3251">
        <v>488</v>
      </c>
      <c r="D3251" t="str">
        <f>_xlfn.XLOOKUP(C3251,BH:BH,BI:BI)</f>
        <v>RafaellaP</v>
      </c>
      <c r="E3251">
        <v>27447</v>
      </c>
      <c r="F3251" t="s">
        <v>3936</v>
      </c>
      <c r="G3251" s="63">
        <v>46012</v>
      </c>
      <c r="H3251" s="63">
        <v>46018</v>
      </c>
      <c r="I3251" t="s">
        <v>366</v>
      </c>
      <c r="J3251" t="str">
        <f>_xlfn.XLOOKUP(I3251,AS:AS,AU:AU)</f>
        <v>Vuelos</v>
      </c>
      <c r="K3251" t="s">
        <v>27</v>
      </c>
      <c r="L3251">
        <v>1553</v>
      </c>
      <c r="M3251">
        <f>L3251*_xlfn.XLOOKUP(K3251,AM:AM,AN:AN)</f>
        <v>1553</v>
      </c>
      <c r="N3251">
        <f>L3251*_xlfn.XLOOKUP(K3251,AM:AM,AO:AO)</f>
        <v>1801.4799999999998</v>
      </c>
      <c r="O3251">
        <v>0</v>
      </c>
      <c r="P3251">
        <f>O3251*_xlfn.XLOOKUP(K3251,AM:AM,AN:AN)</f>
        <v>0</v>
      </c>
      <c r="Q3251">
        <f>O3251*_xlfn.XLOOKUP(K3251,AM:AM,AO:AO)</f>
        <v>0</v>
      </c>
      <c r="R3251" t="str">
        <f>_xlfn.XLOOKUP(E3251,AF:AF,AG:AG)</f>
        <v>FINNAIR</v>
      </c>
      <c r="S3251" t="str">
        <f>_xlfn.XLOOKUP(E3251,AF:AF,AI:AI)</f>
        <v>Finland</v>
      </c>
      <c r="T3251">
        <f>WEEKNUM(G3251)</f>
        <v>52</v>
      </c>
      <c r="U3251">
        <f>YEAR(G3251)</f>
        <v>2025</v>
      </c>
      <c r="V3251" s="117">
        <f>IFERROR(Q3251/N3251,"0")</f>
        <v>0</v>
      </c>
    </row>
    <row r="3252" spans="1:22">
      <c r="A3252" t="str">
        <f>_xlfn.XLOOKUP(D3252,BN:BN,BO:BO)</f>
        <v>Madrid</v>
      </c>
      <c r="B3252" t="s">
        <v>25</v>
      </c>
      <c r="C3252">
        <v>488</v>
      </c>
      <c r="D3252" t="str">
        <f>_xlfn.XLOOKUP(C3252,BH:BH,BI:BI)</f>
        <v>RafaellaP</v>
      </c>
      <c r="E3252">
        <v>0</v>
      </c>
      <c r="F3252" t="s">
        <v>3937</v>
      </c>
      <c r="G3252" s="63" t="s">
        <v>218</v>
      </c>
      <c r="H3252" t="s">
        <v>218</v>
      </c>
      <c r="I3252" t="s">
        <v>396</v>
      </c>
      <c r="J3252" t="str">
        <f>_xlfn.XLOOKUP(I3252,AS:AS,AU:AU)</f>
        <v>Honorarios</v>
      </c>
      <c r="K3252" t="s">
        <v>27</v>
      </c>
      <c r="L3252">
        <v>105</v>
      </c>
      <c r="M3252">
        <f>L3252*_xlfn.XLOOKUP(K3252,AM:AM,AN:AN)</f>
        <v>105</v>
      </c>
      <c r="N3252">
        <f>L3252*_xlfn.XLOOKUP(K3252,AM:AM,AO:AO)</f>
        <v>121.8</v>
      </c>
      <c r="O3252">
        <v>105</v>
      </c>
      <c r="P3252">
        <f>O3252*_xlfn.XLOOKUP(K3252,AM:AM,AN:AN)</f>
        <v>105</v>
      </c>
      <c r="Q3252">
        <f>O3252*_xlfn.XLOOKUP(K3252,AM:AM,AO:AO)</f>
        <v>121.8</v>
      </c>
      <c r="R3252" t="str">
        <f>_xlfn.XLOOKUP(E3252,AF:AF,AG:AG)</f>
        <v>FEES</v>
      </c>
      <c r="S3252">
        <f>_xlfn.XLOOKUP(E3252,AF:AF,AI:AI)</f>
        <v>0</v>
      </c>
      <c r="T3252" t="e">
        <f>WEEKNUM(G3252)</f>
        <v>#VALUE!</v>
      </c>
      <c r="U3252" t="e">
        <f>YEAR(G3252)</f>
        <v>#VALUE!</v>
      </c>
      <c r="V3252" s="117">
        <f>IFERROR(Q3252/N3252,"0")</f>
        <v>1</v>
      </c>
    </row>
    <row r="3253" spans="1:22">
      <c r="A3253" t="str">
        <f>_xlfn.XLOOKUP(D3253,BN:BN,BO:BO)</f>
        <v>Madrid</v>
      </c>
      <c r="B3253" t="s">
        <v>25</v>
      </c>
      <c r="C3253">
        <v>488</v>
      </c>
      <c r="D3253" t="str">
        <f>_xlfn.XLOOKUP(C3253,BH:BH,BI:BI)</f>
        <v>RafaellaP</v>
      </c>
      <c r="E3253">
        <v>25857</v>
      </c>
      <c r="F3253" t="s">
        <v>3938</v>
      </c>
      <c r="G3253" s="63">
        <v>46012</v>
      </c>
      <c r="H3253" s="63">
        <v>46018</v>
      </c>
      <c r="I3253" t="s">
        <v>419</v>
      </c>
      <c r="J3253" t="str">
        <f>_xlfn.XLOOKUP(I3253,AS:AS,AU:AU)</f>
        <v>Otros</v>
      </c>
      <c r="K3253" t="s">
        <v>27</v>
      </c>
      <c r="L3253">
        <v>408</v>
      </c>
      <c r="M3253">
        <f>L3253*_xlfn.XLOOKUP(K3253,AM:AM,AN:AN)</f>
        <v>408</v>
      </c>
      <c r="N3253">
        <f>L3253*_xlfn.XLOOKUP(K3253,AM:AM,AO:AO)</f>
        <v>473.28</v>
      </c>
      <c r="O3253">
        <v>0</v>
      </c>
      <c r="P3253">
        <f>O3253*_xlfn.XLOOKUP(K3253,AM:AM,AN:AN)</f>
        <v>0</v>
      </c>
      <c r="Q3253">
        <f>O3253*_xlfn.XLOOKUP(K3253,AM:AM,AO:AO)</f>
        <v>0</v>
      </c>
      <c r="R3253" t="str">
        <f>_xlfn.XLOOKUP(E3253,AF:AF,AG:AG)</f>
        <v>GANNET</v>
      </c>
      <c r="S3253" t="str">
        <f>_xlfn.XLOOKUP(E3253,AF:AF,AI:AI)</f>
        <v>United States</v>
      </c>
      <c r="T3253">
        <f>WEEKNUM(G3253)</f>
        <v>52</v>
      </c>
      <c r="U3253">
        <f>YEAR(G3253)</f>
        <v>2025</v>
      </c>
      <c r="V3253" s="117">
        <f>IFERROR(Q3253/N3253,"0")</f>
        <v>0</v>
      </c>
    </row>
    <row r="3254" spans="1:22">
      <c r="A3254" t="str">
        <f>_xlfn.XLOOKUP(D3254,BN:BN,BO:BO)</f>
        <v>Madrid</v>
      </c>
      <c r="B3254" t="s">
        <v>25</v>
      </c>
      <c r="C3254">
        <v>488</v>
      </c>
      <c r="D3254" t="str">
        <f>_xlfn.XLOOKUP(C3254,BH:BH,BI:BI)</f>
        <v>RafaellaP</v>
      </c>
      <c r="E3254">
        <v>30984</v>
      </c>
      <c r="F3254" t="s">
        <v>3939</v>
      </c>
      <c r="G3254" s="63">
        <v>46012</v>
      </c>
      <c r="H3254" s="63">
        <v>46018</v>
      </c>
      <c r="I3254" t="s">
        <v>425</v>
      </c>
      <c r="J3254" t="str">
        <f>_xlfn.XLOOKUP(I3254,AS:AS,AU:AU)</f>
        <v>Traslados</v>
      </c>
      <c r="K3254" t="s">
        <v>27</v>
      </c>
      <c r="L3254">
        <v>282.7</v>
      </c>
      <c r="M3254">
        <f>L3254*_xlfn.XLOOKUP(K3254,AM:AM,AN:AN)</f>
        <v>282.7</v>
      </c>
      <c r="N3254">
        <f>L3254*_xlfn.XLOOKUP(K3254,AM:AM,AO:AO)</f>
        <v>327.93199999999996</v>
      </c>
      <c r="O3254">
        <v>0</v>
      </c>
      <c r="P3254">
        <f>O3254*_xlfn.XLOOKUP(K3254,AM:AM,AN:AN)</f>
        <v>0</v>
      </c>
      <c r="Q3254">
        <f>O3254*_xlfn.XLOOKUP(K3254,AM:AM,AO:AO)</f>
        <v>0</v>
      </c>
      <c r="R3254" t="str">
        <f>_xlfn.XLOOKUP(E3254,AF:AF,AG:AG)</f>
        <v>Limouxine</v>
      </c>
      <c r="S3254" t="str">
        <f>_xlfn.XLOOKUP(E3254,AF:AF,AI:AI)</f>
        <v>Spain</v>
      </c>
      <c r="T3254">
        <f>WEEKNUM(G3254)</f>
        <v>52</v>
      </c>
      <c r="U3254">
        <f>YEAR(G3254)</f>
        <v>2025</v>
      </c>
      <c r="V3254" s="117">
        <f>IFERROR(Q3254/N3254,"0")</f>
        <v>0</v>
      </c>
    </row>
    <row r="3255" spans="1:22">
      <c r="A3255" t="str">
        <f>_xlfn.XLOOKUP(D3255,BN:BN,BO:BO)</f>
        <v>México</v>
      </c>
      <c r="B3255" t="s">
        <v>25</v>
      </c>
      <c r="C3255">
        <v>489</v>
      </c>
      <c r="D3255" t="str">
        <f>_xlfn.XLOOKUP(C3255,BH:BH,BI:BI)</f>
        <v>DianaM</v>
      </c>
      <c r="E3255">
        <v>28934</v>
      </c>
      <c r="F3255" t="s">
        <v>3940</v>
      </c>
      <c r="G3255" s="63">
        <v>45906</v>
      </c>
      <c r="H3255" t="s">
        <v>218</v>
      </c>
      <c r="I3255" t="s">
        <v>366</v>
      </c>
      <c r="J3255" t="str">
        <f>_xlfn.XLOOKUP(I3255,AS:AS,AU:AU)</f>
        <v>Vuelos</v>
      </c>
      <c r="K3255" t="s">
        <v>33</v>
      </c>
      <c r="L3255">
        <v>682</v>
      </c>
      <c r="M3255">
        <f>L3255*_xlfn.XLOOKUP(K3255,AM:AM,AN:AN)</f>
        <v>586.52</v>
      </c>
      <c r="N3255">
        <f>L3255*_xlfn.XLOOKUP(K3255,AM:AM,AO:AO)</f>
        <v>682</v>
      </c>
      <c r="O3255">
        <v>0</v>
      </c>
      <c r="P3255">
        <f>O3255*_xlfn.XLOOKUP(K3255,AM:AM,AN:AN)</f>
        <v>0</v>
      </c>
      <c r="Q3255">
        <f>O3255*_xlfn.XLOOKUP(K3255,AM:AM,AO:AO)</f>
        <v>0</v>
      </c>
      <c r="R3255" t="str">
        <f>_xlfn.XLOOKUP(E3255,AF:AF,AG:AG)</f>
        <v>F1S USA</v>
      </c>
      <c r="S3255" t="str">
        <f>_xlfn.XLOOKUP(E3255,AF:AF,AI:AI)</f>
        <v>United States</v>
      </c>
      <c r="T3255">
        <f>WEEKNUM(G3255)</f>
        <v>36</v>
      </c>
      <c r="U3255">
        <f>YEAR(G3255)</f>
        <v>2025</v>
      </c>
      <c r="V3255" s="117">
        <f>IFERROR(Q3255/N3255,"0")</f>
        <v>0</v>
      </c>
    </row>
    <row r="3256" spans="1:22">
      <c r="A3256" t="str">
        <f>_xlfn.XLOOKUP(D3256,BN:BN,BO:BO)</f>
        <v>México</v>
      </c>
      <c r="B3256" t="s">
        <v>25</v>
      </c>
      <c r="C3256">
        <v>489</v>
      </c>
      <c r="D3256" t="str">
        <f>_xlfn.XLOOKUP(C3256,BH:BH,BI:BI)</f>
        <v>DianaM</v>
      </c>
      <c r="E3256">
        <v>28934</v>
      </c>
      <c r="F3256" t="s">
        <v>3941</v>
      </c>
      <c r="G3256" s="63">
        <v>45906</v>
      </c>
      <c r="H3256" s="63" t="s">
        <v>218</v>
      </c>
      <c r="I3256" t="s">
        <v>366</v>
      </c>
      <c r="J3256" t="str">
        <f>_xlfn.XLOOKUP(I3256,AS:AS,AU:AU)</f>
        <v>Vuelos</v>
      </c>
      <c r="K3256" t="s">
        <v>33</v>
      </c>
      <c r="L3256">
        <v>682</v>
      </c>
      <c r="M3256">
        <f>L3256*_xlfn.XLOOKUP(K3256,AM:AM,AN:AN)</f>
        <v>586.52</v>
      </c>
      <c r="N3256">
        <f>L3256*_xlfn.XLOOKUP(K3256,AM:AM,AO:AO)</f>
        <v>682</v>
      </c>
      <c r="O3256">
        <v>0</v>
      </c>
      <c r="P3256">
        <f>O3256*_xlfn.XLOOKUP(K3256,AM:AM,AN:AN)</f>
        <v>0</v>
      </c>
      <c r="Q3256">
        <f>O3256*_xlfn.XLOOKUP(K3256,AM:AM,AO:AO)</f>
        <v>0</v>
      </c>
      <c r="R3256" t="str">
        <f>_xlfn.XLOOKUP(E3256,AF:AF,AG:AG)</f>
        <v>F1S USA</v>
      </c>
      <c r="S3256" t="str">
        <f>_xlfn.XLOOKUP(E3256,AF:AF,AI:AI)</f>
        <v>United States</v>
      </c>
      <c r="T3256">
        <f>WEEKNUM(G3256)</f>
        <v>36</v>
      </c>
      <c r="U3256">
        <f>YEAR(G3256)</f>
        <v>2025</v>
      </c>
      <c r="V3256" s="117">
        <f>IFERROR(Q3256/N3256,"0")</f>
        <v>0</v>
      </c>
    </row>
    <row r="3257" spans="1:22">
      <c r="A3257" t="str">
        <f>_xlfn.XLOOKUP(D3257,BN:BN,BO:BO)</f>
        <v>México</v>
      </c>
      <c r="B3257" t="s">
        <v>25</v>
      </c>
      <c r="C3257">
        <v>489</v>
      </c>
      <c r="D3257" t="str">
        <f>_xlfn.XLOOKUP(C3257,BH:BH,BI:BI)</f>
        <v>DianaM</v>
      </c>
      <c r="E3257">
        <v>28934</v>
      </c>
      <c r="F3257" t="s">
        <v>3942</v>
      </c>
      <c r="G3257" s="63">
        <v>45901</v>
      </c>
      <c r="H3257" s="63">
        <v>45925</v>
      </c>
      <c r="I3257" t="s">
        <v>366</v>
      </c>
      <c r="J3257" t="str">
        <f>_xlfn.XLOOKUP(I3257,AS:AS,AU:AU)</f>
        <v>Vuelos</v>
      </c>
      <c r="K3257" t="s">
        <v>33</v>
      </c>
      <c r="L3257">
        <v>47.1</v>
      </c>
      <c r="M3257">
        <f>L3257*_xlfn.XLOOKUP(K3257,AM:AM,AN:AN)</f>
        <v>40.506</v>
      </c>
      <c r="N3257">
        <f>L3257*_xlfn.XLOOKUP(K3257,AM:AM,AO:AO)</f>
        <v>47.1</v>
      </c>
      <c r="O3257">
        <v>0</v>
      </c>
      <c r="P3257">
        <f>O3257*_xlfn.XLOOKUP(K3257,AM:AM,AN:AN)</f>
        <v>0</v>
      </c>
      <c r="Q3257">
        <f>O3257*_xlfn.XLOOKUP(K3257,AM:AM,AO:AO)</f>
        <v>0</v>
      </c>
      <c r="R3257" t="str">
        <f>_xlfn.XLOOKUP(E3257,AF:AF,AG:AG)</f>
        <v>F1S USA</v>
      </c>
      <c r="S3257" t="str">
        <f>_xlfn.XLOOKUP(E3257,AF:AF,AI:AI)</f>
        <v>United States</v>
      </c>
      <c r="T3257">
        <f>WEEKNUM(G3257)</f>
        <v>36</v>
      </c>
      <c r="U3257">
        <f>YEAR(G3257)</f>
        <v>2025</v>
      </c>
      <c r="V3257" s="117">
        <f>IFERROR(Q3257/N3257,"0")</f>
        <v>0</v>
      </c>
    </row>
    <row r="3258" spans="1:22">
      <c r="A3258" t="str">
        <f>_xlfn.XLOOKUP(D3258,BN:BN,BO:BO)</f>
        <v>México</v>
      </c>
      <c r="B3258" t="s">
        <v>25</v>
      </c>
      <c r="C3258">
        <v>489</v>
      </c>
      <c r="D3258" t="str">
        <f>_xlfn.XLOOKUP(C3258,BH:BH,BI:BI)</f>
        <v>DianaM</v>
      </c>
      <c r="E3258">
        <v>28934</v>
      </c>
      <c r="F3258" t="s">
        <v>3943</v>
      </c>
      <c r="G3258" s="63">
        <v>45901</v>
      </c>
      <c r="H3258" s="63">
        <v>45925</v>
      </c>
      <c r="I3258" t="s">
        <v>366</v>
      </c>
      <c r="J3258" t="str">
        <f>_xlfn.XLOOKUP(I3258,AS:AS,AU:AU)</f>
        <v>Vuelos</v>
      </c>
      <c r="K3258" t="s">
        <v>33</v>
      </c>
      <c r="L3258">
        <v>47.1</v>
      </c>
      <c r="M3258">
        <f>L3258*_xlfn.XLOOKUP(K3258,AM:AM,AN:AN)</f>
        <v>40.506</v>
      </c>
      <c r="N3258">
        <f>L3258*_xlfn.XLOOKUP(K3258,AM:AM,AO:AO)</f>
        <v>47.1</v>
      </c>
      <c r="O3258">
        <v>0</v>
      </c>
      <c r="P3258">
        <f>O3258*_xlfn.XLOOKUP(K3258,AM:AM,AN:AN)</f>
        <v>0</v>
      </c>
      <c r="Q3258">
        <f>O3258*_xlfn.XLOOKUP(K3258,AM:AM,AO:AO)</f>
        <v>0</v>
      </c>
      <c r="R3258" t="str">
        <f>_xlfn.XLOOKUP(E3258,AF:AF,AG:AG)</f>
        <v>F1S USA</v>
      </c>
      <c r="S3258" t="str">
        <f>_xlfn.XLOOKUP(E3258,AF:AF,AI:AI)</f>
        <v>United States</v>
      </c>
      <c r="T3258">
        <f>WEEKNUM(G3258)</f>
        <v>36</v>
      </c>
      <c r="U3258">
        <f>YEAR(G3258)</f>
        <v>2025</v>
      </c>
      <c r="V3258" s="117">
        <f>IFERROR(Q3258/N3258,"0")</f>
        <v>0</v>
      </c>
    </row>
    <row r="3259" spans="1:22">
      <c r="A3259" t="str">
        <f>_xlfn.XLOOKUP(D3259,BN:BN,BO:BO)</f>
        <v>México</v>
      </c>
      <c r="B3259" t="s">
        <v>25</v>
      </c>
      <c r="C3259">
        <v>489</v>
      </c>
      <c r="D3259" t="str">
        <f>_xlfn.XLOOKUP(C3259,BH:BH,BI:BI)</f>
        <v>DianaM</v>
      </c>
      <c r="E3259">
        <v>0</v>
      </c>
      <c r="F3259" t="s">
        <v>3944</v>
      </c>
      <c r="G3259" s="63" t="s">
        <v>218</v>
      </c>
      <c r="H3259" s="63" t="s">
        <v>218</v>
      </c>
      <c r="I3259" t="s">
        <v>396</v>
      </c>
      <c r="J3259" t="str">
        <f>_xlfn.XLOOKUP(I3259,AS:AS,AU:AU)</f>
        <v>Honorarios</v>
      </c>
      <c r="K3259" t="s">
        <v>33</v>
      </c>
      <c r="L3259">
        <v>70</v>
      </c>
      <c r="M3259">
        <f>L3259*_xlfn.XLOOKUP(K3259,AM:AM,AN:AN)</f>
        <v>60.199999999999996</v>
      </c>
      <c r="N3259">
        <f>L3259*_xlfn.XLOOKUP(K3259,AM:AM,AO:AO)</f>
        <v>70</v>
      </c>
      <c r="O3259">
        <v>70</v>
      </c>
      <c r="P3259">
        <f>O3259*_xlfn.XLOOKUP(K3259,AM:AM,AN:AN)</f>
        <v>60.199999999999996</v>
      </c>
      <c r="Q3259">
        <f>O3259*_xlfn.XLOOKUP(K3259,AM:AM,AO:AO)</f>
        <v>70</v>
      </c>
      <c r="R3259" t="str">
        <f>_xlfn.XLOOKUP(E3259,AF:AF,AG:AG)</f>
        <v>FEES</v>
      </c>
      <c r="S3259">
        <f>_xlfn.XLOOKUP(E3259,AF:AF,AI:AI)</f>
        <v>0</v>
      </c>
      <c r="T3259" t="e">
        <f>WEEKNUM(G3259)</f>
        <v>#VALUE!</v>
      </c>
      <c r="U3259" t="e">
        <f>YEAR(G3259)</f>
        <v>#VALUE!</v>
      </c>
      <c r="V3259" s="117">
        <f>IFERROR(Q3259/N3259,"0")</f>
        <v>1</v>
      </c>
    </row>
    <row r="3260" spans="1:22">
      <c r="A3260" t="str">
        <f>_xlfn.XLOOKUP(D3260,BN:BN,BO:BO)</f>
        <v>México</v>
      </c>
      <c r="B3260" t="s">
        <v>25</v>
      </c>
      <c r="C3260">
        <v>489</v>
      </c>
      <c r="D3260" t="str">
        <f>_xlfn.XLOOKUP(C3260,BH:BH,BI:BI)</f>
        <v>DianaM</v>
      </c>
      <c r="E3260">
        <v>25363</v>
      </c>
      <c r="F3260" t="s">
        <v>3457</v>
      </c>
      <c r="G3260" s="63">
        <v>45901</v>
      </c>
      <c r="H3260" s="63">
        <v>45906</v>
      </c>
      <c r="I3260" t="s">
        <v>376</v>
      </c>
      <c r="J3260" t="str">
        <f>_xlfn.XLOOKUP(I3260,AS:AS,AU:AU)</f>
        <v>Hotel</v>
      </c>
      <c r="K3260" t="s">
        <v>33</v>
      </c>
      <c r="L3260">
        <v>6712.26</v>
      </c>
      <c r="M3260">
        <f>L3260*_xlfn.XLOOKUP(K3260,AM:AM,AN:AN)</f>
        <v>5772.5436</v>
      </c>
      <c r="N3260">
        <f>L3260*_xlfn.XLOOKUP(K3260,AM:AM,AO:AO)</f>
        <v>6712.26</v>
      </c>
      <c r="O3260">
        <v>716.8</v>
      </c>
      <c r="P3260">
        <f>O3260*_xlfn.XLOOKUP(K3260,AM:AM,AN:AN)</f>
        <v>616.44799999999998</v>
      </c>
      <c r="Q3260">
        <f>O3260*_xlfn.XLOOKUP(K3260,AM:AM,AO:AO)</f>
        <v>716.8</v>
      </c>
      <c r="R3260" t="str">
        <f>_xlfn.XLOOKUP(E3260,AF:AF,AG:AG)</f>
        <v>ROSEWOOD VILLA MAGNA</v>
      </c>
      <c r="S3260" t="str">
        <f>_xlfn.XLOOKUP(E3260,AF:AF,AI:AI)</f>
        <v>Spain</v>
      </c>
      <c r="T3260">
        <f>WEEKNUM(G3260)</f>
        <v>36</v>
      </c>
      <c r="U3260">
        <f>YEAR(G3260)</f>
        <v>2025</v>
      </c>
      <c r="V3260" s="117">
        <f>IFERROR(Q3260/N3260,"0")</f>
        <v>0.10678966547779734</v>
      </c>
    </row>
    <row r="3261" spans="1:22">
      <c r="A3261" t="str">
        <f>_xlfn.XLOOKUP(D3261,BN:BN,BO:BO)</f>
        <v>México</v>
      </c>
      <c r="B3261" t="s">
        <v>25</v>
      </c>
      <c r="C3261">
        <v>489</v>
      </c>
      <c r="D3261" t="str">
        <f>_xlfn.XLOOKUP(C3261,BH:BH,BI:BI)</f>
        <v>DianaM</v>
      </c>
      <c r="E3261">
        <v>23527</v>
      </c>
      <c r="F3261" t="s">
        <v>3945</v>
      </c>
      <c r="G3261" s="63">
        <v>45909</v>
      </c>
      <c r="H3261" s="63">
        <v>45913</v>
      </c>
      <c r="I3261" t="s">
        <v>376</v>
      </c>
      <c r="J3261" t="str">
        <f>_xlfn.XLOOKUP(I3261,AS:AS,AU:AU)</f>
        <v>Hotel</v>
      </c>
      <c r="K3261" t="s">
        <v>33</v>
      </c>
      <c r="L3261">
        <v>10460.450000000001</v>
      </c>
      <c r="M3261">
        <f>L3261*_xlfn.XLOOKUP(K3261,AM:AM,AN:AN)</f>
        <v>8995.987000000001</v>
      </c>
      <c r="N3261">
        <f>L3261*_xlfn.XLOOKUP(K3261,AM:AM,AO:AO)</f>
        <v>10460.450000000001</v>
      </c>
      <c r="O3261">
        <v>935.41</v>
      </c>
      <c r="P3261">
        <f>O3261*_xlfn.XLOOKUP(K3261,AM:AM,AN:AN)</f>
        <v>804.45259999999996</v>
      </c>
      <c r="Q3261">
        <f>O3261*_xlfn.XLOOKUP(K3261,AM:AM,AO:AO)</f>
        <v>935.41</v>
      </c>
      <c r="R3261" t="str">
        <f>_xlfn.XLOOKUP(E3261,AF:AF,AG:AG)</f>
        <v>PORTRAIT MILANO HOTEL LUNGARNO COLLECTION</v>
      </c>
      <c r="S3261" t="str">
        <f>_xlfn.XLOOKUP(E3261,AF:AF,AI:AI)</f>
        <v>Italy</v>
      </c>
      <c r="T3261">
        <f>WEEKNUM(G3261)</f>
        <v>37</v>
      </c>
      <c r="U3261">
        <f>YEAR(G3261)</f>
        <v>2025</v>
      </c>
      <c r="V3261" s="117">
        <f>IFERROR(Q3261/N3261,"0")</f>
        <v>8.942349516512195E-2</v>
      </c>
    </row>
    <row r="3262" spans="1:22">
      <c r="A3262" t="str">
        <f>_xlfn.XLOOKUP(D3262,BN:BN,BO:BO)</f>
        <v>México</v>
      </c>
      <c r="B3262" t="s">
        <v>25</v>
      </c>
      <c r="C3262">
        <v>489</v>
      </c>
      <c r="D3262" t="str">
        <f>_xlfn.XLOOKUP(C3262,BH:BH,BI:BI)</f>
        <v>DianaM</v>
      </c>
      <c r="E3262">
        <v>25799</v>
      </c>
      <c r="F3262" t="s">
        <v>3946</v>
      </c>
      <c r="G3262" s="63">
        <v>45913</v>
      </c>
      <c r="H3262" s="63">
        <v>45917</v>
      </c>
      <c r="I3262" t="s">
        <v>376</v>
      </c>
      <c r="J3262" t="str">
        <f>_xlfn.XLOOKUP(I3262,AS:AS,AU:AU)</f>
        <v>Hotel</v>
      </c>
      <c r="K3262" t="s">
        <v>33</v>
      </c>
      <c r="L3262">
        <v>25348.6</v>
      </c>
      <c r="M3262">
        <f>L3262*_xlfn.XLOOKUP(K3262,AM:AM,AN:AN)</f>
        <v>21799.795999999998</v>
      </c>
      <c r="N3262">
        <f>L3262*_xlfn.XLOOKUP(K3262,AM:AM,AO:AO)</f>
        <v>25348.6</v>
      </c>
      <c r="O3262">
        <v>2035.56</v>
      </c>
      <c r="P3262">
        <f>O3262*_xlfn.XLOOKUP(K3262,AM:AM,AN:AN)</f>
        <v>1750.5816</v>
      </c>
      <c r="Q3262">
        <f>O3262*_xlfn.XLOOKUP(K3262,AM:AM,AO:AO)</f>
        <v>2035.56</v>
      </c>
      <c r="R3262" t="str">
        <f>_xlfn.XLOOKUP(E3262,AF:AF,AG:AG)</f>
        <v>SPLENDIDO MARE, A BELMOND HOTEL, PORTOFINO</v>
      </c>
      <c r="S3262" t="str">
        <f>_xlfn.XLOOKUP(E3262,AF:AF,AI:AI)</f>
        <v>Italy</v>
      </c>
      <c r="T3262">
        <f>WEEKNUM(G3262)</f>
        <v>37</v>
      </c>
      <c r="U3262">
        <f>YEAR(G3262)</f>
        <v>2025</v>
      </c>
      <c r="V3262" s="117">
        <f>IFERROR(Q3262/N3262,"0")</f>
        <v>8.0302659712962451E-2</v>
      </c>
    </row>
    <row r="3263" spans="1:22">
      <c r="A3263" t="str">
        <f>_xlfn.XLOOKUP(D3263,BN:BN,BO:BO)</f>
        <v>México</v>
      </c>
      <c r="B3263" t="s">
        <v>25</v>
      </c>
      <c r="C3263">
        <v>489</v>
      </c>
      <c r="D3263" t="str">
        <f>_xlfn.XLOOKUP(C3263,BH:BH,BI:BI)</f>
        <v>DianaM</v>
      </c>
      <c r="E3263">
        <v>25363</v>
      </c>
      <c r="F3263" t="s">
        <v>3457</v>
      </c>
      <c r="G3263" s="63">
        <v>45917</v>
      </c>
      <c r="H3263" s="63">
        <v>45919</v>
      </c>
      <c r="I3263" t="s">
        <v>376</v>
      </c>
      <c r="J3263" t="str">
        <f>_xlfn.XLOOKUP(I3263,AS:AS,AU:AU)</f>
        <v>Hotel</v>
      </c>
      <c r="K3263" t="s">
        <v>33</v>
      </c>
      <c r="L3263">
        <v>3337.72</v>
      </c>
      <c r="M3263">
        <f>L3263*_xlfn.XLOOKUP(K3263,AM:AM,AN:AN)</f>
        <v>2870.4391999999998</v>
      </c>
      <c r="N3263">
        <f>L3263*_xlfn.XLOOKUP(K3263,AM:AM,AO:AO)</f>
        <v>3337.72</v>
      </c>
      <c r="O3263">
        <v>405.15</v>
      </c>
      <c r="P3263">
        <f>O3263*_xlfn.XLOOKUP(K3263,AM:AM,AN:AN)</f>
        <v>348.42899999999997</v>
      </c>
      <c r="Q3263">
        <f>O3263*_xlfn.XLOOKUP(K3263,AM:AM,AO:AO)</f>
        <v>405.15</v>
      </c>
      <c r="R3263" t="str">
        <f>_xlfn.XLOOKUP(E3263,AF:AF,AG:AG)</f>
        <v>ROSEWOOD VILLA MAGNA</v>
      </c>
      <c r="S3263" t="str">
        <f>_xlfn.XLOOKUP(E3263,AF:AF,AI:AI)</f>
        <v>Spain</v>
      </c>
      <c r="T3263">
        <f>WEEKNUM(G3263)</f>
        <v>38</v>
      </c>
      <c r="U3263">
        <f>YEAR(G3263)</f>
        <v>2025</v>
      </c>
      <c r="V3263" s="117">
        <f>IFERROR(Q3263/N3263,"0")</f>
        <v>0.12138525700178565</v>
      </c>
    </row>
    <row r="3264" spans="1:22">
      <c r="A3264" t="str">
        <f>_xlfn.XLOOKUP(D3264,BN:BN,BO:BO)</f>
        <v>México</v>
      </c>
      <c r="B3264" t="s">
        <v>25</v>
      </c>
      <c r="C3264">
        <v>489</v>
      </c>
      <c r="D3264" t="str">
        <f>_xlfn.XLOOKUP(C3264,BH:BH,BI:BI)</f>
        <v>DianaM</v>
      </c>
      <c r="E3264">
        <v>25363</v>
      </c>
      <c r="F3264" t="s">
        <v>3457</v>
      </c>
      <c r="G3264" s="63">
        <v>45923</v>
      </c>
      <c r="H3264" s="63">
        <v>45925</v>
      </c>
      <c r="I3264" t="s">
        <v>376</v>
      </c>
      <c r="J3264" t="str">
        <f>_xlfn.XLOOKUP(I3264,AS:AS,AU:AU)</f>
        <v>Hotel</v>
      </c>
      <c r="K3264" t="s">
        <v>33</v>
      </c>
      <c r="L3264">
        <v>3337.72</v>
      </c>
      <c r="M3264">
        <f>L3264*_xlfn.XLOOKUP(K3264,AM:AM,AN:AN)</f>
        <v>2870.4391999999998</v>
      </c>
      <c r="N3264">
        <f>L3264*_xlfn.XLOOKUP(K3264,AM:AM,AO:AO)</f>
        <v>3337.72</v>
      </c>
      <c r="O3264">
        <v>0</v>
      </c>
      <c r="P3264">
        <f>O3264*_xlfn.XLOOKUP(K3264,AM:AM,AN:AN)</f>
        <v>0</v>
      </c>
      <c r="Q3264">
        <f>O3264*_xlfn.XLOOKUP(K3264,AM:AM,AO:AO)</f>
        <v>0</v>
      </c>
      <c r="R3264" t="str">
        <f>_xlfn.XLOOKUP(E3264,AF:AF,AG:AG)</f>
        <v>ROSEWOOD VILLA MAGNA</v>
      </c>
      <c r="S3264" t="str">
        <f>_xlfn.XLOOKUP(E3264,AF:AF,AI:AI)</f>
        <v>Spain</v>
      </c>
      <c r="T3264">
        <f>WEEKNUM(G3264)</f>
        <v>39</v>
      </c>
      <c r="U3264">
        <f>YEAR(G3264)</f>
        <v>2025</v>
      </c>
      <c r="V3264" s="117">
        <f>IFERROR(Q3264/N3264,"0")</f>
        <v>0</v>
      </c>
    </row>
    <row r="3265" spans="1:22">
      <c r="A3265" t="str">
        <f>_xlfn.XLOOKUP(D3265,BN:BN,BO:BO)</f>
        <v>México</v>
      </c>
      <c r="B3265" t="s">
        <v>25</v>
      </c>
      <c r="C3265">
        <v>489</v>
      </c>
      <c r="D3265" t="str">
        <f>_xlfn.XLOOKUP(C3265,BH:BH,BI:BI)</f>
        <v>DianaM</v>
      </c>
      <c r="E3265">
        <v>24236</v>
      </c>
      <c r="F3265" t="s">
        <v>3947</v>
      </c>
      <c r="G3265" s="63">
        <v>45906</v>
      </c>
      <c r="H3265" s="63">
        <v>45917</v>
      </c>
      <c r="I3265" t="s">
        <v>364</v>
      </c>
      <c r="J3265" t="str">
        <f>_xlfn.XLOOKUP(I3265,AS:AS,AU:AU)</f>
        <v>DMC</v>
      </c>
      <c r="K3265" t="s">
        <v>33</v>
      </c>
      <c r="L3265">
        <v>9172.58</v>
      </c>
      <c r="M3265">
        <f>L3265*_xlfn.XLOOKUP(K3265,AM:AM,AN:AN)</f>
        <v>7888.4187999999995</v>
      </c>
      <c r="N3265">
        <f>L3265*_xlfn.XLOOKUP(K3265,AM:AM,AO:AO)</f>
        <v>9172.58</v>
      </c>
      <c r="O3265">
        <v>1376.4</v>
      </c>
      <c r="P3265">
        <f>O3265*_xlfn.XLOOKUP(K3265,AM:AM,AN:AN)</f>
        <v>1183.704</v>
      </c>
      <c r="Q3265">
        <f>O3265*_xlfn.XLOOKUP(K3265,AM:AM,AO:AO)</f>
        <v>1376.4</v>
      </c>
      <c r="R3265" t="str">
        <f>_xlfn.XLOOKUP(E3265,AF:AF,AG:AG)</f>
        <v>Privilege Italia SRL</v>
      </c>
      <c r="S3265" t="str">
        <f>_xlfn.XLOOKUP(E3265,AF:AF,AI:AI)</f>
        <v>Italy</v>
      </c>
      <c r="T3265">
        <f>WEEKNUM(G3265)</f>
        <v>36</v>
      </c>
      <c r="U3265">
        <f>YEAR(G3265)</f>
        <v>2025</v>
      </c>
      <c r="V3265" s="117">
        <f>IFERROR(Q3265/N3265,"0")</f>
        <v>0.1500559275580044</v>
      </c>
    </row>
    <row r="3266" spans="1:22">
      <c r="A3266" t="str">
        <f>_xlfn.XLOOKUP(D3266,BN:BN,BO:BO)</f>
        <v>México</v>
      </c>
      <c r="B3266" t="s">
        <v>25</v>
      </c>
      <c r="C3266">
        <v>489</v>
      </c>
      <c r="D3266" t="str">
        <f>_xlfn.XLOOKUP(C3266,BH:BH,BI:BI)</f>
        <v>DianaM</v>
      </c>
      <c r="E3266">
        <v>24490</v>
      </c>
      <c r="F3266" t="s">
        <v>3948</v>
      </c>
      <c r="G3266" s="63">
        <v>45901</v>
      </c>
      <c r="H3266" s="63">
        <v>45925</v>
      </c>
      <c r="I3266" t="s">
        <v>419</v>
      </c>
      <c r="J3266" t="str">
        <f>_xlfn.XLOOKUP(I3266,AS:AS,AU:AU)</f>
        <v>Otros</v>
      </c>
      <c r="K3266" t="s">
        <v>33</v>
      </c>
      <c r="L3266">
        <v>4745.43</v>
      </c>
      <c r="M3266">
        <f>L3266*_xlfn.XLOOKUP(K3266,AM:AM,AN:AN)</f>
        <v>4081.0698000000002</v>
      </c>
      <c r="N3266">
        <f>L3266*_xlfn.XLOOKUP(K3266,AM:AM,AO:AO)</f>
        <v>4745.43</v>
      </c>
      <c r="O3266">
        <v>810.5</v>
      </c>
      <c r="P3266">
        <f>O3266*_xlfn.XLOOKUP(K3266,AM:AM,AN:AN)</f>
        <v>697.03</v>
      </c>
      <c r="Q3266">
        <f>O3266*_xlfn.XLOOKUP(K3266,AM:AM,AO:AO)</f>
        <v>810.5</v>
      </c>
      <c r="R3266" t="str">
        <f>_xlfn.XLOOKUP(E3266,AF:AF,AG:AG)</f>
        <v>WELL COM AIR</v>
      </c>
      <c r="S3266" t="str">
        <f>_xlfn.XLOOKUP(E3266,AF:AF,AI:AI)</f>
        <v>France</v>
      </c>
      <c r="T3266">
        <f>WEEKNUM(G3266)</f>
        <v>36</v>
      </c>
      <c r="U3266">
        <f>YEAR(G3266)</f>
        <v>2025</v>
      </c>
      <c r="V3266" s="117">
        <f>IFERROR(Q3266/N3266,"0")</f>
        <v>0.17079590258417043</v>
      </c>
    </row>
    <row r="3267" spans="1:22">
      <c r="A3267" t="str">
        <f>_xlfn.XLOOKUP(D3267,BN:BN,BO:BO)</f>
        <v>México</v>
      </c>
      <c r="B3267" t="s">
        <v>25</v>
      </c>
      <c r="C3267">
        <v>489</v>
      </c>
      <c r="D3267" t="str">
        <f>_xlfn.XLOOKUP(C3267,BH:BH,BI:BI)</f>
        <v>DianaM</v>
      </c>
      <c r="E3267">
        <v>30694</v>
      </c>
      <c r="F3267" t="s">
        <v>3949</v>
      </c>
      <c r="G3267" s="63">
        <v>45906</v>
      </c>
      <c r="H3267" s="63">
        <v>45909</v>
      </c>
      <c r="I3267" t="s">
        <v>376</v>
      </c>
      <c r="J3267" t="str">
        <f>_xlfn.XLOOKUP(I3267,AS:AS,AU:AU)</f>
        <v>Hotel</v>
      </c>
      <c r="K3267" t="s">
        <v>33</v>
      </c>
      <c r="L3267">
        <v>6167.13</v>
      </c>
      <c r="M3267">
        <f>L3267*_xlfn.XLOOKUP(K3267,AM:AM,AN:AN)</f>
        <v>5303.7317999999996</v>
      </c>
      <c r="N3267">
        <f>L3267*_xlfn.XLOOKUP(K3267,AM:AM,AO:AO)</f>
        <v>6167.13</v>
      </c>
      <c r="O3267">
        <v>668</v>
      </c>
      <c r="P3267">
        <f>O3267*_xlfn.XLOOKUP(K3267,AM:AM,AN:AN)</f>
        <v>574.48</v>
      </c>
      <c r="Q3267">
        <f>O3267*_xlfn.XLOOKUP(K3267,AM:AM,AO:AO)</f>
        <v>668</v>
      </c>
      <c r="R3267" t="str">
        <f>_xlfn.XLOOKUP(E3267,AF:AF,AG:AG)</f>
        <v>AMAN ROSA ALPINA</v>
      </c>
      <c r="S3267" t="str">
        <f>_xlfn.XLOOKUP(E3267,AF:AF,AI:AI)</f>
        <v>Italy</v>
      </c>
      <c r="T3267">
        <f>WEEKNUM(G3267)</f>
        <v>36</v>
      </c>
      <c r="U3267">
        <f>YEAR(G3267)</f>
        <v>2025</v>
      </c>
      <c r="V3267" s="117">
        <f>IFERROR(Q3267/N3267,"0")</f>
        <v>0.10831618597305391</v>
      </c>
    </row>
    <row r="3268" spans="1:22">
      <c r="A3268" t="str">
        <f>_xlfn.XLOOKUP(D3268,BN:BN,BO:BO)</f>
        <v>México</v>
      </c>
      <c r="B3268" t="s">
        <v>25</v>
      </c>
      <c r="C3268">
        <v>489</v>
      </c>
      <c r="D3268" t="str">
        <f>_xlfn.XLOOKUP(C3268,BH:BH,BI:BI)</f>
        <v>DianaM</v>
      </c>
      <c r="E3268">
        <v>25780</v>
      </c>
      <c r="F3268" t="s">
        <v>3950</v>
      </c>
      <c r="G3268" s="63">
        <v>45906</v>
      </c>
      <c r="H3268" s="63">
        <v>45906</v>
      </c>
      <c r="I3268" t="s">
        <v>425</v>
      </c>
      <c r="J3268" t="str">
        <f>_xlfn.XLOOKUP(I3268,AS:AS,AU:AU)</f>
        <v>Traslados</v>
      </c>
      <c r="K3268" t="s">
        <v>33</v>
      </c>
      <c r="L3268">
        <v>149.31</v>
      </c>
      <c r="M3268">
        <f>L3268*_xlfn.XLOOKUP(K3268,AM:AM,AN:AN)</f>
        <v>128.4066</v>
      </c>
      <c r="N3268">
        <f>L3268*_xlfn.XLOOKUP(K3268,AM:AM,AO:AO)</f>
        <v>149.31</v>
      </c>
      <c r="O3268">
        <v>22.55</v>
      </c>
      <c r="P3268">
        <f>O3268*_xlfn.XLOOKUP(K3268,AM:AM,AN:AN)</f>
        <v>19.393000000000001</v>
      </c>
      <c r="Q3268">
        <f>O3268*_xlfn.XLOOKUP(K3268,AM:AM,AO:AO)</f>
        <v>22.55</v>
      </c>
      <c r="R3268" t="str">
        <f>_xlfn.XLOOKUP(E3268,AF:AF,AG:AG)</f>
        <v>ROLZO</v>
      </c>
      <c r="S3268" t="str">
        <f>_xlfn.XLOOKUP(E3268,AF:AF,AI:AI)</f>
        <v>United Kingdom</v>
      </c>
      <c r="T3268">
        <f>WEEKNUM(G3268)</f>
        <v>36</v>
      </c>
      <c r="U3268">
        <f>YEAR(G3268)</f>
        <v>2025</v>
      </c>
      <c r="V3268" s="117">
        <f>IFERROR(Q3268/N3268,"0")</f>
        <v>0.15102806242046748</v>
      </c>
    </row>
    <row r="3269" spans="1:22">
      <c r="A3269" t="str">
        <f>_xlfn.XLOOKUP(D3269,BN:BN,BO:BO)</f>
        <v>México</v>
      </c>
      <c r="B3269" t="s">
        <v>25</v>
      </c>
      <c r="C3269">
        <v>489</v>
      </c>
      <c r="D3269" t="str">
        <f>_xlfn.XLOOKUP(C3269,BH:BH,BI:BI)</f>
        <v>DianaM</v>
      </c>
      <c r="E3269">
        <v>25780</v>
      </c>
      <c r="F3269" t="s">
        <v>3951</v>
      </c>
      <c r="G3269" s="63">
        <v>45917</v>
      </c>
      <c r="H3269" s="63">
        <v>45917</v>
      </c>
      <c r="I3269" t="s">
        <v>425</v>
      </c>
      <c r="J3269" t="str">
        <f>_xlfn.XLOOKUP(I3269,AS:AS,AU:AU)</f>
        <v>Traslados</v>
      </c>
      <c r="K3269" t="s">
        <v>33</v>
      </c>
      <c r="L3269">
        <v>149.31</v>
      </c>
      <c r="M3269">
        <f>L3269*_xlfn.XLOOKUP(K3269,AM:AM,AN:AN)</f>
        <v>128.4066</v>
      </c>
      <c r="N3269">
        <f>L3269*_xlfn.XLOOKUP(K3269,AM:AM,AO:AO)</f>
        <v>149.31</v>
      </c>
      <c r="O3269">
        <v>22.55</v>
      </c>
      <c r="P3269">
        <f>O3269*_xlfn.XLOOKUP(K3269,AM:AM,AN:AN)</f>
        <v>19.393000000000001</v>
      </c>
      <c r="Q3269">
        <f>O3269*_xlfn.XLOOKUP(K3269,AM:AM,AO:AO)</f>
        <v>22.55</v>
      </c>
      <c r="R3269" t="str">
        <f>_xlfn.XLOOKUP(E3269,AF:AF,AG:AG)</f>
        <v>ROLZO</v>
      </c>
      <c r="S3269" t="str">
        <f>_xlfn.XLOOKUP(E3269,AF:AF,AI:AI)</f>
        <v>United Kingdom</v>
      </c>
      <c r="T3269">
        <f>WEEKNUM(G3269)</f>
        <v>38</v>
      </c>
      <c r="U3269">
        <f>YEAR(G3269)</f>
        <v>2025</v>
      </c>
      <c r="V3269" s="117">
        <f>IFERROR(Q3269/N3269,"0")</f>
        <v>0.15102806242046748</v>
      </c>
    </row>
    <row r="3270" spans="1:22">
      <c r="A3270" t="str">
        <f>_xlfn.XLOOKUP(D3270,BN:BN,BO:BO)</f>
        <v>México</v>
      </c>
      <c r="B3270" t="s">
        <v>25</v>
      </c>
      <c r="C3270">
        <v>489</v>
      </c>
      <c r="D3270" t="str">
        <f>_xlfn.XLOOKUP(C3270,BH:BH,BI:BI)</f>
        <v>DianaM</v>
      </c>
      <c r="E3270">
        <v>25780</v>
      </c>
      <c r="F3270" t="s">
        <v>3952</v>
      </c>
      <c r="G3270" s="63">
        <v>45919</v>
      </c>
      <c r="H3270" s="63">
        <v>45919</v>
      </c>
      <c r="I3270" t="s">
        <v>425</v>
      </c>
      <c r="J3270" t="str">
        <f>_xlfn.XLOOKUP(I3270,AS:AS,AU:AU)</f>
        <v>Traslados</v>
      </c>
      <c r="K3270" t="s">
        <v>33</v>
      </c>
      <c r="L3270">
        <v>96.98</v>
      </c>
      <c r="M3270">
        <f>L3270*_xlfn.XLOOKUP(K3270,AM:AM,AN:AN)</f>
        <v>83.402799999999999</v>
      </c>
      <c r="N3270">
        <f>L3270*_xlfn.XLOOKUP(K3270,AM:AM,AO:AO)</f>
        <v>96.98</v>
      </c>
      <c r="O3270">
        <v>14.75</v>
      </c>
      <c r="P3270">
        <f>O3270*_xlfn.XLOOKUP(K3270,AM:AM,AN:AN)</f>
        <v>12.685</v>
      </c>
      <c r="Q3270">
        <f>O3270*_xlfn.XLOOKUP(K3270,AM:AM,AO:AO)</f>
        <v>14.75</v>
      </c>
      <c r="R3270" t="str">
        <f>_xlfn.XLOOKUP(E3270,AF:AF,AG:AG)</f>
        <v>ROLZO</v>
      </c>
      <c r="S3270" t="str">
        <f>_xlfn.XLOOKUP(E3270,AF:AF,AI:AI)</f>
        <v>United Kingdom</v>
      </c>
      <c r="T3270">
        <f>WEEKNUM(G3270)</f>
        <v>38</v>
      </c>
      <c r="U3270">
        <f>YEAR(G3270)</f>
        <v>2025</v>
      </c>
      <c r="V3270" s="117">
        <f>IFERROR(Q3270/N3270,"0")</f>
        <v>0.15209321509589604</v>
      </c>
    </row>
    <row r="3271" spans="1:22">
      <c r="A3271" t="str">
        <f>_xlfn.XLOOKUP(D3271,BN:BN,BO:BO)</f>
        <v>México</v>
      </c>
      <c r="B3271" t="s">
        <v>25</v>
      </c>
      <c r="C3271">
        <v>489</v>
      </c>
      <c r="D3271" t="str">
        <f>_xlfn.XLOOKUP(C3271,BH:BH,BI:BI)</f>
        <v>DianaM</v>
      </c>
      <c r="E3271">
        <v>25780</v>
      </c>
      <c r="F3271" t="s">
        <v>3953</v>
      </c>
      <c r="G3271" s="63">
        <v>45923</v>
      </c>
      <c r="H3271" s="63">
        <v>45923</v>
      </c>
      <c r="I3271" t="s">
        <v>425</v>
      </c>
      <c r="J3271" t="str">
        <f>_xlfn.XLOOKUP(I3271,AS:AS,AU:AU)</f>
        <v>Traslados</v>
      </c>
      <c r="K3271" t="s">
        <v>33</v>
      </c>
      <c r="L3271">
        <v>96.98</v>
      </c>
      <c r="M3271">
        <f>L3271*_xlfn.XLOOKUP(K3271,AM:AM,AN:AN)</f>
        <v>83.402799999999999</v>
      </c>
      <c r="N3271">
        <f>L3271*_xlfn.XLOOKUP(K3271,AM:AM,AO:AO)</f>
        <v>96.98</v>
      </c>
      <c r="O3271">
        <v>14.75</v>
      </c>
      <c r="P3271">
        <f>O3271*_xlfn.XLOOKUP(K3271,AM:AM,AN:AN)</f>
        <v>12.685</v>
      </c>
      <c r="Q3271">
        <f>O3271*_xlfn.XLOOKUP(K3271,AM:AM,AO:AO)</f>
        <v>14.75</v>
      </c>
      <c r="R3271" t="str">
        <f>_xlfn.XLOOKUP(E3271,AF:AF,AG:AG)</f>
        <v>ROLZO</v>
      </c>
      <c r="S3271" t="str">
        <f>_xlfn.XLOOKUP(E3271,AF:AF,AI:AI)</f>
        <v>United Kingdom</v>
      </c>
      <c r="T3271">
        <f>WEEKNUM(G3271)</f>
        <v>39</v>
      </c>
      <c r="U3271">
        <f>YEAR(G3271)</f>
        <v>2025</v>
      </c>
      <c r="V3271" s="117">
        <f>IFERROR(Q3271/N3271,"0")</f>
        <v>0.15209321509589604</v>
      </c>
    </row>
    <row r="3272" spans="1:22">
      <c r="A3272" t="str">
        <f>_xlfn.XLOOKUP(D3272,BN:BN,BO:BO)</f>
        <v>México</v>
      </c>
      <c r="B3272" t="s">
        <v>25</v>
      </c>
      <c r="C3272">
        <v>489</v>
      </c>
      <c r="D3272" t="str">
        <f>_xlfn.XLOOKUP(C3272,BH:BH,BI:BI)</f>
        <v>DianaM</v>
      </c>
      <c r="E3272">
        <v>0</v>
      </c>
      <c r="F3272" t="s">
        <v>1158</v>
      </c>
      <c r="G3272" s="63">
        <v>45901</v>
      </c>
      <c r="H3272" s="63">
        <v>45925</v>
      </c>
      <c r="I3272" t="s">
        <v>396</v>
      </c>
      <c r="J3272" t="str">
        <f>_xlfn.XLOOKUP(I3272,AS:AS,AU:AU)</f>
        <v>Honorarios</v>
      </c>
      <c r="K3272" t="s">
        <v>33</v>
      </c>
      <c r="L3272">
        <v>362.5</v>
      </c>
      <c r="M3272">
        <f>L3272*_xlfn.XLOOKUP(K3272,AM:AM,AN:AN)</f>
        <v>311.75</v>
      </c>
      <c r="N3272">
        <f>L3272*_xlfn.XLOOKUP(K3272,AM:AM,AO:AO)</f>
        <v>362.5</v>
      </c>
      <c r="O3272">
        <v>362.5</v>
      </c>
      <c r="P3272">
        <f>O3272*_xlfn.XLOOKUP(K3272,AM:AM,AN:AN)</f>
        <v>311.75</v>
      </c>
      <c r="Q3272">
        <f>O3272*_xlfn.XLOOKUP(K3272,AM:AM,AO:AO)</f>
        <v>362.5</v>
      </c>
      <c r="R3272" t="str">
        <f>_xlfn.XLOOKUP(E3272,AF:AF,AG:AG)</f>
        <v>FEES</v>
      </c>
      <c r="S3272">
        <f>_xlfn.XLOOKUP(E3272,AF:AF,AI:AI)</f>
        <v>0</v>
      </c>
      <c r="T3272">
        <f>WEEKNUM(G3272)</f>
        <v>36</v>
      </c>
      <c r="U3272">
        <f>YEAR(G3272)</f>
        <v>2025</v>
      </c>
      <c r="V3272" s="117">
        <f>IFERROR(Q3272/N3272,"0")</f>
        <v>1</v>
      </c>
    </row>
    <row r="3273" spans="1:22">
      <c r="A3273" t="str">
        <f>_xlfn.XLOOKUP(D3273,BN:BN,BO:BO)</f>
        <v>México</v>
      </c>
      <c r="B3273" t="s">
        <v>25</v>
      </c>
      <c r="C3273">
        <v>489</v>
      </c>
      <c r="D3273" t="str">
        <f>_xlfn.XLOOKUP(C3273,BH:BH,BI:BI)</f>
        <v>DianaM</v>
      </c>
      <c r="E3273">
        <v>25363</v>
      </c>
      <c r="F3273" t="s">
        <v>3457</v>
      </c>
      <c r="G3273" s="63">
        <v>45901</v>
      </c>
      <c r="H3273" s="63">
        <v>45925</v>
      </c>
      <c r="I3273" t="s">
        <v>376</v>
      </c>
      <c r="J3273" t="str">
        <f>_xlfn.XLOOKUP(I3273,AS:AS,AU:AU)</f>
        <v>Hotel</v>
      </c>
      <c r="K3273" t="s">
        <v>33</v>
      </c>
      <c r="L3273">
        <v>4077.2</v>
      </c>
      <c r="M3273">
        <f>L3273*_xlfn.XLOOKUP(K3273,AM:AM,AN:AN)</f>
        <v>3506.3919999999998</v>
      </c>
      <c r="N3273">
        <f>L3273*_xlfn.XLOOKUP(K3273,AM:AM,AO:AO)</f>
        <v>4077.2</v>
      </c>
      <c r="O3273">
        <v>407.72</v>
      </c>
      <c r="P3273">
        <f>O3273*_xlfn.XLOOKUP(K3273,AM:AM,AN:AN)</f>
        <v>350.63920000000002</v>
      </c>
      <c r="Q3273">
        <f>O3273*_xlfn.XLOOKUP(K3273,AM:AM,AO:AO)</f>
        <v>407.72</v>
      </c>
      <c r="R3273" t="str">
        <f>_xlfn.XLOOKUP(E3273,AF:AF,AG:AG)</f>
        <v>ROSEWOOD VILLA MAGNA</v>
      </c>
      <c r="S3273" t="str">
        <f>_xlfn.XLOOKUP(E3273,AF:AF,AI:AI)</f>
        <v>Spain</v>
      </c>
      <c r="T3273">
        <f>WEEKNUM(G3273)</f>
        <v>36</v>
      </c>
      <c r="U3273">
        <f>YEAR(G3273)</f>
        <v>2025</v>
      </c>
      <c r="V3273" s="117">
        <f>IFERROR(Q3273/N3273,"0")</f>
        <v>0.1</v>
      </c>
    </row>
    <row r="3274" spans="1:22">
      <c r="A3274" t="str">
        <f>_xlfn.XLOOKUP(D3274,BN:BN,BO:BO)</f>
        <v>México</v>
      </c>
      <c r="B3274" t="s">
        <v>25</v>
      </c>
      <c r="C3274">
        <v>490</v>
      </c>
      <c r="D3274" t="str">
        <f>_xlfn.XLOOKUP(C3274,BH:BH,BI:BI)</f>
        <v>EduardoP</v>
      </c>
      <c r="E3274">
        <v>29220</v>
      </c>
      <c r="F3274" t="s">
        <v>3954</v>
      </c>
      <c r="G3274" s="63">
        <v>45865</v>
      </c>
      <c r="H3274" s="63">
        <v>45867</v>
      </c>
      <c r="I3274" t="s">
        <v>376</v>
      </c>
      <c r="J3274" t="str">
        <f>_xlfn.XLOOKUP(I3274,AS:AS,AU:AU)</f>
        <v>Hotel</v>
      </c>
      <c r="K3274" t="s">
        <v>33</v>
      </c>
      <c r="L3274">
        <v>2648</v>
      </c>
      <c r="M3274">
        <f>L3274*_xlfn.XLOOKUP(K3274,AM:AM,AN:AN)</f>
        <v>2277.2799999999997</v>
      </c>
      <c r="N3274">
        <f>L3274*_xlfn.XLOOKUP(K3274,AM:AM,AO:AO)</f>
        <v>2648</v>
      </c>
      <c r="O3274">
        <v>264.8</v>
      </c>
      <c r="P3274">
        <f>O3274*_xlfn.XLOOKUP(K3274,AM:AM,AN:AN)</f>
        <v>227.72800000000001</v>
      </c>
      <c r="Q3274">
        <f>O3274*_xlfn.XLOOKUP(K3274,AM:AM,AO:AO)</f>
        <v>264.8</v>
      </c>
      <c r="R3274" t="str">
        <f>_xlfn.XLOOKUP(E3274,AF:AF,AG:AG)</f>
        <v>FALSLED KRO RELAIS AND CHATEAUX</v>
      </c>
      <c r="S3274" t="str">
        <f>_xlfn.XLOOKUP(E3274,AF:AF,AI:AI)</f>
        <v>Denmark</v>
      </c>
      <c r="T3274">
        <f>WEEKNUM(G3274)</f>
        <v>31</v>
      </c>
      <c r="U3274">
        <f>YEAR(G3274)</f>
        <v>2025</v>
      </c>
      <c r="V3274" s="117">
        <f>IFERROR(Q3274/N3274,"0")</f>
        <v>0.1</v>
      </c>
    </row>
    <row r="3275" spans="1:22">
      <c r="A3275" t="str">
        <f>_xlfn.XLOOKUP(D3275,BN:BN,BO:BO)</f>
        <v>México</v>
      </c>
      <c r="B3275" t="s">
        <v>25</v>
      </c>
      <c r="C3275">
        <v>491</v>
      </c>
      <c r="D3275" t="str">
        <f>_xlfn.XLOOKUP(C3275,BH:BH,BI:BI)</f>
        <v>EduardoP</v>
      </c>
      <c r="E3275">
        <v>27238</v>
      </c>
      <c r="F3275" t="s">
        <v>2959</v>
      </c>
      <c r="G3275" s="63">
        <v>45867</v>
      </c>
      <c r="H3275" s="63">
        <v>45870</v>
      </c>
      <c r="I3275" t="s">
        <v>376</v>
      </c>
      <c r="J3275" t="str">
        <f>_xlfn.XLOOKUP(I3275,AS:AS,AU:AU)</f>
        <v>Hotel</v>
      </c>
      <c r="K3275" t="s">
        <v>33</v>
      </c>
      <c r="L3275">
        <v>5691</v>
      </c>
      <c r="M3275">
        <f>L3275*_xlfn.XLOOKUP(K3275,AM:AM,AN:AN)</f>
        <v>4894.26</v>
      </c>
      <c r="N3275">
        <f>L3275*_xlfn.XLOOKUP(K3275,AM:AM,AO:AO)</f>
        <v>5691</v>
      </c>
      <c r="O3275">
        <v>464.61</v>
      </c>
      <c r="P3275">
        <f>O3275*_xlfn.XLOOKUP(K3275,AM:AM,AN:AN)</f>
        <v>399.56459999999998</v>
      </c>
      <c r="Q3275">
        <f>O3275*_xlfn.XLOOKUP(K3275,AM:AM,AO:AO)</f>
        <v>464.61</v>
      </c>
      <c r="R3275" t="str">
        <f>_xlfn.XLOOKUP(E3275,AF:AF,AG:AG)</f>
        <v>ETT HEM</v>
      </c>
      <c r="S3275" t="str">
        <f>_xlfn.XLOOKUP(E3275,AF:AF,AI:AI)</f>
        <v>Sweden</v>
      </c>
      <c r="T3275">
        <f>WEEKNUM(G3275)</f>
        <v>31</v>
      </c>
      <c r="U3275">
        <f>YEAR(G3275)</f>
        <v>2025</v>
      </c>
      <c r="V3275" s="117">
        <f>IFERROR(Q3275/N3275,"0")</f>
        <v>8.1639430680021094E-2</v>
      </c>
    </row>
    <row r="3276" spans="1:22">
      <c r="A3276" t="str">
        <f>_xlfn.XLOOKUP(D3276,BN:BN,BO:BO)</f>
        <v>México</v>
      </c>
      <c r="B3276" t="s">
        <v>25</v>
      </c>
      <c r="C3276">
        <v>492</v>
      </c>
      <c r="D3276" t="str">
        <f>_xlfn.XLOOKUP(C3276,BH:BH,BI:BI)</f>
        <v>MinervaH</v>
      </c>
      <c r="E3276">
        <v>27721</v>
      </c>
      <c r="F3276" t="s">
        <v>3955</v>
      </c>
      <c r="G3276" s="63">
        <v>45848</v>
      </c>
      <c r="H3276" s="63">
        <v>45853</v>
      </c>
      <c r="I3276" t="s">
        <v>366</v>
      </c>
      <c r="J3276" t="str">
        <f>_xlfn.XLOOKUP(I3276,AS:AS,AU:AU)</f>
        <v>Vuelos</v>
      </c>
      <c r="K3276" t="s">
        <v>30</v>
      </c>
      <c r="L3276">
        <v>84307</v>
      </c>
      <c r="M3276">
        <f>L3276*_xlfn.XLOOKUP(K3276,AM:AM,AN:AN)</f>
        <v>4046.7359999999999</v>
      </c>
      <c r="N3276">
        <f>L3276*_xlfn.XLOOKUP(K3276,AM:AM,AO:AO)</f>
        <v>4721.192</v>
      </c>
      <c r="O3276">
        <v>0</v>
      </c>
      <c r="P3276">
        <f>O3276*_xlfn.XLOOKUP(K3276,AM:AM,AN:AN)</f>
        <v>0</v>
      </c>
      <c r="Q3276">
        <f>O3276*_xlfn.XLOOKUP(K3276,AM:AM,AO:AO)</f>
        <v>0</v>
      </c>
      <c r="R3276" t="str">
        <f>_xlfn.XLOOKUP(E3276,AF:AF,AG:AG)</f>
        <v>TURISMO EXMAR</v>
      </c>
      <c r="S3276" t="str">
        <f>_xlfn.XLOOKUP(E3276,AF:AF,AI:AI)</f>
        <v>Mexico</v>
      </c>
      <c r="T3276">
        <f>WEEKNUM(G3276)</f>
        <v>28</v>
      </c>
      <c r="U3276">
        <f>YEAR(G3276)</f>
        <v>2025</v>
      </c>
      <c r="V3276" s="117">
        <f>IFERROR(Q3276/N3276,"0")</f>
        <v>0</v>
      </c>
    </row>
    <row r="3277" spans="1:22">
      <c r="A3277" t="str">
        <f>_xlfn.XLOOKUP(D3277,BN:BN,BO:BO)</f>
        <v>México</v>
      </c>
      <c r="B3277" t="s">
        <v>25</v>
      </c>
      <c r="C3277">
        <v>492</v>
      </c>
      <c r="D3277" t="str">
        <f>_xlfn.XLOOKUP(C3277,BH:BH,BI:BI)</f>
        <v>MinervaH</v>
      </c>
      <c r="E3277">
        <v>0</v>
      </c>
      <c r="F3277" t="s">
        <v>3110</v>
      </c>
      <c r="G3277" s="63">
        <v>45848</v>
      </c>
      <c r="H3277" s="63">
        <v>45853</v>
      </c>
      <c r="I3277" t="s">
        <v>396</v>
      </c>
      <c r="J3277" t="str">
        <f>_xlfn.XLOOKUP(I3277,AS:AS,AU:AU)</f>
        <v>Honorarios</v>
      </c>
      <c r="K3277" t="s">
        <v>30</v>
      </c>
      <c r="L3277">
        <v>746.78</v>
      </c>
      <c r="M3277">
        <f>L3277*_xlfn.XLOOKUP(K3277,AM:AM,AN:AN)</f>
        <v>35.845439999999996</v>
      </c>
      <c r="N3277">
        <f>L3277*_xlfn.XLOOKUP(K3277,AM:AM,AO:AO)</f>
        <v>41.819679999999998</v>
      </c>
      <c r="O3277">
        <v>746.78</v>
      </c>
      <c r="P3277">
        <f>O3277*_xlfn.XLOOKUP(K3277,AM:AM,AN:AN)</f>
        <v>35.845439999999996</v>
      </c>
      <c r="Q3277">
        <f>O3277*_xlfn.XLOOKUP(K3277,AM:AM,AO:AO)</f>
        <v>41.819679999999998</v>
      </c>
      <c r="R3277" t="str">
        <f>_xlfn.XLOOKUP(E3277,AF:AF,AG:AG)</f>
        <v>FEES</v>
      </c>
      <c r="S3277">
        <f>_xlfn.XLOOKUP(E3277,AF:AF,AI:AI)</f>
        <v>0</v>
      </c>
      <c r="T3277">
        <f>WEEKNUM(G3277)</f>
        <v>28</v>
      </c>
      <c r="U3277">
        <f>YEAR(G3277)</f>
        <v>2025</v>
      </c>
      <c r="V3277" s="117">
        <f>IFERROR(Q3277/N3277,"0")</f>
        <v>1</v>
      </c>
    </row>
    <row r="3278" spans="1:22">
      <c r="A3278" t="str">
        <f>_xlfn.XLOOKUP(D3278,BN:BN,BO:BO)</f>
        <v>México</v>
      </c>
      <c r="B3278" t="s">
        <v>25</v>
      </c>
      <c r="C3278">
        <v>493</v>
      </c>
      <c r="D3278" t="str">
        <f>_xlfn.XLOOKUP(C3278,BH:BH,BI:BI)</f>
        <v>DianaM</v>
      </c>
      <c r="E3278">
        <v>28934</v>
      </c>
      <c r="F3278" t="s">
        <v>3956</v>
      </c>
      <c r="G3278" s="63">
        <v>45850</v>
      </c>
      <c r="H3278" s="63">
        <v>45850</v>
      </c>
      <c r="I3278" t="s">
        <v>366</v>
      </c>
      <c r="J3278" t="str">
        <f>_xlfn.XLOOKUP(I3278,AS:AS,AU:AU)</f>
        <v>Vuelos</v>
      </c>
      <c r="K3278" t="s">
        <v>33</v>
      </c>
      <c r="L3278">
        <v>610.15</v>
      </c>
      <c r="M3278">
        <f>L3278*_xlfn.XLOOKUP(K3278,AM:AM,AN:AN)</f>
        <v>524.72899999999993</v>
      </c>
      <c r="N3278">
        <f>L3278*_xlfn.XLOOKUP(K3278,AM:AM,AO:AO)</f>
        <v>610.15</v>
      </c>
      <c r="O3278">
        <v>0</v>
      </c>
      <c r="P3278">
        <f>O3278*_xlfn.XLOOKUP(K3278,AM:AM,AN:AN)</f>
        <v>0</v>
      </c>
      <c r="Q3278">
        <f>O3278*_xlfn.XLOOKUP(K3278,AM:AM,AO:AO)</f>
        <v>0</v>
      </c>
      <c r="R3278" t="str">
        <f>_xlfn.XLOOKUP(E3278,AF:AF,AG:AG)</f>
        <v>F1S USA</v>
      </c>
      <c r="S3278" t="str">
        <f>_xlfn.XLOOKUP(E3278,AF:AF,AI:AI)</f>
        <v>United States</v>
      </c>
      <c r="T3278">
        <f>WEEKNUM(G3278)</f>
        <v>28</v>
      </c>
      <c r="U3278">
        <f>YEAR(G3278)</f>
        <v>2025</v>
      </c>
      <c r="V3278" s="117">
        <f>IFERROR(Q3278/N3278,"0")</f>
        <v>0</v>
      </c>
    </row>
    <row r="3279" spans="1:22">
      <c r="A3279" t="str">
        <f>_xlfn.XLOOKUP(D3279,BN:BN,BO:BO)</f>
        <v>México</v>
      </c>
      <c r="B3279" t="s">
        <v>25</v>
      </c>
      <c r="C3279">
        <v>493</v>
      </c>
      <c r="D3279" t="str">
        <f>_xlfn.XLOOKUP(C3279,BH:BH,BI:BI)</f>
        <v>DianaM</v>
      </c>
      <c r="E3279">
        <v>0</v>
      </c>
      <c r="F3279" t="s">
        <v>3957</v>
      </c>
      <c r="G3279" s="63">
        <v>45850</v>
      </c>
      <c r="H3279" s="63" t="s">
        <v>218</v>
      </c>
      <c r="I3279" t="s">
        <v>396</v>
      </c>
      <c r="J3279" t="str">
        <f>_xlfn.XLOOKUP(I3279,AS:AS,AU:AU)</f>
        <v>Honorarios</v>
      </c>
      <c r="K3279" t="s">
        <v>33</v>
      </c>
      <c r="L3279">
        <v>35</v>
      </c>
      <c r="M3279">
        <f>L3279*_xlfn.XLOOKUP(K3279,AM:AM,AN:AN)</f>
        <v>30.099999999999998</v>
      </c>
      <c r="N3279">
        <f>L3279*_xlfn.XLOOKUP(K3279,AM:AM,AO:AO)</f>
        <v>35</v>
      </c>
      <c r="O3279">
        <v>35</v>
      </c>
      <c r="P3279">
        <f>O3279*_xlfn.XLOOKUP(K3279,AM:AM,AN:AN)</f>
        <v>30.099999999999998</v>
      </c>
      <c r="Q3279">
        <f>O3279*_xlfn.XLOOKUP(K3279,AM:AM,AO:AO)</f>
        <v>35</v>
      </c>
      <c r="R3279" t="str">
        <f>_xlfn.XLOOKUP(E3279,AF:AF,AG:AG)</f>
        <v>FEES</v>
      </c>
      <c r="S3279">
        <f>_xlfn.XLOOKUP(E3279,AF:AF,AI:AI)</f>
        <v>0</v>
      </c>
      <c r="T3279">
        <f>WEEKNUM(G3279)</f>
        <v>28</v>
      </c>
      <c r="U3279">
        <f>YEAR(G3279)</f>
        <v>2025</v>
      </c>
      <c r="V3279" s="117">
        <f>IFERROR(Q3279/N3279,"0")</f>
        <v>1</v>
      </c>
    </row>
    <row r="3280" spans="1:22">
      <c r="A3280" t="str">
        <f>_xlfn.XLOOKUP(D3280,BN:BN,BO:BO)</f>
        <v>México</v>
      </c>
      <c r="B3280" t="s">
        <v>25</v>
      </c>
      <c r="C3280">
        <v>494</v>
      </c>
      <c r="D3280" t="str">
        <f>_xlfn.XLOOKUP(C3280,BH:BH,BI:BI)</f>
        <v>MarujaN</v>
      </c>
      <c r="E3280">
        <v>24995</v>
      </c>
      <c r="F3280" t="s">
        <v>3958</v>
      </c>
      <c r="G3280" s="63">
        <v>45935</v>
      </c>
      <c r="H3280" s="63">
        <v>45942</v>
      </c>
      <c r="I3280" t="s">
        <v>389</v>
      </c>
      <c r="J3280" t="str">
        <f>_xlfn.XLOOKUP(I3280,AS:AS,AU:AU)</f>
        <v>Crucero</v>
      </c>
      <c r="K3280" t="s">
        <v>33</v>
      </c>
      <c r="L3280">
        <v>27084.16</v>
      </c>
      <c r="M3280">
        <f>L3280*_xlfn.XLOOKUP(K3280,AM:AM,AN:AN)</f>
        <v>23292.3776</v>
      </c>
      <c r="N3280">
        <f>L3280*_xlfn.XLOOKUP(K3280,AM:AM,AO:AO)</f>
        <v>27084.16</v>
      </c>
      <c r="O3280">
        <v>4174.16</v>
      </c>
      <c r="P3280">
        <f>O3280*_xlfn.XLOOKUP(K3280,AM:AM,AN:AN)</f>
        <v>3589.7775999999999</v>
      </c>
      <c r="Q3280">
        <f>O3280*_xlfn.XLOOKUP(K3280,AM:AM,AO:AO)</f>
        <v>4174.16</v>
      </c>
      <c r="R3280" t="str">
        <f>_xlfn.XLOOKUP(E3280,AF:AF,AG:AG)</f>
        <v>AFRO ASIAN TRAVEL</v>
      </c>
      <c r="S3280" t="str">
        <f>_xlfn.XLOOKUP(E3280,AF:AF,AI:AI)</f>
        <v>Egypt</v>
      </c>
      <c r="T3280">
        <f>WEEKNUM(G3280)</f>
        <v>41</v>
      </c>
      <c r="U3280">
        <f>YEAR(G3280)</f>
        <v>2025</v>
      </c>
      <c r="V3280" s="117">
        <f>IFERROR(Q3280/N3280,"0")</f>
        <v>0.15411812660979701</v>
      </c>
    </row>
    <row r="3281" spans="1:22">
      <c r="A3281" t="str">
        <f>_xlfn.XLOOKUP(D3281,BN:BN,BO:BO)</f>
        <v>México</v>
      </c>
      <c r="B3281" t="s">
        <v>25</v>
      </c>
      <c r="C3281">
        <v>494</v>
      </c>
      <c r="D3281" t="str">
        <f>_xlfn.XLOOKUP(C3281,BH:BH,BI:BI)</f>
        <v>MarujaN</v>
      </c>
      <c r="E3281">
        <v>0</v>
      </c>
      <c r="F3281" t="s">
        <v>3959</v>
      </c>
      <c r="G3281" s="63">
        <v>45935</v>
      </c>
      <c r="H3281" s="63">
        <v>45942</v>
      </c>
      <c r="I3281" t="s">
        <v>396</v>
      </c>
      <c r="J3281" t="str">
        <f>_xlfn.XLOOKUP(I3281,AS:AS,AU:AU)</f>
        <v>Honorarios</v>
      </c>
      <c r="K3281" t="s">
        <v>33</v>
      </c>
      <c r="L3281">
        <v>330.02</v>
      </c>
      <c r="M3281">
        <f>L3281*_xlfn.XLOOKUP(K3281,AM:AM,AN:AN)</f>
        <v>283.81719999999996</v>
      </c>
      <c r="N3281">
        <f>L3281*_xlfn.XLOOKUP(K3281,AM:AM,AO:AO)</f>
        <v>330.02</v>
      </c>
      <c r="O3281">
        <v>330.02</v>
      </c>
      <c r="P3281">
        <f>O3281*_xlfn.XLOOKUP(K3281,AM:AM,AN:AN)</f>
        <v>283.81719999999996</v>
      </c>
      <c r="Q3281">
        <f>O3281*_xlfn.XLOOKUP(K3281,AM:AM,AO:AO)</f>
        <v>330.02</v>
      </c>
      <c r="R3281" t="str">
        <f>_xlfn.XLOOKUP(E3281,AF:AF,AG:AG)</f>
        <v>FEES</v>
      </c>
      <c r="S3281">
        <f>_xlfn.XLOOKUP(E3281,AF:AF,AI:AI)</f>
        <v>0</v>
      </c>
      <c r="T3281">
        <f>WEEKNUM(G3281)</f>
        <v>41</v>
      </c>
      <c r="U3281">
        <f>YEAR(G3281)</f>
        <v>2025</v>
      </c>
      <c r="V3281" s="117">
        <f>IFERROR(Q3281/N3281,"0")</f>
        <v>1</v>
      </c>
    </row>
    <row r="3282" spans="1:22">
      <c r="A3282" t="str">
        <f>_xlfn.XLOOKUP(D3282,BN:BN,BO:BO)</f>
        <v>México</v>
      </c>
      <c r="B3282" t="s">
        <v>25</v>
      </c>
      <c r="C3282">
        <v>495</v>
      </c>
      <c r="D3282" t="str">
        <f>_xlfn.XLOOKUP(C3282,BH:BH,BI:BI)</f>
        <v>MinervaH</v>
      </c>
      <c r="E3282">
        <v>23898</v>
      </c>
      <c r="F3282" t="s">
        <v>3960</v>
      </c>
      <c r="G3282" s="63">
        <v>46016</v>
      </c>
      <c r="H3282" s="63">
        <v>46026</v>
      </c>
      <c r="I3282" t="s">
        <v>366</v>
      </c>
      <c r="J3282" t="str">
        <f>_xlfn.XLOOKUP(I3282,AS:AS,AU:AU)</f>
        <v>Vuelos</v>
      </c>
      <c r="K3282" t="s">
        <v>33</v>
      </c>
      <c r="L3282">
        <v>12358</v>
      </c>
      <c r="M3282">
        <f>L3282*_xlfn.XLOOKUP(K3282,AM:AM,AN:AN)</f>
        <v>10627.88</v>
      </c>
      <c r="N3282">
        <f>L3282*_xlfn.XLOOKUP(K3282,AM:AM,AO:AO)</f>
        <v>12358</v>
      </c>
      <c r="O3282">
        <v>0</v>
      </c>
      <c r="P3282">
        <f>O3282*_xlfn.XLOOKUP(K3282,AM:AM,AN:AN)</f>
        <v>0</v>
      </c>
      <c r="Q3282">
        <f>O3282*_xlfn.XLOOKUP(K3282,AM:AM,AO:AO)</f>
        <v>0</v>
      </c>
      <c r="R3282" t="str">
        <f>_xlfn.XLOOKUP(E3282,AF:AF,AG:AG)</f>
        <v>KLM Royal Dutch Airlines</v>
      </c>
      <c r="S3282" t="str">
        <f>_xlfn.XLOOKUP(E3282,AF:AF,AI:AI)</f>
        <v>Netherlands</v>
      </c>
      <c r="T3282">
        <f>WEEKNUM(G3282)</f>
        <v>52</v>
      </c>
      <c r="U3282">
        <f>YEAR(G3282)</f>
        <v>2025</v>
      </c>
      <c r="V3282" s="117">
        <f>IFERROR(Q3282/N3282,"0")</f>
        <v>0</v>
      </c>
    </row>
    <row r="3283" spans="1:22">
      <c r="A3283" t="str">
        <f>_xlfn.XLOOKUP(D3283,BN:BN,BO:BO)</f>
        <v>México</v>
      </c>
      <c r="B3283" t="s">
        <v>25</v>
      </c>
      <c r="C3283">
        <v>495</v>
      </c>
      <c r="D3283" t="str">
        <f>_xlfn.XLOOKUP(C3283,BH:BH,BI:BI)</f>
        <v>MinervaH</v>
      </c>
      <c r="E3283">
        <v>23898</v>
      </c>
      <c r="F3283" t="s">
        <v>3960</v>
      </c>
      <c r="G3283" s="63">
        <v>46016</v>
      </c>
      <c r="H3283" s="63">
        <v>46026</v>
      </c>
      <c r="I3283" t="s">
        <v>366</v>
      </c>
      <c r="J3283" t="str">
        <f>_xlfn.XLOOKUP(I3283,AS:AS,AU:AU)</f>
        <v>Vuelos</v>
      </c>
      <c r="K3283" t="s">
        <v>33</v>
      </c>
      <c r="L3283">
        <v>7526.1</v>
      </c>
      <c r="M3283">
        <f>L3283*_xlfn.XLOOKUP(K3283,AM:AM,AN:AN)</f>
        <v>6472.4459999999999</v>
      </c>
      <c r="N3283">
        <f>L3283*_xlfn.XLOOKUP(K3283,AM:AM,AO:AO)</f>
        <v>7526.1</v>
      </c>
      <c r="O3283">
        <v>0</v>
      </c>
      <c r="P3283">
        <f>O3283*_xlfn.XLOOKUP(K3283,AM:AM,AN:AN)</f>
        <v>0</v>
      </c>
      <c r="Q3283">
        <f>O3283*_xlfn.XLOOKUP(K3283,AM:AM,AO:AO)</f>
        <v>0</v>
      </c>
      <c r="R3283" t="str">
        <f>_xlfn.XLOOKUP(E3283,AF:AF,AG:AG)</f>
        <v>KLM Royal Dutch Airlines</v>
      </c>
      <c r="S3283" t="str">
        <f>_xlfn.XLOOKUP(E3283,AF:AF,AI:AI)</f>
        <v>Netherlands</v>
      </c>
      <c r="T3283">
        <f>WEEKNUM(G3283)</f>
        <v>52</v>
      </c>
      <c r="U3283">
        <f>YEAR(G3283)</f>
        <v>2025</v>
      </c>
      <c r="V3283" s="117">
        <f>IFERROR(Q3283/N3283,"0")</f>
        <v>0</v>
      </c>
    </row>
    <row r="3284" spans="1:22">
      <c r="A3284" t="str">
        <f>_xlfn.XLOOKUP(D3284,BN:BN,BO:BO)</f>
        <v>México</v>
      </c>
      <c r="B3284" t="s">
        <v>25</v>
      </c>
      <c r="C3284">
        <v>495</v>
      </c>
      <c r="D3284" t="str">
        <f>_xlfn.XLOOKUP(C3284,BH:BH,BI:BI)</f>
        <v>MinervaH</v>
      </c>
      <c r="E3284">
        <v>0</v>
      </c>
      <c r="F3284" t="s">
        <v>3961</v>
      </c>
      <c r="G3284" s="63">
        <v>46016</v>
      </c>
      <c r="H3284" s="63">
        <v>46026</v>
      </c>
      <c r="I3284" t="s">
        <v>396</v>
      </c>
      <c r="J3284" t="str">
        <f>_xlfn.XLOOKUP(I3284,AS:AS,AU:AU)</f>
        <v>Honorarios</v>
      </c>
      <c r="K3284" t="s">
        <v>33</v>
      </c>
      <c r="L3284">
        <v>175</v>
      </c>
      <c r="M3284">
        <f>L3284*_xlfn.XLOOKUP(K3284,AM:AM,AN:AN)</f>
        <v>150.5</v>
      </c>
      <c r="N3284">
        <f>L3284*_xlfn.XLOOKUP(K3284,AM:AM,AO:AO)</f>
        <v>175</v>
      </c>
      <c r="O3284">
        <v>175</v>
      </c>
      <c r="P3284">
        <f>O3284*_xlfn.XLOOKUP(K3284,AM:AM,AN:AN)</f>
        <v>150.5</v>
      </c>
      <c r="Q3284">
        <f>O3284*_xlfn.XLOOKUP(K3284,AM:AM,AO:AO)</f>
        <v>175</v>
      </c>
      <c r="R3284" t="str">
        <f>_xlfn.XLOOKUP(E3284,AF:AF,AG:AG)</f>
        <v>FEES</v>
      </c>
      <c r="S3284">
        <f>_xlfn.XLOOKUP(E3284,AF:AF,AI:AI)</f>
        <v>0</v>
      </c>
      <c r="T3284">
        <f>WEEKNUM(G3284)</f>
        <v>52</v>
      </c>
      <c r="U3284">
        <f>YEAR(G3284)</f>
        <v>2025</v>
      </c>
      <c r="V3284" s="117">
        <f>IFERROR(Q3284/N3284,"0")</f>
        <v>1</v>
      </c>
    </row>
    <row r="3285" spans="1:22">
      <c r="A3285" t="str">
        <f>_xlfn.XLOOKUP(D3285,BN:BN,BO:BO)</f>
        <v>México</v>
      </c>
      <c r="B3285" t="s">
        <v>25</v>
      </c>
      <c r="C3285">
        <v>495</v>
      </c>
      <c r="D3285" t="str">
        <f>_xlfn.XLOOKUP(C3285,BH:BH,BI:BI)</f>
        <v>MinervaH</v>
      </c>
      <c r="E3285">
        <v>23789</v>
      </c>
      <c r="F3285" t="s">
        <v>3962</v>
      </c>
      <c r="G3285" s="63">
        <v>46016</v>
      </c>
      <c r="H3285" s="63">
        <v>46026</v>
      </c>
      <c r="I3285" t="s">
        <v>364</v>
      </c>
      <c r="J3285" t="str">
        <f>_xlfn.XLOOKUP(I3285,AS:AS,AU:AU)</f>
        <v>DMC</v>
      </c>
      <c r="K3285" t="s">
        <v>33</v>
      </c>
      <c r="L3285">
        <v>51855</v>
      </c>
      <c r="M3285">
        <f>L3285*_xlfn.XLOOKUP(K3285,AM:AM,AN:AN)</f>
        <v>44595.3</v>
      </c>
      <c r="N3285">
        <f>L3285*_xlfn.XLOOKUP(K3285,AM:AM,AO:AO)</f>
        <v>51855</v>
      </c>
      <c r="O3285">
        <v>9590</v>
      </c>
      <c r="P3285">
        <f>O3285*_xlfn.XLOOKUP(K3285,AM:AM,AN:AN)</f>
        <v>8247.4</v>
      </c>
      <c r="Q3285">
        <f>O3285*_xlfn.XLOOKUP(K3285,AM:AM,AO:AO)</f>
        <v>9590</v>
      </c>
      <c r="R3285" t="s">
        <v>582</v>
      </c>
      <c r="S3285" t="str">
        <f>_xlfn.XLOOKUP(E3285,AF:AF,AI:AI)</f>
        <v>South Africa</v>
      </c>
      <c r="T3285">
        <f>WEEKNUM(G3285)</f>
        <v>52</v>
      </c>
      <c r="U3285">
        <f>YEAR(G3285)</f>
        <v>2025</v>
      </c>
      <c r="V3285" s="117">
        <f>IFERROR(Q3285/N3285,"0")</f>
        <v>0.18493877157458297</v>
      </c>
    </row>
    <row r="3286" spans="1:22">
      <c r="A3286" t="str">
        <f>_xlfn.XLOOKUP(D3286,BN:BN,BO:BO)</f>
        <v>México</v>
      </c>
      <c r="B3286" t="s">
        <v>25</v>
      </c>
      <c r="C3286">
        <v>495</v>
      </c>
      <c r="D3286" t="str">
        <f>_xlfn.XLOOKUP(C3286,BH:BH,BI:BI)</f>
        <v>MinervaH</v>
      </c>
      <c r="E3286">
        <v>23898</v>
      </c>
      <c r="F3286" t="s">
        <v>3963</v>
      </c>
      <c r="G3286" s="63">
        <v>46016</v>
      </c>
      <c r="H3286" s="63">
        <v>46026</v>
      </c>
      <c r="I3286" t="s">
        <v>419</v>
      </c>
      <c r="J3286" t="str">
        <f>_xlfn.XLOOKUP(I3286,AS:AS,AU:AU)</f>
        <v>Otros</v>
      </c>
      <c r="K3286" t="s">
        <v>33</v>
      </c>
      <c r="L3286">
        <v>1150.2</v>
      </c>
      <c r="M3286">
        <f>L3286*_xlfn.XLOOKUP(K3286,AM:AM,AN:AN)</f>
        <v>989.17200000000003</v>
      </c>
      <c r="N3286">
        <f>L3286*_xlfn.XLOOKUP(K3286,AM:AM,AO:AO)</f>
        <v>1150.2</v>
      </c>
      <c r="O3286">
        <v>0</v>
      </c>
      <c r="P3286">
        <f>O3286*_xlfn.XLOOKUP(K3286,AM:AM,AN:AN)</f>
        <v>0</v>
      </c>
      <c r="Q3286">
        <f>O3286*_xlfn.XLOOKUP(K3286,AM:AM,AO:AO)</f>
        <v>0</v>
      </c>
      <c r="R3286" t="str">
        <f>_xlfn.XLOOKUP(E3286,AF:AF,AG:AG)</f>
        <v>KLM Royal Dutch Airlines</v>
      </c>
      <c r="S3286" t="str">
        <f>_xlfn.XLOOKUP(E3286,AF:AF,AI:AI)</f>
        <v>Netherlands</v>
      </c>
      <c r="T3286">
        <f>WEEKNUM(G3286)</f>
        <v>52</v>
      </c>
      <c r="U3286">
        <f>YEAR(G3286)</f>
        <v>2025</v>
      </c>
      <c r="V3286" s="117">
        <f>IFERROR(Q3286/N3286,"0")</f>
        <v>0</v>
      </c>
    </row>
    <row r="3287" spans="1:22">
      <c r="A3287" t="str">
        <f>_xlfn.XLOOKUP(D3287,BN:BN,BO:BO)</f>
        <v>México</v>
      </c>
      <c r="B3287" t="s">
        <v>25</v>
      </c>
      <c r="C3287">
        <v>495</v>
      </c>
      <c r="D3287" t="str">
        <f>_xlfn.XLOOKUP(C3287,BH:BH,BI:BI)</f>
        <v>MinervaH</v>
      </c>
      <c r="E3287">
        <v>23898</v>
      </c>
      <c r="F3287" t="s">
        <v>3964</v>
      </c>
      <c r="G3287" s="63">
        <v>46016</v>
      </c>
      <c r="H3287" s="63">
        <v>46026</v>
      </c>
      <c r="I3287" t="s">
        <v>419</v>
      </c>
      <c r="J3287" t="str">
        <f>_xlfn.XLOOKUP(I3287,AS:AS,AU:AU)</f>
        <v>Otros</v>
      </c>
      <c r="K3287" t="s">
        <v>33</v>
      </c>
      <c r="L3287">
        <v>935</v>
      </c>
      <c r="M3287">
        <f>L3287*_xlfn.XLOOKUP(K3287,AM:AM,AN:AN)</f>
        <v>804.1</v>
      </c>
      <c r="N3287">
        <f>L3287*_xlfn.XLOOKUP(K3287,AM:AM,AO:AO)</f>
        <v>935</v>
      </c>
      <c r="O3287">
        <v>0</v>
      </c>
      <c r="P3287">
        <f>O3287*_xlfn.XLOOKUP(K3287,AM:AM,AN:AN)</f>
        <v>0</v>
      </c>
      <c r="Q3287">
        <f>O3287*_xlfn.XLOOKUP(K3287,AM:AM,AO:AO)</f>
        <v>0</v>
      </c>
      <c r="R3287" t="str">
        <f>_xlfn.XLOOKUP(E3287,AF:AF,AG:AG)</f>
        <v>KLM Royal Dutch Airlines</v>
      </c>
      <c r="S3287" t="str">
        <f>_xlfn.XLOOKUP(E3287,AF:AF,AI:AI)</f>
        <v>Netherlands</v>
      </c>
      <c r="T3287">
        <f>WEEKNUM(G3287)</f>
        <v>52</v>
      </c>
      <c r="U3287">
        <f>YEAR(G3287)</f>
        <v>2025</v>
      </c>
      <c r="V3287" s="117">
        <f>IFERROR(Q3287/N3287,"0")</f>
        <v>0</v>
      </c>
    </row>
    <row r="3288" spans="1:22">
      <c r="A3288" t="str">
        <f>_xlfn.XLOOKUP(D3288,BN:BN,BO:BO)</f>
        <v>México</v>
      </c>
      <c r="B3288" t="s">
        <v>25</v>
      </c>
      <c r="C3288">
        <v>495</v>
      </c>
      <c r="D3288" t="str">
        <f>_xlfn.XLOOKUP(C3288,BH:BH,BI:BI)</f>
        <v>MinervaH</v>
      </c>
      <c r="E3288">
        <v>25726</v>
      </c>
      <c r="F3288" t="s">
        <v>3965</v>
      </c>
      <c r="G3288" s="63">
        <v>46016</v>
      </c>
      <c r="H3288" s="63">
        <v>46026</v>
      </c>
      <c r="I3288" t="s">
        <v>456</v>
      </c>
      <c r="J3288" t="str">
        <f>_xlfn.XLOOKUP(I3288,AS:AS,AU:AU)</f>
        <v>Visados</v>
      </c>
      <c r="K3288" t="s">
        <v>33</v>
      </c>
      <c r="L3288">
        <v>119</v>
      </c>
      <c r="M3288">
        <f>L3288*_xlfn.XLOOKUP(K3288,AM:AM,AN:AN)</f>
        <v>102.34</v>
      </c>
      <c r="N3288">
        <f>L3288*_xlfn.XLOOKUP(K3288,AM:AM,AO:AO)</f>
        <v>119</v>
      </c>
      <c r="O3288">
        <v>35</v>
      </c>
      <c r="P3288">
        <f>O3288*_xlfn.XLOOKUP(K3288,AM:AM,AN:AN)</f>
        <v>30.099999999999998</v>
      </c>
      <c r="Q3288">
        <f>O3288*_xlfn.XLOOKUP(K3288,AM:AM,AO:AO)</f>
        <v>35</v>
      </c>
      <c r="R3288" t="str">
        <f>_xlfn.XLOOKUP(E3288,AF:AF,AG:AG)</f>
        <v>VISAS Osvaldo Cruz</v>
      </c>
      <c r="S3288" t="str">
        <f>_xlfn.XLOOKUP(E3288,AF:AF,AI:AI)</f>
        <v>Cliente</v>
      </c>
      <c r="T3288">
        <f>WEEKNUM(G3288)</f>
        <v>52</v>
      </c>
      <c r="U3288">
        <f>YEAR(G3288)</f>
        <v>2025</v>
      </c>
      <c r="V3288" s="117">
        <f>IFERROR(Q3288/N3288,"0")</f>
        <v>0.29411764705882354</v>
      </c>
    </row>
    <row r="3289" spans="1:22">
      <c r="A3289" t="str">
        <f>_xlfn.XLOOKUP(D3289,BN:BN,BO:BO)</f>
        <v>México</v>
      </c>
      <c r="B3289" t="s">
        <v>25</v>
      </c>
      <c r="C3289">
        <v>495</v>
      </c>
      <c r="D3289" t="str">
        <f>_xlfn.XLOOKUP(C3289,BH:BH,BI:BI)</f>
        <v>MinervaH</v>
      </c>
      <c r="E3289">
        <v>34233</v>
      </c>
      <c r="F3289" t="s">
        <v>3966</v>
      </c>
      <c r="G3289" s="63">
        <v>46016</v>
      </c>
      <c r="H3289" s="63">
        <v>46026</v>
      </c>
      <c r="I3289" t="s">
        <v>419</v>
      </c>
      <c r="J3289" t="str">
        <f>_xlfn.XLOOKUP(I3289,AS:AS,AU:AU)</f>
        <v>Otros</v>
      </c>
      <c r="K3289" t="s">
        <v>33</v>
      </c>
      <c r="L3289">
        <v>768.34</v>
      </c>
      <c r="M3289">
        <f>L3289*_xlfn.XLOOKUP(K3289,AM:AM,AN:AN)</f>
        <v>660.77240000000006</v>
      </c>
      <c r="N3289">
        <f>L3289*_xlfn.XLOOKUP(K3289,AM:AM,AO:AO)</f>
        <v>768.34</v>
      </c>
      <c r="O3289">
        <v>0</v>
      </c>
      <c r="P3289">
        <f>O3289*_xlfn.XLOOKUP(K3289,AM:AM,AN:AN)</f>
        <v>0</v>
      </c>
      <c r="Q3289">
        <f>O3289*_xlfn.XLOOKUP(K3289,AM:AM,AO:AO)</f>
        <v>0</v>
      </c>
      <c r="R3289" t="e">
        <f>_xlfn.XLOOKUP(E3289,AF:AF,AG:AG)</f>
        <v>#N/A</v>
      </c>
      <c r="S3289" t="e">
        <f>_xlfn.XLOOKUP(E3289,AF:AF,AI:AI)</f>
        <v>#N/A</v>
      </c>
      <c r="T3289">
        <f>WEEKNUM(G3289)</f>
        <v>52</v>
      </c>
      <c r="U3289">
        <f>YEAR(G3289)</f>
        <v>2025</v>
      </c>
      <c r="V3289" s="117">
        <f>IFERROR(Q3289/N3289,"0")</f>
        <v>0</v>
      </c>
    </row>
    <row r="3290" spans="1:22">
      <c r="A3290" t="str">
        <f>_xlfn.XLOOKUP(D3290,BN:BN,BO:BO)</f>
        <v>México</v>
      </c>
      <c r="B3290" t="s">
        <v>25</v>
      </c>
      <c r="C3290">
        <v>496</v>
      </c>
      <c r="D3290" t="str">
        <f>_xlfn.XLOOKUP(C3290,BH:BH,BI:BI)</f>
        <v>DianaM</v>
      </c>
      <c r="E3290">
        <v>28934</v>
      </c>
      <c r="F3290" t="s">
        <v>3967</v>
      </c>
      <c r="G3290" s="63">
        <v>45864</v>
      </c>
      <c r="H3290" s="63" t="s">
        <v>218</v>
      </c>
      <c r="I3290" t="s">
        <v>366</v>
      </c>
      <c r="J3290" t="str">
        <f>_xlfn.XLOOKUP(I3290,AS:AS,AU:AU)</f>
        <v>Vuelos</v>
      </c>
      <c r="K3290" t="s">
        <v>33</v>
      </c>
      <c r="L3290">
        <v>1072.77</v>
      </c>
      <c r="M3290">
        <f>L3290*_xlfn.XLOOKUP(K3290,AM:AM,AN:AN)</f>
        <v>922.58219999999994</v>
      </c>
      <c r="N3290">
        <f>L3290*_xlfn.XLOOKUP(K3290,AM:AM,AO:AO)</f>
        <v>1072.77</v>
      </c>
      <c r="O3290">
        <v>16.86</v>
      </c>
      <c r="P3290">
        <f>O3290*_xlfn.XLOOKUP(K3290,AM:AM,AN:AN)</f>
        <v>14.499599999999999</v>
      </c>
      <c r="Q3290">
        <f>O3290*_xlfn.XLOOKUP(K3290,AM:AM,AO:AO)</f>
        <v>16.86</v>
      </c>
      <c r="R3290" t="str">
        <f>_xlfn.XLOOKUP(E3290,AF:AF,AG:AG)</f>
        <v>F1S USA</v>
      </c>
      <c r="S3290" t="str">
        <f>_xlfn.XLOOKUP(E3290,AF:AF,AI:AI)</f>
        <v>United States</v>
      </c>
      <c r="T3290">
        <f>WEEKNUM(G3290)</f>
        <v>30</v>
      </c>
      <c r="U3290">
        <f>YEAR(G3290)</f>
        <v>2025</v>
      </c>
      <c r="V3290" s="117">
        <f>IFERROR(Q3290/N3290,"0")</f>
        <v>1.5716323163399423E-2</v>
      </c>
    </row>
    <row r="3291" spans="1:22">
      <c r="A3291" t="str">
        <f>_xlfn.XLOOKUP(D3291,BN:BN,BO:BO)</f>
        <v>México</v>
      </c>
      <c r="B3291" t="s">
        <v>25</v>
      </c>
      <c r="C3291">
        <v>496</v>
      </c>
      <c r="D3291" t="str">
        <f>_xlfn.XLOOKUP(C3291,BH:BH,BI:BI)</f>
        <v>DianaM</v>
      </c>
      <c r="E3291">
        <v>28934</v>
      </c>
      <c r="F3291" t="s">
        <v>3968</v>
      </c>
      <c r="G3291" s="63">
        <v>45864</v>
      </c>
      <c r="H3291" s="63" t="s">
        <v>218</v>
      </c>
      <c r="I3291" t="s">
        <v>366</v>
      </c>
      <c r="J3291" t="str">
        <f>_xlfn.XLOOKUP(I3291,AS:AS,AU:AU)</f>
        <v>Vuelos</v>
      </c>
      <c r="K3291" t="s">
        <v>33</v>
      </c>
      <c r="L3291">
        <v>1072.77</v>
      </c>
      <c r="M3291">
        <f>L3291*_xlfn.XLOOKUP(K3291,AM:AM,AN:AN)</f>
        <v>922.58219999999994</v>
      </c>
      <c r="N3291">
        <f>L3291*_xlfn.XLOOKUP(K3291,AM:AM,AO:AO)</f>
        <v>1072.77</v>
      </c>
      <c r="O3291">
        <v>16.86</v>
      </c>
      <c r="P3291">
        <f>O3291*_xlfn.XLOOKUP(K3291,AM:AM,AN:AN)</f>
        <v>14.499599999999999</v>
      </c>
      <c r="Q3291">
        <f>O3291*_xlfn.XLOOKUP(K3291,AM:AM,AO:AO)</f>
        <v>16.86</v>
      </c>
      <c r="R3291" t="str">
        <f>_xlfn.XLOOKUP(E3291,AF:AF,AG:AG)</f>
        <v>F1S USA</v>
      </c>
      <c r="S3291" t="str">
        <f>_xlfn.XLOOKUP(E3291,AF:AF,AI:AI)</f>
        <v>United States</v>
      </c>
      <c r="T3291">
        <f>WEEKNUM(G3291)</f>
        <v>30</v>
      </c>
      <c r="U3291">
        <f>YEAR(G3291)</f>
        <v>2025</v>
      </c>
      <c r="V3291" s="117">
        <f>IFERROR(Q3291/N3291,"0")</f>
        <v>1.5716323163399423E-2</v>
      </c>
    </row>
    <row r="3292" spans="1:22">
      <c r="A3292" t="str">
        <f>_xlfn.XLOOKUP(D3292,BN:BN,BO:BO)</f>
        <v>México</v>
      </c>
      <c r="B3292" t="s">
        <v>25</v>
      </c>
      <c r="C3292">
        <v>496</v>
      </c>
      <c r="D3292" t="str">
        <f>_xlfn.XLOOKUP(C3292,BH:BH,BI:BI)</f>
        <v>DianaM</v>
      </c>
      <c r="E3292">
        <v>28934</v>
      </c>
      <c r="F3292" t="s">
        <v>3969</v>
      </c>
      <c r="G3292" s="63">
        <v>45864</v>
      </c>
      <c r="H3292" s="63" t="s">
        <v>218</v>
      </c>
      <c r="I3292" t="s">
        <v>366</v>
      </c>
      <c r="J3292" t="str">
        <f>_xlfn.XLOOKUP(I3292,AS:AS,AU:AU)</f>
        <v>Vuelos</v>
      </c>
      <c r="K3292" t="s">
        <v>33</v>
      </c>
      <c r="L3292">
        <v>1072.77</v>
      </c>
      <c r="M3292">
        <f>L3292*_xlfn.XLOOKUP(K3292,AM:AM,AN:AN)</f>
        <v>922.58219999999994</v>
      </c>
      <c r="N3292">
        <f>L3292*_xlfn.XLOOKUP(K3292,AM:AM,AO:AO)</f>
        <v>1072.77</v>
      </c>
      <c r="O3292">
        <v>16.86</v>
      </c>
      <c r="P3292">
        <f>O3292*_xlfn.XLOOKUP(K3292,AM:AM,AN:AN)</f>
        <v>14.499599999999999</v>
      </c>
      <c r="Q3292">
        <f>O3292*_xlfn.XLOOKUP(K3292,AM:AM,AO:AO)</f>
        <v>16.86</v>
      </c>
      <c r="R3292" t="str">
        <f>_xlfn.XLOOKUP(E3292,AF:AF,AG:AG)</f>
        <v>F1S USA</v>
      </c>
      <c r="S3292" t="str">
        <f>_xlfn.XLOOKUP(E3292,AF:AF,AI:AI)</f>
        <v>United States</v>
      </c>
      <c r="T3292">
        <f>WEEKNUM(G3292)</f>
        <v>30</v>
      </c>
      <c r="U3292">
        <f>YEAR(G3292)</f>
        <v>2025</v>
      </c>
      <c r="V3292" s="117">
        <f>IFERROR(Q3292/N3292,"0")</f>
        <v>1.5716323163399423E-2</v>
      </c>
    </row>
    <row r="3293" spans="1:22">
      <c r="A3293" t="str">
        <f>_xlfn.XLOOKUP(D3293,BN:BN,BO:BO)</f>
        <v>México</v>
      </c>
      <c r="B3293" t="s">
        <v>25</v>
      </c>
      <c r="C3293">
        <v>496</v>
      </c>
      <c r="D3293" t="str">
        <f>_xlfn.XLOOKUP(C3293,BH:BH,BI:BI)</f>
        <v>DianaM</v>
      </c>
      <c r="E3293">
        <v>28934</v>
      </c>
      <c r="F3293" t="s">
        <v>3970</v>
      </c>
      <c r="G3293" s="63">
        <v>45864</v>
      </c>
      <c r="H3293" s="63" t="s">
        <v>218</v>
      </c>
      <c r="I3293" t="s">
        <v>366</v>
      </c>
      <c r="J3293" t="str">
        <f>_xlfn.XLOOKUP(I3293,AS:AS,AU:AU)</f>
        <v>Vuelos</v>
      </c>
      <c r="K3293" t="s">
        <v>33</v>
      </c>
      <c r="L3293">
        <v>1072.77</v>
      </c>
      <c r="M3293">
        <f>L3293*_xlfn.XLOOKUP(K3293,AM:AM,AN:AN)</f>
        <v>922.58219999999994</v>
      </c>
      <c r="N3293">
        <f>L3293*_xlfn.XLOOKUP(K3293,AM:AM,AO:AO)</f>
        <v>1072.77</v>
      </c>
      <c r="O3293">
        <v>16.86</v>
      </c>
      <c r="P3293">
        <f>O3293*_xlfn.XLOOKUP(K3293,AM:AM,AN:AN)</f>
        <v>14.499599999999999</v>
      </c>
      <c r="Q3293">
        <f>O3293*_xlfn.XLOOKUP(K3293,AM:AM,AO:AO)</f>
        <v>16.86</v>
      </c>
      <c r="R3293" t="str">
        <f>_xlfn.XLOOKUP(E3293,AF:AF,AG:AG)</f>
        <v>F1S USA</v>
      </c>
      <c r="S3293" t="str">
        <f>_xlfn.XLOOKUP(E3293,AF:AF,AI:AI)</f>
        <v>United States</v>
      </c>
      <c r="T3293">
        <f>WEEKNUM(G3293)</f>
        <v>30</v>
      </c>
      <c r="U3293">
        <f>YEAR(G3293)</f>
        <v>2025</v>
      </c>
      <c r="V3293" s="117">
        <f>IFERROR(Q3293/N3293,"0")</f>
        <v>1.5716323163399423E-2</v>
      </c>
    </row>
    <row r="3294" spans="1:22">
      <c r="A3294" t="str">
        <f>_xlfn.XLOOKUP(D3294,BN:BN,BO:BO)</f>
        <v>México</v>
      </c>
      <c r="B3294" t="s">
        <v>25</v>
      </c>
      <c r="C3294">
        <v>496</v>
      </c>
      <c r="D3294" t="str">
        <f>_xlfn.XLOOKUP(C3294,BH:BH,BI:BI)</f>
        <v>DianaM</v>
      </c>
      <c r="E3294">
        <v>0</v>
      </c>
      <c r="F3294" t="s">
        <v>3971</v>
      </c>
      <c r="G3294" s="63">
        <v>45864</v>
      </c>
      <c r="H3294" s="63">
        <v>45869</v>
      </c>
      <c r="I3294" t="s">
        <v>396</v>
      </c>
      <c r="J3294" t="str">
        <f>_xlfn.XLOOKUP(I3294,AS:AS,AU:AU)</f>
        <v>Honorarios</v>
      </c>
      <c r="K3294" t="s">
        <v>33</v>
      </c>
      <c r="L3294">
        <v>140</v>
      </c>
      <c r="M3294">
        <f>L3294*_xlfn.XLOOKUP(K3294,AM:AM,AN:AN)</f>
        <v>120.39999999999999</v>
      </c>
      <c r="N3294">
        <f>L3294*_xlfn.XLOOKUP(K3294,AM:AM,AO:AO)</f>
        <v>140</v>
      </c>
      <c r="O3294">
        <v>140</v>
      </c>
      <c r="P3294">
        <f>O3294*_xlfn.XLOOKUP(K3294,AM:AM,AN:AN)</f>
        <v>120.39999999999999</v>
      </c>
      <c r="Q3294">
        <f>O3294*_xlfn.XLOOKUP(K3294,AM:AM,AO:AO)</f>
        <v>140</v>
      </c>
      <c r="R3294" t="str">
        <f>_xlfn.XLOOKUP(E3294,AF:AF,AG:AG)</f>
        <v>FEES</v>
      </c>
      <c r="S3294">
        <f>_xlfn.XLOOKUP(E3294,AF:AF,AI:AI)</f>
        <v>0</v>
      </c>
      <c r="T3294">
        <f>WEEKNUM(G3294)</f>
        <v>30</v>
      </c>
      <c r="U3294">
        <f>YEAR(G3294)</f>
        <v>2025</v>
      </c>
      <c r="V3294" s="117">
        <f>IFERROR(Q3294/N3294,"0")</f>
        <v>1</v>
      </c>
    </row>
    <row r="3295" spans="1:22">
      <c r="A3295" t="str">
        <f>_xlfn.XLOOKUP(D3295,BN:BN,BO:BO)</f>
        <v>México</v>
      </c>
      <c r="B3295" t="s">
        <v>25</v>
      </c>
      <c r="C3295">
        <v>496</v>
      </c>
      <c r="D3295" t="str">
        <f>_xlfn.XLOOKUP(C3295,BH:BH,BI:BI)</f>
        <v>DianaM</v>
      </c>
      <c r="E3295">
        <v>27766</v>
      </c>
      <c r="F3295" t="s">
        <v>1880</v>
      </c>
      <c r="G3295" s="63">
        <v>45864</v>
      </c>
      <c r="H3295" s="63">
        <v>45869</v>
      </c>
      <c r="I3295" t="s">
        <v>376</v>
      </c>
      <c r="J3295" t="str">
        <f>_xlfn.XLOOKUP(I3295,AS:AS,AU:AU)</f>
        <v>Hotel</v>
      </c>
      <c r="K3295" t="s">
        <v>33</v>
      </c>
      <c r="L3295">
        <v>6947.73</v>
      </c>
      <c r="M3295">
        <f>L3295*_xlfn.XLOOKUP(K3295,AM:AM,AN:AN)</f>
        <v>5975.0477999999994</v>
      </c>
      <c r="N3295">
        <f>L3295*_xlfn.XLOOKUP(K3295,AM:AM,AO:AO)</f>
        <v>6947.73</v>
      </c>
      <c r="O3295">
        <v>561.65</v>
      </c>
      <c r="P3295">
        <f>O3295*_xlfn.XLOOKUP(K3295,AM:AM,AN:AN)</f>
        <v>483.01899999999995</v>
      </c>
      <c r="Q3295">
        <f>O3295*_xlfn.XLOOKUP(K3295,AM:AM,AO:AO)</f>
        <v>561.65</v>
      </c>
      <c r="R3295" t="str">
        <f>_xlfn.XLOOKUP(E3295,AF:AF,AG:AG)</f>
        <v>THE PENINSULA BEVERLY HILLS</v>
      </c>
      <c r="S3295" t="str">
        <f>_xlfn.XLOOKUP(E3295,AF:AF,AI:AI)</f>
        <v>United States</v>
      </c>
      <c r="T3295">
        <f>WEEKNUM(G3295)</f>
        <v>30</v>
      </c>
      <c r="U3295">
        <f>YEAR(G3295)</f>
        <v>2025</v>
      </c>
      <c r="V3295" s="117">
        <f>IFERROR(Q3295/N3295,"0")</f>
        <v>8.0839353285173721E-2</v>
      </c>
    </row>
    <row r="3296" spans="1:22">
      <c r="A3296" t="str">
        <f>_xlfn.XLOOKUP(D3296,BN:BN,BO:BO)</f>
        <v>México</v>
      </c>
      <c r="B3296" t="s">
        <v>25</v>
      </c>
      <c r="C3296">
        <v>496</v>
      </c>
      <c r="D3296" t="str">
        <f>_xlfn.XLOOKUP(C3296,BH:BH,BI:BI)</f>
        <v>DianaM</v>
      </c>
      <c r="E3296">
        <v>0</v>
      </c>
      <c r="F3296" t="s">
        <v>1158</v>
      </c>
      <c r="G3296" s="63">
        <v>45864</v>
      </c>
      <c r="H3296" s="63">
        <v>45869</v>
      </c>
      <c r="I3296" t="s">
        <v>396</v>
      </c>
      <c r="J3296" t="str">
        <f>_xlfn.XLOOKUP(I3296,AS:AS,AU:AU)</f>
        <v>Honorarios</v>
      </c>
      <c r="K3296" t="s">
        <v>33</v>
      </c>
      <c r="L3296">
        <v>83.18</v>
      </c>
      <c r="M3296">
        <f>L3296*_xlfn.XLOOKUP(K3296,AM:AM,AN:AN)</f>
        <v>71.534800000000004</v>
      </c>
      <c r="N3296">
        <f>L3296*_xlfn.XLOOKUP(K3296,AM:AM,AO:AO)</f>
        <v>83.18</v>
      </c>
      <c r="O3296">
        <v>83.18</v>
      </c>
      <c r="P3296">
        <f>O3296*_xlfn.XLOOKUP(K3296,AM:AM,AN:AN)</f>
        <v>71.534800000000004</v>
      </c>
      <c r="Q3296">
        <f>O3296*_xlfn.XLOOKUP(K3296,AM:AM,AO:AO)</f>
        <v>83.18</v>
      </c>
      <c r="R3296" t="str">
        <f>_xlfn.XLOOKUP(E3296,AF:AF,AG:AG)</f>
        <v>FEES</v>
      </c>
      <c r="S3296">
        <f>_xlfn.XLOOKUP(E3296,AF:AF,AI:AI)</f>
        <v>0</v>
      </c>
      <c r="T3296">
        <f>WEEKNUM(G3296)</f>
        <v>30</v>
      </c>
      <c r="U3296">
        <f>YEAR(G3296)</f>
        <v>2025</v>
      </c>
      <c r="V3296" s="117">
        <f>IFERROR(Q3296/N3296,"0")</f>
        <v>1</v>
      </c>
    </row>
    <row r="3297" spans="1:22">
      <c r="A3297" t="str">
        <f>_xlfn.XLOOKUP(D3297,BN:BN,BO:BO)</f>
        <v>México</v>
      </c>
      <c r="B3297" t="s">
        <v>25</v>
      </c>
      <c r="C3297">
        <v>497</v>
      </c>
      <c r="D3297" t="str">
        <f>_xlfn.XLOOKUP(C3297,BH:BH,BI:BI)</f>
        <v>LucianaE</v>
      </c>
      <c r="E3297">
        <v>23590</v>
      </c>
      <c r="F3297" t="s">
        <v>3972</v>
      </c>
      <c r="G3297" s="63">
        <v>45850</v>
      </c>
      <c r="H3297" s="63">
        <v>45850</v>
      </c>
      <c r="I3297" t="s">
        <v>366</v>
      </c>
      <c r="J3297" t="str">
        <f>_xlfn.XLOOKUP(I3297,AS:AS,AU:AU)</f>
        <v>Vuelos</v>
      </c>
      <c r="K3297" t="s">
        <v>30</v>
      </c>
      <c r="L3297">
        <v>4438</v>
      </c>
      <c r="M3297">
        <f>L3297*_xlfn.XLOOKUP(K3297,AM:AM,AN:AN)</f>
        <v>213.024</v>
      </c>
      <c r="N3297">
        <f>L3297*_xlfn.XLOOKUP(K3297,AM:AM,AO:AO)</f>
        <v>248.52799999999999</v>
      </c>
      <c r="O3297">
        <v>0</v>
      </c>
      <c r="P3297">
        <f>O3297*_xlfn.XLOOKUP(K3297,AM:AM,AN:AN)</f>
        <v>0</v>
      </c>
      <c r="Q3297">
        <f>O3297*_xlfn.XLOOKUP(K3297,AM:AM,AO:AO)</f>
        <v>0</v>
      </c>
      <c r="R3297" t="str">
        <f>_xlfn.XLOOKUP(E3297,AF:AF,AG:AG)</f>
        <v>AEROMÉXICO</v>
      </c>
      <c r="S3297" t="str">
        <f>_xlfn.XLOOKUP(E3297,AF:AF,AI:AI)</f>
        <v>Mexico</v>
      </c>
      <c r="T3297">
        <f>WEEKNUM(G3297)</f>
        <v>28</v>
      </c>
      <c r="U3297">
        <f>YEAR(G3297)</f>
        <v>2025</v>
      </c>
      <c r="V3297" s="117">
        <f>IFERROR(Q3297/N3297,"0")</f>
        <v>0</v>
      </c>
    </row>
    <row r="3298" spans="1:22">
      <c r="A3298" t="str">
        <f>_xlfn.XLOOKUP(D3298,BN:BN,BO:BO)</f>
        <v>México</v>
      </c>
      <c r="B3298" t="s">
        <v>25</v>
      </c>
      <c r="C3298">
        <v>497</v>
      </c>
      <c r="D3298" t="str">
        <f>_xlfn.XLOOKUP(C3298,BH:BH,BI:BI)</f>
        <v>LucianaE</v>
      </c>
      <c r="E3298">
        <v>0</v>
      </c>
      <c r="F3298" t="s">
        <v>2790</v>
      </c>
      <c r="G3298" s="63">
        <v>45850</v>
      </c>
      <c r="H3298" s="63">
        <v>45850</v>
      </c>
      <c r="I3298" t="s">
        <v>396</v>
      </c>
      <c r="J3298" t="str">
        <f>_xlfn.XLOOKUP(I3298,AS:AS,AU:AU)</f>
        <v>Honorarios</v>
      </c>
      <c r="K3298" t="s">
        <v>30</v>
      </c>
      <c r="L3298">
        <v>664.3</v>
      </c>
      <c r="M3298">
        <f>L3298*_xlfn.XLOOKUP(K3298,AM:AM,AN:AN)</f>
        <v>31.886399999999998</v>
      </c>
      <c r="N3298">
        <f>L3298*_xlfn.XLOOKUP(K3298,AM:AM,AO:AO)</f>
        <v>37.200800000000001</v>
      </c>
      <c r="O3298">
        <v>664.3</v>
      </c>
      <c r="P3298">
        <f>O3298*_xlfn.XLOOKUP(K3298,AM:AM,AN:AN)</f>
        <v>31.886399999999998</v>
      </c>
      <c r="Q3298">
        <f>O3298*_xlfn.XLOOKUP(K3298,AM:AM,AO:AO)</f>
        <v>37.200800000000001</v>
      </c>
      <c r="R3298" t="str">
        <f>_xlfn.XLOOKUP(E3298,AF:AF,AG:AG)</f>
        <v>FEES</v>
      </c>
      <c r="S3298">
        <f>_xlfn.XLOOKUP(E3298,AF:AF,AI:AI)</f>
        <v>0</v>
      </c>
      <c r="T3298">
        <f>WEEKNUM(G3298)</f>
        <v>28</v>
      </c>
      <c r="U3298">
        <f>YEAR(G3298)</f>
        <v>2025</v>
      </c>
      <c r="V3298" s="117">
        <f>IFERROR(Q3298/N3298,"0")</f>
        <v>1</v>
      </c>
    </row>
    <row r="3299" spans="1:22">
      <c r="A3299" t="str">
        <f>_xlfn.XLOOKUP(D3299,BN:BN,BO:BO)</f>
        <v>México</v>
      </c>
      <c r="B3299" t="s">
        <v>25</v>
      </c>
      <c r="C3299">
        <v>498</v>
      </c>
      <c r="D3299" t="str">
        <f>_xlfn.XLOOKUP(C3299,BH:BH,BI:BI)</f>
        <v>VeronicaN</v>
      </c>
      <c r="E3299">
        <v>25372</v>
      </c>
      <c r="F3299" t="s">
        <v>3973</v>
      </c>
      <c r="G3299" s="63">
        <v>45850</v>
      </c>
      <c r="H3299" s="63">
        <v>45855</v>
      </c>
      <c r="I3299" t="s">
        <v>364</v>
      </c>
      <c r="J3299" t="str">
        <f>_xlfn.XLOOKUP(I3299,AS:AS,AU:AU)</f>
        <v>DMC</v>
      </c>
      <c r="K3299" t="s">
        <v>202</v>
      </c>
      <c r="L3299">
        <v>2135</v>
      </c>
      <c r="M3299">
        <f>L3299*_xlfn.XLOOKUP(K3299,AM:AM,AN:AN)</f>
        <v>2455.25</v>
      </c>
      <c r="N3299">
        <f>L3299*_xlfn.XLOOKUP(K3299,AM:AM,AO:AO)</f>
        <v>2860.9</v>
      </c>
      <c r="O3299">
        <v>177.92</v>
      </c>
      <c r="P3299">
        <f>O3299*_xlfn.XLOOKUP(K3299,AM:AM,AN:AN)</f>
        <v>204.60799999999998</v>
      </c>
      <c r="Q3299">
        <f>O3299*_xlfn.XLOOKUP(K3299,AM:AM,AO:AO)</f>
        <v>238.4128</v>
      </c>
      <c r="R3299" t="str">
        <f>_xlfn.XLOOKUP(E3299,AF:AF,AG:AG)</f>
        <v>Queen Of Clubs Lifestyle Luxury Services LTD</v>
      </c>
      <c r="S3299" t="str">
        <f>_xlfn.XLOOKUP(E3299,AF:AF,AI:AI)</f>
        <v>United Kingdom</v>
      </c>
      <c r="T3299">
        <f>WEEKNUM(G3299)</f>
        <v>28</v>
      </c>
      <c r="U3299">
        <f>YEAR(G3299)</f>
        <v>2025</v>
      </c>
      <c r="V3299" s="117">
        <f>IFERROR(Q3299/N3299,"0")</f>
        <v>8.3334894613583135E-2</v>
      </c>
    </row>
    <row r="3300" spans="1:22">
      <c r="A3300" t="str">
        <f>_xlfn.XLOOKUP(D3300,BN:BN,BO:BO)</f>
        <v>México</v>
      </c>
      <c r="B3300" t="s">
        <v>25</v>
      </c>
      <c r="C3300">
        <v>498</v>
      </c>
      <c r="D3300" t="str">
        <f>_xlfn.XLOOKUP(C3300,BH:BH,BI:BI)</f>
        <v>VeronicaN</v>
      </c>
      <c r="E3300">
        <v>25643</v>
      </c>
      <c r="F3300" t="s">
        <v>3974</v>
      </c>
      <c r="G3300" s="63">
        <v>45850</v>
      </c>
      <c r="H3300" s="63">
        <v>45855</v>
      </c>
      <c r="I3300" t="s">
        <v>376</v>
      </c>
      <c r="J3300" t="str">
        <f>_xlfn.XLOOKUP(I3300,AS:AS,AU:AU)</f>
        <v>Hotel</v>
      </c>
      <c r="K3300" t="s">
        <v>202</v>
      </c>
      <c r="L3300">
        <v>14499.35</v>
      </c>
      <c r="M3300">
        <f>L3300*_xlfn.XLOOKUP(K3300,AM:AM,AN:AN)</f>
        <v>16674.252499999999</v>
      </c>
      <c r="N3300">
        <f>L3300*_xlfn.XLOOKUP(K3300,AM:AM,AO:AO)</f>
        <v>19429.129000000001</v>
      </c>
      <c r="O3300">
        <v>1135.8399999999999</v>
      </c>
      <c r="P3300">
        <f>O3300*_xlfn.XLOOKUP(K3300,AM:AM,AN:AN)</f>
        <v>1306.2159999999999</v>
      </c>
      <c r="Q3300">
        <f>O3300*_xlfn.XLOOKUP(K3300,AM:AM,AO:AO)</f>
        <v>1522.0255999999999</v>
      </c>
      <c r="R3300" t="str">
        <f>_xlfn.XLOOKUP(E3300,AF:AF,AG:AG)</f>
        <v>THE PENINSULA LONDON</v>
      </c>
      <c r="S3300" t="str">
        <f>_xlfn.XLOOKUP(E3300,AF:AF,AI:AI)</f>
        <v>United Kingdom</v>
      </c>
      <c r="T3300">
        <f>WEEKNUM(G3300)</f>
        <v>28</v>
      </c>
      <c r="U3300">
        <f>YEAR(G3300)</f>
        <v>2025</v>
      </c>
      <c r="V3300" s="117">
        <f>IFERROR(Q3300/N3300,"0")</f>
        <v>7.8337304775731323E-2</v>
      </c>
    </row>
    <row r="3301" spans="1:22">
      <c r="A3301" t="str">
        <f>_xlfn.XLOOKUP(D3301,BN:BN,BO:BO)</f>
        <v>México</v>
      </c>
      <c r="B3301" t="s">
        <v>25</v>
      </c>
      <c r="C3301">
        <v>498</v>
      </c>
      <c r="D3301" t="str">
        <f>_xlfn.XLOOKUP(C3301,BH:BH,BI:BI)</f>
        <v>VeronicaN</v>
      </c>
      <c r="E3301">
        <v>25643</v>
      </c>
      <c r="F3301" t="s">
        <v>3974</v>
      </c>
      <c r="G3301" s="63">
        <v>45850</v>
      </c>
      <c r="H3301" s="63">
        <v>45855</v>
      </c>
      <c r="I3301" t="s">
        <v>376</v>
      </c>
      <c r="J3301" t="str">
        <f>_xlfn.XLOOKUP(I3301,AS:AS,AU:AU)</f>
        <v>Hotel</v>
      </c>
      <c r="K3301" t="s">
        <v>202</v>
      </c>
      <c r="L3301">
        <v>9250</v>
      </c>
      <c r="M3301">
        <f>L3301*_xlfn.XLOOKUP(K3301,AM:AM,AN:AN)</f>
        <v>10637.5</v>
      </c>
      <c r="N3301">
        <f>L3301*_xlfn.XLOOKUP(K3301,AM:AM,AO:AO)</f>
        <v>12395</v>
      </c>
      <c r="O3301">
        <v>724.59</v>
      </c>
      <c r="P3301">
        <f>O3301*_xlfn.XLOOKUP(K3301,AM:AM,AN:AN)</f>
        <v>833.27850000000001</v>
      </c>
      <c r="Q3301">
        <f>O3301*_xlfn.XLOOKUP(K3301,AM:AM,AO:AO)</f>
        <v>970.95060000000012</v>
      </c>
      <c r="R3301" t="str">
        <f>_xlfn.XLOOKUP(E3301,AF:AF,AG:AG)</f>
        <v>THE PENINSULA LONDON</v>
      </c>
      <c r="S3301" t="str">
        <f>_xlfn.XLOOKUP(E3301,AF:AF,AI:AI)</f>
        <v>United Kingdom</v>
      </c>
      <c r="T3301">
        <f>WEEKNUM(G3301)</f>
        <v>28</v>
      </c>
      <c r="U3301">
        <f>YEAR(G3301)</f>
        <v>2025</v>
      </c>
      <c r="V3301" s="117">
        <f>IFERROR(Q3301/N3301,"0")</f>
        <v>7.8334054054054067E-2</v>
      </c>
    </row>
    <row r="3302" spans="1:22">
      <c r="A3302" t="str">
        <f>_xlfn.XLOOKUP(D3302,BN:BN,BO:BO)</f>
        <v>México</v>
      </c>
      <c r="B3302" t="s">
        <v>25</v>
      </c>
      <c r="C3302">
        <v>499</v>
      </c>
      <c r="D3302" t="str">
        <f>_xlfn.XLOOKUP(C3302,BH:BH,BI:BI)</f>
        <v>VeronicaN</v>
      </c>
      <c r="E3302">
        <v>29025</v>
      </c>
      <c r="F3302" t="s">
        <v>3975</v>
      </c>
      <c r="G3302" s="63">
        <v>45805</v>
      </c>
      <c r="H3302" s="63">
        <v>45867</v>
      </c>
      <c r="I3302" t="s">
        <v>376</v>
      </c>
      <c r="J3302" t="str">
        <f>_xlfn.XLOOKUP(I3302,AS:AS,AU:AU)</f>
        <v>Hotel</v>
      </c>
      <c r="K3302" t="s">
        <v>33</v>
      </c>
      <c r="L3302">
        <v>827</v>
      </c>
      <c r="M3302">
        <f>L3302*_xlfn.XLOOKUP(K3302,AM:AM,AN:AN)</f>
        <v>711.22</v>
      </c>
      <c r="N3302">
        <f>L3302*_xlfn.XLOOKUP(K3302,AM:AM,AO:AO)</f>
        <v>827</v>
      </c>
      <c r="O3302">
        <v>65.400000000000006</v>
      </c>
      <c r="P3302">
        <f>O3302*_xlfn.XLOOKUP(K3302,AM:AM,AN:AN)</f>
        <v>56.244000000000007</v>
      </c>
      <c r="Q3302">
        <f>O3302*_xlfn.XLOOKUP(K3302,AM:AM,AO:AO)</f>
        <v>65.400000000000006</v>
      </c>
      <c r="R3302" t="str">
        <f>_xlfn.XLOOKUP(E3302,AF:AF,AG:AG)</f>
        <v>LEFAY RESORT AND SPA DOLOMITI</v>
      </c>
      <c r="S3302" t="str">
        <f>_xlfn.XLOOKUP(E3302,AF:AF,AI:AI)</f>
        <v>Italy</v>
      </c>
      <c r="T3302">
        <f>WEEKNUM(G3302)</f>
        <v>22</v>
      </c>
      <c r="U3302">
        <f>YEAR(G3302)</f>
        <v>2025</v>
      </c>
      <c r="V3302" s="117">
        <f>IFERROR(Q3302/N3302,"0")</f>
        <v>7.9081015719467962E-2</v>
      </c>
    </row>
    <row r="3303" spans="1:22">
      <c r="A3303" t="str">
        <f>_xlfn.XLOOKUP(D3303,BN:BN,BO:BO)</f>
        <v>México</v>
      </c>
      <c r="B3303" t="s">
        <v>25</v>
      </c>
      <c r="C3303">
        <v>499</v>
      </c>
      <c r="D3303" t="str">
        <f>_xlfn.XLOOKUP(C3303,BH:BH,BI:BI)</f>
        <v>VeronicaN</v>
      </c>
      <c r="E3303">
        <v>29024</v>
      </c>
      <c r="F3303" t="s">
        <v>3976</v>
      </c>
      <c r="G3303" s="63">
        <v>45803</v>
      </c>
      <c r="H3303" s="63">
        <v>45866</v>
      </c>
      <c r="I3303" t="s">
        <v>376</v>
      </c>
      <c r="J3303" t="str">
        <f>_xlfn.XLOOKUP(I3303,AS:AS,AU:AU)</f>
        <v>Hotel</v>
      </c>
      <c r="K3303" t="s">
        <v>33</v>
      </c>
      <c r="L3303">
        <v>1630</v>
      </c>
      <c r="M3303">
        <f>L3303*_xlfn.XLOOKUP(K3303,AM:AM,AN:AN)</f>
        <v>1401.8</v>
      </c>
      <c r="N3303">
        <f>L3303*_xlfn.XLOOKUP(K3303,AM:AM,AO:AO)</f>
        <v>1630</v>
      </c>
      <c r="O3303">
        <v>122.39</v>
      </c>
      <c r="P3303">
        <f>O3303*_xlfn.XLOOKUP(K3303,AM:AM,AN:AN)</f>
        <v>105.25539999999999</v>
      </c>
      <c r="Q3303">
        <f>O3303*_xlfn.XLOOKUP(K3303,AM:AM,AO:AO)</f>
        <v>122.39</v>
      </c>
      <c r="R3303" t="str">
        <f>_xlfn.XLOOKUP(E3303,AF:AF,AG:AG)</f>
        <v>LEFAY RESORT AND SPA LAGO DI GARDA</v>
      </c>
      <c r="S3303" t="str">
        <f>_xlfn.XLOOKUP(E3303,AF:AF,AI:AI)</f>
        <v>Italy</v>
      </c>
      <c r="T3303">
        <f>WEEKNUM(G3303)</f>
        <v>22</v>
      </c>
      <c r="U3303">
        <f>YEAR(G3303)</f>
        <v>2025</v>
      </c>
      <c r="V3303" s="117">
        <f>IFERROR(Q3303/N3303,"0")</f>
        <v>7.508588957055215E-2</v>
      </c>
    </row>
    <row r="3304" spans="1:22">
      <c r="A3304" t="str">
        <f>_xlfn.XLOOKUP(D3304,BN:BN,BO:BO)</f>
        <v>México</v>
      </c>
      <c r="B3304" t="s">
        <v>25</v>
      </c>
      <c r="C3304">
        <v>499</v>
      </c>
      <c r="D3304" t="str">
        <f>_xlfn.XLOOKUP(C3304,BH:BH,BI:BI)</f>
        <v>VeronicaN</v>
      </c>
      <c r="E3304">
        <v>25247</v>
      </c>
      <c r="F3304" t="s">
        <v>3977</v>
      </c>
      <c r="G3304" s="63">
        <v>45782</v>
      </c>
      <c r="H3304" s="63">
        <v>45846</v>
      </c>
      <c r="I3304" t="s">
        <v>376</v>
      </c>
      <c r="J3304" t="str">
        <f>_xlfn.XLOOKUP(I3304,AS:AS,AU:AU)</f>
        <v>Hotel</v>
      </c>
      <c r="K3304" t="s">
        <v>33</v>
      </c>
      <c r="L3304">
        <v>1642</v>
      </c>
      <c r="M3304">
        <f>L3304*_xlfn.XLOOKUP(K3304,AM:AM,AN:AN)</f>
        <v>1412.12</v>
      </c>
      <c r="N3304">
        <f>L3304*_xlfn.XLOOKUP(K3304,AM:AM,AO:AO)</f>
        <v>1642</v>
      </c>
      <c r="O3304">
        <v>132.97</v>
      </c>
      <c r="P3304">
        <f>O3304*_xlfn.XLOOKUP(K3304,AM:AM,AN:AN)</f>
        <v>114.35419999999999</v>
      </c>
      <c r="Q3304">
        <f>O3304*_xlfn.XLOOKUP(K3304,AM:AM,AO:AO)</f>
        <v>132.97</v>
      </c>
      <c r="R3304" t="str">
        <f>_xlfn.XLOOKUP(E3304,AF:AF,AG:AG)</f>
        <v>HOTEL FOUGERE</v>
      </c>
      <c r="S3304" t="str">
        <f>_xlfn.XLOOKUP(E3304,AF:AF,AI:AI)</f>
        <v>France</v>
      </c>
      <c r="T3304">
        <f>WEEKNUM(G3304)</f>
        <v>19</v>
      </c>
      <c r="U3304">
        <f>YEAR(G3304)</f>
        <v>2025</v>
      </c>
      <c r="V3304" s="117">
        <f>IFERROR(Q3304/N3304,"0")</f>
        <v>8.0980511571254563E-2</v>
      </c>
    </row>
    <row r="3305" spans="1:22">
      <c r="A3305" t="str">
        <f>_xlfn.XLOOKUP(D3305,BN:BN,BO:BO)</f>
        <v>México</v>
      </c>
      <c r="B3305" t="s">
        <v>25</v>
      </c>
      <c r="C3305">
        <v>499</v>
      </c>
      <c r="D3305" t="str">
        <f>_xlfn.XLOOKUP(C3305,BH:BH,BI:BI)</f>
        <v>VeronicaN</v>
      </c>
      <c r="E3305">
        <v>25247</v>
      </c>
      <c r="F3305" t="s">
        <v>774</v>
      </c>
      <c r="G3305" s="63">
        <v>45783</v>
      </c>
      <c r="H3305" s="63">
        <v>45785</v>
      </c>
      <c r="I3305" t="s">
        <v>376</v>
      </c>
      <c r="J3305" t="str">
        <f>_xlfn.XLOOKUP(I3305,AS:AS,AU:AU)</f>
        <v>Hotel</v>
      </c>
      <c r="K3305" t="s">
        <v>33</v>
      </c>
      <c r="L3305">
        <v>1017</v>
      </c>
      <c r="M3305">
        <f>L3305*_xlfn.XLOOKUP(K3305,AM:AM,AN:AN)</f>
        <v>874.62</v>
      </c>
      <c r="N3305">
        <f>L3305*_xlfn.XLOOKUP(K3305,AM:AM,AO:AO)</f>
        <v>1017</v>
      </c>
      <c r="O3305">
        <v>0</v>
      </c>
      <c r="P3305">
        <f>O3305*_xlfn.XLOOKUP(K3305,AM:AM,AN:AN)</f>
        <v>0</v>
      </c>
      <c r="Q3305">
        <f>O3305*_xlfn.XLOOKUP(K3305,AM:AM,AO:AO)</f>
        <v>0</v>
      </c>
      <c r="R3305" t="str">
        <f>_xlfn.XLOOKUP(E3305,AF:AF,AG:AG)</f>
        <v>HOTEL FOUGERE</v>
      </c>
      <c r="S3305" t="str">
        <f>_xlfn.XLOOKUP(E3305,AF:AF,AI:AI)</f>
        <v>France</v>
      </c>
      <c r="T3305">
        <f>WEEKNUM(G3305)</f>
        <v>19</v>
      </c>
      <c r="U3305">
        <f>YEAR(G3305)</f>
        <v>2025</v>
      </c>
      <c r="V3305" s="117">
        <f>IFERROR(Q3305/N3305,"0")</f>
        <v>0</v>
      </c>
    </row>
    <row r="3306" spans="1:22">
      <c r="A3306" t="str">
        <f>_xlfn.XLOOKUP(D3306,BN:BN,BO:BO)</f>
        <v>México</v>
      </c>
      <c r="B3306" t="s">
        <v>25</v>
      </c>
      <c r="C3306">
        <v>499</v>
      </c>
      <c r="D3306" t="str">
        <f>_xlfn.XLOOKUP(C3306,BH:BH,BI:BI)</f>
        <v>VeronicaN</v>
      </c>
      <c r="E3306">
        <v>29943</v>
      </c>
      <c r="F3306" t="s">
        <v>1763</v>
      </c>
      <c r="G3306" s="63">
        <v>45767</v>
      </c>
      <c r="H3306" s="63">
        <v>45768</v>
      </c>
      <c r="I3306" t="s">
        <v>376</v>
      </c>
      <c r="J3306" t="str">
        <f>_xlfn.XLOOKUP(I3306,AS:AS,AU:AU)</f>
        <v>Hotel</v>
      </c>
      <c r="K3306" t="s">
        <v>33</v>
      </c>
      <c r="L3306">
        <v>1365</v>
      </c>
      <c r="M3306">
        <f>L3306*_xlfn.XLOOKUP(K3306,AM:AM,AN:AN)</f>
        <v>1173.9000000000001</v>
      </c>
      <c r="N3306">
        <f>L3306*_xlfn.XLOOKUP(K3306,AM:AM,AO:AO)</f>
        <v>1365</v>
      </c>
      <c r="O3306">
        <v>105.26</v>
      </c>
      <c r="P3306">
        <f>O3306*_xlfn.XLOOKUP(K3306,AM:AM,AN:AN)</f>
        <v>90.523600000000002</v>
      </c>
      <c r="Q3306">
        <f>O3306*_xlfn.XLOOKUP(K3306,AM:AM,AO:AO)</f>
        <v>105.26</v>
      </c>
      <c r="R3306" t="str">
        <f>_xlfn.XLOOKUP(E3306,AF:AF,AG:AG)</f>
        <v>W AMSTERDAM</v>
      </c>
      <c r="S3306" t="str">
        <f>_xlfn.XLOOKUP(E3306,AF:AF,AI:AI)</f>
        <v>Netherlands</v>
      </c>
      <c r="T3306">
        <f>WEEKNUM(G3306)</f>
        <v>17</v>
      </c>
      <c r="U3306">
        <f>YEAR(G3306)</f>
        <v>2025</v>
      </c>
      <c r="V3306" s="117">
        <f>IFERROR(Q3306/N3306,"0")</f>
        <v>7.7113553113553113E-2</v>
      </c>
    </row>
    <row r="3307" spans="1:22">
      <c r="A3307" t="str">
        <f>_xlfn.XLOOKUP(D3307,BN:BN,BO:BO)</f>
        <v>México</v>
      </c>
      <c r="B3307" t="s">
        <v>25</v>
      </c>
      <c r="C3307">
        <v>499</v>
      </c>
      <c r="D3307" t="str">
        <f>_xlfn.XLOOKUP(C3307,BH:BH,BI:BI)</f>
        <v>VeronicaN</v>
      </c>
      <c r="E3307">
        <v>29023</v>
      </c>
      <c r="F3307" t="s">
        <v>3978</v>
      </c>
      <c r="G3307" s="63">
        <v>45753</v>
      </c>
      <c r="H3307" s="63">
        <v>45754</v>
      </c>
      <c r="I3307" t="s">
        <v>376</v>
      </c>
      <c r="J3307" t="str">
        <f>_xlfn.XLOOKUP(I3307,AS:AS,AU:AU)</f>
        <v>Hotel</v>
      </c>
      <c r="K3307" t="s">
        <v>33</v>
      </c>
      <c r="L3307">
        <v>708</v>
      </c>
      <c r="M3307">
        <f>L3307*_xlfn.XLOOKUP(K3307,AM:AM,AN:AN)</f>
        <v>608.88</v>
      </c>
      <c r="N3307">
        <f>L3307*_xlfn.XLOOKUP(K3307,AM:AM,AO:AO)</f>
        <v>708</v>
      </c>
      <c r="O3307">
        <v>59.82</v>
      </c>
      <c r="P3307">
        <f>O3307*_xlfn.XLOOKUP(K3307,AM:AM,AN:AN)</f>
        <v>51.4452</v>
      </c>
      <c r="Q3307">
        <f>O3307*_xlfn.XLOOKUP(K3307,AM:AM,AO:AO)</f>
        <v>59.82</v>
      </c>
      <c r="R3307" t="str">
        <f>_xlfn.XLOOKUP(E3307,AF:AF,AG:AG)</f>
        <v>THE DYLAN</v>
      </c>
      <c r="S3307" t="str">
        <f>_xlfn.XLOOKUP(E3307,AF:AF,AI:AI)</f>
        <v>Netherlands</v>
      </c>
      <c r="T3307">
        <f>WEEKNUM(G3307)</f>
        <v>15</v>
      </c>
      <c r="U3307">
        <f>YEAR(G3307)</f>
        <v>2025</v>
      </c>
      <c r="V3307" s="117">
        <f>IFERROR(Q3307/N3307,"0")</f>
        <v>8.4491525423728814E-2</v>
      </c>
    </row>
    <row r="3308" spans="1:22">
      <c r="A3308" t="str">
        <f>_xlfn.XLOOKUP(D3308,BN:BN,BO:BO)</f>
        <v>México</v>
      </c>
      <c r="B3308" t="s">
        <v>25</v>
      </c>
      <c r="C3308">
        <v>499</v>
      </c>
      <c r="D3308" t="str">
        <f>_xlfn.XLOOKUP(C3308,BH:BH,BI:BI)</f>
        <v>VeronicaN</v>
      </c>
      <c r="E3308">
        <v>29472</v>
      </c>
      <c r="F3308" t="s">
        <v>3979</v>
      </c>
      <c r="G3308" s="63">
        <v>45757</v>
      </c>
      <c r="H3308" s="63">
        <v>45761</v>
      </c>
      <c r="I3308" t="s">
        <v>376</v>
      </c>
      <c r="J3308" t="str">
        <f>_xlfn.XLOOKUP(I3308,AS:AS,AU:AU)</f>
        <v>Hotel</v>
      </c>
      <c r="K3308" t="s">
        <v>33</v>
      </c>
      <c r="L3308">
        <v>6465.6</v>
      </c>
      <c r="M3308">
        <f>L3308*_xlfn.XLOOKUP(K3308,AM:AM,AN:AN)</f>
        <v>5560.4160000000002</v>
      </c>
      <c r="N3308">
        <f>L3308*_xlfn.XLOOKUP(K3308,AM:AM,AO:AO)</f>
        <v>6465.6</v>
      </c>
      <c r="O3308">
        <v>485.48</v>
      </c>
      <c r="P3308">
        <f>O3308*_xlfn.XLOOKUP(K3308,AM:AM,AN:AN)</f>
        <v>417.51280000000003</v>
      </c>
      <c r="Q3308">
        <f>O3308*_xlfn.XLOOKUP(K3308,AM:AM,AO:AO)</f>
        <v>485.48</v>
      </c>
      <c r="R3308" t="str">
        <f>_xlfn.XLOOKUP(E3308,AF:AF,AG:AG)</f>
        <v>DE L EUROPE AMSTERDAM</v>
      </c>
      <c r="S3308" t="str">
        <f>_xlfn.XLOOKUP(E3308,AF:AF,AI:AI)</f>
        <v>Netherlands</v>
      </c>
      <c r="T3308">
        <f>WEEKNUM(G3308)</f>
        <v>15</v>
      </c>
      <c r="U3308">
        <f>YEAR(G3308)</f>
        <v>2025</v>
      </c>
      <c r="V3308" s="117">
        <f>IFERROR(Q3308/N3308,"0")</f>
        <v>7.5086612224696855E-2</v>
      </c>
    </row>
    <row r="3309" spans="1:22">
      <c r="A3309" t="str">
        <f>_xlfn.XLOOKUP(D3309,BN:BN,BO:BO)</f>
        <v>México</v>
      </c>
      <c r="B3309" t="s">
        <v>25</v>
      </c>
      <c r="C3309">
        <v>499</v>
      </c>
      <c r="D3309" t="str">
        <f>_xlfn.XLOOKUP(C3309,BH:BH,BI:BI)</f>
        <v>VeronicaN</v>
      </c>
      <c r="E3309">
        <v>29472</v>
      </c>
      <c r="F3309" t="s">
        <v>3980</v>
      </c>
      <c r="G3309" s="63">
        <v>45757</v>
      </c>
      <c r="H3309" s="63">
        <v>45761</v>
      </c>
      <c r="I3309" t="s">
        <v>376</v>
      </c>
      <c r="J3309" t="str">
        <f>_xlfn.XLOOKUP(I3309,AS:AS,AU:AU)</f>
        <v>Hotel</v>
      </c>
      <c r="K3309" t="s">
        <v>33</v>
      </c>
      <c r="L3309">
        <v>6028</v>
      </c>
      <c r="M3309">
        <f>L3309*_xlfn.XLOOKUP(K3309,AM:AM,AN:AN)</f>
        <v>5184.08</v>
      </c>
      <c r="N3309">
        <f>L3309*_xlfn.XLOOKUP(K3309,AM:AM,AO:AO)</f>
        <v>6028</v>
      </c>
      <c r="O3309">
        <v>0</v>
      </c>
      <c r="P3309">
        <f>O3309*_xlfn.XLOOKUP(K3309,AM:AM,AN:AN)</f>
        <v>0</v>
      </c>
      <c r="Q3309">
        <f>O3309*_xlfn.XLOOKUP(K3309,AM:AM,AO:AO)</f>
        <v>0</v>
      </c>
      <c r="R3309" t="str">
        <f>_xlfn.XLOOKUP(E3309,AF:AF,AG:AG)</f>
        <v>DE L EUROPE AMSTERDAM</v>
      </c>
      <c r="S3309" t="str">
        <f>_xlfn.XLOOKUP(E3309,AF:AF,AI:AI)</f>
        <v>Netherlands</v>
      </c>
      <c r="T3309">
        <f>WEEKNUM(G3309)</f>
        <v>15</v>
      </c>
      <c r="U3309">
        <f>YEAR(G3309)</f>
        <v>2025</v>
      </c>
      <c r="V3309" s="117">
        <f>IFERROR(Q3309/N3309,"0")</f>
        <v>0</v>
      </c>
    </row>
    <row r="3310" spans="1:22">
      <c r="A3310" t="str">
        <f>_xlfn.XLOOKUP(D3310,BN:BN,BO:BO)</f>
        <v>México</v>
      </c>
      <c r="B3310" t="s">
        <v>25</v>
      </c>
      <c r="C3310">
        <v>500</v>
      </c>
      <c r="D3310" t="str">
        <f>_xlfn.XLOOKUP(C3310,BH:BH,BI:BI)</f>
        <v>ClaudiaF</v>
      </c>
      <c r="E3310">
        <v>28494</v>
      </c>
      <c r="F3310" t="s">
        <v>3981</v>
      </c>
      <c r="G3310" s="63">
        <v>45937</v>
      </c>
      <c r="H3310" s="63">
        <v>45938</v>
      </c>
      <c r="I3310" t="s">
        <v>376</v>
      </c>
      <c r="J3310" t="str">
        <f>_xlfn.XLOOKUP(I3310,AS:AS,AU:AU)</f>
        <v>Hotel</v>
      </c>
      <c r="K3310" t="s">
        <v>27</v>
      </c>
      <c r="L3310">
        <v>3242.76</v>
      </c>
      <c r="M3310">
        <f>L3310*_xlfn.XLOOKUP(K3310,AM:AM,AN:AN)</f>
        <v>3242.76</v>
      </c>
      <c r="N3310">
        <f>L3310*_xlfn.XLOOKUP(K3310,AM:AM,AO:AO)</f>
        <v>3761.6016</v>
      </c>
      <c r="O3310">
        <v>239.7</v>
      </c>
      <c r="P3310">
        <f>O3310*_xlfn.XLOOKUP(K3310,AM:AM,AN:AN)</f>
        <v>239.7</v>
      </c>
      <c r="Q3310">
        <f>O3310*_xlfn.XLOOKUP(K3310,AM:AM,AO:AO)</f>
        <v>278.05199999999996</v>
      </c>
      <c r="R3310" t="str">
        <f>_xlfn.XLOOKUP(E3310,AF:AF,AG:AG)</f>
        <v>AIRELLES CHATEAU DE VERSAILLES, LE GRAND CONTROLE</v>
      </c>
      <c r="S3310" t="str">
        <f>_xlfn.XLOOKUP(E3310,AF:AF,AI:AI)</f>
        <v>France</v>
      </c>
      <c r="T3310">
        <f>WEEKNUM(G3310)</f>
        <v>41</v>
      </c>
      <c r="U3310">
        <f>YEAR(G3310)</f>
        <v>2025</v>
      </c>
      <c r="V3310" s="117">
        <f>IFERROR(Q3310/N3310,"0")</f>
        <v>7.3918513858564919E-2</v>
      </c>
    </row>
    <row r="3311" spans="1:22">
      <c r="A3311" t="str">
        <f>_xlfn.XLOOKUP(D3311,BN:BN,BO:BO)</f>
        <v>México</v>
      </c>
      <c r="B3311" t="s">
        <v>25</v>
      </c>
      <c r="C3311">
        <v>500</v>
      </c>
      <c r="D3311" t="str">
        <f>_xlfn.XLOOKUP(C3311,BH:BH,BI:BI)</f>
        <v>ClaudiaF</v>
      </c>
      <c r="E3311">
        <v>29467</v>
      </c>
      <c r="F3311" t="s">
        <v>3982</v>
      </c>
      <c r="G3311" s="63">
        <v>45941</v>
      </c>
      <c r="H3311" s="63">
        <v>45943</v>
      </c>
      <c r="I3311" t="s">
        <v>376</v>
      </c>
      <c r="J3311" t="str">
        <f>_xlfn.XLOOKUP(I3311,AS:AS,AU:AU)</f>
        <v>Hotel</v>
      </c>
      <c r="K3311" t="s">
        <v>27</v>
      </c>
      <c r="L3311">
        <v>2390.3200000000002</v>
      </c>
      <c r="M3311">
        <f>L3311*_xlfn.XLOOKUP(K3311,AM:AM,AN:AN)</f>
        <v>2390.3200000000002</v>
      </c>
      <c r="N3311">
        <f>L3311*_xlfn.XLOOKUP(K3311,AM:AM,AO:AO)</f>
        <v>2772.7712000000001</v>
      </c>
      <c r="O3311">
        <v>222.96</v>
      </c>
      <c r="P3311">
        <f>O3311*_xlfn.XLOOKUP(K3311,AM:AM,AN:AN)</f>
        <v>222.96</v>
      </c>
      <c r="Q3311">
        <f>O3311*_xlfn.XLOOKUP(K3311,AM:AM,AO:AO)</f>
        <v>258.6336</v>
      </c>
      <c r="R3311" t="str">
        <f>_xlfn.XLOOKUP(E3311,AF:AF,AG:AG)</f>
        <v>HOTEL DE PAVIE</v>
      </c>
      <c r="S3311" t="str">
        <f>_xlfn.XLOOKUP(E3311,AF:AF,AI:AI)</f>
        <v>France</v>
      </c>
      <c r="T3311">
        <f>WEEKNUM(G3311)</f>
        <v>41</v>
      </c>
      <c r="U3311">
        <f>YEAR(G3311)</f>
        <v>2025</v>
      </c>
      <c r="V3311" s="117">
        <f>IFERROR(Q3311/N3311,"0")</f>
        <v>9.3276214063388999E-2</v>
      </c>
    </row>
    <row r="3312" spans="1:22">
      <c r="A3312" t="str">
        <f>_xlfn.XLOOKUP(D3312,BN:BN,BO:BO)</f>
        <v>México</v>
      </c>
      <c r="B3312" t="s">
        <v>25</v>
      </c>
      <c r="C3312">
        <v>500</v>
      </c>
      <c r="D3312" t="str">
        <f>_xlfn.XLOOKUP(C3312,BH:BH,BI:BI)</f>
        <v>ClaudiaF</v>
      </c>
      <c r="E3312">
        <v>29468</v>
      </c>
      <c r="F3312" t="s">
        <v>3983</v>
      </c>
      <c r="G3312" s="63">
        <v>45938</v>
      </c>
      <c r="H3312" s="63">
        <v>45939</v>
      </c>
      <c r="I3312" t="s">
        <v>376</v>
      </c>
      <c r="J3312" t="str">
        <f>_xlfn.XLOOKUP(I3312,AS:AS,AU:AU)</f>
        <v>Hotel</v>
      </c>
      <c r="K3312" t="s">
        <v>27</v>
      </c>
      <c r="L3312">
        <v>670</v>
      </c>
      <c r="M3312">
        <f>L3312*_xlfn.XLOOKUP(K3312,AM:AM,AN:AN)</f>
        <v>670</v>
      </c>
      <c r="N3312">
        <f>L3312*_xlfn.XLOOKUP(K3312,AM:AM,AO:AO)</f>
        <v>777.19999999999993</v>
      </c>
      <c r="O3312">
        <v>62.98</v>
      </c>
      <c r="P3312">
        <f>O3312*_xlfn.XLOOKUP(K3312,AM:AM,AN:AN)</f>
        <v>62.98</v>
      </c>
      <c r="Q3312">
        <f>O3312*_xlfn.XLOOKUP(K3312,AM:AM,AO:AO)</f>
        <v>73.056799999999996</v>
      </c>
      <c r="R3312" t="str">
        <f>_xlfn.XLOOKUP(E3312,AF:AF,AG:AG)</f>
        <v>YNDO HOTEL</v>
      </c>
      <c r="S3312" t="str">
        <f>_xlfn.XLOOKUP(E3312,AF:AF,AI:AI)</f>
        <v>France</v>
      </c>
      <c r="T3312">
        <f>WEEKNUM(G3312)</f>
        <v>41</v>
      </c>
      <c r="U3312">
        <f>YEAR(G3312)</f>
        <v>2025</v>
      </c>
      <c r="V3312" s="117">
        <f>IFERROR(Q3312/N3312,"0")</f>
        <v>9.4E-2</v>
      </c>
    </row>
    <row r="3313" spans="1:22">
      <c r="A3313" t="str">
        <f>_xlfn.XLOOKUP(D3313,BN:BN,BO:BO)</f>
        <v>México</v>
      </c>
      <c r="B3313" t="s">
        <v>25</v>
      </c>
      <c r="C3313">
        <v>500</v>
      </c>
      <c r="D3313" t="str">
        <f>_xlfn.XLOOKUP(C3313,BH:BH,BI:BI)</f>
        <v>ClaudiaF</v>
      </c>
      <c r="E3313">
        <v>30614</v>
      </c>
      <c r="F3313" t="s">
        <v>3984</v>
      </c>
      <c r="G3313" s="63">
        <v>45943</v>
      </c>
      <c r="H3313" s="63">
        <v>45946</v>
      </c>
      <c r="I3313" t="s">
        <v>376</v>
      </c>
      <c r="J3313" t="str">
        <f>_xlfn.XLOOKUP(I3313,AS:AS,AU:AU)</f>
        <v>Hotel</v>
      </c>
      <c r="K3313" t="s">
        <v>27</v>
      </c>
      <c r="L3313">
        <v>2679</v>
      </c>
      <c r="M3313">
        <f>L3313*_xlfn.XLOOKUP(K3313,AM:AM,AN:AN)</f>
        <v>2679</v>
      </c>
      <c r="N3313">
        <f>L3313*_xlfn.XLOOKUP(K3313,AM:AM,AO:AO)</f>
        <v>3107.64</v>
      </c>
      <c r="O3313">
        <v>251.83</v>
      </c>
      <c r="P3313">
        <f>O3313*_xlfn.XLOOKUP(K3313,AM:AM,AN:AN)</f>
        <v>251.83</v>
      </c>
      <c r="Q3313">
        <f>O3313*_xlfn.XLOOKUP(K3313,AM:AM,AO:AO)</f>
        <v>292.12279999999998</v>
      </c>
      <c r="R3313" t="str">
        <f>_xlfn.XLOOKUP(E3313,AF:AF,AG:AG)</f>
        <v>VILLA DES PRES</v>
      </c>
      <c r="S3313" t="str">
        <f>_xlfn.XLOOKUP(E3313,AF:AF,AI:AI)</f>
        <v>France</v>
      </c>
      <c r="T3313">
        <f>WEEKNUM(G3313)</f>
        <v>42</v>
      </c>
      <c r="U3313">
        <f>YEAR(G3313)</f>
        <v>2025</v>
      </c>
      <c r="V3313" s="117">
        <f>IFERROR(Q3313/N3313,"0")</f>
        <v>9.4001493094438227E-2</v>
      </c>
    </row>
    <row r="3314" spans="1:22">
      <c r="A3314" t="str">
        <f>_xlfn.XLOOKUP(D3314,BN:BN,BO:BO)</f>
        <v>México</v>
      </c>
      <c r="B3314" t="s">
        <v>25</v>
      </c>
      <c r="C3314">
        <v>500</v>
      </c>
      <c r="D3314" t="str">
        <f>_xlfn.XLOOKUP(C3314,BH:BH,BI:BI)</f>
        <v>ClaudiaF</v>
      </c>
      <c r="E3314">
        <v>29469</v>
      </c>
      <c r="F3314" t="s">
        <v>3985</v>
      </c>
      <c r="G3314" s="63">
        <v>45939</v>
      </c>
      <c r="H3314" s="63">
        <v>45941</v>
      </c>
      <c r="I3314" t="s">
        <v>376</v>
      </c>
      <c r="J3314" t="str">
        <f>_xlfn.XLOOKUP(I3314,AS:AS,AU:AU)</f>
        <v>Hotel</v>
      </c>
      <c r="K3314" t="s">
        <v>27</v>
      </c>
      <c r="L3314">
        <v>1292.4000000000001</v>
      </c>
      <c r="M3314">
        <f>L3314*_xlfn.XLOOKUP(K3314,AM:AM,AN:AN)</f>
        <v>1292.4000000000001</v>
      </c>
      <c r="N3314">
        <f>L3314*_xlfn.XLOOKUP(K3314,AM:AM,AO:AO)</f>
        <v>1499.184</v>
      </c>
      <c r="O3314">
        <v>116.36</v>
      </c>
      <c r="P3314">
        <f>O3314*_xlfn.XLOOKUP(K3314,AM:AM,AN:AN)</f>
        <v>116.36</v>
      </c>
      <c r="Q3314">
        <f>O3314*_xlfn.XLOOKUP(K3314,AM:AM,AO:AO)</f>
        <v>134.9776</v>
      </c>
      <c r="R3314" t="str">
        <f>_xlfn.XLOOKUP(E3314,AF:AF,AG:AG)</f>
        <v>d´Estournel</v>
      </c>
      <c r="S3314" t="str">
        <f>_xlfn.XLOOKUP(E3314,AF:AF,AI:AI)</f>
        <v>France</v>
      </c>
      <c r="T3314">
        <f>WEEKNUM(G3314)</f>
        <v>41</v>
      </c>
      <c r="U3314">
        <f>YEAR(G3314)</f>
        <v>2025</v>
      </c>
      <c r="V3314" s="117">
        <f>IFERROR(Q3314/N3314,"0")</f>
        <v>9.0034045187248529E-2</v>
      </c>
    </row>
    <row r="3315" spans="1:22">
      <c r="A3315" t="str">
        <f>_xlfn.XLOOKUP(D3315,BN:BN,BO:BO)</f>
        <v>México</v>
      </c>
      <c r="B3315" t="s">
        <v>25</v>
      </c>
      <c r="C3315">
        <v>500</v>
      </c>
      <c r="D3315" t="str">
        <f>_xlfn.XLOOKUP(C3315,BH:BH,BI:BI)</f>
        <v>ClaudiaF</v>
      </c>
      <c r="E3315">
        <v>25780</v>
      </c>
      <c r="F3315" t="s">
        <v>697</v>
      </c>
      <c r="G3315" s="63">
        <v>45937</v>
      </c>
      <c r="H3315" s="63">
        <v>45937</v>
      </c>
      <c r="I3315" t="s">
        <v>425</v>
      </c>
      <c r="J3315" t="str">
        <f>_xlfn.XLOOKUP(I3315,AS:AS,AU:AU)</f>
        <v>Traslados</v>
      </c>
      <c r="K3315" t="s">
        <v>27</v>
      </c>
      <c r="L3315">
        <v>295</v>
      </c>
      <c r="M3315">
        <f>L3315*_xlfn.XLOOKUP(K3315,AM:AM,AN:AN)</f>
        <v>295</v>
      </c>
      <c r="N3315">
        <f>L3315*_xlfn.XLOOKUP(K3315,AM:AM,AO:AO)</f>
        <v>342.2</v>
      </c>
      <c r="O3315">
        <v>44.25</v>
      </c>
      <c r="P3315">
        <f>O3315*_xlfn.XLOOKUP(K3315,AM:AM,AN:AN)</f>
        <v>44.25</v>
      </c>
      <c r="Q3315">
        <f>O3315*_xlfn.XLOOKUP(K3315,AM:AM,AO:AO)</f>
        <v>51.33</v>
      </c>
      <c r="R3315" t="str">
        <f>_xlfn.XLOOKUP(E3315,AF:AF,AG:AG)</f>
        <v>ROLZO</v>
      </c>
      <c r="S3315" t="str">
        <f>_xlfn.XLOOKUP(E3315,AF:AF,AI:AI)</f>
        <v>United Kingdom</v>
      </c>
      <c r="T3315">
        <f>WEEKNUM(G3315)</f>
        <v>41</v>
      </c>
      <c r="U3315">
        <f>YEAR(G3315)</f>
        <v>2025</v>
      </c>
      <c r="V3315" s="117">
        <f>IFERROR(Q3315/N3315,"0")</f>
        <v>0.15</v>
      </c>
    </row>
    <row r="3316" spans="1:22">
      <c r="A3316" t="str">
        <f>_xlfn.XLOOKUP(D3316,BN:BN,BO:BO)</f>
        <v>México</v>
      </c>
      <c r="B3316" t="s">
        <v>25</v>
      </c>
      <c r="C3316">
        <v>500</v>
      </c>
      <c r="D3316" t="str">
        <f>_xlfn.XLOOKUP(C3316,BH:BH,BI:BI)</f>
        <v>ClaudiaF</v>
      </c>
      <c r="E3316">
        <v>28420</v>
      </c>
      <c r="F3316" t="s">
        <v>3986</v>
      </c>
      <c r="G3316" s="63">
        <v>45939</v>
      </c>
      <c r="H3316" s="63">
        <v>45943</v>
      </c>
      <c r="I3316" t="s">
        <v>471</v>
      </c>
      <c r="J3316" t="str">
        <f>_xlfn.XLOOKUP(I3316,AS:AS,AU:AU)</f>
        <v>Traslados</v>
      </c>
      <c r="K3316" t="s">
        <v>27</v>
      </c>
      <c r="L3316">
        <v>485.39</v>
      </c>
      <c r="M3316">
        <f>L3316*_xlfn.XLOOKUP(K3316,AM:AM,AN:AN)</f>
        <v>485.39</v>
      </c>
      <c r="N3316">
        <f>L3316*_xlfn.XLOOKUP(K3316,AM:AM,AO:AO)</f>
        <v>563.05239999999992</v>
      </c>
      <c r="O3316">
        <v>0</v>
      </c>
      <c r="P3316">
        <f>O3316*_xlfn.XLOOKUP(K3316,AM:AM,AN:AN)</f>
        <v>0</v>
      </c>
      <c r="Q3316">
        <f>O3316*_xlfn.XLOOKUP(K3316,AM:AM,AO:AO)</f>
        <v>0</v>
      </c>
      <c r="R3316" t="str">
        <f>_xlfn.XLOOKUP(E3316,AF:AF,AG:AG)</f>
        <v>SIXT MÉXICO</v>
      </c>
      <c r="S3316" t="str">
        <f>_xlfn.XLOOKUP(E3316,AF:AF,AI:AI)</f>
        <v>Mexico</v>
      </c>
      <c r="T3316">
        <f>WEEKNUM(G3316)</f>
        <v>41</v>
      </c>
      <c r="U3316">
        <f>YEAR(G3316)</f>
        <v>2025</v>
      </c>
      <c r="V3316" s="117">
        <f>IFERROR(Q3316/N3316,"0")</f>
        <v>0</v>
      </c>
    </row>
    <row r="3317" spans="1:22">
      <c r="A3317" t="str">
        <f>_xlfn.XLOOKUP(D3317,BN:BN,BO:BO)</f>
        <v>México</v>
      </c>
      <c r="B3317" t="s">
        <v>25</v>
      </c>
      <c r="C3317">
        <v>501</v>
      </c>
      <c r="D3317" t="str">
        <f>_xlfn.XLOOKUP(C3317,BH:BH,BI:BI)</f>
        <v>EduardoP</v>
      </c>
      <c r="E3317">
        <v>29251</v>
      </c>
      <c r="F3317" t="s">
        <v>3987</v>
      </c>
      <c r="G3317" s="63">
        <v>46111</v>
      </c>
      <c r="H3317" s="63">
        <v>46116</v>
      </c>
      <c r="I3317" t="s">
        <v>376</v>
      </c>
      <c r="J3317" t="str">
        <f>_xlfn.XLOOKUP(I3317,AS:AS,AU:AU)</f>
        <v>Hotel</v>
      </c>
      <c r="K3317" t="s">
        <v>33</v>
      </c>
      <c r="L3317">
        <v>11490</v>
      </c>
      <c r="M3317">
        <f>L3317*_xlfn.XLOOKUP(K3317,AM:AM,AN:AN)</f>
        <v>9881.4</v>
      </c>
      <c r="N3317">
        <f>L3317*_xlfn.XLOOKUP(K3317,AM:AM,AO:AO)</f>
        <v>11490</v>
      </c>
      <c r="O3317">
        <v>1149</v>
      </c>
      <c r="P3317">
        <f>O3317*_xlfn.XLOOKUP(K3317,AM:AM,AN:AN)</f>
        <v>988.14</v>
      </c>
      <c r="Q3317">
        <f>O3317*_xlfn.XLOOKUP(K3317,AM:AM,AO:AO)</f>
        <v>1149</v>
      </c>
      <c r="R3317" t="str">
        <f>_xlfn.XLOOKUP(E3317,AF:AF,AG:AG)</f>
        <v>THE TOKYO EDITION TORANOMON</v>
      </c>
      <c r="S3317" t="str">
        <f>_xlfn.XLOOKUP(E3317,AF:AF,AI:AI)</f>
        <v>Japan</v>
      </c>
      <c r="T3317">
        <f>WEEKNUM(G3317)</f>
        <v>14</v>
      </c>
      <c r="U3317">
        <f>YEAR(G3317)</f>
        <v>2026</v>
      </c>
      <c r="V3317" s="117">
        <f>IFERROR(Q3317/N3317,"0")</f>
        <v>0.1</v>
      </c>
    </row>
    <row r="3318" spans="1:22">
      <c r="A3318" t="str">
        <f>_xlfn.XLOOKUP(D3318,BN:BN,BO:BO)</f>
        <v>México</v>
      </c>
      <c r="B3318" t="s">
        <v>25</v>
      </c>
      <c r="C3318">
        <v>502</v>
      </c>
      <c r="D3318" t="str">
        <f>_xlfn.XLOOKUP(C3318,BH:BH,BI:BI)</f>
        <v>VeronicaN</v>
      </c>
      <c r="E3318">
        <v>0</v>
      </c>
      <c r="F3318" t="s">
        <v>2273</v>
      </c>
      <c r="G3318" s="63">
        <v>45956</v>
      </c>
      <c r="H3318" s="63">
        <v>45966</v>
      </c>
      <c r="I3318" t="s">
        <v>396</v>
      </c>
      <c r="J3318" t="str">
        <f>_xlfn.XLOOKUP(I3318,AS:AS,AU:AU)</f>
        <v>Honorarios</v>
      </c>
      <c r="K3318" t="s">
        <v>33</v>
      </c>
      <c r="L3318">
        <v>140</v>
      </c>
      <c r="M3318">
        <f>L3318*_xlfn.XLOOKUP(K3318,AM:AM,AN:AN)</f>
        <v>120.39999999999999</v>
      </c>
      <c r="N3318">
        <f>L3318*_xlfn.XLOOKUP(K3318,AM:AM,AO:AO)</f>
        <v>140</v>
      </c>
      <c r="O3318">
        <v>140</v>
      </c>
      <c r="P3318">
        <f>O3318*_xlfn.XLOOKUP(K3318,AM:AM,AN:AN)</f>
        <v>120.39999999999999</v>
      </c>
      <c r="Q3318">
        <f>O3318*_xlfn.XLOOKUP(K3318,AM:AM,AO:AO)</f>
        <v>140</v>
      </c>
      <c r="R3318" t="str">
        <f>_xlfn.XLOOKUP(E3318,AF:AF,AG:AG)</f>
        <v>FEES</v>
      </c>
      <c r="S3318">
        <f>_xlfn.XLOOKUP(E3318,AF:AF,AI:AI)</f>
        <v>0</v>
      </c>
      <c r="T3318">
        <f>WEEKNUM(G3318)</f>
        <v>44</v>
      </c>
      <c r="U3318">
        <f>YEAR(G3318)</f>
        <v>2025</v>
      </c>
      <c r="V3318" s="117">
        <f>IFERROR(Q3318/N3318,"0")</f>
        <v>1</v>
      </c>
    </row>
    <row r="3319" spans="1:22">
      <c r="A3319" t="str">
        <f>_xlfn.XLOOKUP(D3319,BN:BN,BO:BO)</f>
        <v>México</v>
      </c>
      <c r="B3319" t="s">
        <v>25</v>
      </c>
      <c r="C3319">
        <v>502</v>
      </c>
      <c r="D3319" t="str">
        <f>_xlfn.XLOOKUP(C3319,BH:BH,BI:BI)</f>
        <v>VeronicaN</v>
      </c>
      <c r="E3319">
        <v>28934</v>
      </c>
      <c r="F3319" t="s">
        <v>3988</v>
      </c>
      <c r="G3319" s="63">
        <v>45961</v>
      </c>
      <c r="H3319" s="63" t="s">
        <v>218</v>
      </c>
      <c r="I3319" t="s">
        <v>366</v>
      </c>
      <c r="J3319" t="str">
        <f>_xlfn.XLOOKUP(I3319,AS:AS,AU:AU)</f>
        <v>Vuelos</v>
      </c>
      <c r="K3319" t="s">
        <v>33</v>
      </c>
      <c r="L3319">
        <v>334.8</v>
      </c>
      <c r="M3319">
        <f>L3319*_xlfn.XLOOKUP(K3319,AM:AM,AN:AN)</f>
        <v>287.928</v>
      </c>
      <c r="N3319">
        <f>L3319*_xlfn.XLOOKUP(K3319,AM:AM,AO:AO)</f>
        <v>334.8</v>
      </c>
      <c r="O3319">
        <v>0</v>
      </c>
      <c r="P3319">
        <f>O3319*_xlfn.XLOOKUP(K3319,AM:AM,AN:AN)</f>
        <v>0</v>
      </c>
      <c r="Q3319">
        <f>O3319*_xlfn.XLOOKUP(K3319,AM:AM,AO:AO)</f>
        <v>0</v>
      </c>
      <c r="R3319" t="str">
        <f>_xlfn.XLOOKUP(E3319,AF:AF,AG:AG)</f>
        <v>F1S USA</v>
      </c>
      <c r="S3319" t="str">
        <f>_xlfn.XLOOKUP(E3319,AF:AF,AI:AI)</f>
        <v>United States</v>
      </c>
      <c r="T3319">
        <f>WEEKNUM(G3319)</f>
        <v>44</v>
      </c>
      <c r="U3319">
        <f>YEAR(G3319)</f>
        <v>2025</v>
      </c>
      <c r="V3319" s="117">
        <f>IFERROR(Q3319/N3319,"0")</f>
        <v>0</v>
      </c>
    </row>
    <row r="3320" spans="1:22">
      <c r="A3320" t="str">
        <f>_xlfn.XLOOKUP(D3320,BN:BN,BO:BO)</f>
        <v>México</v>
      </c>
      <c r="B3320" t="s">
        <v>25</v>
      </c>
      <c r="C3320">
        <v>502</v>
      </c>
      <c r="D3320" t="str">
        <f>_xlfn.XLOOKUP(C3320,BH:BH,BI:BI)</f>
        <v>VeronicaN</v>
      </c>
      <c r="E3320">
        <v>28934</v>
      </c>
      <c r="F3320" t="s">
        <v>3989</v>
      </c>
      <c r="G3320" s="63">
        <v>45961</v>
      </c>
      <c r="H3320" s="63" t="s">
        <v>218</v>
      </c>
      <c r="I3320" t="s">
        <v>366</v>
      </c>
      <c r="J3320" t="str">
        <f>_xlfn.XLOOKUP(I3320,AS:AS,AU:AU)</f>
        <v>Vuelos</v>
      </c>
      <c r="K3320" t="s">
        <v>33</v>
      </c>
      <c r="L3320">
        <v>334.8</v>
      </c>
      <c r="M3320">
        <f>L3320*_xlfn.XLOOKUP(K3320,AM:AM,AN:AN)</f>
        <v>287.928</v>
      </c>
      <c r="N3320">
        <f>L3320*_xlfn.XLOOKUP(K3320,AM:AM,AO:AO)</f>
        <v>334.8</v>
      </c>
      <c r="O3320">
        <v>0</v>
      </c>
      <c r="P3320">
        <f>O3320*_xlfn.XLOOKUP(K3320,AM:AM,AN:AN)</f>
        <v>0</v>
      </c>
      <c r="Q3320">
        <f>O3320*_xlfn.XLOOKUP(K3320,AM:AM,AO:AO)</f>
        <v>0</v>
      </c>
      <c r="R3320" t="str">
        <f>_xlfn.XLOOKUP(E3320,AF:AF,AG:AG)</f>
        <v>F1S USA</v>
      </c>
      <c r="S3320" t="str">
        <f>_xlfn.XLOOKUP(E3320,AF:AF,AI:AI)</f>
        <v>United States</v>
      </c>
      <c r="T3320">
        <f>WEEKNUM(G3320)</f>
        <v>44</v>
      </c>
      <c r="U3320">
        <f>YEAR(G3320)</f>
        <v>2025</v>
      </c>
      <c r="V3320" s="117">
        <f>IFERROR(Q3320/N3320,"0")</f>
        <v>0</v>
      </c>
    </row>
    <row r="3321" spans="1:22">
      <c r="A3321" t="str">
        <f>_xlfn.XLOOKUP(D3321,BN:BN,BO:BO)</f>
        <v>México</v>
      </c>
      <c r="B3321" t="s">
        <v>25</v>
      </c>
      <c r="C3321">
        <v>502</v>
      </c>
      <c r="D3321" t="str">
        <f>_xlfn.XLOOKUP(C3321,BH:BH,BI:BI)</f>
        <v>VeronicaN</v>
      </c>
      <c r="E3321">
        <v>28934</v>
      </c>
      <c r="F3321" t="s">
        <v>3990</v>
      </c>
      <c r="G3321" s="63">
        <v>45961</v>
      </c>
      <c r="H3321" s="63" t="s">
        <v>218</v>
      </c>
      <c r="I3321" t="s">
        <v>366</v>
      </c>
      <c r="J3321" t="str">
        <f>_xlfn.XLOOKUP(I3321,AS:AS,AU:AU)</f>
        <v>Vuelos</v>
      </c>
      <c r="K3321" t="s">
        <v>33</v>
      </c>
      <c r="L3321">
        <v>334.8</v>
      </c>
      <c r="M3321">
        <f>L3321*_xlfn.XLOOKUP(K3321,AM:AM,AN:AN)</f>
        <v>287.928</v>
      </c>
      <c r="N3321">
        <f>L3321*_xlfn.XLOOKUP(K3321,AM:AM,AO:AO)</f>
        <v>334.8</v>
      </c>
      <c r="O3321">
        <v>0</v>
      </c>
      <c r="P3321">
        <f>O3321*_xlfn.XLOOKUP(K3321,AM:AM,AN:AN)</f>
        <v>0</v>
      </c>
      <c r="Q3321">
        <f>O3321*_xlfn.XLOOKUP(K3321,AM:AM,AO:AO)</f>
        <v>0</v>
      </c>
      <c r="R3321" t="str">
        <f>_xlfn.XLOOKUP(E3321,AF:AF,AG:AG)</f>
        <v>F1S USA</v>
      </c>
      <c r="S3321" t="str">
        <f>_xlfn.XLOOKUP(E3321,AF:AF,AI:AI)</f>
        <v>United States</v>
      </c>
      <c r="T3321">
        <f>WEEKNUM(G3321)</f>
        <v>44</v>
      </c>
      <c r="U3321">
        <f>YEAR(G3321)</f>
        <v>2025</v>
      </c>
      <c r="V3321" s="117">
        <f>IFERROR(Q3321/N3321,"0")</f>
        <v>0</v>
      </c>
    </row>
    <row r="3322" spans="1:22">
      <c r="A3322" t="str">
        <f>_xlfn.XLOOKUP(D3322,BN:BN,BO:BO)</f>
        <v>México</v>
      </c>
      <c r="B3322" t="s">
        <v>25</v>
      </c>
      <c r="C3322">
        <v>502</v>
      </c>
      <c r="D3322" t="str">
        <f>_xlfn.XLOOKUP(C3322,BH:BH,BI:BI)</f>
        <v>VeronicaN</v>
      </c>
      <c r="E3322">
        <v>28934</v>
      </c>
      <c r="F3322" t="s">
        <v>3991</v>
      </c>
      <c r="G3322" s="63">
        <v>45961</v>
      </c>
      <c r="H3322" s="63" t="s">
        <v>218</v>
      </c>
      <c r="I3322" t="s">
        <v>366</v>
      </c>
      <c r="J3322" t="str">
        <f>_xlfn.XLOOKUP(I3322,AS:AS,AU:AU)</f>
        <v>Vuelos</v>
      </c>
      <c r="K3322" t="s">
        <v>33</v>
      </c>
      <c r="L3322">
        <v>334.8</v>
      </c>
      <c r="M3322">
        <f>L3322*_xlfn.XLOOKUP(K3322,AM:AM,AN:AN)</f>
        <v>287.928</v>
      </c>
      <c r="N3322">
        <f>L3322*_xlfn.XLOOKUP(K3322,AM:AM,AO:AO)</f>
        <v>334.8</v>
      </c>
      <c r="O3322">
        <v>0</v>
      </c>
      <c r="P3322">
        <f>O3322*_xlfn.XLOOKUP(K3322,AM:AM,AN:AN)</f>
        <v>0</v>
      </c>
      <c r="Q3322">
        <f>O3322*_xlfn.XLOOKUP(K3322,AM:AM,AO:AO)</f>
        <v>0</v>
      </c>
      <c r="R3322" t="str">
        <f>_xlfn.XLOOKUP(E3322,AF:AF,AG:AG)</f>
        <v>F1S USA</v>
      </c>
      <c r="S3322" t="str">
        <f>_xlfn.XLOOKUP(E3322,AF:AF,AI:AI)</f>
        <v>United States</v>
      </c>
      <c r="T3322">
        <f>WEEKNUM(G3322)</f>
        <v>44</v>
      </c>
      <c r="U3322">
        <f>YEAR(G3322)</f>
        <v>2025</v>
      </c>
      <c r="V3322" s="117">
        <f>IFERROR(Q3322/N3322,"0")</f>
        <v>0</v>
      </c>
    </row>
    <row r="3323" spans="1:22">
      <c r="A3323" t="str">
        <f>_xlfn.XLOOKUP(D3323,BN:BN,BO:BO)</f>
        <v>México</v>
      </c>
      <c r="B3323" t="s">
        <v>25</v>
      </c>
      <c r="C3323">
        <v>502</v>
      </c>
      <c r="D3323" t="str">
        <f>_xlfn.XLOOKUP(C3323,BH:BH,BI:BI)</f>
        <v>VeronicaN</v>
      </c>
      <c r="E3323">
        <v>31465</v>
      </c>
      <c r="F3323" t="s">
        <v>3992</v>
      </c>
      <c r="G3323" s="63">
        <v>45957</v>
      </c>
      <c r="H3323" s="63">
        <v>45961</v>
      </c>
      <c r="I3323" t="s">
        <v>376</v>
      </c>
      <c r="J3323" t="str">
        <f>_xlfn.XLOOKUP(I3323,AS:AS,AU:AU)</f>
        <v>Hotel</v>
      </c>
      <c r="K3323" t="s">
        <v>33</v>
      </c>
      <c r="L3323">
        <v>14135.36</v>
      </c>
      <c r="M3323">
        <f>L3323*_xlfn.XLOOKUP(K3323,AM:AM,AN:AN)</f>
        <v>12156.409600000001</v>
      </c>
      <c r="N3323">
        <f>L3323*_xlfn.XLOOKUP(K3323,AM:AM,AO:AO)</f>
        <v>14135.36</v>
      </c>
      <c r="O3323">
        <v>1128.0899999999999</v>
      </c>
      <c r="P3323">
        <f>O3323*_xlfn.XLOOKUP(K3323,AM:AM,AN:AN)</f>
        <v>970.15739999999994</v>
      </c>
      <c r="Q3323">
        <f>O3323*_xlfn.XLOOKUP(K3323,AM:AM,AO:AO)</f>
        <v>1128.0899999999999</v>
      </c>
      <c r="R3323" t="str">
        <f>_xlfn.XLOOKUP(E3323,AF:AF,AG:AG)</f>
        <v>ROCCO FORTE HOTEL DE RUSSIE</v>
      </c>
      <c r="S3323" t="str">
        <f>_xlfn.XLOOKUP(E3323,AF:AF,AI:AI)</f>
        <v>Italy</v>
      </c>
      <c r="T3323">
        <f>WEEKNUM(G3323)</f>
        <v>44</v>
      </c>
      <c r="U3323">
        <f>YEAR(G3323)</f>
        <v>2025</v>
      </c>
      <c r="V3323" s="117">
        <f>IFERROR(Q3323/N3323,"0")</f>
        <v>7.9806244764901627E-2</v>
      </c>
    </row>
    <row r="3324" spans="1:22">
      <c r="A3324" t="str">
        <f>_xlfn.XLOOKUP(D3324,BN:BN,BO:BO)</f>
        <v>México</v>
      </c>
      <c r="B3324" t="s">
        <v>25</v>
      </c>
      <c r="C3324">
        <v>502</v>
      </c>
      <c r="D3324" t="str">
        <f>_xlfn.XLOOKUP(C3324,BH:BH,BI:BI)</f>
        <v>VeronicaN</v>
      </c>
      <c r="E3324">
        <v>0</v>
      </c>
      <c r="F3324" t="s">
        <v>3993</v>
      </c>
      <c r="G3324" s="63">
        <v>45957</v>
      </c>
      <c r="H3324" s="63">
        <v>45961</v>
      </c>
      <c r="I3324" t="s">
        <v>396</v>
      </c>
      <c r="J3324" t="str">
        <f>_xlfn.XLOOKUP(I3324,AS:AS,AU:AU)</f>
        <v>Honorarios</v>
      </c>
      <c r="K3324" t="s">
        <v>33</v>
      </c>
      <c r="L3324">
        <v>769.99</v>
      </c>
      <c r="M3324">
        <f>L3324*_xlfn.XLOOKUP(K3324,AM:AM,AN:AN)</f>
        <v>662.19140000000004</v>
      </c>
      <c r="N3324">
        <f>L3324*_xlfn.XLOOKUP(K3324,AM:AM,AO:AO)</f>
        <v>769.99</v>
      </c>
      <c r="O3324">
        <v>769.99</v>
      </c>
      <c r="P3324">
        <f>O3324*_xlfn.XLOOKUP(K3324,AM:AM,AN:AN)</f>
        <v>662.19140000000004</v>
      </c>
      <c r="Q3324">
        <f>O3324*_xlfn.XLOOKUP(K3324,AM:AM,AO:AO)</f>
        <v>769.99</v>
      </c>
      <c r="R3324" t="str">
        <f>_xlfn.XLOOKUP(E3324,AF:AF,AG:AG)</f>
        <v>FEES</v>
      </c>
      <c r="S3324">
        <f>_xlfn.XLOOKUP(E3324,AF:AF,AI:AI)</f>
        <v>0</v>
      </c>
      <c r="T3324">
        <f>WEEKNUM(G3324)</f>
        <v>44</v>
      </c>
      <c r="U3324">
        <f>YEAR(G3324)</f>
        <v>2025</v>
      </c>
      <c r="V3324" s="117">
        <f>IFERROR(Q3324/N3324,"0")</f>
        <v>1</v>
      </c>
    </row>
    <row r="3325" spans="1:22">
      <c r="A3325" t="str">
        <f>_xlfn.XLOOKUP(D3325,BN:BN,BO:BO)</f>
        <v>México</v>
      </c>
      <c r="B3325" t="s">
        <v>25</v>
      </c>
      <c r="C3325">
        <v>503</v>
      </c>
      <c r="D3325" t="str">
        <f>_xlfn.XLOOKUP(C3325,BH:BH,BI:BI)</f>
        <v>VeronicaN</v>
      </c>
      <c r="E3325">
        <v>28934</v>
      </c>
      <c r="F3325" t="s">
        <v>3994</v>
      </c>
      <c r="G3325" s="63">
        <v>45756</v>
      </c>
      <c r="H3325" s="63">
        <v>45862</v>
      </c>
      <c r="I3325" t="s">
        <v>366</v>
      </c>
      <c r="J3325" t="str">
        <f>_xlfn.XLOOKUP(I3325,AS:AS,AU:AU)</f>
        <v>Vuelos</v>
      </c>
      <c r="K3325" t="s">
        <v>33</v>
      </c>
      <c r="L3325">
        <v>11709.53</v>
      </c>
      <c r="M3325">
        <f>L3325*_xlfn.XLOOKUP(K3325,AM:AM,AN:AN)</f>
        <v>10070.1958</v>
      </c>
      <c r="N3325">
        <f>L3325*_xlfn.XLOOKUP(K3325,AM:AM,AO:AO)</f>
        <v>11709.53</v>
      </c>
      <c r="O3325">
        <v>513.15</v>
      </c>
      <c r="P3325">
        <f>O3325*_xlfn.XLOOKUP(K3325,AM:AM,AN:AN)</f>
        <v>441.30899999999997</v>
      </c>
      <c r="Q3325">
        <f>O3325*_xlfn.XLOOKUP(K3325,AM:AM,AO:AO)</f>
        <v>513.15</v>
      </c>
      <c r="R3325" t="str">
        <f>_xlfn.XLOOKUP(E3325,AF:AF,AG:AG)</f>
        <v>F1S USA</v>
      </c>
      <c r="S3325" t="str">
        <f>_xlfn.XLOOKUP(E3325,AF:AF,AI:AI)</f>
        <v>United States</v>
      </c>
      <c r="T3325">
        <f>WEEKNUM(G3325)</f>
        <v>15</v>
      </c>
      <c r="U3325">
        <f>YEAR(G3325)</f>
        <v>2025</v>
      </c>
      <c r="V3325" s="117">
        <f>IFERROR(Q3325/N3325,"0")</f>
        <v>4.382327898728642E-2</v>
      </c>
    </row>
    <row r="3326" spans="1:22">
      <c r="A3326" t="str">
        <f>_xlfn.XLOOKUP(D3326,BN:BN,BO:BO)</f>
        <v>México</v>
      </c>
      <c r="B3326" t="s">
        <v>25</v>
      </c>
      <c r="C3326">
        <v>503</v>
      </c>
      <c r="D3326" t="str">
        <f>_xlfn.XLOOKUP(C3326,BH:BH,BI:BI)</f>
        <v>VeronicaN</v>
      </c>
      <c r="E3326">
        <v>28934</v>
      </c>
      <c r="F3326" t="s">
        <v>3995</v>
      </c>
      <c r="G3326" s="63">
        <v>45756</v>
      </c>
      <c r="H3326" s="63">
        <v>45862</v>
      </c>
      <c r="I3326" t="s">
        <v>366</v>
      </c>
      <c r="J3326" t="str">
        <f>_xlfn.XLOOKUP(I3326,AS:AS,AU:AU)</f>
        <v>Vuelos</v>
      </c>
      <c r="K3326" t="s">
        <v>33</v>
      </c>
      <c r="L3326">
        <v>11709.53</v>
      </c>
      <c r="M3326">
        <f>L3326*_xlfn.XLOOKUP(K3326,AM:AM,AN:AN)</f>
        <v>10070.1958</v>
      </c>
      <c r="N3326">
        <f>L3326*_xlfn.XLOOKUP(K3326,AM:AM,AO:AO)</f>
        <v>11709.53</v>
      </c>
      <c r="O3326">
        <v>513.15</v>
      </c>
      <c r="P3326">
        <f>O3326*_xlfn.XLOOKUP(K3326,AM:AM,AN:AN)</f>
        <v>441.30899999999997</v>
      </c>
      <c r="Q3326">
        <f>O3326*_xlfn.XLOOKUP(K3326,AM:AM,AO:AO)</f>
        <v>513.15</v>
      </c>
      <c r="R3326" t="str">
        <f>_xlfn.XLOOKUP(E3326,AF:AF,AG:AG)</f>
        <v>F1S USA</v>
      </c>
      <c r="S3326" t="str">
        <f>_xlfn.XLOOKUP(E3326,AF:AF,AI:AI)</f>
        <v>United States</v>
      </c>
      <c r="T3326">
        <f>WEEKNUM(G3326)</f>
        <v>15</v>
      </c>
      <c r="U3326">
        <f>YEAR(G3326)</f>
        <v>2025</v>
      </c>
      <c r="V3326" s="117">
        <f>IFERROR(Q3326/N3326,"0")</f>
        <v>4.382327898728642E-2</v>
      </c>
    </row>
    <row r="3327" spans="1:22">
      <c r="A3327" t="str">
        <f>_xlfn.XLOOKUP(D3327,BN:BN,BO:BO)</f>
        <v>México</v>
      </c>
      <c r="B3327" t="s">
        <v>25</v>
      </c>
      <c r="C3327">
        <v>503</v>
      </c>
      <c r="D3327" t="str">
        <f>_xlfn.XLOOKUP(C3327,BH:BH,BI:BI)</f>
        <v>VeronicaN</v>
      </c>
      <c r="E3327">
        <v>28934</v>
      </c>
      <c r="F3327" t="s">
        <v>3996</v>
      </c>
      <c r="G3327" s="63">
        <v>45756</v>
      </c>
      <c r="H3327" s="63">
        <v>45862</v>
      </c>
      <c r="I3327" t="s">
        <v>366</v>
      </c>
      <c r="J3327" t="str">
        <f>_xlfn.XLOOKUP(I3327,AS:AS,AU:AU)</f>
        <v>Vuelos</v>
      </c>
      <c r="K3327" t="s">
        <v>33</v>
      </c>
      <c r="L3327">
        <v>11709.53</v>
      </c>
      <c r="M3327">
        <f>L3327*_xlfn.XLOOKUP(K3327,AM:AM,AN:AN)</f>
        <v>10070.1958</v>
      </c>
      <c r="N3327">
        <f>L3327*_xlfn.XLOOKUP(K3327,AM:AM,AO:AO)</f>
        <v>11709.53</v>
      </c>
      <c r="O3327">
        <v>513.15</v>
      </c>
      <c r="P3327">
        <f>O3327*_xlfn.XLOOKUP(K3327,AM:AM,AN:AN)</f>
        <v>441.30899999999997</v>
      </c>
      <c r="Q3327">
        <f>O3327*_xlfn.XLOOKUP(K3327,AM:AM,AO:AO)</f>
        <v>513.15</v>
      </c>
      <c r="R3327" t="str">
        <f>_xlfn.XLOOKUP(E3327,AF:AF,AG:AG)</f>
        <v>F1S USA</v>
      </c>
      <c r="S3327" t="str">
        <f>_xlfn.XLOOKUP(E3327,AF:AF,AI:AI)</f>
        <v>United States</v>
      </c>
      <c r="T3327">
        <f>WEEKNUM(G3327)</f>
        <v>15</v>
      </c>
      <c r="U3327">
        <f>YEAR(G3327)</f>
        <v>2025</v>
      </c>
      <c r="V3327" s="117">
        <f>IFERROR(Q3327/N3327,"0")</f>
        <v>4.382327898728642E-2</v>
      </c>
    </row>
    <row r="3328" spans="1:22">
      <c r="A3328" t="str">
        <f>_xlfn.XLOOKUP(D3328,BN:BN,BO:BO)</f>
        <v>México</v>
      </c>
      <c r="B3328" t="s">
        <v>25</v>
      </c>
      <c r="C3328">
        <v>503</v>
      </c>
      <c r="D3328" t="str">
        <f>_xlfn.XLOOKUP(C3328,BH:BH,BI:BI)</f>
        <v>VeronicaN</v>
      </c>
      <c r="E3328">
        <v>28934</v>
      </c>
      <c r="F3328" t="s">
        <v>3997</v>
      </c>
      <c r="G3328" s="63">
        <v>45756</v>
      </c>
      <c r="H3328" s="63">
        <v>45862</v>
      </c>
      <c r="I3328" t="s">
        <v>366</v>
      </c>
      <c r="J3328" t="str">
        <f>_xlfn.XLOOKUP(I3328,AS:AS,AU:AU)</f>
        <v>Vuelos</v>
      </c>
      <c r="K3328" t="s">
        <v>33</v>
      </c>
      <c r="L3328">
        <v>11709.53</v>
      </c>
      <c r="M3328">
        <f>L3328*_xlfn.XLOOKUP(K3328,AM:AM,AN:AN)</f>
        <v>10070.1958</v>
      </c>
      <c r="N3328">
        <f>L3328*_xlfn.XLOOKUP(K3328,AM:AM,AO:AO)</f>
        <v>11709.53</v>
      </c>
      <c r="O3328">
        <v>513.15</v>
      </c>
      <c r="P3328">
        <f>O3328*_xlfn.XLOOKUP(K3328,AM:AM,AN:AN)</f>
        <v>441.30899999999997</v>
      </c>
      <c r="Q3328">
        <f>O3328*_xlfn.XLOOKUP(K3328,AM:AM,AO:AO)</f>
        <v>513.15</v>
      </c>
      <c r="R3328" t="str">
        <f>_xlfn.XLOOKUP(E3328,AF:AF,AG:AG)</f>
        <v>F1S USA</v>
      </c>
      <c r="S3328" t="str">
        <f>_xlfn.XLOOKUP(E3328,AF:AF,AI:AI)</f>
        <v>United States</v>
      </c>
      <c r="T3328">
        <f>WEEKNUM(G3328)</f>
        <v>15</v>
      </c>
      <c r="U3328">
        <f>YEAR(G3328)</f>
        <v>2025</v>
      </c>
      <c r="V3328" s="117">
        <f>IFERROR(Q3328/N3328,"0")</f>
        <v>4.382327898728642E-2</v>
      </c>
    </row>
    <row r="3329" spans="1:22">
      <c r="A3329" t="str">
        <f>_xlfn.XLOOKUP(D3329,BN:BN,BO:BO)</f>
        <v>México</v>
      </c>
      <c r="B3329" t="s">
        <v>25</v>
      </c>
      <c r="C3329">
        <v>503</v>
      </c>
      <c r="D3329" t="str">
        <f>_xlfn.XLOOKUP(C3329,BH:BH,BI:BI)</f>
        <v>VeronicaN</v>
      </c>
      <c r="E3329">
        <v>28934</v>
      </c>
      <c r="F3329" t="s">
        <v>3998</v>
      </c>
      <c r="G3329" s="63">
        <v>45756</v>
      </c>
      <c r="H3329" s="63">
        <v>45862</v>
      </c>
      <c r="I3329" t="s">
        <v>366</v>
      </c>
      <c r="J3329" t="str">
        <f>_xlfn.XLOOKUP(I3329,AS:AS,AU:AU)</f>
        <v>Vuelos</v>
      </c>
      <c r="K3329" t="s">
        <v>33</v>
      </c>
      <c r="L3329">
        <v>11709.53</v>
      </c>
      <c r="M3329">
        <f>L3329*_xlfn.XLOOKUP(K3329,AM:AM,AN:AN)</f>
        <v>10070.1958</v>
      </c>
      <c r="N3329">
        <f>L3329*_xlfn.XLOOKUP(K3329,AM:AM,AO:AO)</f>
        <v>11709.53</v>
      </c>
      <c r="O3329">
        <v>513.15</v>
      </c>
      <c r="P3329">
        <f>O3329*_xlfn.XLOOKUP(K3329,AM:AM,AN:AN)</f>
        <v>441.30899999999997</v>
      </c>
      <c r="Q3329">
        <f>O3329*_xlfn.XLOOKUP(K3329,AM:AM,AO:AO)</f>
        <v>513.15</v>
      </c>
      <c r="R3329" t="str">
        <f>_xlfn.XLOOKUP(E3329,AF:AF,AG:AG)</f>
        <v>F1S USA</v>
      </c>
      <c r="S3329" t="str">
        <f>_xlfn.XLOOKUP(E3329,AF:AF,AI:AI)</f>
        <v>United States</v>
      </c>
      <c r="T3329">
        <f>WEEKNUM(G3329)</f>
        <v>15</v>
      </c>
      <c r="U3329">
        <f>YEAR(G3329)</f>
        <v>2025</v>
      </c>
      <c r="V3329" s="117">
        <f>IFERROR(Q3329/N3329,"0")</f>
        <v>4.382327898728642E-2</v>
      </c>
    </row>
    <row r="3330" spans="1:22">
      <c r="A3330" t="str">
        <f>_xlfn.XLOOKUP(D3330,BN:BN,BO:BO)</f>
        <v>México</v>
      </c>
      <c r="B3330" t="s">
        <v>25</v>
      </c>
      <c r="C3330">
        <v>503</v>
      </c>
      <c r="D3330" t="str">
        <f>_xlfn.XLOOKUP(C3330,BH:BH,BI:BI)</f>
        <v>VeronicaN</v>
      </c>
      <c r="E3330">
        <v>28934</v>
      </c>
      <c r="F3330" t="s">
        <v>3994</v>
      </c>
      <c r="G3330" s="63">
        <v>45756</v>
      </c>
      <c r="H3330" s="63">
        <v>45862</v>
      </c>
      <c r="I3330" t="s">
        <v>366</v>
      </c>
      <c r="J3330" t="str">
        <f>_xlfn.XLOOKUP(I3330,AS:AS,AU:AU)</f>
        <v>Vuelos</v>
      </c>
      <c r="K3330" t="s">
        <v>33</v>
      </c>
      <c r="L3330">
        <v>3046.33</v>
      </c>
      <c r="M3330">
        <f>L3330*_xlfn.XLOOKUP(K3330,AM:AM,AN:AN)</f>
        <v>2619.8438000000001</v>
      </c>
      <c r="N3330">
        <f>L3330*_xlfn.XLOOKUP(K3330,AM:AM,AO:AO)</f>
        <v>3046.33</v>
      </c>
      <c r="O3330">
        <v>0</v>
      </c>
      <c r="P3330">
        <f>O3330*_xlfn.XLOOKUP(K3330,AM:AM,AN:AN)</f>
        <v>0</v>
      </c>
      <c r="Q3330">
        <f>O3330*_xlfn.XLOOKUP(K3330,AM:AM,AO:AO)</f>
        <v>0</v>
      </c>
      <c r="R3330" t="str">
        <f>_xlfn.XLOOKUP(E3330,AF:AF,AG:AG)</f>
        <v>F1S USA</v>
      </c>
      <c r="S3330" t="str">
        <f>_xlfn.XLOOKUP(E3330,AF:AF,AI:AI)</f>
        <v>United States</v>
      </c>
      <c r="T3330">
        <f>WEEKNUM(G3330)</f>
        <v>15</v>
      </c>
      <c r="U3330">
        <f>YEAR(G3330)</f>
        <v>2025</v>
      </c>
      <c r="V3330" s="117">
        <f>IFERROR(Q3330/N3330,"0")</f>
        <v>0</v>
      </c>
    </row>
    <row r="3331" spans="1:22">
      <c r="A3331" t="str">
        <f>_xlfn.XLOOKUP(D3331,BN:BN,BO:BO)</f>
        <v>México</v>
      </c>
      <c r="B3331" t="s">
        <v>25</v>
      </c>
      <c r="C3331">
        <v>503</v>
      </c>
      <c r="D3331" t="str">
        <f>_xlfn.XLOOKUP(C3331,BH:BH,BI:BI)</f>
        <v>VeronicaN</v>
      </c>
      <c r="E3331">
        <v>28934</v>
      </c>
      <c r="F3331" t="s">
        <v>3995</v>
      </c>
      <c r="G3331" s="63">
        <v>45756</v>
      </c>
      <c r="H3331" s="63">
        <v>45862</v>
      </c>
      <c r="I3331" t="s">
        <v>366</v>
      </c>
      <c r="J3331" t="str">
        <f>_xlfn.XLOOKUP(I3331,AS:AS,AU:AU)</f>
        <v>Vuelos</v>
      </c>
      <c r="K3331" t="s">
        <v>33</v>
      </c>
      <c r="L3331">
        <v>3046.33</v>
      </c>
      <c r="M3331">
        <f>L3331*_xlfn.XLOOKUP(K3331,AM:AM,AN:AN)</f>
        <v>2619.8438000000001</v>
      </c>
      <c r="N3331">
        <f>L3331*_xlfn.XLOOKUP(K3331,AM:AM,AO:AO)</f>
        <v>3046.33</v>
      </c>
      <c r="O3331">
        <v>0</v>
      </c>
      <c r="P3331">
        <f>O3331*_xlfn.XLOOKUP(K3331,AM:AM,AN:AN)</f>
        <v>0</v>
      </c>
      <c r="Q3331">
        <f>O3331*_xlfn.XLOOKUP(K3331,AM:AM,AO:AO)</f>
        <v>0</v>
      </c>
      <c r="R3331" t="str">
        <f>_xlfn.XLOOKUP(E3331,AF:AF,AG:AG)</f>
        <v>F1S USA</v>
      </c>
      <c r="S3331" t="str">
        <f>_xlfn.XLOOKUP(E3331,AF:AF,AI:AI)</f>
        <v>United States</v>
      </c>
      <c r="T3331">
        <f>WEEKNUM(G3331)</f>
        <v>15</v>
      </c>
      <c r="U3331">
        <f>YEAR(G3331)</f>
        <v>2025</v>
      </c>
      <c r="V3331" s="117">
        <f>IFERROR(Q3331/N3331,"0")</f>
        <v>0</v>
      </c>
    </row>
    <row r="3332" spans="1:22">
      <c r="A3332" t="str">
        <f>_xlfn.XLOOKUP(D3332,BN:BN,BO:BO)</f>
        <v>México</v>
      </c>
      <c r="B3332" t="s">
        <v>25</v>
      </c>
      <c r="C3332">
        <v>503</v>
      </c>
      <c r="D3332" t="str">
        <f>_xlfn.XLOOKUP(C3332,BH:BH,BI:BI)</f>
        <v>VeronicaN</v>
      </c>
      <c r="E3332">
        <v>28934</v>
      </c>
      <c r="F3332" t="s">
        <v>3996</v>
      </c>
      <c r="G3332" s="63">
        <v>45756</v>
      </c>
      <c r="H3332" s="63">
        <v>45862</v>
      </c>
      <c r="I3332" t="s">
        <v>366</v>
      </c>
      <c r="J3332" t="str">
        <f>_xlfn.XLOOKUP(I3332,AS:AS,AU:AU)</f>
        <v>Vuelos</v>
      </c>
      <c r="K3332" t="s">
        <v>33</v>
      </c>
      <c r="L3332">
        <v>3046.33</v>
      </c>
      <c r="M3332">
        <f>L3332*_xlfn.XLOOKUP(K3332,AM:AM,AN:AN)</f>
        <v>2619.8438000000001</v>
      </c>
      <c r="N3332">
        <f>L3332*_xlfn.XLOOKUP(K3332,AM:AM,AO:AO)</f>
        <v>3046.33</v>
      </c>
      <c r="O3332">
        <v>0</v>
      </c>
      <c r="P3332">
        <f>O3332*_xlfn.XLOOKUP(K3332,AM:AM,AN:AN)</f>
        <v>0</v>
      </c>
      <c r="Q3332">
        <f>O3332*_xlfn.XLOOKUP(K3332,AM:AM,AO:AO)</f>
        <v>0</v>
      </c>
      <c r="R3332" t="str">
        <f>_xlfn.XLOOKUP(E3332,AF:AF,AG:AG)</f>
        <v>F1S USA</v>
      </c>
      <c r="S3332" t="str">
        <f>_xlfn.XLOOKUP(E3332,AF:AF,AI:AI)</f>
        <v>United States</v>
      </c>
      <c r="T3332">
        <f>WEEKNUM(G3332)</f>
        <v>15</v>
      </c>
      <c r="U3332">
        <f>YEAR(G3332)</f>
        <v>2025</v>
      </c>
      <c r="V3332" s="117">
        <f>IFERROR(Q3332/N3332,"0")</f>
        <v>0</v>
      </c>
    </row>
    <row r="3333" spans="1:22">
      <c r="A3333" t="str">
        <f>_xlfn.XLOOKUP(D3333,BN:BN,BO:BO)</f>
        <v>México</v>
      </c>
      <c r="B3333" t="s">
        <v>25</v>
      </c>
      <c r="C3333">
        <v>503</v>
      </c>
      <c r="D3333" t="str">
        <f>_xlfn.XLOOKUP(C3333,BH:BH,BI:BI)</f>
        <v>VeronicaN</v>
      </c>
      <c r="E3333">
        <v>28934</v>
      </c>
      <c r="F3333" t="s">
        <v>3997</v>
      </c>
      <c r="G3333" s="63">
        <v>45756</v>
      </c>
      <c r="H3333" s="63">
        <v>45862</v>
      </c>
      <c r="I3333" t="s">
        <v>366</v>
      </c>
      <c r="J3333" t="str">
        <f>_xlfn.XLOOKUP(I3333,AS:AS,AU:AU)</f>
        <v>Vuelos</v>
      </c>
      <c r="K3333" t="s">
        <v>33</v>
      </c>
      <c r="L3333">
        <v>3046.33</v>
      </c>
      <c r="M3333">
        <f>L3333*_xlfn.XLOOKUP(K3333,AM:AM,AN:AN)</f>
        <v>2619.8438000000001</v>
      </c>
      <c r="N3333">
        <f>L3333*_xlfn.XLOOKUP(K3333,AM:AM,AO:AO)</f>
        <v>3046.33</v>
      </c>
      <c r="O3333">
        <v>0</v>
      </c>
      <c r="P3333">
        <f>O3333*_xlfn.XLOOKUP(K3333,AM:AM,AN:AN)</f>
        <v>0</v>
      </c>
      <c r="Q3333">
        <f>O3333*_xlfn.XLOOKUP(K3333,AM:AM,AO:AO)</f>
        <v>0</v>
      </c>
      <c r="R3333" t="str">
        <f>_xlfn.XLOOKUP(E3333,AF:AF,AG:AG)</f>
        <v>F1S USA</v>
      </c>
      <c r="S3333" t="str">
        <f>_xlfn.XLOOKUP(E3333,AF:AF,AI:AI)</f>
        <v>United States</v>
      </c>
      <c r="T3333">
        <f>WEEKNUM(G3333)</f>
        <v>15</v>
      </c>
      <c r="U3333">
        <f>YEAR(G3333)</f>
        <v>2025</v>
      </c>
      <c r="V3333" s="117">
        <f>IFERROR(Q3333/N3333,"0")</f>
        <v>0</v>
      </c>
    </row>
    <row r="3334" spans="1:22">
      <c r="A3334" t="str">
        <f>_xlfn.XLOOKUP(D3334,BN:BN,BO:BO)</f>
        <v>México</v>
      </c>
      <c r="B3334" t="s">
        <v>25</v>
      </c>
      <c r="C3334">
        <v>503</v>
      </c>
      <c r="D3334" t="str">
        <f>_xlfn.XLOOKUP(C3334,BH:BH,BI:BI)</f>
        <v>VeronicaN</v>
      </c>
      <c r="E3334">
        <v>28934</v>
      </c>
      <c r="F3334" t="s">
        <v>3998</v>
      </c>
      <c r="G3334" s="63">
        <v>45756</v>
      </c>
      <c r="H3334" s="63">
        <v>45862</v>
      </c>
      <c r="I3334" t="s">
        <v>366</v>
      </c>
      <c r="J3334" t="str">
        <f>_xlfn.XLOOKUP(I3334,AS:AS,AU:AU)</f>
        <v>Vuelos</v>
      </c>
      <c r="K3334" t="s">
        <v>33</v>
      </c>
      <c r="L3334">
        <v>2374.44</v>
      </c>
      <c r="M3334">
        <f>L3334*_xlfn.XLOOKUP(K3334,AM:AM,AN:AN)</f>
        <v>2042.0183999999999</v>
      </c>
      <c r="N3334">
        <f>L3334*_xlfn.XLOOKUP(K3334,AM:AM,AO:AO)</f>
        <v>2374.44</v>
      </c>
      <c r="O3334">
        <v>0</v>
      </c>
      <c r="P3334">
        <f>O3334*_xlfn.XLOOKUP(K3334,AM:AM,AN:AN)</f>
        <v>0</v>
      </c>
      <c r="Q3334">
        <f>O3334*_xlfn.XLOOKUP(K3334,AM:AM,AO:AO)</f>
        <v>0</v>
      </c>
      <c r="R3334" t="str">
        <f>_xlfn.XLOOKUP(E3334,AF:AF,AG:AG)</f>
        <v>F1S USA</v>
      </c>
      <c r="S3334" t="str">
        <f>_xlfn.XLOOKUP(E3334,AF:AF,AI:AI)</f>
        <v>United States</v>
      </c>
      <c r="T3334">
        <f>WEEKNUM(G3334)</f>
        <v>15</v>
      </c>
      <c r="U3334">
        <f>YEAR(G3334)</f>
        <v>2025</v>
      </c>
      <c r="V3334" s="117">
        <f>IFERROR(Q3334/N3334,"0")</f>
        <v>0</v>
      </c>
    </row>
    <row r="3335" spans="1:22">
      <c r="A3335" t="str">
        <f>_xlfn.XLOOKUP(D3335,BN:BN,BO:BO)</f>
        <v>México</v>
      </c>
      <c r="B3335" t="s">
        <v>25</v>
      </c>
      <c r="C3335">
        <v>503</v>
      </c>
      <c r="D3335" t="str">
        <f>_xlfn.XLOOKUP(C3335,BH:BH,BI:BI)</f>
        <v>VeronicaN</v>
      </c>
      <c r="E3335">
        <v>28934</v>
      </c>
      <c r="F3335" t="s">
        <v>3998</v>
      </c>
      <c r="G3335" s="63">
        <v>45756</v>
      </c>
      <c r="H3335" s="63">
        <v>45862</v>
      </c>
      <c r="I3335" t="s">
        <v>366</v>
      </c>
      <c r="J3335" t="str">
        <f>_xlfn.XLOOKUP(I3335,AS:AS,AU:AU)</f>
        <v>Vuelos</v>
      </c>
      <c r="K3335" t="s">
        <v>33</v>
      </c>
      <c r="L3335">
        <v>848.59</v>
      </c>
      <c r="M3335">
        <f>L3335*_xlfn.XLOOKUP(K3335,AM:AM,AN:AN)</f>
        <v>729.78740000000005</v>
      </c>
      <c r="N3335">
        <f>L3335*_xlfn.XLOOKUP(K3335,AM:AM,AO:AO)</f>
        <v>848.59</v>
      </c>
      <c r="O3335">
        <v>33.9</v>
      </c>
      <c r="P3335">
        <f>O3335*_xlfn.XLOOKUP(K3335,AM:AM,AN:AN)</f>
        <v>29.154</v>
      </c>
      <c r="Q3335">
        <f>O3335*_xlfn.XLOOKUP(K3335,AM:AM,AO:AO)</f>
        <v>33.9</v>
      </c>
      <c r="R3335" t="str">
        <f>_xlfn.XLOOKUP(E3335,AF:AF,AG:AG)</f>
        <v>F1S USA</v>
      </c>
      <c r="S3335" t="str">
        <f>_xlfn.XLOOKUP(E3335,AF:AF,AI:AI)</f>
        <v>United States</v>
      </c>
      <c r="T3335">
        <f>WEEKNUM(G3335)</f>
        <v>15</v>
      </c>
      <c r="U3335">
        <f>YEAR(G3335)</f>
        <v>2025</v>
      </c>
      <c r="V3335" s="117">
        <f>IFERROR(Q3335/N3335,"0")</f>
        <v>3.9948620653083348E-2</v>
      </c>
    </row>
    <row r="3336" spans="1:22">
      <c r="A3336" t="str">
        <f>_xlfn.XLOOKUP(D3336,BN:BN,BO:BO)</f>
        <v>México</v>
      </c>
      <c r="B3336" t="s">
        <v>25</v>
      </c>
      <c r="C3336">
        <v>503</v>
      </c>
      <c r="D3336" t="str">
        <f>_xlfn.XLOOKUP(C3336,BH:BH,BI:BI)</f>
        <v>VeronicaN</v>
      </c>
      <c r="E3336">
        <v>0</v>
      </c>
      <c r="F3336" t="s">
        <v>3999</v>
      </c>
      <c r="G3336" s="63">
        <v>45756</v>
      </c>
      <c r="H3336" s="63">
        <v>45862</v>
      </c>
      <c r="I3336" t="s">
        <v>396</v>
      </c>
      <c r="J3336" t="str">
        <f>_xlfn.XLOOKUP(I3336,AS:AS,AU:AU)</f>
        <v>Honorarios</v>
      </c>
      <c r="K3336" t="s">
        <v>33</v>
      </c>
      <c r="L3336">
        <v>35</v>
      </c>
      <c r="M3336">
        <f>L3336*_xlfn.XLOOKUP(K3336,AM:AM,AN:AN)</f>
        <v>30.099999999999998</v>
      </c>
      <c r="N3336">
        <f>L3336*_xlfn.XLOOKUP(K3336,AM:AM,AO:AO)</f>
        <v>35</v>
      </c>
      <c r="O3336">
        <v>35</v>
      </c>
      <c r="P3336">
        <f>O3336*_xlfn.XLOOKUP(K3336,AM:AM,AN:AN)</f>
        <v>30.099999999999998</v>
      </c>
      <c r="Q3336">
        <f>O3336*_xlfn.XLOOKUP(K3336,AM:AM,AO:AO)</f>
        <v>35</v>
      </c>
      <c r="R3336" t="str">
        <f>_xlfn.XLOOKUP(E3336,AF:AF,AG:AG)</f>
        <v>FEES</v>
      </c>
      <c r="S3336">
        <f>_xlfn.XLOOKUP(E3336,AF:AF,AI:AI)</f>
        <v>0</v>
      </c>
      <c r="T3336">
        <f>WEEKNUM(G3336)</f>
        <v>15</v>
      </c>
      <c r="U3336">
        <f>YEAR(G3336)</f>
        <v>2025</v>
      </c>
      <c r="V3336" s="117">
        <f>IFERROR(Q3336/N3336,"0")</f>
        <v>1</v>
      </c>
    </row>
    <row r="3337" spans="1:22">
      <c r="A3337" t="str">
        <f>_xlfn.XLOOKUP(D3337,BN:BN,BO:BO)</f>
        <v>México</v>
      </c>
      <c r="B3337" t="s">
        <v>25</v>
      </c>
      <c r="C3337">
        <v>504</v>
      </c>
      <c r="D3337" t="str">
        <f>_xlfn.XLOOKUP(C3337,BH:BH,BI:BI)</f>
        <v>MarujaN</v>
      </c>
      <c r="E3337">
        <v>23789</v>
      </c>
      <c r="F3337" t="s">
        <v>4000</v>
      </c>
      <c r="G3337" s="63">
        <v>46026</v>
      </c>
      <c r="H3337" s="63">
        <v>46034</v>
      </c>
      <c r="I3337" t="s">
        <v>376</v>
      </c>
      <c r="J3337" t="str">
        <f>_xlfn.XLOOKUP(I3337,AS:AS,AU:AU)</f>
        <v>Hotel</v>
      </c>
      <c r="K3337" t="s">
        <v>33</v>
      </c>
      <c r="L3337">
        <v>22527.7</v>
      </c>
      <c r="M3337">
        <f>L3337*_xlfn.XLOOKUP(K3337,AM:AM,AN:AN)</f>
        <v>19373.822</v>
      </c>
      <c r="N3337">
        <f>L3337*_xlfn.XLOOKUP(K3337,AM:AM,AO:AO)</f>
        <v>22527.7</v>
      </c>
      <c r="O3337">
        <v>4642.7</v>
      </c>
      <c r="P3337">
        <f>O3337*_xlfn.XLOOKUP(K3337,AM:AM,AN:AN)</f>
        <v>3992.7219999999998</v>
      </c>
      <c r="Q3337">
        <f>O3337*_xlfn.XLOOKUP(K3337,AM:AM,AO:AO)</f>
        <v>4642.7</v>
      </c>
      <c r="R3337" t="str">
        <f>_xlfn.XLOOKUP(E3337,AF:AF,AG:AG)</f>
        <v>TRIUMPH TRAVEL</v>
      </c>
      <c r="S3337" t="str">
        <f>_xlfn.XLOOKUP(E3337,AF:AF,AI:AI)</f>
        <v>South Africa</v>
      </c>
      <c r="T3337">
        <f>WEEKNUM(G3337)</f>
        <v>2</v>
      </c>
      <c r="U3337">
        <f>YEAR(G3337)</f>
        <v>2026</v>
      </c>
      <c r="V3337" s="117">
        <f>IFERROR(Q3337/N3337,"0")</f>
        <v>0.20608850437461435</v>
      </c>
    </row>
    <row r="3338" spans="1:22">
      <c r="A3338" t="str">
        <f>_xlfn.XLOOKUP(D3338,BN:BN,BO:BO)</f>
        <v>México</v>
      </c>
      <c r="B3338" t="s">
        <v>25</v>
      </c>
      <c r="C3338">
        <v>505</v>
      </c>
      <c r="D3338" t="str">
        <f>_xlfn.XLOOKUP(C3338,BH:BH,BI:BI)</f>
        <v>MinervaH</v>
      </c>
      <c r="E3338">
        <v>25780</v>
      </c>
      <c r="F3338" t="s">
        <v>4001</v>
      </c>
      <c r="G3338" s="63">
        <v>45852</v>
      </c>
      <c r="H3338" s="63">
        <v>45852</v>
      </c>
      <c r="I3338" t="s">
        <v>425</v>
      </c>
      <c r="J3338" t="str">
        <f>_xlfn.XLOOKUP(I3338,AS:AS,AU:AU)</f>
        <v>Traslados</v>
      </c>
      <c r="K3338" t="s">
        <v>27</v>
      </c>
      <c r="L3338">
        <v>275</v>
      </c>
      <c r="M3338">
        <f>L3338*_xlfn.XLOOKUP(K3338,AM:AM,AN:AN)</f>
        <v>275</v>
      </c>
      <c r="N3338">
        <f>L3338*_xlfn.XLOOKUP(K3338,AM:AM,AO:AO)</f>
        <v>319</v>
      </c>
      <c r="O3338">
        <v>41.25</v>
      </c>
      <c r="P3338">
        <f>O3338*_xlfn.XLOOKUP(K3338,AM:AM,AN:AN)</f>
        <v>41.25</v>
      </c>
      <c r="Q3338">
        <f>O3338*_xlfn.XLOOKUP(K3338,AM:AM,AO:AO)</f>
        <v>47.849999999999994</v>
      </c>
      <c r="R3338" t="str">
        <f>_xlfn.XLOOKUP(E3338,AF:AF,AG:AG)</f>
        <v>ROLZO</v>
      </c>
      <c r="S3338" t="str">
        <f>_xlfn.XLOOKUP(E3338,AF:AF,AI:AI)</f>
        <v>United Kingdom</v>
      </c>
      <c r="T3338">
        <f>WEEKNUM(G3338)</f>
        <v>29</v>
      </c>
      <c r="U3338">
        <f>YEAR(G3338)</f>
        <v>2025</v>
      </c>
      <c r="V3338" s="117">
        <f>IFERROR(Q3338/N3338,"0")</f>
        <v>0.15</v>
      </c>
    </row>
    <row r="3339" spans="1:22">
      <c r="A3339" t="str">
        <f>_xlfn.XLOOKUP(D3339,BN:BN,BO:BO)</f>
        <v>México</v>
      </c>
      <c r="B3339" t="s">
        <v>25</v>
      </c>
      <c r="C3339">
        <v>505</v>
      </c>
      <c r="D3339" t="str">
        <f>_xlfn.XLOOKUP(C3339,BH:BH,BI:BI)</f>
        <v>MinervaH</v>
      </c>
      <c r="E3339">
        <v>25780</v>
      </c>
      <c r="F3339" t="s">
        <v>4002</v>
      </c>
      <c r="G3339" s="63">
        <v>45858</v>
      </c>
      <c r="H3339" s="63">
        <v>45858</v>
      </c>
      <c r="I3339" t="s">
        <v>425</v>
      </c>
      <c r="J3339" t="str">
        <f>_xlfn.XLOOKUP(I3339,AS:AS,AU:AU)</f>
        <v>Traslados</v>
      </c>
      <c r="K3339" t="s">
        <v>27</v>
      </c>
      <c r="L3339">
        <v>1370</v>
      </c>
      <c r="M3339">
        <f>L3339*_xlfn.XLOOKUP(K3339,AM:AM,AN:AN)</f>
        <v>1370</v>
      </c>
      <c r="N3339">
        <f>L3339*_xlfn.XLOOKUP(K3339,AM:AM,AO:AO)</f>
        <v>1589.1999999999998</v>
      </c>
      <c r="O3339">
        <v>205.5</v>
      </c>
      <c r="P3339">
        <f>O3339*_xlfn.XLOOKUP(K3339,AM:AM,AN:AN)</f>
        <v>205.5</v>
      </c>
      <c r="Q3339">
        <f>O3339*_xlfn.XLOOKUP(K3339,AM:AM,AO:AO)</f>
        <v>238.38</v>
      </c>
      <c r="R3339" t="str">
        <f>_xlfn.XLOOKUP(E3339,AF:AF,AG:AG)</f>
        <v>ROLZO</v>
      </c>
      <c r="S3339" t="str">
        <f>_xlfn.XLOOKUP(E3339,AF:AF,AI:AI)</f>
        <v>United Kingdom</v>
      </c>
      <c r="T3339">
        <f>WEEKNUM(G3339)</f>
        <v>30</v>
      </c>
      <c r="U3339">
        <f>YEAR(G3339)</f>
        <v>2025</v>
      </c>
      <c r="V3339" s="117">
        <f>IFERROR(Q3339/N3339,"0")</f>
        <v>0.15000000000000002</v>
      </c>
    </row>
    <row r="3340" spans="1:22">
      <c r="A3340" t="str">
        <f>_xlfn.XLOOKUP(D3340,BN:BN,BO:BO)</f>
        <v>México</v>
      </c>
      <c r="B3340" t="s">
        <v>25</v>
      </c>
      <c r="C3340">
        <v>505</v>
      </c>
      <c r="D3340" t="str">
        <f>_xlfn.XLOOKUP(C3340,BH:BH,BI:BI)</f>
        <v>MinervaH</v>
      </c>
      <c r="E3340">
        <v>25780</v>
      </c>
      <c r="F3340" t="s">
        <v>4003</v>
      </c>
      <c r="G3340" s="63">
        <v>45859</v>
      </c>
      <c r="H3340" s="63">
        <v>45859</v>
      </c>
      <c r="I3340" t="s">
        <v>425</v>
      </c>
      <c r="J3340" t="str">
        <f>_xlfn.XLOOKUP(I3340,AS:AS,AU:AU)</f>
        <v>Traslados</v>
      </c>
      <c r="K3340" t="s">
        <v>27</v>
      </c>
      <c r="L3340">
        <v>1230</v>
      </c>
      <c r="M3340">
        <f>L3340*_xlfn.XLOOKUP(K3340,AM:AM,AN:AN)</f>
        <v>1230</v>
      </c>
      <c r="N3340">
        <f>L3340*_xlfn.XLOOKUP(K3340,AM:AM,AO:AO)</f>
        <v>1426.8</v>
      </c>
      <c r="O3340">
        <v>184.5</v>
      </c>
      <c r="P3340">
        <f>O3340*_xlfn.XLOOKUP(K3340,AM:AM,AN:AN)</f>
        <v>184.5</v>
      </c>
      <c r="Q3340">
        <f>O3340*_xlfn.XLOOKUP(K3340,AM:AM,AO:AO)</f>
        <v>214.01999999999998</v>
      </c>
      <c r="R3340" t="str">
        <f>_xlfn.XLOOKUP(E3340,AF:AF,AG:AG)</f>
        <v>ROLZO</v>
      </c>
      <c r="S3340" t="str">
        <f>_xlfn.XLOOKUP(E3340,AF:AF,AI:AI)</f>
        <v>United Kingdom</v>
      </c>
      <c r="T3340">
        <f>WEEKNUM(G3340)</f>
        <v>30</v>
      </c>
      <c r="U3340">
        <f>YEAR(G3340)</f>
        <v>2025</v>
      </c>
      <c r="V3340" s="117">
        <f>IFERROR(Q3340/N3340,"0")</f>
        <v>0.15</v>
      </c>
    </row>
    <row r="3341" spans="1:22">
      <c r="A3341" t="str">
        <f>_xlfn.XLOOKUP(D3341,BN:BN,BO:BO)</f>
        <v>México</v>
      </c>
      <c r="B3341" t="s">
        <v>25</v>
      </c>
      <c r="C3341">
        <v>505</v>
      </c>
      <c r="D3341" t="str">
        <f>_xlfn.XLOOKUP(C3341,BH:BH,BI:BI)</f>
        <v>MinervaH</v>
      </c>
      <c r="E3341">
        <v>25780</v>
      </c>
      <c r="F3341" t="s">
        <v>4004</v>
      </c>
      <c r="G3341" s="63">
        <v>45860</v>
      </c>
      <c r="H3341" s="63">
        <v>45860</v>
      </c>
      <c r="I3341" t="s">
        <v>425</v>
      </c>
      <c r="J3341" t="str">
        <f>_xlfn.XLOOKUP(I3341,AS:AS,AU:AU)</f>
        <v>Traslados</v>
      </c>
      <c r="K3341" t="s">
        <v>27</v>
      </c>
      <c r="L3341">
        <v>1185</v>
      </c>
      <c r="M3341">
        <f>L3341*_xlfn.XLOOKUP(K3341,AM:AM,AN:AN)</f>
        <v>1185</v>
      </c>
      <c r="N3341">
        <f>L3341*_xlfn.XLOOKUP(K3341,AM:AM,AO:AO)</f>
        <v>1374.6</v>
      </c>
      <c r="O3341">
        <v>177.75</v>
      </c>
      <c r="P3341">
        <f>O3341*_xlfn.XLOOKUP(K3341,AM:AM,AN:AN)</f>
        <v>177.75</v>
      </c>
      <c r="Q3341">
        <f>O3341*_xlfn.XLOOKUP(K3341,AM:AM,AO:AO)</f>
        <v>206.19</v>
      </c>
      <c r="R3341" t="str">
        <f>_xlfn.XLOOKUP(E3341,AF:AF,AG:AG)</f>
        <v>ROLZO</v>
      </c>
      <c r="S3341" t="str">
        <f>_xlfn.XLOOKUP(E3341,AF:AF,AI:AI)</f>
        <v>United Kingdom</v>
      </c>
      <c r="T3341">
        <f>WEEKNUM(G3341)</f>
        <v>30</v>
      </c>
      <c r="U3341">
        <f>YEAR(G3341)</f>
        <v>2025</v>
      </c>
      <c r="V3341" s="117">
        <f>IFERROR(Q3341/N3341,"0")</f>
        <v>0.15</v>
      </c>
    </row>
    <row r="3342" spans="1:22">
      <c r="A3342" t="str">
        <f>_xlfn.XLOOKUP(D3342,BN:BN,BO:BO)</f>
        <v>México</v>
      </c>
      <c r="B3342" t="s">
        <v>25</v>
      </c>
      <c r="C3342">
        <v>505</v>
      </c>
      <c r="D3342" t="str">
        <f>_xlfn.XLOOKUP(C3342,BH:BH,BI:BI)</f>
        <v>MinervaH</v>
      </c>
      <c r="E3342">
        <v>25780</v>
      </c>
      <c r="F3342" t="s">
        <v>4005</v>
      </c>
      <c r="G3342" s="63">
        <v>45860</v>
      </c>
      <c r="H3342" s="63">
        <v>45860</v>
      </c>
      <c r="I3342" t="s">
        <v>425</v>
      </c>
      <c r="J3342" t="str">
        <f>_xlfn.XLOOKUP(I3342,AS:AS,AU:AU)</f>
        <v>Traslados</v>
      </c>
      <c r="K3342" t="s">
        <v>27</v>
      </c>
      <c r="L3342">
        <v>1120</v>
      </c>
      <c r="M3342">
        <f>L3342*_xlfn.XLOOKUP(K3342,AM:AM,AN:AN)</f>
        <v>1120</v>
      </c>
      <c r="N3342">
        <f>L3342*_xlfn.XLOOKUP(K3342,AM:AM,AO:AO)</f>
        <v>1299.1999999999998</v>
      </c>
      <c r="O3342">
        <v>168</v>
      </c>
      <c r="P3342">
        <f>O3342*_xlfn.XLOOKUP(K3342,AM:AM,AN:AN)</f>
        <v>168</v>
      </c>
      <c r="Q3342">
        <f>O3342*_xlfn.XLOOKUP(K3342,AM:AM,AO:AO)</f>
        <v>194.88</v>
      </c>
      <c r="R3342" t="str">
        <f>_xlfn.XLOOKUP(E3342,AF:AF,AG:AG)</f>
        <v>ROLZO</v>
      </c>
      <c r="S3342" t="str">
        <f>_xlfn.XLOOKUP(E3342,AF:AF,AI:AI)</f>
        <v>United Kingdom</v>
      </c>
      <c r="T3342">
        <f>WEEKNUM(G3342)</f>
        <v>30</v>
      </c>
      <c r="U3342">
        <f>YEAR(G3342)</f>
        <v>2025</v>
      </c>
      <c r="V3342" s="117">
        <f>IFERROR(Q3342/N3342,"0")</f>
        <v>0.15000000000000002</v>
      </c>
    </row>
    <row r="3343" spans="1:22">
      <c r="A3343" t="str">
        <f>_xlfn.XLOOKUP(D3343,BN:BN,BO:BO)</f>
        <v>México</v>
      </c>
      <c r="B3343" t="s">
        <v>25</v>
      </c>
      <c r="C3343">
        <v>505</v>
      </c>
      <c r="D3343" t="str">
        <f>_xlfn.XLOOKUP(C3343,BH:BH,BI:BI)</f>
        <v>MinervaH</v>
      </c>
      <c r="E3343">
        <v>25780</v>
      </c>
      <c r="F3343" t="s">
        <v>4006</v>
      </c>
      <c r="G3343" s="63">
        <v>45861</v>
      </c>
      <c r="H3343" s="63">
        <v>45861</v>
      </c>
      <c r="I3343" t="s">
        <v>425</v>
      </c>
      <c r="J3343" t="str">
        <f>_xlfn.XLOOKUP(I3343,AS:AS,AU:AU)</f>
        <v>Traslados</v>
      </c>
      <c r="K3343" t="s">
        <v>27</v>
      </c>
      <c r="L3343">
        <v>1245</v>
      </c>
      <c r="M3343">
        <f>L3343*_xlfn.XLOOKUP(K3343,AM:AM,AN:AN)</f>
        <v>1245</v>
      </c>
      <c r="N3343">
        <f>L3343*_xlfn.XLOOKUP(K3343,AM:AM,AO:AO)</f>
        <v>1444.1999999999998</v>
      </c>
      <c r="O3343">
        <v>186.75</v>
      </c>
      <c r="P3343">
        <f>O3343*_xlfn.XLOOKUP(K3343,AM:AM,AN:AN)</f>
        <v>186.75</v>
      </c>
      <c r="Q3343">
        <f>O3343*_xlfn.XLOOKUP(K3343,AM:AM,AO:AO)</f>
        <v>216.63</v>
      </c>
      <c r="R3343" t="str">
        <f>_xlfn.XLOOKUP(E3343,AF:AF,AG:AG)</f>
        <v>ROLZO</v>
      </c>
      <c r="S3343" t="str">
        <f>_xlfn.XLOOKUP(E3343,AF:AF,AI:AI)</f>
        <v>United Kingdom</v>
      </c>
      <c r="T3343">
        <f>WEEKNUM(G3343)</f>
        <v>30</v>
      </c>
      <c r="U3343">
        <f>YEAR(G3343)</f>
        <v>2025</v>
      </c>
      <c r="V3343" s="117">
        <f>IFERROR(Q3343/N3343,"0")</f>
        <v>0.15000000000000002</v>
      </c>
    </row>
    <row r="3344" spans="1:22">
      <c r="A3344" t="str">
        <f>_xlfn.XLOOKUP(D3344,BN:BN,BO:BO)</f>
        <v>México</v>
      </c>
      <c r="B3344" t="s">
        <v>25</v>
      </c>
      <c r="C3344">
        <v>505</v>
      </c>
      <c r="D3344" t="str">
        <f>_xlfn.XLOOKUP(C3344,BH:BH,BI:BI)</f>
        <v>MinervaH</v>
      </c>
      <c r="E3344">
        <v>25780</v>
      </c>
      <c r="F3344" t="s">
        <v>4006</v>
      </c>
      <c r="G3344" s="63">
        <v>45861</v>
      </c>
      <c r="H3344" s="63">
        <v>45861</v>
      </c>
      <c r="I3344" t="s">
        <v>425</v>
      </c>
      <c r="J3344" t="str">
        <f>_xlfn.XLOOKUP(I3344,AS:AS,AU:AU)</f>
        <v>Traslados</v>
      </c>
      <c r="K3344" t="s">
        <v>27</v>
      </c>
      <c r="L3344">
        <v>1055</v>
      </c>
      <c r="M3344">
        <f>L3344*_xlfn.XLOOKUP(K3344,AM:AM,AN:AN)</f>
        <v>1055</v>
      </c>
      <c r="N3344">
        <f>L3344*_xlfn.XLOOKUP(K3344,AM:AM,AO:AO)</f>
        <v>1223.8</v>
      </c>
      <c r="O3344">
        <v>158.25</v>
      </c>
      <c r="P3344">
        <f>O3344*_xlfn.XLOOKUP(K3344,AM:AM,AN:AN)</f>
        <v>158.25</v>
      </c>
      <c r="Q3344">
        <f>O3344*_xlfn.XLOOKUP(K3344,AM:AM,AO:AO)</f>
        <v>183.57</v>
      </c>
      <c r="R3344" t="str">
        <f>_xlfn.XLOOKUP(E3344,AF:AF,AG:AG)</f>
        <v>ROLZO</v>
      </c>
      <c r="S3344" t="str">
        <f>_xlfn.XLOOKUP(E3344,AF:AF,AI:AI)</f>
        <v>United Kingdom</v>
      </c>
      <c r="T3344">
        <f>WEEKNUM(G3344)</f>
        <v>30</v>
      </c>
      <c r="U3344">
        <f>YEAR(G3344)</f>
        <v>2025</v>
      </c>
      <c r="V3344" s="117">
        <f>IFERROR(Q3344/N3344,"0")</f>
        <v>0.15</v>
      </c>
    </row>
    <row r="3345" spans="1:22">
      <c r="A3345" t="str">
        <f>_xlfn.XLOOKUP(D3345,BN:BN,BO:BO)</f>
        <v>México</v>
      </c>
      <c r="B3345" t="s">
        <v>25</v>
      </c>
      <c r="C3345">
        <v>505</v>
      </c>
      <c r="D3345" t="str">
        <f>_xlfn.XLOOKUP(C3345,BH:BH,BI:BI)</f>
        <v>MinervaH</v>
      </c>
      <c r="E3345">
        <v>25780</v>
      </c>
      <c r="F3345" t="s">
        <v>4007</v>
      </c>
      <c r="G3345" s="63">
        <v>45866</v>
      </c>
      <c r="H3345" s="63">
        <v>45866</v>
      </c>
      <c r="I3345" t="s">
        <v>425</v>
      </c>
      <c r="J3345" t="str">
        <f>_xlfn.XLOOKUP(I3345,AS:AS,AU:AU)</f>
        <v>Traslados</v>
      </c>
      <c r="K3345" t="s">
        <v>27</v>
      </c>
      <c r="L3345">
        <v>410</v>
      </c>
      <c r="M3345">
        <f>L3345*_xlfn.XLOOKUP(K3345,AM:AM,AN:AN)</f>
        <v>410</v>
      </c>
      <c r="N3345">
        <f>L3345*_xlfn.XLOOKUP(K3345,AM:AM,AO:AO)</f>
        <v>475.59999999999997</v>
      </c>
      <c r="O3345">
        <v>61.5</v>
      </c>
      <c r="P3345">
        <f>O3345*_xlfn.XLOOKUP(K3345,AM:AM,AN:AN)</f>
        <v>61.5</v>
      </c>
      <c r="Q3345">
        <f>O3345*_xlfn.XLOOKUP(K3345,AM:AM,AO:AO)</f>
        <v>71.339999999999989</v>
      </c>
      <c r="R3345" t="str">
        <f>_xlfn.XLOOKUP(E3345,AF:AF,AG:AG)</f>
        <v>ROLZO</v>
      </c>
      <c r="S3345" t="str">
        <f>_xlfn.XLOOKUP(E3345,AF:AF,AI:AI)</f>
        <v>United Kingdom</v>
      </c>
      <c r="T3345">
        <f>WEEKNUM(G3345)</f>
        <v>31</v>
      </c>
      <c r="U3345">
        <f>YEAR(G3345)</f>
        <v>2025</v>
      </c>
      <c r="V3345" s="117">
        <f>IFERROR(Q3345/N3345,"0")</f>
        <v>0.15</v>
      </c>
    </row>
    <row r="3346" spans="1:22">
      <c r="A3346" t="str">
        <f>_xlfn.XLOOKUP(D3346,BN:BN,BO:BO)</f>
        <v>México</v>
      </c>
      <c r="B3346" t="s">
        <v>25</v>
      </c>
      <c r="C3346">
        <v>505</v>
      </c>
      <c r="D3346" t="str">
        <f>_xlfn.XLOOKUP(C3346,BH:BH,BI:BI)</f>
        <v>MinervaH</v>
      </c>
      <c r="E3346">
        <v>25780</v>
      </c>
      <c r="F3346" t="s">
        <v>4008</v>
      </c>
      <c r="G3346" s="63">
        <v>45866</v>
      </c>
      <c r="H3346" s="63">
        <v>45866</v>
      </c>
      <c r="I3346" t="s">
        <v>425</v>
      </c>
      <c r="J3346" t="str">
        <f>_xlfn.XLOOKUP(I3346,AS:AS,AU:AU)</f>
        <v>Traslados</v>
      </c>
      <c r="K3346" t="s">
        <v>27</v>
      </c>
      <c r="L3346">
        <v>410</v>
      </c>
      <c r="M3346">
        <f>L3346*_xlfn.XLOOKUP(K3346,AM:AM,AN:AN)</f>
        <v>410</v>
      </c>
      <c r="N3346">
        <f>L3346*_xlfn.XLOOKUP(K3346,AM:AM,AO:AO)</f>
        <v>475.59999999999997</v>
      </c>
      <c r="O3346">
        <v>61.5</v>
      </c>
      <c r="P3346">
        <f>O3346*_xlfn.XLOOKUP(K3346,AM:AM,AN:AN)</f>
        <v>61.5</v>
      </c>
      <c r="Q3346">
        <f>O3346*_xlfn.XLOOKUP(K3346,AM:AM,AO:AO)</f>
        <v>71.339999999999989</v>
      </c>
      <c r="R3346" t="str">
        <f>_xlfn.XLOOKUP(E3346,AF:AF,AG:AG)</f>
        <v>ROLZO</v>
      </c>
      <c r="S3346" t="str">
        <f>_xlfn.XLOOKUP(E3346,AF:AF,AI:AI)</f>
        <v>United Kingdom</v>
      </c>
      <c r="T3346">
        <f>WEEKNUM(G3346)</f>
        <v>31</v>
      </c>
      <c r="U3346">
        <f>YEAR(G3346)</f>
        <v>2025</v>
      </c>
      <c r="V3346" s="117">
        <f>IFERROR(Q3346/N3346,"0")</f>
        <v>0.15</v>
      </c>
    </row>
    <row r="3347" spans="1:22">
      <c r="A3347" t="str">
        <f>_xlfn.XLOOKUP(D3347,BN:BN,BO:BO)</f>
        <v>México</v>
      </c>
      <c r="B3347" t="s">
        <v>25</v>
      </c>
      <c r="C3347">
        <v>505</v>
      </c>
      <c r="D3347" t="str">
        <f>_xlfn.XLOOKUP(C3347,BH:BH,BI:BI)</f>
        <v>MinervaH</v>
      </c>
      <c r="E3347">
        <v>29607</v>
      </c>
      <c r="F3347" t="s">
        <v>4009</v>
      </c>
      <c r="G3347" s="63">
        <v>45860</v>
      </c>
      <c r="H3347" s="63">
        <v>45860</v>
      </c>
      <c r="I3347" t="s">
        <v>418</v>
      </c>
      <c r="J3347" t="str">
        <f>_xlfn.XLOOKUP(I3347,AS:AS,AU:AU)</f>
        <v>Otros</v>
      </c>
      <c r="K3347" t="s">
        <v>27</v>
      </c>
      <c r="L3347">
        <v>206.96</v>
      </c>
      <c r="M3347">
        <f>L3347*_xlfn.XLOOKUP(K3347,AM:AM,AN:AN)</f>
        <v>206.96</v>
      </c>
      <c r="N3347">
        <f>L3347*_xlfn.XLOOKUP(K3347,AM:AM,AO:AO)</f>
        <v>240.0736</v>
      </c>
      <c r="O3347">
        <v>0</v>
      </c>
      <c r="P3347">
        <f>O3347*_xlfn.XLOOKUP(K3347,AM:AM,AN:AN)</f>
        <v>0</v>
      </c>
      <c r="Q3347">
        <f>O3347*_xlfn.XLOOKUP(K3347,AM:AM,AO:AO)</f>
        <v>0</v>
      </c>
      <c r="R3347" t="str">
        <f>_xlfn.XLOOKUP(E3347,AF:AF,AG:AG)</f>
        <v>Headout</v>
      </c>
      <c r="S3347" t="str">
        <f>_xlfn.XLOOKUP(E3347,AF:AF,AI:AI)</f>
        <v>United States</v>
      </c>
      <c r="T3347">
        <f>WEEKNUM(G3347)</f>
        <v>30</v>
      </c>
      <c r="U3347">
        <f>YEAR(G3347)</f>
        <v>2025</v>
      </c>
      <c r="V3347" s="117">
        <f>IFERROR(Q3347/N3347,"0")</f>
        <v>0</v>
      </c>
    </row>
    <row r="3348" spans="1:22">
      <c r="A3348" t="str">
        <f>_xlfn.XLOOKUP(D3348,BN:BN,BO:BO)</f>
        <v>México</v>
      </c>
      <c r="B3348" t="s">
        <v>25</v>
      </c>
      <c r="C3348">
        <v>505</v>
      </c>
      <c r="D3348" t="str">
        <f>_xlfn.XLOOKUP(C3348,BH:BH,BI:BI)</f>
        <v>MinervaH</v>
      </c>
      <c r="E3348">
        <v>25780</v>
      </c>
      <c r="F3348" t="s">
        <v>4010</v>
      </c>
      <c r="G3348" s="63">
        <v>45858</v>
      </c>
      <c r="H3348" s="63">
        <v>45858</v>
      </c>
      <c r="I3348" t="s">
        <v>425</v>
      </c>
      <c r="J3348" t="str">
        <f>_xlfn.XLOOKUP(I3348,AS:AS,AU:AU)</f>
        <v>Traslados</v>
      </c>
      <c r="K3348" t="s">
        <v>27</v>
      </c>
      <c r="L3348">
        <v>125</v>
      </c>
      <c r="M3348">
        <f>L3348*_xlfn.XLOOKUP(K3348,AM:AM,AN:AN)</f>
        <v>125</v>
      </c>
      <c r="N3348">
        <f>L3348*_xlfn.XLOOKUP(K3348,AM:AM,AO:AO)</f>
        <v>145</v>
      </c>
      <c r="O3348">
        <v>18.75</v>
      </c>
      <c r="P3348">
        <f>O3348*_xlfn.XLOOKUP(K3348,AM:AM,AN:AN)</f>
        <v>18.75</v>
      </c>
      <c r="Q3348">
        <f>O3348*_xlfn.XLOOKUP(K3348,AM:AM,AO:AO)</f>
        <v>21.75</v>
      </c>
      <c r="R3348" t="str">
        <f>_xlfn.XLOOKUP(E3348,AF:AF,AG:AG)</f>
        <v>ROLZO</v>
      </c>
      <c r="S3348" t="str">
        <f>_xlfn.XLOOKUP(E3348,AF:AF,AI:AI)</f>
        <v>United Kingdom</v>
      </c>
      <c r="T3348">
        <f>WEEKNUM(G3348)</f>
        <v>30</v>
      </c>
      <c r="U3348">
        <f>YEAR(G3348)</f>
        <v>2025</v>
      </c>
      <c r="V3348" s="117">
        <f>IFERROR(Q3348/N3348,"0")</f>
        <v>0.15</v>
      </c>
    </row>
    <row r="3349" spans="1:22">
      <c r="A3349" t="str">
        <f>_xlfn.XLOOKUP(D3349,BN:BN,BO:BO)</f>
        <v>Madrid</v>
      </c>
      <c r="B3349" t="s">
        <v>25</v>
      </c>
      <c r="C3349">
        <v>506</v>
      </c>
      <c r="D3349" t="str">
        <f>_xlfn.XLOOKUP(C3349,BH:BH,BI:BI)</f>
        <v>MartinB</v>
      </c>
      <c r="E3349">
        <v>28934</v>
      </c>
      <c r="F3349" t="s">
        <v>4011</v>
      </c>
      <c r="G3349" s="63">
        <v>45862</v>
      </c>
      <c r="H3349" t="s">
        <v>218</v>
      </c>
      <c r="I3349" t="s">
        <v>366</v>
      </c>
      <c r="J3349" t="str">
        <f>_xlfn.XLOOKUP(I3349,AS:AS,AU:AU)</f>
        <v>Vuelos</v>
      </c>
      <c r="K3349" t="s">
        <v>33</v>
      </c>
      <c r="L3349">
        <v>6616.91</v>
      </c>
      <c r="M3349">
        <f>L3349*_xlfn.XLOOKUP(K3349,AM:AM,AN:AN)</f>
        <v>5690.5425999999998</v>
      </c>
      <c r="N3349">
        <f>L3349*_xlfn.XLOOKUP(K3349,AM:AM,AO:AO)</f>
        <v>6616.91</v>
      </c>
      <c r="O3349">
        <v>763.75</v>
      </c>
      <c r="P3349">
        <f>O3349*_xlfn.XLOOKUP(K3349,AM:AM,AN:AN)</f>
        <v>656.82500000000005</v>
      </c>
      <c r="Q3349">
        <f>O3349*_xlfn.XLOOKUP(K3349,AM:AM,AO:AO)</f>
        <v>763.75</v>
      </c>
      <c r="R3349" t="str">
        <f>_xlfn.XLOOKUP(E3349,AF:AF,AG:AG)</f>
        <v>F1S USA</v>
      </c>
      <c r="S3349" t="str">
        <f>_xlfn.XLOOKUP(E3349,AF:AF,AI:AI)</f>
        <v>United States</v>
      </c>
      <c r="T3349">
        <f>WEEKNUM(G3349)</f>
        <v>30</v>
      </c>
      <c r="U3349">
        <f>YEAR(G3349)</f>
        <v>2025</v>
      </c>
      <c r="V3349" s="117">
        <f>IFERROR(Q3349/N3349,"0")</f>
        <v>0.11542396677603292</v>
      </c>
    </row>
    <row r="3350" spans="1:22">
      <c r="A3350" t="str">
        <f>_xlfn.XLOOKUP(D3350,BN:BN,BO:BO)</f>
        <v>Madrid</v>
      </c>
      <c r="B3350" t="s">
        <v>25</v>
      </c>
      <c r="C3350">
        <v>506</v>
      </c>
      <c r="D3350" t="str">
        <f>_xlfn.XLOOKUP(C3350,BH:BH,BI:BI)</f>
        <v>MartinB</v>
      </c>
      <c r="E3350">
        <v>28934</v>
      </c>
      <c r="F3350" t="s">
        <v>4012</v>
      </c>
      <c r="G3350" s="63">
        <v>45862</v>
      </c>
      <c r="H3350" t="s">
        <v>218</v>
      </c>
      <c r="I3350" t="s">
        <v>366</v>
      </c>
      <c r="J3350" t="str">
        <f>_xlfn.XLOOKUP(I3350,AS:AS,AU:AU)</f>
        <v>Vuelos</v>
      </c>
      <c r="K3350" t="s">
        <v>33</v>
      </c>
      <c r="L3350">
        <v>6616.91</v>
      </c>
      <c r="M3350">
        <f>L3350*_xlfn.XLOOKUP(K3350,AM:AM,AN:AN)</f>
        <v>5690.5425999999998</v>
      </c>
      <c r="N3350">
        <f>L3350*_xlfn.XLOOKUP(K3350,AM:AM,AO:AO)</f>
        <v>6616.91</v>
      </c>
      <c r="O3350">
        <v>763.75</v>
      </c>
      <c r="P3350">
        <f>O3350*_xlfn.XLOOKUP(K3350,AM:AM,AN:AN)</f>
        <v>656.82500000000005</v>
      </c>
      <c r="Q3350">
        <f>O3350*_xlfn.XLOOKUP(K3350,AM:AM,AO:AO)</f>
        <v>763.75</v>
      </c>
      <c r="R3350" t="str">
        <f>_xlfn.XLOOKUP(E3350,AF:AF,AG:AG)</f>
        <v>F1S USA</v>
      </c>
      <c r="S3350" t="str">
        <f>_xlfn.XLOOKUP(E3350,AF:AF,AI:AI)</f>
        <v>United States</v>
      </c>
      <c r="T3350">
        <f>WEEKNUM(G3350)</f>
        <v>30</v>
      </c>
      <c r="U3350">
        <f>YEAR(G3350)</f>
        <v>2025</v>
      </c>
      <c r="V3350" s="117">
        <f>IFERROR(Q3350/N3350,"0")</f>
        <v>0.11542396677603292</v>
      </c>
    </row>
    <row r="3351" spans="1:22">
      <c r="A3351" t="str">
        <f>_xlfn.XLOOKUP(D3351,BN:BN,BO:BO)</f>
        <v>Madrid</v>
      </c>
      <c r="B3351" t="s">
        <v>25</v>
      </c>
      <c r="C3351">
        <v>506</v>
      </c>
      <c r="D3351" t="str">
        <f>_xlfn.XLOOKUP(C3351,BH:BH,BI:BI)</f>
        <v>MartinB</v>
      </c>
      <c r="E3351">
        <v>28934</v>
      </c>
      <c r="F3351" t="s">
        <v>4011</v>
      </c>
      <c r="G3351" s="63">
        <v>45874</v>
      </c>
      <c r="H3351" s="63" t="s">
        <v>218</v>
      </c>
      <c r="I3351" t="s">
        <v>366</v>
      </c>
      <c r="J3351" t="str">
        <f>_xlfn.XLOOKUP(I3351,AS:AS,AU:AU)</f>
        <v>Vuelos</v>
      </c>
      <c r="K3351" t="s">
        <v>33</v>
      </c>
      <c r="L3351">
        <v>281.7</v>
      </c>
      <c r="M3351">
        <f>L3351*_xlfn.XLOOKUP(K3351,AM:AM,AN:AN)</f>
        <v>242.262</v>
      </c>
      <c r="N3351">
        <f>L3351*_xlfn.XLOOKUP(K3351,AM:AM,AO:AO)</f>
        <v>281.7</v>
      </c>
      <c r="O3351">
        <v>0</v>
      </c>
      <c r="P3351">
        <f>O3351*_xlfn.XLOOKUP(K3351,AM:AM,AN:AN)</f>
        <v>0</v>
      </c>
      <c r="Q3351">
        <f>O3351*_xlfn.XLOOKUP(K3351,AM:AM,AO:AO)</f>
        <v>0</v>
      </c>
      <c r="R3351" t="str">
        <f>_xlfn.XLOOKUP(E3351,AF:AF,AG:AG)</f>
        <v>F1S USA</v>
      </c>
      <c r="S3351" t="str">
        <f>_xlfn.XLOOKUP(E3351,AF:AF,AI:AI)</f>
        <v>United States</v>
      </c>
      <c r="T3351">
        <f>WEEKNUM(G3351)</f>
        <v>32</v>
      </c>
      <c r="U3351">
        <f>YEAR(G3351)</f>
        <v>2025</v>
      </c>
      <c r="V3351" s="117">
        <f>IFERROR(Q3351/N3351,"0")</f>
        <v>0</v>
      </c>
    </row>
    <row r="3352" spans="1:22">
      <c r="A3352" t="str">
        <f>_xlfn.XLOOKUP(D3352,BN:BN,BO:BO)</f>
        <v>Madrid</v>
      </c>
      <c r="B3352" t="s">
        <v>25</v>
      </c>
      <c r="C3352">
        <v>506</v>
      </c>
      <c r="D3352" t="str">
        <f>_xlfn.XLOOKUP(C3352,BH:BH,BI:BI)</f>
        <v>MartinB</v>
      </c>
      <c r="E3352">
        <v>28934</v>
      </c>
      <c r="F3352" t="s">
        <v>4012</v>
      </c>
      <c r="G3352" s="63">
        <v>45874</v>
      </c>
      <c r="H3352" s="63" t="s">
        <v>218</v>
      </c>
      <c r="I3352" t="s">
        <v>366</v>
      </c>
      <c r="J3352" t="str">
        <f>_xlfn.XLOOKUP(I3352,AS:AS,AU:AU)</f>
        <v>Vuelos</v>
      </c>
      <c r="K3352" t="s">
        <v>33</v>
      </c>
      <c r="L3352">
        <v>281.7</v>
      </c>
      <c r="M3352">
        <f>L3352*_xlfn.XLOOKUP(K3352,AM:AM,AN:AN)</f>
        <v>242.262</v>
      </c>
      <c r="N3352">
        <f>L3352*_xlfn.XLOOKUP(K3352,AM:AM,AO:AO)</f>
        <v>281.7</v>
      </c>
      <c r="O3352">
        <v>0</v>
      </c>
      <c r="P3352">
        <f>O3352*_xlfn.XLOOKUP(K3352,AM:AM,AN:AN)</f>
        <v>0</v>
      </c>
      <c r="Q3352">
        <f>O3352*_xlfn.XLOOKUP(K3352,AM:AM,AO:AO)</f>
        <v>0</v>
      </c>
      <c r="R3352" t="str">
        <f>_xlfn.XLOOKUP(E3352,AF:AF,AG:AG)</f>
        <v>F1S USA</v>
      </c>
      <c r="S3352" t="str">
        <f>_xlfn.XLOOKUP(E3352,AF:AF,AI:AI)</f>
        <v>United States</v>
      </c>
      <c r="T3352">
        <f>WEEKNUM(G3352)</f>
        <v>32</v>
      </c>
      <c r="U3352">
        <f>YEAR(G3352)</f>
        <v>2025</v>
      </c>
      <c r="V3352" s="117">
        <f>IFERROR(Q3352/N3352,"0")</f>
        <v>0</v>
      </c>
    </row>
    <row r="3353" spans="1:22">
      <c r="A3353" t="str">
        <f>_xlfn.XLOOKUP(D3353,BN:BN,BO:BO)</f>
        <v>Madrid</v>
      </c>
      <c r="B3353" t="s">
        <v>25</v>
      </c>
      <c r="C3353">
        <v>506</v>
      </c>
      <c r="D3353" t="str">
        <f>_xlfn.XLOOKUP(C3353,BH:BH,BI:BI)</f>
        <v>MartinB</v>
      </c>
      <c r="E3353">
        <v>28934</v>
      </c>
      <c r="F3353" t="s">
        <v>4011</v>
      </c>
      <c r="G3353" s="63">
        <v>45872</v>
      </c>
      <c r="H3353" s="63" t="s">
        <v>218</v>
      </c>
      <c r="I3353" t="s">
        <v>366</v>
      </c>
      <c r="J3353" t="str">
        <f>_xlfn.XLOOKUP(I3353,AS:AS,AU:AU)</f>
        <v>Vuelos</v>
      </c>
      <c r="K3353" t="s">
        <v>33</v>
      </c>
      <c r="L3353">
        <v>664</v>
      </c>
      <c r="M3353">
        <f>L3353*_xlfn.XLOOKUP(K3353,AM:AM,AN:AN)</f>
        <v>571.04</v>
      </c>
      <c r="N3353">
        <f>L3353*_xlfn.XLOOKUP(K3353,AM:AM,AO:AO)</f>
        <v>664</v>
      </c>
      <c r="O3353">
        <v>25.6</v>
      </c>
      <c r="P3353">
        <f>O3353*_xlfn.XLOOKUP(K3353,AM:AM,AN:AN)</f>
        <v>22.016000000000002</v>
      </c>
      <c r="Q3353">
        <f>O3353*_xlfn.XLOOKUP(K3353,AM:AM,AO:AO)</f>
        <v>25.6</v>
      </c>
      <c r="R3353" t="str">
        <f>_xlfn.XLOOKUP(E3353,AF:AF,AG:AG)</f>
        <v>F1S USA</v>
      </c>
      <c r="S3353" t="str">
        <f>_xlfn.XLOOKUP(E3353,AF:AF,AI:AI)</f>
        <v>United States</v>
      </c>
      <c r="T3353">
        <f>WEEKNUM(G3353)</f>
        <v>32</v>
      </c>
      <c r="U3353">
        <f>YEAR(G3353)</f>
        <v>2025</v>
      </c>
      <c r="V3353" s="117">
        <f>IFERROR(Q3353/N3353,"0")</f>
        <v>3.8554216867469883E-2</v>
      </c>
    </row>
    <row r="3354" spans="1:22">
      <c r="A3354" t="str">
        <f>_xlfn.XLOOKUP(D3354,BN:BN,BO:BO)</f>
        <v>Madrid</v>
      </c>
      <c r="B3354" t="s">
        <v>25</v>
      </c>
      <c r="C3354">
        <v>506</v>
      </c>
      <c r="D3354" t="str">
        <f>_xlfn.XLOOKUP(C3354,BH:BH,BI:BI)</f>
        <v>MartinB</v>
      </c>
      <c r="E3354">
        <v>28934</v>
      </c>
      <c r="F3354" t="s">
        <v>4012</v>
      </c>
      <c r="G3354" s="63">
        <v>45872</v>
      </c>
      <c r="H3354" t="s">
        <v>218</v>
      </c>
      <c r="I3354" t="s">
        <v>366</v>
      </c>
      <c r="J3354" t="str">
        <f>_xlfn.XLOOKUP(I3354,AS:AS,AU:AU)</f>
        <v>Vuelos</v>
      </c>
      <c r="K3354" t="s">
        <v>33</v>
      </c>
      <c r="L3354">
        <v>664</v>
      </c>
      <c r="M3354">
        <f>L3354*_xlfn.XLOOKUP(K3354,AM:AM,AN:AN)</f>
        <v>571.04</v>
      </c>
      <c r="N3354">
        <f>L3354*_xlfn.XLOOKUP(K3354,AM:AM,AO:AO)</f>
        <v>664</v>
      </c>
      <c r="O3354">
        <v>25.6</v>
      </c>
      <c r="P3354">
        <f>O3354*_xlfn.XLOOKUP(K3354,AM:AM,AN:AN)</f>
        <v>22.016000000000002</v>
      </c>
      <c r="Q3354">
        <f>O3354*_xlfn.XLOOKUP(K3354,AM:AM,AO:AO)</f>
        <v>25.6</v>
      </c>
      <c r="R3354" t="str">
        <f>_xlfn.XLOOKUP(E3354,AF:AF,AG:AG)</f>
        <v>F1S USA</v>
      </c>
      <c r="S3354" t="str">
        <f>_xlfn.XLOOKUP(E3354,AF:AF,AI:AI)</f>
        <v>United States</v>
      </c>
      <c r="T3354">
        <f>WEEKNUM(G3354)</f>
        <v>32</v>
      </c>
      <c r="U3354">
        <f>YEAR(G3354)</f>
        <v>2025</v>
      </c>
      <c r="V3354" s="117">
        <f>IFERROR(Q3354/N3354,"0")</f>
        <v>3.8554216867469883E-2</v>
      </c>
    </row>
    <row r="3355" spans="1:22">
      <c r="A3355" t="str">
        <f>_xlfn.XLOOKUP(D3355,BN:BN,BO:BO)</f>
        <v>Madrid</v>
      </c>
      <c r="B3355" t="s">
        <v>25</v>
      </c>
      <c r="C3355">
        <v>506</v>
      </c>
      <c r="D3355" t="str">
        <f>_xlfn.XLOOKUP(C3355,BH:BH,BI:BI)</f>
        <v>MartinB</v>
      </c>
      <c r="E3355">
        <v>29511</v>
      </c>
      <c r="F3355" t="s">
        <v>4013</v>
      </c>
      <c r="G3355" s="63">
        <v>45862</v>
      </c>
      <c r="H3355" s="63">
        <v>45865</v>
      </c>
      <c r="I3355" t="s">
        <v>376</v>
      </c>
      <c r="J3355" t="str">
        <f>_xlfn.XLOOKUP(I3355,AS:AS,AU:AU)</f>
        <v>Hotel</v>
      </c>
      <c r="K3355" t="s">
        <v>33</v>
      </c>
      <c r="L3355">
        <v>3268</v>
      </c>
      <c r="M3355">
        <f>L3355*_xlfn.XLOOKUP(K3355,AM:AM,AN:AN)</f>
        <v>2810.48</v>
      </c>
      <c r="N3355">
        <f>L3355*_xlfn.XLOOKUP(K3355,AM:AM,AO:AO)</f>
        <v>3268</v>
      </c>
      <c r="O3355">
        <v>255.38</v>
      </c>
      <c r="P3355">
        <f>O3355*_xlfn.XLOOKUP(K3355,AM:AM,AN:AN)</f>
        <v>219.6268</v>
      </c>
      <c r="Q3355">
        <f>O3355*_xlfn.XLOOKUP(K3355,AM:AM,AO:AO)</f>
        <v>255.38</v>
      </c>
      <c r="R3355" t="str">
        <f>_xlfn.XLOOKUP(E3355,AF:AF,AG:AG)</f>
        <v>THE MARGI</v>
      </c>
      <c r="S3355" t="str">
        <f>_xlfn.XLOOKUP(E3355,AF:AF,AI:AI)</f>
        <v>Greece</v>
      </c>
      <c r="T3355">
        <f>WEEKNUM(G3355)</f>
        <v>30</v>
      </c>
      <c r="U3355">
        <f>YEAR(G3355)</f>
        <v>2025</v>
      </c>
      <c r="V3355" s="117">
        <f>IFERROR(Q3355/N3355,"0")</f>
        <v>7.8145654834761324E-2</v>
      </c>
    </row>
    <row r="3356" spans="1:22">
      <c r="A3356" t="str">
        <f>_xlfn.XLOOKUP(D3356,BN:BN,BO:BO)</f>
        <v>Madrid</v>
      </c>
      <c r="B3356" t="s">
        <v>25</v>
      </c>
      <c r="C3356">
        <v>506</v>
      </c>
      <c r="D3356" t="str">
        <f>_xlfn.XLOOKUP(C3356,BH:BH,BI:BI)</f>
        <v>MartinB</v>
      </c>
      <c r="E3356">
        <v>29215</v>
      </c>
      <c r="F3356" t="s">
        <v>4014</v>
      </c>
      <c r="G3356" s="63">
        <v>45872</v>
      </c>
      <c r="H3356" s="63">
        <v>45874</v>
      </c>
      <c r="I3356" t="s">
        <v>376</v>
      </c>
      <c r="J3356" t="str">
        <f>_xlfn.XLOOKUP(I3356,AS:AS,AU:AU)</f>
        <v>Hotel</v>
      </c>
      <c r="K3356" t="s">
        <v>33</v>
      </c>
      <c r="L3356">
        <v>2563</v>
      </c>
      <c r="M3356">
        <f>L3356*_xlfn.XLOOKUP(K3356,AM:AM,AN:AN)</f>
        <v>2204.1799999999998</v>
      </c>
      <c r="N3356">
        <f>L3356*_xlfn.XLOOKUP(K3356,AM:AM,AO:AO)</f>
        <v>2563</v>
      </c>
      <c r="O3356">
        <v>258.89</v>
      </c>
      <c r="P3356">
        <f>O3356*_xlfn.XLOOKUP(K3356,AM:AM,AN:AN)</f>
        <v>222.6454</v>
      </c>
      <c r="Q3356">
        <f>O3356*_xlfn.XLOOKUP(K3356,AM:AM,AO:AO)</f>
        <v>258.89</v>
      </c>
      <c r="R3356" t="str">
        <f>_xlfn.XLOOKUP(E3356,AF:AF,AG:AG)</f>
        <v>MACAKIZI BODRUM</v>
      </c>
      <c r="S3356" t="str">
        <f>_xlfn.XLOOKUP(E3356,AF:AF,AI:AI)</f>
        <v>Turkey</v>
      </c>
      <c r="T3356">
        <f>WEEKNUM(G3356)</f>
        <v>32</v>
      </c>
      <c r="U3356">
        <f>YEAR(G3356)</f>
        <v>2025</v>
      </c>
      <c r="V3356" s="117">
        <f>IFERROR(Q3356/N3356,"0")</f>
        <v>0.10101053452984783</v>
      </c>
    </row>
    <row r="3357" spans="1:22">
      <c r="A3357" t="str">
        <f>_xlfn.XLOOKUP(D3357,BN:BN,BO:BO)</f>
        <v>Madrid</v>
      </c>
      <c r="B3357" t="s">
        <v>25</v>
      </c>
      <c r="C3357">
        <v>506</v>
      </c>
      <c r="D3357" t="str">
        <f>_xlfn.XLOOKUP(C3357,BH:BH,BI:BI)</f>
        <v>MartinB</v>
      </c>
      <c r="E3357">
        <v>24825</v>
      </c>
      <c r="F3357" t="s">
        <v>4015</v>
      </c>
      <c r="G3357" s="63">
        <v>45874</v>
      </c>
      <c r="H3357" s="63">
        <v>45875</v>
      </c>
      <c r="I3357" t="s">
        <v>376</v>
      </c>
      <c r="J3357" t="str">
        <f>_xlfn.XLOOKUP(I3357,AS:AS,AU:AU)</f>
        <v>Hotel</v>
      </c>
      <c r="K3357" t="s">
        <v>33</v>
      </c>
      <c r="L3357">
        <v>1091.0999999999999</v>
      </c>
      <c r="M3357">
        <f>L3357*_xlfn.XLOOKUP(K3357,AM:AM,AN:AN)</f>
        <v>938.34599999999989</v>
      </c>
      <c r="N3357">
        <f>L3357*_xlfn.XLOOKUP(K3357,AM:AM,AO:AO)</f>
        <v>1091.0999999999999</v>
      </c>
      <c r="O3357">
        <v>86.67</v>
      </c>
      <c r="P3357">
        <f>O3357*_xlfn.XLOOKUP(K3357,AM:AM,AN:AN)</f>
        <v>74.536199999999994</v>
      </c>
      <c r="Q3357">
        <f>O3357*_xlfn.XLOOKUP(K3357,AM:AM,AO:AO)</f>
        <v>86.67</v>
      </c>
      <c r="R3357" t="str">
        <f>_xlfn.XLOOKUP(E3357,AF:AF,AG:AG)</f>
        <v>THE PENINSULA ISTANBUL</v>
      </c>
      <c r="S3357" t="str">
        <f>_xlfn.XLOOKUP(E3357,AF:AF,AI:AI)</f>
        <v>Turkey</v>
      </c>
      <c r="T3357">
        <f>WEEKNUM(G3357)</f>
        <v>32</v>
      </c>
      <c r="U3357">
        <f>YEAR(G3357)</f>
        <v>2025</v>
      </c>
      <c r="V3357" s="117">
        <f>IFERROR(Q3357/N3357,"0")</f>
        <v>7.9433599120153978E-2</v>
      </c>
    </row>
    <row r="3358" spans="1:22">
      <c r="A3358" t="str">
        <f>_xlfn.XLOOKUP(D3358,BN:BN,BO:BO)</f>
        <v>Madrid</v>
      </c>
      <c r="B3358" t="s">
        <v>25</v>
      </c>
      <c r="C3358">
        <v>506</v>
      </c>
      <c r="D3358" t="str">
        <f>_xlfn.XLOOKUP(C3358,BH:BH,BI:BI)</f>
        <v>MartinB</v>
      </c>
      <c r="E3358">
        <v>28934</v>
      </c>
      <c r="F3358" t="s">
        <v>4011</v>
      </c>
      <c r="G3358" s="63">
        <v>45874</v>
      </c>
      <c r="H3358" s="63" t="s">
        <v>218</v>
      </c>
      <c r="I3358" t="s">
        <v>366</v>
      </c>
      <c r="J3358" t="str">
        <f>_xlfn.XLOOKUP(I3358,AS:AS,AU:AU)</f>
        <v>Vuelos</v>
      </c>
      <c r="K3358" t="s">
        <v>33</v>
      </c>
      <c r="L3358">
        <v>0</v>
      </c>
      <c r="M3358">
        <f>L3358*_xlfn.XLOOKUP(K3358,AM:AM,AN:AN)</f>
        <v>0</v>
      </c>
      <c r="N3358">
        <f>L3358*_xlfn.XLOOKUP(K3358,AM:AM,AO:AO)</f>
        <v>0</v>
      </c>
      <c r="O3358">
        <v>0</v>
      </c>
      <c r="P3358">
        <f>O3358*_xlfn.XLOOKUP(K3358,AM:AM,AN:AN)</f>
        <v>0</v>
      </c>
      <c r="Q3358">
        <f>O3358*_xlfn.XLOOKUP(K3358,AM:AM,AO:AO)</f>
        <v>0</v>
      </c>
      <c r="R3358" t="str">
        <f>_xlfn.XLOOKUP(E3358,AF:AF,AG:AG)</f>
        <v>F1S USA</v>
      </c>
      <c r="S3358" t="str">
        <f>_xlfn.XLOOKUP(E3358,AF:AF,AI:AI)</f>
        <v>United States</v>
      </c>
      <c r="T3358">
        <f>WEEKNUM(G3358)</f>
        <v>32</v>
      </c>
      <c r="U3358">
        <f>YEAR(G3358)</f>
        <v>2025</v>
      </c>
      <c r="V3358" s="117" t="str">
        <f>IFERROR(Q3358/N3358,"0")</f>
        <v>0</v>
      </c>
    </row>
    <row r="3359" spans="1:22">
      <c r="A3359" t="str">
        <f>_xlfn.XLOOKUP(D3359,BN:BN,BO:BO)</f>
        <v>Madrid</v>
      </c>
      <c r="B3359" t="s">
        <v>25</v>
      </c>
      <c r="C3359">
        <v>506</v>
      </c>
      <c r="D3359" t="str">
        <f>_xlfn.XLOOKUP(C3359,BH:BH,BI:BI)</f>
        <v>MartinB</v>
      </c>
      <c r="E3359">
        <v>28934</v>
      </c>
      <c r="F3359" t="s">
        <v>4012</v>
      </c>
      <c r="G3359" s="63">
        <v>45874</v>
      </c>
      <c r="H3359" s="63" t="s">
        <v>218</v>
      </c>
      <c r="I3359" t="s">
        <v>366</v>
      </c>
      <c r="J3359" t="str">
        <f>_xlfn.XLOOKUP(I3359,AS:AS,AU:AU)</f>
        <v>Vuelos</v>
      </c>
      <c r="K3359" t="s">
        <v>33</v>
      </c>
      <c r="L3359">
        <v>0</v>
      </c>
      <c r="M3359">
        <f>L3359*_xlfn.XLOOKUP(K3359,AM:AM,AN:AN)</f>
        <v>0</v>
      </c>
      <c r="N3359">
        <f>L3359*_xlfn.XLOOKUP(K3359,AM:AM,AO:AO)</f>
        <v>0</v>
      </c>
      <c r="O3359">
        <v>0</v>
      </c>
      <c r="P3359">
        <f>O3359*_xlfn.XLOOKUP(K3359,AM:AM,AN:AN)</f>
        <v>0</v>
      </c>
      <c r="Q3359">
        <f>O3359*_xlfn.XLOOKUP(K3359,AM:AM,AO:AO)</f>
        <v>0</v>
      </c>
      <c r="R3359" t="str">
        <f>_xlfn.XLOOKUP(E3359,AF:AF,AG:AG)</f>
        <v>F1S USA</v>
      </c>
      <c r="S3359" t="str">
        <f>_xlfn.XLOOKUP(E3359,AF:AF,AI:AI)</f>
        <v>United States</v>
      </c>
      <c r="T3359">
        <f>WEEKNUM(G3359)</f>
        <v>32</v>
      </c>
      <c r="U3359">
        <f>YEAR(G3359)</f>
        <v>2025</v>
      </c>
      <c r="V3359" s="117" t="str">
        <f>IFERROR(Q3359/N3359,"0")</f>
        <v>0</v>
      </c>
    </row>
    <row r="3360" spans="1:22">
      <c r="A3360" t="str">
        <f>_xlfn.XLOOKUP(D3360,BN:BN,BO:BO)</f>
        <v>Madrid</v>
      </c>
      <c r="B3360" t="s">
        <v>25</v>
      </c>
      <c r="C3360">
        <v>506</v>
      </c>
      <c r="D3360" t="str">
        <f>_xlfn.XLOOKUP(C3360,BH:BH,BI:BI)</f>
        <v>MartinB</v>
      </c>
      <c r="E3360">
        <v>0</v>
      </c>
      <c r="F3360" t="s">
        <v>3657</v>
      </c>
      <c r="G3360" s="63">
        <v>45862</v>
      </c>
      <c r="H3360" s="63">
        <v>45875</v>
      </c>
      <c r="I3360" t="s">
        <v>396</v>
      </c>
      <c r="J3360" t="str">
        <f>_xlfn.XLOOKUP(I3360,AS:AS,AU:AU)</f>
        <v>Honorarios</v>
      </c>
      <c r="K3360" t="s">
        <v>33</v>
      </c>
      <c r="L3360">
        <v>83.06</v>
      </c>
      <c r="M3360">
        <f>L3360*_xlfn.XLOOKUP(K3360,AM:AM,AN:AN)</f>
        <v>71.431600000000003</v>
      </c>
      <c r="N3360">
        <f>L3360*_xlfn.XLOOKUP(K3360,AM:AM,AO:AO)</f>
        <v>83.06</v>
      </c>
      <c r="O3360">
        <v>83.06</v>
      </c>
      <c r="P3360">
        <f>O3360*_xlfn.XLOOKUP(K3360,AM:AM,AN:AN)</f>
        <v>71.431600000000003</v>
      </c>
      <c r="Q3360">
        <f>O3360*_xlfn.XLOOKUP(K3360,AM:AM,AO:AO)</f>
        <v>83.06</v>
      </c>
      <c r="R3360" t="str">
        <f>_xlfn.XLOOKUP(E3360,AF:AF,AG:AG)</f>
        <v>FEES</v>
      </c>
      <c r="S3360">
        <f>_xlfn.XLOOKUP(E3360,AF:AF,AI:AI)</f>
        <v>0</v>
      </c>
      <c r="T3360">
        <f>WEEKNUM(G3360)</f>
        <v>30</v>
      </c>
      <c r="U3360">
        <f>YEAR(G3360)</f>
        <v>2025</v>
      </c>
      <c r="V3360" s="117">
        <f>IFERROR(Q3360/N3360,"0")</f>
        <v>1</v>
      </c>
    </row>
    <row r="3361" spans="1:22">
      <c r="A3361" t="str">
        <f>_xlfn.XLOOKUP(D3361,BN:BN,BO:BO)</f>
        <v>Madrid</v>
      </c>
      <c r="B3361" t="s">
        <v>25</v>
      </c>
      <c r="C3361">
        <v>506</v>
      </c>
      <c r="D3361" t="str">
        <f>_xlfn.XLOOKUP(C3361,BH:BH,BI:BI)</f>
        <v>MartinB</v>
      </c>
      <c r="E3361">
        <v>25780</v>
      </c>
      <c r="F3361" t="s">
        <v>4016</v>
      </c>
      <c r="G3361" s="63">
        <v>45862</v>
      </c>
      <c r="H3361" s="63">
        <v>45872</v>
      </c>
      <c r="I3361" t="s">
        <v>425</v>
      </c>
      <c r="J3361" t="str">
        <f>_xlfn.XLOOKUP(I3361,AS:AS,AU:AU)</f>
        <v>Traslados</v>
      </c>
      <c r="K3361" t="s">
        <v>33</v>
      </c>
      <c r="L3361">
        <v>245</v>
      </c>
      <c r="M3361">
        <f>L3361*_xlfn.XLOOKUP(K3361,AM:AM,AN:AN)</f>
        <v>210.7</v>
      </c>
      <c r="N3361">
        <f>L3361*_xlfn.XLOOKUP(K3361,AM:AM,AO:AO)</f>
        <v>245</v>
      </c>
      <c r="O3361">
        <v>50.15</v>
      </c>
      <c r="P3361">
        <f>O3361*_xlfn.XLOOKUP(K3361,AM:AM,AN:AN)</f>
        <v>43.128999999999998</v>
      </c>
      <c r="Q3361">
        <f>O3361*_xlfn.XLOOKUP(K3361,AM:AM,AO:AO)</f>
        <v>50.15</v>
      </c>
      <c r="R3361" t="str">
        <f>_xlfn.XLOOKUP(E3361,AF:AF,AG:AG)</f>
        <v>ROLZO</v>
      </c>
      <c r="S3361" t="str">
        <f>_xlfn.XLOOKUP(E3361,AF:AF,AI:AI)</f>
        <v>United Kingdom</v>
      </c>
      <c r="T3361">
        <f>WEEKNUM(G3361)</f>
        <v>30</v>
      </c>
      <c r="U3361">
        <f>YEAR(G3361)</f>
        <v>2025</v>
      </c>
      <c r="V3361" s="117">
        <f>IFERROR(Q3361/N3361,"0")</f>
        <v>0.20469387755102039</v>
      </c>
    </row>
    <row r="3362" spans="1:22">
      <c r="A3362" t="str">
        <f>_xlfn.XLOOKUP(D3362,BN:BN,BO:BO)</f>
        <v>Madrid</v>
      </c>
      <c r="B3362" t="s">
        <v>25</v>
      </c>
      <c r="C3362">
        <v>506</v>
      </c>
      <c r="D3362" t="str">
        <f>_xlfn.XLOOKUP(C3362,BH:BH,BI:BI)</f>
        <v>MartinB</v>
      </c>
      <c r="E3362">
        <v>25780</v>
      </c>
      <c r="F3362" t="s">
        <v>4017</v>
      </c>
      <c r="G3362" s="63">
        <v>45863</v>
      </c>
      <c r="H3362" s="63">
        <v>45894</v>
      </c>
      <c r="I3362" t="s">
        <v>425</v>
      </c>
      <c r="J3362" t="str">
        <f>_xlfn.XLOOKUP(I3362,AS:AS,AU:AU)</f>
        <v>Traslados</v>
      </c>
      <c r="K3362" t="s">
        <v>33</v>
      </c>
      <c r="L3362">
        <v>187</v>
      </c>
      <c r="M3362">
        <f>L3362*_xlfn.XLOOKUP(K3362,AM:AM,AN:AN)</f>
        <v>160.82</v>
      </c>
      <c r="N3362">
        <f>L3362*_xlfn.XLOOKUP(K3362,AM:AM,AO:AO)</f>
        <v>187</v>
      </c>
      <c r="O3362">
        <v>42.11</v>
      </c>
      <c r="P3362">
        <f>O3362*_xlfn.XLOOKUP(K3362,AM:AM,AN:AN)</f>
        <v>36.214599999999997</v>
      </c>
      <c r="Q3362">
        <f>O3362*_xlfn.XLOOKUP(K3362,AM:AM,AO:AO)</f>
        <v>42.11</v>
      </c>
      <c r="R3362" t="str">
        <f>_xlfn.XLOOKUP(E3362,AF:AF,AG:AG)</f>
        <v>ROLZO</v>
      </c>
      <c r="S3362" t="str">
        <f>_xlfn.XLOOKUP(E3362,AF:AF,AI:AI)</f>
        <v>United Kingdom</v>
      </c>
      <c r="T3362">
        <f>WEEKNUM(G3362)</f>
        <v>30</v>
      </c>
      <c r="U3362">
        <f>YEAR(G3362)</f>
        <v>2025</v>
      </c>
      <c r="V3362" s="117">
        <f>IFERROR(Q3362/N3362,"0")</f>
        <v>0.22518716577540107</v>
      </c>
    </row>
    <row r="3363" spans="1:22">
      <c r="A3363" t="str">
        <f>_xlfn.XLOOKUP(D3363,BN:BN,BO:BO)</f>
        <v>Madrid</v>
      </c>
      <c r="B3363" t="s">
        <v>25</v>
      </c>
      <c r="C3363">
        <v>506</v>
      </c>
      <c r="D3363" t="str">
        <f>_xlfn.XLOOKUP(C3363,BH:BH,BI:BI)</f>
        <v>MartinB</v>
      </c>
      <c r="E3363">
        <v>25780</v>
      </c>
      <c r="F3363" t="s">
        <v>4018</v>
      </c>
      <c r="G3363" s="63">
        <v>45865</v>
      </c>
      <c r="H3363" s="63">
        <v>45896</v>
      </c>
      <c r="I3363" t="s">
        <v>425</v>
      </c>
      <c r="J3363" t="str">
        <f>_xlfn.XLOOKUP(I3363,AS:AS,AU:AU)</f>
        <v>Traslados</v>
      </c>
      <c r="K3363" t="s">
        <v>33</v>
      </c>
      <c r="L3363">
        <v>189.27</v>
      </c>
      <c r="M3363">
        <f>L3363*_xlfn.XLOOKUP(K3363,AM:AM,AN:AN)</f>
        <v>162.7722</v>
      </c>
      <c r="N3363">
        <f>L3363*_xlfn.XLOOKUP(K3363,AM:AM,AO:AO)</f>
        <v>189.27</v>
      </c>
      <c r="O3363">
        <v>-160.44</v>
      </c>
      <c r="P3363">
        <f>O3363*_xlfn.XLOOKUP(K3363,AM:AM,AN:AN)</f>
        <v>-137.97839999999999</v>
      </c>
      <c r="Q3363">
        <f>O3363*_xlfn.XLOOKUP(K3363,AM:AM,AO:AO)</f>
        <v>-160.44</v>
      </c>
      <c r="R3363" t="str">
        <f>_xlfn.XLOOKUP(E3363,AF:AF,AG:AG)</f>
        <v>ROLZO</v>
      </c>
      <c r="S3363" t="str">
        <f>_xlfn.XLOOKUP(E3363,AF:AF,AI:AI)</f>
        <v>United Kingdom</v>
      </c>
      <c r="T3363">
        <f>WEEKNUM(G3363)</f>
        <v>31</v>
      </c>
      <c r="U3363">
        <f>YEAR(G3363)</f>
        <v>2025</v>
      </c>
      <c r="V3363" s="117">
        <f>IFERROR(Q3363/N3363,"0")</f>
        <v>-0.84767792043113011</v>
      </c>
    </row>
    <row r="3364" spans="1:22">
      <c r="A3364" t="str">
        <f>_xlfn.XLOOKUP(D3364,BN:BN,BO:BO)</f>
        <v>Madrid</v>
      </c>
      <c r="B3364" t="s">
        <v>25</v>
      </c>
      <c r="C3364">
        <v>506</v>
      </c>
      <c r="D3364" t="str">
        <f>_xlfn.XLOOKUP(C3364,BH:BH,BI:BI)</f>
        <v>MartinB</v>
      </c>
      <c r="E3364">
        <v>25780</v>
      </c>
      <c r="F3364" t="s">
        <v>4019</v>
      </c>
      <c r="G3364" s="63">
        <v>45841</v>
      </c>
      <c r="H3364" s="63">
        <v>45872</v>
      </c>
      <c r="I3364" t="s">
        <v>425</v>
      </c>
      <c r="J3364" t="str">
        <f>_xlfn.XLOOKUP(I3364,AS:AS,AU:AU)</f>
        <v>Traslados</v>
      </c>
      <c r="K3364" t="s">
        <v>33</v>
      </c>
      <c r="L3364">
        <v>252</v>
      </c>
      <c r="M3364">
        <f>L3364*_xlfn.XLOOKUP(K3364,AM:AM,AN:AN)</f>
        <v>216.72</v>
      </c>
      <c r="N3364">
        <f>L3364*_xlfn.XLOOKUP(K3364,AM:AM,AO:AO)</f>
        <v>252</v>
      </c>
      <c r="O3364">
        <v>62.15</v>
      </c>
      <c r="P3364">
        <f>O3364*_xlfn.XLOOKUP(K3364,AM:AM,AN:AN)</f>
        <v>53.448999999999998</v>
      </c>
      <c r="Q3364">
        <f>O3364*_xlfn.XLOOKUP(K3364,AM:AM,AO:AO)</f>
        <v>62.15</v>
      </c>
      <c r="R3364" t="str">
        <f>_xlfn.XLOOKUP(E3364,AF:AF,AG:AG)</f>
        <v>ROLZO</v>
      </c>
      <c r="S3364" t="str">
        <f>_xlfn.XLOOKUP(E3364,AF:AF,AI:AI)</f>
        <v>United Kingdom</v>
      </c>
      <c r="T3364">
        <f>WEEKNUM(G3364)</f>
        <v>27</v>
      </c>
      <c r="U3364">
        <f>YEAR(G3364)</f>
        <v>2025</v>
      </c>
      <c r="V3364" s="117">
        <f>IFERROR(Q3364/N3364,"0")</f>
        <v>0.24662698412698411</v>
      </c>
    </row>
    <row r="3365" spans="1:22">
      <c r="A3365" t="str">
        <f>_xlfn.XLOOKUP(D3365,BN:BN,BO:BO)</f>
        <v>Madrid</v>
      </c>
      <c r="B3365" t="s">
        <v>25</v>
      </c>
      <c r="C3365">
        <v>506</v>
      </c>
      <c r="D3365" t="str">
        <f>_xlfn.XLOOKUP(C3365,BH:BH,BI:BI)</f>
        <v>MartinB</v>
      </c>
      <c r="E3365">
        <v>29949</v>
      </c>
      <c r="F3365" t="s">
        <v>4020</v>
      </c>
      <c r="G3365" s="63">
        <v>45874</v>
      </c>
      <c r="H3365" s="63">
        <v>45875</v>
      </c>
      <c r="I3365" t="s">
        <v>364</v>
      </c>
      <c r="J3365" t="str">
        <f>_xlfn.XLOOKUP(I3365,AS:AS,AU:AU)</f>
        <v>DMC</v>
      </c>
      <c r="K3365" t="s">
        <v>33</v>
      </c>
      <c r="L3365">
        <v>2055.25</v>
      </c>
      <c r="M3365">
        <f>L3365*_xlfn.XLOOKUP(K3365,AM:AM,AN:AN)</f>
        <v>1767.5149999999999</v>
      </c>
      <c r="N3365">
        <f>L3365*_xlfn.XLOOKUP(K3365,AM:AM,AO:AO)</f>
        <v>2055.25</v>
      </c>
      <c r="O3365">
        <v>326.5</v>
      </c>
      <c r="P3365">
        <f>O3365*_xlfn.XLOOKUP(K3365,AM:AM,AN:AN)</f>
        <v>280.79000000000002</v>
      </c>
      <c r="Q3365">
        <f>O3365*_xlfn.XLOOKUP(K3365,AM:AM,AO:AO)</f>
        <v>326.5</v>
      </c>
      <c r="R3365" t="str">
        <f>_xlfn.XLOOKUP(E3365,AF:AF,AG:AG)</f>
        <v>DELICIAS TRAVEL AND INCENTIVES</v>
      </c>
      <c r="S3365" t="str">
        <f>_xlfn.XLOOKUP(E3365,AF:AF,AI:AI)</f>
        <v>TURKEY</v>
      </c>
      <c r="T3365">
        <f>WEEKNUM(G3365)</f>
        <v>32</v>
      </c>
      <c r="U3365">
        <f>YEAR(G3365)</f>
        <v>2025</v>
      </c>
      <c r="V3365" s="117">
        <f>IFERROR(Q3365/N3365,"0")</f>
        <v>0.15886145237805618</v>
      </c>
    </row>
    <row r="3366" spans="1:22">
      <c r="A3366" t="str">
        <f>_xlfn.XLOOKUP(D3366,BN:BN,BO:BO)</f>
        <v>México</v>
      </c>
      <c r="B3366" t="s">
        <v>25</v>
      </c>
      <c r="C3366">
        <v>507</v>
      </c>
      <c r="D3366" t="str">
        <f>_xlfn.XLOOKUP(C3366,BH:BH,BI:BI)</f>
        <v>DianaM</v>
      </c>
      <c r="E3366">
        <v>29399</v>
      </c>
      <c r="F3366" t="s">
        <v>4021</v>
      </c>
      <c r="G3366" s="63">
        <v>45842</v>
      </c>
      <c r="H3366" s="63">
        <v>45844</v>
      </c>
      <c r="I3366" t="s">
        <v>376</v>
      </c>
      <c r="J3366" t="str">
        <f>_xlfn.XLOOKUP(I3366,AS:AS,AU:AU)</f>
        <v>Hotel</v>
      </c>
      <c r="K3366" t="s">
        <v>33</v>
      </c>
      <c r="L3366">
        <v>2122.14</v>
      </c>
      <c r="M3366">
        <f>L3366*_xlfn.XLOOKUP(K3366,AM:AM,AN:AN)</f>
        <v>1825.0403999999999</v>
      </c>
      <c r="N3366">
        <f>L3366*_xlfn.XLOOKUP(K3366,AM:AM,AO:AO)</f>
        <v>2122.14</v>
      </c>
      <c r="O3366">
        <v>166.5</v>
      </c>
      <c r="P3366">
        <f>O3366*_xlfn.XLOOKUP(K3366,AM:AM,AN:AN)</f>
        <v>143.19</v>
      </c>
      <c r="Q3366">
        <f>O3366*_xlfn.XLOOKUP(K3366,AM:AM,AO:AO)</f>
        <v>166.5</v>
      </c>
      <c r="R3366" t="str">
        <f>_xlfn.XLOOKUP(E3366,AF:AF,AG:AG)</f>
        <v>THE RITZ CARLTON SARASOTA</v>
      </c>
      <c r="S3366" t="str">
        <f>_xlfn.XLOOKUP(E3366,AF:AF,AI:AI)</f>
        <v>United States</v>
      </c>
      <c r="T3366">
        <f>WEEKNUM(G3366)</f>
        <v>27</v>
      </c>
      <c r="U3366">
        <f>YEAR(G3366)</f>
        <v>2025</v>
      </c>
      <c r="V3366" s="117">
        <f>IFERROR(Q3366/N3366,"0")</f>
        <v>7.8458537137040915E-2</v>
      </c>
    </row>
    <row r="3367" spans="1:22">
      <c r="A3367" t="str">
        <f>_xlfn.XLOOKUP(D3367,BN:BN,BO:BO)</f>
        <v>México</v>
      </c>
      <c r="B3367" t="s">
        <v>25</v>
      </c>
      <c r="C3367">
        <v>507</v>
      </c>
      <c r="D3367" t="str">
        <f>_xlfn.XLOOKUP(C3367,BH:BH,BI:BI)</f>
        <v>DianaM</v>
      </c>
      <c r="E3367">
        <v>29915</v>
      </c>
      <c r="F3367" t="s">
        <v>1880</v>
      </c>
      <c r="G3367" s="63">
        <v>45842</v>
      </c>
      <c r="H3367" s="63">
        <v>45844</v>
      </c>
      <c r="I3367" t="s">
        <v>376</v>
      </c>
      <c r="J3367" t="str">
        <f>_xlfn.XLOOKUP(I3367,AS:AS,AU:AU)</f>
        <v>Hotel</v>
      </c>
      <c r="K3367" t="s">
        <v>33</v>
      </c>
      <c r="L3367">
        <v>1426.9</v>
      </c>
      <c r="M3367">
        <f>L3367*_xlfn.XLOOKUP(K3367,AM:AM,AN:AN)</f>
        <v>1227.134</v>
      </c>
      <c r="N3367">
        <f>L3367*_xlfn.XLOOKUP(K3367,AM:AM,AO:AO)</f>
        <v>1426.9</v>
      </c>
      <c r="O3367">
        <v>142.69</v>
      </c>
      <c r="P3367">
        <f>O3367*_xlfn.XLOOKUP(K3367,AM:AM,AN:AN)</f>
        <v>122.71339999999999</v>
      </c>
      <c r="Q3367">
        <f>O3367*_xlfn.XLOOKUP(K3367,AM:AM,AO:AO)</f>
        <v>142.69</v>
      </c>
      <c r="R3367" t="str">
        <f>_xlfn.XLOOKUP(E3367,AF:AF,AG:AG)</f>
        <v>THE NEWBURY BOSTON</v>
      </c>
      <c r="S3367" t="str">
        <f>_xlfn.XLOOKUP(E3367,AF:AF,AI:AI)</f>
        <v>United States</v>
      </c>
      <c r="T3367">
        <f>WEEKNUM(G3367)</f>
        <v>27</v>
      </c>
      <c r="U3367">
        <f>YEAR(G3367)</f>
        <v>2025</v>
      </c>
      <c r="V3367" s="117">
        <f>IFERROR(Q3367/N3367,"0")</f>
        <v>9.9999999999999992E-2</v>
      </c>
    </row>
    <row r="3368" spans="1:22">
      <c r="A3368" t="str">
        <f>_xlfn.XLOOKUP(D3368,BN:BN,BO:BO)</f>
        <v>México</v>
      </c>
      <c r="B3368" t="s">
        <v>25</v>
      </c>
      <c r="C3368">
        <v>507</v>
      </c>
      <c r="D3368" t="str">
        <f>_xlfn.XLOOKUP(C3368,BH:BH,BI:BI)</f>
        <v>DianaM</v>
      </c>
      <c r="E3368">
        <v>30217</v>
      </c>
      <c r="F3368" t="s">
        <v>4022</v>
      </c>
      <c r="G3368" s="63">
        <v>45850</v>
      </c>
      <c r="H3368" s="63">
        <v>45855</v>
      </c>
      <c r="I3368" t="s">
        <v>376</v>
      </c>
      <c r="J3368" t="str">
        <f>_xlfn.XLOOKUP(I3368,AS:AS,AU:AU)</f>
        <v>Hotel</v>
      </c>
      <c r="K3368" t="s">
        <v>33</v>
      </c>
      <c r="L3368">
        <v>6512</v>
      </c>
      <c r="M3368">
        <f>L3368*_xlfn.XLOOKUP(K3368,AM:AM,AN:AN)</f>
        <v>5600.32</v>
      </c>
      <c r="N3368">
        <f>L3368*_xlfn.XLOOKUP(K3368,AM:AM,AO:AO)</f>
        <v>6512</v>
      </c>
      <c r="O3368">
        <v>508.16</v>
      </c>
      <c r="P3368">
        <f>O3368*_xlfn.XLOOKUP(K3368,AM:AM,AN:AN)</f>
        <v>437.01760000000002</v>
      </c>
      <c r="Q3368">
        <f>O3368*_xlfn.XLOOKUP(K3368,AM:AM,AO:AO)</f>
        <v>508.16</v>
      </c>
      <c r="R3368" t="str">
        <f>_xlfn.XLOOKUP(E3368,AF:AF,AG:AG)</f>
        <v>THE DOMINICK</v>
      </c>
      <c r="S3368" t="str">
        <f>_xlfn.XLOOKUP(E3368,AF:AF,AI:AI)</f>
        <v>United States</v>
      </c>
      <c r="T3368">
        <f>WEEKNUM(G3368)</f>
        <v>28</v>
      </c>
      <c r="U3368">
        <f>YEAR(G3368)</f>
        <v>2025</v>
      </c>
      <c r="V3368" s="117">
        <f>IFERROR(Q3368/N3368,"0")</f>
        <v>7.8034398034398045E-2</v>
      </c>
    </row>
    <row r="3369" spans="1:22">
      <c r="A3369" t="str">
        <f>_xlfn.XLOOKUP(D3369,BN:BN,BO:BO)</f>
        <v>México</v>
      </c>
      <c r="B3369" t="s">
        <v>25</v>
      </c>
      <c r="C3369">
        <v>507</v>
      </c>
      <c r="D3369" t="str">
        <f>_xlfn.XLOOKUP(C3369,BH:BH,BI:BI)</f>
        <v>DianaM</v>
      </c>
      <c r="E3369">
        <v>25651</v>
      </c>
      <c r="F3369" t="s">
        <v>1895</v>
      </c>
      <c r="G3369" s="63">
        <v>45821</v>
      </c>
      <c r="H3369" s="63">
        <v>45821</v>
      </c>
      <c r="I3369" t="s">
        <v>471</v>
      </c>
      <c r="J3369" t="str">
        <f>_xlfn.XLOOKUP(I3369,AS:AS,AU:AU)</f>
        <v>Traslados</v>
      </c>
      <c r="K3369" t="s">
        <v>33</v>
      </c>
      <c r="L3369">
        <v>737</v>
      </c>
      <c r="M3369">
        <f>L3369*_xlfn.XLOOKUP(K3369,AM:AM,AN:AN)</f>
        <v>633.81999999999994</v>
      </c>
      <c r="N3369">
        <f>L3369*_xlfn.XLOOKUP(K3369,AM:AM,AO:AO)</f>
        <v>737</v>
      </c>
      <c r="O3369">
        <v>32.86</v>
      </c>
      <c r="P3369">
        <f>O3369*_xlfn.XLOOKUP(K3369,AM:AM,AN:AN)</f>
        <v>28.259599999999999</v>
      </c>
      <c r="Q3369">
        <f>O3369*_xlfn.XLOOKUP(K3369,AM:AM,AO:AO)</f>
        <v>32.86</v>
      </c>
      <c r="R3369" t="str">
        <f>_xlfn.XLOOKUP(E3369,AF:AF,AG:AG)</f>
        <v>Hertz Car Rental</v>
      </c>
      <c r="S3369" t="str">
        <f>_xlfn.XLOOKUP(E3369,AF:AF,AI:AI)</f>
        <v>United States</v>
      </c>
      <c r="T3369">
        <f>WEEKNUM(G3369)</f>
        <v>24</v>
      </c>
      <c r="U3369">
        <f>YEAR(G3369)</f>
        <v>2025</v>
      </c>
      <c r="V3369" s="117">
        <f>IFERROR(Q3369/N3369,"0")</f>
        <v>4.458616010854817E-2</v>
      </c>
    </row>
    <row r="3370" spans="1:22">
      <c r="A3370" t="str">
        <f>_xlfn.XLOOKUP(D3370,BN:BN,BO:BO)</f>
        <v>México</v>
      </c>
      <c r="B3370" t="s">
        <v>25</v>
      </c>
      <c r="C3370">
        <v>508</v>
      </c>
      <c r="D3370" t="str">
        <f>_xlfn.XLOOKUP(C3370,BH:BH,BI:BI)</f>
        <v>MarujaN</v>
      </c>
      <c r="E3370">
        <v>27724</v>
      </c>
      <c r="F3370" t="s">
        <v>4023</v>
      </c>
      <c r="G3370" s="63">
        <v>45759</v>
      </c>
      <c r="H3370" s="63">
        <v>45762</v>
      </c>
      <c r="I3370" t="s">
        <v>376</v>
      </c>
      <c r="J3370" t="str">
        <f>_xlfn.XLOOKUP(I3370,AS:AS,AU:AU)</f>
        <v>Hotel</v>
      </c>
      <c r="K3370" t="s">
        <v>202</v>
      </c>
      <c r="L3370">
        <v>7119</v>
      </c>
      <c r="M3370">
        <f>L3370*_xlfn.XLOOKUP(K3370,AM:AM,AN:AN)</f>
        <v>8186.8499999999995</v>
      </c>
      <c r="N3370">
        <f>L3370*_xlfn.XLOOKUP(K3370,AM:AM,AO:AO)</f>
        <v>9539.4600000000009</v>
      </c>
      <c r="O3370">
        <v>528.02</v>
      </c>
      <c r="P3370">
        <f>O3370*_xlfn.XLOOKUP(K3370,AM:AM,AN:AN)</f>
        <v>607.22299999999996</v>
      </c>
      <c r="Q3370">
        <f>O3370*_xlfn.XLOOKUP(K3370,AM:AM,AO:AO)</f>
        <v>707.54679999999996</v>
      </c>
      <c r="R3370" t="str">
        <f>_xlfn.XLOOKUP(E3370,AF:AF,AG:AG)</f>
        <v>THE FIFE ARMS</v>
      </c>
      <c r="S3370" t="str">
        <f>_xlfn.XLOOKUP(E3370,AF:AF,AI:AI)</f>
        <v>United Kingdom</v>
      </c>
      <c r="T3370">
        <f>WEEKNUM(G3370)</f>
        <v>15</v>
      </c>
      <c r="U3370">
        <f>YEAR(G3370)</f>
        <v>2025</v>
      </c>
      <c r="V3370" s="117">
        <f>IFERROR(Q3370/N3370,"0")</f>
        <v>7.4170529568759649E-2</v>
      </c>
    </row>
    <row r="3371" spans="1:22">
      <c r="A3371" t="str">
        <f>_xlfn.XLOOKUP(D3371,BN:BN,BO:BO)</f>
        <v>México</v>
      </c>
      <c r="B3371" t="s">
        <v>25</v>
      </c>
      <c r="C3371">
        <v>509</v>
      </c>
      <c r="D3371" t="str">
        <f>_xlfn.XLOOKUP(C3371,BH:BH,BI:BI)</f>
        <v>DianaM</v>
      </c>
      <c r="E3371">
        <v>28934</v>
      </c>
      <c r="F3371" t="s">
        <v>4024</v>
      </c>
      <c r="G3371" s="63">
        <v>45883</v>
      </c>
      <c r="H3371" s="63" t="s">
        <v>218</v>
      </c>
      <c r="I3371" t="s">
        <v>366</v>
      </c>
      <c r="J3371" t="str">
        <f>_xlfn.XLOOKUP(I3371,AS:AS,AU:AU)</f>
        <v>Vuelos</v>
      </c>
      <c r="K3371" t="s">
        <v>33</v>
      </c>
      <c r="L3371">
        <v>1510.67</v>
      </c>
      <c r="M3371">
        <f>L3371*_xlfn.XLOOKUP(K3371,AM:AM,AN:AN)</f>
        <v>1299.1762000000001</v>
      </c>
      <c r="N3371">
        <f>L3371*_xlfn.XLOOKUP(K3371,AM:AM,AO:AO)</f>
        <v>1510.67</v>
      </c>
      <c r="O3371">
        <v>25.28</v>
      </c>
      <c r="P3371">
        <f>O3371*_xlfn.XLOOKUP(K3371,AM:AM,AN:AN)</f>
        <v>21.7408</v>
      </c>
      <c r="Q3371">
        <f>O3371*_xlfn.XLOOKUP(K3371,AM:AM,AO:AO)</f>
        <v>25.28</v>
      </c>
      <c r="R3371" t="str">
        <f>_xlfn.XLOOKUP(E3371,AF:AF,AG:AG)</f>
        <v>F1S USA</v>
      </c>
      <c r="S3371" t="str">
        <f>_xlfn.XLOOKUP(E3371,AF:AF,AI:AI)</f>
        <v>United States</v>
      </c>
      <c r="T3371">
        <f>WEEKNUM(G3371)</f>
        <v>33</v>
      </c>
      <c r="U3371">
        <f>YEAR(G3371)</f>
        <v>2025</v>
      </c>
      <c r="V3371" s="117">
        <f>IFERROR(Q3371/N3371,"0")</f>
        <v>1.6734296702787504E-2</v>
      </c>
    </row>
    <row r="3372" spans="1:22">
      <c r="A3372" t="str">
        <f>_xlfn.XLOOKUP(D3372,BN:BN,BO:BO)</f>
        <v>México</v>
      </c>
      <c r="B3372" t="s">
        <v>25</v>
      </c>
      <c r="C3372">
        <v>509</v>
      </c>
      <c r="D3372" t="str">
        <f>_xlfn.XLOOKUP(C3372,BH:BH,BI:BI)</f>
        <v>DianaM</v>
      </c>
      <c r="E3372">
        <v>28934</v>
      </c>
      <c r="F3372" t="s">
        <v>4025</v>
      </c>
      <c r="G3372" s="63">
        <v>45883</v>
      </c>
      <c r="H3372" s="63" t="s">
        <v>218</v>
      </c>
      <c r="I3372" t="s">
        <v>366</v>
      </c>
      <c r="J3372" t="str">
        <f>_xlfn.XLOOKUP(I3372,AS:AS,AU:AU)</f>
        <v>Vuelos</v>
      </c>
      <c r="K3372" t="s">
        <v>33</v>
      </c>
      <c r="L3372">
        <v>1510.67</v>
      </c>
      <c r="M3372">
        <f>L3372*_xlfn.XLOOKUP(K3372,AM:AM,AN:AN)</f>
        <v>1299.1762000000001</v>
      </c>
      <c r="N3372">
        <f>L3372*_xlfn.XLOOKUP(K3372,AM:AM,AO:AO)</f>
        <v>1510.67</v>
      </c>
      <c r="O3372">
        <v>25.28</v>
      </c>
      <c r="P3372">
        <f>O3372*_xlfn.XLOOKUP(K3372,AM:AM,AN:AN)</f>
        <v>21.7408</v>
      </c>
      <c r="Q3372">
        <f>O3372*_xlfn.XLOOKUP(K3372,AM:AM,AO:AO)</f>
        <v>25.28</v>
      </c>
      <c r="R3372" t="str">
        <f>_xlfn.XLOOKUP(E3372,AF:AF,AG:AG)</f>
        <v>F1S USA</v>
      </c>
      <c r="S3372" t="str">
        <f>_xlfn.XLOOKUP(E3372,AF:AF,AI:AI)</f>
        <v>United States</v>
      </c>
      <c r="T3372">
        <f>WEEKNUM(G3372)</f>
        <v>33</v>
      </c>
      <c r="U3372">
        <f>YEAR(G3372)</f>
        <v>2025</v>
      </c>
      <c r="V3372" s="117">
        <f>IFERROR(Q3372/N3372,"0")</f>
        <v>1.6734296702787504E-2</v>
      </c>
    </row>
    <row r="3373" spans="1:22">
      <c r="A3373" t="str">
        <f>_xlfn.XLOOKUP(D3373,BN:BN,BO:BO)</f>
        <v>México</v>
      </c>
      <c r="B3373" t="s">
        <v>25</v>
      </c>
      <c r="C3373">
        <v>509</v>
      </c>
      <c r="D3373" t="str">
        <f>_xlfn.XLOOKUP(C3373,BH:BH,BI:BI)</f>
        <v>DianaM</v>
      </c>
      <c r="E3373">
        <v>0</v>
      </c>
      <c r="F3373" t="s">
        <v>1893</v>
      </c>
      <c r="G3373" s="63">
        <v>45883</v>
      </c>
      <c r="H3373" s="63">
        <v>45886</v>
      </c>
      <c r="I3373" t="s">
        <v>396</v>
      </c>
      <c r="J3373" t="str">
        <f>_xlfn.XLOOKUP(I3373,AS:AS,AU:AU)</f>
        <v>Honorarios</v>
      </c>
      <c r="K3373" t="s">
        <v>33</v>
      </c>
      <c r="L3373">
        <v>35</v>
      </c>
      <c r="M3373">
        <f>L3373*_xlfn.XLOOKUP(K3373,AM:AM,AN:AN)</f>
        <v>30.099999999999998</v>
      </c>
      <c r="N3373">
        <f>L3373*_xlfn.XLOOKUP(K3373,AM:AM,AO:AO)</f>
        <v>35</v>
      </c>
      <c r="O3373">
        <v>35</v>
      </c>
      <c r="P3373">
        <f>O3373*_xlfn.XLOOKUP(K3373,AM:AM,AN:AN)</f>
        <v>30.099999999999998</v>
      </c>
      <c r="Q3373">
        <f>O3373*_xlfn.XLOOKUP(K3373,AM:AM,AO:AO)</f>
        <v>35</v>
      </c>
      <c r="R3373" t="str">
        <f>_xlfn.XLOOKUP(E3373,AF:AF,AG:AG)</f>
        <v>FEES</v>
      </c>
      <c r="S3373">
        <f>_xlfn.XLOOKUP(E3373,AF:AF,AI:AI)</f>
        <v>0</v>
      </c>
      <c r="T3373">
        <f>WEEKNUM(G3373)</f>
        <v>33</v>
      </c>
      <c r="U3373">
        <f>YEAR(G3373)</f>
        <v>2025</v>
      </c>
      <c r="V3373" s="117">
        <f>IFERROR(Q3373/N3373,"0")</f>
        <v>1</v>
      </c>
    </row>
    <row r="3374" spans="1:22">
      <c r="A3374" t="str">
        <f>_xlfn.XLOOKUP(D3374,BN:BN,BO:BO)</f>
        <v>México</v>
      </c>
      <c r="B3374" t="s">
        <v>25</v>
      </c>
      <c r="C3374">
        <v>509</v>
      </c>
      <c r="D3374" t="str">
        <f>_xlfn.XLOOKUP(C3374,BH:BH,BI:BI)</f>
        <v>DianaM</v>
      </c>
      <c r="E3374">
        <v>27105</v>
      </c>
      <c r="F3374" t="s">
        <v>4026</v>
      </c>
      <c r="G3374" s="63">
        <v>45883</v>
      </c>
      <c r="H3374" s="63">
        <v>45886</v>
      </c>
      <c r="I3374" t="s">
        <v>376</v>
      </c>
      <c r="J3374" t="str">
        <f>_xlfn.XLOOKUP(I3374,AS:AS,AU:AU)</f>
        <v>Hotel</v>
      </c>
      <c r="K3374" t="s">
        <v>33</v>
      </c>
      <c r="L3374">
        <v>2389.02</v>
      </c>
      <c r="M3374">
        <f>L3374*_xlfn.XLOOKUP(K3374,AM:AM,AN:AN)</f>
        <v>2054.5571999999997</v>
      </c>
      <c r="N3374">
        <f>L3374*_xlfn.XLOOKUP(K3374,AM:AM,AO:AO)</f>
        <v>2389.02</v>
      </c>
      <c r="O3374">
        <v>191.76</v>
      </c>
      <c r="P3374">
        <f>O3374*_xlfn.XLOOKUP(K3374,AM:AM,AN:AN)</f>
        <v>164.9136</v>
      </c>
      <c r="Q3374">
        <f>O3374*_xlfn.XLOOKUP(K3374,AM:AM,AO:AO)</f>
        <v>191.76</v>
      </c>
      <c r="R3374" t="str">
        <f>_xlfn.XLOOKUP(E3374,AF:AF,AG:AG)</f>
        <v>THE PENINSULA CHICAGO</v>
      </c>
      <c r="S3374" t="str">
        <f>_xlfn.XLOOKUP(E3374,AF:AF,AI:AI)</f>
        <v>United States</v>
      </c>
      <c r="T3374">
        <f>WEEKNUM(G3374)</f>
        <v>33</v>
      </c>
      <c r="U3374">
        <f>YEAR(G3374)</f>
        <v>2025</v>
      </c>
      <c r="V3374" s="117">
        <f>IFERROR(Q3374/N3374,"0")</f>
        <v>8.0267222543134842E-2</v>
      </c>
    </row>
    <row r="3375" spans="1:22">
      <c r="A3375" t="str">
        <f>_xlfn.XLOOKUP(D3375,BN:BN,BO:BO)</f>
        <v>México</v>
      </c>
      <c r="B3375" t="s">
        <v>25</v>
      </c>
      <c r="C3375">
        <v>509</v>
      </c>
      <c r="D3375" t="str">
        <f>_xlfn.XLOOKUP(C3375,BH:BH,BI:BI)</f>
        <v>DianaM</v>
      </c>
      <c r="E3375">
        <v>28934</v>
      </c>
      <c r="F3375" t="s">
        <v>4027</v>
      </c>
      <c r="G3375" s="63">
        <v>45883</v>
      </c>
      <c r="H3375" s="63">
        <v>45886</v>
      </c>
      <c r="I3375" t="s">
        <v>366</v>
      </c>
      <c r="J3375" t="str">
        <f>_xlfn.XLOOKUP(I3375,AS:AS,AU:AU)</f>
        <v>Vuelos</v>
      </c>
      <c r="K3375" t="s">
        <v>33</v>
      </c>
      <c r="L3375">
        <v>0</v>
      </c>
      <c r="M3375">
        <f>L3375*_xlfn.XLOOKUP(K3375,AM:AM,AN:AN)</f>
        <v>0</v>
      </c>
      <c r="N3375">
        <f>L3375*_xlfn.XLOOKUP(K3375,AM:AM,AO:AO)</f>
        <v>0</v>
      </c>
      <c r="O3375">
        <v>0</v>
      </c>
      <c r="P3375">
        <f>O3375*_xlfn.XLOOKUP(K3375,AM:AM,AN:AN)</f>
        <v>0</v>
      </c>
      <c r="Q3375">
        <f>O3375*_xlfn.XLOOKUP(K3375,AM:AM,AO:AO)</f>
        <v>0</v>
      </c>
      <c r="R3375" t="str">
        <f>_xlfn.XLOOKUP(E3375,AF:AF,AG:AG)</f>
        <v>F1S USA</v>
      </c>
      <c r="S3375" t="str">
        <f>_xlfn.XLOOKUP(E3375,AF:AF,AI:AI)</f>
        <v>United States</v>
      </c>
      <c r="T3375">
        <f>WEEKNUM(G3375)</f>
        <v>33</v>
      </c>
      <c r="U3375">
        <f>YEAR(G3375)</f>
        <v>2025</v>
      </c>
      <c r="V3375" s="117" t="str">
        <f>IFERROR(Q3375/N3375,"0")</f>
        <v>0</v>
      </c>
    </row>
    <row r="3376" spans="1:22">
      <c r="A3376" t="str">
        <f>_xlfn.XLOOKUP(D3376,BN:BN,BO:BO)</f>
        <v>México</v>
      </c>
      <c r="B3376" t="s">
        <v>25</v>
      </c>
      <c r="C3376">
        <v>509</v>
      </c>
      <c r="D3376" t="str">
        <f>_xlfn.XLOOKUP(C3376,BH:BH,BI:BI)</f>
        <v>DianaM</v>
      </c>
      <c r="E3376">
        <v>28934</v>
      </c>
      <c r="F3376" t="s">
        <v>4028</v>
      </c>
      <c r="G3376" s="63">
        <v>45883</v>
      </c>
      <c r="H3376" s="63">
        <v>45886</v>
      </c>
      <c r="I3376" t="s">
        <v>366</v>
      </c>
      <c r="J3376" t="str">
        <f>_xlfn.XLOOKUP(I3376,AS:AS,AU:AU)</f>
        <v>Vuelos</v>
      </c>
      <c r="K3376" t="s">
        <v>33</v>
      </c>
      <c r="L3376">
        <v>0</v>
      </c>
      <c r="M3376">
        <f>L3376*_xlfn.XLOOKUP(K3376,AM:AM,AN:AN)</f>
        <v>0</v>
      </c>
      <c r="N3376">
        <f>L3376*_xlfn.XLOOKUP(K3376,AM:AM,AO:AO)</f>
        <v>0</v>
      </c>
      <c r="O3376">
        <v>0</v>
      </c>
      <c r="P3376">
        <f>O3376*_xlfn.XLOOKUP(K3376,AM:AM,AN:AN)</f>
        <v>0</v>
      </c>
      <c r="Q3376">
        <f>O3376*_xlfn.XLOOKUP(K3376,AM:AM,AO:AO)</f>
        <v>0</v>
      </c>
      <c r="R3376" t="str">
        <f>_xlfn.XLOOKUP(E3376,AF:AF,AG:AG)</f>
        <v>F1S USA</v>
      </c>
      <c r="S3376" t="str">
        <f>_xlfn.XLOOKUP(E3376,AF:AF,AI:AI)</f>
        <v>United States</v>
      </c>
      <c r="T3376">
        <f>WEEKNUM(G3376)</f>
        <v>33</v>
      </c>
      <c r="U3376">
        <f>YEAR(G3376)</f>
        <v>2025</v>
      </c>
      <c r="V3376" s="117" t="str">
        <f>IFERROR(Q3376/N3376,"0")</f>
        <v>0</v>
      </c>
    </row>
    <row r="3377" spans="1:22">
      <c r="A3377" t="str">
        <f>_xlfn.XLOOKUP(D3377,BN:BN,BO:BO)</f>
        <v>México</v>
      </c>
      <c r="B3377" t="s">
        <v>25</v>
      </c>
      <c r="C3377">
        <v>509</v>
      </c>
      <c r="D3377" t="str">
        <f>_xlfn.XLOOKUP(C3377,BH:BH,BI:BI)</f>
        <v>DianaM</v>
      </c>
      <c r="E3377">
        <v>28934</v>
      </c>
      <c r="F3377" t="s">
        <v>4029</v>
      </c>
      <c r="G3377" s="63">
        <v>45883</v>
      </c>
      <c r="H3377" s="63">
        <v>45886</v>
      </c>
      <c r="I3377" t="s">
        <v>366</v>
      </c>
      <c r="J3377" t="str">
        <f>_xlfn.XLOOKUP(I3377,AS:AS,AU:AU)</f>
        <v>Vuelos</v>
      </c>
      <c r="K3377" t="s">
        <v>33</v>
      </c>
      <c r="L3377">
        <v>200</v>
      </c>
      <c r="M3377">
        <f>L3377*_xlfn.XLOOKUP(K3377,AM:AM,AN:AN)</f>
        <v>172</v>
      </c>
      <c r="N3377">
        <f>L3377*_xlfn.XLOOKUP(K3377,AM:AM,AO:AO)</f>
        <v>200</v>
      </c>
      <c r="O3377">
        <v>0</v>
      </c>
      <c r="P3377">
        <f>O3377*_xlfn.XLOOKUP(K3377,AM:AM,AN:AN)</f>
        <v>0</v>
      </c>
      <c r="Q3377">
        <f>O3377*_xlfn.XLOOKUP(K3377,AM:AM,AO:AO)</f>
        <v>0</v>
      </c>
      <c r="R3377" t="str">
        <f>_xlfn.XLOOKUP(E3377,AF:AF,AG:AG)</f>
        <v>F1S USA</v>
      </c>
      <c r="S3377" t="str">
        <f>_xlfn.XLOOKUP(E3377,AF:AF,AI:AI)</f>
        <v>United States</v>
      </c>
      <c r="T3377">
        <f>WEEKNUM(G3377)</f>
        <v>33</v>
      </c>
      <c r="U3377">
        <f>YEAR(G3377)</f>
        <v>2025</v>
      </c>
      <c r="V3377" s="117">
        <f>IFERROR(Q3377/N3377,"0")</f>
        <v>0</v>
      </c>
    </row>
    <row r="3378" spans="1:22">
      <c r="A3378" t="str">
        <f>_xlfn.XLOOKUP(D3378,BN:BN,BO:BO)</f>
        <v>México</v>
      </c>
      <c r="B3378" t="s">
        <v>25</v>
      </c>
      <c r="C3378">
        <v>509</v>
      </c>
      <c r="D3378" t="str">
        <f>_xlfn.XLOOKUP(C3378,BH:BH,BI:BI)</f>
        <v>DianaM</v>
      </c>
      <c r="E3378">
        <v>28934</v>
      </c>
      <c r="F3378" t="s">
        <v>4030</v>
      </c>
      <c r="G3378" s="63">
        <v>45883</v>
      </c>
      <c r="H3378" s="63">
        <v>45886</v>
      </c>
      <c r="I3378" t="s">
        <v>366</v>
      </c>
      <c r="J3378" t="str">
        <f>_xlfn.XLOOKUP(I3378,AS:AS,AU:AU)</f>
        <v>Vuelos</v>
      </c>
      <c r="K3378" t="s">
        <v>33</v>
      </c>
      <c r="L3378">
        <v>200</v>
      </c>
      <c r="M3378">
        <f>L3378*_xlfn.XLOOKUP(K3378,AM:AM,AN:AN)</f>
        <v>172</v>
      </c>
      <c r="N3378">
        <f>L3378*_xlfn.XLOOKUP(K3378,AM:AM,AO:AO)</f>
        <v>200</v>
      </c>
      <c r="O3378">
        <v>0</v>
      </c>
      <c r="P3378">
        <f>O3378*_xlfn.XLOOKUP(K3378,AM:AM,AN:AN)</f>
        <v>0</v>
      </c>
      <c r="Q3378">
        <f>O3378*_xlfn.XLOOKUP(K3378,AM:AM,AO:AO)</f>
        <v>0</v>
      </c>
      <c r="R3378" t="str">
        <f>_xlfn.XLOOKUP(E3378,AF:AF,AG:AG)</f>
        <v>F1S USA</v>
      </c>
      <c r="S3378" t="str">
        <f>_xlfn.XLOOKUP(E3378,AF:AF,AI:AI)</f>
        <v>United States</v>
      </c>
      <c r="T3378">
        <f>WEEKNUM(G3378)</f>
        <v>33</v>
      </c>
      <c r="U3378">
        <f>YEAR(G3378)</f>
        <v>2025</v>
      </c>
      <c r="V3378" s="117">
        <f>IFERROR(Q3378/N3378,"0")</f>
        <v>0</v>
      </c>
    </row>
    <row r="3379" spans="1:22">
      <c r="A3379" t="str">
        <f>_xlfn.XLOOKUP(D3379,BN:BN,BO:BO)</f>
        <v>México</v>
      </c>
      <c r="B3379" t="s">
        <v>25</v>
      </c>
      <c r="C3379">
        <v>509</v>
      </c>
      <c r="D3379" t="str">
        <f>_xlfn.XLOOKUP(C3379,BH:BH,BI:BI)</f>
        <v>DianaM</v>
      </c>
      <c r="E3379">
        <v>0</v>
      </c>
      <c r="F3379" t="s">
        <v>4031</v>
      </c>
      <c r="G3379" s="63">
        <v>45883</v>
      </c>
      <c r="H3379" s="63">
        <v>45886</v>
      </c>
      <c r="I3379" t="s">
        <v>396</v>
      </c>
      <c r="J3379" t="str">
        <f>_xlfn.XLOOKUP(I3379,AS:AS,AU:AU)</f>
        <v>Honorarios</v>
      </c>
      <c r="K3379" t="s">
        <v>33</v>
      </c>
      <c r="L3379">
        <v>70</v>
      </c>
      <c r="M3379">
        <f>L3379*_xlfn.XLOOKUP(K3379,AM:AM,AN:AN)</f>
        <v>60.199999999999996</v>
      </c>
      <c r="N3379">
        <f>L3379*_xlfn.XLOOKUP(K3379,AM:AM,AO:AO)</f>
        <v>70</v>
      </c>
      <c r="O3379">
        <v>70</v>
      </c>
      <c r="P3379">
        <f>O3379*_xlfn.XLOOKUP(K3379,AM:AM,AN:AN)</f>
        <v>60.199999999999996</v>
      </c>
      <c r="Q3379">
        <f>O3379*_xlfn.XLOOKUP(K3379,AM:AM,AO:AO)</f>
        <v>70</v>
      </c>
      <c r="R3379" t="str">
        <f>_xlfn.XLOOKUP(E3379,AF:AF,AG:AG)</f>
        <v>FEES</v>
      </c>
      <c r="S3379">
        <f>_xlfn.XLOOKUP(E3379,AF:AF,AI:AI)</f>
        <v>0</v>
      </c>
      <c r="T3379">
        <f>WEEKNUM(G3379)</f>
        <v>33</v>
      </c>
      <c r="U3379">
        <f>YEAR(G3379)</f>
        <v>2025</v>
      </c>
      <c r="V3379" s="117">
        <f>IFERROR(Q3379/N3379,"0")</f>
        <v>1</v>
      </c>
    </row>
    <row r="3380" spans="1:22">
      <c r="A3380" t="str">
        <f>_xlfn.XLOOKUP(D3380,BN:BN,BO:BO)</f>
        <v>México</v>
      </c>
      <c r="B3380" t="s">
        <v>25</v>
      </c>
      <c r="C3380">
        <v>510</v>
      </c>
      <c r="D3380" t="str">
        <f>_xlfn.XLOOKUP(C3380,BH:BH,BI:BI)</f>
        <v>LuciaS</v>
      </c>
      <c r="E3380">
        <v>29434</v>
      </c>
      <c r="F3380" t="s">
        <v>178</v>
      </c>
      <c r="G3380" s="63">
        <v>45846</v>
      </c>
      <c r="H3380" s="63">
        <v>45849</v>
      </c>
      <c r="I3380" t="s">
        <v>376</v>
      </c>
      <c r="J3380" t="str">
        <f>_xlfn.XLOOKUP(I3380,AS:AS,AU:AU)</f>
        <v>Hotel</v>
      </c>
      <c r="K3380" t="s">
        <v>33</v>
      </c>
      <c r="L3380">
        <v>1923</v>
      </c>
      <c r="M3380">
        <f>L3380*_xlfn.XLOOKUP(K3380,AM:AM,AN:AN)</f>
        <v>1653.78</v>
      </c>
      <c r="N3380">
        <f>L3380*_xlfn.XLOOKUP(K3380,AM:AM,AO:AO)</f>
        <v>1923</v>
      </c>
      <c r="O3380">
        <v>310.89999999999998</v>
      </c>
      <c r="P3380">
        <f>O3380*_xlfn.XLOOKUP(K3380,AM:AM,AN:AN)</f>
        <v>267.37399999999997</v>
      </c>
      <c r="Q3380">
        <f>O3380*_xlfn.XLOOKUP(K3380,AM:AM,AO:AO)</f>
        <v>310.89999999999998</v>
      </c>
      <c r="R3380" t="str">
        <f>_xlfn.XLOOKUP(E3380,AF:AF,AG:AG)</f>
        <v>THE ST. REGIS SAN FRANCISCO</v>
      </c>
      <c r="S3380" t="str">
        <f>_xlfn.XLOOKUP(E3380,AF:AF,AI:AI)</f>
        <v>United States</v>
      </c>
      <c r="T3380">
        <f>WEEKNUM(G3380)</f>
        <v>28</v>
      </c>
      <c r="U3380">
        <f>YEAR(G3380)</f>
        <v>2025</v>
      </c>
      <c r="V3380" s="117">
        <f>IFERROR(Q3380/N3380,"0")</f>
        <v>0.16167446697867913</v>
      </c>
    </row>
    <row r="3381" spans="1:22">
      <c r="A3381" t="str">
        <f>_xlfn.XLOOKUP(D3381,BN:BN,BO:BO)</f>
        <v>México</v>
      </c>
      <c r="B3381" t="s">
        <v>25</v>
      </c>
      <c r="C3381">
        <v>510</v>
      </c>
      <c r="D3381" t="str">
        <f>_xlfn.XLOOKUP(C3381,BH:BH,BI:BI)</f>
        <v>LuciaS</v>
      </c>
      <c r="E3381">
        <v>29436</v>
      </c>
      <c r="F3381" t="s">
        <v>4032</v>
      </c>
      <c r="G3381" s="63">
        <v>45849</v>
      </c>
      <c r="H3381" s="63">
        <v>45851</v>
      </c>
      <c r="I3381" t="s">
        <v>376</v>
      </c>
      <c r="J3381" t="str">
        <f>_xlfn.XLOOKUP(I3381,AS:AS,AU:AU)</f>
        <v>Hotel</v>
      </c>
      <c r="K3381" t="s">
        <v>33</v>
      </c>
      <c r="L3381">
        <v>4865.3</v>
      </c>
      <c r="M3381">
        <f>L3381*_xlfn.XLOOKUP(K3381,AM:AM,AN:AN)</f>
        <v>4184.1580000000004</v>
      </c>
      <c r="N3381">
        <f>L3381*_xlfn.XLOOKUP(K3381,AM:AM,AO:AO)</f>
        <v>4865.3</v>
      </c>
      <c r="O3381">
        <v>422</v>
      </c>
      <c r="P3381">
        <f>O3381*_xlfn.XLOOKUP(K3381,AM:AM,AN:AN)</f>
        <v>362.92</v>
      </c>
      <c r="Q3381">
        <f>O3381*_xlfn.XLOOKUP(K3381,AM:AM,AO:AO)</f>
        <v>422</v>
      </c>
      <c r="R3381" t="str">
        <f>_xlfn.XLOOKUP(E3381,AF:AF,AG:AG)</f>
        <v>BERNARDUS LODGE &amp; SPA</v>
      </c>
      <c r="S3381" t="str">
        <f>_xlfn.XLOOKUP(E3381,AF:AF,AI:AI)</f>
        <v>United States</v>
      </c>
      <c r="T3381">
        <f>WEEKNUM(G3381)</f>
        <v>28</v>
      </c>
      <c r="U3381">
        <f>YEAR(G3381)</f>
        <v>2025</v>
      </c>
      <c r="V3381" s="117">
        <f>IFERROR(Q3381/N3381,"0")</f>
        <v>8.6736686329722729E-2</v>
      </c>
    </row>
    <row r="3382" spans="1:22">
      <c r="A3382" t="str">
        <f>_xlfn.XLOOKUP(D3382,BN:BN,BO:BO)</f>
        <v>México</v>
      </c>
      <c r="B3382" t="s">
        <v>25</v>
      </c>
      <c r="C3382">
        <v>510</v>
      </c>
      <c r="D3382" t="str">
        <f>_xlfn.XLOOKUP(C3382,BH:BH,BI:BI)</f>
        <v>LuciaS</v>
      </c>
      <c r="E3382">
        <v>28940</v>
      </c>
      <c r="F3382" t="s">
        <v>4033</v>
      </c>
      <c r="G3382" s="63">
        <v>45856</v>
      </c>
      <c r="H3382" s="63">
        <v>45860</v>
      </c>
      <c r="I3382" t="s">
        <v>376</v>
      </c>
      <c r="J3382" t="str">
        <f>_xlfn.XLOOKUP(I3382,AS:AS,AU:AU)</f>
        <v>Hotel</v>
      </c>
      <c r="K3382" t="s">
        <v>33</v>
      </c>
      <c r="L3382">
        <v>1950.27</v>
      </c>
      <c r="M3382">
        <f>L3382*_xlfn.XLOOKUP(K3382,AM:AM,AN:AN)</f>
        <v>1677.2321999999999</v>
      </c>
      <c r="N3382">
        <f>L3382*_xlfn.XLOOKUP(K3382,AM:AM,AO:AO)</f>
        <v>1950.27</v>
      </c>
      <c r="O3382">
        <v>155.69999999999999</v>
      </c>
      <c r="P3382">
        <f>O3382*_xlfn.XLOOKUP(K3382,AM:AM,AN:AN)</f>
        <v>133.90199999999999</v>
      </c>
      <c r="Q3382">
        <f>O3382*_xlfn.XLOOKUP(K3382,AM:AM,AO:AO)</f>
        <v>155.69999999999999</v>
      </c>
      <c r="R3382" t="str">
        <f>_xlfn.XLOOKUP(E3382,AF:AF,AG:AG)</f>
        <v>HOTEL DEL CORONADO</v>
      </c>
      <c r="S3382" t="str">
        <f>_xlfn.XLOOKUP(E3382,AF:AF,AI:AI)</f>
        <v>United States</v>
      </c>
      <c r="T3382">
        <f>WEEKNUM(G3382)</f>
        <v>29</v>
      </c>
      <c r="U3382">
        <f>YEAR(G3382)</f>
        <v>2025</v>
      </c>
      <c r="V3382" s="117">
        <f>IFERROR(Q3382/N3382,"0")</f>
        <v>7.983509975541847E-2</v>
      </c>
    </row>
    <row r="3383" spans="1:22">
      <c r="A3383" t="str">
        <f>_xlfn.XLOOKUP(D3383,BN:BN,BO:BO)</f>
        <v>México</v>
      </c>
      <c r="B3383" t="s">
        <v>25</v>
      </c>
      <c r="C3383">
        <v>510</v>
      </c>
      <c r="D3383" t="str">
        <f>_xlfn.XLOOKUP(C3383,BH:BH,BI:BI)</f>
        <v>LuciaS</v>
      </c>
      <c r="E3383">
        <v>28940</v>
      </c>
      <c r="F3383" t="s">
        <v>4033</v>
      </c>
      <c r="G3383" s="63">
        <v>45856</v>
      </c>
      <c r="H3383" s="63">
        <v>45860</v>
      </c>
      <c r="I3383" t="s">
        <v>376</v>
      </c>
      <c r="J3383" t="str">
        <f>_xlfn.XLOOKUP(I3383,AS:AS,AU:AU)</f>
        <v>Hotel</v>
      </c>
      <c r="K3383" t="s">
        <v>33</v>
      </c>
      <c r="L3383">
        <v>1950.27</v>
      </c>
      <c r="M3383">
        <f>L3383*_xlfn.XLOOKUP(K3383,AM:AM,AN:AN)</f>
        <v>1677.2321999999999</v>
      </c>
      <c r="N3383">
        <f>L3383*_xlfn.XLOOKUP(K3383,AM:AM,AO:AO)</f>
        <v>1950.27</v>
      </c>
      <c r="O3383">
        <v>155.69999999999999</v>
      </c>
      <c r="P3383">
        <f>O3383*_xlfn.XLOOKUP(K3383,AM:AM,AN:AN)</f>
        <v>133.90199999999999</v>
      </c>
      <c r="Q3383">
        <f>O3383*_xlfn.XLOOKUP(K3383,AM:AM,AO:AO)</f>
        <v>155.69999999999999</v>
      </c>
      <c r="R3383" t="str">
        <f>_xlfn.XLOOKUP(E3383,AF:AF,AG:AG)</f>
        <v>HOTEL DEL CORONADO</v>
      </c>
      <c r="S3383" t="str">
        <f>_xlfn.XLOOKUP(E3383,AF:AF,AI:AI)</f>
        <v>United States</v>
      </c>
      <c r="T3383">
        <f>WEEKNUM(G3383)</f>
        <v>29</v>
      </c>
      <c r="U3383">
        <f>YEAR(G3383)</f>
        <v>2025</v>
      </c>
      <c r="V3383" s="117">
        <f>IFERROR(Q3383/N3383,"0")</f>
        <v>7.983509975541847E-2</v>
      </c>
    </row>
    <row r="3384" spans="1:22">
      <c r="A3384" t="str">
        <f>_xlfn.XLOOKUP(D3384,BN:BN,BO:BO)</f>
        <v>México</v>
      </c>
      <c r="B3384" t="s">
        <v>25</v>
      </c>
      <c r="C3384">
        <v>510</v>
      </c>
      <c r="D3384" t="str">
        <f>_xlfn.XLOOKUP(C3384,BH:BH,BI:BI)</f>
        <v>LuciaS</v>
      </c>
      <c r="E3384">
        <v>30140</v>
      </c>
      <c r="F3384" t="s">
        <v>4034</v>
      </c>
      <c r="G3384" s="63">
        <v>45851</v>
      </c>
      <c r="H3384" s="63">
        <v>45853</v>
      </c>
      <c r="I3384" t="s">
        <v>376</v>
      </c>
      <c r="J3384" t="str">
        <f>_xlfn.XLOOKUP(I3384,AS:AS,AU:AU)</f>
        <v>Hotel</v>
      </c>
      <c r="K3384" t="s">
        <v>33</v>
      </c>
      <c r="L3384">
        <v>3485.35</v>
      </c>
      <c r="M3384">
        <f>L3384*_xlfn.XLOOKUP(K3384,AM:AM,AN:AN)</f>
        <v>2997.4009999999998</v>
      </c>
      <c r="N3384">
        <f>L3384*_xlfn.XLOOKUP(K3384,AM:AM,AO:AO)</f>
        <v>3485.35</v>
      </c>
      <c r="O3384">
        <v>110.73</v>
      </c>
      <c r="P3384">
        <f>O3384*_xlfn.XLOOKUP(K3384,AM:AM,AN:AN)</f>
        <v>95.227800000000002</v>
      </c>
      <c r="Q3384">
        <f>O3384*_xlfn.XLOOKUP(K3384,AM:AM,AO:AO)</f>
        <v>110.73</v>
      </c>
      <c r="R3384" t="str">
        <f>_xlfn.XLOOKUP(E3384,AF:AF,AG:AG)</f>
        <v>KIMPTON CANARY HOTEL</v>
      </c>
      <c r="S3384" t="str">
        <f>_xlfn.XLOOKUP(E3384,AF:AF,AI:AI)</f>
        <v>United States</v>
      </c>
      <c r="T3384">
        <f>WEEKNUM(G3384)</f>
        <v>29</v>
      </c>
      <c r="U3384">
        <f>YEAR(G3384)</f>
        <v>2025</v>
      </c>
      <c r="V3384" s="117">
        <f>IFERROR(Q3384/N3384,"0")</f>
        <v>3.17701235170069E-2</v>
      </c>
    </row>
    <row r="3385" spans="1:22">
      <c r="A3385" t="str">
        <f>_xlfn.XLOOKUP(D3385,BN:BN,BO:BO)</f>
        <v>México</v>
      </c>
      <c r="B3385" t="s">
        <v>25</v>
      </c>
      <c r="C3385">
        <v>510</v>
      </c>
      <c r="D3385" t="str">
        <f>_xlfn.XLOOKUP(C3385,BH:BH,BI:BI)</f>
        <v>LuciaS</v>
      </c>
      <c r="E3385">
        <v>30141</v>
      </c>
      <c r="F3385" t="s">
        <v>4035</v>
      </c>
      <c r="G3385" s="63">
        <v>45853</v>
      </c>
      <c r="H3385" s="63">
        <v>45856</v>
      </c>
      <c r="I3385" t="s">
        <v>376</v>
      </c>
      <c r="J3385" t="str">
        <f>_xlfn.XLOOKUP(I3385,AS:AS,AU:AU)</f>
        <v>Hotel</v>
      </c>
      <c r="K3385" t="s">
        <v>33</v>
      </c>
      <c r="L3385">
        <v>5792.94</v>
      </c>
      <c r="M3385">
        <f>L3385*_xlfn.XLOOKUP(K3385,AM:AM,AN:AN)</f>
        <v>4981.9283999999998</v>
      </c>
      <c r="N3385">
        <f>L3385*_xlfn.XLOOKUP(K3385,AM:AM,AO:AO)</f>
        <v>5792.94</v>
      </c>
      <c r="O3385">
        <v>588.82000000000005</v>
      </c>
      <c r="P3385">
        <f>O3385*_xlfn.XLOOKUP(K3385,AM:AM,AN:AN)</f>
        <v>506.38520000000005</v>
      </c>
      <c r="Q3385">
        <f>O3385*_xlfn.XLOOKUP(K3385,AM:AM,AO:AO)</f>
        <v>588.82000000000005</v>
      </c>
      <c r="R3385" t="str">
        <f>_xlfn.XLOOKUP(E3385,AF:AF,AG:AG)</f>
        <v>L'ERMITAGE BEVERLY HILLS</v>
      </c>
      <c r="S3385" t="str">
        <f>_xlfn.XLOOKUP(E3385,AF:AF,AI:AI)</f>
        <v>United States</v>
      </c>
      <c r="T3385">
        <f>WEEKNUM(G3385)</f>
        <v>29</v>
      </c>
      <c r="U3385">
        <f>YEAR(G3385)</f>
        <v>2025</v>
      </c>
      <c r="V3385" s="117">
        <f>IFERROR(Q3385/N3385,"0")</f>
        <v>0.10164441544362622</v>
      </c>
    </row>
    <row r="3386" spans="1:22">
      <c r="A3386" t="str">
        <f>_xlfn.XLOOKUP(D3386,BN:BN,BO:BO)</f>
        <v>México</v>
      </c>
      <c r="B3386" t="s">
        <v>25</v>
      </c>
      <c r="C3386">
        <v>511</v>
      </c>
      <c r="D3386" t="str">
        <f>_xlfn.XLOOKUP(C3386,BH:BH,BI:BI)</f>
        <v>MinervaH</v>
      </c>
      <c r="E3386">
        <v>28497</v>
      </c>
      <c r="F3386" t="s">
        <v>4036</v>
      </c>
      <c r="G3386" s="63">
        <v>45892</v>
      </c>
      <c r="H3386" s="63">
        <v>45895</v>
      </c>
      <c r="I3386" t="s">
        <v>376</v>
      </c>
      <c r="J3386" t="str">
        <f>_xlfn.XLOOKUP(I3386,AS:AS,AU:AU)</f>
        <v>Hotel</v>
      </c>
      <c r="K3386" t="s">
        <v>214</v>
      </c>
      <c r="L3386">
        <v>5605</v>
      </c>
      <c r="M3386">
        <f>L3386*_xlfn.XLOOKUP(K3386,AM:AM,AN:AN)</f>
        <v>5997.35</v>
      </c>
      <c r="N3386">
        <f>L3386*_xlfn.XLOOKUP(K3386,AM:AM,AO:AO)</f>
        <v>7006.25</v>
      </c>
      <c r="O3386">
        <v>515.32000000000005</v>
      </c>
      <c r="P3386">
        <f>O3386*_xlfn.XLOOKUP(K3386,AM:AM,AN:AN)</f>
        <v>551.39240000000007</v>
      </c>
      <c r="Q3386">
        <f>O3386*_xlfn.XLOOKUP(K3386,AM:AM,AO:AO)</f>
        <v>644.15000000000009</v>
      </c>
      <c r="R3386" t="str">
        <f>_xlfn.XLOOKUP(E3386,AF:AF,AG:AG)</f>
        <v>FOUR SEASONS HOTEL DES BERGUES</v>
      </c>
      <c r="S3386" t="str">
        <f>_xlfn.XLOOKUP(E3386,AF:AF,AI:AI)</f>
        <v>Switzerland</v>
      </c>
      <c r="T3386">
        <f>WEEKNUM(G3386)</f>
        <v>34</v>
      </c>
      <c r="U3386">
        <f>YEAR(G3386)</f>
        <v>2025</v>
      </c>
      <c r="V3386" s="117">
        <f>IFERROR(Q3386/N3386,"0")</f>
        <v>9.193933987511152E-2</v>
      </c>
    </row>
    <row r="3387" spans="1:22">
      <c r="A3387" t="str">
        <f>_xlfn.XLOOKUP(D3387,BN:BN,BO:BO)</f>
        <v>México</v>
      </c>
      <c r="B3387" t="s">
        <v>25</v>
      </c>
      <c r="C3387">
        <v>511</v>
      </c>
      <c r="D3387" t="str">
        <f>_xlfn.XLOOKUP(C3387,BH:BH,BI:BI)</f>
        <v>MinervaH</v>
      </c>
      <c r="E3387">
        <v>28497</v>
      </c>
      <c r="F3387" t="s">
        <v>4037</v>
      </c>
      <c r="G3387" s="63">
        <v>45892</v>
      </c>
      <c r="H3387" s="63">
        <v>45895</v>
      </c>
      <c r="I3387" t="s">
        <v>376</v>
      </c>
      <c r="J3387" t="str">
        <f>_xlfn.XLOOKUP(I3387,AS:AS,AU:AU)</f>
        <v>Hotel</v>
      </c>
      <c r="K3387" t="s">
        <v>214</v>
      </c>
      <c r="L3387">
        <v>5605</v>
      </c>
      <c r="M3387">
        <f>L3387*_xlfn.XLOOKUP(K3387,AM:AM,AN:AN)</f>
        <v>5997.35</v>
      </c>
      <c r="N3387">
        <f>L3387*_xlfn.XLOOKUP(K3387,AM:AM,AO:AO)</f>
        <v>7006.25</v>
      </c>
      <c r="O3387">
        <v>514.13</v>
      </c>
      <c r="P3387">
        <f>O3387*_xlfn.XLOOKUP(K3387,AM:AM,AN:AN)</f>
        <v>550.1191</v>
      </c>
      <c r="Q3387">
        <f>O3387*_xlfn.XLOOKUP(K3387,AM:AM,AO:AO)</f>
        <v>642.66250000000002</v>
      </c>
      <c r="R3387" t="str">
        <f>_xlfn.XLOOKUP(E3387,AF:AF,AG:AG)</f>
        <v>FOUR SEASONS HOTEL DES BERGUES</v>
      </c>
      <c r="S3387" t="str">
        <f>_xlfn.XLOOKUP(E3387,AF:AF,AI:AI)</f>
        <v>Switzerland</v>
      </c>
      <c r="T3387">
        <f>WEEKNUM(G3387)</f>
        <v>34</v>
      </c>
      <c r="U3387">
        <f>YEAR(G3387)</f>
        <v>2025</v>
      </c>
      <c r="V3387" s="117">
        <f>IFERROR(Q3387/N3387,"0")</f>
        <v>9.1727029438001789E-2</v>
      </c>
    </row>
    <row r="3388" spans="1:22">
      <c r="A3388" t="str">
        <f>_xlfn.XLOOKUP(D3388,BN:BN,BO:BO)</f>
        <v>México</v>
      </c>
      <c r="B3388" t="s">
        <v>25</v>
      </c>
      <c r="C3388">
        <v>511</v>
      </c>
      <c r="D3388" t="str">
        <f>_xlfn.XLOOKUP(C3388,BH:BH,BI:BI)</f>
        <v>MinervaH</v>
      </c>
      <c r="E3388">
        <v>28497</v>
      </c>
      <c r="F3388" t="s">
        <v>4037</v>
      </c>
      <c r="G3388" s="63">
        <v>45892</v>
      </c>
      <c r="H3388" s="63">
        <v>45895</v>
      </c>
      <c r="I3388" t="s">
        <v>376</v>
      </c>
      <c r="J3388" t="str">
        <f>_xlfn.XLOOKUP(I3388,AS:AS,AU:AU)</f>
        <v>Hotel</v>
      </c>
      <c r="K3388" t="s">
        <v>214</v>
      </c>
      <c r="L3388">
        <v>5605</v>
      </c>
      <c r="M3388">
        <f>L3388*_xlfn.XLOOKUP(K3388,AM:AM,AN:AN)</f>
        <v>5997.35</v>
      </c>
      <c r="N3388">
        <f>L3388*_xlfn.XLOOKUP(K3388,AM:AM,AO:AO)</f>
        <v>7006.25</v>
      </c>
      <c r="O3388">
        <v>509.23</v>
      </c>
      <c r="P3388">
        <f>O3388*_xlfn.XLOOKUP(K3388,AM:AM,AN:AN)</f>
        <v>544.87610000000006</v>
      </c>
      <c r="Q3388">
        <f>O3388*_xlfn.XLOOKUP(K3388,AM:AM,AO:AO)</f>
        <v>636.53750000000002</v>
      </c>
      <c r="R3388" t="str">
        <f>_xlfn.XLOOKUP(E3388,AF:AF,AG:AG)</f>
        <v>FOUR SEASONS HOTEL DES BERGUES</v>
      </c>
      <c r="S3388" t="str">
        <f>_xlfn.XLOOKUP(E3388,AF:AF,AI:AI)</f>
        <v>Switzerland</v>
      </c>
      <c r="T3388">
        <f>WEEKNUM(G3388)</f>
        <v>34</v>
      </c>
      <c r="U3388">
        <f>YEAR(G3388)</f>
        <v>2025</v>
      </c>
      <c r="V3388" s="117">
        <f>IFERROR(Q3388/N3388,"0")</f>
        <v>9.0852809991079392E-2</v>
      </c>
    </row>
    <row r="3389" spans="1:22">
      <c r="A3389" t="str">
        <f>_xlfn.XLOOKUP(D3389,BN:BN,BO:BO)</f>
        <v>México</v>
      </c>
      <c r="B3389" t="s">
        <v>25</v>
      </c>
      <c r="C3389">
        <v>511</v>
      </c>
      <c r="D3389" t="str">
        <f>_xlfn.XLOOKUP(C3389,BH:BH,BI:BI)</f>
        <v>MinervaH</v>
      </c>
      <c r="E3389">
        <v>29474</v>
      </c>
      <c r="F3389" t="s">
        <v>4038</v>
      </c>
      <c r="G3389" s="63">
        <v>45895</v>
      </c>
      <c r="H3389" s="63">
        <v>45898</v>
      </c>
      <c r="I3389" t="s">
        <v>376</v>
      </c>
      <c r="J3389" t="str">
        <f>_xlfn.XLOOKUP(I3389,AS:AS,AU:AU)</f>
        <v>Hotel</v>
      </c>
      <c r="K3389" t="s">
        <v>214</v>
      </c>
      <c r="L3389">
        <v>2907</v>
      </c>
      <c r="M3389">
        <f>L3389*_xlfn.XLOOKUP(K3389,AM:AM,AN:AN)</f>
        <v>3110.4900000000002</v>
      </c>
      <c r="N3389">
        <f>L3389*_xlfn.XLOOKUP(K3389,AM:AM,AO:AO)</f>
        <v>3633.75</v>
      </c>
      <c r="O3389">
        <v>263.58</v>
      </c>
      <c r="P3389">
        <f>O3389*_xlfn.XLOOKUP(K3389,AM:AM,AN:AN)</f>
        <v>282.03059999999999</v>
      </c>
      <c r="Q3389">
        <f>O3389*_xlfn.XLOOKUP(K3389,AM:AM,AO:AO)</f>
        <v>329.47499999999997</v>
      </c>
      <c r="R3389" t="str">
        <f>_xlfn.XLOOKUP(E3389,AF:AF,AG:AG)</f>
        <v>FAIRMONT LE MONTREUX PALACE</v>
      </c>
      <c r="S3389" t="str">
        <f>_xlfn.XLOOKUP(E3389,AF:AF,AI:AI)</f>
        <v>Switzerland</v>
      </c>
      <c r="T3389">
        <f>WEEKNUM(G3389)</f>
        <v>35</v>
      </c>
      <c r="U3389">
        <f>YEAR(G3389)</f>
        <v>2025</v>
      </c>
      <c r="V3389" s="117">
        <f>IFERROR(Q3389/N3389,"0")</f>
        <v>9.0670794633642915E-2</v>
      </c>
    </row>
    <row r="3390" spans="1:22">
      <c r="A3390" t="str">
        <f>_xlfn.XLOOKUP(D3390,BN:BN,BO:BO)</f>
        <v>México</v>
      </c>
      <c r="B3390" t="s">
        <v>25</v>
      </c>
      <c r="C3390">
        <v>511</v>
      </c>
      <c r="D3390" t="str">
        <f>_xlfn.XLOOKUP(C3390,BH:BH,BI:BI)</f>
        <v>MinervaH</v>
      </c>
      <c r="E3390">
        <v>29474</v>
      </c>
      <c r="F3390" t="s">
        <v>4039</v>
      </c>
      <c r="G3390" s="63">
        <v>45895</v>
      </c>
      <c r="H3390" s="63">
        <v>45898</v>
      </c>
      <c r="I3390" t="s">
        <v>376</v>
      </c>
      <c r="J3390" t="str">
        <f>_xlfn.XLOOKUP(I3390,AS:AS,AU:AU)</f>
        <v>Hotel</v>
      </c>
      <c r="K3390" t="s">
        <v>214</v>
      </c>
      <c r="L3390">
        <v>2907</v>
      </c>
      <c r="M3390">
        <f>L3390*_xlfn.XLOOKUP(K3390,AM:AM,AN:AN)</f>
        <v>3110.4900000000002</v>
      </c>
      <c r="N3390">
        <f>L3390*_xlfn.XLOOKUP(K3390,AM:AM,AO:AO)</f>
        <v>3633.75</v>
      </c>
      <c r="O3390">
        <v>263.58</v>
      </c>
      <c r="P3390">
        <f>O3390*_xlfn.XLOOKUP(K3390,AM:AM,AN:AN)</f>
        <v>282.03059999999999</v>
      </c>
      <c r="Q3390">
        <f>O3390*_xlfn.XLOOKUP(K3390,AM:AM,AO:AO)</f>
        <v>329.47499999999997</v>
      </c>
      <c r="R3390" t="str">
        <f>_xlfn.XLOOKUP(E3390,AF:AF,AG:AG)</f>
        <v>FAIRMONT LE MONTREUX PALACE</v>
      </c>
      <c r="S3390" t="str">
        <f>_xlfn.XLOOKUP(E3390,AF:AF,AI:AI)</f>
        <v>Switzerland</v>
      </c>
      <c r="T3390">
        <f>WEEKNUM(G3390)</f>
        <v>35</v>
      </c>
      <c r="U3390">
        <f>YEAR(G3390)</f>
        <v>2025</v>
      </c>
      <c r="V3390" s="117">
        <f>IFERROR(Q3390/N3390,"0")</f>
        <v>9.0670794633642915E-2</v>
      </c>
    </row>
    <row r="3391" spans="1:22">
      <c r="A3391" t="str">
        <f>_xlfn.XLOOKUP(D3391,BN:BN,BO:BO)</f>
        <v>México</v>
      </c>
      <c r="B3391" t="s">
        <v>25</v>
      </c>
      <c r="C3391">
        <v>511</v>
      </c>
      <c r="D3391" t="str">
        <f>_xlfn.XLOOKUP(C3391,BH:BH,BI:BI)</f>
        <v>MinervaH</v>
      </c>
      <c r="E3391">
        <v>25780</v>
      </c>
      <c r="F3391" t="s">
        <v>4040</v>
      </c>
      <c r="G3391" s="63">
        <v>45892</v>
      </c>
      <c r="H3391" s="63">
        <v>45892</v>
      </c>
      <c r="I3391" t="s">
        <v>425</v>
      </c>
      <c r="J3391" t="str">
        <f>_xlfn.XLOOKUP(I3391,AS:AS,AU:AU)</f>
        <v>Traslados</v>
      </c>
      <c r="K3391" t="s">
        <v>214</v>
      </c>
      <c r="L3391">
        <v>180</v>
      </c>
      <c r="M3391">
        <f>L3391*_xlfn.XLOOKUP(K3391,AM:AM,AN:AN)</f>
        <v>192.60000000000002</v>
      </c>
      <c r="N3391">
        <f>L3391*_xlfn.XLOOKUP(K3391,AM:AM,AO:AO)</f>
        <v>225</v>
      </c>
      <c r="O3391">
        <v>27</v>
      </c>
      <c r="P3391">
        <f>O3391*_xlfn.XLOOKUP(K3391,AM:AM,AN:AN)</f>
        <v>28.89</v>
      </c>
      <c r="Q3391">
        <f>O3391*_xlfn.XLOOKUP(K3391,AM:AM,AO:AO)</f>
        <v>33.75</v>
      </c>
      <c r="R3391" t="str">
        <f>_xlfn.XLOOKUP(E3391,AF:AF,AG:AG)</f>
        <v>ROLZO</v>
      </c>
      <c r="S3391" t="str">
        <f>_xlfn.XLOOKUP(E3391,AF:AF,AI:AI)</f>
        <v>United Kingdom</v>
      </c>
      <c r="T3391">
        <f>WEEKNUM(G3391)</f>
        <v>34</v>
      </c>
      <c r="U3391">
        <f>YEAR(G3391)</f>
        <v>2025</v>
      </c>
      <c r="V3391" s="117">
        <f>IFERROR(Q3391/N3391,"0")</f>
        <v>0.15</v>
      </c>
    </row>
    <row r="3392" spans="1:22">
      <c r="A3392" t="str">
        <f>_xlfn.XLOOKUP(D3392,BN:BN,BO:BO)</f>
        <v>México</v>
      </c>
      <c r="B3392" t="s">
        <v>25</v>
      </c>
      <c r="C3392">
        <v>511</v>
      </c>
      <c r="D3392" t="str">
        <f>_xlfn.XLOOKUP(C3392,BH:BH,BI:BI)</f>
        <v>MinervaH</v>
      </c>
      <c r="E3392">
        <v>25780</v>
      </c>
      <c r="F3392" t="s">
        <v>4041</v>
      </c>
      <c r="G3392" s="63">
        <v>45895</v>
      </c>
      <c r="H3392" s="63">
        <v>45895</v>
      </c>
      <c r="I3392" t="s">
        <v>425</v>
      </c>
      <c r="J3392" t="str">
        <f>_xlfn.XLOOKUP(I3392,AS:AS,AU:AU)</f>
        <v>Traslados</v>
      </c>
      <c r="K3392" t="s">
        <v>214</v>
      </c>
      <c r="L3392">
        <v>1320</v>
      </c>
      <c r="M3392">
        <f>L3392*_xlfn.XLOOKUP(K3392,AM:AM,AN:AN)</f>
        <v>1412.4</v>
      </c>
      <c r="N3392">
        <f>L3392*_xlfn.XLOOKUP(K3392,AM:AM,AO:AO)</f>
        <v>1650</v>
      </c>
      <c r="O3392">
        <v>220.5</v>
      </c>
      <c r="P3392">
        <f>O3392*_xlfn.XLOOKUP(K3392,AM:AM,AN:AN)</f>
        <v>235.935</v>
      </c>
      <c r="Q3392">
        <f>O3392*_xlfn.XLOOKUP(K3392,AM:AM,AO:AO)</f>
        <v>275.625</v>
      </c>
      <c r="R3392" t="str">
        <f>_xlfn.XLOOKUP(E3392,AF:AF,AG:AG)</f>
        <v>ROLZO</v>
      </c>
      <c r="S3392" t="str">
        <f>_xlfn.XLOOKUP(E3392,AF:AF,AI:AI)</f>
        <v>United Kingdom</v>
      </c>
      <c r="T3392">
        <f>WEEKNUM(G3392)</f>
        <v>35</v>
      </c>
      <c r="U3392">
        <f>YEAR(G3392)</f>
        <v>2025</v>
      </c>
      <c r="V3392" s="117">
        <f>IFERROR(Q3392/N3392,"0")</f>
        <v>0.16704545454545455</v>
      </c>
    </row>
    <row r="3393" spans="1:22">
      <c r="A3393" t="str">
        <f>_xlfn.XLOOKUP(D3393,BN:BN,BO:BO)</f>
        <v>México</v>
      </c>
      <c r="B3393" t="s">
        <v>25</v>
      </c>
      <c r="C3393">
        <v>511</v>
      </c>
      <c r="D3393" t="str">
        <f>_xlfn.XLOOKUP(C3393,BH:BH,BI:BI)</f>
        <v>MinervaH</v>
      </c>
      <c r="E3393">
        <v>25780</v>
      </c>
      <c r="F3393" t="s">
        <v>4042</v>
      </c>
      <c r="G3393" s="63">
        <v>45898</v>
      </c>
      <c r="H3393" s="63">
        <v>45898</v>
      </c>
      <c r="I3393" t="s">
        <v>425</v>
      </c>
      <c r="J3393" t="str">
        <f>_xlfn.XLOOKUP(I3393,AS:AS,AU:AU)</f>
        <v>Traslados</v>
      </c>
      <c r="K3393" t="s">
        <v>214</v>
      </c>
      <c r="L3393">
        <v>840</v>
      </c>
      <c r="M3393">
        <f>L3393*_xlfn.XLOOKUP(K3393,AM:AM,AN:AN)</f>
        <v>898.80000000000007</v>
      </c>
      <c r="N3393">
        <f>L3393*_xlfn.XLOOKUP(K3393,AM:AM,AO:AO)</f>
        <v>1050</v>
      </c>
      <c r="O3393">
        <v>126</v>
      </c>
      <c r="P3393">
        <f>O3393*_xlfn.XLOOKUP(K3393,AM:AM,AN:AN)</f>
        <v>134.82000000000002</v>
      </c>
      <c r="Q3393">
        <f>O3393*_xlfn.XLOOKUP(K3393,AM:AM,AO:AO)</f>
        <v>157.5</v>
      </c>
      <c r="R3393" t="str">
        <f>_xlfn.XLOOKUP(E3393,AF:AF,AG:AG)</f>
        <v>ROLZO</v>
      </c>
      <c r="S3393" t="str">
        <f>_xlfn.XLOOKUP(E3393,AF:AF,AI:AI)</f>
        <v>United Kingdom</v>
      </c>
      <c r="T3393">
        <f>WEEKNUM(G3393)</f>
        <v>35</v>
      </c>
      <c r="U3393">
        <f>YEAR(G3393)</f>
        <v>2025</v>
      </c>
      <c r="V3393" s="117">
        <f>IFERROR(Q3393/N3393,"0")</f>
        <v>0.15</v>
      </c>
    </row>
    <row r="3394" spans="1:22">
      <c r="A3394" t="str">
        <f>_xlfn.XLOOKUP(D3394,BN:BN,BO:BO)</f>
        <v>México</v>
      </c>
      <c r="B3394" t="s">
        <v>25</v>
      </c>
      <c r="C3394">
        <v>511</v>
      </c>
      <c r="D3394" t="str">
        <f>_xlfn.XLOOKUP(C3394,BH:BH,BI:BI)</f>
        <v>MinervaH</v>
      </c>
      <c r="E3394">
        <v>30504</v>
      </c>
      <c r="F3394" t="s">
        <v>4043</v>
      </c>
      <c r="G3394" s="63">
        <v>45896</v>
      </c>
      <c r="H3394" s="63">
        <v>45897</v>
      </c>
      <c r="I3394" t="s">
        <v>471</v>
      </c>
      <c r="J3394" t="str">
        <f>_xlfn.XLOOKUP(I3394,AS:AS,AU:AU)</f>
        <v>Traslados</v>
      </c>
      <c r="K3394" t="s">
        <v>214</v>
      </c>
      <c r="L3394">
        <v>283.01</v>
      </c>
      <c r="M3394">
        <f>L3394*_xlfn.XLOOKUP(K3394,AM:AM,AN:AN)</f>
        <v>302.82069999999999</v>
      </c>
      <c r="N3394">
        <f>L3394*_xlfn.XLOOKUP(K3394,AM:AM,AO:AO)</f>
        <v>353.76249999999999</v>
      </c>
      <c r="O3394">
        <v>0</v>
      </c>
      <c r="P3394">
        <f>O3394*_xlfn.XLOOKUP(K3394,AM:AM,AN:AN)</f>
        <v>0</v>
      </c>
      <c r="Q3394">
        <f>O3394*_xlfn.XLOOKUP(K3394,AM:AM,AO:AO)</f>
        <v>0</v>
      </c>
      <c r="R3394" t="str">
        <f>_xlfn.XLOOKUP(E3394,AF:AF,AG:AG)</f>
        <v>Europcar</v>
      </c>
      <c r="S3394" t="str">
        <f>_xlfn.XLOOKUP(E3394,AF:AF,AI:AI)</f>
        <v>France</v>
      </c>
      <c r="T3394">
        <f>WEEKNUM(G3394)</f>
        <v>35</v>
      </c>
      <c r="U3394">
        <f>YEAR(G3394)</f>
        <v>2025</v>
      </c>
      <c r="V3394" s="117">
        <f>IFERROR(Q3394/N3394,"0")</f>
        <v>0</v>
      </c>
    </row>
    <row r="3395" spans="1:22">
      <c r="A3395" t="str">
        <f>_xlfn.XLOOKUP(D3395,BN:BN,BO:BO)</f>
        <v>México</v>
      </c>
      <c r="B3395" t="s">
        <v>25</v>
      </c>
      <c r="C3395">
        <v>512</v>
      </c>
      <c r="D3395" t="str">
        <f>_xlfn.XLOOKUP(C3395,BH:BH,BI:BI)</f>
        <v>MariaM</v>
      </c>
      <c r="E3395">
        <v>27142</v>
      </c>
      <c r="F3395" t="s">
        <v>4044</v>
      </c>
      <c r="G3395" s="63">
        <v>45881</v>
      </c>
      <c r="H3395" s="63">
        <v>45890</v>
      </c>
      <c r="I3395" t="s">
        <v>364</v>
      </c>
      <c r="J3395" t="str">
        <f>_xlfn.XLOOKUP(I3395,AS:AS,AU:AU)</f>
        <v>DMC</v>
      </c>
      <c r="K3395" t="s">
        <v>33</v>
      </c>
      <c r="L3395">
        <v>16537</v>
      </c>
      <c r="M3395">
        <f>L3395*_xlfn.XLOOKUP(K3395,AM:AM,AN:AN)</f>
        <v>14221.82</v>
      </c>
      <c r="N3395">
        <f>L3395*_xlfn.XLOOKUP(K3395,AM:AM,AO:AO)</f>
        <v>16537</v>
      </c>
      <c r="O3395">
        <v>2157</v>
      </c>
      <c r="P3395">
        <f>O3395*_xlfn.XLOOKUP(K3395,AM:AM,AN:AN)</f>
        <v>1855.02</v>
      </c>
      <c r="Q3395">
        <f>O3395*_xlfn.XLOOKUP(K3395,AM:AM,AO:AO)</f>
        <v>2157</v>
      </c>
      <c r="R3395" t="str">
        <f>_xlfn.XLOOKUP(E3395,AF:AF,AG:AG)</f>
        <v>Imperial Tours</v>
      </c>
      <c r="S3395" t="str">
        <f>_xlfn.XLOOKUP(E3395,AF:AF,AI:AI)</f>
        <v>Hong Kong</v>
      </c>
      <c r="T3395">
        <f>WEEKNUM(G3395)</f>
        <v>33</v>
      </c>
      <c r="U3395">
        <f>YEAR(G3395)</f>
        <v>2025</v>
      </c>
      <c r="V3395" s="117">
        <f>IFERROR(Q3395/N3395,"0")</f>
        <v>0.13043478260869565</v>
      </c>
    </row>
    <row r="3396" spans="1:22">
      <c r="A3396" t="str">
        <f>_xlfn.XLOOKUP(D3396,BN:BN,BO:BO)</f>
        <v>México</v>
      </c>
      <c r="B3396" t="s">
        <v>25</v>
      </c>
      <c r="C3396">
        <v>513</v>
      </c>
      <c r="D3396" t="str">
        <f>_xlfn.XLOOKUP(C3396,BH:BH,BI:BI)</f>
        <v>MariaJose</v>
      </c>
      <c r="E3396">
        <v>24237</v>
      </c>
      <c r="F3396" t="s">
        <v>4045</v>
      </c>
      <c r="G3396" s="63">
        <v>45888</v>
      </c>
      <c r="H3396" s="63">
        <v>45892</v>
      </c>
      <c r="I3396" t="s">
        <v>376</v>
      </c>
      <c r="J3396" t="str">
        <f>_xlfn.XLOOKUP(I3396,AS:AS,AU:AU)</f>
        <v>Hotel</v>
      </c>
      <c r="K3396" t="s">
        <v>33</v>
      </c>
      <c r="L3396">
        <v>37029.67</v>
      </c>
      <c r="M3396">
        <f>L3396*_xlfn.XLOOKUP(K3396,AM:AM,AN:AN)</f>
        <v>31845.516199999998</v>
      </c>
      <c r="N3396">
        <f>L3396*_xlfn.XLOOKUP(K3396,AM:AM,AO:AO)</f>
        <v>37029.67</v>
      </c>
      <c r="O3396">
        <v>3786.94</v>
      </c>
      <c r="P3396">
        <f>O3396*_xlfn.XLOOKUP(K3396,AM:AM,AN:AN)</f>
        <v>3256.7683999999999</v>
      </c>
      <c r="Q3396">
        <f>O3396*_xlfn.XLOOKUP(K3396,AM:AM,AO:AO)</f>
        <v>3786.94</v>
      </c>
      <c r="R3396" t="str">
        <f>_xlfn.XLOOKUP(E3396,AF:AF,AG:AG)</f>
        <v>BULGARI HOTEL ROMA</v>
      </c>
      <c r="S3396" t="str">
        <f>_xlfn.XLOOKUP(E3396,AF:AF,AI:AI)</f>
        <v>Italy</v>
      </c>
      <c r="T3396">
        <f>WEEKNUM(G3396)</f>
        <v>34</v>
      </c>
      <c r="U3396">
        <f>YEAR(G3396)</f>
        <v>2025</v>
      </c>
      <c r="V3396" s="117">
        <f>IFERROR(Q3396/N3396,"0")</f>
        <v>0.10226772207259746</v>
      </c>
    </row>
    <row r="3397" spans="1:22">
      <c r="A3397" t="str">
        <f>_xlfn.XLOOKUP(D3397,BN:BN,BO:BO)</f>
        <v>México</v>
      </c>
      <c r="B3397" t="s">
        <v>25</v>
      </c>
      <c r="C3397">
        <v>513</v>
      </c>
      <c r="D3397" t="str">
        <f>_xlfn.XLOOKUP(C3397,BH:BH,BI:BI)</f>
        <v>MariaJose</v>
      </c>
      <c r="E3397">
        <v>28934</v>
      </c>
      <c r="F3397" t="s">
        <v>4046</v>
      </c>
      <c r="G3397" s="63">
        <v>45908</v>
      </c>
      <c r="H3397" t="s">
        <v>218</v>
      </c>
      <c r="I3397" t="s">
        <v>366</v>
      </c>
      <c r="J3397" t="str">
        <f>_xlfn.XLOOKUP(I3397,AS:AS,AU:AU)</f>
        <v>Vuelos</v>
      </c>
      <c r="K3397" t="s">
        <v>33</v>
      </c>
      <c r="L3397">
        <v>274.2</v>
      </c>
      <c r="M3397">
        <f>L3397*_xlfn.XLOOKUP(K3397,AM:AM,AN:AN)</f>
        <v>235.81199999999998</v>
      </c>
      <c r="N3397">
        <f>L3397*_xlfn.XLOOKUP(K3397,AM:AM,AO:AO)</f>
        <v>274.2</v>
      </c>
      <c r="O3397">
        <v>0</v>
      </c>
      <c r="P3397">
        <f>O3397*_xlfn.XLOOKUP(K3397,AM:AM,AN:AN)</f>
        <v>0</v>
      </c>
      <c r="Q3397">
        <f>O3397*_xlfn.XLOOKUP(K3397,AM:AM,AO:AO)</f>
        <v>0</v>
      </c>
      <c r="R3397" t="str">
        <f>_xlfn.XLOOKUP(E3397,AF:AF,AG:AG)</f>
        <v>F1S USA</v>
      </c>
      <c r="S3397" t="str">
        <f>_xlfn.XLOOKUP(E3397,AF:AF,AI:AI)</f>
        <v>United States</v>
      </c>
      <c r="T3397">
        <f>WEEKNUM(G3397)</f>
        <v>37</v>
      </c>
      <c r="U3397">
        <f>YEAR(G3397)</f>
        <v>2025</v>
      </c>
      <c r="V3397" s="117">
        <f>IFERROR(Q3397/N3397,"0")</f>
        <v>0</v>
      </c>
    </row>
    <row r="3398" spans="1:22">
      <c r="A3398" t="str">
        <f>_xlfn.XLOOKUP(D3398,BN:BN,BO:BO)</f>
        <v>México</v>
      </c>
      <c r="B3398" t="s">
        <v>25</v>
      </c>
      <c r="C3398">
        <v>513</v>
      </c>
      <c r="D3398" t="str">
        <f>_xlfn.XLOOKUP(C3398,BH:BH,BI:BI)</f>
        <v>MariaJose</v>
      </c>
      <c r="E3398">
        <v>28934</v>
      </c>
      <c r="F3398" t="s">
        <v>4047</v>
      </c>
      <c r="G3398" s="63">
        <v>45908</v>
      </c>
      <c r="H3398" t="s">
        <v>218</v>
      </c>
      <c r="I3398" t="s">
        <v>366</v>
      </c>
      <c r="J3398" t="str">
        <f>_xlfn.XLOOKUP(I3398,AS:AS,AU:AU)</f>
        <v>Vuelos</v>
      </c>
      <c r="K3398" t="s">
        <v>33</v>
      </c>
      <c r="L3398">
        <v>274.2</v>
      </c>
      <c r="M3398">
        <f>L3398*_xlfn.XLOOKUP(K3398,AM:AM,AN:AN)</f>
        <v>235.81199999999998</v>
      </c>
      <c r="N3398">
        <f>L3398*_xlfn.XLOOKUP(K3398,AM:AM,AO:AO)</f>
        <v>274.2</v>
      </c>
      <c r="O3398">
        <v>0</v>
      </c>
      <c r="P3398">
        <f>O3398*_xlfn.XLOOKUP(K3398,AM:AM,AN:AN)</f>
        <v>0</v>
      </c>
      <c r="Q3398">
        <f>O3398*_xlfn.XLOOKUP(K3398,AM:AM,AO:AO)</f>
        <v>0</v>
      </c>
      <c r="R3398" t="str">
        <f>_xlfn.XLOOKUP(E3398,AF:AF,AG:AG)</f>
        <v>F1S USA</v>
      </c>
      <c r="S3398" t="str">
        <f>_xlfn.XLOOKUP(E3398,AF:AF,AI:AI)</f>
        <v>United States</v>
      </c>
      <c r="T3398">
        <f>WEEKNUM(G3398)</f>
        <v>37</v>
      </c>
      <c r="U3398">
        <f>YEAR(G3398)</f>
        <v>2025</v>
      </c>
      <c r="V3398" s="117">
        <f>IFERROR(Q3398/N3398,"0")</f>
        <v>0</v>
      </c>
    </row>
    <row r="3399" spans="1:22">
      <c r="A3399" t="str">
        <f>_xlfn.XLOOKUP(D3399,BN:BN,BO:BO)</f>
        <v>México</v>
      </c>
      <c r="B3399" t="s">
        <v>25</v>
      </c>
      <c r="C3399">
        <v>513</v>
      </c>
      <c r="D3399" t="str">
        <f>_xlfn.XLOOKUP(C3399,BH:BH,BI:BI)</f>
        <v>MariaJose</v>
      </c>
      <c r="E3399">
        <v>28934</v>
      </c>
      <c r="F3399" t="s">
        <v>4048</v>
      </c>
      <c r="G3399" s="63">
        <v>45908</v>
      </c>
      <c r="H3399" t="s">
        <v>218</v>
      </c>
      <c r="I3399" t="s">
        <v>366</v>
      </c>
      <c r="J3399" t="str">
        <f>_xlfn.XLOOKUP(I3399,AS:AS,AU:AU)</f>
        <v>Vuelos</v>
      </c>
      <c r="K3399" t="s">
        <v>33</v>
      </c>
      <c r="L3399">
        <v>274.2</v>
      </c>
      <c r="M3399">
        <f>L3399*_xlfn.XLOOKUP(K3399,AM:AM,AN:AN)</f>
        <v>235.81199999999998</v>
      </c>
      <c r="N3399">
        <f>L3399*_xlfn.XLOOKUP(K3399,AM:AM,AO:AO)</f>
        <v>274.2</v>
      </c>
      <c r="O3399">
        <v>0</v>
      </c>
      <c r="P3399">
        <f>O3399*_xlfn.XLOOKUP(K3399,AM:AM,AN:AN)</f>
        <v>0</v>
      </c>
      <c r="Q3399">
        <f>O3399*_xlfn.XLOOKUP(K3399,AM:AM,AO:AO)</f>
        <v>0</v>
      </c>
      <c r="R3399" t="str">
        <f>_xlfn.XLOOKUP(E3399,AF:AF,AG:AG)</f>
        <v>F1S USA</v>
      </c>
      <c r="S3399" t="str">
        <f>_xlfn.XLOOKUP(E3399,AF:AF,AI:AI)</f>
        <v>United States</v>
      </c>
      <c r="T3399">
        <f>WEEKNUM(G3399)</f>
        <v>37</v>
      </c>
      <c r="U3399">
        <f>YEAR(G3399)</f>
        <v>2025</v>
      </c>
      <c r="V3399" s="117">
        <f>IFERROR(Q3399/N3399,"0")</f>
        <v>0</v>
      </c>
    </row>
    <row r="3400" spans="1:22">
      <c r="A3400" t="str">
        <f>_xlfn.XLOOKUP(D3400,BN:BN,BO:BO)</f>
        <v>México</v>
      </c>
      <c r="B3400" t="s">
        <v>25</v>
      </c>
      <c r="C3400">
        <v>513</v>
      </c>
      <c r="D3400" t="str">
        <f>_xlfn.XLOOKUP(C3400,BH:BH,BI:BI)</f>
        <v>MariaJose</v>
      </c>
      <c r="E3400">
        <v>28934</v>
      </c>
      <c r="F3400" t="s">
        <v>4049</v>
      </c>
      <c r="G3400" s="63">
        <v>45908</v>
      </c>
      <c r="H3400" t="s">
        <v>218</v>
      </c>
      <c r="I3400" t="s">
        <v>366</v>
      </c>
      <c r="J3400" t="str">
        <f>_xlfn.XLOOKUP(I3400,AS:AS,AU:AU)</f>
        <v>Vuelos</v>
      </c>
      <c r="K3400" t="s">
        <v>33</v>
      </c>
      <c r="L3400">
        <v>274.2</v>
      </c>
      <c r="M3400">
        <f>L3400*_xlfn.XLOOKUP(K3400,AM:AM,AN:AN)</f>
        <v>235.81199999999998</v>
      </c>
      <c r="N3400">
        <f>L3400*_xlfn.XLOOKUP(K3400,AM:AM,AO:AO)</f>
        <v>274.2</v>
      </c>
      <c r="O3400">
        <v>0</v>
      </c>
      <c r="P3400">
        <f>O3400*_xlfn.XLOOKUP(K3400,AM:AM,AN:AN)</f>
        <v>0</v>
      </c>
      <c r="Q3400">
        <f>O3400*_xlfn.XLOOKUP(K3400,AM:AM,AO:AO)</f>
        <v>0</v>
      </c>
      <c r="R3400" t="str">
        <f>_xlfn.XLOOKUP(E3400,AF:AF,AG:AG)</f>
        <v>F1S USA</v>
      </c>
      <c r="S3400" t="str">
        <f>_xlfn.XLOOKUP(E3400,AF:AF,AI:AI)</f>
        <v>United States</v>
      </c>
      <c r="T3400">
        <f>WEEKNUM(G3400)</f>
        <v>37</v>
      </c>
      <c r="U3400">
        <f>YEAR(G3400)</f>
        <v>2025</v>
      </c>
      <c r="V3400" s="117">
        <f>IFERROR(Q3400/N3400,"0")</f>
        <v>0</v>
      </c>
    </row>
    <row r="3401" spans="1:22">
      <c r="A3401" t="str">
        <f>_xlfn.XLOOKUP(D3401,BN:BN,BO:BO)</f>
        <v>México</v>
      </c>
      <c r="B3401" t="s">
        <v>25</v>
      </c>
      <c r="C3401">
        <v>513</v>
      </c>
      <c r="D3401" t="str">
        <f>_xlfn.XLOOKUP(C3401,BH:BH,BI:BI)</f>
        <v>MariaJose</v>
      </c>
      <c r="E3401">
        <v>28934</v>
      </c>
      <c r="F3401" t="s">
        <v>4050</v>
      </c>
      <c r="G3401" s="63">
        <v>45908</v>
      </c>
      <c r="H3401" t="s">
        <v>218</v>
      </c>
      <c r="I3401" t="s">
        <v>366</v>
      </c>
      <c r="J3401" t="str">
        <f>_xlfn.XLOOKUP(I3401,AS:AS,AU:AU)</f>
        <v>Vuelos</v>
      </c>
      <c r="K3401" t="s">
        <v>33</v>
      </c>
      <c r="L3401">
        <v>274.2</v>
      </c>
      <c r="M3401">
        <f>L3401*_xlfn.XLOOKUP(K3401,AM:AM,AN:AN)</f>
        <v>235.81199999999998</v>
      </c>
      <c r="N3401">
        <f>L3401*_xlfn.XLOOKUP(K3401,AM:AM,AO:AO)</f>
        <v>274.2</v>
      </c>
      <c r="O3401">
        <v>0</v>
      </c>
      <c r="P3401">
        <f>O3401*_xlfn.XLOOKUP(K3401,AM:AM,AN:AN)</f>
        <v>0</v>
      </c>
      <c r="Q3401">
        <f>O3401*_xlfn.XLOOKUP(K3401,AM:AM,AO:AO)</f>
        <v>0</v>
      </c>
      <c r="R3401" t="str">
        <f>_xlfn.XLOOKUP(E3401,AF:AF,AG:AG)</f>
        <v>F1S USA</v>
      </c>
      <c r="S3401" t="str">
        <f>_xlfn.XLOOKUP(E3401,AF:AF,AI:AI)</f>
        <v>United States</v>
      </c>
      <c r="T3401">
        <f>WEEKNUM(G3401)</f>
        <v>37</v>
      </c>
      <c r="U3401">
        <f>YEAR(G3401)</f>
        <v>2025</v>
      </c>
      <c r="V3401" s="117">
        <f>IFERROR(Q3401/N3401,"0")</f>
        <v>0</v>
      </c>
    </row>
    <row r="3402" spans="1:22">
      <c r="A3402" t="str">
        <f>_xlfn.XLOOKUP(D3402,BN:BN,BO:BO)</f>
        <v>México</v>
      </c>
      <c r="B3402" t="s">
        <v>25</v>
      </c>
      <c r="C3402">
        <v>513</v>
      </c>
      <c r="D3402" t="str">
        <f>_xlfn.XLOOKUP(C3402,BH:BH,BI:BI)</f>
        <v>MariaJose</v>
      </c>
      <c r="E3402">
        <v>28934</v>
      </c>
      <c r="F3402" t="s">
        <v>4051</v>
      </c>
      <c r="G3402" s="63">
        <v>45908</v>
      </c>
      <c r="H3402" t="s">
        <v>218</v>
      </c>
      <c r="I3402" t="s">
        <v>366</v>
      </c>
      <c r="J3402" t="str">
        <f>_xlfn.XLOOKUP(I3402,AS:AS,AU:AU)</f>
        <v>Vuelos</v>
      </c>
      <c r="K3402" t="s">
        <v>33</v>
      </c>
      <c r="L3402">
        <v>274.2</v>
      </c>
      <c r="M3402">
        <f>L3402*_xlfn.XLOOKUP(K3402,AM:AM,AN:AN)</f>
        <v>235.81199999999998</v>
      </c>
      <c r="N3402">
        <f>L3402*_xlfn.XLOOKUP(K3402,AM:AM,AO:AO)</f>
        <v>274.2</v>
      </c>
      <c r="O3402">
        <v>0</v>
      </c>
      <c r="P3402">
        <f>O3402*_xlfn.XLOOKUP(K3402,AM:AM,AN:AN)</f>
        <v>0</v>
      </c>
      <c r="Q3402">
        <f>O3402*_xlfn.XLOOKUP(K3402,AM:AM,AO:AO)</f>
        <v>0</v>
      </c>
      <c r="R3402" t="str">
        <f>_xlfn.XLOOKUP(E3402,AF:AF,AG:AG)</f>
        <v>F1S USA</v>
      </c>
      <c r="S3402" t="str">
        <f>_xlfn.XLOOKUP(E3402,AF:AF,AI:AI)</f>
        <v>United States</v>
      </c>
      <c r="T3402">
        <f>WEEKNUM(G3402)</f>
        <v>37</v>
      </c>
      <c r="U3402">
        <f>YEAR(G3402)</f>
        <v>2025</v>
      </c>
      <c r="V3402" s="117">
        <f>IFERROR(Q3402/N3402,"0")</f>
        <v>0</v>
      </c>
    </row>
    <row r="3403" spans="1:22">
      <c r="A3403" t="str">
        <f>_xlfn.XLOOKUP(D3403,BN:BN,BO:BO)</f>
        <v>México</v>
      </c>
      <c r="B3403" t="s">
        <v>25</v>
      </c>
      <c r="C3403">
        <v>513</v>
      </c>
      <c r="D3403" t="str">
        <f>_xlfn.XLOOKUP(C3403,BH:BH,BI:BI)</f>
        <v>MariaJose</v>
      </c>
      <c r="E3403">
        <v>28934</v>
      </c>
      <c r="F3403" t="s">
        <v>4052</v>
      </c>
      <c r="G3403" s="63">
        <v>45908</v>
      </c>
      <c r="H3403" t="s">
        <v>218</v>
      </c>
      <c r="I3403" t="s">
        <v>366</v>
      </c>
      <c r="J3403" t="str">
        <f>_xlfn.XLOOKUP(I3403,AS:AS,AU:AU)</f>
        <v>Vuelos</v>
      </c>
      <c r="K3403" t="s">
        <v>33</v>
      </c>
      <c r="L3403">
        <v>274.2</v>
      </c>
      <c r="M3403">
        <f>L3403*_xlfn.XLOOKUP(K3403,AM:AM,AN:AN)</f>
        <v>235.81199999999998</v>
      </c>
      <c r="N3403">
        <f>L3403*_xlfn.XLOOKUP(K3403,AM:AM,AO:AO)</f>
        <v>274.2</v>
      </c>
      <c r="O3403">
        <v>0</v>
      </c>
      <c r="P3403">
        <f>O3403*_xlfn.XLOOKUP(K3403,AM:AM,AN:AN)</f>
        <v>0</v>
      </c>
      <c r="Q3403">
        <f>O3403*_xlfn.XLOOKUP(K3403,AM:AM,AO:AO)</f>
        <v>0</v>
      </c>
      <c r="R3403" t="str">
        <f>_xlfn.XLOOKUP(E3403,AF:AF,AG:AG)</f>
        <v>F1S USA</v>
      </c>
      <c r="S3403" t="str">
        <f>_xlfn.XLOOKUP(E3403,AF:AF,AI:AI)</f>
        <v>United States</v>
      </c>
      <c r="T3403">
        <f>WEEKNUM(G3403)</f>
        <v>37</v>
      </c>
      <c r="U3403">
        <f>YEAR(G3403)</f>
        <v>2025</v>
      </c>
      <c r="V3403" s="117">
        <f>IFERROR(Q3403/N3403,"0")</f>
        <v>0</v>
      </c>
    </row>
    <row r="3404" spans="1:22">
      <c r="A3404" t="str">
        <f>_xlfn.XLOOKUP(D3404,BN:BN,BO:BO)</f>
        <v>México</v>
      </c>
      <c r="B3404" t="s">
        <v>25</v>
      </c>
      <c r="C3404">
        <v>513</v>
      </c>
      <c r="D3404" t="str">
        <f>_xlfn.XLOOKUP(C3404,BH:BH,BI:BI)</f>
        <v>MariaJose</v>
      </c>
      <c r="E3404">
        <v>28934</v>
      </c>
      <c r="F3404" t="s">
        <v>4053</v>
      </c>
      <c r="G3404" s="63">
        <v>45867</v>
      </c>
      <c r="H3404" t="s">
        <v>218</v>
      </c>
      <c r="I3404" t="s">
        <v>366</v>
      </c>
      <c r="J3404" t="str">
        <f>_xlfn.XLOOKUP(I3404,AS:AS,AU:AU)</f>
        <v>Vuelos</v>
      </c>
      <c r="K3404" t="s">
        <v>33</v>
      </c>
      <c r="L3404">
        <v>79</v>
      </c>
      <c r="M3404">
        <f>L3404*_xlfn.XLOOKUP(K3404,AM:AM,AN:AN)</f>
        <v>67.94</v>
      </c>
      <c r="N3404">
        <f>L3404*_xlfn.XLOOKUP(K3404,AM:AM,AO:AO)</f>
        <v>79</v>
      </c>
      <c r="O3404">
        <v>0</v>
      </c>
      <c r="P3404">
        <f>O3404*_xlfn.XLOOKUP(K3404,AM:AM,AN:AN)</f>
        <v>0</v>
      </c>
      <c r="Q3404">
        <f>O3404*_xlfn.XLOOKUP(K3404,AM:AM,AO:AO)</f>
        <v>0</v>
      </c>
      <c r="R3404" t="str">
        <f>_xlfn.XLOOKUP(E3404,AF:AF,AG:AG)</f>
        <v>F1S USA</v>
      </c>
      <c r="S3404" t="str">
        <f>_xlfn.XLOOKUP(E3404,AF:AF,AI:AI)</f>
        <v>United States</v>
      </c>
      <c r="T3404">
        <f>WEEKNUM(G3404)</f>
        <v>31</v>
      </c>
      <c r="U3404">
        <f>YEAR(G3404)</f>
        <v>2025</v>
      </c>
      <c r="V3404" s="117">
        <f>IFERROR(Q3404/N3404,"0")</f>
        <v>0</v>
      </c>
    </row>
    <row r="3405" spans="1:22">
      <c r="A3405" t="str">
        <f>_xlfn.XLOOKUP(D3405,BN:BN,BO:BO)</f>
        <v>México</v>
      </c>
      <c r="B3405" t="s">
        <v>25</v>
      </c>
      <c r="C3405">
        <v>513</v>
      </c>
      <c r="D3405" t="str">
        <f>_xlfn.XLOOKUP(C3405,BH:BH,BI:BI)</f>
        <v>MariaJose</v>
      </c>
      <c r="E3405">
        <v>28934</v>
      </c>
      <c r="F3405" t="s">
        <v>4054</v>
      </c>
      <c r="G3405" s="63">
        <v>45867</v>
      </c>
      <c r="H3405" t="s">
        <v>218</v>
      </c>
      <c r="I3405" t="s">
        <v>366</v>
      </c>
      <c r="J3405" t="str">
        <f>_xlfn.XLOOKUP(I3405,AS:AS,AU:AU)</f>
        <v>Vuelos</v>
      </c>
      <c r="K3405" t="s">
        <v>33</v>
      </c>
      <c r="L3405">
        <v>79</v>
      </c>
      <c r="M3405">
        <f>L3405*_xlfn.XLOOKUP(K3405,AM:AM,AN:AN)</f>
        <v>67.94</v>
      </c>
      <c r="N3405">
        <f>L3405*_xlfn.XLOOKUP(K3405,AM:AM,AO:AO)</f>
        <v>79</v>
      </c>
      <c r="O3405">
        <v>0</v>
      </c>
      <c r="P3405">
        <f>O3405*_xlfn.XLOOKUP(K3405,AM:AM,AN:AN)</f>
        <v>0</v>
      </c>
      <c r="Q3405">
        <f>O3405*_xlfn.XLOOKUP(K3405,AM:AM,AO:AO)</f>
        <v>0</v>
      </c>
      <c r="R3405" t="str">
        <f>_xlfn.XLOOKUP(E3405,AF:AF,AG:AG)</f>
        <v>F1S USA</v>
      </c>
      <c r="S3405" t="str">
        <f>_xlfn.XLOOKUP(E3405,AF:AF,AI:AI)</f>
        <v>United States</v>
      </c>
      <c r="T3405">
        <f>WEEKNUM(G3405)</f>
        <v>31</v>
      </c>
      <c r="U3405">
        <f>YEAR(G3405)</f>
        <v>2025</v>
      </c>
      <c r="V3405" s="117">
        <f>IFERROR(Q3405/N3405,"0")</f>
        <v>0</v>
      </c>
    </row>
    <row r="3406" spans="1:22">
      <c r="A3406" t="str">
        <f>_xlfn.XLOOKUP(D3406,BN:BN,BO:BO)</f>
        <v>México</v>
      </c>
      <c r="B3406" t="s">
        <v>25</v>
      </c>
      <c r="C3406">
        <v>513</v>
      </c>
      <c r="D3406" t="str">
        <f>_xlfn.XLOOKUP(C3406,BH:BH,BI:BI)</f>
        <v>MariaJose</v>
      </c>
      <c r="E3406">
        <v>28934</v>
      </c>
      <c r="F3406" t="s">
        <v>4055</v>
      </c>
      <c r="G3406" s="63">
        <v>45867</v>
      </c>
      <c r="H3406" t="s">
        <v>218</v>
      </c>
      <c r="I3406" t="s">
        <v>366</v>
      </c>
      <c r="J3406" t="str">
        <f>_xlfn.XLOOKUP(I3406,AS:AS,AU:AU)</f>
        <v>Vuelos</v>
      </c>
      <c r="K3406" t="s">
        <v>33</v>
      </c>
      <c r="L3406">
        <v>79</v>
      </c>
      <c r="M3406">
        <f>L3406*_xlfn.XLOOKUP(K3406,AM:AM,AN:AN)</f>
        <v>67.94</v>
      </c>
      <c r="N3406">
        <f>L3406*_xlfn.XLOOKUP(K3406,AM:AM,AO:AO)</f>
        <v>79</v>
      </c>
      <c r="O3406">
        <v>0</v>
      </c>
      <c r="P3406">
        <f>O3406*_xlfn.XLOOKUP(K3406,AM:AM,AN:AN)</f>
        <v>0</v>
      </c>
      <c r="Q3406">
        <f>O3406*_xlfn.XLOOKUP(K3406,AM:AM,AO:AO)</f>
        <v>0</v>
      </c>
      <c r="R3406" t="str">
        <f>_xlfn.XLOOKUP(E3406,AF:AF,AG:AG)</f>
        <v>F1S USA</v>
      </c>
      <c r="S3406" t="str">
        <f>_xlfn.XLOOKUP(E3406,AF:AF,AI:AI)</f>
        <v>United States</v>
      </c>
      <c r="T3406">
        <f>WEEKNUM(G3406)</f>
        <v>31</v>
      </c>
      <c r="U3406">
        <f>YEAR(G3406)</f>
        <v>2025</v>
      </c>
      <c r="V3406" s="117">
        <f>IFERROR(Q3406/N3406,"0")</f>
        <v>0</v>
      </c>
    </row>
    <row r="3407" spans="1:22">
      <c r="A3407" t="str">
        <f>_xlfn.XLOOKUP(D3407,BN:BN,BO:BO)</f>
        <v>México</v>
      </c>
      <c r="B3407" t="s">
        <v>25</v>
      </c>
      <c r="C3407">
        <v>513</v>
      </c>
      <c r="D3407" t="str">
        <f>_xlfn.XLOOKUP(C3407,BH:BH,BI:BI)</f>
        <v>MariaJose</v>
      </c>
      <c r="E3407">
        <v>28934</v>
      </c>
      <c r="F3407" t="s">
        <v>4056</v>
      </c>
      <c r="G3407" s="63">
        <v>45867</v>
      </c>
      <c r="H3407" t="s">
        <v>218</v>
      </c>
      <c r="I3407" t="s">
        <v>366</v>
      </c>
      <c r="J3407" t="str">
        <f>_xlfn.XLOOKUP(I3407,AS:AS,AU:AU)</f>
        <v>Vuelos</v>
      </c>
      <c r="K3407" t="s">
        <v>33</v>
      </c>
      <c r="L3407">
        <v>79</v>
      </c>
      <c r="M3407">
        <f>L3407*_xlfn.XLOOKUP(K3407,AM:AM,AN:AN)</f>
        <v>67.94</v>
      </c>
      <c r="N3407">
        <f>L3407*_xlfn.XLOOKUP(K3407,AM:AM,AO:AO)</f>
        <v>79</v>
      </c>
      <c r="O3407">
        <v>0</v>
      </c>
      <c r="P3407">
        <f>O3407*_xlfn.XLOOKUP(K3407,AM:AM,AN:AN)</f>
        <v>0</v>
      </c>
      <c r="Q3407">
        <f>O3407*_xlfn.XLOOKUP(K3407,AM:AM,AO:AO)</f>
        <v>0</v>
      </c>
      <c r="R3407" t="str">
        <f>_xlfn.XLOOKUP(E3407,AF:AF,AG:AG)</f>
        <v>F1S USA</v>
      </c>
      <c r="S3407" t="str">
        <f>_xlfn.XLOOKUP(E3407,AF:AF,AI:AI)</f>
        <v>United States</v>
      </c>
      <c r="T3407">
        <f>WEEKNUM(G3407)</f>
        <v>31</v>
      </c>
      <c r="U3407">
        <f>YEAR(G3407)</f>
        <v>2025</v>
      </c>
      <c r="V3407" s="117">
        <f>IFERROR(Q3407/N3407,"0")</f>
        <v>0</v>
      </c>
    </row>
    <row r="3408" spans="1:22">
      <c r="A3408" t="str">
        <f>_xlfn.XLOOKUP(D3408,BN:BN,BO:BO)</f>
        <v>México</v>
      </c>
      <c r="B3408" t="s">
        <v>25</v>
      </c>
      <c r="C3408">
        <v>513</v>
      </c>
      <c r="D3408" t="str">
        <f>_xlfn.XLOOKUP(C3408,BH:BH,BI:BI)</f>
        <v>MariaJose</v>
      </c>
      <c r="E3408">
        <v>28934</v>
      </c>
      <c r="F3408" t="s">
        <v>4057</v>
      </c>
      <c r="G3408" s="63">
        <v>45867</v>
      </c>
      <c r="H3408" t="s">
        <v>218</v>
      </c>
      <c r="I3408" t="s">
        <v>366</v>
      </c>
      <c r="J3408" t="str">
        <f>_xlfn.XLOOKUP(I3408,AS:AS,AU:AU)</f>
        <v>Vuelos</v>
      </c>
      <c r="K3408" t="s">
        <v>33</v>
      </c>
      <c r="L3408">
        <v>79</v>
      </c>
      <c r="M3408">
        <f>L3408*_xlfn.XLOOKUP(K3408,AM:AM,AN:AN)</f>
        <v>67.94</v>
      </c>
      <c r="N3408">
        <f>L3408*_xlfn.XLOOKUP(K3408,AM:AM,AO:AO)</f>
        <v>79</v>
      </c>
      <c r="O3408">
        <v>0</v>
      </c>
      <c r="P3408">
        <f>O3408*_xlfn.XLOOKUP(K3408,AM:AM,AN:AN)</f>
        <v>0</v>
      </c>
      <c r="Q3408">
        <f>O3408*_xlfn.XLOOKUP(K3408,AM:AM,AO:AO)</f>
        <v>0</v>
      </c>
      <c r="R3408" t="str">
        <f>_xlfn.XLOOKUP(E3408,AF:AF,AG:AG)</f>
        <v>F1S USA</v>
      </c>
      <c r="S3408" t="str">
        <f>_xlfn.XLOOKUP(E3408,AF:AF,AI:AI)</f>
        <v>United States</v>
      </c>
      <c r="T3408">
        <f>WEEKNUM(G3408)</f>
        <v>31</v>
      </c>
      <c r="U3408">
        <f>YEAR(G3408)</f>
        <v>2025</v>
      </c>
      <c r="V3408" s="117">
        <f>IFERROR(Q3408/N3408,"0")</f>
        <v>0</v>
      </c>
    </row>
    <row r="3409" spans="1:22">
      <c r="A3409" t="str">
        <f>_xlfn.XLOOKUP(D3409,BN:BN,BO:BO)</f>
        <v>México</v>
      </c>
      <c r="B3409" t="s">
        <v>25</v>
      </c>
      <c r="C3409">
        <v>513</v>
      </c>
      <c r="D3409" t="str">
        <f>_xlfn.XLOOKUP(C3409,BH:BH,BI:BI)</f>
        <v>MariaJose</v>
      </c>
      <c r="E3409">
        <v>28934</v>
      </c>
      <c r="F3409" t="s">
        <v>4058</v>
      </c>
      <c r="G3409" s="63">
        <v>45867</v>
      </c>
      <c r="H3409" t="s">
        <v>218</v>
      </c>
      <c r="I3409" t="s">
        <v>366</v>
      </c>
      <c r="J3409" t="str">
        <f>_xlfn.XLOOKUP(I3409,AS:AS,AU:AU)</f>
        <v>Vuelos</v>
      </c>
      <c r="K3409" t="s">
        <v>33</v>
      </c>
      <c r="L3409">
        <v>79</v>
      </c>
      <c r="M3409">
        <f>L3409*_xlfn.XLOOKUP(K3409,AM:AM,AN:AN)</f>
        <v>67.94</v>
      </c>
      <c r="N3409">
        <f>L3409*_xlfn.XLOOKUP(K3409,AM:AM,AO:AO)</f>
        <v>79</v>
      </c>
      <c r="O3409">
        <v>0</v>
      </c>
      <c r="P3409">
        <f>O3409*_xlfn.XLOOKUP(K3409,AM:AM,AN:AN)</f>
        <v>0</v>
      </c>
      <c r="Q3409">
        <f>O3409*_xlfn.XLOOKUP(K3409,AM:AM,AO:AO)</f>
        <v>0</v>
      </c>
      <c r="R3409" t="str">
        <f>_xlfn.XLOOKUP(E3409,AF:AF,AG:AG)</f>
        <v>F1S USA</v>
      </c>
      <c r="S3409" t="str">
        <f>_xlfn.XLOOKUP(E3409,AF:AF,AI:AI)</f>
        <v>United States</v>
      </c>
      <c r="T3409">
        <f>WEEKNUM(G3409)</f>
        <v>31</v>
      </c>
      <c r="U3409">
        <f>YEAR(G3409)</f>
        <v>2025</v>
      </c>
      <c r="V3409" s="117">
        <f>IFERROR(Q3409/N3409,"0")</f>
        <v>0</v>
      </c>
    </row>
    <row r="3410" spans="1:22">
      <c r="A3410" t="str">
        <f>_xlfn.XLOOKUP(D3410,BN:BN,BO:BO)</f>
        <v>México</v>
      </c>
      <c r="B3410" t="s">
        <v>25</v>
      </c>
      <c r="C3410">
        <v>513</v>
      </c>
      <c r="D3410" t="str">
        <f>_xlfn.XLOOKUP(C3410,BH:BH,BI:BI)</f>
        <v>MariaJose</v>
      </c>
      <c r="E3410">
        <v>28934</v>
      </c>
      <c r="F3410" t="s">
        <v>4059</v>
      </c>
      <c r="G3410" s="63">
        <v>45867</v>
      </c>
      <c r="H3410" t="s">
        <v>218</v>
      </c>
      <c r="I3410" t="s">
        <v>366</v>
      </c>
      <c r="J3410" t="str">
        <f>_xlfn.XLOOKUP(I3410,AS:AS,AU:AU)</f>
        <v>Vuelos</v>
      </c>
      <c r="K3410" t="s">
        <v>33</v>
      </c>
      <c r="L3410">
        <v>79</v>
      </c>
      <c r="M3410">
        <f>L3410*_xlfn.XLOOKUP(K3410,AM:AM,AN:AN)</f>
        <v>67.94</v>
      </c>
      <c r="N3410">
        <f>L3410*_xlfn.XLOOKUP(K3410,AM:AM,AO:AO)</f>
        <v>79</v>
      </c>
      <c r="O3410">
        <v>0</v>
      </c>
      <c r="P3410">
        <f>O3410*_xlfn.XLOOKUP(K3410,AM:AM,AN:AN)</f>
        <v>0</v>
      </c>
      <c r="Q3410">
        <f>O3410*_xlfn.XLOOKUP(K3410,AM:AM,AO:AO)</f>
        <v>0</v>
      </c>
      <c r="R3410" t="str">
        <f>_xlfn.XLOOKUP(E3410,AF:AF,AG:AG)</f>
        <v>F1S USA</v>
      </c>
      <c r="S3410" t="str">
        <f>_xlfn.XLOOKUP(E3410,AF:AF,AI:AI)</f>
        <v>United States</v>
      </c>
      <c r="T3410">
        <f>WEEKNUM(G3410)</f>
        <v>31</v>
      </c>
      <c r="U3410">
        <f>YEAR(G3410)</f>
        <v>2025</v>
      </c>
      <c r="V3410" s="117">
        <f>IFERROR(Q3410/N3410,"0")</f>
        <v>0</v>
      </c>
    </row>
    <row r="3411" spans="1:22">
      <c r="A3411" t="str">
        <f>_xlfn.XLOOKUP(D3411,BN:BN,BO:BO)</f>
        <v>México</v>
      </c>
      <c r="B3411" t="s">
        <v>25</v>
      </c>
      <c r="C3411">
        <v>513</v>
      </c>
      <c r="D3411" t="str">
        <f>_xlfn.XLOOKUP(C3411,BH:BH,BI:BI)</f>
        <v>MariaJose</v>
      </c>
      <c r="E3411">
        <v>28934</v>
      </c>
      <c r="F3411" t="s">
        <v>4053</v>
      </c>
      <c r="G3411" s="63">
        <v>45867</v>
      </c>
      <c r="H3411" t="s">
        <v>218</v>
      </c>
      <c r="I3411" t="s">
        <v>366</v>
      </c>
      <c r="J3411" t="str">
        <f>_xlfn.XLOOKUP(I3411,AS:AS,AU:AU)</f>
        <v>Vuelos</v>
      </c>
      <c r="K3411" t="s">
        <v>33</v>
      </c>
      <c r="L3411">
        <v>20</v>
      </c>
      <c r="M3411">
        <f>L3411*_xlfn.XLOOKUP(K3411,AM:AM,AN:AN)</f>
        <v>17.2</v>
      </c>
      <c r="N3411">
        <f>L3411*_xlfn.XLOOKUP(K3411,AM:AM,AO:AO)</f>
        <v>20</v>
      </c>
      <c r="O3411">
        <v>0</v>
      </c>
      <c r="P3411">
        <f>O3411*_xlfn.XLOOKUP(K3411,AM:AM,AN:AN)</f>
        <v>0</v>
      </c>
      <c r="Q3411">
        <f>O3411*_xlfn.XLOOKUP(K3411,AM:AM,AO:AO)</f>
        <v>0</v>
      </c>
      <c r="R3411" t="str">
        <f>_xlfn.XLOOKUP(E3411,AF:AF,AG:AG)</f>
        <v>F1S USA</v>
      </c>
      <c r="S3411" t="str">
        <f>_xlfn.XLOOKUP(E3411,AF:AF,AI:AI)</f>
        <v>United States</v>
      </c>
      <c r="T3411">
        <f>WEEKNUM(G3411)</f>
        <v>31</v>
      </c>
      <c r="U3411">
        <f>YEAR(G3411)</f>
        <v>2025</v>
      </c>
      <c r="V3411" s="117">
        <f>IFERROR(Q3411/N3411,"0")</f>
        <v>0</v>
      </c>
    </row>
    <row r="3412" spans="1:22">
      <c r="A3412" t="str">
        <f>_xlfn.XLOOKUP(D3412,BN:BN,BO:BO)</f>
        <v>México</v>
      </c>
      <c r="B3412" t="s">
        <v>25</v>
      </c>
      <c r="C3412">
        <v>513</v>
      </c>
      <c r="D3412" t="str">
        <f>_xlfn.XLOOKUP(C3412,BH:BH,BI:BI)</f>
        <v>MariaJose</v>
      </c>
      <c r="E3412">
        <v>28934</v>
      </c>
      <c r="F3412" t="s">
        <v>4054</v>
      </c>
      <c r="G3412" s="63">
        <v>45867</v>
      </c>
      <c r="H3412" t="s">
        <v>218</v>
      </c>
      <c r="I3412" t="s">
        <v>366</v>
      </c>
      <c r="J3412" t="str">
        <f>_xlfn.XLOOKUP(I3412,AS:AS,AU:AU)</f>
        <v>Vuelos</v>
      </c>
      <c r="K3412" t="s">
        <v>33</v>
      </c>
      <c r="L3412">
        <v>20</v>
      </c>
      <c r="M3412">
        <f>L3412*_xlfn.XLOOKUP(K3412,AM:AM,AN:AN)</f>
        <v>17.2</v>
      </c>
      <c r="N3412">
        <f>L3412*_xlfn.XLOOKUP(K3412,AM:AM,AO:AO)</f>
        <v>20</v>
      </c>
      <c r="O3412">
        <v>0</v>
      </c>
      <c r="P3412">
        <f>O3412*_xlfn.XLOOKUP(K3412,AM:AM,AN:AN)</f>
        <v>0</v>
      </c>
      <c r="Q3412">
        <f>O3412*_xlfn.XLOOKUP(K3412,AM:AM,AO:AO)</f>
        <v>0</v>
      </c>
      <c r="R3412" t="str">
        <f>_xlfn.XLOOKUP(E3412,AF:AF,AG:AG)</f>
        <v>F1S USA</v>
      </c>
      <c r="S3412" t="str">
        <f>_xlfn.XLOOKUP(E3412,AF:AF,AI:AI)</f>
        <v>United States</v>
      </c>
      <c r="T3412">
        <f>WEEKNUM(G3412)</f>
        <v>31</v>
      </c>
      <c r="U3412">
        <f>YEAR(G3412)</f>
        <v>2025</v>
      </c>
      <c r="V3412" s="117">
        <f>IFERROR(Q3412/N3412,"0")</f>
        <v>0</v>
      </c>
    </row>
    <row r="3413" spans="1:22">
      <c r="A3413" t="str">
        <f>_xlfn.XLOOKUP(D3413,BN:BN,BO:BO)</f>
        <v>México</v>
      </c>
      <c r="B3413" t="s">
        <v>25</v>
      </c>
      <c r="C3413">
        <v>513</v>
      </c>
      <c r="D3413" t="str">
        <f>_xlfn.XLOOKUP(C3413,BH:BH,BI:BI)</f>
        <v>MariaJose</v>
      </c>
      <c r="E3413">
        <v>28934</v>
      </c>
      <c r="F3413" t="s">
        <v>4055</v>
      </c>
      <c r="G3413" s="63">
        <v>45867</v>
      </c>
      <c r="H3413" t="s">
        <v>218</v>
      </c>
      <c r="I3413" t="s">
        <v>366</v>
      </c>
      <c r="J3413" t="str">
        <f>_xlfn.XLOOKUP(I3413,AS:AS,AU:AU)</f>
        <v>Vuelos</v>
      </c>
      <c r="K3413" t="s">
        <v>33</v>
      </c>
      <c r="L3413">
        <v>20</v>
      </c>
      <c r="M3413">
        <f>L3413*_xlfn.XLOOKUP(K3413,AM:AM,AN:AN)</f>
        <v>17.2</v>
      </c>
      <c r="N3413">
        <f>L3413*_xlfn.XLOOKUP(K3413,AM:AM,AO:AO)</f>
        <v>20</v>
      </c>
      <c r="O3413">
        <v>0</v>
      </c>
      <c r="P3413">
        <f>O3413*_xlfn.XLOOKUP(K3413,AM:AM,AN:AN)</f>
        <v>0</v>
      </c>
      <c r="Q3413">
        <f>O3413*_xlfn.XLOOKUP(K3413,AM:AM,AO:AO)</f>
        <v>0</v>
      </c>
      <c r="R3413" t="str">
        <f>_xlfn.XLOOKUP(E3413,AF:AF,AG:AG)</f>
        <v>F1S USA</v>
      </c>
      <c r="S3413" t="str">
        <f>_xlfn.XLOOKUP(E3413,AF:AF,AI:AI)</f>
        <v>United States</v>
      </c>
      <c r="T3413">
        <f>WEEKNUM(G3413)</f>
        <v>31</v>
      </c>
      <c r="U3413">
        <f>YEAR(G3413)</f>
        <v>2025</v>
      </c>
      <c r="V3413" s="117">
        <f>IFERROR(Q3413/N3413,"0")</f>
        <v>0</v>
      </c>
    </row>
    <row r="3414" spans="1:22">
      <c r="A3414" t="str">
        <f>_xlfn.XLOOKUP(D3414,BN:BN,BO:BO)</f>
        <v>México</v>
      </c>
      <c r="B3414" t="s">
        <v>25</v>
      </c>
      <c r="C3414">
        <v>513</v>
      </c>
      <c r="D3414" t="str">
        <f>_xlfn.XLOOKUP(C3414,BH:BH,BI:BI)</f>
        <v>MariaJose</v>
      </c>
      <c r="E3414">
        <v>28934</v>
      </c>
      <c r="F3414" t="s">
        <v>4056</v>
      </c>
      <c r="G3414" s="63">
        <v>45867</v>
      </c>
      <c r="H3414" s="63" t="s">
        <v>218</v>
      </c>
      <c r="I3414" t="s">
        <v>366</v>
      </c>
      <c r="J3414" t="str">
        <f>_xlfn.XLOOKUP(I3414,AS:AS,AU:AU)</f>
        <v>Vuelos</v>
      </c>
      <c r="K3414" t="s">
        <v>33</v>
      </c>
      <c r="L3414">
        <v>20</v>
      </c>
      <c r="M3414">
        <f>L3414*_xlfn.XLOOKUP(K3414,AM:AM,AN:AN)</f>
        <v>17.2</v>
      </c>
      <c r="N3414">
        <f>L3414*_xlfn.XLOOKUP(K3414,AM:AM,AO:AO)</f>
        <v>20</v>
      </c>
      <c r="O3414">
        <v>0</v>
      </c>
      <c r="P3414">
        <f>O3414*_xlfn.XLOOKUP(K3414,AM:AM,AN:AN)</f>
        <v>0</v>
      </c>
      <c r="Q3414">
        <f>O3414*_xlfn.XLOOKUP(K3414,AM:AM,AO:AO)</f>
        <v>0</v>
      </c>
      <c r="R3414" t="str">
        <f>_xlfn.XLOOKUP(E3414,AF:AF,AG:AG)</f>
        <v>F1S USA</v>
      </c>
      <c r="S3414" t="str">
        <f>_xlfn.XLOOKUP(E3414,AF:AF,AI:AI)</f>
        <v>United States</v>
      </c>
      <c r="T3414">
        <f>WEEKNUM(G3414)</f>
        <v>31</v>
      </c>
      <c r="U3414">
        <f>YEAR(G3414)</f>
        <v>2025</v>
      </c>
      <c r="V3414" s="117">
        <f>IFERROR(Q3414/N3414,"0")</f>
        <v>0</v>
      </c>
    </row>
    <row r="3415" spans="1:22">
      <c r="A3415" t="str">
        <f>_xlfn.XLOOKUP(D3415,BN:BN,BO:BO)</f>
        <v>México</v>
      </c>
      <c r="B3415" t="s">
        <v>25</v>
      </c>
      <c r="C3415">
        <v>513</v>
      </c>
      <c r="D3415" t="str">
        <f>_xlfn.XLOOKUP(C3415,BH:BH,BI:BI)</f>
        <v>MariaJose</v>
      </c>
      <c r="E3415">
        <v>28934</v>
      </c>
      <c r="F3415" t="s">
        <v>4057</v>
      </c>
      <c r="G3415" s="63">
        <v>45867</v>
      </c>
      <c r="H3415" s="63" t="s">
        <v>218</v>
      </c>
      <c r="I3415" t="s">
        <v>366</v>
      </c>
      <c r="J3415" t="str">
        <f>_xlfn.XLOOKUP(I3415,AS:AS,AU:AU)</f>
        <v>Vuelos</v>
      </c>
      <c r="K3415" t="s">
        <v>33</v>
      </c>
      <c r="L3415">
        <v>20</v>
      </c>
      <c r="M3415">
        <f>L3415*_xlfn.XLOOKUP(K3415,AM:AM,AN:AN)</f>
        <v>17.2</v>
      </c>
      <c r="N3415">
        <f>L3415*_xlfn.XLOOKUP(K3415,AM:AM,AO:AO)</f>
        <v>20</v>
      </c>
      <c r="O3415">
        <v>0</v>
      </c>
      <c r="P3415">
        <f>O3415*_xlfn.XLOOKUP(K3415,AM:AM,AN:AN)</f>
        <v>0</v>
      </c>
      <c r="Q3415">
        <f>O3415*_xlfn.XLOOKUP(K3415,AM:AM,AO:AO)</f>
        <v>0</v>
      </c>
      <c r="R3415" t="str">
        <f>_xlfn.XLOOKUP(E3415,AF:AF,AG:AG)</f>
        <v>F1S USA</v>
      </c>
      <c r="S3415" t="str">
        <f>_xlfn.XLOOKUP(E3415,AF:AF,AI:AI)</f>
        <v>United States</v>
      </c>
      <c r="T3415">
        <f>WEEKNUM(G3415)</f>
        <v>31</v>
      </c>
      <c r="U3415">
        <f>YEAR(G3415)</f>
        <v>2025</v>
      </c>
      <c r="V3415" s="117">
        <f>IFERROR(Q3415/N3415,"0")</f>
        <v>0</v>
      </c>
    </row>
    <row r="3416" spans="1:22">
      <c r="A3416" t="str">
        <f>_xlfn.XLOOKUP(D3416,BN:BN,BO:BO)</f>
        <v>México</v>
      </c>
      <c r="B3416" t="s">
        <v>25</v>
      </c>
      <c r="C3416">
        <v>513</v>
      </c>
      <c r="D3416" t="str">
        <f>_xlfn.XLOOKUP(C3416,BH:BH,BI:BI)</f>
        <v>MariaJose</v>
      </c>
      <c r="E3416">
        <v>28934</v>
      </c>
      <c r="F3416" t="s">
        <v>4058</v>
      </c>
      <c r="G3416" s="63">
        <v>45867</v>
      </c>
      <c r="H3416" s="63" t="s">
        <v>218</v>
      </c>
      <c r="I3416" t="s">
        <v>366</v>
      </c>
      <c r="J3416" t="str">
        <f>_xlfn.XLOOKUP(I3416,AS:AS,AU:AU)</f>
        <v>Vuelos</v>
      </c>
      <c r="K3416" t="s">
        <v>33</v>
      </c>
      <c r="L3416">
        <v>20</v>
      </c>
      <c r="M3416">
        <f>L3416*_xlfn.XLOOKUP(K3416,AM:AM,AN:AN)</f>
        <v>17.2</v>
      </c>
      <c r="N3416">
        <f>L3416*_xlfn.XLOOKUP(K3416,AM:AM,AO:AO)</f>
        <v>20</v>
      </c>
      <c r="O3416">
        <v>0</v>
      </c>
      <c r="P3416">
        <f>O3416*_xlfn.XLOOKUP(K3416,AM:AM,AN:AN)</f>
        <v>0</v>
      </c>
      <c r="Q3416">
        <f>O3416*_xlfn.XLOOKUP(K3416,AM:AM,AO:AO)</f>
        <v>0</v>
      </c>
      <c r="R3416" t="str">
        <f>_xlfn.XLOOKUP(E3416,AF:AF,AG:AG)</f>
        <v>F1S USA</v>
      </c>
      <c r="S3416" t="str">
        <f>_xlfn.XLOOKUP(E3416,AF:AF,AI:AI)</f>
        <v>United States</v>
      </c>
      <c r="T3416">
        <f>WEEKNUM(G3416)</f>
        <v>31</v>
      </c>
      <c r="U3416">
        <f>YEAR(G3416)</f>
        <v>2025</v>
      </c>
      <c r="V3416" s="117">
        <f>IFERROR(Q3416/N3416,"0")</f>
        <v>0</v>
      </c>
    </row>
    <row r="3417" spans="1:22">
      <c r="A3417" t="str">
        <f>_xlfn.XLOOKUP(D3417,BN:BN,BO:BO)</f>
        <v>México</v>
      </c>
      <c r="B3417" t="s">
        <v>25</v>
      </c>
      <c r="C3417">
        <v>513</v>
      </c>
      <c r="D3417" t="str">
        <f>_xlfn.XLOOKUP(C3417,BH:BH,BI:BI)</f>
        <v>MariaJose</v>
      </c>
      <c r="E3417">
        <v>28934</v>
      </c>
      <c r="F3417" t="s">
        <v>4059</v>
      </c>
      <c r="G3417" s="63">
        <v>45867</v>
      </c>
      <c r="H3417" s="63" t="s">
        <v>218</v>
      </c>
      <c r="I3417" t="s">
        <v>366</v>
      </c>
      <c r="J3417" t="str">
        <f>_xlfn.XLOOKUP(I3417,AS:AS,AU:AU)</f>
        <v>Vuelos</v>
      </c>
      <c r="K3417" t="s">
        <v>33</v>
      </c>
      <c r="L3417">
        <v>20</v>
      </c>
      <c r="M3417">
        <f>L3417*_xlfn.XLOOKUP(K3417,AM:AM,AN:AN)</f>
        <v>17.2</v>
      </c>
      <c r="N3417">
        <f>L3417*_xlfn.XLOOKUP(K3417,AM:AM,AO:AO)</f>
        <v>20</v>
      </c>
      <c r="O3417">
        <v>0</v>
      </c>
      <c r="P3417">
        <f>O3417*_xlfn.XLOOKUP(K3417,AM:AM,AN:AN)</f>
        <v>0</v>
      </c>
      <c r="Q3417">
        <f>O3417*_xlfn.XLOOKUP(K3417,AM:AM,AO:AO)</f>
        <v>0</v>
      </c>
      <c r="R3417" t="str">
        <f>_xlfn.XLOOKUP(E3417,AF:AF,AG:AG)</f>
        <v>F1S USA</v>
      </c>
      <c r="S3417" t="str">
        <f>_xlfn.XLOOKUP(E3417,AF:AF,AI:AI)</f>
        <v>United States</v>
      </c>
      <c r="T3417">
        <f>WEEKNUM(G3417)</f>
        <v>31</v>
      </c>
      <c r="U3417">
        <f>YEAR(G3417)</f>
        <v>2025</v>
      </c>
      <c r="V3417" s="117">
        <f>IFERROR(Q3417/N3417,"0")</f>
        <v>0</v>
      </c>
    </row>
    <row r="3418" spans="1:22">
      <c r="A3418" t="str">
        <f>_xlfn.XLOOKUP(D3418,BN:BN,BO:BO)</f>
        <v>México</v>
      </c>
      <c r="B3418" t="s">
        <v>25</v>
      </c>
      <c r="C3418">
        <v>513</v>
      </c>
      <c r="D3418" t="str">
        <f>_xlfn.XLOOKUP(C3418,BH:BH,BI:BI)</f>
        <v>MariaJose</v>
      </c>
      <c r="E3418">
        <v>0</v>
      </c>
      <c r="F3418" t="s">
        <v>4060</v>
      </c>
      <c r="G3418" s="63">
        <v>45867</v>
      </c>
      <c r="H3418" s="63">
        <v>45913</v>
      </c>
      <c r="I3418" t="s">
        <v>396</v>
      </c>
      <c r="J3418" t="str">
        <f>_xlfn.XLOOKUP(I3418,AS:AS,AU:AU)</f>
        <v>Honorarios</v>
      </c>
      <c r="K3418" t="s">
        <v>33</v>
      </c>
      <c r="L3418">
        <v>245</v>
      </c>
      <c r="M3418">
        <f>L3418*_xlfn.XLOOKUP(K3418,AM:AM,AN:AN)</f>
        <v>210.7</v>
      </c>
      <c r="N3418">
        <f>L3418*_xlfn.XLOOKUP(K3418,AM:AM,AO:AO)</f>
        <v>245</v>
      </c>
      <c r="O3418">
        <v>245</v>
      </c>
      <c r="P3418">
        <f>O3418*_xlfn.XLOOKUP(K3418,AM:AM,AN:AN)</f>
        <v>210.7</v>
      </c>
      <c r="Q3418">
        <f>O3418*_xlfn.XLOOKUP(K3418,AM:AM,AO:AO)</f>
        <v>245</v>
      </c>
      <c r="R3418" t="str">
        <f>_xlfn.XLOOKUP(E3418,AF:AF,AG:AG)</f>
        <v>FEES</v>
      </c>
      <c r="S3418">
        <f>_xlfn.XLOOKUP(E3418,AF:AF,AI:AI)</f>
        <v>0</v>
      </c>
      <c r="T3418">
        <f>WEEKNUM(G3418)</f>
        <v>31</v>
      </c>
      <c r="U3418">
        <f>YEAR(G3418)</f>
        <v>2025</v>
      </c>
      <c r="V3418" s="117">
        <f>IFERROR(Q3418/N3418,"0")</f>
        <v>1</v>
      </c>
    </row>
    <row r="3419" spans="1:22">
      <c r="A3419" t="str">
        <f>_xlfn.XLOOKUP(D3419,BN:BN,BO:BO)</f>
        <v>México</v>
      </c>
      <c r="B3419" t="s">
        <v>25</v>
      </c>
      <c r="C3419">
        <v>513</v>
      </c>
      <c r="D3419" t="str">
        <f>_xlfn.XLOOKUP(C3419,BH:BH,BI:BI)</f>
        <v>MariaJose</v>
      </c>
      <c r="E3419">
        <v>29954</v>
      </c>
      <c r="F3419" t="s">
        <v>4061</v>
      </c>
      <c r="G3419" s="63">
        <v>45887</v>
      </c>
      <c r="H3419" s="63">
        <v>45891</v>
      </c>
      <c r="I3419" t="s">
        <v>364</v>
      </c>
      <c r="J3419" t="str">
        <f>_xlfn.XLOOKUP(I3419,AS:AS,AU:AU)</f>
        <v>DMC</v>
      </c>
      <c r="K3419" t="s">
        <v>33</v>
      </c>
      <c r="L3419">
        <v>6291.12</v>
      </c>
      <c r="M3419">
        <f>L3419*_xlfn.XLOOKUP(K3419,AM:AM,AN:AN)</f>
        <v>5410.3631999999998</v>
      </c>
      <c r="N3419">
        <f>L3419*_xlfn.XLOOKUP(K3419,AM:AM,AO:AO)</f>
        <v>6291.12</v>
      </c>
      <c r="O3419">
        <v>1044.81</v>
      </c>
      <c r="P3419">
        <f>O3419*_xlfn.XLOOKUP(K3419,AM:AM,AN:AN)</f>
        <v>898.53659999999991</v>
      </c>
      <c r="Q3419">
        <f>O3419*_xlfn.XLOOKUP(K3419,AM:AM,AO:AO)</f>
        <v>1044.81</v>
      </c>
      <c r="R3419" t="str">
        <f>_xlfn.XLOOKUP(E3419,AF:AF,AG:AG)</f>
        <v>DIVITA DMC AND TOUR OPERATOR</v>
      </c>
      <c r="S3419" t="str">
        <f>_xlfn.XLOOKUP(E3419,AF:AF,AI:AI)</f>
        <v>Italy</v>
      </c>
      <c r="T3419">
        <f>WEEKNUM(G3419)</f>
        <v>34</v>
      </c>
      <c r="U3419">
        <f>YEAR(G3419)</f>
        <v>2025</v>
      </c>
      <c r="V3419" s="117">
        <f>IFERROR(Q3419/N3419,"0")</f>
        <v>0.16607694655323693</v>
      </c>
    </row>
    <row r="3420" spans="1:22">
      <c r="A3420" t="str">
        <f>_xlfn.XLOOKUP(D3420,BN:BN,BO:BO)</f>
        <v>México</v>
      </c>
      <c r="B3420" t="s">
        <v>25</v>
      </c>
      <c r="C3420">
        <v>513</v>
      </c>
      <c r="D3420" t="str">
        <f>_xlfn.XLOOKUP(C3420,BH:BH,BI:BI)</f>
        <v>MariaJose</v>
      </c>
      <c r="E3420">
        <v>25780</v>
      </c>
      <c r="F3420" t="s">
        <v>4062</v>
      </c>
      <c r="G3420" s="63">
        <v>45908</v>
      </c>
      <c r="H3420" s="63">
        <v>45908</v>
      </c>
      <c r="I3420" t="s">
        <v>425</v>
      </c>
      <c r="J3420" t="str">
        <f>_xlfn.XLOOKUP(I3420,AS:AS,AU:AU)</f>
        <v>Traslados</v>
      </c>
      <c r="K3420" t="s">
        <v>33</v>
      </c>
      <c r="L3420">
        <v>1388</v>
      </c>
      <c r="M3420">
        <f>L3420*_xlfn.XLOOKUP(K3420,AM:AM,AN:AN)</f>
        <v>1193.68</v>
      </c>
      <c r="N3420">
        <f>L3420*_xlfn.XLOOKUP(K3420,AM:AM,AO:AO)</f>
        <v>1388</v>
      </c>
      <c r="O3420">
        <v>206.44</v>
      </c>
      <c r="P3420">
        <f>O3420*_xlfn.XLOOKUP(K3420,AM:AM,AN:AN)</f>
        <v>177.5384</v>
      </c>
      <c r="Q3420">
        <f>O3420*_xlfn.XLOOKUP(K3420,AM:AM,AO:AO)</f>
        <v>206.44</v>
      </c>
      <c r="R3420" t="str">
        <f>_xlfn.XLOOKUP(E3420,AF:AF,AG:AG)</f>
        <v>ROLZO</v>
      </c>
      <c r="S3420" t="str">
        <f>_xlfn.XLOOKUP(E3420,AF:AF,AI:AI)</f>
        <v>United Kingdom</v>
      </c>
      <c r="T3420">
        <f>WEEKNUM(G3420)</f>
        <v>37</v>
      </c>
      <c r="U3420">
        <f>YEAR(G3420)</f>
        <v>2025</v>
      </c>
      <c r="V3420" s="117">
        <f>IFERROR(Q3420/N3420,"0")</f>
        <v>0.14873198847262248</v>
      </c>
    </row>
    <row r="3421" spans="1:22">
      <c r="A3421" t="str">
        <f>_xlfn.XLOOKUP(D3421,BN:BN,BO:BO)</f>
        <v>México</v>
      </c>
      <c r="B3421" t="s">
        <v>25</v>
      </c>
      <c r="C3421">
        <v>513</v>
      </c>
      <c r="D3421" t="str">
        <f>_xlfn.XLOOKUP(C3421,BH:BH,BI:BI)</f>
        <v>MariaJose</v>
      </c>
      <c r="E3421">
        <v>0</v>
      </c>
      <c r="F3421" t="s">
        <v>4063</v>
      </c>
      <c r="G3421" s="63">
        <v>45867</v>
      </c>
      <c r="H3421" s="63">
        <v>45913</v>
      </c>
      <c r="I3421" t="s">
        <v>396</v>
      </c>
      <c r="J3421" t="str">
        <f>_xlfn.XLOOKUP(I3421,AS:AS,AU:AU)</f>
        <v>Honorarios</v>
      </c>
      <c r="K3421" t="s">
        <v>33</v>
      </c>
      <c r="L3421">
        <v>210</v>
      </c>
      <c r="M3421">
        <f>L3421*_xlfn.XLOOKUP(K3421,AM:AM,AN:AN)</f>
        <v>180.6</v>
      </c>
      <c r="N3421">
        <f>L3421*_xlfn.XLOOKUP(K3421,AM:AM,AO:AO)</f>
        <v>210</v>
      </c>
      <c r="O3421">
        <v>210</v>
      </c>
      <c r="P3421">
        <f>O3421*_xlfn.XLOOKUP(K3421,AM:AM,AN:AN)</f>
        <v>180.6</v>
      </c>
      <c r="Q3421">
        <f>O3421*_xlfn.XLOOKUP(K3421,AM:AM,AO:AO)</f>
        <v>210</v>
      </c>
      <c r="R3421" t="str">
        <f>_xlfn.XLOOKUP(E3421,AF:AF,AG:AG)</f>
        <v>FEES</v>
      </c>
      <c r="S3421">
        <f>_xlfn.XLOOKUP(E3421,AF:AF,AI:AI)</f>
        <v>0</v>
      </c>
      <c r="T3421">
        <f>WEEKNUM(G3421)</f>
        <v>31</v>
      </c>
      <c r="U3421">
        <f>YEAR(G3421)</f>
        <v>2025</v>
      </c>
      <c r="V3421" s="117">
        <f>IFERROR(Q3421/N3421,"0")</f>
        <v>1</v>
      </c>
    </row>
    <row r="3422" spans="1:22">
      <c r="A3422" t="str">
        <f>_xlfn.XLOOKUP(D3422,BN:BN,BO:BO)</f>
        <v>México</v>
      </c>
      <c r="B3422" t="s">
        <v>25</v>
      </c>
      <c r="C3422">
        <v>513</v>
      </c>
      <c r="D3422" t="str">
        <f>_xlfn.XLOOKUP(C3422,BH:BH,BI:BI)</f>
        <v>MariaJose</v>
      </c>
      <c r="E3422">
        <v>28934</v>
      </c>
      <c r="F3422" t="s">
        <v>4048</v>
      </c>
      <c r="G3422" s="63">
        <v>45887</v>
      </c>
      <c r="H3422" t="s">
        <v>218</v>
      </c>
      <c r="I3422" t="s">
        <v>366</v>
      </c>
      <c r="J3422" t="str">
        <f>_xlfn.XLOOKUP(I3422,AS:AS,AU:AU)</f>
        <v>Vuelos</v>
      </c>
      <c r="K3422" t="s">
        <v>33</v>
      </c>
      <c r="L3422">
        <v>3520.86</v>
      </c>
      <c r="M3422">
        <f>L3422*_xlfn.XLOOKUP(K3422,AM:AM,AN:AN)</f>
        <v>3027.9396000000002</v>
      </c>
      <c r="N3422">
        <f>L3422*_xlfn.XLOOKUP(K3422,AM:AM,AO:AO)</f>
        <v>3520.86</v>
      </c>
      <c r="O3422">
        <v>0</v>
      </c>
      <c r="P3422">
        <f>O3422*_xlfn.XLOOKUP(K3422,AM:AM,AN:AN)</f>
        <v>0</v>
      </c>
      <c r="Q3422">
        <f>O3422*_xlfn.XLOOKUP(K3422,AM:AM,AO:AO)</f>
        <v>0</v>
      </c>
      <c r="R3422" t="str">
        <f>_xlfn.XLOOKUP(E3422,AF:AF,AG:AG)</f>
        <v>F1S USA</v>
      </c>
      <c r="S3422" t="str">
        <f>_xlfn.XLOOKUP(E3422,AF:AF,AI:AI)</f>
        <v>United States</v>
      </c>
      <c r="T3422">
        <f>WEEKNUM(G3422)</f>
        <v>34</v>
      </c>
      <c r="U3422">
        <f>YEAR(G3422)</f>
        <v>2025</v>
      </c>
      <c r="V3422" s="117">
        <f>IFERROR(Q3422/N3422,"0")</f>
        <v>0</v>
      </c>
    </row>
    <row r="3423" spans="1:22">
      <c r="A3423" t="str">
        <f>_xlfn.XLOOKUP(D3423,BN:BN,BO:BO)</f>
        <v>México</v>
      </c>
      <c r="B3423" t="s">
        <v>25</v>
      </c>
      <c r="C3423">
        <v>513</v>
      </c>
      <c r="D3423" t="str">
        <f>_xlfn.XLOOKUP(C3423,BH:BH,BI:BI)</f>
        <v>MariaJose</v>
      </c>
      <c r="E3423">
        <v>28934</v>
      </c>
      <c r="F3423" t="s">
        <v>4052</v>
      </c>
      <c r="G3423" s="63">
        <v>45887</v>
      </c>
      <c r="H3423" t="s">
        <v>218</v>
      </c>
      <c r="I3423" t="s">
        <v>366</v>
      </c>
      <c r="J3423" t="str">
        <f>_xlfn.XLOOKUP(I3423,AS:AS,AU:AU)</f>
        <v>Vuelos</v>
      </c>
      <c r="K3423" t="s">
        <v>33</v>
      </c>
      <c r="L3423">
        <v>3520.86</v>
      </c>
      <c r="M3423">
        <f>L3423*_xlfn.XLOOKUP(K3423,AM:AM,AN:AN)</f>
        <v>3027.9396000000002</v>
      </c>
      <c r="N3423">
        <f>L3423*_xlfn.XLOOKUP(K3423,AM:AM,AO:AO)</f>
        <v>3520.86</v>
      </c>
      <c r="O3423">
        <v>0</v>
      </c>
      <c r="P3423">
        <f>O3423*_xlfn.XLOOKUP(K3423,AM:AM,AN:AN)</f>
        <v>0</v>
      </c>
      <c r="Q3423">
        <f>O3423*_xlfn.XLOOKUP(K3423,AM:AM,AO:AO)</f>
        <v>0</v>
      </c>
      <c r="R3423" t="str">
        <f>_xlfn.XLOOKUP(E3423,AF:AF,AG:AG)</f>
        <v>F1S USA</v>
      </c>
      <c r="S3423" t="str">
        <f>_xlfn.XLOOKUP(E3423,AF:AF,AI:AI)</f>
        <v>United States</v>
      </c>
      <c r="T3423">
        <f>WEEKNUM(G3423)</f>
        <v>34</v>
      </c>
      <c r="U3423">
        <f>YEAR(G3423)</f>
        <v>2025</v>
      </c>
      <c r="V3423" s="117">
        <f>IFERROR(Q3423/N3423,"0")</f>
        <v>0</v>
      </c>
    </row>
    <row r="3424" spans="1:22">
      <c r="A3424" t="str">
        <f>_xlfn.XLOOKUP(D3424,BN:BN,BO:BO)</f>
        <v>México</v>
      </c>
      <c r="B3424" t="s">
        <v>25</v>
      </c>
      <c r="C3424">
        <v>513</v>
      </c>
      <c r="D3424" t="str">
        <f>_xlfn.XLOOKUP(C3424,BH:BH,BI:BI)</f>
        <v>MariaJose</v>
      </c>
      <c r="E3424">
        <v>28934</v>
      </c>
      <c r="F3424" t="s">
        <v>4050</v>
      </c>
      <c r="G3424" s="63">
        <v>45887</v>
      </c>
      <c r="H3424" s="63" t="s">
        <v>218</v>
      </c>
      <c r="I3424" t="s">
        <v>366</v>
      </c>
      <c r="J3424" t="str">
        <f>_xlfn.XLOOKUP(I3424,AS:AS,AU:AU)</f>
        <v>Vuelos</v>
      </c>
      <c r="K3424" t="s">
        <v>33</v>
      </c>
      <c r="L3424">
        <v>3520.86</v>
      </c>
      <c r="M3424">
        <f>L3424*_xlfn.XLOOKUP(K3424,AM:AM,AN:AN)</f>
        <v>3027.9396000000002</v>
      </c>
      <c r="N3424">
        <f>L3424*_xlfn.XLOOKUP(K3424,AM:AM,AO:AO)</f>
        <v>3520.86</v>
      </c>
      <c r="O3424">
        <v>0</v>
      </c>
      <c r="P3424">
        <f>O3424*_xlfn.XLOOKUP(K3424,AM:AM,AN:AN)</f>
        <v>0</v>
      </c>
      <c r="Q3424">
        <f>O3424*_xlfn.XLOOKUP(K3424,AM:AM,AO:AO)</f>
        <v>0</v>
      </c>
      <c r="R3424" t="str">
        <f>_xlfn.XLOOKUP(E3424,AF:AF,AG:AG)</f>
        <v>F1S USA</v>
      </c>
      <c r="S3424" t="str">
        <f>_xlfn.XLOOKUP(E3424,AF:AF,AI:AI)</f>
        <v>United States</v>
      </c>
      <c r="T3424">
        <f>WEEKNUM(G3424)</f>
        <v>34</v>
      </c>
      <c r="U3424">
        <f>YEAR(G3424)</f>
        <v>2025</v>
      </c>
      <c r="V3424" s="117">
        <f>IFERROR(Q3424/N3424,"0")</f>
        <v>0</v>
      </c>
    </row>
    <row r="3425" spans="1:22">
      <c r="A3425" t="str">
        <f>_xlfn.XLOOKUP(D3425,BN:BN,BO:BO)</f>
        <v>México</v>
      </c>
      <c r="B3425" t="s">
        <v>25</v>
      </c>
      <c r="C3425">
        <v>513</v>
      </c>
      <c r="D3425" t="str">
        <f>_xlfn.XLOOKUP(C3425,BH:BH,BI:BI)</f>
        <v>MariaJose</v>
      </c>
      <c r="E3425">
        <v>28934</v>
      </c>
      <c r="F3425" t="s">
        <v>4051</v>
      </c>
      <c r="G3425" s="63">
        <v>45887</v>
      </c>
      <c r="H3425" s="63" t="s">
        <v>218</v>
      </c>
      <c r="I3425" t="s">
        <v>366</v>
      </c>
      <c r="J3425" t="str">
        <f>_xlfn.XLOOKUP(I3425,AS:AS,AU:AU)</f>
        <v>Vuelos</v>
      </c>
      <c r="K3425" t="s">
        <v>33</v>
      </c>
      <c r="L3425">
        <v>3520.86</v>
      </c>
      <c r="M3425">
        <f>L3425*_xlfn.XLOOKUP(K3425,AM:AM,AN:AN)</f>
        <v>3027.9396000000002</v>
      </c>
      <c r="N3425">
        <f>L3425*_xlfn.XLOOKUP(K3425,AM:AM,AO:AO)</f>
        <v>3520.86</v>
      </c>
      <c r="O3425">
        <v>0</v>
      </c>
      <c r="P3425">
        <f>O3425*_xlfn.XLOOKUP(K3425,AM:AM,AN:AN)</f>
        <v>0</v>
      </c>
      <c r="Q3425">
        <f>O3425*_xlfn.XLOOKUP(K3425,AM:AM,AO:AO)</f>
        <v>0</v>
      </c>
      <c r="R3425" t="str">
        <f>_xlfn.XLOOKUP(E3425,AF:AF,AG:AG)</f>
        <v>F1S USA</v>
      </c>
      <c r="S3425" t="str">
        <f>_xlfn.XLOOKUP(E3425,AF:AF,AI:AI)</f>
        <v>United States</v>
      </c>
      <c r="T3425">
        <f>WEEKNUM(G3425)</f>
        <v>34</v>
      </c>
      <c r="U3425">
        <f>YEAR(G3425)</f>
        <v>2025</v>
      </c>
      <c r="V3425" s="117">
        <f>IFERROR(Q3425/N3425,"0")</f>
        <v>0</v>
      </c>
    </row>
    <row r="3426" spans="1:22">
      <c r="A3426" t="str">
        <f>_xlfn.XLOOKUP(D3426,BN:BN,BO:BO)</f>
        <v>México</v>
      </c>
      <c r="B3426" t="s">
        <v>25</v>
      </c>
      <c r="C3426">
        <v>513</v>
      </c>
      <c r="D3426" t="str">
        <f>_xlfn.XLOOKUP(C3426,BH:BH,BI:BI)</f>
        <v>MariaJose</v>
      </c>
      <c r="E3426">
        <v>28934</v>
      </c>
      <c r="F3426" t="s">
        <v>4047</v>
      </c>
      <c r="G3426" s="63">
        <v>45884</v>
      </c>
      <c r="H3426" s="63" t="s">
        <v>218</v>
      </c>
      <c r="I3426" t="s">
        <v>366</v>
      </c>
      <c r="J3426" t="str">
        <f>_xlfn.XLOOKUP(I3426,AS:AS,AU:AU)</f>
        <v>Vuelos</v>
      </c>
      <c r="K3426" t="s">
        <v>33</v>
      </c>
      <c r="L3426">
        <v>4781.0200000000004</v>
      </c>
      <c r="M3426">
        <f>L3426*_xlfn.XLOOKUP(K3426,AM:AM,AN:AN)</f>
        <v>4111.6772000000001</v>
      </c>
      <c r="N3426">
        <f>L3426*_xlfn.XLOOKUP(K3426,AM:AM,AO:AO)</f>
        <v>4781.0200000000004</v>
      </c>
      <c r="O3426">
        <v>0</v>
      </c>
      <c r="P3426">
        <f>O3426*_xlfn.XLOOKUP(K3426,AM:AM,AN:AN)</f>
        <v>0</v>
      </c>
      <c r="Q3426">
        <f>O3426*_xlfn.XLOOKUP(K3426,AM:AM,AO:AO)</f>
        <v>0</v>
      </c>
      <c r="R3426" t="str">
        <f>_xlfn.XLOOKUP(E3426,AF:AF,AG:AG)</f>
        <v>F1S USA</v>
      </c>
      <c r="S3426" t="str">
        <f>_xlfn.XLOOKUP(E3426,AF:AF,AI:AI)</f>
        <v>United States</v>
      </c>
      <c r="T3426">
        <f>WEEKNUM(G3426)</f>
        <v>33</v>
      </c>
      <c r="U3426">
        <f>YEAR(G3426)</f>
        <v>2025</v>
      </c>
      <c r="V3426" s="117">
        <f>IFERROR(Q3426/N3426,"0")</f>
        <v>0</v>
      </c>
    </row>
    <row r="3427" spans="1:22">
      <c r="A3427" t="str">
        <f>_xlfn.XLOOKUP(D3427,BN:BN,BO:BO)</f>
        <v>México</v>
      </c>
      <c r="B3427" t="s">
        <v>25</v>
      </c>
      <c r="C3427">
        <v>513</v>
      </c>
      <c r="D3427" t="str">
        <f>_xlfn.XLOOKUP(C3427,BH:BH,BI:BI)</f>
        <v>MariaJose</v>
      </c>
      <c r="E3427">
        <v>28934</v>
      </c>
      <c r="F3427" t="s">
        <v>4049</v>
      </c>
      <c r="G3427" s="63">
        <v>45884</v>
      </c>
      <c r="H3427" s="63" t="s">
        <v>218</v>
      </c>
      <c r="I3427" t="s">
        <v>366</v>
      </c>
      <c r="J3427" t="str">
        <f>_xlfn.XLOOKUP(I3427,AS:AS,AU:AU)</f>
        <v>Vuelos</v>
      </c>
      <c r="K3427" t="s">
        <v>33</v>
      </c>
      <c r="L3427">
        <v>4781.0200000000004</v>
      </c>
      <c r="M3427">
        <f>L3427*_xlfn.XLOOKUP(K3427,AM:AM,AN:AN)</f>
        <v>4111.6772000000001</v>
      </c>
      <c r="N3427">
        <f>L3427*_xlfn.XLOOKUP(K3427,AM:AM,AO:AO)</f>
        <v>4781.0200000000004</v>
      </c>
      <c r="O3427">
        <v>0</v>
      </c>
      <c r="P3427">
        <f>O3427*_xlfn.XLOOKUP(K3427,AM:AM,AN:AN)</f>
        <v>0</v>
      </c>
      <c r="Q3427">
        <f>O3427*_xlfn.XLOOKUP(K3427,AM:AM,AO:AO)</f>
        <v>0</v>
      </c>
      <c r="R3427" t="str">
        <f>_xlfn.XLOOKUP(E3427,AF:AF,AG:AG)</f>
        <v>F1S USA</v>
      </c>
      <c r="S3427" t="str">
        <f>_xlfn.XLOOKUP(E3427,AF:AF,AI:AI)</f>
        <v>United States</v>
      </c>
      <c r="T3427">
        <f>WEEKNUM(G3427)</f>
        <v>33</v>
      </c>
      <c r="U3427">
        <f>YEAR(G3427)</f>
        <v>2025</v>
      </c>
      <c r="V3427" s="117">
        <f>IFERROR(Q3427/N3427,"0")</f>
        <v>0</v>
      </c>
    </row>
    <row r="3428" spans="1:22">
      <c r="A3428" t="str">
        <f>_xlfn.XLOOKUP(D3428,BN:BN,BO:BO)</f>
        <v>México</v>
      </c>
      <c r="B3428" t="s">
        <v>25</v>
      </c>
      <c r="C3428">
        <v>514</v>
      </c>
      <c r="D3428" t="str">
        <f>_xlfn.XLOOKUP(C3428,BH:BH,BI:BI)</f>
        <v>MarujaN</v>
      </c>
      <c r="E3428">
        <v>29433</v>
      </c>
      <c r="F3428" t="s">
        <v>4064</v>
      </c>
      <c r="G3428" s="63">
        <v>45818</v>
      </c>
      <c r="H3428" s="63">
        <v>45849</v>
      </c>
      <c r="I3428" t="s">
        <v>376</v>
      </c>
      <c r="J3428" t="str">
        <f>_xlfn.XLOOKUP(I3428,AS:AS,AU:AU)</f>
        <v>Hotel</v>
      </c>
      <c r="K3428" t="s">
        <v>30</v>
      </c>
      <c r="L3428">
        <v>60840</v>
      </c>
      <c r="M3428">
        <f>L3428*_xlfn.XLOOKUP(K3428,AM:AM,AN:AN)</f>
        <v>2920.32</v>
      </c>
      <c r="N3428">
        <f>L3428*_xlfn.XLOOKUP(K3428,AM:AM,AO:AO)</f>
        <v>3407.04</v>
      </c>
      <c r="O3428">
        <v>6385.84</v>
      </c>
      <c r="P3428">
        <f>O3428*_xlfn.XLOOKUP(K3428,AM:AM,AN:AN)</f>
        <v>306.52032000000003</v>
      </c>
      <c r="Q3428">
        <f>O3428*_xlfn.XLOOKUP(K3428,AM:AM,AO:AO)</f>
        <v>357.60704000000004</v>
      </c>
      <c r="R3428" t="str">
        <f>_xlfn.XLOOKUP(E3428,AF:AF,AG:AG)</f>
        <v>ROSEWOOD SAN MIGUEL DE ALLENDE</v>
      </c>
      <c r="S3428" t="str">
        <f>_xlfn.XLOOKUP(E3428,AF:AF,AI:AI)</f>
        <v>Mexico</v>
      </c>
      <c r="T3428">
        <f>WEEKNUM(G3428)</f>
        <v>24</v>
      </c>
      <c r="U3428">
        <f>YEAR(G3428)</f>
        <v>2025</v>
      </c>
      <c r="V3428" s="117">
        <f>IFERROR(Q3428/N3428,"0")</f>
        <v>0.10496120973044051</v>
      </c>
    </row>
    <row r="3429" spans="1:22">
      <c r="A3429" t="str">
        <f>_xlfn.XLOOKUP(D3429,BN:BN,BO:BO)</f>
        <v>México</v>
      </c>
      <c r="B3429" t="s">
        <v>25</v>
      </c>
      <c r="C3429">
        <v>515</v>
      </c>
      <c r="D3429" t="str">
        <f>_xlfn.XLOOKUP(C3429,BH:BH,BI:BI)</f>
        <v>PaulinaV</v>
      </c>
      <c r="E3429">
        <v>28783</v>
      </c>
      <c r="F3429" t="s">
        <v>3428</v>
      </c>
      <c r="G3429" s="63">
        <v>45653</v>
      </c>
      <c r="H3429" s="63">
        <v>45659</v>
      </c>
      <c r="I3429" t="s">
        <v>376</v>
      </c>
      <c r="J3429" t="str">
        <f>_xlfn.XLOOKUP(I3429,AS:AS,AU:AU)</f>
        <v>Hotel</v>
      </c>
      <c r="K3429" t="s">
        <v>27</v>
      </c>
      <c r="L3429">
        <v>11020.8</v>
      </c>
      <c r="M3429">
        <f>L3429*_xlfn.XLOOKUP(K3429,AM:AM,AN:AN)</f>
        <v>11020.8</v>
      </c>
      <c r="N3429">
        <f>L3429*_xlfn.XLOOKUP(K3429,AM:AM,AO:AO)</f>
        <v>12784.127999999999</v>
      </c>
      <c r="O3429">
        <v>881.66</v>
      </c>
      <c r="P3429">
        <f>O3429*_xlfn.XLOOKUP(K3429,AM:AM,AN:AN)</f>
        <v>881.66</v>
      </c>
      <c r="Q3429">
        <f>O3429*_xlfn.XLOOKUP(K3429,AM:AM,AO:AO)</f>
        <v>1022.7255999999999</v>
      </c>
      <c r="R3429" t="str">
        <f>_xlfn.XLOOKUP(E3429,AF:AF,AG:AG)</f>
        <v>LE REFUGE DE SOLAISE</v>
      </c>
      <c r="S3429" t="str">
        <f>_xlfn.XLOOKUP(E3429,AF:AF,AI:AI)</f>
        <v>France</v>
      </c>
      <c r="T3429">
        <f>WEEKNUM(G3429)</f>
        <v>52</v>
      </c>
      <c r="U3429">
        <f>YEAR(G3429)</f>
        <v>2024</v>
      </c>
      <c r="V3429" s="117">
        <f>IFERROR(Q3429/N3429,"0")</f>
        <v>7.9999637049941924E-2</v>
      </c>
    </row>
    <row r="3430" spans="1:22">
      <c r="A3430" t="str">
        <f>_xlfn.XLOOKUP(D3430,BN:BN,BO:BO)</f>
        <v>México</v>
      </c>
      <c r="B3430" t="s">
        <v>25</v>
      </c>
      <c r="C3430">
        <v>516</v>
      </c>
      <c r="D3430" t="str">
        <f>_xlfn.XLOOKUP(C3430,BH:BH,BI:BI)</f>
        <v>PaulinaV</v>
      </c>
      <c r="E3430">
        <v>28783</v>
      </c>
      <c r="F3430" t="s">
        <v>4065</v>
      </c>
      <c r="G3430" s="63">
        <v>45653</v>
      </c>
      <c r="H3430" s="63">
        <v>45659</v>
      </c>
      <c r="I3430" t="s">
        <v>376</v>
      </c>
      <c r="J3430" t="str">
        <f>_xlfn.XLOOKUP(I3430,AS:AS,AU:AU)</f>
        <v>Hotel</v>
      </c>
      <c r="K3430" t="s">
        <v>27</v>
      </c>
      <c r="L3430">
        <v>7872</v>
      </c>
      <c r="M3430">
        <f>L3430*_xlfn.XLOOKUP(K3430,AM:AM,AN:AN)</f>
        <v>7872</v>
      </c>
      <c r="N3430">
        <f>L3430*_xlfn.XLOOKUP(K3430,AM:AM,AO:AO)</f>
        <v>9131.5199999999986</v>
      </c>
      <c r="O3430">
        <v>629.76</v>
      </c>
      <c r="P3430">
        <f>O3430*_xlfn.XLOOKUP(K3430,AM:AM,AN:AN)</f>
        <v>629.76</v>
      </c>
      <c r="Q3430">
        <f>O3430*_xlfn.XLOOKUP(K3430,AM:AM,AO:AO)</f>
        <v>730.52159999999992</v>
      </c>
      <c r="R3430" t="str">
        <f>_xlfn.XLOOKUP(E3430,AF:AF,AG:AG)</f>
        <v>LE REFUGE DE SOLAISE</v>
      </c>
      <c r="S3430" t="str">
        <f>_xlfn.XLOOKUP(E3430,AF:AF,AI:AI)</f>
        <v>France</v>
      </c>
      <c r="T3430">
        <f>WEEKNUM(G3430)</f>
        <v>52</v>
      </c>
      <c r="U3430">
        <f>YEAR(G3430)</f>
        <v>2024</v>
      </c>
      <c r="V3430" s="117">
        <f>IFERROR(Q3430/N3430,"0")</f>
        <v>0.08</v>
      </c>
    </row>
    <row r="3431" spans="1:22">
      <c r="A3431" t="e">
        <f>_xlfn.XLOOKUP(D3431,BN:BN,BO:BO)</f>
        <v>#N/A</v>
      </c>
      <c r="B3431" t="s">
        <v>25</v>
      </c>
      <c r="C3431">
        <v>517</v>
      </c>
      <c r="D3431" t="e">
        <f>_xlfn.XLOOKUP(C3431,BH:BH,BI:BI)</f>
        <v>#N/A</v>
      </c>
      <c r="E3431">
        <v>28731</v>
      </c>
      <c r="F3431" t="s">
        <v>4066</v>
      </c>
      <c r="G3431" s="63">
        <v>45870</v>
      </c>
      <c r="H3431" s="63">
        <v>45870</v>
      </c>
      <c r="I3431" t="s">
        <v>477</v>
      </c>
      <c r="J3431" t="str">
        <f>_xlfn.XLOOKUP(I3431,AS:AS,AU:AU)</f>
        <v>Traslados</v>
      </c>
      <c r="K3431" t="s">
        <v>33</v>
      </c>
      <c r="L3431">
        <v>5</v>
      </c>
      <c r="M3431">
        <f>L3431*_xlfn.XLOOKUP(K3431,AM:AM,AN:AN)</f>
        <v>4.3</v>
      </c>
      <c r="N3431">
        <f>L3431*_xlfn.XLOOKUP(K3431,AM:AM,AO:AO)</f>
        <v>5</v>
      </c>
      <c r="O3431">
        <v>0</v>
      </c>
      <c r="P3431">
        <f>O3431*_xlfn.XLOOKUP(K3431,AM:AM,AN:AN)</f>
        <v>0</v>
      </c>
      <c r="Q3431">
        <f>O3431*_xlfn.XLOOKUP(K3431,AM:AM,AO:AO)</f>
        <v>0</v>
      </c>
      <c r="R3431" t="str">
        <f>_xlfn.XLOOKUP(E3431,AF:AF,AG:AG)</f>
        <v>ASIA EXOTICA</v>
      </c>
      <c r="S3431" t="str">
        <f>_xlfn.XLOOKUP(E3431,AF:AF,AI:AI)</f>
        <v>Thailand</v>
      </c>
      <c r="T3431">
        <f>WEEKNUM(G3431)</f>
        <v>31</v>
      </c>
      <c r="U3431">
        <f>YEAR(G3431)</f>
        <v>2025</v>
      </c>
      <c r="V3431" s="117">
        <f>IFERROR(Q3431/N3431,"0")</f>
        <v>0</v>
      </c>
    </row>
    <row r="3432" spans="1:22">
      <c r="A3432" t="e">
        <f>_xlfn.XLOOKUP(D3432,BN:BN,BO:BO)</f>
        <v>#N/A</v>
      </c>
      <c r="B3432" t="s">
        <v>25</v>
      </c>
      <c r="C3432">
        <v>517</v>
      </c>
      <c r="D3432" t="e">
        <f>_xlfn.XLOOKUP(C3432,BH:BH,BI:BI)</f>
        <v>#N/A</v>
      </c>
      <c r="E3432">
        <v>28731</v>
      </c>
      <c r="F3432" t="s">
        <v>4067</v>
      </c>
      <c r="G3432" s="63">
        <v>45870</v>
      </c>
      <c r="H3432" s="63">
        <v>45870</v>
      </c>
      <c r="I3432" t="s">
        <v>477</v>
      </c>
      <c r="J3432" t="str">
        <f>_xlfn.XLOOKUP(I3432,AS:AS,AU:AU)</f>
        <v>Traslados</v>
      </c>
      <c r="K3432" t="s">
        <v>33</v>
      </c>
      <c r="L3432">
        <v>10</v>
      </c>
      <c r="M3432">
        <f>L3432*_xlfn.XLOOKUP(K3432,AM:AM,AN:AN)</f>
        <v>8.6</v>
      </c>
      <c r="N3432">
        <f>L3432*_xlfn.XLOOKUP(K3432,AM:AM,AO:AO)</f>
        <v>10</v>
      </c>
      <c r="O3432">
        <v>0</v>
      </c>
      <c r="P3432">
        <f>O3432*_xlfn.XLOOKUP(K3432,AM:AM,AN:AN)</f>
        <v>0</v>
      </c>
      <c r="Q3432">
        <f>O3432*_xlfn.XLOOKUP(K3432,AM:AM,AO:AO)</f>
        <v>0</v>
      </c>
      <c r="R3432" t="str">
        <f>_xlfn.XLOOKUP(E3432,AF:AF,AG:AG)</f>
        <v>ASIA EXOTICA</v>
      </c>
      <c r="S3432" t="str">
        <f>_xlfn.XLOOKUP(E3432,AF:AF,AI:AI)</f>
        <v>Thailand</v>
      </c>
      <c r="T3432">
        <f>WEEKNUM(G3432)</f>
        <v>31</v>
      </c>
      <c r="U3432">
        <f>YEAR(G3432)</f>
        <v>2025</v>
      </c>
      <c r="V3432" s="117">
        <f>IFERROR(Q3432/N3432,"0")</f>
        <v>0</v>
      </c>
    </row>
    <row r="3433" spans="1:22">
      <c r="A3433" t="str">
        <f>_xlfn.XLOOKUP(D3433,BN:BN,BO:BO)</f>
        <v>México</v>
      </c>
      <c r="B3433" t="s">
        <v>25</v>
      </c>
      <c r="C3433">
        <v>518</v>
      </c>
      <c r="D3433" t="str">
        <f>_xlfn.XLOOKUP(C3433,BH:BH,BI:BI)</f>
        <v>ClaudiaF</v>
      </c>
      <c r="E3433">
        <v>29512</v>
      </c>
      <c r="F3433" t="s">
        <v>4068</v>
      </c>
      <c r="G3433" s="63">
        <v>45855</v>
      </c>
      <c r="H3433" s="63">
        <v>45857</v>
      </c>
      <c r="I3433" t="s">
        <v>376</v>
      </c>
      <c r="J3433" t="str">
        <f>_xlfn.XLOOKUP(I3433,AS:AS,AU:AU)</f>
        <v>Hotel</v>
      </c>
      <c r="K3433" t="s">
        <v>33</v>
      </c>
      <c r="L3433">
        <v>1497.6</v>
      </c>
      <c r="M3433">
        <f>L3433*_xlfn.XLOOKUP(K3433,AM:AM,AN:AN)</f>
        <v>1287.9359999999999</v>
      </c>
      <c r="N3433">
        <f>L3433*_xlfn.XLOOKUP(K3433,AM:AM,AO:AO)</f>
        <v>1497.6</v>
      </c>
      <c r="O3433">
        <v>117</v>
      </c>
      <c r="P3433">
        <f>O3433*_xlfn.XLOOKUP(K3433,AM:AM,AN:AN)</f>
        <v>100.62</v>
      </c>
      <c r="Q3433">
        <f>O3433*_xlfn.XLOOKUP(K3433,AM:AM,AO:AO)</f>
        <v>117</v>
      </c>
      <c r="R3433" t="str">
        <f>_xlfn.XLOOKUP(E3433,AF:AF,AG:AG)</f>
        <v>CASA DE CAMPO RESORT AND VILLAS</v>
      </c>
      <c r="S3433" t="str">
        <f>_xlfn.XLOOKUP(E3433,AF:AF,AI:AI)</f>
        <v>Dominican Republic</v>
      </c>
      <c r="T3433">
        <f>WEEKNUM(G3433)</f>
        <v>29</v>
      </c>
      <c r="U3433">
        <f>YEAR(G3433)</f>
        <v>2025</v>
      </c>
      <c r="V3433" s="117">
        <f>IFERROR(Q3433/N3433,"0")</f>
        <v>7.8125E-2</v>
      </c>
    </row>
    <row r="3434" spans="1:22">
      <c r="A3434" t="str">
        <f>_xlfn.XLOOKUP(D3434,BN:BN,BO:BO)</f>
        <v>México</v>
      </c>
      <c r="B3434" t="s">
        <v>25</v>
      </c>
      <c r="C3434">
        <v>519</v>
      </c>
      <c r="D3434" t="str">
        <f>_xlfn.XLOOKUP(C3434,BH:BH,BI:BI)</f>
        <v>VeronicaN</v>
      </c>
      <c r="E3434">
        <v>28934</v>
      </c>
      <c r="F3434" t="s">
        <v>2920</v>
      </c>
      <c r="G3434" s="63">
        <v>45839</v>
      </c>
      <c r="H3434" t="s">
        <v>218</v>
      </c>
      <c r="I3434" t="s">
        <v>366</v>
      </c>
      <c r="J3434" t="str">
        <f>_xlfn.XLOOKUP(I3434,AS:AS,AU:AU)</f>
        <v>Vuelos</v>
      </c>
      <c r="K3434" t="s">
        <v>33</v>
      </c>
      <c r="L3434">
        <v>340.1</v>
      </c>
      <c r="M3434">
        <f>L3434*_xlfn.XLOOKUP(K3434,AM:AM,AN:AN)</f>
        <v>292.48599999999999</v>
      </c>
      <c r="N3434">
        <f>L3434*_xlfn.XLOOKUP(K3434,AM:AM,AO:AO)</f>
        <v>340.1</v>
      </c>
      <c r="O3434">
        <v>0</v>
      </c>
      <c r="P3434">
        <f>O3434*_xlfn.XLOOKUP(K3434,AM:AM,AN:AN)</f>
        <v>0</v>
      </c>
      <c r="Q3434">
        <f>O3434*_xlfn.XLOOKUP(K3434,AM:AM,AO:AO)</f>
        <v>0</v>
      </c>
      <c r="R3434" t="str">
        <f>_xlfn.XLOOKUP(E3434,AF:AF,AG:AG)</f>
        <v>F1S USA</v>
      </c>
      <c r="S3434" t="str">
        <f>_xlfn.XLOOKUP(E3434,AF:AF,AI:AI)</f>
        <v>United States</v>
      </c>
      <c r="T3434">
        <f>WEEKNUM(G3434)</f>
        <v>27</v>
      </c>
      <c r="U3434">
        <f>YEAR(G3434)</f>
        <v>2025</v>
      </c>
      <c r="V3434" s="117">
        <f>IFERROR(Q3434/N3434,"0")</f>
        <v>0</v>
      </c>
    </row>
    <row r="3435" spans="1:22">
      <c r="A3435" t="str">
        <f>_xlfn.XLOOKUP(D3435,BN:BN,BO:BO)</f>
        <v>México</v>
      </c>
      <c r="B3435" t="s">
        <v>25</v>
      </c>
      <c r="C3435">
        <v>519</v>
      </c>
      <c r="D3435" t="str">
        <f>_xlfn.XLOOKUP(C3435,BH:BH,BI:BI)</f>
        <v>VeronicaN</v>
      </c>
      <c r="E3435">
        <v>28934</v>
      </c>
      <c r="F3435" t="s">
        <v>2926</v>
      </c>
      <c r="G3435" s="63">
        <v>45821</v>
      </c>
      <c r="H3435" s="63" t="s">
        <v>218</v>
      </c>
      <c r="I3435" t="s">
        <v>366</v>
      </c>
      <c r="J3435" t="str">
        <f>_xlfn.XLOOKUP(I3435,AS:AS,AU:AU)</f>
        <v>Vuelos</v>
      </c>
      <c r="K3435" t="s">
        <v>33</v>
      </c>
      <c r="L3435">
        <v>17.2</v>
      </c>
      <c r="M3435">
        <f>L3435*_xlfn.XLOOKUP(K3435,AM:AM,AN:AN)</f>
        <v>14.792</v>
      </c>
      <c r="N3435">
        <f>L3435*_xlfn.XLOOKUP(K3435,AM:AM,AO:AO)</f>
        <v>17.2</v>
      </c>
      <c r="O3435">
        <v>0</v>
      </c>
      <c r="P3435">
        <f>O3435*_xlfn.XLOOKUP(K3435,AM:AM,AN:AN)</f>
        <v>0</v>
      </c>
      <c r="Q3435">
        <f>O3435*_xlfn.XLOOKUP(K3435,AM:AM,AO:AO)</f>
        <v>0</v>
      </c>
      <c r="R3435" t="str">
        <f>_xlfn.XLOOKUP(E3435,AF:AF,AG:AG)</f>
        <v>F1S USA</v>
      </c>
      <c r="S3435" t="str">
        <f>_xlfn.XLOOKUP(E3435,AF:AF,AI:AI)</f>
        <v>United States</v>
      </c>
      <c r="T3435">
        <f>WEEKNUM(G3435)</f>
        <v>24</v>
      </c>
      <c r="U3435">
        <f>YEAR(G3435)</f>
        <v>2025</v>
      </c>
      <c r="V3435" s="117">
        <f>IFERROR(Q3435/N3435,"0")</f>
        <v>0</v>
      </c>
    </row>
    <row r="3436" spans="1:22">
      <c r="A3436" t="str">
        <f>_xlfn.XLOOKUP(D3436,BN:BN,BO:BO)</f>
        <v>México</v>
      </c>
      <c r="B3436" t="s">
        <v>25</v>
      </c>
      <c r="C3436">
        <v>519</v>
      </c>
      <c r="D3436" t="str">
        <f>_xlfn.XLOOKUP(C3436,BH:BH,BI:BI)</f>
        <v>VeronicaN</v>
      </c>
      <c r="E3436">
        <v>28934</v>
      </c>
      <c r="F3436" t="s">
        <v>2920</v>
      </c>
      <c r="G3436" s="63">
        <v>45898</v>
      </c>
      <c r="H3436" s="63" t="s">
        <v>218</v>
      </c>
      <c r="I3436" t="s">
        <v>366</v>
      </c>
      <c r="J3436" t="str">
        <f>_xlfn.XLOOKUP(I3436,AS:AS,AU:AU)</f>
        <v>Vuelos</v>
      </c>
      <c r="K3436" t="s">
        <v>33</v>
      </c>
      <c r="L3436">
        <v>798.58</v>
      </c>
      <c r="M3436">
        <f>L3436*_xlfn.XLOOKUP(K3436,AM:AM,AN:AN)</f>
        <v>686.77880000000005</v>
      </c>
      <c r="N3436">
        <f>L3436*_xlfn.XLOOKUP(K3436,AM:AM,AO:AO)</f>
        <v>798.58</v>
      </c>
      <c r="O3436">
        <v>0</v>
      </c>
      <c r="P3436">
        <f>O3436*_xlfn.XLOOKUP(K3436,AM:AM,AN:AN)</f>
        <v>0</v>
      </c>
      <c r="Q3436">
        <f>O3436*_xlfn.XLOOKUP(K3436,AM:AM,AO:AO)</f>
        <v>0</v>
      </c>
      <c r="R3436" t="str">
        <f>_xlfn.XLOOKUP(E3436,AF:AF,AG:AG)</f>
        <v>F1S USA</v>
      </c>
      <c r="S3436" t="str">
        <f>_xlfn.XLOOKUP(E3436,AF:AF,AI:AI)</f>
        <v>United States</v>
      </c>
      <c r="T3436">
        <f>WEEKNUM(G3436)</f>
        <v>35</v>
      </c>
      <c r="U3436">
        <f>YEAR(G3436)</f>
        <v>2025</v>
      </c>
      <c r="V3436" s="117">
        <f>IFERROR(Q3436/N3436,"0")</f>
        <v>0</v>
      </c>
    </row>
    <row r="3437" spans="1:22">
      <c r="A3437" t="str">
        <f>_xlfn.XLOOKUP(D3437,BN:BN,BO:BO)</f>
        <v>México</v>
      </c>
      <c r="B3437" t="s">
        <v>25</v>
      </c>
      <c r="C3437">
        <v>519</v>
      </c>
      <c r="D3437" t="str">
        <f>_xlfn.XLOOKUP(C3437,BH:BH,BI:BI)</f>
        <v>VeronicaN</v>
      </c>
      <c r="E3437">
        <v>28934</v>
      </c>
      <c r="F3437" t="s">
        <v>2920</v>
      </c>
      <c r="G3437" s="63">
        <v>45903</v>
      </c>
      <c r="H3437" s="63">
        <v>45903</v>
      </c>
      <c r="I3437" t="s">
        <v>366</v>
      </c>
      <c r="J3437" t="str">
        <f>_xlfn.XLOOKUP(I3437,AS:AS,AU:AU)</f>
        <v>Vuelos</v>
      </c>
      <c r="K3437" t="s">
        <v>33</v>
      </c>
      <c r="L3437">
        <v>409.1</v>
      </c>
      <c r="M3437">
        <f>L3437*_xlfn.XLOOKUP(K3437,AM:AM,AN:AN)</f>
        <v>351.82600000000002</v>
      </c>
      <c r="N3437">
        <f>L3437*_xlfn.XLOOKUP(K3437,AM:AM,AO:AO)</f>
        <v>409.1</v>
      </c>
      <c r="O3437">
        <v>0</v>
      </c>
      <c r="P3437">
        <f>O3437*_xlfn.XLOOKUP(K3437,AM:AM,AN:AN)</f>
        <v>0</v>
      </c>
      <c r="Q3437">
        <f>O3437*_xlfn.XLOOKUP(K3437,AM:AM,AO:AO)</f>
        <v>0</v>
      </c>
      <c r="R3437" t="str">
        <f>_xlfn.XLOOKUP(E3437,AF:AF,AG:AG)</f>
        <v>F1S USA</v>
      </c>
      <c r="S3437" t="str">
        <f>_xlfn.XLOOKUP(E3437,AF:AF,AI:AI)</f>
        <v>United States</v>
      </c>
      <c r="T3437">
        <f>WEEKNUM(G3437)</f>
        <v>36</v>
      </c>
      <c r="U3437">
        <f>YEAR(G3437)</f>
        <v>2025</v>
      </c>
      <c r="V3437" s="117">
        <f>IFERROR(Q3437/N3437,"0")</f>
        <v>0</v>
      </c>
    </row>
    <row r="3438" spans="1:22">
      <c r="A3438" t="str">
        <f>_xlfn.XLOOKUP(D3438,BN:BN,BO:BO)</f>
        <v>México</v>
      </c>
      <c r="B3438" t="s">
        <v>25</v>
      </c>
      <c r="C3438">
        <v>519</v>
      </c>
      <c r="D3438" t="str">
        <f>_xlfn.XLOOKUP(C3438,BH:BH,BI:BI)</f>
        <v>VeronicaN</v>
      </c>
      <c r="E3438">
        <v>28934</v>
      </c>
      <c r="F3438" t="s">
        <v>2920</v>
      </c>
      <c r="G3438" s="63">
        <v>45898</v>
      </c>
      <c r="H3438" s="63" t="s">
        <v>218</v>
      </c>
      <c r="I3438" t="s">
        <v>366</v>
      </c>
      <c r="J3438" t="str">
        <f>_xlfn.XLOOKUP(I3438,AS:AS,AU:AU)</f>
        <v>Vuelos</v>
      </c>
      <c r="K3438" t="s">
        <v>33</v>
      </c>
      <c r="L3438">
        <v>83.67</v>
      </c>
      <c r="M3438">
        <f>L3438*_xlfn.XLOOKUP(K3438,AM:AM,AN:AN)</f>
        <v>71.956199999999995</v>
      </c>
      <c r="N3438">
        <f>L3438*_xlfn.XLOOKUP(K3438,AM:AM,AO:AO)</f>
        <v>83.67</v>
      </c>
      <c r="O3438">
        <v>0</v>
      </c>
      <c r="P3438">
        <f>O3438*_xlfn.XLOOKUP(K3438,AM:AM,AN:AN)</f>
        <v>0</v>
      </c>
      <c r="Q3438">
        <f>O3438*_xlfn.XLOOKUP(K3438,AM:AM,AO:AO)</f>
        <v>0</v>
      </c>
      <c r="R3438" t="str">
        <f>_xlfn.XLOOKUP(E3438,AF:AF,AG:AG)</f>
        <v>F1S USA</v>
      </c>
      <c r="S3438" t="str">
        <f>_xlfn.XLOOKUP(E3438,AF:AF,AI:AI)</f>
        <v>United States</v>
      </c>
      <c r="T3438">
        <f>WEEKNUM(G3438)</f>
        <v>35</v>
      </c>
      <c r="U3438">
        <f>YEAR(G3438)</f>
        <v>2025</v>
      </c>
      <c r="V3438" s="117">
        <f>IFERROR(Q3438/N3438,"0")</f>
        <v>0</v>
      </c>
    </row>
    <row r="3439" spans="1:22">
      <c r="A3439" t="str">
        <f>_xlfn.XLOOKUP(D3439,BN:BN,BO:BO)</f>
        <v>Madrid</v>
      </c>
      <c r="B3439" t="s">
        <v>25</v>
      </c>
      <c r="C3439">
        <v>520</v>
      </c>
      <c r="D3439" t="str">
        <f>_xlfn.XLOOKUP(C3439,BH:BH,BI:BI)</f>
        <v>ConchaD</v>
      </c>
      <c r="E3439">
        <v>27914</v>
      </c>
      <c r="F3439" t="s">
        <v>4069</v>
      </c>
      <c r="G3439" s="63">
        <v>45960</v>
      </c>
      <c r="H3439" s="63">
        <v>45980</v>
      </c>
      <c r="I3439" t="s">
        <v>484</v>
      </c>
      <c r="J3439" t="str">
        <f>_xlfn.XLOOKUP(I3439,AS:AS,AU:AU)</f>
        <v>Vuelos</v>
      </c>
      <c r="K3439" t="s">
        <v>27</v>
      </c>
      <c r="L3439">
        <v>8094.96</v>
      </c>
      <c r="M3439">
        <f>L3439*_xlfn.XLOOKUP(K3439,AM:AM,AN:AN)</f>
        <v>8094.96</v>
      </c>
      <c r="N3439">
        <f>L3439*_xlfn.XLOOKUP(K3439,AM:AM,AO:AO)</f>
        <v>9390.1535999999996</v>
      </c>
      <c r="O3439">
        <v>0</v>
      </c>
      <c r="P3439">
        <f>O3439*_xlfn.XLOOKUP(K3439,AM:AM,AN:AN)</f>
        <v>0</v>
      </c>
      <c r="Q3439">
        <f>O3439*_xlfn.XLOOKUP(K3439,AM:AM,AO:AO)</f>
        <v>0</v>
      </c>
      <c r="R3439" t="str">
        <f>_xlfn.XLOOKUP(E3439,AF:AF,AG:AG)</f>
        <v>Servivuelo</v>
      </c>
      <c r="S3439" t="str">
        <f>_xlfn.XLOOKUP(E3439,AF:AF,AI:AI)</f>
        <v>Spain</v>
      </c>
      <c r="T3439">
        <f>WEEKNUM(G3439)</f>
        <v>44</v>
      </c>
      <c r="U3439">
        <f>YEAR(G3439)</f>
        <v>2025</v>
      </c>
      <c r="V3439" s="117">
        <f>IFERROR(Q3439/N3439,"0")</f>
        <v>0</v>
      </c>
    </row>
    <row r="3440" spans="1:22">
      <c r="A3440" t="str">
        <f>_xlfn.XLOOKUP(D3440,BN:BN,BO:BO)</f>
        <v>Madrid</v>
      </c>
      <c r="B3440" t="s">
        <v>25</v>
      </c>
      <c r="C3440">
        <v>520</v>
      </c>
      <c r="D3440" t="str">
        <f>_xlfn.XLOOKUP(C3440,BH:BH,BI:BI)</f>
        <v>ConchaD</v>
      </c>
      <c r="E3440">
        <v>29905</v>
      </c>
      <c r="F3440" t="s">
        <v>4070</v>
      </c>
      <c r="G3440" s="63">
        <v>45960</v>
      </c>
      <c r="H3440" s="63">
        <v>45980</v>
      </c>
      <c r="I3440" t="s">
        <v>364</v>
      </c>
      <c r="J3440" t="str">
        <f>_xlfn.XLOOKUP(I3440,AS:AS,AU:AU)</f>
        <v>DMC</v>
      </c>
      <c r="K3440" t="s">
        <v>27</v>
      </c>
      <c r="L3440">
        <v>61331.8</v>
      </c>
      <c r="M3440">
        <f>L3440*_xlfn.XLOOKUP(K3440,AM:AM,AN:AN)</f>
        <v>61331.8</v>
      </c>
      <c r="N3440">
        <f>L3440*_xlfn.XLOOKUP(K3440,AM:AM,AO:AO)</f>
        <v>71144.887999999992</v>
      </c>
      <c r="O3440">
        <v>12573.25</v>
      </c>
      <c r="P3440">
        <f>O3440*_xlfn.XLOOKUP(K3440,AM:AM,AN:AN)</f>
        <v>12573.25</v>
      </c>
      <c r="Q3440">
        <f>O3440*_xlfn.XLOOKUP(K3440,AM:AM,AO:AO)</f>
        <v>14584.97</v>
      </c>
      <c r="R3440" t="str">
        <f>_xlfn.XLOOKUP(E3440,AF:AF,AG:AG)</f>
        <v>ABERCROMBIE AND KENT AUSTRALIA</v>
      </c>
      <c r="S3440" t="str">
        <f>_xlfn.XLOOKUP(E3440,AF:AF,AI:AI)</f>
        <v>Australia</v>
      </c>
      <c r="T3440">
        <f>WEEKNUM(G3440)</f>
        <v>44</v>
      </c>
      <c r="U3440">
        <f>YEAR(G3440)</f>
        <v>2025</v>
      </c>
      <c r="V3440" s="117">
        <f>IFERROR(Q3440/N3440,"0")</f>
        <v>0.20500376639850781</v>
      </c>
    </row>
    <row r="3441" spans="1:22">
      <c r="A3441" t="str">
        <f>_xlfn.XLOOKUP(D3441,BN:BN,BO:BO)</f>
        <v>Madrid</v>
      </c>
      <c r="B3441" t="s">
        <v>25</v>
      </c>
      <c r="C3441">
        <v>520</v>
      </c>
      <c r="D3441" t="str">
        <f>_xlfn.XLOOKUP(C3441,BH:BH,BI:BI)</f>
        <v>ConchaD</v>
      </c>
      <c r="E3441">
        <v>29905</v>
      </c>
      <c r="F3441" t="s">
        <v>4071</v>
      </c>
      <c r="G3441" s="63">
        <v>45960</v>
      </c>
      <c r="H3441" s="63">
        <v>45980</v>
      </c>
      <c r="I3441" t="s">
        <v>364</v>
      </c>
      <c r="J3441" t="str">
        <f>_xlfn.XLOOKUP(I3441,AS:AS,AU:AU)</f>
        <v>DMC</v>
      </c>
      <c r="K3441" t="s">
        <v>27</v>
      </c>
      <c r="L3441">
        <v>240.5</v>
      </c>
      <c r="M3441">
        <f>L3441*_xlfn.XLOOKUP(K3441,AM:AM,AN:AN)</f>
        <v>240.5</v>
      </c>
      <c r="N3441">
        <f>L3441*_xlfn.XLOOKUP(K3441,AM:AM,AO:AO)</f>
        <v>278.97999999999996</v>
      </c>
      <c r="O3441">
        <v>0</v>
      </c>
      <c r="P3441">
        <f>O3441*_xlfn.XLOOKUP(K3441,AM:AM,AN:AN)</f>
        <v>0</v>
      </c>
      <c r="Q3441">
        <f>O3441*_xlfn.XLOOKUP(K3441,AM:AM,AO:AO)</f>
        <v>0</v>
      </c>
      <c r="R3441" t="str">
        <f>_xlfn.XLOOKUP(E3441,AF:AF,AG:AG)</f>
        <v>ABERCROMBIE AND KENT AUSTRALIA</v>
      </c>
      <c r="S3441" t="str">
        <f>_xlfn.XLOOKUP(E3441,AF:AF,AI:AI)</f>
        <v>Australia</v>
      </c>
      <c r="T3441">
        <f>WEEKNUM(G3441)</f>
        <v>44</v>
      </c>
      <c r="U3441">
        <f>YEAR(G3441)</f>
        <v>2025</v>
      </c>
      <c r="V3441" s="117">
        <f>IFERROR(Q3441/N3441,"0")</f>
        <v>0</v>
      </c>
    </row>
    <row r="3442" spans="1:22">
      <c r="A3442" t="str">
        <f>_xlfn.XLOOKUP(D3442,BN:BN,BO:BO)</f>
        <v>Madrid</v>
      </c>
      <c r="B3442" t="s">
        <v>25</v>
      </c>
      <c r="C3442">
        <v>520</v>
      </c>
      <c r="D3442" t="str">
        <f>_xlfn.XLOOKUP(C3442,BH:BH,BI:BI)</f>
        <v>ConchaD</v>
      </c>
      <c r="E3442">
        <v>28934</v>
      </c>
      <c r="F3442" t="s">
        <v>4072</v>
      </c>
      <c r="G3442" s="63">
        <v>45972</v>
      </c>
      <c r="H3442" s="63">
        <v>45980</v>
      </c>
      <c r="I3442" t="s">
        <v>366</v>
      </c>
      <c r="J3442" t="str">
        <f>_xlfn.XLOOKUP(I3442,AS:AS,AU:AU)</f>
        <v>Vuelos</v>
      </c>
      <c r="K3442" t="s">
        <v>27</v>
      </c>
      <c r="L3442">
        <v>2546.42</v>
      </c>
      <c r="M3442">
        <f>L3442*_xlfn.XLOOKUP(K3442,AM:AM,AN:AN)</f>
        <v>2546.42</v>
      </c>
      <c r="N3442">
        <f>L3442*_xlfn.XLOOKUP(K3442,AM:AM,AO:AO)</f>
        <v>2953.8471999999997</v>
      </c>
      <c r="O3442">
        <v>0</v>
      </c>
      <c r="P3442">
        <f>O3442*_xlfn.XLOOKUP(K3442,AM:AM,AN:AN)</f>
        <v>0</v>
      </c>
      <c r="Q3442">
        <f>O3442*_xlfn.XLOOKUP(K3442,AM:AM,AO:AO)</f>
        <v>0</v>
      </c>
      <c r="R3442" t="str">
        <f>_xlfn.XLOOKUP(E3442,AF:AF,AG:AG)</f>
        <v>F1S USA</v>
      </c>
      <c r="S3442" t="str">
        <f>_xlfn.XLOOKUP(E3442,AF:AF,AI:AI)</f>
        <v>United States</v>
      </c>
      <c r="T3442">
        <f>WEEKNUM(G3442)</f>
        <v>46</v>
      </c>
      <c r="U3442">
        <f>YEAR(G3442)</f>
        <v>2025</v>
      </c>
      <c r="V3442" s="117">
        <f>IFERROR(Q3442/N3442,"0")</f>
        <v>0</v>
      </c>
    </row>
    <row r="3443" spans="1:22">
      <c r="A3443" t="str">
        <f>_xlfn.XLOOKUP(D3443,BN:BN,BO:BO)</f>
        <v>Madrid</v>
      </c>
      <c r="B3443" t="s">
        <v>25</v>
      </c>
      <c r="C3443">
        <v>520</v>
      </c>
      <c r="D3443" t="str">
        <f>_xlfn.XLOOKUP(C3443,BH:BH,BI:BI)</f>
        <v>ConchaD</v>
      </c>
      <c r="E3443">
        <v>28934</v>
      </c>
      <c r="F3443" t="s">
        <v>4072</v>
      </c>
      <c r="G3443" s="63">
        <v>45972</v>
      </c>
      <c r="H3443" s="63">
        <v>45980</v>
      </c>
      <c r="I3443" t="s">
        <v>366</v>
      </c>
      <c r="J3443" t="str">
        <f>_xlfn.XLOOKUP(I3443,AS:AS,AU:AU)</f>
        <v>Vuelos</v>
      </c>
      <c r="K3443" t="s">
        <v>27</v>
      </c>
      <c r="L3443">
        <v>4193.8100000000004</v>
      </c>
      <c r="M3443">
        <f>L3443*_xlfn.XLOOKUP(K3443,AM:AM,AN:AN)</f>
        <v>4193.8100000000004</v>
      </c>
      <c r="N3443">
        <f>L3443*_xlfn.XLOOKUP(K3443,AM:AM,AO:AO)</f>
        <v>4864.8195999999998</v>
      </c>
      <c r="O3443">
        <v>0</v>
      </c>
      <c r="P3443">
        <f>O3443*_xlfn.XLOOKUP(K3443,AM:AM,AN:AN)</f>
        <v>0</v>
      </c>
      <c r="Q3443">
        <f>O3443*_xlfn.XLOOKUP(K3443,AM:AM,AO:AO)</f>
        <v>0</v>
      </c>
      <c r="R3443" t="str">
        <f>_xlfn.XLOOKUP(E3443,AF:AF,AG:AG)</f>
        <v>F1S USA</v>
      </c>
      <c r="S3443" t="str">
        <f>_xlfn.XLOOKUP(E3443,AF:AF,AI:AI)</f>
        <v>United States</v>
      </c>
      <c r="T3443">
        <f>WEEKNUM(G3443)</f>
        <v>46</v>
      </c>
      <c r="U3443">
        <f>YEAR(G3443)</f>
        <v>2025</v>
      </c>
      <c r="V3443" s="117">
        <f>IFERROR(Q3443/N3443,"0")</f>
        <v>0</v>
      </c>
    </row>
    <row r="3444" spans="1:22">
      <c r="A3444" t="str">
        <f>_xlfn.XLOOKUP(D3444,BN:BN,BO:BO)</f>
        <v>Madrid</v>
      </c>
      <c r="B3444" t="s">
        <v>25</v>
      </c>
      <c r="C3444">
        <v>520</v>
      </c>
      <c r="D3444" t="str">
        <f>_xlfn.XLOOKUP(C3444,BH:BH,BI:BI)</f>
        <v>ConchaD</v>
      </c>
      <c r="E3444">
        <v>28934</v>
      </c>
      <c r="F3444" t="s">
        <v>4073</v>
      </c>
      <c r="G3444" s="63">
        <v>45971</v>
      </c>
      <c r="H3444" s="63">
        <v>45972</v>
      </c>
      <c r="I3444" t="s">
        <v>366</v>
      </c>
      <c r="J3444" t="str">
        <f>_xlfn.XLOOKUP(I3444,AS:AS,AU:AU)</f>
        <v>Vuelos</v>
      </c>
      <c r="K3444" t="s">
        <v>27</v>
      </c>
      <c r="L3444">
        <v>3734.24</v>
      </c>
      <c r="M3444">
        <f>L3444*_xlfn.XLOOKUP(K3444,AM:AM,AN:AN)</f>
        <v>3734.24</v>
      </c>
      <c r="N3444">
        <f>L3444*_xlfn.XLOOKUP(K3444,AM:AM,AO:AO)</f>
        <v>4331.7183999999997</v>
      </c>
      <c r="O3444">
        <v>0</v>
      </c>
      <c r="P3444">
        <f>O3444*_xlfn.XLOOKUP(K3444,AM:AM,AN:AN)</f>
        <v>0</v>
      </c>
      <c r="Q3444">
        <f>O3444*_xlfn.XLOOKUP(K3444,AM:AM,AO:AO)</f>
        <v>0</v>
      </c>
      <c r="R3444" t="str">
        <f>_xlfn.XLOOKUP(E3444,AF:AF,AG:AG)</f>
        <v>F1S USA</v>
      </c>
      <c r="S3444" t="str">
        <f>_xlfn.XLOOKUP(E3444,AF:AF,AI:AI)</f>
        <v>United States</v>
      </c>
      <c r="T3444">
        <f>WEEKNUM(G3444)</f>
        <v>46</v>
      </c>
      <c r="U3444">
        <f>YEAR(G3444)</f>
        <v>2025</v>
      </c>
      <c r="V3444" s="117">
        <f>IFERROR(Q3444/N3444,"0")</f>
        <v>0</v>
      </c>
    </row>
    <row r="3445" spans="1:22">
      <c r="A3445" t="str">
        <f>_xlfn.XLOOKUP(D3445,BN:BN,BO:BO)</f>
        <v>Madrid</v>
      </c>
      <c r="B3445" t="s">
        <v>25</v>
      </c>
      <c r="C3445">
        <v>520</v>
      </c>
      <c r="D3445" t="str">
        <f>_xlfn.XLOOKUP(C3445,BH:BH,BI:BI)</f>
        <v>ConchaD</v>
      </c>
      <c r="E3445">
        <v>28934</v>
      </c>
      <c r="F3445" t="s">
        <v>4074</v>
      </c>
      <c r="G3445" s="63">
        <v>45960</v>
      </c>
      <c r="H3445" s="63">
        <v>45960</v>
      </c>
      <c r="I3445" t="s">
        <v>366</v>
      </c>
      <c r="J3445" t="str">
        <f>_xlfn.XLOOKUP(I3445,AS:AS,AU:AU)</f>
        <v>Vuelos</v>
      </c>
      <c r="K3445" t="s">
        <v>27</v>
      </c>
      <c r="L3445">
        <v>2639.85</v>
      </c>
      <c r="M3445">
        <f>L3445*_xlfn.XLOOKUP(K3445,AM:AM,AN:AN)</f>
        <v>2639.85</v>
      </c>
      <c r="N3445">
        <f>L3445*_xlfn.XLOOKUP(K3445,AM:AM,AO:AO)</f>
        <v>3062.2259999999997</v>
      </c>
      <c r="O3445">
        <v>0</v>
      </c>
      <c r="P3445">
        <f>O3445*_xlfn.XLOOKUP(K3445,AM:AM,AN:AN)</f>
        <v>0</v>
      </c>
      <c r="Q3445">
        <f>O3445*_xlfn.XLOOKUP(K3445,AM:AM,AO:AO)</f>
        <v>0</v>
      </c>
      <c r="R3445" t="str">
        <f>_xlfn.XLOOKUP(E3445,AF:AF,AG:AG)</f>
        <v>F1S USA</v>
      </c>
      <c r="S3445" t="str">
        <f>_xlfn.XLOOKUP(E3445,AF:AF,AI:AI)</f>
        <v>United States</v>
      </c>
      <c r="T3445">
        <f>WEEKNUM(G3445)</f>
        <v>44</v>
      </c>
      <c r="U3445">
        <f>YEAR(G3445)</f>
        <v>2025</v>
      </c>
      <c r="V3445" s="117">
        <f>IFERROR(Q3445/N3445,"0")</f>
        <v>0</v>
      </c>
    </row>
    <row r="3446" spans="1:22">
      <c r="A3446" t="str">
        <f>_xlfn.XLOOKUP(D3446,BN:BN,BO:BO)</f>
        <v>Madrid</v>
      </c>
      <c r="B3446" t="s">
        <v>25</v>
      </c>
      <c r="C3446">
        <v>520</v>
      </c>
      <c r="D3446" t="str">
        <f>_xlfn.XLOOKUP(C3446,BH:BH,BI:BI)</f>
        <v>ConchaD</v>
      </c>
      <c r="E3446">
        <v>28934</v>
      </c>
      <c r="F3446" t="s">
        <v>4073</v>
      </c>
      <c r="G3446" s="63">
        <v>45960</v>
      </c>
      <c r="H3446" s="63">
        <v>45960</v>
      </c>
      <c r="I3446" t="s">
        <v>366</v>
      </c>
      <c r="J3446" t="str">
        <f>_xlfn.XLOOKUP(I3446,AS:AS,AU:AU)</f>
        <v>Vuelos</v>
      </c>
      <c r="K3446" t="s">
        <v>27</v>
      </c>
      <c r="L3446">
        <v>2639.85</v>
      </c>
      <c r="M3446">
        <f>L3446*_xlfn.XLOOKUP(K3446,AM:AM,AN:AN)</f>
        <v>2639.85</v>
      </c>
      <c r="N3446">
        <f>L3446*_xlfn.XLOOKUP(K3446,AM:AM,AO:AO)</f>
        <v>3062.2259999999997</v>
      </c>
      <c r="O3446">
        <v>0</v>
      </c>
      <c r="P3446">
        <f>O3446*_xlfn.XLOOKUP(K3446,AM:AM,AN:AN)</f>
        <v>0</v>
      </c>
      <c r="Q3446">
        <f>O3446*_xlfn.XLOOKUP(K3446,AM:AM,AO:AO)</f>
        <v>0</v>
      </c>
      <c r="R3446" t="str">
        <f>_xlfn.XLOOKUP(E3446,AF:AF,AG:AG)</f>
        <v>F1S USA</v>
      </c>
      <c r="S3446" t="str">
        <f>_xlfn.XLOOKUP(E3446,AF:AF,AI:AI)</f>
        <v>United States</v>
      </c>
      <c r="T3446">
        <f>WEEKNUM(G3446)</f>
        <v>44</v>
      </c>
      <c r="U3446">
        <f>YEAR(G3446)</f>
        <v>2025</v>
      </c>
      <c r="V3446" s="117">
        <f>IFERROR(Q3446/N3446,"0")</f>
        <v>0</v>
      </c>
    </row>
    <row r="3447" spans="1:22">
      <c r="A3447" t="str">
        <f>_xlfn.XLOOKUP(D3447,BN:BN,BO:BO)</f>
        <v>Madrid</v>
      </c>
      <c r="B3447" t="s">
        <v>25</v>
      </c>
      <c r="C3447">
        <v>520</v>
      </c>
      <c r="D3447" t="str">
        <f>_xlfn.XLOOKUP(C3447,BH:BH,BI:BI)</f>
        <v>ConchaD</v>
      </c>
      <c r="E3447">
        <v>28934</v>
      </c>
      <c r="F3447" t="s">
        <v>4075</v>
      </c>
      <c r="G3447" s="63">
        <v>45960</v>
      </c>
      <c r="H3447" s="63">
        <v>45960</v>
      </c>
      <c r="I3447" t="s">
        <v>366</v>
      </c>
      <c r="J3447" t="str">
        <f>_xlfn.XLOOKUP(I3447,AS:AS,AU:AU)</f>
        <v>Vuelos</v>
      </c>
      <c r="K3447" t="s">
        <v>27</v>
      </c>
      <c r="L3447">
        <v>2639.85</v>
      </c>
      <c r="M3447">
        <f>L3447*_xlfn.XLOOKUP(K3447,AM:AM,AN:AN)</f>
        <v>2639.85</v>
      </c>
      <c r="N3447">
        <f>L3447*_xlfn.XLOOKUP(K3447,AM:AM,AO:AO)</f>
        <v>3062.2259999999997</v>
      </c>
      <c r="O3447">
        <v>0</v>
      </c>
      <c r="P3447">
        <f>O3447*_xlfn.XLOOKUP(K3447,AM:AM,AN:AN)</f>
        <v>0</v>
      </c>
      <c r="Q3447">
        <f>O3447*_xlfn.XLOOKUP(K3447,AM:AM,AO:AO)</f>
        <v>0</v>
      </c>
      <c r="R3447" t="str">
        <f>_xlfn.XLOOKUP(E3447,AF:AF,AG:AG)</f>
        <v>F1S USA</v>
      </c>
      <c r="S3447" t="str">
        <f>_xlfn.XLOOKUP(E3447,AF:AF,AI:AI)</f>
        <v>United States</v>
      </c>
      <c r="T3447">
        <f>WEEKNUM(G3447)</f>
        <v>44</v>
      </c>
      <c r="U3447">
        <f>YEAR(G3447)</f>
        <v>2025</v>
      </c>
      <c r="V3447" s="117">
        <f>IFERROR(Q3447/N3447,"0")</f>
        <v>0</v>
      </c>
    </row>
    <row r="3448" spans="1:22">
      <c r="A3448" t="str">
        <f>_xlfn.XLOOKUP(D3448,BN:BN,BO:BO)</f>
        <v>Madrid</v>
      </c>
      <c r="B3448" t="s">
        <v>25</v>
      </c>
      <c r="C3448">
        <v>520</v>
      </c>
      <c r="D3448" t="str">
        <f>_xlfn.XLOOKUP(C3448,BH:BH,BI:BI)</f>
        <v>ConchaD</v>
      </c>
      <c r="E3448">
        <v>0</v>
      </c>
      <c r="F3448" t="s">
        <v>1324</v>
      </c>
      <c r="G3448" s="63">
        <v>45960</v>
      </c>
      <c r="H3448" s="63">
        <v>45960</v>
      </c>
      <c r="I3448" t="s">
        <v>396</v>
      </c>
      <c r="J3448" t="str">
        <f>_xlfn.XLOOKUP(I3448,AS:AS,AU:AU)</f>
        <v>Honorarios</v>
      </c>
      <c r="K3448" t="s">
        <v>27</v>
      </c>
      <c r="L3448">
        <v>280</v>
      </c>
      <c r="M3448">
        <f>L3448*_xlfn.XLOOKUP(K3448,AM:AM,AN:AN)</f>
        <v>280</v>
      </c>
      <c r="N3448">
        <f>L3448*_xlfn.XLOOKUP(K3448,AM:AM,AO:AO)</f>
        <v>324.79999999999995</v>
      </c>
      <c r="O3448">
        <v>280</v>
      </c>
      <c r="P3448">
        <f>O3448*_xlfn.XLOOKUP(K3448,AM:AM,AN:AN)</f>
        <v>280</v>
      </c>
      <c r="Q3448">
        <f>O3448*_xlfn.XLOOKUP(K3448,AM:AM,AO:AO)</f>
        <v>324.79999999999995</v>
      </c>
      <c r="R3448" t="str">
        <f>_xlfn.XLOOKUP(E3448,AF:AF,AG:AG)</f>
        <v>FEES</v>
      </c>
      <c r="S3448">
        <f>_xlfn.XLOOKUP(E3448,AF:AF,AI:AI)</f>
        <v>0</v>
      </c>
      <c r="T3448">
        <f>WEEKNUM(G3448)</f>
        <v>44</v>
      </c>
      <c r="U3448">
        <f>YEAR(G3448)</f>
        <v>2025</v>
      </c>
      <c r="V3448" s="117">
        <f>IFERROR(Q3448/N3448,"0")</f>
        <v>1</v>
      </c>
    </row>
    <row r="3449" spans="1:22">
      <c r="A3449" t="str">
        <f>_xlfn.XLOOKUP(D3449,BN:BN,BO:BO)</f>
        <v>Madrid</v>
      </c>
      <c r="B3449" t="s">
        <v>25</v>
      </c>
      <c r="C3449">
        <v>520</v>
      </c>
      <c r="D3449" t="str">
        <f>_xlfn.XLOOKUP(C3449,BH:BH,BI:BI)</f>
        <v>ConchaD</v>
      </c>
      <c r="E3449">
        <v>28491</v>
      </c>
      <c r="F3449" t="s">
        <v>4076</v>
      </c>
      <c r="G3449" s="63">
        <v>45960</v>
      </c>
      <c r="H3449" s="63">
        <v>45980</v>
      </c>
      <c r="I3449" t="s">
        <v>409</v>
      </c>
      <c r="J3449" t="str">
        <f>_xlfn.XLOOKUP(I3449,AS:AS,AU:AU)</f>
        <v>Otros</v>
      </c>
      <c r="K3449" t="s">
        <v>27</v>
      </c>
      <c r="L3449">
        <v>493.2</v>
      </c>
      <c r="M3449">
        <f>L3449*_xlfn.XLOOKUP(K3449,AM:AM,AN:AN)</f>
        <v>493.2</v>
      </c>
      <c r="N3449">
        <f>L3449*_xlfn.XLOOKUP(K3449,AM:AM,AO:AO)</f>
        <v>572.11199999999997</v>
      </c>
      <c r="O3449">
        <v>0</v>
      </c>
      <c r="P3449">
        <f>O3449*_xlfn.XLOOKUP(K3449,AM:AM,AN:AN)</f>
        <v>0</v>
      </c>
      <c r="Q3449">
        <f>O3449*_xlfn.XLOOKUP(K3449,AM:AM,AO:AO)</f>
        <v>0</v>
      </c>
      <c r="R3449" t="str">
        <f>_xlfn.XLOOKUP(E3449,AF:AF,AG:AG)</f>
        <v>AON</v>
      </c>
      <c r="S3449" t="str">
        <f>_xlfn.XLOOKUP(E3449,AF:AF,AI:AI)</f>
        <v>United Kingdom</v>
      </c>
      <c r="T3449">
        <f>WEEKNUM(G3449)</f>
        <v>44</v>
      </c>
      <c r="U3449">
        <f>YEAR(G3449)</f>
        <v>2025</v>
      </c>
      <c r="V3449" s="117">
        <f>IFERROR(Q3449/N3449,"0")</f>
        <v>0</v>
      </c>
    </row>
    <row r="3450" spans="1:22">
      <c r="A3450" t="str">
        <f>_xlfn.XLOOKUP(D3450,BN:BN,BO:BO)</f>
        <v>Madrid</v>
      </c>
      <c r="B3450" t="s">
        <v>25</v>
      </c>
      <c r="C3450">
        <v>520</v>
      </c>
      <c r="D3450" t="str">
        <f>_xlfn.XLOOKUP(C3450,BH:BH,BI:BI)</f>
        <v>ConchaD</v>
      </c>
      <c r="E3450">
        <v>30984</v>
      </c>
      <c r="F3450" t="s">
        <v>966</v>
      </c>
      <c r="G3450" s="63">
        <v>45980</v>
      </c>
      <c r="H3450" s="63">
        <v>45980</v>
      </c>
      <c r="I3450" t="s">
        <v>425</v>
      </c>
      <c r="J3450" t="str">
        <f>_xlfn.XLOOKUP(I3450,AS:AS,AU:AU)</f>
        <v>Traslados</v>
      </c>
      <c r="K3450" t="s">
        <v>27</v>
      </c>
      <c r="L3450">
        <v>140.80000000000001</v>
      </c>
      <c r="M3450">
        <f>L3450*_xlfn.XLOOKUP(K3450,AM:AM,AN:AN)</f>
        <v>140.80000000000001</v>
      </c>
      <c r="N3450">
        <f>L3450*_xlfn.XLOOKUP(K3450,AM:AM,AO:AO)</f>
        <v>163.328</v>
      </c>
      <c r="O3450">
        <v>0</v>
      </c>
      <c r="P3450">
        <f>O3450*_xlfn.XLOOKUP(K3450,AM:AM,AN:AN)</f>
        <v>0</v>
      </c>
      <c r="Q3450">
        <f>O3450*_xlfn.XLOOKUP(K3450,AM:AM,AO:AO)</f>
        <v>0</v>
      </c>
      <c r="R3450" t="str">
        <f>_xlfn.XLOOKUP(E3450,AF:AF,AG:AG)</f>
        <v>Limouxine</v>
      </c>
      <c r="S3450" t="str">
        <f>_xlfn.XLOOKUP(E3450,AF:AF,AI:AI)</f>
        <v>Spain</v>
      </c>
      <c r="T3450">
        <f>WEEKNUM(G3450)</f>
        <v>47</v>
      </c>
      <c r="U3450">
        <f>YEAR(G3450)</f>
        <v>2025</v>
      </c>
      <c r="V3450" s="117">
        <f>IFERROR(Q3450/N3450,"0")</f>
        <v>0</v>
      </c>
    </row>
    <row r="3451" spans="1:22">
      <c r="A3451" t="str">
        <f>_xlfn.XLOOKUP(D3451,BN:BN,BO:BO)</f>
        <v>Madrid</v>
      </c>
      <c r="B3451" t="s">
        <v>25</v>
      </c>
      <c r="C3451">
        <v>520</v>
      </c>
      <c r="D3451" t="str">
        <f>_xlfn.XLOOKUP(C3451,BH:BH,BI:BI)</f>
        <v>ConchaD</v>
      </c>
      <c r="E3451">
        <v>29905</v>
      </c>
      <c r="F3451" t="s">
        <v>4077</v>
      </c>
      <c r="G3451" s="63">
        <v>45978</v>
      </c>
      <c r="H3451" s="63">
        <v>45978</v>
      </c>
      <c r="I3451" t="s">
        <v>364</v>
      </c>
      <c r="J3451" t="str">
        <f>_xlfn.XLOOKUP(I3451,AS:AS,AU:AU)</f>
        <v>DMC</v>
      </c>
      <c r="K3451" t="s">
        <v>27</v>
      </c>
      <c r="L3451">
        <v>921.71</v>
      </c>
      <c r="M3451">
        <f>L3451*_xlfn.XLOOKUP(K3451,AM:AM,AN:AN)</f>
        <v>921.71</v>
      </c>
      <c r="N3451">
        <f>L3451*_xlfn.XLOOKUP(K3451,AM:AM,AO:AO)</f>
        <v>1069.1836000000001</v>
      </c>
      <c r="O3451">
        <v>0</v>
      </c>
      <c r="P3451">
        <f>O3451*_xlfn.XLOOKUP(K3451,AM:AM,AN:AN)</f>
        <v>0</v>
      </c>
      <c r="Q3451">
        <f>O3451*_xlfn.XLOOKUP(K3451,AM:AM,AO:AO)</f>
        <v>0</v>
      </c>
      <c r="R3451" t="str">
        <f>_xlfn.XLOOKUP(E3451,AF:AF,AG:AG)</f>
        <v>ABERCROMBIE AND KENT AUSTRALIA</v>
      </c>
      <c r="S3451" t="str">
        <f>_xlfn.XLOOKUP(E3451,AF:AF,AI:AI)</f>
        <v>Australia</v>
      </c>
      <c r="T3451">
        <f>WEEKNUM(G3451)</f>
        <v>47</v>
      </c>
      <c r="U3451">
        <f>YEAR(G3451)</f>
        <v>2025</v>
      </c>
      <c r="V3451" s="117">
        <f>IFERROR(Q3451/N3451,"0")</f>
        <v>0</v>
      </c>
    </row>
    <row r="3452" spans="1:22">
      <c r="A3452" t="str">
        <f>_xlfn.XLOOKUP(D3452,BN:BN,BO:BO)</f>
        <v>Madrid</v>
      </c>
      <c r="B3452" t="s">
        <v>25</v>
      </c>
      <c r="C3452">
        <v>520</v>
      </c>
      <c r="D3452" t="str">
        <f>_xlfn.XLOOKUP(C3452,BH:BH,BI:BI)</f>
        <v>ConchaD</v>
      </c>
      <c r="E3452">
        <v>27914</v>
      </c>
      <c r="F3452" t="s">
        <v>4078</v>
      </c>
      <c r="G3452" s="63">
        <v>45980</v>
      </c>
      <c r="H3452" s="63">
        <v>45980</v>
      </c>
      <c r="I3452" t="s">
        <v>484</v>
      </c>
      <c r="J3452" t="str">
        <f>_xlfn.XLOOKUP(I3452,AS:AS,AU:AU)</f>
        <v>Vuelos</v>
      </c>
      <c r="K3452" t="s">
        <v>27</v>
      </c>
      <c r="L3452">
        <v>-2364.3200000000002</v>
      </c>
      <c r="M3452">
        <f>L3452*_xlfn.XLOOKUP(K3452,AM:AM,AN:AN)</f>
        <v>-2364.3200000000002</v>
      </c>
      <c r="N3452">
        <f>L3452*_xlfn.XLOOKUP(K3452,AM:AM,AO:AO)</f>
        <v>-2742.6111999999998</v>
      </c>
      <c r="O3452">
        <v>0</v>
      </c>
      <c r="P3452">
        <f>O3452*_xlfn.XLOOKUP(K3452,AM:AM,AN:AN)</f>
        <v>0</v>
      </c>
      <c r="Q3452">
        <f>O3452*_xlfn.XLOOKUP(K3452,AM:AM,AO:AO)</f>
        <v>0</v>
      </c>
      <c r="R3452" t="str">
        <f>_xlfn.XLOOKUP(E3452,AF:AF,AG:AG)</f>
        <v>Servivuelo</v>
      </c>
      <c r="S3452" t="str">
        <f>_xlfn.XLOOKUP(E3452,AF:AF,AI:AI)</f>
        <v>Spain</v>
      </c>
      <c r="T3452">
        <f>WEEKNUM(G3452)</f>
        <v>47</v>
      </c>
      <c r="U3452">
        <f>YEAR(G3452)</f>
        <v>2025</v>
      </c>
      <c r="V3452" s="117">
        <f>IFERROR(Q3452/N3452,"0")</f>
        <v>0</v>
      </c>
    </row>
    <row r="3453" spans="1:22">
      <c r="A3453" t="str">
        <f>_xlfn.XLOOKUP(D3453,BN:BN,BO:BO)</f>
        <v>Madrid</v>
      </c>
      <c r="B3453" t="s">
        <v>25</v>
      </c>
      <c r="C3453">
        <v>520</v>
      </c>
      <c r="D3453" t="str">
        <f>_xlfn.XLOOKUP(C3453,BH:BH,BI:BI)</f>
        <v>ConchaD</v>
      </c>
      <c r="E3453">
        <v>0</v>
      </c>
      <c r="F3453" t="s">
        <v>4079</v>
      </c>
      <c r="G3453" s="63">
        <v>45960</v>
      </c>
      <c r="H3453" s="63">
        <v>45980</v>
      </c>
      <c r="I3453" t="s">
        <v>396</v>
      </c>
      <c r="J3453" t="str">
        <f>_xlfn.XLOOKUP(I3453,AS:AS,AU:AU)</f>
        <v>Honorarios</v>
      </c>
      <c r="K3453" t="s">
        <v>27</v>
      </c>
      <c r="L3453">
        <v>-1407.67</v>
      </c>
      <c r="M3453">
        <f>L3453*_xlfn.XLOOKUP(K3453,AM:AM,AN:AN)</f>
        <v>-1407.67</v>
      </c>
      <c r="N3453">
        <f>L3453*_xlfn.XLOOKUP(K3453,AM:AM,AO:AO)</f>
        <v>-1632.8971999999999</v>
      </c>
      <c r="O3453">
        <v>-1407.67</v>
      </c>
      <c r="P3453">
        <f>O3453*_xlfn.XLOOKUP(K3453,AM:AM,AN:AN)</f>
        <v>-1407.67</v>
      </c>
      <c r="Q3453">
        <f>O3453*_xlfn.XLOOKUP(K3453,AM:AM,AO:AO)</f>
        <v>-1632.8971999999999</v>
      </c>
      <c r="R3453" t="str">
        <f>_xlfn.XLOOKUP(E3453,AF:AF,AG:AG)</f>
        <v>FEES</v>
      </c>
      <c r="S3453">
        <f>_xlfn.XLOOKUP(E3453,AF:AF,AI:AI)</f>
        <v>0</v>
      </c>
      <c r="T3453">
        <f>WEEKNUM(G3453)</f>
        <v>44</v>
      </c>
      <c r="U3453">
        <f>YEAR(G3453)</f>
        <v>2025</v>
      </c>
      <c r="V3453" s="117">
        <f>IFERROR(Q3453/N3453,"0")</f>
        <v>1</v>
      </c>
    </row>
    <row r="3454" spans="1:22">
      <c r="A3454" t="str">
        <f>_xlfn.XLOOKUP(D3454,BN:BN,BO:BO)</f>
        <v>México</v>
      </c>
      <c r="B3454" t="s">
        <v>25</v>
      </c>
      <c r="C3454">
        <v>521</v>
      </c>
      <c r="D3454" t="str">
        <f>_xlfn.XLOOKUP(C3454,BH:BH,BI:BI)</f>
        <v>VeronicaN</v>
      </c>
      <c r="E3454">
        <v>27301</v>
      </c>
      <c r="F3454" t="s">
        <v>4080</v>
      </c>
      <c r="G3454" s="63">
        <v>45845</v>
      </c>
      <c r="H3454" s="63">
        <v>45856</v>
      </c>
      <c r="I3454" t="s">
        <v>366</v>
      </c>
      <c r="J3454" t="str">
        <f>_xlfn.XLOOKUP(I3454,AS:AS,AU:AU)</f>
        <v>Vuelos</v>
      </c>
      <c r="K3454" t="s">
        <v>30</v>
      </c>
      <c r="L3454">
        <v>64924</v>
      </c>
      <c r="M3454">
        <f>L3454*_xlfn.XLOOKUP(K3454,AM:AM,AN:AN)</f>
        <v>3116.3519999999999</v>
      </c>
      <c r="N3454">
        <f>L3454*_xlfn.XLOOKUP(K3454,AM:AM,AO:AO)</f>
        <v>3635.7440000000001</v>
      </c>
      <c r="O3454">
        <v>0</v>
      </c>
      <c r="P3454">
        <f>O3454*_xlfn.XLOOKUP(K3454,AM:AM,AN:AN)</f>
        <v>0</v>
      </c>
      <c r="Q3454">
        <f>O3454*_xlfn.XLOOKUP(K3454,AM:AM,AO:AO)</f>
        <v>0</v>
      </c>
      <c r="R3454" t="str">
        <f>_xlfn.XLOOKUP(E3454,AF:AF,AG:AG)</f>
        <v>TURISMO EX MAR, S.A. DE C.V.</v>
      </c>
      <c r="S3454" t="str">
        <f>_xlfn.XLOOKUP(E3454,AF:AF,AI:AI)</f>
        <v>Mexico</v>
      </c>
      <c r="T3454">
        <f>WEEKNUM(G3454)</f>
        <v>28</v>
      </c>
      <c r="U3454">
        <f>YEAR(G3454)</f>
        <v>2025</v>
      </c>
      <c r="V3454" s="117">
        <f>IFERROR(Q3454/N3454,"0")</f>
        <v>0</v>
      </c>
    </row>
    <row r="3455" spans="1:22">
      <c r="A3455" t="str">
        <f>_xlfn.XLOOKUP(D3455,BN:BN,BO:BO)</f>
        <v>México</v>
      </c>
      <c r="B3455" t="s">
        <v>25</v>
      </c>
      <c r="C3455">
        <v>521</v>
      </c>
      <c r="D3455" t="str">
        <f>_xlfn.XLOOKUP(C3455,BH:BH,BI:BI)</f>
        <v>VeronicaN</v>
      </c>
      <c r="E3455">
        <v>27301</v>
      </c>
      <c r="F3455" t="s">
        <v>4081</v>
      </c>
      <c r="G3455" s="63">
        <v>45845</v>
      </c>
      <c r="H3455" s="63">
        <v>45856</v>
      </c>
      <c r="I3455" t="s">
        <v>366</v>
      </c>
      <c r="J3455" t="str">
        <f>_xlfn.XLOOKUP(I3455,AS:AS,AU:AU)</f>
        <v>Vuelos</v>
      </c>
      <c r="K3455" t="s">
        <v>30</v>
      </c>
      <c r="L3455">
        <v>64924</v>
      </c>
      <c r="M3455">
        <f>L3455*_xlfn.XLOOKUP(K3455,AM:AM,AN:AN)</f>
        <v>3116.3519999999999</v>
      </c>
      <c r="N3455">
        <f>L3455*_xlfn.XLOOKUP(K3455,AM:AM,AO:AO)</f>
        <v>3635.7440000000001</v>
      </c>
      <c r="O3455">
        <v>0</v>
      </c>
      <c r="P3455">
        <f>O3455*_xlfn.XLOOKUP(K3455,AM:AM,AN:AN)</f>
        <v>0</v>
      </c>
      <c r="Q3455">
        <f>O3455*_xlfn.XLOOKUP(K3455,AM:AM,AO:AO)</f>
        <v>0</v>
      </c>
      <c r="R3455" t="str">
        <f>_xlfn.XLOOKUP(E3455,AF:AF,AG:AG)</f>
        <v>TURISMO EX MAR, S.A. DE C.V.</v>
      </c>
      <c r="S3455" t="str">
        <f>_xlfn.XLOOKUP(E3455,AF:AF,AI:AI)</f>
        <v>Mexico</v>
      </c>
      <c r="T3455">
        <f>WEEKNUM(G3455)</f>
        <v>28</v>
      </c>
      <c r="U3455">
        <f>YEAR(G3455)</f>
        <v>2025</v>
      </c>
      <c r="V3455" s="117">
        <f>IFERROR(Q3455/N3455,"0")</f>
        <v>0</v>
      </c>
    </row>
    <row r="3456" spans="1:22">
      <c r="A3456" t="str">
        <f>_xlfn.XLOOKUP(D3456,BN:BN,BO:BO)</f>
        <v>México</v>
      </c>
      <c r="B3456" t="s">
        <v>25</v>
      </c>
      <c r="C3456">
        <v>521</v>
      </c>
      <c r="D3456" t="str">
        <f>_xlfn.XLOOKUP(C3456,BH:BH,BI:BI)</f>
        <v>VeronicaN</v>
      </c>
      <c r="E3456">
        <v>27301</v>
      </c>
      <c r="F3456" t="s">
        <v>4082</v>
      </c>
      <c r="G3456" s="63">
        <v>45845</v>
      </c>
      <c r="H3456" s="63">
        <v>45856</v>
      </c>
      <c r="I3456" t="s">
        <v>366</v>
      </c>
      <c r="J3456" t="str">
        <f>_xlfn.XLOOKUP(I3456,AS:AS,AU:AU)</f>
        <v>Vuelos</v>
      </c>
      <c r="K3456" t="s">
        <v>30</v>
      </c>
      <c r="L3456">
        <v>64924</v>
      </c>
      <c r="M3456">
        <f>L3456*_xlfn.XLOOKUP(K3456,AM:AM,AN:AN)</f>
        <v>3116.3519999999999</v>
      </c>
      <c r="N3456">
        <f>L3456*_xlfn.XLOOKUP(K3456,AM:AM,AO:AO)</f>
        <v>3635.7440000000001</v>
      </c>
      <c r="O3456">
        <v>0</v>
      </c>
      <c r="P3456">
        <f>O3456*_xlfn.XLOOKUP(K3456,AM:AM,AN:AN)</f>
        <v>0</v>
      </c>
      <c r="Q3456">
        <f>O3456*_xlfn.XLOOKUP(K3456,AM:AM,AO:AO)</f>
        <v>0</v>
      </c>
      <c r="R3456" t="str">
        <f>_xlfn.XLOOKUP(E3456,AF:AF,AG:AG)</f>
        <v>TURISMO EX MAR, S.A. DE C.V.</v>
      </c>
      <c r="S3456" t="str">
        <f>_xlfn.XLOOKUP(E3456,AF:AF,AI:AI)</f>
        <v>Mexico</v>
      </c>
      <c r="T3456">
        <f>WEEKNUM(G3456)</f>
        <v>28</v>
      </c>
      <c r="U3456">
        <f>YEAR(G3456)</f>
        <v>2025</v>
      </c>
      <c r="V3456" s="117">
        <f>IFERROR(Q3456/N3456,"0")</f>
        <v>0</v>
      </c>
    </row>
    <row r="3457" spans="1:22">
      <c r="A3457" t="str">
        <f>_xlfn.XLOOKUP(D3457,BN:BN,BO:BO)</f>
        <v>México</v>
      </c>
      <c r="B3457" t="s">
        <v>25</v>
      </c>
      <c r="C3457">
        <v>522</v>
      </c>
      <c r="D3457" t="str">
        <f>_xlfn.XLOOKUP(C3457,BH:BH,BI:BI)</f>
        <v>MariaM</v>
      </c>
      <c r="E3457">
        <v>28661</v>
      </c>
      <c r="F3457" t="s">
        <v>4083</v>
      </c>
      <c r="G3457" s="63">
        <v>45860</v>
      </c>
      <c r="H3457" s="63">
        <v>45865</v>
      </c>
      <c r="I3457" t="s">
        <v>376</v>
      </c>
      <c r="J3457" t="str">
        <f>_xlfn.XLOOKUP(I3457,AS:AS,AU:AU)</f>
        <v>Hotel</v>
      </c>
      <c r="K3457" t="s">
        <v>27</v>
      </c>
      <c r="L3457">
        <v>17310</v>
      </c>
      <c r="M3457">
        <f>L3457*_xlfn.XLOOKUP(K3457,AM:AM,AN:AN)</f>
        <v>17310</v>
      </c>
      <c r="N3457">
        <f>L3457*_xlfn.XLOOKUP(K3457,AM:AM,AO:AO)</f>
        <v>20079.599999999999</v>
      </c>
      <c r="O3457">
        <v>2145</v>
      </c>
      <c r="P3457">
        <f>O3457*_xlfn.XLOOKUP(K3457,AM:AM,AN:AN)</f>
        <v>2145</v>
      </c>
      <c r="Q3457">
        <f>O3457*_xlfn.XLOOKUP(K3457,AM:AM,AO:AO)</f>
        <v>2488.1999999999998</v>
      </c>
      <c r="R3457" t="str">
        <f>_xlfn.XLOOKUP(E3457,AF:AF,AG:AG)</f>
        <v>CA PA CASA PRIVATA</v>
      </c>
      <c r="S3457" t="str">
        <f>_xlfn.XLOOKUP(E3457,AF:AF,AI:AI)</f>
        <v>Italy</v>
      </c>
      <c r="T3457">
        <f>WEEKNUM(G3457)</f>
        <v>30</v>
      </c>
      <c r="U3457">
        <f>YEAR(G3457)</f>
        <v>2025</v>
      </c>
      <c r="V3457" s="117">
        <f>IFERROR(Q3457/N3457,"0")</f>
        <v>0.12391681109185441</v>
      </c>
    </row>
    <row r="3458" spans="1:22">
      <c r="A3458" t="str">
        <f>_xlfn.XLOOKUP(D3458,BN:BN,BO:BO)</f>
        <v>México</v>
      </c>
      <c r="B3458" t="s">
        <v>25</v>
      </c>
      <c r="C3458">
        <v>522</v>
      </c>
      <c r="D3458" t="str">
        <f>_xlfn.XLOOKUP(C3458,BH:BH,BI:BI)</f>
        <v>MariaM</v>
      </c>
      <c r="E3458">
        <v>28661</v>
      </c>
      <c r="F3458" t="s">
        <v>4084</v>
      </c>
      <c r="G3458" s="63">
        <v>45860</v>
      </c>
      <c r="H3458" s="63">
        <v>45865</v>
      </c>
      <c r="I3458" t="s">
        <v>376</v>
      </c>
      <c r="J3458" t="str">
        <f>_xlfn.XLOOKUP(I3458,AS:AS,AU:AU)</f>
        <v>Hotel</v>
      </c>
      <c r="K3458" t="s">
        <v>27</v>
      </c>
      <c r="L3458">
        <v>6030</v>
      </c>
      <c r="M3458">
        <f>L3458*_xlfn.XLOOKUP(K3458,AM:AM,AN:AN)</f>
        <v>6030</v>
      </c>
      <c r="N3458">
        <f>L3458*_xlfn.XLOOKUP(K3458,AM:AM,AO:AO)</f>
        <v>6994.7999999999993</v>
      </c>
      <c r="O3458">
        <v>0</v>
      </c>
      <c r="P3458">
        <f>O3458*_xlfn.XLOOKUP(K3458,AM:AM,AN:AN)</f>
        <v>0</v>
      </c>
      <c r="Q3458">
        <f>O3458*_xlfn.XLOOKUP(K3458,AM:AM,AO:AO)</f>
        <v>0</v>
      </c>
      <c r="R3458" t="str">
        <f>_xlfn.XLOOKUP(E3458,AF:AF,AG:AG)</f>
        <v>CA PA CASA PRIVATA</v>
      </c>
      <c r="S3458" t="str">
        <f>_xlfn.XLOOKUP(E3458,AF:AF,AI:AI)</f>
        <v>Italy</v>
      </c>
      <c r="T3458">
        <f>WEEKNUM(G3458)</f>
        <v>30</v>
      </c>
      <c r="U3458">
        <f>YEAR(G3458)</f>
        <v>2025</v>
      </c>
      <c r="V3458" s="117">
        <f>IFERROR(Q3458/N3458,"0")</f>
        <v>0</v>
      </c>
    </row>
    <row r="3459" spans="1:22">
      <c r="A3459" t="str">
        <f>_xlfn.XLOOKUP(D3459,BN:BN,BO:BO)</f>
        <v>México</v>
      </c>
      <c r="B3459" t="s">
        <v>25</v>
      </c>
      <c r="C3459">
        <v>523</v>
      </c>
      <c r="D3459" t="str">
        <f>_xlfn.XLOOKUP(C3459,BH:BH,BI:BI)</f>
        <v>MariaM</v>
      </c>
      <c r="E3459">
        <v>29644</v>
      </c>
      <c r="F3459" t="s">
        <v>4085</v>
      </c>
      <c r="G3459" s="63">
        <v>45842</v>
      </c>
      <c r="H3459" s="63">
        <v>45844</v>
      </c>
      <c r="I3459" t="s">
        <v>376</v>
      </c>
      <c r="J3459" t="str">
        <f>_xlfn.XLOOKUP(I3459,AS:AS,AU:AU)</f>
        <v>Hotel</v>
      </c>
      <c r="K3459" t="s">
        <v>27</v>
      </c>
      <c r="L3459">
        <v>2100</v>
      </c>
      <c r="M3459">
        <f>L3459*_xlfn.XLOOKUP(K3459,AM:AM,AN:AN)</f>
        <v>2100</v>
      </c>
      <c r="N3459">
        <f>L3459*_xlfn.XLOOKUP(K3459,AM:AM,AO:AO)</f>
        <v>2436</v>
      </c>
      <c r="O3459">
        <v>358.91</v>
      </c>
      <c r="P3459">
        <f>O3459*_xlfn.XLOOKUP(K3459,AM:AM,AN:AN)</f>
        <v>358.91</v>
      </c>
      <c r="Q3459">
        <f>O3459*_xlfn.XLOOKUP(K3459,AM:AM,AO:AO)</f>
        <v>416.3356</v>
      </c>
      <c r="R3459" t="str">
        <f>_xlfn.XLOOKUP(E3459,AF:AF,AG:AG)</f>
        <v>HOTEL D'INGHILTERRA ROMA - STARHOTELS COLLEZIONE</v>
      </c>
      <c r="S3459" t="str">
        <f>_xlfn.XLOOKUP(E3459,AF:AF,AI:AI)</f>
        <v>Italy</v>
      </c>
      <c r="T3459">
        <f>WEEKNUM(G3459)</f>
        <v>27</v>
      </c>
      <c r="U3459">
        <f>YEAR(G3459)</f>
        <v>2025</v>
      </c>
      <c r="V3459" s="117">
        <f>IFERROR(Q3459/N3459,"0")</f>
        <v>0.17090952380952382</v>
      </c>
    </row>
    <row r="3460" spans="1:22">
      <c r="A3460" t="str">
        <f>_xlfn.XLOOKUP(D3460,BN:BN,BO:BO)</f>
        <v>México</v>
      </c>
      <c r="B3460" t="s">
        <v>25</v>
      </c>
      <c r="C3460">
        <v>524</v>
      </c>
      <c r="D3460" t="str">
        <f>_xlfn.XLOOKUP(C3460,BH:BH,BI:BI)</f>
        <v>MariellaP</v>
      </c>
      <c r="E3460">
        <v>29670</v>
      </c>
      <c r="F3460" t="s">
        <v>4086</v>
      </c>
      <c r="G3460" s="63">
        <v>45867</v>
      </c>
      <c r="H3460" s="63">
        <v>45874</v>
      </c>
      <c r="I3460" t="s">
        <v>364</v>
      </c>
      <c r="J3460" t="str">
        <f>_xlfn.XLOOKUP(I3460,AS:AS,AU:AU)</f>
        <v>DMC</v>
      </c>
      <c r="K3460" t="s">
        <v>33</v>
      </c>
      <c r="L3460">
        <v>138999</v>
      </c>
      <c r="M3460">
        <f>L3460*_xlfn.XLOOKUP(K3460,AM:AM,AN:AN)</f>
        <v>119539.14</v>
      </c>
      <c r="N3460">
        <f>L3460*_xlfn.XLOOKUP(K3460,AM:AM,AO:AO)</f>
        <v>138999</v>
      </c>
      <c r="O3460">
        <v>18922</v>
      </c>
      <c r="P3460">
        <f>O3460*_xlfn.XLOOKUP(K3460,AM:AM,AN:AN)</f>
        <v>16272.92</v>
      </c>
      <c r="Q3460">
        <f>O3460*_xlfn.XLOOKUP(K3460,AM:AM,AO:AO)</f>
        <v>18922</v>
      </c>
      <c r="R3460" t="str">
        <f>_xlfn.XLOOKUP(E3460,AF:AF,AG:AG)</f>
        <v>DESTINATION ASIA INDONESIA</v>
      </c>
      <c r="S3460" t="str">
        <f>_xlfn.XLOOKUP(E3460,AF:AF,AI:AI)</f>
        <v>Indonesia</v>
      </c>
      <c r="T3460">
        <f>WEEKNUM(G3460)</f>
        <v>31</v>
      </c>
      <c r="U3460">
        <f>YEAR(G3460)</f>
        <v>2025</v>
      </c>
      <c r="V3460" s="117">
        <f>IFERROR(Q3460/N3460,"0")</f>
        <v>0.1361304757588184</v>
      </c>
    </row>
    <row r="3461" spans="1:22">
      <c r="A3461" t="str">
        <f>_xlfn.XLOOKUP(D3461,BN:BN,BO:BO)</f>
        <v>México</v>
      </c>
      <c r="B3461" t="s">
        <v>25</v>
      </c>
      <c r="C3461">
        <v>524</v>
      </c>
      <c r="D3461" t="str">
        <f>_xlfn.XLOOKUP(C3461,BH:BH,BI:BI)</f>
        <v>MariellaP</v>
      </c>
      <c r="E3461">
        <v>29670</v>
      </c>
      <c r="F3461" t="s">
        <v>4087</v>
      </c>
      <c r="G3461" s="63">
        <v>45864</v>
      </c>
      <c r="H3461" s="63">
        <v>45867</v>
      </c>
      <c r="I3461" t="s">
        <v>364</v>
      </c>
      <c r="J3461" t="str">
        <f>_xlfn.XLOOKUP(I3461,AS:AS,AU:AU)</f>
        <v>DMC</v>
      </c>
      <c r="K3461" t="s">
        <v>33</v>
      </c>
      <c r="L3461">
        <v>120176.15</v>
      </c>
      <c r="M3461">
        <f>L3461*_xlfn.XLOOKUP(K3461,AM:AM,AN:AN)</f>
        <v>103351.48899999999</v>
      </c>
      <c r="N3461">
        <f>L3461*_xlfn.XLOOKUP(K3461,AM:AM,AO:AO)</f>
        <v>120176.15</v>
      </c>
      <c r="O3461">
        <v>12760.44</v>
      </c>
      <c r="P3461">
        <f>O3461*_xlfn.XLOOKUP(K3461,AM:AM,AN:AN)</f>
        <v>10973.9784</v>
      </c>
      <c r="Q3461">
        <f>O3461*_xlfn.XLOOKUP(K3461,AM:AM,AO:AO)</f>
        <v>12760.44</v>
      </c>
      <c r="R3461" t="str">
        <f>_xlfn.XLOOKUP(E3461,AF:AF,AG:AG)</f>
        <v>DESTINATION ASIA INDONESIA</v>
      </c>
      <c r="S3461" t="str">
        <f>_xlfn.XLOOKUP(E3461,AF:AF,AI:AI)</f>
        <v>Indonesia</v>
      </c>
      <c r="T3461">
        <f>WEEKNUM(G3461)</f>
        <v>30</v>
      </c>
      <c r="U3461">
        <f>YEAR(G3461)</f>
        <v>2025</v>
      </c>
      <c r="V3461" s="117">
        <f>IFERROR(Q3461/N3461,"0")</f>
        <v>0.10618113494233258</v>
      </c>
    </row>
    <row r="3462" spans="1:22">
      <c r="A3462" t="str">
        <f>_xlfn.XLOOKUP(D3462,BN:BN,BO:BO)</f>
        <v>México</v>
      </c>
      <c r="B3462" t="s">
        <v>25</v>
      </c>
      <c r="C3462">
        <v>524</v>
      </c>
      <c r="D3462" t="str">
        <f>_xlfn.XLOOKUP(C3462,BH:BH,BI:BI)</f>
        <v>MariellaP</v>
      </c>
      <c r="E3462">
        <v>30070</v>
      </c>
      <c r="F3462" t="s">
        <v>4088</v>
      </c>
      <c r="G3462" s="63">
        <v>45874</v>
      </c>
      <c r="H3462" s="63">
        <v>45876</v>
      </c>
      <c r="I3462" t="s">
        <v>376</v>
      </c>
      <c r="J3462" t="str">
        <f>_xlfn.XLOOKUP(I3462,AS:AS,AU:AU)</f>
        <v>Hotel</v>
      </c>
      <c r="K3462" t="s">
        <v>33</v>
      </c>
      <c r="L3462">
        <v>6609.14</v>
      </c>
      <c r="M3462">
        <f>L3462*_xlfn.XLOOKUP(K3462,AM:AM,AN:AN)</f>
        <v>5683.8604000000005</v>
      </c>
      <c r="N3462">
        <f>L3462*_xlfn.XLOOKUP(K3462,AM:AM,AO:AO)</f>
        <v>6609.14</v>
      </c>
      <c r="O3462">
        <v>538.75</v>
      </c>
      <c r="P3462">
        <f>O3462*_xlfn.XLOOKUP(K3462,AM:AM,AN:AN)</f>
        <v>463.32499999999999</v>
      </c>
      <c r="Q3462">
        <f>O3462*_xlfn.XLOOKUP(K3462,AM:AM,AO:AO)</f>
        <v>538.75</v>
      </c>
      <c r="R3462" t="str">
        <f>_xlfn.XLOOKUP(E3462,AF:AF,AG:AG)</f>
        <v>GRAN HOTEL MIRAMAR GL</v>
      </c>
      <c r="S3462" t="str">
        <f>_xlfn.XLOOKUP(E3462,AF:AF,AI:AI)</f>
        <v>Spain</v>
      </c>
      <c r="T3462">
        <f>WEEKNUM(G3462)</f>
        <v>32</v>
      </c>
      <c r="U3462">
        <f>YEAR(G3462)</f>
        <v>2025</v>
      </c>
      <c r="V3462" s="117">
        <f>IFERROR(Q3462/N3462,"0")</f>
        <v>8.1515900707202452E-2</v>
      </c>
    </row>
    <row r="3463" spans="1:22">
      <c r="A3463" t="str">
        <f>_xlfn.XLOOKUP(D3463,BN:BN,BO:BO)</f>
        <v>México</v>
      </c>
      <c r="B3463" t="s">
        <v>25</v>
      </c>
      <c r="C3463">
        <v>524</v>
      </c>
      <c r="D3463" t="str">
        <f>_xlfn.XLOOKUP(C3463,BH:BH,BI:BI)</f>
        <v>MariellaP</v>
      </c>
      <c r="E3463">
        <v>30070</v>
      </c>
      <c r="F3463" t="s">
        <v>4088</v>
      </c>
      <c r="G3463" s="63">
        <v>45875</v>
      </c>
      <c r="H3463" s="63">
        <v>45876</v>
      </c>
      <c r="I3463" t="s">
        <v>376</v>
      </c>
      <c r="J3463" t="str">
        <f>_xlfn.XLOOKUP(I3463,AS:AS,AU:AU)</f>
        <v>Hotel</v>
      </c>
      <c r="K3463" t="s">
        <v>33</v>
      </c>
      <c r="L3463">
        <v>1079.3599999999999</v>
      </c>
      <c r="M3463">
        <f>L3463*_xlfn.XLOOKUP(K3463,AM:AM,AN:AN)</f>
        <v>928.24959999999987</v>
      </c>
      <c r="N3463">
        <f>L3463*_xlfn.XLOOKUP(K3463,AM:AM,AO:AO)</f>
        <v>1079.3599999999999</v>
      </c>
      <c r="O3463">
        <v>88.22</v>
      </c>
      <c r="P3463">
        <f>O3463*_xlfn.XLOOKUP(K3463,AM:AM,AN:AN)</f>
        <v>75.869199999999992</v>
      </c>
      <c r="Q3463">
        <f>O3463*_xlfn.XLOOKUP(K3463,AM:AM,AO:AO)</f>
        <v>88.22</v>
      </c>
      <c r="R3463" t="str">
        <f>_xlfn.XLOOKUP(E3463,AF:AF,AG:AG)</f>
        <v>GRAN HOTEL MIRAMAR GL</v>
      </c>
      <c r="S3463" t="str">
        <f>_xlfn.XLOOKUP(E3463,AF:AF,AI:AI)</f>
        <v>Spain</v>
      </c>
      <c r="T3463">
        <f>WEEKNUM(G3463)</f>
        <v>32</v>
      </c>
      <c r="U3463">
        <f>YEAR(G3463)</f>
        <v>2025</v>
      </c>
      <c r="V3463" s="117">
        <f>IFERROR(Q3463/N3463,"0")</f>
        <v>8.1733619922917292E-2</v>
      </c>
    </row>
    <row r="3464" spans="1:22">
      <c r="A3464" t="str">
        <f>_xlfn.XLOOKUP(D3464,BN:BN,BO:BO)</f>
        <v>México</v>
      </c>
      <c r="B3464" t="s">
        <v>25</v>
      </c>
      <c r="C3464">
        <v>524</v>
      </c>
      <c r="D3464" t="str">
        <f>_xlfn.XLOOKUP(C3464,BH:BH,BI:BI)</f>
        <v>MariellaP</v>
      </c>
      <c r="E3464">
        <v>0</v>
      </c>
      <c r="F3464" t="s">
        <v>4089</v>
      </c>
      <c r="G3464" s="63">
        <v>45864</v>
      </c>
      <c r="H3464" s="63">
        <v>45876</v>
      </c>
      <c r="I3464" t="s">
        <v>396</v>
      </c>
      <c r="J3464" t="str">
        <f>_xlfn.XLOOKUP(I3464,AS:AS,AU:AU)</f>
        <v>Honorarios</v>
      </c>
      <c r="K3464" t="s">
        <v>33</v>
      </c>
      <c r="L3464">
        <v>4000</v>
      </c>
      <c r="M3464">
        <f>L3464*_xlfn.XLOOKUP(K3464,AM:AM,AN:AN)</f>
        <v>3440</v>
      </c>
      <c r="N3464">
        <f>L3464*_xlfn.XLOOKUP(K3464,AM:AM,AO:AO)</f>
        <v>4000</v>
      </c>
      <c r="O3464">
        <v>4000</v>
      </c>
      <c r="P3464">
        <f>O3464*_xlfn.XLOOKUP(K3464,AM:AM,AN:AN)</f>
        <v>3440</v>
      </c>
      <c r="Q3464">
        <f>O3464*_xlfn.XLOOKUP(K3464,AM:AM,AO:AO)</f>
        <v>4000</v>
      </c>
      <c r="R3464" t="str">
        <f>_xlfn.XLOOKUP(E3464,AF:AF,AG:AG)</f>
        <v>FEES</v>
      </c>
      <c r="S3464">
        <f>_xlfn.XLOOKUP(E3464,AF:AF,AI:AI)</f>
        <v>0</v>
      </c>
      <c r="T3464">
        <f>WEEKNUM(G3464)</f>
        <v>30</v>
      </c>
      <c r="U3464">
        <f>YEAR(G3464)</f>
        <v>2025</v>
      </c>
      <c r="V3464" s="117">
        <f>IFERROR(Q3464/N3464,"0")</f>
        <v>1</v>
      </c>
    </row>
    <row r="3465" spans="1:22">
      <c r="A3465" t="str">
        <f>_xlfn.XLOOKUP(D3465,BN:BN,BO:BO)</f>
        <v>México</v>
      </c>
      <c r="B3465" t="s">
        <v>25</v>
      </c>
      <c r="C3465">
        <v>524</v>
      </c>
      <c r="D3465" t="str">
        <f>_xlfn.XLOOKUP(C3465,BH:BH,BI:BI)</f>
        <v>MariellaP</v>
      </c>
      <c r="E3465">
        <v>29670</v>
      </c>
      <c r="F3465" t="s">
        <v>2099</v>
      </c>
      <c r="G3465" s="63">
        <v>45864</v>
      </c>
      <c r="H3465" s="63">
        <v>45876</v>
      </c>
      <c r="I3465" t="s">
        <v>364</v>
      </c>
      <c r="J3465" t="str">
        <f>_xlfn.XLOOKUP(I3465,AS:AS,AU:AU)</f>
        <v>DMC</v>
      </c>
      <c r="K3465" t="s">
        <v>33</v>
      </c>
      <c r="L3465">
        <v>4000</v>
      </c>
      <c r="M3465">
        <f>L3465*_xlfn.XLOOKUP(K3465,AM:AM,AN:AN)</f>
        <v>3440</v>
      </c>
      <c r="N3465">
        <f>L3465*_xlfn.XLOOKUP(K3465,AM:AM,AO:AO)</f>
        <v>4000</v>
      </c>
      <c r="O3465">
        <v>0</v>
      </c>
      <c r="P3465">
        <f>O3465*_xlfn.XLOOKUP(K3465,AM:AM,AN:AN)</f>
        <v>0</v>
      </c>
      <c r="Q3465">
        <f>O3465*_xlfn.XLOOKUP(K3465,AM:AM,AO:AO)</f>
        <v>0</v>
      </c>
      <c r="R3465" t="str">
        <f>_xlfn.XLOOKUP(E3465,AF:AF,AG:AG)</f>
        <v>DESTINATION ASIA INDONESIA</v>
      </c>
      <c r="S3465" t="str">
        <f>_xlfn.XLOOKUP(E3465,AF:AF,AI:AI)</f>
        <v>Indonesia</v>
      </c>
      <c r="T3465">
        <f>WEEKNUM(G3465)</f>
        <v>30</v>
      </c>
      <c r="U3465">
        <f>YEAR(G3465)</f>
        <v>2025</v>
      </c>
      <c r="V3465" s="117">
        <f>IFERROR(Q3465/N3465,"0")</f>
        <v>0</v>
      </c>
    </row>
    <row r="3466" spans="1:22">
      <c r="A3466" t="str">
        <f>_xlfn.XLOOKUP(D3466,BN:BN,BO:BO)</f>
        <v>México</v>
      </c>
      <c r="B3466" t="s">
        <v>25</v>
      </c>
      <c r="C3466">
        <v>525</v>
      </c>
      <c r="D3466" t="str">
        <f>_xlfn.XLOOKUP(C3466,BH:BH,BI:BI)</f>
        <v>LucianaE</v>
      </c>
      <c r="E3466">
        <v>28934</v>
      </c>
      <c r="F3466" t="s">
        <v>4090</v>
      </c>
      <c r="G3466" s="63">
        <v>45935</v>
      </c>
      <c r="H3466" s="63" t="s">
        <v>218</v>
      </c>
      <c r="I3466" t="s">
        <v>366</v>
      </c>
      <c r="J3466" t="str">
        <f>_xlfn.XLOOKUP(I3466,AS:AS,AU:AU)</f>
        <v>Vuelos</v>
      </c>
      <c r="K3466" t="s">
        <v>33</v>
      </c>
      <c r="L3466">
        <v>7859.6</v>
      </c>
      <c r="M3466">
        <f>L3466*_xlfn.XLOOKUP(K3466,AM:AM,AN:AN)</f>
        <v>6759.2560000000003</v>
      </c>
      <c r="N3466">
        <f>L3466*_xlfn.XLOOKUP(K3466,AM:AM,AO:AO)</f>
        <v>7859.6</v>
      </c>
      <c r="O3466">
        <v>0</v>
      </c>
      <c r="P3466">
        <f>O3466*_xlfn.XLOOKUP(K3466,AM:AM,AN:AN)</f>
        <v>0</v>
      </c>
      <c r="Q3466">
        <f>O3466*_xlfn.XLOOKUP(K3466,AM:AM,AO:AO)</f>
        <v>0</v>
      </c>
      <c r="R3466" t="str">
        <f>_xlfn.XLOOKUP(E3466,AF:AF,AG:AG)</f>
        <v>F1S USA</v>
      </c>
      <c r="S3466" t="str">
        <f>_xlfn.XLOOKUP(E3466,AF:AF,AI:AI)</f>
        <v>United States</v>
      </c>
      <c r="T3466">
        <f>WEEKNUM(G3466)</f>
        <v>41</v>
      </c>
      <c r="U3466">
        <f>YEAR(G3466)</f>
        <v>2025</v>
      </c>
      <c r="V3466" s="117">
        <f>IFERROR(Q3466/N3466,"0")</f>
        <v>0</v>
      </c>
    </row>
    <row r="3467" spans="1:22">
      <c r="A3467" t="str">
        <f>_xlfn.XLOOKUP(D3467,BN:BN,BO:BO)</f>
        <v>México</v>
      </c>
      <c r="B3467" t="s">
        <v>25</v>
      </c>
      <c r="C3467">
        <v>525</v>
      </c>
      <c r="D3467" t="str">
        <f>_xlfn.XLOOKUP(C3467,BH:BH,BI:BI)</f>
        <v>LucianaE</v>
      </c>
      <c r="E3467">
        <v>28934</v>
      </c>
      <c r="F3467" t="s">
        <v>4091</v>
      </c>
      <c r="G3467" s="63">
        <v>45935</v>
      </c>
      <c r="H3467" s="63" t="s">
        <v>218</v>
      </c>
      <c r="I3467" t="s">
        <v>366</v>
      </c>
      <c r="J3467" t="str">
        <f>_xlfn.XLOOKUP(I3467,AS:AS,AU:AU)</f>
        <v>Vuelos</v>
      </c>
      <c r="K3467" t="s">
        <v>33</v>
      </c>
      <c r="L3467">
        <v>7859.6</v>
      </c>
      <c r="M3467">
        <f>L3467*_xlfn.XLOOKUP(K3467,AM:AM,AN:AN)</f>
        <v>6759.2560000000003</v>
      </c>
      <c r="N3467">
        <f>L3467*_xlfn.XLOOKUP(K3467,AM:AM,AO:AO)</f>
        <v>7859.6</v>
      </c>
      <c r="O3467">
        <v>0</v>
      </c>
      <c r="P3467">
        <f>O3467*_xlfn.XLOOKUP(K3467,AM:AM,AN:AN)</f>
        <v>0</v>
      </c>
      <c r="Q3467">
        <f>O3467*_xlfn.XLOOKUP(K3467,AM:AM,AO:AO)</f>
        <v>0</v>
      </c>
      <c r="R3467" t="str">
        <f>_xlfn.XLOOKUP(E3467,AF:AF,AG:AG)</f>
        <v>F1S USA</v>
      </c>
      <c r="S3467" t="str">
        <f>_xlfn.XLOOKUP(E3467,AF:AF,AI:AI)</f>
        <v>United States</v>
      </c>
      <c r="T3467">
        <f>WEEKNUM(G3467)</f>
        <v>41</v>
      </c>
      <c r="U3467">
        <f>YEAR(G3467)</f>
        <v>2025</v>
      </c>
      <c r="V3467" s="117">
        <f>IFERROR(Q3467/N3467,"0")</f>
        <v>0</v>
      </c>
    </row>
    <row r="3468" spans="1:22">
      <c r="A3468" t="str">
        <f>_xlfn.XLOOKUP(D3468,BN:BN,BO:BO)</f>
        <v>México</v>
      </c>
      <c r="B3468" t="s">
        <v>25</v>
      </c>
      <c r="C3468">
        <v>525</v>
      </c>
      <c r="D3468" t="str">
        <f>_xlfn.XLOOKUP(C3468,BH:BH,BI:BI)</f>
        <v>LucianaE</v>
      </c>
      <c r="E3468">
        <v>0</v>
      </c>
      <c r="F3468" t="s">
        <v>4092</v>
      </c>
      <c r="G3468" s="63">
        <v>45935</v>
      </c>
      <c r="H3468" s="63">
        <v>45952</v>
      </c>
      <c r="I3468" t="s">
        <v>396</v>
      </c>
      <c r="J3468" t="str">
        <f>_xlfn.XLOOKUP(I3468,AS:AS,AU:AU)</f>
        <v>Honorarios</v>
      </c>
      <c r="K3468" t="s">
        <v>33</v>
      </c>
      <c r="L3468">
        <v>35</v>
      </c>
      <c r="M3468">
        <f>L3468*_xlfn.XLOOKUP(K3468,AM:AM,AN:AN)</f>
        <v>30.099999999999998</v>
      </c>
      <c r="N3468">
        <f>L3468*_xlfn.XLOOKUP(K3468,AM:AM,AO:AO)</f>
        <v>35</v>
      </c>
      <c r="O3468">
        <v>35</v>
      </c>
      <c r="P3468">
        <f>O3468*_xlfn.XLOOKUP(K3468,AM:AM,AN:AN)</f>
        <v>30.099999999999998</v>
      </c>
      <c r="Q3468">
        <f>O3468*_xlfn.XLOOKUP(K3468,AM:AM,AO:AO)</f>
        <v>35</v>
      </c>
      <c r="R3468" t="str">
        <f>_xlfn.XLOOKUP(E3468,AF:AF,AG:AG)</f>
        <v>FEES</v>
      </c>
      <c r="S3468">
        <f>_xlfn.XLOOKUP(E3468,AF:AF,AI:AI)</f>
        <v>0</v>
      </c>
      <c r="T3468">
        <f>WEEKNUM(G3468)</f>
        <v>41</v>
      </c>
      <c r="U3468">
        <f>YEAR(G3468)</f>
        <v>2025</v>
      </c>
      <c r="V3468" s="117">
        <f>IFERROR(Q3468/N3468,"0")</f>
        <v>1</v>
      </c>
    </row>
    <row r="3469" spans="1:22">
      <c r="A3469" t="str">
        <f>_xlfn.XLOOKUP(D3469,BN:BN,BO:BO)</f>
        <v>México</v>
      </c>
      <c r="B3469" t="s">
        <v>25</v>
      </c>
      <c r="C3469">
        <v>525</v>
      </c>
      <c r="D3469" t="str">
        <f>_xlfn.XLOOKUP(C3469,BH:BH,BI:BI)</f>
        <v>LucianaE</v>
      </c>
      <c r="E3469">
        <v>0</v>
      </c>
      <c r="F3469" t="s">
        <v>4093</v>
      </c>
      <c r="G3469" s="63" t="s">
        <v>218</v>
      </c>
      <c r="H3469" s="63" t="s">
        <v>218</v>
      </c>
      <c r="I3469" t="s">
        <v>396</v>
      </c>
      <c r="J3469" t="str">
        <f>_xlfn.XLOOKUP(I3469,AS:AS,AU:AU)</f>
        <v>Honorarios</v>
      </c>
      <c r="K3469" t="s">
        <v>33</v>
      </c>
      <c r="L3469">
        <v>35</v>
      </c>
      <c r="M3469">
        <f>L3469*_xlfn.XLOOKUP(K3469,AM:AM,AN:AN)</f>
        <v>30.099999999999998</v>
      </c>
      <c r="N3469">
        <f>L3469*_xlfn.XLOOKUP(K3469,AM:AM,AO:AO)</f>
        <v>35</v>
      </c>
      <c r="O3469">
        <v>35</v>
      </c>
      <c r="P3469">
        <f>O3469*_xlfn.XLOOKUP(K3469,AM:AM,AN:AN)</f>
        <v>30.099999999999998</v>
      </c>
      <c r="Q3469">
        <f>O3469*_xlfn.XLOOKUP(K3469,AM:AM,AO:AO)</f>
        <v>35</v>
      </c>
      <c r="R3469" t="str">
        <f>_xlfn.XLOOKUP(E3469,AF:AF,AG:AG)</f>
        <v>FEES</v>
      </c>
      <c r="S3469">
        <f>_xlfn.XLOOKUP(E3469,AF:AF,AI:AI)</f>
        <v>0</v>
      </c>
      <c r="T3469" t="e">
        <f>WEEKNUM(G3469)</f>
        <v>#VALUE!</v>
      </c>
      <c r="U3469" t="e">
        <f>YEAR(G3469)</f>
        <v>#VALUE!</v>
      </c>
      <c r="V3469" s="117">
        <f>IFERROR(Q3469/N3469,"0")</f>
        <v>1</v>
      </c>
    </row>
    <row r="3470" spans="1:22">
      <c r="A3470" t="str">
        <f>_xlfn.XLOOKUP(D3470,BN:BN,BO:BO)</f>
        <v>México</v>
      </c>
      <c r="B3470" t="s">
        <v>25</v>
      </c>
      <c r="C3470">
        <v>525</v>
      </c>
      <c r="D3470" t="str">
        <f>_xlfn.XLOOKUP(C3470,BH:BH,BI:BI)</f>
        <v>LucianaE</v>
      </c>
      <c r="E3470">
        <v>30616</v>
      </c>
      <c r="F3470" t="s">
        <v>4094</v>
      </c>
      <c r="G3470" s="63">
        <v>45936</v>
      </c>
      <c r="H3470" s="63">
        <v>45939</v>
      </c>
      <c r="I3470" t="s">
        <v>376</v>
      </c>
      <c r="J3470" t="str">
        <f>_xlfn.XLOOKUP(I3470,AS:AS,AU:AU)</f>
        <v>Hotel</v>
      </c>
      <c r="K3470" t="s">
        <v>33</v>
      </c>
      <c r="L3470">
        <v>847.68</v>
      </c>
      <c r="M3470">
        <f>L3470*_xlfn.XLOOKUP(K3470,AM:AM,AN:AN)</f>
        <v>729.00479999999993</v>
      </c>
      <c r="N3470">
        <f>L3470*_xlfn.XLOOKUP(K3470,AM:AM,AO:AO)</f>
        <v>847.68</v>
      </c>
      <c r="O3470">
        <v>84.77</v>
      </c>
      <c r="P3470">
        <f>O3470*_xlfn.XLOOKUP(K3470,AM:AM,AN:AN)</f>
        <v>72.902199999999993</v>
      </c>
      <c r="Q3470">
        <f>O3470*_xlfn.XLOOKUP(K3470,AM:AM,AO:AO)</f>
        <v>84.77</v>
      </c>
      <c r="R3470" t="str">
        <f>_xlfn.XLOOKUP(E3470,AF:AF,AG:AG)</f>
        <v>GRACE HOTEL, AUBERGE COLLECTION</v>
      </c>
      <c r="S3470" t="str">
        <f>_xlfn.XLOOKUP(E3470,AF:AF,AI:AI)</f>
        <v>Greece</v>
      </c>
      <c r="T3470">
        <f>WEEKNUM(G3470)</f>
        <v>41</v>
      </c>
      <c r="U3470">
        <f>YEAR(G3470)</f>
        <v>2025</v>
      </c>
      <c r="V3470" s="117">
        <f>IFERROR(Q3470/N3470,"0")</f>
        <v>0.10000235938089845</v>
      </c>
    </row>
    <row r="3471" spans="1:22">
      <c r="A3471" t="str">
        <f>_xlfn.XLOOKUP(D3471,BN:BN,BO:BO)</f>
        <v>México</v>
      </c>
      <c r="B3471" t="s">
        <v>25</v>
      </c>
      <c r="C3471">
        <v>525</v>
      </c>
      <c r="D3471" t="str">
        <f>_xlfn.XLOOKUP(C3471,BH:BH,BI:BI)</f>
        <v>LucianaE</v>
      </c>
      <c r="E3471">
        <v>30616</v>
      </c>
      <c r="F3471" t="s">
        <v>4095</v>
      </c>
      <c r="G3471" s="63">
        <v>45949</v>
      </c>
      <c r="H3471" s="63">
        <v>45952</v>
      </c>
      <c r="I3471" t="s">
        <v>376</v>
      </c>
      <c r="J3471" t="str">
        <f>_xlfn.XLOOKUP(I3471,AS:AS,AU:AU)</f>
        <v>Hotel</v>
      </c>
      <c r="K3471" t="s">
        <v>33</v>
      </c>
      <c r="L3471">
        <v>799.4</v>
      </c>
      <c r="M3471">
        <f>L3471*_xlfn.XLOOKUP(K3471,AM:AM,AN:AN)</f>
        <v>687.48399999999992</v>
      </c>
      <c r="N3471">
        <f>L3471*_xlfn.XLOOKUP(K3471,AM:AM,AO:AO)</f>
        <v>799.4</v>
      </c>
      <c r="O3471">
        <v>79.94</v>
      </c>
      <c r="P3471">
        <f>O3471*_xlfn.XLOOKUP(K3471,AM:AM,AN:AN)</f>
        <v>68.748400000000004</v>
      </c>
      <c r="Q3471">
        <f>O3471*_xlfn.XLOOKUP(K3471,AM:AM,AO:AO)</f>
        <v>79.94</v>
      </c>
      <c r="R3471" t="str">
        <f>_xlfn.XLOOKUP(E3471,AF:AF,AG:AG)</f>
        <v>GRACE HOTEL, AUBERGE COLLECTION</v>
      </c>
      <c r="S3471" t="str">
        <f>_xlfn.XLOOKUP(E3471,AF:AF,AI:AI)</f>
        <v>Greece</v>
      </c>
      <c r="T3471">
        <f>WEEKNUM(G3471)</f>
        <v>43</v>
      </c>
      <c r="U3471">
        <f>YEAR(G3471)</f>
        <v>2025</v>
      </c>
      <c r="V3471" s="117">
        <f>IFERROR(Q3471/N3471,"0")</f>
        <v>0.1</v>
      </c>
    </row>
    <row r="3472" spans="1:22">
      <c r="A3472" t="str">
        <f>_xlfn.XLOOKUP(D3472,BN:BN,BO:BO)</f>
        <v>México</v>
      </c>
      <c r="B3472" t="s">
        <v>25</v>
      </c>
      <c r="C3472">
        <v>525</v>
      </c>
      <c r="D3472" t="str">
        <f>_xlfn.XLOOKUP(C3472,BH:BH,BI:BI)</f>
        <v>LucianaE</v>
      </c>
      <c r="E3472">
        <v>30613</v>
      </c>
      <c r="F3472" t="s">
        <v>4096</v>
      </c>
      <c r="G3472" s="63">
        <v>45939</v>
      </c>
      <c r="H3472" s="63">
        <v>45949</v>
      </c>
      <c r="I3472" t="s">
        <v>376</v>
      </c>
      <c r="J3472" t="str">
        <f>_xlfn.XLOOKUP(I3472,AS:AS,AU:AU)</f>
        <v>Hotel</v>
      </c>
      <c r="K3472" t="s">
        <v>33</v>
      </c>
      <c r="L3472">
        <v>5342.27</v>
      </c>
      <c r="M3472">
        <f>L3472*_xlfn.XLOOKUP(K3472,AM:AM,AN:AN)</f>
        <v>4594.3522000000003</v>
      </c>
      <c r="N3472">
        <f>L3472*_xlfn.XLOOKUP(K3472,AM:AM,AO:AO)</f>
        <v>5342.27</v>
      </c>
      <c r="O3472">
        <v>484.02</v>
      </c>
      <c r="P3472">
        <f>O3472*_xlfn.XLOOKUP(K3472,AM:AM,AN:AN)</f>
        <v>416.25719999999995</v>
      </c>
      <c r="Q3472">
        <f>O3472*_xlfn.XLOOKUP(K3472,AM:AM,AO:AO)</f>
        <v>484.02</v>
      </c>
      <c r="R3472" t="str">
        <f>_xlfn.XLOOKUP(E3472,AF:AF,AG:AG)</f>
        <v>HALCYON HOUSE</v>
      </c>
      <c r="S3472" t="str">
        <f>_xlfn.XLOOKUP(E3472,AF:AF,AI:AI)</f>
        <v>Australia</v>
      </c>
      <c r="T3472">
        <f>WEEKNUM(G3472)</f>
        <v>41</v>
      </c>
      <c r="U3472">
        <f>YEAR(G3472)</f>
        <v>2025</v>
      </c>
      <c r="V3472" s="117">
        <f>IFERROR(Q3472/N3472,"0")</f>
        <v>9.0601935132443689E-2</v>
      </c>
    </row>
    <row r="3473" spans="1:22">
      <c r="A3473" t="str">
        <f>_xlfn.XLOOKUP(D3473,BN:BN,BO:BO)</f>
        <v>México</v>
      </c>
      <c r="B3473" t="s">
        <v>25</v>
      </c>
      <c r="C3473">
        <v>525</v>
      </c>
      <c r="D3473" t="str">
        <f>_xlfn.XLOOKUP(C3473,BH:BH,BI:BI)</f>
        <v>LucianaE</v>
      </c>
      <c r="E3473">
        <v>31730</v>
      </c>
      <c r="F3473" t="s">
        <v>4097</v>
      </c>
      <c r="G3473" s="63">
        <v>45938</v>
      </c>
      <c r="H3473" s="63">
        <v>45938</v>
      </c>
      <c r="I3473" t="s">
        <v>376</v>
      </c>
      <c r="J3473" t="str">
        <f>_xlfn.XLOOKUP(I3473,AS:AS,AU:AU)</f>
        <v>Hotel</v>
      </c>
      <c r="K3473" t="s">
        <v>33</v>
      </c>
      <c r="L3473">
        <v>1815</v>
      </c>
      <c r="M3473">
        <f>L3473*_xlfn.XLOOKUP(K3473,AM:AM,AN:AN)</f>
        <v>1560.8999999999999</v>
      </c>
      <c r="N3473">
        <f>L3473*_xlfn.XLOOKUP(K3473,AM:AM,AO:AO)</f>
        <v>1815</v>
      </c>
      <c r="O3473">
        <v>325</v>
      </c>
      <c r="P3473">
        <f>O3473*_xlfn.XLOOKUP(K3473,AM:AM,AN:AN)</f>
        <v>279.5</v>
      </c>
      <c r="Q3473">
        <f>O3473*_xlfn.XLOOKUP(K3473,AM:AM,AO:AO)</f>
        <v>325</v>
      </c>
      <c r="R3473" t="str">
        <f>_xlfn.XLOOKUP(E3473,AF:AF,AG:AG)</f>
        <v>Localing Tours</v>
      </c>
      <c r="S3473" t="str">
        <f>_xlfn.XLOOKUP(E3473,AF:AF,AI:AI)</f>
        <v>Australia</v>
      </c>
      <c r="T3473">
        <f>WEEKNUM(G3473)</f>
        <v>41</v>
      </c>
      <c r="U3473">
        <f>YEAR(G3473)</f>
        <v>2025</v>
      </c>
      <c r="V3473" s="117">
        <f>IFERROR(Q3473/N3473,"0")</f>
        <v>0.1790633608815427</v>
      </c>
    </row>
    <row r="3474" spans="1:22">
      <c r="A3474" t="str">
        <f>_xlfn.XLOOKUP(D3474,BN:BN,BO:BO)</f>
        <v>México</v>
      </c>
      <c r="B3474" t="s">
        <v>25</v>
      </c>
      <c r="C3474">
        <v>526</v>
      </c>
      <c r="D3474" t="str">
        <f>_xlfn.XLOOKUP(C3474,BH:BH,BI:BI)</f>
        <v>DianaM</v>
      </c>
      <c r="E3474">
        <v>27301</v>
      </c>
      <c r="F3474" t="s">
        <v>4098</v>
      </c>
      <c r="G3474" s="63">
        <v>45868</v>
      </c>
      <c r="H3474" s="63">
        <v>45871</v>
      </c>
      <c r="I3474" t="s">
        <v>366</v>
      </c>
      <c r="J3474" t="str">
        <f>_xlfn.XLOOKUP(I3474,AS:AS,AU:AU)</f>
        <v>Vuelos</v>
      </c>
      <c r="K3474" t="s">
        <v>33</v>
      </c>
      <c r="L3474">
        <v>330.86</v>
      </c>
      <c r="M3474">
        <f>L3474*_xlfn.XLOOKUP(K3474,AM:AM,AN:AN)</f>
        <v>284.53960000000001</v>
      </c>
      <c r="N3474">
        <f>L3474*_xlfn.XLOOKUP(K3474,AM:AM,AO:AO)</f>
        <v>330.86</v>
      </c>
      <c r="O3474">
        <v>0</v>
      </c>
      <c r="P3474">
        <f>O3474*_xlfn.XLOOKUP(K3474,AM:AM,AN:AN)</f>
        <v>0</v>
      </c>
      <c r="Q3474">
        <f>O3474*_xlfn.XLOOKUP(K3474,AM:AM,AO:AO)</f>
        <v>0</v>
      </c>
      <c r="R3474" t="str">
        <f>_xlfn.XLOOKUP(E3474,AF:AF,AG:AG)</f>
        <v>TURISMO EX MAR, S.A. DE C.V.</v>
      </c>
      <c r="S3474" t="str">
        <f>_xlfn.XLOOKUP(E3474,AF:AF,AI:AI)</f>
        <v>Mexico</v>
      </c>
      <c r="T3474">
        <f>WEEKNUM(G3474)</f>
        <v>31</v>
      </c>
      <c r="U3474">
        <f>YEAR(G3474)</f>
        <v>2025</v>
      </c>
      <c r="V3474" s="117">
        <f>IFERROR(Q3474/N3474,"0")</f>
        <v>0</v>
      </c>
    </row>
    <row r="3475" spans="1:22">
      <c r="A3475" t="str">
        <f>_xlfn.XLOOKUP(D3475,BN:BN,BO:BO)</f>
        <v>México</v>
      </c>
      <c r="B3475" t="s">
        <v>25</v>
      </c>
      <c r="C3475">
        <v>526</v>
      </c>
      <c r="D3475" t="str">
        <f>_xlfn.XLOOKUP(C3475,BH:BH,BI:BI)</f>
        <v>DianaM</v>
      </c>
      <c r="E3475">
        <v>27301</v>
      </c>
      <c r="F3475" t="s">
        <v>4099</v>
      </c>
      <c r="G3475" s="63">
        <v>45868</v>
      </c>
      <c r="H3475" s="63">
        <v>45871</v>
      </c>
      <c r="I3475" t="s">
        <v>366</v>
      </c>
      <c r="J3475" t="str">
        <f>_xlfn.XLOOKUP(I3475,AS:AS,AU:AU)</f>
        <v>Vuelos</v>
      </c>
      <c r="K3475" t="s">
        <v>33</v>
      </c>
      <c r="L3475">
        <v>494.06</v>
      </c>
      <c r="M3475">
        <f>L3475*_xlfn.XLOOKUP(K3475,AM:AM,AN:AN)</f>
        <v>424.89159999999998</v>
      </c>
      <c r="N3475">
        <f>L3475*_xlfn.XLOOKUP(K3475,AM:AM,AO:AO)</f>
        <v>494.06</v>
      </c>
      <c r="O3475">
        <v>0</v>
      </c>
      <c r="P3475">
        <f>O3475*_xlfn.XLOOKUP(K3475,AM:AM,AN:AN)</f>
        <v>0</v>
      </c>
      <c r="Q3475">
        <f>O3475*_xlfn.XLOOKUP(K3475,AM:AM,AO:AO)</f>
        <v>0</v>
      </c>
      <c r="R3475" t="str">
        <f>_xlfn.XLOOKUP(E3475,AF:AF,AG:AG)</f>
        <v>TURISMO EX MAR, S.A. DE C.V.</v>
      </c>
      <c r="S3475" t="str">
        <f>_xlfn.XLOOKUP(E3475,AF:AF,AI:AI)</f>
        <v>Mexico</v>
      </c>
      <c r="T3475">
        <f>WEEKNUM(G3475)</f>
        <v>31</v>
      </c>
      <c r="U3475">
        <f>YEAR(G3475)</f>
        <v>2025</v>
      </c>
      <c r="V3475" s="117">
        <f>IFERROR(Q3475/N3475,"0")</f>
        <v>0</v>
      </c>
    </row>
    <row r="3476" spans="1:22">
      <c r="A3476" t="str">
        <f>_xlfn.XLOOKUP(D3476,BN:BN,BO:BO)</f>
        <v>México</v>
      </c>
      <c r="B3476" t="s">
        <v>25</v>
      </c>
      <c r="C3476">
        <v>526</v>
      </c>
      <c r="D3476" t="str">
        <f>_xlfn.XLOOKUP(C3476,BH:BH,BI:BI)</f>
        <v>DianaM</v>
      </c>
      <c r="E3476">
        <v>27301</v>
      </c>
      <c r="F3476" t="s">
        <v>4100</v>
      </c>
      <c r="G3476" s="63">
        <v>45868</v>
      </c>
      <c r="H3476" s="63">
        <v>45871</v>
      </c>
      <c r="I3476" t="s">
        <v>366</v>
      </c>
      <c r="J3476" t="str">
        <f>_xlfn.XLOOKUP(I3476,AS:AS,AU:AU)</f>
        <v>Vuelos</v>
      </c>
      <c r="K3476" t="s">
        <v>33</v>
      </c>
      <c r="L3476">
        <v>494.06</v>
      </c>
      <c r="M3476">
        <f>L3476*_xlfn.XLOOKUP(K3476,AM:AM,AN:AN)</f>
        <v>424.89159999999998</v>
      </c>
      <c r="N3476">
        <f>L3476*_xlfn.XLOOKUP(K3476,AM:AM,AO:AO)</f>
        <v>494.06</v>
      </c>
      <c r="O3476">
        <v>0</v>
      </c>
      <c r="P3476">
        <f>O3476*_xlfn.XLOOKUP(K3476,AM:AM,AN:AN)</f>
        <v>0</v>
      </c>
      <c r="Q3476">
        <f>O3476*_xlfn.XLOOKUP(K3476,AM:AM,AO:AO)</f>
        <v>0</v>
      </c>
      <c r="R3476" t="str">
        <f>_xlfn.XLOOKUP(E3476,AF:AF,AG:AG)</f>
        <v>TURISMO EX MAR, S.A. DE C.V.</v>
      </c>
      <c r="S3476" t="str">
        <f>_xlfn.XLOOKUP(E3476,AF:AF,AI:AI)</f>
        <v>Mexico</v>
      </c>
      <c r="T3476">
        <f>WEEKNUM(G3476)</f>
        <v>31</v>
      </c>
      <c r="U3476">
        <f>YEAR(G3476)</f>
        <v>2025</v>
      </c>
      <c r="V3476" s="117">
        <f>IFERROR(Q3476/N3476,"0")</f>
        <v>0</v>
      </c>
    </row>
    <row r="3477" spans="1:22">
      <c r="A3477" t="str">
        <f>_xlfn.XLOOKUP(D3477,BN:BN,BO:BO)</f>
        <v>México</v>
      </c>
      <c r="B3477" t="s">
        <v>25</v>
      </c>
      <c r="C3477">
        <v>527</v>
      </c>
      <c r="D3477" t="str">
        <f>_xlfn.XLOOKUP(C3477,BH:BH,BI:BI)</f>
        <v>DianaM</v>
      </c>
      <c r="E3477">
        <v>28934</v>
      </c>
      <c r="F3477" t="s">
        <v>4101</v>
      </c>
      <c r="G3477" s="63">
        <v>45882</v>
      </c>
      <c r="H3477" s="63">
        <v>45882</v>
      </c>
      <c r="I3477" t="s">
        <v>366</v>
      </c>
      <c r="J3477" t="str">
        <f>_xlfn.XLOOKUP(I3477,AS:AS,AU:AU)</f>
        <v>Vuelos</v>
      </c>
      <c r="K3477" t="s">
        <v>33</v>
      </c>
      <c r="L3477">
        <v>5066.8500000000004</v>
      </c>
      <c r="M3477">
        <f>L3477*_xlfn.XLOOKUP(K3477,AM:AM,AN:AN)</f>
        <v>4357.491</v>
      </c>
      <c r="N3477">
        <f>L3477*_xlfn.XLOOKUP(K3477,AM:AM,AO:AO)</f>
        <v>5066.8500000000004</v>
      </c>
      <c r="O3477">
        <v>0</v>
      </c>
      <c r="P3477">
        <f>O3477*_xlfn.XLOOKUP(K3477,AM:AM,AN:AN)</f>
        <v>0</v>
      </c>
      <c r="Q3477">
        <f>O3477*_xlfn.XLOOKUP(K3477,AM:AM,AO:AO)</f>
        <v>0</v>
      </c>
      <c r="R3477" t="str">
        <f>_xlfn.XLOOKUP(E3477,AF:AF,AG:AG)</f>
        <v>F1S USA</v>
      </c>
      <c r="S3477" t="str">
        <f>_xlfn.XLOOKUP(E3477,AF:AF,AI:AI)</f>
        <v>United States</v>
      </c>
      <c r="T3477">
        <f>WEEKNUM(G3477)</f>
        <v>33</v>
      </c>
      <c r="U3477">
        <f>YEAR(G3477)</f>
        <v>2025</v>
      </c>
      <c r="V3477" s="117">
        <f>IFERROR(Q3477/N3477,"0")</f>
        <v>0</v>
      </c>
    </row>
    <row r="3478" spans="1:22">
      <c r="A3478" t="str">
        <f>_xlfn.XLOOKUP(D3478,BN:BN,BO:BO)</f>
        <v>México</v>
      </c>
      <c r="B3478" t="s">
        <v>25</v>
      </c>
      <c r="C3478">
        <v>527</v>
      </c>
      <c r="D3478" t="str">
        <f>_xlfn.XLOOKUP(C3478,BH:BH,BI:BI)</f>
        <v>DianaM</v>
      </c>
      <c r="E3478">
        <v>0</v>
      </c>
      <c r="F3478" t="s">
        <v>1893</v>
      </c>
      <c r="G3478" s="63">
        <v>45882</v>
      </c>
      <c r="H3478" s="63">
        <v>45882</v>
      </c>
      <c r="I3478" t="s">
        <v>396</v>
      </c>
      <c r="J3478" t="str">
        <f>_xlfn.XLOOKUP(I3478,AS:AS,AU:AU)</f>
        <v>Honorarios</v>
      </c>
      <c r="K3478" t="s">
        <v>33</v>
      </c>
      <c r="L3478">
        <v>50</v>
      </c>
      <c r="M3478">
        <f>L3478*_xlfn.XLOOKUP(K3478,AM:AM,AN:AN)</f>
        <v>43</v>
      </c>
      <c r="N3478">
        <f>L3478*_xlfn.XLOOKUP(K3478,AM:AM,AO:AO)</f>
        <v>50</v>
      </c>
      <c r="O3478">
        <v>50</v>
      </c>
      <c r="P3478">
        <f>O3478*_xlfn.XLOOKUP(K3478,AM:AM,AN:AN)</f>
        <v>43</v>
      </c>
      <c r="Q3478">
        <f>O3478*_xlfn.XLOOKUP(K3478,AM:AM,AO:AO)</f>
        <v>50</v>
      </c>
      <c r="R3478" t="str">
        <f>_xlfn.XLOOKUP(E3478,AF:AF,AG:AG)</f>
        <v>FEES</v>
      </c>
      <c r="S3478">
        <f>_xlfn.XLOOKUP(E3478,AF:AF,AI:AI)</f>
        <v>0</v>
      </c>
      <c r="T3478">
        <f>WEEKNUM(G3478)</f>
        <v>33</v>
      </c>
      <c r="U3478">
        <f>YEAR(G3478)</f>
        <v>2025</v>
      </c>
      <c r="V3478" s="117">
        <f>IFERROR(Q3478/N3478,"0")</f>
        <v>1</v>
      </c>
    </row>
    <row r="3479" spans="1:22">
      <c r="A3479" t="str">
        <f>_xlfn.XLOOKUP(D3479,BN:BN,BO:BO)</f>
        <v>México</v>
      </c>
      <c r="B3479" t="s">
        <v>25</v>
      </c>
      <c r="C3479">
        <v>528</v>
      </c>
      <c r="D3479" t="str">
        <f>_xlfn.XLOOKUP(C3479,BH:BH,BI:BI)</f>
        <v>LucianaE</v>
      </c>
      <c r="E3479">
        <v>29512</v>
      </c>
      <c r="F3479" t="s">
        <v>4102</v>
      </c>
      <c r="G3479" s="63">
        <v>46016</v>
      </c>
      <c r="H3479" s="63">
        <v>46021</v>
      </c>
      <c r="I3479" t="s">
        <v>376</v>
      </c>
      <c r="J3479" t="str">
        <f>_xlfn.XLOOKUP(I3479,AS:AS,AU:AU)</f>
        <v>Hotel</v>
      </c>
      <c r="K3479" t="s">
        <v>33</v>
      </c>
      <c r="L3479">
        <v>6395</v>
      </c>
      <c r="M3479">
        <f>L3479*_xlfn.XLOOKUP(K3479,AM:AM,AN:AN)</f>
        <v>5499.7</v>
      </c>
      <c r="N3479">
        <f>L3479*_xlfn.XLOOKUP(K3479,AM:AM,AO:AO)</f>
        <v>6395</v>
      </c>
      <c r="O3479">
        <v>465</v>
      </c>
      <c r="P3479">
        <f>O3479*_xlfn.XLOOKUP(K3479,AM:AM,AN:AN)</f>
        <v>399.9</v>
      </c>
      <c r="Q3479">
        <f>O3479*_xlfn.XLOOKUP(K3479,AM:AM,AO:AO)</f>
        <v>465</v>
      </c>
      <c r="R3479" t="str">
        <f>_xlfn.XLOOKUP(E3479,AF:AF,AG:AG)</f>
        <v>CASA DE CAMPO RESORT AND VILLAS</v>
      </c>
      <c r="S3479" t="str">
        <f>_xlfn.XLOOKUP(E3479,AF:AF,AI:AI)</f>
        <v>Dominican Republic</v>
      </c>
      <c r="T3479">
        <f>WEEKNUM(G3479)</f>
        <v>52</v>
      </c>
      <c r="U3479">
        <f>YEAR(G3479)</f>
        <v>2025</v>
      </c>
      <c r="V3479" s="117">
        <f>IFERROR(Q3479/N3479,"0")</f>
        <v>7.2713057075840498E-2</v>
      </c>
    </row>
    <row r="3480" spans="1:22">
      <c r="A3480" t="str">
        <f>_xlfn.XLOOKUP(D3480,BN:BN,BO:BO)</f>
        <v>Madrid</v>
      </c>
      <c r="B3480" t="s">
        <v>25</v>
      </c>
      <c r="C3480">
        <v>529</v>
      </c>
      <c r="D3480" t="str">
        <f>_xlfn.XLOOKUP(C3480,BH:BH,BI:BI)</f>
        <v>MartinB</v>
      </c>
      <c r="E3480">
        <v>29839</v>
      </c>
      <c r="F3480" t="s">
        <v>4103</v>
      </c>
      <c r="G3480" s="63">
        <v>45866</v>
      </c>
      <c r="H3480" s="63">
        <v>45868</v>
      </c>
      <c r="I3480" t="s">
        <v>376</v>
      </c>
      <c r="J3480" t="str">
        <f>_xlfn.XLOOKUP(I3480,AS:AS,AU:AU)</f>
        <v>Hotel</v>
      </c>
      <c r="K3480" t="s">
        <v>214</v>
      </c>
      <c r="L3480">
        <v>2802</v>
      </c>
      <c r="M3480">
        <f>L3480*_xlfn.XLOOKUP(K3480,AM:AM,AN:AN)</f>
        <v>2998.1400000000003</v>
      </c>
      <c r="N3480">
        <f>L3480*_xlfn.XLOOKUP(K3480,AM:AM,AO:AO)</f>
        <v>3502.5</v>
      </c>
      <c r="O3480">
        <v>216</v>
      </c>
      <c r="P3480">
        <f>O3480*_xlfn.XLOOKUP(K3480,AM:AM,AN:AN)</f>
        <v>231.12</v>
      </c>
      <c r="Q3480">
        <f>O3480*_xlfn.XLOOKUP(K3480,AM:AM,AO:AO)</f>
        <v>270</v>
      </c>
      <c r="R3480" t="str">
        <f>_xlfn.XLOOKUP(E3480,AF:AF,AG:AG)</f>
        <v>BAUR AU LAC</v>
      </c>
      <c r="S3480" t="str">
        <f>_xlfn.XLOOKUP(E3480,AF:AF,AI:AI)</f>
        <v>Switzerland</v>
      </c>
      <c r="T3480">
        <f>WEEKNUM(G3480)</f>
        <v>31</v>
      </c>
      <c r="U3480">
        <f>YEAR(G3480)</f>
        <v>2025</v>
      </c>
      <c r="V3480" s="117">
        <f>IFERROR(Q3480/N3480,"0")</f>
        <v>7.7087794432548179E-2</v>
      </c>
    </row>
    <row r="3481" spans="1:22">
      <c r="A3481" t="str">
        <f>_xlfn.XLOOKUP(D3481,BN:BN,BO:BO)</f>
        <v>México</v>
      </c>
      <c r="B3481" t="s">
        <v>25</v>
      </c>
      <c r="C3481">
        <v>530</v>
      </c>
      <c r="D3481" t="str">
        <f>_xlfn.XLOOKUP(C3481,BH:BH,BI:BI)</f>
        <v>LucianaE</v>
      </c>
      <c r="E3481">
        <v>24401</v>
      </c>
      <c r="F3481" t="s">
        <v>4104</v>
      </c>
      <c r="G3481" s="63">
        <v>45935</v>
      </c>
      <c r="H3481" s="63">
        <v>45943</v>
      </c>
      <c r="I3481" t="s">
        <v>364</v>
      </c>
      <c r="J3481" t="str">
        <f>_xlfn.XLOOKUP(I3481,AS:AS,AU:AU)</f>
        <v>DMC</v>
      </c>
      <c r="K3481" t="s">
        <v>33</v>
      </c>
      <c r="L3481">
        <v>35355</v>
      </c>
      <c r="M3481">
        <f>L3481*_xlfn.XLOOKUP(K3481,AM:AM,AN:AN)</f>
        <v>30405.3</v>
      </c>
      <c r="N3481">
        <f>L3481*_xlfn.XLOOKUP(K3481,AM:AM,AO:AO)</f>
        <v>35355</v>
      </c>
      <c r="O3481">
        <v>3660</v>
      </c>
      <c r="P3481">
        <f>O3481*_xlfn.XLOOKUP(K3481,AM:AM,AN:AN)</f>
        <v>3147.6</v>
      </c>
      <c r="Q3481">
        <f>O3481*_xlfn.XLOOKUP(K3481,AM:AM,AO:AO)</f>
        <v>3660</v>
      </c>
      <c r="R3481" t="str">
        <f>_xlfn.XLOOKUP(E3481,AF:AF,AG:AG)</f>
        <v>WE PLAN</v>
      </c>
      <c r="S3481" t="str">
        <f>_xlfn.XLOOKUP(E3481,AF:AF,AI:AI)</f>
        <v>Morocco</v>
      </c>
      <c r="T3481">
        <f>WEEKNUM(G3481)</f>
        <v>41</v>
      </c>
      <c r="U3481">
        <f>YEAR(G3481)</f>
        <v>2025</v>
      </c>
      <c r="V3481" s="117">
        <f>IFERROR(Q3481/N3481,"0")</f>
        <v>0.10352142554094187</v>
      </c>
    </row>
    <row r="3482" spans="1:22">
      <c r="A3482" t="str">
        <f>_xlfn.XLOOKUP(D3482,BN:BN,BO:BO)</f>
        <v>México</v>
      </c>
      <c r="B3482" t="s">
        <v>25</v>
      </c>
      <c r="C3482">
        <v>530</v>
      </c>
      <c r="D3482" t="str">
        <f>_xlfn.XLOOKUP(C3482,BH:BH,BI:BI)</f>
        <v>LucianaE</v>
      </c>
      <c r="E3482">
        <v>25269</v>
      </c>
      <c r="F3482" t="s">
        <v>4105</v>
      </c>
      <c r="G3482" s="63">
        <v>45947</v>
      </c>
      <c r="H3482" s="63">
        <v>45950</v>
      </c>
      <c r="I3482" t="s">
        <v>376</v>
      </c>
      <c r="J3482" t="str">
        <f>_xlfn.XLOOKUP(I3482,AS:AS,AU:AU)</f>
        <v>Hotel</v>
      </c>
      <c r="K3482" t="s">
        <v>33</v>
      </c>
      <c r="L3482">
        <v>7285.88</v>
      </c>
      <c r="M3482">
        <f>L3482*_xlfn.XLOOKUP(K3482,AM:AM,AN:AN)</f>
        <v>6265.8567999999996</v>
      </c>
      <c r="N3482">
        <f>L3482*_xlfn.XLOOKUP(K3482,AM:AM,AO:AO)</f>
        <v>7285.88</v>
      </c>
      <c r="O3482">
        <v>616.58000000000004</v>
      </c>
      <c r="P3482">
        <f>O3482*_xlfn.XLOOKUP(K3482,AM:AM,AN:AN)</f>
        <v>530.25880000000006</v>
      </c>
      <c r="Q3482">
        <f>O3482*_xlfn.XLOOKUP(K3482,AM:AM,AO:AO)</f>
        <v>616.58000000000004</v>
      </c>
      <c r="R3482" t="str">
        <f>_xlfn.XLOOKUP(E3482,AF:AF,AG:AG)</f>
        <v>HOTEL ALFONSO XIII</v>
      </c>
      <c r="S3482" t="str">
        <f>_xlfn.XLOOKUP(E3482,AF:AF,AI:AI)</f>
        <v>Spain</v>
      </c>
      <c r="T3482">
        <f>WEEKNUM(G3482)</f>
        <v>42</v>
      </c>
      <c r="U3482">
        <f>YEAR(G3482)</f>
        <v>2025</v>
      </c>
      <c r="V3482" s="117">
        <f>IFERROR(Q3482/N3482,"0")</f>
        <v>8.4626702608332841E-2</v>
      </c>
    </row>
    <row r="3483" spans="1:22">
      <c r="A3483" t="str">
        <f>_xlfn.XLOOKUP(D3483,BN:BN,BO:BO)</f>
        <v>México</v>
      </c>
      <c r="B3483" t="s">
        <v>25</v>
      </c>
      <c r="C3483">
        <v>530</v>
      </c>
      <c r="D3483" t="str">
        <f>_xlfn.XLOOKUP(C3483,BH:BH,BI:BI)</f>
        <v>LucianaE</v>
      </c>
      <c r="E3483">
        <v>31484</v>
      </c>
      <c r="F3483" t="s">
        <v>4106</v>
      </c>
      <c r="G3483" s="63">
        <v>45943</v>
      </c>
      <c r="H3483" s="63">
        <v>45947</v>
      </c>
      <c r="I3483" t="s">
        <v>376</v>
      </c>
      <c r="J3483" t="str">
        <f>_xlfn.XLOOKUP(I3483,AS:AS,AU:AU)</f>
        <v>Hotel</v>
      </c>
      <c r="K3483" t="s">
        <v>33</v>
      </c>
      <c r="L3483">
        <v>6219</v>
      </c>
      <c r="M3483">
        <f>L3483*_xlfn.XLOOKUP(K3483,AM:AM,AN:AN)</f>
        <v>5348.34</v>
      </c>
      <c r="N3483">
        <f>L3483*_xlfn.XLOOKUP(K3483,AM:AM,AO:AO)</f>
        <v>6219</v>
      </c>
      <c r="O3483">
        <v>933.45</v>
      </c>
      <c r="P3483">
        <f>O3483*_xlfn.XLOOKUP(K3483,AM:AM,AN:AN)</f>
        <v>802.76700000000005</v>
      </c>
      <c r="Q3483">
        <f>O3483*_xlfn.XLOOKUP(K3483,AM:AM,AO:AO)</f>
        <v>933.45</v>
      </c>
      <c r="R3483" t="str">
        <f>_xlfn.XLOOKUP(E3483,AF:AF,AG:AG)</f>
        <v>Esther Waisman</v>
      </c>
      <c r="S3483" t="str">
        <f>_xlfn.XLOOKUP(E3483,AF:AF,AI:AI)</f>
        <v>Spain</v>
      </c>
      <c r="T3483">
        <f>WEEKNUM(G3483)</f>
        <v>42</v>
      </c>
      <c r="U3483">
        <f>YEAR(G3483)</f>
        <v>2025</v>
      </c>
      <c r="V3483" s="117">
        <f>IFERROR(Q3483/N3483,"0")</f>
        <v>0.15009647853352628</v>
      </c>
    </row>
    <row r="3484" spans="1:22">
      <c r="A3484" t="str">
        <f>_xlfn.XLOOKUP(D3484,BN:BN,BO:BO)</f>
        <v>México</v>
      </c>
      <c r="B3484" t="s">
        <v>25</v>
      </c>
      <c r="C3484">
        <v>531</v>
      </c>
      <c r="D3484" t="str">
        <f>_xlfn.XLOOKUP(C3484,BH:BH,BI:BI)</f>
        <v>DianaM</v>
      </c>
      <c r="E3484">
        <v>29851</v>
      </c>
      <c r="F3484" t="s">
        <v>1880</v>
      </c>
      <c r="G3484" s="63">
        <v>45864</v>
      </c>
      <c r="H3484" s="63">
        <v>45868</v>
      </c>
      <c r="I3484" t="s">
        <v>376</v>
      </c>
      <c r="J3484" t="str">
        <f>_xlfn.XLOOKUP(I3484,AS:AS,AU:AU)</f>
        <v>Hotel</v>
      </c>
      <c r="K3484" t="s">
        <v>33</v>
      </c>
      <c r="L3484">
        <v>4000</v>
      </c>
      <c r="M3484">
        <f>L3484*_xlfn.XLOOKUP(K3484,AM:AM,AN:AN)</f>
        <v>3440</v>
      </c>
      <c r="N3484">
        <f>L3484*_xlfn.XLOOKUP(K3484,AM:AM,AO:AO)</f>
        <v>4000</v>
      </c>
      <c r="O3484">
        <v>363.58</v>
      </c>
      <c r="P3484">
        <f>O3484*_xlfn.XLOOKUP(K3484,AM:AM,AN:AN)</f>
        <v>312.67879999999997</v>
      </c>
      <c r="Q3484">
        <f>O3484*_xlfn.XLOOKUP(K3484,AM:AM,AO:AO)</f>
        <v>363.58</v>
      </c>
      <c r="R3484" t="str">
        <f>_xlfn.XLOOKUP(E3484,AF:AF,AG:AG)</f>
        <v>CHATEAU SAINT-MARTIN AND SPA</v>
      </c>
      <c r="S3484" t="str">
        <f>_xlfn.XLOOKUP(E3484,AF:AF,AI:AI)</f>
        <v>France</v>
      </c>
      <c r="T3484">
        <f>WEEKNUM(G3484)</f>
        <v>30</v>
      </c>
      <c r="U3484">
        <f>YEAR(G3484)</f>
        <v>2025</v>
      </c>
      <c r="V3484" s="117">
        <f>IFERROR(Q3484/N3484,"0")</f>
        <v>9.089499999999999E-2</v>
      </c>
    </row>
    <row r="3485" spans="1:22">
      <c r="A3485" t="str">
        <f>_xlfn.XLOOKUP(D3485,BN:BN,BO:BO)</f>
        <v>México</v>
      </c>
      <c r="B3485" t="s">
        <v>25</v>
      </c>
      <c r="C3485">
        <v>531</v>
      </c>
      <c r="D3485" t="str">
        <f>_xlfn.XLOOKUP(C3485,BH:BH,BI:BI)</f>
        <v>DianaM</v>
      </c>
      <c r="E3485">
        <v>29880</v>
      </c>
      <c r="F3485" t="s">
        <v>1880</v>
      </c>
      <c r="G3485" s="63">
        <v>45868</v>
      </c>
      <c r="H3485" s="63">
        <v>45871</v>
      </c>
      <c r="I3485" t="s">
        <v>376</v>
      </c>
      <c r="J3485" t="str">
        <f>_xlfn.XLOOKUP(I3485,AS:AS,AU:AU)</f>
        <v>Hotel</v>
      </c>
      <c r="K3485" t="s">
        <v>33</v>
      </c>
      <c r="L3485">
        <v>2663.98</v>
      </c>
      <c r="M3485">
        <f>L3485*_xlfn.XLOOKUP(K3485,AM:AM,AN:AN)</f>
        <v>2291.0228000000002</v>
      </c>
      <c r="N3485">
        <f>L3485*_xlfn.XLOOKUP(K3485,AM:AM,AO:AO)</f>
        <v>2663.98</v>
      </c>
      <c r="O3485">
        <v>266.39999999999998</v>
      </c>
      <c r="P3485">
        <f>O3485*_xlfn.XLOOKUP(K3485,AM:AM,AN:AN)</f>
        <v>229.10399999999998</v>
      </c>
      <c r="Q3485">
        <f>O3485*_xlfn.XLOOKUP(K3485,AM:AM,AO:AO)</f>
        <v>266.39999999999998</v>
      </c>
      <c r="R3485" t="str">
        <f>_xlfn.XLOOKUP(E3485,AF:AF,AG:AG)</f>
        <v>HOTEL LE SAINT PAUL</v>
      </c>
      <c r="S3485" t="str">
        <f>_xlfn.XLOOKUP(E3485,AF:AF,AI:AI)</f>
        <v>France</v>
      </c>
      <c r="T3485">
        <f>WEEKNUM(G3485)</f>
        <v>31</v>
      </c>
      <c r="U3485">
        <f>YEAR(G3485)</f>
        <v>2025</v>
      </c>
      <c r="V3485" s="117">
        <f>IFERROR(Q3485/N3485,"0")</f>
        <v>0.10000075075638705</v>
      </c>
    </row>
    <row r="3486" spans="1:22">
      <c r="A3486" t="str">
        <f>_xlfn.XLOOKUP(D3486,BN:BN,BO:BO)</f>
        <v>México</v>
      </c>
      <c r="B3486" t="s">
        <v>25</v>
      </c>
      <c r="C3486">
        <v>531</v>
      </c>
      <c r="D3486" t="str">
        <f>_xlfn.XLOOKUP(C3486,BH:BH,BI:BI)</f>
        <v>DianaM</v>
      </c>
      <c r="E3486">
        <v>28232</v>
      </c>
      <c r="F3486" t="s">
        <v>1880</v>
      </c>
      <c r="G3486" s="63">
        <v>45871</v>
      </c>
      <c r="H3486" s="63">
        <v>45874</v>
      </c>
      <c r="I3486" t="s">
        <v>376</v>
      </c>
      <c r="J3486" t="str">
        <f>_xlfn.XLOOKUP(I3486,AS:AS,AU:AU)</f>
        <v>Hotel</v>
      </c>
      <c r="K3486" t="s">
        <v>33</v>
      </c>
      <c r="L3486">
        <v>3404.36</v>
      </c>
      <c r="M3486">
        <f>L3486*_xlfn.XLOOKUP(K3486,AM:AM,AN:AN)</f>
        <v>2927.7496000000001</v>
      </c>
      <c r="N3486">
        <f>L3486*_xlfn.XLOOKUP(K3486,AM:AM,AO:AO)</f>
        <v>3404.36</v>
      </c>
      <c r="O3486">
        <v>288.72000000000003</v>
      </c>
      <c r="P3486">
        <f>O3486*_xlfn.XLOOKUP(K3486,AM:AM,AN:AN)</f>
        <v>248.29920000000001</v>
      </c>
      <c r="Q3486">
        <f>O3486*_xlfn.XLOOKUP(K3486,AM:AM,AO:AO)</f>
        <v>288.72000000000003</v>
      </c>
      <c r="R3486" t="str">
        <f>_xlfn.XLOOKUP(E3486,AF:AF,AG:AG)</f>
        <v>HOTEL DU COUVENT</v>
      </c>
      <c r="S3486" t="str">
        <f>_xlfn.XLOOKUP(E3486,AF:AF,AI:AI)</f>
        <v>France</v>
      </c>
      <c r="T3486">
        <f>WEEKNUM(G3486)</f>
        <v>31</v>
      </c>
      <c r="U3486">
        <f>YEAR(G3486)</f>
        <v>2025</v>
      </c>
      <c r="V3486" s="117">
        <f>IFERROR(Q3486/N3486,"0")</f>
        <v>8.4808892126567115E-2</v>
      </c>
    </row>
    <row r="3487" spans="1:22">
      <c r="A3487" t="str">
        <f>_xlfn.XLOOKUP(D3487,BN:BN,BO:BO)</f>
        <v>México</v>
      </c>
      <c r="B3487" t="s">
        <v>25</v>
      </c>
      <c r="C3487">
        <v>531</v>
      </c>
      <c r="D3487" t="str">
        <f>_xlfn.XLOOKUP(C3487,BH:BH,BI:BI)</f>
        <v>DianaM</v>
      </c>
      <c r="E3487">
        <v>24166</v>
      </c>
      <c r="F3487" t="s">
        <v>1880</v>
      </c>
      <c r="G3487" s="63">
        <v>45917</v>
      </c>
      <c r="H3487" s="63">
        <v>45927</v>
      </c>
      <c r="I3487" t="s">
        <v>376</v>
      </c>
      <c r="J3487" t="str">
        <f>_xlfn.XLOOKUP(I3487,AS:AS,AU:AU)</f>
        <v>Hotel</v>
      </c>
      <c r="K3487" t="s">
        <v>33</v>
      </c>
      <c r="L3487">
        <v>23513.54</v>
      </c>
      <c r="M3487">
        <f>L3487*_xlfn.XLOOKUP(K3487,AM:AM,AN:AN)</f>
        <v>20221.644400000001</v>
      </c>
      <c r="N3487">
        <f>L3487*_xlfn.XLOOKUP(K3487,AM:AM,AO:AO)</f>
        <v>23513.54</v>
      </c>
      <c r="O3487">
        <v>2052.1799999999998</v>
      </c>
      <c r="P3487">
        <f>O3487*_xlfn.XLOOKUP(K3487,AM:AM,AN:AN)</f>
        <v>1764.8747999999998</v>
      </c>
      <c r="Q3487">
        <f>O3487*_xlfn.XLOOKUP(K3487,AM:AM,AO:AO)</f>
        <v>2052.1799999999998</v>
      </c>
      <c r="R3487" t="str">
        <f>_xlfn.XLOOKUP(E3487,AF:AF,AG:AG)</f>
        <v>LE BRISTOL PARIS</v>
      </c>
      <c r="S3487" t="str">
        <f>_xlfn.XLOOKUP(E3487,AF:AF,AI:AI)</f>
        <v>France</v>
      </c>
      <c r="T3487">
        <f>WEEKNUM(G3487)</f>
        <v>38</v>
      </c>
      <c r="U3487">
        <f>YEAR(G3487)</f>
        <v>2025</v>
      </c>
      <c r="V3487" s="117">
        <f>IFERROR(Q3487/N3487,"0")</f>
        <v>8.7276522378170185E-2</v>
      </c>
    </row>
    <row r="3488" spans="1:22">
      <c r="A3488" t="str">
        <f>_xlfn.XLOOKUP(D3488,BN:BN,BO:BO)</f>
        <v>México</v>
      </c>
      <c r="B3488" t="s">
        <v>25</v>
      </c>
      <c r="C3488">
        <v>532</v>
      </c>
      <c r="D3488" t="str">
        <f>_xlfn.XLOOKUP(C3488,BH:BH,BI:BI)</f>
        <v>MariellaP</v>
      </c>
      <c r="E3488">
        <v>27301</v>
      </c>
      <c r="F3488" t="s">
        <v>4107</v>
      </c>
      <c r="G3488" s="63">
        <v>45903</v>
      </c>
      <c r="H3488" s="63">
        <v>45912</v>
      </c>
      <c r="I3488" t="s">
        <v>366</v>
      </c>
      <c r="J3488" t="str">
        <f>_xlfn.XLOOKUP(I3488,AS:AS,AU:AU)</f>
        <v>Vuelos</v>
      </c>
      <c r="K3488" t="s">
        <v>33</v>
      </c>
      <c r="L3488">
        <v>1316.43</v>
      </c>
      <c r="M3488">
        <f>L3488*_xlfn.XLOOKUP(K3488,AM:AM,AN:AN)</f>
        <v>1132.1297999999999</v>
      </c>
      <c r="N3488">
        <f>L3488*_xlfn.XLOOKUP(K3488,AM:AM,AO:AO)</f>
        <v>1316.43</v>
      </c>
      <c r="O3488">
        <v>0</v>
      </c>
      <c r="P3488">
        <f>O3488*_xlfn.XLOOKUP(K3488,AM:AM,AN:AN)</f>
        <v>0</v>
      </c>
      <c r="Q3488">
        <f>O3488*_xlfn.XLOOKUP(K3488,AM:AM,AO:AO)</f>
        <v>0</v>
      </c>
      <c r="R3488" t="str">
        <f>_xlfn.XLOOKUP(E3488,AF:AF,AG:AG)</f>
        <v>TURISMO EX MAR, S.A. DE C.V.</v>
      </c>
      <c r="S3488" t="str">
        <f>_xlfn.XLOOKUP(E3488,AF:AF,AI:AI)</f>
        <v>Mexico</v>
      </c>
      <c r="T3488">
        <f>WEEKNUM(G3488)</f>
        <v>36</v>
      </c>
      <c r="U3488">
        <f>YEAR(G3488)</f>
        <v>2025</v>
      </c>
      <c r="V3488" s="117">
        <f>IFERROR(Q3488/N3488,"0")</f>
        <v>0</v>
      </c>
    </row>
    <row r="3489" spans="1:22">
      <c r="A3489" t="str">
        <f>_xlfn.XLOOKUP(D3489,BN:BN,BO:BO)</f>
        <v>México</v>
      </c>
      <c r="B3489" t="s">
        <v>25</v>
      </c>
      <c r="C3489">
        <v>532</v>
      </c>
      <c r="D3489" t="str">
        <f>_xlfn.XLOOKUP(C3489,BH:BH,BI:BI)</f>
        <v>MariellaP</v>
      </c>
      <c r="E3489">
        <v>25409</v>
      </c>
      <c r="F3489" t="s">
        <v>4108</v>
      </c>
      <c r="G3489" s="63">
        <v>45903</v>
      </c>
      <c r="H3489" s="63">
        <v>45912</v>
      </c>
      <c r="I3489" t="s">
        <v>364</v>
      </c>
      <c r="J3489" t="str">
        <f>_xlfn.XLOOKUP(I3489,AS:AS,AU:AU)</f>
        <v>DMC</v>
      </c>
      <c r="K3489" t="s">
        <v>33</v>
      </c>
      <c r="L3489">
        <v>1515</v>
      </c>
      <c r="M3489">
        <f>L3489*_xlfn.XLOOKUP(K3489,AM:AM,AN:AN)</f>
        <v>1302.9000000000001</v>
      </c>
      <c r="N3489">
        <f>L3489*_xlfn.XLOOKUP(K3489,AM:AM,AO:AO)</f>
        <v>1515</v>
      </c>
      <c r="O3489">
        <v>0</v>
      </c>
      <c r="P3489">
        <f>O3489*_xlfn.XLOOKUP(K3489,AM:AM,AN:AN)</f>
        <v>0</v>
      </c>
      <c r="Q3489">
        <f>O3489*_xlfn.XLOOKUP(K3489,AM:AM,AO:AO)</f>
        <v>0</v>
      </c>
      <c r="R3489" t="str">
        <f>_xlfn.XLOOKUP(E3489,AF:AF,AG:AG)</f>
        <v>Nubia Tours</v>
      </c>
      <c r="S3489" t="str">
        <f>_xlfn.XLOOKUP(E3489,AF:AF,AI:AI)</f>
        <v>Egypt</v>
      </c>
      <c r="T3489">
        <f>WEEKNUM(G3489)</f>
        <v>36</v>
      </c>
      <c r="U3489">
        <f>YEAR(G3489)</f>
        <v>2025</v>
      </c>
      <c r="V3489" s="117">
        <f>IFERROR(Q3489/N3489,"0")</f>
        <v>0</v>
      </c>
    </row>
    <row r="3490" spans="1:22">
      <c r="A3490" t="str">
        <f>_xlfn.XLOOKUP(D3490,BN:BN,BO:BO)</f>
        <v>México</v>
      </c>
      <c r="B3490" t="s">
        <v>25</v>
      </c>
      <c r="C3490">
        <v>533</v>
      </c>
      <c r="D3490" t="str">
        <f>_xlfn.XLOOKUP(C3490,BH:BH,BI:BI)</f>
        <v>JorgeG</v>
      </c>
      <c r="E3490">
        <v>29633</v>
      </c>
      <c r="F3490" t="s">
        <v>4109</v>
      </c>
      <c r="G3490" s="63">
        <v>45830</v>
      </c>
      <c r="H3490" s="63">
        <v>45835</v>
      </c>
      <c r="I3490" t="s">
        <v>376</v>
      </c>
      <c r="J3490" t="str">
        <f>_xlfn.XLOOKUP(I3490,AS:AS,AU:AU)</f>
        <v>Hotel</v>
      </c>
      <c r="K3490" t="s">
        <v>33</v>
      </c>
      <c r="L3490">
        <v>2722.85</v>
      </c>
      <c r="M3490">
        <f>L3490*_xlfn.XLOOKUP(K3490,AM:AM,AN:AN)</f>
        <v>2341.6509999999998</v>
      </c>
      <c r="N3490">
        <f>L3490*_xlfn.XLOOKUP(K3490,AM:AM,AO:AO)</f>
        <v>2722.85</v>
      </c>
      <c r="O3490">
        <v>196.08</v>
      </c>
      <c r="P3490">
        <f>O3490*_xlfn.XLOOKUP(K3490,AM:AM,AN:AN)</f>
        <v>168.62880000000001</v>
      </c>
      <c r="Q3490">
        <f>O3490*_xlfn.XLOOKUP(K3490,AM:AM,AO:AO)</f>
        <v>196.08</v>
      </c>
      <c r="R3490" t="str">
        <f>_xlfn.XLOOKUP(E3490,AF:AF,AG:AG)</f>
        <v>SANTA MONICA PROPER HOTEL</v>
      </c>
      <c r="S3490" t="str">
        <f>_xlfn.XLOOKUP(E3490,AF:AF,AI:AI)</f>
        <v>United States</v>
      </c>
      <c r="T3490">
        <f>WEEKNUM(G3490)</f>
        <v>26</v>
      </c>
      <c r="U3490">
        <f>YEAR(G3490)</f>
        <v>2025</v>
      </c>
      <c r="V3490" s="117">
        <f>IFERROR(Q3490/N3490,"0")</f>
        <v>7.2012780726077461E-2</v>
      </c>
    </row>
    <row r="3491" spans="1:22">
      <c r="A3491" t="str">
        <f>_xlfn.XLOOKUP(D3491,BN:BN,BO:BO)</f>
        <v>México</v>
      </c>
      <c r="B3491" t="s">
        <v>25</v>
      </c>
      <c r="C3491">
        <v>534</v>
      </c>
      <c r="D3491" t="str">
        <f>_xlfn.XLOOKUP(C3491,BH:BH,BI:BI)</f>
        <v>DianaM</v>
      </c>
      <c r="E3491">
        <v>27301</v>
      </c>
      <c r="F3491" t="s">
        <v>4110</v>
      </c>
      <c r="G3491" s="63">
        <v>45869</v>
      </c>
      <c r="H3491" s="63">
        <v>45881</v>
      </c>
      <c r="I3491" t="s">
        <v>366</v>
      </c>
      <c r="J3491" t="str">
        <f>_xlfn.XLOOKUP(I3491,AS:AS,AU:AU)</f>
        <v>Vuelos</v>
      </c>
      <c r="K3491" t="s">
        <v>33</v>
      </c>
      <c r="L3491">
        <v>7694.36</v>
      </c>
      <c r="M3491">
        <f>L3491*_xlfn.XLOOKUP(K3491,AM:AM,AN:AN)</f>
        <v>6617.1495999999997</v>
      </c>
      <c r="N3491">
        <f>L3491*_xlfn.XLOOKUP(K3491,AM:AM,AO:AO)</f>
        <v>7694.36</v>
      </c>
      <c r="O3491">
        <v>0</v>
      </c>
      <c r="P3491">
        <f>O3491*_xlfn.XLOOKUP(K3491,AM:AM,AN:AN)</f>
        <v>0</v>
      </c>
      <c r="Q3491">
        <f>O3491*_xlfn.XLOOKUP(K3491,AM:AM,AO:AO)</f>
        <v>0</v>
      </c>
      <c r="R3491" t="str">
        <f>_xlfn.XLOOKUP(E3491,AF:AF,AG:AG)</f>
        <v>TURISMO EX MAR, S.A. DE C.V.</v>
      </c>
      <c r="S3491" t="str">
        <f>_xlfn.XLOOKUP(E3491,AF:AF,AI:AI)</f>
        <v>Mexico</v>
      </c>
      <c r="T3491">
        <f>WEEKNUM(G3491)</f>
        <v>31</v>
      </c>
      <c r="U3491">
        <f>YEAR(G3491)</f>
        <v>2025</v>
      </c>
      <c r="V3491" s="117">
        <f>IFERROR(Q3491/N3491,"0")</f>
        <v>0</v>
      </c>
    </row>
    <row r="3492" spans="1:22">
      <c r="A3492" t="str">
        <f>_xlfn.XLOOKUP(D3492,BN:BN,BO:BO)</f>
        <v>México</v>
      </c>
      <c r="B3492" t="s">
        <v>25</v>
      </c>
      <c r="C3492">
        <v>534</v>
      </c>
      <c r="D3492" t="str">
        <f>_xlfn.XLOOKUP(C3492,BH:BH,BI:BI)</f>
        <v>DianaM</v>
      </c>
      <c r="E3492">
        <v>27301</v>
      </c>
      <c r="F3492" t="s">
        <v>4111</v>
      </c>
      <c r="G3492" s="63">
        <v>45869</v>
      </c>
      <c r="H3492" s="63">
        <v>45881</v>
      </c>
      <c r="I3492" t="s">
        <v>366</v>
      </c>
      <c r="J3492" t="str">
        <f>_xlfn.XLOOKUP(I3492,AS:AS,AU:AU)</f>
        <v>Vuelos</v>
      </c>
      <c r="K3492" t="s">
        <v>33</v>
      </c>
      <c r="L3492">
        <v>7694.36</v>
      </c>
      <c r="M3492">
        <f>L3492*_xlfn.XLOOKUP(K3492,AM:AM,AN:AN)</f>
        <v>6617.1495999999997</v>
      </c>
      <c r="N3492">
        <f>L3492*_xlfn.XLOOKUP(K3492,AM:AM,AO:AO)</f>
        <v>7694.36</v>
      </c>
      <c r="O3492">
        <v>0</v>
      </c>
      <c r="P3492">
        <f>O3492*_xlfn.XLOOKUP(K3492,AM:AM,AN:AN)</f>
        <v>0</v>
      </c>
      <c r="Q3492">
        <f>O3492*_xlfn.XLOOKUP(K3492,AM:AM,AO:AO)</f>
        <v>0</v>
      </c>
      <c r="R3492" t="str">
        <f>_xlfn.XLOOKUP(E3492,AF:AF,AG:AG)</f>
        <v>TURISMO EX MAR, S.A. DE C.V.</v>
      </c>
      <c r="S3492" t="str">
        <f>_xlfn.XLOOKUP(E3492,AF:AF,AI:AI)</f>
        <v>Mexico</v>
      </c>
      <c r="T3492">
        <f>WEEKNUM(G3492)</f>
        <v>31</v>
      </c>
      <c r="U3492">
        <f>YEAR(G3492)</f>
        <v>2025</v>
      </c>
      <c r="V3492" s="117">
        <f>IFERROR(Q3492/N3492,"0")</f>
        <v>0</v>
      </c>
    </row>
    <row r="3493" spans="1:22">
      <c r="A3493" t="str">
        <f>_xlfn.XLOOKUP(D3493,BN:BN,BO:BO)</f>
        <v>México</v>
      </c>
      <c r="B3493" t="s">
        <v>25</v>
      </c>
      <c r="C3493">
        <v>534</v>
      </c>
      <c r="D3493" t="str">
        <f>_xlfn.XLOOKUP(C3493,BH:BH,BI:BI)</f>
        <v>DianaM</v>
      </c>
      <c r="E3493">
        <v>0</v>
      </c>
      <c r="F3493" t="s">
        <v>4112</v>
      </c>
      <c r="G3493" s="63">
        <v>45869</v>
      </c>
      <c r="H3493" s="63">
        <v>45881</v>
      </c>
      <c r="I3493" t="s">
        <v>396</v>
      </c>
      <c r="J3493" t="str">
        <f>_xlfn.XLOOKUP(I3493,AS:AS,AU:AU)</f>
        <v>Honorarios</v>
      </c>
      <c r="K3493" t="s">
        <v>33</v>
      </c>
      <c r="L3493">
        <v>100</v>
      </c>
      <c r="M3493">
        <f>L3493*_xlfn.XLOOKUP(K3493,AM:AM,AN:AN)</f>
        <v>86</v>
      </c>
      <c r="N3493">
        <f>L3493*_xlfn.XLOOKUP(K3493,AM:AM,AO:AO)</f>
        <v>100</v>
      </c>
      <c r="O3493">
        <v>100</v>
      </c>
      <c r="P3493">
        <f>O3493*_xlfn.XLOOKUP(K3493,AM:AM,AN:AN)</f>
        <v>86</v>
      </c>
      <c r="Q3493">
        <f>O3493*_xlfn.XLOOKUP(K3493,AM:AM,AO:AO)</f>
        <v>100</v>
      </c>
      <c r="R3493" t="str">
        <f>_xlfn.XLOOKUP(E3493,AF:AF,AG:AG)</f>
        <v>FEES</v>
      </c>
      <c r="S3493">
        <f>_xlfn.XLOOKUP(E3493,AF:AF,AI:AI)</f>
        <v>0</v>
      </c>
      <c r="T3493">
        <f>WEEKNUM(G3493)</f>
        <v>31</v>
      </c>
      <c r="U3493">
        <f>YEAR(G3493)</f>
        <v>2025</v>
      </c>
      <c r="V3493" s="117">
        <f>IFERROR(Q3493/N3493,"0")</f>
        <v>1</v>
      </c>
    </row>
    <row r="3494" spans="1:22">
      <c r="A3494" t="str">
        <f>_xlfn.XLOOKUP(D3494,BN:BN,BO:BO)</f>
        <v>México</v>
      </c>
      <c r="B3494" t="s">
        <v>25</v>
      </c>
      <c r="C3494">
        <v>534</v>
      </c>
      <c r="D3494" t="str">
        <f>_xlfn.XLOOKUP(C3494,BH:BH,BI:BI)</f>
        <v>DianaM</v>
      </c>
      <c r="E3494">
        <v>27719</v>
      </c>
      <c r="F3494" t="s">
        <v>4113</v>
      </c>
      <c r="G3494" s="63">
        <v>45870</v>
      </c>
      <c r="H3494" s="63">
        <v>45874</v>
      </c>
      <c r="I3494" t="s">
        <v>376</v>
      </c>
      <c r="J3494" t="str">
        <f>_xlfn.XLOOKUP(I3494,AS:AS,AU:AU)</f>
        <v>Hotel</v>
      </c>
      <c r="K3494" t="s">
        <v>33</v>
      </c>
      <c r="L3494">
        <v>6420.82</v>
      </c>
      <c r="M3494">
        <f>L3494*_xlfn.XLOOKUP(K3494,AM:AM,AN:AN)</f>
        <v>5521.9051999999992</v>
      </c>
      <c r="N3494">
        <f>L3494*_xlfn.XLOOKUP(K3494,AM:AM,AO:AO)</f>
        <v>6420.82</v>
      </c>
      <c r="O3494">
        <v>583.71</v>
      </c>
      <c r="P3494">
        <f>O3494*_xlfn.XLOOKUP(K3494,AM:AM,AN:AN)</f>
        <v>501.99060000000003</v>
      </c>
      <c r="Q3494">
        <f>O3494*_xlfn.XLOOKUP(K3494,AM:AM,AO:AO)</f>
        <v>583.71</v>
      </c>
      <c r="R3494" t="str">
        <f>_xlfn.XLOOKUP(E3494,AF:AF,AG:AG)</f>
        <v>STOCKHOLM STADSHOTELL</v>
      </c>
      <c r="S3494" t="str">
        <f>_xlfn.XLOOKUP(E3494,AF:AF,AI:AI)</f>
        <v>Sweden</v>
      </c>
      <c r="T3494">
        <f>WEEKNUM(G3494)</f>
        <v>31</v>
      </c>
      <c r="U3494">
        <f>YEAR(G3494)</f>
        <v>2025</v>
      </c>
      <c r="V3494" s="117">
        <f>IFERROR(Q3494/N3494,"0")</f>
        <v>9.0908949324229632E-2</v>
      </c>
    </row>
    <row r="3495" spans="1:22">
      <c r="A3495" t="str">
        <f>_xlfn.XLOOKUP(D3495,BN:BN,BO:BO)</f>
        <v>México</v>
      </c>
      <c r="B3495" t="s">
        <v>25</v>
      </c>
      <c r="C3495">
        <v>534</v>
      </c>
      <c r="D3495" t="str">
        <f>_xlfn.XLOOKUP(C3495,BH:BH,BI:BI)</f>
        <v>DianaM</v>
      </c>
      <c r="E3495">
        <v>27613</v>
      </c>
      <c r="F3495" t="s">
        <v>1880</v>
      </c>
      <c r="G3495" s="63">
        <v>45877</v>
      </c>
      <c r="H3495" s="63">
        <v>45879</v>
      </c>
      <c r="I3495" t="s">
        <v>376</v>
      </c>
      <c r="J3495" t="str">
        <f>_xlfn.XLOOKUP(I3495,AS:AS,AU:AU)</f>
        <v>Hotel</v>
      </c>
      <c r="K3495" t="s">
        <v>33</v>
      </c>
      <c r="L3495">
        <v>2298.77</v>
      </c>
      <c r="M3495">
        <f>L3495*_xlfn.XLOOKUP(K3495,AM:AM,AN:AN)</f>
        <v>1976.9422</v>
      </c>
      <c r="N3495">
        <f>L3495*_xlfn.XLOOKUP(K3495,AM:AM,AO:AO)</f>
        <v>2298.77</v>
      </c>
      <c r="O3495">
        <v>170.18</v>
      </c>
      <c r="P3495">
        <f>O3495*_xlfn.XLOOKUP(K3495,AM:AM,AN:AN)</f>
        <v>146.35480000000001</v>
      </c>
      <c r="Q3495">
        <f>O3495*_xlfn.XLOOKUP(K3495,AM:AM,AO:AO)</f>
        <v>170.18</v>
      </c>
      <c r="R3495" t="str">
        <f>_xlfn.XLOOKUP(E3495,AF:AF,AG:AG)</f>
        <v>SOMMERRO</v>
      </c>
      <c r="S3495" t="str">
        <f>_xlfn.XLOOKUP(E3495,AF:AF,AI:AI)</f>
        <v>Norway</v>
      </c>
      <c r="T3495">
        <f>WEEKNUM(G3495)</f>
        <v>32</v>
      </c>
      <c r="U3495">
        <f>YEAR(G3495)</f>
        <v>2025</v>
      </c>
      <c r="V3495" s="117">
        <f>IFERROR(Q3495/N3495,"0")</f>
        <v>7.4030894782862136E-2</v>
      </c>
    </row>
    <row r="3496" spans="1:22">
      <c r="A3496" t="str">
        <f>_xlfn.XLOOKUP(D3496,BN:BN,BO:BO)</f>
        <v>México</v>
      </c>
      <c r="B3496" t="s">
        <v>25</v>
      </c>
      <c r="C3496">
        <v>534</v>
      </c>
      <c r="D3496" t="str">
        <f>_xlfn.XLOOKUP(C3496,BH:BH,BI:BI)</f>
        <v>DianaM</v>
      </c>
      <c r="E3496">
        <v>24991</v>
      </c>
      <c r="F3496" t="s">
        <v>1880</v>
      </c>
      <c r="G3496" s="63">
        <v>45869</v>
      </c>
      <c r="H3496" s="63">
        <v>45881</v>
      </c>
      <c r="I3496" t="s">
        <v>376</v>
      </c>
      <c r="J3496" t="str">
        <f>_xlfn.XLOOKUP(I3496,AS:AS,AU:AU)</f>
        <v>Hotel</v>
      </c>
      <c r="K3496" t="s">
        <v>33</v>
      </c>
      <c r="L3496">
        <v>7640.82</v>
      </c>
      <c r="M3496">
        <f>L3496*_xlfn.XLOOKUP(K3496,AM:AM,AN:AN)</f>
        <v>6571.1052</v>
      </c>
      <c r="N3496">
        <f>L3496*_xlfn.XLOOKUP(K3496,AM:AM,AO:AO)</f>
        <v>7640.82</v>
      </c>
      <c r="O3496">
        <v>438.16</v>
      </c>
      <c r="P3496">
        <f>O3496*_xlfn.XLOOKUP(K3496,AM:AM,AN:AN)</f>
        <v>376.81760000000003</v>
      </c>
      <c r="Q3496">
        <f>O3496*_xlfn.XLOOKUP(K3496,AM:AM,AO:AO)</f>
        <v>438.16</v>
      </c>
      <c r="R3496" t="str">
        <f>_xlfn.XLOOKUP(E3496,AF:AF,AG:AG)</f>
        <v>HOTEL SANDERS</v>
      </c>
      <c r="S3496" t="str">
        <f>_xlfn.XLOOKUP(E3496,AF:AF,AI:AI)</f>
        <v>Denmark</v>
      </c>
      <c r="T3496">
        <f>WEEKNUM(G3496)</f>
        <v>31</v>
      </c>
      <c r="U3496">
        <f>YEAR(G3496)</f>
        <v>2025</v>
      </c>
      <c r="V3496" s="117">
        <f>IFERROR(Q3496/N3496,"0")</f>
        <v>5.7344630550124204E-2</v>
      </c>
    </row>
    <row r="3497" spans="1:22">
      <c r="A3497" t="str">
        <f>_xlfn.XLOOKUP(D3497,BN:BN,BO:BO)</f>
        <v>México</v>
      </c>
      <c r="B3497" t="s">
        <v>25</v>
      </c>
      <c r="C3497">
        <v>534</v>
      </c>
      <c r="D3497" t="str">
        <f>_xlfn.XLOOKUP(C3497,BH:BH,BI:BI)</f>
        <v>DianaM</v>
      </c>
      <c r="E3497">
        <v>29983</v>
      </c>
      <c r="F3497" t="s">
        <v>1880</v>
      </c>
      <c r="G3497" s="63">
        <v>45869</v>
      </c>
      <c r="H3497" s="63">
        <v>45881</v>
      </c>
      <c r="I3497" t="s">
        <v>376</v>
      </c>
      <c r="J3497" t="str">
        <f>_xlfn.XLOOKUP(I3497,AS:AS,AU:AU)</f>
        <v>Hotel</v>
      </c>
      <c r="K3497" t="s">
        <v>33</v>
      </c>
      <c r="L3497">
        <v>2029</v>
      </c>
      <c r="M3497">
        <f>L3497*_xlfn.XLOOKUP(K3497,AM:AM,AN:AN)</f>
        <v>1744.94</v>
      </c>
      <c r="N3497">
        <f>L3497*_xlfn.XLOOKUP(K3497,AM:AM,AO:AO)</f>
        <v>2029</v>
      </c>
      <c r="O3497">
        <v>485.22</v>
      </c>
      <c r="P3497">
        <f>O3497*_xlfn.XLOOKUP(K3497,AM:AM,AN:AN)</f>
        <v>417.28919999999999</v>
      </c>
      <c r="Q3497">
        <f>O3497*_xlfn.XLOOKUP(K3497,AM:AM,AO:AO)</f>
        <v>485.22</v>
      </c>
      <c r="R3497" t="str">
        <f>_xlfn.XLOOKUP(E3497,AF:AF,AG:AG)</f>
        <v>HOTEL BROSUNDET</v>
      </c>
      <c r="S3497" t="str">
        <f>_xlfn.XLOOKUP(E3497,AF:AF,AI:AI)</f>
        <v>Norway</v>
      </c>
      <c r="T3497">
        <f>WEEKNUM(G3497)</f>
        <v>31</v>
      </c>
      <c r="U3497">
        <f>YEAR(G3497)</f>
        <v>2025</v>
      </c>
      <c r="V3497" s="117">
        <f>IFERROR(Q3497/N3497,"0")</f>
        <v>0.23914243469689503</v>
      </c>
    </row>
    <row r="3498" spans="1:22">
      <c r="A3498" t="str">
        <f>_xlfn.XLOOKUP(D3498,BN:BN,BO:BO)</f>
        <v>México</v>
      </c>
      <c r="B3498" t="s">
        <v>25</v>
      </c>
      <c r="C3498">
        <v>534</v>
      </c>
      <c r="D3498" t="str">
        <f>_xlfn.XLOOKUP(C3498,BH:BH,BI:BI)</f>
        <v>DianaM</v>
      </c>
      <c r="E3498">
        <v>27301</v>
      </c>
      <c r="F3498" t="s">
        <v>2043</v>
      </c>
      <c r="G3498" s="63">
        <v>45869</v>
      </c>
      <c r="H3498" s="63">
        <v>45881</v>
      </c>
      <c r="I3498" t="s">
        <v>366</v>
      </c>
      <c r="J3498" t="str">
        <f>_xlfn.XLOOKUP(I3498,AS:AS,AU:AU)</f>
        <v>Vuelos</v>
      </c>
      <c r="K3498" t="s">
        <v>33</v>
      </c>
      <c r="L3498">
        <v>0</v>
      </c>
      <c r="M3498">
        <f>L3498*_xlfn.XLOOKUP(K3498,AM:AM,AN:AN)</f>
        <v>0</v>
      </c>
      <c r="N3498">
        <f>L3498*_xlfn.XLOOKUP(K3498,AM:AM,AO:AO)</f>
        <v>0</v>
      </c>
      <c r="O3498">
        <v>0</v>
      </c>
      <c r="P3498">
        <f>O3498*_xlfn.XLOOKUP(K3498,AM:AM,AN:AN)</f>
        <v>0</v>
      </c>
      <c r="Q3498">
        <f>O3498*_xlfn.XLOOKUP(K3498,AM:AM,AO:AO)</f>
        <v>0</v>
      </c>
      <c r="R3498" t="str">
        <f>_xlfn.XLOOKUP(E3498,AF:AF,AG:AG)</f>
        <v>TURISMO EX MAR, S.A. DE C.V.</v>
      </c>
      <c r="S3498" t="str">
        <f>_xlfn.XLOOKUP(E3498,AF:AF,AI:AI)</f>
        <v>Mexico</v>
      </c>
      <c r="T3498">
        <f>WEEKNUM(G3498)</f>
        <v>31</v>
      </c>
      <c r="U3498">
        <f>YEAR(G3498)</f>
        <v>2025</v>
      </c>
      <c r="V3498" s="117" t="str">
        <f>IFERROR(Q3498/N3498,"0")</f>
        <v>0</v>
      </c>
    </row>
    <row r="3499" spans="1:22">
      <c r="A3499" t="str">
        <f>_xlfn.XLOOKUP(D3499,BN:BN,BO:BO)</f>
        <v>México</v>
      </c>
      <c r="B3499" t="s">
        <v>25</v>
      </c>
      <c r="C3499">
        <v>534</v>
      </c>
      <c r="D3499" t="str">
        <f>_xlfn.XLOOKUP(C3499,BH:BH,BI:BI)</f>
        <v>DianaM</v>
      </c>
      <c r="E3499">
        <v>27301</v>
      </c>
      <c r="F3499" t="s">
        <v>2043</v>
      </c>
      <c r="G3499" s="63">
        <v>45869</v>
      </c>
      <c r="H3499" s="63">
        <v>45881</v>
      </c>
      <c r="I3499" t="s">
        <v>366</v>
      </c>
      <c r="J3499" t="str">
        <f>_xlfn.XLOOKUP(I3499,AS:AS,AU:AU)</f>
        <v>Vuelos</v>
      </c>
      <c r="K3499" t="s">
        <v>33</v>
      </c>
      <c r="L3499">
        <v>0</v>
      </c>
      <c r="M3499">
        <f>L3499*_xlfn.XLOOKUP(K3499,AM:AM,AN:AN)</f>
        <v>0</v>
      </c>
      <c r="N3499">
        <f>L3499*_xlfn.XLOOKUP(K3499,AM:AM,AO:AO)</f>
        <v>0</v>
      </c>
      <c r="O3499">
        <v>0</v>
      </c>
      <c r="P3499">
        <f>O3499*_xlfn.XLOOKUP(K3499,AM:AM,AN:AN)</f>
        <v>0</v>
      </c>
      <c r="Q3499">
        <f>O3499*_xlfn.XLOOKUP(K3499,AM:AM,AO:AO)</f>
        <v>0</v>
      </c>
      <c r="R3499" t="str">
        <f>_xlfn.XLOOKUP(E3499,AF:AF,AG:AG)</f>
        <v>TURISMO EX MAR, S.A. DE C.V.</v>
      </c>
      <c r="S3499" t="str">
        <f>_xlfn.XLOOKUP(E3499,AF:AF,AI:AI)</f>
        <v>Mexico</v>
      </c>
      <c r="T3499">
        <f>WEEKNUM(G3499)</f>
        <v>31</v>
      </c>
      <c r="U3499">
        <f>YEAR(G3499)</f>
        <v>2025</v>
      </c>
      <c r="V3499" s="117" t="str">
        <f>IFERROR(Q3499/N3499,"0")</f>
        <v>0</v>
      </c>
    </row>
    <row r="3500" spans="1:22">
      <c r="A3500" t="str">
        <f>_xlfn.XLOOKUP(D3500,BN:BN,BO:BO)</f>
        <v>México</v>
      </c>
      <c r="B3500" t="s">
        <v>25</v>
      </c>
      <c r="C3500">
        <v>534</v>
      </c>
      <c r="D3500" t="str">
        <f>_xlfn.XLOOKUP(C3500,BH:BH,BI:BI)</f>
        <v>DianaM</v>
      </c>
      <c r="E3500">
        <v>0</v>
      </c>
      <c r="F3500" t="s">
        <v>4114</v>
      </c>
      <c r="G3500" s="63">
        <v>45869</v>
      </c>
      <c r="H3500" s="63">
        <v>45881</v>
      </c>
      <c r="I3500" t="s">
        <v>396</v>
      </c>
      <c r="J3500" t="str">
        <f>_xlfn.XLOOKUP(I3500,AS:AS,AU:AU)</f>
        <v>Honorarios</v>
      </c>
      <c r="K3500" t="s">
        <v>33</v>
      </c>
      <c r="L3500">
        <v>100</v>
      </c>
      <c r="M3500">
        <f>L3500*_xlfn.XLOOKUP(K3500,AM:AM,AN:AN)</f>
        <v>86</v>
      </c>
      <c r="N3500">
        <f>L3500*_xlfn.XLOOKUP(K3500,AM:AM,AO:AO)</f>
        <v>100</v>
      </c>
      <c r="O3500">
        <v>100</v>
      </c>
      <c r="P3500">
        <f>O3500*_xlfn.XLOOKUP(K3500,AM:AM,AN:AN)</f>
        <v>86</v>
      </c>
      <c r="Q3500">
        <f>O3500*_xlfn.XLOOKUP(K3500,AM:AM,AO:AO)</f>
        <v>100</v>
      </c>
      <c r="R3500" t="str">
        <f>_xlfn.XLOOKUP(E3500,AF:AF,AG:AG)</f>
        <v>FEES</v>
      </c>
      <c r="S3500">
        <f>_xlfn.XLOOKUP(E3500,AF:AF,AI:AI)</f>
        <v>0</v>
      </c>
      <c r="T3500">
        <f>WEEKNUM(G3500)</f>
        <v>31</v>
      </c>
      <c r="U3500">
        <f>YEAR(G3500)</f>
        <v>2025</v>
      </c>
      <c r="V3500" s="117">
        <f>IFERROR(Q3500/N3500,"0")</f>
        <v>1</v>
      </c>
    </row>
    <row r="3501" spans="1:22">
      <c r="A3501" t="str">
        <f>_xlfn.XLOOKUP(D3501,BN:BN,BO:BO)</f>
        <v>México</v>
      </c>
      <c r="B3501" t="s">
        <v>25</v>
      </c>
      <c r="C3501">
        <v>534</v>
      </c>
      <c r="D3501" t="str">
        <f>_xlfn.XLOOKUP(C3501,BH:BH,BI:BI)</f>
        <v>DianaM</v>
      </c>
      <c r="E3501">
        <v>27301</v>
      </c>
      <c r="F3501" t="s">
        <v>4115</v>
      </c>
      <c r="G3501" s="63">
        <v>45869</v>
      </c>
      <c r="H3501" s="63">
        <v>45881</v>
      </c>
      <c r="I3501" t="s">
        <v>366</v>
      </c>
      <c r="J3501" t="str">
        <f>_xlfn.XLOOKUP(I3501,AS:AS,AU:AU)</f>
        <v>Vuelos</v>
      </c>
      <c r="K3501" t="s">
        <v>33</v>
      </c>
      <c r="L3501">
        <v>6957.15</v>
      </c>
      <c r="M3501">
        <f>L3501*_xlfn.XLOOKUP(K3501,AM:AM,AN:AN)</f>
        <v>5983.1489999999994</v>
      </c>
      <c r="N3501">
        <f>L3501*_xlfn.XLOOKUP(K3501,AM:AM,AO:AO)</f>
        <v>6957.15</v>
      </c>
      <c r="O3501">
        <v>0</v>
      </c>
      <c r="P3501">
        <f>O3501*_xlfn.XLOOKUP(K3501,AM:AM,AN:AN)</f>
        <v>0</v>
      </c>
      <c r="Q3501">
        <f>O3501*_xlfn.XLOOKUP(K3501,AM:AM,AO:AO)</f>
        <v>0</v>
      </c>
      <c r="R3501" t="str">
        <f>_xlfn.XLOOKUP(E3501,AF:AF,AG:AG)</f>
        <v>TURISMO EX MAR, S.A. DE C.V.</v>
      </c>
      <c r="S3501" t="str">
        <f>_xlfn.XLOOKUP(E3501,AF:AF,AI:AI)</f>
        <v>Mexico</v>
      </c>
      <c r="T3501">
        <f>WEEKNUM(G3501)</f>
        <v>31</v>
      </c>
      <c r="U3501">
        <f>YEAR(G3501)</f>
        <v>2025</v>
      </c>
      <c r="V3501" s="117">
        <f>IFERROR(Q3501/N3501,"0")</f>
        <v>0</v>
      </c>
    </row>
    <row r="3502" spans="1:22">
      <c r="A3502" t="str">
        <f>_xlfn.XLOOKUP(D3502,BN:BN,BO:BO)</f>
        <v>México</v>
      </c>
      <c r="B3502" t="s">
        <v>25</v>
      </c>
      <c r="C3502">
        <v>534</v>
      </c>
      <c r="D3502" t="str">
        <f>_xlfn.XLOOKUP(C3502,BH:BH,BI:BI)</f>
        <v>DianaM</v>
      </c>
      <c r="E3502">
        <v>0</v>
      </c>
      <c r="F3502" t="s">
        <v>4116</v>
      </c>
      <c r="G3502" s="63">
        <v>45869</v>
      </c>
      <c r="H3502" s="63">
        <v>45881</v>
      </c>
      <c r="I3502" t="s">
        <v>396</v>
      </c>
      <c r="J3502" t="str">
        <f>_xlfn.XLOOKUP(I3502,AS:AS,AU:AU)</f>
        <v>Honorarios</v>
      </c>
      <c r="K3502" t="s">
        <v>33</v>
      </c>
      <c r="L3502">
        <v>50</v>
      </c>
      <c r="M3502">
        <f>L3502*_xlfn.XLOOKUP(K3502,AM:AM,AN:AN)</f>
        <v>43</v>
      </c>
      <c r="N3502">
        <f>L3502*_xlfn.XLOOKUP(K3502,AM:AM,AO:AO)</f>
        <v>50</v>
      </c>
      <c r="O3502">
        <v>50</v>
      </c>
      <c r="P3502">
        <f>O3502*_xlfn.XLOOKUP(K3502,AM:AM,AN:AN)</f>
        <v>43</v>
      </c>
      <c r="Q3502">
        <f>O3502*_xlfn.XLOOKUP(K3502,AM:AM,AO:AO)</f>
        <v>50</v>
      </c>
      <c r="R3502" t="str">
        <f>_xlfn.XLOOKUP(E3502,AF:AF,AG:AG)</f>
        <v>FEES</v>
      </c>
      <c r="S3502">
        <f>_xlfn.XLOOKUP(E3502,AF:AF,AI:AI)</f>
        <v>0</v>
      </c>
      <c r="T3502">
        <f>WEEKNUM(G3502)</f>
        <v>31</v>
      </c>
      <c r="U3502">
        <f>YEAR(G3502)</f>
        <v>2025</v>
      </c>
      <c r="V3502" s="117">
        <f>IFERROR(Q3502/N3502,"0")</f>
        <v>1</v>
      </c>
    </row>
    <row r="3503" spans="1:22">
      <c r="A3503" t="str">
        <f>_xlfn.XLOOKUP(D3503,BN:BN,BO:BO)</f>
        <v>México</v>
      </c>
      <c r="B3503" t="s">
        <v>25</v>
      </c>
      <c r="C3503">
        <v>534</v>
      </c>
      <c r="D3503" t="str">
        <f>_xlfn.XLOOKUP(C3503,BH:BH,BI:BI)</f>
        <v>DianaM</v>
      </c>
      <c r="E3503">
        <v>27301</v>
      </c>
      <c r="F3503" t="s">
        <v>4117</v>
      </c>
      <c r="G3503" s="63">
        <v>45869</v>
      </c>
      <c r="H3503" s="63">
        <v>45881</v>
      </c>
      <c r="I3503" t="s">
        <v>366</v>
      </c>
      <c r="J3503" t="str">
        <f>_xlfn.XLOOKUP(I3503,AS:AS,AU:AU)</f>
        <v>Vuelos</v>
      </c>
      <c r="K3503" t="s">
        <v>33</v>
      </c>
      <c r="L3503">
        <v>0</v>
      </c>
      <c r="M3503">
        <f>L3503*_xlfn.XLOOKUP(K3503,AM:AM,AN:AN)</f>
        <v>0</v>
      </c>
      <c r="N3503">
        <f>L3503*_xlfn.XLOOKUP(K3503,AM:AM,AO:AO)</f>
        <v>0</v>
      </c>
      <c r="O3503">
        <v>0</v>
      </c>
      <c r="P3503">
        <f>O3503*_xlfn.XLOOKUP(K3503,AM:AM,AN:AN)</f>
        <v>0</v>
      </c>
      <c r="Q3503">
        <f>O3503*_xlfn.XLOOKUP(K3503,AM:AM,AO:AO)</f>
        <v>0</v>
      </c>
      <c r="R3503" t="str">
        <f>_xlfn.XLOOKUP(E3503,AF:AF,AG:AG)</f>
        <v>TURISMO EX MAR, S.A. DE C.V.</v>
      </c>
      <c r="S3503" t="str">
        <f>_xlfn.XLOOKUP(E3503,AF:AF,AI:AI)</f>
        <v>Mexico</v>
      </c>
      <c r="T3503">
        <f>WEEKNUM(G3503)</f>
        <v>31</v>
      </c>
      <c r="U3503">
        <f>YEAR(G3503)</f>
        <v>2025</v>
      </c>
      <c r="V3503" s="117" t="str">
        <f>IFERROR(Q3503/N3503,"0")</f>
        <v>0</v>
      </c>
    </row>
    <row r="3504" spans="1:22">
      <c r="A3504" t="str">
        <f>_xlfn.XLOOKUP(D3504,BN:BN,BO:BO)</f>
        <v>México</v>
      </c>
      <c r="B3504" t="s">
        <v>25</v>
      </c>
      <c r="C3504">
        <v>534</v>
      </c>
      <c r="D3504" t="str">
        <f>_xlfn.XLOOKUP(C3504,BH:BH,BI:BI)</f>
        <v>DianaM</v>
      </c>
      <c r="E3504">
        <v>30313</v>
      </c>
      <c r="F3504" t="s">
        <v>4118</v>
      </c>
      <c r="G3504" s="63">
        <v>45869</v>
      </c>
      <c r="H3504" s="63">
        <v>45881</v>
      </c>
      <c r="I3504" t="s">
        <v>477</v>
      </c>
      <c r="J3504" t="str">
        <f>_xlfn.XLOOKUP(I3504,AS:AS,AU:AU)</f>
        <v>Traslados</v>
      </c>
      <c r="K3504" t="s">
        <v>33</v>
      </c>
      <c r="L3504">
        <v>610</v>
      </c>
      <c r="M3504">
        <f>L3504*_xlfn.XLOOKUP(K3504,AM:AM,AN:AN)</f>
        <v>524.6</v>
      </c>
      <c r="N3504">
        <f>L3504*_xlfn.XLOOKUP(K3504,AM:AM,AO:AO)</f>
        <v>610</v>
      </c>
      <c r="O3504">
        <v>0</v>
      </c>
      <c r="P3504">
        <f>O3504*_xlfn.XLOOKUP(K3504,AM:AM,AN:AN)</f>
        <v>0</v>
      </c>
      <c r="Q3504">
        <f>O3504*_xlfn.XLOOKUP(K3504,AM:AM,AO:AO)</f>
        <v>0</v>
      </c>
      <c r="R3504" t="str">
        <f>_xlfn.XLOOKUP(E3504,AF:AF,AG:AG)</f>
        <v>Sj trains in Sweden</v>
      </c>
      <c r="S3504" t="str">
        <f>_xlfn.XLOOKUP(E3504,AF:AF,AI:AI)</f>
        <v>Sweden</v>
      </c>
      <c r="T3504">
        <f>WEEKNUM(G3504)</f>
        <v>31</v>
      </c>
      <c r="U3504">
        <f>YEAR(G3504)</f>
        <v>2025</v>
      </c>
      <c r="V3504" s="117">
        <f>IFERROR(Q3504/N3504,"0")</f>
        <v>0</v>
      </c>
    </row>
    <row r="3505" spans="1:22">
      <c r="A3505" t="str">
        <f>_xlfn.XLOOKUP(D3505,BN:BN,BO:BO)</f>
        <v>México</v>
      </c>
      <c r="B3505" t="s">
        <v>25</v>
      </c>
      <c r="C3505">
        <v>534</v>
      </c>
      <c r="D3505" t="str">
        <f>_xlfn.XLOOKUP(C3505,BH:BH,BI:BI)</f>
        <v>DianaM</v>
      </c>
      <c r="E3505">
        <v>30313</v>
      </c>
      <c r="F3505" t="s">
        <v>4119</v>
      </c>
      <c r="G3505" s="63">
        <v>45869</v>
      </c>
      <c r="H3505" s="63">
        <v>45881</v>
      </c>
      <c r="I3505" t="s">
        <v>477</v>
      </c>
      <c r="J3505" t="str">
        <f>_xlfn.XLOOKUP(I3505,AS:AS,AU:AU)</f>
        <v>Traslados</v>
      </c>
      <c r="K3505" t="s">
        <v>33</v>
      </c>
      <c r="L3505">
        <v>667.6</v>
      </c>
      <c r="M3505">
        <f>L3505*_xlfn.XLOOKUP(K3505,AM:AM,AN:AN)</f>
        <v>574.13599999999997</v>
      </c>
      <c r="N3505">
        <f>L3505*_xlfn.XLOOKUP(K3505,AM:AM,AO:AO)</f>
        <v>667.6</v>
      </c>
      <c r="O3505">
        <v>0</v>
      </c>
      <c r="P3505">
        <f>O3505*_xlfn.XLOOKUP(K3505,AM:AM,AN:AN)</f>
        <v>0</v>
      </c>
      <c r="Q3505">
        <f>O3505*_xlfn.XLOOKUP(K3505,AM:AM,AO:AO)</f>
        <v>0</v>
      </c>
      <c r="R3505" t="str">
        <f>_xlfn.XLOOKUP(E3505,AF:AF,AG:AG)</f>
        <v>Sj trains in Sweden</v>
      </c>
      <c r="S3505" t="str">
        <f>_xlfn.XLOOKUP(E3505,AF:AF,AI:AI)</f>
        <v>Sweden</v>
      </c>
      <c r="T3505">
        <f>WEEKNUM(G3505)</f>
        <v>31</v>
      </c>
      <c r="U3505">
        <f>YEAR(G3505)</f>
        <v>2025</v>
      </c>
      <c r="V3505" s="117">
        <f>IFERROR(Q3505/N3505,"0")</f>
        <v>0</v>
      </c>
    </row>
    <row r="3506" spans="1:22">
      <c r="A3506" t="str">
        <f>_xlfn.XLOOKUP(D3506,BN:BN,BO:BO)</f>
        <v>México</v>
      </c>
      <c r="B3506" t="s">
        <v>25</v>
      </c>
      <c r="C3506">
        <v>534</v>
      </c>
      <c r="D3506" t="str">
        <f>_xlfn.XLOOKUP(C3506,BH:BH,BI:BI)</f>
        <v>DianaM</v>
      </c>
      <c r="E3506">
        <v>28934</v>
      </c>
      <c r="F3506" t="s">
        <v>4120</v>
      </c>
      <c r="G3506" s="63">
        <v>45879</v>
      </c>
      <c r="H3506" s="63" t="s">
        <v>218</v>
      </c>
      <c r="I3506" t="s">
        <v>366</v>
      </c>
      <c r="J3506" t="str">
        <f>_xlfn.XLOOKUP(I3506,AS:AS,AU:AU)</f>
        <v>Vuelos</v>
      </c>
      <c r="K3506" t="s">
        <v>33</v>
      </c>
      <c r="L3506">
        <v>161.4</v>
      </c>
      <c r="M3506">
        <f>L3506*_xlfn.XLOOKUP(K3506,AM:AM,AN:AN)</f>
        <v>138.804</v>
      </c>
      <c r="N3506">
        <f>L3506*_xlfn.XLOOKUP(K3506,AM:AM,AO:AO)</f>
        <v>161.4</v>
      </c>
      <c r="O3506">
        <v>0</v>
      </c>
      <c r="P3506">
        <f>O3506*_xlfn.XLOOKUP(K3506,AM:AM,AN:AN)</f>
        <v>0</v>
      </c>
      <c r="Q3506">
        <f>O3506*_xlfn.XLOOKUP(K3506,AM:AM,AO:AO)</f>
        <v>0</v>
      </c>
      <c r="R3506" t="str">
        <f>_xlfn.XLOOKUP(E3506,AF:AF,AG:AG)</f>
        <v>F1S USA</v>
      </c>
      <c r="S3506" t="str">
        <f>_xlfn.XLOOKUP(E3506,AF:AF,AI:AI)</f>
        <v>United States</v>
      </c>
      <c r="T3506">
        <f>WEEKNUM(G3506)</f>
        <v>33</v>
      </c>
      <c r="U3506">
        <f>YEAR(G3506)</f>
        <v>2025</v>
      </c>
      <c r="V3506" s="117">
        <f>IFERROR(Q3506/N3506,"0")</f>
        <v>0</v>
      </c>
    </row>
    <row r="3507" spans="1:22">
      <c r="A3507" t="str">
        <f>_xlfn.XLOOKUP(D3507,BN:BN,BO:BO)</f>
        <v>México</v>
      </c>
      <c r="B3507" t="s">
        <v>25</v>
      </c>
      <c r="C3507">
        <v>534</v>
      </c>
      <c r="D3507" t="str">
        <f>_xlfn.XLOOKUP(C3507,BH:BH,BI:BI)</f>
        <v>DianaM</v>
      </c>
      <c r="E3507">
        <v>28934</v>
      </c>
      <c r="F3507" t="s">
        <v>4121</v>
      </c>
      <c r="G3507" s="63">
        <v>45879</v>
      </c>
      <c r="H3507" s="63" t="s">
        <v>218</v>
      </c>
      <c r="I3507" t="s">
        <v>366</v>
      </c>
      <c r="J3507" t="str">
        <f>_xlfn.XLOOKUP(I3507,AS:AS,AU:AU)</f>
        <v>Vuelos</v>
      </c>
      <c r="K3507" t="s">
        <v>33</v>
      </c>
      <c r="L3507">
        <v>161.4</v>
      </c>
      <c r="M3507">
        <f>L3507*_xlfn.XLOOKUP(K3507,AM:AM,AN:AN)</f>
        <v>138.804</v>
      </c>
      <c r="N3507">
        <f>L3507*_xlfn.XLOOKUP(K3507,AM:AM,AO:AO)</f>
        <v>161.4</v>
      </c>
      <c r="O3507">
        <v>0</v>
      </c>
      <c r="P3507">
        <f>O3507*_xlfn.XLOOKUP(K3507,AM:AM,AN:AN)</f>
        <v>0</v>
      </c>
      <c r="Q3507">
        <f>O3507*_xlfn.XLOOKUP(K3507,AM:AM,AO:AO)</f>
        <v>0</v>
      </c>
      <c r="R3507" t="str">
        <f>_xlfn.XLOOKUP(E3507,AF:AF,AG:AG)</f>
        <v>F1S USA</v>
      </c>
      <c r="S3507" t="str">
        <f>_xlfn.XLOOKUP(E3507,AF:AF,AI:AI)</f>
        <v>United States</v>
      </c>
      <c r="T3507">
        <f>WEEKNUM(G3507)</f>
        <v>33</v>
      </c>
      <c r="U3507">
        <f>YEAR(G3507)</f>
        <v>2025</v>
      </c>
      <c r="V3507" s="117">
        <f>IFERROR(Q3507/N3507,"0")</f>
        <v>0</v>
      </c>
    </row>
    <row r="3508" spans="1:22">
      <c r="A3508" t="str">
        <f>_xlfn.XLOOKUP(D3508,BN:BN,BO:BO)</f>
        <v>México</v>
      </c>
      <c r="B3508" t="s">
        <v>25</v>
      </c>
      <c r="C3508">
        <v>534</v>
      </c>
      <c r="D3508" t="str">
        <f>_xlfn.XLOOKUP(C3508,BH:BH,BI:BI)</f>
        <v>DianaM</v>
      </c>
      <c r="E3508">
        <v>0</v>
      </c>
      <c r="F3508" t="s">
        <v>4122</v>
      </c>
      <c r="G3508" s="63">
        <v>45869</v>
      </c>
      <c r="H3508" s="63">
        <v>45881</v>
      </c>
      <c r="I3508" t="s">
        <v>396</v>
      </c>
      <c r="J3508" t="str">
        <f>_xlfn.XLOOKUP(I3508,AS:AS,AU:AU)</f>
        <v>Honorarios</v>
      </c>
      <c r="K3508" t="s">
        <v>33</v>
      </c>
      <c r="L3508">
        <v>100</v>
      </c>
      <c r="M3508">
        <f>L3508*_xlfn.XLOOKUP(K3508,AM:AM,AN:AN)</f>
        <v>86</v>
      </c>
      <c r="N3508">
        <f>L3508*_xlfn.XLOOKUP(K3508,AM:AM,AO:AO)</f>
        <v>100</v>
      </c>
      <c r="O3508">
        <v>100</v>
      </c>
      <c r="P3508">
        <f>O3508*_xlfn.XLOOKUP(K3508,AM:AM,AN:AN)</f>
        <v>86</v>
      </c>
      <c r="Q3508">
        <f>O3508*_xlfn.XLOOKUP(K3508,AM:AM,AO:AO)</f>
        <v>100</v>
      </c>
      <c r="R3508" t="str">
        <f>_xlfn.XLOOKUP(E3508,AF:AF,AG:AG)</f>
        <v>FEES</v>
      </c>
      <c r="S3508">
        <f>_xlfn.XLOOKUP(E3508,AF:AF,AI:AI)</f>
        <v>0</v>
      </c>
      <c r="T3508">
        <f>WEEKNUM(G3508)</f>
        <v>31</v>
      </c>
      <c r="U3508">
        <f>YEAR(G3508)</f>
        <v>2025</v>
      </c>
      <c r="V3508" s="117">
        <f>IFERROR(Q3508/N3508,"0")</f>
        <v>1</v>
      </c>
    </row>
    <row r="3509" spans="1:22">
      <c r="A3509" t="str">
        <f>_xlfn.XLOOKUP(D3509,BN:BN,BO:BO)</f>
        <v>México</v>
      </c>
      <c r="B3509" t="s">
        <v>25</v>
      </c>
      <c r="C3509">
        <v>534</v>
      </c>
      <c r="D3509" t="str">
        <f>_xlfn.XLOOKUP(C3509,BH:BH,BI:BI)</f>
        <v>DianaM</v>
      </c>
      <c r="E3509">
        <v>30353</v>
      </c>
      <c r="F3509" t="s">
        <v>1880</v>
      </c>
      <c r="G3509" s="63">
        <v>45869</v>
      </c>
      <c r="H3509" s="63">
        <v>45881</v>
      </c>
      <c r="I3509" t="s">
        <v>376</v>
      </c>
      <c r="J3509" t="str">
        <f>_xlfn.XLOOKUP(I3509,AS:AS,AU:AU)</f>
        <v>Hotel</v>
      </c>
      <c r="K3509" t="s">
        <v>33</v>
      </c>
      <c r="L3509">
        <v>1673.1</v>
      </c>
      <c r="M3509">
        <f>L3509*_xlfn.XLOOKUP(K3509,AM:AM,AN:AN)</f>
        <v>1438.866</v>
      </c>
      <c r="N3509">
        <f>L3509*_xlfn.XLOOKUP(K3509,AM:AM,AO:AO)</f>
        <v>1673.1</v>
      </c>
      <c r="O3509">
        <v>182.35</v>
      </c>
      <c r="P3509">
        <f>O3509*_xlfn.XLOOKUP(K3509,AM:AM,AN:AN)</f>
        <v>156.821</v>
      </c>
      <c r="Q3509">
        <f>O3509*_xlfn.XLOOKUP(K3509,AM:AM,AO:AO)</f>
        <v>182.35</v>
      </c>
      <c r="R3509" t="str">
        <f>_xlfn.XLOOKUP(E3509,AF:AF,AG:AG)</f>
        <v>ROSEWOOD AMSTERDAM</v>
      </c>
      <c r="S3509" t="str">
        <f>_xlfn.XLOOKUP(E3509,AF:AF,AI:AI)</f>
        <v>Netherlands</v>
      </c>
      <c r="T3509">
        <f>WEEKNUM(G3509)</f>
        <v>31</v>
      </c>
      <c r="U3509">
        <f>YEAR(G3509)</f>
        <v>2025</v>
      </c>
      <c r="V3509" s="117">
        <f>IFERROR(Q3509/N3509,"0")</f>
        <v>0.10898930129699361</v>
      </c>
    </row>
    <row r="3510" spans="1:22">
      <c r="A3510" t="str">
        <f>_xlfn.XLOOKUP(D3510,BN:BN,BO:BO)</f>
        <v>México</v>
      </c>
      <c r="B3510" t="s">
        <v>25</v>
      </c>
      <c r="C3510">
        <v>534</v>
      </c>
      <c r="D3510" t="str">
        <f>_xlfn.XLOOKUP(C3510,BH:BH,BI:BI)</f>
        <v>DianaM</v>
      </c>
      <c r="E3510">
        <v>27301</v>
      </c>
      <c r="F3510" t="s">
        <v>4123</v>
      </c>
      <c r="G3510" s="63">
        <v>45869</v>
      </c>
      <c r="H3510" s="63">
        <v>45881</v>
      </c>
      <c r="I3510" t="s">
        <v>366</v>
      </c>
      <c r="J3510" t="str">
        <f>_xlfn.XLOOKUP(I3510,AS:AS,AU:AU)</f>
        <v>Vuelos</v>
      </c>
      <c r="K3510" t="s">
        <v>33</v>
      </c>
      <c r="L3510">
        <v>11.43</v>
      </c>
      <c r="M3510">
        <f>L3510*_xlfn.XLOOKUP(K3510,AM:AM,AN:AN)</f>
        <v>9.8297999999999988</v>
      </c>
      <c r="N3510">
        <f>L3510*_xlfn.XLOOKUP(K3510,AM:AM,AO:AO)</f>
        <v>11.43</v>
      </c>
      <c r="O3510">
        <v>0</v>
      </c>
      <c r="P3510">
        <f>O3510*_xlfn.XLOOKUP(K3510,AM:AM,AN:AN)</f>
        <v>0</v>
      </c>
      <c r="Q3510">
        <f>O3510*_xlfn.XLOOKUP(K3510,AM:AM,AO:AO)</f>
        <v>0</v>
      </c>
      <c r="R3510" t="str">
        <f>_xlfn.XLOOKUP(E3510,AF:AF,AG:AG)</f>
        <v>TURISMO EX MAR, S.A. DE C.V.</v>
      </c>
      <c r="S3510" t="str">
        <f>_xlfn.XLOOKUP(E3510,AF:AF,AI:AI)</f>
        <v>Mexico</v>
      </c>
      <c r="T3510">
        <f>WEEKNUM(G3510)</f>
        <v>31</v>
      </c>
      <c r="U3510">
        <f>YEAR(G3510)</f>
        <v>2025</v>
      </c>
      <c r="V3510" s="117">
        <f>IFERROR(Q3510/N3510,"0")</f>
        <v>0</v>
      </c>
    </row>
    <row r="3511" spans="1:22">
      <c r="A3511" t="str">
        <f>_xlfn.XLOOKUP(D3511,BN:BN,BO:BO)</f>
        <v>México</v>
      </c>
      <c r="B3511" t="s">
        <v>25</v>
      </c>
      <c r="C3511">
        <v>534</v>
      </c>
      <c r="D3511" t="str">
        <f>_xlfn.XLOOKUP(C3511,BH:BH,BI:BI)</f>
        <v>DianaM</v>
      </c>
      <c r="E3511">
        <v>27301</v>
      </c>
      <c r="F3511" t="s">
        <v>4124</v>
      </c>
      <c r="G3511" s="63">
        <v>45869</v>
      </c>
      <c r="H3511" s="63">
        <v>45881</v>
      </c>
      <c r="I3511" t="s">
        <v>366</v>
      </c>
      <c r="J3511" t="str">
        <f>_xlfn.XLOOKUP(I3511,AS:AS,AU:AU)</f>
        <v>Vuelos</v>
      </c>
      <c r="K3511" t="s">
        <v>33</v>
      </c>
      <c r="L3511">
        <v>0</v>
      </c>
      <c r="M3511">
        <f>L3511*_xlfn.XLOOKUP(K3511,AM:AM,AN:AN)</f>
        <v>0</v>
      </c>
      <c r="N3511">
        <f>L3511*_xlfn.XLOOKUP(K3511,AM:AM,AO:AO)</f>
        <v>0</v>
      </c>
      <c r="O3511">
        <v>0</v>
      </c>
      <c r="P3511">
        <f>O3511*_xlfn.XLOOKUP(K3511,AM:AM,AN:AN)</f>
        <v>0</v>
      </c>
      <c r="Q3511">
        <f>O3511*_xlfn.XLOOKUP(K3511,AM:AM,AO:AO)</f>
        <v>0</v>
      </c>
      <c r="R3511" t="str">
        <f>_xlfn.XLOOKUP(E3511,AF:AF,AG:AG)</f>
        <v>TURISMO EX MAR, S.A. DE C.V.</v>
      </c>
      <c r="S3511" t="str">
        <f>_xlfn.XLOOKUP(E3511,AF:AF,AI:AI)</f>
        <v>Mexico</v>
      </c>
      <c r="T3511">
        <f>WEEKNUM(G3511)</f>
        <v>31</v>
      </c>
      <c r="U3511">
        <f>YEAR(G3511)</f>
        <v>2025</v>
      </c>
      <c r="V3511" s="117" t="str">
        <f>IFERROR(Q3511/N3511,"0")</f>
        <v>0</v>
      </c>
    </row>
    <row r="3512" spans="1:22">
      <c r="A3512" t="str">
        <f>_xlfn.XLOOKUP(D3512,BN:BN,BO:BO)</f>
        <v>México</v>
      </c>
      <c r="B3512" t="s">
        <v>25</v>
      </c>
      <c r="C3512">
        <v>534</v>
      </c>
      <c r="D3512" t="str">
        <f>_xlfn.XLOOKUP(C3512,BH:BH,BI:BI)</f>
        <v>DianaM</v>
      </c>
      <c r="E3512">
        <v>27301</v>
      </c>
      <c r="F3512" t="s">
        <v>4125</v>
      </c>
      <c r="G3512" s="63">
        <v>45869</v>
      </c>
      <c r="H3512" s="63">
        <v>45881</v>
      </c>
      <c r="I3512" t="s">
        <v>366</v>
      </c>
      <c r="J3512" t="str">
        <f>_xlfn.XLOOKUP(I3512,AS:AS,AU:AU)</f>
        <v>Vuelos</v>
      </c>
      <c r="K3512" t="s">
        <v>33</v>
      </c>
      <c r="L3512">
        <v>11.43</v>
      </c>
      <c r="M3512">
        <f>L3512*_xlfn.XLOOKUP(K3512,AM:AM,AN:AN)</f>
        <v>9.8297999999999988</v>
      </c>
      <c r="N3512">
        <f>L3512*_xlfn.XLOOKUP(K3512,AM:AM,AO:AO)</f>
        <v>11.43</v>
      </c>
      <c r="O3512">
        <v>0</v>
      </c>
      <c r="P3512">
        <f>O3512*_xlfn.XLOOKUP(K3512,AM:AM,AN:AN)</f>
        <v>0</v>
      </c>
      <c r="Q3512">
        <f>O3512*_xlfn.XLOOKUP(K3512,AM:AM,AO:AO)</f>
        <v>0</v>
      </c>
      <c r="R3512" t="str">
        <f>_xlfn.XLOOKUP(E3512,AF:AF,AG:AG)</f>
        <v>TURISMO EX MAR, S.A. DE C.V.</v>
      </c>
      <c r="S3512" t="str">
        <f>_xlfn.XLOOKUP(E3512,AF:AF,AI:AI)</f>
        <v>Mexico</v>
      </c>
      <c r="T3512">
        <f>WEEKNUM(G3512)</f>
        <v>31</v>
      </c>
      <c r="U3512">
        <f>YEAR(G3512)</f>
        <v>2025</v>
      </c>
      <c r="V3512" s="117">
        <f>IFERROR(Q3512/N3512,"0")</f>
        <v>0</v>
      </c>
    </row>
    <row r="3513" spans="1:22">
      <c r="A3513" t="str">
        <f>_xlfn.XLOOKUP(D3513,BN:BN,BO:BO)</f>
        <v>México</v>
      </c>
      <c r="B3513" t="s">
        <v>25</v>
      </c>
      <c r="C3513">
        <v>534</v>
      </c>
      <c r="D3513" t="str">
        <f>_xlfn.XLOOKUP(C3513,BH:BH,BI:BI)</f>
        <v>DianaM</v>
      </c>
      <c r="E3513">
        <v>27301</v>
      </c>
      <c r="F3513" t="s">
        <v>4126</v>
      </c>
      <c r="G3513" s="63">
        <v>45869</v>
      </c>
      <c r="H3513" s="63">
        <v>45881</v>
      </c>
      <c r="I3513" t="s">
        <v>366</v>
      </c>
      <c r="J3513" t="str">
        <f>_xlfn.XLOOKUP(I3513,AS:AS,AU:AU)</f>
        <v>Vuelos</v>
      </c>
      <c r="K3513" t="s">
        <v>33</v>
      </c>
      <c r="L3513">
        <v>0</v>
      </c>
      <c r="M3513">
        <f>L3513*_xlfn.XLOOKUP(K3513,AM:AM,AN:AN)</f>
        <v>0</v>
      </c>
      <c r="N3513">
        <f>L3513*_xlfn.XLOOKUP(K3513,AM:AM,AO:AO)</f>
        <v>0</v>
      </c>
      <c r="O3513">
        <v>0</v>
      </c>
      <c r="P3513">
        <f>O3513*_xlfn.XLOOKUP(K3513,AM:AM,AN:AN)</f>
        <v>0</v>
      </c>
      <c r="Q3513">
        <f>O3513*_xlfn.XLOOKUP(K3513,AM:AM,AO:AO)</f>
        <v>0</v>
      </c>
      <c r="R3513" t="str">
        <f>_xlfn.XLOOKUP(E3513,AF:AF,AG:AG)</f>
        <v>TURISMO EX MAR, S.A. DE C.V.</v>
      </c>
      <c r="S3513" t="str">
        <f>_xlfn.XLOOKUP(E3513,AF:AF,AI:AI)</f>
        <v>Mexico</v>
      </c>
      <c r="T3513">
        <f>WEEKNUM(G3513)</f>
        <v>31</v>
      </c>
      <c r="U3513">
        <f>YEAR(G3513)</f>
        <v>2025</v>
      </c>
      <c r="V3513" s="117" t="str">
        <f>IFERROR(Q3513/N3513,"0")</f>
        <v>0</v>
      </c>
    </row>
    <row r="3514" spans="1:22">
      <c r="A3514" t="str">
        <f>_xlfn.XLOOKUP(D3514,BN:BN,BO:BO)</f>
        <v>México</v>
      </c>
      <c r="B3514" t="s">
        <v>25</v>
      </c>
      <c r="C3514">
        <v>534</v>
      </c>
      <c r="D3514" t="str">
        <f>_xlfn.XLOOKUP(C3514,BH:BH,BI:BI)</f>
        <v>DianaM</v>
      </c>
      <c r="E3514">
        <v>0</v>
      </c>
      <c r="F3514" t="s">
        <v>4127</v>
      </c>
      <c r="G3514" s="63">
        <v>45869</v>
      </c>
      <c r="H3514" s="63">
        <v>45881</v>
      </c>
      <c r="I3514" t="s">
        <v>396</v>
      </c>
      <c r="J3514" t="str">
        <f>_xlfn.XLOOKUP(I3514,AS:AS,AU:AU)</f>
        <v>Honorarios</v>
      </c>
      <c r="K3514" t="s">
        <v>33</v>
      </c>
      <c r="L3514">
        <v>100</v>
      </c>
      <c r="M3514">
        <f>L3514*_xlfn.XLOOKUP(K3514,AM:AM,AN:AN)</f>
        <v>86</v>
      </c>
      <c r="N3514">
        <f>L3514*_xlfn.XLOOKUP(K3514,AM:AM,AO:AO)</f>
        <v>100</v>
      </c>
      <c r="O3514">
        <v>100</v>
      </c>
      <c r="P3514">
        <f>O3514*_xlfn.XLOOKUP(K3514,AM:AM,AN:AN)</f>
        <v>86</v>
      </c>
      <c r="Q3514">
        <f>O3514*_xlfn.XLOOKUP(K3514,AM:AM,AO:AO)</f>
        <v>100</v>
      </c>
      <c r="R3514" t="str">
        <f>_xlfn.XLOOKUP(E3514,AF:AF,AG:AG)</f>
        <v>FEES</v>
      </c>
      <c r="S3514">
        <f>_xlfn.XLOOKUP(E3514,AF:AF,AI:AI)</f>
        <v>0</v>
      </c>
      <c r="T3514">
        <f>WEEKNUM(G3514)</f>
        <v>31</v>
      </c>
      <c r="U3514">
        <f>YEAR(G3514)</f>
        <v>2025</v>
      </c>
      <c r="V3514" s="117">
        <f>IFERROR(Q3514/N3514,"0")</f>
        <v>1</v>
      </c>
    </row>
    <row r="3515" spans="1:22">
      <c r="A3515" t="str">
        <f>_xlfn.XLOOKUP(D3515,BN:BN,BO:BO)</f>
        <v>México</v>
      </c>
      <c r="B3515" t="s">
        <v>25</v>
      </c>
      <c r="C3515">
        <v>534</v>
      </c>
      <c r="D3515" t="str">
        <f>_xlfn.XLOOKUP(C3515,BH:BH,BI:BI)</f>
        <v>DianaM</v>
      </c>
      <c r="E3515">
        <v>0</v>
      </c>
      <c r="F3515" t="s">
        <v>1158</v>
      </c>
      <c r="G3515" s="63">
        <v>45869</v>
      </c>
      <c r="H3515" s="63">
        <v>45881</v>
      </c>
      <c r="I3515" t="s">
        <v>396</v>
      </c>
      <c r="J3515" t="str">
        <f>_xlfn.XLOOKUP(I3515,AS:AS,AU:AU)</f>
        <v>Honorarios</v>
      </c>
      <c r="K3515" t="s">
        <v>33</v>
      </c>
      <c r="L3515">
        <v>1587.95</v>
      </c>
      <c r="M3515">
        <f>L3515*_xlfn.XLOOKUP(K3515,AM:AM,AN:AN)</f>
        <v>1365.6369999999999</v>
      </c>
      <c r="N3515">
        <f>L3515*_xlfn.XLOOKUP(K3515,AM:AM,AO:AO)</f>
        <v>1587.95</v>
      </c>
      <c r="O3515">
        <v>1587.95</v>
      </c>
      <c r="P3515">
        <f>O3515*_xlfn.XLOOKUP(K3515,AM:AM,AN:AN)</f>
        <v>1365.6369999999999</v>
      </c>
      <c r="Q3515">
        <f>O3515*_xlfn.XLOOKUP(K3515,AM:AM,AO:AO)</f>
        <v>1587.95</v>
      </c>
      <c r="R3515" t="str">
        <f>_xlfn.XLOOKUP(E3515,AF:AF,AG:AG)</f>
        <v>FEES</v>
      </c>
      <c r="S3515">
        <f>_xlfn.XLOOKUP(E3515,AF:AF,AI:AI)</f>
        <v>0</v>
      </c>
      <c r="T3515">
        <f>WEEKNUM(G3515)</f>
        <v>31</v>
      </c>
      <c r="U3515">
        <f>YEAR(G3515)</f>
        <v>2025</v>
      </c>
      <c r="V3515" s="117">
        <f>IFERROR(Q3515/N3515,"0")</f>
        <v>1</v>
      </c>
    </row>
    <row r="3516" spans="1:22">
      <c r="A3516" t="str">
        <f>_xlfn.XLOOKUP(D3516,BN:BN,BO:BO)</f>
        <v>México</v>
      </c>
      <c r="B3516" t="s">
        <v>25</v>
      </c>
      <c r="C3516">
        <v>535</v>
      </c>
      <c r="D3516" t="str">
        <f>_xlfn.XLOOKUP(C3516,BH:BH,BI:BI)</f>
        <v>VeronicaN</v>
      </c>
      <c r="E3516">
        <v>29970</v>
      </c>
      <c r="F3516" t="s">
        <v>4128</v>
      </c>
      <c r="G3516" s="63">
        <v>45812</v>
      </c>
      <c r="H3516" s="63">
        <v>45844</v>
      </c>
      <c r="I3516" t="s">
        <v>376</v>
      </c>
      <c r="J3516" t="str">
        <f>_xlfn.XLOOKUP(I3516,AS:AS,AU:AU)</f>
        <v>Hotel</v>
      </c>
      <c r="K3516" t="s">
        <v>33</v>
      </c>
      <c r="L3516">
        <v>2861.4</v>
      </c>
      <c r="M3516">
        <f>L3516*_xlfn.XLOOKUP(K3516,AM:AM,AN:AN)</f>
        <v>2460.8040000000001</v>
      </c>
      <c r="N3516">
        <f>L3516*_xlfn.XLOOKUP(K3516,AM:AM,AO:AO)</f>
        <v>2861.4</v>
      </c>
      <c r="O3516">
        <v>251</v>
      </c>
      <c r="P3516">
        <f>O3516*_xlfn.XLOOKUP(K3516,AM:AM,AN:AN)</f>
        <v>215.85999999999999</v>
      </c>
      <c r="Q3516">
        <f>O3516*_xlfn.XLOOKUP(K3516,AM:AM,AO:AO)</f>
        <v>251</v>
      </c>
      <c r="R3516" t="str">
        <f>_xlfn.XLOOKUP(E3516,AF:AF,AG:AG)</f>
        <v>THE INN ABOVE TIDE</v>
      </c>
      <c r="S3516" t="str">
        <f>_xlfn.XLOOKUP(E3516,AF:AF,AI:AI)</f>
        <v>United States</v>
      </c>
      <c r="T3516">
        <f>WEEKNUM(G3516)</f>
        <v>23</v>
      </c>
      <c r="U3516">
        <f>YEAR(G3516)</f>
        <v>2025</v>
      </c>
      <c r="V3516" s="117">
        <f>IFERROR(Q3516/N3516,"0")</f>
        <v>8.771929824561403E-2</v>
      </c>
    </row>
    <row r="3517" spans="1:22">
      <c r="A3517" t="str">
        <f>_xlfn.XLOOKUP(D3517,BN:BN,BO:BO)</f>
        <v>México</v>
      </c>
      <c r="B3517" t="s">
        <v>25</v>
      </c>
      <c r="C3517">
        <v>536</v>
      </c>
      <c r="D3517" t="str">
        <f>_xlfn.XLOOKUP(C3517,BH:BH,BI:BI)</f>
        <v>DianaM</v>
      </c>
      <c r="E3517">
        <v>27087</v>
      </c>
      <c r="F3517" t="s">
        <v>1895</v>
      </c>
      <c r="G3517" s="63">
        <v>45822</v>
      </c>
      <c r="H3517" s="63">
        <v>45864</v>
      </c>
      <c r="I3517" t="s">
        <v>471</v>
      </c>
      <c r="J3517" t="str">
        <f>_xlfn.XLOOKUP(I3517,AS:AS,AU:AU)</f>
        <v>Traslados</v>
      </c>
      <c r="K3517" t="s">
        <v>33</v>
      </c>
      <c r="L3517">
        <v>1711.99</v>
      </c>
      <c r="M3517">
        <f>L3517*_xlfn.XLOOKUP(K3517,AM:AM,AN:AN)</f>
        <v>1472.3114</v>
      </c>
      <c r="N3517">
        <f>L3517*_xlfn.XLOOKUP(K3517,AM:AM,AO:AO)</f>
        <v>1711.99</v>
      </c>
      <c r="O3517">
        <v>173.85</v>
      </c>
      <c r="P3517">
        <f>O3517*_xlfn.XLOOKUP(K3517,AM:AM,AN:AN)</f>
        <v>149.511</v>
      </c>
      <c r="Q3517">
        <f>O3517*_xlfn.XLOOKUP(K3517,AM:AM,AO:AO)</f>
        <v>173.85</v>
      </c>
      <c r="R3517" t="str">
        <f>_xlfn.XLOOKUP(E3517,AF:AF,AG:AG)</f>
        <v>Primerent Exclusive Car Rental</v>
      </c>
      <c r="S3517" t="str">
        <f>_xlfn.XLOOKUP(E3517,AF:AF,AI:AI)</f>
        <v>United Kingdom</v>
      </c>
      <c r="T3517">
        <f>WEEKNUM(G3517)</f>
        <v>24</v>
      </c>
      <c r="U3517">
        <f>YEAR(G3517)</f>
        <v>2025</v>
      </c>
      <c r="V3517" s="117">
        <f>IFERROR(Q3517/N3517,"0")</f>
        <v>0.10154849035333149</v>
      </c>
    </row>
    <row r="3518" spans="1:22">
      <c r="A3518" t="str">
        <f>_xlfn.XLOOKUP(D3518,BN:BN,BO:BO)</f>
        <v>México</v>
      </c>
      <c r="B3518" t="s">
        <v>25</v>
      </c>
      <c r="C3518">
        <v>536</v>
      </c>
      <c r="D3518" t="str">
        <f>_xlfn.XLOOKUP(C3518,BH:BH,BI:BI)</f>
        <v>DianaM</v>
      </c>
      <c r="E3518">
        <v>27194</v>
      </c>
      <c r="F3518" t="s">
        <v>4129</v>
      </c>
      <c r="G3518" s="63">
        <v>45822</v>
      </c>
      <c r="H3518" s="63">
        <v>45864</v>
      </c>
      <c r="I3518" t="s">
        <v>376</v>
      </c>
      <c r="J3518" t="str">
        <f>_xlfn.XLOOKUP(I3518,AS:AS,AU:AU)</f>
        <v>Hotel</v>
      </c>
      <c r="K3518" t="s">
        <v>33</v>
      </c>
      <c r="L3518">
        <v>2969.92</v>
      </c>
      <c r="M3518">
        <f>L3518*_xlfn.XLOOKUP(K3518,AM:AM,AN:AN)</f>
        <v>2554.1311999999998</v>
      </c>
      <c r="N3518">
        <f>L3518*_xlfn.XLOOKUP(K3518,AM:AM,AO:AO)</f>
        <v>2969.92</v>
      </c>
      <c r="O3518">
        <v>296.99</v>
      </c>
      <c r="P3518">
        <f>O3518*_xlfn.XLOOKUP(K3518,AM:AM,AN:AN)</f>
        <v>255.41140000000001</v>
      </c>
      <c r="Q3518">
        <f>O3518*_xlfn.XLOOKUP(K3518,AM:AM,AO:AO)</f>
        <v>296.99</v>
      </c>
      <c r="R3518" t="str">
        <f>_xlfn.XLOOKUP(E3518,AF:AF,AG:AG)</f>
        <v>MASSERIA CALDERISI</v>
      </c>
      <c r="S3518" t="str">
        <f>_xlfn.XLOOKUP(E3518,AF:AF,AI:AI)</f>
        <v>Italy</v>
      </c>
      <c r="T3518">
        <f>WEEKNUM(G3518)</f>
        <v>24</v>
      </c>
      <c r="U3518">
        <f>YEAR(G3518)</f>
        <v>2025</v>
      </c>
      <c r="V3518" s="117">
        <f>IFERROR(Q3518/N3518,"0")</f>
        <v>9.9999326581187375E-2</v>
      </c>
    </row>
    <row r="3519" spans="1:22">
      <c r="A3519" t="str">
        <f>_xlfn.XLOOKUP(D3519,BN:BN,BO:BO)</f>
        <v>México</v>
      </c>
      <c r="B3519" t="s">
        <v>25</v>
      </c>
      <c r="C3519">
        <v>536</v>
      </c>
      <c r="D3519" t="str">
        <f>_xlfn.XLOOKUP(C3519,BH:BH,BI:BI)</f>
        <v>DianaM</v>
      </c>
      <c r="E3519">
        <v>30073</v>
      </c>
      <c r="F3519" t="s">
        <v>4130</v>
      </c>
      <c r="G3519" s="63">
        <v>45868</v>
      </c>
      <c r="H3519" s="63">
        <v>45871</v>
      </c>
      <c r="I3519" t="s">
        <v>376</v>
      </c>
      <c r="J3519" t="str">
        <f>_xlfn.XLOOKUP(I3519,AS:AS,AU:AU)</f>
        <v>Hotel</v>
      </c>
      <c r="K3519" t="s">
        <v>33</v>
      </c>
      <c r="L3519">
        <v>41832.050000000003</v>
      </c>
      <c r="M3519">
        <f>L3519*_xlfn.XLOOKUP(K3519,AM:AM,AN:AN)</f>
        <v>35975.563000000002</v>
      </c>
      <c r="N3519">
        <f>L3519*_xlfn.XLOOKUP(K3519,AM:AM,AO:AO)</f>
        <v>41832.050000000003</v>
      </c>
      <c r="O3519">
        <v>4187.55</v>
      </c>
      <c r="P3519">
        <f>O3519*_xlfn.XLOOKUP(K3519,AM:AM,AN:AN)</f>
        <v>3601.2930000000001</v>
      </c>
      <c r="Q3519">
        <f>O3519*_xlfn.XLOOKUP(K3519,AM:AM,AO:AO)</f>
        <v>4187.55</v>
      </c>
      <c r="R3519" t="str">
        <f>_xlfn.XLOOKUP(E3519,AF:AF,AG:AG)</f>
        <v>CPH PEVERO HOTEL</v>
      </c>
      <c r="S3519" t="str">
        <f>_xlfn.XLOOKUP(E3519,AF:AF,AI:AI)</f>
        <v>Italy</v>
      </c>
      <c r="T3519">
        <f>WEEKNUM(G3519)</f>
        <v>31</v>
      </c>
      <c r="U3519">
        <f>YEAR(G3519)</f>
        <v>2025</v>
      </c>
      <c r="V3519" s="117">
        <f>IFERROR(Q3519/N3519,"0")</f>
        <v>0.10010386772821317</v>
      </c>
    </row>
    <row r="3520" spans="1:22">
      <c r="A3520" t="str">
        <f>_xlfn.XLOOKUP(D3520,BN:BN,BO:BO)</f>
        <v>México</v>
      </c>
      <c r="B3520" t="s">
        <v>25</v>
      </c>
      <c r="C3520">
        <v>536</v>
      </c>
      <c r="D3520" t="str">
        <f>_xlfn.XLOOKUP(C3520,BH:BH,BI:BI)</f>
        <v>DianaM</v>
      </c>
      <c r="E3520">
        <v>25926</v>
      </c>
      <c r="F3520" t="s">
        <v>1880</v>
      </c>
      <c r="G3520" s="63">
        <v>45863</v>
      </c>
      <c r="H3520" s="63">
        <v>45868</v>
      </c>
      <c r="I3520" t="s">
        <v>376</v>
      </c>
      <c r="J3520" t="str">
        <f>_xlfn.XLOOKUP(I3520,AS:AS,AU:AU)</f>
        <v>Hotel</v>
      </c>
      <c r="K3520" t="s">
        <v>33</v>
      </c>
      <c r="L3520">
        <v>15079.74</v>
      </c>
      <c r="M3520">
        <f>L3520*_xlfn.XLOOKUP(K3520,AM:AM,AN:AN)</f>
        <v>12968.5764</v>
      </c>
      <c r="N3520">
        <f>L3520*_xlfn.XLOOKUP(K3520,AM:AM,AO:AO)</f>
        <v>15079.74</v>
      </c>
      <c r="O3520">
        <v>3589.72</v>
      </c>
      <c r="P3520">
        <f>O3520*_xlfn.XLOOKUP(K3520,AM:AM,AN:AN)</f>
        <v>3087.1591999999996</v>
      </c>
      <c r="Q3520">
        <f>O3520*_xlfn.XLOOKUP(K3520,AM:AM,AO:AO)</f>
        <v>3589.72</v>
      </c>
      <c r="R3520" t="str">
        <f>_xlfn.XLOOKUP(E3520,AF:AF,AG:AG)</f>
        <v>BADRUTT'S PALACE HOTEL ST. MORITZ</v>
      </c>
      <c r="S3520" t="str">
        <f>_xlfn.XLOOKUP(E3520,AF:AF,AI:AI)</f>
        <v>Switzerland</v>
      </c>
      <c r="T3520">
        <f>WEEKNUM(G3520)</f>
        <v>30</v>
      </c>
      <c r="U3520">
        <f>YEAR(G3520)</f>
        <v>2025</v>
      </c>
      <c r="V3520" s="117">
        <f>IFERROR(Q3520/N3520,"0")</f>
        <v>0.2380491971346986</v>
      </c>
    </row>
    <row r="3521" spans="1:22">
      <c r="A3521" t="str">
        <f>_xlfn.XLOOKUP(D3521,BN:BN,BO:BO)</f>
        <v>México</v>
      </c>
      <c r="B3521" t="s">
        <v>25</v>
      </c>
      <c r="C3521">
        <v>536</v>
      </c>
      <c r="D3521" t="str">
        <f>_xlfn.XLOOKUP(C3521,BH:BH,BI:BI)</f>
        <v>DianaM</v>
      </c>
      <c r="E3521">
        <v>30133</v>
      </c>
      <c r="F3521" t="s">
        <v>1880</v>
      </c>
      <c r="G3521" s="63">
        <v>45863</v>
      </c>
      <c r="H3521" s="63">
        <v>45868</v>
      </c>
      <c r="I3521" t="s">
        <v>376</v>
      </c>
      <c r="J3521" t="str">
        <f>_xlfn.XLOOKUP(I3521,AS:AS,AU:AU)</f>
        <v>Hotel</v>
      </c>
      <c r="K3521" t="s">
        <v>33</v>
      </c>
      <c r="L3521">
        <v>14868.99</v>
      </c>
      <c r="M3521">
        <f>L3521*_xlfn.XLOOKUP(K3521,AM:AM,AN:AN)</f>
        <v>12787.331399999999</v>
      </c>
      <c r="N3521">
        <f>L3521*_xlfn.XLOOKUP(K3521,AM:AM,AO:AO)</f>
        <v>14868.99</v>
      </c>
      <c r="O3521">
        <v>1215.18</v>
      </c>
      <c r="P3521">
        <f>O3521*_xlfn.XLOOKUP(K3521,AM:AM,AN:AN)</f>
        <v>1045.0548000000001</v>
      </c>
      <c r="Q3521">
        <f>O3521*_xlfn.XLOOKUP(K3521,AM:AM,AO:AO)</f>
        <v>1215.18</v>
      </c>
      <c r="R3521" t="str">
        <f>_xlfn.XLOOKUP(E3521,AF:AF,AG:AG)</f>
        <v>VERDURA RESORT A ROCCO FORTE HOTEL</v>
      </c>
      <c r="S3521" t="str">
        <f>_xlfn.XLOOKUP(E3521,AF:AF,AI:AI)</f>
        <v>Italy</v>
      </c>
      <c r="T3521">
        <f>WEEKNUM(G3521)</f>
        <v>30</v>
      </c>
      <c r="U3521">
        <f>YEAR(G3521)</f>
        <v>2025</v>
      </c>
      <c r="V3521" s="117">
        <f>IFERROR(Q3521/N3521,"0")</f>
        <v>8.1725793076732181E-2</v>
      </c>
    </row>
    <row r="3522" spans="1:22">
      <c r="A3522" t="str">
        <f>_xlfn.XLOOKUP(D3522,BN:BN,BO:BO)</f>
        <v>México</v>
      </c>
      <c r="B3522" t="s">
        <v>25</v>
      </c>
      <c r="C3522">
        <v>536</v>
      </c>
      <c r="D3522" t="str">
        <f>_xlfn.XLOOKUP(C3522,BH:BH,BI:BI)</f>
        <v>DianaM</v>
      </c>
      <c r="E3522">
        <v>25780</v>
      </c>
      <c r="F3522" t="s">
        <v>4131</v>
      </c>
      <c r="G3522" s="63">
        <v>45822</v>
      </c>
      <c r="H3522" s="63">
        <v>45871</v>
      </c>
      <c r="I3522" t="s">
        <v>425</v>
      </c>
      <c r="J3522" t="str">
        <f>_xlfn.XLOOKUP(I3522,AS:AS,AU:AU)</f>
        <v>Traslados</v>
      </c>
      <c r="K3522" t="s">
        <v>33</v>
      </c>
      <c r="L3522">
        <v>3007.3</v>
      </c>
      <c r="M3522">
        <f>L3522*_xlfn.XLOOKUP(K3522,AM:AM,AN:AN)</f>
        <v>2586.2780000000002</v>
      </c>
      <c r="N3522">
        <f>L3522*_xlfn.XLOOKUP(K3522,AM:AM,AO:AO)</f>
        <v>3007.3</v>
      </c>
      <c r="O3522">
        <v>300.73</v>
      </c>
      <c r="P3522">
        <f>O3522*_xlfn.XLOOKUP(K3522,AM:AM,AN:AN)</f>
        <v>258.62780000000004</v>
      </c>
      <c r="Q3522">
        <f>O3522*_xlfn.XLOOKUP(K3522,AM:AM,AO:AO)</f>
        <v>300.73</v>
      </c>
      <c r="R3522" t="str">
        <f>_xlfn.XLOOKUP(E3522,AF:AF,AG:AG)</f>
        <v>ROLZO</v>
      </c>
      <c r="S3522" t="str">
        <f>_xlfn.XLOOKUP(E3522,AF:AF,AI:AI)</f>
        <v>United Kingdom</v>
      </c>
      <c r="T3522">
        <f>WEEKNUM(G3522)</f>
        <v>24</v>
      </c>
      <c r="U3522">
        <f>YEAR(G3522)</f>
        <v>2025</v>
      </c>
      <c r="V3522" s="117">
        <f>IFERROR(Q3522/N3522,"0")</f>
        <v>0.1</v>
      </c>
    </row>
    <row r="3523" spans="1:22">
      <c r="A3523" t="str">
        <f>_xlfn.XLOOKUP(D3523,BN:BN,BO:BO)</f>
        <v>México</v>
      </c>
      <c r="B3523" t="s">
        <v>25</v>
      </c>
      <c r="C3523">
        <v>536</v>
      </c>
      <c r="D3523" t="str">
        <f>_xlfn.XLOOKUP(C3523,BH:BH,BI:BI)</f>
        <v>DianaM</v>
      </c>
      <c r="E3523">
        <v>25780</v>
      </c>
      <c r="F3523" t="s">
        <v>4132</v>
      </c>
      <c r="G3523" s="63">
        <v>45822</v>
      </c>
      <c r="H3523" s="63">
        <v>45871</v>
      </c>
      <c r="I3523" t="s">
        <v>425</v>
      </c>
      <c r="J3523" t="str">
        <f>_xlfn.XLOOKUP(I3523,AS:AS,AU:AU)</f>
        <v>Traslados</v>
      </c>
      <c r="K3523" t="s">
        <v>33</v>
      </c>
      <c r="L3523">
        <v>1026.8</v>
      </c>
      <c r="M3523">
        <f>L3523*_xlfn.XLOOKUP(K3523,AM:AM,AN:AN)</f>
        <v>883.048</v>
      </c>
      <c r="N3523">
        <f>L3523*_xlfn.XLOOKUP(K3523,AM:AM,AO:AO)</f>
        <v>1026.8</v>
      </c>
      <c r="O3523">
        <v>102.68</v>
      </c>
      <c r="P3523">
        <f>O3523*_xlfn.XLOOKUP(K3523,AM:AM,AN:AN)</f>
        <v>88.3048</v>
      </c>
      <c r="Q3523">
        <f>O3523*_xlfn.XLOOKUP(K3523,AM:AM,AO:AO)</f>
        <v>102.68</v>
      </c>
      <c r="R3523" t="str">
        <f>_xlfn.XLOOKUP(E3523,AF:AF,AG:AG)</f>
        <v>ROLZO</v>
      </c>
      <c r="S3523" t="str">
        <f>_xlfn.XLOOKUP(E3523,AF:AF,AI:AI)</f>
        <v>United Kingdom</v>
      </c>
      <c r="T3523">
        <f>WEEKNUM(G3523)</f>
        <v>24</v>
      </c>
      <c r="U3523">
        <f>YEAR(G3523)</f>
        <v>2025</v>
      </c>
      <c r="V3523" s="117">
        <f>IFERROR(Q3523/N3523,"0")</f>
        <v>0.1</v>
      </c>
    </row>
    <row r="3524" spans="1:22">
      <c r="A3524" t="str">
        <f>_xlfn.XLOOKUP(D3524,BN:BN,BO:BO)</f>
        <v>México</v>
      </c>
      <c r="B3524" t="s">
        <v>25</v>
      </c>
      <c r="C3524">
        <v>536</v>
      </c>
      <c r="D3524" t="str">
        <f>_xlfn.XLOOKUP(C3524,BH:BH,BI:BI)</f>
        <v>DianaM</v>
      </c>
      <c r="E3524">
        <v>25780</v>
      </c>
      <c r="F3524" t="s">
        <v>4133</v>
      </c>
      <c r="G3524" s="63">
        <v>45822</v>
      </c>
      <c r="H3524" s="63">
        <v>45871</v>
      </c>
      <c r="I3524" t="s">
        <v>425</v>
      </c>
      <c r="J3524" t="str">
        <f>_xlfn.XLOOKUP(I3524,AS:AS,AU:AU)</f>
        <v>Traslados</v>
      </c>
      <c r="K3524" t="s">
        <v>33</v>
      </c>
      <c r="L3524">
        <v>169.1</v>
      </c>
      <c r="M3524">
        <f>L3524*_xlfn.XLOOKUP(K3524,AM:AM,AN:AN)</f>
        <v>145.42599999999999</v>
      </c>
      <c r="N3524">
        <f>L3524*_xlfn.XLOOKUP(K3524,AM:AM,AO:AO)</f>
        <v>169.1</v>
      </c>
      <c r="O3524">
        <v>16.91</v>
      </c>
      <c r="P3524">
        <f>O3524*_xlfn.XLOOKUP(K3524,AM:AM,AN:AN)</f>
        <v>14.5426</v>
      </c>
      <c r="Q3524">
        <f>O3524*_xlfn.XLOOKUP(K3524,AM:AM,AO:AO)</f>
        <v>16.91</v>
      </c>
      <c r="R3524" t="str">
        <f>_xlfn.XLOOKUP(E3524,AF:AF,AG:AG)</f>
        <v>ROLZO</v>
      </c>
      <c r="S3524" t="str">
        <f>_xlfn.XLOOKUP(E3524,AF:AF,AI:AI)</f>
        <v>United Kingdom</v>
      </c>
      <c r="T3524">
        <f>WEEKNUM(G3524)</f>
        <v>24</v>
      </c>
      <c r="U3524">
        <f>YEAR(G3524)</f>
        <v>2025</v>
      </c>
      <c r="V3524" s="117">
        <f>IFERROR(Q3524/N3524,"0")</f>
        <v>0.1</v>
      </c>
    </row>
    <row r="3525" spans="1:22">
      <c r="A3525" t="str">
        <f>_xlfn.XLOOKUP(D3525,BN:BN,BO:BO)</f>
        <v>México</v>
      </c>
      <c r="B3525" t="s">
        <v>25</v>
      </c>
      <c r="C3525">
        <v>536</v>
      </c>
      <c r="D3525" t="str">
        <f>_xlfn.XLOOKUP(C3525,BH:BH,BI:BI)</f>
        <v>DianaM</v>
      </c>
      <c r="E3525">
        <v>25780</v>
      </c>
      <c r="F3525" t="s">
        <v>4133</v>
      </c>
      <c r="G3525" s="63">
        <v>45822</v>
      </c>
      <c r="H3525" s="63">
        <v>45871</v>
      </c>
      <c r="I3525" t="s">
        <v>425</v>
      </c>
      <c r="J3525" t="str">
        <f>_xlfn.XLOOKUP(I3525,AS:AS,AU:AU)</f>
        <v>Traslados</v>
      </c>
      <c r="K3525" t="s">
        <v>33</v>
      </c>
      <c r="L3525">
        <v>169.1</v>
      </c>
      <c r="M3525">
        <f>L3525*_xlfn.XLOOKUP(K3525,AM:AM,AN:AN)</f>
        <v>145.42599999999999</v>
      </c>
      <c r="N3525">
        <f>L3525*_xlfn.XLOOKUP(K3525,AM:AM,AO:AO)</f>
        <v>169.1</v>
      </c>
      <c r="O3525">
        <v>16.91</v>
      </c>
      <c r="P3525">
        <f>O3525*_xlfn.XLOOKUP(K3525,AM:AM,AN:AN)</f>
        <v>14.5426</v>
      </c>
      <c r="Q3525">
        <f>O3525*_xlfn.XLOOKUP(K3525,AM:AM,AO:AO)</f>
        <v>16.91</v>
      </c>
      <c r="R3525" t="str">
        <f>_xlfn.XLOOKUP(E3525,AF:AF,AG:AG)</f>
        <v>ROLZO</v>
      </c>
      <c r="S3525" t="str">
        <f>_xlfn.XLOOKUP(E3525,AF:AF,AI:AI)</f>
        <v>United Kingdom</v>
      </c>
      <c r="T3525">
        <f>WEEKNUM(G3525)</f>
        <v>24</v>
      </c>
      <c r="U3525">
        <f>YEAR(G3525)</f>
        <v>2025</v>
      </c>
      <c r="V3525" s="117">
        <f>IFERROR(Q3525/N3525,"0")</f>
        <v>0.1</v>
      </c>
    </row>
    <row r="3526" spans="1:22">
      <c r="A3526" t="str">
        <f>_xlfn.XLOOKUP(D3526,BN:BN,BO:BO)</f>
        <v>México</v>
      </c>
      <c r="B3526" t="s">
        <v>25</v>
      </c>
      <c r="C3526">
        <v>536</v>
      </c>
      <c r="D3526" t="str">
        <f>_xlfn.XLOOKUP(C3526,BH:BH,BI:BI)</f>
        <v>DianaM</v>
      </c>
      <c r="E3526">
        <v>25780</v>
      </c>
      <c r="F3526" t="s">
        <v>4134</v>
      </c>
      <c r="G3526" s="63">
        <v>45868</v>
      </c>
      <c r="H3526" s="63">
        <v>45868</v>
      </c>
      <c r="I3526" t="s">
        <v>425</v>
      </c>
      <c r="J3526" t="str">
        <f>_xlfn.XLOOKUP(I3526,AS:AS,AU:AU)</f>
        <v>Traslados</v>
      </c>
      <c r="K3526" t="s">
        <v>33</v>
      </c>
      <c r="L3526">
        <v>435.8</v>
      </c>
      <c r="M3526">
        <f>L3526*_xlfn.XLOOKUP(K3526,AM:AM,AN:AN)</f>
        <v>374.78800000000001</v>
      </c>
      <c r="N3526">
        <f>L3526*_xlfn.XLOOKUP(K3526,AM:AM,AO:AO)</f>
        <v>435.8</v>
      </c>
      <c r="O3526">
        <v>65.489999999999995</v>
      </c>
      <c r="P3526">
        <f>O3526*_xlfn.XLOOKUP(K3526,AM:AM,AN:AN)</f>
        <v>56.321399999999997</v>
      </c>
      <c r="Q3526">
        <f>O3526*_xlfn.XLOOKUP(K3526,AM:AM,AO:AO)</f>
        <v>65.489999999999995</v>
      </c>
      <c r="R3526" t="str">
        <f>_xlfn.XLOOKUP(E3526,AF:AF,AG:AG)</f>
        <v>ROLZO</v>
      </c>
      <c r="S3526" t="str">
        <f>_xlfn.XLOOKUP(E3526,AF:AF,AI:AI)</f>
        <v>United Kingdom</v>
      </c>
      <c r="T3526">
        <f>WEEKNUM(G3526)</f>
        <v>31</v>
      </c>
      <c r="U3526">
        <f>YEAR(G3526)</f>
        <v>2025</v>
      </c>
      <c r="V3526" s="117">
        <f>IFERROR(Q3526/N3526,"0")</f>
        <v>0.15027535566773748</v>
      </c>
    </row>
    <row r="3527" spans="1:22">
      <c r="A3527" t="str">
        <f>_xlfn.XLOOKUP(D3527,BN:BN,BO:BO)</f>
        <v>México</v>
      </c>
      <c r="B3527" t="s">
        <v>25</v>
      </c>
      <c r="C3527">
        <v>536</v>
      </c>
      <c r="D3527" t="str">
        <f>_xlfn.XLOOKUP(C3527,BH:BH,BI:BI)</f>
        <v>DianaM</v>
      </c>
      <c r="E3527">
        <v>25780</v>
      </c>
      <c r="F3527" t="s">
        <v>4134</v>
      </c>
      <c r="G3527" s="63">
        <v>45868</v>
      </c>
      <c r="H3527" s="63">
        <v>45871</v>
      </c>
      <c r="I3527" t="s">
        <v>425</v>
      </c>
      <c r="J3527" t="str">
        <f>_xlfn.XLOOKUP(I3527,AS:AS,AU:AU)</f>
        <v>Traslados</v>
      </c>
      <c r="K3527" t="s">
        <v>33</v>
      </c>
      <c r="L3527">
        <v>435.8</v>
      </c>
      <c r="M3527">
        <f>L3527*_xlfn.XLOOKUP(K3527,AM:AM,AN:AN)</f>
        <v>374.78800000000001</v>
      </c>
      <c r="N3527">
        <f>L3527*_xlfn.XLOOKUP(K3527,AM:AM,AO:AO)</f>
        <v>435.8</v>
      </c>
      <c r="O3527">
        <v>65.489999999999995</v>
      </c>
      <c r="P3527">
        <f>O3527*_xlfn.XLOOKUP(K3527,AM:AM,AN:AN)</f>
        <v>56.321399999999997</v>
      </c>
      <c r="Q3527">
        <f>O3527*_xlfn.XLOOKUP(K3527,AM:AM,AO:AO)</f>
        <v>65.489999999999995</v>
      </c>
      <c r="R3527" t="str">
        <f>_xlfn.XLOOKUP(E3527,AF:AF,AG:AG)</f>
        <v>ROLZO</v>
      </c>
      <c r="S3527" t="str">
        <f>_xlfn.XLOOKUP(E3527,AF:AF,AI:AI)</f>
        <v>United Kingdom</v>
      </c>
      <c r="T3527">
        <f>WEEKNUM(G3527)</f>
        <v>31</v>
      </c>
      <c r="U3527">
        <f>YEAR(G3527)</f>
        <v>2025</v>
      </c>
      <c r="V3527" s="117">
        <f>IFERROR(Q3527/N3527,"0")</f>
        <v>0.15027535566773748</v>
      </c>
    </row>
    <row r="3528" spans="1:22">
      <c r="A3528" t="str">
        <f>_xlfn.XLOOKUP(D3528,BN:BN,BO:BO)</f>
        <v>México</v>
      </c>
      <c r="B3528" t="s">
        <v>25</v>
      </c>
      <c r="C3528">
        <v>537</v>
      </c>
      <c r="D3528" t="str">
        <f>_xlfn.XLOOKUP(C3528,BH:BH,BI:BI)</f>
        <v>MinervaH</v>
      </c>
      <c r="E3528">
        <v>29688</v>
      </c>
      <c r="F3528" t="s">
        <v>4135</v>
      </c>
      <c r="G3528" s="63">
        <v>45915</v>
      </c>
      <c r="H3528" s="63">
        <v>45930</v>
      </c>
      <c r="I3528" t="s">
        <v>376</v>
      </c>
      <c r="J3528" t="str">
        <f>_xlfn.XLOOKUP(I3528,AS:AS,AU:AU)</f>
        <v>Hotel</v>
      </c>
      <c r="K3528" t="s">
        <v>27</v>
      </c>
      <c r="L3528">
        <v>1272</v>
      </c>
      <c r="M3528">
        <f>L3528*_xlfn.XLOOKUP(K3528,AM:AM,AN:AN)</f>
        <v>1272</v>
      </c>
      <c r="N3528">
        <f>L3528*_xlfn.XLOOKUP(K3528,AM:AM,AO:AO)</f>
        <v>1475.52</v>
      </c>
      <c r="O3528">
        <v>125.41</v>
      </c>
      <c r="P3528">
        <f>O3528*_xlfn.XLOOKUP(K3528,AM:AM,AN:AN)</f>
        <v>125.41</v>
      </c>
      <c r="Q3528">
        <f>O3528*_xlfn.XLOOKUP(K3528,AM:AM,AO:AO)</f>
        <v>145.47559999999999</v>
      </c>
      <c r="R3528" t="str">
        <f>_xlfn.XLOOKUP(E3528,AF:AF,AG:AG)</f>
        <v>TABLET HOTELS</v>
      </c>
      <c r="S3528" t="str">
        <f>_xlfn.XLOOKUP(E3528,AF:AF,AI:AI)</f>
        <v>United States</v>
      </c>
      <c r="T3528">
        <f>WEEKNUM(G3528)</f>
        <v>38</v>
      </c>
      <c r="U3528">
        <f>YEAR(G3528)</f>
        <v>2025</v>
      </c>
      <c r="V3528" s="117">
        <f>IFERROR(Q3528/N3528,"0")</f>
        <v>9.8592767295597475E-2</v>
      </c>
    </row>
    <row r="3529" spans="1:22">
      <c r="A3529" t="str">
        <f>_xlfn.XLOOKUP(D3529,BN:BN,BO:BO)</f>
        <v>México</v>
      </c>
      <c r="B3529" t="s">
        <v>25</v>
      </c>
      <c r="C3529">
        <v>537</v>
      </c>
      <c r="D3529" t="str">
        <f>_xlfn.XLOOKUP(C3529,BH:BH,BI:BI)</f>
        <v>MinervaH</v>
      </c>
      <c r="E3529">
        <v>29687</v>
      </c>
      <c r="F3529" t="s">
        <v>4136</v>
      </c>
      <c r="G3529" s="63">
        <v>45918</v>
      </c>
      <c r="H3529" s="63">
        <v>45919</v>
      </c>
      <c r="I3529" t="s">
        <v>376</v>
      </c>
      <c r="J3529" t="str">
        <f>_xlfn.XLOOKUP(I3529,AS:AS,AU:AU)</f>
        <v>Hotel</v>
      </c>
      <c r="K3529" t="s">
        <v>27</v>
      </c>
      <c r="L3529">
        <v>280.44</v>
      </c>
      <c r="M3529">
        <f>L3529*_xlfn.XLOOKUP(K3529,AM:AM,AN:AN)</f>
        <v>280.44</v>
      </c>
      <c r="N3529">
        <f>L3529*_xlfn.XLOOKUP(K3529,AM:AM,AO:AO)</f>
        <v>325.31039999999996</v>
      </c>
      <c r="O3529">
        <v>28.04</v>
      </c>
      <c r="P3529">
        <f>O3529*_xlfn.XLOOKUP(K3529,AM:AM,AN:AN)</f>
        <v>28.04</v>
      </c>
      <c r="Q3529">
        <f>O3529*_xlfn.XLOOKUP(K3529,AM:AM,AO:AO)</f>
        <v>32.526399999999995</v>
      </c>
      <c r="R3529" t="str">
        <f>_xlfn.XLOOKUP(E3529,AF:AF,AG:AG)</f>
        <v>CAPPUCCINA COUNTRY RESORT</v>
      </c>
      <c r="S3529" t="str">
        <f>_xlfn.XLOOKUP(E3529,AF:AF,AI:AI)</f>
        <v>Italy</v>
      </c>
      <c r="T3529">
        <f>WEEKNUM(G3529)</f>
        <v>38</v>
      </c>
      <c r="U3529">
        <f>YEAR(G3529)</f>
        <v>2025</v>
      </c>
      <c r="V3529" s="117">
        <f>IFERROR(Q3529/N3529,"0")</f>
        <v>9.998573669947225E-2</v>
      </c>
    </row>
    <row r="3530" spans="1:22">
      <c r="A3530" t="str">
        <f>_xlfn.XLOOKUP(D3530,BN:BN,BO:BO)</f>
        <v>México</v>
      </c>
      <c r="B3530" t="s">
        <v>25</v>
      </c>
      <c r="C3530">
        <v>537</v>
      </c>
      <c r="D3530" t="str">
        <f>_xlfn.XLOOKUP(C3530,BH:BH,BI:BI)</f>
        <v>MinervaH</v>
      </c>
      <c r="E3530">
        <v>29686</v>
      </c>
      <c r="F3530" t="s">
        <v>4137</v>
      </c>
      <c r="G3530" s="63">
        <v>45920</v>
      </c>
      <c r="H3530" s="63">
        <v>45922</v>
      </c>
      <c r="I3530" t="s">
        <v>376</v>
      </c>
      <c r="J3530" t="str">
        <f>_xlfn.XLOOKUP(I3530,AS:AS,AU:AU)</f>
        <v>Hotel</v>
      </c>
      <c r="K3530" t="s">
        <v>27</v>
      </c>
      <c r="L3530">
        <v>515.28</v>
      </c>
      <c r="M3530">
        <f>L3530*_xlfn.XLOOKUP(K3530,AM:AM,AN:AN)</f>
        <v>515.28</v>
      </c>
      <c r="N3530">
        <f>L3530*_xlfn.XLOOKUP(K3530,AM:AM,AO:AO)</f>
        <v>597.72479999999996</v>
      </c>
      <c r="O3530">
        <v>94.75</v>
      </c>
      <c r="P3530">
        <f>O3530*_xlfn.XLOOKUP(K3530,AM:AM,AN:AN)</f>
        <v>94.75</v>
      </c>
      <c r="Q3530">
        <f>O3530*_xlfn.XLOOKUP(K3530,AM:AM,AO:AO)</f>
        <v>109.91</v>
      </c>
      <c r="R3530" t="str">
        <f>_xlfn.XLOOKUP(E3530,AF:AF,AG:AG)</f>
        <v>SPERONARI SUITES</v>
      </c>
      <c r="S3530" t="str">
        <f>_xlfn.XLOOKUP(E3530,AF:AF,AI:AI)</f>
        <v>Italy</v>
      </c>
      <c r="T3530">
        <f>WEEKNUM(G3530)</f>
        <v>38</v>
      </c>
      <c r="U3530">
        <f>YEAR(G3530)</f>
        <v>2025</v>
      </c>
      <c r="V3530" s="117">
        <f>IFERROR(Q3530/N3530,"0")</f>
        <v>0.18388060860114891</v>
      </c>
    </row>
    <row r="3531" spans="1:22">
      <c r="A3531" t="str">
        <f>_xlfn.XLOOKUP(D3531,BN:BN,BO:BO)</f>
        <v>México</v>
      </c>
      <c r="B3531" t="s">
        <v>25</v>
      </c>
      <c r="C3531">
        <v>537</v>
      </c>
      <c r="D3531" t="str">
        <f>_xlfn.XLOOKUP(C3531,BH:BH,BI:BI)</f>
        <v>MinervaH</v>
      </c>
      <c r="E3531">
        <v>30103</v>
      </c>
      <c r="F3531" t="s">
        <v>4138</v>
      </c>
      <c r="G3531" s="63">
        <v>45919</v>
      </c>
      <c r="H3531" s="63">
        <v>45920</v>
      </c>
      <c r="I3531" t="s">
        <v>376</v>
      </c>
      <c r="J3531" t="str">
        <f>_xlfn.XLOOKUP(I3531,AS:AS,AU:AU)</f>
        <v>Hotel</v>
      </c>
      <c r="K3531" t="s">
        <v>27</v>
      </c>
      <c r="L3531">
        <v>380</v>
      </c>
      <c r="M3531">
        <f>L3531*_xlfn.XLOOKUP(K3531,AM:AM,AN:AN)</f>
        <v>380</v>
      </c>
      <c r="N3531">
        <f>L3531*_xlfn.XLOOKUP(K3531,AM:AM,AO:AO)</f>
        <v>440.79999999999995</v>
      </c>
      <c r="O3531">
        <v>0</v>
      </c>
      <c r="P3531">
        <f>O3531*_xlfn.XLOOKUP(K3531,AM:AM,AN:AN)</f>
        <v>0</v>
      </c>
      <c r="Q3531">
        <f>O3531*_xlfn.XLOOKUP(K3531,AM:AM,AO:AO)</f>
        <v>0</v>
      </c>
      <c r="R3531" t="str">
        <f>_xlfn.XLOOKUP(E3531,AF:AF,AG:AG)</f>
        <v>GRAND UNIVERSE LUCCA, AUTOGRAPH COLLECTION</v>
      </c>
      <c r="S3531" t="str">
        <f>_xlfn.XLOOKUP(E3531,AF:AF,AI:AI)</f>
        <v>Italy</v>
      </c>
      <c r="T3531">
        <f>WEEKNUM(G3531)</f>
        <v>38</v>
      </c>
      <c r="U3531">
        <f>YEAR(G3531)</f>
        <v>2025</v>
      </c>
      <c r="V3531" s="117">
        <f>IFERROR(Q3531/N3531,"0")</f>
        <v>0</v>
      </c>
    </row>
    <row r="3532" spans="1:22">
      <c r="A3532" t="str">
        <f>_xlfn.XLOOKUP(D3532,BN:BN,BO:BO)</f>
        <v>México</v>
      </c>
      <c r="B3532" t="s">
        <v>25</v>
      </c>
      <c r="C3532">
        <v>537</v>
      </c>
      <c r="D3532" t="str">
        <f>_xlfn.XLOOKUP(C3532,BH:BH,BI:BI)</f>
        <v>MinervaH</v>
      </c>
      <c r="E3532">
        <v>29688</v>
      </c>
      <c r="F3532" t="s">
        <v>4139</v>
      </c>
      <c r="G3532" s="63">
        <v>45922</v>
      </c>
      <c r="H3532" s="63">
        <v>45924</v>
      </c>
      <c r="I3532" t="s">
        <v>376</v>
      </c>
      <c r="J3532" t="str">
        <f>_xlfn.XLOOKUP(I3532,AS:AS,AU:AU)</f>
        <v>Hotel</v>
      </c>
      <c r="K3532" t="s">
        <v>27</v>
      </c>
      <c r="L3532">
        <v>737.71</v>
      </c>
      <c r="M3532">
        <f>L3532*_xlfn.XLOOKUP(K3532,AM:AM,AN:AN)</f>
        <v>737.71</v>
      </c>
      <c r="N3532">
        <f>L3532*_xlfn.XLOOKUP(K3532,AM:AM,AO:AO)</f>
        <v>855.74360000000001</v>
      </c>
      <c r="O3532">
        <v>68.09</v>
      </c>
      <c r="P3532">
        <f>O3532*_xlfn.XLOOKUP(K3532,AM:AM,AN:AN)</f>
        <v>68.09</v>
      </c>
      <c r="Q3532">
        <f>O3532*_xlfn.XLOOKUP(K3532,AM:AM,AO:AO)</f>
        <v>78.984399999999994</v>
      </c>
      <c r="R3532" t="str">
        <f>_xlfn.XLOOKUP(E3532,AF:AF,AG:AG)</f>
        <v>TABLET HOTELS</v>
      </c>
      <c r="S3532" t="str">
        <f>_xlfn.XLOOKUP(E3532,AF:AF,AI:AI)</f>
        <v>United States</v>
      </c>
      <c r="T3532">
        <f>WEEKNUM(G3532)</f>
        <v>39</v>
      </c>
      <c r="U3532">
        <f>YEAR(G3532)</f>
        <v>2025</v>
      </c>
      <c r="V3532" s="117">
        <f>IFERROR(Q3532/N3532,"0")</f>
        <v>9.2299141939244406E-2</v>
      </c>
    </row>
    <row r="3533" spans="1:22">
      <c r="A3533" t="str">
        <f>_xlfn.XLOOKUP(D3533,BN:BN,BO:BO)</f>
        <v>México</v>
      </c>
      <c r="B3533" t="s">
        <v>25</v>
      </c>
      <c r="C3533">
        <v>537</v>
      </c>
      <c r="D3533" t="str">
        <f>_xlfn.XLOOKUP(C3533,BH:BH,BI:BI)</f>
        <v>MinervaH</v>
      </c>
      <c r="E3533">
        <v>29688</v>
      </c>
      <c r="F3533" t="s">
        <v>4140</v>
      </c>
      <c r="G3533" s="63">
        <v>45924</v>
      </c>
      <c r="H3533" s="63">
        <v>45926</v>
      </c>
      <c r="I3533" t="s">
        <v>376</v>
      </c>
      <c r="J3533" t="str">
        <f>_xlfn.XLOOKUP(I3533,AS:AS,AU:AU)</f>
        <v>Hotel</v>
      </c>
      <c r="K3533" t="s">
        <v>27</v>
      </c>
      <c r="L3533">
        <v>606.5</v>
      </c>
      <c r="M3533">
        <f>L3533*_xlfn.XLOOKUP(K3533,AM:AM,AN:AN)</f>
        <v>606.5</v>
      </c>
      <c r="N3533">
        <f>L3533*_xlfn.XLOOKUP(K3533,AM:AM,AO:AO)</f>
        <v>703.54</v>
      </c>
      <c r="O3533">
        <v>58.97</v>
      </c>
      <c r="P3533">
        <f>O3533*_xlfn.XLOOKUP(K3533,AM:AM,AN:AN)</f>
        <v>58.97</v>
      </c>
      <c r="Q3533">
        <f>O3533*_xlfn.XLOOKUP(K3533,AM:AM,AO:AO)</f>
        <v>68.405199999999994</v>
      </c>
      <c r="R3533" t="str">
        <f>_xlfn.XLOOKUP(E3533,AF:AF,AG:AG)</f>
        <v>TABLET HOTELS</v>
      </c>
      <c r="S3533" t="str">
        <f>_xlfn.XLOOKUP(E3533,AF:AF,AI:AI)</f>
        <v>United States</v>
      </c>
      <c r="T3533">
        <f>WEEKNUM(G3533)</f>
        <v>39</v>
      </c>
      <c r="U3533">
        <f>YEAR(G3533)</f>
        <v>2025</v>
      </c>
      <c r="V3533" s="117">
        <f>IFERROR(Q3533/N3533,"0")</f>
        <v>9.7230008244023072E-2</v>
      </c>
    </row>
    <row r="3534" spans="1:22">
      <c r="A3534" t="str">
        <f>_xlfn.XLOOKUP(D3534,BN:BN,BO:BO)</f>
        <v>México</v>
      </c>
      <c r="B3534" t="s">
        <v>25</v>
      </c>
      <c r="C3534">
        <v>537</v>
      </c>
      <c r="D3534" t="str">
        <f>_xlfn.XLOOKUP(C3534,BH:BH,BI:BI)</f>
        <v>MinervaH</v>
      </c>
      <c r="E3534">
        <v>30104</v>
      </c>
      <c r="F3534" t="s">
        <v>4141</v>
      </c>
      <c r="G3534" s="63">
        <v>45926</v>
      </c>
      <c r="H3534" s="63">
        <v>45930</v>
      </c>
      <c r="I3534" t="s">
        <v>376</v>
      </c>
      <c r="J3534" t="str">
        <f>_xlfn.XLOOKUP(I3534,AS:AS,AU:AU)</f>
        <v>Hotel</v>
      </c>
      <c r="K3534" t="s">
        <v>27</v>
      </c>
      <c r="L3534">
        <v>1593.72</v>
      </c>
      <c r="M3534">
        <f>L3534*_xlfn.XLOOKUP(K3534,AM:AM,AN:AN)</f>
        <v>1593.72</v>
      </c>
      <c r="N3534">
        <f>L3534*_xlfn.XLOOKUP(K3534,AM:AM,AO:AO)</f>
        <v>1848.7151999999999</v>
      </c>
      <c r="O3534">
        <v>136.18</v>
      </c>
      <c r="P3534">
        <f>O3534*_xlfn.XLOOKUP(K3534,AM:AM,AN:AN)</f>
        <v>136.18</v>
      </c>
      <c r="Q3534">
        <f>O3534*_xlfn.XLOOKUP(K3534,AM:AM,AO:AO)</f>
        <v>157.96879999999999</v>
      </c>
      <c r="R3534" t="str">
        <f>_xlfn.XLOOKUP(E3534,AF:AF,AG:AG)</f>
        <v>HOTEL NH COLLECTION MADRID PASEO DEL PRADO</v>
      </c>
      <c r="S3534" t="str">
        <f>_xlfn.XLOOKUP(E3534,AF:AF,AI:AI)</f>
        <v>Spain</v>
      </c>
      <c r="T3534">
        <f>WEEKNUM(G3534)</f>
        <v>39</v>
      </c>
      <c r="U3534">
        <f>YEAR(G3534)</f>
        <v>2025</v>
      </c>
      <c r="V3534" s="117">
        <f>IFERROR(Q3534/N3534,"0")</f>
        <v>8.544788294054162E-2</v>
      </c>
    </row>
    <row r="3535" spans="1:22">
      <c r="A3535" t="str">
        <f>_xlfn.XLOOKUP(D3535,BN:BN,BO:BO)</f>
        <v>México</v>
      </c>
      <c r="B3535" t="s">
        <v>25</v>
      </c>
      <c r="C3535">
        <v>537</v>
      </c>
      <c r="D3535" t="str">
        <f>_xlfn.XLOOKUP(C3535,BH:BH,BI:BI)</f>
        <v>MinervaH</v>
      </c>
      <c r="E3535">
        <v>28420</v>
      </c>
      <c r="F3535" t="s">
        <v>4142</v>
      </c>
      <c r="G3535" s="63">
        <v>45924</v>
      </c>
      <c r="H3535" s="63">
        <v>45924</v>
      </c>
      <c r="I3535" t="s">
        <v>471</v>
      </c>
      <c r="J3535" t="str">
        <f>_xlfn.XLOOKUP(I3535,AS:AS,AU:AU)</f>
        <v>Traslados</v>
      </c>
      <c r="K3535" t="s">
        <v>27</v>
      </c>
      <c r="L3535">
        <v>167.17</v>
      </c>
      <c r="M3535">
        <f>L3535*_xlfn.XLOOKUP(K3535,AM:AM,AN:AN)</f>
        <v>167.17</v>
      </c>
      <c r="N3535">
        <f>L3535*_xlfn.XLOOKUP(K3535,AM:AM,AO:AO)</f>
        <v>193.91719999999998</v>
      </c>
      <c r="O3535">
        <v>13.62</v>
      </c>
      <c r="P3535">
        <f>O3535*_xlfn.XLOOKUP(K3535,AM:AM,AN:AN)</f>
        <v>13.62</v>
      </c>
      <c r="Q3535">
        <f>O3535*_xlfn.XLOOKUP(K3535,AM:AM,AO:AO)</f>
        <v>15.799199999999997</v>
      </c>
      <c r="R3535" t="str">
        <f>_xlfn.XLOOKUP(E3535,AF:AF,AG:AG)</f>
        <v>SIXT MÉXICO</v>
      </c>
      <c r="S3535" t="str">
        <f>_xlfn.XLOOKUP(E3535,AF:AF,AI:AI)</f>
        <v>Mexico</v>
      </c>
      <c r="T3535">
        <f>WEEKNUM(G3535)</f>
        <v>39</v>
      </c>
      <c r="U3535">
        <f>YEAR(G3535)</f>
        <v>2025</v>
      </c>
      <c r="V3535" s="117">
        <f>IFERROR(Q3535/N3535,"0")</f>
        <v>8.147394867500149E-2</v>
      </c>
    </row>
    <row r="3536" spans="1:22">
      <c r="A3536" t="str">
        <f>_xlfn.XLOOKUP(D3536,BN:BN,BO:BO)</f>
        <v>México</v>
      </c>
      <c r="B3536" t="s">
        <v>25</v>
      </c>
      <c r="C3536">
        <v>537</v>
      </c>
      <c r="D3536" t="str">
        <f>_xlfn.XLOOKUP(C3536,BH:BH,BI:BI)</f>
        <v>MinervaH</v>
      </c>
      <c r="E3536">
        <v>28420</v>
      </c>
      <c r="F3536" t="s">
        <v>4143</v>
      </c>
      <c r="G3536" s="63">
        <v>45918</v>
      </c>
      <c r="H3536" s="63">
        <v>45920</v>
      </c>
      <c r="I3536" t="s">
        <v>471</v>
      </c>
      <c r="J3536" t="str">
        <f>_xlfn.XLOOKUP(I3536,AS:AS,AU:AU)</f>
        <v>Traslados</v>
      </c>
      <c r="K3536" t="s">
        <v>27</v>
      </c>
      <c r="L3536">
        <v>354.67</v>
      </c>
      <c r="M3536">
        <f>L3536*_xlfn.XLOOKUP(K3536,AM:AM,AN:AN)</f>
        <v>354.67</v>
      </c>
      <c r="N3536">
        <f>L3536*_xlfn.XLOOKUP(K3536,AM:AM,AO:AO)</f>
        <v>411.41719999999998</v>
      </c>
      <c r="O3536">
        <v>29.07</v>
      </c>
      <c r="P3536">
        <f>O3536*_xlfn.XLOOKUP(K3536,AM:AM,AN:AN)</f>
        <v>29.07</v>
      </c>
      <c r="Q3536">
        <f>O3536*_xlfn.XLOOKUP(K3536,AM:AM,AO:AO)</f>
        <v>33.721199999999996</v>
      </c>
      <c r="R3536" t="str">
        <f>_xlfn.XLOOKUP(E3536,AF:AF,AG:AG)</f>
        <v>SIXT MÉXICO</v>
      </c>
      <c r="S3536" t="str">
        <f>_xlfn.XLOOKUP(E3536,AF:AF,AI:AI)</f>
        <v>Mexico</v>
      </c>
      <c r="T3536">
        <f>WEEKNUM(G3536)</f>
        <v>38</v>
      </c>
      <c r="U3536">
        <f>YEAR(G3536)</f>
        <v>2025</v>
      </c>
      <c r="V3536" s="117">
        <f>IFERROR(Q3536/N3536,"0")</f>
        <v>8.1963515380494539E-2</v>
      </c>
    </row>
    <row r="3537" spans="1:22">
      <c r="A3537" t="str">
        <f>_xlfn.XLOOKUP(D3537,BN:BN,BO:BO)</f>
        <v>México</v>
      </c>
      <c r="B3537" t="s">
        <v>25</v>
      </c>
      <c r="C3537">
        <v>537</v>
      </c>
      <c r="D3537" t="str">
        <f>_xlfn.XLOOKUP(C3537,BH:BH,BI:BI)</f>
        <v>MinervaH</v>
      </c>
      <c r="E3537">
        <v>0</v>
      </c>
      <c r="F3537" t="s">
        <v>2567</v>
      </c>
      <c r="G3537" s="63">
        <v>45924</v>
      </c>
      <c r="H3537" s="63">
        <v>45924</v>
      </c>
      <c r="I3537" t="s">
        <v>396</v>
      </c>
      <c r="J3537" t="str">
        <f>_xlfn.XLOOKUP(I3537,AS:AS,AU:AU)</f>
        <v>Honorarios</v>
      </c>
      <c r="K3537" t="s">
        <v>27</v>
      </c>
      <c r="L3537">
        <v>59.82</v>
      </c>
      <c r="M3537">
        <f>L3537*_xlfn.XLOOKUP(K3537,AM:AM,AN:AN)</f>
        <v>59.82</v>
      </c>
      <c r="N3537">
        <f>L3537*_xlfn.XLOOKUP(K3537,AM:AM,AO:AO)</f>
        <v>69.391199999999998</v>
      </c>
      <c r="O3537">
        <v>59.82</v>
      </c>
      <c r="P3537">
        <f>O3537*_xlfn.XLOOKUP(K3537,AM:AM,AN:AN)</f>
        <v>59.82</v>
      </c>
      <c r="Q3537">
        <f>O3537*_xlfn.XLOOKUP(K3537,AM:AM,AO:AO)</f>
        <v>69.391199999999998</v>
      </c>
      <c r="R3537" t="str">
        <f>_xlfn.XLOOKUP(E3537,AF:AF,AG:AG)</f>
        <v>FEES</v>
      </c>
      <c r="S3537">
        <f>_xlfn.XLOOKUP(E3537,AF:AF,AI:AI)</f>
        <v>0</v>
      </c>
      <c r="T3537">
        <f>WEEKNUM(G3537)</f>
        <v>39</v>
      </c>
      <c r="U3537">
        <f>YEAR(G3537)</f>
        <v>2025</v>
      </c>
      <c r="V3537" s="117">
        <f>IFERROR(Q3537/N3537,"0")</f>
        <v>1</v>
      </c>
    </row>
    <row r="3538" spans="1:22">
      <c r="A3538" t="str">
        <f>_xlfn.XLOOKUP(D3538,BN:BN,BO:BO)</f>
        <v>México</v>
      </c>
      <c r="B3538" t="s">
        <v>25</v>
      </c>
      <c r="C3538">
        <v>537</v>
      </c>
      <c r="D3538" t="str">
        <f>_xlfn.XLOOKUP(C3538,BH:BH,BI:BI)</f>
        <v>MinervaH</v>
      </c>
      <c r="E3538">
        <v>28934</v>
      </c>
      <c r="F3538" t="s">
        <v>4144</v>
      </c>
      <c r="G3538" s="63">
        <v>45922</v>
      </c>
      <c r="H3538" t="s">
        <v>218</v>
      </c>
      <c r="I3538" t="s">
        <v>366</v>
      </c>
      <c r="J3538" t="str">
        <f>_xlfn.XLOOKUP(I3538,AS:AS,AU:AU)</f>
        <v>Vuelos</v>
      </c>
      <c r="K3538" t="s">
        <v>27</v>
      </c>
      <c r="L3538">
        <v>84.96</v>
      </c>
      <c r="M3538">
        <f>L3538*_xlfn.XLOOKUP(K3538,AM:AM,AN:AN)</f>
        <v>84.96</v>
      </c>
      <c r="N3538">
        <f>L3538*_xlfn.XLOOKUP(K3538,AM:AM,AO:AO)</f>
        <v>98.553599999999989</v>
      </c>
      <c r="O3538">
        <v>0</v>
      </c>
      <c r="P3538">
        <f>O3538*_xlfn.XLOOKUP(K3538,AM:AM,AN:AN)</f>
        <v>0</v>
      </c>
      <c r="Q3538">
        <f>O3538*_xlfn.XLOOKUP(K3538,AM:AM,AO:AO)</f>
        <v>0</v>
      </c>
      <c r="R3538" t="str">
        <f>_xlfn.XLOOKUP(E3538,AF:AF,AG:AG)</f>
        <v>F1S USA</v>
      </c>
      <c r="S3538" t="str">
        <f>_xlfn.XLOOKUP(E3538,AF:AF,AI:AI)</f>
        <v>United States</v>
      </c>
      <c r="T3538">
        <f>WEEKNUM(G3538)</f>
        <v>39</v>
      </c>
      <c r="U3538">
        <f>YEAR(G3538)</f>
        <v>2025</v>
      </c>
      <c r="V3538" s="117">
        <f>IFERROR(Q3538/N3538,"0")</f>
        <v>0</v>
      </c>
    </row>
    <row r="3539" spans="1:22">
      <c r="A3539" t="str">
        <f>_xlfn.XLOOKUP(D3539,BN:BN,BO:BO)</f>
        <v>México</v>
      </c>
      <c r="B3539" t="s">
        <v>25</v>
      </c>
      <c r="C3539">
        <v>537</v>
      </c>
      <c r="D3539" t="str">
        <f>_xlfn.XLOOKUP(C3539,BH:BH,BI:BI)</f>
        <v>MinervaH</v>
      </c>
      <c r="E3539">
        <v>28934</v>
      </c>
      <c r="F3539" t="s">
        <v>4145</v>
      </c>
      <c r="G3539" s="63">
        <v>45922</v>
      </c>
      <c r="H3539" s="63" t="s">
        <v>218</v>
      </c>
      <c r="I3539" t="s">
        <v>366</v>
      </c>
      <c r="J3539" t="str">
        <f>_xlfn.XLOOKUP(I3539,AS:AS,AU:AU)</f>
        <v>Vuelos</v>
      </c>
      <c r="K3539" t="s">
        <v>27</v>
      </c>
      <c r="L3539">
        <v>84.96</v>
      </c>
      <c r="M3539">
        <f>L3539*_xlfn.XLOOKUP(K3539,AM:AM,AN:AN)</f>
        <v>84.96</v>
      </c>
      <c r="N3539">
        <f>L3539*_xlfn.XLOOKUP(K3539,AM:AM,AO:AO)</f>
        <v>98.553599999999989</v>
      </c>
      <c r="O3539">
        <v>0</v>
      </c>
      <c r="P3539">
        <f>O3539*_xlfn.XLOOKUP(K3539,AM:AM,AN:AN)</f>
        <v>0</v>
      </c>
      <c r="Q3539">
        <f>O3539*_xlfn.XLOOKUP(K3539,AM:AM,AO:AO)</f>
        <v>0</v>
      </c>
      <c r="R3539" t="str">
        <f>_xlfn.XLOOKUP(E3539,AF:AF,AG:AG)</f>
        <v>F1S USA</v>
      </c>
      <c r="S3539" t="str">
        <f>_xlfn.XLOOKUP(E3539,AF:AF,AI:AI)</f>
        <v>United States</v>
      </c>
      <c r="T3539">
        <f>WEEKNUM(G3539)</f>
        <v>39</v>
      </c>
      <c r="U3539">
        <f>YEAR(G3539)</f>
        <v>2025</v>
      </c>
      <c r="V3539" s="117">
        <f>IFERROR(Q3539/N3539,"0")</f>
        <v>0</v>
      </c>
    </row>
    <row r="3540" spans="1:22">
      <c r="A3540" t="str">
        <f>_xlfn.XLOOKUP(D3540,BN:BN,BO:BO)</f>
        <v>México</v>
      </c>
      <c r="B3540" t="s">
        <v>25</v>
      </c>
      <c r="C3540">
        <v>537</v>
      </c>
      <c r="D3540" t="str">
        <f>_xlfn.XLOOKUP(C3540,BH:BH,BI:BI)</f>
        <v>MinervaH</v>
      </c>
      <c r="E3540">
        <v>28934</v>
      </c>
      <c r="F3540" t="s">
        <v>4144</v>
      </c>
      <c r="G3540" s="63">
        <v>45926</v>
      </c>
      <c r="H3540" s="63" t="s">
        <v>218</v>
      </c>
      <c r="I3540" t="s">
        <v>366</v>
      </c>
      <c r="J3540" t="str">
        <f>_xlfn.XLOOKUP(I3540,AS:AS,AU:AU)</f>
        <v>Vuelos</v>
      </c>
      <c r="K3540" t="s">
        <v>27</v>
      </c>
      <c r="L3540">
        <v>92.51</v>
      </c>
      <c r="M3540">
        <f>L3540*_xlfn.XLOOKUP(K3540,AM:AM,AN:AN)</f>
        <v>92.51</v>
      </c>
      <c r="N3540">
        <f>L3540*_xlfn.XLOOKUP(K3540,AM:AM,AO:AO)</f>
        <v>107.3116</v>
      </c>
      <c r="O3540">
        <v>0</v>
      </c>
      <c r="P3540">
        <f>O3540*_xlfn.XLOOKUP(K3540,AM:AM,AN:AN)</f>
        <v>0</v>
      </c>
      <c r="Q3540">
        <f>O3540*_xlfn.XLOOKUP(K3540,AM:AM,AO:AO)</f>
        <v>0</v>
      </c>
      <c r="R3540" t="str">
        <f>_xlfn.XLOOKUP(E3540,AF:AF,AG:AG)</f>
        <v>F1S USA</v>
      </c>
      <c r="S3540" t="str">
        <f>_xlfn.XLOOKUP(E3540,AF:AF,AI:AI)</f>
        <v>United States</v>
      </c>
      <c r="T3540">
        <f>WEEKNUM(G3540)</f>
        <v>39</v>
      </c>
      <c r="U3540">
        <f>YEAR(G3540)</f>
        <v>2025</v>
      </c>
      <c r="V3540" s="117">
        <f>IFERROR(Q3540/N3540,"0")</f>
        <v>0</v>
      </c>
    </row>
    <row r="3541" spans="1:22">
      <c r="A3541" t="str">
        <f>_xlfn.XLOOKUP(D3541,BN:BN,BO:BO)</f>
        <v>México</v>
      </c>
      <c r="B3541" t="s">
        <v>25</v>
      </c>
      <c r="C3541">
        <v>537</v>
      </c>
      <c r="D3541" t="str">
        <f>_xlfn.XLOOKUP(C3541,BH:BH,BI:BI)</f>
        <v>MinervaH</v>
      </c>
      <c r="E3541">
        <v>28934</v>
      </c>
      <c r="F3541" t="s">
        <v>4145</v>
      </c>
      <c r="G3541" s="63">
        <v>45926</v>
      </c>
      <c r="H3541" s="63" t="s">
        <v>218</v>
      </c>
      <c r="I3541" t="s">
        <v>366</v>
      </c>
      <c r="J3541" t="str">
        <f>_xlfn.XLOOKUP(I3541,AS:AS,AU:AU)</f>
        <v>Vuelos</v>
      </c>
      <c r="K3541" t="s">
        <v>27</v>
      </c>
      <c r="L3541">
        <v>92.51</v>
      </c>
      <c r="M3541">
        <f>L3541*_xlfn.XLOOKUP(K3541,AM:AM,AN:AN)</f>
        <v>92.51</v>
      </c>
      <c r="N3541">
        <f>L3541*_xlfn.XLOOKUP(K3541,AM:AM,AO:AO)</f>
        <v>107.3116</v>
      </c>
      <c r="O3541">
        <v>0</v>
      </c>
      <c r="P3541">
        <f>O3541*_xlfn.XLOOKUP(K3541,AM:AM,AN:AN)</f>
        <v>0</v>
      </c>
      <c r="Q3541">
        <f>O3541*_xlfn.XLOOKUP(K3541,AM:AM,AO:AO)</f>
        <v>0</v>
      </c>
      <c r="R3541" t="str">
        <f>_xlfn.XLOOKUP(E3541,AF:AF,AG:AG)</f>
        <v>F1S USA</v>
      </c>
      <c r="S3541" t="str">
        <f>_xlfn.XLOOKUP(E3541,AF:AF,AI:AI)</f>
        <v>United States</v>
      </c>
      <c r="T3541">
        <f>WEEKNUM(G3541)</f>
        <v>39</v>
      </c>
      <c r="U3541">
        <f>YEAR(G3541)</f>
        <v>2025</v>
      </c>
      <c r="V3541" s="117">
        <f>IFERROR(Q3541/N3541,"0")</f>
        <v>0</v>
      </c>
    </row>
    <row r="3542" spans="1:22">
      <c r="A3542" t="str">
        <f>_xlfn.XLOOKUP(D3542,BN:BN,BO:BO)</f>
        <v>México</v>
      </c>
      <c r="B3542" t="s">
        <v>25</v>
      </c>
      <c r="C3542">
        <v>538</v>
      </c>
      <c r="D3542" t="str">
        <f>_xlfn.XLOOKUP(C3542,BH:BH,BI:BI)</f>
        <v>DianaM</v>
      </c>
      <c r="E3542">
        <v>27301</v>
      </c>
      <c r="F3542" t="s">
        <v>4146</v>
      </c>
      <c r="G3542" s="63">
        <v>45982</v>
      </c>
      <c r="H3542" s="63">
        <v>45985</v>
      </c>
      <c r="I3542" t="s">
        <v>366</v>
      </c>
      <c r="J3542" t="str">
        <f>_xlfn.XLOOKUP(I3542,AS:AS,AU:AU)</f>
        <v>Vuelos</v>
      </c>
      <c r="K3542" t="s">
        <v>33</v>
      </c>
      <c r="L3542">
        <v>487.49</v>
      </c>
      <c r="M3542">
        <f>L3542*_xlfn.XLOOKUP(K3542,AM:AM,AN:AN)</f>
        <v>419.2414</v>
      </c>
      <c r="N3542">
        <f>L3542*_xlfn.XLOOKUP(K3542,AM:AM,AO:AO)</f>
        <v>487.49</v>
      </c>
      <c r="O3542">
        <v>0</v>
      </c>
      <c r="P3542">
        <f>O3542*_xlfn.XLOOKUP(K3542,AM:AM,AN:AN)</f>
        <v>0</v>
      </c>
      <c r="Q3542">
        <f>O3542*_xlfn.XLOOKUP(K3542,AM:AM,AO:AO)</f>
        <v>0</v>
      </c>
      <c r="R3542" t="str">
        <f>_xlfn.XLOOKUP(E3542,AF:AF,AG:AG)</f>
        <v>TURISMO EX MAR, S.A. DE C.V.</v>
      </c>
      <c r="S3542" t="str">
        <f>_xlfn.XLOOKUP(E3542,AF:AF,AI:AI)</f>
        <v>Mexico</v>
      </c>
      <c r="T3542">
        <f>WEEKNUM(G3542)</f>
        <v>47</v>
      </c>
      <c r="U3542">
        <f>YEAR(G3542)</f>
        <v>2025</v>
      </c>
      <c r="V3542" s="117">
        <f>IFERROR(Q3542/N3542,"0")</f>
        <v>0</v>
      </c>
    </row>
    <row r="3543" spans="1:22">
      <c r="A3543" t="str">
        <f>_xlfn.XLOOKUP(D3543,BN:BN,BO:BO)</f>
        <v>México</v>
      </c>
      <c r="B3543" t="s">
        <v>25</v>
      </c>
      <c r="C3543">
        <v>538</v>
      </c>
      <c r="D3543" t="str">
        <f>_xlfn.XLOOKUP(C3543,BH:BH,BI:BI)</f>
        <v>DianaM</v>
      </c>
      <c r="E3543">
        <v>27301</v>
      </c>
      <c r="F3543" t="s">
        <v>4147</v>
      </c>
      <c r="G3543" s="63">
        <v>45982</v>
      </c>
      <c r="H3543" s="63">
        <v>45985</v>
      </c>
      <c r="I3543" t="s">
        <v>366</v>
      </c>
      <c r="J3543" t="str">
        <f>_xlfn.XLOOKUP(I3543,AS:AS,AU:AU)</f>
        <v>Vuelos</v>
      </c>
      <c r="K3543" t="s">
        <v>33</v>
      </c>
      <c r="L3543">
        <v>487.49</v>
      </c>
      <c r="M3543">
        <f>L3543*_xlfn.XLOOKUP(K3543,AM:AM,AN:AN)</f>
        <v>419.2414</v>
      </c>
      <c r="N3543">
        <f>L3543*_xlfn.XLOOKUP(K3543,AM:AM,AO:AO)</f>
        <v>487.49</v>
      </c>
      <c r="O3543">
        <v>0</v>
      </c>
      <c r="P3543">
        <f>O3543*_xlfn.XLOOKUP(K3543,AM:AM,AN:AN)</f>
        <v>0</v>
      </c>
      <c r="Q3543">
        <f>O3543*_xlfn.XLOOKUP(K3543,AM:AM,AO:AO)</f>
        <v>0</v>
      </c>
      <c r="R3543" t="str">
        <f>_xlfn.XLOOKUP(E3543,AF:AF,AG:AG)</f>
        <v>TURISMO EX MAR, S.A. DE C.V.</v>
      </c>
      <c r="S3543" t="str">
        <f>_xlfn.XLOOKUP(E3543,AF:AF,AI:AI)</f>
        <v>Mexico</v>
      </c>
      <c r="T3543">
        <f>WEEKNUM(G3543)</f>
        <v>47</v>
      </c>
      <c r="U3543">
        <f>YEAR(G3543)</f>
        <v>2025</v>
      </c>
      <c r="V3543" s="117">
        <f>IFERROR(Q3543/N3543,"0")</f>
        <v>0</v>
      </c>
    </row>
    <row r="3544" spans="1:22">
      <c r="A3544" t="str">
        <f>_xlfn.XLOOKUP(D3544,BN:BN,BO:BO)</f>
        <v>México</v>
      </c>
      <c r="B3544" t="s">
        <v>25</v>
      </c>
      <c r="C3544">
        <v>538</v>
      </c>
      <c r="D3544" t="str">
        <f>_xlfn.XLOOKUP(C3544,BH:BH,BI:BI)</f>
        <v>DianaM</v>
      </c>
      <c r="E3544">
        <v>0</v>
      </c>
      <c r="F3544" t="s">
        <v>1893</v>
      </c>
      <c r="G3544" s="63">
        <v>45982</v>
      </c>
      <c r="H3544" s="63">
        <v>45985</v>
      </c>
      <c r="I3544" t="s">
        <v>396</v>
      </c>
      <c r="J3544" t="str">
        <f>_xlfn.XLOOKUP(I3544,AS:AS,AU:AU)</f>
        <v>Honorarios</v>
      </c>
      <c r="K3544" t="s">
        <v>33</v>
      </c>
      <c r="L3544">
        <v>70</v>
      </c>
      <c r="M3544">
        <f>L3544*_xlfn.XLOOKUP(K3544,AM:AM,AN:AN)</f>
        <v>60.199999999999996</v>
      </c>
      <c r="N3544">
        <f>L3544*_xlfn.XLOOKUP(K3544,AM:AM,AO:AO)</f>
        <v>70</v>
      </c>
      <c r="O3544">
        <v>70</v>
      </c>
      <c r="P3544">
        <f>O3544*_xlfn.XLOOKUP(K3544,AM:AM,AN:AN)</f>
        <v>60.199999999999996</v>
      </c>
      <c r="Q3544">
        <f>O3544*_xlfn.XLOOKUP(K3544,AM:AM,AO:AO)</f>
        <v>70</v>
      </c>
      <c r="R3544" t="str">
        <f>_xlfn.XLOOKUP(E3544,AF:AF,AG:AG)</f>
        <v>FEES</v>
      </c>
      <c r="S3544">
        <f>_xlfn.XLOOKUP(E3544,AF:AF,AI:AI)</f>
        <v>0</v>
      </c>
      <c r="T3544">
        <f>WEEKNUM(G3544)</f>
        <v>47</v>
      </c>
      <c r="U3544">
        <f>YEAR(G3544)</f>
        <v>2025</v>
      </c>
      <c r="V3544" s="117">
        <f>IFERROR(Q3544/N3544,"0")</f>
        <v>1</v>
      </c>
    </row>
    <row r="3545" spans="1:22">
      <c r="A3545" t="str">
        <f>_xlfn.XLOOKUP(D3545,BN:BN,BO:BO)</f>
        <v>México</v>
      </c>
      <c r="B3545" t="s">
        <v>25</v>
      </c>
      <c r="C3545">
        <v>539</v>
      </c>
      <c r="D3545" t="str">
        <f>_xlfn.XLOOKUP(C3545,BH:BH,BI:BI)</f>
        <v>VeronicaN</v>
      </c>
      <c r="E3545">
        <v>29951</v>
      </c>
      <c r="F3545" t="s">
        <v>4148</v>
      </c>
      <c r="G3545" s="63">
        <v>45792</v>
      </c>
      <c r="H3545" s="63">
        <v>45798</v>
      </c>
      <c r="I3545" t="s">
        <v>376</v>
      </c>
      <c r="J3545" t="str">
        <f>_xlfn.XLOOKUP(I3545,AS:AS,AU:AU)</f>
        <v>Hotel</v>
      </c>
      <c r="K3545" t="s">
        <v>33</v>
      </c>
      <c r="L3545">
        <v>7198.65</v>
      </c>
      <c r="M3545">
        <f>L3545*_xlfn.XLOOKUP(K3545,AM:AM,AN:AN)</f>
        <v>6190.8389999999999</v>
      </c>
      <c r="N3545">
        <f>L3545*_xlfn.XLOOKUP(K3545,AM:AM,AO:AO)</f>
        <v>7198.65</v>
      </c>
      <c r="O3545">
        <v>587.97</v>
      </c>
      <c r="P3545">
        <f>O3545*_xlfn.XLOOKUP(K3545,AM:AM,AN:AN)</f>
        <v>505.6542</v>
      </c>
      <c r="Q3545">
        <f>O3545*_xlfn.XLOOKUP(K3545,AM:AM,AO:AO)</f>
        <v>587.97</v>
      </c>
      <c r="R3545" t="str">
        <f>_xlfn.XLOOKUP(E3545,AF:AF,AG:AG)</f>
        <v>THE TWENTY TWO NEW YORK</v>
      </c>
      <c r="S3545" t="str">
        <f>_xlfn.XLOOKUP(E3545,AF:AF,AI:AI)</f>
        <v>United States</v>
      </c>
      <c r="T3545">
        <f>WEEKNUM(G3545)</f>
        <v>20</v>
      </c>
      <c r="U3545">
        <f>YEAR(G3545)</f>
        <v>2025</v>
      </c>
      <c r="V3545" s="117">
        <f>IFERROR(Q3545/N3545,"0")</f>
        <v>8.1677814590235681E-2</v>
      </c>
    </row>
    <row r="3546" spans="1:22">
      <c r="A3546" t="str">
        <f>_xlfn.XLOOKUP(D3546,BN:BN,BO:BO)</f>
        <v>México</v>
      </c>
      <c r="B3546" t="s">
        <v>25</v>
      </c>
      <c r="C3546">
        <v>540</v>
      </c>
      <c r="D3546" t="str">
        <f>_xlfn.XLOOKUP(C3546,BH:BH,BI:BI)</f>
        <v>DianaM</v>
      </c>
      <c r="E3546">
        <v>25820</v>
      </c>
      <c r="F3546" t="s">
        <v>1880</v>
      </c>
      <c r="G3546" s="63">
        <v>45869</v>
      </c>
      <c r="H3546" s="63">
        <v>45873</v>
      </c>
      <c r="I3546" t="s">
        <v>376</v>
      </c>
      <c r="J3546" t="str">
        <f>_xlfn.XLOOKUP(I3546,AS:AS,AU:AU)</f>
        <v>Hotel</v>
      </c>
      <c r="K3546" t="s">
        <v>33</v>
      </c>
      <c r="L3546">
        <v>8889.07</v>
      </c>
      <c r="M3546">
        <f>L3546*_xlfn.XLOOKUP(K3546,AM:AM,AN:AN)</f>
        <v>7644.6001999999999</v>
      </c>
      <c r="N3546">
        <f>L3546*_xlfn.XLOOKUP(K3546,AM:AM,AO:AO)</f>
        <v>8889.07</v>
      </c>
      <c r="O3546">
        <v>5073.3900000000003</v>
      </c>
      <c r="P3546">
        <f>O3546*_xlfn.XLOOKUP(K3546,AM:AM,AN:AN)</f>
        <v>4363.1154000000006</v>
      </c>
      <c r="Q3546">
        <f>O3546*_xlfn.XLOOKUP(K3546,AM:AM,AO:AO)</f>
        <v>5073.3900000000003</v>
      </c>
      <c r="R3546" t="str">
        <f>_xlfn.XLOOKUP(E3546,AF:AF,AG:AG)</f>
        <v>THE BERKELEY</v>
      </c>
      <c r="S3546" t="str">
        <f>_xlfn.XLOOKUP(E3546,AF:AF,AI:AI)</f>
        <v>United States</v>
      </c>
      <c r="T3546">
        <f>WEEKNUM(G3546)</f>
        <v>31</v>
      </c>
      <c r="U3546">
        <f>YEAR(G3546)</f>
        <v>2025</v>
      </c>
      <c r="V3546" s="117">
        <f>IFERROR(Q3546/N3546,"0")</f>
        <v>0.57074474607579873</v>
      </c>
    </row>
    <row r="3547" spans="1:22">
      <c r="A3547" t="str">
        <f>_xlfn.XLOOKUP(D3547,BN:BN,BO:BO)</f>
        <v>México</v>
      </c>
      <c r="B3547" t="s">
        <v>25</v>
      </c>
      <c r="C3547">
        <v>540</v>
      </c>
      <c r="D3547" t="str">
        <f>_xlfn.XLOOKUP(C3547,BH:BH,BI:BI)</f>
        <v>DianaM</v>
      </c>
      <c r="E3547">
        <v>30018</v>
      </c>
      <c r="F3547" t="s">
        <v>4149</v>
      </c>
      <c r="G3547" s="63">
        <v>45869</v>
      </c>
      <c r="H3547" s="63">
        <v>45869</v>
      </c>
      <c r="I3547" t="s">
        <v>419</v>
      </c>
      <c r="J3547" t="str">
        <f>_xlfn.XLOOKUP(I3547,AS:AS,AU:AU)</f>
        <v>Otros</v>
      </c>
      <c r="K3547" t="s">
        <v>33</v>
      </c>
      <c r="L3547">
        <v>800.6</v>
      </c>
      <c r="M3547">
        <f>L3547*_xlfn.XLOOKUP(K3547,AM:AM,AN:AN)</f>
        <v>688.51599999999996</v>
      </c>
      <c r="N3547">
        <f>L3547*_xlfn.XLOOKUP(K3547,AM:AM,AO:AO)</f>
        <v>800.6</v>
      </c>
      <c r="O3547">
        <v>0</v>
      </c>
      <c r="P3547">
        <f>O3547*_xlfn.XLOOKUP(K3547,AM:AM,AN:AN)</f>
        <v>0</v>
      </c>
      <c r="Q3547">
        <f>O3547*_xlfn.XLOOKUP(K3547,AM:AM,AO:AO)</f>
        <v>0</v>
      </c>
      <c r="R3547" t="str">
        <f>_xlfn.XLOOKUP(E3547,AF:AF,AG:AG)</f>
        <v>Silverstone Circuit</v>
      </c>
      <c r="S3547" t="str">
        <f>_xlfn.XLOOKUP(E3547,AF:AF,AI:AI)</f>
        <v>United Kingdom</v>
      </c>
      <c r="T3547">
        <f>WEEKNUM(G3547)</f>
        <v>31</v>
      </c>
      <c r="U3547">
        <f>YEAR(G3547)</f>
        <v>2025</v>
      </c>
      <c r="V3547" s="117">
        <f>IFERROR(Q3547/N3547,"0")</f>
        <v>0</v>
      </c>
    </row>
    <row r="3548" spans="1:22">
      <c r="A3548" t="str">
        <f>_xlfn.XLOOKUP(D3548,BN:BN,BO:BO)</f>
        <v>México</v>
      </c>
      <c r="B3548" t="s">
        <v>25</v>
      </c>
      <c r="C3548">
        <v>540</v>
      </c>
      <c r="D3548" t="str">
        <f>_xlfn.XLOOKUP(C3548,BH:BH,BI:BI)</f>
        <v>DianaM</v>
      </c>
      <c r="E3548">
        <v>25372</v>
      </c>
      <c r="F3548" t="s">
        <v>4150</v>
      </c>
      <c r="G3548" s="63">
        <v>45870</v>
      </c>
      <c r="H3548" s="63">
        <v>45871</v>
      </c>
      <c r="I3548" t="s">
        <v>444</v>
      </c>
      <c r="J3548" t="str">
        <f>_xlfn.XLOOKUP(I3548,AS:AS,AU:AU)</f>
        <v>DMC</v>
      </c>
      <c r="K3548" t="s">
        <v>33</v>
      </c>
      <c r="L3548">
        <v>5697.7</v>
      </c>
      <c r="M3548">
        <f>L3548*_xlfn.XLOOKUP(K3548,AM:AM,AN:AN)</f>
        <v>4900.0219999999999</v>
      </c>
      <c r="N3548">
        <f>L3548*_xlfn.XLOOKUP(K3548,AM:AM,AO:AO)</f>
        <v>5697.7</v>
      </c>
      <c r="O3548">
        <v>854.66</v>
      </c>
      <c r="P3548">
        <f>O3548*_xlfn.XLOOKUP(K3548,AM:AM,AN:AN)</f>
        <v>735.00759999999991</v>
      </c>
      <c r="Q3548">
        <f>O3548*_xlfn.XLOOKUP(K3548,AM:AM,AO:AO)</f>
        <v>854.66</v>
      </c>
      <c r="R3548" t="str">
        <f>_xlfn.XLOOKUP(E3548,AF:AF,AG:AG)</f>
        <v>Queen Of Clubs Lifestyle Luxury Services LTD</v>
      </c>
      <c r="S3548" t="str">
        <f>_xlfn.XLOOKUP(E3548,AF:AF,AI:AI)</f>
        <v>United Kingdom</v>
      </c>
      <c r="T3548">
        <f>WEEKNUM(G3548)</f>
        <v>31</v>
      </c>
      <c r="U3548">
        <f>YEAR(G3548)</f>
        <v>2025</v>
      </c>
      <c r="V3548" s="117">
        <f>IFERROR(Q3548/N3548,"0")</f>
        <v>0.15000087754708041</v>
      </c>
    </row>
    <row r="3549" spans="1:22">
      <c r="A3549" t="str">
        <f>_xlfn.XLOOKUP(D3549,BN:BN,BO:BO)</f>
        <v>México</v>
      </c>
      <c r="B3549" t="s">
        <v>25</v>
      </c>
      <c r="C3549">
        <v>540</v>
      </c>
      <c r="D3549" t="str">
        <f>_xlfn.XLOOKUP(C3549,BH:BH,BI:BI)</f>
        <v>DianaM</v>
      </c>
      <c r="E3549">
        <v>25820</v>
      </c>
      <c r="F3549" t="s">
        <v>1880</v>
      </c>
      <c r="G3549" s="63">
        <v>45869</v>
      </c>
      <c r="H3549" s="63">
        <v>45873</v>
      </c>
      <c r="I3549" t="s">
        <v>376</v>
      </c>
      <c r="J3549" t="str">
        <f>_xlfn.XLOOKUP(I3549,AS:AS,AU:AU)</f>
        <v>Hotel</v>
      </c>
      <c r="K3549" t="s">
        <v>33</v>
      </c>
      <c r="L3549">
        <v>6764.5</v>
      </c>
      <c r="M3549">
        <f>L3549*_xlfn.XLOOKUP(K3549,AM:AM,AN:AN)</f>
        <v>5817.47</v>
      </c>
      <c r="N3549">
        <f>L3549*_xlfn.XLOOKUP(K3549,AM:AM,AO:AO)</f>
        <v>6764.5</v>
      </c>
      <c r="O3549">
        <v>676.45</v>
      </c>
      <c r="P3549">
        <f>O3549*_xlfn.XLOOKUP(K3549,AM:AM,AN:AN)</f>
        <v>581.74700000000007</v>
      </c>
      <c r="Q3549">
        <f>O3549*_xlfn.XLOOKUP(K3549,AM:AM,AO:AO)</f>
        <v>676.45</v>
      </c>
      <c r="R3549" t="str">
        <f>_xlfn.XLOOKUP(E3549,AF:AF,AG:AG)</f>
        <v>THE BERKELEY</v>
      </c>
      <c r="S3549" t="str">
        <f>_xlfn.XLOOKUP(E3549,AF:AF,AI:AI)</f>
        <v>United States</v>
      </c>
      <c r="T3549">
        <f>WEEKNUM(G3549)</f>
        <v>31</v>
      </c>
      <c r="U3549">
        <f>YEAR(G3549)</f>
        <v>2025</v>
      </c>
      <c r="V3549" s="117">
        <f>IFERROR(Q3549/N3549,"0")</f>
        <v>0.1</v>
      </c>
    </row>
    <row r="3550" spans="1:22">
      <c r="A3550" t="str">
        <f>_xlfn.XLOOKUP(D3550,BN:BN,BO:BO)</f>
        <v>México</v>
      </c>
      <c r="B3550" t="s">
        <v>25</v>
      </c>
      <c r="C3550">
        <v>540</v>
      </c>
      <c r="D3550" t="str">
        <f>_xlfn.XLOOKUP(C3550,BH:BH,BI:BI)</f>
        <v>DianaM</v>
      </c>
      <c r="E3550">
        <v>30926</v>
      </c>
      <c r="F3550" t="s">
        <v>1880</v>
      </c>
      <c r="G3550" s="63">
        <v>45869</v>
      </c>
      <c r="H3550" s="63">
        <v>45873</v>
      </c>
      <c r="I3550" t="s">
        <v>376</v>
      </c>
      <c r="J3550" t="str">
        <f>_xlfn.XLOOKUP(I3550,AS:AS,AU:AU)</f>
        <v>Hotel</v>
      </c>
      <c r="K3550" t="s">
        <v>33</v>
      </c>
      <c r="L3550">
        <v>2069.3000000000002</v>
      </c>
      <c r="M3550">
        <f>L3550*_xlfn.XLOOKUP(K3550,AM:AM,AN:AN)</f>
        <v>1779.5980000000002</v>
      </c>
      <c r="N3550">
        <f>L3550*_xlfn.XLOOKUP(K3550,AM:AM,AO:AO)</f>
        <v>2069.3000000000002</v>
      </c>
      <c r="O3550">
        <v>206.93</v>
      </c>
      <c r="P3550">
        <f>O3550*_xlfn.XLOOKUP(K3550,AM:AM,AN:AN)</f>
        <v>177.9598</v>
      </c>
      <c r="Q3550">
        <f>O3550*_xlfn.XLOOKUP(K3550,AM:AM,AO:AO)</f>
        <v>206.93</v>
      </c>
      <c r="R3550" t="str">
        <f>_xlfn.XLOOKUP(E3550,AF:AF,AG:AG)</f>
        <v>ROYAL BARRIERE HOTEL</v>
      </c>
      <c r="S3550" t="str">
        <f>_xlfn.XLOOKUP(E3550,AF:AF,AI:AI)</f>
        <v>France</v>
      </c>
      <c r="T3550">
        <f>WEEKNUM(G3550)</f>
        <v>31</v>
      </c>
      <c r="U3550">
        <f>YEAR(G3550)</f>
        <v>2025</v>
      </c>
      <c r="V3550" s="117">
        <f>IFERROR(Q3550/N3550,"0")</f>
        <v>9.9999999999999992E-2</v>
      </c>
    </row>
    <row r="3551" spans="1:22">
      <c r="A3551" t="str">
        <f>_xlfn.XLOOKUP(D3551,BN:BN,BO:BO)</f>
        <v>México</v>
      </c>
      <c r="B3551" t="s">
        <v>25</v>
      </c>
      <c r="C3551">
        <v>540</v>
      </c>
      <c r="D3551" t="str">
        <f>_xlfn.XLOOKUP(C3551,BH:BH,BI:BI)</f>
        <v>DianaM</v>
      </c>
      <c r="E3551">
        <v>30926</v>
      </c>
      <c r="F3551" t="s">
        <v>1880</v>
      </c>
      <c r="G3551" s="63">
        <v>45869</v>
      </c>
      <c r="H3551" s="63">
        <v>45873</v>
      </c>
      <c r="I3551" t="s">
        <v>376</v>
      </c>
      <c r="J3551" t="str">
        <f>_xlfn.XLOOKUP(I3551,AS:AS,AU:AU)</f>
        <v>Hotel</v>
      </c>
      <c r="K3551" t="s">
        <v>33</v>
      </c>
      <c r="L3551">
        <v>18598.099999999999</v>
      </c>
      <c r="M3551">
        <f>L3551*_xlfn.XLOOKUP(K3551,AM:AM,AN:AN)</f>
        <v>15994.365999999998</v>
      </c>
      <c r="N3551">
        <f>L3551*_xlfn.XLOOKUP(K3551,AM:AM,AO:AO)</f>
        <v>18598.099999999999</v>
      </c>
      <c r="O3551">
        <v>1859.81</v>
      </c>
      <c r="P3551">
        <f>O3551*_xlfn.XLOOKUP(K3551,AM:AM,AN:AN)</f>
        <v>1599.4366</v>
      </c>
      <c r="Q3551">
        <f>O3551*_xlfn.XLOOKUP(K3551,AM:AM,AO:AO)</f>
        <v>1859.81</v>
      </c>
      <c r="R3551" t="str">
        <f>_xlfn.XLOOKUP(E3551,AF:AF,AG:AG)</f>
        <v>ROYAL BARRIERE HOTEL</v>
      </c>
      <c r="S3551" t="str">
        <f>_xlfn.XLOOKUP(E3551,AF:AF,AI:AI)</f>
        <v>France</v>
      </c>
      <c r="T3551">
        <f>WEEKNUM(G3551)</f>
        <v>31</v>
      </c>
      <c r="U3551">
        <f>YEAR(G3551)</f>
        <v>2025</v>
      </c>
      <c r="V3551" s="117">
        <f>IFERROR(Q3551/N3551,"0")</f>
        <v>0.1</v>
      </c>
    </row>
    <row r="3552" spans="1:22">
      <c r="A3552" t="str">
        <f>_xlfn.XLOOKUP(D3552,BN:BN,BO:BO)</f>
        <v>México</v>
      </c>
      <c r="B3552" t="s">
        <v>25</v>
      </c>
      <c r="C3552">
        <v>540</v>
      </c>
      <c r="D3552" t="str">
        <f>_xlfn.XLOOKUP(C3552,BH:BH,BI:BI)</f>
        <v>DianaM</v>
      </c>
      <c r="E3552">
        <v>0</v>
      </c>
      <c r="F3552" t="s">
        <v>1158</v>
      </c>
      <c r="G3552" s="63">
        <v>45869</v>
      </c>
      <c r="H3552" s="63">
        <v>45873</v>
      </c>
      <c r="I3552" t="s">
        <v>396</v>
      </c>
      <c r="J3552" t="str">
        <f>_xlfn.XLOOKUP(I3552,AS:AS,AU:AU)</f>
        <v>Honorarios</v>
      </c>
      <c r="K3552" t="s">
        <v>33</v>
      </c>
      <c r="L3552">
        <v>34.4</v>
      </c>
      <c r="M3552">
        <f>L3552*_xlfn.XLOOKUP(K3552,AM:AM,AN:AN)</f>
        <v>29.584</v>
      </c>
      <c r="N3552">
        <f>L3552*_xlfn.XLOOKUP(K3552,AM:AM,AO:AO)</f>
        <v>34.4</v>
      </c>
      <c r="O3552">
        <v>34.4</v>
      </c>
      <c r="P3552">
        <f>O3552*_xlfn.XLOOKUP(K3552,AM:AM,AN:AN)</f>
        <v>29.584</v>
      </c>
      <c r="Q3552">
        <f>O3552*_xlfn.XLOOKUP(K3552,AM:AM,AO:AO)</f>
        <v>34.4</v>
      </c>
      <c r="R3552" t="str">
        <f>_xlfn.XLOOKUP(E3552,AF:AF,AG:AG)</f>
        <v>FEES</v>
      </c>
      <c r="S3552">
        <f>_xlfn.XLOOKUP(E3552,AF:AF,AI:AI)</f>
        <v>0</v>
      </c>
      <c r="T3552">
        <f>WEEKNUM(G3552)</f>
        <v>31</v>
      </c>
      <c r="U3552">
        <f>YEAR(G3552)</f>
        <v>2025</v>
      </c>
      <c r="V3552" s="117">
        <f>IFERROR(Q3552/N3552,"0")</f>
        <v>1</v>
      </c>
    </row>
    <row r="3553" spans="1:22">
      <c r="A3553" t="str">
        <f>_xlfn.XLOOKUP(D3553,BN:BN,BO:BO)</f>
        <v>México</v>
      </c>
      <c r="B3553" t="s">
        <v>25</v>
      </c>
      <c r="C3553">
        <v>541</v>
      </c>
      <c r="D3553" t="str">
        <f>_xlfn.XLOOKUP(C3553,BH:BH,BI:BI)</f>
        <v>VeronicaN</v>
      </c>
      <c r="E3553">
        <v>29982</v>
      </c>
      <c r="F3553" t="s">
        <v>4151</v>
      </c>
      <c r="G3553" s="63">
        <v>45737</v>
      </c>
      <c r="H3553" s="63">
        <v>45740</v>
      </c>
      <c r="I3553" t="s">
        <v>376</v>
      </c>
      <c r="J3553" t="str">
        <f>_xlfn.XLOOKUP(I3553,AS:AS,AU:AU)</f>
        <v>Hotel</v>
      </c>
      <c r="K3553" t="s">
        <v>33</v>
      </c>
      <c r="L3553">
        <v>9477</v>
      </c>
      <c r="M3553">
        <f>L3553*_xlfn.XLOOKUP(K3553,AM:AM,AN:AN)</f>
        <v>8150.22</v>
      </c>
      <c r="N3553">
        <f>L3553*_xlfn.XLOOKUP(K3553,AM:AM,AO:AO)</f>
        <v>9477</v>
      </c>
      <c r="O3553">
        <v>769.17</v>
      </c>
      <c r="P3553">
        <f>O3553*_xlfn.XLOOKUP(K3553,AM:AM,AN:AN)</f>
        <v>661.48619999999994</v>
      </c>
      <c r="Q3553">
        <f>O3553*_xlfn.XLOOKUP(K3553,AM:AM,AO:AO)</f>
        <v>769.17</v>
      </c>
      <c r="R3553" t="str">
        <f>_xlfn.XLOOKUP(E3553,AF:AF,AG:AG)</f>
        <v>LE SERENO HOTEL</v>
      </c>
      <c r="S3553" t="str">
        <f>_xlfn.XLOOKUP(E3553,AF:AF,AI:AI)</f>
        <v>Saint Bartholomey</v>
      </c>
      <c r="T3553">
        <f>WEEKNUM(G3553)</f>
        <v>12</v>
      </c>
      <c r="U3553">
        <f>YEAR(G3553)</f>
        <v>2025</v>
      </c>
      <c r="V3553" s="117">
        <f>IFERROR(Q3553/N3553,"0")</f>
        <v>8.1161760050648929E-2</v>
      </c>
    </row>
    <row r="3554" spans="1:22">
      <c r="A3554" t="str">
        <f>_xlfn.XLOOKUP(D3554,BN:BN,BO:BO)</f>
        <v>México</v>
      </c>
      <c r="B3554" t="s">
        <v>25</v>
      </c>
      <c r="C3554">
        <v>541</v>
      </c>
      <c r="D3554" t="str">
        <f>_xlfn.XLOOKUP(C3554,BH:BH,BI:BI)</f>
        <v>VeronicaN</v>
      </c>
      <c r="E3554">
        <v>28934</v>
      </c>
      <c r="F3554" t="s">
        <v>4152</v>
      </c>
      <c r="G3554" s="63">
        <v>45737</v>
      </c>
      <c r="H3554" s="63">
        <v>45740</v>
      </c>
      <c r="I3554" t="s">
        <v>366</v>
      </c>
      <c r="J3554" t="str">
        <f>_xlfn.XLOOKUP(I3554,AS:AS,AU:AU)</f>
        <v>Vuelos</v>
      </c>
      <c r="K3554" t="s">
        <v>33</v>
      </c>
      <c r="L3554">
        <v>1780.81</v>
      </c>
      <c r="M3554">
        <f>L3554*_xlfn.XLOOKUP(K3554,AM:AM,AN:AN)</f>
        <v>1531.4965999999999</v>
      </c>
      <c r="N3554">
        <f>L3554*_xlfn.XLOOKUP(K3554,AM:AM,AO:AO)</f>
        <v>1780.81</v>
      </c>
      <c r="O3554">
        <v>0</v>
      </c>
      <c r="P3554">
        <f>O3554*_xlfn.XLOOKUP(K3554,AM:AM,AN:AN)</f>
        <v>0</v>
      </c>
      <c r="Q3554">
        <f>O3554*_xlfn.XLOOKUP(K3554,AM:AM,AO:AO)</f>
        <v>0</v>
      </c>
      <c r="R3554" t="str">
        <f>_xlfn.XLOOKUP(E3554,AF:AF,AG:AG)</f>
        <v>F1S USA</v>
      </c>
      <c r="S3554" t="str">
        <f>_xlfn.XLOOKUP(E3554,AF:AF,AI:AI)</f>
        <v>United States</v>
      </c>
      <c r="T3554">
        <f>WEEKNUM(G3554)</f>
        <v>12</v>
      </c>
      <c r="U3554">
        <f>YEAR(G3554)</f>
        <v>2025</v>
      </c>
      <c r="V3554" s="117">
        <f>IFERROR(Q3554/N3554,"0")</f>
        <v>0</v>
      </c>
    </row>
    <row r="3555" spans="1:22">
      <c r="A3555" t="str">
        <f>_xlfn.XLOOKUP(D3555,BN:BN,BO:BO)</f>
        <v>México</v>
      </c>
      <c r="B3555" t="s">
        <v>25</v>
      </c>
      <c r="C3555">
        <v>541</v>
      </c>
      <c r="D3555" t="str">
        <f>_xlfn.XLOOKUP(C3555,BH:BH,BI:BI)</f>
        <v>VeronicaN</v>
      </c>
      <c r="E3555">
        <v>28934</v>
      </c>
      <c r="F3555" t="s">
        <v>4153</v>
      </c>
      <c r="G3555" s="63">
        <v>45737</v>
      </c>
      <c r="H3555" s="63">
        <v>45740</v>
      </c>
      <c r="I3555" t="s">
        <v>366</v>
      </c>
      <c r="J3555" t="str">
        <f>_xlfn.XLOOKUP(I3555,AS:AS,AU:AU)</f>
        <v>Vuelos</v>
      </c>
      <c r="K3555" t="s">
        <v>33</v>
      </c>
      <c r="L3555">
        <v>1780.81</v>
      </c>
      <c r="M3555">
        <f>L3555*_xlfn.XLOOKUP(K3555,AM:AM,AN:AN)</f>
        <v>1531.4965999999999</v>
      </c>
      <c r="N3555">
        <f>L3555*_xlfn.XLOOKUP(K3555,AM:AM,AO:AO)</f>
        <v>1780.81</v>
      </c>
      <c r="O3555">
        <v>0</v>
      </c>
      <c r="P3555">
        <f>O3555*_xlfn.XLOOKUP(K3555,AM:AM,AN:AN)</f>
        <v>0</v>
      </c>
      <c r="Q3555">
        <f>O3555*_xlfn.XLOOKUP(K3555,AM:AM,AO:AO)</f>
        <v>0</v>
      </c>
      <c r="R3555" t="str">
        <f>_xlfn.XLOOKUP(E3555,AF:AF,AG:AG)</f>
        <v>F1S USA</v>
      </c>
      <c r="S3555" t="str">
        <f>_xlfn.XLOOKUP(E3555,AF:AF,AI:AI)</f>
        <v>United States</v>
      </c>
      <c r="T3555">
        <f>WEEKNUM(G3555)</f>
        <v>12</v>
      </c>
      <c r="U3555">
        <f>YEAR(G3555)</f>
        <v>2025</v>
      </c>
      <c r="V3555" s="117">
        <f>IFERROR(Q3555/N3555,"0")</f>
        <v>0</v>
      </c>
    </row>
    <row r="3556" spans="1:22">
      <c r="A3556" t="str">
        <f>_xlfn.XLOOKUP(D3556,BN:BN,BO:BO)</f>
        <v>México</v>
      </c>
      <c r="B3556" t="s">
        <v>25</v>
      </c>
      <c r="C3556">
        <v>541</v>
      </c>
      <c r="D3556" t="str">
        <f>_xlfn.XLOOKUP(C3556,BH:BH,BI:BI)</f>
        <v>VeronicaN</v>
      </c>
      <c r="E3556">
        <v>28934</v>
      </c>
      <c r="F3556" t="s">
        <v>4154</v>
      </c>
      <c r="G3556" s="63">
        <v>45737</v>
      </c>
      <c r="H3556" s="63">
        <v>45740</v>
      </c>
      <c r="I3556" t="s">
        <v>366</v>
      </c>
      <c r="J3556" t="str">
        <f>_xlfn.XLOOKUP(I3556,AS:AS,AU:AU)</f>
        <v>Vuelos</v>
      </c>
      <c r="K3556" t="s">
        <v>33</v>
      </c>
      <c r="L3556">
        <v>1780.81</v>
      </c>
      <c r="M3556">
        <f>L3556*_xlfn.XLOOKUP(K3556,AM:AM,AN:AN)</f>
        <v>1531.4965999999999</v>
      </c>
      <c r="N3556">
        <f>L3556*_xlfn.XLOOKUP(K3556,AM:AM,AO:AO)</f>
        <v>1780.81</v>
      </c>
      <c r="O3556">
        <v>0</v>
      </c>
      <c r="P3556">
        <f>O3556*_xlfn.XLOOKUP(K3556,AM:AM,AN:AN)</f>
        <v>0</v>
      </c>
      <c r="Q3556">
        <f>O3556*_xlfn.XLOOKUP(K3556,AM:AM,AO:AO)</f>
        <v>0</v>
      </c>
      <c r="R3556" t="str">
        <f>_xlfn.XLOOKUP(E3556,AF:AF,AG:AG)</f>
        <v>F1S USA</v>
      </c>
      <c r="S3556" t="str">
        <f>_xlfn.XLOOKUP(E3556,AF:AF,AI:AI)</f>
        <v>United States</v>
      </c>
      <c r="T3556">
        <f>WEEKNUM(G3556)</f>
        <v>12</v>
      </c>
      <c r="U3556">
        <f>YEAR(G3556)</f>
        <v>2025</v>
      </c>
      <c r="V3556" s="117">
        <f>IFERROR(Q3556/N3556,"0")</f>
        <v>0</v>
      </c>
    </row>
    <row r="3557" spans="1:22">
      <c r="A3557" t="str">
        <f>_xlfn.XLOOKUP(D3557,BN:BN,BO:BO)</f>
        <v>México</v>
      </c>
      <c r="B3557" t="s">
        <v>25</v>
      </c>
      <c r="C3557">
        <v>542</v>
      </c>
      <c r="D3557" t="str">
        <f>_xlfn.XLOOKUP(C3557,BH:BH,BI:BI)</f>
        <v>VeronicaN</v>
      </c>
      <c r="E3557">
        <v>29994</v>
      </c>
      <c r="F3557" t="s">
        <v>1784</v>
      </c>
      <c r="G3557" s="63">
        <v>45699</v>
      </c>
      <c r="H3557" s="63">
        <v>45702</v>
      </c>
      <c r="I3557" t="s">
        <v>376</v>
      </c>
      <c r="J3557" t="str">
        <f>_xlfn.XLOOKUP(I3557,AS:AS,AU:AU)</f>
        <v>Hotel</v>
      </c>
      <c r="K3557" t="s">
        <v>33</v>
      </c>
      <c r="L3557">
        <v>324.38</v>
      </c>
      <c r="M3557">
        <f>L3557*_xlfn.XLOOKUP(K3557,AM:AM,AN:AN)</f>
        <v>278.96679999999998</v>
      </c>
      <c r="N3557">
        <f>L3557*_xlfn.XLOOKUP(K3557,AM:AM,AO:AO)</f>
        <v>324.38</v>
      </c>
      <c r="O3557">
        <v>0</v>
      </c>
      <c r="P3557">
        <f>O3557*_xlfn.XLOOKUP(K3557,AM:AM,AN:AN)</f>
        <v>0</v>
      </c>
      <c r="Q3557">
        <f>O3557*_xlfn.XLOOKUP(K3557,AM:AM,AO:AO)</f>
        <v>0</v>
      </c>
      <c r="R3557" t="str">
        <f>_xlfn.XLOOKUP(E3557,AF:AF,AG:AG)</f>
        <v>HYATT HOUSE DENVER AIRPORT</v>
      </c>
      <c r="S3557" t="str">
        <f>_xlfn.XLOOKUP(E3557,AF:AF,AI:AI)</f>
        <v>United States</v>
      </c>
      <c r="T3557">
        <f>WEEKNUM(G3557)</f>
        <v>7</v>
      </c>
      <c r="U3557">
        <f>YEAR(G3557)</f>
        <v>2025</v>
      </c>
      <c r="V3557" s="117">
        <f>IFERROR(Q3557/N3557,"0")</f>
        <v>0</v>
      </c>
    </row>
    <row r="3558" spans="1:22">
      <c r="A3558" t="str">
        <f>_xlfn.XLOOKUP(D3558,BN:BN,BO:BO)</f>
        <v>México</v>
      </c>
      <c r="B3558" t="s">
        <v>25</v>
      </c>
      <c r="C3558">
        <v>542</v>
      </c>
      <c r="D3558" t="str">
        <f>_xlfn.XLOOKUP(C3558,BH:BH,BI:BI)</f>
        <v>VeronicaN</v>
      </c>
      <c r="E3558">
        <v>28934</v>
      </c>
      <c r="F3558" t="s">
        <v>4155</v>
      </c>
      <c r="G3558" s="63">
        <v>45787</v>
      </c>
      <c r="H3558" s="63">
        <v>45795</v>
      </c>
      <c r="I3558" t="s">
        <v>366</v>
      </c>
      <c r="J3558" t="str">
        <f>_xlfn.XLOOKUP(I3558,AS:AS,AU:AU)</f>
        <v>Vuelos</v>
      </c>
      <c r="K3558" t="s">
        <v>33</v>
      </c>
      <c r="L3558">
        <v>748.16</v>
      </c>
      <c r="M3558">
        <f>L3558*_xlfn.XLOOKUP(K3558,AM:AM,AN:AN)</f>
        <v>643.41759999999999</v>
      </c>
      <c r="N3558">
        <f>L3558*_xlfn.XLOOKUP(K3558,AM:AM,AO:AO)</f>
        <v>748.16</v>
      </c>
      <c r="O3558">
        <v>0</v>
      </c>
      <c r="P3558">
        <f>O3558*_xlfn.XLOOKUP(K3558,AM:AM,AN:AN)</f>
        <v>0</v>
      </c>
      <c r="Q3558">
        <f>O3558*_xlfn.XLOOKUP(K3558,AM:AM,AO:AO)</f>
        <v>0</v>
      </c>
      <c r="R3558" t="str">
        <f>_xlfn.XLOOKUP(E3558,AF:AF,AG:AG)</f>
        <v>F1S USA</v>
      </c>
      <c r="S3558" t="str">
        <f>_xlfn.XLOOKUP(E3558,AF:AF,AI:AI)</f>
        <v>United States</v>
      </c>
      <c r="T3558">
        <f>WEEKNUM(G3558)</f>
        <v>19</v>
      </c>
      <c r="U3558">
        <f>YEAR(G3558)</f>
        <v>2025</v>
      </c>
      <c r="V3558" s="117">
        <f>IFERROR(Q3558/N3558,"0")</f>
        <v>0</v>
      </c>
    </row>
    <row r="3559" spans="1:22">
      <c r="A3559" t="str">
        <f>_xlfn.XLOOKUP(D3559,BN:BN,BO:BO)</f>
        <v>México</v>
      </c>
      <c r="B3559" t="s">
        <v>25</v>
      </c>
      <c r="C3559">
        <v>542</v>
      </c>
      <c r="D3559" t="str">
        <f>_xlfn.XLOOKUP(C3559,BH:BH,BI:BI)</f>
        <v>VeronicaN</v>
      </c>
      <c r="E3559">
        <v>28934</v>
      </c>
      <c r="F3559" t="s">
        <v>2921</v>
      </c>
      <c r="G3559" s="63">
        <v>45837</v>
      </c>
      <c r="H3559" t="s">
        <v>218</v>
      </c>
      <c r="I3559" t="s">
        <v>366</v>
      </c>
      <c r="J3559" t="str">
        <f>_xlfn.XLOOKUP(I3559,AS:AS,AU:AU)</f>
        <v>Vuelos</v>
      </c>
      <c r="K3559" t="s">
        <v>33</v>
      </c>
      <c r="L3559">
        <v>435.3</v>
      </c>
      <c r="M3559">
        <f>L3559*_xlfn.XLOOKUP(K3559,AM:AM,AN:AN)</f>
        <v>374.358</v>
      </c>
      <c r="N3559">
        <f>L3559*_xlfn.XLOOKUP(K3559,AM:AM,AO:AO)</f>
        <v>435.3</v>
      </c>
      <c r="O3559">
        <v>0</v>
      </c>
      <c r="P3559">
        <f>O3559*_xlfn.XLOOKUP(K3559,AM:AM,AN:AN)</f>
        <v>0</v>
      </c>
      <c r="Q3559">
        <f>O3559*_xlfn.XLOOKUP(K3559,AM:AM,AO:AO)</f>
        <v>0</v>
      </c>
      <c r="R3559" t="str">
        <f>_xlfn.XLOOKUP(E3559,AF:AF,AG:AG)</f>
        <v>F1S USA</v>
      </c>
      <c r="S3559" t="str">
        <f>_xlfn.XLOOKUP(E3559,AF:AF,AI:AI)</f>
        <v>United States</v>
      </c>
      <c r="T3559">
        <f>WEEKNUM(G3559)</f>
        <v>27</v>
      </c>
      <c r="U3559">
        <f>YEAR(G3559)</f>
        <v>2025</v>
      </c>
      <c r="V3559" s="117">
        <f>IFERROR(Q3559/N3559,"0")</f>
        <v>0</v>
      </c>
    </row>
    <row r="3560" spans="1:22">
      <c r="A3560" t="str">
        <f>_xlfn.XLOOKUP(D3560,BN:BN,BO:BO)</f>
        <v>México</v>
      </c>
      <c r="B3560" t="s">
        <v>25</v>
      </c>
      <c r="C3560">
        <v>542</v>
      </c>
      <c r="D3560" t="str">
        <f>_xlfn.XLOOKUP(C3560,BH:BH,BI:BI)</f>
        <v>VeronicaN</v>
      </c>
      <c r="E3560">
        <v>28934</v>
      </c>
      <c r="F3560" t="s">
        <v>2915</v>
      </c>
      <c r="G3560" s="63">
        <v>45837</v>
      </c>
      <c r="H3560" t="s">
        <v>218</v>
      </c>
      <c r="I3560" t="s">
        <v>366</v>
      </c>
      <c r="J3560" t="str">
        <f>_xlfn.XLOOKUP(I3560,AS:AS,AU:AU)</f>
        <v>Vuelos</v>
      </c>
      <c r="K3560" t="s">
        <v>33</v>
      </c>
      <c r="L3560">
        <v>435.3</v>
      </c>
      <c r="M3560">
        <f>L3560*_xlfn.XLOOKUP(K3560,AM:AM,AN:AN)</f>
        <v>374.358</v>
      </c>
      <c r="N3560">
        <f>L3560*_xlfn.XLOOKUP(K3560,AM:AM,AO:AO)</f>
        <v>435.3</v>
      </c>
      <c r="O3560">
        <v>0</v>
      </c>
      <c r="P3560">
        <f>O3560*_xlfn.XLOOKUP(K3560,AM:AM,AN:AN)</f>
        <v>0</v>
      </c>
      <c r="Q3560">
        <f>O3560*_xlfn.XLOOKUP(K3560,AM:AM,AO:AO)</f>
        <v>0</v>
      </c>
      <c r="R3560" t="str">
        <f>_xlfn.XLOOKUP(E3560,AF:AF,AG:AG)</f>
        <v>F1S USA</v>
      </c>
      <c r="S3560" t="str">
        <f>_xlfn.XLOOKUP(E3560,AF:AF,AI:AI)</f>
        <v>United States</v>
      </c>
      <c r="T3560">
        <f>WEEKNUM(G3560)</f>
        <v>27</v>
      </c>
      <c r="U3560">
        <f>YEAR(G3560)</f>
        <v>2025</v>
      </c>
      <c r="V3560" s="117">
        <f>IFERROR(Q3560/N3560,"0")</f>
        <v>0</v>
      </c>
    </row>
    <row r="3561" spans="1:22">
      <c r="A3561" t="str">
        <f>_xlfn.XLOOKUP(D3561,BN:BN,BO:BO)</f>
        <v>México</v>
      </c>
      <c r="B3561" t="s">
        <v>25</v>
      </c>
      <c r="C3561">
        <v>542</v>
      </c>
      <c r="D3561" t="str">
        <f>_xlfn.XLOOKUP(C3561,BH:BH,BI:BI)</f>
        <v>VeronicaN</v>
      </c>
      <c r="E3561">
        <v>28934</v>
      </c>
      <c r="F3561" t="s">
        <v>2927</v>
      </c>
      <c r="G3561" s="63">
        <v>45819</v>
      </c>
      <c r="H3561" t="s">
        <v>218</v>
      </c>
      <c r="I3561" t="s">
        <v>366</v>
      </c>
      <c r="J3561" t="str">
        <f>_xlfn.XLOOKUP(I3561,AS:AS,AU:AU)</f>
        <v>Vuelos</v>
      </c>
      <c r="K3561" t="s">
        <v>33</v>
      </c>
      <c r="L3561">
        <v>6.9</v>
      </c>
      <c r="M3561">
        <f>L3561*_xlfn.XLOOKUP(K3561,AM:AM,AN:AN)</f>
        <v>5.9340000000000002</v>
      </c>
      <c r="N3561">
        <f>L3561*_xlfn.XLOOKUP(K3561,AM:AM,AO:AO)</f>
        <v>6.9</v>
      </c>
      <c r="O3561">
        <v>0</v>
      </c>
      <c r="P3561">
        <f>O3561*_xlfn.XLOOKUP(K3561,AM:AM,AN:AN)</f>
        <v>0</v>
      </c>
      <c r="Q3561">
        <f>O3561*_xlfn.XLOOKUP(K3561,AM:AM,AO:AO)</f>
        <v>0</v>
      </c>
      <c r="R3561" t="str">
        <f>_xlfn.XLOOKUP(E3561,AF:AF,AG:AG)</f>
        <v>F1S USA</v>
      </c>
      <c r="S3561" t="str">
        <f>_xlfn.XLOOKUP(E3561,AF:AF,AI:AI)</f>
        <v>United States</v>
      </c>
      <c r="T3561">
        <f>WEEKNUM(G3561)</f>
        <v>24</v>
      </c>
      <c r="U3561">
        <f>YEAR(G3561)</f>
        <v>2025</v>
      </c>
      <c r="V3561" s="117">
        <f>IFERROR(Q3561/N3561,"0")</f>
        <v>0</v>
      </c>
    </row>
    <row r="3562" spans="1:22">
      <c r="A3562" t="str">
        <f>_xlfn.XLOOKUP(D3562,BN:BN,BO:BO)</f>
        <v>México</v>
      </c>
      <c r="B3562" t="s">
        <v>25</v>
      </c>
      <c r="C3562">
        <v>542</v>
      </c>
      <c r="D3562" t="str">
        <f>_xlfn.XLOOKUP(C3562,BH:BH,BI:BI)</f>
        <v>VeronicaN</v>
      </c>
      <c r="E3562">
        <v>28934</v>
      </c>
      <c r="F3562" t="s">
        <v>4156</v>
      </c>
      <c r="G3562" s="63">
        <v>45819</v>
      </c>
      <c r="H3562" s="63" t="s">
        <v>218</v>
      </c>
      <c r="I3562" t="s">
        <v>366</v>
      </c>
      <c r="J3562" t="str">
        <f>_xlfn.XLOOKUP(I3562,AS:AS,AU:AU)</f>
        <v>Vuelos</v>
      </c>
      <c r="K3562" t="s">
        <v>33</v>
      </c>
      <c r="L3562">
        <v>6.9</v>
      </c>
      <c r="M3562">
        <f>L3562*_xlfn.XLOOKUP(K3562,AM:AM,AN:AN)</f>
        <v>5.9340000000000002</v>
      </c>
      <c r="N3562">
        <f>L3562*_xlfn.XLOOKUP(K3562,AM:AM,AO:AO)</f>
        <v>6.9</v>
      </c>
      <c r="O3562">
        <v>0</v>
      </c>
      <c r="P3562">
        <f>O3562*_xlfn.XLOOKUP(K3562,AM:AM,AN:AN)</f>
        <v>0</v>
      </c>
      <c r="Q3562">
        <f>O3562*_xlfn.XLOOKUP(K3562,AM:AM,AO:AO)</f>
        <v>0</v>
      </c>
      <c r="R3562" t="str">
        <f>_xlfn.XLOOKUP(E3562,AF:AF,AG:AG)</f>
        <v>F1S USA</v>
      </c>
      <c r="S3562" t="str">
        <f>_xlfn.XLOOKUP(E3562,AF:AF,AI:AI)</f>
        <v>United States</v>
      </c>
      <c r="T3562">
        <f>WEEKNUM(G3562)</f>
        <v>24</v>
      </c>
      <c r="U3562">
        <f>YEAR(G3562)</f>
        <v>2025</v>
      </c>
      <c r="V3562" s="117">
        <f>IFERROR(Q3562/N3562,"0")</f>
        <v>0</v>
      </c>
    </row>
    <row r="3563" spans="1:22">
      <c r="A3563" t="str">
        <f>_xlfn.XLOOKUP(D3563,BN:BN,BO:BO)</f>
        <v>México</v>
      </c>
      <c r="B3563" t="s">
        <v>25</v>
      </c>
      <c r="C3563">
        <v>542</v>
      </c>
      <c r="D3563" t="str">
        <f>_xlfn.XLOOKUP(C3563,BH:BH,BI:BI)</f>
        <v>VeronicaN</v>
      </c>
      <c r="E3563">
        <v>28934</v>
      </c>
      <c r="F3563" t="s">
        <v>3527</v>
      </c>
      <c r="G3563" s="63">
        <v>45837</v>
      </c>
      <c r="H3563" s="63" t="s">
        <v>218</v>
      </c>
      <c r="I3563" t="s">
        <v>366</v>
      </c>
      <c r="J3563" t="str">
        <f>_xlfn.XLOOKUP(I3563,AS:AS,AU:AU)</f>
        <v>Vuelos</v>
      </c>
      <c r="K3563" t="s">
        <v>33</v>
      </c>
      <c r="L3563">
        <v>435.3</v>
      </c>
      <c r="M3563">
        <f>L3563*_xlfn.XLOOKUP(K3563,AM:AM,AN:AN)</f>
        <v>374.358</v>
      </c>
      <c r="N3563">
        <f>L3563*_xlfn.XLOOKUP(K3563,AM:AM,AO:AO)</f>
        <v>435.3</v>
      </c>
      <c r="O3563">
        <v>0</v>
      </c>
      <c r="P3563">
        <f>O3563*_xlfn.XLOOKUP(K3563,AM:AM,AN:AN)</f>
        <v>0</v>
      </c>
      <c r="Q3563">
        <f>O3563*_xlfn.XLOOKUP(K3563,AM:AM,AO:AO)</f>
        <v>0</v>
      </c>
      <c r="R3563" t="str">
        <f>_xlfn.XLOOKUP(E3563,AF:AF,AG:AG)</f>
        <v>F1S USA</v>
      </c>
      <c r="S3563" t="str">
        <f>_xlfn.XLOOKUP(E3563,AF:AF,AI:AI)</f>
        <v>United States</v>
      </c>
      <c r="T3563">
        <f>WEEKNUM(G3563)</f>
        <v>27</v>
      </c>
      <c r="U3563">
        <f>YEAR(G3563)</f>
        <v>2025</v>
      </c>
      <c r="V3563" s="117">
        <f>IFERROR(Q3563/N3563,"0")</f>
        <v>0</v>
      </c>
    </row>
    <row r="3564" spans="1:22">
      <c r="A3564" t="str">
        <f>_xlfn.XLOOKUP(D3564,BN:BN,BO:BO)</f>
        <v>México</v>
      </c>
      <c r="B3564" t="s">
        <v>25</v>
      </c>
      <c r="C3564">
        <v>542</v>
      </c>
      <c r="D3564" t="str">
        <f>_xlfn.XLOOKUP(C3564,BH:BH,BI:BI)</f>
        <v>VeronicaN</v>
      </c>
      <c r="E3564">
        <v>28934</v>
      </c>
      <c r="F3564" t="s">
        <v>4157</v>
      </c>
      <c r="G3564" s="63">
        <v>45819</v>
      </c>
      <c r="H3564" s="63" t="s">
        <v>218</v>
      </c>
      <c r="I3564" t="s">
        <v>366</v>
      </c>
      <c r="J3564" t="str">
        <f>_xlfn.XLOOKUP(I3564,AS:AS,AU:AU)</f>
        <v>Vuelos</v>
      </c>
      <c r="K3564" t="s">
        <v>33</v>
      </c>
      <c r="L3564">
        <v>6.9</v>
      </c>
      <c r="M3564">
        <f>L3564*_xlfn.XLOOKUP(K3564,AM:AM,AN:AN)</f>
        <v>5.9340000000000002</v>
      </c>
      <c r="N3564">
        <f>L3564*_xlfn.XLOOKUP(K3564,AM:AM,AO:AO)</f>
        <v>6.9</v>
      </c>
      <c r="O3564">
        <v>0</v>
      </c>
      <c r="P3564">
        <f>O3564*_xlfn.XLOOKUP(K3564,AM:AM,AN:AN)</f>
        <v>0</v>
      </c>
      <c r="Q3564">
        <f>O3564*_xlfn.XLOOKUP(K3564,AM:AM,AO:AO)</f>
        <v>0</v>
      </c>
      <c r="R3564" t="str">
        <f>_xlfn.XLOOKUP(E3564,AF:AF,AG:AG)</f>
        <v>F1S USA</v>
      </c>
      <c r="S3564" t="str">
        <f>_xlfn.XLOOKUP(E3564,AF:AF,AI:AI)</f>
        <v>United States</v>
      </c>
      <c r="T3564">
        <f>WEEKNUM(G3564)</f>
        <v>24</v>
      </c>
      <c r="U3564">
        <f>YEAR(G3564)</f>
        <v>2025</v>
      </c>
      <c r="V3564" s="117">
        <f>IFERROR(Q3564/N3564,"0")</f>
        <v>0</v>
      </c>
    </row>
    <row r="3565" spans="1:22">
      <c r="A3565" t="str">
        <f>_xlfn.XLOOKUP(D3565,BN:BN,BO:BO)</f>
        <v>México</v>
      </c>
      <c r="B3565" t="s">
        <v>25</v>
      </c>
      <c r="C3565">
        <v>542</v>
      </c>
      <c r="D3565" t="str">
        <f>_xlfn.XLOOKUP(C3565,BH:BH,BI:BI)</f>
        <v>VeronicaN</v>
      </c>
      <c r="E3565">
        <v>25514</v>
      </c>
      <c r="F3565" t="s">
        <v>4158</v>
      </c>
      <c r="G3565" s="63">
        <v>45699</v>
      </c>
      <c r="H3565" s="63">
        <v>45795</v>
      </c>
      <c r="I3565" t="s">
        <v>376</v>
      </c>
      <c r="J3565" t="str">
        <f>_xlfn.XLOOKUP(I3565,AS:AS,AU:AU)</f>
        <v>Hotel</v>
      </c>
      <c r="K3565" t="s">
        <v>33</v>
      </c>
      <c r="L3565">
        <v>440</v>
      </c>
      <c r="M3565">
        <f>L3565*_xlfn.XLOOKUP(K3565,AM:AM,AN:AN)</f>
        <v>378.4</v>
      </c>
      <c r="N3565">
        <f>L3565*_xlfn.XLOOKUP(K3565,AM:AM,AO:AO)</f>
        <v>440</v>
      </c>
      <c r="O3565">
        <v>44.09</v>
      </c>
      <c r="P3565">
        <f>O3565*_xlfn.XLOOKUP(K3565,AM:AM,AN:AN)</f>
        <v>37.917400000000001</v>
      </c>
      <c r="Q3565">
        <f>O3565*_xlfn.XLOOKUP(K3565,AM:AM,AO:AO)</f>
        <v>44.09</v>
      </c>
      <c r="R3565" t="str">
        <f>_xlfn.XLOOKUP(E3565,AF:AF,AG:AG)</f>
        <v>STRIPE</v>
      </c>
      <c r="S3565" t="str">
        <f>_xlfn.XLOOKUP(E3565,AF:AF,AI:AI)</f>
        <v>Mexico</v>
      </c>
      <c r="T3565">
        <f>WEEKNUM(G3565)</f>
        <v>7</v>
      </c>
      <c r="U3565">
        <f>YEAR(G3565)</f>
        <v>2025</v>
      </c>
      <c r="V3565" s="117">
        <f>IFERROR(Q3565/N3565,"0")</f>
        <v>0.10020454545454546</v>
      </c>
    </row>
    <row r="3566" spans="1:22">
      <c r="A3566" t="str">
        <f>_xlfn.XLOOKUP(D3566,BN:BN,BO:BO)</f>
        <v>México</v>
      </c>
      <c r="B3566" t="s">
        <v>25</v>
      </c>
      <c r="C3566">
        <v>542</v>
      </c>
      <c r="D3566" t="str">
        <f>_xlfn.XLOOKUP(C3566,BH:BH,BI:BI)</f>
        <v>VeronicaN</v>
      </c>
      <c r="E3566">
        <v>25080</v>
      </c>
      <c r="F3566" t="s">
        <v>4159</v>
      </c>
      <c r="G3566" s="63">
        <v>45699</v>
      </c>
      <c r="H3566" s="63">
        <v>45795</v>
      </c>
      <c r="I3566" t="s">
        <v>376</v>
      </c>
      <c r="J3566" t="str">
        <f>_xlfn.XLOOKUP(I3566,AS:AS,AU:AU)</f>
        <v>Hotel</v>
      </c>
      <c r="K3566" t="s">
        <v>33</v>
      </c>
      <c r="L3566">
        <v>346</v>
      </c>
      <c r="M3566">
        <f>L3566*_xlfn.XLOOKUP(K3566,AM:AM,AN:AN)</f>
        <v>297.56</v>
      </c>
      <c r="N3566">
        <f>L3566*_xlfn.XLOOKUP(K3566,AM:AM,AO:AO)</f>
        <v>346</v>
      </c>
      <c r="O3566">
        <v>32.15</v>
      </c>
      <c r="P3566">
        <f>O3566*_xlfn.XLOOKUP(K3566,AM:AM,AN:AN)</f>
        <v>27.648999999999997</v>
      </c>
      <c r="Q3566">
        <f>O3566*_xlfn.XLOOKUP(K3566,AM:AM,AO:AO)</f>
        <v>32.15</v>
      </c>
      <c r="R3566" t="str">
        <f>_xlfn.XLOOKUP(E3566,AF:AF,AG:AG)</f>
        <v>HYATT REGENCY DFW INTERNATIONAL AIRPORT</v>
      </c>
      <c r="S3566" t="str">
        <f>_xlfn.XLOOKUP(E3566,AF:AF,AI:AI)</f>
        <v>United States</v>
      </c>
      <c r="T3566">
        <f>WEEKNUM(G3566)</f>
        <v>7</v>
      </c>
      <c r="U3566">
        <f>YEAR(G3566)</f>
        <v>2025</v>
      </c>
      <c r="V3566" s="117">
        <f>IFERROR(Q3566/N3566,"0")</f>
        <v>9.2919075144508673E-2</v>
      </c>
    </row>
    <row r="3567" spans="1:22">
      <c r="A3567" t="str">
        <f>_xlfn.XLOOKUP(D3567,BN:BN,BO:BO)</f>
        <v>México</v>
      </c>
      <c r="B3567" t="s">
        <v>25</v>
      </c>
      <c r="C3567">
        <v>542</v>
      </c>
      <c r="D3567" t="str">
        <f>_xlfn.XLOOKUP(C3567,BH:BH,BI:BI)</f>
        <v>VeronicaN</v>
      </c>
      <c r="E3567">
        <v>0</v>
      </c>
      <c r="F3567" t="s">
        <v>4160</v>
      </c>
      <c r="G3567" s="63">
        <v>45699</v>
      </c>
      <c r="H3567" s="63">
        <v>45795</v>
      </c>
      <c r="I3567" t="s">
        <v>402</v>
      </c>
      <c r="J3567" t="str">
        <f>_xlfn.XLOOKUP(I3567,AS:AS,AU:AU)</f>
        <v>Descuento</v>
      </c>
      <c r="K3567" t="s">
        <v>33</v>
      </c>
      <c r="L3567">
        <v>-0.1</v>
      </c>
      <c r="M3567">
        <f>L3567*_xlfn.XLOOKUP(K3567,AM:AM,AN:AN)</f>
        <v>-8.6000000000000007E-2</v>
      </c>
      <c r="N3567">
        <f>L3567*_xlfn.XLOOKUP(K3567,AM:AM,AO:AO)</f>
        <v>-0.1</v>
      </c>
      <c r="O3567">
        <v>-0.1</v>
      </c>
      <c r="P3567">
        <f>O3567*_xlfn.XLOOKUP(K3567,AM:AM,AN:AN)</f>
        <v>-8.6000000000000007E-2</v>
      </c>
      <c r="Q3567">
        <f>O3567*_xlfn.XLOOKUP(K3567,AM:AM,AO:AO)</f>
        <v>-0.1</v>
      </c>
      <c r="R3567" t="str">
        <f>_xlfn.XLOOKUP(E3567,AF:AF,AG:AG)</f>
        <v>FEES</v>
      </c>
      <c r="S3567">
        <f>_xlfn.XLOOKUP(E3567,AF:AF,AI:AI)</f>
        <v>0</v>
      </c>
      <c r="T3567">
        <f>WEEKNUM(G3567)</f>
        <v>7</v>
      </c>
      <c r="U3567">
        <f>YEAR(G3567)</f>
        <v>2025</v>
      </c>
      <c r="V3567" s="117">
        <f>IFERROR(Q3567/N3567,"0")</f>
        <v>1</v>
      </c>
    </row>
    <row r="3568" spans="1:22">
      <c r="A3568" t="e">
        <f>_xlfn.XLOOKUP(D3568,BN:BN,BO:BO)</f>
        <v>#N/A</v>
      </c>
      <c r="B3568" t="s">
        <v>25</v>
      </c>
      <c r="C3568">
        <v>543</v>
      </c>
      <c r="D3568" t="e">
        <f>_xlfn.XLOOKUP(C3568,BH:BH,BI:BI)</f>
        <v>#N/A</v>
      </c>
      <c r="E3568">
        <v>27092</v>
      </c>
      <c r="F3568" t="s">
        <v>4161</v>
      </c>
      <c r="G3568" s="63">
        <v>45902</v>
      </c>
      <c r="H3568" s="63">
        <v>45909</v>
      </c>
      <c r="I3568" t="s">
        <v>376</v>
      </c>
      <c r="J3568" t="str">
        <f>_xlfn.XLOOKUP(I3568,AS:AS,AU:AU)</f>
        <v>Hotel</v>
      </c>
      <c r="K3568" t="s">
        <v>30</v>
      </c>
      <c r="L3568">
        <v>4502</v>
      </c>
      <c r="M3568">
        <f>L3568*_xlfn.XLOOKUP(K3568,AM:AM,AN:AN)</f>
        <v>216.096</v>
      </c>
      <c r="N3568">
        <f>L3568*_xlfn.XLOOKUP(K3568,AM:AM,AO:AO)</f>
        <v>252.11199999999999</v>
      </c>
      <c r="O3568">
        <v>0</v>
      </c>
      <c r="P3568">
        <f>O3568*_xlfn.XLOOKUP(K3568,AM:AM,AN:AN)</f>
        <v>0</v>
      </c>
      <c r="Q3568">
        <f>O3568*_xlfn.XLOOKUP(K3568,AM:AM,AO:AO)</f>
        <v>0</v>
      </c>
      <c r="R3568" t="str">
        <f>_xlfn.XLOOKUP(E3568,AF:AF,AG:AG)</f>
        <v>A MANO CUERO</v>
      </c>
      <c r="S3568" t="str">
        <f>_xlfn.XLOOKUP(E3568,AF:AF,AI:AI)</f>
        <v>Mexico</v>
      </c>
      <c r="T3568">
        <f>WEEKNUM(G3568)</f>
        <v>36</v>
      </c>
      <c r="U3568">
        <f>YEAR(G3568)</f>
        <v>2025</v>
      </c>
      <c r="V3568" s="117">
        <f>IFERROR(Q3568/N3568,"0")</f>
        <v>0</v>
      </c>
    </row>
    <row r="3569" spans="1:22">
      <c r="A3569" t="str">
        <f>_xlfn.XLOOKUP(D3569,BN:BN,BO:BO)</f>
        <v>México</v>
      </c>
      <c r="B3569" t="s">
        <v>25</v>
      </c>
      <c r="C3569">
        <v>544</v>
      </c>
      <c r="D3569" t="str">
        <f>_xlfn.XLOOKUP(C3569,BH:BH,BI:BI)</f>
        <v>MartinO</v>
      </c>
      <c r="E3569">
        <v>30026</v>
      </c>
      <c r="F3569" t="s">
        <v>4162</v>
      </c>
      <c r="G3569" s="63">
        <v>45978</v>
      </c>
      <c r="H3569" s="63">
        <v>45980</v>
      </c>
      <c r="I3569" t="s">
        <v>461</v>
      </c>
      <c r="J3569" t="str">
        <f>_xlfn.XLOOKUP(I3569,AS:AS,AU:AU)</f>
        <v>DMC</v>
      </c>
      <c r="K3569" t="s">
        <v>30</v>
      </c>
      <c r="L3569">
        <v>11800</v>
      </c>
      <c r="M3569">
        <f>L3569*_xlfn.XLOOKUP(K3569,AM:AM,AN:AN)</f>
        <v>566.4</v>
      </c>
      <c r="N3569">
        <f>L3569*_xlfn.XLOOKUP(K3569,AM:AM,AO:AO)</f>
        <v>660.80000000000007</v>
      </c>
      <c r="O3569">
        <v>0</v>
      </c>
      <c r="P3569">
        <f>O3569*_xlfn.XLOOKUP(K3569,AM:AM,AN:AN)</f>
        <v>0</v>
      </c>
      <c r="Q3569">
        <f>O3569*_xlfn.XLOOKUP(K3569,AM:AM,AO:AO)</f>
        <v>0</v>
      </c>
      <c r="R3569" t="str">
        <f>_xlfn.XLOOKUP(E3569,AF:AF,AG:AG)</f>
        <v>TRAVEL OAXACA PREMIUM</v>
      </c>
      <c r="S3569" t="str">
        <f>_xlfn.XLOOKUP(E3569,AF:AF,AI:AI)</f>
        <v>Mexico</v>
      </c>
      <c r="T3569">
        <f>WEEKNUM(G3569)</f>
        <v>47</v>
      </c>
      <c r="U3569">
        <f>YEAR(G3569)</f>
        <v>2025</v>
      </c>
      <c r="V3569" s="117">
        <f>IFERROR(Q3569/N3569,"0")</f>
        <v>0</v>
      </c>
    </row>
    <row r="3570" spans="1:22">
      <c r="A3570" t="str">
        <f>_xlfn.XLOOKUP(D3570,BN:BN,BO:BO)</f>
        <v>México</v>
      </c>
      <c r="B3570" t="s">
        <v>25</v>
      </c>
      <c r="C3570">
        <v>544</v>
      </c>
      <c r="D3570" t="str">
        <f>_xlfn.XLOOKUP(C3570,BH:BH,BI:BI)</f>
        <v>MartinO</v>
      </c>
      <c r="E3570">
        <v>32077</v>
      </c>
      <c r="F3570" t="s">
        <v>4163</v>
      </c>
      <c r="G3570" s="63">
        <v>45978</v>
      </c>
      <c r="H3570" s="63">
        <v>45980</v>
      </c>
      <c r="I3570" t="s">
        <v>376</v>
      </c>
      <c r="J3570" t="str">
        <f>_xlfn.XLOOKUP(I3570,AS:AS,AU:AU)</f>
        <v>Hotel</v>
      </c>
      <c r="K3570" t="s">
        <v>30</v>
      </c>
      <c r="L3570">
        <v>18415.650000000001</v>
      </c>
      <c r="M3570">
        <f>L3570*_xlfn.XLOOKUP(K3570,AM:AM,AN:AN)</f>
        <v>883.95120000000009</v>
      </c>
      <c r="N3570">
        <f>L3570*_xlfn.XLOOKUP(K3570,AM:AM,AO:AO)</f>
        <v>1031.2764000000002</v>
      </c>
      <c r="O3570">
        <v>1715.65</v>
      </c>
      <c r="P3570">
        <f>O3570*_xlfn.XLOOKUP(K3570,AM:AM,AN:AN)</f>
        <v>82.351200000000006</v>
      </c>
      <c r="Q3570">
        <f>O3570*_xlfn.XLOOKUP(K3570,AM:AM,AO:AO)</f>
        <v>96.076400000000007</v>
      </c>
      <c r="R3570" t="str">
        <f>_xlfn.XLOOKUP(E3570,AF:AF,AG:AG)</f>
        <v>CASA OAXACA HOTEL</v>
      </c>
      <c r="S3570" t="str">
        <f>_xlfn.XLOOKUP(E3570,AF:AF,AI:AI)</f>
        <v>Mexico</v>
      </c>
      <c r="T3570">
        <f>WEEKNUM(G3570)</f>
        <v>47</v>
      </c>
      <c r="U3570">
        <f>YEAR(G3570)</f>
        <v>2025</v>
      </c>
      <c r="V3570" s="117">
        <f>IFERROR(Q3570/N3570,"0")</f>
        <v>9.3162608976604125E-2</v>
      </c>
    </row>
    <row r="3571" spans="1:22">
      <c r="A3571" t="str">
        <f>_xlfn.XLOOKUP(D3571,BN:BN,BO:BO)</f>
        <v>México</v>
      </c>
      <c r="B3571" t="s">
        <v>25</v>
      </c>
      <c r="C3571">
        <v>544</v>
      </c>
      <c r="D3571" t="str">
        <f>_xlfn.XLOOKUP(C3571,BH:BH,BI:BI)</f>
        <v>MartinO</v>
      </c>
      <c r="E3571">
        <v>0</v>
      </c>
      <c r="F3571" t="s">
        <v>4164</v>
      </c>
      <c r="G3571" s="63">
        <v>45978</v>
      </c>
      <c r="H3571" s="63">
        <v>45980</v>
      </c>
      <c r="I3571" t="s">
        <v>396</v>
      </c>
      <c r="J3571" t="str">
        <f>_xlfn.XLOOKUP(I3571,AS:AS,AU:AU)</f>
        <v>Honorarios</v>
      </c>
      <c r="K3571" t="s">
        <v>30</v>
      </c>
      <c r="L3571">
        <v>7988.93</v>
      </c>
      <c r="M3571">
        <f>L3571*_xlfn.XLOOKUP(K3571,AM:AM,AN:AN)</f>
        <v>383.46864000000005</v>
      </c>
      <c r="N3571">
        <f>L3571*_xlfn.XLOOKUP(K3571,AM:AM,AO:AO)</f>
        <v>447.38008000000002</v>
      </c>
      <c r="O3571">
        <v>7988.93</v>
      </c>
      <c r="P3571">
        <f>O3571*_xlfn.XLOOKUP(K3571,AM:AM,AN:AN)</f>
        <v>383.46864000000005</v>
      </c>
      <c r="Q3571">
        <f>O3571*_xlfn.XLOOKUP(K3571,AM:AM,AO:AO)</f>
        <v>447.38008000000002</v>
      </c>
      <c r="R3571" t="str">
        <f>_xlfn.XLOOKUP(E3571,AF:AF,AG:AG)</f>
        <v>FEES</v>
      </c>
      <c r="S3571">
        <f>_xlfn.XLOOKUP(E3571,AF:AF,AI:AI)</f>
        <v>0</v>
      </c>
      <c r="T3571">
        <f>WEEKNUM(G3571)</f>
        <v>47</v>
      </c>
      <c r="U3571">
        <f>YEAR(G3571)</f>
        <v>2025</v>
      </c>
      <c r="V3571" s="117">
        <f>IFERROR(Q3571/N3571,"0")</f>
        <v>1</v>
      </c>
    </row>
    <row r="3572" spans="1:22">
      <c r="A3572" t="str">
        <f>_xlfn.XLOOKUP(D3572,BN:BN,BO:BO)</f>
        <v>México</v>
      </c>
      <c r="B3572" t="s">
        <v>25</v>
      </c>
      <c r="C3572">
        <v>545</v>
      </c>
      <c r="D3572" t="str">
        <f>_xlfn.XLOOKUP(C3572,BH:BH,BI:BI)</f>
        <v>VeronicaN</v>
      </c>
      <c r="E3572">
        <v>28934</v>
      </c>
      <c r="F3572" t="s">
        <v>4165</v>
      </c>
      <c r="G3572" s="63">
        <v>45763</v>
      </c>
      <c r="H3572" s="63">
        <v>45767</v>
      </c>
      <c r="I3572" t="s">
        <v>366</v>
      </c>
      <c r="J3572" t="str">
        <f>_xlfn.XLOOKUP(I3572,AS:AS,AU:AU)</f>
        <v>Vuelos</v>
      </c>
      <c r="K3572" t="s">
        <v>33</v>
      </c>
      <c r="L3572">
        <v>615.20000000000005</v>
      </c>
      <c r="M3572">
        <f>L3572*_xlfn.XLOOKUP(K3572,AM:AM,AN:AN)</f>
        <v>529.072</v>
      </c>
      <c r="N3572">
        <f>L3572*_xlfn.XLOOKUP(K3572,AM:AM,AO:AO)</f>
        <v>615.20000000000005</v>
      </c>
      <c r="O3572">
        <v>0</v>
      </c>
      <c r="P3572">
        <f>O3572*_xlfn.XLOOKUP(K3572,AM:AM,AN:AN)</f>
        <v>0</v>
      </c>
      <c r="Q3572">
        <f>O3572*_xlfn.XLOOKUP(K3572,AM:AM,AO:AO)</f>
        <v>0</v>
      </c>
      <c r="R3572" t="str">
        <f>_xlfn.XLOOKUP(E3572,AF:AF,AG:AG)</f>
        <v>F1S USA</v>
      </c>
      <c r="S3572" t="str">
        <f>_xlfn.XLOOKUP(E3572,AF:AF,AI:AI)</f>
        <v>United States</v>
      </c>
      <c r="T3572">
        <f>WEEKNUM(G3572)</f>
        <v>16</v>
      </c>
      <c r="U3572">
        <f>YEAR(G3572)</f>
        <v>2025</v>
      </c>
      <c r="V3572" s="117">
        <f>IFERROR(Q3572/N3572,"0")</f>
        <v>0</v>
      </c>
    </row>
    <row r="3573" spans="1:22">
      <c r="A3573" t="str">
        <f>_xlfn.XLOOKUP(D3573,BN:BN,BO:BO)</f>
        <v>México</v>
      </c>
      <c r="B3573" t="s">
        <v>25</v>
      </c>
      <c r="C3573">
        <v>545</v>
      </c>
      <c r="D3573" t="str">
        <f>_xlfn.XLOOKUP(C3573,BH:BH,BI:BI)</f>
        <v>VeronicaN</v>
      </c>
      <c r="E3573">
        <v>28934</v>
      </c>
      <c r="F3573" t="s">
        <v>4166</v>
      </c>
      <c r="G3573" s="63">
        <v>45763</v>
      </c>
      <c r="H3573" s="63">
        <v>45767</v>
      </c>
      <c r="I3573" t="s">
        <v>366</v>
      </c>
      <c r="J3573" t="str">
        <f>_xlfn.XLOOKUP(I3573,AS:AS,AU:AU)</f>
        <v>Vuelos</v>
      </c>
      <c r="K3573" t="s">
        <v>33</v>
      </c>
      <c r="L3573">
        <v>52</v>
      </c>
      <c r="M3573">
        <f>L3573*_xlfn.XLOOKUP(K3573,AM:AM,AN:AN)</f>
        <v>44.72</v>
      </c>
      <c r="N3573">
        <f>L3573*_xlfn.XLOOKUP(K3573,AM:AM,AO:AO)</f>
        <v>52</v>
      </c>
      <c r="O3573">
        <v>0</v>
      </c>
      <c r="P3573">
        <f>O3573*_xlfn.XLOOKUP(K3573,AM:AM,AN:AN)</f>
        <v>0</v>
      </c>
      <c r="Q3573">
        <f>O3573*_xlfn.XLOOKUP(K3573,AM:AM,AO:AO)</f>
        <v>0</v>
      </c>
      <c r="R3573" t="str">
        <f>_xlfn.XLOOKUP(E3573,AF:AF,AG:AG)</f>
        <v>F1S USA</v>
      </c>
      <c r="S3573" t="str">
        <f>_xlfn.XLOOKUP(E3573,AF:AF,AI:AI)</f>
        <v>United States</v>
      </c>
      <c r="T3573">
        <f>WEEKNUM(G3573)</f>
        <v>16</v>
      </c>
      <c r="U3573">
        <f>YEAR(G3573)</f>
        <v>2025</v>
      </c>
      <c r="V3573" s="117">
        <f>IFERROR(Q3573/N3573,"0")</f>
        <v>0</v>
      </c>
    </row>
    <row r="3574" spans="1:22">
      <c r="A3574" t="str">
        <f>_xlfn.XLOOKUP(D3574,BN:BN,BO:BO)</f>
        <v>México</v>
      </c>
      <c r="B3574" t="s">
        <v>25</v>
      </c>
      <c r="C3574">
        <v>545</v>
      </c>
      <c r="D3574" t="str">
        <f>_xlfn.XLOOKUP(C3574,BH:BH,BI:BI)</f>
        <v>VeronicaN</v>
      </c>
      <c r="E3574">
        <v>24262</v>
      </c>
      <c r="F3574" t="s">
        <v>4167</v>
      </c>
      <c r="G3574" s="63">
        <v>45695</v>
      </c>
      <c r="H3574" s="63">
        <v>45699</v>
      </c>
      <c r="I3574" t="s">
        <v>366</v>
      </c>
      <c r="J3574" t="str">
        <f>_xlfn.XLOOKUP(I3574,AS:AS,AU:AU)</f>
        <v>Vuelos</v>
      </c>
      <c r="K3574" t="s">
        <v>33</v>
      </c>
      <c r="L3574">
        <v>589</v>
      </c>
      <c r="M3574">
        <f>L3574*_xlfn.XLOOKUP(K3574,AM:AM,AN:AN)</f>
        <v>506.54</v>
      </c>
      <c r="N3574">
        <f>L3574*_xlfn.XLOOKUP(K3574,AM:AM,AO:AO)</f>
        <v>589</v>
      </c>
      <c r="O3574">
        <v>0</v>
      </c>
      <c r="P3574">
        <f>O3574*_xlfn.XLOOKUP(K3574,AM:AM,AN:AN)</f>
        <v>0</v>
      </c>
      <c r="Q3574">
        <f>O3574*_xlfn.XLOOKUP(K3574,AM:AM,AO:AO)</f>
        <v>0</v>
      </c>
      <c r="R3574" t="str">
        <f>_xlfn.XLOOKUP(E3574,AF:AF,AG:AG)</f>
        <v>VIALLO, S.A.</v>
      </c>
      <c r="S3574" t="str">
        <f>_xlfn.XLOOKUP(E3574,AF:AF,AI:AI)</f>
        <v>Mexico</v>
      </c>
      <c r="T3574">
        <f>WEEKNUM(G3574)</f>
        <v>6</v>
      </c>
      <c r="U3574">
        <f>YEAR(G3574)</f>
        <v>2025</v>
      </c>
      <c r="V3574" s="117">
        <f>IFERROR(Q3574/N3574,"0")</f>
        <v>0</v>
      </c>
    </row>
    <row r="3575" spans="1:22">
      <c r="A3575" t="str">
        <f>_xlfn.XLOOKUP(D3575,BN:BN,BO:BO)</f>
        <v>México</v>
      </c>
      <c r="B3575" t="s">
        <v>25</v>
      </c>
      <c r="C3575">
        <v>545</v>
      </c>
      <c r="D3575" t="str">
        <f>_xlfn.XLOOKUP(C3575,BH:BH,BI:BI)</f>
        <v>VeronicaN</v>
      </c>
      <c r="E3575">
        <v>24262</v>
      </c>
      <c r="F3575" t="s">
        <v>4167</v>
      </c>
      <c r="G3575" s="63">
        <v>45695</v>
      </c>
      <c r="H3575" s="63">
        <v>45695</v>
      </c>
      <c r="I3575" t="s">
        <v>366</v>
      </c>
      <c r="J3575" t="str">
        <f>_xlfn.XLOOKUP(I3575,AS:AS,AU:AU)</f>
        <v>Vuelos</v>
      </c>
      <c r="K3575" t="s">
        <v>33</v>
      </c>
      <c r="L3575">
        <v>366</v>
      </c>
      <c r="M3575">
        <f>L3575*_xlfn.XLOOKUP(K3575,AM:AM,AN:AN)</f>
        <v>314.76</v>
      </c>
      <c r="N3575">
        <f>L3575*_xlfn.XLOOKUP(K3575,AM:AM,AO:AO)</f>
        <v>366</v>
      </c>
      <c r="O3575">
        <v>0</v>
      </c>
      <c r="P3575">
        <f>O3575*_xlfn.XLOOKUP(K3575,AM:AM,AN:AN)</f>
        <v>0</v>
      </c>
      <c r="Q3575">
        <f>O3575*_xlfn.XLOOKUP(K3575,AM:AM,AO:AO)</f>
        <v>0</v>
      </c>
      <c r="R3575" t="str">
        <f>_xlfn.XLOOKUP(E3575,AF:AF,AG:AG)</f>
        <v>VIALLO, S.A.</v>
      </c>
      <c r="S3575" t="str">
        <f>_xlfn.XLOOKUP(E3575,AF:AF,AI:AI)</f>
        <v>Mexico</v>
      </c>
      <c r="T3575">
        <f>WEEKNUM(G3575)</f>
        <v>6</v>
      </c>
      <c r="U3575">
        <f>YEAR(G3575)</f>
        <v>2025</v>
      </c>
      <c r="V3575" s="117">
        <f>IFERROR(Q3575/N3575,"0")</f>
        <v>0</v>
      </c>
    </row>
    <row r="3576" spans="1:22">
      <c r="A3576" t="str">
        <f>_xlfn.XLOOKUP(D3576,BN:BN,BO:BO)</f>
        <v>México</v>
      </c>
      <c r="B3576" t="s">
        <v>25</v>
      </c>
      <c r="C3576">
        <v>545</v>
      </c>
      <c r="D3576" t="str">
        <f>_xlfn.XLOOKUP(C3576,BH:BH,BI:BI)</f>
        <v>VeronicaN</v>
      </c>
      <c r="E3576">
        <v>28934</v>
      </c>
      <c r="F3576" t="s">
        <v>4168</v>
      </c>
      <c r="G3576" s="63">
        <v>45739</v>
      </c>
      <c r="H3576" s="63">
        <v>45739</v>
      </c>
      <c r="I3576" t="s">
        <v>366</v>
      </c>
      <c r="J3576" t="str">
        <f>_xlfn.XLOOKUP(I3576,AS:AS,AU:AU)</f>
        <v>Vuelos</v>
      </c>
      <c r="K3576" t="s">
        <v>33</v>
      </c>
      <c r="L3576">
        <v>120.6</v>
      </c>
      <c r="M3576">
        <f>L3576*_xlfn.XLOOKUP(K3576,AM:AM,AN:AN)</f>
        <v>103.71599999999999</v>
      </c>
      <c r="N3576">
        <f>L3576*_xlfn.XLOOKUP(K3576,AM:AM,AO:AO)</f>
        <v>120.6</v>
      </c>
      <c r="O3576">
        <v>0</v>
      </c>
      <c r="P3576">
        <f>O3576*_xlfn.XLOOKUP(K3576,AM:AM,AN:AN)</f>
        <v>0</v>
      </c>
      <c r="Q3576">
        <f>O3576*_xlfn.XLOOKUP(K3576,AM:AM,AO:AO)</f>
        <v>0</v>
      </c>
      <c r="R3576" t="str">
        <f>_xlfn.XLOOKUP(E3576,AF:AF,AG:AG)</f>
        <v>F1S USA</v>
      </c>
      <c r="S3576" t="str">
        <f>_xlfn.XLOOKUP(E3576,AF:AF,AI:AI)</f>
        <v>United States</v>
      </c>
      <c r="T3576">
        <f>WEEKNUM(G3576)</f>
        <v>13</v>
      </c>
      <c r="U3576">
        <f>YEAR(G3576)</f>
        <v>2025</v>
      </c>
      <c r="V3576" s="117">
        <f>IFERROR(Q3576/N3576,"0")</f>
        <v>0</v>
      </c>
    </row>
    <row r="3577" spans="1:22">
      <c r="A3577" t="str">
        <f>_xlfn.XLOOKUP(D3577,BN:BN,BO:BO)</f>
        <v>México</v>
      </c>
      <c r="B3577" t="s">
        <v>25</v>
      </c>
      <c r="C3577">
        <v>545</v>
      </c>
      <c r="D3577" t="str">
        <f>_xlfn.XLOOKUP(C3577,BH:BH,BI:BI)</f>
        <v>VeronicaN</v>
      </c>
      <c r="E3577">
        <v>28934</v>
      </c>
      <c r="F3577" t="s">
        <v>4169</v>
      </c>
      <c r="G3577" s="63">
        <v>45739</v>
      </c>
      <c r="H3577" s="63">
        <v>45739</v>
      </c>
      <c r="I3577" t="s">
        <v>366</v>
      </c>
      <c r="J3577" t="str">
        <f>_xlfn.XLOOKUP(I3577,AS:AS,AU:AU)</f>
        <v>Vuelos</v>
      </c>
      <c r="K3577" t="s">
        <v>33</v>
      </c>
      <c r="L3577">
        <v>120.6</v>
      </c>
      <c r="M3577">
        <f>L3577*_xlfn.XLOOKUP(K3577,AM:AM,AN:AN)</f>
        <v>103.71599999999999</v>
      </c>
      <c r="N3577">
        <f>L3577*_xlfn.XLOOKUP(K3577,AM:AM,AO:AO)</f>
        <v>120.6</v>
      </c>
      <c r="O3577">
        <v>0</v>
      </c>
      <c r="P3577">
        <f>O3577*_xlfn.XLOOKUP(K3577,AM:AM,AN:AN)</f>
        <v>0</v>
      </c>
      <c r="Q3577">
        <f>O3577*_xlfn.XLOOKUP(K3577,AM:AM,AO:AO)</f>
        <v>0</v>
      </c>
      <c r="R3577" t="str">
        <f>_xlfn.XLOOKUP(E3577,AF:AF,AG:AG)</f>
        <v>F1S USA</v>
      </c>
      <c r="S3577" t="str">
        <f>_xlfn.XLOOKUP(E3577,AF:AF,AI:AI)</f>
        <v>United States</v>
      </c>
      <c r="T3577">
        <f>WEEKNUM(G3577)</f>
        <v>13</v>
      </c>
      <c r="U3577">
        <f>YEAR(G3577)</f>
        <v>2025</v>
      </c>
      <c r="V3577" s="117">
        <f>IFERROR(Q3577/N3577,"0")</f>
        <v>0</v>
      </c>
    </row>
    <row r="3578" spans="1:22">
      <c r="A3578" t="str">
        <f>_xlfn.XLOOKUP(D3578,BN:BN,BO:BO)</f>
        <v>México</v>
      </c>
      <c r="B3578" t="s">
        <v>25</v>
      </c>
      <c r="C3578">
        <v>545</v>
      </c>
      <c r="D3578" t="str">
        <f>_xlfn.XLOOKUP(C3578,BH:BH,BI:BI)</f>
        <v>VeronicaN</v>
      </c>
      <c r="E3578">
        <v>28934</v>
      </c>
      <c r="F3578" t="s">
        <v>4170</v>
      </c>
      <c r="G3578" s="63">
        <v>45695</v>
      </c>
      <c r="H3578" s="63">
        <v>45767</v>
      </c>
      <c r="I3578" t="s">
        <v>366</v>
      </c>
      <c r="J3578" t="str">
        <f>_xlfn.XLOOKUP(I3578,AS:AS,AU:AU)</f>
        <v>Vuelos</v>
      </c>
      <c r="K3578" t="s">
        <v>33</v>
      </c>
      <c r="L3578">
        <v>2658.91</v>
      </c>
      <c r="M3578">
        <f>L3578*_xlfn.XLOOKUP(K3578,AM:AM,AN:AN)</f>
        <v>2286.6625999999997</v>
      </c>
      <c r="N3578">
        <f>L3578*_xlfn.XLOOKUP(K3578,AM:AM,AO:AO)</f>
        <v>2658.91</v>
      </c>
      <c r="O3578">
        <v>0</v>
      </c>
      <c r="P3578">
        <f>O3578*_xlfn.XLOOKUP(K3578,AM:AM,AN:AN)</f>
        <v>0</v>
      </c>
      <c r="Q3578">
        <f>O3578*_xlfn.XLOOKUP(K3578,AM:AM,AO:AO)</f>
        <v>0</v>
      </c>
      <c r="R3578" t="str">
        <f>_xlfn.XLOOKUP(E3578,AF:AF,AG:AG)</f>
        <v>F1S USA</v>
      </c>
      <c r="S3578" t="str">
        <f>_xlfn.XLOOKUP(E3578,AF:AF,AI:AI)</f>
        <v>United States</v>
      </c>
      <c r="T3578">
        <f>WEEKNUM(G3578)</f>
        <v>6</v>
      </c>
      <c r="U3578">
        <f>YEAR(G3578)</f>
        <v>2025</v>
      </c>
      <c r="V3578" s="117">
        <f>IFERROR(Q3578/N3578,"0")</f>
        <v>0</v>
      </c>
    </row>
    <row r="3579" spans="1:22">
      <c r="A3579" t="str">
        <f>_xlfn.XLOOKUP(D3579,BN:BN,BO:BO)</f>
        <v>México</v>
      </c>
      <c r="B3579" t="s">
        <v>25</v>
      </c>
      <c r="C3579">
        <v>546</v>
      </c>
      <c r="D3579" t="str">
        <f>_xlfn.XLOOKUP(C3579,BH:BH,BI:BI)</f>
        <v>VeronicaN</v>
      </c>
      <c r="E3579">
        <v>27301</v>
      </c>
      <c r="F3579" t="s">
        <v>4171</v>
      </c>
      <c r="G3579" s="63">
        <v>45835</v>
      </c>
      <c r="H3579" s="63">
        <v>45875</v>
      </c>
      <c r="I3579" t="s">
        <v>366</v>
      </c>
      <c r="J3579" t="str">
        <f>_xlfn.XLOOKUP(I3579,AS:AS,AU:AU)</f>
        <v>Vuelos</v>
      </c>
      <c r="K3579" t="s">
        <v>30</v>
      </c>
      <c r="L3579">
        <v>46687</v>
      </c>
      <c r="M3579">
        <f>L3579*_xlfn.XLOOKUP(K3579,AM:AM,AN:AN)</f>
        <v>2240.9760000000001</v>
      </c>
      <c r="N3579">
        <f>L3579*_xlfn.XLOOKUP(K3579,AM:AM,AO:AO)</f>
        <v>2614.4720000000002</v>
      </c>
      <c r="O3579">
        <v>0</v>
      </c>
      <c r="P3579">
        <f>O3579*_xlfn.XLOOKUP(K3579,AM:AM,AN:AN)</f>
        <v>0</v>
      </c>
      <c r="Q3579">
        <f>O3579*_xlfn.XLOOKUP(K3579,AM:AM,AO:AO)</f>
        <v>0</v>
      </c>
      <c r="R3579" t="str">
        <f>_xlfn.XLOOKUP(E3579,AF:AF,AG:AG)</f>
        <v>TURISMO EX MAR, S.A. DE C.V.</v>
      </c>
      <c r="S3579" t="str">
        <f>_xlfn.XLOOKUP(E3579,AF:AF,AI:AI)</f>
        <v>Mexico</v>
      </c>
      <c r="T3579">
        <f>WEEKNUM(G3579)</f>
        <v>26</v>
      </c>
      <c r="U3579">
        <f>YEAR(G3579)</f>
        <v>2025</v>
      </c>
      <c r="V3579" s="117">
        <f>IFERROR(Q3579/N3579,"0")</f>
        <v>0</v>
      </c>
    </row>
    <row r="3580" spans="1:22">
      <c r="A3580" t="str">
        <f>_xlfn.XLOOKUP(D3580,BN:BN,BO:BO)</f>
        <v>México</v>
      </c>
      <c r="B3580" t="s">
        <v>25</v>
      </c>
      <c r="C3580">
        <v>546</v>
      </c>
      <c r="D3580" t="str">
        <f>_xlfn.XLOOKUP(C3580,BH:BH,BI:BI)</f>
        <v>VeronicaN</v>
      </c>
      <c r="E3580">
        <v>29707</v>
      </c>
      <c r="F3580" t="s">
        <v>1745</v>
      </c>
      <c r="G3580" s="63">
        <v>45870</v>
      </c>
      <c r="H3580" s="63">
        <v>45873</v>
      </c>
      <c r="I3580" t="s">
        <v>376</v>
      </c>
      <c r="J3580" t="str">
        <f>_xlfn.XLOOKUP(I3580,AS:AS,AU:AU)</f>
        <v>Hotel</v>
      </c>
      <c r="K3580" t="s">
        <v>30</v>
      </c>
      <c r="L3580">
        <v>28919</v>
      </c>
      <c r="M3580">
        <f>L3580*_xlfn.XLOOKUP(K3580,AM:AM,AN:AN)</f>
        <v>1388.1120000000001</v>
      </c>
      <c r="N3580">
        <f>L3580*_xlfn.XLOOKUP(K3580,AM:AM,AO:AO)</f>
        <v>1619.4639999999999</v>
      </c>
      <c r="O3580">
        <v>2150</v>
      </c>
      <c r="P3580">
        <f>O3580*_xlfn.XLOOKUP(K3580,AM:AM,AN:AN)</f>
        <v>103.2</v>
      </c>
      <c r="Q3580">
        <f>O3580*_xlfn.XLOOKUP(K3580,AM:AM,AO:AO)</f>
        <v>120.4</v>
      </c>
      <c r="R3580" t="str">
        <f>_xlfn.XLOOKUP(E3580,AF:AF,AG:AG)</f>
        <v>KIMPTON VIRGILIO</v>
      </c>
      <c r="S3580" t="str">
        <f>_xlfn.XLOOKUP(E3580,AF:AF,AI:AI)</f>
        <v>Mexico</v>
      </c>
      <c r="T3580">
        <f>WEEKNUM(G3580)</f>
        <v>31</v>
      </c>
      <c r="U3580">
        <f>YEAR(G3580)</f>
        <v>2025</v>
      </c>
      <c r="V3580" s="117">
        <f>IFERROR(Q3580/N3580,"0")</f>
        <v>7.4345585946955298E-2</v>
      </c>
    </row>
    <row r="3581" spans="1:22">
      <c r="A3581" t="str">
        <f>_xlfn.XLOOKUP(D3581,BN:BN,BO:BO)</f>
        <v>México</v>
      </c>
      <c r="B3581" t="s">
        <v>25</v>
      </c>
      <c r="C3581">
        <v>547</v>
      </c>
      <c r="D3581" t="str">
        <f>_xlfn.XLOOKUP(C3581,BH:BH,BI:BI)</f>
        <v>VeronicaN</v>
      </c>
      <c r="E3581">
        <v>27050</v>
      </c>
      <c r="F3581" t="s">
        <v>4172</v>
      </c>
      <c r="G3581" s="63">
        <v>45837</v>
      </c>
      <c r="H3581" s="63">
        <v>45839</v>
      </c>
      <c r="I3581" t="s">
        <v>376</v>
      </c>
      <c r="J3581" t="str">
        <f>_xlfn.XLOOKUP(I3581,AS:AS,AU:AU)</f>
        <v>Hotel</v>
      </c>
      <c r="K3581" t="s">
        <v>33</v>
      </c>
      <c r="L3581">
        <v>3982</v>
      </c>
      <c r="M3581">
        <f>L3581*_xlfn.XLOOKUP(K3581,AM:AM,AN:AN)</f>
        <v>3424.52</v>
      </c>
      <c r="N3581">
        <f>L3581*_xlfn.XLOOKUP(K3581,AM:AM,AO:AO)</f>
        <v>3982</v>
      </c>
      <c r="O3581">
        <v>715.24</v>
      </c>
      <c r="P3581">
        <f>O3581*_xlfn.XLOOKUP(K3581,AM:AM,AN:AN)</f>
        <v>615.10640000000001</v>
      </c>
      <c r="Q3581">
        <f>O3581*_xlfn.XLOOKUP(K3581,AM:AM,AO:AO)</f>
        <v>715.24</v>
      </c>
      <c r="R3581" t="str">
        <f>_xlfn.XLOOKUP(E3581,AF:AF,AG:AG)</f>
        <v>HOTEL MARIA CRISTINA</v>
      </c>
      <c r="S3581" t="str">
        <f>_xlfn.XLOOKUP(E3581,AF:AF,AI:AI)</f>
        <v>Spain</v>
      </c>
      <c r="T3581">
        <f>WEEKNUM(G3581)</f>
        <v>27</v>
      </c>
      <c r="U3581">
        <f>YEAR(G3581)</f>
        <v>2025</v>
      </c>
      <c r="V3581" s="117">
        <f>IFERROR(Q3581/N3581,"0")</f>
        <v>0.17961828227021598</v>
      </c>
    </row>
    <row r="3582" spans="1:22">
      <c r="A3582" t="str">
        <f>_xlfn.XLOOKUP(D3582,BN:BN,BO:BO)</f>
        <v>México</v>
      </c>
      <c r="B3582" t="s">
        <v>25</v>
      </c>
      <c r="C3582">
        <v>547</v>
      </c>
      <c r="D3582" t="str">
        <f>_xlfn.XLOOKUP(C3582,BH:BH,BI:BI)</f>
        <v>VeronicaN</v>
      </c>
      <c r="E3582">
        <v>25080</v>
      </c>
      <c r="F3582" t="s">
        <v>2202</v>
      </c>
      <c r="G3582" s="63">
        <v>45884</v>
      </c>
      <c r="H3582" s="63">
        <v>45885</v>
      </c>
      <c r="I3582" t="s">
        <v>376</v>
      </c>
      <c r="J3582" t="str">
        <f>_xlfn.XLOOKUP(I3582,AS:AS,AU:AU)</f>
        <v>Hotel</v>
      </c>
      <c r="K3582" t="s">
        <v>33</v>
      </c>
      <c r="L3582">
        <v>325.14999999999998</v>
      </c>
      <c r="M3582">
        <f>L3582*_xlfn.XLOOKUP(K3582,AM:AM,AN:AN)</f>
        <v>279.62899999999996</v>
      </c>
      <c r="N3582">
        <f>L3582*_xlfn.XLOOKUP(K3582,AM:AM,AO:AO)</f>
        <v>325.14999999999998</v>
      </c>
      <c r="O3582">
        <v>26.79</v>
      </c>
      <c r="P3582">
        <f>O3582*_xlfn.XLOOKUP(K3582,AM:AM,AN:AN)</f>
        <v>23.039400000000001</v>
      </c>
      <c r="Q3582">
        <f>O3582*_xlfn.XLOOKUP(K3582,AM:AM,AO:AO)</f>
        <v>26.79</v>
      </c>
      <c r="R3582" t="str">
        <f>_xlfn.XLOOKUP(E3582,AF:AF,AG:AG)</f>
        <v>HYATT REGENCY DFW INTERNATIONAL AIRPORT</v>
      </c>
      <c r="S3582" t="str">
        <f>_xlfn.XLOOKUP(E3582,AF:AF,AI:AI)</f>
        <v>United States</v>
      </c>
      <c r="T3582">
        <f>WEEKNUM(G3582)</f>
        <v>33</v>
      </c>
      <c r="U3582">
        <f>YEAR(G3582)</f>
        <v>2025</v>
      </c>
      <c r="V3582" s="117">
        <f>IFERROR(Q3582/N3582,"0")</f>
        <v>8.2392741811471631E-2</v>
      </c>
    </row>
    <row r="3583" spans="1:22">
      <c r="A3583" t="str">
        <f>_xlfn.XLOOKUP(D3583,BN:BN,BO:BO)</f>
        <v>México</v>
      </c>
      <c r="B3583" t="s">
        <v>25</v>
      </c>
      <c r="C3583">
        <v>548</v>
      </c>
      <c r="D3583" t="str">
        <f>_xlfn.XLOOKUP(C3583,BH:BH,BI:BI)</f>
        <v>VeronicaN</v>
      </c>
      <c r="E3583">
        <v>25372</v>
      </c>
      <c r="F3583" t="s">
        <v>4173</v>
      </c>
      <c r="G3583" s="63">
        <v>45858</v>
      </c>
      <c r="H3583" s="63">
        <v>45865</v>
      </c>
      <c r="I3583" t="s">
        <v>376</v>
      </c>
      <c r="J3583" t="str">
        <f>_xlfn.XLOOKUP(I3583,AS:AS,AU:AU)</f>
        <v>Hotel</v>
      </c>
      <c r="K3583" t="s">
        <v>27</v>
      </c>
      <c r="L3583">
        <v>48427</v>
      </c>
      <c r="M3583">
        <f>L3583*_xlfn.XLOOKUP(K3583,AM:AM,AN:AN)</f>
        <v>48427</v>
      </c>
      <c r="N3583">
        <f>L3583*_xlfn.XLOOKUP(K3583,AM:AM,AO:AO)</f>
        <v>56175.32</v>
      </c>
      <c r="O3583">
        <v>4842.7</v>
      </c>
      <c r="P3583">
        <f>O3583*_xlfn.XLOOKUP(K3583,AM:AM,AN:AN)</f>
        <v>4842.7</v>
      </c>
      <c r="Q3583">
        <f>O3583*_xlfn.XLOOKUP(K3583,AM:AM,AO:AO)</f>
        <v>5617.5319999999992</v>
      </c>
      <c r="R3583" t="str">
        <f>_xlfn.XLOOKUP(E3583,AF:AF,AG:AG)</f>
        <v>Queen Of Clubs Lifestyle Luxury Services LTD</v>
      </c>
      <c r="S3583" t="str">
        <f>_xlfn.XLOOKUP(E3583,AF:AF,AI:AI)</f>
        <v>United Kingdom</v>
      </c>
      <c r="T3583">
        <f>WEEKNUM(G3583)</f>
        <v>30</v>
      </c>
      <c r="U3583">
        <f>YEAR(G3583)</f>
        <v>2025</v>
      </c>
      <c r="V3583" s="117">
        <f>IFERROR(Q3583/N3583,"0")</f>
        <v>9.9999999999999992E-2</v>
      </c>
    </row>
    <row r="3584" spans="1:22">
      <c r="A3584" t="str">
        <f>_xlfn.XLOOKUP(D3584,BN:BN,BO:BO)</f>
        <v>México</v>
      </c>
      <c r="B3584" t="s">
        <v>25</v>
      </c>
      <c r="C3584">
        <v>548</v>
      </c>
      <c r="D3584" t="str">
        <f>_xlfn.XLOOKUP(C3584,BH:BH,BI:BI)</f>
        <v>VeronicaN</v>
      </c>
      <c r="E3584">
        <v>27647</v>
      </c>
      <c r="F3584" t="s">
        <v>4174</v>
      </c>
      <c r="G3584" s="63">
        <v>45858</v>
      </c>
      <c r="H3584" s="63">
        <v>45861</v>
      </c>
      <c r="I3584" t="s">
        <v>376</v>
      </c>
      <c r="J3584" t="str">
        <f>_xlfn.XLOOKUP(I3584,AS:AS,AU:AU)</f>
        <v>Hotel</v>
      </c>
      <c r="K3584" t="s">
        <v>27</v>
      </c>
      <c r="L3584">
        <v>13708</v>
      </c>
      <c r="M3584">
        <f>L3584*_xlfn.XLOOKUP(K3584,AM:AM,AN:AN)</f>
        <v>13708</v>
      </c>
      <c r="N3584">
        <f>L3584*_xlfn.XLOOKUP(K3584,AM:AM,AO:AO)</f>
        <v>15901.279999999999</v>
      </c>
      <c r="O3584">
        <v>1237.5999999999999</v>
      </c>
      <c r="P3584">
        <f>O3584*_xlfn.XLOOKUP(K3584,AM:AM,AN:AN)</f>
        <v>1237.5999999999999</v>
      </c>
      <c r="Q3584">
        <f>O3584*_xlfn.XLOOKUP(K3584,AM:AM,AO:AO)</f>
        <v>1435.6159999999998</v>
      </c>
      <c r="R3584" t="str">
        <f>_xlfn.XLOOKUP(E3584,AF:AF,AG:AG)</f>
        <v>FOUR SEASONS HOTEL FIRENZE</v>
      </c>
      <c r="S3584" t="str">
        <f>_xlfn.XLOOKUP(E3584,AF:AF,AI:AI)</f>
        <v>Italy</v>
      </c>
      <c r="T3584">
        <f>WEEKNUM(G3584)</f>
        <v>30</v>
      </c>
      <c r="U3584">
        <f>YEAR(G3584)</f>
        <v>2025</v>
      </c>
      <c r="V3584" s="117">
        <f>IFERROR(Q3584/N3584,"0")</f>
        <v>9.0283046396264943E-2</v>
      </c>
    </row>
    <row r="3585" spans="1:22">
      <c r="A3585" t="str">
        <f>_xlfn.XLOOKUP(D3585,BN:BN,BO:BO)</f>
        <v>México</v>
      </c>
      <c r="B3585" t="s">
        <v>25</v>
      </c>
      <c r="C3585">
        <v>549</v>
      </c>
      <c r="D3585" t="str">
        <f>_xlfn.XLOOKUP(C3585,BH:BH,BI:BI)</f>
        <v>VeronicaN</v>
      </c>
      <c r="E3585">
        <v>25372</v>
      </c>
      <c r="F3585" t="s">
        <v>2939</v>
      </c>
      <c r="G3585" s="63">
        <v>45855</v>
      </c>
      <c r="H3585" s="63">
        <v>45858</v>
      </c>
      <c r="I3585" t="s">
        <v>364</v>
      </c>
      <c r="J3585" t="str">
        <f>_xlfn.XLOOKUP(I3585,AS:AS,AU:AU)</f>
        <v>DMC</v>
      </c>
      <c r="K3585" t="s">
        <v>214</v>
      </c>
      <c r="L3585">
        <v>32910</v>
      </c>
      <c r="M3585">
        <f>L3585*_xlfn.XLOOKUP(K3585,AM:AM,AN:AN)</f>
        <v>35213.700000000004</v>
      </c>
      <c r="N3585">
        <f>L3585*_xlfn.XLOOKUP(K3585,AM:AM,AO:AO)</f>
        <v>41137.5</v>
      </c>
      <c r="O3585">
        <v>3291</v>
      </c>
      <c r="P3585">
        <f>O3585*_xlfn.XLOOKUP(K3585,AM:AM,AN:AN)</f>
        <v>3521.3700000000003</v>
      </c>
      <c r="Q3585">
        <f>O3585*_xlfn.XLOOKUP(K3585,AM:AM,AO:AO)</f>
        <v>4113.75</v>
      </c>
      <c r="R3585" t="str">
        <f>_xlfn.XLOOKUP(E3585,AF:AF,AG:AG)</f>
        <v>Queen Of Clubs Lifestyle Luxury Services LTD</v>
      </c>
      <c r="S3585" t="str">
        <f>_xlfn.XLOOKUP(E3585,AF:AF,AI:AI)</f>
        <v>United Kingdom</v>
      </c>
      <c r="T3585">
        <f>WEEKNUM(G3585)</f>
        <v>29</v>
      </c>
      <c r="U3585">
        <f>YEAR(G3585)</f>
        <v>2025</v>
      </c>
      <c r="V3585" s="117">
        <f>IFERROR(Q3585/N3585,"0")</f>
        <v>0.1</v>
      </c>
    </row>
    <row r="3586" spans="1:22">
      <c r="A3586" t="str">
        <f>_xlfn.XLOOKUP(D3586,BN:BN,BO:BO)</f>
        <v>México</v>
      </c>
      <c r="B3586" t="s">
        <v>25</v>
      </c>
      <c r="C3586">
        <v>550</v>
      </c>
      <c r="D3586" t="str">
        <f>_xlfn.XLOOKUP(C3586,BH:BH,BI:BI)</f>
        <v>VeronicaN</v>
      </c>
      <c r="E3586">
        <v>26429</v>
      </c>
      <c r="F3586" t="s">
        <v>1124</v>
      </c>
      <c r="G3586" s="63">
        <v>45843</v>
      </c>
      <c r="H3586" s="63">
        <v>45877</v>
      </c>
      <c r="I3586" t="s">
        <v>376</v>
      </c>
      <c r="J3586" t="str">
        <f>_xlfn.XLOOKUP(I3586,AS:AS,AU:AU)</f>
        <v>Hotel</v>
      </c>
      <c r="K3586" t="s">
        <v>33</v>
      </c>
      <c r="L3586">
        <v>43995.07</v>
      </c>
      <c r="M3586">
        <f>L3586*_xlfn.XLOOKUP(K3586,AM:AM,AN:AN)</f>
        <v>37835.760199999997</v>
      </c>
      <c r="N3586">
        <f>L3586*_xlfn.XLOOKUP(K3586,AM:AM,AO:AO)</f>
        <v>43995.07</v>
      </c>
      <c r="O3586">
        <v>3348.9</v>
      </c>
      <c r="P3586">
        <f>O3586*_xlfn.XLOOKUP(K3586,AM:AM,AN:AN)</f>
        <v>2880.0540000000001</v>
      </c>
      <c r="Q3586">
        <f>O3586*_xlfn.XLOOKUP(K3586,AM:AM,AO:AO)</f>
        <v>3348.9</v>
      </c>
      <c r="R3586" t="str">
        <f>_xlfn.XLOOKUP(E3586,AF:AF,AG:AG)</f>
        <v>LACURE</v>
      </c>
      <c r="S3586" t="str">
        <f>_xlfn.XLOOKUP(E3586,AF:AF,AI:AI)</f>
        <v>France</v>
      </c>
      <c r="T3586">
        <f>WEEKNUM(G3586)</f>
        <v>27</v>
      </c>
      <c r="U3586">
        <f>YEAR(G3586)</f>
        <v>2025</v>
      </c>
      <c r="V3586" s="117">
        <f>IFERROR(Q3586/N3586,"0")</f>
        <v>7.6119892524321484E-2</v>
      </c>
    </row>
    <row r="3587" spans="1:22">
      <c r="A3587" t="str">
        <f>_xlfn.XLOOKUP(D3587,BN:BN,BO:BO)</f>
        <v>México</v>
      </c>
      <c r="B3587" t="s">
        <v>25</v>
      </c>
      <c r="C3587">
        <v>551</v>
      </c>
      <c r="D3587" t="str">
        <f>_xlfn.XLOOKUP(C3587,BH:BH,BI:BI)</f>
        <v>MinervaH</v>
      </c>
      <c r="E3587">
        <v>27721</v>
      </c>
      <c r="F3587" t="s">
        <v>4175</v>
      </c>
      <c r="G3587" s="63">
        <v>45887</v>
      </c>
      <c r="H3587" s="63">
        <v>45892</v>
      </c>
      <c r="I3587" t="s">
        <v>366</v>
      </c>
      <c r="J3587" t="str">
        <f>_xlfn.XLOOKUP(I3587,AS:AS,AU:AU)</f>
        <v>Vuelos</v>
      </c>
      <c r="K3587" t="s">
        <v>30</v>
      </c>
      <c r="L3587">
        <v>25239</v>
      </c>
      <c r="M3587">
        <f>L3587*_xlfn.XLOOKUP(K3587,AM:AM,AN:AN)</f>
        <v>1211.472</v>
      </c>
      <c r="N3587">
        <f>L3587*_xlfn.XLOOKUP(K3587,AM:AM,AO:AO)</f>
        <v>1413.384</v>
      </c>
      <c r="O3587">
        <v>0</v>
      </c>
      <c r="P3587">
        <f>O3587*_xlfn.XLOOKUP(K3587,AM:AM,AN:AN)</f>
        <v>0</v>
      </c>
      <c r="Q3587">
        <f>O3587*_xlfn.XLOOKUP(K3587,AM:AM,AO:AO)</f>
        <v>0</v>
      </c>
      <c r="R3587" t="str">
        <f>_xlfn.XLOOKUP(E3587,AF:AF,AG:AG)</f>
        <v>TURISMO EXMAR</v>
      </c>
      <c r="S3587" t="str">
        <f>_xlfn.XLOOKUP(E3587,AF:AF,AI:AI)</f>
        <v>Mexico</v>
      </c>
      <c r="T3587">
        <f>WEEKNUM(G3587)</f>
        <v>34</v>
      </c>
      <c r="U3587">
        <f>YEAR(G3587)</f>
        <v>2025</v>
      </c>
      <c r="V3587" s="117">
        <f>IFERROR(Q3587/N3587,"0")</f>
        <v>0</v>
      </c>
    </row>
    <row r="3588" spans="1:22">
      <c r="A3588" t="str">
        <f>_xlfn.XLOOKUP(D3588,BN:BN,BO:BO)</f>
        <v>México</v>
      </c>
      <c r="B3588" t="s">
        <v>25</v>
      </c>
      <c r="C3588">
        <v>551</v>
      </c>
      <c r="D3588" t="str">
        <f>_xlfn.XLOOKUP(C3588,BH:BH,BI:BI)</f>
        <v>MinervaH</v>
      </c>
      <c r="E3588">
        <v>27721</v>
      </c>
      <c r="F3588" t="s">
        <v>4176</v>
      </c>
      <c r="G3588" s="63">
        <v>45887</v>
      </c>
      <c r="H3588" s="63">
        <v>45892</v>
      </c>
      <c r="I3588" t="s">
        <v>366</v>
      </c>
      <c r="J3588" t="str">
        <f>_xlfn.XLOOKUP(I3588,AS:AS,AU:AU)</f>
        <v>Vuelos</v>
      </c>
      <c r="K3588" t="s">
        <v>30</v>
      </c>
      <c r="L3588">
        <v>25239</v>
      </c>
      <c r="M3588">
        <f>L3588*_xlfn.XLOOKUP(K3588,AM:AM,AN:AN)</f>
        <v>1211.472</v>
      </c>
      <c r="N3588">
        <f>L3588*_xlfn.XLOOKUP(K3588,AM:AM,AO:AO)</f>
        <v>1413.384</v>
      </c>
      <c r="O3588">
        <v>0</v>
      </c>
      <c r="P3588">
        <f>O3588*_xlfn.XLOOKUP(K3588,AM:AM,AN:AN)</f>
        <v>0</v>
      </c>
      <c r="Q3588">
        <f>O3588*_xlfn.XLOOKUP(K3588,AM:AM,AO:AO)</f>
        <v>0</v>
      </c>
      <c r="R3588" t="str">
        <f>_xlfn.XLOOKUP(E3588,AF:AF,AG:AG)</f>
        <v>TURISMO EXMAR</v>
      </c>
      <c r="S3588" t="str">
        <f>_xlfn.XLOOKUP(E3588,AF:AF,AI:AI)</f>
        <v>Mexico</v>
      </c>
      <c r="T3588">
        <f>WEEKNUM(G3588)</f>
        <v>34</v>
      </c>
      <c r="U3588">
        <f>YEAR(G3588)</f>
        <v>2025</v>
      </c>
      <c r="V3588" s="117">
        <f>IFERROR(Q3588/N3588,"0")</f>
        <v>0</v>
      </c>
    </row>
    <row r="3589" spans="1:22">
      <c r="A3589" t="str">
        <f>_xlfn.XLOOKUP(D3589,BN:BN,BO:BO)</f>
        <v>México</v>
      </c>
      <c r="B3589" t="s">
        <v>25</v>
      </c>
      <c r="C3589">
        <v>551</v>
      </c>
      <c r="D3589" t="str">
        <f>_xlfn.XLOOKUP(C3589,BH:BH,BI:BI)</f>
        <v>MinervaH</v>
      </c>
      <c r="E3589">
        <v>0</v>
      </c>
      <c r="F3589" t="s">
        <v>4177</v>
      </c>
      <c r="G3589" s="63">
        <v>45887</v>
      </c>
      <c r="H3589" s="63">
        <v>45892</v>
      </c>
      <c r="I3589" t="s">
        <v>396</v>
      </c>
      <c r="J3589" t="str">
        <f>_xlfn.XLOOKUP(I3589,AS:AS,AU:AU)</f>
        <v>Honorarios</v>
      </c>
      <c r="K3589" t="s">
        <v>30</v>
      </c>
      <c r="L3589">
        <v>1339.1</v>
      </c>
      <c r="M3589">
        <f>L3589*_xlfn.XLOOKUP(K3589,AM:AM,AN:AN)</f>
        <v>64.276799999999994</v>
      </c>
      <c r="N3589">
        <f>L3589*_xlfn.XLOOKUP(K3589,AM:AM,AO:AO)</f>
        <v>74.989599999999996</v>
      </c>
      <c r="O3589">
        <v>1339.1</v>
      </c>
      <c r="P3589">
        <f>O3589*_xlfn.XLOOKUP(K3589,AM:AM,AN:AN)</f>
        <v>64.276799999999994</v>
      </c>
      <c r="Q3589">
        <f>O3589*_xlfn.XLOOKUP(K3589,AM:AM,AO:AO)</f>
        <v>74.989599999999996</v>
      </c>
      <c r="R3589" t="str">
        <f>_xlfn.XLOOKUP(E3589,AF:AF,AG:AG)</f>
        <v>FEES</v>
      </c>
      <c r="S3589">
        <f>_xlfn.XLOOKUP(E3589,AF:AF,AI:AI)</f>
        <v>0</v>
      </c>
      <c r="T3589">
        <f>WEEKNUM(G3589)</f>
        <v>34</v>
      </c>
      <c r="U3589">
        <f>YEAR(G3589)</f>
        <v>2025</v>
      </c>
      <c r="V3589" s="117">
        <f>IFERROR(Q3589/N3589,"0")</f>
        <v>1</v>
      </c>
    </row>
    <row r="3590" spans="1:22">
      <c r="A3590" t="str">
        <f>_xlfn.XLOOKUP(D3590,BN:BN,BO:BO)</f>
        <v>México</v>
      </c>
      <c r="B3590" t="s">
        <v>25</v>
      </c>
      <c r="C3590">
        <v>552</v>
      </c>
      <c r="D3590" t="str">
        <f>_xlfn.XLOOKUP(C3590,BH:BH,BI:BI)</f>
        <v>MariaJose</v>
      </c>
      <c r="E3590">
        <v>30111</v>
      </c>
      <c r="F3590" t="s">
        <v>4178</v>
      </c>
      <c r="G3590" s="63">
        <v>46011</v>
      </c>
      <c r="H3590" s="63">
        <v>46023</v>
      </c>
      <c r="I3590" t="s">
        <v>364</v>
      </c>
      <c r="J3590" t="str">
        <f>_xlfn.XLOOKUP(I3590,AS:AS,AU:AU)</f>
        <v>DMC</v>
      </c>
      <c r="K3590" t="s">
        <v>33</v>
      </c>
      <c r="L3590">
        <v>18248.419999999998</v>
      </c>
      <c r="M3590">
        <f>L3590*_xlfn.XLOOKUP(K3590,AM:AM,AN:AN)</f>
        <v>15693.641199999998</v>
      </c>
      <c r="N3590">
        <f>L3590*_xlfn.XLOOKUP(K3590,AM:AM,AO:AO)</f>
        <v>18248.419999999998</v>
      </c>
      <c r="O3590">
        <v>3620</v>
      </c>
      <c r="P3590">
        <f>O3590*_xlfn.XLOOKUP(K3590,AM:AM,AN:AN)</f>
        <v>3113.2</v>
      </c>
      <c r="Q3590">
        <f>O3590*_xlfn.XLOOKUP(K3590,AM:AM,AO:AO)</f>
        <v>3620</v>
      </c>
      <c r="R3590" t="str">
        <f>_xlfn.XLOOKUP(E3590,AF:AF,AG:AG)</f>
        <v>Caprice DMC &amp; EVENTS</v>
      </c>
      <c r="S3590" t="str">
        <f>_xlfn.XLOOKUP(E3590,AF:AF,AI:AI)</f>
        <v>Morocco</v>
      </c>
      <c r="T3590">
        <f>WEEKNUM(G3590)</f>
        <v>51</v>
      </c>
      <c r="U3590">
        <f>YEAR(G3590)</f>
        <v>2025</v>
      </c>
      <c r="V3590" s="117">
        <f>IFERROR(Q3590/N3590,"0")</f>
        <v>0.19837333862328904</v>
      </c>
    </row>
    <row r="3591" spans="1:22">
      <c r="A3591" t="str">
        <f>_xlfn.XLOOKUP(D3591,BN:BN,BO:BO)</f>
        <v>México</v>
      </c>
      <c r="B3591" t="s">
        <v>25</v>
      </c>
      <c r="C3591">
        <v>552</v>
      </c>
      <c r="D3591" t="str">
        <f>_xlfn.XLOOKUP(C3591,BH:BH,BI:BI)</f>
        <v>MariaJose</v>
      </c>
      <c r="E3591">
        <v>28934</v>
      </c>
      <c r="F3591" t="s">
        <v>4179</v>
      </c>
      <c r="G3591" s="63">
        <v>46011</v>
      </c>
      <c r="H3591" s="63" t="s">
        <v>218</v>
      </c>
      <c r="I3591" t="s">
        <v>366</v>
      </c>
      <c r="J3591" t="str">
        <f>_xlfn.XLOOKUP(I3591,AS:AS,AU:AU)</f>
        <v>Vuelos</v>
      </c>
      <c r="K3591" t="s">
        <v>33</v>
      </c>
      <c r="L3591">
        <v>6984.02</v>
      </c>
      <c r="M3591">
        <f>L3591*_xlfn.XLOOKUP(K3591,AM:AM,AN:AN)</f>
        <v>6006.2572</v>
      </c>
      <c r="N3591">
        <f>L3591*_xlfn.XLOOKUP(K3591,AM:AM,AO:AO)</f>
        <v>6984.02</v>
      </c>
      <c r="O3591">
        <v>0</v>
      </c>
      <c r="P3591">
        <f>O3591*_xlfn.XLOOKUP(K3591,AM:AM,AN:AN)</f>
        <v>0</v>
      </c>
      <c r="Q3591">
        <f>O3591*_xlfn.XLOOKUP(K3591,AM:AM,AO:AO)</f>
        <v>0</v>
      </c>
      <c r="R3591" t="str">
        <f>_xlfn.XLOOKUP(E3591,AF:AF,AG:AG)</f>
        <v>F1S USA</v>
      </c>
      <c r="S3591" t="str">
        <f>_xlfn.XLOOKUP(E3591,AF:AF,AI:AI)</f>
        <v>United States</v>
      </c>
      <c r="T3591">
        <f>WEEKNUM(G3591)</f>
        <v>51</v>
      </c>
      <c r="U3591">
        <f>YEAR(G3591)</f>
        <v>2025</v>
      </c>
      <c r="V3591" s="117">
        <f>IFERROR(Q3591/N3591,"0")</f>
        <v>0</v>
      </c>
    </row>
    <row r="3592" spans="1:22">
      <c r="A3592" t="str">
        <f>_xlfn.XLOOKUP(D3592,BN:BN,BO:BO)</f>
        <v>México</v>
      </c>
      <c r="B3592" t="s">
        <v>25</v>
      </c>
      <c r="C3592">
        <v>552</v>
      </c>
      <c r="D3592" t="str">
        <f>_xlfn.XLOOKUP(C3592,BH:BH,BI:BI)</f>
        <v>MariaJose</v>
      </c>
      <c r="E3592">
        <v>28934</v>
      </c>
      <c r="F3592" t="s">
        <v>4180</v>
      </c>
      <c r="G3592" s="63">
        <v>46011</v>
      </c>
      <c r="H3592" t="s">
        <v>218</v>
      </c>
      <c r="I3592" t="s">
        <v>366</v>
      </c>
      <c r="J3592" t="str">
        <f>_xlfn.XLOOKUP(I3592,AS:AS,AU:AU)</f>
        <v>Vuelos</v>
      </c>
      <c r="K3592" t="s">
        <v>33</v>
      </c>
      <c r="L3592">
        <v>6984.02</v>
      </c>
      <c r="M3592">
        <f>L3592*_xlfn.XLOOKUP(K3592,AM:AM,AN:AN)</f>
        <v>6006.2572</v>
      </c>
      <c r="N3592">
        <f>L3592*_xlfn.XLOOKUP(K3592,AM:AM,AO:AO)</f>
        <v>6984.02</v>
      </c>
      <c r="O3592">
        <v>0</v>
      </c>
      <c r="P3592">
        <f>O3592*_xlfn.XLOOKUP(K3592,AM:AM,AN:AN)</f>
        <v>0</v>
      </c>
      <c r="Q3592">
        <f>O3592*_xlfn.XLOOKUP(K3592,AM:AM,AO:AO)</f>
        <v>0</v>
      </c>
      <c r="R3592" t="str">
        <f>_xlfn.XLOOKUP(E3592,AF:AF,AG:AG)</f>
        <v>F1S USA</v>
      </c>
      <c r="S3592" t="str">
        <f>_xlfn.XLOOKUP(E3592,AF:AF,AI:AI)</f>
        <v>United States</v>
      </c>
      <c r="T3592">
        <f>WEEKNUM(G3592)</f>
        <v>51</v>
      </c>
      <c r="U3592">
        <f>YEAR(G3592)</f>
        <v>2025</v>
      </c>
      <c r="V3592" s="117">
        <f>IFERROR(Q3592/N3592,"0")</f>
        <v>0</v>
      </c>
    </row>
    <row r="3593" spans="1:22">
      <c r="A3593" t="str">
        <f>_xlfn.XLOOKUP(D3593,BN:BN,BO:BO)</f>
        <v>México</v>
      </c>
      <c r="B3593" t="s">
        <v>25</v>
      </c>
      <c r="C3593">
        <v>552</v>
      </c>
      <c r="D3593" t="str">
        <f>_xlfn.XLOOKUP(C3593,BH:BH,BI:BI)</f>
        <v>MariaJose</v>
      </c>
      <c r="E3593">
        <v>28934</v>
      </c>
      <c r="F3593" t="s">
        <v>4181</v>
      </c>
      <c r="G3593" s="63">
        <v>46002</v>
      </c>
      <c r="H3593" t="s">
        <v>218</v>
      </c>
      <c r="I3593" t="s">
        <v>366</v>
      </c>
      <c r="J3593" t="str">
        <f>_xlfn.XLOOKUP(I3593,AS:AS,AU:AU)</f>
        <v>Vuelos</v>
      </c>
      <c r="K3593" t="s">
        <v>33</v>
      </c>
      <c r="L3593">
        <v>2191.8200000000002</v>
      </c>
      <c r="M3593">
        <f>L3593*_xlfn.XLOOKUP(K3593,AM:AM,AN:AN)</f>
        <v>1884.9652000000001</v>
      </c>
      <c r="N3593">
        <f>L3593*_xlfn.XLOOKUP(K3593,AM:AM,AO:AO)</f>
        <v>2191.8200000000002</v>
      </c>
      <c r="O3593">
        <v>0</v>
      </c>
      <c r="P3593">
        <f>O3593*_xlfn.XLOOKUP(K3593,AM:AM,AN:AN)</f>
        <v>0</v>
      </c>
      <c r="Q3593">
        <f>O3593*_xlfn.XLOOKUP(K3593,AM:AM,AO:AO)</f>
        <v>0</v>
      </c>
      <c r="R3593" t="str">
        <f>_xlfn.XLOOKUP(E3593,AF:AF,AG:AG)</f>
        <v>F1S USA</v>
      </c>
      <c r="S3593" t="str">
        <f>_xlfn.XLOOKUP(E3593,AF:AF,AI:AI)</f>
        <v>United States</v>
      </c>
      <c r="T3593">
        <f>WEEKNUM(G3593)</f>
        <v>50</v>
      </c>
      <c r="U3593">
        <f>YEAR(G3593)</f>
        <v>2025</v>
      </c>
      <c r="V3593" s="117">
        <f>IFERROR(Q3593/N3593,"0")</f>
        <v>0</v>
      </c>
    </row>
    <row r="3594" spans="1:22">
      <c r="A3594" t="str">
        <f>_xlfn.XLOOKUP(D3594,BN:BN,BO:BO)</f>
        <v>México</v>
      </c>
      <c r="B3594" t="s">
        <v>25</v>
      </c>
      <c r="C3594">
        <v>552</v>
      </c>
      <c r="D3594" t="str">
        <f>_xlfn.XLOOKUP(C3594,BH:BH,BI:BI)</f>
        <v>MariaJose</v>
      </c>
      <c r="E3594">
        <v>0</v>
      </c>
      <c r="F3594" t="s">
        <v>1077</v>
      </c>
      <c r="G3594" s="63">
        <v>46011</v>
      </c>
      <c r="H3594" s="63">
        <v>46026</v>
      </c>
      <c r="I3594" t="s">
        <v>396</v>
      </c>
      <c r="J3594" t="str">
        <f>_xlfn.XLOOKUP(I3594,AS:AS,AU:AU)</f>
        <v>Honorarios</v>
      </c>
      <c r="K3594" t="s">
        <v>33</v>
      </c>
      <c r="L3594">
        <v>210</v>
      </c>
      <c r="M3594">
        <f>L3594*_xlfn.XLOOKUP(K3594,AM:AM,AN:AN)</f>
        <v>180.6</v>
      </c>
      <c r="N3594">
        <f>L3594*_xlfn.XLOOKUP(K3594,AM:AM,AO:AO)</f>
        <v>210</v>
      </c>
      <c r="O3594">
        <v>210</v>
      </c>
      <c r="P3594">
        <f>O3594*_xlfn.XLOOKUP(K3594,AM:AM,AN:AN)</f>
        <v>180.6</v>
      </c>
      <c r="Q3594">
        <f>O3594*_xlfn.XLOOKUP(K3594,AM:AM,AO:AO)</f>
        <v>210</v>
      </c>
      <c r="R3594" t="str">
        <f>_xlfn.XLOOKUP(E3594,AF:AF,AG:AG)</f>
        <v>FEES</v>
      </c>
      <c r="S3594">
        <f>_xlfn.XLOOKUP(E3594,AF:AF,AI:AI)</f>
        <v>0</v>
      </c>
      <c r="T3594">
        <f>WEEKNUM(G3594)</f>
        <v>51</v>
      </c>
      <c r="U3594">
        <f>YEAR(G3594)</f>
        <v>2025</v>
      </c>
      <c r="V3594" s="117">
        <f>IFERROR(Q3594/N3594,"0")</f>
        <v>1</v>
      </c>
    </row>
    <row r="3595" spans="1:22">
      <c r="A3595" t="str">
        <f>_xlfn.XLOOKUP(D3595,BN:BN,BO:BO)</f>
        <v>México</v>
      </c>
      <c r="B3595" t="s">
        <v>25</v>
      </c>
      <c r="C3595">
        <v>552</v>
      </c>
      <c r="D3595" t="str">
        <f>_xlfn.XLOOKUP(C3595,BH:BH,BI:BI)</f>
        <v>MariaJose</v>
      </c>
      <c r="E3595">
        <v>28934</v>
      </c>
      <c r="F3595" t="s">
        <v>4181</v>
      </c>
      <c r="G3595" s="63">
        <v>46012</v>
      </c>
      <c r="H3595" t="s">
        <v>218</v>
      </c>
      <c r="I3595" t="s">
        <v>366</v>
      </c>
      <c r="J3595" t="str">
        <f>_xlfn.XLOOKUP(I3595,AS:AS,AU:AU)</f>
        <v>Vuelos</v>
      </c>
      <c r="K3595" t="s">
        <v>33</v>
      </c>
      <c r="L3595">
        <v>328.2</v>
      </c>
      <c r="M3595">
        <f>L3595*_xlfn.XLOOKUP(K3595,AM:AM,AN:AN)</f>
        <v>282.25200000000001</v>
      </c>
      <c r="N3595">
        <f>L3595*_xlfn.XLOOKUP(K3595,AM:AM,AO:AO)</f>
        <v>328.2</v>
      </c>
      <c r="O3595">
        <v>0</v>
      </c>
      <c r="P3595">
        <f>O3595*_xlfn.XLOOKUP(K3595,AM:AM,AN:AN)</f>
        <v>0</v>
      </c>
      <c r="Q3595">
        <f>O3595*_xlfn.XLOOKUP(K3595,AM:AM,AO:AO)</f>
        <v>0</v>
      </c>
      <c r="R3595" t="str">
        <f>_xlfn.XLOOKUP(E3595,AF:AF,AG:AG)</f>
        <v>F1S USA</v>
      </c>
      <c r="S3595" t="str">
        <f>_xlfn.XLOOKUP(E3595,AF:AF,AI:AI)</f>
        <v>United States</v>
      </c>
      <c r="T3595">
        <f>WEEKNUM(G3595)</f>
        <v>52</v>
      </c>
      <c r="U3595">
        <f>YEAR(G3595)</f>
        <v>2025</v>
      </c>
      <c r="V3595" s="117">
        <f>IFERROR(Q3595/N3595,"0")</f>
        <v>0</v>
      </c>
    </row>
    <row r="3596" spans="1:22">
      <c r="A3596" t="str">
        <f>_xlfn.XLOOKUP(D3596,BN:BN,BO:BO)</f>
        <v>México</v>
      </c>
      <c r="B3596" t="s">
        <v>25</v>
      </c>
      <c r="C3596">
        <v>552</v>
      </c>
      <c r="D3596" t="str">
        <f>_xlfn.XLOOKUP(C3596,BH:BH,BI:BI)</f>
        <v>MariaJose</v>
      </c>
      <c r="E3596">
        <v>28934</v>
      </c>
      <c r="F3596" t="s">
        <v>4182</v>
      </c>
      <c r="G3596" s="63">
        <v>45876</v>
      </c>
      <c r="H3596" t="s">
        <v>218</v>
      </c>
      <c r="I3596" t="s">
        <v>366</v>
      </c>
      <c r="J3596" t="str">
        <f>_xlfn.XLOOKUP(I3596,AS:AS,AU:AU)</f>
        <v>Vuelos</v>
      </c>
      <c r="K3596" t="s">
        <v>33</v>
      </c>
      <c r="L3596">
        <v>30</v>
      </c>
      <c r="M3596">
        <f>L3596*_xlfn.XLOOKUP(K3596,AM:AM,AN:AN)</f>
        <v>25.8</v>
      </c>
      <c r="N3596">
        <f>L3596*_xlfn.XLOOKUP(K3596,AM:AM,AO:AO)</f>
        <v>30</v>
      </c>
      <c r="O3596">
        <v>0</v>
      </c>
      <c r="P3596">
        <f>O3596*_xlfn.XLOOKUP(K3596,AM:AM,AN:AN)</f>
        <v>0</v>
      </c>
      <c r="Q3596">
        <f>O3596*_xlfn.XLOOKUP(K3596,AM:AM,AO:AO)</f>
        <v>0</v>
      </c>
      <c r="R3596" t="str">
        <f>_xlfn.XLOOKUP(E3596,AF:AF,AG:AG)</f>
        <v>F1S USA</v>
      </c>
      <c r="S3596" t="str">
        <f>_xlfn.XLOOKUP(E3596,AF:AF,AI:AI)</f>
        <v>United States</v>
      </c>
      <c r="T3596">
        <f>WEEKNUM(G3596)</f>
        <v>32</v>
      </c>
      <c r="U3596">
        <f>YEAR(G3596)</f>
        <v>2025</v>
      </c>
      <c r="V3596" s="117">
        <f>IFERROR(Q3596/N3596,"0")</f>
        <v>0</v>
      </c>
    </row>
    <row r="3597" spans="1:22">
      <c r="A3597" t="str">
        <f>_xlfn.XLOOKUP(D3597,BN:BN,BO:BO)</f>
        <v>México</v>
      </c>
      <c r="B3597" t="s">
        <v>25</v>
      </c>
      <c r="C3597">
        <v>552</v>
      </c>
      <c r="D3597" t="str">
        <f>_xlfn.XLOOKUP(C3597,BH:BH,BI:BI)</f>
        <v>MariaJose</v>
      </c>
      <c r="E3597">
        <v>28934</v>
      </c>
      <c r="F3597" t="s">
        <v>4183</v>
      </c>
      <c r="G3597" s="63">
        <v>46012</v>
      </c>
      <c r="H3597" t="s">
        <v>218</v>
      </c>
      <c r="I3597" t="s">
        <v>366</v>
      </c>
      <c r="J3597" t="str">
        <f>_xlfn.XLOOKUP(I3597,AS:AS,AU:AU)</f>
        <v>Vuelos</v>
      </c>
      <c r="K3597" t="s">
        <v>33</v>
      </c>
      <c r="L3597">
        <v>155.80000000000001</v>
      </c>
      <c r="M3597">
        <f>L3597*_xlfn.XLOOKUP(K3597,AM:AM,AN:AN)</f>
        <v>133.988</v>
      </c>
      <c r="N3597">
        <f>L3597*_xlfn.XLOOKUP(K3597,AM:AM,AO:AO)</f>
        <v>155.80000000000001</v>
      </c>
      <c r="O3597">
        <v>0</v>
      </c>
      <c r="P3597">
        <f>O3597*_xlfn.XLOOKUP(K3597,AM:AM,AN:AN)</f>
        <v>0</v>
      </c>
      <c r="Q3597">
        <f>O3597*_xlfn.XLOOKUP(K3597,AM:AM,AO:AO)</f>
        <v>0</v>
      </c>
      <c r="R3597" t="str">
        <f>_xlfn.XLOOKUP(E3597,AF:AF,AG:AG)</f>
        <v>F1S USA</v>
      </c>
      <c r="S3597" t="str">
        <f>_xlfn.XLOOKUP(E3597,AF:AF,AI:AI)</f>
        <v>United States</v>
      </c>
      <c r="T3597">
        <f>WEEKNUM(G3597)</f>
        <v>52</v>
      </c>
      <c r="U3597">
        <f>YEAR(G3597)</f>
        <v>2025</v>
      </c>
      <c r="V3597" s="117">
        <f>IFERROR(Q3597/N3597,"0")</f>
        <v>0</v>
      </c>
    </row>
    <row r="3598" spans="1:22">
      <c r="A3598" t="str">
        <f>_xlfn.XLOOKUP(D3598,BN:BN,BO:BO)</f>
        <v>México</v>
      </c>
      <c r="B3598" t="s">
        <v>25</v>
      </c>
      <c r="C3598">
        <v>552</v>
      </c>
      <c r="D3598" t="str">
        <f>_xlfn.XLOOKUP(C3598,BH:BH,BI:BI)</f>
        <v>MariaJose</v>
      </c>
      <c r="E3598">
        <v>28934</v>
      </c>
      <c r="F3598" t="s">
        <v>4184</v>
      </c>
      <c r="G3598" s="63">
        <v>46012</v>
      </c>
      <c r="H3598" s="63" t="s">
        <v>218</v>
      </c>
      <c r="I3598" t="s">
        <v>366</v>
      </c>
      <c r="J3598" t="str">
        <f>_xlfn.XLOOKUP(I3598,AS:AS,AU:AU)</f>
        <v>Vuelos</v>
      </c>
      <c r="K3598" t="s">
        <v>33</v>
      </c>
      <c r="L3598">
        <v>155.80000000000001</v>
      </c>
      <c r="M3598">
        <f>L3598*_xlfn.XLOOKUP(K3598,AM:AM,AN:AN)</f>
        <v>133.988</v>
      </c>
      <c r="N3598">
        <f>L3598*_xlfn.XLOOKUP(K3598,AM:AM,AO:AO)</f>
        <v>155.80000000000001</v>
      </c>
      <c r="O3598">
        <v>0</v>
      </c>
      <c r="P3598">
        <f>O3598*_xlfn.XLOOKUP(K3598,AM:AM,AN:AN)</f>
        <v>0</v>
      </c>
      <c r="Q3598">
        <f>O3598*_xlfn.XLOOKUP(K3598,AM:AM,AO:AO)</f>
        <v>0</v>
      </c>
      <c r="R3598" t="str">
        <f>_xlfn.XLOOKUP(E3598,AF:AF,AG:AG)</f>
        <v>F1S USA</v>
      </c>
      <c r="S3598" t="str">
        <f>_xlfn.XLOOKUP(E3598,AF:AF,AI:AI)</f>
        <v>United States</v>
      </c>
      <c r="T3598">
        <f>WEEKNUM(G3598)</f>
        <v>52</v>
      </c>
      <c r="U3598">
        <f>YEAR(G3598)</f>
        <v>2025</v>
      </c>
      <c r="V3598" s="117">
        <f>IFERROR(Q3598/N3598,"0")</f>
        <v>0</v>
      </c>
    </row>
    <row r="3599" spans="1:22">
      <c r="A3599" t="str">
        <f>_xlfn.XLOOKUP(D3599,BN:BN,BO:BO)</f>
        <v>México</v>
      </c>
      <c r="B3599" t="s">
        <v>25</v>
      </c>
      <c r="C3599">
        <v>552</v>
      </c>
      <c r="D3599" t="str">
        <f>_xlfn.XLOOKUP(C3599,BH:BH,BI:BI)</f>
        <v>MariaJose</v>
      </c>
      <c r="E3599">
        <v>28934</v>
      </c>
      <c r="F3599" t="s">
        <v>4185</v>
      </c>
      <c r="G3599" s="63">
        <v>45876</v>
      </c>
      <c r="H3599" s="63" t="s">
        <v>218</v>
      </c>
      <c r="I3599" t="s">
        <v>366</v>
      </c>
      <c r="J3599" t="str">
        <f>_xlfn.XLOOKUP(I3599,AS:AS,AU:AU)</f>
        <v>Vuelos</v>
      </c>
      <c r="K3599" t="s">
        <v>33</v>
      </c>
      <c r="L3599">
        <v>15</v>
      </c>
      <c r="M3599">
        <f>L3599*_xlfn.XLOOKUP(K3599,AM:AM,AN:AN)</f>
        <v>12.9</v>
      </c>
      <c r="N3599">
        <f>L3599*_xlfn.XLOOKUP(K3599,AM:AM,AO:AO)</f>
        <v>15</v>
      </c>
      <c r="O3599">
        <v>0</v>
      </c>
      <c r="P3599">
        <f>O3599*_xlfn.XLOOKUP(K3599,AM:AM,AN:AN)</f>
        <v>0</v>
      </c>
      <c r="Q3599">
        <f>O3599*_xlfn.XLOOKUP(K3599,AM:AM,AO:AO)</f>
        <v>0</v>
      </c>
      <c r="R3599" t="str">
        <f>_xlfn.XLOOKUP(E3599,AF:AF,AG:AG)</f>
        <v>F1S USA</v>
      </c>
      <c r="S3599" t="str">
        <f>_xlfn.XLOOKUP(E3599,AF:AF,AI:AI)</f>
        <v>United States</v>
      </c>
      <c r="T3599">
        <f>WEEKNUM(G3599)</f>
        <v>32</v>
      </c>
      <c r="U3599">
        <f>YEAR(G3599)</f>
        <v>2025</v>
      </c>
      <c r="V3599" s="117">
        <f>IFERROR(Q3599/N3599,"0")</f>
        <v>0</v>
      </c>
    </row>
    <row r="3600" spans="1:22">
      <c r="A3600" t="str">
        <f>_xlfn.XLOOKUP(D3600,BN:BN,BO:BO)</f>
        <v>México</v>
      </c>
      <c r="B3600" t="s">
        <v>25</v>
      </c>
      <c r="C3600">
        <v>552</v>
      </c>
      <c r="D3600" t="str">
        <f>_xlfn.XLOOKUP(C3600,BH:BH,BI:BI)</f>
        <v>MariaJose</v>
      </c>
      <c r="E3600">
        <v>28934</v>
      </c>
      <c r="F3600" t="s">
        <v>4186</v>
      </c>
      <c r="G3600" s="63">
        <v>45876</v>
      </c>
      <c r="H3600" s="63" t="s">
        <v>218</v>
      </c>
      <c r="I3600" t="s">
        <v>366</v>
      </c>
      <c r="J3600" t="str">
        <f>_xlfn.XLOOKUP(I3600,AS:AS,AU:AU)</f>
        <v>Vuelos</v>
      </c>
      <c r="K3600" t="s">
        <v>33</v>
      </c>
      <c r="L3600">
        <v>15</v>
      </c>
      <c r="M3600">
        <f>L3600*_xlfn.XLOOKUP(K3600,AM:AM,AN:AN)</f>
        <v>12.9</v>
      </c>
      <c r="N3600">
        <f>L3600*_xlfn.XLOOKUP(K3600,AM:AM,AO:AO)</f>
        <v>15</v>
      </c>
      <c r="O3600">
        <v>0</v>
      </c>
      <c r="P3600">
        <f>O3600*_xlfn.XLOOKUP(K3600,AM:AM,AN:AN)</f>
        <v>0</v>
      </c>
      <c r="Q3600">
        <f>O3600*_xlfn.XLOOKUP(K3600,AM:AM,AO:AO)</f>
        <v>0</v>
      </c>
      <c r="R3600" t="str">
        <f>_xlfn.XLOOKUP(E3600,AF:AF,AG:AG)</f>
        <v>F1S USA</v>
      </c>
      <c r="S3600" t="str">
        <f>_xlfn.XLOOKUP(E3600,AF:AF,AI:AI)</f>
        <v>United States</v>
      </c>
      <c r="T3600">
        <f>WEEKNUM(G3600)</f>
        <v>32</v>
      </c>
      <c r="U3600">
        <f>YEAR(G3600)</f>
        <v>2025</v>
      </c>
      <c r="V3600" s="117">
        <f>IFERROR(Q3600/N3600,"0")</f>
        <v>0</v>
      </c>
    </row>
    <row r="3601" spans="1:22">
      <c r="A3601" t="str">
        <f>_xlfn.XLOOKUP(D3601,BN:BN,BO:BO)</f>
        <v>México</v>
      </c>
      <c r="B3601" t="s">
        <v>25</v>
      </c>
      <c r="C3601">
        <v>552</v>
      </c>
      <c r="D3601" t="str">
        <f>_xlfn.XLOOKUP(C3601,BH:BH,BI:BI)</f>
        <v>MariaJose</v>
      </c>
      <c r="E3601">
        <v>0</v>
      </c>
      <c r="F3601" t="s">
        <v>4187</v>
      </c>
      <c r="G3601" s="63">
        <v>45876</v>
      </c>
      <c r="H3601" s="63">
        <v>46026</v>
      </c>
      <c r="I3601" t="s">
        <v>396</v>
      </c>
      <c r="J3601" t="str">
        <f>_xlfn.XLOOKUP(I3601,AS:AS,AU:AU)</f>
        <v>Honorarios</v>
      </c>
      <c r="K3601" t="s">
        <v>33</v>
      </c>
      <c r="L3601">
        <v>150</v>
      </c>
      <c r="M3601">
        <f>L3601*_xlfn.XLOOKUP(K3601,AM:AM,AN:AN)</f>
        <v>129</v>
      </c>
      <c r="N3601">
        <f>L3601*_xlfn.XLOOKUP(K3601,AM:AM,AO:AO)</f>
        <v>150</v>
      </c>
      <c r="O3601">
        <v>150</v>
      </c>
      <c r="P3601">
        <f>O3601*_xlfn.XLOOKUP(K3601,AM:AM,AN:AN)</f>
        <v>129</v>
      </c>
      <c r="Q3601">
        <f>O3601*_xlfn.XLOOKUP(K3601,AM:AM,AO:AO)</f>
        <v>150</v>
      </c>
      <c r="R3601" t="str">
        <f>_xlfn.XLOOKUP(E3601,AF:AF,AG:AG)</f>
        <v>FEES</v>
      </c>
      <c r="S3601">
        <f>_xlfn.XLOOKUP(E3601,AF:AF,AI:AI)</f>
        <v>0</v>
      </c>
      <c r="T3601">
        <f>WEEKNUM(G3601)</f>
        <v>32</v>
      </c>
      <c r="U3601">
        <f>YEAR(G3601)</f>
        <v>2025</v>
      </c>
      <c r="V3601" s="117">
        <f>IFERROR(Q3601/N3601,"0")</f>
        <v>1</v>
      </c>
    </row>
    <row r="3602" spans="1:22">
      <c r="A3602" t="str">
        <f>_xlfn.XLOOKUP(D3602,BN:BN,BO:BO)</f>
        <v>México</v>
      </c>
      <c r="B3602" t="s">
        <v>25</v>
      </c>
      <c r="C3602">
        <v>552</v>
      </c>
      <c r="D3602" t="str">
        <f>_xlfn.XLOOKUP(C3602,BH:BH,BI:BI)</f>
        <v>MariaJose</v>
      </c>
      <c r="E3602">
        <v>30434</v>
      </c>
      <c r="F3602" t="s">
        <v>4188</v>
      </c>
      <c r="G3602" s="63">
        <v>46023</v>
      </c>
      <c r="H3602" s="63">
        <v>46026</v>
      </c>
      <c r="I3602" t="s">
        <v>376</v>
      </c>
      <c r="J3602" t="str">
        <f>_xlfn.XLOOKUP(I3602,AS:AS,AU:AU)</f>
        <v>Hotel</v>
      </c>
      <c r="K3602" t="s">
        <v>33</v>
      </c>
      <c r="L3602">
        <v>3386</v>
      </c>
      <c r="M3602">
        <f>L3602*_xlfn.XLOOKUP(K3602,AM:AM,AN:AN)</f>
        <v>2911.96</v>
      </c>
      <c r="N3602">
        <f>L3602*_xlfn.XLOOKUP(K3602,AM:AM,AO:AO)</f>
        <v>3386</v>
      </c>
      <c r="O3602">
        <v>308</v>
      </c>
      <c r="P3602">
        <f>O3602*_xlfn.XLOOKUP(K3602,AM:AM,AN:AN)</f>
        <v>264.88</v>
      </c>
      <c r="Q3602">
        <f>O3602*_xlfn.XLOOKUP(K3602,AM:AM,AO:AO)</f>
        <v>308</v>
      </c>
      <c r="R3602" t="str">
        <f>_xlfn.XLOOKUP(E3602,AF:AF,AG:AG)</f>
        <v>WELLINGTON HOTEL &amp; SPA MADRID</v>
      </c>
      <c r="S3602" t="str">
        <f>_xlfn.XLOOKUP(E3602,AF:AF,AI:AI)</f>
        <v>Spain</v>
      </c>
      <c r="T3602">
        <f>WEEKNUM(G3602)</f>
        <v>1</v>
      </c>
      <c r="U3602">
        <f>YEAR(G3602)</f>
        <v>2026</v>
      </c>
      <c r="V3602" s="117">
        <f>IFERROR(Q3602/N3602,"0")</f>
        <v>9.0962787950383928E-2</v>
      </c>
    </row>
    <row r="3603" spans="1:22">
      <c r="A3603" t="str">
        <f>_xlfn.XLOOKUP(D3603,BN:BN,BO:BO)</f>
        <v>México</v>
      </c>
      <c r="B3603" t="s">
        <v>25</v>
      </c>
      <c r="C3603">
        <v>552</v>
      </c>
      <c r="D3603" t="str">
        <f>_xlfn.XLOOKUP(C3603,BH:BH,BI:BI)</f>
        <v>MariaJose</v>
      </c>
      <c r="E3603">
        <v>28934</v>
      </c>
      <c r="F3603" t="s">
        <v>4189</v>
      </c>
      <c r="G3603" s="63">
        <v>46011</v>
      </c>
      <c r="H3603" s="63">
        <v>46026</v>
      </c>
      <c r="I3603" t="s">
        <v>366</v>
      </c>
      <c r="J3603" t="str">
        <f>_xlfn.XLOOKUP(I3603,AS:AS,AU:AU)</f>
        <v>Vuelos</v>
      </c>
      <c r="K3603" t="s">
        <v>33</v>
      </c>
      <c r="L3603">
        <v>98.5</v>
      </c>
      <c r="M3603">
        <f>L3603*_xlfn.XLOOKUP(K3603,AM:AM,AN:AN)</f>
        <v>84.71</v>
      </c>
      <c r="N3603">
        <f>L3603*_xlfn.XLOOKUP(K3603,AM:AM,AO:AO)</f>
        <v>98.5</v>
      </c>
      <c r="O3603">
        <v>0</v>
      </c>
      <c r="P3603">
        <f>O3603*_xlfn.XLOOKUP(K3603,AM:AM,AN:AN)</f>
        <v>0</v>
      </c>
      <c r="Q3603">
        <f>O3603*_xlfn.XLOOKUP(K3603,AM:AM,AO:AO)</f>
        <v>0</v>
      </c>
      <c r="R3603" t="str">
        <f>_xlfn.XLOOKUP(E3603,AF:AF,AG:AG)</f>
        <v>F1S USA</v>
      </c>
      <c r="S3603" t="str">
        <f>_xlfn.XLOOKUP(E3603,AF:AF,AI:AI)</f>
        <v>United States</v>
      </c>
      <c r="T3603">
        <f>WEEKNUM(G3603)</f>
        <v>51</v>
      </c>
      <c r="U3603">
        <f>YEAR(G3603)</f>
        <v>2025</v>
      </c>
      <c r="V3603" s="117">
        <f>IFERROR(Q3603/N3603,"0")</f>
        <v>0</v>
      </c>
    </row>
    <row r="3604" spans="1:22">
      <c r="A3604" t="str">
        <f>_xlfn.XLOOKUP(D3604,BN:BN,BO:BO)</f>
        <v>México</v>
      </c>
      <c r="B3604" t="s">
        <v>25</v>
      </c>
      <c r="C3604">
        <v>552</v>
      </c>
      <c r="D3604" t="str">
        <f>_xlfn.XLOOKUP(C3604,BH:BH,BI:BI)</f>
        <v>MariaJose</v>
      </c>
      <c r="E3604">
        <v>28934</v>
      </c>
      <c r="F3604" t="s">
        <v>4190</v>
      </c>
      <c r="G3604" s="63">
        <v>46011</v>
      </c>
      <c r="H3604" s="63">
        <v>46026</v>
      </c>
      <c r="I3604" t="s">
        <v>366</v>
      </c>
      <c r="J3604" t="str">
        <f>_xlfn.XLOOKUP(I3604,AS:AS,AU:AU)</f>
        <v>Vuelos</v>
      </c>
      <c r="K3604" t="s">
        <v>33</v>
      </c>
      <c r="L3604">
        <v>98.5</v>
      </c>
      <c r="M3604">
        <f>L3604*_xlfn.XLOOKUP(K3604,AM:AM,AN:AN)</f>
        <v>84.71</v>
      </c>
      <c r="N3604">
        <f>L3604*_xlfn.XLOOKUP(K3604,AM:AM,AO:AO)</f>
        <v>98.5</v>
      </c>
      <c r="O3604">
        <v>0</v>
      </c>
      <c r="P3604">
        <f>O3604*_xlfn.XLOOKUP(K3604,AM:AM,AN:AN)</f>
        <v>0</v>
      </c>
      <c r="Q3604">
        <f>O3604*_xlfn.XLOOKUP(K3604,AM:AM,AO:AO)</f>
        <v>0</v>
      </c>
      <c r="R3604" t="str">
        <f>_xlfn.XLOOKUP(E3604,AF:AF,AG:AG)</f>
        <v>F1S USA</v>
      </c>
      <c r="S3604" t="str">
        <f>_xlfn.XLOOKUP(E3604,AF:AF,AI:AI)</f>
        <v>United States</v>
      </c>
      <c r="T3604">
        <f>WEEKNUM(G3604)</f>
        <v>51</v>
      </c>
      <c r="U3604">
        <f>YEAR(G3604)</f>
        <v>2025</v>
      </c>
      <c r="V3604" s="117">
        <f>IFERROR(Q3604/N3604,"0")</f>
        <v>0</v>
      </c>
    </row>
    <row r="3605" spans="1:22">
      <c r="A3605" t="str">
        <f>_xlfn.XLOOKUP(D3605,BN:BN,BO:BO)</f>
        <v>México</v>
      </c>
      <c r="B3605" t="s">
        <v>25</v>
      </c>
      <c r="C3605">
        <v>552</v>
      </c>
      <c r="D3605" t="str">
        <f>_xlfn.XLOOKUP(C3605,BH:BH,BI:BI)</f>
        <v>MariaJose</v>
      </c>
      <c r="E3605">
        <v>28934</v>
      </c>
      <c r="F3605" t="s">
        <v>4189</v>
      </c>
      <c r="G3605" s="63">
        <v>46011</v>
      </c>
      <c r="H3605" s="63">
        <v>46026</v>
      </c>
      <c r="I3605" t="s">
        <v>366</v>
      </c>
      <c r="J3605" t="str">
        <f>_xlfn.XLOOKUP(I3605,AS:AS,AU:AU)</f>
        <v>Vuelos</v>
      </c>
      <c r="K3605" t="s">
        <v>33</v>
      </c>
      <c r="L3605">
        <v>29.3</v>
      </c>
      <c r="M3605">
        <f>L3605*_xlfn.XLOOKUP(K3605,AM:AM,AN:AN)</f>
        <v>25.198</v>
      </c>
      <c r="N3605">
        <f>L3605*_xlfn.XLOOKUP(K3605,AM:AM,AO:AO)</f>
        <v>29.3</v>
      </c>
      <c r="O3605">
        <v>0</v>
      </c>
      <c r="P3605">
        <f>O3605*_xlfn.XLOOKUP(K3605,AM:AM,AN:AN)</f>
        <v>0</v>
      </c>
      <c r="Q3605">
        <f>O3605*_xlfn.XLOOKUP(K3605,AM:AM,AO:AO)</f>
        <v>0</v>
      </c>
      <c r="R3605" t="str">
        <f>_xlfn.XLOOKUP(E3605,AF:AF,AG:AG)</f>
        <v>F1S USA</v>
      </c>
      <c r="S3605" t="str">
        <f>_xlfn.XLOOKUP(E3605,AF:AF,AI:AI)</f>
        <v>United States</v>
      </c>
      <c r="T3605">
        <f>WEEKNUM(G3605)</f>
        <v>51</v>
      </c>
      <c r="U3605">
        <f>YEAR(G3605)</f>
        <v>2025</v>
      </c>
      <c r="V3605" s="117">
        <f>IFERROR(Q3605/N3605,"0")</f>
        <v>0</v>
      </c>
    </row>
    <row r="3606" spans="1:22">
      <c r="A3606" t="str">
        <f>_xlfn.XLOOKUP(D3606,BN:BN,BO:BO)</f>
        <v>México</v>
      </c>
      <c r="B3606" t="s">
        <v>25</v>
      </c>
      <c r="C3606">
        <v>552</v>
      </c>
      <c r="D3606" t="str">
        <f>_xlfn.XLOOKUP(C3606,BH:BH,BI:BI)</f>
        <v>MariaJose</v>
      </c>
      <c r="E3606">
        <v>28934</v>
      </c>
      <c r="F3606" t="s">
        <v>4190</v>
      </c>
      <c r="G3606" s="63">
        <v>46011</v>
      </c>
      <c r="H3606" s="63">
        <v>46026</v>
      </c>
      <c r="I3606" t="s">
        <v>366</v>
      </c>
      <c r="J3606" t="str">
        <f>_xlfn.XLOOKUP(I3606,AS:AS,AU:AU)</f>
        <v>Vuelos</v>
      </c>
      <c r="K3606" t="s">
        <v>33</v>
      </c>
      <c r="L3606">
        <v>29.3</v>
      </c>
      <c r="M3606">
        <f>L3606*_xlfn.XLOOKUP(K3606,AM:AM,AN:AN)</f>
        <v>25.198</v>
      </c>
      <c r="N3606">
        <f>L3606*_xlfn.XLOOKUP(K3606,AM:AM,AO:AO)</f>
        <v>29.3</v>
      </c>
      <c r="O3606">
        <v>0</v>
      </c>
      <c r="P3606">
        <f>O3606*_xlfn.XLOOKUP(K3606,AM:AM,AN:AN)</f>
        <v>0</v>
      </c>
      <c r="Q3606">
        <f>O3606*_xlfn.XLOOKUP(K3606,AM:AM,AO:AO)</f>
        <v>0</v>
      </c>
      <c r="R3606" t="str">
        <f>_xlfn.XLOOKUP(E3606,AF:AF,AG:AG)</f>
        <v>F1S USA</v>
      </c>
      <c r="S3606" t="str">
        <f>_xlfn.XLOOKUP(E3606,AF:AF,AI:AI)</f>
        <v>United States</v>
      </c>
      <c r="T3606">
        <f>WEEKNUM(G3606)</f>
        <v>51</v>
      </c>
      <c r="U3606">
        <f>YEAR(G3606)</f>
        <v>2025</v>
      </c>
      <c r="V3606" s="117">
        <f>IFERROR(Q3606/N3606,"0")</f>
        <v>0</v>
      </c>
    </row>
    <row r="3607" spans="1:22">
      <c r="A3607" t="str">
        <f>_xlfn.XLOOKUP(D3607,BN:BN,BO:BO)</f>
        <v>México</v>
      </c>
      <c r="B3607" t="s">
        <v>25</v>
      </c>
      <c r="C3607">
        <v>552</v>
      </c>
      <c r="D3607" t="str">
        <f>_xlfn.XLOOKUP(C3607,BH:BH,BI:BI)</f>
        <v>MariaJose</v>
      </c>
      <c r="E3607">
        <v>28934</v>
      </c>
      <c r="F3607" t="s">
        <v>4189</v>
      </c>
      <c r="G3607" s="63">
        <v>46011</v>
      </c>
      <c r="H3607" s="63">
        <v>46026</v>
      </c>
      <c r="I3607" t="s">
        <v>366</v>
      </c>
      <c r="J3607" t="str">
        <f>_xlfn.XLOOKUP(I3607,AS:AS,AU:AU)</f>
        <v>Vuelos</v>
      </c>
      <c r="K3607" t="s">
        <v>33</v>
      </c>
      <c r="L3607">
        <v>98.6</v>
      </c>
      <c r="M3607">
        <f>L3607*_xlfn.XLOOKUP(K3607,AM:AM,AN:AN)</f>
        <v>84.795999999999992</v>
      </c>
      <c r="N3607">
        <f>L3607*_xlfn.XLOOKUP(K3607,AM:AM,AO:AO)</f>
        <v>98.6</v>
      </c>
      <c r="O3607">
        <v>0</v>
      </c>
      <c r="P3607">
        <f>O3607*_xlfn.XLOOKUP(K3607,AM:AM,AN:AN)</f>
        <v>0</v>
      </c>
      <c r="Q3607">
        <f>O3607*_xlfn.XLOOKUP(K3607,AM:AM,AO:AO)</f>
        <v>0</v>
      </c>
      <c r="R3607" t="str">
        <f>_xlfn.XLOOKUP(E3607,AF:AF,AG:AG)</f>
        <v>F1S USA</v>
      </c>
      <c r="S3607" t="str">
        <f>_xlfn.XLOOKUP(E3607,AF:AF,AI:AI)</f>
        <v>United States</v>
      </c>
      <c r="T3607">
        <f>WEEKNUM(G3607)</f>
        <v>51</v>
      </c>
      <c r="U3607">
        <f>YEAR(G3607)</f>
        <v>2025</v>
      </c>
      <c r="V3607" s="117">
        <f>IFERROR(Q3607/N3607,"0")</f>
        <v>0</v>
      </c>
    </row>
    <row r="3608" spans="1:22">
      <c r="A3608" t="str">
        <f>_xlfn.XLOOKUP(D3608,BN:BN,BO:BO)</f>
        <v>México</v>
      </c>
      <c r="B3608" t="s">
        <v>25</v>
      </c>
      <c r="C3608">
        <v>552</v>
      </c>
      <c r="D3608" t="str">
        <f>_xlfn.XLOOKUP(C3608,BH:BH,BI:BI)</f>
        <v>MariaJose</v>
      </c>
      <c r="E3608">
        <v>28934</v>
      </c>
      <c r="F3608" t="s">
        <v>4190</v>
      </c>
      <c r="G3608" s="63">
        <v>46011</v>
      </c>
      <c r="H3608" s="63">
        <v>46026</v>
      </c>
      <c r="I3608" t="s">
        <v>366</v>
      </c>
      <c r="J3608" t="str">
        <f>_xlfn.XLOOKUP(I3608,AS:AS,AU:AU)</f>
        <v>Vuelos</v>
      </c>
      <c r="K3608" t="s">
        <v>33</v>
      </c>
      <c r="L3608">
        <v>98.6</v>
      </c>
      <c r="M3608">
        <f>L3608*_xlfn.XLOOKUP(K3608,AM:AM,AN:AN)</f>
        <v>84.795999999999992</v>
      </c>
      <c r="N3608">
        <f>L3608*_xlfn.XLOOKUP(K3608,AM:AM,AO:AO)</f>
        <v>98.6</v>
      </c>
      <c r="O3608">
        <v>0</v>
      </c>
      <c r="P3608">
        <f>O3608*_xlfn.XLOOKUP(K3608,AM:AM,AN:AN)</f>
        <v>0</v>
      </c>
      <c r="Q3608">
        <f>O3608*_xlfn.XLOOKUP(K3608,AM:AM,AO:AO)</f>
        <v>0</v>
      </c>
      <c r="R3608" t="str">
        <f>_xlfn.XLOOKUP(E3608,AF:AF,AG:AG)</f>
        <v>F1S USA</v>
      </c>
      <c r="S3608" t="str">
        <f>_xlfn.XLOOKUP(E3608,AF:AF,AI:AI)</f>
        <v>United States</v>
      </c>
      <c r="T3608">
        <f>WEEKNUM(G3608)</f>
        <v>51</v>
      </c>
      <c r="U3608">
        <f>YEAR(G3608)</f>
        <v>2025</v>
      </c>
      <c r="V3608" s="117">
        <f>IFERROR(Q3608/N3608,"0")</f>
        <v>0</v>
      </c>
    </row>
    <row r="3609" spans="1:22">
      <c r="A3609" t="str">
        <f>_xlfn.XLOOKUP(D3609,BN:BN,BO:BO)</f>
        <v>México</v>
      </c>
      <c r="B3609" t="s">
        <v>25</v>
      </c>
      <c r="C3609">
        <v>552</v>
      </c>
      <c r="D3609" t="str">
        <f>_xlfn.XLOOKUP(C3609,BH:BH,BI:BI)</f>
        <v>MariaJose</v>
      </c>
      <c r="E3609">
        <v>30111</v>
      </c>
      <c r="F3609" t="s">
        <v>4191</v>
      </c>
      <c r="G3609" s="63">
        <v>45876</v>
      </c>
      <c r="H3609" s="63">
        <v>46026</v>
      </c>
      <c r="I3609" t="s">
        <v>364</v>
      </c>
      <c r="J3609" t="str">
        <f>_xlfn.XLOOKUP(I3609,AS:AS,AU:AU)</f>
        <v>DMC</v>
      </c>
      <c r="K3609" t="s">
        <v>33</v>
      </c>
      <c r="L3609">
        <v>162</v>
      </c>
      <c r="M3609">
        <f>L3609*_xlfn.XLOOKUP(K3609,AM:AM,AN:AN)</f>
        <v>139.32</v>
      </c>
      <c r="N3609">
        <f>L3609*_xlfn.XLOOKUP(K3609,AM:AM,AO:AO)</f>
        <v>162</v>
      </c>
      <c r="O3609">
        <v>0</v>
      </c>
      <c r="P3609">
        <f>O3609*_xlfn.XLOOKUP(K3609,AM:AM,AN:AN)</f>
        <v>0</v>
      </c>
      <c r="Q3609">
        <f>O3609*_xlfn.XLOOKUP(K3609,AM:AM,AO:AO)</f>
        <v>0</v>
      </c>
      <c r="R3609" t="str">
        <f>_xlfn.XLOOKUP(E3609,AF:AF,AG:AG)</f>
        <v>Caprice DMC &amp; EVENTS</v>
      </c>
      <c r="S3609" t="str">
        <f>_xlfn.XLOOKUP(E3609,AF:AF,AI:AI)</f>
        <v>Morocco</v>
      </c>
      <c r="T3609">
        <f>WEEKNUM(G3609)</f>
        <v>32</v>
      </c>
      <c r="U3609">
        <f>YEAR(G3609)</f>
        <v>2025</v>
      </c>
      <c r="V3609" s="117">
        <f>IFERROR(Q3609/N3609,"0")</f>
        <v>0</v>
      </c>
    </row>
    <row r="3610" spans="1:22">
      <c r="A3610" t="str">
        <f>_xlfn.XLOOKUP(D3610,BN:BN,BO:BO)</f>
        <v>México</v>
      </c>
      <c r="B3610" t="s">
        <v>25</v>
      </c>
      <c r="C3610">
        <v>552</v>
      </c>
      <c r="D3610" t="str">
        <f>_xlfn.XLOOKUP(C3610,BH:BH,BI:BI)</f>
        <v>MariaJose</v>
      </c>
      <c r="E3610">
        <v>0</v>
      </c>
      <c r="F3610" t="s">
        <v>4192</v>
      </c>
      <c r="G3610" s="63">
        <v>45876</v>
      </c>
      <c r="H3610" s="63">
        <v>46026</v>
      </c>
      <c r="I3610" t="s">
        <v>396</v>
      </c>
      <c r="J3610" t="str">
        <f>_xlfn.XLOOKUP(I3610,AS:AS,AU:AU)</f>
        <v>Honorarios</v>
      </c>
      <c r="K3610" t="s">
        <v>33</v>
      </c>
      <c r="L3610">
        <v>51.53</v>
      </c>
      <c r="M3610">
        <f>L3610*_xlfn.XLOOKUP(K3610,AM:AM,AN:AN)</f>
        <v>44.315800000000003</v>
      </c>
      <c r="N3610">
        <f>L3610*_xlfn.XLOOKUP(K3610,AM:AM,AO:AO)</f>
        <v>51.53</v>
      </c>
      <c r="O3610">
        <v>51.53</v>
      </c>
      <c r="P3610">
        <f>O3610*_xlfn.XLOOKUP(K3610,AM:AM,AN:AN)</f>
        <v>44.315800000000003</v>
      </c>
      <c r="Q3610">
        <f>O3610*_xlfn.XLOOKUP(K3610,AM:AM,AO:AO)</f>
        <v>51.53</v>
      </c>
      <c r="R3610" t="str">
        <f>_xlfn.XLOOKUP(E3610,AF:AF,AG:AG)</f>
        <v>FEES</v>
      </c>
      <c r="S3610">
        <f>_xlfn.XLOOKUP(E3610,AF:AF,AI:AI)</f>
        <v>0</v>
      </c>
      <c r="T3610">
        <f>WEEKNUM(G3610)</f>
        <v>32</v>
      </c>
      <c r="U3610">
        <f>YEAR(G3610)</f>
        <v>2025</v>
      </c>
      <c r="V3610" s="117">
        <f>IFERROR(Q3610/N3610,"0")</f>
        <v>1</v>
      </c>
    </row>
    <row r="3611" spans="1:22">
      <c r="A3611" t="str">
        <f>_xlfn.XLOOKUP(D3611,BN:BN,BO:BO)</f>
        <v>Madrid</v>
      </c>
      <c r="B3611" t="s">
        <v>25</v>
      </c>
      <c r="C3611">
        <v>553</v>
      </c>
      <c r="D3611" t="str">
        <f>_xlfn.XLOOKUP(C3611,BH:BH,BI:BI)</f>
        <v>RafaellaP</v>
      </c>
      <c r="E3611">
        <v>24894</v>
      </c>
      <c r="F3611" t="s">
        <v>4193</v>
      </c>
      <c r="G3611" s="63">
        <v>45903</v>
      </c>
      <c r="H3611" s="63">
        <v>45906</v>
      </c>
      <c r="I3611" t="s">
        <v>376</v>
      </c>
      <c r="J3611" t="str">
        <f>_xlfn.XLOOKUP(I3611,AS:AS,AU:AU)</f>
        <v>Hotel</v>
      </c>
      <c r="K3611" t="s">
        <v>27</v>
      </c>
      <c r="L3611">
        <v>23700</v>
      </c>
      <c r="M3611">
        <f>L3611*_xlfn.XLOOKUP(K3611,AM:AM,AN:AN)</f>
        <v>23700</v>
      </c>
      <c r="N3611">
        <f>L3611*_xlfn.XLOOKUP(K3611,AM:AM,AO:AO)</f>
        <v>27491.999999999996</v>
      </c>
      <c r="O3611">
        <v>2000</v>
      </c>
      <c r="P3611">
        <f>O3611*_xlfn.XLOOKUP(K3611,AM:AM,AN:AN)</f>
        <v>2000</v>
      </c>
      <c r="Q3611">
        <f>O3611*_xlfn.XLOOKUP(K3611,AM:AM,AO:AO)</f>
        <v>2320</v>
      </c>
      <c r="R3611" t="str">
        <f>_xlfn.XLOOKUP(E3611,AF:AF,AG:AG)</f>
        <v>DAWE YACHTS</v>
      </c>
      <c r="S3611" t="str">
        <f>_xlfn.XLOOKUP(E3611,AF:AF,AI:AI)</f>
        <v>Argentina</v>
      </c>
      <c r="T3611">
        <f>WEEKNUM(G3611)</f>
        <v>36</v>
      </c>
      <c r="U3611">
        <f>YEAR(G3611)</f>
        <v>2025</v>
      </c>
      <c r="V3611" s="117">
        <f>IFERROR(Q3611/N3611,"0")</f>
        <v>8.4388185654008449E-2</v>
      </c>
    </row>
    <row r="3612" spans="1:22">
      <c r="A3612" t="str">
        <f>_xlfn.XLOOKUP(D3612,BN:BN,BO:BO)</f>
        <v>Madrid</v>
      </c>
      <c r="B3612" t="s">
        <v>25</v>
      </c>
      <c r="C3612">
        <v>553</v>
      </c>
      <c r="D3612" t="str">
        <f>_xlfn.XLOOKUP(C3612,BH:BH,BI:BI)</f>
        <v>RafaellaP</v>
      </c>
      <c r="E3612">
        <v>24894</v>
      </c>
      <c r="F3612" t="s">
        <v>4194</v>
      </c>
      <c r="G3612" s="63">
        <v>45906</v>
      </c>
      <c r="H3612" s="63">
        <v>45909</v>
      </c>
      <c r="I3612" t="s">
        <v>376</v>
      </c>
      <c r="J3612" t="str">
        <f>_xlfn.XLOOKUP(I3612,AS:AS,AU:AU)</f>
        <v>Hotel</v>
      </c>
      <c r="K3612" t="s">
        <v>27</v>
      </c>
      <c r="L3612">
        <v>30690</v>
      </c>
      <c r="M3612">
        <f>L3612*_xlfn.XLOOKUP(K3612,AM:AM,AN:AN)</f>
        <v>30690</v>
      </c>
      <c r="N3612">
        <f>L3612*_xlfn.XLOOKUP(K3612,AM:AM,AO:AO)</f>
        <v>35600.399999999994</v>
      </c>
      <c r="O3612">
        <v>2490</v>
      </c>
      <c r="P3612">
        <f>O3612*_xlfn.XLOOKUP(K3612,AM:AM,AN:AN)</f>
        <v>2490</v>
      </c>
      <c r="Q3612">
        <f>O3612*_xlfn.XLOOKUP(K3612,AM:AM,AO:AO)</f>
        <v>2888.3999999999996</v>
      </c>
      <c r="R3612" t="str">
        <f>_xlfn.XLOOKUP(E3612,AF:AF,AG:AG)</f>
        <v>DAWE YACHTS</v>
      </c>
      <c r="S3612" t="str">
        <f>_xlfn.XLOOKUP(E3612,AF:AF,AI:AI)</f>
        <v>Argentina</v>
      </c>
      <c r="T3612">
        <f>WEEKNUM(G3612)</f>
        <v>36</v>
      </c>
      <c r="U3612">
        <f>YEAR(G3612)</f>
        <v>2025</v>
      </c>
      <c r="V3612" s="117">
        <f>IFERROR(Q3612/N3612,"0")</f>
        <v>8.113391984359726E-2</v>
      </c>
    </row>
    <row r="3613" spans="1:22">
      <c r="A3613" t="str">
        <f>_xlfn.XLOOKUP(D3613,BN:BN,BO:BO)</f>
        <v>Madrid</v>
      </c>
      <c r="B3613" t="s">
        <v>25</v>
      </c>
      <c r="C3613">
        <v>553</v>
      </c>
      <c r="D3613" t="str">
        <f>_xlfn.XLOOKUP(C3613,BH:BH,BI:BI)</f>
        <v>RafaellaP</v>
      </c>
      <c r="E3613">
        <v>0</v>
      </c>
      <c r="F3613" t="s">
        <v>4195</v>
      </c>
      <c r="G3613" s="63" t="s">
        <v>218</v>
      </c>
      <c r="H3613" s="63" t="s">
        <v>218</v>
      </c>
      <c r="I3613" t="s">
        <v>396</v>
      </c>
      <c r="J3613" t="str">
        <f>_xlfn.XLOOKUP(I3613,AS:AS,AU:AU)</f>
        <v>Honorarios</v>
      </c>
      <c r="K3613" t="s">
        <v>27</v>
      </c>
      <c r="L3613">
        <v>1498</v>
      </c>
      <c r="M3613">
        <f>L3613*_xlfn.XLOOKUP(K3613,AM:AM,AN:AN)</f>
        <v>1498</v>
      </c>
      <c r="N3613">
        <f>L3613*_xlfn.XLOOKUP(K3613,AM:AM,AO:AO)</f>
        <v>1737.6799999999998</v>
      </c>
      <c r="O3613">
        <v>1498</v>
      </c>
      <c r="P3613">
        <f>O3613*_xlfn.XLOOKUP(K3613,AM:AM,AN:AN)</f>
        <v>1498</v>
      </c>
      <c r="Q3613">
        <f>O3613*_xlfn.XLOOKUP(K3613,AM:AM,AO:AO)</f>
        <v>1737.6799999999998</v>
      </c>
      <c r="R3613" t="str">
        <f>_xlfn.XLOOKUP(E3613,AF:AF,AG:AG)</f>
        <v>FEES</v>
      </c>
      <c r="S3613">
        <f>_xlfn.XLOOKUP(E3613,AF:AF,AI:AI)</f>
        <v>0</v>
      </c>
      <c r="T3613" t="e">
        <f>WEEKNUM(G3613)</f>
        <v>#VALUE!</v>
      </c>
      <c r="U3613" t="e">
        <f>YEAR(G3613)</f>
        <v>#VALUE!</v>
      </c>
      <c r="V3613" s="117">
        <f>IFERROR(Q3613/N3613,"0")</f>
        <v>1</v>
      </c>
    </row>
    <row r="3614" spans="1:22">
      <c r="A3614" t="str">
        <f>_xlfn.XLOOKUP(D3614,BN:BN,BO:BO)</f>
        <v>Madrid</v>
      </c>
      <c r="B3614" t="s">
        <v>25</v>
      </c>
      <c r="C3614">
        <v>553</v>
      </c>
      <c r="D3614" t="str">
        <f>_xlfn.XLOOKUP(C3614,BH:BH,BI:BI)</f>
        <v>RafaellaP</v>
      </c>
      <c r="E3614">
        <v>30787</v>
      </c>
      <c r="F3614" t="s">
        <v>4196</v>
      </c>
      <c r="G3614" s="63">
        <v>45903</v>
      </c>
      <c r="H3614" s="63">
        <v>45906</v>
      </c>
      <c r="I3614" t="s">
        <v>376</v>
      </c>
      <c r="J3614" t="str">
        <f>_xlfn.XLOOKUP(I3614,AS:AS,AU:AU)</f>
        <v>Hotel</v>
      </c>
      <c r="K3614" t="s">
        <v>27</v>
      </c>
      <c r="L3614">
        <v>6818.18</v>
      </c>
      <c r="M3614">
        <f>L3614*_xlfn.XLOOKUP(K3614,AM:AM,AN:AN)</f>
        <v>6818.18</v>
      </c>
      <c r="N3614">
        <f>L3614*_xlfn.XLOOKUP(K3614,AM:AM,AO:AO)</f>
        <v>7909.0887999999995</v>
      </c>
      <c r="O3614">
        <v>681.81</v>
      </c>
      <c r="P3614">
        <f>O3614*_xlfn.XLOOKUP(K3614,AM:AM,AN:AN)</f>
        <v>681.81</v>
      </c>
      <c r="Q3614">
        <f>O3614*_xlfn.XLOOKUP(K3614,AM:AM,AO:AO)</f>
        <v>790.89959999999985</v>
      </c>
      <c r="R3614" t="str">
        <f>_xlfn.XLOOKUP(E3614,AF:AF,AG:AG)</f>
        <v>GRAND HOTEL QUISISANA</v>
      </c>
      <c r="S3614" t="str">
        <f>_xlfn.XLOOKUP(E3614,AF:AF,AI:AI)</f>
        <v>Italy</v>
      </c>
      <c r="T3614">
        <f>WEEKNUM(G3614)</f>
        <v>36</v>
      </c>
      <c r="U3614">
        <f>YEAR(G3614)</f>
        <v>2025</v>
      </c>
      <c r="V3614" s="117">
        <f>IFERROR(Q3614/N3614,"0")</f>
        <v>9.9998826666353763E-2</v>
      </c>
    </row>
    <row r="3615" spans="1:22">
      <c r="A3615" t="str">
        <f>_xlfn.XLOOKUP(D3615,BN:BN,BO:BO)</f>
        <v>Madrid</v>
      </c>
      <c r="B3615" t="s">
        <v>25</v>
      </c>
      <c r="C3615">
        <v>553</v>
      </c>
      <c r="D3615" t="str">
        <f>_xlfn.XLOOKUP(C3615,BH:BH,BI:BI)</f>
        <v>RafaellaP</v>
      </c>
      <c r="E3615">
        <v>30788</v>
      </c>
      <c r="F3615" t="s">
        <v>4197</v>
      </c>
      <c r="G3615" s="63">
        <v>45906</v>
      </c>
      <c r="H3615" s="63">
        <v>45910</v>
      </c>
      <c r="I3615" t="s">
        <v>376</v>
      </c>
      <c r="J3615" t="str">
        <f>_xlfn.XLOOKUP(I3615,AS:AS,AU:AU)</f>
        <v>Hotel</v>
      </c>
      <c r="K3615" t="s">
        <v>27</v>
      </c>
      <c r="L3615">
        <v>11480</v>
      </c>
      <c r="M3615">
        <f>L3615*_xlfn.XLOOKUP(K3615,AM:AM,AN:AN)</f>
        <v>11480</v>
      </c>
      <c r="N3615">
        <f>L3615*_xlfn.XLOOKUP(K3615,AM:AM,AO:AO)</f>
        <v>13316.8</v>
      </c>
      <c r="O3615">
        <v>984.83</v>
      </c>
      <c r="P3615">
        <f>O3615*_xlfn.XLOOKUP(K3615,AM:AM,AN:AN)</f>
        <v>984.83</v>
      </c>
      <c r="Q3615">
        <f>O3615*_xlfn.XLOOKUP(K3615,AM:AM,AO:AO)</f>
        <v>1142.4028000000001</v>
      </c>
      <c r="R3615" t="str">
        <f>_xlfn.XLOOKUP(E3615,AF:AF,AG:AG)</f>
        <v>HOTEL CALA DI VOLPE COSTA SMERALDA</v>
      </c>
      <c r="S3615" t="str">
        <f>_xlfn.XLOOKUP(E3615,AF:AF,AI:AI)</f>
        <v>Italy</v>
      </c>
      <c r="T3615">
        <f>WEEKNUM(G3615)</f>
        <v>36</v>
      </c>
      <c r="U3615">
        <f>YEAR(G3615)</f>
        <v>2025</v>
      </c>
      <c r="V3615" s="117">
        <f>IFERROR(Q3615/N3615,"0")</f>
        <v>8.5786585365853665E-2</v>
      </c>
    </row>
    <row r="3616" spans="1:22">
      <c r="A3616" t="str">
        <f>_xlfn.XLOOKUP(D3616,BN:BN,BO:BO)</f>
        <v>Madrid</v>
      </c>
      <c r="B3616" t="s">
        <v>25</v>
      </c>
      <c r="C3616">
        <v>553</v>
      </c>
      <c r="D3616" t="str">
        <f>_xlfn.XLOOKUP(C3616,BH:BH,BI:BI)</f>
        <v>RafaellaP</v>
      </c>
      <c r="E3616">
        <v>30787</v>
      </c>
      <c r="F3616" t="s">
        <v>4198</v>
      </c>
      <c r="G3616" s="63">
        <v>45903</v>
      </c>
      <c r="H3616" s="63">
        <v>45903</v>
      </c>
      <c r="I3616" t="s">
        <v>376</v>
      </c>
      <c r="J3616" t="str">
        <f>_xlfn.XLOOKUP(I3616,AS:AS,AU:AU)</f>
        <v>Hotel</v>
      </c>
      <c r="K3616" t="s">
        <v>27</v>
      </c>
      <c r="L3616">
        <v>2446.8200000000002</v>
      </c>
      <c r="M3616">
        <f>L3616*_xlfn.XLOOKUP(K3616,AM:AM,AN:AN)</f>
        <v>2446.8200000000002</v>
      </c>
      <c r="N3616">
        <f>L3616*_xlfn.XLOOKUP(K3616,AM:AM,AO:AO)</f>
        <v>2838.3112000000001</v>
      </c>
      <c r="O3616">
        <v>0</v>
      </c>
      <c r="P3616">
        <f>O3616*_xlfn.XLOOKUP(K3616,AM:AM,AN:AN)</f>
        <v>0</v>
      </c>
      <c r="Q3616">
        <f>O3616*_xlfn.XLOOKUP(K3616,AM:AM,AO:AO)</f>
        <v>0</v>
      </c>
      <c r="R3616" t="str">
        <f>_xlfn.XLOOKUP(E3616,AF:AF,AG:AG)</f>
        <v>GRAND HOTEL QUISISANA</v>
      </c>
      <c r="S3616" t="str">
        <f>_xlfn.XLOOKUP(E3616,AF:AF,AI:AI)</f>
        <v>Italy</v>
      </c>
      <c r="T3616">
        <f>WEEKNUM(G3616)</f>
        <v>36</v>
      </c>
      <c r="U3616">
        <f>YEAR(G3616)</f>
        <v>2025</v>
      </c>
      <c r="V3616" s="117">
        <f>IFERROR(Q3616/N3616,"0")</f>
        <v>0</v>
      </c>
    </row>
    <row r="3617" spans="1:22">
      <c r="A3617" t="str">
        <f>_xlfn.XLOOKUP(D3617,BN:BN,BO:BO)</f>
        <v>Madrid</v>
      </c>
      <c r="B3617" t="s">
        <v>25</v>
      </c>
      <c r="C3617">
        <v>553</v>
      </c>
      <c r="D3617" t="str">
        <f>_xlfn.XLOOKUP(C3617,BH:BH,BI:BI)</f>
        <v>RafaellaP</v>
      </c>
      <c r="E3617">
        <v>30788</v>
      </c>
      <c r="F3617" t="s">
        <v>4199</v>
      </c>
      <c r="G3617" s="63">
        <v>45903</v>
      </c>
      <c r="H3617" s="63">
        <v>45910</v>
      </c>
      <c r="I3617" t="s">
        <v>376</v>
      </c>
      <c r="J3617" t="str">
        <f>_xlfn.XLOOKUP(I3617,AS:AS,AU:AU)</f>
        <v>Hotel</v>
      </c>
      <c r="K3617" t="s">
        <v>27</v>
      </c>
      <c r="L3617">
        <v>260</v>
      </c>
      <c r="M3617">
        <f>L3617*_xlfn.XLOOKUP(K3617,AM:AM,AN:AN)</f>
        <v>260</v>
      </c>
      <c r="N3617">
        <f>L3617*_xlfn.XLOOKUP(K3617,AM:AM,AO:AO)</f>
        <v>301.59999999999997</v>
      </c>
      <c r="O3617">
        <v>0</v>
      </c>
      <c r="P3617">
        <f>O3617*_xlfn.XLOOKUP(K3617,AM:AM,AN:AN)</f>
        <v>0</v>
      </c>
      <c r="Q3617">
        <f>O3617*_xlfn.XLOOKUP(K3617,AM:AM,AO:AO)</f>
        <v>0</v>
      </c>
      <c r="R3617" t="str">
        <f>_xlfn.XLOOKUP(E3617,AF:AF,AG:AG)</f>
        <v>HOTEL CALA DI VOLPE COSTA SMERALDA</v>
      </c>
      <c r="S3617" t="str">
        <f>_xlfn.XLOOKUP(E3617,AF:AF,AI:AI)</f>
        <v>Italy</v>
      </c>
      <c r="T3617">
        <f>WEEKNUM(G3617)</f>
        <v>36</v>
      </c>
      <c r="U3617">
        <f>YEAR(G3617)</f>
        <v>2025</v>
      </c>
      <c r="V3617" s="117">
        <f>IFERROR(Q3617/N3617,"0")</f>
        <v>0</v>
      </c>
    </row>
    <row r="3618" spans="1:22">
      <c r="A3618" t="str">
        <f>_xlfn.XLOOKUP(D3618,BN:BN,BO:BO)</f>
        <v>Madrid</v>
      </c>
      <c r="B3618" t="s">
        <v>25</v>
      </c>
      <c r="C3618">
        <v>553</v>
      </c>
      <c r="D3618" t="str">
        <f>_xlfn.XLOOKUP(C3618,BH:BH,BI:BI)</f>
        <v>RafaellaP</v>
      </c>
      <c r="E3618">
        <v>30984</v>
      </c>
      <c r="F3618" t="s">
        <v>4200</v>
      </c>
      <c r="G3618" s="63">
        <v>45903</v>
      </c>
      <c r="H3618" s="63">
        <v>45910</v>
      </c>
      <c r="I3618" t="s">
        <v>425</v>
      </c>
      <c r="J3618" t="str">
        <f>_xlfn.XLOOKUP(I3618,AS:AS,AU:AU)</f>
        <v>Traslados</v>
      </c>
      <c r="K3618" t="s">
        <v>27</v>
      </c>
      <c r="L3618">
        <v>690</v>
      </c>
      <c r="M3618">
        <f>L3618*_xlfn.XLOOKUP(K3618,AM:AM,AN:AN)</f>
        <v>690</v>
      </c>
      <c r="N3618">
        <f>L3618*_xlfn.XLOOKUP(K3618,AM:AM,AO:AO)</f>
        <v>800.4</v>
      </c>
      <c r="O3618">
        <v>155</v>
      </c>
      <c r="P3618">
        <f>O3618*_xlfn.XLOOKUP(K3618,AM:AM,AN:AN)</f>
        <v>155</v>
      </c>
      <c r="Q3618">
        <f>O3618*_xlfn.XLOOKUP(K3618,AM:AM,AO:AO)</f>
        <v>179.79999999999998</v>
      </c>
      <c r="R3618" t="str">
        <f>_xlfn.XLOOKUP(E3618,AF:AF,AG:AG)</f>
        <v>Limouxine</v>
      </c>
      <c r="S3618" t="str">
        <f>_xlfn.XLOOKUP(E3618,AF:AF,AI:AI)</f>
        <v>Spain</v>
      </c>
      <c r="T3618">
        <f>WEEKNUM(G3618)</f>
        <v>36</v>
      </c>
      <c r="U3618">
        <f>YEAR(G3618)</f>
        <v>2025</v>
      </c>
      <c r="V3618" s="117">
        <f>IFERROR(Q3618/N3618,"0")</f>
        <v>0.22463768115942029</v>
      </c>
    </row>
    <row r="3619" spans="1:22">
      <c r="A3619" t="str">
        <f>_xlfn.XLOOKUP(D3619,BN:BN,BO:BO)</f>
        <v>México</v>
      </c>
      <c r="B3619" t="s">
        <v>25</v>
      </c>
      <c r="C3619">
        <v>554</v>
      </c>
      <c r="D3619" t="str">
        <f>_xlfn.XLOOKUP(C3619,BH:BH,BI:BI)</f>
        <v>ClaudiaF</v>
      </c>
      <c r="E3619">
        <v>30067</v>
      </c>
      <c r="F3619" t="s">
        <v>4201</v>
      </c>
      <c r="G3619" s="63">
        <v>45871</v>
      </c>
      <c r="H3619" s="63">
        <v>45872</v>
      </c>
      <c r="I3619" t="s">
        <v>376</v>
      </c>
      <c r="J3619" t="str">
        <f>_xlfn.XLOOKUP(I3619,AS:AS,AU:AU)</f>
        <v>Hotel</v>
      </c>
      <c r="K3619" t="s">
        <v>33</v>
      </c>
      <c r="L3619">
        <v>1613.45</v>
      </c>
      <c r="M3619">
        <f>L3619*_xlfn.XLOOKUP(K3619,AM:AM,AN:AN)</f>
        <v>1387.567</v>
      </c>
      <c r="N3619">
        <f>L3619*_xlfn.XLOOKUP(K3619,AM:AM,AO:AO)</f>
        <v>1613.45</v>
      </c>
      <c r="O3619">
        <v>137.9</v>
      </c>
      <c r="P3619">
        <f>O3619*_xlfn.XLOOKUP(K3619,AM:AM,AN:AN)</f>
        <v>118.59400000000001</v>
      </c>
      <c r="Q3619">
        <f>O3619*_xlfn.XLOOKUP(K3619,AM:AM,AO:AO)</f>
        <v>137.9</v>
      </c>
      <c r="R3619" t="str">
        <f>_xlfn.XLOOKUP(E3619,AF:AF,AG:AG)</f>
        <v>FOUQUET'S NEW YORK</v>
      </c>
      <c r="S3619" t="str">
        <f>_xlfn.XLOOKUP(E3619,AF:AF,AI:AI)</f>
        <v>United States</v>
      </c>
      <c r="T3619">
        <f>WEEKNUM(G3619)</f>
        <v>31</v>
      </c>
      <c r="U3619">
        <f>YEAR(G3619)</f>
        <v>2025</v>
      </c>
      <c r="V3619" s="117">
        <f>IFERROR(Q3619/N3619,"0")</f>
        <v>8.5469026000185938E-2</v>
      </c>
    </row>
    <row r="3620" spans="1:22">
      <c r="A3620" t="str">
        <f>_xlfn.XLOOKUP(D3620,BN:BN,BO:BO)</f>
        <v>México</v>
      </c>
      <c r="B3620" t="s">
        <v>25</v>
      </c>
      <c r="C3620">
        <v>555</v>
      </c>
      <c r="D3620" t="str">
        <f>_xlfn.XLOOKUP(C3620,BH:BH,BI:BI)</f>
        <v>DianaM</v>
      </c>
      <c r="E3620">
        <v>24267</v>
      </c>
      <c r="F3620" t="s">
        <v>1880</v>
      </c>
      <c r="G3620" s="63">
        <v>45878</v>
      </c>
      <c r="H3620" s="63">
        <v>45884</v>
      </c>
      <c r="I3620" t="s">
        <v>376</v>
      </c>
      <c r="J3620" t="str">
        <f>_xlfn.XLOOKUP(I3620,AS:AS,AU:AU)</f>
        <v>Hotel</v>
      </c>
      <c r="K3620" t="s">
        <v>33</v>
      </c>
      <c r="L3620">
        <v>5682</v>
      </c>
      <c r="M3620">
        <f>L3620*_xlfn.XLOOKUP(K3620,AM:AM,AN:AN)</f>
        <v>4886.5199999999995</v>
      </c>
      <c r="N3620">
        <f>L3620*_xlfn.XLOOKUP(K3620,AM:AM,AO:AO)</f>
        <v>5682</v>
      </c>
      <c r="O3620">
        <v>534.11</v>
      </c>
      <c r="P3620">
        <f>O3620*_xlfn.XLOOKUP(K3620,AM:AM,AN:AN)</f>
        <v>459.33460000000002</v>
      </c>
      <c r="Q3620">
        <f>O3620*_xlfn.XLOOKUP(K3620,AM:AM,AO:AO)</f>
        <v>534.11</v>
      </c>
      <c r="R3620" t="str">
        <f>_xlfn.XLOOKUP(E3620,AF:AF,AG:AG)</f>
        <v>THE MARK HOTEL</v>
      </c>
      <c r="S3620" t="str">
        <f>_xlfn.XLOOKUP(E3620,AF:AF,AI:AI)</f>
        <v>United States</v>
      </c>
      <c r="T3620">
        <f>WEEKNUM(G3620)</f>
        <v>32</v>
      </c>
      <c r="U3620">
        <f>YEAR(G3620)</f>
        <v>2025</v>
      </c>
      <c r="V3620" s="117">
        <f>IFERROR(Q3620/N3620,"0")</f>
        <v>9.4000351988736366E-2</v>
      </c>
    </row>
    <row r="3621" spans="1:22">
      <c r="A3621" t="str">
        <f>_xlfn.XLOOKUP(D3621,BN:BN,BO:BO)</f>
        <v>México</v>
      </c>
      <c r="B3621" t="s">
        <v>25</v>
      </c>
      <c r="C3621">
        <v>556</v>
      </c>
      <c r="D3621" t="str">
        <f>_xlfn.XLOOKUP(C3621,BH:BH,BI:BI)</f>
        <v>DianaM</v>
      </c>
      <c r="E3621">
        <v>28934</v>
      </c>
      <c r="F3621" t="s">
        <v>4202</v>
      </c>
      <c r="G3621" s="63">
        <v>45914</v>
      </c>
      <c r="H3621" s="63" t="s">
        <v>218</v>
      </c>
      <c r="I3621" t="s">
        <v>366</v>
      </c>
      <c r="J3621" t="str">
        <f>_xlfn.XLOOKUP(I3621,AS:AS,AU:AU)</f>
        <v>Vuelos</v>
      </c>
      <c r="K3621" t="s">
        <v>33</v>
      </c>
      <c r="L3621">
        <v>6965.7</v>
      </c>
      <c r="M3621">
        <f>L3621*_xlfn.XLOOKUP(K3621,AM:AM,AN:AN)</f>
        <v>5990.5019999999995</v>
      </c>
      <c r="N3621">
        <f>L3621*_xlfn.XLOOKUP(K3621,AM:AM,AO:AO)</f>
        <v>6965.7</v>
      </c>
      <c r="O3621">
        <v>0</v>
      </c>
      <c r="P3621">
        <f>O3621*_xlfn.XLOOKUP(K3621,AM:AM,AN:AN)</f>
        <v>0</v>
      </c>
      <c r="Q3621">
        <f>O3621*_xlfn.XLOOKUP(K3621,AM:AM,AO:AO)</f>
        <v>0</v>
      </c>
      <c r="R3621" t="str">
        <f>_xlfn.XLOOKUP(E3621,AF:AF,AG:AG)</f>
        <v>F1S USA</v>
      </c>
      <c r="S3621" t="str">
        <f>_xlfn.XLOOKUP(E3621,AF:AF,AI:AI)</f>
        <v>United States</v>
      </c>
      <c r="T3621">
        <f>WEEKNUM(G3621)</f>
        <v>38</v>
      </c>
      <c r="U3621">
        <f>YEAR(G3621)</f>
        <v>2025</v>
      </c>
      <c r="V3621" s="117">
        <f>IFERROR(Q3621/N3621,"0")</f>
        <v>0</v>
      </c>
    </row>
    <row r="3622" spans="1:22">
      <c r="A3622" t="str">
        <f>_xlfn.XLOOKUP(D3622,BN:BN,BO:BO)</f>
        <v>México</v>
      </c>
      <c r="B3622" t="s">
        <v>25</v>
      </c>
      <c r="C3622">
        <v>556</v>
      </c>
      <c r="D3622" t="str">
        <f>_xlfn.XLOOKUP(C3622,BH:BH,BI:BI)</f>
        <v>DianaM</v>
      </c>
      <c r="E3622">
        <v>27301</v>
      </c>
      <c r="F3622" t="s">
        <v>4203</v>
      </c>
      <c r="G3622" s="63">
        <v>45874</v>
      </c>
      <c r="H3622" s="63">
        <v>45874</v>
      </c>
      <c r="I3622" t="s">
        <v>366</v>
      </c>
      <c r="J3622" t="str">
        <f>_xlfn.XLOOKUP(I3622,AS:AS,AU:AU)</f>
        <v>Vuelos</v>
      </c>
      <c r="K3622" t="s">
        <v>33</v>
      </c>
      <c r="L3622">
        <v>5645.66</v>
      </c>
      <c r="M3622">
        <f>L3622*_xlfn.XLOOKUP(K3622,AM:AM,AN:AN)</f>
        <v>4855.2676000000001</v>
      </c>
      <c r="N3622">
        <f>L3622*_xlfn.XLOOKUP(K3622,AM:AM,AO:AO)</f>
        <v>5645.66</v>
      </c>
      <c r="O3622">
        <v>0</v>
      </c>
      <c r="P3622">
        <f>O3622*_xlfn.XLOOKUP(K3622,AM:AM,AN:AN)</f>
        <v>0</v>
      </c>
      <c r="Q3622">
        <f>O3622*_xlfn.XLOOKUP(K3622,AM:AM,AO:AO)</f>
        <v>0</v>
      </c>
      <c r="R3622" t="str">
        <f>_xlfn.XLOOKUP(E3622,AF:AF,AG:AG)</f>
        <v>TURISMO EX MAR, S.A. DE C.V.</v>
      </c>
      <c r="S3622" t="str">
        <f>_xlfn.XLOOKUP(E3622,AF:AF,AI:AI)</f>
        <v>Mexico</v>
      </c>
      <c r="T3622">
        <f>WEEKNUM(G3622)</f>
        <v>32</v>
      </c>
      <c r="U3622">
        <f>YEAR(G3622)</f>
        <v>2025</v>
      </c>
      <c r="V3622" s="117">
        <f>IFERROR(Q3622/N3622,"0")</f>
        <v>0</v>
      </c>
    </row>
    <row r="3623" spans="1:22">
      <c r="A3623" t="str">
        <f>_xlfn.XLOOKUP(D3623,BN:BN,BO:BO)</f>
        <v>México</v>
      </c>
      <c r="B3623" t="s">
        <v>25</v>
      </c>
      <c r="C3623">
        <v>556</v>
      </c>
      <c r="D3623" t="str">
        <f>_xlfn.XLOOKUP(C3623,BH:BH,BI:BI)</f>
        <v>DianaM</v>
      </c>
      <c r="E3623">
        <v>0</v>
      </c>
      <c r="F3623" t="s">
        <v>1893</v>
      </c>
      <c r="G3623" s="63">
        <v>45874</v>
      </c>
      <c r="H3623" s="63">
        <v>45874</v>
      </c>
      <c r="I3623" t="s">
        <v>396</v>
      </c>
      <c r="J3623" t="str">
        <f>_xlfn.XLOOKUP(I3623,AS:AS,AU:AU)</f>
        <v>Honorarios</v>
      </c>
      <c r="K3623" t="s">
        <v>33</v>
      </c>
      <c r="L3623">
        <v>35</v>
      </c>
      <c r="M3623">
        <f>L3623*_xlfn.XLOOKUP(K3623,AM:AM,AN:AN)</f>
        <v>30.099999999999998</v>
      </c>
      <c r="N3623">
        <f>L3623*_xlfn.XLOOKUP(K3623,AM:AM,AO:AO)</f>
        <v>35</v>
      </c>
      <c r="O3623">
        <v>35</v>
      </c>
      <c r="P3623">
        <f>O3623*_xlfn.XLOOKUP(K3623,AM:AM,AN:AN)</f>
        <v>30.099999999999998</v>
      </c>
      <c r="Q3623">
        <f>O3623*_xlfn.XLOOKUP(K3623,AM:AM,AO:AO)</f>
        <v>35</v>
      </c>
      <c r="R3623" t="str">
        <f>_xlfn.XLOOKUP(E3623,AF:AF,AG:AG)</f>
        <v>FEES</v>
      </c>
      <c r="S3623">
        <f>_xlfn.XLOOKUP(E3623,AF:AF,AI:AI)</f>
        <v>0</v>
      </c>
      <c r="T3623">
        <f>WEEKNUM(G3623)</f>
        <v>32</v>
      </c>
      <c r="U3623">
        <f>YEAR(G3623)</f>
        <v>2025</v>
      </c>
      <c r="V3623" s="117">
        <f>IFERROR(Q3623/N3623,"0")</f>
        <v>1</v>
      </c>
    </row>
    <row r="3624" spans="1:22">
      <c r="A3624" t="str">
        <f>_xlfn.XLOOKUP(D3624,BN:BN,BO:BO)</f>
        <v>México</v>
      </c>
      <c r="B3624" t="s">
        <v>25</v>
      </c>
      <c r="C3624">
        <v>556</v>
      </c>
      <c r="D3624" t="str">
        <f>_xlfn.XLOOKUP(C3624,BH:BH,BI:BI)</f>
        <v>DianaM</v>
      </c>
      <c r="E3624">
        <v>0</v>
      </c>
      <c r="F3624" t="s">
        <v>4204</v>
      </c>
      <c r="G3624" s="63">
        <v>45874</v>
      </c>
      <c r="H3624" s="63">
        <v>45874</v>
      </c>
      <c r="I3624" t="s">
        <v>396</v>
      </c>
      <c r="J3624" t="str">
        <f>_xlfn.XLOOKUP(I3624,AS:AS,AU:AU)</f>
        <v>Honorarios</v>
      </c>
      <c r="K3624" t="s">
        <v>33</v>
      </c>
      <c r="L3624">
        <v>574.14</v>
      </c>
      <c r="M3624">
        <f>L3624*_xlfn.XLOOKUP(K3624,AM:AM,AN:AN)</f>
        <v>493.7604</v>
      </c>
      <c r="N3624">
        <f>L3624*_xlfn.XLOOKUP(K3624,AM:AM,AO:AO)</f>
        <v>574.14</v>
      </c>
      <c r="O3624">
        <v>574.14</v>
      </c>
      <c r="P3624">
        <f>O3624*_xlfn.XLOOKUP(K3624,AM:AM,AN:AN)</f>
        <v>493.7604</v>
      </c>
      <c r="Q3624">
        <f>O3624*_xlfn.XLOOKUP(K3624,AM:AM,AO:AO)</f>
        <v>574.14</v>
      </c>
      <c r="R3624" t="str">
        <f>_xlfn.XLOOKUP(E3624,AF:AF,AG:AG)</f>
        <v>FEES</v>
      </c>
      <c r="S3624">
        <f>_xlfn.XLOOKUP(E3624,AF:AF,AI:AI)</f>
        <v>0</v>
      </c>
      <c r="T3624">
        <f>WEEKNUM(G3624)</f>
        <v>32</v>
      </c>
      <c r="U3624">
        <f>YEAR(G3624)</f>
        <v>2025</v>
      </c>
      <c r="V3624" s="117">
        <f>IFERROR(Q3624/N3624,"0")</f>
        <v>1</v>
      </c>
    </row>
    <row r="3625" spans="1:22">
      <c r="A3625" t="str">
        <f>_xlfn.XLOOKUP(D3625,BN:BN,BO:BO)</f>
        <v>México</v>
      </c>
      <c r="B3625" t="s">
        <v>25</v>
      </c>
      <c r="C3625">
        <v>557</v>
      </c>
      <c r="D3625" t="str">
        <f>_xlfn.XLOOKUP(C3625,BH:BH,BI:BI)</f>
        <v>VeronicaN</v>
      </c>
      <c r="E3625">
        <v>25363</v>
      </c>
      <c r="F3625" t="s">
        <v>803</v>
      </c>
      <c r="G3625" s="63">
        <v>45779</v>
      </c>
      <c r="H3625" s="63">
        <v>45781</v>
      </c>
      <c r="I3625" t="s">
        <v>376</v>
      </c>
      <c r="J3625" t="str">
        <f>_xlfn.XLOOKUP(I3625,AS:AS,AU:AU)</f>
        <v>Hotel</v>
      </c>
      <c r="K3625" t="s">
        <v>33</v>
      </c>
      <c r="L3625">
        <v>3058</v>
      </c>
      <c r="M3625">
        <f>L3625*_xlfn.XLOOKUP(K3625,AM:AM,AN:AN)</f>
        <v>2629.88</v>
      </c>
      <c r="N3625">
        <f>L3625*_xlfn.XLOOKUP(K3625,AM:AM,AO:AO)</f>
        <v>3058</v>
      </c>
      <c r="O3625">
        <v>380.26</v>
      </c>
      <c r="P3625">
        <f>O3625*_xlfn.XLOOKUP(K3625,AM:AM,AN:AN)</f>
        <v>327.02359999999999</v>
      </c>
      <c r="Q3625">
        <f>O3625*_xlfn.XLOOKUP(K3625,AM:AM,AO:AO)</f>
        <v>380.26</v>
      </c>
      <c r="R3625" t="str">
        <f>_xlfn.XLOOKUP(E3625,AF:AF,AG:AG)</f>
        <v>ROSEWOOD VILLA MAGNA</v>
      </c>
      <c r="S3625" t="str">
        <f>_xlfn.XLOOKUP(E3625,AF:AF,AI:AI)</f>
        <v>Spain</v>
      </c>
      <c r="T3625">
        <f>WEEKNUM(G3625)</f>
        <v>18</v>
      </c>
      <c r="U3625">
        <f>YEAR(G3625)</f>
        <v>2025</v>
      </c>
      <c r="V3625" s="117">
        <f>IFERROR(Q3625/N3625,"0")</f>
        <v>0.12434924787442772</v>
      </c>
    </row>
    <row r="3626" spans="1:22">
      <c r="A3626" t="str">
        <f>_xlfn.XLOOKUP(D3626,BN:BN,BO:BO)</f>
        <v>México</v>
      </c>
      <c r="B3626" t="s">
        <v>25</v>
      </c>
      <c r="C3626">
        <v>557</v>
      </c>
      <c r="D3626" t="str">
        <f>_xlfn.XLOOKUP(C3626,BH:BH,BI:BI)</f>
        <v>VeronicaN</v>
      </c>
      <c r="E3626">
        <v>31026</v>
      </c>
      <c r="F3626" t="s">
        <v>4205</v>
      </c>
      <c r="G3626" s="63">
        <v>45779</v>
      </c>
      <c r="H3626" s="63">
        <v>45781</v>
      </c>
      <c r="I3626" t="s">
        <v>376</v>
      </c>
      <c r="J3626" t="str">
        <f>_xlfn.XLOOKUP(I3626,AS:AS,AU:AU)</f>
        <v>Hotel</v>
      </c>
      <c r="K3626" t="s">
        <v>33</v>
      </c>
      <c r="L3626">
        <v>1044.31</v>
      </c>
      <c r="M3626">
        <f>L3626*_xlfn.XLOOKUP(K3626,AM:AM,AN:AN)</f>
        <v>898.10659999999996</v>
      </c>
      <c r="N3626">
        <f>L3626*_xlfn.XLOOKUP(K3626,AM:AM,AO:AO)</f>
        <v>1044.31</v>
      </c>
      <c r="O3626">
        <v>88.5</v>
      </c>
      <c r="P3626">
        <f>O3626*_xlfn.XLOOKUP(K3626,AM:AM,AN:AN)</f>
        <v>76.11</v>
      </c>
      <c r="Q3626">
        <f>O3626*_xlfn.XLOOKUP(K3626,AM:AM,AO:AO)</f>
        <v>88.5</v>
      </c>
      <c r="R3626" t="str">
        <f>_xlfn.XLOOKUP(E3626,AF:AF,AG:AG)</f>
        <v>FOUR SEASONS HOTEL SEATTLE</v>
      </c>
      <c r="S3626" t="str">
        <f>_xlfn.XLOOKUP(E3626,AF:AF,AI:AI)</f>
        <v>United States</v>
      </c>
      <c r="T3626">
        <f>WEEKNUM(G3626)</f>
        <v>18</v>
      </c>
      <c r="U3626">
        <f>YEAR(G3626)</f>
        <v>2025</v>
      </c>
      <c r="V3626" s="117">
        <f>IFERROR(Q3626/N3626,"0")</f>
        <v>8.4744951211804934E-2</v>
      </c>
    </row>
    <row r="3627" spans="1:22">
      <c r="A3627" t="str">
        <f>_xlfn.XLOOKUP(D3627,BN:BN,BO:BO)</f>
        <v>México</v>
      </c>
      <c r="B3627" t="s">
        <v>25</v>
      </c>
      <c r="C3627">
        <v>557</v>
      </c>
      <c r="D3627" t="str">
        <f>_xlfn.XLOOKUP(C3627,BH:BH,BI:BI)</f>
        <v>VeronicaN</v>
      </c>
      <c r="E3627">
        <v>31597</v>
      </c>
      <c r="F3627" t="s">
        <v>4206</v>
      </c>
      <c r="G3627" s="63">
        <v>45854</v>
      </c>
      <c r="H3627" s="63">
        <v>45855</v>
      </c>
      <c r="I3627" t="s">
        <v>376</v>
      </c>
      <c r="J3627" t="str">
        <f>_xlfn.XLOOKUP(I3627,AS:AS,AU:AU)</f>
        <v>Hotel</v>
      </c>
      <c r="K3627" t="s">
        <v>33</v>
      </c>
      <c r="L3627">
        <v>4226.88</v>
      </c>
      <c r="M3627">
        <f>L3627*_xlfn.XLOOKUP(K3627,AM:AM,AN:AN)</f>
        <v>3635.1168000000002</v>
      </c>
      <c r="N3627">
        <f>L3627*_xlfn.XLOOKUP(K3627,AM:AM,AO:AO)</f>
        <v>4226.88</v>
      </c>
      <c r="O3627">
        <v>292.83</v>
      </c>
      <c r="P3627">
        <f>O3627*_xlfn.XLOOKUP(K3627,AM:AM,AN:AN)</f>
        <v>251.8338</v>
      </c>
      <c r="Q3627">
        <f>O3627*_xlfn.XLOOKUP(K3627,AM:AM,AO:AO)</f>
        <v>292.83</v>
      </c>
      <c r="R3627" t="str">
        <f>_xlfn.XLOOKUP(E3627,AF:AF,AG:AG)</f>
        <v>MARRIOTT ANCHORAGE DOWNTOWN</v>
      </c>
      <c r="S3627" t="str">
        <f>_xlfn.XLOOKUP(E3627,AF:AF,AI:AI)</f>
        <v>United States</v>
      </c>
      <c r="T3627">
        <f>WEEKNUM(G3627)</f>
        <v>29</v>
      </c>
      <c r="U3627">
        <f>YEAR(G3627)</f>
        <v>2025</v>
      </c>
      <c r="V3627" s="117">
        <f>IFERROR(Q3627/N3627,"0")</f>
        <v>6.9278049057460822E-2</v>
      </c>
    </row>
    <row r="3628" spans="1:22">
      <c r="A3628" t="str">
        <f>_xlfn.XLOOKUP(D3628,BN:BN,BO:BO)</f>
        <v>México</v>
      </c>
      <c r="B3628" t="s">
        <v>25</v>
      </c>
      <c r="C3628">
        <v>558</v>
      </c>
      <c r="D3628" t="str">
        <f>_xlfn.XLOOKUP(C3628,BH:BH,BI:BI)</f>
        <v>DianaM</v>
      </c>
      <c r="E3628">
        <v>29513</v>
      </c>
      <c r="F3628" t="s">
        <v>1880</v>
      </c>
      <c r="G3628" s="63">
        <v>45861</v>
      </c>
      <c r="H3628" s="63">
        <v>45881</v>
      </c>
      <c r="I3628" t="s">
        <v>376</v>
      </c>
      <c r="J3628" t="str">
        <f>_xlfn.XLOOKUP(I3628,AS:AS,AU:AU)</f>
        <v>Hotel</v>
      </c>
      <c r="K3628" t="s">
        <v>33</v>
      </c>
      <c r="L3628">
        <v>5767.27</v>
      </c>
      <c r="M3628">
        <f>L3628*_xlfn.XLOOKUP(K3628,AM:AM,AN:AN)</f>
        <v>4959.8522000000003</v>
      </c>
      <c r="N3628">
        <f>L3628*_xlfn.XLOOKUP(K3628,AM:AM,AO:AO)</f>
        <v>5767.27</v>
      </c>
      <c r="O3628">
        <v>352.23</v>
      </c>
      <c r="P3628">
        <f>O3628*_xlfn.XLOOKUP(K3628,AM:AM,AN:AN)</f>
        <v>302.9178</v>
      </c>
      <c r="Q3628">
        <f>O3628*_xlfn.XLOOKUP(K3628,AM:AM,AO:AO)</f>
        <v>352.23</v>
      </c>
      <c r="R3628" t="str">
        <f>_xlfn.XLOOKUP(E3628,AF:AF,AG:AG)</f>
        <v>MACAKIZI BODRUM</v>
      </c>
      <c r="S3628" t="str">
        <f>_xlfn.XLOOKUP(E3628,AF:AF,AI:AI)</f>
        <v>Turkey</v>
      </c>
      <c r="T3628">
        <f>WEEKNUM(G3628)</f>
        <v>30</v>
      </c>
      <c r="U3628">
        <f>YEAR(G3628)</f>
        <v>2025</v>
      </c>
      <c r="V3628" s="117">
        <f>IFERROR(Q3628/N3628,"0")</f>
        <v>6.1073957002186478E-2</v>
      </c>
    </row>
    <row r="3629" spans="1:22">
      <c r="A3629" t="str">
        <f>_xlfn.XLOOKUP(D3629,BN:BN,BO:BO)</f>
        <v>México</v>
      </c>
      <c r="B3629" t="s">
        <v>25</v>
      </c>
      <c r="C3629">
        <v>558</v>
      </c>
      <c r="D3629" t="str">
        <f>_xlfn.XLOOKUP(C3629,BH:BH,BI:BI)</f>
        <v>DianaM</v>
      </c>
      <c r="E3629">
        <v>30100</v>
      </c>
      <c r="F3629" t="s">
        <v>1880</v>
      </c>
      <c r="G3629" s="63">
        <v>45861</v>
      </c>
      <c r="H3629" s="63">
        <v>45881</v>
      </c>
      <c r="I3629" t="s">
        <v>376</v>
      </c>
      <c r="J3629" t="str">
        <f>_xlfn.XLOOKUP(I3629,AS:AS,AU:AU)</f>
        <v>Hotel</v>
      </c>
      <c r="K3629" t="s">
        <v>33</v>
      </c>
      <c r="L3629">
        <v>2432.35</v>
      </c>
      <c r="M3629">
        <f>L3629*_xlfn.XLOOKUP(K3629,AM:AM,AN:AN)</f>
        <v>2091.8209999999999</v>
      </c>
      <c r="N3629">
        <f>L3629*_xlfn.XLOOKUP(K3629,AM:AM,AO:AO)</f>
        <v>2432.35</v>
      </c>
      <c r="O3629">
        <v>215.94</v>
      </c>
      <c r="P3629">
        <f>O3629*_xlfn.XLOOKUP(K3629,AM:AM,AN:AN)</f>
        <v>185.70839999999998</v>
      </c>
      <c r="Q3629">
        <f>O3629*_xlfn.XLOOKUP(K3629,AM:AM,AO:AO)</f>
        <v>215.94</v>
      </c>
      <c r="R3629" t="str">
        <f>_xlfn.XLOOKUP(E3629,AF:AF,AG:AG)</f>
        <v>THE DOLLI AT ACROPOLIS A HOTEL TO LIVE</v>
      </c>
      <c r="S3629" t="str">
        <f>_xlfn.XLOOKUP(E3629,AF:AF,AI:AI)</f>
        <v>Greece</v>
      </c>
      <c r="T3629">
        <f>WEEKNUM(G3629)</f>
        <v>30</v>
      </c>
      <c r="U3629">
        <f>YEAR(G3629)</f>
        <v>2025</v>
      </c>
      <c r="V3629" s="117">
        <f>IFERROR(Q3629/N3629,"0")</f>
        <v>8.8778341932698832E-2</v>
      </c>
    </row>
    <row r="3630" spans="1:22">
      <c r="A3630" t="str">
        <f>_xlfn.XLOOKUP(D3630,BN:BN,BO:BO)</f>
        <v>México</v>
      </c>
      <c r="B3630" t="s">
        <v>25</v>
      </c>
      <c r="C3630">
        <v>558</v>
      </c>
      <c r="D3630" t="str">
        <f>_xlfn.XLOOKUP(C3630,BH:BH,BI:BI)</f>
        <v>DianaM</v>
      </c>
      <c r="E3630">
        <v>30101</v>
      </c>
      <c r="F3630" t="s">
        <v>1880</v>
      </c>
      <c r="G3630" s="63">
        <v>45861</v>
      </c>
      <c r="H3630" s="63">
        <v>45881</v>
      </c>
      <c r="I3630" t="s">
        <v>376</v>
      </c>
      <c r="J3630" t="str">
        <f>_xlfn.XLOOKUP(I3630,AS:AS,AU:AU)</f>
        <v>Hotel</v>
      </c>
      <c r="K3630" t="s">
        <v>33</v>
      </c>
      <c r="L3630">
        <v>2508.54</v>
      </c>
      <c r="M3630">
        <f>L3630*_xlfn.XLOOKUP(K3630,AM:AM,AN:AN)</f>
        <v>2157.3444</v>
      </c>
      <c r="N3630">
        <f>L3630*_xlfn.XLOOKUP(K3630,AM:AM,AO:AO)</f>
        <v>2508.54</v>
      </c>
      <c r="O3630">
        <v>521.69000000000005</v>
      </c>
      <c r="P3630">
        <f>O3630*_xlfn.XLOOKUP(K3630,AM:AM,AN:AN)</f>
        <v>448.65340000000003</v>
      </c>
      <c r="Q3630">
        <f>O3630*_xlfn.XLOOKUP(K3630,AM:AM,AO:AO)</f>
        <v>521.69000000000005</v>
      </c>
      <c r="R3630" t="str">
        <f>_xlfn.XLOOKUP(E3630,AF:AF,AG:AG)</f>
        <v>NOS HOTEL AND VILLAS</v>
      </c>
      <c r="S3630" t="str">
        <f>_xlfn.XLOOKUP(E3630,AF:AF,AI:AI)</f>
        <v>Greece</v>
      </c>
      <c r="T3630">
        <f>WEEKNUM(G3630)</f>
        <v>30</v>
      </c>
      <c r="U3630">
        <f>YEAR(G3630)</f>
        <v>2025</v>
      </c>
      <c r="V3630" s="117">
        <f>IFERROR(Q3630/N3630,"0")</f>
        <v>0.20796558954611052</v>
      </c>
    </row>
    <row r="3631" spans="1:22">
      <c r="A3631" t="str">
        <f>_xlfn.XLOOKUP(D3631,BN:BN,BO:BO)</f>
        <v>México</v>
      </c>
      <c r="B3631" t="s">
        <v>25</v>
      </c>
      <c r="C3631">
        <v>558</v>
      </c>
      <c r="D3631" t="str">
        <f>_xlfn.XLOOKUP(C3631,BH:BH,BI:BI)</f>
        <v>DianaM</v>
      </c>
      <c r="E3631">
        <v>30102</v>
      </c>
      <c r="F3631" t="s">
        <v>1880</v>
      </c>
      <c r="G3631" s="63">
        <v>45861</v>
      </c>
      <c r="H3631" s="63">
        <v>45881</v>
      </c>
      <c r="I3631" t="s">
        <v>376</v>
      </c>
      <c r="J3631" t="str">
        <f>_xlfn.XLOOKUP(I3631,AS:AS,AU:AU)</f>
        <v>Hotel</v>
      </c>
      <c r="K3631" t="s">
        <v>33</v>
      </c>
      <c r="L3631">
        <v>5326.01</v>
      </c>
      <c r="M3631">
        <f>L3631*_xlfn.XLOOKUP(K3631,AM:AM,AN:AN)</f>
        <v>4580.3685999999998</v>
      </c>
      <c r="N3631">
        <f>L3631*_xlfn.XLOOKUP(K3631,AM:AM,AO:AO)</f>
        <v>5326.01</v>
      </c>
      <c r="O3631">
        <v>469.98</v>
      </c>
      <c r="P3631">
        <f>O3631*_xlfn.XLOOKUP(K3631,AM:AM,AN:AN)</f>
        <v>404.18279999999999</v>
      </c>
      <c r="Q3631">
        <f>O3631*_xlfn.XLOOKUP(K3631,AM:AM,AO:AO)</f>
        <v>469.98</v>
      </c>
      <c r="R3631" t="str">
        <f>_xlfn.XLOOKUP(E3631,AF:AF,AG:AG)</f>
        <v>AVANT MAR</v>
      </c>
      <c r="S3631" t="str">
        <f>_xlfn.XLOOKUP(E3631,AF:AF,AI:AI)</f>
        <v>Greece</v>
      </c>
      <c r="T3631">
        <f>WEEKNUM(G3631)</f>
        <v>30</v>
      </c>
      <c r="U3631">
        <f>YEAR(G3631)</f>
        <v>2025</v>
      </c>
      <c r="V3631" s="117">
        <f>IFERROR(Q3631/N3631,"0")</f>
        <v>8.8242417870037795E-2</v>
      </c>
    </row>
    <row r="3632" spans="1:22">
      <c r="A3632" t="str">
        <f>_xlfn.XLOOKUP(D3632,BN:BN,BO:BO)</f>
        <v>México</v>
      </c>
      <c r="B3632" t="s">
        <v>25</v>
      </c>
      <c r="C3632">
        <v>559</v>
      </c>
      <c r="D3632" t="str">
        <f>_xlfn.XLOOKUP(C3632,BH:BH,BI:BI)</f>
        <v>LuisHdz</v>
      </c>
      <c r="E3632">
        <v>28934</v>
      </c>
      <c r="F3632" t="s">
        <v>4207</v>
      </c>
      <c r="G3632" s="63">
        <v>45912</v>
      </c>
      <c r="H3632" s="63">
        <v>45885</v>
      </c>
      <c r="I3632" t="s">
        <v>366</v>
      </c>
      <c r="J3632" t="str">
        <f>_xlfn.XLOOKUP(I3632,AS:AS,AU:AU)</f>
        <v>Vuelos</v>
      </c>
      <c r="K3632" t="s">
        <v>33</v>
      </c>
      <c r="L3632">
        <v>827.53</v>
      </c>
      <c r="M3632">
        <f>L3632*_xlfn.XLOOKUP(K3632,AM:AM,AN:AN)</f>
        <v>711.67579999999998</v>
      </c>
      <c r="N3632">
        <f>L3632*_xlfn.XLOOKUP(K3632,AM:AM,AO:AO)</f>
        <v>827.53</v>
      </c>
      <c r="O3632">
        <v>0</v>
      </c>
      <c r="P3632">
        <f>O3632*_xlfn.XLOOKUP(K3632,AM:AM,AN:AN)</f>
        <v>0</v>
      </c>
      <c r="Q3632">
        <f>O3632*_xlfn.XLOOKUP(K3632,AM:AM,AO:AO)</f>
        <v>0</v>
      </c>
      <c r="R3632" t="str">
        <f>_xlfn.XLOOKUP(E3632,AF:AF,AG:AG)</f>
        <v>F1S USA</v>
      </c>
      <c r="S3632" t="str">
        <f>_xlfn.XLOOKUP(E3632,AF:AF,AI:AI)</f>
        <v>United States</v>
      </c>
      <c r="T3632">
        <f>WEEKNUM(G3632)</f>
        <v>37</v>
      </c>
      <c r="U3632">
        <f>YEAR(G3632)</f>
        <v>2025</v>
      </c>
      <c r="V3632" s="117">
        <f>IFERROR(Q3632/N3632,"0")</f>
        <v>0</v>
      </c>
    </row>
    <row r="3633" spans="1:22">
      <c r="A3633" t="str">
        <f>_xlfn.XLOOKUP(D3633,BN:BN,BO:BO)</f>
        <v>México</v>
      </c>
      <c r="B3633" t="s">
        <v>25</v>
      </c>
      <c r="C3633">
        <v>559</v>
      </c>
      <c r="D3633" t="str">
        <f>_xlfn.XLOOKUP(C3633,BH:BH,BI:BI)</f>
        <v>LuisHdz</v>
      </c>
      <c r="E3633">
        <v>28934</v>
      </c>
      <c r="F3633" t="s">
        <v>4208</v>
      </c>
      <c r="G3633" s="63">
        <v>45912</v>
      </c>
      <c r="H3633" s="63">
        <v>45885</v>
      </c>
      <c r="I3633" t="s">
        <v>366</v>
      </c>
      <c r="J3633" t="str">
        <f>_xlfn.XLOOKUP(I3633,AS:AS,AU:AU)</f>
        <v>Vuelos</v>
      </c>
      <c r="K3633" t="s">
        <v>33</v>
      </c>
      <c r="L3633">
        <v>827.53</v>
      </c>
      <c r="M3633">
        <f>L3633*_xlfn.XLOOKUP(K3633,AM:AM,AN:AN)</f>
        <v>711.67579999999998</v>
      </c>
      <c r="N3633">
        <f>L3633*_xlfn.XLOOKUP(K3633,AM:AM,AO:AO)</f>
        <v>827.53</v>
      </c>
      <c r="O3633">
        <v>0</v>
      </c>
      <c r="P3633">
        <f>O3633*_xlfn.XLOOKUP(K3633,AM:AM,AN:AN)</f>
        <v>0</v>
      </c>
      <c r="Q3633">
        <f>O3633*_xlfn.XLOOKUP(K3633,AM:AM,AO:AO)</f>
        <v>0</v>
      </c>
      <c r="R3633" t="str">
        <f>_xlfn.XLOOKUP(E3633,AF:AF,AG:AG)</f>
        <v>F1S USA</v>
      </c>
      <c r="S3633" t="str">
        <f>_xlfn.XLOOKUP(E3633,AF:AF,AI:AI)</f>
        <v>United States</v>
      </c>
      <c r="T3633">
        <f>WEEKNUM(G3633)</f>
        <v>37</v>
      </c>
      <c r="U3633">
        <f>YEAR(G3633)</f>
        <v>2025</v>
      </c>
      <c r="V3633" s="117">
        <f>IFERROR(Q3633/N3633,"0")</f>
        <v>0</v>
      </c>
    </row>
    <row r="3634" spans="1:22">
      <c r="A3634" t="str">
        <f>_xlfn.XLOOKUP(D3634,BN:BN,BO:BO)</f>
        <v>México</v>
      </c>
      <c r="B3634" t="s">
        <v>25</v>
      </c>
      <c r="C3634">
        <v>559</v>
      </c>
      <c r="D3634" t="str">
        <f>_xlfn.XLOOKUP(C3634,BH:BH,BI:BI)</f>
        <v>LuisHdz</v>
      </c>
      <c r="E3634">
        <v>0</v>
      </c>
      <c r="F3634" t="s">
        <v>4209</v>
      </c>
      <c r="G3634" s="63" t="s">
        <v>218</v>
      </c>
      <c r="H3634" s="63" t="s">
        <v>218</v>
      </c>
      <c r="I3634" t="s">
        <v>396</v>
      </c>
      <c r="J3634" t="str">
        <f>_xlfn.XLOOKUP(I3634,AS:AS,AU:AU)</f>
        <v>Honorarios</v>
      </c>
      <c r="K3634" t="s">
        <v>33</v>
      </c>
      <c r="L3634">
        <v>70</v>
      </c>
      <c r="M3634">
        <f>L3634*_xlfn.XLOOKUP(K3634,AM:AM,AN:AN)</f>
        <v>60.199999999999996</v>
      </c>
      <c r="N3634">
        <f>L3634*_xlfn.XLOOKUP(K3634,AM:AM,AO:AO)</f>
        <v>70</v>
      </c>
      <c r="O3634">
        <v>70</v>
      </c>
      <c r="P3634">
        <f>O3634*_xlfn.XLOOKUP(K3634,AM:AM,AN:AN)</f>
        <v>60.199999999999996</v>
      </c>
      <c r="Q3634">
        <f>O3634*_xlfn.XLOOKUP(K3634,AM:AM,AO:AO)</f>
        <v>70</v>
      </c>
      <c r="R3634" t="str">
        <f>_xlfn.XLOOKUP(E3634,AF:AF,AG:AG)</f>
        <v>FEES</v>
      </c>
      <c r="S3634">
        <f>_xlfn.XLOOKUP(E3634,AF:AF,AI:AI)</f>
        <v>0</v>
      </c>
      <c r="T3634" t="e">
        <f>WEEKNUM(G3634)</f>
        <v>#VALUE!</v>
      </c>
      <c r="U3634" t="e">
        <f>YEAR(G3634)</f>
        <v>#VALUE!</v>
      </c>
      <c r="V3634" s="117">
        <f>IFERROR(Q3634/N3634,"0")</f>
        <v>1</v>
      </c>
    </row>
    <row r="3635" spans="1:22">
      <c r="A3635" t="str">
        <f>_xlfn.XLOOKUP(D3635,BN:BN,BO:BO)</f>
        <v>México</v>
      </c>
      <c r="B3635" t="s">
        <v>25</v>
      </c>
      <c r="C3635">
        <v>559</v>
      </c>
      <c r="D3635" t="str">
        <f>_xlfn.XLOOKUP(C3635,BH:BH,BI:BI)</f>
        <v>LuisHdz</v>
      </c>
      <c r="E3635">
        <v>26574</v>
      </c>
      <c r="F3635" t="s">
        <v>4210</v>
      </c>
      <c r="G3635" s="63">
        <v>45912</v>
      </c>
      <c r="H3635" s="63">
        <v>45916</v>
      </c>
      <c r="I3635" t="s">
        <v>376</v>
      </c>
      <c r="J3635" t="str">
        <f>_xlfn.XLOOKUP(I3635,AS:AS,AU:AU)</f>
        <v>Hotel</v>
      </c>
      <c r="K3635" t="s">
        <v>33</v>
      </c>
      <c r="L3635">
        <v>0</v>
      </c>
      <c r="M3635">
        <f>L3635*_xlfn.XLOOKUP(K3635,AM:AM,AN:AN)</f>
        <v>0</v>
      </c>
      <c r="N3635">
        <f>L3635*_xlfn.XLOOKUP(K3635,AM:AM,AO:AO)</f>
        <v>0</v>
      </c>
      <c r="O3635">
        <v>0</v>
      </c>
      <c r="P3635">
        <f>O3635*_xlfn.XLOOKUP(K3635,AM:AM,AN:AN)</f>
        <v>0</v>
      </c>
      <c r="Q3635">
        <f>O3635*_xlfn.XLOOKUP(K3635,AM:AM,AO:AO)</f>
        <v>0</v>
      </c>
      <c r="R3635" t="str">
        <f>_xlfn.XLOOKUP(E3635,AF:AF,AG:AG)</f>
        <v>FOUR SEASONS RESORT AND RESIDENCES CABO SAN LUCAS AT CABO DEL SOL</v>
      </c>
      <c r="S3635" t="str">
        <f>_xlfn.XLOOKUP(E3635,AF:AF,AI:AI)</f>
        <v>Mexico</v>
      </c>
      <c r="T3635">
        <f>WEEKNUM(G3635)</f>
        <v>37</v>
      </c>
      <c r="U3635">
        <f>YEAR(G3635)</f>
        <v>2025</v>
      </c>
      <c r="V3635" s="117" t="str">
        <f>IFERROR(Q3635/N3635,"0")</f>
        <v>0</v>
      </c>
    </row>
    <row r="3636" spans="1:22">
      <c r="A3636" t="str">
        <f>_xlfn.XLOOKUP(D3636,BN:BN,BO:BO)</f>
        <v>México</v>
      </c>
      <c r="B3636" t="s">
        <v>25</v>
      </c>
      <c r="C3636">
        <v>560</v>
      </c>
      <c r="D3636" t="str">
        <f>_xlfn.XLOOKUP(C3636,BH:BH,BI:BI)</f>
        <v>LuisHdz</v>
      </c>
      <c r="E3636">
        <v>30110</v>
      </c>
      <c r="F3636" t="s">
        <v>4211</v>
      </c>
      <c r="G3636" s="63">
        <v>45885</v>
      </c>
      <c r="H3636" s="63">
        <v>45887</v>
      </c>
      <c r="I3636" t="s">
        <v>376</v>
      </c>
      <c r="J3636" t="str">
        <f>_xlfn.XLOOKUP(I3636,AS:AS,AU:AU)</f>
        <v>Hotel</v>
      </c>
      <c r="K3636" t="s">
        <v>202</v>
      </c>
      <c r="L3636">
        <v>1725</v>
      </c>
      <c r="M3636">
        <f>L3636*_xlfn.XLOOKUP(K3636,AM:AM,AN:AN)</f>
        <v>1983.7499999999998</v>
      </c>
      <c r="N3636">
        <f>L3636*_xlfn.XLOOKUP(K3636,AM:AM,AO:AO)</f>
        <v>2311.5</v>
      </c>
      <c r="O3636">
        <v>138</v>
      </c>
      <c r="P3636">
        <f>O3636*_xlfn.XLOOKUP(K3636,AM:AM,AN:AN)</f>
        <v>158.69999999999999</v>
      </c>
      <c r="Q3636">
        <f>O3636*_xlfn.XLOOKUP(K3636,AM:AM,AO:AO)</f>
        <v>184.92000000000002</v>
      </c>
      <c r="R3636" t="str">
        <f>_xlfn.XLOOKUP(E3636,AF:AF,AG:AG)</f>
        <v>THE NEWT IN SOMERSET</v>
      </c>
      <c r="S3636" t="str">
        <f>_xlfn.XLOOKUP(E3636,AF:AF,AI:AI)</f>
        <v>United Kingdom</v>
      </c>
      <c r="T3636">
        <f>WEEKNUM(G3636)</f>
        <v>33</v>
      </c>
      <c r="U3636">
        <f>YEAR(G3636)</f>
        <v>2025</v>
      </c>
      <c r="V3636" s="117">
        <f>IFERROR(Q3636/N3636,"0")</f>
        <v>0.08</v>
      </c>
    </row>
    <row r="3637" spans="1:22">
      <c r="A3637" t="str">
        <f>_xlfn.XLOOKUP(D3637,BN:BN,BO:BO)</f>
        <v>México</v>
      </c>
      <c r="B3637" t="s">
        <v>25</v>
      </c>
      <c r="C3637">
        <v>561</v>
      </c>
      <c r="D3637" t="str">
        <f>_xlfn.XLOOKUP(C3637,BH:BH,BI:BI)</f>
        <v>MinervaH</v>
      </c>
      <c r="E3637">
        <v>27301</v>
      </c>
      <c r="F3637" t="s">
        <v>4212</v>
      </c>
      <c r="G3637" s="63">
        <v>45931</v>
      </c>
      <c r="H3637" s="63">
        <v>45946</v>
      </c>
      <c r="I3637" t="s">
        <v>366</v>
      </c>
      <c r="J3637" t="str">
        <f>_xlfn.XLOOKUP(I3637,AS:AS,AU:AU)</f>
        <v>Vuelos</v>
      </c>
      <c r="K3637" t="s">
        <v>30</v>
      </c>
      <c r="L3637">
        <v>43390</v>
      </c>
      <c r="M3637">
        <f>L3637*_xlfn.XLOOKUP(K3637,AM:AM,AN:AN)</f>
        <v>2082.7200000000003</v>
      </c>
      <c r="N3637">
        <f>L3637*_xlfn.XLOOKUP(K3637,AM:AM,AO:AO)</f>
        <v>2429.84</v>
      </c>
      <c r="O3637">
        <v>0</v>
      </c>
      <c r="P3637">
        <f>O3637*_xlfn.XLOOKUP(K3637,AM:AM,AN:AN)</f>
        <v>0</v>
      </c>
      <c r="Q3637">
        <f>O3637*_xlfn.XLOOKUP(K3637,AM:AM,AO:AO)</f>
        <v>0</v>
      </c>
      <c r="R3637" t="str">
        <f>_xlfn.XLOOKUP(E3637,AF:AF,AG:AG)</f>
        <v>TURISMO EX MAR, S.A. DE C.V.</v>
      </c>
      <c r="S3637" t="str">
        <f>_xlfn.XLOOKUP(E3637,AF:AF,AI:AI)</f>
        <v>Mexico</v>
      </c>
      <c r="T3637">
        <f>WEEKNUM(G3637)</f>
        <v>40</v>
      </c>
      <c r="U3637">
        <f>YEAR(G3637)</f>
        <v>2025</v>
      </c>
      <c r="V3637" s="117">
        <f>IFERROR(Q3637/N3637,"0")</f>
        <v>0</v>
      </c>
    </row>
    <row r="3638" spans="1:22">
      <c r="A3638" t="str">
        <f>_xlfn.XLOOKUP(D3638,BN:BN,BO:BO)</f>
        <v>México</v>
      </c>
      <c r="B3638" t="s">
        <v>25</v>
      </c>
      <c r="C3638">
        <v>561</v>
      </c>
      <c r="D3638" t="str">
        <f>_xlfn.XLOOKUP(C3638,BH:BH,BI:BI)</f>
        <v>MinervaH</v>
      </c>
      <c r="E3638">
        <v>27301</v>
      </c>
      <c r="F3638" t="s">
        <v>3034</v>
      </c>
      <c r="G3638" s="63">
        <v>45931</v>
      </c>
      <c r="H3638" s="63">
        <v>45946</v>
      </c>
      <c r="I3638" t="s">
        <v>366</v>
      </c>
      <c r="J3638" t="str">
        <f>_xlfn.XLOOKUP(I3638,AS:AS,AU:AU)</f>
        <v>Vuelos</v>
      </c>
      <c r="K3638" t="s">
        <v>30</v>
      </c>
      <c r="L3638">
        <v>43390</v>
      </c>
      <c r="M3638">
        <f>L3638*_xlfn.XLOOKUP(K3638,AM:AM,AN:AN)</f>
        <v>2082.7200000000003</v>
      </c>
      <c r="N3638">
        <f>L3638*_xlfn.XLOOKUP(K3638,AM:AM,AO:AO)</f>
        <v>2429.84</v>
      </c>
      <c r="O3638">
        <v>0</v>
      </c>
      <c r="P3638">
        <f>O3638*_xlfn.XLOOKUP(K3638,AM:AM,AN:AN)</f>
        <v>0</v>
      </c>
      <c r="Q3638">
        <f>O3638*_xlfn.XLOOKUP(K3638,AM:AM,AO:AO)</f>
        <v>0</v>
      </c>
      <c r="R3638" t="str">
        <f>_xlfn.XLOOKUP(E3638,AF:AF,AG:AG)</f>
        <v>TURISMO EX MAR, S.A. DE C.V.</v>
      </c>
      <c r="S3638" t="str">
        <f>_xlfn.XLOOKUP(E3638,AF:AF,AI:AI)</f>
        <v>Mexico</v>
      </c>
      <c r="T3638">
        <f>WEEKNUM(G3638)</f>
        <v>40</v>
      </c>
      <c r="U3638">
        <f>YEAR(G3638)</f>
        <v>2025</v>
      </c>
      <c r="V3638" s="117">
        <f>IFERROR(Q3638/N3638,"0")</f>
        <v>0</v>
      </c>
    </row>
    <row r="3639" spans="1:22">
      <c r="A3639" t="str">
        <f>_xlfn.XLOOKUP(D3639,BN:BN,BO:BO)</f>
        <v>México</v>
      </c>
      <c r="B3639" t="s">
        <v>25</v>
      </c>
      <c r="C3639">
        <v>561</v>
      </c>
      <c r="D3639" t="str">
        <f>_xlfn.XLOOKUP(C3639,BH:BH,BI:BI)</f>
        <v>MinervaH</v>
      </c>
      <c r="E3639">
        <v>0</v>
      </c>
      <c r="F3639" t="s">
        <v>3110</v>
      </c>
      <c r="G3639" s="63">
        <v>45931</v>
      </c>
      <c r="H3639" s="63">
        <v>45946</v>
      </c>
      <c r="I3639" t="s">
        <v>396</v>
      </c>
      <c r="J3639" t="str">
        <f>_xlfn.XLOOKUP(I3639,AS:AS,AU:AU)</f>
        <v>Honorarios</v>
      </c>
      <c r="K3639" t="s">
        <v>30</v>
      </c>
      <c r="L3639">
        <v>660.45</v>
      </c>
      <c r="M3639">
        <f>L3639*_xlfn.XLOOKUP(K3639,AM:AM,AN:AN)</f>
        <v>31.701600000000003</v>
      </c>
      <c r="N3639">
        <f>L3639*_xlfn.XLOOKUP(K3639,AM:AM,AO:AO)</f>
        <v>36.985200000000006</v>
      </c>
      <c r="O3639">
        <v>660.45</v>
      </c>
      <c r="P3639">
        <f>O3639*_xlfn.XLOOKUP(K3639,AM:AM,AN:AN)</f>
        <v>31.701600000000003</v>
      </c>
      <c r="Q3639">
        <f>O3639*_xlfn.XLOOKUP(K3639,AM:AM,AO:AO)</f>
        <v>36.985200000000006</v>
      </c>
      <c r="R3639" t="str">
        <f>_xlfn.XLOOKUP(E3639,AF:AF,AG:AG)</f>
        <v>FEES</v>
      </c>
      <c r="S3639">
        <f>_xlfn.XLOOKUP(E3639,AF:AF,AI:AI)</f>
        <v>0</v>
      </c>
      <c r="T3639">
        <f>WEEKNUM(G3639)</f>
        <v>40</v>
      </c>
      <c r="U3639">
        <f>YEAR(G3639)</f>
        <v>2025</v>
      </c>
      <c r="V3639" s="117">
        <f>IFERROR(Q3639/N3639,"0")</f>
        <v>1</v>
      </c>
    </row>
    <row r="3640" spans="1:22">
      <c r="A3640" t="str">
        <f>_xlfn.XLOOKUP(D3640,BN:BN,BO:BO)</f>
        <v>México</v>
      </c>
      <c r="B3640" t="s">
        <v>25</v>
      </c>
      <c r="C3640">
        <v>561</v>
      </c>
      <c r="D3640" t="str">
        <f>_xlfn.XLOOKUP(C3640,BH:BH,BI:BI)</f>
        <v>MinervaH</v>
      </c>
      <c r="E3640">
        <v>28934</v>
      </c>
      <c r="F3640" t="s">
        <v>4213</v>
      </c>
      <c r="G3640" s="63">
        <v>45939</v>
      </c>
      <c r="H3640" s="63" t="s">
        <v>218</v>
      </c>
      <c r="I3640" t="s">
        <v>366</v>
      </c>
      <c r="J3640" t="str">
        <f>_xlfn.XLOOKUP(I3640,AS:AS,AU:AU)</f>
        <v>Vuelos</v>
      </c>
      <c r="K3640" t="s">
        <v>30</v>
      </c>
      <c r="L3640">
        <v>6369.65</v>
      </c>
      <c r="M3640">
        <f>L3640*_xlfn.XLOOKUP(K3640,AM:AM,AN:AN)</f>
        <v>305.7432</v>
      </c>
      <c r="N3640">
        <f>L3640*_xlfn.XLOOKUP(K3640,AM:AM,AO:AO)</f>
        <v>356.7004</v>
      </c>
      <c r="O3640">
        <v>0</v>
      </c>
      <c r="P3640">
        <f>O3640*_xlfn.XLOOKUP(K3640,AM:AM,AN:AN)</f>
        <v>0</v>
      </c>
      <c r="Q3640">
        <f>O3640*_xlfn.XLOOKUP(K3640,AM:AM,AO:AO)</f>
        <v>0</v>
      </c>
      <c r="R3640" t="str">
        <f>_xlfn.XLOOKUP(E3640,AF:AF,AG:AG)</f>
        <v>F1S USA</v>
      </c>
      <c r="S3640" t="str">
        <f>_xlfn.XLOOKUP(E3640,AF:AF,AI:AI)</f>
        <v>United States</v>
      </c>
      <c r="T3640">
        <f>WEEKNUM(G3640)</f>
        <v>41</v>
      </c>
      <c r="U3640">
        <f>YEAR(G3640)</f>
        <v>2025</v>
      </c>
      <c r="V3640" s="117">
        <f>IFERROR(Q3640/N3640,"0")</f>
        <v>0</v>
      </c>
    </row>
    <row r="3641" spans="1:22">
      <c r="A3641" t="str">
        <f>_xlfn.XLOOKUP(D3641,BN:BN,BO:BO)</f>
        <v>México</v>
      </c>
      <c r="B3641" t="s">
        <v>25</v>
      </c>
      <c r="C3641">
        <v>561</v>
      </c>
      <c r="D3641" t="str">
        <f>_xlfn.XLOOKUP(C3641,BH:BH,BI:BI)</f>
        <v>MinervaH</v>
      </c>
      <c r="E3641">
        <v>28934</v>
      </c>
      <c r="F3641" t="s">
        <v>4214</v>
      </c>
      <c r="G3641" s="63">
        <v>45939</v>
      </c>
      <c r="H3641" s="63" t="s">
        <v>218</v>
      </c>
      <c r="I3641" t="s">
        <v>366</v>
      </c>
      <c r="J3641" t="str">
        <f>_xlfn.XLOOKUP(I3641,AS:AS,AU:AU)</f>
        <v>Vuelos</v>
      </c>
      <c r="K3641" t="s">
        <v>30</v>
      </c>
      <c r="L3641">
        <v>6369.65</v>
      </c>
      <c r="M3641">
        <f>L3641*_xlfn.XLOOKUP(K3641,AM:AM,AN:AN)</f>
        <v>305.7432</v>
      </c>
      <c r="N3641">
        <f>L3641*_xlfn.XLOOKUP(K3641,AM:AM,AO:AO)</f>
        <v>356.7004</v>
      </c>
      <c r="O3641">
        <v>0</v>
      </c>
      <c r="P3641">
        <f>O3641*_xlfn.XLOOKUP(K3641,AM:AM,AN:AN)</f>
        <v>0</v>
      </c>
      <c r="Q3641">
        <f>O3641*_xlfn.XLOOKUP(K3641,AM:AM,AO:AO)</f>
        <v>0</v>
      </c>
      <c r="R3641" t="str">
        <f>_xlfn.XLOOKUP(E3641,AF:AF,AG:AG)</f>
        <v>F1S USA</v>
      </c>
      <c r="S3641" t="str">
        <f>_xlfn.XLOOKUP(E3641,AF:AF,AI:AI)</f>
        <v>United States</v>
      </c>
      <c r="T3641">
        <f>WEEKNUM(G3641)</f>
        <v>41</v>
      </c>
      <c r="U3641">
        <f>YEAR(G3641)</f>
        <v>2025</v>
      </c>
      <c r="V3641" s="117">
        <f>IFERROR(Q3641/N3641,"0")</f>
        <v>0</v>
      </c>
    </row>
    <row r="3642" spans="1:22">
      <c r="A3642" t="str">
        <f>_xlfn.XLOOKUP(D3642,BN:BN,BO:BO)</f>
        <v>México</v>
      </c>
      <c r="B3642" t="s">
        <v>25</v>
      </c>
      <c r="C3642">
        <v>561</v>
      </c>
      <c r="D3642" t="str">
        <f>_xlfn.XLOOKUP(C3642,BH:BH,BI:BI)</f>
        <v>MinervaH</v>
      </c>
      <c r="E3642">
        <v>26591</v>
      </c>
      <c r="F3642" t="s">
        <v>4215</v>
      </c>
      <c r="G3642" s="63">
        <v>45945</v>
      </c>
      <c r="H3642" s="63">
        <v>45945</v>
      </c>
      <c r="I3642" t="s">
        <v>484</v>
      </c>
      <c r="J3642" t="str">
        <f>_xlfn.XLOOKUP(I3642,AS:AS,AU:AU)</f>
        <v>Vuelos</v>
      </c>
      <c r="K3642" t="s">
        <v>30</v>
      </c>
      <c r="L3642">
        <v>4584.8</v>
      </c>
      <c r="M3642">
        <f>L3642*_xlfn.XLOOKUP(K3642,AM:AM,AN:AN)</f>
        <v>220.07040000000001</v>
      </c>
      <c r="N3642">
        <f>L3642*_xlfn.XLOOKUP(K3642,AM:AM,AO:AO)</f>
        <v>256.74880000000002</v>
      </c>
      <c r="O3642">
        <v>0</v>
      </c>
      <c r="P3642">
        <f>O3642*_xlfn.XLOOKUP(K3642,AM:AM,AN:AN)</f>
        <v>0</v>
      </c>
      <c r="Q3642">
        <f>O3642*_xlfn.XLOOKUP(K3642,AM:AM,AO:AO)</f>
        <v>0</v>
      </c>
      <c r="R3642" t="str">
        <f>_xlfn.XLOOKUP(E3642,AF:AF,AG:AG)</f>
        <v>EasyJet</v>
      </c>
      <c r="S3642" t="str">
        <f>_xlfn.XLOOKUP(E3642,AF:AF,AI:AI)</f>
        <v>United KIngdom</v>
      </c>
      <c r="T3642">
        <f>WEEKNUM(G3642)</f>
        <v>42</v>
      </c>
      <c r="U3642">
        <f>YEAR(G3642)</f>
        <v>2025</v>
      </c>
      <c r="V3642" s="117">
        <f>IFERROR(Q3642/N3642,"0")</f>
        <v>0</v>
      </c>
    </row>
    <row r="3643" spans="1:22">
      <c r="A3643" t="str">
        <f>_xlfn.XLOOKUP(D3643,BN:BN,BO:BO)</f>
        <v>México</v>
      </c>
      <c r="B3643" t="s">
        <v>25</v>
      </c>
      <c r="C3643">
        <v>561</v>
      </c>
      <c r="D3643" t="str">
        <f>_xlfn.XLOOKUP(C3643,BH:BH,BI:BI)</f>
        <v>MinervaH</v>
      </c>
      <c r="E3643">
        <v>23966</v>
      </c>
      <c r="F3643" t="s">
        <v>4216</v>
      </c>
      <c r="G3643" s="63">
        <v>45935</v>
      </c>
      <c r="H3643" s="63">
        <v>45935</v>
      </c>
      <c r="I3643" t="s">
        <v>484</v>
      </c>
      <c r="J3643" t="str">
        <f>_xlfn.XLOOKUP(I3643,AS:AS,AU:AU)</f>
        <v>Vuelos</v>
      </c>
      <c r="K3643" t="s">
        <v>30</v>
      </c>
      <c r="L3643">
        <v>1550.7</v>
      </c>
      <c r="M3643">
        <f>L3643*_xlfn.XLOOKUP(K3643,AM:AM,AN:AN)</f>
        <v>74.433599999999998</v>
      </c>
      <c r="N3643">
        <f>L3643*_xlfn.XLOOKUP(K3643,AM:AM,AO:AO)</f>
        <v>86.839200000000005</v>
      </c>
      <c r="O3643">
        <v>0</v>
      </c>
      <c r="P3643">
        <f>O3643*_xlfn.XLOOKUP(K3643,AM:AM,AN:AN)</f>
        <v>0</v>
      </c>
      <c r="Q3643">
        <f>O3643*_xlfn.XLOOKUP(K3643,AM:AM,AO:AO)</f>
        <v>0</v>
      </c>
      <c r="R3643" t="str">
        <f>_xlfn.XLOOKUP(E3643,AF:AF,AG:AG)</f>
        <v>British Airways</v>
      </c>
      <c r="S3643" t="str">
        <f>_xlfn.XLOOKUP(E3643,AF:AF,AI:AI)</f>
        <v>United Kingdom</v>
      </c>
      <c r="T3643">
        <f>WEEKNUM(G3643)</f>
        <v>41</v>
      </c>
      <c r="U3643">
        <f>YEAR(G3643)</f>
        <v>2025</v>
      </c>
      <c r="V3643" s="117">
        <f>IFERROR(Q3643/N3643,"0")</f>
        <v>0</v>
      </c>
    </row>
    <row r="3644" spans="1:22">
      <c r="A3644" t="str">
        <f>_xlfn.XLOOKUP(D3644,BN:BN,BO:BO)</f>
        <v>México</v>
      </c>
      <c r="B3644" t="s">
        <v>25</v>
      </c>
      <c r="C3644">
        <v>561</v>
      </c>
      <c r="D3644" t="str">
        <f>_xlfn.XLOOKUP(C3644,BH:BH,BI:BI)</f>
        <v>MinervaH</v>
      </c>
      <c r="E3644">
        <v>23966</v>
      </c>
      <c r="F3644" t="s">
        <v>4217</v>
      </c>
      <c r="G3644" s="63">
        <v>45935</v>
      </c>
      <c r="H3644" s="63">
        <v>45935</v>
      </c>
      <c r="I3644" t="s">
        <v>484</v>
      </c>
      <c r="J3644" t="str">
        <f>_xlfn.XLOOKUP(I3644,AS:AS,AU:AU)</f>
        <v>Vuelos</v>
      </c>
      <c r="K3644" t="s">
        <v>30</v>
      </c>
      <c r="L3644">
        <v>1550.7</v>
      </c>
      <c r="M3644">
        <f>L3644*_xlfn.XLOOKUP(K3644,AM:AM,AN:AN)</f>
        <v>74.433599999999998</v>
      </c>
      <c r="N3644">
        <f>L3644*_xlfn.XLOOKUP(K3644,AM:AM,AO:AO)</f>
        <v>86.839200000000005</v>
      </c>
      <c r="O3644">
        <v>0</v>
      </c>
      <c r="P3644">
        <f>O3644*_xlfn.XLOOKUP(K3644,AM:AM,AN:AN)</f>
        <v>0</v>
      </c>
      <c r="Q3644">
        <f>O3644*_xlfn.XLOOKUP(K3644,AM:AM,AO:AO)</f>
        <v>0</v>
      </c>
      <c r="R3644" t="str">
        <f>_xlfn.XLOOKUP(E3644,AF:AF,AG:AG)</f>
        <v>British Airways</v>
      </c>
      <c r="S3644" t="str">
        <f>_xlfn.XLOOKUP(E3644,AF:AF,AI:AI)</f>
        <v>United Kingdom</v>
      </c>
      <c r="T3644">
        <f>WEEKNUM(G3644)</f>
        <v>41</v>
      </c>
      <c r="U3644">
        <f>YEAR(G3644)</f>
        <v>2025</v>
      </c>
      <c r="V3644" s="117">
        <f>IFERROR(Q3644/N3644,"0")</f>
        <v>0</v>
      </c>
    </row>
    <row r="3645" spans="1:22">
      <c r="A3645" t="str">
        <f>_xlfn.XLOOKUP(D3645,BN:BN,BO:BO)</f>
        <v>México</v>
      </c>
      <c r="B3645" t="s">
        <v>25</v>
      </c>
      <c r="C3645">
        <v>561</v>
      </c>
      <c r="D3645" t="str">
        <f>_xlfn.XLOOKUP(C3645,BH:BH,BI:BI)</f>
        <v>MinervaH</v>
      </c>
      <c r="E3645">
        <v>27195</v>
      </c>
      <c r="F3645" t="s">
        <v>4218</v>
      </c>
      <c r="G3645" s="63">
        <v>45942</v>
      </c>
      <c r="H3645" s="63">
        <v>45945</v>
      </c>
      <c r="I3645" t="s">
        <v>376</v>
      </c>
      <c r="J3645" t="str">
        <f>_xlfn.XLOOKUP(I3645,AS:AS,AU:AU)</f>
        <v>Hotel</v>
      </c>
      <c r="K3645" t="s">
        <v>30</v>
      </c>
      <c r="L3645">
        <v>36860.5</v>
      </c>
      <c r="M3645">
        <f>L3645*_xlfn.XLOOKUP(K3645,AM:AM,AN:AN)</f>
        <v>1769.3040000000001</v>
      </c>
      <c r="N3645">
        <f>L3645*_xlfn.XLOOKUP(K3645,AM:AM,AO:AO)</f>
        <v>2064.1880000000001</v>
      </c>
      <c r="O3645">
        <v>3686.05</v>
      </c>
      <c r="P3645">
        <f>O3645*_xlfn.XLOOKUP(K3645,AM:AM,AN:AN)</f>
        <v>176.93040000000002</v>
      </c>
      <c r="Q3645">
        <f>O3645*_xlfn.XLOOKUP(K3645,AM:AM,AO:AO)</f>
        <v>206.4188</v>
      </c>
      <c r="R3645" t="str">
        <f>_xlfn.XLOOKUP(E3645,AF:AF,AG:AG)</f>
        <v>CROSSING MANZONI</v>
      </c>
      <c r="S3645" t="str">
        <f>_xlfn.XLOOKUP(E3645,AF:AF,AI:AI)</f>
        <v>Italy</v>
      </c>
      <c r="T3645">
        <f>WEEKNUM(G3645)</f>
        <v>42</v>
      </c>
      <c r="U3645">
        <f>YEAR(G3645)</f>
        <v>2025</v>
      </c>
      <c r="V3645" s="117">
        <f>IFERROR(Q3645/N3645,"0")</f>
        <v>9.9999999999999992E-2</v>
      </c>
    </row>
    <row r="3646" spans="1:22">
      <c r="A3646" t="str">
        <f>_xlfn.XLOOKUP(D3646,BN:BN,BO:BO)</f>
        <v>México</v>
      </c>
      <c r="B3646" t="s">
        <v>25</v>
      </c>
      <c r="C3646">
        <v>561</v>
      </c>
      <c r="D3646" t="str">
        <f>_xlfn.XLOOKUP(C3646,BH:BH,BI:BI)</f>
        <v>MinervaH</v>
      </c>
      <c r="E3646">
        <v>0</v>
      </c>
      <c r="F3646" t="s">
        <v>3110</v>
      </c>
      <c r="G3646" s="63">
        <v>45931</v>
      </c>
      <c r="H3646" s="63">
        <v>45946</v>
      </c>
      <c r="I3646" t="s">
        <v>396</v>
      </c>
      <c r="J3646" t="str">
        <f>_xlfn.XLOOKUP(I3646,AS:AS,AU:AU)</f>
        <v>Honorarios</v>
      </c>
      <c r="K3646" t="s">
        <v>30</v>
      </c>
      <c r="L3646">
        <v>660.45</v>
      </c>
      <c r="M3646">
        <f>L3646*_xlfn.XLOOKUP(K3646,AM:AM,AN:AN)</f>
        <v>31.701600000000003</v>
      </c>
      <c r="N3646">
        <f>L3646*_xlfn.XLOOKUP(K3646,AM:AM,AO:AO)</f>
        <v>36.985200000000006</v>
      </c>
      <c r="O3646">
        <v>660.45</v>
      </c>
      <c r="P3646">
        <f>O3646*_xlfn.XLOOKUP(K3646,AM:AM,AN:AN)</f>
        <v>31.701600000000003</v>
      </c>
      <c r="Q3646">
        <f>O3646*_xlfn.XLOOKUP(K3646,AM:AM,AO:AO)</f>
        <v>36.985200000000006</v>
      </c>
      <c r="R3646" t="str">
        <f>_xlfn.XLOOKUP(E3646,AF:AF,AG:AG)</f>
        <v>FEES</v>
      </c>
      <c r="S3646">
        <f>_xlfn.XLOOKUP(E3646,AF:AF,AI:AI)</f>
        <v>0</v>
      </c>
      <c r="T3646">
        <f>WEEKNUM(G3646)</f>
        <v>40</v>
      </c>
      <c r="U3646">
        <f>YEAR(G3646)</f>
        <v>2025</v>
      </c>
      <c r="V3646" s="117">
        <f>IFERROR(Q3646/N3646,"0")</f>
        <v>1</v>
      </c>
    </row>
    <row r="3647" spans="1:22">
      <c r="A3647" t="str">
        <f>_xlfn.XLOOKUP(D3647,BN:BN,BO:BO)</f>
        <v>México</v>
      </c>
      <c r="B3647" t="s">
        <v>25</v>
      </c>
      <c r="C3647">
        <v>562</v>
      </c>
      <c r="D3647" t="str">
        <f>_xlfn.XLOOKUP(C3647,BH:BH,BI:BI)</f>
        <v>LuisHdz</v>
      </c>
      <c r="E3647">
        <v>30164</v>
      </c>
      <c r="F3647" t="s">
        <v>4219</v>
      </c>
      <c r="G3647" s="63">
        <v>45891</v>
      </c>
      <c r="H3647" s="63">
        <v>45892</v>
      </c>
      <c r="I3647" t="s">
        <v>376</v>
      </c>
      <c r="J3647" t="str">
        <f>_xlfn.XLOOKUP(I3647,AS:AS,AU:AU)</f>
        <v>Hotel</v>
      </c>
      <c r="K3647" t="s">
        <v>33</v>
      </c>
      <c r="L3647">
        <v>2837.24</v>
      </c>
      <c r="M3647">
        <f>L3647*_xlfn.XLOOKUP(K3647,AM:AM,AN:AN)</f>
        <v>2440.0263999999997</v>
      </c>
      <c r="N3647">
        <f>L3647*_xlfn.XLOOKUP(K3647,AM:AM,AO:AO)</f>
        <v>2837.24</v>
      </c>
      <c r="O3647">
        <v>345.45</v>
      </c>
      <c r="P3647">
        <f>O3647*_xlfn.XLOOKUP(K3647,AM:AM,AN:AN)</f>
        <v>297.08699999999999</v>
      </c>
      <c r="Q3647">
        <f>O3647*_xlfn.XLOOKUP(K3647,AM:AM,AO:AO)</f>
        <v>345.45</v>
      </c>
      <c r="R3647" t="str">
        <f>_xlfn.XLOOKUP(E3647,AF:AF,AG:AG)</f>
        <v>RAFFLES BOSTON</v>
      </c>
      <c r="S3647" t="str">
        <f>_xlfn.XLOOKUP(E3647,AF:AF,AI:AI)</f>
        <v>United States</v>
      </c>
      <c r="T3647">
        <f>WEEKNUM(G3647)</f>
        <v>34</v>
      </c>
      <c r="U3647">
        <f>YEAR(G3647)</f>
        <v>2025</v>
      </c>
      <c r="V3647" s="117">
        <f>IFERROR(Q3647/N3647,"0")</f>
        <v>0.12175564985690319</v>
      </c>
    </row>
    <row r="3648" spans="1:22">
      <c r="A3648" t="str">
        <f>_xlfn.XLOOKUP(D3648,BN:BN,BO:BO)</f>
        <v>México</v>
      </c>
      <c r="B3648" t="s">
        <v>25</v>
      </c>
      <c r="C3648">
        <v>563</v>
      </c>
      <c r="D3648" t="str">
        <f>_xlfn.XLOOKUP(C3648,BH:BH,BI:BI)</f>
        <v>LuisHdz</v>
      </c>
      <c r="E3648">
        <v>30165</v>
      </c>
      <c r="F3648" t="s">
        <v>4220</v>
      </c>
      <c r="G3648" s="63">
        <v>45926</v>
      </c>
      <c r="H3648" s="63">
        <v>45928</v>
      </c>
      <c r="I3648" t="s">
        <v>376</v>
      </c>
      <c r="J3648" t="str">
        <f>_xlfn.XLOOKUP(I3648,AS:AS,AU:AU)</f>
        <v>Hotel</v>
      </c>
      <c r="K3648" t="s">
        <v>33</v>
      </c>
      <c r="L3648">
        <v>4052.46</v>
      </c>
      <c r="M3648">
        <f>L3648*_xlfn.XLOOKUP(K3648,AM:AM,AN:AN)</f>
        <v>3485.1156000000001</v>
      </c>
      <c r="N3648">
        <f>L3648*_xlfn.XLOOKUP(K3648,AM:AM,AO:AO)</f>
        <v>4052.46</v>
      </c>
      <c r="O3648">
        <v>348</v>
      </c>
      <c r="P3648">
        <f>O3648*_xlfn.XLOOKUP(K3648,AM:AM,AN:AN)</f>
        <v>299.27999999999997</v>
      </c>
      <c r="Q3648">
        <f>O3648*_xlfn.XLOOKUP(K3648,AM:AM,AO:AO)</f>
        <v>348</v>
      </c>
      <c r="R3648" t="str">
        <f>_xlfn.XLOOKUP(E3648,AF:AF,AG:AG)</f>
        <v>FOUR SEASONS HOTEL BOSTON</v>
      </c>
      <c r="S3648" t="str">
        <f>_xlfn.XLOOKUP(E3648,AF:AF,AI:AI)</f>
        <v>United States</v>
      </c>
      <c r="T3648">
        <f>WEEKNUM(G3648)</f>
        <v>39</v>
      </c>
      <c r="U3648">
        <f>YEAR(G3648)</f>
        <v>2025</v>
      </c>
      <c r="V3648" s="117">
        <f>IFERROR(Q3648/N3648,"0")</f>
        <v>8.5873765564620008E-2</v>
      </c>
    </row>
    <row r="3649" spans="1:22">
      <c r="A3649" t="str">
        <f>_xlfn.XLOOKUP(D3649,BN:BN,BO:BO)</f>
        <v>México</v>
      </c>
      <c r="B3649" t="s">
        <v>25</v>
      </c>
      <c r="C3649">
        <v>563</v>
      </c>
      <c r="D3649" t="str">
        <f>_xlfn.XLOOKUP(C3649,BH:BH,BI:BI)</f>
        <v>LuisHdz</v>
      </c>
      <c r="E3649">
        <v>30165</v>
      </c>
      <c r="F3649" t="s">
        <v>4221</v>
      </c>
      <c r="G3649" s="63">
        <v>45926</v>
      </c>
      <c r="H3649" s="63">
        <v>45928</v>
      </c>
      <c r="I3649" t="s">
        <v>376</v>
      </c>
      <c r="J3649" t="str">
        <f>_xlfn.XLOOKUP(I3649,AS:AS,AU:AU)</f>
        <v>Hotel</v>
      </c>
      <c r="K3649" t="s">
        <v>33</v>
      </c>
      <c r="L3649">
        <v>4786.1000000000004</v>
      </c>
      <c r="M3649">
        <f>L3649*_xlfn.XLOOKUP(K3649,AM:AM,AN:AN)</f>
        <v>4116.0460000000003</v>
      </c>
      <c r="N3649">
        <f>L3649*_xlfn.XLOOKUP(K3649,AM:AM,AO:AO)</f>
        <v>4786.1000000000004</v>
      </c>
      <c r="O3649">
        <v>411</v>
      </c>
      <c r="P3649">
        <f>O3649*_xlfn.XLOOKUP(K3649,AM:AM,AN:AN)</f>
        <v>353.46</v>
      </c>
      <c r="Q3649">
        <f>O3649*_xlfn.XLOOKUP(K3649,AM:AM,AO:AO)</f>
        <v>411</v>
      </c>
      <c r="R3649" t="str">
        <f>_xlfn.XLOOKUP(E3649,AF:AF,AG:AG)</f>
        <v>FOUR SEASONS HOTEL BOSTON</v>
      </c>
      <c r="S3649" t="str">
        <f>_xlfn.XLOOKUP(E3649,AF:AF,AI:AI)</f>
        <v>United States</v>
      </c>
      <c r="T3649">
        <f>WEEKNUM(G3649)</f>
        <v>39</v>
      </c>
      <c r="U3649">
        <f>YEAR(G3649)</f>
        <v>2025</v>
      </c>
      <c r="V3649" s="117">
        <f>IFERROR(Q3649/N3649,"0")</f>
        <v>8.5873675852990952E-2</v>
      </c>
    </row>
    <row r="3650" spans="1:22">
      <c r="A3650" t="str">
        <f>_xlfn.XLOOKUP(D3650,BN:BN,BO:BO)</f>
        <v>México</v>
      </c>
      <c r="B3650" t="s">
        <v>25</v>
      </c>
      <c r="C3650">
        <v>564</v>
      </c>
      <c r="D3650" t="str">
        <f>_xlfn.XLOOKUP(C3650,BH:BH,BI:BI)</f>
        <v>VeronicaN</v>
      </c>
      <c r="E3650">
        <v>0</v>
      </c>
      <c r="F3650" t="s">
        <v>4222</v>
      </c>
      <c r="G3650" s="63">
        <v>46010</v>
      </c>
      <c r="H3650" s="63">
        <v>46037</v>
      </c>
      <c r="I3650" t="s">
        <v>396</v>
      </c>
      <c r="J3650" t="str">
        <f>_xlfn.XLOOKUP(I3650,AS:AS,AU:AU)</f>
        <v>Honorarios</v>
      </c>
      <c r="K3650" t="s">
        <v>33</v>
      </c>
      <c r="L3650">
        <v>210</v>
      </c>
      <c r="M3650">
        <f>L3650*_xlfn.XLOOKUP(K3650,AM:AM,AN:AN)</f>
        <v>180.6</v>
      </c>
      <c r="N3650">
        <f>L3650*_xlfn.XLOOKUP(K3650,AM:AM,AO:AO)</f>
        <v>210</v>
      </c>
      <c r="O3650">
        <v>210</v>
      </c>
      <c r="P3650">
        <f>O3650*_xlfn.XLOOKUP(K3650,AM:AM,AN:AN)</f>
        <v>180.6</v>
      </c>
      <c r="Q3650">
        <f>O3650*_xlfn.XLOOKUP(K3650,AM:AM,AO:AO)</f>
        <v>210</v>
      </c>
      <c r="R3650" t="str">
        <f>_xlfn.XLOOKUP(E3650,AF:AF,AG:AG)</f>
        <v>FEES</v>
      </c>
      <c r="S3650">
        <f>_xlfn.XLOOKUP(E3650,AF:AF,AI:AI)</f>
        <v>0</v>
      </c>
      <c r="T3650">
        <f>WEEKNUM(G3650)</f>
        <v>51</v>
      </c>
      <c r="U3650">
        <f>YEAR(G3650)</f>
        <v>2025</v>
      </c>
      <c r="V3650" s="117">
        <f>IFERROR(Q3650/N3650,"0")</f>
        <v>1</v>
      </c>
    </row>
    <row r="3651" spans="1:22">
      <c r="A3651" t="str">
        <f>_xlfn.XLOOKUP(D3651,BN:BN,BO:BO)</f>
        <v>México</v>
      </c>
      <c r="B3651" t="s">
        <v>25</v>
      </c>
      <c r="C3651">
        <v>564</v>
      </c>
      <c r="D3651" t="str">
        <f>_xlfn.XLOOKUP(C3651,BH:BH,BI:BI)</f>
        <v>VeronicaN</v>
      </c>
      <c r="E3651">
        <v>28934</v>
      </c>
      <c r="F3651" t="s">
        <v>4223</v>
      </c>
      <c r="G3651" s="63">
        <v>46012</v>
      </c>
      <c r="H3651" s="63">
        <v>46037</v>
      </c>
      <c r="I3651" t="s">
        <v>366</v>
      </c>
      <c r="J3651" t="str">
        <f>_xlfn.XLOOKUP(I3651,AS:AS,AU:AU)</f>
        <v>Vuelos</v>
      </c>
      <c r="K3651" t="s">
        <v>33</v>
      </c>
      <c r="L3651">
        <v>1817.8</v>
      </c>
      <c r="M3651">
        <f>L3651*_xlfn.XLOOKUP(K3651,AM:AM,AN:AN)</f>
        <v>1563.308</v>
      </c>
      <c r="N3651">
        <f>L3651*_xlfn.XLOOKUP(K3651,AM:AM,AO:AO)</f>
        <v>1817.8</v>
      </c>
      <c r="O3651">
        <v>0</v>
      </c>
      <c r="P3651">
        <f>O3651*_xlfn.XLOOKUP(K3651,AM:AM,AN:AN)</f>
        <v>0</v>
      </c>
      <c r="Q3651">
        <f>O3651*_xlfn.XLOOKUP(K3651,AM:AM,AO:AO)</f>
        <v>0</v>
      </c>
      <c r="R3651" t="str">
        <f>_xlfn.XLOOKUP(E3651,AF:AF,AG:AG)</f>
        <v>F1S USA</v>
      </c>
      <c r="S3651" t="str">
        <f>_xlfn.XLOOKUP(E3651,AF:AF,AI:AI)</f>
        <v>United States</v>
      </c>
      <c r="T3651">
        <f>WEEKNUM(G3651)</f>
        <v>52</v>
      </c>
      <c r="U3651">
        <f>YEAR(G3651)</f>
        <v>2025</v>
      </c>
      <c r="V3651" s="117">
        <f>IFERROR(Q3651/N3651,"0")</f>
        <v>0</v>
      </c>
    </row>
    <row r="3652" spans="1:22">
      <c r="A3652" t="str">
        <f>_xlfn.XLOOKUP(D3652,BN:BN,BO:BO)</f>
        <v>México</v>
      </c>
      <c r="B3652" t="s">
        <v>25</v>
      </c>
      <c r="C3652">
        <v>564</v>
      </c>
      <c r="D3652" t="str">
        <f>_xlfn.XLOOKUP(C3652,BH:BH,BI:BI)</f>
        <v>VeronicaN</v>
      </c>
      <c r="E3652">
        <v>28934</v>
      </c>
      <c r="F3652" t="s">
        <v>4224</v>
      </c>
      <c r="G3652" s="63">
        <v>46012</v>
      </c>
      <c r="H3652" t="s">
        <v>218</v>
      </c>
      <c r="I3652" t="s">
        <v>366</v>
      </c>
      <c r="J3652" t="str">
        <f>_xlfn.XLOOKUP(I3652,AS:AS,AU:AU)</f>
        <v>Vuelos</v>
      </c>
      <c r="K3652" t="s">
        <v>33</v>
      </c>
      <c r="L3652">
        <v>1817.8</v>
      </c>
      <c r="M3652">
        <f>L3652*_xlfn.XLOOKUP(K3652,AM:AM,AN:AN)</f>
        <v>1563.308</v>
      </c>
      <c r="N3652">
        <f>L3652*_xlfn.XLOOKUP(K3652,AM:AM,AO:AO)</f>
        <v>1817.8</v>
      </c>
      <c r="O3652">
        <v>0</v>
      </c>
      <c r="P3652">
        <f>O3652*_xlfn.XLOOKUP(K3652,AM:AM,AN:AN)</f>
        <v>0</v>
      </c>
      <c r="Q3652">
        <f>O3652*_xlfn.XLOOKUP(K3652,AM:AM,AO:AO)</f>
        <v>0</v>
      </c>
      <c r="R3652" t="str">
        <f>_xlfn.XLOOKUP(E3652,AF:AF,AG:AG)</f>
        <v>F1S USA</v>
      </c>
      <c r="S3652" t="str">
        <f>_xlfn.XLOOKUP(E3652,AF:AF,AI:AI)</f>
        <v>United States</v>
      </c>
      <c r="T3652">
        <f>WEEKNUM(G3652)</f>
        <v>52</v>
      </c>
      <c r="U3652">
        <f>YEAR(G3652)</f>
        <v>2025</v>
      </c>
      <c r="V3652" s="117">
        <f>IFERROR(Q3652/N3652,"0")</f>
        <v>0</v>
      </c>
    </row>
    <row r="3653" spans="1:22">
      <c r="A3653" t="str">
        <f>_xlfn.XLOOKUP(D3653,BN:BN,BO:BO)</f>
        <v>México</v>
      </c>
      <c r="B3653" t="s">
        <v>25</v>
      </c>
      <c r="C3653">
        <v>564</v>
      </c>
      <c r="D3653" t="str">
        <f>_xlfn.XLOOKUP(C3653,BH:BH,BI:BI)</f>
        <v>VeronicaN</v>
      </c>
      <c r="E3653">
        <v>28934</v>
      </c>
      <c r="F3653" t="s">
        <v>3140</v>
      </c>
      <c r="G3653" s="63">
        <v>46012</v>
      </c>
      <c r="H3653" t="s">
        <v>218</v>
      </c>
      <c r="I3653" t="s">
        <v>366</v>
      </c>
      <c r="J3653" t="str">
        <f>_xlfn.XLOOKUP(I3653,AS:AS,AU:AU)</f>
        <v>Vuelos</v>
      </c>
      <c r="K3653" t="s">
        <v>33</v>
      </c>
      <c r="L3653">
        <v>1817.8</v>
      </c>
      <c r="M3653">
        <f>L3653*_xlfn.XLOOKUP(K3653,AM:AM,AN:AN)</f>
        <v>1563.308</v>
      </c>
      <c r="N3653">
        <f>L3653*_xlfn.XLOOKUP(K3653,AM:AM,AO:AO)</f>
        <v>1817.8</v>
      </c>
      <c r="O3653">
        <v>0</v>
      </c>
      <c r="P3653">
        <f>O3653*_xlfn.XLOOKUP(K3653,AM:AM,AN:AN)</f>
        <v>0</v>
      </c>
      <c r="Q3653">
        <f>O3653*_xlfn.XLOOKUP(K3653,AM:AM,AO:AO)</f>
        <v>0</v>
      </c>
      <c r="R3653" t="str">
        <f>_xlfn.XLOOKUP(E3653,AF:AF,AG:AG)</f>
        <v>F1S USA</v>
      </c>
      <c r="S3653" t="str">
        <f>_xlfn.XLOOKUP(E3653,AF:AF,AI:AI)</f>
        <v>United States</v>
      </c>
      <c r="T3653">
        <f>WEEKNUM(G3653)</f>
        <v>52</v>
      </c>
      <c r="U3653">
        <f>YEAR(G3653)</f>
        <v>2025</v>
      </c>
      <c r="V3653" s="117">
        <f>IFERROR(Q3653/N3653,"0")</f>
        <v>0</v>
      </c>
    </row>
    <row r="3654" spans="1:22">
      <c r="A3654" t="str">
        <f>_xlfn.XLOOKUP(D3654,BN:BN,BO:BO)</f>
        <v>México</v>
      </c>
      <c r="B3654" t="s">
        <v>25</v>
      </c>
      <c r="C3654">
        <v>564</v>
      </c>
      <c r="D3654" t="str">
        <f>_xlfn.XLOOKUP(C3654,BH:BH,BI:BI)</f>
        <v>VeronicaN</v>
      </c>
      <c r="E3654">
        <v>28934</v>
      </c>
      <c r="F3654" t="s">
        <v>3518</v>
      </c>
      <c r="G3654" s="63">
        <v>46012</v>
      </c>
      <c r="H3654" t="s">
        <v>218</v>
      </c>
      <c r="I3654" t="s">
        <v>366</v>
      </c>
      <c r="J3654" t="str">
        <f>_xlfn.XLOOKUP(I3654,AS:AS,AU:AU)</f>
        <v>Vuelos</v>
      </c>
      <c r="K3654" t="s">
        <v>33</v>
      </c>
      <c r="L3654">
        <v>1817.8</v>
      </c>
      <c r="M3654">
        <f>L3654*_xlfn.XLOOKUP(K3654,AM:AM,AN:AN)</f>
        <v>1563.308</v>
      </c>
      <c r="N3654">
        <f>L3654*_xlfn.XLOOKUP(K3654,AM:AM,AO:AO)</f>
        <v>1817.8</v>
      </c>
      <c r="O3654">
        <v>0</v>
      </c>
      <c r="P3654">
        <f>O3654*_xlfn.XLOOKUP(K3654,AM:AM,AN:AN)</f>
        <v>0</v>
      </c>
      <c r="Q3654">
        <f>O3654*_xlfn.XLOOKUP(K3654,AM:AM,AO:AO)</f>
        <v>0</v>
      </c>
      <c r="R3654" t="str">
        <f>_xlfn.XLOOKUP(E3654,AF:AF,AG:AG)</f>
        <v>F1S USA</v>
      </c>
      <c r="S3654" t="str">
        <f>_xlfn.XLOOKUP(E3654,AF:AF,AI:AI)</f>
        <v>United States</v>
      </c>
      <c r="T3654">
        <f>WEEKNUM(G3654)</f>
        <v>52</v>
      </c>
      <c r="U3654">
        <f>YEAR(G3654)</f>
        <v>2025</v>
      </c>
      <c r="V3654" s="117">
        <f>IFERROR(Q3654/N3654,"0")</f>
        <v>0</v>
      </c>
    </row>
    <row r="3655" spans="1:22">
      <c r="A3655" t="str">
        <f>_xlfn.XLOOKUP(D3655,BN:BN,BO:BO)</f>
        <v>México</v>
      </c>
      <c r="B3655" t="s">
        <v>25</v>
      </c>
      <c r="C3655">
        <v>564</v>
      </c>
      <c r="D3655" t="str">
        <f>_xlfn.XLOOKUP(C3655,BH:BH,BI:BI)</f>
        <v>VeronicaN</v>
      </c>
      <c r="E3655">
        <v>28934</v>
      </c>
      <c r="F3655" t="s">
        <v>4223</v>
      </c>
      <c r="G3655" s="63">
        <v>46033</v>
      </c>
      <c r="H3655" t="s">
        <v>218</v>
      </c>
      <c r="I3655" t="s">
        <v>366</v>
      </c>
      <c r="J3655" t="str">
        <f>_xlfn.XLOOKUP(I3655,AS:AS,AU:AU)</f>
        <v>Vuelos</v>
      </c>
      <c r="K3655" t="s">
        <v>33</v>
      </c>
      <c r="L3655">
        <v>1160.31</v>
      </c>
      <c r="M3655">
        <f>L3655*_xlfn.XLOOKUP(K3655,AM:AM,AN:AN)</f>
        <v>997.86659999999995</v>
      </c>
      <c r="N3655">
        <f>L3655*_xlfn.XLOOKUP(K3655,AM:AM,AO:AO)</f>
        <v>1160.31</v>
      </c>
      <c r="O3655">
        <v>0</v>
      </c>
      <c r="P3655">
        <f>O3655*_xlfn.XLOOKUP(K3655,AM:AM,AN:AN)</f>
        <v>0</v>
      </c>
      <c r="Q3655">
        <f>O3655*_xlfn.XLOOKUP(K3655,AM:AM,AO:AO)</f>
        <v>0</v>
      </c>
      <c r="R3655" t="str">
        <f>_xlfn.XLOOKUP(E3655,AF:AF,AG:AG)</f>
        <v>F1S USA</v>
      </c>
      <c r="S3655" t="str">
        <f>_xlfn.XLOOKUP(E3655,AF:AF,AI:AI)</f>
        <v>United States</v>
      </c>
      <c r="T3655">
        <f>WEEKNUM(G3655)</f>
        <v>3</v>
      </c>
      <c r="U3655">
        <f>YEAR(G3655)</f>
        <v>2026</v>
      </c>
      <c r="V3655" s="117">
        <f>IFERROR(Q3655/N3655,"0")</f>
        <v>0</v>
      </c>
    </row>
    <row r="3656" spans="1:22">
      <c r="A3656" t="str">
        <f>_xlfn.XLOOKUP(D3656,BN:BN,BO:BO)</f>
        <v>México</v>
      </c>
      <c r="B3656" t="s">
        <v>25</v>
      </c>
      <c r="C3656">
        <v>564</v>
      </c>
      <c r="D3656" t="str">
        <f>_xlfn.XLOOKUP(C3656,BH:BH,BI:BI)</f>
        <v>VeronicaN</v>
      </c>
      <c r="E3656">
        <v>28934</v>
      </c>
      <c r="F3656" t="s">
        <v>4224</v>
      </c>
      <c r="G3656" s="63">
        <v>46033</v>
      </c>
      <c r="H3656" t="s">
        <v>218</v>
      </c>
      <c r="I3656" t="s">
        <v>366</v>
      </c>
      <c r="J3656" t="str">
        <f>_xlfn.XLOOKUP(I3656,AS:AS,AU:AU)</f>
        <v>Vuelos</v>
      </c>
      <c r="K3656" t="s">
        <v>33</v>
      </c>
      <c r="L3656">
        <v>1160.31</v>
      </c>
      <c r="M3656">
        <f>L3656*_xlfn.XLOOKUP(K3656,AM:AM,AN:AN)</f>
        <v>997.86659999999995</v>
      </c>
      <c r="N3656">
        <f>L3656*_xlfn.XLOOKUP(K3656,AM:AM,AO:AO)</f>
        <v>1160.31</v>
      </c>
      <c r="O3656">
        <v>0</v>
      </c>
      <c r="P3656">
        <f>O3656*_xlfn.XLOOKUP(K3656,AM:AM,AN:AN)</f>
        <v>0</v>
      </c>
      <c r="Q3656">
        <f>O3656*_xlfn.XLOOKUP(K3656,AM:AM,AO:AO)</f>
        <v>0</v>
      </c>
      <c r="R3656" t="str">
        <f>_xlfn.XLOOKUP(E3656,AF:AF,AG:AG)</f>
        <v>F1S USA</v>
      </c>
      <c r="S3656" t="str">
        <f>_xlfn.XLOOKUP(E3656,AF:AF,AI:AI)</f>
        <v>United States</v>
      </c>
      <c r="T3656">
        <f>WEEKNUM(G3656)</f>
        <v>3</v>
      </c>
      <c r="U3656">
        <f>YEAR(G3656)</f>
        <v>2026</v>
      </c>
      <c r="V3656" s="117">
        <f>IFERROR(Q3656/N3656,"0")</f>
        <v>0</v>
      </c>
    </row>
    <row r="3657" spans="1:22">
      <c r="A3657" t="str">
        <f>_xlfn.XLOOKUP(D3657,BN:BN,BO:BO)</f>
        <v>México</v>
      </c>
      <c r="B3657" t="s">
        <v>25</v>
      </c>
      <c r="C3657">
        <v>564</v>
      </c>
      <c r="D3657" t="str">
        <f>_xlfn.XLOOKUP(C3657,BH:BH,BI:BI)</f>
        <v>VeronicaN</v>
      </c>
      <c r="E3657">
        <v>28934</v>
      </c>
      <c r="F3657" t="s">
        <v>3140</v>
      </c>
      <c r="G3657" s="63">
        <v>46033</v>
      </c>
      <c r="H3657" t="s">
        <v>218</v>
      </c>
      <c r="I3657" t="s">
        <v>366</v>
      </c>
      <c r="J3657" t="str">
        <f>_xlfn.XLOOKUP(I3657,AS:AS,AU:AU)</f>
        <v>Vuelos</v>
      </c>
      <c r="K3657" t="s">
        <v>33</v>
      </c>
      <c r="L3657">
        <v>1160.31</v>
      </c>
      <c r="M3657">
        <f>L3657*_xlfn.XLOOKUP(K3657,AM:AM,AN:AN)</f>
        <v>997.86659999999995</v>
      </c>
      <c r="N3657">
        <f>L3657*_xlfn.XLOOKUP(K3657,AM:AM,AO:AO)</f>
        <v>1160.31</v>
      </c>
      <c r="O3657">
        <v>0</v>
      </c>
      <c r="P3657">
        <f>O3657*_xlfn.XLOOKUP(K3657,AM:AM,AN:AN)</f>
        <v>0</v>
      </c>
      <c r="Q3657">
        <f>O3657*_xlfn.XLOOKUP(K3657,AM:AM,AO:AO)</f>
        <v>0</v>
      </c>
      <c r="R3657" t="str">
        <f>_xlfn.XLOOKUP(E3657,AF:AF,AG:AG)</f>
        <v>F1S USA</v>
      </c>
      <c r="S3657" t="str">
        <f>_xlfn.XLOOKUP(E3657,AF:AF,AI:AI)</f>
        <v>United States</v>
      </c>
      <c r="T3657">
        <f>WEEKNUM(G3657)</f>
        <v>3</v>
      </c>
      <c r="U3657">
        <f>YEAR(G3657)</f>
        <v>2026</v>
      </c>
      <c r="V3657" s="117">
        <f>IFERROR(Q3657/N3657,"0")</f>
        <v>0</v>
      </c>
    </row>
    <row r="3658" spans="1:22">
      <c r="A3658" t="str">
        <f>_xlfn.XLOOKUP(D3658,BN:BN,BO:BO)</f>
        <v>México</v>
      </c>
      <c r="B3658" t="s">
        <v>25</v>
      </c>
      <c r="C3658">
        <v>564</v>
      </c>
      <c r="D3658" t="str">
        <f>_xlfn.XLOOKUP(C3658,BH:BH,BI:BI)</f>
        <v>VeronicaN</v>
      </c>
      <c r="E3658">
        <v>28934</v>
      </c>
      <c r="F3658" t="s">
        <v>3518</v>
      </c>
      <c r="G3658" s="63">
        <v>46033</v>
      </c>
      <c r="H3658" t="s">
        <v>218</v>
      </c>
      <c r="I3658" t="s">
        <v>366</v>
      </c>
      <c r="J3658" t="str">
        <f>_xlfn.XLOOKUP(I3658,AS:AS,AU:AU)</f>
        <v>Vuelos</v>
      </c>
      <c r="K3658" t="s">
        <v>33</v>
      </c>
      <c r="L3658">
        <v>1160.31</v>
      </c>
      <c r="M3658">
        <f>L3658*_xlfn.XLOOKUP(K3658,AM:AM,AN:AN)</f>
        <v>997.86659999999995</v>
      </c>
      <c r="N3658">
        <f>L3658*_xlfn.XLOOKUP(K3658,AM:AM,AO:AO)</f>
        <v>1160.31</v>
      </c>
      <c r="O3658">
        <v>0</v>
      </c>
      <c r="P3658">
        <f>O3658*_xlfn.XLOOKUP(K3658,AM:AM,AN:AN)</f>
        <v>0</v>
      </c>
      <c r="Q3658">
        <f>O3658*_xlfn.XLOOKUP(K3658,AM:AM,AO:AO)</f>
        <v>0</v>
      </c>
      <c r="R3658" t="str">
        <f>_xlfn.XLOOKUP(E3658,AF:AF,AG:AG)</f>
        <v>F1S USA</v>
      </c>
      <c r="S3658" t="str">
        <f>_xlfn.XLOOKUP(E3658,AF:AF,AI:AI)</f>
        <v>United States</v>
      </c>
      <c r="T3658">
        <f>WEEKNUM(G3658)</f>
        <v>3</v>
      </c>
      <c r="U3658">
        <f>YEAR(G3658)</f>
        <v>2026</v>
      </c>
      <c r="V3658" s="117">
        <f>IFERROR(Q3658/N3658,"0")</f>
        <v>0</v>
      </c>
    </row>
    <row r="3659" spans="1:22">
      <c r="A3659" t="str">
        <f>_xlfn.XLOOKUP(D3659,BN:BN,BO:BO)</f>
        <v>México</v>
      </c>
      <c r="B3659" t="s">
        <v>25</v>
      </c>
      <c r="C3659">
        <v>564</v>
      </c>
      <c r="D3659" t="str">
        <f>_xlfn.XLOOKUP(C3659,BH:BH,BI:BI)</f>
        <v>VeronicaN</v>
      </c>
      <c r="E3659">
        <v>28934</v>
      </c>
      <c r="F3659" t="s">
        <v>3139</v>
      </c>
      <c r="G3659" s="63">
        <v>46033</v>
      </c>
      <c r="H3659" t="s">
        <v>218</v>
      </c>
      <c r="I3659" t="s">
        <v>366</v>
      </c>
      <c r="J3659" t="str">
        <f>_xlfn.XLOOKUP(I3659,AS:AS,AU:AU)</f>
        <v>Vuelos</v>
      </c>
      <c r="K3659" t="s">
        <v>33</v>
      </c>
      <c r="L3659">
        <v>1059.31</v>
      </c>
      <c r="M3659">
        <f>L3659*_xlfn.XLOOKUP(K3659,AM:AM,AN:AN)</f>
        <v>911.00659999999993</v>
      </c>
      <c r="N3659">
        <f>L3659*_xlfn.XLOOKUP(K3659,AM:AM,AO:AO)</f>
        <v>1059.31</v>
      </c>
      <c r="O3659">
        <v>0</v>
      </c>
      <c r="P3659">
        <f>O3659*_xlfn.XLOOKUP(K3659,AM:AM,AN:AN)</f>
        <v>0</v>
      </c>
      <c r="Q3659">
        <f>O3659*_xlfn.XLOOKUP(K3659,AM:AM,AO:AO)</f>
        <v>0</v>
      </c>
      <c r="R3659" t="str">
        <f>_xlfn.XLOOKUP(E3659,AF:AF,AG:AG)</f>
        <v>F1S USA</v>
      </c>
      <c r="S3659" t="str">
        <f>_xlfn.XLOOKUP(E3659,AF:AF,AI:AI)</f>
        <v>United States</v>
      </c>
      <c r="T3659">
        <f>WEEKNUM(G3659)</f>
        <v>3</v>
      </c>
      <c r="U3659">
        <f>YEAR(G3659)</f>
        <v>2026</v>
      </c>
      <c r="V3659" s="117">
        <f>IFERROR(Q3659/N3659,"0")</f>
        <v>0</v>
      </c>
    </row>
    <row r="3660" spans="1:22">
      <c r="A3660" t="str">
        <f>_xlfn.XLOOKUP(D3660,BN:BN,BO:BO)</f>
        <v>México</v>
      </c>
      <c r="B3660" t="s">
        <v>25</v>
      </c>
      <c r="C3660">
        <v>564</v>
      </c>
      <c r="D3660" t="str">
        <f>_xlfn.XLOOKUP(C3660,BH:BH,BI:BI)</f>
        <v>VeronicaN</v>
      </c>
      <c r="E3660">
        <v>28934</v>
      </c>
      <c r="F3660" t="s">
        <v>3518</v>
      </c>
      <c r="G3660" s="63">
        <v>46026</v>
      </c>
      <c r="H3660" t="s">
        <v>218</v>
      </c>
      <c r="I3660" t="s">
        <v>366</v>
      </c>
      <c r="J3660" t="str">
        <f>_xlfn.XLOOKUP(I3660,AS:AS,AU:AU)</f>
        <v>Vuelos</v>
      </c>
      <c r="K3660" t="s">
        <v>33</v>
      </c>
      <c r="L3660">
        <v>893.8</v>
      </c>
      <c r="M3660">
        <f>L3660*_xlfn.XLOOKUP(K3660,AM:AM,AN:AN)</f>
        <v>768.66799999999989</v>
      </c>
      <c r="N3660">
        <f>L3660*_xlfn.XLOOKUP(K3660,AM:AM,AO:AO)</f>
        <v>893.8</v>
      </c>
      <c r="O3660">
        <v>0</v>
      </c>
      <c r="P3660">
        <f>O3660*_xlfn.XLOOKUP(K3660,AM:AM,AN:AN)</f>
        <v>0</v>
      </c>
      <c r="Q3660">
        <f>O3660*_xlfn.XLOOKUP(K3660,AM:AM,AO:AO)</f>
        <v>0</v>
      </c>
      <c r="R3660" t="str">
        <f>_xlfn.XLOOKUP(E3660,AF:AF,AG:AG)</f>
        <v>F1S USA</v>
      </c>
      <c r="S3660" t="str">
        <f>_xlfn.XLOOKUP(E3660,AF:AF,AI:AI)</f>
        <v>United States</v>
      </c>
      <c r="T3660">
        <f>WEEKNUM(G3660)</f>
        <v>2</v>
      </c>
      <c r="U3660">
        <f>YEAR(G3660)</f>
        <v>2026</v>
      </c>
      <c r="V3660" s="117">
        <f>IFERROR(Q3660/N3660,"0")</f>
        <v>0</v>
      </c>
    </row>
    <row r="3661" spans="1:22">
      <c r="A3661" t="str">
        <f>_xlfn.XLOOKUP(D3661,BN:BN,BO:BO)</f>
        <v>México</v>
      </c>
      <c r="B3661" t="s">
        <v>25</v>
      </c>
      <c r="C3661">
        <v>564</v>
      </c>
      <c r="D3661" t="str">
        <f>_xlfn.XLOOKUP(C3661,BH:BH,BI:BI)</f>
        <v>VeronicaN</v>
      </c>
      <c r="E3661">
        <v>28934</v>
      </c>
      <c r="F3661" t="s">
        <v>2932</v>
      </c>
      <c r="G3661" s="63">
        <v>46026</v>
      </c>
      <c r="H3661" t="s">
        <v>218</v>
      </c>
      <c r="I3661" t="s">
        <v>366</v>
      </c>
      <c r="J3661" t="str">
        <f>_xlfn.XLOOKUP(I3661,AS:AS,AU:AU)</f>
        <v>Vuelos</v>
      </c>
      <c r="K3661" t="s">
        <v>33</v>
      </c>
      <c r="L3661">
        <v>893.8</v>
      </c>
      <c r="M3661">
        <f>L3661*_xlfn.XLOOKUP(K3661,AM:AM,AN:AN)</f>
        <v>768.66799999999989</v>
      </c>
      <c r="N3661">
        <f>L3661*_xlfn.XLOOKUP(K3661,AM:AM,AO:AO)</f>
        <v>893.8</v>
      </c>
      <c r="O3661">
        <v>0</v>
      </c>
      <c r="P3661">
        <f>O3661*_xlfn.XLOOKUP(K3661,AM:AM,AN:AN)</f>
        <v>0</v>
      </c>
      <c r="Q3661">
        <f>O3661*_xlfn.XLOOKUP(K3661,AM:AM,AO:AO)</f>
        <v>0</v>
      </c>
      <c r="R3661" t="str">
        <f>_xlfn.XLOOKUP(E3661,AF:AF,AG:AG)</f>
        <v>F1S USA</v>
      </c>
      <c r="S3661" t="str">
        <f>_xlfn.XLOOKUP(E3661,AF:AF,AI:AI)</f>
        <v>United States</v>
      </c>
      <c r="T3661">
        <f>WEEKNUM(G3661)</f>
        <v>2</v>
      </c>
      <c r="U3661">
        <f>YEAR(G3661)</f>
        <v>2026</v>
      </c>
      <c r="V3661" s="117">
        <f>IFERROR(Q3661/N3661,"0")</f>
        <v>0</v>
      </c>
    </row>
    <row r="3662" spans="1:22">
      <c r="A3662" t="str">
        <f>_xlfn.XLOOKUP(D3662,BN:BN,BO:BO)</f>
        <v>México</v>
      </c>
      <c r="B3662" t="s">
        <v>25</v>
      </c>
      <c r="C3662">
        <v>564</v>
      </c>
      <c r="D3662" t="str">
        <f>_xlfn.XLOOKUP(C3662,BH:BH,BI:BI)</f>
        <v>VeronicaN</v>
      </c>
      <c r="E3662">
        <v>28934</v>
      </c>
      <c r="F3662" t="s">
        <v>2932</v>
      </c>
      <c r="G3662" s="63">
        <v>46012</v>
      </c>
      <c r="H3662" t="s">
        <v>218</v>
      </c>
      <c r="I3662" t="s">
        <v>366</v>
      </c>
      <c r="J3662" t="str">
        <f>_xlfn.XLOOKUP(I3662,AS:AS,AU:AU)</f>
        <v>Vuelos</v>
      </c>
      <c r="K3662" t="s">
        <v>33</v>
      </c>
      <c r="L3662">
        <v>2071.1999999999998</v>
      </c>
      <c r="M3662">
        <f>L3662*_xlfn.XLOOKUP(K3662,AM:AM,AN:AN)</f>
        <v>1781.2319999999997</v>
      </c>
      <c r="N3662">
        <f>L3662*_xlfn.XLOOKUP(K3662,AM:AM,AO:AO)</f>
        <v>2071.1999999999998</v>
      </c>
      <c r="O3662">
        <v>0</v>
      </c>
      <c r="P3662">
        <f>O3662*_xlfn.XLOOKUP(K3662,AM:AM,AN:AN)</f>
        <v>0</v>
      </c>
      <c r="Q3662">
        <f>O3662*_xlfn.XLOOKUP(K3662,AM:AM,AO:AO)</f>
        <v>0</v>
      </c>
      <c r="R3662" t="str">
        <f>_xlfn.XLOOKUP(E3662,AF:AF,AG:AG)</f>
        <v>F1S USA</v>
      </c>
      <c r="S3662" t="str">
        <f>_xlfn.XLOOKUP(E3662,AF:AF,AI:AI)</f>
        <v>United States</v>
      </c>
      <c r="T3662">
        <f>WEEKNUM(G3662)</f>
        <v>52</v>
      </c>
      <c r="U3662">
        <f>YEAR(G3662)</f>
        <v>2025</v>
      </c>
      <c r="V3662" s="117">
        <f>IFERROR(Q3662/N3662,"0")</f>
        <v>0</v>
      </c>
    </row>
    <row r="3663" spans="1:22">
      <c r="A3663" t="str">
        <f>_xlfn.XLOOKUP(D3663,BN:BN,BO:BO)</f>
        <v>México</v>
      </c>
      <c r="B3663" t="s">
        <v>25</v>
      </c>
      <c r="C3663">
        <v>564</v>
      </c>
      <c r="D3663" t="str">
        <f>_xlfn.XLOOKUP(C3663,BH:BH,BI:BI)</f>
        <v>VeronicaN</v>
      </c>
      <c r="E3663">
        <v>28934</v>
      </c>
      <c r="F3663" t="s">
        <v>3524</v>
      </c>
      <c r="G3663" s="63">
        <v>45979</v>
      </c>
      <c r="H3663" t="s">
        <v>218</v>
      </c>
      <c r="I3663" t="s">
        <v>366</v>
      </c>
      <c r="J3663" t="str">
        <f>_xlfn.XLOOKUP(I3663,AS:AS,AU:AU)</f>
        <v>Vuelos</v>
      </c>
      <c r="K3663" t="s">
        <v>33</v>
      </c>
      <c r="L3663">
        <v>1195.6300000000001</v>
      </c>
      <c r="M3663">
        <f>L3663*_xlfn.XLOOKUP(K3663,AM:AM,AN:AN)</f>
        <v>1028.2418</v>
      </c>
      <c r="N3663">
        <f>L3663*_xlfn.XLOOKUP(K3663,AM:AM,AO:AO)</f>
        <v>1195.6300000000001</v>
      </c>
      <c r="O3663">
        <v>19.2</v>
      </c>
      <c r="P3663">
        <f>O3663*_xlfn.XLOOKUP(K3663,AM:AM,AN:AN)</f>
        <v>16.512</v>
      </c>
      <c r="Q3663">
        <f>O3663*_xlfn.XLOOKUP(K3663,AM:AM,AO:AO)</f>
        <v>19.2</v>
      </c>
      <c r="R3663" t="str">
        <f>_xlfn.XLOOKUP(E3663,AF:AF,AG:AG)</f>
        <v>F1S USA</v>
      </c>
      <c r="S3663" t="str">
        <f>_xlfn.XLOOKUP(E3663,AF:AF,AI:AI)</f>
        <v>United States</v>
      </c>
      <c r="T3663">
        <f>WEEKNUM(G3663)</f>
        <v>47</v>
      </c>
      <c r="U3663">
        <f>YEAR(G3663)</f>
        <v>2025</v>
      </c>
      <c r="V3663" s="117">
        <f>IFERROR(Q3663/N3663,"0")</f>
        <v>1.6058479629985863E-2</v>
      </c>
    </row>
    <row r="3664" spans="1:22">
      <c r="A3664" t="str">
        <f>_xlfn.XLOOKUP(D3664,BN:BN,BO:BO)</f>
        <v>México</v>
      </c>
      <c r="B3664" t="s">
        <v>25</v>
      </c>
      <c r="C3664">
        <v>564</v>
      </c>
      <c r="D3664" t="str">
        <f>_xlfn.XLOOKUP(C3664,BH:BH,BI:BI)</f>
        <v>VeronicaN</v>
      </c>
      <c r="E3664">
        <v>28934</v>
      </c>
      <c r="F3664" t="s">
        <v>3525</v>
      </c>
      <c r="G3664" s="63">
        <v>46005</v>
      </c>
      <c r="H3664" t="s">
        <v>218</v>
      </c>
      <c r="I3664" t="s">
        <v>366</v>
      </c>
      <c r="J3664" t="str">
        <f>_xlfn.XLOOKUP(I3664,AS:AS,AU:AU)</f>
        <v>Vuelos</v>
      </c>
      <c r="K3664" t="s">
        <v>33</v>
      </c>
      <c r="L3664">
        <v>1712.53</v>
      </c>
      <c r="M3664">
        <f>L3664*_xlfn.XLOOKUP(K3664,AM:AM,AN:AN)</f>
        <v>1472.7757999999999</v>
      </c>
      <c r="N3664">
        <f>L3664*_xlfn.XLOOKUP(K3664,AM:AM,AO:AO)</f>
        <v>1712.53</v>
      </c>
      <c r="O3664">
        <v>29.14</v>
      </c>
      <c r="P3664">
        <f>O3664*_xlfn.XLOOKUP(K3664,AM:AM,AN:AN)</f>
        <v>25.060400000000001</v>
      </c>
      <c r="Q3664">
        <f>O3664*_xlfn.XLOOKUP(K3664,AM:AM,AO:AO)</f>
        <v>29.14</v>
      </c>
      <c r="R3664" t="str">
        <f>_xlfn.XLOOKUP(E3664,AF:AF,AG:AG)</f>
        <v>F1S USA</v>
      </c>
      <c r="S3664" t="str">
        <f>_xlfn.XLOOKUP(E3664,AF:AF,AI:AI)</f>
        <v>United States</v>
      </c>
      <c r="T3664">
        <f>WEEKNUM(G3664)</f>
        <v>51</v>
      </c>
      <c r="U3664">
        <f>YEAR(G3664)</f>
        <v>2025</v>
      </c>
      <c r="V3664" s="117">
        <f>IFERROR(Q3664/N3664,"0")</f>
        <v>1.7015760307848623E-2</v>
      </c>
    </row>
    <row r="3665" spans="1:22">
      <c r="A3665" t="str">
        <f>_xlfn.XLOOKUP(D3665,BN:BN,BO:BO)</f>
        <v>México</v>
      </c>
      <c r="B3665" t="s">
        <v>25</v>
      </c>
      <c r="C3665">
        <v>564</v>
      </c>
      <c r="D3665" t="str">
        <f>_xlfn.XLOOKUP(C3665,BH:BH,BI:BI)</f>
        <v>VeronicaN</v>
      </c>
      <c r="E3665">
        <v>28934</v>
      </c>
      <c r="F3665" t="s">
        <v>3525</v>
      </c>
      <c r="G3665" s="63">
        <v>45986</v>
      </c>
      <c r="H3665" t="s">
        <v>218</v>
      </c>
      <c r="I3665" t="s">
        <v>366</v>
      </c>
      <c r="J3665" t="str">
        <f>_xlfn.XLOOKUP(I3665,AS:AS,AU:AU)</f>
        <v>Vuelos</v>
      </c>
      <c r="K3665" t="s">
        <v>33</v>
      </c>
      <c r="L3665">
        <v>3698.43</v>
      </c>
      <c r="M3665">
        <f>L3665*_xlfn.XLOOKUP(K3665,AM:AM,AN:AN)</f>
        <v>3180.6497999999997</v>
      </c>
      <c r="N3665">
        <f>L3665*_xlfn.XLOOKUP(K3665,AM:AM,AO:AO)</f>
        <v>3698.43</v>
      </c>
      <c r="O3665">
        <v>0</v>
      </c>
      <c r="P3665">
        <f>O3665*_xlfn.XLOOKUP(K3665,AM:AM,AN:AN)</f>
        <v>0</v>
      </c>
      <c r="Q3665">
        <f>O3665*_xlfn.XLOOKUP(K3665,AM:AM,AO:AO)</f>
        <v>0</v>
      </c>
      <c r="R3665" t="str">
        <f>_xlfn.XLOOKUP(E3665,AF:AF,AG:AG)</f>
        <v>F1S USA</v>
      </c>
      <c r="S3665" t="str">
        <f>_xlfn.XLOOKUP(E3665,AF:AF,AI:AI)</f>
        <v>United States</v>
      </c>
      <c r="T3665">
        <f>WEEKNUM(G3665)</f>
        <v>48</v>
      </c>
      <c r="U3665">
        <f>YEAR(G3665)</f>
        <v>2025</v>
      </c>
      <c r="V3665" s="117">
        <f>IFERROR(Q3665/N3665,"0")</f>
        <v>0</v>
      </c>
    </row>
    <row r="3666" spans="1:22">
      <c r="A3666" t="str">
        <f>_xlfn.XLOOKUP(D3666,BN:BN,BO:BO)</f>
        <v>México</v>
      </c>
      <c r="B3666" t="s">
        <v>25</v>
      </c>
      <c r="C3666">
        <v>564</v>
      </c>
      <c r="D3666" t="str">
        <f>_xlfn.XLOOKUP(C3666,BH:BH,BI:BI)</f>
        <v>VeronicaN</v>
      </c>
      <c r="E3666">
        <v>28934</v>
      </c>
      <c r="F3666" t="s">
        <v>3525</v>
      </c>
      <c r="G3666" s="63">
        <v>45987</v>
      </c>
      <c r="H3666" t="s">
        <v>218</v>
      </c>
      <c r="I3666" t="s">
        <v>366</v>
      </c>
      <c r="J3666" t="str">
        <f>_xlfn.XLOOKUP(I3666,AS:AS,AU:AU)</f>
        <v>Vuelos</v>
      </c>
      <c r="K3666" t="s">
        <v>33</v>
      </c>
      <c r="L3666">
        <v>7</v>
      </c>
      <c r="M3666">
        <f>L3666*_xlfn.XLOOKUP(K3666,AM:AM,AN:AN)</f>
        <v>6.02</v>
      </c>
      <c r="N3666">
        <f>L3666*_xlfn.XLOOKUP(K3666,AM:AM,AO:AO)</f>
        <v>7</v>
      </c>
      <c r="O3666">
        <v>0</v>
      </c>
      <c r="P3666">
        <f>O3666*_xlfn.XLOOKUP(K3666,AM:AM,AN:AN)</f>
        <v>0</v>
      </c>
      <c r="Q3666">
        <f>O3666*_xlfn.XLOOKUP(K3666,AM:AM,AO:AO)</f>
        <v>0</v>
      </c>
      <c r="R3666" t="str">
        <f>_xlfn.XLOOKUP(E3666,AF:AF,AG:AG)</f>
        <v>F1S USA</v>
      </c>
      <c r="S3666" t="str">
        <f>_xlfn.XLOOKUP(E3666,AF:AF,AI:AI)</f>
        <v>United States</v>
      </c>
      <c r="T3666">
        <f>WEEKNUM(G3666)</f>
        <v>48</v>
      </c>
      <c r="U3666">
        <f>YEAR(G3666)</f>
        <v>2025</v>
      </c>
      <c r="V3666" s="117">
        <f>IFERROR(Q3666/N3666,"0")</f>
        <v>0</v>
      </c>
    </row>
    <row r="3667" spans="1:22">
      <c r="A3667" t="str">
        <f>_xlfn.XLOOKUP(D3667,BN:BN,BO:BO)</f>
        <v>México</v>
      </c>
      <c r="B3667" t="s">
        <v>25</v>
      </c>
      <c r="C3667">
        <v>564</v>
      </c>
      <c r="D3667" t="str">
        <f>_xlfn.XLOOKUP(C3667,BH:BH,BI:BI)</f>
        <v>VeronicaN</v>
      </c>
      <c r="E3667">
        <v>28934</v>
      </c>
      <c r="F3667" t="s">
        <v>3525</v>
      </c>
      <c r="G3667" s="63">
        <v>45962</v>
      </c>
      <c r="H3667" t="s">
        <v>218</v>
      </c>
      <c r="I3667" t="s">
        <v>366</v>
      </c>
      <c r="J3667" t="str">
        <f>_xlfn.XLOOKUP(I3667,AS:AS,AU:AU)</f>
        <v>Vuelos</v>
      </c>
      <c r="K3667" t="s">
        <v>33</v>
      </c>
      <c r="L3667">
        <v>819.91</v>
      </c>
      <c r="M3667">
        <f>L3667*_xlfn.XLOOKUP(K3667,AM:AM,AN:AN)</f>
        <v>705.12259999999992</v>
      </c>
      <c r="N3667">
        <f>L3667*_xlfn.XLOOKUP(K3667,AM:AM,AO:AO)</f>
        <v>819.91</v>
      </c>
      <c r="O3667">
        <v>0</v>
      </c>
      <c r="P3667">
        <f>O3667*_xlfn.XLOOKUP(K3667,AM:AM,AN:AN)</f>
        <v>0</v>
      </c>
      <c r="Q3667">
        <f>O3667*_xlfn.XLOOKUP(K3667,AM:AM,AO:AO)</f>
        <v>0</v>
      </c>
      <c r="R3667" t="str">
        <f>_xlfn.XLOOKUP(E3667,AF:AF,AG:AG)</f>
        <v>F1S USA</v>
      </c>
      <c r="S3667" t="str">
        <f>_xlfn.XLOOKUP(E3667,AF:AF,AI:AI)</f>
        <v>United States</v>
      </c>
      <c r="T3667">
        <f>WEEKNUM(G3667)</f>
        <v>44</v>
      </c>
      <c r="U3667">
        <f>YEAR(G3667)</f>
        <v>2025</v>
      </c>
      <c r="V3667" s="117">
        <f>IFERROR(Q3667/N3667,"0")</f>
        <v>0</v>
      </c>
    </row>
    <row r="3668" spans="1:22">
      <c r="A3668" t="str">
        <f>_xlfn.XLOOKUP(D3668,BN:BN,BO:BO)</f>
        <v>México</v>
      </c>
      <c r="B3668" t="s">
        <v>25</v>
      </c>
      <c r="C3668">
        <v>564</v>
      </c>
      <c r="D3668" t="str">
        <f>_xlfn.XLOOKUP(C3668,BH:BH,BI:BI)</f>
        <v>VeronicaN</v>
      </c>
      <c r="E3668">
        <v>28934</v>
      </c>
      <c r="F3668" t="s">
        <v>3525</v>
      </c>
      <c r="G3668" s="63">
        <v>45967</v>
      </c>
      <c r="H3668" t="s">
        <v>218</v>
      </c>
      <c r="I3668" t="s">
        <v>366</v>
      </c>
      <c r="J3668" t="str">
        <f>_xlfn.XLOOKUP(I3668,AS:AS,AU:AU)</f>
        <v>Vuelos</v>
      </c>
      <c r="K3668" t="s">
        <v>33</v>
      </c>
      <c r="L3668">
        <v>97.85</v>
      </c>
      <c r="M3668">
        <f>L3668*_xlfn.XLOOKUP(K3668,AM:AM,AN:AN)</f>
        <v>84.150999999999996</v>
      </c>
      <c r="N3668">
        <f>L3668*_xlfn.XLOOKUP(K3668,AM:AM,AO:AO)</f>
        <v>97.85</v>
      </c>
      <c r="O3668">
        <v>0</v>
      </c>
      <c r="P3668">
        <f>O3668*_xlfn.XLOOKUP(K3668,AM:AM,AN:AN)</f>
        <v>0</v>
      </c>
      <c r="Q3668">
        <f>O3668*_xlfn.XLOOKUP(K3668,AM:AM,AO:AO)</f>
        <v>0</v>
      </c>
      <c r="R3668" t="str">
        <f>_xlfn.XLOOKUP(E3668,AF:AF,AG:AG)</f>
        <v>F1S USA</v>
      </c>
      <c r="S3668" t="str">
        <f>_xlfn.XLOOKUP(E3668,AF:AF,AI:AI)</f>
        <v>United States</v>
      </c>
      <c r="T3668">
        <f>WEEKNUM(G3668)</f>
        <v>45</v>
      </c>
      <c r="U3668">
        <f>YEAR(G3668)</f>
        <v>2025</v>
      </c>
      <c r="V3668" s="117">
        <f>IFERROR(Q3668/N3668,"0")</f>
        <v>0</v>
      </c>
    </row>
    <row r="3669" spans="1:22">
      <c r="A3669" t="str">
        <f>_xlfn.XLOOKUP(D3669,BN:BN,BO:BO)</f>
        <v>México</v>
      </c>
      <c r="B3669" t="s">
        <v>25</v>
      </c>
      <c r="C3669">
        <v>564</v>
      </c>
      <c r="D3669" t="str">
        <f>_xlfn.XLOOKUP(C3669,BH:BH,BI:BI)</f>
        <v>VeronicaN</v>
      </c>
      <c r="E3669">
        <v>28934</v>
      </c>
      <c r="F3669" t="s">
        <v>4225</v>
      </c>
      <c r="G3669" s="63">
        <v>45988</v>
      </c>
      <c r="H3669" t="s">
        <v>218</v>
      </c>
      <c r="I3669" t="s">
        <v>366</v>
      </c>
      <c r="J3669" t="str">
        <f>_xlfn.XLOOKUP(I3669,AS:AS,AU:AU)</f>
        <v>Vuelos</v>
      </c>
      <c r="K3669" t="s">
        <v>33</v>
      </c>
      <c r="L3669">
        <v>50</v>
      </c>
      <c r="M3669">
        <f>L3669*_xlfn.XLOOKUP(K3669,AM:AM,AN:AN)</f>
        <v>43</v>
      </c>
      <c r="N3669">
        <f>L3669*_xlfn.XLOOKUP(K3669,AM:AM,AO:AO)</f>
        <v>50</v>
      </c>
      <c r="O3669">
        <v>0</v>
      </c>
      <c r="P3669">
        <f>O3669*_xlfn.XLOOKUP(K3669,AM:AM,AN:AN)</f>
        <v>0</v>
      </c>
      <c r="Q3669">
        <f>O3669*_xlfn.XLOOKUP(K3669,AM:AM,AO:AO)</f>
        <v>0</v>
      </c>
      <c r="R3669" t="str">
        <f>_xlfn.XLOOKUP(E3669,AF:AF,AG:AG)</f>
        <v>F1S USA</v>
      </c>
      <c r="S3669" t="str">
        <f>_xlfn.XLOOKUP(E3669,AF:AF,AI:AI)</f>
        <v>United States</v>
      </c>
      <c r="T3669">
        <f>WEEKNUM(G3669)</f>
        <v>48</v>
      </c>
      <c r="U3669">
        <f>YEAR(G3669)</f>
        <v>2025</v>
      </c>
      <c r="V3669" s="117">
        <f>IFERROR(Q3669/N3669,"0")</f>
        <v>0</v>
      </c>
    </row>
    <row r="3670" spans="1:22">
      <c r="A3670" t="str">
        <f>_xlfn.XLOOKUP(D3670,BN:BN,BO:BO)</f>
        <v>México</v>
      </c>
      <c r="B3670" t="s">
        <v>25</v>
      </c>
      <c r="C3670">
        <v>564</v>
      </c>
      <c r="D3670" t="str">
        <f>_xlfn.XLOOKUP(C3670,BH:BH,BI:BI)</f>
        <v>VeronicaN</v>
      </c>
      <c r="E3670">
        <v>28934</v>
      </c>
      <c r="F3670" t="s">
        <v>4226</v>
      </c>
      <c r="G3670" s="63">
        <v>45971</v>
      </c>
      <c r="H3670" t="s">
        <v>218</v>
      </c>
      <c r="I3670" t="s">
        <v>366</v>
      </c>
      <c r="J3670" t="str">
        <f>_xlfn.XLOOKUP(I3670,AS:AS,AU:AU)</f>
        <v>Vuelos</v>
      </c>
      <c r="K3670" t="s">
        <v>33</v>
      </c>
      <c r="L3670">
        <v>5648.62</v>
      </c>
      <c r="M3670">
        <f>L3670*_xlfn.XLOOKUP(K3670,AM:AM,AN:AN)</f>
        <v>4857.8131999999996</v>
      </c>
      <c r="N3670">
        <f>L3670*_xlfn.XLOOKUP(K3670,AM:AM,AO:AO)</f>
        <v>5648.62</v>
      </c>
      <c r="O3670">
        <v>0</v>
      </c>
      <c r="P3670">
        <f>O3670*_xlfn.XLOOKUP(K3670,AM:AM,AN:AN)</f>
        <v>0</v>
      </c>
      <c r="Q3670">
        <f>O3670*_xlfn.XLOOKUP(K3670,AM:AM,AO:AO)</f>
        <v>0</v>
      </c>
      <c r="R3670" t="str">
        <f>_xlfn.XLOOKUP(E3670,AF:AF,AG:AG)</f>
        <v>F1S USA</v>
      </c>
      <c r="S3670" t="str">
        <f>_xlfn.XLOOKUP(E3670,AF:AF,AI:AI)</f>
        <v>United States</v>
      </c>
      <c r="T3670">
        <f>WEEKNUM(G3670)</f>
        <v>46</v>
      </c>
      <c r="U3670">
        <f>YEAR(G3670)</f>
        <v>2025</v>
      </c>
      <c r="V3670" s="117">
        <f>IFERROR(Q3670/N3670,"0")</f>
        <v>0</v>
      </c>
    </row>
    <row r="3671" spans="1:22">
      <c r="A3671" t="str">
        <f>_xlfn.XLOOKUP(D3671,BN:BN,BO:BO)</f>
        <v>México</v>
      </c>
      <c r="B3671" t="s">
        <v>25</v>
      </c>
      <c r="C3671">
        <v>564</v>
      </c>
      <c r="D3671" t="str">
        <f>_xlfn.XLOOKUP(C3671,BH:BH,BI:BI)</f>
        <v>VeronicaN</v>
      </c>
      <c r="E3671">
        <v>28934</v>
      </c>
      <c r="F3671" t="s">
        <v>4227</v>
      </c>
      <c r="G3671" s="63">
        <v>45971</v>
      </c>
      <c r="H3671" t="s">
        <v>218</v>
      </c>
      <c r="I3671" t="s">
        <v>366</v>
      </c>
      <c r="J3671" t="str">
        <f>_xlfn.XLOOKUP(I3671,AS:AS,AU:AU)</f>
        <v>Vuelos</v>
      </c>
      <c r="K3671" t="s">
        <v>33</v>
      </c>
      <c r="L3671">
        <v>4799.72</v>
      </c>
      <c r="M3671">
        <f>L3671*_xlfn.XLOOKUP(K3671,AM:AM,AN:AN)</f>
        <v>4127.7592000000004</v>
      </c>
      <c r="N3671">
        <f>L3671*_xlfn.XLOOKUP(K3671,AM:AM,AO:AO)</f>
        <v>4799.72</v>
      </c>
      <c r="O3671">
        <v>0</v>
      </c>
      <c r="P3671">
        <f>O3671*_xlfn.XLOOKUP(K3671,AM:AM,AN:AN)</f>
        <v>0</v>
      </c>
      <c r="Q3671">
        <f>O3671*_xlfn.XLOOKUP(K3671,AM:AM,AO:AO)</f>
        <v>0</v>
      </c>
      <c r="R3671" t="str">
        <f>_xlfn.XLOOKUP(E3671,AF:AF,AG:AG)</f>
        <v>F1S USA</v>
      </c>
      <c r="S3671" t="str">
        <f>_xlfn.XLOOKUP(E3671,AF:AF,AI:AI)</f>
        <v>United States</v>
      </c>
      <c r="T3671">
        <f>WEEKNUM(G3671)</f>
        <v>46</v>
      </c>
      <c r="U3671">
        <f>YEAR(G3671)</f>
        <v>2025</v>
      </c>
      <c r="V3671" s="117">
        <f>IFERROR(Q3671/N3671,"0")</f>
        <v>0</v>
      </c>
    </row>
    <row r="3672" spans="1:22">
      <c r="A3672" t="str">
        <f>_xlfn.XLOOKUP(D3672,BN:BN,BO:BO)</f>
        <v>México</v>
      </c>
      <c r="B3672" t="s">
        <v>25</v>
      </c>
      <c r="C3672">
        <v>564</v>
      </c>
      <c r="D3672" t="str">
        <f>_xlfn.XLOOKUP(C3672,BH:BH,BI:BI)</f>
        <v>VeronicaN</v>
      </c>
      <c r="E3672">
        <v>28934</v>
      </c>
      <c r="F3672" t="s">
        <v>4228</v>
      </c>
      <c r="G3672" s="63">
        <v>45971</v>
      </c>
      <c r="H3672" t="s">
        <v>218</v>
      </c>
      <c r="I3672" t="s">
        <v>366</v>
      </c>
      <c r="J3672" t="str">
        <f>_xlfn.XLOOKUP(I3672,AS:AS,AU:AU)</f>
        <v>Vuelos</v>
      </c>
      <c r="K3672" t="s">
        <v>33</v>
      </c>
      <c r="L3672">
        <v>5996.92</v>
      </c>
      <c r="M3672">
        <f>L3672*_xlfn.XLOOKUP(K3672,AM:AM,AN:AN)</f>
        <v>5157.3512000000001</v>
      </c>
      <c r="N3672">
        <f>L3672*_xlfn.XLOOKUP(K3672,AM:AM,AO:AO)</f>
        <v>5996.92</v>
      </c>
      <c r="O3672">
        <v>0</v>
      </c>
      <c r="P3672">
        <f>O3672*_xlfn.XLOOKUP(K3672,AM:AM,AN:AN)</f>
        <v>0</v>
      </c>
      <c r="Q3672">
        <f>O3672*_xlfn.XLOOKUP(K3672,AM:AM,AO:AO)</f>
        <v>0</v>
      </c>
      <c r="R3672" t="str">
        <f>_xlfn.XLOOKUP(E3672,AF:AF,AG:AG)</f>
        <v>F1S USA</v>
      </c>
      <c r="S3672" t="str">
        <f>_xlfn.XLOOKUP(E3672,AF:AF,AI:AI)</f>
        <v>United States</v>
      </c>
      <c r="T3672">
        <f>WEEKNUM(G3672)</f>
        <v>46</v>
      </c>
      <c r="U3672">
        <f>YEAR(G3672)</f>
        <v>2025</v>
      </c>
      <c r="V3672" s="117">
        <f>IFERROR(Q3672/N3672,"0")</f>
        <v>0</v>
      </c>
    </row>
    <row r="3673" spans="1:22">
      <c r="A3673" t="str">
        <f>_xlfn.XLOOKUP(D3673,BN:BN,BO:BO)</f>
        <v>México</v>
      </c>
      <c r="B3673" t="s">
        <v>25</v>
      </c>
      <c r="C3673">
        <v>564</v>
      </c>
      <c r="D3673" t="str">
        <f>_xlfn.XLOOKUP(C3673,BH:BH,BI:BI)</f>
        <v>VeronicaN</v>
      </c>
      <c r="E3673">
        <v>28934</v>
      </c>
      <c r="F3673" t="s">
        <v>4229</v>
      </c>
      <c r="G3673" s="63">
        <v>45968</v>
      </c>
      <c r="H3673" t="s">
        <v>218</v>
      </c>
      <c r="I3673" t="s">
        <v>366</v>
      </c>
      <c r="J3673" t="str">
        <f>_xlfn.XLOOKUP(I3673,AS:AS,AU:AU)</f>
        <v>Vuelos</v>
      </c>
      <c r="K3673" t="s">
        <v>33</v>
      </c>
      <c r="L3673">
        <v>5648.62</v>
      </c>
      <c r="M3673">
        <f>L3673*_xlfn.XLOOKUP(K3673,AM:AM,AN:AN)</f>
        <v>4857.8131999999996</v>
      </c>
      <c r="N3673">
        <f>L3673*_xlfn.XLOOKUP(K3673,AM:AM,AO:AO)</f>
        <v>5648.62</v>
      </c>
      <c r="O3673">
        <v>0</v>
      </c>
      <c r="P3673">
        <f>O3673*_xlfn.XLOOKUP(K3673,AM:AM,AN:AN)</f>
        <v>0</v>
      </c>
      <c r="Q3673">
        <f>O3673*_xlfn.XLOOKUP(K3673,AM:AM,AO:AO)</f>
        <v>0</v>
      </c>
      <c r="R3673" t="str">
        <f>_xlfn.XLOOKUP(E3673,AF:AF,AG:AG)</f>
        <v>F1S USA</v>
      </c>
      <c r="S3673" t="str">
        <f>_xlfn.XLOOKUP(E3673,AF:AF,AI:AI)</f>
        <v>United States</v>
      </c>
      <c r="T3673">
        <f>WEEKNUM(G3673)</f>
        <v>45</v>
      </c>
      <c r="U3673">
        <f>YEAR(G3673)</f>
        <v>2025</v>
      </c>
      <c r="V3673" s="117">
        <f>IFERROR(Q3673/N3673,"0")</f>
        <v>0</v>
      </c>
    </row>
    <row r="3674" spans="1:22">
      <c r="A3674" t="str">
        <f>_xlfn.XLOOKUP(D3674,BN:BN,BO:BO)</f>
        <v>México</v>
      </c>
      <c r="B3674" t="s">
        <v>25</v>
      </c>
      <c r="C3674">
        <v>564</v>
      </c>
      <c r="D3674" t="str">
        <f>_xlfn.XLOOKUP(C3674,BH:BH,BI:BI)</f>
        <v>VeronicaN</v>
      </c>
      <c r="E3674">
        <v>28934</v>
      </c>
      <c r="F3674" t="s">
        <v>4230</v>
      </c>
      <c r="G3674" s="63">
        <v>45968</v>
      </c>
      <c r="H3674" t="s">
        <v>218</v>
      </c>
      <c r="I3674" t="s">
        <v>366</v>
      </c>
      <c r="J3674" t="str">
        <f>_xlfn.XLOOKUP(I3674,AS:AS,AU:AU)</f>
        <v>Vuelos</v>
      </c>
      <c r="K3674" t="s">
        <v>33</v>
      </c>
      <c r="L3674">
        <v>5648.62</v>
      </c>
      <c r="M3674">
        <f>L3674*_xlfn.XLOOKUP(K3674,AM:AM,AN:AN)</f>
        <v>4857.8131999999996</v>
      </c>
      <c r="N3674">
        <f>L3674*_xlfn.XLOOKUP(K3674,AM:AM,AO:AO)</f>
        <v>5648.62</v>
      </c>
      <c r="O3674">
        <v>0</v>
      </c>
      <c r="P3674">
        <f>O3674*_xlfn.XLOOKUP(K3674,AM:AM,AN:AN)</f>
        <v>0</v>
      </c>
      <c r="Q3674">
        <f>O3674*_xlfn.XLOOKUP(K3674,AM:AM,AO:AO)</f>
        <v>0</v>
      </c>
      <c r="R3674" t="str">
        <f>_xlfn.XLOOKUP(E3674,AF:AF,AG:AG)</f>
        <v>F1S USA</v>
      </c>
      <c r="S3674" t="str">
        <f>_xlfn.XLOOKUP(E3674,AF:AF,AI:AI)</f>
        <v>United States</v>
      </c>
      <c r="T3674">
        <f>WEEKNUM(G3674)</f>
        <v>45</v>
      </c>
      <c r="U3674">
        <f>YEAR(G3674)</f>
        <v>2025</v>
      </c>
      <c r="V3674" s="117">
        <f>IFERROR(Q3674/N3674,"0")</f>
        <v>0</v>
      </c>
    </row>
    <row r="3675" spans="1:22">
      <c r="A3675" t="str">
        <f>_xlfn.XLOOKUP(D3675,BN:BN,BO:BO)</f>
        <v>México</v>
      </c>
      <c r="B3675" t="s">
        <v>25</v>
      </c>
      <c r="C3675">
        <v>564</v>
      </c>
      <c r="D3675" t="str">
        <f>_xlfn.XLOOKUP(C3675,BH:BH,BI:BI)</f>
        <v>VeronicaN</v>
      </c>
      <c r="E3675">
        <v>28934</v>
      </c>
      <c r="F3675" t="s">
        <v>2932</v>
      </c>
      <c r="G3675" s="63">
        <v>45978</v>
      </c>
      <c r="H3675" t="s">
        <v>218</v>
      </c>
      <c r="I3675" t="s">
        <v>366</v>
      </c>
      <c r="J3675" t="str">
        <f>_xlfn.XLOOKUP(I3675,AS:AS,AU:AU)</f>
        <v>Vuelos</v>
      </c>
      <c r="K3675" t="s">
        <v>33</v>
      </c>
      <c r="L3675">
        <v>899.23</v>
      </c>
      <c r="M3675">
        <f>L3675*_xlfn.XLOOKUP(K3675,AM:AM,AN:AN)</f>
        <v>773.33780000000002</v>
      </c>
      <c r="N3675">
        <f>L3675*_xlfn.XLOOKUP(K3675,AM:AM,AO:AO)</f>
        <v>899.23</v>
      </c>
      <c r="O3675">
        <v>0</v>
      </c>
      <c r="P3675">
        <f>O3675*_xlfn.XLOOKUP(K3675,AM:AM,AN:AN)</f>
        <v>0</v>
      </c>
      <c r="Q3675">
        <f>O3675*_xlfn.XLOOKUP(K3675,AM:AM,AO:AO)</f>
        <v>0</v>
      </c>
      <c r="R3675" t="str">
        <f>_xlfn.XLOOKUP(E3675,AF:AF,AG:AG)</f>
        <v>F1S USA</v>
      </c>
      <c r="S3675" t="str">
        <f>_xlfn.XLOOKUP(E3675,AF:AF,AI:AI)</f>
        <v>United States</v>
      </c>
      <c r="T3675">
        <f>WEEKNUM(G3675)</f>
        <v>47</v>
      </c>
      <c r="U3675">
        <f>YEAR(G3675)</f>
        <v>2025</v>
      </c>
      <c r="V3675" s="117">
        <f>IFERROR(Q3675/N3675,"0")</f>
        <v>0</v>
      </c>
    </row>
    <row r="3676" spans="1:22">
      <c r="A3676" t="str">
        <f>_xlfn.XLOOKUP(D3676,BN:BN,BO:BO)</f>
        <v>México</v>
      </c>
      <c r="B3676" t="s">
        <v>25</v>
      </c>
      <c r="C3676">
        <v>564</v>
      </c>
      <c r="D3676" t="str">
        <f>_xlfn.XLOOKUP(C3676,BH:BH,BI:BI)</f>
        <v>VeronicaN</v>
      </c>
      <c r="E3676">
        <v>28934</v>
      </c>
      <c r="F3676" t="s">
        <v>4231</v>
      </c>
      <c r="G3676" s="63">
        <v>45989</v>
      </c>
      <c r="H3676" t="s">
        <v>218</v>
      </c>
      <c r="I3676" t="s">
        <v>366</v>
      </c>
      <c r="J3676" t="str">
        <f>_xlfn.XLOOKUP(I3676,AS:AS,AU:AU)</f>
        <v>Vuelos</v>
      </c>
      <c r="K3676" t="s">
        <v>33</v>
      </c>
      <c r="L3676">
        <v>58.2</v>
      </c>
      <c r="M3676">
        <f>L3676*_xlfn.XLOOKUP(K3676,AM:AM,AN:AN)</f>
        <v>50.052</v>
      </c>
      <c r="N3676">
        <f>L3676*_xlfn.XLOOKUP(K3676,AM:AM,AO:AO)</f>
        <v>58.2</v>
      </c>
      <c r="O3676">
        <v>0</v>
      </c>
      <c r="P3676">
        <f>O3676*_xlfn.XLOOKUP(K3676,AM:AM,AN:AN)</f>
        <v>0</v>
      </c>
      <c r="Q3676">
        <f>O3676*_xlfn.XLOOKUP(K3676,AM:AM,AO:AO)</f>
        <v>0</v>
      </c>
      <c r="R3676" t="str">
        <f>_xlfn.XLOOKUP(E3676,AF:AF,AG:AG)</f>
        <v>F1S USA</v>
      </c>
      <c r="S3676" t="str">
        <f>_xlfn.XLOOKUP(E3676,AF:AF,AI:AI)</f>
        <v>United States</v>
      </c>
      <c r="T3676">
        <f>WEEKNUM(G3676)</f>
        <v>48</v>
      </c>
      <c r="U3676">
        <f>YEAR(G3676)</f>
        <v>2025</v>
      </c>
      <c r="V3676" s="117">
        <f>IFERROR(Q3676/N3676,"0")</f>
        <v>0</v>
      </c>
    </row>
    <row r="3677" spans="1:22">
      <c r="A3677" t="str">
        <f>_xlfn.XLOOKUP(D3677,BN:BN,BO:BO)</f>
        <v>México</v>
      </c>
      <c r="B3677" t="s">
        <v>25</v>
      </c>
      <c r="C3677">
        <v>564</v>
      </c>
      <c r="D3677" t="str">
        <f>_xlfn.XLOOKUP(C3677,BH:BH,BI:BI)</f>
        <v>VeronicaN</v>
      </c>
      <c r="E3677">
        <v>28934</v>
      </c>
      <c r="F3677" t="s">
        <v>4223</v>
      </c>
      <c r="G3677" s="63">
        <v>46018</v>
      </c>
      <c r="H3677" t="s">
        <v>218</v>
      </c>
      <c r="I3677" t="s">
        <v>366</v>
      </c>
      <c r="J3677" t="str">
        <f>_xlfn.XLOOKUP(I3677,AS:AS,AU:AU)</f>
        <v>Vuelos</v>
      </c>
      <c r="K3677" t="s">
        <v>33</v>
      </c>
      <c r="L3677">
        <v>459.4</v>
      </c>
      <c r="M3677">
        <f>L3677*_xlfn.XLOOKUP(K3677,AM:AM,AN:AN)</f>
        <v>395.08399999999995</v>
      </c>
      <c r="N3677">
        <f>L3677*_xlfn.XLOOKUP(K3677,AM:AM,AO:AO)</f>
        <v>459.4</v>
      </c>
      <c r="O3677">
        <v>0</v>
      </c>
      <c r="P3677">
        <f>O3677*_xlfn.XLOOKUP(K3677,AM:AM,AN:AN)</f>
        <v>0</v>
      </c>
      <c r="Q3677">
        <f>O3677*_xlfn.XLOOKUP(K3677,AM:AM,AO:AO)</f>
        <v>0</v>
      </c>
      <c r="R3677" t="str">
        <f>_xlfn.XLOOKUP(E3677,AF:AF,AG:AG)</f>
        <v>F1S USA</v>
      </c>
      <c r="S3677" t="str">
        <f>_xlfn.XLOOKUP(E3677,AF:AF,AI:AI)</f>
        <v>United States</v>
      </c>
      <c r="T3677">
        <f>WEEKNUM(G3677)</f>
        <v>52</v>
      </c>
      <c r="U3677">
        <f>YEAR(G3677)</f>
        <v>2025</v>
      </c>
      <c r="V3677" s="117">
        <f>IFERROR(Q3677/N3677,"0")</f>
        <v>0</v>
      </c>
    </row>
    <row r="3678" spans="1:22">
      <c r="A3678" t="str">
        <f>_xlfn.XLOOKUP(D3678,BN:BN,BO:BO)</f>
        <v>México</v>
      </c>
      <c r="B3678" t="s">
        <v>25</v>
      </c>
      <c r="C3678">
        <v>564</v>
      </c>
      <c r="D3678" t="str">
        <f>_xlfn.XLOOKUP(C3678,BH:BH,BI:BI)</f>
        <v>VeronicaN</v>
      </c>
      <c r="E3678">
        <v>28934</v>
      </c>
      <c r="F3678" t="s">
        <v>4224</v>
      </c>
      <c r="G3678" s="63">
        <v>46018</v>
      </c>
      <c r="H3678" s="63" t="s">
        <v>218</v>
      </c>
      <c r="I3678" t="s">
        <v>366</v>
      </c>
      <c r="J3678" t="str">
        <f>_xlfn.XLOOKUP(I3678,AS:AS,AU:AU)</f>
        <v>Vuelos</v>
      </c>
      <c r="K3678" t="s">
        <v>33</v>
      </c>
      <c r="L3678">
        <v>459.4</v>
      </c>
      <c r="M3678">
        <f>L3678*_xlfn.XLOOKUP(K3678,AM:AM,AN:AN)</f>
        <v>395.08399999999995</v>
      </c>
      <c r="N3678">
        <f>L3678*_xlfn.XLOOKUP(K3678,AM:AM,AO:AO)</f>
        <v>459.4</v>
      </c>
      <c r="O3678">
        <v>0</v>
      </c>
      <c r="P3678">
        <f>O3678*_xlfn.XLOOKUP(K3678,AM:AM,AN:AN)</f>
        <v>0</v>
      </c>
      <c r="Q3678">
        <f>O3678*_xlfn.XLOOKUP(K3678,AM:AM,AO:AO)</f>
        <v>0</v>
      </c>
      <c r="R3678" t="str">
        <f>_xlfn.XLOOKUP(E3678,AF:AF,AG:AG)</f>
        <v>F1S USA</v>
      </c>
      <c r="S3678" t="str">
        <f>_xlfn.XLOOKUP(E3678,AF:AF,AI:AI)</f>
        <v>United States</v>
      </c>
      <c r="T3678">
        <f>WEEKNUM(G3678)</f>
        <v>52</v>
      </c>
      <c r="U3678">
        <f>YEAR(G3678)</f>
        <v>2025</v>
      </c>
      <c r="V3678" s="117">
        <f>IFERROR(Q3678/N3678,"0")</f>
        <v>0</v>
      </c>
    </row>
    <row r="3679" spans="1:22">
      <c r="A3679" t="str">
        <f>_xlfn.XLOOKUP(D3679,BN:BN,BO:BO)</f>
        <v>México</v>
      </c>
      <c r="B3679" t="s">
        <v>25</v>
      </c>
      <c r="C3679">
        <v>564</v>
      </c>
      <c r="D3679" t="str">
        <f>_xlfn.XLOOKUP(C3679,BH:BH,BI:BI)</f>
        <v>VeronicaN</v>
      </c>
      <c r="E3679">
        <v>28934</v>
      </c>
      <c r="F3679" t="s">
        <v>4223</v>
      </c>
      <c r="G3679" s="63">
        <v>46026</v>
      </c>
      <c r="H3679" s="63" t="s">
        <v>218</v>
      </c>
      <c r="I3679" t="s">
        <v>366</v>
      </c>
      <c r="J3679" t="str">
        <f>_xlfn.XLOOKUP(I3679,AS:AS,AU:AU)</f>
        <v>Vuelos</v>
      </c>
      <c r="K3679" t="s">
        <v>33</v>
      </c>
      <c r="L3679">
        <v>911.2</v>
      </c>
      <c r="M3679">
        <f>L3679*_xlfn.XLOOKUP(K3679,AM:AM,AN:AN)</f>
        <v>783.63200000000006</v>
      </c>
      <c r="N3679">
        <f>L3679*_xlfn.XLOOKUP(K3679,AM:AM,AO:AO)</f>
        <v>911.2</v>
      </c>
      <c r="O3679">
        <v>0</v>
      </c>
      <c r="P3679">
        <f>O3679*_xlfn.XLOOKUP(K3679,AM:AM,AN:AN)</f>
        <v>0</v>
      </c>
      <c r="Q3679">
        <f>O3679*_xlfn.XLOOKUP(K3679,AM:AM,AO:AO)</f>
        <v>0</v>
      </c>
      <c r="R3679" t="str">
        <f>_xlfn.XLOOKUP(E3679,AF:AF,AG:AG)</f>
        <v>F1S USA</v>
      </c>
      <c r="S3679" t="str">
        <f>_xlfn.XLOOKUP(E3679,AF:AF,AI:AI)</f>
        <v>United States</v>
      </c>
      <c r="T3679">
        <f>WEEKNUM(G3679)</f>
        <v>2</v>
      </c>
      <c r="U3679">
        <f>YEAR(G3679)</f>
        <v>2026</v>
      </c>
      <c r="V3679" s="117">
        <f>IFERROR(Q3679/N3679,"0")</f>
        <v>0</v>
      </c>
    </row>
    <row r="3680" spans="1:22">
      <c r="A3680" t="str">
        <f>_xlfn.XLOOKUP(D3680,BN:BN,BO:BO)</f>
        <v>México</v>
      </c>
      <c r="B3680" t="s">
        <v>25</v>
      </c>
      <c r="C3680">
        <v>564</v>
      </c>
      <c r="D3680" t="str">
        <f>_xlfn.XLOOKUP(C3680,BH:BH,BI:BI)</f>
        <v>VeronicaN</v>
      </c>
      <c r="E3680">
        <v>28934</v>
      </c>
      <c r="F3680" t="s">
        <v>4224</v>
      </c>
      <c r="G3680" s="63">
        <v>46026</v>
      </c>
      <c r="H3680" s="63" t="s">
        <v>218</v>
      </c>
      <c r="I3680" t="s">
        <v>366</v>
      </c>
      <c r="J3680" t="str">
        <f>_xlfn.XLOOKUP(I3680,AS:AS,AU:AU)</f>
        <v>Vuelos</v>
      </c>
      <c r="K3680" t="s">
        <v>33</v>
      </c>
      <c r="L3680">
        <v>911.2</v>
      </c>
      <c r="M3680">
        <f>L3680*_xlfn.XLOOKUP(K3680,AM:AM,AN:AN)</f>
        <v>783.63200000000006</v>
      </c>
      <c r="N3680">
        <f>L3680*_xlfn.XLOOKUP(K3680,AM:AM,AO:AO)</f>
        <v>911.2</v>
      </c>
      <c r="O3680">
        <v>0</v>
      </c>
      <c r="P3680">
        <f>O3680*_xlfn.XLOOKUP(K3680,AM:AM,AN:AN)</f>
        <v>0</v>
      </c>
      <c r="Q3680">
        <f>O3680*_xlfn.XLOOKUP(K3680,AM:AM,AO:AO)</f>
        <v>0</v>
      </c>
      <c r="R3680" t="str">
        <f>_xlfn.XLOOKUP(E3680,AF:AF,AG:AG)</f>
        <v>F1S USA</v>
      </c>
      <c r="S3680" t="str">
        <f>_xlfn.XLOOKUP(E3680,AF:AF,AI:AI)</f>
        <v>United States</v>
      </c>
      <c r="T3680">
        <f>WEEKNUM(G3680)</f>
        <v>2</v>
      </c>
      <c r="U3680">
        <f>YEAR(G3680)</f>
        <v>2026</v>
      </c>
      <c r="V3680" s="117">
        <f>IFERROR(Q3680/N3680,"0")</f>
        <v>0</v>
      </c>
    </row>
    <row r="3681" spans="1:22">
      <c r="A3681" t="str">
        <f>_xlfn.XLOOKUP(D3681,BN:BN,BO:BO)</f>
        <v>México</v>
      </c>
      <c r="B3681" t="s">
        <v>25</v>
      </c>
      <c r="C3681">
        <v>564</v>
      </c>
      <c r="D3681" t="str">
        <f>_xlfn.XLOOKUP(C3681,BH:BH,BI:BI)</f>
        <v>VeronicaN</v>
      </c>
      <c r="E3681">
        <v>28934</v>
      </c>
      <c r="F3681" t="s">
        <v>3525</v>
      </c>
      <c r="G3681" s="63">
        <v>45988</v>
      </c>
      <c r="H3681" s="63" t="s">
        <v>218</v>
      </c>
      <c r="I3681" t="s">
        <v>366</v>
      </c>
      <c r="J3681" t="str">
        <f>_xlfn.XLOOKUP(I3681,AS:AS,AU:AU)</f>
        <v>Vuelos</v>
      </c>
      <c r="K3681" t="s">
        <v>33</v>
      </c>
      <c r="L3681">
        <v>10972.33</v>
      </c>
      <c r="M3681">
        <f>L3681*_xlfn.XLOOKUP(K3681,AM:AM,AN:AN)</f>
        <v>9436.2037999999993</v>
      </c>
      <c r="N3681">
        <f>L3681*_xlfn.XLOOKUP(K3681,AM:AM,AO:AO)</f>
        <v>10972.33</v>
      </c>
      <c r="O3681">
        <v>0</v>
      </c>
      <c r="P3681">
        <f>O3681*_xlfn.XLOOKUP(K3681,AM:AM,AN:AN)</f>
        <v>0</v>
      </c>
      <c r="Q3681">
        <f>O3681*_xlfn.XLOOKUP(K3681,AM:AM,AO:AO)</f>
        <v>0</v>
      </c>
      <c r="R3681" t="str">
        <f>_xlfn.XLOOKUP(E3681,AF:AF,AG:AG)</f>
        <v>F1S USA</v>
      </c>
      <c r="S3681" t="str">
        <f>_xlfn.XLOOKUP(E3681,AF:AF,AI:AI)</f>
        <v>United States</v>
      </c>
      <c r="T3681">
        <f>WEEKNUM(G3681)</f>
        <v>48</v>
      </c>
      <c r="U3681">
        <f>YEAR(G3681)</f>
        <v>2025</v>
      </c>
      <c r="V3681" s="117">
        <f>IFERROR(Q3681/N3681,"0")</f>
        <v>0</v>
      </c>
    </row>
    <row r="3682" spans="1:22">
      <c r="A3682" t="str">
        <f>_xlfn.XLOOKUP(D3682,BN:BN,BO:BO)</f>
        <v>México</v>
      </c>
      <c r="B3682" t="s">
        <v>25</v>
      </c>
      <c r="C3682">
        <v>564</v>
      </c>
      <c r="D3682" t="str">
        <f>_xlfn.XLOOKUP(C3682,BH:BH,BI:BI)</f>
        <v>VeronicaN</v>
      </c>
      <c r="E3682">
        <v>28934</v>
      </c>
      <c r="F3682" t="s">
        <v>4232</v>
      </c>
      <c r="G3682" s="63">
        <v>45936</v>
      </c>
      <c r="H3682" s="63">
        <v>46007</v>
      </c>
      <c r="I3682" t="s">
        <v>366</v>
      </c>
      <c r="J3682" t="str">
        <f>_xlfn.XLOOKUP(I3682,AS:AS,AU:AU)</f>
        <v>Vuelos</v>
      </c>
      <c r="K3682" t="s">
        <v>33</v>
      </c>
      <c r="L3682">
        <v>1557.14</v>
      </c>
      <c r="M3682">
        <f>L3682*_xlfn.XLOOKUP(K3682,AM:AM,AN:AN)</f>
        <v>1339.1404</v>
      </c>
      <c r="N3682">
        <f>L3682*_xlfn.XLOOKUP(K3682,AM:AM,AO:AO)</f>
        <v>1557.14</v>
      </c>
      <c r="O3682">
        <v>0</v>
      </c>
      <c r="P3682">
        <f>O3682*_xlfn.XLOOKUP(K3682,AM:AM,AN:AN)</f>
        <v>0</v>
      </c>
      <c r="Q3682">
        <f>O3682*_xlfn.XLOOKUP(K3682,AM:AM,AO:AO)</f>
        <v>0</v>
      </c>
      <c r="R3682" t="str">
        <f>_xlfn.XLOOKUP(E3682,AF:AF,AG:AG)</f>
        <v>F1S USA</v>
      </c>
      <c r="S3682" t="str">
        <f>_xlfn.XLOOKUP(E3682,AF:AF,AI:AI)</f>
        <v>United States</v>
      </c>
      <c r="T3682">
        <f>WEEKNUM(G3682)</f>
        <v>41</v>
      </c>
      <c r="U3682">
        <f>YEAR(G3682)</f>
        <v>2025</v>
      </c>
      <c r="V3682" s="117">
        <f>IFERROR(Q3682/N3682,"0")</f>
        <v>0</v>
      </c>
    </row>
    <row r="3683" spans="1:22">
      <c r="A3683" t="str">
        <f>_xlfn.XLOOKUP(D3683,BN:BN,BO:BO)</f>
        <v>México</v>
      </c>
      <c r="B3683" t="s">
        <v>25</v>
      </c>
      <c r="C3683">
        <v>564</v>
      </c>
      <c r="D3683" t="str">
        <f>_xlfn.XLOOKUP(C3683,BH:BH,BI:BI)</f>
        <v>VeronicaN</v>
      </c>
      <c r="E3683">
        <v>28934</v>
      </c>
      <c r="F3683" t="s">
        <v>4233</v>
      </c>
      <c r="G3683" s="63">
        <v>46010</v>
      </c>
      <c r="H3683" s="63">
        <v>46034</v>
      </c>
      <c r="I3683" t="s">
        <v>366</v>
      </c>
      <c r="J3683" t="str">
        <f>_xlfn.XLOOKUP(I3683,AS:AS,AU:AU)</f>
        <v>Vuelos</v>
      </c>
      <c r="K3683" t="s">
        <v>33</v>
      </c>
      <c r="L3683">
        <v>652.57000000000005</v>
      </c>
      <c r="M3683">
        <f>L3683*_xlfn.XLOOKUP(K3683,AM:AM,AN:AN)</f>
        <v>561.21019999999999</v>
      </c>
      <c r="N3683">
        <f>L3683*_xlfn.XLOOKUP(K3683,AM:AM,AO:AO)</f>
        <v>652.57000000000005</v>
      </c>
      <c r="O3683">
        <v>8.74</v>
      </c>
      <c r="P3683">
        <f>O3683*_xlfn.XLOOKUP(K3683,AM:AM,AN:AN)</f>
        <v>7.5164</v>
      </c>
      <c r="Q3683">
        <f>O3683*_xlfn.XLOOKUP(K3683,AM:AM,AO:AO)</f>
        <v>8.74</v>
      </c>
      <c r="R3683" t="str">
        <f>_xlfn.XLOOKUP(E3683,AF:AF,AG:AG)</f>
        <v>F1S USA</v>
      </c>
      <c r="S3683" t="str">
        <f>_xlfn.XLOOKUP(E3683,AF:AF,AI:AI)</f>
        <v>United States</v>
      </c>
      <c r="T3683">
        <f>WEEKNUM(G3683)</f>
        <v>51</v>
      </c>
      <c r="U3683">
        <f>YEAR(G3683)</f>
        <v>2025</v>
      </c>
      <c r="V3683" s="117">
        <f>IFERROR(Q3683/N3683,"0")</f>
        <v>1.3393199197021009E-2</v>
      </c>
    </row>
    <row r="3684" spans="1:22">
      <c r="A3684" t="str">
        <f>_xlfn.XLOOKUP(D3684,BN:BN,BO:BO)</f>
        <v>México</v>
      </c>
      <c r="B3684" t="s">
        <v>25</v>
      </c>
      <c r="C3684">
        <v>564</v>
      </c>
      <c r="D3684" t="str">
        <f>_xlfn.XLOOKUP(C3684,BH:BH,BI:BI)</f>
        <v>VeronicaN</v>
      </c>
      <c r="E3684">
        <v>28934</v>
      </c>
      <c r="F3684" t="s">
        <v>4234</v>
      </c>
      <c r="G3684" s="63">
        <v>46010</v>
      </c>
      <c r="H3684" s="63">
        <v>46034</v>
      </c>
      <c r="I3684" t="s">
        <v>366</v>
      </c>
      <c r="J3684" t="str">
        <f>_xlfn.XLOOKUP(I3684,AS:AS,AU:AU)</f>
        <v>Vuelos</v>
      </c>
      <c r="K3684" t="s">
        <v>33</v>
      </c>
      <c r="L3684">
        <v>652.57000000000005</v>
      </c>
      <c r="M3684">
        <f>L3684*_xlfn.XLOOKUP(K3684,AM:AM,AN:AN)</f>
        <v>561.21019999999999</v>
      </c>
      <c r="N3684">
        <f>L3684*_xlfn.XLOOKUP(K3684,AM:AM,AO:AO)</f>
        <v>652.57000000000005</v>
      </c>
      <c r="O3684">
        <v>8.74</v>
      </c>
      <c r="P3684">
        <f>O3684*_xlfn.XLOOKUP(K3684,AM:AM,AN:AN)</f>
        <v>7.5164</v>
      </c>
      <c r="Q3684">
        <f>O3684*_xlfn.XLOOKUP(K3684,AM:AM,AO:AO)</f>
        <v>8.74</v>
      </c>
      <c r="R3684" t="str">
        <f>_xlfn.XLOOKUP(E3684,AF:AF,AG:AG)</f>
        <v>F1S USA</v>
      </c>
      <c r="S3684" t="str">
        <f>_xlfn.XLOOKUP(E3684,AF:AF,AI:AI)</f>
        <v>United States</v>
      </c>
      <c r="T3684">
        <f>WEEKNUM(G3684)</f>
        <v>51</v>
      </c>
      <c r="U3684">
        <f>YEAR(G3684)</f>
        <v>2025</v>
      </c>
      <c r="V3684" s="117">
        <f>IFERROR(Q3684/N3684,"0")</f>
        <v>1.3393199197021009E-2</v>
      </c>
    </row>
    <row r="3685" spans="1:22">
      <c r="A3685" t="str">
        <f>_xlfn.XLOOKUP(D3685,BN:BN,BO:BO)</f>
        <v>México</v>
      </c>
      <c r="B3685" t="s">
        <v>25</v>
      </c>
      <c r="C3685">
        <v>564</v>
      </c>
      <c r="D3685" t="str">
        <f>_xlfn.XLOOKUP(C3685,BH:BH,BI:BI)</f>
        <v>VeronicaN</v>
      </c>
      <c r="E3685">
        <v>28934</v>
      </c>
      <c r="F3685" t="s">
        <v>4233</v>
      </c>
      <c r="G3685" s="63">
        <v>46029</v>
      </c>
      <c r="H3685" s="63">
        <v>46029</v>
      </c>
      <c r="I3685" t="s">
        <v>366</v>
      </c>
      <c r="J3685" t="str">
        <f>_xlfn.XLOOKUP(I3685,AS:AS,AU:AU)</f>
        <v>Vuelos</v>
      </c>
      <c r="K3685" t="s">
        <v>33</v>
      </c>
      <c r="L3685">
        <v>366</v>
      </c>
      <c r="M3685">
        <f>L3685*_xlfn.XLOOKUP(K3685,AM:AM,AN:AN)</f>
        <v>314.76</v>
      </c>
      <c r="N3685">
        <f>L3685*_xlfn.XLOOKUP(K3685,AM:AM,AO:AO)</f>
        <v>366</v>
      </c>
      <c r="O3685">
        <v>0</v>
      </c>
      <c r="P3685">
        <f>O3685*_xlfn.XLOOKUP(K3685,AM:AM,AN:AN)</f>
        <v>0</v>
      </c>
      <c r="Q3685">
        <f>O3685*_xlfn.XLOOKUP(K3685,AM:AM,AO:AO)</f>
        <v>0</v>
      </c>
      <c r="R3685" t="str">
        <f>_xlfn.XLOOKUP(E3685,AF:AF,AG:AG)</f>
        <v>F1S USA</v>
      </c>
      <c r="S3685" t="str">
        <f>_xlfn.XLOOKUP(E3685,AF:AF,AI:AI)</f>
        <v>United States</v>
      </c>
      <c r="T3685">
        <f>WEEKNUM(G3685)</f>
        <v>2</v>
      </c>
      <c r="U3685">
        <f>YEAR(G3685)</f>
        <v>2026</v>
      </c>
      <c r="V3685" s="117">
        <f>IFERROR(Q3685/N3685,"0")</f>
        <v>0</v>
      </c>
    </row>
    <row r="3686" spans="1:22">
      <c r="A3686" t="str">
        <f>_xlfn.XLOOKUP(D3686,BN:BN,BO:BO)</f>
        <v>México</v>
      </c>
      <c r="B3686" t="s">
        <v>25</v>
      </c>
      <c r="C3686">
        <v>564</v>
      </c>
      <c r="D3686" t="str">
        <f>_xlfn.XLOOKUP(C3686,BH:BH,BI:BI)</f>
        <v>VeronicaN</v>
      </c>
      <c r="E3686">
        <v>28934</v>
      </c>
      <c r="F3686" t="s">
        <v>4234</v>
      </c>
      <c r="G3686" s="63">
        <v>46029</v>
      </c>
      <c r="H3686" s="63">
        <v>46029</v>
      </c>
      <c r="I3686" t="s">
        <v>366</v>
      </c>
      <c r="J3686" t="str">
        <f>_xlfn.XLOOKUP(I3686,AS:AS,AU:AU)</f>
        <v>Vuelos</v>
      </c>
      <c r="K3686" t="s">
        <v>33</v>
      </c>
      <c r="L3686">
        <v>366</v>
      </c>
      <c r="M3686">
        <f>L3686*_xlfn.XLOOKUP(K3686,AM:AM,AN:AN)</f>
        <v>314.76</v>
      </c>
      <c r="N3686">
        <f>L3686*_xlfn.XLOOKUP(K3686,AM:AM,AO:AO)</f>
        <v>366</v>
      </c>
      <c r="O3686">
        <v>0</v>
      </c>
      <c r="P3686">
        <f>O3686*_xlfn.XLOOKUP(K3686,AM:AM,AN:AN)</f>
        <v>0</v>
      </c>
      <c r="Q3686">
        <f>O3686*_xlfn.XLOOKUP(K3686,AM:AM,AO:AO)</f>
        <v>0</v>
      </c>
      <c r="R3686" t="str">
        <f>_xlfn.XLOOKUP(E3686,AF:AF,AG:AG)</f>
        <v>F1S USA</v>
      </c>
      <c r="S3686" t="str">
        <f>_xlfn.XLOOKUP(E3686,AF:AF,AI:AI)</f>
        <v>United States</v>
      </c>
      <c r="T3686">
        <f>WEEKNUM(G3686)</f>
        <v>2</v>
      </c>
      <c r="U3686">
        <f>YEAR(G3686)</f>
        <v>2026</v>
      </c>
      <c r="V3686" s="117">
        <f>IFERROR(Q3686/N3686,"0")</f>
        <v>0</v>
      </c>
    </row>
    <row r="3687" spans="1:22">
      <c r="A3687" t="str">
        <f>_xlfn.XLOOKUP(D3687,BN:BN,BO:BO)</f>
        <v>México</v>
      </c>
      <c r="B3687" t="s">
        <v>25</v>
      </c>
      <c r="C3687">
        <v>564</v>
      </c>
      <c r="D3687" t="str">
        <f>_xlfn.XLOOKUP(C3687,BH:BH,BI:BI)</f>
        <v>VeronicaN</v>
      </c>
      <c r="E3687">
        <v>28934</v>
      </c>
      <c r="F3687" t="s">
        <v>4235</v>
      </c>
      <c r="G3687" s="63">
        <v>46029</v>
      </c>
      <c r="H3687" s="63">
        <v>46029</v>
      </c>
      <c r="I3687" t="s">
        <v>366</v>
      </c>
      <c r="J3687" t="str">
        <f>_xlfn.XLOOKUP(I3687,AS:AS,AU:AU)</f>
        <v>Vuelos</v>
      </c>
      <c r="K3687" t="s">
        <v>33</v>
      </c>
      <c r="L3687">
        <v>366</v>
      </c>
      <c r="M3687">
        <f>L3687*_xlfn.XLOOKUP(K3687,AM:AM,AN:AN)</f>
        <v>314.76</v>
      </c>
      <c r="N3687">
        <f>L3687*_xlfn.XLOOKUP(K3687,AM:AM,AO:AO)</f>
        <v>366</v>
      </c>
      <c r="O3687">
        <v>0</v>
      </c>
      <c r="P3687">
        <f>O3687*_xlfn.XLOOKUP(K3687,AM:AM,AN:AN)</f>
        <v>0</v>
      </c>
      <c r="Q3687">
        <f>O3687*_xlfn.XLOOKUP(K3687,AM:AM,AO:AO)</f>
        <v>0</v>
      </c>
      <c r="R3687" t="str">
        <f>_xlfn.XLOOKUP(E3687,AF:AF,AG:AG)</f>
        <v>F1S USA</v>
      </c>
      <c r="S3687" t="str">
        <f>_xlfn.XLOOKUP(E3687,AF:AF,AI:AI)</f>
        <v>United States</v>
      </c>
      <c r="T3687">
        <f>WEEKNUM(G3687)</f>
        <v>2</v>
      </c>
      <c r="U3687">
        <f>YEAR(G3687)</f>
        <v>2026</v>
      </c>
      <c r="V3687" s="117">
        <f>IFERROR(Q3687/N3687,"0")</f>
        <v>0</v>
      </c>
    </row>
    <row r="3688" spans="1:22">
      <c r="A3688" t="str">
        <f>_xlfn.XLOOKUP(D3688,BN:BN,BO:BO)</f>
        <v>México</v>
      </c>
      <c r="B3688" t="s">
        <v>25</v>
      </c>
      <c r="C3688">
        <v>564</v>
      </c>
      <c r="D3688" t="str">
        <f>_xlfn.XLOOKUP(C3688,BH:BH,BI:BI)</f>
        <v>VeronicaN</v>
      </c>
      <c r="E3688">
        <v>28934</v>
      </c>
      <c r="F3688" t="s">
        <v>4236</v>
      </c>
      <c r="G3688" s="63">
        <v>46029</v>
      </c>
      <c r="H3688" s="63">
        <v>46029</v>
      </c>
      <c r="I3688" t="s">
        <v>366</v>
      </c>
      <c r="J3688" t="str">
        <f>_xlfn.XLOOKUP(I3688,AS:AS,AU:AU)</f>
        <v>Vuelos</v>
      </c>
      <c r="K3688" t="s">
        <v>33</v>
      </c>
      <c r="L3688">
        <v>366</v>
      </c>
      <c r="M3688">
        <f>L3688*_xlfn.XLOOKUP(K3688,AM:AM,AN:AN)</f>
        <v>314.76</v>
      </c>
      <c r="N3688">
        <f>L3688*_xlfn.XLOOKUP(K3688,AM:AM,AO:AO)</f>
        <v>366</v>
      </c>
      <c r="O3688">
        <v>0</v>
      </c>
      <c r="P3688">
        <f>O3688*_xlfn.XLOOKUP(K3688,AM:AM,AN:AN)</f>
        <v>0</v>
      </c>
      <c r="Q3688">
        <f>O3688*_xlfn.XLOOKUP(K3688,AM:AM,AO:AO)</f>
        <v>0</v>
      </c>
      <c r="R3688" t="str">
        <f>_xlfn.XLOOKUP(E3688,AF:AF,AG:AG)</f>
        <v>F1S USA</v>
      </c>
      <c r="S3688" t="str">
        <f>_xlfn.XLOOKUP(E3688,AF:AF,AI:AI)</f>
        <v>United States</v>
      </c>
      <c r="T3688">
        <f>WEEKNUM(G3688)</f>
        <v>2</v>
      </c>
      <c r="U3688">
        <f>YEAR(G3688)</f>
        <v>2026</v>
      </c>
      <c r="V3688" s="117">
        <f>IFERROR(Q3688/N3688,"0")</f>
        <v>0</v>
      </c>
    </row>
    <row r="3689" spans="1:22">
      <c r="A3689" t="str">
        <f>_xlfn.XLOOKUP(D3689,BN:BN,BO:BO)</f>
        <v>México</v>
      </c>
      <c r="B3689" t="s">
        <v>25</v>
      </c>
      <c r="C3689">
        <v>564</v>
      </c>
      <c r="D3689" t="str">
        <f>_xlfn.XLOOKUP(C3689,BH:BH,BI:BI)</f>
        <v>VeronicaN</v>
      </c>
      <c r="E3689">
        <v>28934</v>
      </c>
      <c r="F3689" t="s">
        <v>2937</v>
      </c>
      <c r="G3689" s="63">
        <v>46029</v>
      </c>
      <c r="H3689" s="63">
        <v>46029</v>
      </c>
      <c r="I3689" t="s">
        <v>366</v>
      </c>
      <c r="J3689" t="str">
        <f>_xlfn.XLOOKUP(I3689,AS:AS,AU:AU)</f>
        <v>Vuelos</v>
      </c>
      <c r="K3689" t="s">
        <v>33</v>
      </c>
      <c r="L3689">
        <v>366</v>
      </c>
      <c r="M3689">
        <f>L3689*_xlfn.XLOOKUP(K3689,AM:AM,AN:AN)</f>
        <v>314.76</v>
      </c>
      <c r="N3689">
        <f>L3689*_xlfn.XLOOKUP(K3689,AM:AM,AO:AO)</f>
        <v>366</v>
      </c>
      <c r="O3689">
        <v>0</v>
      </c>
      <c r="P3689">
        <f>O3689*_xlfn.XLOOKUP(K3689,AM:AM,AN:AN)</f>
        <v>0</v>
      </c>
      <c r="Q3689">
        <f>O3689*_xlfn.XLOOKUP(K3689,AM:AM,AO:AO)</f>
        <v>0</v>
      </c>
      <c r="R3689" t="str">
        <f>_xlfn.XLOOKUP(E3689,AF:AF,AG:AG)</f>
        <v>F1S USA</v>
      </c>
      <c r="S3689" t="str">
        <f>_xlfn.XLOOKUP(E3689,AF:AF,AI:AI)</f>
        <v>United States</v>
      </c>
      <c r="T3689">
        <f>WEEKNUM(G3689)</f>
        <v>2</v>
      </c>
      <c r="U3689">
        <f>YEAR(G3689)</f>
        <v>2026</v>
      </c>
      <c r="V3689" s="117">
        <f>IFERROR(Q3689/N3689,"0")</f>
        <v>0</v>
      </c>
    </row>
    <row r="3690" spans="1:22">
      <c r="A3690" t="str">
        <f>_xlfn.XLOOKUP(D3690,BN:BN,BO:BO)</f>
        <v>México</v>
      </c>
      <c r="B3690" t="s">
        <v>25</v>
      </c>
      <c r="C3690">
        <v>564</v>
      </c>
      <c r="D3690" t="str">
        <f>_xlfn.XLOOKUP(C3690,BH:BH,BI:BI)</f>
        <v>VeronicaN</v>
      </c>
      <c r="E3690">
        <v>28934</v>
      </c>
      <c r="F3690" t="s">
        <v>4237</v>
      </c>
      <c r="G3690" s="63">
        <v>46029</v>
      </c>
      <c r="H3690" s="63">
        <v>46029</v>
      </c>
      <c r="I3690" t="s">
        <v>366</v>
      </c>
      <c r="J3690" t="str">
        <f>_xlfn.XLOOKUP(I3690,AS:AS,AU:AU)</f>
        <v>Vuelos</v>
      </c>
      <c r="K3690" t="s">
        <v>33</v>
      </c>
      <c r="L3690">
        <v>366</v>
      </c>
      <c r="M3690">
        <f>L3690*_xlfn.XLOOKUP(K3690,AM:AM,AN:AN)</f>
        <v>314.76</v>
      </c>
      <c r="N3690">
        <f>L3690*_xlfn.XLOOKUP(K3690,AM:AM,AO:AO)</f>
        <v>366</v>
      </c>
      <c r="O3690">
        <v>0</v>
      </c>
      <c r="P3690">
        <f>O3690*_xlfn.XLOOKUP(K3690,AM:AM,AN:AN)</f>
        <v>0</v>
      </c>
      <c r="Q3690">
        <f>O3690*_xlfn.XLOOKUP(K3690,AM:AM,AO:AO)</f>
        <v>0</v>
      </c>
      <c r="R3690" t="str">
        <f>_xlfn.XLOOKUP(E3690,AF:AF,AG:AG)</f>
        <v>F1S USA</v>
      </c>
      <c r="S3690" t="str">
        <f>_xlfn.XLOOKUP(E3690,AF:AF,AI:AI)</f>
        <v>United States</v>
      </c>
      <c r="T3690">
        <f>WEEKNUM(G3690)</f>
        <v>2</v>
      </c>
      <c r="U3690">
        <f>YEAR(G3690)</f>
        <v>2026</v>
      </c>
      <c r="V3690" s="117">
        <f>IFERROR(Q3690/N3690,"0")</f>
        <v>0</v>
      </c>
    </row>
    <row r="3691" spans="1:22">
      <c r="A3691" t="str">
        <f>_xlfn.XLOOKUP(D3691,BN:BN,BO:BO)</f>
        <v>México</v>
      </c>
      <c r="B3691" t="s">
        <v>25</v>
      </c>
      <c r="C3691">
        <v>564</v>
      </c>
      <c r="D3691" t="str">
        <f>_xlfn.XLOOKUP(C3691,BH:BH,BI:BI)</f>
        <v>VeronicaN</v>
      </c>
      <c r="E3691">
        <v>28934</v>
      </c>
      <c r="F3691" t="s">
        <v>4232</v>
      </c>
      <c r="G3691" s="63">
        <v>45936</v>
      </c>
      <c r="H3691" s="63">
        <v>46007</v>
      </c>
      <c r="I3691" t="s">
        <v>366</v>
      </c>
      <c r="J3691" t="str">
        <f>_xlfn.XLOOKUP(I3691,AS:AS,AU:AU)</f>
        <v>Vuelos</v>
      </c>
      <c r="K3691" t="s">
        <v>33</v>
      </c>
      <c r="L3691">
        <v>76.3</v>
      </c>
      <c r="M3691">
        <f>L3691*_xlfn.XLOOKUP(K3691,AM:AM,AN:AN)</f>
        <v>65.617999999999995</v>
      </c>
      <c r="N3691">
        <f>L3691*_xlfn.XLOOKUP(K3691,AM:AM,AO:AO)</f>
        <v>76.3</v>
      </c>
      <c r="O3691">
        <v>0</v>
      </c>
      <c r="P3691">
        <f>O3691*_xlfn.XLOOKUP(K3691,AM:AM,AN:AN)</f>
        <v>0</v>
      </c>
      <c r="Q3691">
        <f>O3691*_xlfn.XLOOKUP(K3691,AM:AM,AO:AO)</f>
        <v>0</v>
      </c>
      <c r="R3691" t="str">
        <f>_xlfn.XLOOKUP(E3691,AF:AF,AG:AG)</f>
        <v>F1S USA</v>
      </c>
      <c r="S3691" t="str">
        <f>_xlfn.XLOOKUP(E3691,AF:AF,AI:AI)</f>
        <v>United States</v>
      </c>
      <c r="T3691">
        <f>WEEKNUM(G3691)</f>
        <v>41</v>
      </c>
      <c r="U3691">
        <f>YEAR(G3691)</f>
        <v>2025</v>
      </c>
      <c r="V3691" s="117">
        <f>IFERROR(Q3691/N3691,"0")</f>
        <v>0</v>
      </c>
    </row>
    <row r="3692" spans="1:22">
      <c r="A3692" t="str">
        <f>_xlfn.XLOOKUP(D3692,BN:BN,BO:BO)</f>
        <v>México</v>
      </c>
      <c r="B3692" t="s">
        <v>25</v>
      </c>
      <c r="C3692">
        <v>564</v>
      </c>
      <c r="D3692" t="str">
        <f>_xlfn.XLOOKUP(C3692,BH:BH,BI:BI)</f>
        <v>VeronicaN</v>
      </c>
      <c r="E3692">
        <v>28934</v>
      </c>
      <c r="F3692" t="s">
        <v>4238</v>
      </c>
      <c r="G3692" s="63">
        <v>45971</v>
      </c>
      <c r="H3692" s="63">
        <v>45999</v>
      </c>
      <c r="I3692" t="s">
        <v>366</v>
      </c>
      <c r="J3692" t="str">
        <f>_xlfn.XLOOKUP(I3692,AS:AS,AU:AU)</f>
        <v>Vuelos</v>
      </c>
      <c r="K3692" t="s">
        <v>33</v>
      </c>
      <c r="L3692">
        <v>0</v>
      </c>
      <c r="M3692">
        <f>L3692*_xlfn.XLOOKUP(K3692,AM:AM,AN:AN)</f>
        <v>0</v>
      </c>
      <c r="N3692">
        <f>L3692*_xlfn.XLOOKUP(K3692,AM:AM,AO:AO)</f>
        <v>0</v>
      </c>
      <c r="O3692">
        <v>0</v>
      </c>
      <c r="P3692">
        <f>O3692*_xlfn.XLOOKUP(K3692,AM:AM,AN:AN)</f>
        <v>0</v>
      </c>
      <c r="Q3692">
        <f>O3692*_xlfn.XLOOKUP(K3692,AM:AM,AO:AO)</f>
        <v>0</v>
      </c>
      <c r="R3692" t="str">
        <f>_xlfn.XLOOKUP(E3692,AF:AF,AG:AG)</f>
        <v>F1S USA</v>
      </c>
      <c r="S3692" t="str">
        <f>_xlfn.XLOOKUP(E3692,AF:AF,AI:AI)</f>
        <v>United States</v>
      </c>
      <c r="T3692">
        <f>WEEKNUM(G3692)</f>
        <v>46</v>
      </c>
      <c r="U3692">
        <f>YEAR(G3692)</f>
        <v>2025</v>
      </c>
      <c r="V3692" s="117" t="str">
        <f>IFERROR(Q3692/N3692,"0")</f>
        <v>0</v>
      </c>
    </row>
    <row r="3693" spans="1:22">
      <c r="A3693" t="str">
        <f>_xlfn.XLOOKUP(D3693,BN:BN,BO:BO)</f>
        <v>México</v>
      </c>
      <c r="B3693" t="s">
        <v>25</v>
      </c>
      <c r="C3693">
        <v>564</v>
      </c>
      <c r="D3693" t="str">
        <f>_xlfn.XLOOKUP(C3693,BH:BH,BI:BI)</f>
        <v>VeronicaN</v>
      </c>
      <c r="E3693">
        <v>28934</v>
      </c>
      <c r="F3693" t="s">
        <v>4238</v>
      </c>
      <c r="G3693" s="63">
        <v>45971</v>
      </c>
      <c r="H3693" s="63">
        <v>45999</v>
      </c>
      <c r="I3693" t="s">
        <v>366</v>
      </c>
      <c r="J3693" t="str">
        <f>_xlfn.XLOOKUP(I3693,AS:AS,AU:AU)</f>
        <v>Vuelos</v>
      </c>
      <c r="K3693" t="s">
        <v>33</v>
      </c>
      <c r="L3693">
        <v>250</v>
      </c>
      <c r="M3693">
        <f>L3693*_xlfn.XLOOKUP(K3693,AM:AM,AN:AN)</f>
        <v>215</v>
      </c>
      <c r="N3693">
        <f>L3693*_xlfn.XLOOKUP(K3693,AM:AM,AO:AO)</f>
        <v>250</v>
      </c>
      <c r="O3693">
        <v>0</v>
      </c>
      <c r="P3693">
        <f>O3693*_xlfn.XLOOKUP(K3693,AM:AM,AN:AN)</f>
        <v>0</v>
      </c>
      <c r="Q3693">
        <f>O3693*_xlfn.XLOOKUP(K3693,AM:AM,AO:AO)</f>
        <v>0</v>
      </c>
      <c r="R3693" t="str">
        <f>_xlfn.XLOOKUP(E3693,AF:AF,AG:AG)</f>
        <v>F1S USA</v>
      </c>
      <c r="S3693" t="str">
        <f>_xlfn.XLOOKUP(E3693,AF:AF,AI:AI)</f>
        <v>United States</v>
      </c>
      <c r="T3693">
        <f>WEEKNUM(G3693)</f>
        <v>46</v>
      </c>
      <c r="U3693">
        <f>YEAR(G3693)</f>
        <v>2025</v>
      </c>
      <c r="V3693" s="117">
        <f>IFERROR(Q3693/N3693,"0")</f>
        <v>0</v>
      </c>
    </row>
    <row r="3694" spans="1:22">
      <c r="A3694" t="str">
        <f>_xlfn.XLOOKUP(D3694,BN:BN,BO:BO)</f>
        <v>México</v>
      </c>
      <c r="B3694" t="s">
        <v>25</v>
      </c>
      <c r="C3694">
        <v>564</v>
      </c>
      <c r="D3694" t="str">
        <f>_xlfn.XLOOKUP(C3694,BH:BH,BI:BI)</f>
        <v>VeronicaN</v>
      </c>
      <c r="E3694">
        <v>0</v>
      </c>
      <c r="F3694" t="s">
        <v>2112</v>
      </c>
      <c r="G3694" s="63">
        <v>45936</v>
      </c>
      <c r="H3694" s="63">
        <v>46037</v>
      </c>
      <c r="I3694" t="s">
        <v>396</v>
      </c>
      <c r="J3694" t="str">
        <f>_xlfn.XLOOKUP(I3694,AS:AS,AU:AU)</f>
        <v>Honorarios</v>
      </c>
      <c r="K3694" t="s">
        <v>33</v>
      </c>
      <c r="L3694">
        <v>4049.43</v>
      </c>
      <c r="M3694">
        <f>L3694*_xlfn.XLOOKUP(K3694,AM:AM,AN:AN)</f>
        <v>3482.5097999999998</v>
      </c>
      <c r="N3694">
        <f>L3694*_xlfn.XLOOKUP(K3694,AM:AM,AO:AO)</f>
        <v>4049.43</v>
      </c>
      <c r="O3694">
        <v>4049.43</v>
      </c>
      <c r="P3694">
        <f>O3694*_xlfn.XLOOKUP(K3694,AM:AM,AN:AN)</f>
        <v>3482.5097999999998</v>
      </c>
      <c r="Q3694">
        <f>O3694*_xlfn.XLOOKUP(K3694,AM:AM,AO:AO)</f>
        <v>4049.43</v>
      </c>
      <c r="R3694" t="str">
        <f>_xlfn.XLOOKUP(E3694,AF:AF,AG:AG)</f>
        <v>FEES</v>
      </c>
      <c r="S3694">
        <f>_xlfn.XLOOKUP(E3694,AF:AF,AI:AI)</f>
        <v>0</v>
      </c>
      <c r="T3694">
        <f>WEEKNUM(G3694)</f>
        <v>41</v>
      </c>
      <c r="U3694">
        <f>YEAR(G3694)</f>
        <v>2025</v>
      </c>
      <c r="V3694" s="117">
        <f>IFERROR(Q3694/N3694,"0")</f>
        <v>1</v>
      </c>
    </row>
    <row r="3695" spans="1:22">
      <c r="A3695" t="str">
        <f>_xlfn.XLOOKUP(D3695,BN:BN,BO:BO)</f>
        <v>México</v>
      </c>
      <c r="B3695" t="s">
        <v>25</v>
      </c>
      <c r="C3695">
        <v>564</v>
      </c>
      <c r="D3695" t="str">
        <f>_xlfn.XLOOKUP(C3695,BH:BH,BI:BI)</f>
        <v>VeronicaN</v>
      </c>
      <c r="E3695">
        <v>28934</v>
      </c>
      <c r="F3695" t="s">
        <v>4233</v>
      </c>
      <c r="G3695" s="63">
        <v>46029</v>
      </c>
      <c r="H3695" s="63">
        <v>46029</v>
      </c>
      <c r="I3695" t="s">
        <v>366</v>
      </c>
      <c r="J3695" t="str">
        <f>_xlfn.XLOOKUP(I3695,AS:AS,AU:AU)</f>
        <v>Vuelos</v>
      </c>
      <c r="K3695" t="s">
        <v>33</v>
      </c>
      <c r="L3695">
        <v>34</v>
      </c>
      <c r="M3695">
        <f>L3695*_xlfn.XLOOKUP(K3695,AM:AM,AN:AN)</f>
        <v>29.24</v>
      </c>
      <c r="N3695">
        <f>L3695*_xlfn.XLOOKUP(K3695,AM:AM,AO:AO)</f>
        <v>34</v>
      </c>
      <c r="O3695">
        <v>0</v>
      </c>
      <c r="P3695">
        <f>O3695*_xlfn.XLOOKUP(K3695,AM:AM,AN:AN)</f>
        <v>0</v>
      </c>
      <c r="Q3695">
        <f>O3695*_xlfn.XLOOKUP(K3695,AM:AM,AO:AO)</f>
        <v>0</v>
      </c>
      <c r="R3695" t="str">
        <f>_xlfn.XLOOKUP(E3695,AF:AF,AG:AG)</f>
        <v>F1S USA</v>
      </c>
      <c r="S3695" t="str">
        <f>_xlfn.XLOOKUP(E3695,AF:AF,AI:AI)</f>
        <v>United States</v>
      </c>
      <c r="T3695">
        <f>WEEKNUM(G3695)</f>
        <v>2</v>
      </c>
      <c r="U3695">
        <f>YEAR(G3695)</f>
        <v>2026</v>
      </c>
      <c r="V3695" s="117">
        <f>IFERROR(Q3695/N3695,"0")</f>
        <v>0</v>
      </c>
    </row>
    <row r="3696" spans="1:22">
      <c r="A3696" t="str">
        <f>_xlfn.XLOOKUP(D3696,BN:BN,BO:BO)</f>
        <v>México</v>
      </c>
      <c r="B3696" t="s">
        <v>25</v>
      </c>
      <c r="C3696">
        <v>564</v>
      </c>
      <c r="D3696" t="str">
        <f>_xlfn.XLOOKUP(C3696,BH:BH,BI:BI)</f>
        <v>VeronicaN</v>
      </c>
      <c r="E3696">
        <v>28934</v>
      </c>
      <c r="F3696" t="s">
        <v>4234</v>
      </c>
      <c r="G3696" s="63">
        <v>46029</v>
      </c>
      <c r="H3696" s="63">
        <v>46029</v>
      </c>
      <c r="I3696" t="s">
        <v>366</v>
      </c>
      <c r="J3696" t="str">
        <f>_xlfn.XLOOKUP(I3696,AS:AS,AU:AU)</f>
        <v>Vuelos</v>
      </c>
      <c r="K3696" t="s">
        <v>33</v>
      </c>
      <c r="L3696">
        <v>34</v>
      </c>
      <c r="M3696">
        <f>L3696*_xlfn.XLOOKUP(K3696,AM:AM,AN:AN)</f>
        <v>29.24</v>
      </c>
      <c r="N3696">
        <f>L3696*_xlfn.XLOOKUP(K3696,AM:AM,AO:AO)</f>
        <v>34</v>
      </c>
      <c r="O3696">
        <v>0</v>
      </c>
      <c r="P3696">
        <f>O3696*_xlfn.XLOOKUP(K3696,AM:AM,AN:AN)</f>
        <v>0</v>
      </c>
      <c r="Q3696">
        <f>O3696*_xlfn.XLOOKUP(K3696,AM:AM,AO:AO)</f>
        <v>0</v>
      </c>
      <c r="R3696" t="str">
        <f>_xlfn.XLOOKUP(E3696,AF:AF,AG:AG)</f>
        <v>F1S USA</v>
      </c>
      <c r="S3696" t="str">
        <f>_xlfn.XLOOKUP(E3696,AF:AF,AI:AI)</f>
        <v>United States</v>
      </c>
      <c r="T3696">
        <f>WEEKNUM(G3696)</f>
        <v>2</v>
      </c>
      <c r="U3696">
        <f>YEAR(G3696)</f>
        <v>2026</v>
      </c>
      <c r="V3696" s="117">
        <f>IFERROR(Q3696/N3696,"0")</f>
        <v>0</v>
      </c>
    </row>
    <row r="3697" spans="1:22">
      <c r="A3697" t="str">
        <f>_xlfn.XLOOKUP(D3697,BN:BN,BO:BO)</f>
        <v>México</v>
      </c>
      <c r="B3697" t="s">
        <v>25</v>
      </c>
      <c r="C3697">
        <v>564</v>
      </c>
      <c r="D3697" t="str">
        <f>_xlfn.XLOOKUP(C3697,BH:BH,BI:BI)</f>
        <v>VeronicaN</v>
      </c>
      <c r="E3697">
        <v>28934</v>
      </c>
      <c r="F3697" t="s">
        <v>4235</v>
      </c>
      <c r="G3697" s="63">
        <v>46029</v>
      </c>
      <c r="H3697" s="63">
        <v>46029</v>
      </c>
      <c r="I3697" t="s">
        <v>366</v>
      </c>
      <c r="J3697" t="str">
        <f>_xlfn.XLOOKUP(I3697,AS:AS,AU:AU)</f>
        <v>Vuelos</v>
      </c>
      <c r="K3697" t="s">
        <v>33</v>
      </c>
      <c r="L3697">
        <v>34</v>
      </c>
      <c r="M3697">
        <f>L3697*_xlfn.XLOOKUP(K3697,AM:AM,AN:AN)</f>
        <v>29.24</v>
      </c>
      <c r="N3697">
        <f>L3697*_xlfn.XLOOKUP(K3697,AM:AM,AO:AO)</f>
        <v>34</v>
      </c>
      <c r="O3697">
        <v>0</v>
      </c>
      <c r="P3697">
        <f>O3697*_xlfn.XLOOKUP(K3697,AM:AM,AN:AN)</f>
        <v>0</v>
      </c>
      <c r="Q3697">
        <f>O3697*_xlfn.XLOOKUP(K3697,AM:AM,AO:AO)</f>
        <v>0</v>
      </c>
      <c r="R3697" t="str">
        <f>_xlfn.XLOOKUP(E3697,AF:AF,AG:AG)</f>
        <v>F1S USA</v>
      </c>
      <c r="S3697" t="str">
        <f>_xlfn.XLOOKUP(E3697,AF:AF,AI:AI)</f>
        <v>United States</v>
      </c>
      <c r="T3697">
        <f>WEEKNUM(G3697)</f>
        <v>2</v>
      </c>
      <c r="U3697">
        <f>YEAR(G3697)</f>
        <v>2026</v>
      </c>
      <c r="V3697" s="117">
        <f>IFERROR(Q3697/N3697,"0")</f>
        <v>0</v>
      </c>
    </row>
    <row r="3698" spans="1:22">
      <c r="A3698" t="str">
        <f>_xlfn.XLOOKUP(D3698,BN:BN,BO:BO)</f>
        <v>México</v>
      </c>
      <c r="B3698" t="s">
        <v>25</v>
      </c>
      <c r="C3698">
        <v>564</v>
      </c>
      <c r="D3698" t="str">
        <f>_xlfn.XLOOKUP(C3698,BH:BH,BI:BI)</f>
        <v>VeronicaN</v>
      </c>
      <c r="E3698">
        <v>28934</v>
      </c>
      <c r="F3698" t="s">
        <v>4236</v>
      </c>
      <c r="G3698" s="63">
        <v>46029</v>
      </c>
      <c r="H3698" s="63">
        <v>46029</v>
      </c>
      <c r="I3698" t="s">
        <v>366</v>
      </c>
      <c r="J3698" t="str">
        <f>_xlfn.XLOOKUP(I3698,AS:AS,AU:AU)</f>
        <v>Vuelos</v>
      </c>
      <c r="K3698" t="s">
        <v>33</v>
      </c>
      <c r="L3698">
        <v>34</v>
      </c>
      <c r="M3698">
        <f>L3698*_xlfn.XLOOKUP(K3698,AM:AM,AN:AN)</f>
        <v>29.24</v>
      </c>
      <c r="N3698">
        <f>L3698*_xlfn.XLOOKUP(K3698,AM:AM,AO:AO)</f>
        <v>34</v>
      </c>
      <c r="O3698">
        <v>0</v>
      </c>
      <c r="P3698">
        <f>O3698*_xlfn.XLOOKUP(K3698,AM:AM,AN:AN)</f>
        <v>0</v>
      </c>
      <c r="Q3698">
        <f>O3698*_xlfn.XLOOKUP(K3698,AM:AM,AO:AO)</f>
        <v>0</v>
      </c>
      <c r="R3698" t="str">
        <f>_xlfn.XLOOKUP(E3698,AF:AF,AG:AG)</f>
        <v>F1S USA</v>
      </c>
      <c r="S3698" t="str">
        <f>_xlfn.XLOOKUP(E3698,AF:AF,AI:AI)</f>
        <v>United States</v>
      </c>
      <c r="T3698">
        <f>WEEKNUM(G3698)</f>
        <v>2</v>
      </c>
      <c r="U3698">
        <f>YEAR(G3698)</f>
        <v>2026</v>
      </c>
      <c r="V3698" s="117">
        <f>IFERROR(Q3698/N3698,"0")</f>
        <v>0</v>
      </c>
    </row>
    <row r="3699" spans="1:22">
      <c r="A3699" t="str">
        <f>_xlfn.XLOOKUP(D3699,BN:BN,BO:BO)</f>
        <v>México</v>
      </c>
      <c r="B3699" t="s">
        <v>25</v>
      </c>
      <c r="C3699">
        <v>564</v>
      </c>
      <c r="D3699" t="str">
        <f>_xlfn.XLOOKUP(C3699,BH:BH,BI:BI)</f>
        <v>VeronicaN</v>
      </c>
      <c r="E3699">
        <v>28934</v>
      </c>
      <c r="F3699" t="s">
        <v>2937</v>
      </c>
      <c r="G3699" s="63">
        <v>46029</v>
      </c>
      <c r="H3699" s="63">
        <v>46029</v>
      </c>
      <c r="I3699" t="s">
        <v>366</v>
      </c>
      <c r="J3699" t="str">
        <f>_xlfn.XLOOKUP(I3699,AS:AS,AU:AU)</f>
        <v>Vuelos</v>
      </c>
      <c r="K3699" t="s">
        <v>33</v>
      </c>
      <c r="L3699">
        <v>34</v>
      </c>
      <c r="M3699">
        <f>L3699*_xlfn.XLOOKUP(K3699,AM:AM,AN:AN)</f>
        <v>29.24</v>
      </c>
      <c r="N3699">
        <f>L3699*_xlfn.XLOOKUP(K3699,AM:AM,AO:AO)</f>
        <v>34</v>
      </c>
      <c r="O3699">
        <v>0</v>
      </c>
      <c r="P3699">
        <f>O3699*_xlfn.XLOOKUP(K3699,AM:AM,AN:AN)</f>
        <v>0</v>
      </c>
      <c r="Q3699">
        <f>O3699*_xlfn.XLOOKUP(K3699,AM:AM,AO:AO)</f>
        <v>0</v>
      </c>
      <c r="R3699" t="str">
        <f>_xlfn.XLOOKUP(E3699,AF:AF,AG:AG)</f>
        <v>F1S USA</v>
      </c>
      <c r="S3699" t="str">
        <f>_xlfn.XLOOKUP(E3699,AF:AF,AI:AI)</f>
        <v>United States</v>
      </c>
      <c r="T3699">
        <f>WEEKNUM(G3699)</f>
        <v>2</v>
      </c>
      <c r="U3699">
        <f>YEAR(G3699)</f>
        <v>2026</v>
      </c>
      <c r="V3699" s="117">
        <f>IFERROR(Q3699/N3699,"0")</f>
        <v>0</v>
      </c>
    </row>
    <row r="3700" spans="1:22">
      <c r="A3700" t="str">
        <f>_xlfn.XLOOKUP(D3700,BN:BN,BO:BO)</f>
        <v>México</v>
      </c>
      <c r="B3700" t="s">
        <v>25</v>
      </c>
      <c r="C3700">
        <v>564</v>
      </c>
      <c r="D3700" t="str">
        <f>_xlfn.XLOOKUP(C3700,BH:BH,BI:BI)</f>
        <v>VeronicaN</v>
      </c>
      <c r="E3700">
        <v>28934</v>
      </c>
      <c r="F3700" t="s">
        <v>4237</v>
      </c>
      <c r="G3700" s="63">
        <v>46029</v>
      </c>
      <c r="H3700" s="63">
        <v>46029</v>
      </c>
      <c r="I3700" t="s">
        <v>366</v>
      </c>
      <c r="J3700" t="str">
        <f>_xlfn.XLOOKUP(I3700,AS:AS,AU:AU)</f>
        <v>Vuelos</v>
      </c>
      <c r="K3700" t="s">
        <v>33</v>
      </c>
      <c r="L3700">
        <v>34</v>
      </c>
      <c r="M3700">
        <f>L3700*_xlfn.XLOOKUP(K3700,AM:AM,AN:AN)</f>
        <v>29.24</v>
      </c>
      <c r="N3700">
        <f>L3700*_xlfn.XLOOKUP(K3700,AM:AM,AO:AO)</f>
        <v>34</v>
      </c>
      <c r="O3700">
        <v>0</v>
      </c>
      <c r="P3700">
        <f>O3700*_xlfn.XLOOKUP(K3700,AM:AM,AN:AN)</f>
        <v>0</v>
      </c>
      <c r="Q3700">
        <f>O3700*_xlfn.XLOOKUP(K3700,AM:AM,AO:AO)</f>
        <v>0</v>
      </c>
      <c r="R3700" t="str">
        <f>_xlfn.XLOOKUP(E3700,AF:AF,AG:AG)</f>
        <v>F1S USA</v>
      </c>
      <c r="S3700" t="str">
        <f>_xlfn.XLOOKUP(E3700,AF:AF,AI:AI)</f>
        <v>United States</v>
      </c>
      <c r="T3700">
        <f>WEEKNUM(G3700)</f>
        <v>2</v>
      </c>
      <c r="U3700">
        <f>YEAR(G3700)</f>
        <v>2026</v>
      </c>
      <c r="V3700" s="117">
        <f>IFERROR(Q3700/N3700,"0")</f>
        <v>0</v>
      </c>
    </row>
    <row r="3701" spans="1:22">
      <c r="A3701" t="str">
        <f>_xlfn.XLOOKUP(D3701,BN:BN,BO:BO)</f>
        <v>México</v>
      </c>
      <c r="B3701" t="s">
        <v>25</v>
      </c>
      <c r="C3701">
        <v>564</v>
      </c>
      <c r="D3701" t="str">
        <f>_xlfn.XLOOKUP(C3701,BH:BH,BI:BI)</f>
        <v>VeronicaN</v>
      </c>
      <c r="E3701">
        <v>28934</v>
      </c>
      <c r="F3701" t="s">
        <v>4239</v>
      </c>
      <c r="G3701" s="63">
        <v>45971</v>
      </c>
      <c r="H3701" s="63">
        <v>46038</v>
      </c>
      <c r="I3701" t="s">
        <v>366</v>
      </c>
      <c r="J3701" t="str">
        <f>_xlfn.XLOOKUP(I3701,AS:AS,AU:AU)</f>
        <v>Vuelos</v>
      </c>
      <c r="K3701" t="s">
        <v>33</v>
      </c>
      <c r="L3701">
        <v>0</v>
      </c>
      <c r="M3701">
        <f>L3701*_xlfn.XLOOKUP(K3701,AM:AM,AN:AN)</f>
        <v>0</v>
      </c>
      <c r="N3701">
        <f>L3701*_xlfn.XLOOKUP(K3701,AM:AM,AO:AO)</f>
        <v>0</v>
      </c>
      <c r="O3701">
        <v>0</v>
      </c>
      <c r="P3701">
        <f>O3701*_xlfn.XLOOKUP(K3701,AM:AM,AN:AN)</f>
        <v>0</v>
      </c>
      <c r="Q3701">
        <f>O3701*_xlfn.XLOOKUP(K3701,AM:AM,AO:AO)</f>
        <v>0</v>
      </c>
      <c r="R3701" t="str">
        <f>_xlfn.XLOOKUP(E3701,AF:AF,AG:AG)</f>
        <v>F1S USA</v>
      </c>
      <c r="S3701" t="str">
        <f>_xlfn.XLOOKUP(E3701,AF:AF,AI:AI)</f>
        <v>United States</v>
      </c>
      <c r="T3701">
        <f>WEEKNUM(G3701)</f>
        <v>46</v>
      </c>
      <c r="U3701">
        <f>YEAR(G3701)</f>
        <v>2025</v>
      </c>
      <c r="V3701" s="117" t="str">
        <f>IFERROR(Q3701/N3701,"0")</f>
        <v>0</v>
      </c>
    </row>
    <row r="3702" spans="1:22">
      <c r="A3702" t="str">
        <f>_xlfn.XLOOKUP(D3702,BN:BN,BO:BO)</f>
        <v>México</v>
      </c>
      <c r="B3702" t="s">
        <v>25</v>
      </c>
      <c r="C3702">
        <v>564</v>
      </c>
      <c r="D3702" t="str">
        <f>_xlfn.XLOOKUP(C3702,BH:BH,BI:BI)</f>
        <v>VeronicaN</v>
      </c>
      <c r="E3702">
        <v>28934</v>
      </c>
      <c r="F3702" t="s">
        <v>4239</v>
      </c>
      <c r="G3702" s="63">
        <v>45971</v>
      </c>
      <c r="H3702" s="63">
        <v>46038</v>
      </c>
      <c r="I3702" t="s">
        <v>366</v>
      </c>
      <c r="J3702" t="str">
        <f>_xlfn.XLOOKUP(I3702,AS:AS,AU:AU)</f>
        <v>Vuelos</v>
      </c>
      <c r="K3702" t="s">
        <v>33</v>
      </c>
      <c r="L3702">
        <v>250</v>
      </c>
      <c r="M3702">
        <f>L3702*_xlfn.XLOOKUP(K3702,AM:AM,AN:AN)</f>
        <v>215</v>
      </c>
      <c r="N3702">
        <f>L3702*_xlfn.XLOOKUP(K3702,AM:AM,AO:AO)</f>
        <v>250</v>
      </c>
      <c r="O3702">
        <v>0</v>
      </c>
      <c r="P3702">
        <f>O3702*_xlfn.XLOOKUP(K3702,AM:AM,AN:AN)</f>
        <v>0</v>
      </c>
      <c r="Q3702">
        <f>O3702*_xlfn.XLOOKUP(K3702,AM:AM,AO:AO)</f>
        <v>0</v>
      </c>
      <c r="R3702" t="str">
        <f>_xlfn.XLOOKUP(E3702,AF:AF,AG:AG)</f>
        <v>F1S USA</v>
      </c>
      <c r="S3702" t="str">
        <f>_xlfn.XLOOKUP(E3702,AF:AF,AI:AI)</f>
        <v>United States</v>
      </c>
      <c r="T3702">
        <f>WEEKNUM(G3702)</f>
        <v>46</v>
      </c>
      <c r="U3702">
        <f>YEAR(G3702)</f>
        <v>2025</v>
      </c>
      <c r="V3702" s="117">
        <f>IFERROR(Q3702/N3702,"0")</f>
        <v>0</v>
      </c>
    </row>
    <row r="3703" spans="1:22">
      <c r="A3703" t="str">
        <f>_xlfn.XLOOKUP(D3703,BN:BN,BO:BO)</f>
        <v>México</v>
      </c>
      <c r="B3703" t="s">
        <v>25</v>
      </c>
      <c r="C3703">
        <v>564</v>
      </c>
      <c r="D3703" t="str">
        <f>_xlfn.XLOOKUP(C3703,BH:BH,BI:BI)</f>
        <v>VeronicaN</v>
      </c>
      <c r="E3703">
        <v>28934</v>
      </c>
      <c r="F3703" t="s">
        <v>4233</v>
      </c>
      <c r="G3703" s="63">
        <v>46012</v>
      </c>
      <c r="H3703" s="63">
        <v>46014</v>
      </c>
      <c r="I3703" t="s">
        <v>366</v>
      </c>
      <c r="J3703" t="str">
        <f>_xlfn.XLOOKUP(I3703,AS:AS,AU:AU)</f>
        <v>Vuelos</v>
      </c>
      <c r="K3703" t="s">
        <v>33</v>
      </c>
      <c r="L3703">
        <v>2591.1</v>
      </c>
      <c r="M3703">
        <f>L3703*_xlfn.XLOOKUP(K3703,AM:AM,AN:AN)</f>
        <v>2228.346</v>
      </c>
      <c r="N3703">
        <f>L3703*_xlfn.XLOOKUP(K3703,AM:AM,AO:AO)</f>
        <v>2591.1</v>
      </c>
      <c r="O3703">
        <v>0</v>
      </c>
      <c r="P3703">
        <f>O3703*_xlfn.XLOOKUP(K3703,AM:AM,AN:AN)</f>
        <v>0</v>
      </c>
      <c r="Q3703">
        <f>O3703*_xlfn.XLOOKUP(K3703,AM:AM,AO:AO)</f>
        <v>0</v>
      </c>
      <c r="R3703" t="str">
        <f>_xlfn.XLOOKUP(E3703,AF:AF,AG:AG)</f>
        <v>F1S USA</v>
      </c>
      <c r="S3703" t="str">
        <f>_xlfn.XLOOKUP(E3703,AF:AF,AI:AI)</f>
        <v>United States</v>
      </c>
      <c r="T3703">
        <f>WEEKNUM(G3703)</f>
        <v>52</v>
      </c>
      <c r="U3703">
        <f>YEAR(G3703)</f>
        <v>2025</v>
      </c>
      <c r="V3703" s="117">
        <f>IFERROR(Q3703/N3703,"0")</f>
        <v>0</v>
      </c>
    </row>
    <row r="3704" spans="1:22">
      <c r="A3704" t="str">
        <f>_xlfn.XLOOKUP(D3704,BN:BN,BO:BO)</f>
        <v>México</v>
      </c>
      <c r="B3704" t="s">
        <v>25</v>
      </c>
      <c r="C3704">
        <v>564</v>
      </c>
      <c r="D3704" t="str">
        <f>_xlfn.XLOOKUP(C3704,BH:BH,BI:BI)</f>
        <v>VeronicaN</v>
      </c>
      <c r="E3704">
        <v>28934</v>
      </c>
      <c r="F3704" t="s">
        <v>4234</v>
      </c>
      <c r="G3704" s="63">
        <v>46012</v>
      </c>
      <c r="H3704" s="63">
        <v>46014</v>
      </c>
      <c r="I3704" t="s">
        <v>366</v>
      </c>
      <c r="J3704" t="str">
        <f>_xlfn.XLOOKUP(I3704,AS:AS,AU:AU)</f>
        <v>Vuelos</v>
      </c>
      <c r="K3704" t="s">
        <v>33</v>
      </c>
      <c r="L3704">
        <v>2591.1</v>
      </c>
      <c r="M3704">
        <f>L3704*_xlfn.XLOOKUP(K3704,AM:AM,AN:AN)</f>
        <v>2228.346</v>
      </c>
      <c r="N3704">
        <f>L3704*_xlfn.XLOOKUP(K3704,AM:AM,AO:AO)</f>
        <v>2591.1</v>
      </c>
      <c r="O3704">
        <v>0</v>
      </c>
      <c r="P3704">
        <f>O3704*_xlfn.XLOOKUP(K3704,AM:AM,AN:AN)</f>
        <v>0</v>
      </c>
      <c r="Q3704">
        <f>O3704*_xlfn.XLOOKUP(K3704,AM:AM,AO:AO)</f>
        <v>0</v>
      </c>
      <c r="R3704" t="str">
        <f>_xlfn.XLOOKUP(E3704,AF:AF,AG:AG)</f>
        <v>F1S USA</v>
      </c>
      <c r="S3704" t="str">
        <f>_xlfn.XLOOKUP(E3704,AF:AF,AI:AI)</f>
        <v>United States</v>
      </c>
      <c r="T3704">
        <f>WEEKNUM(G3704)</f>
        <v>52</v>
      </c>
      <c r="U3704">
        <f>YEAR(G3704)</f>
        <v>2025</v>
      </c>
      <c r="V3704" s="117">
        <f>IFERROR(Q3704/N3704,"0")</f>
        <v>0</v>
      </c>
    </row>
    <row r="3705" spans="1:22">
      <c r="A3705" t="str">
        <f>_xlfn.XLOOKUP(D3705,BN:BN,BO:BO)</f>
        <v>México</v>
      </c>
      <c r="B3705" t="s">
        <v>25</v>
      </c>
      <c r="C3705">
        <v>564</v>
      </c>
      <c r="D3705" t="str">
        <f>_xlfn.XLOOKUP(C3705,BH:BH,BI:BI)</f>
        <v>VeronicaN</v>
      </c>
      <c r="E3705">
        <v>28934</v>
      </c>
      <c r="F3705" t="s">
        <v>4238</v>
      </c>
      <c r="G3705" s="63">
        <v>45971</v>
      </c>
      <c r="H3705" s="63">
        <v>46052</v>
      </c>
      <c r="I3705" t="s">
        <v>366</v>
      </c>
      <c r="J3705" t="str">
        <f>_xlfn.XLOOKUP(I3705,AS:AS,AU:AU)</f>
        <v>Vuelos</v>
      </c>
      <c r="K3705" t="s">
        <v>33</v>
      </c>
      <c r="L3705">
        <v>207.08</v>
      </c>
      <c r="M3705">
        <f>L3705*_xlfn.XLOOKUP(K3705,AM:AM,AN:AN)</f>
        <v>178.08880000000002</v>
      </c>
      <c r="N3705">
        <f>L3705*_xlfn.XLOOKUP(K3705,AM:AM,AO:AO)</f>
        <v>207.08</v>
      </c>
      <c r="O3705">
        <v>0</v>
      </c>
      <c r="P3705">
        <f>O3705*_xlfn.XLOOKUP(K3705,AM:AM,AN:AN)</f>
        <v>0</v>
      </c>
      <c r="Q3705">
        <f>O3705*_xlfn.XLOOKUP(K3705,AM:AM,AO:AO)</f>
        <v>0</v>
      </c>
      <c r="R3705" t="str">
        <f>_xlfn.XLOOKUP(E3705,AF:AF,AG:AG)</f>
        <v>F1S USA</v>
      </c>
      <c r="S3705" t="str">
        <f>_xlfn.XLOOKUP(E3705,AF:AF,AI:AI)</f>
        <v>United States</v>
      </c>
      <c r="T3705">
        <f>WEEKNUM(G3705)</f>
        <v>46</v>
      </c>
      <c r="U3705">
        <f>YEAR(G3705)</f>
        <v>2025</v>
      </c>
      <c r="V3705" s="117">
        <f>IFERROR(Q3705/N3705,"0")</f>
        <v>0</v>
      </c>
    </row>
    <row r="3706" spans="1:22">
      <c r="A3706" t="str">
        <f>_xlfn.XLOOKUP(D3706,BN:BN,BO:BO)</f>
        <v>México</v>
      </c>
      <c r="B3706" t="s">
        <v>25</v>
      </c>
      <c r="C3706">
        <v>564</v>
      </c>
      <c r="D3706" t="str">
        <f>_xlfn.XLOOKUP(C3706,BH:BH,BI:BI)</f>
        <v>VeronicaN</v>
      </c>
      <c r="E3706">
        <v>28934</v>
      </c>
      <c r="F3706" t="s">
        <v>4238</v>
      </c>
      <c r="G3706" s="63">
        <v>45971</v>
      </c>
      <c r="H3706" s="63">
        <v>46052</v>
      </c>
      <c r="I3706" t="s">
        <v>366</v>
      </c>
      <c r="J3706" t="str">
        <f>_xlfn.XLOOKUP(I3706,AS:AS,AU:AU)</f>
        <v>Vuelos</v>
      </c>
      <c r="K3706" t="s">
        <v>33</v>
      </c>
      <c r="L3706">
        <v>250</v>
      </c>
      <c r="M3706">
        <f>L3706*_xlfn.XLOOKUP(K3706,AM:AM,AN:AN)</f>
        <v>215</v>
      </c>
      <c r="N3706">
        <f>L3706*_xlfn.XLOOKUP(K3706,AM:AM,AO:AO)</f>
        <v>250</v>
      </c>
      <c r="O3706">
        <v>0</v>
      </c>
      <c r="P3706">
        <f>O3706*_xlfn.XLOOKUP(K3706,AM:AM,AN:AN)</f>
        <v>0</v>
      </c>
      <c r="Q3706">
        <f>O3706*_xlfn.XLOOKUP(K3706,AM:AM,AO:AO)</f>
        <v>0</v>
      </c>
      <c r="R3706" t="str">
        <f>_xlfn.XLOOKUP(E3706,AF:AF,AG:AG)</f>
        <v>F1S USA</v>
      </c>
      <c r="S3706" t="str">
        <f>_xlfn.XLOOKUP(E3706,AF:AF,AI:AI)</f>
        <v>United States</v>
      </c>
      <c r="T3706">
        <f>WEEKNUM(G3706)</f>
        <v>46</v>
      </c>
      <c r="U3706">
        <f>YEAR(G3706)</f>
        <v>2025</v>
      </c>
      <c r="V3706" s="117">
        <f>IFERROR(Q3706/N3706,"0")</f>
        <v>0</v>
      </c>
    </row>
    <row r="3707" spans="1:22">
      <c r="A3707" t="str">
        <f>_xlfn.XLOOKUP(D3707,BN:BN,BO:BO)</f>
        <v>México</v>
      </c>
      <c r="B3707" t="s">
        <v>25</v>
      </c>
      <c r="C3707">
        <v>564</v>
      </c>
      <c r="D3707" t="str">
        <f>_xlfn.XLOOKUP(C3707,BH:BH,BI:BI)</f>
        <v>VeronicaN</v>
      </c>
      <c r="E3707">
        <v>28934</v>
      </c>
      <c r="F3707" t="s">
        <v>4233</v>
      </c>
      <c r="G3707" s="63">
        <v>46033</v>
      </c>
      <c r="H3707" s="63">
        <v>46033</v>
      </c>
      <c r="I3707" t="s">
        <v>366</v>
      </c>
      <c r="J3707" t="str">
        <f>_xlfn.XLOOKUP(I3707,AS:AS,AU:AU)</f>
        <v>Vuelos</v>
      </c>
      <c r="K3707" t="s">
        <v>33</v>
      </c>
      <c r="L3707">
        <v>5774.32</v>
      </c>
      <c r="M3707">
        <f>L3707*_xlfn.XLOOKUP(K3707,AM:AM,AN:AN)</f>
        <v>4965.9151999999995</v>
      </c>
      <c r="N3707">
        <f>L3707*_xlfn.XLOOKUP(K3707,AM:AM,AO:AO)</f>
        <v>5774.32</v>
      </c>
      <c r="O3707">
        <v>0</v>
      </c>
      <c r="P3707">
        <f>O3707*_xlfn.XLOOKUP(K3707,AM:AM,AN:AN)</f>
        <v>0</v>
      </c>
      <c r="Q3707">
        <f>O3707*_xlfn.XLOOKUP(K3707,AM:AM,AO:AO)</f>
        <v>0</v>
      </c>
      <c r="R3707" t="str">
        <f>_xlfn.XLOOKUP(E3707,AF:AF,AG:AG)</f>
        <v>F1S USA</v>
      </c>
      <c r="S3707" t="str">
        <f>_xlfn.XLOOKUP(E3707,AF:AF,AI:AI)</f>
        <v>United States</v>
      </c>
      <c r="T3707">
        <f>WEEKNUM(G3707)</f>
        <v>3</v>
      </c>
      <c r="U3707">
        <f>YEAR(G3707)</f>
        <v>2026</v>
      </c>
      <c r="V3707" s="117">
        <f>IFERROR(Q3707/N3707,"0")</f>
        <v>0</v>
      </c>
    </row>
    <row r="3708" spans="1:22">
      <c r="A3708" t="str">
        <f>_xlfn.XLOOKUP(D3708,BN:BN,BO:BO)</f>
        <v>México</v>
      </c>
      <c r="B3708" t="s">
        <v>25</v>
      </c>
      <c r="C3708">
        <v>564</v>
      </c>
      <c r="D3708" t="str">
        <f>_xlfn.XLOOKUP(C3708,BH:BH,BI:BI)</f>
        <v>VeronicaN</v>
      </c>
      <c r="E3708">
        <v>28934</v>
      </c>
      <c r="F3708" t="s">
        <v>4234</v>
      </c>
      <c r="G3708" s="63">
        <v>46033</v>
      </c>
      <c r="H3708" s="63">
        <v>46033</v>
      </c>
      <c r="I3708" t="s">
        <v>366</v>
      </c>
      <c r="J3708" t="str">
        <f>_xlfn.XLOOKUP(I3708,AS:AS,AU:AU)</f>
        <v>Vuelos</v>
      </c>
      <c r="K3708" t="s">
        <v>33</v>
      </c>
      <c r="L3708">
        <v>5774.32</v>
      </c>
      <c r="M3708">
        <f>L3708*_xlfn.XLOOKUP(K3708,AM:AM,AN:AN)</f>
        <v>4965.9151999999995</v>
      </c>
      <c r="N3708">
        <f>L3708*_xlfn.XLOOKUP(K3708,AM:AM,AO:AO)</f>
        <v>5774.32</v>
      </c>
      <c r="O3708">
        <v>0</v>
      </c>
      <c r="P3708">
        <f>O3708*_xlfn.XLOOKUP(K3708,AM:AM,AN:AN)</f>
        <v>0</v>
      </c>
      <c r="Q3708">
        <f>O3708*_xlfn.XLOOKUP(K3708,AM:AM,AO:AO)</f>
        <v>0</v>
      </c>
      <c r="R3708" t="str">
        <f>_xlfn.XLOOKUP(E3708,AF:AF,AG:AG)</f>
        <v>F1S USA</v>
      </c>
      <c r="S3708" t="str">
        <f>_xlfn.XLOOKUP(E3708,AF:AF,AI:AI)</f>
        <v>United States</v>
      </c>
      <c r="T3708">
        <f>WEEKNUM(G3708)</f>
        <v>3</v>
      </c>
      <c r="U3708">
        <f>YEAR(G3708)</f>
        <v>2026</v>
      </c>
      <c r="V3708" s="117">
        <f>IFERROR(Q3708/N3708,"0")</f>
        <v>0</v>
      </c>
    </row>
    <row r="3709" spans="1:22">
      <c r="A3709" t="str">
        <f>_xlfn.XLOOKUP(D3709,BN:BN,BO:BO)</f>
        <v>México</v>
      </c>
      <c r="B3709" t="s">
        <v>25</v>
      </c>
      <c r="C3709">
        <v>564</v>
      </c>
      <c r="D3709" t="str">
        <f>_xlfn.XLOOKUP(C3709,BH:BH,BI:BI)</f>
        <v>VeronicaN</v>
      </c>
      <c r="E3709">
        <v>28934</v>
      </c>
      <c r="F3709" t="s">
        <v>4233</v>
      </c>
      <c r="G3709" s="63">
        <v>46066</v>
      </c>
      <c r="H3709" s="63">
        <v>46067</v>
      </c>
      <c r="I3709" t="s">
        <v>366</v>
      </c>
      <c r="J3709" t="str">
        <f>_xlfn.XLOOKUP(I3709,AS:AS,AU:AU)</f>
        <v>Vuelos</v>
      </c>
      <c r="K3709" t="s">
        <v>33</v>
      </c>
      <c r="L3709">
        <v>3334.1</v>
      </c>
      <c r="M3709">
        <f>L3709*_xlfn.XLOOKUP(K3709,AM:AM,AN:AN)</f>
        <v>2867.326</v>
      </c>
      <c r="N3709">
        <f>L3709*_xlfn.XLOOKUP(K3709,AM:AM,AO:AO)</f>
        <v>3334.1</v>
      </c>
      <c r="O3709">
        <v>0</v>
      </c>
      <c r="P3709">
        <f>O3709*_xlfn.XLOOKUP(K3709,AM:AM,AN:AN)</f>
        <v>0</v>
      </c>
      <c r="Q3709">
        <f>O3709*_xlfn.XLOOKUP(K3709,AM:AM,AO:AO)</f>
        <v>0</v>
      </c>
      <c r="R3709" t="str">
        <f>_xlfn.XLOOKUP(E3709,AF:AF,AG:AG)</f>
        <v>F1S USA</v>
      </c>
      <c r="S3709" t="str">
        <f>_xlfn.XLOOKUP(E3709,AF:AF,AI:AI)</f>
        <v>United States</v>
      </c>
      <c r="T3709">
        <f>WEEKNUM(G3709)</f>
        <v>7</v>
      </c>
      <c r="U3709">
        <f>YEAR(G3709)</f>
        <v>2026</v>
      </c>
      <c r="V3709" s="117">
        <f>IFERROR(Q3709/N3709,"0")</f>
        <v>0</v>
      </c>
    </row>
    <row r="3710" spans="1:22">
      <c r="A3710" t="str">
        <f>_xlfn.XLOOKUP(D3710,BN:BN,BO:BO)</f>
        <v>México</v>
      </c>
      <c r="B3710" t="s">
        <v>25</v>
      </c>
      <c r="C3710">
        <v>564</v>
      </c>
      <c r="D3710" t="str">
        <f>_xlfn.XLOOKUP(C3710,BH:BH,BI:BI)</f>
        <v>VeronicaN</v>
      </c>
      <c r="E3710">
        <v>28934</v>
      </c>
      <c r="F3710" t="s">
        <v>4234</v>
      </c>
      <c r="G3710" s="63">
        <v>46066</v>
      </c>
      <c r="H3710" s="63">
        <v>46067</v>
      </c>
      <c r="I3710" t="s">
        <v>366</v>
      </c>
      <c r="J3710" t="str">
        <f>_xlfn.XLOOKUP(I3710,AS:AS,AU:AU)</f>
        <v>Vuelos</v>
      </c>
      <c r="K3710" t="s">
        <v>33</v>
      </c>
      <c r="L3710">
        <v>3334.1</v>
      </c>
      <c r="M3710">
        <f>L3710*_xlfn.XLOOKUP(K3710,AM:AM,AN:AN)</f>
        <v>2867.326</v>
      </c>
      <c r="N3710">
        <f>L3710*_xlfn.XLOOKUP(K3710,AM:AM,AO:AO)</f>
        <v>3334.1</v>
      </c>
      <c r="O3710">
        <v>0</v>
      </c>
      <c r="P3710">
        <f>O3710*_xlfn.XLOOKUP(K3710,AM:AM,AN:AN)</f>
        <v>0</v>
      </c>
      <c r="Q3710">
        <f>O3710*_xlfn.XLOOKUP(K3710,AM:AM,AO:AO)</f>
        <v>0</v>
      </c>
      <c r="R3710" t="str">
        <f>_xlfn.XLOOKUP(E3710,AF:AF,AG:AG)</f>
        <v>F1S USA</v>
      </c>
      <c r="S3710" t="str">
        <f>_xlfn.XLOOKUP(E3710,AF:AF,AI:AI)</f>
        <v>United States</v>
      </c>
      <c r="T3710">
        <f>WEEKNUM(G3710)</f>
        <v>7</v>
      </c>
      <c r="U3710">
        <f>YEAR(G3710)</f>
        <v>2026</v>
      </c>
      <c r="V3710" s="117">
        <f>IFERROR(Q3710/N3710,"0")</f>
        <v>0</v>
      </c>
    </row>
    <row r="3711" spans="1:22">
      <c r="A3711" t="str">
        <f>_xlfn.XLOOKUP(D3711,BN:BN,BO:BO)</f>
        <v>México</v>
      </c>
      <c r="B3711" t="s">
        <v>25</v>
      </c>
      <c r="C3711">
        <v>565</v>
      </c>
      <c r="D3711" t="str">
        <f>_xlfn.XLOOKUP(C3711,BH:BH,BI:BI)</f>
        <v>DianaM</v>
      </c>
      <c r="E3711">
        <v>27301</v>
      </c>
      <c r="F3711" t="s">
        <v>4240</v>
      </c>
      <c r="G3711" s="63">
        <v>45954</v>
      </c>
      <c r="H3711" s="63">
        <v>45958</v>
      </c>
      <c r="I3711" t="s">
        <v>366</v>
      </c>
      <c r="J3711" t="str">
        <f>_xlfn.XLOOKUP(I3711,AS:AS,AU:AU)</f>
        <v>Vuelos</v>
      </c>
      <c r="K3711" t="s">
        <v>33</v>
      </c>
      <c r="L3711">
        <v>913.41</v>
      </c>
      <c r="M3711">
        <f>L3711*_xlfn.XLOOKUP(K3711,AM:AM,AN:AN)</f>
        <v>785.5326</v>
      </c>
      <c r="N3711">
        <f>L3711*_xlfn.XLOOKUP(K3711,AM:AM,AO:AO)</f>
        <v>913.41</v>
      </c>
      <c r="O3711">
        <v>0</v>
      </c>
      <c r="P3711">
        <f>O3711*_xlfn.XLOOKUP(K3711,AM:AM,AN:AN)</f>
        <v>0</v>
      </c>
      <c r="Q3711">
        <f>O3711*_xlfn.XLOOKUP(K3711,AM:AM,AO:AO)</f>
        <v>0</v>
      </c>
      <c r="R3711" t="str">
        <f>_xlfn.XLOOKUP(E3711,AF:AF,AG:AG)</f>
        <v>TURISMO EX MAR, S.A. DE C.V.</v>
      </c>
      <c r="S3711" t="str">
        <f>_xlfn.XLOOKUP(E3711,AF:AF,AI:AI)</f>
        <v>Mexico</v>
      </c>
      <c r="T3711">
        <f>WEEKNUM(G3711)</f>
        <v>43</v>
      </c>
      <c r="U3711">
        <f>YEAR(G3711)</f>
        <v>2025</v>
      </c>
      <c r="V3711" s="117">
        <f>IFERROR(Q3711/N3711,"0")</f>
        <v>0</v>
      </c>
    </row>
    <row r="3712" spans="1:22">
      <c r="A3712" t="str">
        <f>_xlfn.XLOOKUP(D3712,BN:BN,BO:BO)</f>
        <v>México</v>
      </c>
      <c r="B3712" t="s">
        <v>25</v>
      </c>
      <c r="C3712">
        <v>565</v>
      </c>
      <c r="D3712" t="str">
        <f>_xlfn.XLOOKUP(C3712,BH:BH,BI:BI)</f>
        <v>DianaM</v>
      </c>
      <c r="E3712">
        <v>27301</v>
      </c>
      <c r="F3712" t="s">
        <v>4241</v>
      </c>
      <c r="G3712" s="63">
        <v>45954</v>
      </c>
      <c r="H3712" s="63">
        <v>45958</v>
      </c>
      <c r="I3712" t="s">
        <v>366</v>
      </c>
      <c r="J3712" t="str">
        <f>_xlfn.XLOOKUP(I3712,AS:AS,AU:AU)</f>
        <v>Vuelos</v>
      </c>
      <c r="K3712" t="s">
        <v>33</v>
      </c>
      <c r="L3712">
        <v>913.41</v>
      </c>
      <c r="M3712">
        <f>L3712*_xlfn.XLOOKUP(K3712,AM:AM,AN:AN)</f>
        <v>785.5326</v>
      </c>
      <c r="N3712">
        <f>L3712*_xlfn.XLOOKUP(K3712,AM:AM,AO:AO)</f>
        <v>913.41</v>
      </c>
      <c r="O3712">
        <v>0</v>
      </c>
      <c r="P3712">
        <f>O3712*_xlfn.XLOOKUP(K3712,AM:AM,AN:AN)</f>
        <v>0</v>
      </c>
      <c r="Q3712">
        <f>O3712*_xlfn.XLOOKUP(K3712,AM:AM,AO:AO)</f>
        <v>0</v>
      </c>
      <c r="R3712" t="str">
        <f>_xlfn.XLOOKUP(E3712,AF:AF,AG:AG)</f>
        <v>TURISMO EX MAR, S.A. DE C.V.</v>
      </c>
      <c r="S3712" t="str">
        <f>_xlfn.XLOOKUP(E3712,AF:AF,AI:AI)</f>
        <v>Mexico</v>
      </c>
      <c r="T3712">
        <f>WEEKNUM(G3712)</f>
        <v>43</v>
      </c>
      <c r="U3712">
        <f>YEAR(G3712)</f>
        <v>2025</v>
      </c>
      <c r="V3712" s="117">
        <f>IFERROR(Q3712/N3712,"0")</f>
        <v>0</v>
      </c>
    </row>
    <row r="3713" spans="1:22">
      <c r="A3713" t="str">
        <f>_xlfn.XLOOKUP(D3713,BN:BN,BO:BO)</f>
        <v>México</v>
      </c>
      <c r="B3713" t="s">
        <v>25</v>
      </c>
      <c r="C3713">
        <v>565</v>
      </c>
      <c r="D3713" t="str">
        <f>_xlfn.XLOOKUP(C3713,BH:BH,BI:BI)</f>
        <v>DianaM</v>
      </c>
      <c r="E3713">
        <v>0</v>
      </c>
      <c r="F3713" t="s">
        <v>4242</v>
      </c>
      <c r="G3713" s="63">
        <v>45954</v>
      </c>
      <c r="H3713" s="63">
        <v>45958</v>
      </c>
      <c r="I3713" t="s">
        <v>396</v>
      </c>
      <c r="J3713" t="str">
        <f>_xlfn.XLOOKUP(I3713,AS:AS,AU:AU)</f>
        <v>Honorarios</v>
      </c>
      <c r="K3713" t="s">
        <v>33</v>
      </c>
      <c r="L3713">
        <v>70</v>
      </c>
      <c r="M3713">
        <f>L3713*_xlfn.XLOOKUP(K3713,AM:AM,AN:AN)</f>
        <v>60.199999999999996</v>
      </c>
      <c r="N3713">
        <f>L3713*_xlfn.XLOOKUP(K3713,AM:AM,AO:AO)</f>
        <v>70</v>
      </c>
      <c r="O3713">
        <v>70</v>
      </c>
      <c r="P3713">
        <f>O3713*_xlfn.XLOOKUP(K3713,AM:AM,AN:AN)</f>
        <v>60.199999999999996</v>
      </c>
      <c r="Q3713">
        <f>O3713*_xlfn.XLOOKUP(K3713,AM:AM,AO:AO)</f>
        <v>70</v>
      </c>
      <c r="R3713" t="str">
        <f>_xlfn.XLOOKUP(E3713,AF:AF,AG:AG)</f>
        <v>FEES</v>
      </c>
      <c r="S3713">
        <f>_xlfn.XLOOKUP(E3713,AF:AF,AI:AI)</f>
        <v>0</v>
      </c>
      <c r="T3713">
        <f>WEEKNUM(G3713)</f>
        <v>43</v>
      </c>
      <c r="U3713">
        <f>YEAR(G3713)</f>
        <v>2025</v>
      </c>
      <c r="V3713" s="117">
        <f>IFERROR(Q3713/N3713,"0")</f>
        <v>1</v>
      </c>
    </row>
    <row r="3714" spans="1:22">
      <c r="A3714" t="str">
        <f>_xlfn.XLOOKUP(D3714,BN:BN,BO:BO)</f>
        <v>México</v>
      </c>
      <c r="B3714" t="s">
        <v>25</v>
      </c>
      <c r="C3714">
        <v>566</v>
      </c>
      <c r="D3714" t="str">
        <f>_xlfn.XLOOKUP(C3714,BH:BH,BI:BI)</f>
        <v>AndreaM</v>
      </c>
      <c r="E3714">
        <v>26070</v>
      </c>
      <c r="F3714" t="s">
        <v>4243</v>
      </c>
      <c r="G3714" s="63">
        <v>45938</v>
      </c>
      <c r="H3714" s="63">
        <v>45940</v>
      </c>
      <c r="I3714" t="s">
        <v>376</v>
      </c>
      <c r="J3714" t="str">
        <f>_xlfn.XLOOKUP(I3714,AS:AS,AU:AU)</f>
        <v>Hotel</v>
      </c>
      <c r="K3714" t="s">
        <v>30</v>
      </c>
      <c r="L3714">
        <v>22603.02</v>
      </c>
      <c r="M3714">
        <f>L3714*_xlfn.XLOOKUP(K3714,AM:AM,AN:AN)</f>
        <v>1084.94496</v>
      </c>
      <c r="N3714">
        <f>L3714*_xlfn.XLOOKUP(K3714,AM:AM,AO:AO)</f>
        <v>1265.7691200000002</v>
      </c>
      <c r="O3714">
        <v>2925.57</v>
      </c>
      <c r="P3714">
        <f>O3714*_xlfn.XLOOKUP(K3714,AM:AM,AN:AN)</f>
        <v>140.42736000000002</v>
      </c>
      <c r="Q3714">
        <f>O3714*_xlfn.XLOOKUP(K3714,AM:AM,AO:AO)</f>
        <v>163.83192000000003</v>
      </c>
      <c r="R3714" t="str">
        <f>_xlfn.XLOOKUP(E3714,AF:AF,AG:AG)</f>
        <v>FOUR SEASONS HOTEL SEOUL</v>
      </c>
      <c r="S3714" t="str">
        <f>_xlfn.XLOOKUP(E3714,AF:AF,AI:AI)</f>
        <v>South Korea</v>
      </c>
      <c r="T3714">
        <f>WEEKNUM(G3714)</f>
        <v>41</v>
      </c>
      <c r="U3714">
        <f>YEAR(G3714)</f>
        <v>2025</v>
      </c>
      <c r="V3714" s="117">
        <f>IFERROR(Q3714/N3714,"0")</f>
        <v>0.12943270412537794</v>
      </c>
    </row>
    <row r="3715" spans="1:22">
      <c r="A3715" t="str">
        <f>_xlfn.XLOOKUP(D3715,BN:BN,BO:BO)</f>
        <v>México</v>
      </c>
      <c r="B3715" t="s">
        <v>25</v>
      </c>
      <c r="C3715">
        <v>566</v>
      </c>
      <c r="D3715" t="str">
        <f>_xlfn.XLOOKUP(C3715,BH:BH,BI:BI)</f>
        <v>AndreaM</v>
      </c>
      <c r="E3715">
        <v>28350</v>
      </c>
      <c r="F3715" t="s">
        <v>4244</v>
      </c>
      <c r="G3715" s="63">
        <v>45940</v>
      </c>
      <c r="H3715" s="63">
        <v>45942</v>
      </c>
      <c r="I3715" t="s">
        <v>376</v>
      </c>
      <c r="J3715" t="str">
        <f>_xlfn.XLOOKUP(I3715,AS:AS,AU:AU)</f>
        <v>Hotel</v>
      </c>
      <c r="K3715" t="s">
        <v>30</v>
      </c>
      <c r="L3715">
        <v>35579.94</v>
      </c>
      <c r="M3715">
        <f>L3715*_xlfn.XLOOKUP(K3715,AM:AM,AN:AN)</f>
        <v>1707.8371200000001</v>
      </c>
      <c r="N3715">
        <f>L3715*_xlfn.XLOOKUP(K3715,AM:AM,AO:AO)</f>
        <v>1992.4766400000001</v>
      </c>
      <c r="O3715">
        <v>2739.08</v>
      </c>
      <c r="P3715">
        <f>O3715*_xlfn.XLOOKUP(K3715,AM:AM,AN:AN)</f>
        <v>131.47584000000001</v>
      </c>
      <c r="Q3715">
        <f>O3715*_xlfn.XLOOKUP(K3715,AM:AM,AO:AO)</f>
        <v>153.38847999999999</v>
      </c>
      <c r="R3715" t="str">
        <f>_xlfn.XLOOKUP(E3715,AF:AF,AG:AG)</f>
        <v>FOUR SEASONS HOTEL OSAKA</v>
      </c>
      <c r="S3715" t="str">
        <f>_xlfn.XLOOKUP(E3715,AF:AF,AI:AI)</f>
        <v>Japan</v>
      </c>
      <c r="T3715">
        <f>WEEKNUM(G3715)</f>
        <v>41</v>
      </c>
      <c r="U3715">
        <f>YEAR(G3715)</f>
        <v>2025</v>
      </c>
      <c r="V3715" s="117">
        <f>IFERROR(Q3715/N3715,"0")</f>
        <v>7.698382852809757E-2</v>
      </c>
    </row>
    <row r="3716" spans="1:22">
      <c r="A3716" t="str">
        <f>_xlfn.XLOOKUP(D3716,BN:BN,BO:BO)</f>
        <v>México</v>
      </c>
      <c r="B3716" t="s">
        <v>25</v>
      </c>
      <c r="C3716">
        <v>566</v>
      </c>
      <c r="D3716" t="str">
        <f>_xlfn.XLOOKUP(C3716,BH:BH,BI:BI)</f>
        <v>AndreaM</v>
      </c>
      <c r="E3716">
        <v>0</v>
      </c>
      <c r="F3716" t="s">
        <v>4245</v>
      </c>
      <c r="G3716" s="63">
        <v>45940</v>
      </c>
      <c r="H3716" s="63">
        <v>45954</v>
      </c>
      <c r="I3716" t="s">
        <v>396</v>
      </c>
      <c r="J3716" t="str">
        <f>_xlfn.XLOOKUP(I3716,AS:AS,AU:AU)</f>
        <v>Honorarios</v>
      </c>
      <c r="K3716" t="s">
        <v>30</v>
      </c>
      <c r="L3716">
        <v>1311.06</v>
      </c>
      <c r="M3716">
        <f>L3716*_xlfn.XLOOKUP(K3716,AM:AM,AN:AN)</f>
        <v>62.930880000000002</v>
      </c>
      <c r="N3716">
        <f>L3716*_xlfn.XLOOKUP(K3716,AM:AM,AO:AO)</f>
        <v>73.419359999999998</v>
      </c>
      <c r="O3716">
        <v>1311.06</v>
      </c>
      <c r="P3716">
        <f>O3716*_xlfn.XLOOKUP(K3716,AM:AM,AN:AN)</f>
        <v>62.930880000000002</v>
      </c>
      <c r="Q3716">
        <f>O3716*_xlfn.XLOOKUP(K3716,AM:AM,AO:AO)</f>
        <v>73.419359999999998</v>
      </c>
      <c r="R3716" t="str">
        <f>_xlfn.XLOOKUP(E3716,AF:AF,AG:AG)</f>
        <v>FEES</v>
      </c>
      <c r="S3716">
        <f>_xlfn.XLOOKUP(E3716,AF:AF,AI:AI)</f>
        <v>0</v>
      </c>
      <c r="T3716">
        <f>WEEKNUM(G3716)</f>
        <v>41</v>
      </c>
      <c r="U3716">
        <f>YEAR(G3716)</f>
        <v>2025</v>
      </c>
      <c r="V3716" s="117">
        <f>IFERROR(Q3716/N3716,"0")</f>
        <v>1</v>
      </c>
    </row>
    <row r="3717" spans="1:22">
      <c r="A3717" t="str">
        <f>_xlfn.XLOOKUP(D3717,BN:BN,BO:BO)</f>
        <v>México</v>
      </c>
      <c r="B3717" t="s">
        <v>25</v>
      </c>
      <c r="C3717">
        <v>566</v>
      </c>
      <c r="D3717" t="str">
        <f>_xlfn.XLOOKUP(C3717,BH:BH,BI:BI)</f>
        <v>AndreaM</v>
      </c>
      <c r="E3717">
        <v>28282</v>
      </c>
      <c r="F3717" t="s">
        <v>4246</v>
      </c>
      <c r="G3717" s="63">
        <v>45951</v>
      </c>
      <c r="H3717" s="63">
        <v>45952</v>
      </c>
      <c r="I3717" t="s">
        <v>376</v>
      </c>
      <c r="J3717" t="str">
        <f>_xlfn.XLOOKUP(I3717,AS:AS,AU:AU)</f>
        <v>Hotel</v>
      </c>
      <c r="K3717" t="s">
        <v>30</v>
      </c>
      <c r="L3717">
        <v>3887.65</v>
      </c>
      <c r="M3717">
        <f>L3717*_xlfn.XLOOKUP(K3717,AM:AM,AN:AN)</f>
        <v>186.60720000000001</v>
      </c>
      <c r="N3717">
        <f>L3717*_xlfn.XLOOKUP(K3717,AM:AM,AO:AO)</f>
        <v>217.70840000000001</v>
      </c>
      <c r="O3717">
        <v>296.31</v>
      </c>
      <c r="P3717">
        <f>O3717*_xlfn.XLOOKUP(K3717,AM:AM,AN:AN)</f>
        <v>14.22288</v>
      </c>
      <c r="Q3717">
        <f>O3717*_xlfn.XLOOKUP(K3717,AM:AM,AO:AO)</f>
        <v>16.593360000000001</v>
      </c>
      <c r="R3717" t="str">
        <f>_xlfn.XLOOKUP(E3717,AF:AF,AG:AG)</f>
        <v>GRAND HYATT INCHEON</v>
      </c>
      <c r="S3717" t="str">
        <f>_xlfn.XLOOKUP(E3717,AF:AF,AI:AI)</f>
        <v>South Korea</v>
      </c>
      <c r="T3717">
        <f>WEEKNUM(G3717)</f>
        <v>43</v>
      </c>
      <c r="U3717">
        <f>YEAR(G3717)</f>
        <v>2025</v>
      </c>
      <c r="V3717" s="117">
        <f>IFERROR(Q3717/N3717,"0")</f>
        <v>7.62182809666508E-2</v>
      </c>
    </row>
    <row r="3718" spans="1:22">
      <c r="A3718" t="str">
        <f>_xlfn.XLOOKUP(D3718,BN:BN,BO:BO)</f>
        <v>México</v>
      </c>
      <c r="B3718" t="s">
        <v>25</v>
      </c>
      <c r="C3718">
        <v>566</v>
      </c>
      <c r="D3718" t="str">
        <f>_xlfn.XLOOKUP(C3718,BH:BH,BI:BI)</f>
        <v>AndreaM</v>
      </c>
      <c r="E3718">
        <v>28934</v>
      </c>
      <c r="F3718" t="s">
        <v>4247</v>
      </c>
      <c r="G3718" s="63">
        <v>45940</v>
      </c>
      <c r="H3718" s="63" t="s">
        <v>218</v>
      </c>
      <c r="I3718" t="s">
        <v>366</v>
      </c>
      <c r="J3718" t="str">
        <f>_xlfn.XLOOKUP(I3718,AS:AS,AU:AU)</f>
        <v>Vuelos</v>
      </c>
      <c r="K3718" t="s">
        <v>30</v>
      </c>
      <c r="L3718">
        <v>9641.9500000000007</v>
      </c>
      <c r="M3718">
        <f>L3718*_xlfn.XLOOKUP(K3718,AM:AM,AN:AN)</f>
        <v>462.81360000000006</v>
      </c>
      <c r="N3718">
        <f>L3718*_xlfn.XLOOKUP(K3718,AM:AM,AO:AO)</f>
        <v>539.94920000000002</v>
      </c>
      <c r="O3718">
        <v>0</v>
      </c>
      <c r="P3718">
        <f>O3718*_xlfn.XLOOKUP(K3718,AM:AM,AN:AN)</f>
        <v>0</v>
      </c>
      <c r="Q3718">
        <f>O3718*_xlfn.XLOOKUP(K3718,AM:AM,AO:AO)</f>
        <v>0</v>
      </c>
      <c r="R3718" t="str">
        <f>_xlfn.XLOOKUP(E3718,AF:AF,AG:AG)</f>
        <v>F1S USA</v>
      </c>
      <c r="S3718" t="str">
        <f>_xlfn.XLOOKUP(E3718,AF:AF,AI:AI)</f>
        <v>United States</v>
      </c>
      <c r="T3718">
        <f>WEEKNUM(G3718)</f>
        <v>41</v>
      </c>
      <c r="U3718">
        <f>YEAR(G3718)</f>
        <v>2025</v>
      </c>
      <c r="V3718" s="117">
        <f>IFERROR(Q3718/N3718,"0")</f>
        <v>0</v>
      </c>
    </row>
    <row r="3719" spans="1:22">
      <c r="A3719" t="str">
        <f>_xlfn.XLOOKUP(D3719,BN:BN,BO:BO)</f>
        <v>México</v>
      </c>
      <c r="B3719" t="s">
        <v>25</v>
      </c>
      <c r="C3719">
        <v>566</v>
      </c>
      <c r="D3719" t="str">
        <f>_xlfn.XLOOKUP(C3719,BH:BH,BI:BI)</f>
        <v>AndreaM</v>
      </c>
      <c r="E3719">
        <v>28934</v>
      </c>
      <c r="F3719" t="s">
        <v>4248</v>
      </c>
      <c r="G3719" s="63">
        <v>45940</v>
      </c>
      <c r="H3719" s="63" t="s">
        <v>218</v>
      </c>
      <c r="I3719" t="s">
        <v>366</v>
      </c>
      <c r="J3719" t="str">
        <f>_xlfn.XLOOKUP(I3719,AS:AS,AU:AU)</f>
        <v>Vuelos</v>
      </c>
      <c r="K3719" t="s">
        <v>30</v>
      </c>
      <c r="L3719">
        <v>9641.9500000000007</v>
      </c>
      <c r="M3719">
        <f>L3719*_xlfn.XLOOKUP(K3719,AM:AM,AN:AN)</f>
        <v>462.81360000000006</v>
      </c>
      <c r="N3719">
        <f>L3719*_xlfn.XLOOKUP(K3719,AM:AM,AO:AO)</f>
        <v>539.94920000000002</v>
      </c>
      <c r="O3719">
        <v>0</v>
      </c>
      <c r="P3719">
        <f>O3719*_xlfn.XLOOKUP(K3719,AM:AM,AN:AN)</f>
        <v>0</v>
      </c>
      <c r="Q3719">
        <f>O3719*_xlfn.XLOOKUP(K3719,AM:AM,AO:AO)</f>
        <v>0</v>
      </c>
      <c r="R3719" t="str">
        <f>_xlfn.XLOOKUP(E3719,AF:AF,AG:AG)</f>
        <v>F1S USA</v>
      </c>
      <c r="S3719" t="str">
        <f>_xlfn.XLOOKUP(E3719,AF:AF,AI:AI)</f>
        <v>United States</v>
      </c>
      <c r="T3719">
        <f>WEEKNUM(G3719)</f>
        <v>41</v>
      </c>
      <c r="U3719">
        <f>YEAR(G3719)</f>
        <v>2025</v>
      </c>
      <c r="V3719" s="117">
        <f>IFERROR(Q3719/N3719,"0")</f>
        <v>0</v>
      </c>
    </row>
    <row r="3720" spans="1:22">
      <c r="A3720" t="str">
        <f>_xlfn.XLOOKUP(D3720,BN:BN,BO:BO)</f>
        <v>México</v>
      </c>
      <c r="B3720" t="s">
        <v>25</v>
      </c>
      <c r="C3720">
        <v>566</v>
      </c>
      <c r="D3720" t="str">
        <f>_xlfn.XLOOKUP(C3720,BH:BH,BI:BI)</f>
        <v>AndreaM</v>
      </c>
      <c r="E3720">
        <v>25057</v>
      </c>
      <c r="F3720" t="s">
        <v>4249</v>
      </c>
      <c r="G3720" s="63">
        <v>45942</v>
      </c>
      <c r="H3720" s="63">
        <v>45945</v>
      </c>
      <c r="I3720" t="s">
        <v>376</v>
      </c>
      <c r="J3720" t="str">
        <f>_xlfn.XLOOKUP(I3720,AS:AS,AU:AU)</f>
        <v>Hotel</v>
      </c>
      <c r="K3720" t="s">
        <v>30</v>
      </c>
      <c r="L3720">
        <v>90014.67</v>
      </c>
      <c r="M3720">
        <f>L3720*_xlfn.XLOOKUP(K3720,AM:AM,AN:AN)</f>
        <v>4320.7041600000002</v>
      </c>
      <c r="N3720">
        <f>L3720*_xlfn.XLOOKUP(K3720,AM:AM,AO:AO)</f>
        <v>5040.8215200000004</v>
      </c>
      <c r="O3720">
        <v>6346.45</v>
      </c>
      <c r="P3720">
        <f>O3720*_xlfn.XLOOKUP(K3720,AM:AM,AN:AN)</f>
        <v>304.62959999999998</v>
      </c>
      <c r="Q3720">
        <f>O3720*_xlfn.XLOOKUP(K3720,AM:AM,AO:AO)</f>
        <v>355.40120000000002</v>
      </c>
      <c r="R3720" t="str">
        <f>_xlfn.XLOOKUP(E3720,AF:AF,AG:AG)</f>
        <v>HOTEL THE MITSUI KYOTO</v>
      </c>
      <c r="S3720" t="str">
        <f>_xlfn.XLOOKUP(E3720,AF:AF,AI:AI)</f>
        <v>Japan</v>
      </c>
      <c r="T3720">
        <f>WEEKNUM(G3720)</f>
        <v>42</v>
      </c>
      <c r="U3720">
        <f>YEAR(G3720)</f>
        <v>2025</v>
      </c>
      <c r="V3720" s="117">
        <f>IFERROR(Q3720/N3720,"0")</f>
        <v>7.0504618858237222E-2</v>
      </c>
    </row>
    <row r="3721" spans="1:22">
      <c r="A3721" t="str">
        <f>_xlfn.XLOOKUP(D3721,BN:BN,BO:BO)</f>
        <v>México</v>
      </c>
      <c r="B3721" t="s">
        <v>25</v>
      </c>
      <c r="C3721">
        <v>566</v>
      </c>
      <c r="D3721" t="str">
        <f>_xlfn.XLOOKUP(C3721,BH:BH,BI:BI)</f>
        <v>AndreaM</v>
      </c>
      <c r="E3721">
        <v>30859</v>
      </c>
      <c r="F3721" t="s">
        <v>4250</v>
      </c>
      <c r="G3721" s="63">
        <v>45947</v>
      </c>
      <c r="H3721" s="63">
        <v>45951</v>
      </c>
      <c r="I3721" t="s">
        <v>376</v>
      </c>
      <c r="J3721" t="str">
        <f>_xlfn.XLOOKUP(I3721,AS:AS,AU:AU)</f>
        <v>Hotel</v>
      </c>
      <c r="K3721" t="s">
        <v>30</v>
      </c>
      <c r="L3721">
        <v>111462.9</v>
      </c>
      <c r="M3721">
        <f>L3721*_xlfn.XLOOKUP(K3721,AM:AM,AN:AN)</f>
        <v>5350.2191999999995</v>
      </c>
      <c r="N3721">
        <f>L3721*_xlfn.XLOOKUP(K3721,AM:AM,AO:AO)</f>
        <v>6241.9223999999995</v>
      </c>
      <c r="O3721">
        <v>6001.54</v>
      </c>
      <c r="P3721">
        <f>O3721*_xlfn.XLOOKUP(K3721,AM:AM,AN:AN)</f>
        <v>288.07391999999999</v>
      </c>
      <c r="Q3721">
        <f>O3721*_xlfn.XLOOKUP(K3721,AM:AM,AO:AO)</f>
        <v>336.08624000000003</v>
      </c>
      <c r="R3721" t="str">
        <f>_xlfn.XLOOKUP(E3721,AF:AF,AG:AG)</f>
        <v>THE TOKYO EDITION GINZA</v>
      </c>
      <c r="S3721" t="str">
        <f>_xlfn.XLOOKUP(E3721,AF:AF,AI:AI)</f>
        <v>Japan</v>
      </c>
      <c r="T3721">
        <f>WEEKNUM(G3721)</f>
        <v>42</v>
      </c>
      <c r="U3721">
        <f>YEAR(G3721)</f>
        <v>2025</v>
      </c>
      <c r="V3721" s="117">
        <f>IFERROR(Q3721/N3721,"0")</f>
        <v>5.3843386454147532E-2</v>
      </c>
    </row>
    <row r="3722" spans="1:22">
      <c r="A3722" t="str">
        <f>_xlfn.XLOOKUP(D3722,BN:BN,BO:BO)</f>
        <v>México</v>
      </c>
      <c r="B3722" t="s">
        <v>25</v>
      </c>
      <c r="C3722">
        <v>566</v>
      </c>
      <c r="D3722" t="str">
        <f>_xlfn.XLOOKUP(C3722,BH:BH,BI:BI)</f>
        <v>AndreaM</v>
      </c>
      <c r="E3722">
        <v>25053</v>
      </c>
      <c r="F3722" t="s">
        <v>4251</v>
      </c>
      <c r="G3722" s="63">
        <v>45945</v>
      </c>
      <c r="H3722" s="63">
        <v>45947</v>
      </c>
      <c r="I3722" t="s">
        <v>376</v>
      </c>
      <c r="J3722" t="str">
        <f>_xlfn.XLOOKUP(I3722,AS:AS,AU:AU)</f>
        <v>Hotel</v>
      </c>
      <c r="K3722" t="s">
        <v>30</v>
      </c>
      <c r="L3722">
        <v>50092.44</v>
      </c>
      <c r="M3722">
        <f>L3722*_xlfn.XLOOKUP(K3722,AM:AM,AN:AN)</f>
        <v>2404.43712</v>
      </c>
      <c r="N3722">
        <f>L3722*_xlfn.XLOOKUP(K3722,AM:AM,AO:AO)</f>
        <v>2805.1766400000001</v>
      </c>
      <c r="O3722">
        <v>3552.64</v>
      </c>
      <c r="P3722">
        <f>O3722*_xlfn.XLOOKUP(K3722,AM:AM,AN:AN)</f>
        <v>170.52672000000001</v>
      </c>
      <c r="Q3722">
        <f>O3722*_xlfn.XLOOKUP(K3722,AM:AM,AO:AO)</f>
        <v>198.94783999999999</v>
      </c>
      <c r="R3722" t="str">
        <f>_xlfn.XLOOKUP(E3722,AF:AF,AG:AG)</f>
        <v>THE RITZ CARLTON NIKKO</v>
      </c>
      <c r="S3722" t="str">
        <f>_xlfn.XLOOKUP(E3722,AF:AF,AI:AI)</f>
        <v>Japan</v>
      </c>
      <c r="T3722">
        <f>WEEKNUM(G3722)</f>
        <v>42</v>
      </c>
      <c r="U3722">
        <f>YEAR(G3722)</f>
        <v>2025</v>
      </c>
      <c r="V3722" s="117">
        <f>IFERROR(Q3722/N3722,"0")</f>
        <v>7.0921679998019654E-2</v>
      </c>
    </row>
    <row r="3723" spans="1:22">
      <c r="A3723" t="str">
        <f>_xlfn.XLOOKUP(D3723,BN:BN,BO:BO)</f>
        <v>México</v>
      </c>
      <c r="B3723" t="s">
        <v>25</v>
      </c>
      <c r="C3723">
        <v>566</v>
      </c>
      <c r="D3723" t="str">
        <f>_xlfn.XLOOKUP(C3723,BH:BH,BI:BI)</f>
        <v>AndreaM</v>
      </c>
      <c r="E3723">
        <v>26070</v>
      </c>
      <c r="F3723" t="s">
        <v>4252</v>
      </c>
      <c r="G3723" s="63">
        <v>45937</v>
      </c>
      <c r="H3723" s="63">
        <v>45938</v>
      </c>
      <c r="I3723" t="s">
        <v>376</v>
      </c>
      <c r="J3723" t="str">
        <f>_xlfn.XLOOKUP(I3723,AS:AS,AU:AU)</f>
        <v>Hotel</v>
      </c>
      <c r="K3723" t="s">
        <v>30</v>
      </c>
      <c r="L3723">
        <v>11560.1</v>
      </c>
      <c r="M3723">
        <f>L3723*_xlfn.XLOOKUP(K3723,AM:AM,AN:AN)</f>
        <v>554.88480000000004</v>
      </c>
      <c r="N3723">
        <f>L3723*_xlfn.XLOOKUP(K3723,AM:AM,AO:AO)</f>
        <v>647.36560000000009</v>
      </c>
      <c r="O3723">
        <v>1156.01</v>
      </c>
      <c r="P3723">
        <f>O3723*_xlfn.XLOOKUP(K3723,AM:AM,AN:AN)</f>
        <v>55.488480000000003</v>
      </c>
      <c r="Q3723">
        <f>O3723*_xlfn.XLOOKUP(K3723,AM:AM,AO:AO)</f>
        <v>64.736559999999997</v>
      </c>
      <c r="R3723" t="str">
        <f>_xlfn.XLOOKUP(E3723,AF:AF,AG:AG)</f>
        <v>FOUR SEASONS HOTEL SEOUL</v>
      </c>
      <c r="S3723" t="str">
        <f>_xlfn.XLOOKUP(E3723,AF:AF,AI:AI)</f>
        <v>South Korea</v>
      </c>
      <c r="T3723">
        <f>WEEKNUM(G3723)</f>
        <v>41</v>
      </c>
      <c r="U3723">
        <f>YEAR(G3723)</f>
        <v>2025</v>
      </c>
      <c r="V3723" s="117">
        <f>IFERROR(Q3723/N3723,"0")</f>
        <v>9.9999999999999978E-2</v>
      </c>
    </row>
    <row r="3724" spans="1:22">
      <c r="A3724" t="str">
        <f>_xlfn.XLOOKUP(D3724,BN:BN,BO:BO)</f>
        <v>México</v>
      </c>
      <c r="B3724" t="s">
        <v>25</v>
      </c>
      <c r="C3724">
        <v>566</v>
      </c>
      <c r="D3724" t="str">
        <f>_xlfn.XLOOKUP(C3724,BH:BH,BI:BI)</f>
        <v>AndreaM</v>
      </c>
      <c r="E3724">
        <v>26070</v>
      </c>
      <c r="F3724" t="s">
        <v>4253</v>
      </c>
      <c r="G3724" s="63">
        <v>45938</v>
      </c>
      <c r="H3724" s="63">
        <v>45938</v>
      </c>
      <c r="I3724" t="s">
        <v>444</v>
      </c>
      <c r="J3724" t="str">
        <f>_xlfn.XLOOKUP(I3724,AS:AS,AU:AU)</f>
        <v>DMC</v>
      </c>
      <c r="K3724" t="s">
        <v>30</v>
      </c>
      <c r="L3724">
        <v>14396.69</v>
      </c>
      <c r="M3724">
        <f>L3724*_xlfn.XLOOKUP(K3724,AM:AM,AN:AN)</f>
        <v>691.04112000000009</v>
      </c>
      <c r="N3724">
        <f>L3724*_xlfn.XLOOKUP(K3724,AM:AM,AO:AO)</f>
        <v>806.21464000000003</v>
      </c>
      <c r="O3724">
        <v>0</v>
      </c>
      <c r="P3724">
        <f>O3724*_xlfn.XLOOKUP(K3724,AM:AM,AN:AN)</f>
        <v>0</v>
      </c>
      <c r="Q3724">
        <f>O3724*_xlfn.XLOOKUP(K3724,AM:AM,AO:AO)</f>
        <v>0</v>
      </c>
      <c r="R3724" t="str">
        <f>_xlfn.XLOOKUP(E3724,AF:AF,AG:AG)</f>
        <v>FOUR SEASONS HOTEL SEOUL</v>
      </c>
      <c r="S3724" t="str">
        <f>_xlfn.XLOOKUP(E3724,AF:AF,AI:AI)</f>
        <v>South Korea</v>
      </c>
      <c r="T3724">
        <f>WEEKNUM(G3724)</f>
        <v>41</v>
      </c>
      <c r="U3724">
        <f>YEAR(G3724)</f>
        <v>2025</v>
      </c>
      <c r="V3724" s="117">
        <f>IFERROR(Q3724/N3724,"0")</f>
        <v>0</v>
      </c>
    </row>
    <row r="3725" spans="1:22">
      <c r="A3725" t="str">
        <f>_xlfn.XLOOKUP(D3725,BN:BN,BO:BO)</f>
        <v>México</v>
      </c>
      <c r="B3725" t="s">
        <v>25</v>
      </c>
      <c r="C3725">
        <v>566</v>
      </c>
      <c r="D3725" t="str">
        <f>_xlfn.XLOOKUP(C3725,BH:BH,BI:BI)</f>
        <v>AndreaM</v>
      </c>
      <c r="E3725">
        <v>31491</v>
      </c>
      <c r="F3725" t="s">
        <v>4254</v>
      </c>
      <c r="G3725" s="63">
        <v>45942</v>
      </c>
      <c r="H3725" s="63">
        <v>45951</v>
      </c>
      <c r="I3725" t="s">
        <v>364</v>
      </c>
      <c r="J3725" t="str">
        <f>_xlfn.XLOOKUP(I3725,AS:AS,AU:AU)</f>
        <v>DMC</v>
      </c>
      <c r="K3725" t="s">
        <v>30</v>
      </c>
      <c r="L3725">
        <v>50702.400000000001</v>
      </c>
      <c r="M3725">
        <f>L3725*_xlfn.XLOOKUP(K3725,AM:AM,AN:AN)</f>
        <v>2433.7152000000001</v>
      </c>
      <c r="N3725">
        <f>L3725*_xlfn.XLOOKUP(K3725,AM:AM,AO:AO)</f>
        <v>2839.3344000000002</v>
      </c>
      <c r="O3725">
        <v>0</v>
      </c>
      <c r="P3725">
        <f>O3725*_xlfn.XLOOKUP(K3725,AM:AM,AN:AN)</f>
        <v>0</v>
      </c>
      <c r="Q3725">
        <f>O3725*_xlfn.XLOOKUP(K3725,AM:AM,AO:AO)</f>
        <v>0</v>
      </c>
      <c r="R3725" t="str">
        <f>_xlfn.XLOOKUP(E3725,AF:AF,AG:AG)</f>
        <v>JTB Global Marketing &amp; Travel Inc.</v>
      </c>
      <c r="S3725" t="str">
        <f>_xlfn.XLOOKUP(E3725,AF:AF,AI:AI)</f>
        <v>Japan</v>
      </c>
      <c r="T3725">
        <f>WEEKNUM(G3725)</f>
        <v>42</v>
      </c>
      <c r="U3725">
        <f>YEAR(G3725)</f>
        <v>2025</v>
      </c>
      <c r="V3725" s="117">
        <f>IFERROR(Q3725/N3725,"0")</f>
        <v>0</v>
      </c>
    </row>
    <row r="3726" spans="1:22">
      <c r="A3726" t="str">
        <f>_xlfn.XLOOKUP(D3726,BN:BN,BO:BO)</f>
        <v>México</v>
      </c>
      <c r="B3726" t="s">
        <v>25</v>
      </c>
      <c r="C3726">
        <v>566</v>
      </c>
      <c r="D3726" t="str">
        <f>_xlfn.XLOOKUP(C3726,BH:BH,BI:BI)</f>
        <v>AndreaM</v>
      </c>
      <c r="E3726">
        <v>25057</v>
      </c>
      <c r="F3726" t="s">
        <v>4255</v>
      </c>
      <c r="G3726" s="63">
        <v>45942</v>
      </c>
      <c r="H3726" s="63">
        <v>45945</v>
      </c>
      <c r="I3726" t="s">
        <v>376</v>
      </c>
      <c r="J3726" t="str">
        <f>_xlfn.XLOOKUP(I3726,AS:AS,AU:AU)</f>
        <v>Hotel</v>
      </c>
      <c r="K3726" t="s">
        <v>30</v>
      </c>
      <c r="L3726">
        <v>306.76</v>
      </c>
      <c r="M3726">
        <f>L3726*_xlfn.XLOOKUP(K3726,AM:AM,AN:AN)</f>
        <v>14.72448</v>
      </c>
      <c r="N3726">
        <f>L3726*_xlfn.XLOOKUP(K3726,AM:AM,AO:AO)</f>
        <v>17.178560000000001</v>
      </c>
      <c r="O3726">
        <v>0</v>
      </c>
      <c r="P3726">
        <f>O3726*_xlfn.XLOOKUP(K3726,AM:AM,AN:AN)</f>
        <v>0</v>
      </c>
      <c r="Q3726">
        <f>O3726*_xlfn.XLOOKUP(K3726,AM:AM,AO:AO)</f>
        <v>0</v>
      </c>
      <c r="R3726" t="str">
        <f>_xlfn.XLOOKUP(E3726,AF:AF,AG:AG)</f>
        <v>HOTEL THE MITSUI KYOTO</v>
      </c>
      <c r="S3726" t="str">
        <f>_xlfn.XLOOKUP(E3726,AF:AF,AI:AI)</f>
        <v>Japan</v>
      </c>
      <c r="T3726">
        <f>WEEKNUM(G3726)</f>
        <v>42</v>
      </c>
      <c r="U3726">
        <f>YEAR(G3726)</f>
        <v>2025</v>
      </c>
      <c r="V3726" s="117">
        <f>IFERROR(Q3726/N3726,"0")</f>
        <v>0</v>
      </c>
    </row>
    <row r="3727" spans="1:22">
      <c r="A3727" t="str">
        <f>_xlfn.XLOOKUP(D3727,BN:BN,BO:BO)</f>
        <v>México</v>
      </c>
      <c r="B3727" t="s">
        <v>25</v>
      </c>
      <c r="C3727">
        <v>566</v>
      </c>
      <c r="D3727" t="str">
        <f>_xlfn.XLOOKUP(C3727,BH:BH,BI:BI)</f>
        <v>AndreaM</v>
      </c>
      <c r="E3727">
        <v>31491</v>
      </c>
      <c r="F3727" t="s">
        <v>4256</v>
      </c>
      <c r="G3727" s="63">
        <v>45940</v>
      </c>
      <c r="H3727" s="63">
        <v>45950</v>
      </c>
      <c r="I3727" t="s">
        <v>364</v>
      </c>
      <c r="J3727" t="str">
        <f>_xlfn.XLOOKUP(I3727,AS:AS,AU:AU)</f>
        <v>DMC</v>
      </c>
      <c r="K3727" t="s">
        <v>30</v>
      </c>
      <c r="L3727">
        <v>50038.29</v>
      </c>
      <c r="M3727">
        <f>L3727*_xlfn.XLOOKUP(K3727,AM:AM,AN:AN)</f>
        <v>2401.8379199999999</v>
      </c>
      <c r="N3727">
        <f>L3727*_xlfn.XLOOKUP(K3727,AM:AM,AO:AO)</f>
        <v>2802.1442400000001</v>
      </c>
      <c r="O3727">
        <v>0</v>
      </c>
      <c r="P3727">
        <f>O3727*_xlfn.XLOOKUP(K3727,AM:AM,AN:AN)</f>
        <v>0</v>
      </c>
      <c r="Q3727">
        <f>O3727*_xlfn.XLOOKUP(K3727,AM:AM,AO:AO)</f>
        <v>0</v>
      </c>
      <c r="R3727" t="str">
        <f>_xlfn.XLOOKUP(E3727,AF:AF,AG:AG)</f>
        <v>JTB Global Marketing &amp; Travel Inc.</v>
      </c>
      <c r="S3727" t="str">
        <f>_xlfn.XLOOKUP(E3727,AF:AF,AI:AI)</f>
        <v>Japan</v>
      </c>
      <c r="T3727">
        <f>WEEKNUM(G3727)</f>
        <v>41</v>
      </c>
      <c r="U3727">
        <f>YEAR(G3727)</f>
        <v>2025</v>
      </c>
      <c r="V3727" s="117">
        <f>IFERROR(Q3727/N3727,"0")</f>
        <v>0</v>
      </c>
    </row>
    <row r="3728" spans="1:22">
      <c r="A3728" t="str">
        <f>_xlfn.XLOOKUP(D3728,BN:BN,BO:BO)</f>
        <v>México</v>
      </c>
      <c r="B3728" t="s">
        <v>25</v>
      </c>
      <c r="C3728">
        <v>566</v>
      </c>
      <c r="D3728" t="str">
        <f>_xlfn.XLOOKUP(C3728,BH:BH,BI:BI)</f>
        <v>AndreaM</v>
      </c>
      <c r="E3728">
        <v>0</v>
      </c>
      <c r="F3728" t="s">
        <v>4257</v>
      </c>
      <c r="G3728" s="63">
        <v>45937</v>
      </c>
      <c r="H3728" s="63">
        <v>45952</v>
      </c>
      <c r="I3728" t="s">
        <v>396</v>
      </c>
      <c r="J3728" t="str">
        <f>_xlfn.XLOOKUP(I3728,AS:AS,AU:AU)</f>
        <v>Honorarios</v>
      </c>
      <c r="K3728" t="s">
        <v>30</v>
      </c>
      <c r="L3728">
        <v>57855.14</v>
      </c>
      <c r="M3728">
        <f>L3728*_xlfn.XLOOKUP(K3728,AM:AM,AN:AN)</f>
        <v>2777.0467199999998</v>
      </c>
      <c r="N3728">
        <f>L3728*_xlfn.XLOOKUP(K3728,AM:AM,AO:AO)</f>
        <v>3239.8878399999999</v>
      </c>
      <c r="O3728">
        <v>57855.14</v>
      </c>
      <c r="P3728">
        <f>O3728*_xlfn.XLOOKUP(K3728,AM:AM,AN:AN)</f>
        <v>2777.0467199999998</v>
      </c>
      <c r="Q3728">
        <f>O3728*_xlfn.XLOOKUP(K3728,AM:AM,AO:AO)</f>
        <v>3239.8878399999999</v>
      </c>
      <c r="R3728" t="str">
        <f>_xlfn.XLOOKUP(E3728,AF:AF,AG:AG)</f>
        <v>FEES</v>
      </c>
      <c r="S3728">
        <f>_xlfn.XLOOKUP(E3728,AF:AF,AI:AI)</f>
        <v>0</v>
      </c>
      <c r="T3728">
        <f>WEEKNUM(G3728)</f>
        <v>41</v>
      </c>
      <c r="U3728">
        <f>YEAR(G3728)</f>
        <v>2025</v>
      </c>
      <c r="V3728" s="117">
        <f>IFERROR(Q3728/N3728,"0")</f>
        <v>1</v>
      </c>
    </row>
    <row r="3729" spans="1:22">
      <c r="A3729" t="str">
        <f>_xlfn.XLOOKUP(D3729,BN:BN,BO:BO)</f>
        <v>México</v>
      </c>
      <c r="B3729" t="s">
        <v>25</v>
      </c>
      <c r="C3729">
        <v>567</v>
      </c>
      <c r="D3729" t="str">
        <f>_xlfn.XLOOKUP(C3729,BH:BH,BI:BI)</f>
        <v>JorgeP</v>
      </c>
      <c r="E3729">
        <v>0</v>
      </c>
      <c r="F3729" t="s">
        <v>2201</v>
      </c>
      <c r="G3729" s="63">
        <v>45891</v>
      </c>
      <c r="H3729" s="63">
        <v>45894</v>
      </c>
      <c r="I3729" t="s">
        <v>396</v>
      </c>
      <c r="J3729" t="str">
        <f>_xlfn.XLOOKUP(I3729,AS:AS,AU:AU)</f>
        <v>Honorarios</v>
      </c>
      <c r="K3729" t="s">
        <v>33</v>
      </c>
      <c r="L3729">
        <v>35</v>
      </c>
      <c r="M3729">
        <f>L3729*_xlfn.XLOOKUP(K3729,AM:AM,AN:AN)</f>
        <v>30.099999999999998</v>
      </c>
      <c r="N3729">
        <f>L3729*_xlfn.XLOOKUP(K3729,AM:AM,AO:AO)</f>
        <v>35</v>
      </c>
      <c r="O3729">
        <v>35</v>
      </c>
      <c r="P3729">
        <f>O3729*_xlfn.XLOOKUP(K3729,AM:AM,AN:AN)</f>
        <v>30.099999999999998</v>
      </c>
      <c r="Q3729">
        <f>O3729*_xlfn.XLOOKUP(K3729,AM:AM,AO:AO)</f>
        <v>35</v>
      </c>
      <c r="R3729" t="str">
        <f>_xlfn.XLOOKUP(E3729,AF:AF,AG:AG)</f>
        <v>FEES</v>
      </c>
      <c r="S3729">
        <f>_xlfn.XLOOKUP(E3729,AF:AF,AI:AI)</f>
        <v>0</v>
      </c>
      <c r="T3729">
        <f>WEEKNUM(G3729)</f>
        <v>34</v>
      </c>
      <c r="U3729">
        <f>YEAR(G3729)</f>
        <v>2025</v>
      </c>
      <c r="V3729" s="117">
        <f>IFERROR(Q3729/N3729,"0")</f>
        <v>1</v>
      </c>
    </row>
    <row r="3730" spans="1:22">
      <c r="A3730" t="str">
        <f>_xlfn.XLOOKUP(D3730,BN:BN,BO:BO)</f>
        <v>México</v>
      </c>
      <c r="B3730" t="s">
        <v>25</v>
      </c>
      <c r="C3730">
        <v>567</v>
      </c>
      <c r="D3730" t="str">
        <f>_xlfn.XLOOKUP(C3730,BH:BH,BI:BI)</f>
        <v>JorgeP</v>
      </c>
      <c r="E3730">
        <v>28934</v>
      </c>
      <c r="F3730" t="s">
        <v>4258</v>
      </c>
      <c r="G3730" s="63">
        <v>45891</v>
      </c>
      <c r="H3730" s="63">
        <v>45894</v>
      </c>
      <c r="I3730" t="s">
        <v>366</v>
      </c>
      <c r="J3730" t="str">
        <f>_xlfn.XLOOKUP(I3730,AS:AS,AU:AU)</f>
        <v>Vuelos</v>
      </c>
      <c r="K3730" t="s">
        <v>33</v>
      </c>
      <c r="L3730">
        <v>713.63</v>
      </c>
      <c r="M3730">
        <f>L3730*_xlfn.XLOOKUP(K3730,AM:AM,AN:AN)</f>
        <v>613.72180000000003</v>
      </c>
      <c r="N3730">
        <f>L3730*_xlfn.XLOOKUP(K3730,AM:AM,AO:AO)</f>
        <v>713.63</v>
      </c>
      <c r="O3730">
        <v>0</v>
      </c>
      <c r="P3730">
        <f>O3730*_xlfn.XLOOKUP(K3730,AM:AM,AN:AN)</f>
        <v>0</v>
      </c>
      <c r="Q3730">
        <f>O3730*_xlfn.XLOOKUP(K3730,AM:AM,AO:AO)</f>
        <v>0</v>
      </c>
      <c r="R3730" t="str">
        <f>_xlfn.XLOOKUP(E3730,AF:AF,AG:AG)</f>
        <v>F1S USA</v>
      </c>
      <c r="S3730" t="str">
        <f>_xlfn.XLOOKUP(E3730,AF:AF,AI:AI)</f>
        <v>United States</v>
      </c>
      <c r="T3730">
        <f>WEEKNUM(G3730)</f>
        <v>34</v>
      </c>
      <c r="U3730">
        <f>YEAR(G3730)</f>
        <v>2025</v>
      </c>
      <c r="V3730" s="117">
        <f>IFERROR(Q3730/N3730,"0")</f>
        <v>0</v>
      </c>
    </row>
    <row r="3731" spans="1:22">
      <c r="A3731" t="str">
        <f>_xlfn.XLOOKUP(D3731,BN:BN,BO:BO)</f>
        <v>México</v>
      </c>
      <c r="B3731" t="s">
        <v>25</v>
      </c>
      <c r="C3731">
        <v>567</v>
      </c>
      <c r="D3731" t="str">
        <f>_xlfn.XLOOKUP(C3731,BH:BH,BI:BI)</f>
        <v>JorgeP</v>
      </c>
      <c r="E3731">
        <v>28934</v>
      </c>
      <c r="F3731" t="s">
        <v>4259</v>
      </c>
      <c r="G3731" s="63">
        <v>45891</v>
      </c>
      <c r="H3731" s="63" t="s">
        <v>218</v>
      </c>
      <c r="I3731" t="s">
        <v>366</v>
      </c>
      <c r="J3731" t="str">
        <f>_xlfn.XLOOKUP(I3731,AS:AS,AU:AU)</f>
        <v>Vuelos</v>
      </c>
      <c r="K3731" t="s">
        <v>33</v>
      </c>
      <c r="L3731">
        <v>934.13</v>
      </c>
      <c r="M3731">
        <f>L3731*_xlfn.XLOOKUP(K3731,AM:AM,AN:AN)</f>
        <v>803.35180000000003</v>
      </c>
      <c r="N3731">
        <f>L3731*_xlfn.XLOOKUP(K3731,AM:AM,AO:AO)</f>
        <v>934.13</v>
      </c>
      <c r="O3731">
        <v>0</v>
      </c>
      <c r="P3731">
        <f>O3731*_xlfn.XLOOKUP(K3731,AM:AM,AN:AN)</f>
        <v>0</v>
      </c>
      <c r="Q3731">
        <f>O3731*_xlfn.XLOOKUP(K3731,AM:AM,AO:AO)</f>
        <v>0</v>
      </c>
      <c r="R3731" t="str">
        <f>_xlfn.XLOOKUP(E3731,AF:AF,AG:AG)</f>
        <v>F1S USA</v>
      </c>
      <c r="S3731" t="str">
        <f>_xlfn.XLOOKUP(E3731,AF:AF,AI:AI)</f>
        <v>United States</v>
      </c>
      <c r="T3731">
        <f>WEEKNUM(G3731)</f>
        <v>34</v>
      </c>
      <c r="U3731">
        <f>YEAR(G3731)</f>
        <v>2025</v>
      </c>
      <c r="V3731" s="117">
        <f>IFERROR(Q3731/N3731,"0")</f>
        <v>0</v>
      </c>
    </row>
    <row r="3732" spans="1:22">
      <c r="A3732" t="str">
        <f>_xlfn.XLOOKUP(D3732,BN:BN,BO:BO)</f>
        <v>México</v>
      </c>
      <c r="B3732" t="s">
        <v>25</v>
      </c>
      <c r="C3732">
        <v>567</v>
      </c>
      <c r="D3732" t="str">
        <f>_xlfn.XLOOKUP(C3732,BH:BH,BI:BI)</f>
        <v>JorgeP</v>
      </c>
      <c r="E3732">
        <v>0</v>
      </c>
      <c r="F3732" t="s">
        <v>4260</v>
      </c>
      <c r="G3732" s="63">
        <v>45891</v>
      </c>
      <c r="H3732" s="63" t="s">
        <v>218</v>
      </c>
      <c r="I3732" t="s">
        <v>396</v>
      </c>
      <c r="J3732" t="str">
        <f>_xlfn.XLOOKUP(I3732,AS:AS,AU:AU)</f>
        <v>Honorarios</v>
      </c>
      <c r="K3732" t="s">
        <v>33</v>
      </c>
      <c r="L3732">
        <v>35</v>
      </c>
      <c r="M3732">
        <f>L3732*_xlfn.XLOOKUP(K3732,AM:AM,AN:AN)</f>
        <v>30.099999999999998</v>
      </c>
      <c r="N3732">
        <f>L3732*_xlfn.XLOOKUP(K3732,AM:AM,AO:AO)</f>
        <v>35</v>
      </c>
      <c r="O3732">
        <v>35</v>
      </c>
      <c r="P3732">
        <f>O3732*_xlfn.XLOOKUP(K3732,AM:AM,AN:AN)</f>
        <v>30.099999999999998</v>
      </c>
      <c r="Q3732">
        <f>O3732*_xlfn.XLOOKUP(K3732,AM:AM,AO:AO)</f>
        <v>35</v>
      </c>
      <c r="R3732" t="str">
        <f>_xlfn.XLOOKUP(E3732,AF:AF,AG:AG)</f>
        <v>FEES</v>
      </c>
      <c r="S3732">
        <f>_xlfn.XLOOKUP(E3732,AF:AF,AI:AI)</f>
        <v>0</v>
      </c>
      <c r="T3732">
        <f>WEEKNUM(G3732)</f>
        <v>34</v>
      </c>
      <c r="U3732">
        <f>YEAR(G3732)</f>
        <v>2025</v>
      </c>
      <c r="V3732" s="117">
        <f>IFERROR(Q3732/N3732,"0")</f>
        <v>1</v>
      </c>
    </row>
    <row r="3733" spans="1:22">
      <c r="A3733" t="str">
        <f>_xlfn.XLOOKUP(D3733,BN:BN,BO:BO)</f>
        <v>México</v>
      </c>
      <c r="B3733" t="s">
        <v>25</v>
      </c>
      <c r="C3733">
        <v>568</v>
      </c>
      <c r="D3733" t="str">
        <f>_xlfn.XLOOKUP(C3733,BH:BH,BI:BI)</f>
        <v>MarujaN</v>
      </c>
      <c r="E3733">
        <v>30212</v>
      </c>
      <c r="F3733" t="s">
        <v>4261</v>
      </c>
      <c r="G3733" s="63">
        <v>45757</v>
      </c>
      <c r="H3733" s="63">
        <v>45759</v>
      </c>
      <c r="I3733" t="s">
        <v>376</v>
      </c>
      <c r="J3733" t="str">
        <f>_xlfn.XLOOKUP(I3733,AS:AS,AU:AU)</f>
        <v>Hotel</v>
      </c>
      <c r="K3733" t="s">
        <v>202</v>
      </c>
      <c r="L3733">
        <v>2700</v>
      </c>
      <c r="M3733">
        <f>L3733*_xlfn.XLOOKUP(K3733,AM:AM,AN:AN)</f>
        <v>3104.9999999999995</v>
      </c>
      <c r="N3733">
        <f>L3733*_xlfn.XLOOKUP(K3733,AM:AM,AO:AO)</f>
        <v>3618</v>
      </c>
      <c r="O3733">
        <v>178.74</v>
      </c>
      <c r="P3733">
        <f>O3733*_xlfn.XLOOKUP(K3733,AM:AM,AN:AN)</f>
        <v>205.55099999999999</v>
      </c>
      <c r="Q3733">
        <f>O3733*_xlfn.XLOOKUP(K3733,AM:AM,AO:AO)</f>
        <v>239.51160000000002</v>
      </c>
      <c r="R3733" t="str">
        <f>_xlfn.XLOOKUP(E3733,AF:AF,AG:AG)</f>
        <v>THE MERRION HOTEL DUBLIN</v>
      </c>
      <c r="S3733" t="str">
        <f>_xlfn.XLOOKUP(E3733,AF:AF,AI:AI)</f>
        <v>Ireland</v>
      </c>
      <c r="T3733">
        <f>WEEKNUM(G3733)</f>
        <v>15</v>
      </c>
      <c r="U3733">
        <f>YEAR(G3733)</f>
        <v>2025</v>
      </c>
      <c r="V3733" s="117">
        <f>IFERROR(Q3733/N3733,"0")</f>
        <v>6.6200000000000009E-2</v>
      </c>
    </row>
    <row r="3734" spans="1:22">
      <c r="A3734" t="str">
        <f>_xlfn.XLOOKUP(D3734,BN:BN,BO:BO)</f>
        <v>México</v>
      </c>
      <c r="B3734" t="s">
        <v>25</v>
      </c>
      <c r="C3734">
        <v>569</v>
      </c>
      <c r="D3734" t="str">
        <f>_xlfn.XLOOKUP(C3734,BH:BH,BI:BI)</f>
        <v>MartinO</v>
      </c>
      <c r="E3734">
        <v>30215</v>
      </c>
      <c r="F3734" t="s">
        <v>4262</v>
      </c>
      <c r="G3734" s="63">
        <v>45900</v>
      </c>
      <c r="H3734" s="63">
        <v>45904</v>
      </c>
      <c r="I3734" t="s">
        <v>364</v>
      </c>
      <c r="J3734" t="str">
        <f>_xlfn.XLOOKUP(I3734,AS:AS,AU:AU)</f>
        <v>DMC</v>
      </c>
      <c r="K3734" t="s">
        <v>30</v>
      </c>
      <c r="L3734">
        <v>123600</v>
      </c>
      <c r="M3734">
        <f>L3734*_xlfn.XLOOKUP(K3734,AM:AM,AN:AN)</f>
        <v>5932.8</v>
      </c>
      <c r="N3734">
        <f>L3734*_xlfn.XLOOKUP(K3734,AM:AM,AO:AO)</f>
        <v>6921.6</v>
      </c>
      <c r="O3734">
        <v>13200</v>
      </c>
      <c r="P3734">
        <f>O3734*_xlfn.XLOOKUP(K3734,AM:AM,AN:AN)</f>
        <v>633.6</v>
      </c>
      <c r="Q3734">
        <f>O3734*_xlfn.XLOOKUP(K3734,AM:AM,AO:AO)</f>
        <v>739.2</v>
      </c>
      <c r="R3734" t="str">
        <f>_xlfn.XLOOKUP(E3734,AF:AF,AG:AG)</f>
        <v>VIAJAR PARA DISFRUTAR</v>
      </c>
      <c r="S3734" t="str">
        <f>_xlfn.XLOOKUP(E3734,AF:AF,AI:AI)</f>
        <v>Mexico</v>
      </c>
      <c r="T3734">
        <f>WEEKNUM(G3734)</f>
        <v>36</v>
      </c>
      <c r="U3734">
        <f>YEAR(G3734)</f>
        <v>2025</v>
      </c>
      <c r="V3734" s="117">
        <f>IFERROR(Q3734/N3734,"0")</f>
        <v>0.10679611650485436</v>
      </c>
    </row>
    <row r="3735" spans="1:22">
      <c r="A3735" t="str">
        <f>_xlfn.XLOOKUP(D3735,BN:BN,BO:BO)</f>
        <v>México</v>
      </c>
      <c r="B3735" t="s">
        <v>25</v>
      </c>
      <c r="C3735">
        <v>570</v>
      </c>
      <c r="D3735" t="str">
        <f>_xlfn.XLOOKUP(C3735,BH:BH,BI:BI)</f>
        <v>MarujaN</v>
      </c>
      <c r="E3735">
        <v>26593</v>
      </c>
      <c r="F3735" t="s">
        <v>4263</v>
      </c>
      <c r="G3735" s="63">
        <v>45762</v>
      </c>
      <c r="H3735" s="63">
        <v>45765</v>
      </c>
      <c r="I3735" t="s">
        <v>376</v>
      </c>
      <c r="J3735" t="str">
        <f>_xlfn.XLOOKUP(I3735,AS:AS,AU:AU)</f>
        <v>Hotel</v>
      </c>
      <c r="K3735" t="s">
        <v>202</v>
      </c>
      <c r="L3735">
        <v>2504</v>
      </c>
      <c r="M3735">
        <f>L3735*_xlfn.XLOOKUP(K3735,AM:AM,AN:AN)</f>
        <v>2879.6</v>
      </c>
      <c r="N3735">
        <f>L3735*_xlfn.XLOOKUP(K3735,AM:AM,AO:AO)</f>
        <v>3355.36</v>
      </c>
      <c r="O3735">
        <v>226.46</v>
      </c>
      <c r="P3735">
        <f>O3735*_xlfn.XLOOKUP(K3735,AM:AM,AN:AN)</f>
        <v>260.42899999999997</v>
      </c>
      <c r="Q3735">
        <f>O3735*_xlfn.XLOOKUP(K3735,AM:AM,AO:AO)</f>
        <v>303.45640000000003</v>
      </c>
      <c r="R3735" t="str">
        <f>_xlfn.XLOOKUP(E3735,AF:AF,AG:AG)</f>
        <v>Rocco Forte the Balmoral</v>
      </c>
      <c r="S3735" t="str">
        <f>_xlfn.XLOOKUP(E3735,AF:AF,AI:AI)</f>
        <v>United Kingdom</v>
      </c>
      <c r="T3735">
        <f>WEEKNUM(G3735)</f>
        <v>16</v>
      </c>
      <c r="U3735">
        <f>YEAR(G3735)</f>
        <v>2025</v>
      </c>
      <c r="V3735" s="117">
        <f>IFERROR(Q3735/N3735,"0")</f>
        <v>9.0439297124600651E-2</v>
      </c>
    </row>
    <row r="3736" spans="1:22">
      <c r="A3736" t="str">
        <f>_xlfn.XLOOKUP(D3736,BN:BN,BO:BO)</f>
        <v>México</v>
      </c>
      <c r="B3736" t="s">
        <v>25</v>
      </c>
      <c r="C3736">
        <v>571</v>
      </c>
      <c r="D3736" t="str">
        <f>_xlfn.XLOOKUP(C3736,BH:BH,BI:BI)</f>
        <v>MartinO</v>
      </c>
      <c r="E3736">
        <v>23590</v>
      </c>
      <c r="F3736" t="s">
        <v>4264</v>
      </c>
      <c r="G3736" s="63">
        <v>45884</v>
      </c>
      <c r="H3736" s="63">
        <v>45889</v>
      </c>
      <c r="I3736" t="s">
        <v>366</v>
      </c>
      <c r="J3736" t="str">
        <f>_xlfn.XLOOKUP(I3736,AS:AS,AU:AU)</f>
        <v>Vuelos</v>
      </c>
      <c r="K3736" t="s">
        <v>30</v>
      </c>
      <c r="L3736">
        <v>11942</v>
      </c>
      <c r="M3736">
        <f>L3736*_xlfn.XLOOKUP(K3736,AM:AM,AN:AN)</f>
        <v>573.21600000000001</v>
      </c>
      <c r="N3736">
        <f>L3736*_xlfn.XLOOKUP(K3736,AM:AM,AO:AO)</f>
        <v>668.75200000000007</v>
      </c>
      <c r="O3736">
        <v>84</v>
      </c>
      <c r="P3736">
        <f>O3736*_xlfn.XLOOKUP(K3736,AM:AM,AN:AN)</f>
        <v>4.032</v>
      </c>
      <c r="Q3736">
        <f>O3736*_xlfn.XLOOKUP(K3736,AM:AM,AO:AO)</f>
        <v>4.7039999999999997</v>
      </c>
      <c r="R3736" t="str">
        <f>_xlfn.XLOOKUP(E3736,AF:AF,AG:AG)</f>
        <v>AEROMÉXICO</v>
      </c>
      <c r="S3736" t="str">
        <f>_xlfn.XLOOKUP(E3736,AF:AF,AI:AI)</f>
        <v>Mexico</v>
      </c>
      <c r="T3736">
        <f>WEEKNUM(G3736)</f>
        <v>33</v>
      </c>
      <c r="U3736">
        <f>YEAR(G3736)</f>
        <v>2025</v>
      </c>
      <c r="V3736" s="117">
        <f>IFERROR(Q3736/N3736,"0")</f>
        <v>7.0339976553341135E-3</v>
      </c>
    </row>
    <row r="3737" spans="1:22">
      <c r="A3737" t="str">
        <f>_xlfn.XLOOKUP(D3737,BN:BN,BO:BO)</f>
        <v>México</v>
      </c>
      <c r="B3737" t="s">
        <v>25</v>
      </c>
      <c r="C3737">
        <v>572</v>
      </c>
      <c r="D3737" t="str">
        <f>_xlfn.XLOOKUP(C3737,BH:BH,BI:BI)</f>
        <v>VeronicaN</v>
      </c>
      <c r="E3737">
        <v>27801</v>
      </c>
      <c r="F3737" t="s">
        <v>4265</v>
      </c>
      <c r="G3737" s="63">
        <v>45803</v>
      </c>
      <c r="H3737" s="63">
        <v>45804</v>
      </c>
      <c r="I3737" t="s">
        <v>376</v>
      </c>
      <c r="J3737" t="str">
        <f>_xlfn.XLOOKUP(I3737,AS:AS,AU:AU)</f>
        <v>Hotel</v>
      </c>
      <c r="K3737" t="s">
        <v>33</v>
      </c>
      <c r="L3737">
        <v>1871</v>
      </c>
      <c r="M3737">
        <f>L3737*_xlfn.XLOOKUP(K3737,AM:AM,AN:AN)</f>
        <v>1609.06</v>
      </c>
      <c r="N3737">
        <f>L3737*_xlfn.XLOOKUP(K3737,AM:AM,AO:AO)</f>
        <v>1871</v>
      </c>
      <c r="O3737">
        <v>147.99</v>
      </c>
      <c r="P3737">
        <f>O3737*_xlfn.XLOOKUP(K3737,AM:AM,AN:AN)</f>
        <v>127.2714</v>
      </c>
      <c r="Q3737">
        <f>O3737*_xlfn.XLOOKUP(K3737,AM:AM,AO:AO)</f>
        <v>147.99</v>
      </c>
      <c r="R3737" t="str">
        <f>_xlfn.XLOOKUP(E3737,AF:AF,AG:AG)</f>
        <v>THE PENINSULA PARIS</v>
      </c>
      <c r="S3737" t="str">
        <f>_xlfn.XLOOKUP(E3737,AF:AF,AI:AI)</f>
        <v>France</v>
      </c>
      <c r="T3737">
        <f>WEEKNUM(G3737)</f>
        <v>22</v>
      </c>
      <c r="U3737">
        <f>YEAR(G3737)</f>
        <v>2025</v>
      </c>
      <c r="V3737" s="117">
        <f>IFERROR(Q3737/N3737,"0")</f>
        <v>7.9096739711384298E-2</v>
      </c>
    </row>
    <row r="3738" spans="1:22">
      <c r="A3738" t="str">
        <f>_xlfn.XLOOKUP(D3738,BN:BN,BO:BO)</f>
        <v>México</v>
      </c>
      <c r="B3738" t="s">
        <v>25</v>
      </c>
      <c r="C3738">
        <v>572</v>
      </c>
      <c r="D3738" t="str">
        <f>_xlfn.XLOOKUP(C3738,BH:BH,BI:BI)</f>
        <v>VeronicaN</v>
      </c>
      <c r="E3738">
        <v>27801</v>
      </c>
      <c r="F3738" t="s">
        <v>4265</v>
      </c>
      <c r="G3738" s="63">
        <v>45819</v>
      </c>
      <c r="H3738" s="63">
        <v>45823</v>
      </c>
      <c r="I3738" t="s">
        <v>376</v>
      </c>
      <c r="J3738" t="str">
        <f>_xlfn.XLOOKUP(I3738,AS:AS,AU:AU)</f>
        <v>Hotel</v>
      </c>
      <c r="K3738" t="s">
        <v>33</v>
      </c>
      <c r="L3738">
        <v>8234.09</v>
      </c>
      <c r="M3738">
        <f>L3738*_xlfn.XLOOKUP(K3738,AM:AM,AN:AN)</f>
        <v>7081.3173999999999</v>
      </c>
      <c r="N3738">
        <f>L3738*_xlfn.XLOOKUP(K3738,AM:AM,AO:AO)</f>
        <v>8234.09</v>
      </c>
      <c r="O3738">
        <v>671.35</v>
      </c>
      <c r="P3738">
        <f>O3738*_xlfn.XLOOKUP(K3738,AM:AM,AN:AN)</f>
        <v>577.36099999999999</v>
      </c>
      <c r="Q3738">
        <f>O3738*_xlfn.XLOOKUP(K3738,AM:AM,AO:AO)</f>
        <v>671.35</v>
      </c>
      <c r="R3738" t="str">
        <f>_xlfn.XLOOKUP(E3738,AF:AF,AG:AG)</f>
        <v>THE PENINSULA PARIS</v>
      </c>
      <c r="S3738" t="str">
        <f>_xlfn.XLOOKUP(E3738,AF:AF,AI:AI)</f>
        <v>France</v>
      </c>
      <c r="T3738">
        <f>WEEKNUM(G3738)</f>
        <v>24</v>
      </c>
      <c r="U3738">
        <f>YEAR(G3738)</f>
        <v>2025</v>
      </c>
      <c r="V3738" s="117">
        <f>IFERROR(Q3738/N3738,"0")</f>
        <v>8.1532992716863678E-2</v>
      </c>
    </row>
    <row r="3739" spans="1:22">
      <c r="A3739" t="str">
        <f>_xlfn.XLOOKUP(D3739,BN:BN,BO:BO)</f>
        <v>México</v>
      </c>
      <c r="B3739" t="s">
        <v>25</v>
      </c>
      <c r="C3739">
        <v>573</v>
      </c>
      <c r="D3739" t="str">
        <f>_xlfn.XLOOKUP(C3739,BH:BH,BI:BI)</f>
        <v>VeronicaN</v>
      </c>
      <c r="E3739">
        <v>30264</v>
      </c>
      <c r="F3739" t="s">
        <v>4266</v>
      </c>
      <c r="G3739" s="63">
        <v>45807</v>
      </c>
      <c r="H3739" s="63">
        <v>45810</v>
      </c>
      <c r="I3739" t="s">
        <v>376</v>
      </c>
      <c r="J3739" t="str">
        <f>_xlfn.XLOOKUP(I3739,AS:AS,AU:AU)</f>
        <v>Hotel</v>
      </c>
      <c r="K3739" t="s">
        <v>33</v>
      </c>
      <c r="L3739">
        <v>1667</v>
      </c>
      <c r="M3739">
        <f>L3739*_xlfn.XLOOKUP(K3739,AM:AM,AN:AN)</f>
        <v>1433.62</v>
      </c>
      <c r="N3739">
        <f>L3739*_xlfn.XLOOKUP(K3739,AM:AM,AO:AO)</f>
        <v>1667</v>
      </c>
      <c r="O3739">
        <v>167.32</v>
      </c>
      <c r="P3739">
        <f>O3739*_xlfn.XLOOKUP(K3739,AM:AM,AN:AN)</f>
        <v>143.89519999999999</v>
      </c>
      <c r="Q3739">
        <f>O3739*_xlfn.XLOOKUP(K3739,AM:AM,AO:AO)</f>
        <v>167.32</v>
      </c>
      <c r="R3739" t="str">
        <f>_xlfn.XLOOKUP(E3739,AF:AF,AG:AG)</f>
        <v>LEONARDO HOTEL MUNICH CITY OLYMPIAPARK</v>
      </c>
      <c r="S3739" t="str">
        <f>_xlfn.XLOOKUP(E3739,AF:AF,AI:AI)</f>
        <v>Germany</v>
      </c>
      <c r="T3739">
        <f>WEEKNUM(G3739)</f>
        <v>22</v>
      </c>
      <c r="U3739">
        <f>YEAR(G3739)</f>
        <v>2025</v>
      </c>
      <c r="V3739" s="117">
        <f>IFERROR(Q3739/N3739,"0")</f>
        <v>0.10037192561487703</v>
      </c>
    </row>
    <row r="3740" spans="1:22">
      <c r="A3740" t="str">
        <f>_xlfn.XLOOKUP(D3740,BN:BN,BO:BO)</f>
        <v>México</v>
      </c>
      <c r="B3740" t="s">
        <v>25</v>
      </c>
      <c r="C3740">
        <v>573</v>
      </c>
      <c r="D3740" t="str">
        <f>_xlfn.XLOOKUP(C3740,BH:BH,BI:BI)</f>
        <v>VeronicaN</v>
      </c>
      <c r="E3740">
        <v>30264</v>
      </c>
      <c r="F3740" t="s">
        <v>4266</v>
      </c>
      <c r="G3740" s="63">
        <v>45807</v>
      </c>
      <c r="H3740" s="63">
        <v>45810</v>
      </c>
      <c r="I3740" t="s">
        <v>376</v>
      </c>
      <c r="J3740" t="str">
        <f>_xlfn.XLOOKUP(I3740,AS:AS,AU:AU)</f>
        <v>Hotel</v>
      </c>
      <c r="K3740" t="s">
        <v>33</v>
      </c>
      <c r="L3740">
        <v>1667</v>
      </c>
      <c r="M3740">
        <f>L3740*_xlfn.XLOOKUP(K3740,AM:AM,AN:AN)</f>
        <v>1433.62</v>
      </c>
      <c r="N3740">
        <f>L3740*_xlfn.XLOOKUP(K3740,AM:AM,AO:AO)</f>
        <v>1667</v>
      </c>
      <c r="O3740">
        <v>167.32</v>
      </c>
      <c r="P3740">
        <f>O3740*_xlfn.XLOOKUP(K3740,AM:AM,AN:AN)</f>
        <v>143.89519999999999</v>
      </c>
      <c r="Q3740">
        <f>O3740*_xlfn.XLOOKUP(K3740,AM:AM,AO:AO)</f>
        <v>167.32</v>
      </c>
      <c r="R3740" t="str">
        <f>_xlfn.XLOOKUP(E3740,AF:AF,AG:AG)</f>
        <v>LEONARDO HOTEL MUNICH CITY OLYMPIAPARK</v>
      </c>
      <c r="S3740" t="str">
        <f>_xlfn.XLOOKUP(E3740,AF:AF,AI:AI)</f>
        <v>Germany</v>
      </c>
      <c r="T3740">
        <f>WEEKNUM(G3740)</f>
        <v>22</v>
      </c>
      <c r="U3740">
        <f>YEAR(G3740)</f>
        <v>2025</v>
      </c>
      <c r="V3740" s="117">
        <f>IFERROR(Q3740/N3740,"0")</f>
        <v>0.10037192561487703</v>
      </c>
    </row>
    <row r="3741" spans="1:22">
      <c r="A3741" t="str">
        <f>_xlfn.XLOOKUP(D3741,BN:BN,BO:BO)</f>
        <v>México</v>
      </c>
      <c r="B3741" t="s">
        <v>25</v>
      </c>
      <c r="C3741">
        <v>573</v>
      </c>
      <c r="D3741" t="str">
        <f>_xlfn.XLOOKUP(C3741,BH:BH,BI:BI)</f>
        <v>VeronicaN</v>
      </c>
      <c r="E3741">
        <v>30264</v>
      </c>
      <c r="F3741" t="s">
        <v>4266</v>
      </c>
      <c r="G3741" s="63">
        <v>45807</v>
      </c>
      <c r="H3741" s="63">
        <v>45810</v>
      </c>
      <c r="I3741" t="s">
        <v>376</v>
      </c>
      <c r="J3741" t="str">
        <f>_xlfn.XLOOKUP(I3741,AS:AS,AU:AU)</f>
        <v>Hotel</v>
      </c>
      <c r="K3741" t="s">
        <v>33</v>
      </c>
      <c r="L3741">
        <v>1667</v>
      </c>
      <c r="M3741">
        <f>L3741*_xlfn.XLOOKUP(K3741,AM:AM,AN:AN)</f>
        <v>1433.62</v>
      </c>
      <c r="N3741">
        <f>L3741*_xlfn.XLOOKUP(K3741,AM:AM,AO:AO)</f>
        <v>1667</v>
      </c>
      <c r="O3741">
        <v>167.32</v>
      </c>
      <c r="P3741">
        <f>O3741*_xlfn.XLOOKUP(K3741,AM:AM,AN:AN)</f>
        <v>143.89519999999999</v>
      </c>
      <c r="Q3741">
        <f>O3741*_xlfn.XLOOKUP(K3741,AM:AM,AO:AO)</f>
        <v>167.32</v>
      </c>
      <c r="R3741" t="str">
        <f>_xlfn.XLOOKUP(E3741,AF:AF,AG:AG)</f>
        <v>LEONARDO HOTEL MUNICH CITY OLYMPIAPARK</v>
      </c>
      <c r="S3741" t="str">
        <f>_xlfn.XLOOKUP(E3741,AF:AF,AI:AI)</f>
        <v>Germany</v>
      </c>
      <c r="T3741">
        <f>WEEKNUM(G3741)</f>
        <v>22</v>
      </c>
      <c r="U3741">
        <f>YEAR(G3741)</f>
        <v>2025</v>
      </c>
      <c r="V3741" s="117">
        <f>IFERROR(Q3741/N3741,"0")</f>
        <v>0.10037192561487703</v>
      </c>
    </row>
    <row r="3742" spans="1:22">
      <c r="A3742" t="str">
        <f>_xlfn.XLOOKUP(D3742,BN:BN,BO:BO)</f>
        <v>México</v>
      </c>
      <c r="B3742" t="s">
        <v>25</v>
      </c>
      <c r="C3742">
        <v>573</v>
      </c>
      <c r="D3742" t="str">
        <f>_xlfn.XLOOKUP(C3742,BH:BH,BI:BI)</f>
        <v>VeronicaN</v>
      </c>
      <c r="E3742">
        <v>30264</v>
      </c>
      <c r="F3742" t="s">
        <v>4266</v>
      </c>
      <c r="G3742" s="63">
        <v>45807</v>
      </c>
      <c r="H3742" s="63">
        <v>45810</v>
      </c>
      <c r="I3742" t="s">
        <v>376</v>
      </c>
      <c r="J3742" t="str">
        <f>_xlfn.XLOOKUP(I3742,AS:AS,AU:AU)</f>
        <v>Hotel</v>
      </c>
      <c r="K3742" t="s">
        <v>33</v>
      </c>
      <c r="L3742">
        <v>1667</v>
      </c>
      <c r="M3742">
        <f>L3742*_xlfn.XLOOKUP(K3742,AM:AM,AN:AN)</f>
        <v>1433.62</v>
      </c>
      <c r="N3742">
        <f>L3742*_xlfn.XLOOKUP(K3742,AM:AM,AO:AO)</f>
        <v>1667</v>
      </c>
      <c r="O3742">
        <v>167.32</v>
      </c>
      <c r="P3742">
        <f>O3742*_xlfn.XLOOKUP(K3742,AM:AM,AN:AN)</f>
        <v>143.89519999999999</v>
      </c>
      <c r="Q3742">
        <f>O3742*_xlfn.XLOOKUP(K3742,AM:AM,AO:AO)</f>
        <v>167.32</v>
      </c>
      <c r="R3742" t="str">
        <f>_xlfn.XLOOKUP(E3742,AF:AF,AG:AG)</f>
        <v>LEONARDO HOTEL MUNICH CITY OLYMPIAPARK</v>
      </c>
      <c r="S3742" t="str">
        <f>_xlfn.XLOOKUP(E3742,AF:AF,AI:AI)</f>
        <v>Germany</v>
      </c>
      <c r="T3742">
        <f>WEEKNUM(G3742)</f>
        <v>22</v>
      </c>
      <c r="U3742">
        <f>YEAR(G3742)</f>
        <v>2025</v>
      </c>
      <c r="V3742" s="117">
        <f>IFERROR(Q3742/N3742,"0")</f>
        <v>0.10037192561487703</v>
      </c>
    </row>
    <row r="3743" spans="1:22">
      <c r="A3743" t="str">
        <f>_xlfn.XLOOKUP(D3743,BN:BN,BO:BO)</f>
        <v>México</v>
      </c>
      <c r="B3743" t="s">
        <v>25</v>
      </c>
      <c r="C3743">
        <v>574</v>
      </c>
      <c r="D3743" t="str">
        <f>_xlfn.XLOOKUP(C3743,BH:BH,BI:BI)</f>
        <v>DianaM</v>
      </c>
      <c r="E3743">
        <v>27301</v>
      </c>
      <c r="F3743" t="s">
        <v>4267</v>
      </c>
      <c r="G3743" s="63">
        <v>45996</v>
      </c>
      <c r="H3743" s="63">
        <v>46001</v>
      </c>
      <c r="I3743" t="s">
        <v>366</v>
      </c>
      <c r="J3743" t="str">
        <f>_xlfn.XLOOKUP(I3743,AS:AS,AU:AU)</f>
        <v>Vuelos</v>
      </c>
      <c r="K3743" t="s">
        <v>33</v>
      </c>
      <c r="L3743">
        <v>1892.05</v>
      </c>
      <c r="M3743">
        <f>L3743*_xlfn.XLOOKUP(K3743,AM:AM,AN:AN)</f>
        <v>1627.163</v>
      </c>
      <c r="N3743">
        <f>L3743*_xlfn.XLOOKUP(K3743,AM:AM,AO:AO)</f>
        <v>1892.05</v>
      </c>
      <c r="O3743">
        <v>0</v>
      </c>
      <c r="P3743">
        <f>O3743*_xlfn.XLOOKUP(K3743,AM:AM,AN:AN)</f>
        <v>0</v>
      </c>
      <c r="Q3743">
        <f>O3743*_xlfn.XLOOKUP(K3743,AM:AM,AO:AO)</f>
        <v>0</v>
      </c>
      <c r="R3743" t="str">
        <f>_xlfn.XLOOKUP(E3743,AF:AF,AG:AG)</f>
        <v>TURISMO EX MAR, S.A. DE C.V.</v>
      </c>
      <c r="S3743" t="str">
        <f>_xlfn.XLOOKUP(E3743,AF:AF,AI:AI)</f>
        <v>Mexico</v>
      </c>
      <c r="T3743">
        <f>WEEKNUM(G3743)</f>
        <v>49</v>
      </c>
      <c r="U3743">
        <f>YEAR(G3743)</f>
        <v>2025</v>
      </c>
      <c r="V3743" s="117">
        <f>IFERROR(Q3743/N3743,"0")</f>
        <v>0</v>
      </c>
    </row>
    <row r="3744" spans="1:22">
      <c r="A3744" t="str">
        <f>_xlfn.XLOOKUP(D3744,BN:BN,BO:BO)</f>
        <v>México</v>
      </c>
      <c r="B3744" t="s">
        <v>25</v>
      </c>
      <c r="C3744">
        <v>574</v>
      </c>
      <c r="D3744" t="str">
        <f>_xlfn.XLOOKUP(C3744,BH:BH,BI:BI)</f>
        <v>DianaM</v>
      </c>
      <c r="E3744">
        <v>27301</v>
      </c>
      <c r="F3744" t="s">
        <v>4268</v>
      </c>
      <c r="G3744" s="63">
        <v>45996</v>
      </c>
      <c r="H3744" s="63">
        <v>46001</v>
      </c>
      <c r="I3744" t="s">
        <v>366</v>
      </c>
      <c r="J3744" t="str">
        <f>_xlfn.XLOOKUP(I3744,AS:AS,AU:AU)</f>
        <v>Vuelos</v>
      </c>
      <c r="K3744" t="s">
        <v>33</v>
      </c>
      <c r="L3744">
        <v>1892.04</v>
      </c>
      <c r="M3744">
        <f>L3744*_xlfn.XLOOKUP(K3744,AM:AM,AN:AN)</f>
        <v>1627.1543999999999</v>
      </c>
      <c r="N3744">
        <f>L3744*_xlfn.XLOOKUP(K3744,AM:AM,AO:AO)</f>
        <v>1892.04</v>
      </c>
      <c r="O3744">
        <v>0</v>
      </c>
      <c r="P3744">
        <f>O3744*_xlfn.XLOOKUP(K3744,AM:AM,AN:AN)</f>
        <v>0</v>
      </c>
      <c r="Q3744">
        <f>O3744*_xlfn.XLOOKUP(K3744,AM:AM,AO:AO)</f>
        <v>0</v>
      </c>
      <c r="R3744" t="str">
        <f>_xlfn.XLOOKUP(E3744,AF:AF,AG:AG)</f>
        <v>TURISMO EX MAR, S.A. DE C.V.</v>
      </c>
      <c r="S3744" t="str">
        <f>_xlfn.XLOOKUP(E3744,AF:AF,AI:AI)</f>
        <v>Mexico</v>
      </c>
      <c r="T3744">
        <f>WEEKNUM(G3744)</f>
        <v>49</v>
      </c>
      <c r="U3744">
        <f>YEAR(G3744)</f>
        <v>2025</v>
      </c>
      <c r="V3744" s="117">
        <f>IFERROR(Q3744/N3744,"0")</f>
        <v>0</v>
      </c>
    </row>
    <row r="3745" spans="1:22">
      <c r="A3745" t="str">
        <f>_xlfn.XLOOKUP(D3745,BN:BN,BO:BO)</f>
        <v>México</v>
      </c>
      <c r="B3745" t="s">
        <v>25</v>
      </c>
      <c r="C3745">
        <v>574</v>
      </c>
      <c r="D3745" t="str">
        <f>_xlfn.XLOOKUP(C3745,BH:BH,BI:BI)</f>
        <v>DianaM</v>
      </c>
      <c r="E3745">
        <v>0</v>
      </c>
      <c r="F3745" t="s">
        <v>4269</v>
      </c>
      <c r="G3745" s="63">
        <v>45996</v>
      </c>
      <c r="H3745" s="63">
        <v>46001</v>
      </c>
      <c r="I3745" t="s">
        <v>396</v>
      </c>
      <c r="J3745" t="str">
        <f>_xlfn.XLOOKUP(I3745,AS:AS,AU:AU)</f>
        <v>Honorarios</v>
      </c>
      <c r="K3745" t="s">
        <v>33</v>
      </c>
      <c r="L3745">
        <v>70</v>
      </c>
      <c r="M3745">
        <f>L3745*_xlfn.XLOOKUP(K3745,AM:AM,AN:AN)</f>
        <v>60.199999999999996</v>
      </c>
      <c r="N3745">
        <f>L3745*_xlfn.XLOOKUP(K3745,AM:AM,AO:AO)</f>
        <v>70</v>
      </c>
      <c r="O3745">
        <v>70</v>
      </c>
      <c r="P3745">
        <f>O3745*_xlfn.XLOOKUP(K3745,AM:AM,AN:AN)</f>
        <v>60.199999999999996</v>
      </c>
      <c r="Q3745">
        <f>O3745*_xlfn.XLOOKUP(K3745,AM:AM,AO:AO)</f>
        <v>70</v>
      </c>
      <c r="R3745" t="str">
        <f>_xlfn.XLOOKUP(E3745,AF:AF,AG:AG)</f>
        <v>FEES</v>
      </c>
      <c r="S3745">
        <f>_xlfn.XLOOKUP(E3745,AF:AF,AI:AI)</f>
        <v>0</v>
      </c>
      <c r="T3745">
        <f>WEEKNUM(G3745)</f>
        <v>49</v>
      </c>
      <c r="U3745">
        <f>YEAR(G3745)</f>
        <v>2025</v>
      </c>
      <c r="V3745" s="117">
        <f>IFERROR(Q3745/N3745,"0")</f>
        <v>1</v>
      </c>
    </row>
    <row r="3746" spans="1:22">
      <c r="A3746" t="str">
        <f>_xlfn.XLOOKUP(D3746,BN:BN,BO:BO)</f>
        <v>México</v>
      </c>
      <c r="B3746" t="s">
        <v>25</v>
      </c>
      <c r="C3746">
        <v>575</v>
      </c>
      <c r="D3746" t="str">
        <f>_xlfn.XLOOKUP(C3746,BH:BH,BI:BI)</f>
        <v>DianaM</v>
      </c>
      <c r="E3746">
        <v>24009</v>
      </c>
      <c r="F3746" t="s">
        <v>1880</v>
      </c>
      <c r="G3746" s="63">
        <v>45883</v>
      </c>
      <c r="H3746" s="63">
        <v>45887</v>
      </c>
      <c r="I3746" t="s">
        <v>376</v>
      </c>
      <c r="J3746" t="str">
        <f>_xlfn.XLOOKUP(I3746,AS:AS,AU:AU)</f>
        <v>Hotel</v>
      </c>
      <c r="K3746" t="s">
        <v>33</v>
      </c>
      <c r="L3746">
        <v>5357.86</v>
      </c>
      <c r="M3746">
        <f>L3746*_xlfn.XLOOKUP(K3746,AM:AM,AN:AN)</f>
        <v>4607.7595999999994</v>
      </c>
      <c r="N3746">
        <f>L3746*_xlfn.XLOOKUP(K3746,AM:AM,AO:AO)</f>
        <v>5357.86</v>
      </c>
      <c r="O3746">
        <v>582.79999999999995</v>
      </c>
      <c r="P3746">
        <f>O3746*_xlfn.XLOOKUP(K3746,AM:AM,AN:AN)</f>
        <v>501.20799999999997</v>
      </c>
      <c r="Q3746">
        <f>O3746*_xlfn.XLOOKUP(K3746,AM:AM,AO:AO)</f>
        <v>582.79999999999995</v>
      </c>
      <c r="R3746" t="str">
        <f>_xlfn.XLOOKUP(E3746,AF:AF,AG:AG)</f>
        <v>THE SURREY A CORINTHIA HOTEL</v>
      </c>
      <c r="S3746" t="str">
        <f>_xlfn.XLOOKUP(E3746,AF:AF,AI:AI)</f>
        <v>United States</v>
      </c>
      <c r="T3746">
        <f>WEEKNUM(G3746)</f>
        <v>33</v>
      </c>
      <c r="U3746">
        <f>YEAR(G3746)</f>
        <v>2025</v>
      </c>
      <c r="V3746" s="117">
        <f>IFERROR(Q3746/N3746,"0")</f>
        <v>0.10877477201718597</v>
      </c>
    </row>
    <row r="3747" spans="1:22">
      <c r="A3747" t="str">
        <f>_xlfn.XLOOKUP(D3747,BN:BN,BO:BO)</f>
        <v>México</v>
      </c>
      <c r="B3747" t="s">
        <v>25</v>
      </c>
      <c r="C3747">
        <v>575</v>
      </c>
      <c r="D3747" t="str">
        <f>_xlfn.XLOOKUP(C3747,BH:BH,BI:BI)</f>
        <v>DianaM</v>
      </c>
      <c r="E3747">
        <v>24443</v>
      </c>
      <c r="F3747" t="s">
        <v>1880</v>
      </c>
      <c r="G3747" s="63">
        <v>45864</v>
      </c>
      <c r="H3747" s="63">
        <v>45872</v>
      </c>
      <c r="I3747" t="s">
        <v>376</v>
      </c>
      <c r="J3747" t="str">
        <f>_xlfn.XLOOKUP(I3747,AS:AS,AU:AU)</f>
        <v>Hotel</v>
      </c>
      <c r="K3747" t="s">
        <v>33</v>
      </c>
      <c r="L3747">
        <v>11220</v>
      </c>
      <c r="M3747">
        <f>L3747*_xlfn.XLOOKUP(K3747,AM:AM,AN:AN)</f>
        <v>9649.2000000000007</v>
      </c>
      <c r="N3747">
        <f>L3747*_xlfn.XLOOKUP(K3747,AM:AM,AO:AO)</f>
        <v>11220</v>
      </c>
      <c r="O3747">
        <v>1122</v>
      </c>
      <c r="P3747">
        <f>O3747*_xlfn.XLOOKUP(K3747,AM:AM,AN:AN)</f>
        <v>964.92</v>
      </c>
      <c r="Q3747">
        <f>O3747*_xlfn.XLOOKUP(K3747,AM:AM,AO:AO)</f>
        <v>1122</v>
      </c>
      <c r="R3747" t="str">
        <f>_xlfn.XLOOKUP(E3747,AF:AF,AG:AG)</f>
        <v>FOUR SEASONS HOTEL AT THE SURF CLUB, SURFSIDE, FLORIDA</v>
      </c>
      <c r="S3747" t="str">
        <f>_xlfn.XLOOKUP(E3747,AF:AF,AI:AI)</f>
        <v>United States</v>
      </c>
      <c r="T3747">
        <f>WEEKNUM(G3747)</f>
        <v>30</v>
      </c>
      <c r="U3747">
        <f>YEAR(G3747)</f>
        <v>2025</v>
      </c>
      <c r="V3747" s="117">
        <f>IFERROR(Q3747/N3747,"0")</f>
        <v>0.1</v>
      </c>
    </row>
    <row r="3748" spans="1:22">
      <c r="A3748" t="str">
        <f>_xlfn.XLOOKUP(D3748,BN:BN,BO:BO)</f>
        <v>México</v>
      </c>
      <c r="B3748" t="s">
        <v>25</v>
      </c>
      <c r="C3748">
        <v>575</v>
      </c>
      <c r="D3748" t="str">
        <f>_xlfn.XLOOKUP(C3748,BH:BH,BI:BI)</f>
        <v>DianaM</v>
      </c>
      <c r="E3748">
        <v>24443</v>
      </c>
      <c r="F3748" t="s">
        <v>1880</v>
      </c>
      <c r="G3748" s="63">
        <v>45872</v>
      </c>
      <c r="H3748" s="63">
        <v>45875</v>
      </c>
      <c r="I3748" t="s">
        <v>376</v>
      </c>
      <c r="J3748" t="str">
        <f>_xlfn.XLOOKUP(I3748,AS:AS,AU:AU)</f>
        <v>Hotel</v>
      </c>
      <c r="K3748" t="s">
        <v>33</v>
      </c>
      <c r="L3748">
        <v>4455</v>
      </c>
      <c r="M3748">
        <f>L3748*_xlfn.XLOOKUP(K3748,AM:AM,AN:AN)</f>
        <v>3831.2999999999997</v>
      </c>
      <c r="N3748">
        <f>L3748*_xlfn.XLOOKUP(K3748,AM:AM,AO:AO)</f>
        <v>4455</v>
      </c>
      <c r="O3748">
        <v>445.5</v>
      </c>
      <c r="P3748">
        <f>O3748*_xlfn.XLOOKUP(K3748,AM:AM,AN:AN)</f>
        <v>383.13</v>
      </c>
      <c r="Q3748">
        <f>O3748*_xlfn.XLOOKUP(K3748,AM:AM,AO:AO)</f>
        <v>445.5</v>
      </c>
      <c r="R3748" t="str">
        <f>_xlfn.XLOOKUP(E3748,AF:AF,AG:AG)</f>
        <v>FOUR SEASONS HOTEL AT THE SURF CLUB, SURFSIDE, FLORIDA</v>
      </c>
      <c r="S3748" t="str">
        <f>_xlfn.XLOOKUP(E3748,AF:AF,AI:AI)</f>
        <v>United States</v>
      </c>
      <c r="T3748">
        <f>WEEKNUM(G3748)</f>
        <v>32</v>
      </c>
      <c r="U3748">
        <f>YEAR(G3748)</f>
        <v>2025</v>
      </c>
      <c r="V3748" s="117">
        <f>IFERROR(Q3748/N3748,"0")</f>
        <v>0.1</v>
      </c>
    </row>
    <row r="3749" spans="1:22">
      <c r="A3749" t="str">
        <f>_xlfn.XLOOKUP(D3749,BN:BN,BO:BO)</f>
        <v>México</v>
      </c>
      <c r="B3749" t="s">
        <v>25</v>
      </c>
      <c r="C3749">
        <v>576</v>
      </c>
      <c r="D3749" t="str">
        <f>_xlfn.XLOOKUP(C3749,BH:BH,BI:BI)</f>
        <v>DianaM</v>
      </c>
      <c r="E3749">
        <v>25374</v>
      </c>
      <c r="F3749" t="s">
        <v>1880</v>
      </c>
      <c r="G3749" s="63">
        <v>45902</v>
      </c>
      <c r="H3749" s="63">
        <v>45904</v>
      </c>
      <c r="I3749" t="s">
        <v>376</v>
      </c>
      <c r="J3749" t="str">
        <f>_xlfn.XLOOKUP(I3749,AS:AS,AU:AU)</f>
        <v>Hotel</v>
      </c>
      <c r="K3749" t="s">
        <v>33</v>
      </c>
      <c r="L3749">
        <v>8793.75</v>
      </c>
      <c r="M3749">
        <f>L3749*_xlfn.XLOOKUP(K3749,AM:AM,AN:AN)</f>
        <v>7562.625</v>
      </c>
      <c r="N3749">
        <f>L3749*_xlfn.XLOOKUP(K3749,AM:AM,AO:AO)</f>
        <v>8793.75</v>
      </c>
      <c r="O3749">
        <v>320.60000000000002</v>
      </c>
      <c r="P3749">
        <f>O3749*_xlfn.XLOOKUP(K3749,AM:AM,AN:AN)</f>
        <v>275.71600000000001</v>
      </c>
      <c r="Q3749">
        <f>O3749*_xlfn.XLOOKUP(K3749,AM:AM,AO:AO)</f>
        <v>320.60000000000002</v>
      </c>
      <c r="R3749" t="str">
        <f>_xlfn.XLOOKUP(E3749,AF:AF,AG:AG)</f>
        <v>HECKFIELD PLACE</v>
      </c>
      <c r="S3749" t="str">
        <f>_xlfn.XLOOKUP(E3749,AF:AF,AI:AI)</f>
        <v>United Kingdom</v>
      </c>
      <c r="T3749">
        <f>WEEKNUM(G3749)</f>
        <v>36</v>
      </c>
      <c r="U3749">
        <f>YEAR(G3749)</f>
        <v>2025</v>
      </c>
      <c r="V3749" s="117">
        <f>IFERROR(Q3749/N3749,"0")</f>
        <v>3.6457711442786075E-2</v>
      </c>
    </row>
    <row r="3750" spans="1:22">
      <c r="A3750" t="str">
        <f>_xlfn.XLOOKUP(D3750,BN:BN,BO:BO)</f>
        <v>México</v>
      </c>
      <c r="B3750" t="s">
        <v>25</v>
      </c>
      <c r="C3750">
        <v>576</v>
      </c>
      <c r="D3750" t="str">
        <f>_xlfn.XLOOKUP(C3750,BH:BH,BI:BI)</f>
        <v>DianaM</v>
      </c>
      <c r="E3750">
        <v>25780</v>
      </c>
      <c r="F3750" t="s">
        <v>4270</v>
      </c>
      <c r="G3750" s="63">
        <v>45902</v>
      </c>
      <c r="H3750" s="63">
        <v>45902</v>
      </c>
      <c r="I3750" t="s">
        <v>425</v>
      </c>
      <c r="J3750" t="str">
        <f>_xlfn.XLOOKUP(I3750,AS:AS,AU:AU)</f>
        <v>Traslados</v>
      </c>
      <c r="K3750" t="s">
        <v>33</v>
      </c>
      <c r="L3750">
        <v>483.76</v>
      </c>
      <c r="M3750">
        <f>L3750*_xlfn.XLOOKUP(K3750,AM:AM,AN:AN)</f>
        <v>416.03359999999998</v>
      </c>
      <c r="N3750">
        <f>L3750*_xlfn.XLOOKUP(K3750,AM:AM,AO:AO)</f>
        <v>483.76</v>
      </c>
      <c r="O3750">
        <v>73.319999999999993</v>
      </c>
      <c r="P3750">
        <f>O3750*_xlfn.XLOOKUP(K3750,AM:AM,AN:AN)</f>
        <v>63.055199999999992</v>
      </c>
      <c r="Q3750">
        <f>O3750*_xlfn.XLOOKUP(K3750,AM:AM,AO:AO)</f>
        <v>73.319999999999993</v>
      </c>
      <c r="R3750" t="str">
        <f>_xlfn.XLOOKUP(E3750,AF:AF,AG:AG)</f>
        <v>ROLZO</v>
      </c>
      <c r="S3750" t="str">
        <f>_xlfn.XLOOKUP(E3750,AF:AF,AI:AI)</f>
        <v>United Kingdom</v>
      </c>
      <c r="T3750">
        <f>WEEKNUM(G3750)</f>
        <v>36</v>
      </c>
      <c r="U3750">
        <f>YEAR(G3750)</f>
        <v>2025</v>
      </c>
      <c r="V3750" s="117">
        <f>IFERROR(Q3750/N3750,"0")</f>
        <v>0.15156275839259137</v>
      </c>
    </row>
    <row r="3751" spans="1:22">
      <c r="A3751" t="str">
        <f>_xlfn.XLOOKUP(D3751,BN:BN,BO:BO)</f>
        <v>México</v>
      </c>
      <c r="B3751" t="s">
        <v>25</v>
      </c>
      <c r="C3751">
        <v>576</v>
      </c>
      <c r="D3751" t="str">
        <f>_xlfn.XLOOKUP(C3751,BH:BH,BI:BI)</f>
        <v>DianaM</v>
      </c>
      <c r="E3751">
        <v>25780</v>
      </c>
      <c r="F3751" t="s">
        <v>4271</v>
      </c>
      <c r="G3751" s="63">
        <v>45904</v>
      </c>
      <c r="H3751" s="63">
        <v>45904</v>
      </c>
      <c r="I3751" t="s">
        <v>425</v>
      </c>
      <c r="J3751" t="str">
        <f>_xlfn.XLOOKUP(I3751,AS:AS,AU:AU)</f>
        <v>Traslados</v>
      </c>
      <c r="K3751" t="s">
        <v>33</v>
      </c>
      <c r="L3751">
        <v>483.76</v>
      </c>
      <c r="M3751">
        <f>L3751*_xlfn.XLOOKUP(K3751,AM:AM,AN:AN)</f>
        <v>416.03359999999998</v>
      </c>
      <c r="N3751">
        <f>L3751*_xlfn.XLOOKUP(K3751,AM:AM,AO:AO)</f>
        <v>483.76</v>
      </c>
      <c r="O3751">
        <v>73.319999999999993</v>
      </c>
      <c r="P3751">
        <f>O3751*_xlfn.XLOOKUP(K3751,AM:AM,AN:AN)</f>
        <v>63.055199999999992</v>
      </c>
      <c r="Q3751">
        <f>O3751*_xlfn.XLOOKUP(K3751,AM:AM,AO:AO)</f>
        <v>73.319999999999993</v>
      </c>
      <c r="R3751" t="str">
        <f>_xlfn.XLOOKUP(E3751,AF:AF,AG:AG)</f>
        <v>ROLZO</v>
      </c>
      <c r="S3751" t="str">
        <f>_xlfn.XLOOKUP(E3751,AF:AF,AI:AI)</f>
        <v>United Kingdom</v>
      </c>
      <c r="T3751">
        <f>WEEKNUM(G3751)</f>
        <v>36</v>
      </c>
      <c r="U3751">
        <f>YEAR(G3751)</f>
        <v>2025</v>
      </c>
      <c r="V3751" s="117">
        <f>IFERROR(Q3751/N3751,"0")</f>
        <v>0.15156275839259137</v>
      </c>
    </row>
    <row r="3752" spans="1:22">
      <c r="A3752" t="str">
        <f>_xlfn.XLOOKUP(D3752,BN:BN,BO:BO)</f>
        <v>México</v>
      </c>
      <c r="B3752" t="s">
        <v>25</v>
      </c>
      <c r="C3752">
        <v>576</v>
      </c>
      <c r="D3752" t="str">
        <f>_xlfn.XLOOKUP(C3752,BH:BH,BI:BI)</f>
        <v>DianaM</v>
      </c>
      <c r="E3752">
        <v>25780</v>
      </c>
      <c r="F3752" t="s">
        <v>4272</v>
      </c>
      <c r="G3752" s="63">
        <v>45905</v>
      </c>
      <c r="H3752" s="63">
        <v>45905</v>
      </c>
      <c r="I3752" t="s">
        <v>425</v>
      </c>
      <c r="J3752" t="str">
        <f>_xlfn.XLOOKUP(I3752,AS:AS,AU:AU)</f>
        <v>Traslados</v>
      </c>
      <c r="K3752" t="s">
        <v>33</v>
      </c>
      <c r="L3752">
        <v>205.79</v>
      </c>
      <c r="M3752">
        <f>L3752*_xlfn.XLOOKUP(K3752,AM:AM,AN:AN)</f>
        <v>176.9794</v>
      </c>
      <c r="N3752">
        <f>L3752*_xlfn.XLOOKUP(K3752,AM:AM,AO:AO)</f>
        <v>205.79</v>
      </c>
      <c r="O3752">
        <v>31.57</v>
      </c>
      <c r="P3752">
        <f>O3752*_xlfn.XLOOKUP(K3752,AM:AM,AN:AN)</f>
        <v>27.150199999999998</v>
      </c>
      <c r="Q3752">
        <f>O3752*_xlfn.XLOOKUP(K3752,AM:AM,AO:AO)</f>
        <v>31.57</v>
      </c>
      <c r="R3752" t="str">
        <f>_xlfn.XLOOKUP(E3752,AF:AF,AG:AG)</f>
        <v>ROLZO</v>
      </c>
      <c r="S3752" t="str">
        <f>_xlfn.XLOOKUP(E3752,AF:AF,AI:AI)</f>
        <v>United Kingdom</v>
      </c>
      <c r="T3752">
        <f>WEEKNUM(G3752)</f>
        <v>36</v>
      </c>
      <c r="U3752">
        <f>YEAR(G3752)</f>
        <v>2025</v>
      </c>
      <c r="V3752" s="117">
        <f>IFERROR(Q3752/N3752,"0")</f>
        <v>0.15340881481121532</v>
      </c>
    </row>
    <row r="3753" spans="1:22">
      <c r="A3753" t="str">
        <f>_xlfn.XLOOKUP(D3753,BN:BN,BO:BO)</f>
        <v>México</v>
      </c>
      <c r="B3753" t="s">
        <v>25</v>
      </c>
      <c r="C3753">
        <v>576</v>
      </c>
      <c r="D3753" t="str">
        <f>_xlfn.XLOOKUP(C3753,BH:BH,BI:BI)</f>
        <v>DianaM</v>
      </c>
      <c r="E3753">
        <v>25780</v>
      </c>
      <c r="F3753" t="s">
        <v>4273</v>
      </c>
      <c r="G3753" s="63">
        <v>45902</v>
      </c>
      <c r="H3753" s="63">
        <v>45905</v>
      </c>
      <c r="I3753" t="s">
        <v>425</v>
      </c>
      <c r="J3753" t="str">
        <f>_xlfn.XLOOKUP(I3753,AS:AS,AU:AU)</f>
        <v>Traslados</v>
      </c>
      <c r="K3753" t="s">
        <v>33</v>
      </c>
      <c r="L3753">
        <v>238.98</v>
      </c>
      <c r="M3753">
        <f>L3753*_xlfn.XLOOKUP(K3753,AM:AM,AN:AN)</f>
        <v>205.52279999999999</v>
      </c>
      <c r="N3753">
        <f>L3753*_xlfn.XLOOKUP(K3753,AM:AM,AO:AO)</f>
        <v>238.98</v>
      </c>
      <c r="O3753">
        <v>36.659999999999997</v>
      </c>
      <c r="P3753">
        <f>O3753*_xlfn.XLOOKUP(K3753,AM:AM,AN:AN)</f>
        <v>31.527599999999996</v>
      </c>
      <c r="Q3753">
        <f>O3753*_xlfn.XLOOKUP(K3753,AM:AM,AO:AO)</f>
        <v>36.659999999999997</v>
      </c>
      <c r="R3753" t="str">
        <f>_xlfn.XLOOKUP(E3753,AF:AF,AG:AG)</f>
        <v>ROLZO</v>
      </c>
      <c r="S3753" t="str">
        <f>_xlfn.XLOOKUP(E3753,AF:AF,AI:AI)</f>
        <v>United Kingdom</v>
      </c>
      <c r="T3753">
        <f>WEEKNUM(G3753)</f>
        <v>36</v>
      </c>
      <c r="U3753">
        <f>YEAR(G3753)</f>
        <v>2025</v>
      </c>
      <c r="V3753" s="117">
        <f>IFERROR(Q3753/N3753,"0")</f>
        <v>0.15340195832287221</v>
      </c>
    </row>
    <row r="3754" spans="1:22">
      <c r="A3754" t="str">
        <f>_xlfn.XLOOKUP(D3754,BN:BN,BO:BO)</f>
        <v>México</v>
      </c>
      <c r="B3754" t="s">
        <v>25</v>
      </c>
      <c r="C3754">
        <v>576</v>
      </c>
      <c r="D3754" t="str">
        <f>_xlfn.XLOOKUP(C3754,BH:BH,BI:BI)</f>
        <v>DianaM</v>
      </c>
      <c r="E3754">
        <v>25780</v>
      </c>
      <c r="F3754" t="s">
        <v>4274</v>
      </c>
      <c r="G3754" s="63">
        <v>45904</v>
      </c>
      <c r="H3754" s="63">
        <v>45904</v>
      </c>
      <c r="I3754" t="s">
        <v>425</v>
      </c>
      <c r="J3754" t="str">
        <f>_xlfn.XLOOKUP(I3754,AS:AS,AU:AU)</f>
        <v>Traslados</v>
      </c>
      <c r="K3754" t="s">
        <v>33</v>
      </c>
      <c r="L3754">
        <v>477.96</v>
      </c>
      <c r="M3754">
        <f>L3754*_xlfn.XLOOKUP(K3754,AM:AM,AN:AN)</f>
        <v>411.04559999999998</v>
      </c>
      <c r="N3754">
        <f>L3754*_xlfn.XLOOKUP(K3754,AM:AM,AO:AO)</f>
        <v>477.96</v>
      </c>
      <c r="O3754">
        <v>73.319999999999993</v>
      </c>
      <c r="P3754">
        <f>O3754*_xlfn.XLOOKUP(K3754,AM:AM,AN:AN)</f>
        <v>63.055199999999992</v>
      </c>
      <c r="Q3754">
        <f>O3754*_xlfn.XLOOKUP(K3754,AM:AM,AO:AO)</f>
        <v>73.319999999999993</v>
      </c>
      <c r="R3754" t="str">
        <f>_xlfn.XLOOKUP(E3754,AF:AF,AG:AG)</f>
        <v>ROLZO</v>
      </c>
      <c r="S3754" t="str">
        <f>_xlfn.XLOOKUP(E3754,AF:AF,AI:AI)</f>
        <v>United Kingdom</v>
      </c>
      <c r="T3754">
        <f>WEEKNUM(G3754)</f>
        <v>36</v>
      </c>
      <c r="U3754">
        <f>YEAR(G3754)</f>
        <v>2025</v>
      </c>
      <c r="V3754" s="117">
        <f>IFERROR(Q3754/N3754,"0")</f>
        <v>0.15340195832287221</v>
      </c>
    </row>
    <row r="3755" spans="1:22">
      <c r="A3755" t="str">
        <f>_xlfn.XLOOKUP(D3755,BN:BN,BO:BO)</f>
        <v>México</v>
      </c>
      <c r="B3755" t="s">
        <v>25</v>
      </c>
      <c r="C3755">
        <v>577</v>
      </c>
      <c r="D3755" t="str">
        <f>_xlfn.XLOOKUP(C3755,BH:BH,BI:BI)</f>
        <v>CatalinaF</v>
      </c>
      <c r="E3755">
        <v>28934</v>
      </c>
      <c r="F3755" t="s">
        <v>4275</v>
      </c>
      <c r="G3755" s="63">
        <v>45904</v>
      </c>
      <c r="H3755" t="s">
        <v>218</v>
      </c>
      <c r="I3755" t="s">
        <v>366</v>
      </c>
      <c r="J3755" t="str">
        <f>_xlfn.XLOOKUP(I3755,AS:AS,AU:AU)</f>
        <v>Vuelos</v>
      </c>
      <c r="K3755" t="s">
        <v>33</v>
      </c>
      <c r="L3755">
        <v>2932.43</v>
      </c>
      <c r="M3755">
        <f>L3755*_xlfn.XLOOKUP(K3755,AM:AM,AN:AN)</f>
        <v>2521.8897999999999</v>
      </c>
      <c r="N3755">
        <f>L3755*_xlfn.XLOOKUP(K3755,AM:AM,AO:AO)</f>
        <v>2932.43</v>
      </c>
      <c r="O3755">
        <v>52.6</v>
      </c>
      <c r="P3755">
        <f>O3755*_xlfn.XLOOKUP(K3755,AM:AM,AN:AN)</f>
        <v>45.235999999999997</v>
      </c>
      <c r="Q3755">
        <f>O3755*_xlfn.XLOOKUP(K3755,AM:AM,AO:AO)</f>
        <v>52.6</v>
      </c>
      <c r="R3755" t="str">
        <f>_xlfn.XLOOKUP(E3755,AF:AF,AG:AG)</f>
        <v>F1S USA</v>
      </c>
      <c r="S3755" t="str">
        <f>_xlfn.XLOOKUP(E3755,AF:AF,AI:AI)</f>
        <v>United States</v>
      </c>
      <c r="T3755">
        <f>WEEKNUM(G3755)</f>
        <v>36</v>
      </c>
      <c r="U3755">
        <f>YEAR(G3755)</f>
        <v>2025</v>
      </c>
      <c r="V3755" s="117">
        <f>IFERROR(Q3755/N3755,"0")</f>
        <v>1.7937342067841349E-2</v>
      </c>
    </row>
    <row r="3756" spans="1:22">
      <c r="A3756" t="str">
        <f>_xlfn.XLOOKUP(D3756,BN:BN,BO:BO)</f>
        <v>México</v>
      </c>
      <c r="B3756" t="s">
        <v>25</v>
      </c>
      <c r="C3756">
        <v>577</v>
      </c>
      <c r="D3756" t="str">
        <f>_xlfn.XLOOKUP(C3756,BH:BH,BI:BI)</f>
        <v>CatalinaF</v>
      </c>
      <c r="E3756">
        <v>28934</v>
      </c>
      <c r="F3756" t="s">
        <v>4276</v>
      </c>
      <c r="G3756" s="63">
        <v>45904</v>
      </c>
      <c r="H3756" t="s">
        <v>218</v>
      </c>
      <c r="I3756" t="s">
        <v>366</v>
      </c>
      <c r="J3756" t="str">
        <f>_xlfn.XLOOKUP(I3756,AS:AS,AU:AU)</f>
        <v>Vuelos</v>
      </c>
      <c r="K3756" t="s">
        <v>33</v>
      </c>
      <c r="L3756">
        <v>2932.43</v>
      </c>
      <c r="M3756">
        <f>L3756*_xlfn.XLOOKUP(K3756,AM:AM,AN:AN)</f>
        <v>2521.8897999999999</v>
      </c>
      <c r="N3756">
        <f>L3756*_xlfn.XLOOKUP(K3756,AM:AM,AO:AO)</f>
        <v>2932.43</v>
      </c>
      <c r="O3756">
        <v>52.6</v>
      </c>
      <c r="P3756">
        <f>O3756*_xlfn.XLOOKUP(K3756,AM:AM,AN:AN)</f>
        <v>45.235999999999997</v>
      </c>
      <c r="Q3756">
        <f>O3756*_xlfn.XLOOKUP(K3756,AM:AM,AO:AO)</f>
        <v>52.6</v>
      </c>
      <c r="R3756" t="str">
        <f>_xlfn.XLOOKUP(E3756,AF:AF,AG:AG)</f>
        <v>F1S USA</v>
      </c>
      <c r="S3756" t="str">
        <f>_xlfn.XLOOKUP(E3756,AF:AF,AI:AI)</f>
        <v>United States</v>
      </c>
      <c r="T3756">
        <f>WEEKNUM(G3756)</f>
        <v>36</v>
      </c>
      <c r="U3756">
        <f>YEAR(G3756)</f>
        <v>2025</v>
      </c>
      <c r="V3756" s="117">
        <f>IFERROR(Q3756/N3756,"0")</f>
        <v>1.7937342067841349E-2</v>
      </c>
    </row>
    <row r="3757" spans="1:22">
      <c r="A3757" t="str">
        <f>_xlfn.XLOOKUP(D3757,BN:BN,BO:BO)</f>
        <v>México</v>
      </c>
      <c r="B3757" t="s">
        <v>25</v>
      </c>
      <c r="C3757">
        <v>577</v>
      </c>
      <c r="D3757" t="str">
        <f>_xlfn.XLOOKUP(C3757,BH:BH,BI:BI)</f>
        <v>CatalinaF</v>
      </c>
      <c r="E3757">
        <v>28934</v>
      </c>
      <c r="F3757" t="s">
        <v>4277</v>
      </c>
      <c r="G3757" s="63">
        <v>45870</v>
      </c>
      <c r="H3757" t="s">
        <v>218</v>
      </c>
      <c r="I3757" t="s">
        <v>366</v>
      </c>
      <c r="J3757" t="str">
        <f>_xlfn.XLOOKUP(I3757,AS:AS,AU:AU)</f>
        <v>Vuelos</v>
      </c>
      <c r="K3757" t="s">
        <v>33</v>
      </c>
      <c r="L3757">
        <v>50</v>
      </c>
      <c r="M3757">
        <f>L3757*_xlfn.XLOOKUP(K3757,AM:AM,AN:AN)</f>
        <v>43</v>
      </c>
      <c r="N3757">
        <f>L3757*_xlfn.XLOOKUP(K3757,AM:AM,AO:AO)</f>
        <v>50</v>
      </c>
      <c r="O3757">
        <v>0</v>
      </c>
      <c r="P3757">
        <f>O3757*_xlfn.XLOOKUP(K3757,AM:AM,AN:AN)</f>
        <v>0</v>
      </c>
      <c r="Q3757">
        <f>O3757*_xlfn.XLOOKUP(K3757,AM:AM,AO:AO)</f>
        <v>0</v>
      </c>
      <c r="R3757" t="str">
        <f>_xlfn.XLOOKUP(E3757,AF:AF,AG:AG)</f>
        <v>F1S USA</v>
      </c>
      <c r="S3757" t="str">
        <f>_xlfn.XLOOKUP(E3757,AF:AF,AI:AI)</f>
        <v>United States</v>
      </c>
      <c r="T3757">
        <f>WEEKNUM(G3757)</f>
        <v>31</v>
      </c>
      <c r="U3757">
        <f>YEAR(G3757)</f>
        <v>2025</v>
      </c>
      <c r="V3757" s="117">
        <f>IFERROR(Q3757/N3757,"0")</f>
        <v>0</v>
      </c>
    </row>
    <row r="3758" spans="1:22">
      <c r="A3758" t="str">
        <f>_xlfn.XLOOKUP(D3758,BN:BN,BO:BO)</f>
        <v>México</v>
      </c>
      <c r="B3758" t="s">
        <v>25</v>
      </c>
      <c r="C3758">
        <v>577</v>
      </c>
      <c r="D3758" t="str">
        <f>_xlfn.XLOOKUP(C3758,BH:BH,BI:BI)</f>
        <v>CatalinaF</v>
      </c>
      <c r="E3758">
        <v>28934</v>
      </c>
      <c r="F3758" t="s">
        <v>4278</v>
      </c>
      <c r="G3758" s="63">
        <v>45870</v>
      </c>
      <c r="H3758" t="s">
        <v>218</v>
      </c>
      <c r="I3758" t="s">
        <v>366</v>
      </c>
      <c r="J3758" t="str">
        <f>_xlfn.XLOOKUP(I3758,AS:AS,AU:AU)</f>
        <v>Vuelos</v>
      </c>
      <c r="K3758" t="s">
        <v>33</v>
      </c>
      <c r="L3758">
        <v>50</v>
      </c>
      <c r="M3758">
        <f>L3758*_xlfn.XLOOKUP(K3758,AM:AM,AN:AN)</f>
        <v>43</v>
      </c>
      <c r="N3758">
        <f>L3758*_xlfn.XLOOKUP(K3758,AM:AM,AO:AO)</f>
        <v>50</v>
      </c>
      <c r="O3758">
        <v>0</v>
      </c>
      <c r="P3758">
        <f>O3758*_xlfn.XLOOKUP(K3758,AM:AM,AN:AN)</f>
        <v>0</v>
      </c>
      <c r="Q3758">
        <f>O3758*_xlfn.XLOOKUP(K3758,AM:AM,AO:AO)</f>
        <v>0</v>
      </c>
      <c r="R3758" t="str">
        <f>_xlfn.XLOOKUP(E3758,AF:AF,AG:AG)</f>
        <v>F1S USA</v>
      </c>
      <c r="S3758" t="str">
        <f>_xlfn.XLOOKUP(E3758,AF:AF,AI:AI)</f>
        <v>United States</v>
      </c>
      <c r="T3758">
        <f>WEEKNUM(G3758)</f>
        <v>31</v>
      </c>
      <c r="U3758">
        <f>YEAR(G3758)</f>
        <v>2025</v>
      </c>
      <c r="V3758" s="117">
        <f>IFERROR(Q3758/N3758,"0")</f>
        <v>0</v>
      </c>
    </row>
    <row r="3759" spans="1:22">
      <c r="A3759" t="str">
        <f>_xlfn.XLOOKUP(D3759,BN:BN,BO:BO)</f>
        <v>México</v>
      </c>
      <c r="B3759" t="s">
        <v>25</v>
      </c>
      <c r="C3759">
        <v>577</v>
      </c>
      <c r="D3759" t="str">
        <f>_xlfn.XLOOKUP(C3759,BH:BH,BI:BI)</f>
        <v>CatalinaF</v>
      </c>
      <c r="E3759">
        <v>28934</v>
      </c>
      <c r="F3759" t="s">
        <v>4279</v>
      </c>
      <c r="G3759" s="63">
        <v>45908</v>
      </c>
      <c r="H3759" t="s">
        <v>218</v>
      </c>
      <c r="I3759" t="s">
        <v>366</v>
      </c>
      <c r="J3759" t="str">
        <f>_xlfn.XLOOKUP(I3759,AS:AS,AU:AU)</f>
        <v>Vuelos</v>
      </c>
      <c r="K3759" t="s">
        <v>33</v>
      </c>
      <c r="L3759">
        <v>2932.43</v>
      </c>
      <c r="M3759">
        <f>L3759*_xlfn.XLOOKUP(K3759,AM:AM,AN:AN)</f>
        <v>2521.8897999999999</v>
      </c>
      <c r="N3759">
        <f>L3759*_xlfn.XLOOKUP(K3759,AM:AM,AO:AO)</f>
        <v>2932.43</v>
      </c>
      <c r="O3759">
        <v>52.6</v>
      </c>
      <c r="P3759">
        <f>O3759*_xlfn.XLOOKUP(K3759,AM:AM,AN:AN)</f>
        <v>45.235999999999997</v>
      </c>
      <c r="Q3759">
        <f>O3759*_xlfn.XLOOKUP(K3759,AM:AM,AO:AO)</f>
        <v>52.6</v>
      </c>
      <c r="R3759" t="str">
        <f>_xlfn.XLOOKUP(E3759,AF:AF,AG:AG)</f>
        <v>F1S USA</v>
      </c>
      <c r="S3759" t="str">
        <f>_xlfn.XLOOKUP(E3759,AF:AF,AI:AI)</f>
        <v>United States</v>
      </c>
      <c r="T3759">
        <f>WEEKNUM(G3759)</f>
        <v>37</v>
      </c>
      <c r="U3759">
        <f>YEAR(G3759)</f>
        <v>2025</v>
      </c>
      <c r="V3759" s="117">
        <f>IFERROR(Q3759/N3759,"0")</f>
        <v>1.7937342067841349E-2</v>
      </c>
    </row>
    <row r="3760" spans="1:22">
      <c r="A3760" t="str">
        <f>_xlfn.XLOOKUP(D3760,BN:BN,BO:BO)</f>
        <v>México</v>
      </c>
      <c r="B3760" t="s">
        <v>25</v>
      </c>
      <c r="C3760">
        <v>577</v>
      </c>
      <c r="D3760" t="str">
        <f>_xlfn.XLOOKUP(C3760,BH:BH,BI:BI)</f>
        <v>CatalinaF</v>
      </c>
      <c r="E3760">
        <v>28934</v>
      </c>
      <c r="F3760" t="s">
        <v>4280</v>
      </c>
      <c r="G3760" s="63">
        <v>45870</v>
      </c>
      <c r="H3760" s="63" t="s">
        <v>218</v>
      </c>
      <c r="I3760" t="s">
        <v>366</v>
      </c>
      <c r="J3760" t="str">
        <f>_xlfn.XLOOKUP(I3760,AS:AS,AU:AU)</f>
        <v>Vuelos</v>
      </c>
      <c r="K3760" t="s">
        <v>33</v>
      </c>
      <c r="L3760">
        <v>50</v>
      </c>
      <c r="M3760">
        <f>L3760*_xlfn.XLOOKUP(K3760,AM:AM,AN:AN)</f>
        <v>43</v>
      </c>
      <c r="N3760">
        <f>L3760*_xlfn.XLOOKUP(K3760,AM:AM,AO:AO)</f>
        <v>50</v>
      </c>
      <c r="O3760">
        <v>0</v>
      </c>
      <c r="P3760">
        <f>O3760*_xlfn.XLOOKUP(K3760,AM:AM,AN:AN)</f>
        <v>0</v>
      </c>
      <c r="Q3760">
        <f>O3760*_xlfn.XLOOKUP(K3760,AM:AM,AO:AO)</f>
        <v>0</v>
      </c>
      <c r="R3760" t="str">
        <f>_xlfn.XLOOKUP(E3760,AF:AF,AG:AG)</f>
        <v>F1S USA</v>
      </c>
      <c r="S3760" t="str">
        <f>_xlfn.XLOOKUP(E3760,AF:AF,AI:AI)</f>
        <v>United States</v>
      </c>
      <c r="T3760">
        <f>WEEKNUM(G3760)</f>
        <v>31</v>
      </c>
      <c r="U3760">
        <f>YEAR(G3760)</f>
        <v>2025</v>
      </c>
      <c r="V3760" s="117">
        <f>IFERROR(Q3760/N3760,"0")</f>
        <v>0</v>
      </c>
    </row>
    <row r="3761" spans="1:22">
      <c r="A3761" t="str">
        <f>_xlfn.XLOOKUP(D3761,BN:BN,BO:BO)</f>
        <v>México</v>
      </c>
      <c r="B3761" t="s">
        <v>25</v>
      </c>
      <c r="C3761">
        <v>577</v>
      </c>
      <c r="D3761" t="str">
        <f>_xlfn.XLOOKUP(C3761,BH:BH,BI:BI)</f>
        <v>CatalinaF</v>
      </c>
      <c r="E3761">
        <v>28934</v>
      </c>
      <c r="F3761" t="s">
        <v>4279</v>
      </c>
      <c r="G3761" s="63">
        <v>45908</v>
      </c>
      <c r="H3761" s="63" t="s">
        <v>218</v>
      </c>
      <c r="I3761" t="s">
        <v>366</v>
      </c>
      <c r="J3761" t="str">
        <f>_xlfn.XLOOKUP(I3761,AS:AS,AU:AU)</f>
        <v>Vuelos</v>
      </c>
      <c r="K3761" t="s">
        <v>33</v>
      </c>
      <c r="L3761">
        <v>0</v>
      </c>
      <c r="M3761">
        <f>L3761*_xlfn.XLOOKUP(K3761,AM:AM,AN:AN)</f>
        <v>0</v>
      </c>
      <c r="N3761">
        <f>L3761*_xlfn.XLOOKUP(K3761,AM:AM,AO:AO)</f>
        <v>0</v>
      </c>
      <c r="O3761">
        <v>0</v>
      </c>
      <c r="P3761">
        <f>O3761*_xlfn.XLOOKUP(K3761,AM:AM,AN:AN)</f>
        <v>0</v>
      </c>
      <c r="Q3761">
        <f>O3761*_xlfn.XLOOKUP(K3761,AM:AM,AO:AO)</f>
        <v>0</v>
      </c>
      <c r="R3761" t="str">
        <f>_xlfn.XLOOKUP(E3761,AF:AF,AG:AG)</f>
        <v>F1S USA</v>
      </c>
      <c r="S3761" t="str">
        <f>_xlfn.XLOOKUP(E3761,AF:AF,AI:AI)</f>
        <v>United States</v>
      </c>
      <c r="T3761">
        <f>WEEKNUM(G3761)</f>
        <v>37</v>
      </c>
      <c r="U3761">
        <f>YEAR(G3761)</f>
        <v>2025</v>
      </c>
      <c r="V3761" s="117" t="str">
        <f>IFERROR(Q3761/N3761,"0")</f>
        <v>0</v>
      </c>
    </row>
    <row r="3762" spans="1:22">
      <c r="A3762" t="str">
        <f>_xlfn.XLOOKUP(D3762,BN:BN,BO:BO)</f>
        <v>México</v>
      </c>
      <c r="B3762" t="s">
        <v>25</v>
      </c>
      <c r="C3762">
        <v>577</v>
      </c>
      <c r="D3762" t="str">
        <f>_xlfn.XLOOKUP(C3762,BH:BH,BI:BI)</f>
        <v>CatalinaF</v>
      </c>
      <c r="E3762">
        <v>28934</v>
      </c>
      <c r="F3762" t="s">
        <v>4281</v>
      </c>
      <c r="G3762" s="63">
        <v>45902</v>
      </c>
      <c r="H3762" s="63" t="s">
        <v>218</v>
      </c>
      <c r="I3762" t="s">
        <v>366</v>
      </c>
      <c r="J3762" t="str">
        <f>_xlfn.XLOOKUP(I3762,AS:AS,AU:AU)</f>
        <v>Vuelos</v>
      </c>
      <c r="K3762" t="s">
        <v>33</v>
      </c>
      <c r="L3762">
        <v>4879.33</v>
      </c>
      <c r="M3762">
        <f>L3762*_xlfn.XLOOKUP(K3762,AM:AM,AN:AN)</f>
        <v>4196.2237999999998</v>
      </c>
      <c r="N3762">
        <f>L3762*_xlfn.XLOOKUP(K3762,AM:AM,AO:AO)</f>
        <v>4879.33</v>
      </c>
      <c r="O3762">
        <v>90.04</v>
      </c>
      <c r="P3762">
        <f>O3762*_xlfn.XLOOKUP(K3762,AM:AM,AN:AN)</f>
        <v>77.434400000000011</v>
      </c>
      <c r="Q3762">
        <f>O3762*_xlfn.XLOOKUP(K3762,AM:AM,AO:AO)</f>
        <v>90.04</v>
      </c>
      <c r="R3762" t="str">
        <f>_xlfn.XLOOKUP(E3762,AF:AF,AG:AG)</f>
        <v>F1S USA</v>
      </c>
      <c r="S3762" t="str">
        <f>_xlfn.XLOOKUP(E3762,AF:AF,AI:AI)</f>
        <v>United States</v>
      </c>
      <c r="T3762">
        <f>WEEKNUM(G3762)</f>
        <v>36</v>
      </c>
      <c r="U3762">
        <f>YEAR(G3762)</f>
        <v>2025</v>
      </c>
      <c r="V3762" s="117">
        <f>IFERROR(Q3762/N3762,"0")</f>
        <v>1.845335322677499E-2</v>
      </c>
    </row>
    <row r="3763" spans="1:22">
      <c r="A3763" t="str">
        <f>_xlfn.XLOOKUP(D3763,BN:BN,BO:BO)</f>
        <v>México</v>
      </c>
      <c r="B3763" t="s">
        <v>25</v>
      </c>
      <c r="C3763">
        <v>577</v>
      </c>
      <c r="D3763" t="str">
        <f>_xlfn.XLOOKUP(C3763,BH:BH,BI:BI)</f>
        <v>CatalinaF</v>
      </c>
      <c r="E3763">
        <v>28934</v>
      </c>
      <c r="F3763" t="s">
        <v>4282</v>
      </c>
      <c r="G3763" s="63">
        <v>45902</v>
      </c>
      <c r="H3763" s="63" t="s">
        <v>218</v>
      </c>
      <c r="I3763" t="s">
        <v>366</v>
      </c>
      <c r="J3763" t="str">
        <f>_xlfn.XLOOKUP(I3763,AS:AS,AU:AU)</f>
        <v>Vuelos</v>
      </c>
      <c r="K3763" t="s">
        <v>33</v>
      </c>
      <c r="L3763">
        <v>4879.33</v>
      </c>
      <c r="M3763">
        <f>L3763*_xlfn.XLOOKUP(K3763,AM:AM,AN:AN)</f>
        <v>4196.2237999999998</v>
      </c>
      <c r="N3763">
        <f>L3763*_xlfn.XLOOKUP(K3763,AM:AM,AO:AO)</f>
        <v>4879.33</v>
      </c>
      <c r="O3763">
        <v>90.04</v>
      </c>
      <c r="P3763">
        <f>O3763*_xlfn.XLOOKUP(K3763,AM:AM,AN:AN)</f>
        <v>77.434400000000011</v>
      </c>
      <c r="Q3763">
        <f>O3763*_xlfn.XLOOKUP(K3763,AM:AM,AO:AO)</f>
        <v>90.04</v>
      </c>
      <c r="R3763" t="str">
        <f>_xlfn.XLOOKUP(E3763,AF:AF,AG:AG)</f>
        <v>F1S USA</v>
      </c>
      <c r="S3763" t="str">
        <f>_xlfn.XLOOKUP(E3763,AF:AF,AI:AI)</f>
        <v>United States</v>
      </c>
      <c r="T3763">
        <f>WEEKNUM(G3763)</f>
        <v>36</v>
      </c>
      <c r="U3763">
        <f>YEAR(G3763)</f>
        <v>2025</v>
      </c>
      <c r="V3763" s="117">
        <f>IFERROR(Q3763/N3763,"0")</f>
        <v>1.845335322677499E-2</v>
      </c>
    </row>
    <row r="3764" spans="1:22">
      <c r="A3764" t="str">
        <f>_xlfn.XLOOKUP(D3764,BN:BN,BO:BO)</f>
        <v>México</v>
      </c>
      <c r="B3764" t="s">
        <v>25</v>
      </c>
      <c r="C3764">
        <v>577</v>
      </c>
      <c r="D3764" t="str">
        <f>_xlfn.XLOOKUP(C3764,BH:BH,BI:BI)</f>
        <v>CatalinaF</v>
      </c>
      <c r="E3764">
        <v>29081</v>
      </c>
      <c r="F3764" t="s">
        <v>4283</v>
      </c>
      <c r="G3764" s="63">
        <v>45873</v>
      </c>
      <c r="H3764" s="63">
        <v>45877</v>
      </c>
      <c r="I3764" t="s">
        <v>376</v>
      </c>
      <c r="J3764" t="str">
        <f>_xlfn.XLOOKUP(I3764,AS:AS,AU:AU)</f>
        <v>Hotel</v>
      </c>
      <c r="K3764" t="s">
        <v>33</v>
      </c>
      <c r="L3764">
        <v>1299</v>
      </c>
      <c r="M3764">
        <f>L3764*_xlfn.XLOOKUP(K3764,AM:AM,AN:AN)</f>
        <v>1117.1399999999999</v>
      </c>
      <c r="N3764">
        <f>L3764*_xlfn.XLOOKUP(K3764,AM:AM,AO:AO)</f>
        <v>1299</v>
      </c>
      <c r="O3764">
        <v>433.48</v>
      </c>
      <c r="P3764">
        <f>O3764*_xlfn.XLOOKUP(K3764,AM:AM,AN:AN)</f>
        <v>372.7928</v>
      </c>
      <c r="Q3764">
        <f>O3764*_xlfn.XLOOKUP(K3764,AM:AM,AO:AO)</f>
        <v>433.48</v>
      </c>
      <c r="R3764" t="str">
        <f>_xlfn.XLOOKUP(E3764,AF:AF,AG:AG)</f>
        <v>PARK LANE HOTEL NEW YORK</v>
      </c>
      <c r="S3764" t="str">
        <f>_xlfn.XLOOKUP(E3764,AF:AF,AI:AI)</f>
        <v>United States</v>
      </c>
      <c r="T3764">
        <f>WEEKNUM(G3764)</f>
        <v>32</v>
      </c>
      <c r="U3764">
        <f>YEAR(G3764)</f>
        <v>2025</v>
      </c>
      <c r="V3764" s="117">
        <f>IFERROR(Q3764/N3764,"0")</f>
        <v>0.33370284834488068</v>
      </c>
    </row>
    <row r="3765" spans="1:22">
      <c r="A3765" t="str">
        <f>_xlfn.XLOOKUP(D3765,BN:BN,BO:BO)</f>
        <v>México</v>
      </c>
      <c r="B3765" t="s">
        <v>25</v>
      </c>
      <c r="C3765">
        <v>577</v>
      </c>
      <c r="D3765" t="str">
        <f>_xlfn.XLOOKUP(C3765,BH:BH,BI:BI)</f>
        <v>CatalinaF</v>
      </c>
      <c r="E3765">
        <v>29081</v>
      </c>
      <c r="F3765" t="s">
        <v>4283</v>
      </c>
      <c r="G3765" s="63">
        <v>45873</v>
      </c>
      <c r="H3765" s="63">
        <v>45877</v>
      </c>
      <c r="I3765" t="s">
        <v>376</v>
      </c>
      <c r="J3765" t="str">
        <f>_xlfn.XLOOKUP(I3765,AS:AS,AU:AU)</f>
        <v>Hotel</v>
      </c>
      <c r="K3765" t="s">
        <v>33</v>
      </c>
      <c r="L3765">
        <v>1299</v>
      </c>
      <c r="M3765">
        <f>L3765*_xlfn.XLOOKUP(K3765,AM:AM,AN:AN)</f>
        <v>1117.1399999999999</v>
      </c>
      <c r="N3765">
        <f>L3765*_xlfn.XLOOKUP(K3765,AM:AM,AO:AO)</f>
        <v>1299</v>
      </c>
      <c r="O3765">
        <v>433.48</v>
      </c>
      <c r="P3765">
        <f>O3765*_xlfn.XLOOKUP(K3765,AM:AM,AN:AN)</f>
        <v>372.7928</v>
      </c>
      <c r="Q3765">
        <f>O3765*_xlfn.XLOOKUP(K3765,AM:AM,AO:AO)</f>
        <v>433.48</v>
      </c>
      <c r="R3765" t="str">
        <f>_xlfn.XLOOKUP(E3765,AF:AF,AG:AG)</f>
        <v>PARK LANE HOTEL NEW YORK</v>
      </c>
      <c r="S3765" t="str">
        <f>_xlfn.XLOOKUP(E3765,AF:AF,AI:AI)</f>
        <v>United States</v>
      </c>
      <c r="T3765">
        <f>WEEKNUM(G3765)</f>
        <v>32</v>
      </c>
      <c r="U3765">
        <f>YEAR(G3765)</f>
        <v>2025</v>
      </c>
      <c r="V3765" s="117">
        <f>IFERROR(Q3765/N3765,"0")</f>
        <v>0.33370284834488068</v>
      </c>
    </row>
    <row r="3766" spans="1:22">
      <c r="A3766" t="str">
        <f>_xlfn.XLOOKUP(D3766,BN:BN,BO:BO)</f>
        <v>México</v>
      </c>
      <c r="B3766" t="s">
        <v>25</v>
      </c>
      <c r="C3766">
        <v>577</v>
      </c>
      <c r="D3766" t="str">
        <f>_xlfn.XLOOKUP(C3766,BH:BH,BI:BI)</f>
        <v>CatalinaF</v>
      </c>
      <c r="E3766">
        <v>29081</v>
      </c>
      <c r="F3766" t="s">
        <v>4284</v>
      </c>
      <c r="G3766" s="63">
        <v>45871</v>
      </c>
      <c r="H3766" s="63">
        <v>45878</v>
      </c>
      <c r="I3766" t="s">
        <v>376</v>
      </c>
      <c r="J3766" t="str">
        <f>_xlfn.XLOOKUP(I3766,AS:AS,AU:AU)</f>
        <v>Hotel</v>
      </c>
      <c r="K3766" t="s">
        <v>33</v>
      </c>
      <c r="L3766">
        <v>1039.2</v>
      </c>
      <c r="M3766">
        <f>L3766*_xlfn.XLOOKUP(K3766,AM:AM,AN:AN)</f>
        <v>893.71199999999999</v>
      </c>
      <c r="N3766">
        <f>L3766*_xlfn.XLOOKUP(K3766,AM:AM,AO:AO)</f>
        <v>1039.2</v>
      </c>
      <c r="O3766">
        <v>668.75</v>
      </c>
      <c r="P3766">
        <f>O3766*_xlfn.XLOOKUP(K3766,AM:AM,AN:AN)</f>
        <v>575.125</v>
      </c>
      <c r="Q3766">
        <f>O3766*_xlfn.XLOOKUP(K3766,AM:AM,AO:AO)</f>
        <v>668.75</v>
      </c>
      <c r="R3766" t="str">
        <f>_xlfn.XLOOKUP(E3766,AF:AF,AG:AG)</f>
        <v>PARK LANE HOTEL NEW YORK</v>
      </c>
      <c r="S3766" t="str">
        <f>_xlfn.XLOOKUP(E3766,AF:AF,AI:AI)</f>
        <v>United States</v>
      </c>
      <c r="T3766">
        <f>WEEKNUM(G3766)</f>
        <v>31</v>
      </c>
      <c r="U3766">
        <f>YEAR(G3766)</f>
        <v>2025</v>
      </c>
      <c r="V3766" s="117">
        <f>IFERROR(Q3766/N3766,"0")</f>
        <v>0.64352386451116239</v>
      </c>
    </row>
    <row r="3767" spans="1:22">
      <c r="A3767" t="str">
        <f>_xlfn.XLOOKUP(D3767,BN:BN,BO:BO)</f>
        <v>México</v>
      </c>
      <c r="B3767" t="s">
        <v>25</v>
      </c>
      <c r="C3767">
        <v>577</v>
      </c>
      <c r="D3767" t="str">
        <f>_xlfn.XLOOKUP(C3767,BH:BH,BI:BI)</f>
        <v>CatalinaF</v>
      </c>
      <c r="E3767">
        <v>0</v>
      </c>
      <c r="F3767" t="s">
        <v>4285</v>
      </c>
      <c r="G3767" s="63">
        <v>45870</v>
      </c>
      <c r="H3767" s="63">
        <v>45878</v>
      </c>
      <c r="I3767" t="s">
        <v>396</v>
      </c>
      <c r="J3767" t="str">
        <f>_xlfn.XLOOKUP(I3767,AS:AS,AU:AU)</f>
        <v>Honorarios</v>
      </c>
      <c r="K3767" t="s">
        <v>33</v>
      </c>
      <c r="L3767">
        <v>210</v>
      </c>
      <c r="M3767">
        <f>L3767*_xlfn.XLOOKUP(K3767,AM:AM,AN:AN)</f>
        <v>180.6</v>
      </c>
      <c r="N3767">
        <f>L3767*_xlfn.XLOOKUP(K3767,AM:AM,AO:AO)</f>
        <v>210</v>
      </c>
      <c r="O3767">
        <v>210</v>
      </c>
      <c r="P3767">
        <f>O3767*_xlfn.XLOOKUP(K3767,AM:AM,AN:AN)</f>
        <v>180.6</v>
      </c>
      <c r="Q3767">
        <f>O3767*_xlfn.XLOOKUP(K3767,AM:AM,AO:AO)</f>
        <v>210</v>
      </c>
      <c r="R3767" t="str">
        <f>_xlfn.XLOOKUP(E3767,AF:AF,AG:AG)</f>
        <v>FEES</v>
      </c>
      <c r="S3767">
        <f>_xlfn.XLOOKUP(E3767,AF:AF,AI:AI)</f>
        <v>0</v>
      </c>
      <c r="T3767">
        <f>WEEKNUM(G3767)</f>
        <v>31</v>
      </c>
      <c r="U3767">
        <f>YEAR(G3767)</f>
        <v>2025</v>
      </c>
      <c r="V3767" s="117">
        <f>IFERROR(Q3767/N3767,"0")</f>
        <v>1</v>
      </c>
    </row>
    <row r="3768" spans="1:22">
      <c r="A3768" t="str">
        <f>_xlfn.XLOOKUP(D3768,BN:BN,BO:BO)</f>
        <v>México</v>
      </c>
      <c r="B3768" t="s">
        <v>25</v>
      </c>
      <c r="C3768">
        <v>578</v>
      </c>
      <c r="D3768" t="str">
        <f>_xlfn.XLOOKUP(C3768,BH:BH,BI:BI)</f>
        <v>DianaM</v>
      </c>
      <c r="E3768">
        <v>28934</v>
      </c>
      <c r="F3768" t="s">
        <v>4286</v>
      </c>
      <c r="G3768" s="63">
        <v>45888</v>
      </c>
      <c r="H3768" s="63">
        <v>45916</v>
      </c>
      <c r="I3768" t="s">
        <v>366</v>
      </c>
      <c r="J3768" t="str">
        <f>_xlfn.XLOOKUP(I3768,AS:AS,AU:AU)</f>
        <v>Vuelos</v>
      </c>
      <c r="K3768" t="s">
        <v>33</v>
      </c>
      <c r="L3768">
        <v>4562.22</v>
      </c>
      <c r="M3768">
        <f>L3768*_xlfn.XLOOKUP(K3768,AM:AM,AN:AN)</f>
        <v>3923.5092</v>
      </c>
      <c r="N3768">
        <f>L3768*_xlfn.XLOOKUP(K3768,AM:AM,AO:AO)</f>
        <v>4562.22</v>
      </c>
      <c r="O3768">
        <v>0</v>
      </c>
      <c r="P3768">
        <f>O3768*_xlfn.XLOOKUP(K3768,AM:AM,AN:AN)</f>
        <v>0</v>
      </c>
      <c r="Q3768">
        <f>O3768*_xlfn.XLOOKUP(K3768,AM:AM,AO:AO)</f>
        <v>0</v>
      </c>
      <c r="R3768" t="str">
        <f>_xlfn.XLOOKUP(E3768,AF:AF,AG:AG)</f>
        <v>F1S USA</v>
      </c>
      <c r="S3768" t="str">
        <f>_xlfn.XLOOKUP(E3768,AF:AF,AI:AI)</f>
        <v>United States</v>
      </c>
      <c r="T3768">
        <f>WEEKNUM(G3768)</f>
        <v>34</v>
      </c>
      <c r="U3768">
        <f>YEAR(G3768)</f>
        <v>2025</v>
      </c>
      <c r="V3768" s="117">
        <f>IFERROR(Q3768/N3768,"0")</f>
        <v>0</v>
      </c>
    </row>
    <row r="3769" spans="1:22">
      <c r="A3769" t="str">
        <f>_xlfn.XLOOKUP(D3769,BN:BN,BO:BO)</f>
        <v>México</v>
      </c>
      <c r="B3769" t="s">
        <v>25</v>
      </c>
      <c r="C3769">
        <v>578</v>
      </c>
      <c r="D3769" t="str">
        <f>_xlfn.XLOOKUP(C3769,BH:BH,BI:BI)</f>
        <v>DianaM</v>
      </c>
      <c r="E3769">
        <v>0</v>
      </c>
      <c r="F3769" t="s">
        <v>4287</v>
      </c>
      <c r="G3769" s="63">
        <v>45888</v>
      </c>
      <c r="H3769" s="63">
        <v>45916</v>
      </c>
      <c r="I3769" t="s">
        <v>396</v>
      </c>
      <c r="J3769" t="str">
        <f>_xlfn.XLOOKUP(I3769,AS:AS,AU:AU)</f>
        <v>Honorarios</v>
      </c>
      <c r="K3769" t="s">
        <v>33</v>
      </c>
      <c r="L3769">
        <v>50</v>
      </c>
      <c r="M3769">
        <f>L3769*_xlfn.XLOOKUP(K3769,AM:AM,AN:AN)</f>
        <v>43</v>
      </c>
      <c r="N3769">
        <f>L3769*_xlfn.XLOOKUP(K3769,AM:AM,AO:AO)</f>
        <v>50</v>
      </c>
      <c r="O3769">
        <v>50</v>
      </c>
      <c r="P3769">
        <f>O3769*_xlfn.XLOOKUP(K3769,AM:AM,AN:AN)</f>
        <v>43</v>
      </c>
      <c r="Q3769">
        <f>O3769*_xlfn.XLOOKUP(K3769,AM:AM,AO:AO)</f>
        <v>50</v>
      </c>
      <c r="R3769" t="str">
        <f>_xlfn.XLOOKUP(E3769,AF:AF,AG:AG)</f>
        <v>FEES</v>
      </c>
      <c r="S3769">
        <f>_xlfn.XLOOKUP(E3769,AF:AF,AI:AI)</f>
        <v>0</v>
      </c>
      <c r="T3769">
        <f>WEEKNUM(G3769)</f>
        <v>34</v>
      </c>
      <c r="U3769">
        <f>YEAR(G3769)</f>
        <v>2025</v>
      </c>
      <c r="V3769" s="117">
        <f>IFERROR(Q3769/N3769,"0")</f>
        <v>1</v>
      </c>
    </row>
    <row r="3770" spans="1:22">
      <c r="A3770" t="str">
        <f>_xlfn.XLOOKUP(D3770,BN:BN,BO:BO)</f>
        <v>México</v>
      </c>
      <c r="B3770" t="s">
        <v>25</v>
      </c>
      <c r="C3770">
        <v>579</v>
      </c>
      <c r="D3770" t="str">
        <f>_xlfn.XLOOKUP(C3770,BH:BH,BI:BI)</f>
        <v>DianaM</v>
      </c>
      <c r="E3770">
        <v>28934</v>
      </c>
      <c r="F3770" t="s">
        <v>4288</v>
      </c>
      <c r="G3770" s="63">
        <v>45912</v>
      </c>
      <c r="H3770" s="63">
        <v>46006</v>
      </c>
      <c r="I3770" t="s">
        <v>366</v>
      </c>
      <c r="J3770" t="str">
        <f>_xlfn.XLOOKUP(I3770,AS:AS,AU:AU)</f>
        <v>Vuelos</v>
      </c>
      <c r="K3770" t="s">
        <v>33</v>
      </c>
      <c r="L3770">
        <v>2808.54</v>
      </c>
      <c r="M3770">
        <f>L3770*_xlfn.XLOOKUP(K3770,AM:AM,AN:AN)</f>
        <v>2415.3444</v>
      </c>
      <c r="N3770">
        <f>L3770*_xlfn.XLOOKUP(K3770,AM:AM,AO:AO)</f>
        <v>2808.54</v>
      </c>
      <c r="O3770">
        <v>0</v>
      </c>
      <c r="P3770">
        <f>O3770*_xlfn.XLOOKUP(K3770,AM:AM,AN:AN)</f>
        <v>0</v>
      </c>
      <c r="Q3770">
        <f>O3770*_xlfn.XLOOKUP(K3770,AM:AM,AO:AO)</f>
        <v>0</v>
      </c>
      <c r="R3770" t="str">
        <f>_xlfn.XLOOKUP(E3770,AF:AF,AG:AG)</f>
        <v>F1S USA</v>
      </c>
      <c r="S3770" t="str">
        <f>_xlfn.XLOOKUP(E3770,AF:AF,AI:AI)</f>
        <v>United States</v>
      </c>
      <c r="T3770">
        <f>WEEKNUM(G3770)</f>
        <v>37</v>
      </c>
      <c r="U3770">
        <f>YEAR(G3770)</f>
        <v>2025</v>
      </c>
      <c r="V3770" s="117">
        <f>IFERROR(Q3770/N3770,"0")</f>
        <v>0</v>
      </c>
    </row>
    <row r="3771" spans="1:22">
      <c r="A3771" t="str">
        <f>_xlfn.XLOOKUP(D3771,BN:BN,BO:BO)</f>
        <v>México</v>
      </c>
      <c r="B3771" t="s">
        <v>25</v>
      </c>
      <c r="C3771">
        <v>579</v>
      </c>
      <c r="D3771" t="str">
        <f>_xlfn.XLOOKUP(C3771,BH:BH,BI:BI)</f>
        <v>DianaM</v>
      </c>
      <c r="E3771">
        <v>28934</v>
      </c>
      <c r="F3771" t="s">
        <v>4289</v>
      </c>
      <c r="G3771" s="63">
        <v>45912</v>
      </c>
      <c r="H3771" s="63">
        <v>46006</v>
      </c>
      <c r="I3771" t="s">
        <v>366</v>
      </c>
      <c r="J3771" t="str">
        <f>_xlfn.XLOOKUP(I3771,AS:AS,AU:AU)</f>
        <v>Vuelos</v>
      </c>
      <c r="K3771" t="s">
        <v>33</v>
      </c>
      <c r="L3771">
        <v>182.39</v>
      </c>
      <c r="M3771">
        <f>L3771*_xlfn.XLOOKUP(K3771,AM:AM,AN:AN)</f>
        <v>156.85539999999997</v>
      </c>
      <c r="N3771">
        <f>L3771*_xlfn.XLOOKUP(K3771,AM:AM,AO:AO)</f>
        <v>182.39</v>
      </c>
      <c r="O3771">
        <v>0</v>
      </c>
      <c r="P3771">
        <f>O3771*_xlfn.XLOOKUP(K3771,AM:AM,AN:AN)</f>
        <v>0</v>
      </c>
      <c r="Q3771">
        <f>O3771*_xlfn.XLOOKUP(K3771,AM:AM,AO:AO)</f>
        <v>0</v>
      </c>
      <c r="R3771" t="str">
        <f>_xlfn.XLOOKUP(E3771,AF:AF,AG:AG)</f>
        <v>F1S USA</v>
      </c>
      <c r="S3771" t="str">
        <f>_xlfn.XLOOKUP(E3771,AF:AF,AI:AI)</f>
        <v>United States</v>
      </c>
      <c r="T3771">
        <f>WEEKNUM(G3771)</f>
        <v>37</v>
      </c>
      <c r="U3771">
        <f>YEAR(G3771)</f>
        <v>2025</v>
      </c>
      <c r="V3771" s="117">
        <f>IFERROR(Q3771/N3771,"0")</f>
        <v>0</v>
      </c>
    </row>
    <row r="3772" spans="1:22">
      <c r="A3772" t="str">
        <f>_xlfn.XLOOKUP(D3772,BN:BN,BO:BO)</f>
        <v>México</v>
      </c>
      <c r="B3772" t="s">
        <v>25</v>
      </c>
      <c r="C3772">
        <v>579</v>
      </c>
      <c r="D3772" t="str">
        <f>_xlfn.XLOOKUP(C3772,BH:BH,BI:BI)</f>
        <v>DianaM</v>
      </c>
      <c r="E3772">
        <v>0</v>
      </c>
      <c r="F3772" t="s">
        <v>4290</v>
      </c>
      <c r="G3772" s="63">
        <v>45914</v>
      </c>
      <c r="H3772" s="63">
        <v>46072</v>
      </c>
      <c r="I3772" t="s">
        <v>396</v>
      </c>
      <c r="J3772" t="str">
        <f>_xlfn.XLOOKUP(I3772,AS:AS,AU:AU)</f>
        <v>Honorarios</v>
      </c>
      <c r="K3772" t="s">
        <v>33</v>
      </c>
      <c r="L3772">
        <v>35</v>
      </c>
      <c r="M3772">
        <f>L3772*_xlfn.XLOOKUP(K3772,AM:AM,AN:AN)</f>
        <v>30.099999999999998</v>
      </c>
      <c r="N3772">
        <f>L3772*_xlfn.XLOOKUP(K3772,AM:AM,AO:AO)</f>
        <v>35</v>
      </c>
      <c r="O3772">
        <v>35</v>
      </c>
      <c r="P3772">
        <f>O3772*_xlfn.XLOOKUP(K3772,AM:AM,AN:AN)</f>
        <v>30.099999999999998</v>
      </c>
      <c r="Q3772">
        <f>O3772*_xlfn.XLOOKUP(K3772,AM:AM,AO:AO)</f>
        <v>35</v>
      </c>
      <c r="R3772" t="str">
        <f>_xlfn.XLOOKUP(E3772,AF:AF,AG:AG)</f>
        <v>FEES</v>
      </c>
      <c r="S3772">
        <f>_xlfn.XLOOKUP(E3772,AF:AF,AI:AI)</f>
        <v>0</v>
      </c>
      <c r="T3772">
        <f>WEEKNUM(G3772)</f>
        <v>38</v>
      </c>
      <c r="U3772">
        <f>YEAR(G3772)</f>
        <v>2025</v>
      </c>
      <c r="V3772" s="117">
        <f>IFERROR(Q3772/N3772,"0")</f>
        <v>1</v>
      </c>
    </row>
    <row r="3773" spans="1:22">
      <c r="A3773" t="str">
        <f>_xlfn.XLOOKUP(D3773,BN:BN,BO:BO)</f>
        <v>México</v>
      </c>
      <c r="B3773" t="s">
        <v>25</v>
      </c>
      <c r="C3773">
        <v>579</v>
      </c>
      <c r="D3773" t="str">
        <f>_xlfn.XLOOKUP(C3773,BH:BH,BI:BI)</f>
        <v>DianaM</v>
      </c>
      <c r="E3773">
        <v>28934</v>
      </c>
      <c r="F3773" t="s">
        <v>3796</v>
      </c>
      <c r="G3773" s="63">
        <v>45914</v>
      </c>
      <c r="H3773" s="63">
        <v>46072</v>
      </c>
      <c r="I3773" t="s">
        <v>366</v>
      </c>
      <c r="J3773" t="str">
        <f>_xlfn.XLOOKUP(I3773,AS:AS,AU:AU)</f>
        <v>Vuelos</v>
      </c>
      <c r="K3773" t="s">
        <v>33</v>
      </c>
      <c r="L3773">
        <v>213.6</v>
      </c>
      <c r="M3773">
        <f>L3773*_xlfn.XLOOKUP(K3773,AM:AM,AN:AN)</f>
        <v>183.696</v>
      </c>
      <c r="N3773">
        <f>L3773*_xlfn.XLOOKUP(K3773,AM:AM,AO:AO)</f>
        <v>213.6</v>
      </c>
      <c r="O3773">
        <v>0</v>
      </c>
      <c r="P3773">
        <f>O3773*_xlfn.XLOOKUP(K3773,AM:AM,AN:AN)</f>
        <v>0</v>
      </c>
      <c r="Q3773">
        <f>O3773*_xlfn.XLOOKUP(K3773,AM:AM,AO:AO)</f>
        <v>0</v>
      </c>
      <c r="R3773" t="str">
        <f>_xlfn.XLOOKUP(E3773,AF:AF,AG:AG)</f>
        <v>F1S USA</v>
      </c>
      <c r="S3773" t="str">
        <f>_xlfn.XLOOKUP(E3773,AF:AF,AI:AI)</f>
        <v>United States</v>
      </c>
      <c r="T3773">
        <f>WEEKNUM(G3773)</f>
        <v>38</v>
      </c>
      <c r="U3773">
        <f>YEAR(G3773)</f>
        <v>2025</v>
      </c>
      <c r="V3773" s="117">
        <f>IFERROR(Q3773/N3773,"0")</f>
        <v>0</v>
      </c>
    </row>
    <row r="3774" spans="1:22">
      <c r="A3774" t="str">
        <f>_xlfn.XLOOKUP(D3774,BN:BN,BO:BO)</f>
        <v>México</v>
      </c>
      <c r="B3774" t="s">
        <v>25</v>
      </c>
      <c r="C3774">
        <v>579</v>
      </c>
      <c r="D3774" t="str">
        <f>_xlfn.XLOOKUP(C3774,BH:BH,BI:BI)</f>
        <v>DianaM</v>
      </c>
      <c r="E3774">
        <v>28934</v>
      </c>
      <c r="F3774" t="s">
        <v>3796</v>
      </c>
      <c r="G3774" s="63">
        <v>45914</v>
      </c>
      <c r="H3774" s="63">
        <v>46072</v>
      </c>
      <c r="I3774" t="s">
        <v>366</v>
      </c>
      <c r="J3774" t="str">
        <f>_xlfn.XLOOKUP(I3774,AS:AS,AU:AU)</f>
        <v>Vuelos</v>
      </c>
      <c r="K3774" t="s">
        <v>33</v>
      </c>
      <c r="L3774">
        <v>0</v>
      </c>
      <c r="M3774">
        <f>L3774*_xlfn.XLOOKUP(K3774,AM:AM,AN:AN)</f>
        <v>0</v>
      </c>
      <c r="N3774">
        <f>L3774*_xlfn.XLOOKUP(K3774,AM:AM,AO:AO)</f>
        <v>0</v>
      </c>
      <c r="O3774">
        <v>0</v>
      </c>
      <c r="P3774">
        <f>O3774*_xlfn.XLOOKUP(K3774,AM:AM,AN:AN)</f>
        <v>0</v>
      </c>
      <c r="Q3774">
        <f>O3774*_xlfn.XLOOKUP(K3774,AM:AM,AO:AO)</f>
        <v>0</v>
      </c>
      <c r="R3774" t="str">
        <f>_xlfn.XLOOKUP(E3774,AF:AF,AG:AG)</f>
        <v>F1S USA</v>
      </c>
      <c r="S3774" t="str">
        <f>_xlfn.XLOOKUP(E3774,AF:AF,AI:AI)</f>
        <v>United States</v>
      </c>
      <c r="T3774">
        <f>WEEKNUM(G3774)</f>
        <v>38</v>
      </c>
      <c r="U3774">
        <f>YEAR(G3774)</f>
        <v>2025</v>
      </c>
      <c r="V3774" s="117" t="str">
        <f>IFERROR(Q3774/N3774,"0")</f>
        <v>0</v>
      </c>
    </row>
    <row r="3775" spans="1:22">
      <c r="A3775" t="str">
        <f>_xlfn.XLOOKUP(D3775,BN:BN,BO:BO)</f>
        <v>México</v>
      </c>
      <c r="B3775" t="s">
        <v>25</v>
      </c>
      <c r="C3775">
        <v>579</v>
      </c>
      <c r="D3775" t="str">
        <f>_xlfn.XLOOKUP(C3775,BH:BH,BI:BI)</f>
        <v>DianaM</v>
      </c>
      <c r="E3775">
        <v>0</v>
      </c>
      <c r="F3775" t="s">
        <v>4290</v>
      </c>
      <c r="G3775" s="63">
        <v>45914</v>
      </c>
      <c r="H3775" s="63">
        <v>46072</v>
      </c>
      <c r="I3775" t="s">
        <v>396</v>
      </c>
      <c r="J3775" t="str">
        <f>_xlfn.XLOOKUP(I3775,AS:AS,AU:AU)</f>
        <v>Honorarios</v>
      </c>
      <c r="K3775" t="s">
        <v>33</v>
      </c>
      <c r="L3775">
        <v>35</v>
      </c>
      <c r="M3775">
        <f>L3775*_xlfn.XLOOKUP(K3775,AM:AM,AN:AN)</f>
        <v>30.099999999999998</v>
      </c>
      <c r="N3775">
        <f>L3775*_xlfn.XLOOKUP(K3775,AM:AM,AO:AO)</f>
        <v>35</v>
      </c>
      <c r="O3775">
        <v>35</v>
      </c>
      <c r="P3775">
        <f>O3775*_xlfn.XLOOKUP(K3775,AM:AM,AN:AN)</f>
        <v>30.099999999999998</v>
      </c>
      <c r="Q3775">
        <f>O3775*_xlfn.XLOOKUP(K3775,AM:AM,AO:AO)</f>
        <v>35</v>
      </c>
      <c r="R3775" t="str">
        <f>_xlfn.XLOOKUP(E3775,AF:AF,AG:AG)</f>
        <v>FEES</v>
      </c>
      <c r="S3775">
        <f>_xlfn.XLOOKUP(E3775,AF:AF,AI:AI)</f>
        <v>0</v>
      </c>
      <c r="T3775">
        <f>WEEKNUM(G3775)</f>
        <v>38</v>
      </c>
      <c r="U3775">
        <f>YEAR(G3775)</f>
        <v>2025</v>
      </c>
      <c r="V3775" s="117">
        <f>IFERROR(Q3775/N3775,"0")</f>
        <v>1</v>
      </c>
    </row>
    <row r="3776" spans="1:22">
      <c r="A3776" t="str">
        <f>_xlfn.XLOOKUP(D3776,BN:BN,BO:BO)</f>
        <v>México</v>
      </c>
      <c r="B3776" t="s">
        <v>25</v>
      </c>
      <c r="C3776">
        <v>580</v>
      </c>
      <c r="D3776" t="str">
        <f>_xlfn.XLOOKUP(C3776,BH:BH,BI:BI)</f>
        <v>DianaM</v>
      </c>
      <c r="E3776">
        <v>28934</v>
      </c>
      <c r="F3776" t="s">
        <v>4291</v>
      </c>
      <c r="G3776" s="63">
        <v>45970</v>
      </c>
      <c r="H3776" s="63">
        <v>45976</v>
      </c>
      <c r="I3776" t="s">
        <v>366</v>
      </c>
      <c r="J3776" t="str">
        <f>_xlfn.XLOOKUP(I3776,AS:AS,AU:AU)</f>
        <v>Vuelos</v>
      </c>
      <c r="K3776" t="s">
        <v>33</v>
      </c>
      <c r="L3776">
        <v>691.7</v>
      </c>
      <c r="M3776">
        <f>L3776*_xlfn.XLOOKUP(K3776,AM:AM,AN:AN)</f>
        <v>594.86200000000008</v>
      </c>
      <c r="N3776">
        <f>L3776*_xlfn.XLOOKUP(K3776,AM:AM,AO:AO)</f>
        <v>691.7</v>
      </c>
      <c r="O3776">
        <v>0</v>
      </c>
      <c r="P3776">
        <f>O3776*_xlfn.XLOOKUP(K3776,AM:AM,AN:AN)</f>
        <v>0</v>
      </c>
      <c r="Q3776">
        <f>O3776*_xlfn.XLOOKUP(K3776,AM:AM,AO:AO)</f>
        <v>0</v>
      </c>
      <c r="R3776" t="str">
        <f>_xlfn.XLOOKUP(E3776,AF:AF,AG:AG)</f>
        <v>F1S USA</v>
      </c>
      <c r="S3776" t="str">
        <f>_xlfn.XLOOKUP(E3776,AF:AF,AI:AI)</f>
        <v>United States</v>
      </c>
      <c r="T3776">
        <f>WEEKNUM(G3776)</f>
        <v>46</v>
      </c>
      <c r="U3776">
        <f>YEAR(G3776)</f>
        <v>2025</v>
      </c>
      <c r="V3776" s="117">
        <f>IFERROR(Q3776/N3776,"0")</f>
        <v>0</v>
      </c>
    </row>
    <row r="3777" spans="1:22">
      <c r="A3777" t="str">
        <f>_xlfn.XLOOKUP(D3777,BN:BN,BO:BO)</f>
        <v>México</v>
      </c>
      <c r="B3777" t="s">
        <v>25</v>
      </c>
      <c r="C3777">
        <v>580</v>
      </c>
      <c r="D3777" t="str">
        <f>_xlfn.XLOOKUP(C3777,BH:BH,BI:BI)</f>
        <v>DianaM</v>
      </c>
      <c r="E3777">
        <v>28934</v>
      </c>
      <c r="F3777" t="s">
        <v>4292</v>
      </c>
      <c r="G3777" s="63">
        <v>45970</v>
      </c>
      <c r="H3777" s="63">
        <v>45976</v>
      </c>
      <c r="I3777" t="s">
        <v>366</v>
      </c>
      <c r="J3777" t="str">
        <f>_xlfn.XLOOKUP(I3777,AS:AS,AU:AU)</f>
        <v>Vuelos</v>
      </c>
      <c r="K3777" t="s">
        <v>33</v>
      </c>
      <c r="L3777">
        <v>37.4</v>
      </c>
      <c r="M3777">
        <f>L3777*_xlfn.XLOOKUP(K3777,AM:AM,AN:AN)</f>
        <v>32.164000000000001</v>
      </c>
      <c r="N3777">
        <f>L3777*_xlfn.XLOOKUP(K3777,AM:AM,AO:AO)</f>
        <v>37.4</v>
      </c>
      <c r="O3777">
        <v>0</v>
      </c>
      <c r="P3777">
        <f>O3777*_xlfn.XLOOKUP(K3777,AM:AM,AN:AN)</f>
        <v>0</v>
      </c>
      <c r="Q3777">
        <f>O3777*_xlfn.XLOOKUP(K3777,AM:AM,AO:AO)</f>
        <v>0</v>
      </c>
      <c r="R3777" t="str">
        <f>_xlfn.XLOOKUP(E3777,AF:AF,AG:AG)</f>
        <v>F1S USA</v>
      </c>
      <c r="S3777" t="str">
        <f>_xlfn.XLOOKUP(E3777,AF:AF,AI:AI)</f>
        <v>United States</v>
      </c>
      <c r="T3777">
        <f>WEEKNUM(G3777)</f>
        <v>46</v>
      </c>
      <c r="U3777">
        <f>YEAR(G3777)</f>
        <v>2025</v>
      </c>
      <c r="V3777" s="117">
        <f>IFERROR(Q3777/N3777,"0")</f>
        <v>0</v>
      </c>
    </row>
    <row r="3778" spans="1:22">
      <c r="A3778" t="str">
        <f>_xlfn.XLOOKUP(D3778,BN:BN,BO:BO)</f>
        <v>México</v>
      </c>
      <c r="B3778" t="s">
        <v>25</v>
      </c>
      <c r="C3778">
        <v>580</v>
      </c>
      <c r="D3778" t="str">
        <f>_xlfn.XLOOKUP(C3778,BH:BH,BI:BI)</f>
        <v>DianaM</v>
      </c>
      <c r="E3778">
        <v>0</v>
      </c>
      <c r="F3778" t="s">
        <v>4293</v>
      </c>
      <c r="G3778" s="63">
        <v>45915</v>
      </c>
      <c r="H3778" s="63">
        <v>45957</v>
      </c>
      <c r="I3778" t="s">
        <v>396</v>
      </c>
      <c r="J3778" t="str">
        <f>_xlfn.XLOOKUP(I3778,AS:AS,AU:AU)</f>
        <v>Honorarios</v>
      </c>
      <c r="K3778" t="s">
        <v>33</v>
      </c>
      <c r="L3778">
        <v>35</v>
      </c>
      <c r="M3778">
        <f>L3778*_xlfn.XLOOKUP(K3778,AM:AM,AN:AN)</f>
        <v>30.099999999999998</v>
      </c>
      <c r="N3778">
        <f>L3778*_xlfn.XLOOKUP(K3778,AM:AM,AO:AO)</f>
        <v>35</v>
      </c>
      <c r="O3778">
        <v>35</v>
      </c>
      <c r="P3778">
        <f>O3778*_xlfn.XLOOKUP(K3778,AM:AM,AN:AN)</f>
        <v>30.099999999999998</v>
      </c>
      <c r="Q3778">
        <f>O3778*_xlfn.XLOOKUP(K3778,AM:AM,AO:AO)</f>
        <v>35</v>
      </c>
      <c r="R3778" t="str">
        <f>_xlfn.XLOOKUP(E3778,AF:AF,AG:AG)</f>
        <v>FEES</v>
      </c>
      <c r="S3778">
        <f>_xlfn.XLOOKUP(E3778,AF:AF,AI:AI)</f>
        <v>0</v>
      </c>
      <c r="T3778">
        <f>WEEKNUM(G3778)</f>
        <v>38</v>
      </c>
      <c r="U3778">
        <f>YEAR(G3778)</f>
        <v>2025</v>
      </c>
      <c r="V3778" s="117">
        <f>IFERROR(Q3778/N3778,"0")</f>
        <v>1</v>
      </c>
    </row>
    <row r="3779" spans="1:22">
      <c r="A3779" t="str">
        <f>_xlfn.XLOOKUP(D3779,BN:BN,BO:BO)</f>
        <v>México</v>
      </c>
      <c r="B3779" t="s">
        <v>25</v>
      </c>
      <c r="C3779">
        <v>580</v>
      </c>
      <c r="D3779" t="str">
        <f>_xlfn.XLOOKUP(C3779,BH:BH,BI:BI)</f>
        <v>DianaM</v>
      </c>
      <c r="E3779">
        <v>0</v>
      </c>
      <c r="F3779" t="s">
        <v>4294</v>
      </c>
      <c r="G3779" s="63">
        <v>45915</v>
      </c>
      <c r="H3779" s="63">
        <v>45957</v>
      </c>
      <c r="I3779" t="s">
        <v>396</v>
      </c>
      <c r="J3779" t="str">
        <f>_xlfn.XLOOKUP(I3779,AS:AS,AU:AU)</f>
        <v>Honorarios</v>
      </c>
      <c r="K3779" t="s">
        <v>33</v>
      </c>
      <c r="L3779">
        <v>35</v>
      </c>
      <c r="M3779">
        <f>L3779*_xlfn.XLOOKUP(K3779,AM:AM,AN:AN)</f>
        <v>30.099999999999998</v>
      </c>
      <c r="N3779">
        <f>L3779*_xlfn.XLOOKUP(K3779,AM:AM,AO:AO)</f>
        <v>35</v>
      </c>
      <c r="O3779">
        <v>35</v>
      </c>
      <c r="P3779">
        <f>O3779*_xlfn.XLOOKUP(K3779,AM:AM,AN:AN)</f>
        <v>30.099999999999998</v>
      </c>
      <c r="Q3779">
        <f>O3779*_xlfn.XLOOKUP(K3779,AM:AM,AO:AO)</f>
        <v>35</v>
      </c>
      <c r="R3779" t="str">
        <f>_xlfn.XLOOKUP(E3779,AF:AF,AG:AG)</f>
        <v>FEES</v>
      </c>
      <c r="S3779">
        <f>_xlfn.XLOOKUP(E3779,AF:AF,AI:AI)</f>
        <v>0</v>
      </c>
      <c r="T3779">
        <f>WEEKNUM(G3779)</f>
        <v>38</v>
      </c>
      <c r="U3779">
        <f>YEAR(G3779)</f>
        <v>2025</v>
      </c>
      <c r="V3779" s="117">
        <f>IFERROR(Q3779/N3779,"0")</f>
        <v>1</v>
      </c>
    </row>
    <row r="3780" spans="1:22">
      <c r="A3780" t="str">
        <f>_xlfn.XLOOKUP(D3780,BN:BN,BO:BO)</f>
        <v>México</v>
      </c>
      <c r="B3780" t="s">
        <v>25</v>
      </c>
      <c r="C3780">
        <v>581</v>
      </c>
      <c r="D3780" t="str">
        <f>_xlfn.XLOOKUP(C3780,BH:BH,BI:BI)</f>
        <v>LuisHdz</v>
      </c>
      <c r="E3780">
        <v>30306</v>
      </c>
      <c r="F3780" t="s">
        <v>4295</v>
      </c>
      <c r="G3780" s="63">
        <v>45884</v>
      </c>
      <c r="H3780" s="63">
        <v>45886</v>
      </c>
      <c r="I3780" t="s">
        <v>376</v>
      </c>
      <c r="J3780" t="str">
        <f>_xlfn.XLOOKUP(I3780,AS:AS,AU:AU)</f>
        <v>Hotel</v>
      </c>
      <c r="K3780" t="s">
        <v>33</v>
      </c>
      <c r="L3780">
        <v>1917.44</v>
      </c>
      <c r="M3780">
        <f>L3780*_xlfn.XLOOKUP(K3780,AM:AM,AN:AN)</f>
        <v>1648.9983999999999</v>
      </c>
      <c r="N3780">
        <f>L3780*_xlfn.XLOOKUP(K3780,AM:AM,AO:AO)</f>
        <v>1917.44</v>
      </c>
      <c r="O3780">
        <v>211.22</v>
      </c>
      <c r="P3780">
        <f>O3780*_xlfn.XLOOKUP(K3780,AM:AM,AN:AN)</f>
        <v>181.64920000000001</v>
      </c>
      <c r="Q3780">
        <f>O3780*_xlfn.XLOOKUP(K3780,AM:AM,AO:AO)</f>
        <v>211.22</v>
      </c>
      <c r="R3780" t="str">
        <f>_xlfn.XLOOKUP(E3780,AF:AF,AG:AG)</f>
        <v>Banyan Tree Veya Valle de Guadalupe</v>
      </c>
      <c r="S3780" t="str">
        <f>_xlfn.XLOOKUP(E3780,AF:AF,AI:AI)</f>
        <v>Mexico</v>
      </c>
      <c r="T3780">
        <f>WEEKNUM(G3780)</f>
        <v>33</v>
      </c>
      <c r="U3780">
        <f>YEAR(G3780)</f>
        <v>2025</v>
      </c>
      <c r="V3780" s="117">
        <f>IFERROR(Q3780/N3780,"0")</f>
        <v>0.11015729305740987</v>
      </c>
    </row>
    <row r="3781" spans="1:22">
      <c r="A3781" t="str">
        <f>_xlfn.XLOOKUP(D3781,BN:BN,BO:BO)</f>
        <v>México</v>
      </c>
      <c r="B3781" t="s">
        <v>25</v>
      </c>
      <c r="C3781">
        <v>582</v>
      </c>
      <c r="D3781" t="str">
        <f>_xlfn.XLOOKUP(C3781,BH:BH,BI:BI)</f>
        <v>LucianaE</v>
      </c>
      <c r="E3781">
        <v>27589</v>
      </c>
      <c r="F3781" t="s">
        <v>4296</v>
      </c>
      <c r="G3781" s="63">
        <v>45907</v>
      </c>
      <c r="H3781" s="63">
        <v>45908</v>
      </c>
      <c r="I3781" t="s">
        <v>376</v>
      </c>
      <c r="J3781" t="str">
        <f>_xlfn.XLOOKUP(I3781,AS:AS,AU:AU)</f>
        <v>Hotel</v>
      </c>
      <c r="K3781" t="s">
        <v>27</v>
      </c>
      <c r="L3781">
        <v>870.06</v>
      </c>
      <c r="M3781">
        <f>L3781*_xlfn.XLOOKUP(K3781,AM:AM,AN:AN)</f>
        <v>870.06</v>
      </c>
      <c r="N3781">
        <f>L3781*_xlfn.XLOOKUP(K3781,AM:AM,AO:AO)</f>
        <v>1009.2695999999999</v>
      </c>
      <c r="O3781">
        <v>79.06</v>
      </c>
      <c r="P3781">
        <f>O3781*_xlfn.XLOOKUP(K3781,AM:AM,AN:AN)</f>
        <v>79.06</v>
      </c>
      <c r="Q3781">
        <f>O3781*_xlfn.XLOOKUP(K3781,AM:AM,AO:AO)</f>
        <v>91.709599999999995</v>
      </c>
      <c r="R3781" t="str">
        <f>_xlfn.XLOOKUP(E3781,AF:AF,AG:AG)</f>
        <v>HOTEL CASA MONTI ROMA</v>
      </c>
      <c r="S3781" t="str">
        <f>_xlfn.XLOOKUP(E3781,AF:AF,AI:AI)</f>
        <v>Italy</v>
      </c>
      <c r="T3781">
        <f>WEEKNUM(G3781)</f>
        <v>37</v>
      </c>
      <c r="U3781">
        <f>YEAR(G3781)</f>
        <v>2025</v>
      </c>
      <c r="V3781" s="117">
        <f>IFERROR(Q3781/N3781,"0")</f>
        <v>9.0867296508286788E-2</v>
      </c>
    </row>
    <row r="3782" spans="1:22">
      <c r="A3782" t="str">
        <f>_xlfn.XLOOKUP(D3782,BN:BN,BO:BO)</f>
        <v>México</v>
      </c>
      <c r="B3782" t="s">
        <v>25</v>
      </c>
      <c r="C3782">
        <v>582</v>
      </c>
      <c r="D3782" t="str">
        <f>_xlfn.XLOOKUP(C3782,BH:BH,BI:BI)</f>
        <v>LucianaE</v>
      </c>
      <c r="E3782">
        <v>24241</v>
      </c>
      <c r="F3782" t="s">
        <v>4297</v>
      </c>
      <c r="G3782" s="63">
        <v>45908</v>
      </c>
      <c r="H3782" s="63">
        <v>45910</v>
      </c>
      <c r="I3782" t="s">
        <v>376</v>
      </c>
      <c r="J3782" t="str">
        <f>_xlfn.XLOOKUP(I3782,AS:AS,AU:AU)</f>
        <v>Hotel</v>
      </c>
      <c r="K3782" t="s">
        <v>27</v>
      </c>
      <c r="L3782">
        <v>2970</v>
      </c>
      <c r="M3782">
        <f>L3782*_xlfn.XLOOKUP(K3782,AM:AM,AN:AN)</f>
        <v>2970</v>
      </c>
      <c r="N3782">
        <f>L3782*_xlfn.XLOOKUP(K3782,AM:AM,AO:AO)</f>
        <v>3445.2</v>
      </c>
      <c r="O3782">
        <v>324</v>
      </c>
      <c r="P3782">
        <f>O3782*_xlfn.XLOOKUP(K3782,AM:AM,AN:AN)</f>
        <v>324</v>
      </c>
      <c r="Q3782">
        <f>O3782*_xlfn.XLOOKUP(K3782,AM:AM,AO:AO)</f>
        <v>375.84</v>
      </c>
      <c r="R3782" t="str">
        <f>_xlfn.XLOOKUP(E3782,AF:AF,AG:AG)</f>
        <v>HOTEL SAVOY</v>
      </c>
      <c r="S3782" t="str">
        <f>_xlfn.XLOOKUP(E3782,AF:AF,AI:AI)</f>
        <v>Italy</v>
      </c>
      <c r="T3782">
        <f>WEEKNUM(G3782)</f>
        <v>37</v>
      </c>
      <c r="U3782">
        <f>YEAR(G3782)</f>
        <v>2025</v>
      </c>
      <c r="V3782" s="117">
        <f>IFERROR(Q3782/N3782,"0")</f>
        <v>0.10909090909090909</v>
      </c>
    </row>
    <row r="3783" spans="1:22">
      <c r="A3783" t="str">
        <f>_xlfn.XLOOKUP(D3783,BN:BN,BO:BO)</f>
        <v>México</v>
      </c>
      <c r="B3783" t="s">
        <v>25</v>
      </c>
      <c r="C3783">
        <v>582</v>
      </c>
      <c r="D3783" t="str">
        <f>_xlfn.XLOOKUP(C3783,BH:BH,BI:BI)</f>
        <v>LucianaE</v>
      </c>
      <c r="E3783">
        <v>30301</v>
      </c>
      <c r="F3783" t="s">
        <v>4298</v>
      </c>
      <c r="G3783" s="63">
        <v>45910</v>
      </c>
      <c r="H3783" s="63">
        <v>45911</v>
      </c>
      <c r="I3783" t="s">
        <v>376</v>
      </c>
      <c r="J3783" t="str">
        <f>_xlfn.XLOOKUP(I3783,AS:AS,AU:AU)</f>
        <v>Hotel</v>
      </c>
      <c r="K3783" t="s">
        <v>27</v>
      </c>
      <c r="L3783">
        <v>2760</v>
      </c>
      <c r="M3783">
        <f>L3783*_xlfn.XLOOKUP(K3783,AM:AM,AN:AN)</f>
        <v>2760</v>
      </c>
      <c r="N3783">
        <f>L3783*_xlfn.XLOOKUP(K3783,AM:AM,AO:AO)</f>
        <v>3201.6</v>
      </c>
      <c r="O3783">
        <v>250.91</v>
      </c>
      <c r="P3783">
        <f>O3783*_xlfn.XLOOKUP(K3783,AM:AM,AN:AN)</f>
        <v>250.91</v>
      </c>
      <c r="Q3783">
        <f>O3783*_xlfn.XLOOKUP(K3783,AM:AM,AO:AO)</f>
        <v>291.05559999999997</v>
      </c>
      <c r="R3783" t="str">
        <f>_xlfn.XLOOKUP(E3783,AF:AF,AG:AG)</f>
        <v>BORGO SANTO PIETRO</v>
      </c>
      <c r="S3783" t="str">
        <f>_xlfn.XLOOKUP(E3783,AF:AF,AI:AI)</f>
        <v>Italy</v>
      </c>
      <c r="T3783">
        <f>WEEKNUM(G3783)</f>
        <v>37</v>
      </c>
      <c r="U3783">
        <f>YEAR(G3783)</f>
        <v>2025</v>
      </c>
      <c r="V3783" s="117">
        <f>IFERROR(Q3783/N3783,"0")</f>
        <v>9.0909420289855061E-2</v>
      </c>
    </row>
    <row r="3784" spans="1:22">
      <c r="A3784" t="str">
        <f>_xlfn.XLOOKUP(D3784,BN:BN,BO:BO)</f>
        <v>México</v>
      </c>
      <c r="B3784" t="s">
        <v>25</v>
      </c>
      <c r="C3784">
        <v>582</v>
      </c>
      <c r="D3784" t="str">
        <f>_xlfn.XLOOKUP(C3784,BH:BH,BI:BI)</f>
        <v>LucianaE</v>
      </c>
      <c r="E3784">
        <v>30303</v>
      </c>
      <c r="F3784" t="s">
        <v>4299</v>
      </c>
      <c r="G3784" s="63">
        <v>45911</v>
      </c>
      <c r="H3784" s="63">
        <v>45913</v>
      </c>
      <c r="I3784" t="s">
        <v>376</v>
      </c>
      <c r="J3784" t="str">
        <f>_xlfn.XLOOKUP(I3784,AS:AS,AU:AU)</f>
        <v>Hotel</v>
      </c>
      <c r="K3784" t="s">
        <v>27</v>
      </c>
      <c r="L3784">
        <v>3870</v>
      </c>
      <c r="M3784">
        <f>L3784*_xlfn.XLOOKUP(K3784,AM:AM,AN:AN)</f>
        <v>3870</v>
      </c>
      <c r="N3784">
        <f>L3784*_xlfn.XLOOKUP(K3784,AM:AM,AO:AO)</f>
        <v>4489.2</v>
      </c>
      <c r="O3784">
        <v>510</v>
      </c>
      <c r="P3784">
        <f>O3784*_xlfn.XLOOKUP(K3784,AM:AM,AN:AN)</f>
        <v>510</v>
      </c>
      <c r="Q3784">
        <f>O3784*_xlfn.XLOOKUP(K3784,AM:AM,AO:AO)</f>
        <v>591.59999999999991</v>
      </c>
      <c r="R3784" t="str">
        <f>_xlfn.XLOOKUP(E3784,AF:AF,AG:AG)</f>
        <v>CASTELLO DI CASOLE, A BELMOND HOTEL, TUSCANY</v>
      </c>
      <c r="S3784" t="str">
        <f>_xlfn.XLOOKUP(E3784,AF:AF,AI:AI)</f>
        <v>Italy</v>
      </c>
      <c r="T3784">
        <f>WEEKNUM(G3784)</f>
        <v>37</v>
      </c>
      <c r="U3784">
        <f>YEAR(G3784)</f>
        <v>2025</v>
      </c>
      <c r="V3784" s="117">
        <f>IFERROR(Q3784/N3784,"0")</f>
        <v>0.13178294573643409</v>
      </c>
    </row>
    <row r="3785" spans="1:22">
      <c r="A3785" t="str">
        <f>_xlfn.XLOOKUP(D3785,BN:BN,BO:BO)</f>
        <v>México</v>
      </c>
      <c r="B3785" t="s">
        <v>25</v>
      </c>
      <c r="C3785">
        <v>582</v>
      </c>
      <c r="D3785" t="str">
        <f>_xlfn.XLOOKUP(C3785,BH:BH,BI:BI)</f>
        <v>LucianaE</v>
      </c>
      <c r="E3785">
        <v>30302</v>
      </c>
      <c r="F3785" t="s">
        <v>4300</v>
      </c>
      <c r="G3785" s="63">
        <v>45913</v>
      </c>
      <c r="H3785" s="63">
        <v>45915</v>
      </c>
      <c r="I3785" t="s">
        <v>376</v>
      </c>
      <c r="J3785" t="str">
        <f>_xlfn.XLOOKUP(I3785,AS:AS,AU:AU)</f>
        <v>Hotel</v>
      </c>
      <c r="K3785" t="s">
        <v>27</v>
      </c>
      <c r="L3785">
        <v>5160</v>
      </c>
      <c r="M3785">
        <f>L3785*_xlfn.XLOOKUP(K3785,AM:AM,AN:AN)</f>
        <v>5160</v>
      </c>
      <c r="N3785">
        <f>L3785*_xlfn.XLOOKUP(K3785,AM:AM,AO:AO)</f>
        <v>5985.5999999999995</v>
      </c>
      <c r="O3785">
        <v>469.1</v>
      </c>
      <c r="P3785">
        <f>O3785*_xlfn.XLOOKUP(K3785,AM:AM,AN:AN)</f>
        <v>469.1</v>
      </c>
      <c r="Q3785">
        <f>O3785*_xlfn.XLOOKUP(K3785,AM:AM,AO:AO)</f>
        <v>544.15599999999995</v>
      </c>
      <c r="R3785" t="str">
        <f>_xlfn.XLOOKUP(E3785,AF:AF,AG:AG)</f>
        <v>CASTELLO DI VICARELLO</v>
      </c>
      <c r="S3785" t="str">
        <f>_xlfn.XLOOKUP(E3785,AF:AF,AI:AI)</f>
        <v>Italy</v>
      </c>
      <c r="T3785">
        <f>WEEKNUM(G3785)</f>
        <v>37</v>
      </c>
      <c r="U3785">
        <f>YEAR(G3785)</f>
        <v>2025</v>
      </c>
      <c r="V3785" s="117">
        <f>IFERROR(Q3785/N3785,"0")</f>
        <v>9.0910852713178295E-2</v>
      </c>
    </row>
    <row r="3786" spans="1:22">
      <c r="A3786" t="str">
        <f>_xlfn.XLOOKUP(D3786,BN:BN,BO:BO)</f>
        <v>México</v>
      </c>
      <c r="B3786" t="s">
        <v>25</v>
      </c>
      <c r="C3786">
        <v>582</v>
      </c>
      <c r="D3786" t="str">
        <f>_xlfn.XLOOKUP(C3786,BH:BH,BI:BI)</f>
        <v>LucianaE</v>
      </c>
      <c r="E3786">
        <v>27589</v>
      </c>
      <c r="F3786" t="s">
        <v>4301</v>
      </c>
      <c r="G3786" s="63">
        <v>45915</v>
      </c>
      <c r="H3786" s="63">
        <v>45918</v>
      </c>
      <c r="I3786" t="s">
        <v>376</v>
      </c>
      <c r="J3786" t="str">
        <f>_xlfn.XLOOKUP(I3786,AS:AS,AU:AU)</f>
        <v>Hotel</v>
      </c>
      <c r="K3786" t="s">
        <v>27</v>
      </c>
      <c r="L3786">
        <v>3360</v>
      </c>
      <c r="M3786">
        <f>L3786*_xlfn.XLOOKUP(K3786,AM:AM,AN:AN)</f>
        <v>3360</v>
      </c>
      <c r="N3786">
        <f>L3786*_xlfn.XLOOKUP(K3786,AM:AM,AO:AO)</f>
        <v>3897.6</v>
      </c>
      <c r="O3786">
        <v>306</v>
      </c>
      <c r="P3786">
        <f>O3786*_xlfn.XLOOKUP(K3786,AM:AM,AN:AN)</f>
        <v>306</v>
      </c>
      <c r="Q3786">
        <f>O3786*_xlfn.XLOOKUP(K3786,AM:AM,AO:AO)</f>
        <v>354.96</v>
      </c>
      <c r="R3786" t="str">
        <f>_xlfn.XLOOKUP(E3786,AF:AF,AG:AG)</f>
        <v>HOTEL CASA MONTI ROMA</v>
      </c>
      <c r="S3786" t="str">
        <f>_xlfn.XLOOKUP(E3786,AF:AF,AI:AI)</f>
        <v>Italy</v>
      </c>
      <c r="T3786">
        <f>WEEKNUM(G3786)</f>
        <v>38</v>
      </c>
      <c r="U3786">
        <f>YEAR(G3786)</f>
        <v>2025</v>
      </c>
      <c r="V3786" s="117">
        <f>IFERROR(Q3786/N3786,"0")</f>
        <v>9.1071428571428567E-2</v>
      </c>
    </row>
    <row r="3787" spans="1:22">
      <c r="A3787" t="str">
        <f>_xlfn.XLOOKUP(D3787,BN:BN,BO:BO)</f>
        <v>México</v>
      </c>
      <c r="B3787" t="s">
        <v>25</v>
      </c>
      <c r="C3787">
        <v>582</v>
      </c>
      <c r="D3787" t="str">
        <f>_xlfn.XLOOKUP(C3787,BH:BH,BI:BI)</f>
        <v>LucianaE</v>
      </c>
      <c r="E3787">
        <v>23401</v>
      </c>
      <c r="F3787" t="s">
        <v>4302</v>
      </c>
      <c r="G3787" s="63">
        <v>45907</v>
      </c>
      <c r="H3787" s="63">
        <v>45918</v>
      </c>
      <c r="I3787" t="s">
        <v>364</v>
      </c>
      <c r="J3787" t="str">
        <f>_xlfn.XLOOKUP(I3787,AS:AS,AU:AU)</f>
        <v>DMC</v>
      </c>
      <c r="K3787" t="s">
        <v>27</v>
      </c>
      <c r="L3787">
        <v>7771</v>
      </c>
      <c r="M3787">
        <f>L3787*_xlfn.XLOOKUP(K3787,AM:AM,AN:AN)</f>
        <v>7771</v>
      </c>
      <c r="N3787">
        <f>L3787*_xlfn.XLOOKUP(K3787,AM:AM,AO:AO)</f>
        <v>9014.3599999999988</v>
      </c>
      <c r="O3787">
        <v>1061</v>
      </c>
      <c r="P3787">
        <f>O3787*_xlfn.XLOOKUP(K3787,AM:AM,AN:AN)</f>
        <v>1061</v>
      </c>
      <c r="Q3787">
        <f>O3787*_xlfn.XLOOKUP(K3787,AM:AM,AO:AO)</f>
        <v>1230.76</v>
      </c>
      <c r="R3787" t="str">
        <f>_xlfn.XLOOKUP(E3787,AF:AF,AG:AG)</f>
        <v>Privilege Italia</v>
      </c>
      <c r="S3787" t="str">
        <f>_xlfn.XLOOKUP(E3787,AF:AF,AI:AI)</f>
        <v>Italy</v>
      </c>
      <c r="T3787">
        <f>WEEKNUM(G3787)</f>
        <v>37</v>
      </c>
      <c r="U3787">
        <f>YEAR(G3787)</f>
        <v>2025</v>
      </c>
      <c r="V3787" s="117">
        <f>IFERROR(Q3787/N3787,"0")</f>
        <v>0.13653326470209756</v>
      </c>
    </row>
    <row r="3788" spans="1:22">
      <c r="A3788" t="str">
        <f>_xlfn.XLOOKUP(D3788,BN:BN,BO:BO)</f>
        <v>México</v>
      </c>
      <c r="B3788" t="s">
        <v>25</v>
      </c>
      <c r="C3788">
        <v>582</v>
      </c>
      <c r="D3788" t="str">
        <f>_xlfn.XLOOKUP(C3788,BH:BH,BI:BI)</f>
        <v>LucianaE</v>
      </c>
      <c r="E3788">
        <v>30303</v>
      </c>
      <c r="F3788" t="s">
        <v>4299</v>
      </c>
      <c r="G3788" s="63">
        <v>45911</v>
      </c>
      <c r="H3788" s="63">
        <v>45913</v>
      </c>
      <c r="I3788" t="s">
        <v>376</v>
      </c>
      <c r="J3788" t="str">
        <f>_xlfn.XLOOKUP(I3788,AS:AS,AU:AU)</f>
        <v>Hotel</v>
      </c>
      <c r="K3788" t="s">
        <v>27</v>
      </c>
      <c r="L3788">
        <v>0.1</v>
      </c>
      <c r="M3788">
        <f>L3788*_xlfn.XLOOKUP(K3788,AM:AM,AN:AN)</f>
        <v>0.1</v>
      </c>
      <c r="N3788">
        <f>L3788*_xlfn.XLOOKUP(K3788,AM:AM,AO:AO)</f>
        <v>0.11599999999999999</v>
      </c>
      <c r="O3788">
        <v>460.6</v>
      </c>
      <c r="P3788">
        <f>O3788*_xlfn.XLOOKUP(K3788,AM:AM,AN:AN)</f>
        <v>460.6</v>
      </c>
      <c r="Q3788">
        <f>O3788*_xlfn.XLOOKUP(K3788,AM:AM,AO:AO)</f>
        <v>534.29599999999994</v>
      </c>
      <c r="R3788" t="str">
        <f>_xlfn.XLOOKUP(E3788,AF:AF,AG:AG)</f>
        <v>CASTELLO DI CASOLE, A BELMOND HOTEL, TUSCANY</v>
      </c>
      <c r="S3788" t="str">
        <f>_xlfn.XLOOKUP(E3788,AF:AF,AI:AI)</f>
        <v>Italy</v>
      </c>
      <c r="T3788">
        <f>WEEKNUM(G3788)</f>
        <v>37</v>
      </c>
      <c r="U3788">
        <f>YEAR(G3788)</f>
        <v>2025</v>
      </c>
      <c r="V3788" s="117">
        <f>IFERROR(Q3788/N3788,"0")</f>
        <v>4606</v>
      </c>
    </row>
    <row r="3789" spans="1:22">
      <c r="A3789" t="str">
        <f>_xlfn.XLOOKUP(D3789,BN:BN,BO:BO)</f>
        <v>México</v>
      </c>
      <c r="B3789" t="s">
        <v>25</v>
      </c>
      <c r="C3789">
        <v>583</v>
      </c>
      <c r="D3789" t="str">
        <f>_xlfn.XLOOKUP(C3789,BH:BH,BI:BI)</f>
        <v>MariellaP</v>
      </c>
      <c r="E3789">
        <v>30321</v>
      </c>
      <c r="F3789" t="s">
        <v>4088</v>
      </c>
      <c r="G3789" s="63">
        <v>45874</v>
      </c>
      <c r="H3789" s="63">
        <v>45879</v>
      </c>
      <c r="I3789" t="s">
        <v>376</v>
      </c>
      <c r="J3789" t="str">
        <f>_xlfn.XLOOKUP(I3789,AS:AS,AU:AU)</f>
        <v>Hotel</v>
      </c>
      <c r="K3789" t="s">
        <v>27</v>
      </c>
      <c r="L3789">
        <v>13550</v>
      </c>
      <c r="M3789">
        <f>L3789*_xlfn.XLOOKUP(K3789,AM:AM,AN:AN)</f>
        <v>13550</v>
      </c>
      <c r="N3789">
        <f>L3789*_xlfn.XLOOKUP(K3789,AM:AM,AO:AO)</f>
        <v>15717.999999999998</v>
      </c>
      <c r="O3789">
        <v>350.2</v>
      </c>
      <c r="P3789">
        <f>O3789*_xlfn.XLOOKUP(K3789,AM:AM,AN:AN)</f>
        <v>350.2</v>
      </c>
      <c r="Q3789">
        <f>O3789*_xlfn.XLOOKUP(K3789,AM:AM,AO:AO)</f>
        <v>406.23199999999997</v>
      </c>
      <c r="R3789" t="str">
        <f>_xlfn.XLOOKUP(E3789,AF:AF,AG:AG)</f>
        <v>INTERCONTINENTAL DUBLIN BY IHG</v>
      </c>
      <c r="S3789" t="str">
        <f>_xlfn.XLOOKUP(E3789,AF:AF,AI:AI)</f>
        <v>Ireland</v>
      </c>
      <c r="T3789">
        <f>WEEKNUM(G3789)</f>
        <v>32</v>
      </c>
      <c r="U3789">
        <f>YEAR(G3789)</f>
        <v>2025</v>
      </c>
      <c r="V3789" s="117">
        <f>IFERROR(Q3789/N3789,"0")</f>
        <v>2.5845018450184502E-2</v>
      </c>
    </row>
    <row r="3790" spans="1:22">
      <c r="A3790" t="e">
        <f>_xlfn.XLOOKUP(D3790,BN:BN,BO:BO)</f>
        <v>#N/A</v>
      </c>
      <c r="B3790" t="s">
        <v>25</v>
      </c>
      <c r="C3790">
        <v>584</v>
      </c>
      <c r="D3790" t="e">
        <f>_xlfn.XLOOKUP(C3790,BH:BH,BI:BI)</f>
        <v>#N/A</v>
      </c>
      <c r="E3790">
        <v>26593</v>
      </c>
      <c r="F3790" t="s">
        <v>4303</v>
      </c>
      <c r="G3790" s="63">
        <v>45833</v>
      </c>
      <c r="H3790" s="63">
        <v>45837</v>
      </c>
      <c r="I3790" t="s">
        <v>376</v>
      </c>
      <c r="J3790" t="str">
        <f>_xlfn.XLOOKUP(I3790,AS:AS,AU:AU)</f>
        <v>Hotel</v>
      </c>
      <c r="K3790" t="s">
        <v>33</v>
      </c>
      <c r="L3790">
        <v>9732.65</v>
      </c>
      <c r="M3790">
        <f>L3790*_xlfn.XLOOKUP(K3790,AM:AM,AN:AN)</f>
        <v>8370.0789999999997</v>
      </c>
      <c r="N3790">
        <f>L3790*_xlfn.XLOOKUP(K3790,AM:AM,AO:AO)</f>
        <v>9732.65</v>
      </c>
      <c r="O3790">
        <v>538.84</v>
      </c>
      <c r="P3790">
        <f>O3790*_xlfn.XLOOKUP(K3790,AM:AM,AN:AN)</f>
        <v>463.4024</v>
      </c>
      <c r="Q3790">
        <f>O3790*_xlfn.XLOOKUP(K3790,AM:AM,AO:AO)</f>
        <v>538.84</v>
      </c>
      <c r="R3790" t="str">
        <f>_xlfn.XLOOKUP(E3790,AF:AF,AG:AG)</f>
        <v>Rocco Forte the Balmoral</v>
      </c>
      <c r="S3790" t="str">
        <f>_xlfn.XLOOKUP(E3790,AF:AF,AI:AI)</f>
        <v>United Kingdom</v>
      </c>
      <c r="T3790">
        <f>WEEKNUM(G3790)</f>
        <v>26</v>
      </c>
      <c r="U3790">
        <f>YEAR(G3790)</f>
        <v>2025</v>
      </c>
      <c r="V3790" s="117">
        <f>IFERROR(Q3790/N3790,"0")</f>
        <v>5.5364160840058983E-2</v>
      </c>
    </row>
    <row r="3791" spans="1:22">
      <c r="A3791" t="e">
        <f>_xlfn.XLOOKUP(D3791,BN:BN,BO:BO)</f>
        <v>#N/A</v>
      </c>
      <c r="B3791" t="s">
        <v>25</v>
      </c>
      <c r="C3791">
        <v>584</v>
      </c>
      <c r="D3791" t="e">
        <f>_xlfn.XLOOKUP(C3791,BH:BH,BI:BI)</f>
        <v>#N/A</v>
      </c>
      <c r="E3791">
        <v>26593</v>
      </c>
      <c r="F3791" t="s">
        <v>4304</v>
      </c>
      <c r="G3791" s="63">
        <v>45833</v>
      </c>
      <c r="H3791" s="63">
        <v>45837</v>
      </c>
      <c r="I3791" t="s">
        <v>376</v>
      </c>
      <c r="J3791" t="str">
        <f>_xlfn.XLOOKUP(I3791,AS:AS,AU:AU)</f>
        <v>Hotel</v>
      </c>
      <c r="K3791" t="s">
        <v>33</v>
      </c>
      <c r="L3791">
        <v>3585</v>
      </c>
      <c r="M3791">
        <f>L3791*_xlfn.XLOOKUP(K3791,AM:AM,AN:AN)</f>
        <v>3083.1</v>
      </c>
      <c r="N3791">
        <f>L3791*_xlfn.XLOOKUP(K3791,AM:AM,AO:AO)</f>
        <v>3585</v>
      </c>
      <c r="O3791">
        <v>215.1</v>
      </c>
      <c r="P3791">
        <f>O3791*_xlfn.XLOOKUP(K3791,AM:AM,AN:AN)</f>
        <v>184.98599999999999</v>
      </c>
      <c r="Q3791">
        <f>O3791*_xlfn.XLOOKUP(K3791,AM:AM,AO:AO)</f>
        <v>215.1</v>
      </c>
      <c r="R3791" t="str">
        <f>_xlfn.XLOOKUP(E3791,AF:AF,AG:AG)</f>
        <v>Rocco Forte the Balmoral</v>
      </c>
      <c r="S3791" t="str">
        <f>_xlfn.XLOOKUP(E3791,AF:AF,AI:AI)</f>
        <v>United Kingdom</v>
      </c>
      <c r="T3791">
        <f>WEEKNUM(G3791)</f>
        <v>26</v>
      </c>
      <c r="U3791">
        <f>YEAR(G3791)</f>
        <v>2025</v>
      </c>
      <c r="V3791" s="117">
        <f>IFERROR(Q3791/N3791,"0")</f>
        <v>0.06</v>
      </c>
    </row>
    <row r="3792" spans="1:22">
      <c r="A3792" t="e">
        <f>_xlfn.XLOOKUP(D3792,BN:BN,BO:BO)</f>
        <v>#N/A</v>
      </c>
      <c r="B3792" t="s">
        <v>25</v>
      </c>
      <c r="C3792">
        <v>584</v>
      </c>
      <c r="D3792" t="e">
        <f>_xlfn.XLOOKUP(C3792,BH:BH,BI:BI)</f>
        <v>#N/A</v>
      </c>
      <c r="E3792">
        <v>26593</v>
      </c>
      <c r="F3792" t="s">
        <v>4304</v>
      </c>
      <c r="G3792" s="63">
        <v>45833</v>
      </c>
      <c r="H3792" s="63">
        <v>45837</v>
      </c>
      <c r="I3792" t="s">
        <v>376</v>
      </c>
      <c r="J3792" t="str">
        <f>_xlfn.XLOOKUP(I3792,AS:AS,AU:AU)</f>
        <v>Hotel</v>
      </c>
      <c r="K3792" t="s">
        <v>33</v>
      </c>
      <c r="L3792">
        <v>1802.66</v>
      </c>
      <c r="M3792">
        <f>L3792*_xlfn.XLOOKUP(K3792,AM:AM,AN:AN)</f>
        <v>1550.2876000000001</v>
      </c>
      <c r="N3792">
        <f>L3792*_xlfn.XLOOKUP(K3792,AM:AM,AO:AO)</f>
        <v>1802.66</v>
      </c>
      <c r="O3792">
        <v>108.16</v>
      </c>
      <c r="P3792">
        <f>O3792*_xlfn.XLOOKUP(K3792,AM:AM,AN:AN)</f>
        <v>93.017600000000002</v>
      </c>
      <c r="Q3792">
        <f>O3792*_xlfn.XLOOKUP(K3792,AM:AM,AO:AO)</f>
        <v>108.16</v>
      </c>
      <c r="R3792" t="str">
        <f>_xlfn.XLOOKUP(E3792,AF:AF,AG:AG)</f>
        <v>Rocco Forte the Balmoral</v>
      </c>
      <c r="S3792" t="str">
        <f>_xlfn.XLOOKUP(E3792,AF:AF,AI:AI)</f>
        <v>United Kingdom</v>
      </c>
      <c r="T3792">
        <f>WEEKNUM(G3792)</f>
        <v>26</v>
      </c>
      <c r="U3792">
        <f>YEAR(G3792)</f>
        <v>2025</v>
      </c>
      <c r="V3792" s="117">
        <f>IFERROR(Q3792/N3792,"0")</f>
        <v>6.0000221894311735E-2</v>
      </c>
    </row>
    <row r="3793" spans="1:22">
      <c r="A3793" t="str">
        <f>_xlfn.XLOOKUP(D3793,BN:BN,BO:BO)</f>
        <v>México</v>
      </c>
      <c r="B3793" t="s">
        <v>25</v>
      </c>
      <c r="C3793">
        <v>585</v>
      </c>
      <c r="D3793" t="str">
        <f>_xlfn.XLOOKUP(C3793,BH:BH,BI:BI)</f>
        <v>IsraelB</v>
      </c>
      <c r="E3793">
        <v>27301</v>
      </c>
      <c r="F3793" t="s">
        <v>4305</v>
      </c>
      <c r="G3793" s="63">
        <v>45899</v>
      </c>
      <c r="H3793" s="63">
        <v>45901</v>
      </c>
      <c r="I3793" t="s">
        <v>366</v>
      </c>
      <c r="J3793" t="str">
        <f>_xlfn.XLOOKUP(I3793,AS:AS,AU:AU)</f>
        <v>Vuelos</v>
      </c>
      <c r="K3793" t="s">
        <v>30</v>
      </c>
      <c r="L3793">
        <v>16780</v>
      </c>
      <c r="M3793">
        <f>L3793*_xlfn.XLOOKUP(K3793,AM:AM,AN:AN)</f>
        <v>805.44</v>
      </c>
      <c r="N3793">
        <f>L3793*_xlfn.XLOOKUP(K3793,AM:AM,AO:AO)</f>
        <v>939.68000000000006</v>
      </c>
      <c r="O3793">
        <v>0</v>
      </c>
      <c r="P3793">
        <f>O3793*_xlfn.XLOOKUP(K3793,AM:AM,AN:AN)</f>
        <v>0</v>
      </c>
      <c r="Q3793">
        <f>O3793*_xlfn.XLOOKUP(K3793,AM:AM,AO:AO)</f>
        <v>0</v>
      </c>
      <c r="R3793" t="str">
        <f>_xlfn.XLOOKUP(E3793,AF:AF,AG:AG)</f>
        <v>TURISMO EX MAR, S.A. DE C.V.</v>
      </c>
      <c r="S3793" t="str">
        <f>_xlfn.XLOOKUP(E3793,AF:AF,AI:AI)</f>
        <v>Mexico</v>
      </c>
      <c r="T3793">
        <f>WEEKNUM(G3793)</f>
        <v>35</v>
      </c>
      <c r="U3793">
        <f>YEAR(G3793)</f>
        <v>2025</v>
      </c>
      <c r="V3793" s="117">
        <f>IFERROR(Q3793/N3793,"0")</f>
        <v>0</v>
      </c>
    </row>
    <row r="3794" spans="1:22">
      <c r="A3794" t="str">
        <f>_xlfn.XLOOKUP(D3794,BN:BN,BO:BO)</f>
        <v>México</v>
      </c>
      <c r="B3794" t="s">
        <v>25</v>
      </c>
      <c r="C3794">
        <v>585</v>
      </c>
      <c r="D3794" t="str">
        <f>_xlfn.XLOOKUP(C3794,BH:BH,BI:BI)</f>
        <v>IsraelB</v>
      </c>
      <c r="E3794">
        <v>27301</v>
      </c>
      <c r="F3794" t="s">
        <v>4305</v>
      </c>
      <c r="G3794" s="63">
        <v>45899</v>
      </c>
      <c r="H3794" s="63">
        <v>45901</v>
      </c>
      <c r="I3794" t="s">
        <v>366</v>
      </c>
      <c r="J3794" t="str">
        <f>_xlfn.XLOOKUP(I3794,AS:AS,AU:AU)</f>
        <v>Vuelos</v>
      </c>
      <c r="K3794" t="s">
        <v>30</v>
      </c>
      <c r="L3794">
        <v>16780</v>
      </c>
      <c r="M3794">
        <f>L3794*_xlfn.XLOOKUP(K3794,AM:AM,AN:AN)</f>
        <v>805.44</v>
      </c>
      <c r="N3794">
        <f>L3794*_xlfn.XLOOKUP(K3794,AM:AM,AO:AO)</f>
        <v>939.68000000000006</v>
      </c>
      <c r="O3794">
        <v>0</v>
      </c>
      <c r="P3794">
        <f>O3794*_xlfn.XLOOKUP(K3794,AM:AM,AN:AN)</f>
        <v>0</v>
      </c>
      <c r="Q3794">
        <f>O3794*_xlfn.XLOOKUP(K3794,AM:AM,AO:AO)</f>
        <v>0</v>
      </c>
      <c r="R3794" t="str">
        <f>_xlfn.XLOOKUP(E3794,AF:AF,AG:AG)</f>
        <v>TURISMO EX MAR, S.A. DE C.V.</v>
      </c>
      <c r="S3794" t="str">
        <f>_xlfn.XLOOKUP(E3794,AF:AF,AI:AI)</f>
        <v>Mexico</v>
      </c>
      <c r="T3794">
        <f>WEEKNUM(G3794)</f>
        <v>35</v>
      </c>
      <c r="U3794">
        <f>YEAR(G3794)</f>
        <v>2025</v>
      </c>
      <c r="V3794" s="117">
        <f>IFERROR(Q3794/N3794,"0")</f>
        <v>0</v>
      </c>
    </row>
    <row r="3795" spans="1:22">
      <c r="A3795" t="str">
        <f>_xlfn.XLOOKUP(D3795,BN:BN,BO:BO)</f>
        <v>México</v>
      </c>
      <c r="B3795" t="s">
        <v>25</v>
      </c>
      <c r="C3795">
        <v>585</v>
      </c>
      <c r="D3795" t="str">
        <f>_xlfn.XLOOKUP(C3795,BH:BH,BI:BI)</f>
        <v>IsraelB</v>
      </c>
      <c r="E3795">
        <v>0</v>
      </c>
      <c r="F3795" t="s">
        <v>4306</v>
      </c>
      <c r="G3795" s="63">
        <v>45899</v>
      </c>
      <c r="H3795" s="63">
        <v>45901</v>
      </c>
      <c r="I3795" t="s">
        <v>396</v>
      </c>
      <c r="J3795" t="str">
        <f>_xlfn.XLOOKUP(I3795,AS:AS,AU:AU)</f>
        <v>Honorarios</v>
      </c>
      <c r="K3795" t="s">
        <v>30</v>
      </c>
      <c r="L3795">
        <v>1332.8</v>
      </c>
      <c r="M3795">
        <f>L3795*_xlfn.XLOOKUP(K3795,AM:AM,AN:AN)</f>
        <v>63.974399999999996</v>
      </c>
      <c r="N3795">
        <f>L3795*_xlfn.XLOOKUP(K3795,AM:AM,AO:AO)</f>
        <v>74.636799999999994</v>
      </c>
      <c r="O3795">
        <v>1332.8</v>
      </c>
      <c r="P3795">
        <f>O3795*_xlfn.XLOOKUP(K3795,AM:AM,AN:AN)</f>
        <v>63.974399999999996</v>
      </c>
      <c r="Q3795">
        <f>O3795*_xlfn.XLOOKUP(K3795,AM:AM,AO:AO)</f>
        <v>74.636799999999994</v>
      </c>
      <c r="R3795" t="str">
        <f>_xlfn.XLOOKUP(E3795,AF:AF,AG:AG)</f>
        <v>FEES</v>
      </c>
      <c r="S3795">
        <f>_xlfn.XLOOKUP(E3795,AF:AF,AI:AI)</f>
        <v>0</v>
      </c>
      <c r="T3795">
        <f>WEEKNUM(G3795)</f>
        <v>35</v>
      </c>
      <c r="U3795">
        <f>YEAR(G3795)</f>
        <v>2025</v>
      </c>
      <c r="V3795" s="117">
        <f>IFERROR(Q3795/N3795,"0")</f>
        <v>1</v>
      </c>
    </row>
    <row r="3796" spans="1:22">
      <c r="A3796" t="str">
        <f>_xlfn.XLOOKUP(D3796,BN:BN,BO:BO)</f>
        <v>México</v>
      </c>
      <c r="B3796" t="s">
        <v>25</v>
      </c>
      <c r="C3796">
        <v>585</v>
      </c>
      <c r="D3796" t="str">
        <f>_xlfn.XLOOKUP(C3796,BH:BH,BI:BI)</f>
        <v>IsraelB</v>
      </c>
      <c r="E3796">
        <v>23590</v>
      </c>
      <c r="F3796" t="s">
        <v>4307</v>
      </c>
      <c r="G3796" s="63">
        <v>45905</v>
      </c>
      <c r="H3796" s="63">
        <v>45908</v>
      </c>
      <c r="I3796" t="s">
        <v>484</v>
      </c>
      <c r="J3796" t="str">
        <f>_xlfn.XLOOKUP(I3796,AS:AS,AU:AU)</f>
        <v>Vuelos</v>
      </c>
      <c r="K3796" t="s">
        <v>30</v>
      </c>
      <c r="L3796">
        <v>1013.4</v>
      </c>
      <c r="M3796">
        <f>L3796*_xlfn.XLOOKUP(K3796,AM:AM,AN:AN)</f>
        <v>48.6432</v>
      </c>
      <c r="N3796">
        <f>L3796*_xlfn.XLOOKUP(K3796,AM:AM,AO:AO)</f>
        <v>56.750399999999999</v>
      </c>
      <c r="O3796">
        <v>0</v>
      </c>
      <c r="P3796">
        <f>O3796*_xlfn.XLOOKUP(K3796,AM:AM,AN:AN)</f>
        <v>0</v>
      </c>
      <c r="Q3796">
        <f>O3796*_xlfn.XLOOKUP(K3796,AM:AM,AO:AO)</f>
        <v>0</v>
      </c>
      <c r="R3796" t="str">
        <f>_xlfn.XLOOKUP(E3796,AF:AF,AG:AG)</f>
        <v>AEROMÉXICO</v>
      </c>
      <c r="S3796" t="str">
        <f>_xlfn.XLOOKUP(E3796,AF:AF,AI:AI)</f>
        <v>Mexico</v>
      </c>
      <c r="T3796">
        <f>WEEKNUM(G3796)</f>
        <v>36</v>
      </c>
      <c r="U3796">
        <f>YEAR(G3796)</f>
        <v>2025</v>
      </c>
      <c r="V3796" s="117">
        <f>IFERROR(Q3796/N3796,"0")</f>
        <v>0</v>
      </c>
    </row>
    <row r="3797" spans="1:22">
      <c r="A3797" t="str">
        <f>_xlfn.XLOOKUP(D3797,BN:BN,BO:BO)</f>
        <v>México</v>
      </c>
      <c r="B3797" t="s">
        <v>25</v>
      </c>
      <c r="C3797">
        <v>585</v>
      </c>
      <c r="D3797" t="str">
        <f>_xlfn.XLOOKUP(C3797,BH:BH,BI:BI)</f>
        <v>IsraelB</v>
      </c>
      <c r="E3797">
        <v>0</v>
      </c>
      <c r="F3797" t="s">
        <v>4308</v>
      </c>
      <c r="G3797" s="63">
        <v>45899</v>
      </c>
      <c r="H3797" s="63">
        <v>46024</v>
      </c>
      <c r="I3797" t="s">
        <v>396</v>
      </c>
      <c r="J3797" t="str">
        <f>_xlfn.XLOOKUP(I3797,AS:AS,AU:AU)</f>
        <v>Honorarios</v>
      </c>
      <c r="K3797" t="s">
        <v>30</v>
      </c>
      <c r="L3797">
        <v>1992.9</v>
      </c>
      <c r="M3797">
        <f>L3797*_xlfn.XLOOKUP(K3797,AM:AM,AN:AN)</f>
        <v>95.659200000000013</v>
      </c>
      <c r="N3797">
        <f>L3797*_xlfn.XLOOKUP(K3797,AM:AM,AO:AO)</f>
        <v>111.6024</v>
      </c>
      <c r="O3797">
        <v>1992.9</v>
      </c>
      <c r="P3797">
        <f>O3797*_xlfn.XLOOKUP(K3797,AM:AM,AN:AN)</f>
        <v>95.659200000000013</v>
      </c>
      <c r="Q3797">
        <f>O3797*_xlfn.XLOOKUP(K3797,AM:AM,AO:AO)</f>
        <v>111.6024</v>
      </c>
      <c r="R3797" t="str">
        <f>_xlfn.XLOOKUP(E3797,AF:AF,AG:AG)</f>
        <v>FEES</v>
      </c>
      <c r="S3797">
        <f>_xlfn.XLOOKUP(E3797,AF:AF,AI:AI)</f>
        <v>0</v>
      </c>
      <c r="T3797">
        <f>WEEKNUM(G3797)</f>
        <v>35</v>
      </c>
      <c r="U3797">
        <f>YEAR(G3797)</f>
        <v>2025</v>
      </c>
      <c r="V3797" s="117">
        <f>IFERROR(Q3797/N3797,"0")</f>
        <v>1</v>
      </c>
    </row>
    <row r="3798" spans="1:22">
      <c r="A3798" t="str">
        <f>_xlfn.XLOOKUP(D3798,BN:BN,BO:BO)</f>
        <v>México</v>
      </c>
      <c r="B3798" t="s">
        <v>25</v>
      </c>
      <c r="C3798">
        <v>585</v>
      </c>
      <c r="D3798" t="str">
        <f>_xlfn.XLOOKUP(C3798,BH:BH,BI:BI)</f>
        <v>IsraelB</v>
      </c>
      <c r="E3798">
        <v>27301</v>
      </c>
      <c r="F3798" t="s">
        <v>4309</v>
      </c>
      <c r="G3798" s="63">
        <v>46024</v>
      </c>
      <c r="H3798" s="63">
        <v>46024</v>
      </c>
      <c r="I3798" t="s">
        <v>366</v>
      </c>
      <c r="J3798" t="str">
        <f>_xlfn.XLOOKUP(I3798,AS:AS,AU:AU)</f>
        <v>Vuelos</v>
      </c>
      <c r="K3798" t="s">
        <v>30</v>
      </c>
      <c r="L3798">
        <v>11198</v>
      </c>
      <c r="M3798">
        <f>L3798*_xlfn.XLOOKUP(K3798,AM:AM,AN:AN)</f>
        <v>537.50400000000002</v>
      </c>
      <c r="N3798">
        <f>L3798*_xlfn.XLOOKUP(K3798,AM:AM,AO:AO)</f>
        <v>627.08799999999997</v>
      </c>
      <c r="O3798">
        <v>0</v>
      </c>
      <c r="P3798">
        <f>O3798*_xlfn.XLOOKUP(K3798,AM:AM,AN:AN)</f>
        <v>0</v>
      </c>
      <c r="Q3798">
        <f>O3798*_xlfn.XLOOKUP(K3798,AM:AM,AO:AO)</f>
        <v>0</v>
      </c>
      <c r="R3798" t="str">
        <f>_xlfn.XLOOKUP(E3798,AF:AF,AG:AG)</f>
        <v>TURISMO EX MAR, S.A. DE C.V.</v>
      </c>
      <c r="S3798" t="str">
        <f>_xlfn.XLOOKUP(E3798,AF:AF,AI:AI)</f>
        <v>Mexico</v>
      </c>
      <c r="T3798">
        <f>WEEKNUM(G3798)</f>
        <v>1</v>
      </c>
      <c r="U3798">
        <f>YEAR(G3798)</f>
        <v>2026</v>
      </c>
      <c r="V3798" s="117">
        <f>IFERROR(Q3798/N3798,"0")</f>
        <v>0</v>
      </c>
    </row>
    <row r="3799" spans="1:22">
      <c r="A3799" t="str">
        <f>_xlfn.XLOOKUP(D3799,BN:BN,BO:BO)</f>
        <v>México</v>
      </c>
      <c r="B3799" t="s">
        <v>25</v>
      </c>
      <c r="C3799">
        <v>585</v>
      </c>
      <c r="D3799" t="str">
        <f>_xlfn.XLOOKUP(C3799,BH:BH,BI:BI)</f>
        <v>IsraelB</v>
      </c>
      <c r="E3799">
        <v>0</v>
      </c>
      <c r="F3799" t="s">
        <v>4310</v>
      </c>
      <c r="G3799" s="63">
        <v>45899</v>
      </c>
      <c r="H3799" s="63">
        <v>46024</v>
      </c>
      <c r="I3799" t="s">
        <v>396</v>
      </c>
      <c r="J3799" t="str">
        <f>_xlfn.XLOOKUP(I3799,AS:AS,AU:AU)</f>
        <v>Honorarios</v>
      </c>
      <c r="K3799" t="s">
        <v>30</v>
      </c>
      <c r="L3799">
        <v>658</v>
      </c>
      <c r="M3799">
        <f>L3799*_xlfn.XLOOKUP(K3799,AM:AM,AN:AN)</f>
        <v>31.584</v>
      </c>
      <c r="N3799">
        <f>L3799*_xlfn.XLOOKUP(K3799,AM:AM,AO:AO)</f>
        <v>36.847999999999999</v>
      </c>
      <c r="O3799">
        <v>658</v>
      </c>
      <c r="P3799">
        <f>O3799*_xlfn.XLOOKUP(K3799,AM:AM,AN:AN)</f>
        <v>31.584</v>
      </c>
      <c r="Q3799">
        <f>O3799*_xlfn.XLOOKUP(K3799,AM:AM,AO:AO)</f>
        <v>36.847999999999999</v>
      </c>
      <c r="R3799" t="str">
        <f>_xlfn.XLOOKUP(E3799,AF:AF,AG:AG)</f>
        <v>FEES</v>
      </c>
      <c r="S3799">
        <f>_xlfn.XLOOKUP(E3799,AF:AF,AI:AI)</f>
        <v>0</v>
      </c>
      <c r="T3799">
        <f>WEEKNUM(G3799)</f>
        <v>35</v>
      </c>
      <c r="U3799">
        <f>YEAR(G3799)</f>
        <v>2025</v>
      </c>
      <c r="V3799" s="117">
        <f>IFERROR(Q3799/N3799,"0")</f>
        <v>1</v>
      </c>
    </row>
    <row r="3800" spans="1:22">
      <c r="A3800" t="str">
        <f>_xlfn.XLOOKUP(D3800,BN:BN,BO:BO)</f>
        <v>México</v>
      </c>
      <c r="B3800" t="s">
        <v>25</v>
      </c>
      <c r="C3800">
        <v>585</v>
      </c>
      <c r="D3800" t="str">
        <f>_xlfn.XLOOKUP(C3800,BH:BH,BI:BI)</f>
        <v>IsraelB</v>
      </c>
      <c r="E3800">
        <v>27301</v>
      </c>
      <c r="F3800" t="s">
        <v>4311</v>
      </c>
      <c r="G3800" s="63">
        <v>46024</v>
      </c>
      <c r="H3800" s="63">
        <v>46024</v>
      </c>
      <c r="I3800" t="s">
        <v>366</v>
      </c>
      <c r="J3800" t="str">
        <f>_xlfn.XLOOKUP(I3800,AS:AS,AU:AU)</f>
        <v>Vuelos</v>
      </c>
      <c r="K3800" t="s">
        <v>30</v>
      </c>
      <c r="L3800">
        <v>17168</v>
      </c>
      <c r="M3800">
        <f>L3800*_xlfn.XLOOKUP(K3800,AM:AM,AN:AN)</f>
        <v>824.06399999999996</v>
      </c>
      <c r="N3800">
        <f>L3800*_xlfn.XLOOKUP(K3800,AM:AM,AO:AO)</f>
        <v>961.40800000000002</v>
      </c>
      <c r="O3800">
        <v>0</v>
      </c>
      <c r="P3800">
        <f>O3800*_xlfn.XLOOKUP(K3800,AM:AM,AN:AN)</f>
        <v>0</v>
      </c>
      <c r="Q3800">
        <f>O3800*_xlfn.XLOOKUP(K3800,AM:AM,AO:AO)</f>
        <v>0</v>
      </c>
      <c r="R3800" t="str">
        <f>_xlfn.XLOOKUP(E3800,AF:AF,AG:AG)</f>
        <v>TURISMO EX MAR, S.A. DE C.V.</v>
      </c>
      <c r="S3800" t="str">
        <f>_xlfn.XLOOKUP(E3800,AF:AF,AI:AI)</f>
        <v>Mexico</v>
      </c>
      <c r="T3800">
        <f>WEEKNUM(G3800)</f>
        <v>1</v>
      </c>
      <c r="U3800">
        <f>YEAR(G3800)</f>
        <v>2026</v>
      </c>
      <c r="V3800" s="117">
        <f>IFERROR(Q3800/N3800,"0")</f>
        <v>0</v>
      </c>
    </row>
    <row r="3801" spans="1:22">
      <c r="A3801" t="str">
        <f>_xlfn.XLOOKUP(D3801,BN:BN,BO:BO)</f>
        <v>México</v>
      </c>
      <c r="B3801" t="s">
        <v>25</v>
      </c>
      <c r="C3801">
        <v>585</v>
      </c>
      <c r="D3801" t="str">
        <f>_xlfn.XLOOKUP(C3801,BH:BH,BI:BI)</f>
        <v>IsraelB</v>
      </c>
      <c r="E3801">
        <v>27301</v>
      </c>
      <c r="F3801" t="s">
        <v>4312</v>
      </c>
      <c r="G3801" s="63">
        <v>46024</v>
      </c>
      <c r="H3801" s="63">
        <v>46024</v>
      </c>
      <c r="I3801" t="s">
        <v>366</v>
      </c>
      <c r="J3801" t="str">
        <f>_xlfn.XLOOKUP(I3801,AS:AS,AU:AU)</f>
        <v>Vuelos</v>
      </c>
      <c r="K3801" t="s">
        <v>30</v>
      </c>
      <c r="L3801">
        <v>17168</v>
      </c>
      <c r="M3801">
        <f>L3801*_xlfn.XLOOKUP(K3801,AM:AM,AN:AN)</f>
        <v>824.06399999999996</v>
      </c>
      <c r="N3801">
        <f>L3801*_xlfn.XLOOKUP(K3801,AM:AM,AO:AO)</f>
        <v>961.40800000000002</v>
      </c>
      <c r="O3801">
        <v>0</v>
      </c>
      <c r="P3801">
        <f>O3801*_xlfn.XLOOKUP(K3801,AM:AM,AN:AN)</f>
        <v>0</v>
      </c>
      <c r="Q3801">
        <f>O3801*_xlfn.XLOOKUP(K3801,AM:AM,AO:AO)</f>
        <v>0</v>
      </c>
      <c r="R3801" t="str">
        <f>_xlfn.XLOOKUP(E3801,AF:AF,AG:AG)</f>
        <v>TURISMO EX MAR, S.A. DE C.V.</v>
      </c>
      <c r="S3801" t="str">
        <f>_xlfn.XLOOKUP(E3801,AF:AF,AI:AI)</f>
        <v>Mexico</v>
      </c>
      <c r="T3801">
        <f>WEEKNUM(G3801)</f>
        <v>1</v>
      </c>
      <c r="U3801">
        <f>YEAR(G3801)</f>
        <v>2026</v>
      </c>
      <c r="V3801" s="117">
        <f>IFERROR(Q3801/N3801,"0")</f>
        <v>0</v>
      </c>
    </row>
    <row r="3802" spans="1:22">
      <c r="A3802" t="str">
        <f>_xlfn.XLOOKUP(D3802,BN:BN,BO:BO)</f>
        <v>México</v>
      </c>
      <c r="B3802" t="s">
        <v>25</v>
      </c>
      <c r="C3802">
        <v>585</v>
      </c>
      <c r="D3802" t="str">
        <f>_xlfn.XLOOKUP(C3802,BH:BH,BI:BI)</f>
        <v>IsraelB</v>
      </c>
      <c r="E3802">
        <v>27301</v>
      </c>
      <c r="F3802" t="s">
        <v>4313</v>
      </c>
      <c r="G3802" s="63">
        <v>46024</v>
      </c>
      <c r="H3802" s="63">
        <v>46024</v>
      </c>
      <c r="I3802" t="s">
        <v>366</v>
      </c>
      <c r="J3802" t="str">
        <f>_xlfn.XLOOKUP(I3802,AS:AS,AU:AU)</f>
        <v>Vuelos</v>
      </c>
      <c r="K3802" t="s">
        <v>30</v>
      </c>
      <c r="L3802">
        <v>17168</v>
      </c>
      <c r="M3802">
        <f>L3802*_xlfn.XLOOKUP(K3802,AM:AM,AN:AN)</f>
        <v>824.06399999999996</v>
      </c>
      <c r="N3802">
        <f>L3802*_xlfn.XLOOKUP(K3802,AM:AM,AO:AO)</f>
        <v>961.40800000000002</v>
      </c>
      <c r="O3802">
        <v>0</v>
      </c>
      <c r="P3802">
        <f>O3802*_xlfn.XLOOKUP(K3802,AM:AM,AN:AN)</f>
        <v>0</v>
      </c>
      <c r="Q3802">
        <f>O3802*_xlfn.XLOOKUP(K3802,AM:AM,AO:AO)</f>
        <v>0</v>
      </c>
      <c r="R3802" t="str">
        <f>_xlfn.XLOOKUP(E3802,AF:AF,AG:AG)</f>
        <v>TURISMO EX MAR, S.A. DE C.V.</v>
      </c>
      <c r="S3802" t="str">
        <f>_xlfn.XLOOKUP(E3802,AF:AF,AI:AI)</f>
        <v>Mexico</v>
      </c>
      <c r="T3802">
        <f>WEEKNUM(G3802)</f>
        <v>1</v>
      </c>
      <c r="U3802">
        <f>YEAR(G3802)</f>
        <v>2026</v>
      </c>
      <c r="V3802" s="117">
        <f>IFERROR(Q3802/N3802,"0")</f>
        <v>0</v>
      </c>
    </row>
    <row r="3803" spans="1:22">
      <c r="A3803" t="str">
        <f>_xlfn.XLOOKUP(D3803,BN:BN,BO:BO)</f>
        <v>México</v>
      </c>
      <c r="B3803" t="s">
        <v>25</v>
      </c>
      <c r="C3803">
        <v>585</v>
      </c>
      <c r="D3803" t="str">
        <f>_xlfn.XLOOKUP(C3803,BH:BH,BI:BI)</f>
        <v>IsraelB</v>
      </c>
      <c r="E3803">
        <v>27301</v>
      </c>
      <c r="F3803" t="s">
        <v>4314</v>
      </c>
      <c r="G3803" s="63">
        <v>46024</v>
      </c>
      <c r="H3803" s="63">
        <v>46024</v>
      </c>
      <c r="I3803" t="s">
        <v>366</v>
      </c>
      <c r="J3803" t="str">
        <f>_xlfn.XLOOKUP(I3803,AS:AS,AU:AU)</f>
        <v>Vuelos</v>
      </c>
      <c r="K3803" t="s">
        <v>30</v>
      </c>
      <c r="L3803">
        <v>17168</v>
      </c>
      <c r="M3803">
        <f>L3803*_xlfn.XLOOKUP(K3803,AM:AM,AN:AN)</f>
        <v>824.06399999999996</v>
      </c>
      <c r="N3803">
        <f>L3803*_xlfn.XLOOKUP(K3803,AM:AM,AO:AO)</f>
        <v>961.40800000000002</v>
      </c>
      <c r="O3803">
        <v>0</v>
      </c>
      <c r="P3803">
        <f>O3803*_xlfn.XLOOKUP(K3803,AM:AM,AN:AN)</f>
        <v>0</v>
      </c>
      <c r="Q3803">
        <f>O3803*_xlfn.XLOOKUP(K3803,AM:AM,AO:AO)</f>
        <v>0</v>
      </c>
      <c r="R3803" t="str">
        <f>_xlfn.XLOOKUP(E3803,AF:AF,AG:AG)</f>
        <v>TURISMO EX MAR, S.A. DE C.V.</v>
      </c>
      <c r="S3803" t="str">
        <f>_xlfn.XLOOKUP(E3803,AF:AF,AI:AI)</f>
        <v>Mexico</v>
      </c>
      <c r="T3803">
        <f>WEEKNUM(G3803)</f>
        <v>1</v>
      </c>
      <c r="U3803">
        <f>YEAR(G3803)</f>
        <v>2026</v>
      </c>
      <c r="V3803" s="117">
        <f>IFERROR(Q3803/N3803,"0")</f>
        <v>0</v>
      </c>
    </row>
    <row r="3804" spans="1:22">
      <c r="A3804" t="str">
        <f>_xlfn.XLOOKUP(D3804,BN:BN,BO:BO)</f>
        <v>México</v>
      </c>
      <c r="B3804" t="s">
        <v>25</v>
      </c>
      <c r="C3804">
        <v>585</v>
      </c>
      <c r="D3804" t="str">
        <f>_xlfn.XLOOKUP(C3804,BH:BH,BI:BI)</f>
        <v>IsraelB</v>
      </c>
      <c r="E3804">
        <v>27301</v>
      </c>
      <c r="F3804" t="s">
        <v>4315</v>
      </c>
      <c r="G3804" s="63">
        <v>46024</v>
      </c>
      <c r="H3804" s="63">
        <v>46024</v>
      </c>
      <c r="I3804" t="s">
        <v>366</v>
      </c>
      <c r="J3804" t="str">
        <f>_xlfn.XLOOKUP(I3804,AS:AS,AU:AU)</f>
        <v>Vuelos</v>
      </c>
      <c r="K3804" t="s">
        <v>30</v>
      </c>
      <c r="L3804">
        <v>17168</v>
      </c>
      <c r="M3804">
        <f>L3804*_xlfn.XLOOKUP(K3804,AM:AM,AN:AN)</f>
        <v>824.06399999999996</v>
      </c>
      <c r="N3804">
        <f>L3804*_xlfn.XLOOKUP(K3804,AM:AM,AO:AO)</f>
        <v>961.40800000000002</v>
      </c>
      <c r="O3804">
        <v>0</v>
      </c>
      <c r="P3804">
        <f>O3804*_xlfn.XLOOKUP(K3804,AM:AM,AN:AN)</f>
        <v>0</v>
      </c>
      <c r="Q3804">
        <f>O3804*_xlfn.XLOOKUP(K3804,AM:AM,AO:AO)</f>
        <v>0</v>
      </c>
      <c r="R3804" t="str">
        <f>_xlfn.XLOOKUP(E3804,AF:AF,AG:AG)</f>
        <v>TURISMO EX MAR, S.A. DE C.V.</v>
      </c>
      <c r="S3804" t="str">
        <f>_xlfn.XLOOKUP(E3804,AF:AF,AI:AI)</f>
        <v>Mexico</v>
      </c>
      <c r="T3804">
        <f>WEEKNUM(G3804)</f>
        <v>1</v>
      </c>
      <c r="U3804">
        <f>YEAR(G3804)</f>
        <v>2026</v>
      </c>
      <c r="V3804" s="117">
        <f>IFERROR(Q3804/N3804,"0")</f>
        <v>0</v>
      </c>
    </row>
    <row r="3805" spans="1:22">
      <c r="A3805" t="str">
        <f>_xlfn.XLOOKUP(D3805,BN:BN,BO:BO)</f>
        <v>México</v>
      </c>
      <c r="B3805" t="s">
        <v>25</v>
      </c>
      <c r="C3805">
        <v>585</v>
      </c>
      <c r="D3805" t="str">
        <f>_xlfn.XLOOKUP(C3805,BH:BH,BI:BI)</f>
        <v>IsraelB</v>
      </c>
      <c r="E3805">
        <v>0</v>
      </c>
      <c r="F3805" t="s">
        <v>4316</v>
      </c>
      <c r="G3805" s="63">
        <v>45899</v>
      </c>
      <c r="H3805" s="63">
        <v>46024</v>
      </c>
      <c r="I3805" t="s">
        <v>396</v>
      </c>
      <c r="J3805" t="str">
        <f>_xlfn.XLOOKUP(I3805,AS:AS,AU:AU)</f>
        <v>Honorarios</v>
      </c>
      <c r="K3805" t="s">
        <v>30</v>
      </c>
      <c r="L3805">
        <v>3912.3</v>
      </c>
      <c r="M3805">
        <f>L3805*_xlfn.XLOOKUP(K3805,AM:AM,AN:AN)</f>
        <v>187.79040000000001</v>
      </c>
      <c r="N3805">
        <f>L3805*_xlfn.XLOOKUP(K3805,AM:AM,AO:AO)</f>
        <v>219.08880000000002</v>
      </c>
      <c r="O3805">
        <v>3912.3</v>
      </c>
      <c r="P3805">
        <f>O3805*_xlfn.XLOOKUP(K3805,AM:AM,AN:AN)</f>
        <v>187.79040000000001</v>
      </c>
      <c r="Q3805">
        <f>O3805*_xlfn.XLOOKUP(K3805,AM:AM,AO:AO)</f>
        <v>219.08880000000002</v>
      </c>
      <c r="R3805" t="str">
        <f>_xlfn.XLOOKUP(E3805,AF:AF,AG:AG)</f>
        <v>FEES</v>
      </c>
      <c r="S3805">
        <f>_xlfn.XLOOKUP(E3805,AF:AF,AI:AI)</f>
        <v>0</v>
      </c>
      <c r="T3805">
        <f>WEEKNUM(G3805)</f>
        <v>35</v>
      </c>
      <c r="U3805">
        <f>YEAR(G3805)</f>
        <v>2025</v>
      </c>
      <c r="V3805" s="117">
        <f>IFERROR(Q3805/N3805,"0")</f>
        <v>1</v>
      </c>
    </row>
    <row r="3806" spans="1:22">
      <c r="A3806" t="str">
        <f>_xlfn.XLOOKUP(D3806,BN:BN,BO:BO)</f>
        <v>México</v>
      </c>
      <c r="B3806" t="s">
        <v>25</v>
      </c>
      <c r="C3806">
        <v>585</v>
      </c>
      <c r="D3806" t="str">
        <f>_xlfn.XLOOKUP(C3806,BH:BH,BI:BI)</f>
        <v>IsraelB</v>
      </c>
      <c r="E3806">
        <v>27301</v>
      </c>
      <c r="F3806" t="s">
        <v>4317</v>
      </c>
      <c r="G3806" s="63">
        <v>46014</v>
      </c>
      <c r="H3806" s="63">
        <v>46024</v>
      </c>
      <c r="I3806" t="s">
        <v>366</v>
      </c>
      <c r="J3806" t="str">
        <f>_xlfn.XLOOKUP(I3806,AS:AS,AU:AU)</f>
        <v>Vuelos</v>
      </c>
      <c r="K3806" t="s">
        <v>30</v>
      </c>
      <c r="L3806">
        <v>18836</v>
      </c>
      <c r="M3806">
        <f>L3806*_xlfn.XLOOKUP(K3806,AM:AM,AN:AN)</f>
        <v>904.12800000000004</v>
      </c>
      <c r="N3806">
        <f>L3806*_xlfn.XLOOKUP(K3806,AM:AM,AO:AO)</f>
        <v>1054.816</v>
      </c>
      <c r="O3806">
        <v>0</v>
      </c>
      <c r="P3806">
        <f>O3806*_xlfn.XLOOKUP(K3806,AM:AM,AN:AN)</f>
        <v>0</v>
      </c>
      <c r="Q3806">
        <f>O3806*_xlfn.XLOOKUP(K3806,AM:AM,AO:AO)</f>
        <v>0</v>
      </c>
      <c r="R3806" t="str">
        <f>_xlfn.XLOOKUP(E3806,AF:AF,AG:AG)</f>
        <v>TURISMO EX MAR, S.A. DE C.V.</v>
      </c>
      <c r="S3806" t="str">
        <f>_xlfn.XLOOKUP(E3806,AF:AF,AI:AI)</f>
        <v>Mexico</v>
      </c>
      <c r="T3806">
        <f>WEEKNUM(G3806)</f>
        <v>52</v>
      </c>
      <c r="U3806">
        <f>YEAR(G3806)</f>
        <v>2025</v>
      </c>
      <c r="V3806" s="117">
        <f>IFERROR(Q3806/N3806,"0")</f>
        <v>0</v>
      </c>
    </row>
    <row r="3807" spans="1:22">
      <c r="A3807" t="str">
        <f>_xlfn.XLOOKUP(D3807,BN:BN,BO:BO)</f>
        <v>México</v>
      </c>
      <c r="B3807" t="s">
        <v>25</v>
      </c>
      <c r="C3807">
        <v>585</v>
      </c>
      <c r="D3807" t="str">
        <f>_xlfn.XLOOKUP(C3807,BH:BH,BI:BI)</f>
        <v>IsraelB</v>
      </c>
      <c r="E3807">
        <v>0</v>
      </c>
      <c r="F3807" t="s">
        <v>4318</v>
      </c>
      <c r="G3807" s="63">
        <v>45899</v>
      </c>
      <c r="H3807" s="63">
        <v>46024</v>
      </c>
      <c r="I3807" t="s">
        <v>396</v>
      </c>
      <c r="J3807" t="str">
        <f>_xlfn.XLOOKUP(I3807,AS:AS,AU:AU)</f>
        <v>Honorarios</v>
      </c>
      <c r="K3807" t="s">
        <v>30</v>
      </c>
      <c r="L3807">
        <v>658</v>
      </c>
      <c r="M3807">
        <f>L3807*_xlfn.XLOOKUP(K3807,AM:AM,AN:AN)</f>
        <v>31.584</v>
      </c>
      <c r="N3807">
        <f>L3807*_xlfn.XLOOKUP(K3807,AM:AM,AO:AO)</f>
        <v>36.847999999999999</v>
      </c>
      <c r="O3807">
        <v>658</v>
      </c>
      <c r="P3807">
        <f>O3807*_xlfn.XLOOKUP(K3807,AM:AM,AN:AN)</f>
        <v>31.584</v>
      </c>
      <c r="Q3807">
        <f>O3807*_xlfn.XLOOKUP(K3807,AM:AM,AO:AO)</f>
        <v>36.847999999999999</v>
      </c>
      <c r="R3807" t="str">
        <f>_xlfn.XLOOKUP(E3807,AF:AF,AG:AG)</f>
        <v>FEES</v>
      </c>
      <c r="S3807">
        <f>_xlfn.XLOOKUP(E3807,AF:AF,AI:AI)</f>
        <v>0</v>
      </c>
      <c r="T3807">
        <f>WEEKNUM(G3807)</f>
        <v>35</v>
      </c>
      <c r="U3807">
        <f>YEAR(G3807)</f>
        <v>2025</v>
      </c>
      <c r="V3807" s="117">
        <f>IFERROR(Q3807/N3807,"0")</f>
        <v>1</v>
      </c>
    </row>
    <row r="3808" spans="1:22">
      <c r="A3808" t="str">
        <f>_xlfn.XLOOKUP(D3808,BN:BN,BO:BO)</f>
        <v>México</v>
      </c>
      <c r="B3808" t="s">
        <v>25</v>
      </c>
      <c r="C3808">
        <v>585</v>
      </c>
      <c r="D3808" t="str">
        <f>_xlfn.XLOOKUP(C3808,BH:BH,BI:BI)</f>
        <v>IsraelB</v>
      </c>
      <c r="E3808">
        <v>28934</v>
      </c>
      <c r="F3808" t="s">
        <v>4319</v>
      </c>
      <c r="G3808" s="63">
        <v>46017</v>
      </c>
      <c r="H3808" s="63">
        <v>46017</v>
      </c>
      <c r="I3808" t="s">
        <v>366</v>
      </c>
      <c r="J3808" t="str">
        <f>_xlfn.XLOOKUP(I3808,AS:AS,AU:AU)</f>
        <v>Vuelos</v>
      </c>
      <c r="K3808" t="s">
        <v>30</v>
      </c>
      <c r="L3808">
        <v>531.76</v>
      </c>
      <c r="M3808">
        <f>L3808*_xlfn.XLOOKUP(K3808,AM:AM,AN:AN)</f>
        <v>25.524480000000001</v>
      </c>
      <c r="N3808">
        <f>L3808*_xlfn.XLOOKUP(K3808,AM:AM,AO:AO)</f>
        <v>29.778559999999999</v>
      </c>
      <c r="O3808">
        <v>0</v>
      </c>
      <c r="P3808">
        <f>O3808*_xlfn.XLOOKUP(K3808,AM:AM,AN:AN)</f>
        <v>0</v>
      </c>
      <c r="Q3808">
        <f>O3808*_xlfn.XLOOKUP(K3808,AM:AM,AO:AO)</f>
        <v>0</v>
      </c>
      <c r="R3808" t="str">
        <f>_xlfn.XLOOKUP(E3808,AF:AF,AG:AG)</f>
        <v>F1S USA</v>
      </c>
      <c r="S3808" t="str">
        <f>_xlfn.XLOOKUP(E3808,AF:AF,AI:AI)</f>
        <v>United States</v>
      </c>
      <c r="T3808">
        <f>WEEKNUM(G3808)</f>
        <v>52</v>
      </c>
      <c r="U3808">
        <f>YEAR(G3808)</f>
        <v>2025</v>
      </c>
      <c r="V3808" s="117">
        <f>IFERROR(Q3808/N3808,"0")</f>
        <v>0</v>
      </c>
    </row>
    <row r="3809" spans="1:22">
      <c r="A3809" t="str">
        <f>_xlfn.XLOOKUP(D3809,BN:BN,BO:BO)</f>
        <v>México</v>
      </c>
      <c r="B3809" t="s">
        <v>25</v>
      </c>
      <c r="C3809">
        <v>585</v>
      </c>
      <c r="D3809" t="str">
        <f>_xlfn.XLOOKUP(C3809,BH:BH,BI:BI)</f>
        <v>IsraelB</v>
      </c>
      <c r="E3809">
        <v>0</v>
      </c>
      <c r="F3809" t="s">
        <v>4320</v>
      </c>
      <c r="G3809" s="63">
        <v>45899</v>
      </c>
      <c r="H3809" s="63">
        <v>46024</v>
      </c>
      <c r="I3809" t="s">
        <v>396</v>
      </c>
      <c r="J3809" t="str">
        <f>_xlfn.XLOOKUP(I3809,AS:AS,AU:AU)</f>
        <v>Honorarios</v>
      </c>
      <c r="K3809" t="s">
        <v>30</v>
      </c>
      <c r="L3809">
        <v>650.29999999999995</v>
      </c>
      <c r="M3809">
        <f>L3809*_xlfn.XLOOKUP(K3809,AM:AM,AN:AN)</f>
        <v>31.214399999999998</v>
      </c>
      <c r="N3809">
        <f>L3809*_xlfn.XLOOKUP(K3809,AM:AM,AO:AO)</f>
        <v>36.416799999999995</v>
      </c>
      <c r="O3809">
        <v>650.29999999999995</v>
      </c>
      <c r="P3809">
        <f>O3809*_xlfn.XLOOKUP(K3809,AM:AM,AN:AN)</f>
        <v>31.214399999999998</v>
      </c>
      <c r="Q3809">
        <f>O3809*_xlfn.XLOOKUP(K3809,AM:AM,AO:AO)</f>
        <v>36.416799999999995</v>
      </c>
      <c r="R3809" t="str">
        <f>_xlfn.XLOOKUP(E3809,AF:AF,AG:AG)</f>
        <v>FEES</v>
      </c>
      <c r="S3809">
        <f>_xlfn.XLOOKUP(E3809,AF:AF,AI:AI)</f>
        <v>0</v>
      </c>
      <c r="T3809">
        <f>WEEKNUM(G3809)</f>
        <v>35</v>
      </c>
      <c r="U3809">
        <f>YEAR(G3809)</f>
        <v>2025</v>
      </c>
      <c r="V3809" s="117">
        <f>IFERROR(Q3809/N3809,"0")</f>
        <v>1</v>
      </c>
    </row>
    <row r="3810" spans="1:22">
      <c r="A3810" t="str">
        <f>_xlfn.XLOOKUP(D3810,BN:BN,BO:BO)</f>
        <v>México</v>
      </c>
      <c r="B3810" t="s">
        <v>25</v>
      </c>
      <c r="C3810">
        <v>585</v>
      </c>
      <c r="D3810" t="str">
        <f>_xlfn.XLOOKUP(C3810,BH:BH,BI:BI)</f>
        <v>IsraelB</v>
      </c>
      <c r="E3810">
        <v>28420</v>
      </c>
      <c r="F3810" t="s">
        <v>4321</v>
      </c>
      <c r="G3810" s="63">
        <v>45981</v>
      </c>
      <c r="H3810" s="63">
        <v>45984</v>
      </c>
      <c r="I3810" t="s">
        <v>471</v>
      </c>
      <c r="J3810" t="str">
        <f>_xlfn.XLOOKUP(I3810,AS:AS,AU:AU)</f>
        <v>Traslados</v>
      </c>
      <c r="K3810" t="s">
        <v>30</v>
      </c>
      <c r="L3810">
        <v>12219.69</v>
      </c>
      <c r="M3810">
        <f>L3810*_xlfn.XLOOKUP(K3810,AM:AM,AN:AN)</f>
        <v>586.54512</v>
      </c>
      <c r="N3810">
        <f>L3810*_xlfn.XLOOKUP(K3810,AM:AM,AO:AO)</f>
        <v>684.30264</v>
      </c>
      <c r="O3810">
        <v>1832.95</v>
      </c>
      <c r="P3810">
        <f>O3810*_xlfn.XLOOKUP(K3810,AM:AM,AN:AN)</f>
        <v>87.9816</v>
      </c>
      <c r="Q3810">
        <f>O3810*_xlfn.XLOOKUP(K3810,AM:AM,AO:AO)</f>
        <v>102.6452</v>
      </c>
      <c r="R3810" t="str">
        <f>_xlfn.XLOOKUP(E3810,AF:AF,AG:AG)</f>
        <v>SIXT MÉXICO</v>
      </c>
      <c r="S3810" t="str">
        <f>_xlfn.XLOOKUP(E3810,AF:AF,AI:AI)</f>
        <v>Mexico</v>
      </c>
      <c r="T3810">
        <f>WEEKNUM(G3810)</f>
        <v>47</v>
      </c>
      <c r="U3810">
        <f>YEAR(G3810)</f>
        <v>2025</v>
      </c>
      <c r="V3810" s="117">
        <f>IFERROR(Q3810/N3810,"0")</f>
        <v>0.14999971357702202</v>
      </c>
    </row>
    <row r="3811" spans="1:22">
      <c r="A3811" t="str">
        <f>_xlfn.XLOOKUP(D3811,BN:BN,BO:BO)</f>
        <v>México</v>
      </c>
      <c r="B3811" t="s">
        <v>25</v>
      </c>
      <c r="C3811">
        <v>586</v>
      </c>
      <c r="D3811" t="str">
        <f>_xlfn.XLOOKUP(C3811,BH:BH,BI:BI)</f>
        <v>VeronicaN</v>
      </c>
      <c r="E3811">
        <v>28934</v>
      </c>
      <c r="F3811" t="s">
        <v>4322</v>
      </c>
      <c r="G3811" s="63">
        <v>45914</v>
      </c>
      <c r="H3811" s="63" t="s">
        <v>218</v>
      </c>
      <c r="I3811" t="s">
        <v>366</v>
      </c>
      <c r="J3811" t="str">
        <f>_xlfn.XLOOKUP(I3811,AS:AS,AU:AU)</f>
        <v>Vuelos</v>
      </c>
      <c r="K3811" t="s">
        <v>33</v>
      </c>
      <c r="L3811">
        <v>650</v>
      </c>
      <c r="M3811">
        <f>L3811*_xlfn.XLOOKUP(K3811,AM:AM,AN:AN)</f>
        <v>559</v>
      </c>
      <c r="N3811">
        <f>L3811*_xlfn.XLOOKUP(K3811,AM:AM,AO:AO)</f>
        <v>650</v>
      </c>
      <c r="O3811">
        <v>0</v>
      </c>
      <c r="P3811">
        <f>O3811*_xlfn.XLOOKUP(K3811,AM:AM,AN:AN)</f>
        <v>0</v>
      </c>
      <c r="Q3811">
        <f>O3811*_xlfn.XLOOKUP(K3811,AM:AM,AO:AO)</f>
        <v>0</v>
      </c>
      <c r="R3811" t="str">
        <f>_xlfn.XLOOKUP(E3811,AF:AF,AG:AG)</f>
        <v>F1S USA</v>
      </c>
      <c r="S3811" t="str">
        <f>_xlfn.XLOOKUP(E3811,AF:AF,AI:AI)</f>
        <v>United States</v>
      </c>
      <c r="T3811">
        <f>WEEKNUM(G3811)</f>
        <v>38</v>
      </c>
      <c r="U3811">
        <f>YEAR(G3811)</f>
        <v>2025</v>
      </c>
      <c r="V3811" s="117">
        <f>IFERROR(Q3811/N3811,"0")</f>
        <v>0</v>
      </c>
    </row>
    <row r="3812" spans="1:22">
      <c r="A3812" t="str">
        <f>_xlfn.XLOOKUP(D3812,BN:BN,BO:BO)</f>
        <v>México</v>
      </c>
      <c r="B3812" t="s">
        <v>25</v>
      </c>
      <c r="C3812">
        <v>586</v>
      </c>
      <c r="D3812" t="str">
        <f>_xlfn.XLOOKUP(C3812,BH:BH,BI:BI)</f>
        <v>VeronicaN</v>
      </c>
      <c r="E3812">
        <v>28934</v>
      </c>
      <c r="F3812" t="s">
        <v>4323</v>
      </c>
      <c r="G3812" s="63">
        <v>45914</v>
      </c>
      <c r="H3812" s="63" t="s">
        <v>218</v>
      </c>
      <c r="I3812" t="s">
        <v>366</v>
      </c>
      <c r="J3812" t="str">
        <f>_xlfn.XLOOKUP(I3812,AS:AS,AU:AU)</f>
        <v>Vuelos</v>
      </c>
      <c r="K3812" t="s">
        <v>33</v>
      </c>
      <c r="L3812">
        <v>650</v>
      </c>
      <c r="M3812">
        <f>L3812*_xlfn.XLOOKUP(K3812,AM:AM,AN:AN)</f>
        <v>559</v>
      </c>
      <c r="N3812">
        <f>L3812*_xlfn.XLOOKUP(K3812,AM:AM,AO:AO)</f>
        <v>650</v>
      </c>
      <c r="O3812">
        <v>0</v>
      </c>
      <c r="P3812">
        <f>O3812*_xlfn.XLOOKUP(K3812,AM:AM,AN:AN)</f>
        <v>0</v>
      </c>
      <c r="Q3812">
        <f>O3812*_xlfn.XLOOKUP(K3812,AM:AM,AO:AO)</f>
        <v>0</v>
      </c>
      <c r="R3812" t="str">
        <f>_xlfn.XLOOKUP(E3812,AF:AF,AG:AG)</f>
        <v>F1S USA</v>
      </c>
      <c r="S3812" t="str">
        <f>_xlfn.XLOOKUP(E3812,AF:AF,AI:AI)</f>
        <v>United States</v>
      </c>
      <c r="T3812">
        <f>WEEKNUM(G3812)</f>
        <v>38</v>
      </c>
      <c r="U3812">
        <f>YEAR(G3812)</f>
        <v>2025</v>
      </c>
      <c r="V3812" s="117">
        <f>IFERROR(Q3812/N3812,"0")</f>
        <v>0</v>
      </c>
    </row>
    <row r="3813" spans="1:22">
      <c r="A3813" t="str">
        <f>_xlfn.XLOOKUP(D3813,BN:BN,BO:BO)</f>
        <v>México</v>
      </c>
      <c r="B3813" t="s">
        <v>25</v>
      </c>
      <c r="C3813">
        <v>586</v>
      </c>
      <c r="D3813" t="str">
        <f>_xlfn.XLOOKUP(C3813,BH:BH,BI:BI)</f>
        <v>VeronicaN</v>
      </c>
      <c r="E3813">
        <v>25780</v>
      </c>
      <c r="F3813" t="s">
        <v>4324</v>
      </c>
      <c r="G3813" s="63">
        <v>45901</v>
      </c>
      <c r="H3813" s="63">
        <v>45901</v>
      </c>
      <c r="I3813" t="s">
        <v>425</v>
      </c>
      <c r="J3813" t="str">
        <f>_xlfn.XLOOKUP(I3813,AS:AS,AU:AU)</f>
        <v>Traslados</v>
      </c>
      <c r="K3813" t="s">
        <v>33</v>
      </c>
      <c r="L3813">
        <v>235</v>
      </c>
      <c r="M3813">
        <f>L3813*_xlfn.XLOOKUP(K3813,AM:AM,AN:AN)</f>
        <v>202.1</v>
      </c>
      <c r="N3813">
        <f>L3813*_xlfn.XLOOKUP(K3813,AM:AM,AO:AO)</f>
        <v>235</v>
      </c>
      <c r="O3813">
        <v>35.25</v>
      </c>
      <c r="P3813">
        <f>O3813*_xlfn.XLOOKUP(K3813,AM:AM,AN:AN)</f>
        <v>30.315000000000001</v>
      </c>
      <c r="Q3813">
        <f>O3813*_xlfn.XLOOKUP(K3813,AM:AM,AO:AO)</f>
        <v>35.25</v>
      </c>
      <c r="R3813" t="str">
        <f>_xlfn.XLOOKUP(E3813,AF:AF,AG:AG)</f>
        <v>ROLZO</v>
      </c>
      <c r="S3813" t="str">
        <f>_xlfn.XLOOKUP(E3813,AF:AF,AI:AI)</f>
        <v>United Kingdom</v>
      </c>
      <c r="T3813">
        <f>WEEKNUM(G3813)</f>
        <v>36</v>
      </c>
      <c r="U3813">
        <f>YEAR(G3813)</f>
        <v>2025</v>
      </c>
      <c r="V3813" s="117">
        <f>IFERROR(Q3813/N3813,"0")</f>
        <v>0.15</v>
      </c>
    </row>
    <row r="3814" spans="1:22">
      <c r="A3814" t="str">
        <f>_xlfn.XLOOKUP(D3814,BN:BN,BO:BO)</f>
        <v>México</v>
      </c>
      <c r="B3814" t="s">
        <v>25</v>
      </c>
      <c r="C3814">
        <v>586</v>
      </c>
      <c r="D3814" t="str">
        <f>_xlfn.XLOOKUP(C3814,BH:BH,BI:BI)</f>
        <v>VeronicaN</v>
      </c>
      <c r="E3814">
        <v>28934</v>
      </c>
      <c r="F3814" t="s">
        <v>4322</v>
      </c>
      <c r="G3814" s="63">
        <v>45919</v>
      </c>
      <c r="H3814" s="63" t="s">
        <v>218</v>
      </c>
      <c r="I3814" t="s">
        <v>366</v>
      </c>
      <c r="J3814" t="str">
        <f>_xlfn.XLOOKUP(I3814,AS:AS,AU:AU)</f>
        <v>Vuelos</v>
      </c>
      <c r="K3814" t="s">
        <v>33</v>
      </c>
      <c r="L3814">
        <v>425.8</v>
      </c>
      <c r="M3814">
        <f>L3814*_xlfn.XLOOKUP(K3814,AM:AM,AN:AN)</f>
        <v>366.18799999999999</v>
      </c>
      <c r="N3814">
        <f>L3814*_xlfn.XLOOKUP(K3814,AM:AM,AO:AO)</f>
        <v>425.8</v>
      </c>
      <c r="O3814">
        <v>0</v>
      </c>
      <c r="P3814">
        <f>O3814*_xlfn.XLOOKUP(K3814,AM:AM,AN:AN)</f>
        <v>0</v>
      </c>
      <c r="Q3814">
        <f>O3814*_xlfn.XLOOKUP(K3814,AM:AM,AO:AO)</f>
        <v>0</v>
      </c>
      <c r="R3814" t="str">
        <f>_xlfn.XLOOKUP(E3814,AF:AF,AG:AG)</f>
        <v>F1S USA</v>
      </c>
      <c r="S3814" t="str">
        <f>_xlfn.XLOOKUP(E3814,AF:AF,AI:AI)</f>
        <v>United States</v>
      </c>
      <c r="T3814">
        <f>WEEKNUM(G3814)</f>
        <v>38</v>
      </c>
      <c r="U3814">
        <f>YEAR(G3814)</f>
        <v>2025</v>
      </c>
      <c r="V3814" s="117">
        <f>IFERROR(Q3814/N3814,"0")</f>
        <v>0</v>
      </c>
    </row>
    <row r="3815" spans="1:22">
      <c r="A3815" t="str">
        <f>_xlfn.XLOOKUP(D3815,BN:BN,BO:BO)</f>
        <v>México</v>
      </c>
      <c r="B3815" t="s">
        <v>25</v>
      </c>
      <c r="C3815">
        <v>586</v>
      </c>
      <c r="D3815" t="str">
        <f>_xlfn.XLOOKUP(C3815,BH:BH,BI:BI)</f>
        <v>VeronicaN</v>
      </c>
      <c r="E3815">
        <v>28934</v>
      </c>
      <c r="F3815" t="s">
        <v>4323</v>
      </c>
      <c r="G3815" s="63">
        <v>45919</v>
      </c>
      <c r="H3815" s="63" t="s">
        <v>218</v>
      </c>
      <c r="I3815" t="s">
        <v>366</v>
      </c>
      <c r="J3815" t="str">
        <f>_xlfn.XLOOKUP(I3815,AS:AS,AU:AU)</f>
        <v>Vuelos</v>
      </c>
      <c r="K3815" t="s">
        <v>33</v>
      </c>
      <c r="L3815">
        <v>425.8</v>
      </c>
      <c r="M3815">
        <f>L3815*_xlfn.XLOOKUP(K3815,AM:AM,AN:AN)</f>
        <v>366.18799999999999</v>
      </c>
      <c r="N3815">
        <f>L3815*_xlfn.XLOOKUP(K3815,AM:AM,AO:AO)</f>
        <v>425.8</v>
      </c>
      <c r="O3815">
        <v>0</v>
      </c>
      <c r="P3815">
        <f>O3815*_xlfn.XLOOKUP(K3815,AM:AM,AN:AN)</f>
        <v>0</v>
      </c>
      <c r="Q3815">
        <f>O3815*_xlfn.XLOOKUP(K3815,AM:AM,AO:AO)</f>
        <v>0</v>
      </c>
      <c r="R3815" t="str">
        <f>_xlfn.XLOOKUP(E3815,AF:AF,AG:AG)</f>
        <v>F1S USA</v>
      </c>
      <c r="S3815" t="str">
        <f>_xlfn.XLOOKUP(E3815,AF:AF,AI:AI)</f>
        <v>United States</v>
      </c>
      <c r="T3815">
        <f>WEEKNUM(G3815)</f>
        <v>38</v>
      </c>
      <c r="U3815">
        <f>YEAR(G3815)</f>
        <v>2025</v>
      </c>
      <c r="V3815" s="117">
        <f>IFERROR(Q3815/N3815,"0")</f>
        <v>0</v>
      </c>
    </row>
    <row r="3816" spans="1:22">
      <c r="A3816" t="str">
        <f>_xlfn.XLOOKUP(D3816,BN:BN,BO:BO)</f>
        <v>México</v>
      </c>
      <c r="B3816" t="s">
        <v>25</v>
      </c>
      <c r="C3816">
        <v>586</v>
      </c>
      <c r="D3816" t="str">
        <f>_xlfn.XLOOKUP(C3816,BH:BH,BI:BI)</f>
        <v>VeronicaN</v>
      </c>
      <c r="E3816">
        <v>28934</v>
      </c>
      <c r="F3816" t="s">
        <v>4325</v>
      </c>
      <c r="G3816" s="63">
        <v>45894</v>
      </c>
      <c r="H3816" s="63" t="s">
        <v>218</v>
      </c>
      <c r="I3816" t="s">
        <v>366</v>
      </c>
      <c r="J3816" t="str">
        <f>_xlfn.XLOOKUP(I3816,AS:AS,AU:AU)</f>
        <v>Vuelos</v>
      </c>
      <c r="K3816" t="s">
        <v>33</v>
      </c>
      <c r="L3816">
        <v>27.9</v>
      </c>
      <c r="M3816">
        <f>L3816*_xlfn.XLOOKUP(K3816,AM:AM,AN:AN)</f>
        <v>23.994</v>
      </c>
      <c r="N3816">
        <f>L3816*_xlfn.XLOOKUP(K3816,AM:AM,AO:AO)</f>
        <v>27.9</v>
      </c>
      <c r="O3816">
        <v>0</v>
      </c>
      <c r="P3816">
        <f>O3816*_xlfn.XLOOKUP(K3816,AM:AM,AN:AN)</f>
        <v>0</v>
      </c>
      <c r="Q3816">
        <f>O3816*_xlfn.XLOOKUP(K3816,AM:AM,AO:AO)</f>
        <v>0</v>
      </c>
      <c r="R3816" t="str">
        <f>_xlfn.XLOOKUP(E3816,AF:AF,AG:AG)</f>
        <v>F1S USA</v>
      </c>
      <c r="S3816" t="str">
        <f>_xlfn.XLOOKUP(E3816,AF:AF,AI:AI)</f>
        <v>United States</v>
      </c>
      <c r="T3816">
        <f>WEEKNUM(G3816)</f>
        <v>35</v>
      </c>
      <c r="U3816">
        <f>YEAR(G3816)</f>
        <v>2025</v>
      </c>
      <c r="V3816" s="117">
        <f>IFERROR(Q3816/N3816,"0")</f>
        <v>0</v>
      </c>
    </row>
    <row r="3817" spans="1:22">
      <c r="A3817" t="str">
        <f>_xlfn.XLOOKUP(D3817,BN:BN,BO:BO)</f>
        <v>México</v>
      </c>
      <c r="B3817" t="s">
        <v>25</v>
      </c>
      <c r="C3817">
        <v>586</v>
      </c>
      <c r="D3817" t="str">
        <f>_xlfn.XLOOKUP(C3817,BH:BH,BI:BI)</f>
        <v>VeronicaN</v>
      </c>
      <c r="E3817">
        <v>28934</v>
      </c>
      <c r="F3817" t="s">
        <v>4326</v>
      </c>
      <c r="G3817" s="63">
        <v>45894</v>
      </c>
      <c r="H3817" s="63" t="s">
        <v>218</v>
      </c>
      <c r="I3817" t="s">
        <v>366</v>
      </c>
      <c r="J3817" t="str">
        <f>_xlfn.XLOOKUP(I3817,AS:AS,AU:AU)</f>
        <v>Vuelos</v>
      </c>
      <c r="K3817" t="s">
        <v>33</v>
      </c>
      <c r="L3817">
        <v>27.9</v>
      </c>
      <c r="M3817">
        <f>L3817*_xlfn.XLOOKUP(K3817,AM:AM,AN:AN)</f>
        <v>23.994</v>
      </c>
      <c r="N3817">
        <f>L3817*_xlfn.XLOOKUP(K3817,AM:AM,AO:AO)</f>
        <v>27.9</v>
      </c>
      <c r="O3817">
        <v>0</v>
      </c>
      <c r="P3817">
        <f>O3817*_xlfn.XLOOKUP(K3817,AM:AM,AN:AN)</f>
        <v>0</v>
      </c>
      <c r="Q3817">
        <f>O3817*_xlfn.XLOOKUP(K3817,AM:AM,AO:AO)</f>
        <v>0</v>
      </c>
      <c r="R3817" t="str">
        <f>_xlfn.XLOOKUP(E3817,AF:AF,AG:AG)</f>
        <v>F1S USA</v>
      </c>
      <c r="S3817" t="str">
        <f>_xlfn.XLOOKUP(E3817,AF:AF,AI:AI)</f>
        <v>United States</v>
      </c>
      <c r="T3817">
        <f>WEEKNUM(G3817)</f>
        <v>35</v>
      </c>
      <c r="U3817">
        <f>YEAR(G3817)</f>
        <v>2025</v>
      </c>
      <c r="V3817" s="117">
        <f>IFERROR(Q3817/N3817,"0")</f>
        <v>0</v>
      </c>
    </row>
    <row r="3818" spans="1:22">
      <c r="A3818" t="str">
        <f>_xlfn.XLOOKUP(D3818,BN:BN,BO:BO)</f>
        <v>México</v>
      </c>
      <c r="B3818" t="s">
        <v>25</v>
      </c>
      <c r="C3818">
        <v>586</v>
      </c>
      <c r="D3818" t="str">
        <f>_xlfn.XLOOKUP(C3818,BH:BH,BI:BI)</f>
        <v>VeronicaN</v>
      </c>
      <c r="E3818">
        <v>25780</v>
      </c>
      <c r="F3818" t="s">
        <v>4327</v>
      </c>
      <c r="G3818" s="63">
        <v>45907</v>
      </c>
      <c r="H3818" s="63">
        <v>45907</v>
      </c>
      <c r="I3818" t="s">
        <v>425</v>
      </c>
      <c r="J3818" t="str">
        <f>_xlfn.XLOOKUP(I3818,AS:AS,AU:AU)</f>
        <v>Traslados</v>
      </c>
      <c r="K3818" t="s">
        <v>33</v>
      </c>
      <c r="L3818">
        <v>235</v>
      </c>
      <c r="M3818">
        <f>L3818*_xlfn.XLOOKUP(K3818,AM:AM,AN:AN)</f>
        <v>202.1</v>
      </c>
      <c r="N3818">
        <f>L3818*_xlfn.XLOOKUP(K3818,AM:AM,AO:AO)</f>
        <v>235</v>
      </c>
      <c r="O3818">
        <v>35.25</v>
      </c>
      <c r="P3818">
        <f>O3818*_xlfn.XLOOKUP(K3818,AM:AM,AN:AN)</f>
        <v>30.315000000000001</v>
      </c>
      <c r="Q3818">
        <f>O3818*_xlfn.XLOOKUP(K3818,AM:AM,AO:AO)</f>
        <v>35.25</v>
      </c>
      <c r="R3818" t="str">
        <f>_xlfn.XLOOKUP(E3818,AF:AF,AG:AG)</f>
        <v>ROLZO</v>
      </c>
      <c r="S3818" t="str">
        <f>_xlfn.XLOOKUP(E3818,AF:AF,AI:AI)</f>
        <v>United Kingdom</v>
      </c>
      <c r="T3818">
        <f>WEEKNUM(G3818)</f>
        <v>37</v>
      </c>
      <c r="U3818">
        <f>YEAR(G3818)</f>
        <v>2025</v>
      </c>
      <c r="V3818" s="117">
        <f>IFERROR(Q3818/N3818,"0")</f>
        <v>0.15</v>
      </c>
    </row>
    <row r="3819" spans="1:22">
      <c r="A3819" t="str">
        <f>_xlfn.XLOOKUP(D3819,BN:BN,BO:BO)</f>
        <v>México</v>
      </c>
      <c r="B3819" t="s">
        <v>25</v>
      </c>
      <c r="C3819">
        <v>586</v>
      </c>
      <c r="D3819" t="str">
        <f>_xlfn.XLOOKUP(C3819,BH:BH,BI:BI)</f>
        <v>VeronicaN</v>
      </c>
      <c r="E3819">
        <v>25780</v>
      </c>
      <c r="F3819" t="s">
        <v>4328</v>
      </c>
      <c r="G3819" s="63">
        <v>45919</v>
      </c>
      <c r="H3819" s="63">
        <v>45919</v>
      </c>
      <c r="I3819" t="s">
        <v>425</v>
      </c>
      <c r="J3819" t="str">
        <f>_xlfn.XLOOKUP(I3819,AS:AS,AU:AU)</f>
        <v>Traslados</v>
      </c>
      <c r="K3819" t="s">
        <v>33</v>
      </c>
      <c r="L3819">
        <v>150</v>
      </c>
      <c r="M3819">
        <f>L3819*_xlfn.XLOOKUP(K3819,AM:AM,AN:AN)</f>
        <v>129</v>
      </c>
      <c r="N3819">
        <f>L3819*_xlfn.XLOOKUP(K3819,AM:AM,AO:AO)</f>
        <v>150</v>
      </c>
      <c r="O3819">
        <v>22.5</v>
      </c>
      <c r="P3819">
        <f>O3819*_xlfn.XLOOKUP(K3819,AM:AM,AN:AN)</f>
        <v>19.350000000000001</v>
      </c>
      <c r="Q3819">
        <f>O3819*_xlfn.XLOOKUP(K3819,AM:AM,AO:AO)</f>
        <v>22.5</v>
      </c>
      <c r="R3819" t="str">
        <f>_xlfn.XLOOKUP(E3819,AF:AF,AG:AG)</f>
        <v>ROLZO</v>
      </c>
      <c r="S3819" t="str">
        <f>_xlfn.XLOOKUP(E3819,AF:AF,AI:AI)</f>
        <v>United Kingdom</v>
      </c>
      <c r="T3819">
        <f>WEEKNUM(G3819)</f>
        <v>38</v>
      </c>
      <c r="U3819">
        <f>YEAR(G3819)</f>
        <v>2025</v>
      </c>
      <c r="V3819" s="117">
        <f>IFERROR(Q3819/N3819,"0")</f>
        <v>0.15</v>
      </c>
    </row>
    <row r="3820" spans="1:22">
      <c r="A3820" t="str">
        <f>_xlfn.XLOOKUP(D3820,BN:BN,BO:BO)</f>
        <v>México</v>
      </c>
      <c r="B3820" t="s">
        <v>25</v>
      </c>
      <c r="C3820">
        <v>586</v>
      </c>
      <c r="D3820" t="str">
        <f>_xlfn.XLOOKUP(C3820,BH:BH,BI:BI)</f>
        <v>VeronicaN</v>
      </c>
      <c r="E3820">
        <v>25780</v>
      </c>
      <c r="F3820" t="s">
        <v>4329</v>
      </c>
      <c r="G3820" s="63">
        <v>45926</v>
      </c>
      <c r="H3820" s="63">
        <v>45926</v>
      </c>
      <c r="I3820" t="s">
        <v>425</v>
      </c>
      <c r="J3820" t="str">
        <f>_xlfn.XLOOKUP(I3820,AS:AS,AU:AU)</f>
        <v>Traslados</v>
      </c>
      <c r="K3820" t="s">
        <v>33</v>
      </c>
      <c r="L3820">
        <v>150</v>
      </c>
      <c r="M3820">
        <f>L3820*_xlfn.XLOOKUP(K3820,AM:AM,AN:AN)</f>
        <v>129</v>
      </c>
      <c r="N3820">
        <f>L3820*_xlfn.XLOOKUP(K3820,AM:AM,AO:AO)</f>
        <v>150</v>
      </c>
      <c r="O3820">
        <v>22.5</v>
      </c>
      <c r="P3820">
        <f>O3820*_xlfn.XLOOKUP(K3820,AM:AM,AN:AN)</f>
        <v>19.350000000000001</v>
      </c>
      <c r="Q3820">
        <f>O3820*_xlfn.XLOOKUP(K3820,AM:AM,AO:AO)</f>
        <v>22.5</v>
      </c>
      <c r="R3820" t="str">
        <f>_xlfn.XLOOKUP(E3820,AF:AF,AG:AG)</f>
        <v>ROLZO</v>
      </c>
      <c r="S3820" t="str">
        <f>_xlfn.XLOOKUP(E3820,AF:AF,AI:AI)</f>
        <v>United Kingdom</v>
      </c>
      <c r="T3820">
        <f>WEEKNUM(G3820)</f>
        <v>39</v>
      </c>
      <c r="U3820">
        <f>YEAR(G3820)</f>
        <v>2025</v>
      </c>
      <c r="V3820" s="117">
        <f>IFERROR(Q3820/N3820,"0")</f>
        <v>0.15</v>
      </c>
    </row>
    <row r="3821" spans="1:22">
      <c r="A3821" t="str">
        <f>_xlfn.XLOOKUP(D3821,BN:BN,BO:BO)</f>
        <v>México</v>
      </c>
      <c r="B3821" t="s">
        <v>25</v>
      </c>
      <c r="C3821">
        <v>586</v>
      </c>
      <c r="D3821" t="str">
        <f>_xlfn.XLOOKUP(C3821,BH:BH,BI:BI)</f>
        <v>VeronicaN</v>
      </c>
      <c r="E3821">
        <v>25780</v>
      </c>
      <c r="F3821" t="s">
        <v>4330</v>
      </c>
      <c r="G3821" s="63">
        <v>45926</v>
      </c>
      <c r="H3821" s="63">
        <v>45926</v>
      </c>
      <c r="I3821" t="s">
        <v>425</v>
      </c>
      <c r="J3821" t="str">
        <f>_xlfn.XLOOKUP(I3821,AS:AS,AU:AU)</f>
        <v>Traslados</v>
      </c>
      <c r="K3821" t="s">
        <v>33</v>
      </c>
      <c r="L3821">
        <v>5</v>
      </c>
      <c r="M3821">
        <f>L3821*_xlfn.XLOOKUP(K3821,AM:AM,AN:AN)</f>
        <v>4.3</v>
      </c>
      <c r="N3821">
        <f>L3821*_xlfn.XLOOKUP(K3821,AM:AM,AO:AO)</f>
        <v>5</v>
      </c>
      <c r="O3821">
        <v>0.75</v>
      </c>
      <c r="P3821">
        <f>O3821*_xlfn.XLOOKUP(K3821,AM:AM,AN:AN)</f>
        <v>0.64500000000000002</v>
      </c>
      <c r="Q3821">
        <f>O3821*_xlfn.XLOOKUP(K3821,AM:AM,AO:AO)</f>
        <v>0.75</v>
      </c>
      <c r="R3821" t="str">
        <f>_xlfn.XLOOKUP(E3821,AF:AF,AG:AG)</f>
        <v>ROLZO</v>
      </c>
      <c r="S3821" t="str">
        <f>_xlfn.XLOOKUP(E3821,AF:AF,AI:AI)</f>
        <v>United Kingdom</v>
      </c>
      <c r="T3821">
        <f>WEEKNUM(G3821)</f>
        <v>39</v>
      </c>
      <c r="U3821">
        <f>YEAR(G3821)</f>
        <v>2025</v>
      </c>
      <c r="V3821" s="117">
        <f>IFERROR(Q3821/N3821,"0")</f>
        <v>0.15</v>
      </c>
    </row>
    <row r="3822" spans="1:22">
      <c r="A3822" t="str">
        <f>_xlfn.XLOOKUP(D3822,BN:BN,BO:BO)</f>
        <v>México</v>
      </c>
      <c r="B3822" t="s">
        <v>25</v>
      </c>
      <c r="C3822">
        <v>586</v>
      </c>
      <c r="D3822" t="str">
        <f>_xlfn.XLOOKUP(C3822,BH:BH,BI:BI)</f>
        <v>VeronicaN</v>
      </c>
      <c r="E3822">
        <v>25780</v>
      </c>
      <c r="F3822" t="s">
        <v>4331</v>
      </c>
      <c r="G3822" s="63">
        <v>45907</v>
      </c>
      <c r="H3822" s="63">
        <v>45907</v>
      </c>
      <c r="I3822" t="s">
        <v>425</v>
      </c>
      <c r="J3822" t="str">
        <f>_xlfn.XLOOKUP(I3822,AS:AS,AU:AU)</f>
        <v>Traslados</v>
      </c>
      <c r="K3822" t="s">
        <v>33</v>
      </c>
      <c r="L3822">
        <v>235</v>
      </c>
      <c r="M3822">
        <f>L3822*_xlfn.XLOOKUP(K3822,AM:AM,AN:AN)</f>
        <v>202.1</v>
      </c>
      <c r="N3822">
        <f>L3822*_xlfn.XLOOKUP(K3822,AM:AM,AO:AO)</f>
        <v>235</v>
      </c>
      <c r="O3822">
        <v>35.25</v>
      </c>
      <c r="P3822">
        <f>O3822*_xlfn.XLOOKUP(K3822,AM:AM,AN:AN)</f>
        <v>30.315000000000001</v>
      </c>
      <c r="Q3822">
        <f>O3822*_xlfn.XLOOKUP(K3822,AM:AM,AO:AO)</f>
        <v>35.25</v>
      </c>
      <c r="R3822" t="str">
        <f>_xlfn.XLOOKUP(E3822,AF:AF,AG:AG)</f>
        <v>ROLZO</v>
      </c>
      <c r="S3822" t="str">
        <f>_xlfn.XLOOKUP(E3822,AF:AF,AI:AI)</f>
        <v>United Kingdom</v>
      </c>
      <c r="T3822">
        <f>WEEKNUM(G3822)</f>
        <v>37</v>
      </c>
      <c r="U3822">
        <f>YEAR(G3822)</f>
        <v>2025</v>
      </c>
      <c r="V3822" s="117">
        <f>IFERROR(Q3822/N3822,"0")</f>
        <v>0.15</v>
      </c>
    </row>
    <row r="3823" spans="1:22">
      <c r="A3823" t="str">
        <f>_xlfn.XLOOKUP(D3823,BN:BN,BO:BO)</f>
        <v>México</v>
      </c>
      <c r="B3823" t="s">
        <v>25</v>
      </c>
      <c r="C3823">
        <v>587</v>
      </c>
      <c r="D3823" t="str">
        <f>_xlfn.XLOOKUP(C3823,BH:BH,BI:BI)</f>
        <v>MariellaP</v>
      </c>
      <c r="E3823">
        <v>30495</v>
      </c>
      <c r="F3823" t="s">
        <v>3028</v>
      </c>
      <c r="G3823" s="63">
        <v>45891</v>
      </c>
      <c r="H3823" s="63">
        <v>45892</v>
      </c>
      <c r="I3823" t="s">
        <v>376</v>
      </c>
      <c r="J3823" t="str">
        <f>_xlfn.XLOOKUP(I3823,AS:AS,AU:AU)</f>
        <v>Hotel</v>
      </c>
      <c r="K3823" t="s">
        <v>33</v>
      </c>
      <c r="L3823">
        <v>1971.8</v>
      </c>
      <c r="M3823">
        <f>L3823*_xlfn.XLOOKUP(K3823,AM:AM,AN:AN)</f>
        <v>1695.748</v>
      </c>
      <c r="N3823">
        <f>L3823*_xlfn.XLOOKUP(K3823,AM:AM,AO:AO)</f>
        <v>1971.8</v>
      </c>
      <c r="O3823">
        <v>149.93</v>
      </c>
      <c r="P3823">
        <f>O3823*_xlfn.XLOOKUP(K3823,AM:AM,AN:AN)</f>
        <v>128.93979999999999</v>
      </c>
      <c r="Q3823">
        <f>O3823*_xlfn.XLOOKUP(K3823,AM:AM,AO:AO)</f>
        <v>149.93</v>
      </c>
      <c r="R3823" t="str">
        <f>_xlfn.XLOOKUP(E3823,AF:AF,AG:AG)</f>
        <v>DORADO BEACH, A RITZ CARLTON RESERVE</v>
      </c>
      <c r="S3823" t="str">
        <f>_xlfn.XLOOKUP(E3823,AF:AF,AI:AI)</f>
        <v>Puerto Rico</v>
      </c>
      <c r="T3823">
        <f>WEEKNUM(G3823)</f>
        <v>34</v>
      </c>
      <c r="U3823">
        <f>YEAR(G3823)</f>
        <v>2025</v>
      </c>
      <c r="V3823" s="117">
        <f>IFERROR(Q3823/N3823,"0")</f>
        <v>7.6037123440511209E-2</v>
      </c>
    </row>
    <row r="3824" spans="1:22">
      <c r="A3824" t="str">
        <f>_xlfn.XLOOKUP(D3824,BN:BN,BO:BO)</f>
        <v>México</v>
      </c>
      <c r="B3824" t="s">
        <v>25</v>
      </c>
      <c r="C3824">
        <v>588</v>
      </c>
      <c r="D3824" t="str">
        <f>_xlfn.XLOOKUP(C3824,BH:BH,BI:BI)</f>
        <v>LuisHdz</v>
      </c>
      <c r="E3824">
        <v>30327</v>
      </c>
      <c r="F3824" t="s">
        <v>4332</v>
      </c>
      <c r="G3824" s="63">
        <v>45913</v>
      </c>
      <c r="H3824" s="63">
        <v>45915</v>
      </c>
      <c r="I3824" t="s">
        <v>376</v>
      </c>
      <c r="J3824" t="str">
        <f>_xlfn.XLOOKUP(I3824,AS:AS,AU:AU)</f>
        <v>Hotel</v>
      </c>
      <c r="K3824" t="s">
        <v>27</v>
      </c>
      <c r="L3824">
        <v>283.3</v>
      </c>
      <c r="M3824">
        <f>L3824*_xlfn.XLOOKUP(K3824,AM:AM,AN:AN)</f>
        <v>283.3</v>
      </c>
      <c r="N3824">
        <f>L3824*_xlfn.XLOOKUP(K3824,AM:AM,AO:AO)</f>
        <v>328.62799999999999</v>
      </c>
      <c r="O3824">
        <v>16.2</v>
      </c>
      <c r="P3824">
        <f>O3824*_xlfn.XLOOKUP(K3824,AM:AM,AN:AN)</f>
        <v>16.2</v>
      </c>
      <c r="Q3824">
        <f>O3824*_xlfn.XLOOKUP(K3824,AM:AM,AO:AO)</f>
        <v>18.791999999999998</v>
      </c>
      <c r="R3824" t="str">
        <f>_xlfn.XLOOKUP(E3824,AF:AF,AG:AG)</f>
        <v>HOTEL DE LA CITÉ ROYALE RESTAURANT AND SPA</v>
      </c>
      <c r="S3824" t="str">
        <f>_xlfn.XLOOKUP(E3824,AF:AF,AI:AI)</f>
        <v>France</v>
      </c>
      <c r="T3824">
        <f>WEEKNUM(G3824)</f>
        <v>37</v>
      </c>
      <c r="U3824">
        <f>YEAR(G3824)</f>
        <v>2025</v>
      </c>
      <c r="V3824" s="117">
        <f>IFERROR(Q3824/N3824,"0")</f>
        <v>5.7183198023296855E-2</v>
      </c>
    </row>
    <row r="3825" spans="1:22">
      <c r="A3825" t="str">
        <f>_xlfn.XLOOKUP(D3825,BN:BN,BO:BO)</f>
        <v>México</v>
      </c>
      <c r="B3825" t="s">
        <v>25</v>
      </c>
      <c r="C3825">
        <v>588</v>
      </c>
      <c r="D3825" t="str">
        <f>_xlfn.XLOOKUP(C3825,BH:BH,BI:BI)</f>
        <v>LuisHdz</v>
      </c>
      <c r="E3825">
        <v>30327</v>
      </c>
      <c r="F3825" t="s">
        <v>4333</v>
      </c>
      <c r="G3825" s="63">
        <v>45912</v>
      </c>
      <c r="H3825" s="63">
        <v>45913</v>
      </c>
      <c r="I3825" t="s">
        <v>376</v>
      </c>
      <c r="J3825" t="str">
        <f>_xlfn.XLOOKUP(I3825,AS:AS,AU:AU)</f>
        <v>Hotel</v>
      </c>
      <c r="K3825" t="s">
        <v>27</v>
      </c>
      <c r="L3825">
        <v>145.69999999999999</v>
      </c>
      <c r="M3825">
        <f>L3825*_xlfn.XLOOKUP(K3825,AM:AM,AN:AN)</f>
        <v>145.69999999999999</v>
      </c>
      <c r="N3825">
        <f>L3825*_xlfn.XLOOKUP(K3825,AM:AM,AO:AO)</f>
        <v>169.01199999999997</v>
      </c>
      <c r="O3825">
        <v>14.31</v>
      </c>
      <c r="P3825">
        <f>O3825*_xlfn.XLOOKUP(K3825,AM:AM,AN:AN)</f>
        <v>14.31</v>
      </c>
      <c r="Q3825">
        <f>O3825*_xlfn.XLOOKUP(K3825,AM:AM,AO:AO)</f>
        <v>16.599599999999999</v>
      </c>
      <c r="R3825" t="str">
        <f>_xlfn.XLOOKUP(E3825,AF:AF,AG:AG)</f>
        <v>HOTEL DE LA CITÉ ROYALE RESTAURANT AND SPA</v>
      </c>
      <c r="S3825" t="str">
        <f>_xlfn.XLOOKUP(E3825,AF:AF,AI:AI)</f>
        <v>France</v>
      </c>
      <c r="T3825">
        <f>WEEKNUM(G3825)</f>
        <v>37</v>
      </c>
      <c r="U3825">
        <f>YEAR(G3825)</f>
        <v>2025</v>
      </c>
      <c r="V3825" s="117">
        <f>IFERROR(Q3825/N3825,"0")</f>
        <v>9.8215511324639682E-2</v>
      </c>
    </row>
    <row r="3826" spans="1:22">
      <c r="A3826" t="str">
        <f>_xlfn.XLOOKUP(D3826,BN:BN,BO:BO)</f>
        <v>México</v>
      </c>
      <c r="B3826" t="s">
        <v>25</v>
      </c>
      <c r="C3826">
        <v>588</v>
      </c>
      <c r="D3826" t="str">
        <f>_xlfn.XLOOKUP(C3826,BH:BH,BI:BI)</f>
        <v>LuisHdz</v>
      </c>
      <c r="E3826">
        <v>30352</v>
      </c>
      <c r="F3826" t="s">
        <v>4334</v>
      </c>
      <c r="G3826" s="63">
        <v>45911</v>
      </c>
      <c r="H3826" s="63">
        <v>45912</v>
      </c>
      <c r="I3826" t="s">
        <v>376</v>
      </c>
      <c r="J3826" t="str">
        <f>_xlfn.XLOOKUP(I3826,AS:AS,AU:AU)</f>
        <v>Hotel</v>
      </c>
      <c r="K3826" t="s">
        <v>27</v>
      </c>
      <c r="L3826">
        <v>870</v>
      </c>
      <c r="M3826">
        <f>L3826*_xlfn.XLOOKUP(K3826,AM:AM,AN:AN)</f>
        <v>870</v>
      </c>
      <c r="N3826">
        <f>L3826*_xlfn.XLOOKUP(K3826,AM:AM,AO:AO)</f>
        <v>1009.1999999999999</v>
      </c>
      <c r="O3826">
        <v>75.2</v>
      </c>
      <c r="P3826">
        <f>O3826*_xlfn.XLOOKUP(K3826,AM:AM,AN:AN)</f>
        <v>75.2</v>
      </c>
      <c r="Q3826">
        <f>O3826*_xlfn.XLOOKUP(K3826,AM:AM,AO:AO)</f>
        <v>87.231999999999999</v>
      </c>
      <c r="R3826" t="str">
        <f>_xlfn.XLOOKUP(E3826,AF:AF,AG:AG)</f>
        <v>PAVILLON FAUBOURG SAINT GERMAIN AND SPA</v>
      </c>
      <c r="S3826" t="str">
        <f>_xlfn.XLOOKUP(E3826,AF:AF,AI:AI)</f>
        <v>France</v>
      </c>
      <c r="T3826">
        <f>WEEKNUM(G3826)</f>
        <v>37</v>
      </c>
      <c r="U3826">
        <f>YEAR(G3826)</f>
        <v>2025</v>
      </c>
      <c r="V3826" s="117">
        <f>IFERROR(Q3826/N3826,"0")</f>
        <v>8.6436781609195407E-2</v>
      </c>
    </row>
    <row r="3827" spans="1:22">
      <c r="A3827" t="str">
        <f>_xlfn.XLOOKUP(D3827,BN:BN,BO:BO)</f>
        <v>México</v>
      </c>
      <c r="B3827" t="s">
        <v>25</v>
      </c>
      <c r="C3827">
        <v>589</v>
      </c>
      <c r="D3827" t="str">
        <f>_xlfn.XLOOKUP(C3827,BH:BH,BI:BI)</f>
        <v>LuisHdz</v>
      </c>
      <c r="E3827">
        <v>30326</v>
      </c>
      <c r="F3827" t="s">
        <v>4335</v>
      </c>
      <c r="G3827" s="63">
        <v>45887</v>
      </c>
      <c r="H3827" s="63">
        <v>45889</v>
      </c>
      <c r="I3827" t="s">
        <v>376</v>
      </c>
      <c r="J3827" t="str">
        <f>_xlfn.XLOOKUP(I3827,AS:AS,AU:AU)</f>
        <v>Hotel</v>
      </c>
      <c r="K3827" t="s">
        <v>202</v>
      </c>
      <c r="L3827">
        <v>1500</v>
      </c>
      <c r="M3827">
        <f>L3827*_xlfn.XLOOKUP(K3827,AM:AM,AN:AN)</f>
        <v>1724.9999999999998</v>
      </c>
      <c r="N3827">
        <f>L3827*_xlfn.XLOOKUP(K3827,AM:AM,AO:AO)</f>
        <v>2010.0000000000002</v>
      </c>
      <c r="O3827">
        <v>117.5</v>
      </c>
      <c r="P3827">
        <f>O3827*_xlfn.XLOOKUP(K3827,AM:AM,AN:AN)</f>
        <v>135.125</v>
      </c>
      <c r="Q3827">
        <f>O3827*_xlfn.XLOOKUP(K3827,AM:AM,AO:AO)</f>
        <v>157.45000000000002</v>
      </c>
      <c r="R3827" t="str">
        <f>_xlfn.XLOOKUP(E3827,AF:AF,AG:AG)</f>
        <v>THE TWENTY TWO LONDON</v>
      </c>
      <c r="S3827" t="str">
        <f>_xlfn.XLOOKUP(E3827,AF:AF,AI:AI)</f>
        <v>United Kingdom</v>
      </c>
      <c r="T3827">
        <f>WEEKNUM(G3827)</f>
        <v>34</v>
      </c>
      <c r="U3827">
        <f>YEAR(G3827)</f>
        <v>2025</v>
      </c>
      <c r="V3827" s="117">
        <f>IFERROR(Q3827/N3827,"0")</f>
        <v>7.8333333333333338E-2</v>
      </c>
    </row>
    <row r="3828" spans="1:22">
      <c r="A3828" t="str">
        <f>_xlfn.XLOOKUP(D3828,BN:BN,BO:BO)</f>
        <v>México</v>
      </c>
      <c r="B3828" t="s">
        <v>25</v>
      </c>
      <c r="C3828">
        <v>590</v>
      </c>
      <c r="D3828" t="str">
        <f>_xlfn.XLOOKUP(C3828,BH:BH,BI:BI)</f>
        <v>LorenzaP</v>
      </c>
      <c r="E3828">
        <v>30137</v>
      </c>
      <c r="F3828" t="s">
        <v>1880</v>
      </c>
      <c r="G3828" s="63">
        <v>45842</v>
      </c>
      <c r="H3828" s="63">
        <v>45846</v>
      </c>
      <c r="I3828" t="s">
        <v>376</v>
      </c>
      <c r="J3828" t="str">
        <f>_xlfn.XLOOKUP(I3828,AS:AS,AU:AU)</f>
        <v>Hotel</v>
      </c>
      <c r="K3828" t="s">
        <v>33</v>
      </c>
      <c r="L3828">
        <v>1548.81</v>
      </c>
      <c r="M3828">
        <f>L3828*_xlfn.XLOOKUP(K3828,AM:AM,AN:AN)</f>
        <v>1331.9766</v>
      </c>
      <c r="N3828">
        <f>L3828*_xlfn.XLOOKUP(K3828,AM:AM,AO:AO)</f>
        <v>1548.81</v>
      </c>
      <c r="O3828">
        <v>84.88</v>
      </c>
      <c r="P3828">
        <f>O3828*_xlfn.XLOOKUP(K3828,AM:AM,AN:AN)</f>
        <v>72.996799999999993</v>
      </c>
      <c r="Q3828">
        <f>O3828*_xlfn.XLOOKUP(K3828,AM:AM,AO:AO)</f>
        <v>84.88</v>
      </c>
      <c r="R3828" t="str">
        <f>_xlfn.XLOOKUP(E3828,AF:AF,AG:AG)</f>
        <v>BOSTON MARRIOTT COPLEY PLACE</v>
      </c>
      <c r="S3828" t="str">
        <f>_xlfn.XLOOKUP(E3828,AF:AF,AI:AI)</f>
        <v>United States</v>
      </c>
      <c r="T3828">
        <f>WEEKNUM(G3828)</f>
        <v>27</v>
      </c>
      <c r="U3828">
        <f>YEAR(G3828)</f>
        <v>2025</v>
      </c>
      <c r="V3828" s="117">
        <f>IFERROR(Q3828/N3828,"0")</f>
        <v>5.4803365164222857E-2</v>
      </c>
    </row>
    <row r="3829" spans="1:22">
      <c r="A3829" t="str">
        <f>_xlfn.XLOOKUP(D3829,BN:BN,BO:BO)</f>
        <v>México</v>
      </c>
      <c r="B3829" t="s">
        <v>25</v>
      </c>
      <c r="C3829">
        <v>590</v>
      </c>
      <c r="D3829" t="str">
        <f>_xlfn.XLOOKUP(C3829,BH:BH,BI:BI)</f>
        <v>LorenzaP</v>
      </c>
      <c r="E3829">
        <v>30137</v>
      </c>
      <c r="F3829" t="s">
        <v>2481</v>
      </c>
      <c r="G3829" s="63">
        <v>45842</v>
      </c>
      <c r="H3829" s="63">
        <v>45846</v>
      </c>
      <c r="I3829" t="s">
        <v>376</v>
      </c>
      <c r="J3829" t="str">
        <f>_xlfn.XLOOKUP(I3829,AS:AS,AU:AU)</f>
        <v>Hotel</v>
      </c>
      <c r="K3829" t="s">
        <v>33</v>
      </c>
      <c r="L3829">
        <v>1548.81</v>
      </c>
      <c r="M3829">
        <f>L3829*_xlfn.XLOOKUP(K3829,AM:AM,AN:AN)</f>
        <v>1331.9766</v>
      </c>
      <c r="N3829">
        <f>L3829*_xlfn.XLOOKUP(K3829,AM:AM,AO:AO)</f>
        <v>1548.81</v>
      </c>
      <c r="O3829">
        <v>84.88</v>
      </c>
      <c r="P3829">
        <f>O3829*_xlfn.XLOOKUP(K3829,AM:AM,AN:AN)</f>
        <v>72.996799999999993</v>
      </c>
      <c r="Q3829">
        <f>O3829*_xlfn.XLOOKUP(K3829,AM:AM,AO:AO)</f>
        <v>84.88</v>
      </c>
      <c r="R3829" t="str">
        <f>_xlfn.XLOOKUP(E3829,AF:AF,AG:AG)</f>
        <v>BOSTON MARRIOTT COPLEY PLACE</v>
      </c>
      <c r="S3829" t="str">
        <f>_xlfn.XLOOKUP(E3829,AF:AF,AI:AI)</f>
        <v>United States</v>
      </c>
      <c r="T3829">
        <f>WEEKNUM(G3829)</f>
        <v>27</v>
      </c>
      <c r="U3829">
        <f>YEAR(G3829)</f>
        <v>2025</v>
      </c>
      <c r="V3829" s="117">
        <f>IFERROR(Q3829/N3829,"0")</f>
        <v>5.4803365164222857E-2</v>
      </c>
    </row>
    <row r="3830" spans="1:22">
      <c r="A3830" t="str">
        <f>_xlfn.XLOOKUP(D3830,BN:BN,BO:BO)</f>
        <v>México</v>
      </c>
      <c r="B3830" t="s">
        <v>25</v>
      </c>
      <c r="C3830">
        <v>591</v>
      </c>
      <c r="D3830" t="str">
        <f>_xlfn.XLOOKUP(C3830,BH:BH,BI:BI)</f>
        <v>LorenzaP</v>
      </c>
      <c r="E3830">
        <v>29081</v>
      </c>
      <c r="F3830" t="s">
        <v>1880</v>
      </c>
      <c r="G3830" s="63">
        <v>45846</v>
      </c>
      <c r="H3830" s="63">
        <v>45848</v>
      </c>
      <c r="I3830" t="s">
        <v>376</v>
      </c>
      <c r="J3830" t="str">
        <f>_xlfn.XLOOKUP(I3830,AS:AS,AU:AU)</f>
        <v>Hotel</v>
      </c>
      <c r="K3830" t="s">
        <v>33</v>
      </c>
      <c r="L3830">
        <v>1531.82</v>
      </c>
      <c r="M3830">
        <f>L3830*_xlfn.XLOOKUP(K3830,AM:AM,AN:AN)</f>
        <v>1317.3652</v>
      </c>
      <c r="N3830">
        <f>L3830*_xlfn.XLOOKUP(K3830,AM:AM,AO:AO)</f>
        <v>1531.82</v>
      </c>
      <c r="O3830">
        <v>145.4</v>
      </c>
      <c r="P3830">
        <f>O3830*_xlfn.XLOOKUP(K3830,AM:AM,AN:AN)</f>
        <v>125.044</v>
      </c>
      <c r="Q3830">
        <f>O3830*_xlfn.XLOOKUP(K3830,AM:AM,AO:AO)</f>
        <v>145.4</v>
      </c>
      <c r="R3830" t="str">
        <f>_xlfn.XLOOKUP(E3830,AF:AF,AG:AG)</f>
        <v>PARK LANE HOTEL NEW YORK</v>
      </c>
      <c r="S3830" t="str">
        <f>_xlfn.XLOOKUP(E3830,AF:AF,AI:AI)</f>
        <v>United States</v>
      </c>
      <c r="T3830">
        <f>WEEKNUM(G3830)</f>
        <v>28</v>
      </c>
      <c r="U3830">
        <f>YEAR(G3830)</f>
        <v>2025</v>
      </c>
      <c r="V3830" s="117">
        <f>IFERROR(Q3830/N3830,"0")</f>
        <v>9.4919768641224173E-2</v>
      </c>
    </row>
    <row r="3831" spans="1:22">
      <c r="A3831" t="str">
        <f>_xlfn.XLOOKUP(D3831,BN:BN,BO:BO)</f>
        <v>México</v>
      </c>
      <c r="B3831" t="s">
        <v>25</v>
      </c>
      <c r="C3831">
        <v>591</v>
      </c>
      <c r="D3831" t="str">
        <f>_xlfn.XLOOKUP(C3831,BH:BH,BI:BI)</f>
        <v>LorenzaP</v>
      </c>
      <c r="E3831">
        <v>29081</v>
      </c>
      <c r="F3831" t="s">
        <v>2481</v>
      </c>
      <c r="G3831" s="63">
        <v>45846</v>
      </c>
      <c r="H3831" s="63">
        <v>45848</v>
      </c>
      <c r="I3831" t="s">
        <v>376</v>
      </c>
      <c r="J3831" t="str">
        <f>_xlfn.XLOOKUP(I3831,AS:AS,AU:AU)</f>
        <v>Hotel</v>
      </c>
      <c r="K3831" t="s">
        <v>33</v>
      </c>
      <c r="L3831">
        <v>1894.42</v>
      </c>
      <c r="M3831">
        <f>L3831*_xlfn.XLOOKUP(K3831,AM:AM,AN:AN)</f>
        <v>1629.2012</v>
      </c>
      <c r="N3831">
        <f>L3831*_xlfn.XLOOKUP(K3831,AM:AM,AO:AO)</f>
        <v>1894.42</v>
      </c>
      <c r="O3831">
        <v>189.44</v>
      </c>
      <c r="P3831">
        <f>O3831*_xlfn.XLOOKUP(K3831,AM:AM,AN:AN)</f>
        <v>162.91839999999999</v>
      </c>
      <c r="Q3831">
        <f>O3831*_xlfn.XLOOKUP(K3831,AM:AM,AO:AO)</f>
        <v>189.44</v>
      </c>
      <c r="R3831" t="s">
        <v>582</v>
      </c>
      <c r="S3831" t="str">
        <f>_xlfn.XLOOKUP(E3831,AF:AF,AI:AI)</f>
        <v>United States</v>
      </c>
      <c r="T3831">
        <f>WEEKNUM(G3831)</f>
        <v>28</v>
      </c>
      <c r="U3831">
        <f>YEAR(G3831)</f>
        <v>2025</v>
      </c>
      <c r="V3831" s="117">
        <f>IFERROR(Q3831/N3831,"0")</f>
        <v>9.9998944267902568E-2</v>
      </c>
    </row>
    <row r="3832" spans="1:22">
      <c r="A3832" t="str">
        <f>_xlfn.XLOOKUP(D3832,BN:BN,BO:BO)</f>
        <v>México</v>
      </c>
      <c r="B3832" t="s">
        <v>25</v>
      </c>
      <c r="C3832">
        <v>591</v>
      </c>
      <c r="D3832" t="str">
        <f>_xlfn.XLOOKUP(C3832,BH:BH,BI:BI)</f>
        <v>LorenzaP</v>
      </c>
      <c r="E3832">
        <v>29081</v>
      </c>
      <c r="F3832" t="s">
        <v>2481</v>
      </c>
      <c r="G3832" s="63">
        <v>45845</v>
      </c>
      <c r="H3832" s="63">
        <v>45846</v>
      </c>
      <c r="I3832" t="s">
        <v>376</v>
      </c>
      <c r="J3832" t="str">
        <f>_xlfn.XLOOKUP(I3832,AS:AS,AU:AU)</f>
        <v>Hotel</v>
      </c>
      <c r="K3832" t="s">
        <v>33</v>
      </c>
      <c r="L3832">
        <v>642.77</v>
      </c>
      <c r="M3832">
        <f>L3832*_xlfn.XLOOKUP(K3832,AM:AM,AN:AN)</f>
        <v>552.78219999999999</v>
      </c>
      <c r="N3832">
        <f>L3832*_xlfn.XLOOKUP(K3832,AM:AM,AO:AO)</f>
        <v>642.77</v>
      </c>
      <c r="O3832">
        <v>64.28</v>
      </c>
      <c r="P3832">
        <f>O3832*_xlfn.XLOOKUP(K3832,AM:AM,AN:AN)</f>
        <v>55.280799999999999</v>
      </c>
      <c r="Q3832">
        <f>O3832*_xlfn.XLOOKUP(K3832,AM:AM,AO:AO)</f>
        <v>64.28</v>
      </c>
      <c r="R3832" t="str">
        <f>_xlfn.XLOOKUP(E3832,AF:AF,AG:AG)</f>
        <v>PARK LANE HOTEL NEW YORK</v>
      </c>
      <c r="S3832" t="str">
        <f>_xlfn.XLOOKUP(E3832,AF:AF,AI:AI)</f>
        <v>United States</v>
      </c>
      <c r="T3832">
        <f>WEEKNUM(G3832)</f>
        <v>28</v>
      </c>
      <c r="U3832">
        <f>YEAR(G3832)</f>
        <v>2025</v>
      </c>
      <c r="V3832" s="117">
        <f>IFERROR(Q3832/N3832,"0")</f>
        <v>0.10000466729934503</v>
      </c>
    </row>
    <row r="3833" spans="1:22">
      <c r="A3833" t="str">
        <f>_xlfn.XLOOKUP(D3833,BN:BN,BO:BO)</f>
        <v>México</v>
      </c>
      <c r="B3833" t="s">
        <v>25</v>
      </c>
      <c r="C3833">
        <v>591</v>
      </c>
      <c r="D3833" t="str">
        <f>_xlfn.XLOOKUP(C3833,BH:BH,BI:BI)</f>
        <v>LorenzaP</v>
      </c>
      <c r="E3833">
        <v>29081</v>
      </c>
      <c r="F3833" t="s">
        <v>2481</v>
      </c>
      <c r="G3833" s="63">
        <v>45845</v>
      </c>
      <c r="H3833" s="63">
        <v>45846</v>
      </c>
      <c r="I3833" t="s">
        <v>376</v>
      </c>
      <c r="J3833" t="str">
        <f>_xlfn.XLOOKUP(I3833,AS:AS,AU:AU)</f>
        <v>Hotel</v>
      </c>
      <c r="K3833" t="s">
        <v>33</v>
      </c>
      <c r="L3833">
        <v>642.77</v>
      </c>
      <c r="M3833">
        <f>L3833*_xlfn.XLOOKUP(K3833,AM:AM,AN:AN)</f>
        <v>552.78219999999999</v>
      </c>
      <c r="N3833">
        <f>L3833*_xlfn.XLOOKUP(K3833,AM:AM,AO:AO)</f>
        <v>642.77</v>
      </c>
      <c r="O3833">
        <v>64.28</v>
      </c>
      <c r="P3833">
        <f>O3833*_xlfn.XLOOKUP(K3833,AM:AM,AN:AN)</f>
        <v>55.280799999999999</v>
      </c>
      <c r="Q3833">
        <f>O3833*_xlfn.XLOOKUP(K3833,AM:AM,AO:AO)</f>
        <v>64.28</v>
      </c>
      <c r="R3833" t="str">
        <f>_xlfn.XLOOKUP(E3833,AF:AF,AG:AG)</f>
        <v>PARK LANE HOTEL NEW YORK</v>
      </c>
      <c r="S3833" t="str">
        <f>_xlfn.XLOOKUP(E3833,AF:AF,AI:AI)</f>
        <v>United States</v>
      </c>
      <c r="T3833">
        <f>WEEKNUM(G3833)</f>
        <v>28</v>
      </c>
      <c r="U3833">
        <f>YEAR(G3833)</f>
        <v>2025</v>
      </c>
      <c r="V3833" s="117">
        <f>IFERROR(Q3833/N3833,"0")</f>
        <v>0.10000466729934503</v>
      </c>
    </row>
    <row r="3834" spans="1:22">
      <c r="A3834" t="str">
        <f>_xlfn.XLOOKUP(D3834,BN:BN,BO:BO)</f>
        <v>México</v>
      </c>
      <c r="B3834" t="s">
        <v>25</v>
      </c>
      <c r="C3834">
        <v>592</v>
      </c>
      <c r="D3834" t="str">
        <f>_xlfn.XLOOKUP(C3834,BH:BH,BI:BI)</f>
        <v>LorenzaP</v>
      </c>
      <c r="E3834">
        <v>30138</v>
      </c>
      <c r="F3834" t="s">
        <v>2481</v>
      </c>
      <c r="G3834" s="63">
        <v>45900</v>
      </c>
      <c r="H3834" s="63">
        <v>45903</v>
      </c>
      <c r="I3834" t="s">
        <v>376</v>
      </c>
      <c r="J3834" t="str">
        <f>_xlfn.XLOOKUP(I3834,AS:AS,AU:AU)</f>
        <v>Hotel</v>
      </c>
      <c r="K3834" t="s">
        <v>33</v>
      </c>
      <c r="L3834">
        <v>2528.67</v>
      </c>
      <c r="M3834">
        <f>L3834*_xlfn.XLOOKUP(K3834,AM:AM,AN:AN)</f>
        <v>2174.6561999999999</v>
      </c>
      <c r="N3834">
        <f>L3834*_xlfn.XLOOKUP(K3834,AM:AM,AO:AO)</f>
        <v>2528.67</v>
      </c>
      <c r="O3834">
        <v>303.44</v>
      </c>
      <c r="P3834">
        <f>O3834*_xlfn.XLOOKUP(K3834,AM:AM,AN:AN)</f>
        <v>260.95839999999998</v>
      </c>
      <c r="Q3834">
        <f>O3834*_xlfn.XLOOKUP(K3834,AM:AM,AO:AO)</f>
        <v>303.44</v>
      </c>
      <c r="R3834" t="s">
        <v>582</v>
      </c>
      <c r="S3834" t="str">
        <f>_xlfn.XLOOKUP(E3834,AF:AF,AI:AI)</f>
        <v>United States</v>
      </c>
      <c r="T3834">
        <f>WEEKNUM(G3834)</f>
        <v>36</v>
      </c>
      <c r="U3834">
        <f>YEAR(G3834)</f>
        <v>2025</v>
      </c>
      <c r="V3834" s="117">
        <f>IFERROR(Q3834/N3834,"0")</f>
        <v>0.11999984181407616</v>
      </c>
    </row>
    <row r="3835" spans="1:22">
      <c r="A3835" t="str">
        <f>_xlfn.XLOOKUP(D3835,BN:BN,BO:BO)</f>
        <v>México</v>
      </c>
      <c r="B3835" t="s">
        <v>25</v>
      </c>
      <c r="C3835">
        <v>593</v>
      </c>
      <c r="D3835" t="str">
        <f>_xlfn.XLOOKUP(C3835,BH:BH,BI:BI)</f>
        <v>VeronicaN</v>
      </c>
      <c r="E3835">
        <v>25386</v>
      </c>
      <c r="F3835" t="s">
        <v>831</v>
      </c>
      <c r="G3835" s="63">
        <v>45868</v>
      </c>
      <c r="H3835" s="63">
        <v>45869</v>
      </c>
      <c r="I3835" t="s">
        <v>376</v>
      </c>
      <c r="J3835" t="str">
        <f>_xlfn.XLOOKUP(I3835,AS:AS,AU:AU)</f>
        <v>Hotel</v>
      </c>
      <c r="K3835" t="s">
        <v>33</v>
      </c>
      <c r="L3835">
        <v>1877</v>
      </c>
      <c r="M3835">
        <f>L3835*_xlfn.XLOOKUP(K3835,AM:AM,AN:AN)</f>
        <v>1614.22</v>
      </c>
      <c r="N3835">
        <f>L3835*_xlfn.XLOOKUP(K3835,AM:AM,AO:AO)</f>
        <v>1877</v>
      </c>
      <c r="O3835">
        <v>128.72999999999999</v>
      </c>
      <c r="P3835">
        <f>O3835*_xlfn.XLOOKUP(K3835,AM:AM,AN:AN)</f>
        <v>110.70779999999999</v>
      </c>
      <c r="Q3835">
        <f>O3835*_xlfn.XLOOKUP(K3835,AM:AM,AO:AO)</f>
        <v>128.72999999999999</v>
      </c>
      <c r="R3835" t="str">
        <f>_xlfn.XLOOKUP(E3835,AF:AF,AG:AG)</f>
        <v>THE CONNAUGHT</v>
      </c>
      <c r="S3835" t="str">
        <f>_xlfn.XLOOKUP(E3835,AF:AF,AI:AI)</f>
        <v>United Kingdom</v>
      </c>
      <c r="T3835">
        <f>WEEKNUM(G3835)</f>
        <v>31</v>
      </c>
      <c r="U3835">
        <f>YEAR(G3835)</f>
        <v>2025</v>
      </c>
      <c r="V3835" s="117">
        <f>IFERROR(Q3835/N3835,"0")</f>
        <v>6.858284496537026E-2</v>
      </c>
    </row>
    <row r="3836" spans="1:22">
      <c r="A3836" t="str">
        <f>_xlfn.XLOOKUP(D3836,BN:BN,BO:BO)</f>
        <v>México</v>
      </c>
      <c r="B3836" t="s">
        <v>25</v>
      </c>
      <c r="C3836">
        <v>594</v>
      </c>
      <c r="D3836" t="str">
        <f>_xlfn.XLOOKUP(C3836,BH:BH,BI:BI)</f>
        <v>LuciaS</v>
      </c>
      <c r="E3836">
        <v>25386</v>
      </c>
      <c r="F3836" t="s">
        <v>4336</v>
      </c>
      <c r="G3836" s="63">
        <v>45893</v>
      </c>
      <c r="H3836" s="63">
        <v>45896</v>
      </c>
      <c r="I3836" t="s">
        <v>376</v>
      </c>
      <c r="J3836" t="str">
        <f>_xlfn.XLOOKUP(I3836,AS:AS,AU:AU)</f>
        <v>Hotel</v>
      </c>
      <c r="K3836" t="s">
        <v>202</v>
      </c>
      <c r="L3836">
        <v>4140</v>
      </c>
      <c r="M3836">
        <f>L3836*_xlfn.XLOOKUP(K3836,AM:AM,AN:AN)</f>
        <v>4761</v>
      </c>
      <c r="N3836">
        <f>L3836*_xlfn.XLOOKUP(K3836,AM:AM,AO:AO)</f>
        <v>5547.6</v>
      </c>
      <c r="O3836">
        <v>324.3</v>
      </c>
      <c r="P3836">
        <f>O3836*_xlfn.XLOOKUP(K3836,AM:AM,AN:AN)</f>
        <v>372.94499999999999</v>
      </c>
      <c r="Q3836">
        <f>O3836*_xlfn.XLOOKUP(K3836,AM:AM,AO:AO)</f>
        <v>434.56200000000007</v>
      </c>
      <c r="R3836" t="str">
        <f>_xlfn.XLOOKUP(E3836,AF:AF,AG:AG)</f>
        <v>THE CONNAUGHT</v>
      </c>
      <c r="S3836" t="str">
        <f>_xlfn.XLOOKUP(E3836,AF:AF,AI:AI)</f>
        <v>United Kingdom</v>
      </c>
      <c r="T3836">
        <f>WEEKNUM(G3836)</f>
        <v>35</v>
      </c>
      <c r="U3836">
        <f>YEAR(G3836)</f>
        <v>2025</v>
      </c>
      <c r="V3836" s="117">
        <f>IFERROR(Q3836/N3836,"0")</f>
        <v>7.8333333333333338E-2</v>
      </c>
    </row>
    <row r="3837" spans="1:22">
      <c r="A3837" t="str">
        <f>_xlfn.XLOOKUP(D3837,BN:BN,BO:BO)</f>
        <v>México</v>
      </c>
      <c r="B3837" t="s">
        <v>25</v>
      </c>
      <c r="C3837">
        <v>594</v>
      </c>
      <c r="D3837" t="str">
        <f>_xlfn.XLOOKUP(C3837,BH:BH,BI:BI)</f>
        <v>LuciaS</v>
      </c>
      <c r="E3837">
        <v>27945</v>
      </c>
      <c r="F3837" t="s">
        <v>4337</v>
      </c>
      <c r="G3837" s="63">
        <v>45895</v>
      </c>
      <c r="H3837" s="63">
        <v>45895</v>
      </c>
      <c r="I3837" t="s">
        <v>471</v>
      </c>
      <c r="J3837" t="str">
        <f>_xlfn.XLOOKUP(I3837,AS:AS,AU:AU)</f>
        <v>Traslados</v>
      </c>
      <c r="K3837" t="s">
        <v>202</v>
      </c>
      <c r="L3837">
        <v>378.63</v>
      </c>
      <c r="M3837">
        <f>L3837*_xlfn.XLOOKUP(K3837,AM:AM,AN:AN)</f>
        <v>435.42449999999997</v>
      </c>
      <c r="N3837">
        <f>L3837*_xlfn.XLOOKUP(K3837,AM:AM,AO:AO)</f>
        <v>507.36420000000004</v>
      </c>
      <c r="O3837">
        <v>91.53</v>
      </c>
      <c r="P3837">
        <f>O3837*_xlfn.XLOOKUP(K3837,AM:AM,AN:AN)</f>
        <v>105.25949999999999</v>
      </c>
      <c r="Q3837">
        <f>O3837*_xlfn.XLOOKUP(K3837,AM:AM,AO:AO)</f>
        <v>122.65020000000001</v>
      </c>
      <c r="R3837" t="s">
        <v>582</v>
      </c>
      <c r="S3837" t="str">
        <f>_xlfn.XLOOKUP(E3837,AF:AF,AI:AI)</f>
        <v>United Kingdom</v>
      </c>
      <c r="T3837">
        <f>WEEKNUM(G3837)</f>
        <v>35</v>
      </c>
      <c r="U3837">
        <f>YEAR(G3837)</f>
        <v>2025</v>
      </c>
      <c r="V3837" s="117">
        <f>IFERROR(Q3837/N3837,"0")</f>
        <v>0.24173995721416688</v>
      </c>
    </row>
    <row r="3838" spans="1:22">
      <c r="A3838" t="str">
        <f>_xlfn.XLOOKUP(D3838,BN:BN,BO:BO)</f>
        <v>México</v>
      </c>
      <c r="B3838" t="s">
        <v>25</v>
      </c>
      <c r="C3838">
        <v>594</v>
      </c>
      <c r="D3838" t="str">
        <f>_xlfn.XLOOKUP(C3838,BH:BH,BI:BI)</f>
        <v>LuciaS</v>
      </c>
      <c r="E3838">
        <v>30644</v>
      </c>
      <c r="F3838" t="s">
        <v>4338</v>
      </c>
      <c r="G3838" s="63">
        <v>45900</v>
      </c>
      <c r="H3838" s="63">
        <v>45904</v>
      </c>
      <c r="I3838" t="s">
        <v>376</v>
      </c>
      <c r="J3838" t="str">
        <f>_xlfn.XLOOKUP(I3838,AS:AS,AU:AU)</f>
        <v>Hotel</v>
      </c>
      <c r="K3838" t="s">
        <v>202</v>
      </c>
      <c r="L3838">
        <v>1759.65</v>
      </c>
      <c r="M3838">
        <f>L3838*_xlfn.XLOOKUP(K3838,AM:AM,AN:AN)</f>
        <v>2023.5974999999999</v>
      </c>
      <c r="N3838">
        <f>L3838*_xlfn.XLOOKUP(K3838,AM:AM,AO:AO)</f>
        <v>2357.931</v>
      </c>
      <c r="O3838">
        <v>73.790000000000006</v>
      </c>
      <c r="P3838">
        <f>O3838*_xlfn.XLOOKUP(K3838,AM:AM,AN:AN)</f>
        <v>84.858500000000006</v>
      </c>
      <c r="Q3838">
        <f>O3838*_xlfn.XLOOKUP(K3838,AM:AM,AO:AO)</f>
        <v>98.87860000000002</v>
      </c>
      <c r="R3838" t="s">
        <v>582</v>
      </c>
      <c r="S3838" t="str">
        <f>_xlfn.XLOOKUP(E3838,AF:AF,AI:AI)</f>
        <v>Egypt</v>
      </c>
      <c r="T3838">
        <f>WEEKNUM(G3838)</f>
        <v>36</v>
      </c>
      <c r="U3838">
        <f>YEAR(G3838)</f>
        <v>2025</v>
      </c>
      <c r="V3838" s="117">
        <f>IFERROR(Q3838/N3838,"0")</f>
        <v>4.193447560594437E-2</v>
      </c>
    </row>
    <row r="3839" spans="1:22">
      <c r="A3839" t="str">
        <f>_xlfn.XLOOKUP(D3839,BN:BN,BO:BO)</f>
        <v>México</v>
      </c>
      <c r="B3839" t="s">
        <v>25</v>
      </c>
      <c r="C3839">
        <v>594</v>
      </c>
      <c r="D3839" t="str">
        <f>_xlfn.XLOOKUP(C3839,BH:BH,BI:BI)</f>
        <v>LuciaS</v>
      </c>
      <c r="E3839">
        <v>30644</v>
      </c>
      <c r="F3839" t="s">
        <v>4339</v>
      </c>
      <c r="G3839" s="63">
        <v>45900</v>
      </c>
      <c r="H3839" s="63">
        <v>45904</v>
      </c>
      <c r="I3839" t="s">
        <v>434</v>
      </c>
      <c r="J3839" t="str">
        <f>_xlfn.XLOOKUP(I3839,AS:AS,AU:AU)</f>
        <v>Reembolso</v>
      </c>
      <c r="K3839" t="s">
        <v>202</v>
      </c>
      <c r="L3839">
        <v>-802.84</v>
      </c>
      <c r="M3839">
        <f>L3839*_xlfn.XLOOKUP(K3839,AM:AM,AN:AN)</f>
        <v>-923.26599999999996</v>
      </c>
      <c r="N3839">
        <f>L3839*_xlfn.XLOOKUP(K3839,AM:AM,AO:AO)</f>
        <v>-1075.8056000000001</v>
      </c>
      <c r="O3839">
        <v>-73.790000000000006</v>
      </c>
      <c r="P3839">
        <f>O3839*_xlfn.XLOOKUP(K3839,AM:AM,AN:AN)</f>
        <v>-84.858500000000006</v>
      </c>
      <c r="Q3839">
        <f>O3839*_xlfn.XLOOKUP(K3839,AM:AM,AO:AO)</f>
        <v>-98.87860000000002</v>
      </c>
      <c r="R3839" t="str">
        <f>_xlfn.XLOOKUP(E3839,AF:AF,AG:AG)</f>
        <v>FOUR SEASONS HOTEL CAIRO AT NILE PLAZA</v>
      </c>
      <c r="S3839" t="str">
        <f>_xlfn.XLOOKUP(E3839,AF:AF,AI:AI)</f>
        <v>Egypt</v>
      </c>
      <c r="T3839">
        <f>WEEKNUM(G3839)</f>
        <v>36</v>
      </c>
      <c r="U3839">
        <f>YEAR(G3839)</f>
        <v>2025</v>
      </c>
      <c r="V3839" s="117">
        <f>IFERROR(Q3839/N3839,"0")</f>
        <v>9.1911215186089384E-2</v>
      </c>
    </row>
    <row r="3840" spans="1:22">
      <c r="A3840" t="str">
        <f>_xlfn.XLOOKUP(D3840,BN:BN,BO:BO)</f>
        <v>México</v>
      </c>
      <c r="B3840" t="s">
        <v>25</v>
      </c>
      <c r="C3840">
        <v>594</v>
      </c>
      <c r="D3840" t="str">
        <f>_xlfn.XLOOKUP(C3840,BH:BH,BI:BI)</f>
        <v>LuciaS</v>
      </c>
      <c r="E3840">
        <v>0</v>
      </c>
      <c r="F3840" t="s">
        <v>4340</v>
      </c>
      <c r="G3840" s="63">
        <v>45893</v>
      </c>
      <c r="H3840" s="63">
        <v>45904</v>
      </c>
      <c r="I3840" t="s">
        <v>396</v>
      </c>
      <c r="J3840" t="str">
        <f>_xlfn.XLOOKUP(I3840,AS:AS,AU:AU)</f>
        <v>Honorarios</v>
      </c>
      <c r="K3840" t="s">
        <v>202</v>
      </c>
      <c r="L3840">
        <v>2404.38</v>
      </c>
      <c r="M3840">
        <f>L3840*_xlfn.XLOOKUP(K3840,AM:AM,AN:AN)</f>
        <v>2765.0369999999998</v>
      </c>
      <c r="N3840">
        <f>L3840*_xlfn.XLOOKUP(K3840,AM:AM,AO:AO)</f>
        <v>3221.8692000000005</v>
      </c>
      <c r="O3840">
        <v>2404.38</v>
      </c>
      <c r="P3840">
        <f>O3840*_xlfn.XLOOKUP(K3840,AM:AM,AN:AN)</f>
        <v>2765.0369999999998</v>
      </c>
      <c r="Q3840">
        <f>O3840*_xlfn.XLOOKUP(K3840,AM:AM,AO:AO)</f>
        <v>3221.8692000000005</v>
      </c>
      <c r="R3840" t="str">
        <f>_xlfn.XLOOKUP(E3840,AF:AF,AG:AG)</f>
        <v>FEES</v>
      </c>
      <c r="S3840">
        <f>_xlfn.XLOOKUP(E3840,AF:AF,AI:AI)</f>
        <v>0</v>
      </c>
      <c r="T3840">
        <f>WEEKNUM(G3840)</f>
        <v>35</v>
      </c>
      <c r="U3840">
        <f>YEAR(G3840)</f>
        <v>2025</v>
      </c>
      <c r="V3840" s="117">
        <f>IFERROR(Q3840/N3840,"0")</f>
        <v>1</v>
      </c>
    </row>
    <row r="3841" spans="1:22">
      <c r="A3841" t="str">
        <f>_xlfn.XLOOKUP(D3841,BN:BN,BO:BO)</f>
        <v>México</v>
      </c>
      <c r="B3841" t="s">
        <v>25</v>
      </c>
      <c r="C3841">
        <v>594</v>
      </c>
      <c r="D3841" t="str">
        <f>_xlfn.XLOOKUP(C3841,BH:BH,BI:BI)</f>
        <v>LuciaS</v>
      </c>
      <c r="E3841">
        <v>25386</v>
      </c>
      <c r="F3841" t="s">
        <v>4341</v>
      </c>
      <c r="G3841" s="63">
        <v>45902</v>
      </c>
      <c r="H3841" s="63">
        <v>45904</v>
      </c>
      <c r="I3841" t="s">
        <v>376</v>
      </c>
      <c r="J3841" t="str">
        <f>_xlfn.XLOOKUP(I3841,AS:AS,AU:AU)</f>
        <v>Hotel</v>
      </c>
      <c r="K3841" t="s">
        <v>202</v>
      </c>
      <c r="L3841">
        <v>2820</v>
      </c>
      <c r="M3841">
        <f>L3841*_xlfn.XLOOKUP(K3841,AM:AM,AN:AN)</f>
        <v>3242.9999999999995</v>
      </c>
      <c r="N3841">
        <f>L3841*_xlfn.XLOOKUP(K3841,AM:AM,AO:AO)</f>
        <v>3778.8</v>
      </c>
      <c r="O3841">
        <v>282</v>
      </c>
      <c r="P3841">
        <f>O3841*_xlfn.XLOOKUP(K3841,AM:AM,AN:AN)</f>
        <v>324.29999999999995</v>
      </c>
      <c r="Q3841">
        <f>O3841*_xlfn.XLOOKUP(K3841,AM:AM,AO:AO)</f>
        <v>377.88</v>
      </c>
      <c r="R3841" t="str">
        <f>_xlfn.XLOOKUP(E3841,AF:AF,AG:AG)</f>
        <v>THE CONNAUGHT</v>
      </c>
      <c r="S3841" t="str">
        <f>_xlfn.XLOOKUP(E3841,AF:AF,AI:AI)</f>
        <v>United Kingdom</v>
      </c>
      <c r="T3841">
        <f>WEEKNUM(G3841)</f>
        <v>36</v>
      </c>
      <c r="U3841">
        <f>YEAR(G3841)</f>
        <v>2025</v>
      </c>
      <c r="V3841" s="117">
        <f>IFERROR(Q3841/N3841,"0")</f>
        <v>9.9999999999999992E-2</v>
      </c>
    </row>
    <row r="3842" spans="1:22">
      <c r="A3842" t="str">
        <f>_xlfn.XLOOKUP(D3842,BN:BN,BO:BO)</f>
        <v>México</v>
      </c>
      <c r="B3842" t="s">
        <v>25</v>
      </c>
      <c r="C3842">
        <v>594</v>
      </c>
      <c r="D3842" t="str">
        <f>_xlfn.XLOOKUP(C3842,BH:BH,BI:BI)</f>
        <v>LuciaS</v>
      </c>
      <c r="E3842">
        <v>34700</v>
      </c>
      <c r="F3842" t="s">
        <v>4342</v>
      </c>
      <c r="G3842" s="63">
        <v>45893</v>
      </c>
      <c r="H3842" s="63">
        <v>45904</v>
      </c>
      <c r="I3842" t="s">
        <v>419</v>
      </c>
      <c r="J3842" t="str">
        <f>_xlfn.XLOOKUP(I3842,AS:AS,AU:AU)</f>
        <v>Otros</v>
      </c>
      <c r="K3842" t="s">
        <v>202</v>
      </c>
      <c r="L3842">
        <v>802.84</v>
      </c>
      <c r="M3842">
        <f>L3842*_xlfn.XLOOKUP(K3842,AM:AM,AN:AN)</f>
        <v>923.26599999999996</v>
      </c>
      <c r="N3842">
        <f>L3842*_xlfn.XLOOKUP(K3842,AM:AM,AO:AO)</f>
        <v>1075.8056000000001</v>
      </c>
      <c r="O3842">
        <v>0</v>
      </c>
      <c r="P3842">
        <f>O3842*_xlfn.XLOOKUP(K3842,AM:AM,AN:AN)</f>
        <v>0</v>
      </c>
      <c r="Q3842">
        <f>O3842*_xlfn.XLOOKUP(K3842,AM:AM,AO:AO)</f>
        <v>0</v>
      </c>
      <c r="R3842" t="e">
        <f>_xlfn.XLOOKUP(E3842,AF:AF,AG:AG)</f>
        <v>#N/A</v>
      </c>
      <c r="S3842" t="e">
        <f>_xlfn.XLOOKUP(E3842,AF:AF,AI:AI)</f>
        <v>#N/A</v>
      </c>
      <c r="T3842">
        <f>WEEKNUM(G3842)</f>
        <v>35</v>
      </c>
      <c r="U3842">
        <f>YEAR(G3842)</f>
        <v>2025</v>
      </c>
      <c r="V3842" s="117">
        <f>IFERROR(Q3842/N3842,"0")</f>
        <v>0</v>
      </c>
    </row>
    <row r="3843" spans="1:22">
      <c r="A3843" t="str">
        <f>_xlfn.XLOOKUP(D3843,BN:BN,BO:BO)</f>
        <v>México</v>
      </c>
      <c r="B3843" t="s">
        <v>25</v>
      </c>
      <c r="C3843">
        <v>595</v>
      </c>
      <c r="D3843" t="str">
        <f>_xlfn.XLOOKUP(C3843,BH:BH,BI:BI)</f>
        <v>VeronicaN</v>
      </c>
      <c r="E3843">
        <v>30383</v>
      </c>
      <c r="F3843" t="s">
        <v>4343</v>
      </c>
      <c r="G3843" s="63">
        <v>45907</v>
      </c>
      <c r="H3843" s="63">
        <v>45926</v>
      </c>
      <c r="I3843" t="s">
        <v>364</v>
      </c>
      <c r="J3843" t="str">
        <f>_xlfn.XLOOKUP(I3843,AS:AS,AU:AU)</f>
        <v>DMC</v>
      </c>
      <c r="K3843" t="s">
        <v>27</v>
      </c>
      <c r="L3843">
        <v>11995</v>
      </c>
      <c r="M3843">
        <f>L3843*_xlfn.XLOOKUP(K3843,AM:AM,AN:AN)</f>
        <v>11995</v>
      </c>
      <c r="N3843">
        <f>L3843*_xlfn.XLOOKUP(K3843,AM:AM,AO:AO)</f>
        <v>13914.199999999999</v>
      </c>
      <c r="O3843">
        <v>1677</v>
      </c>
      <c r="P3843">
        <f>O3843*_xlfn.XLOOKUP(K3843,AM:AM,AN:AN)</f>
        <v>1677</v>
      </c>
      <c r="Q3843">
        <f>O3843*_xlfn.XLOOKUP(K3843,AM:AM,AO:AO)</f>
        <v>1945.32</v>
      </c>
      <c r="R3843" t="str">
        <f>_xlfn.XLOOKUP(E3843,AF:AF,AG:AG)</f>
        <v>ASIBI</v>
      </c>
      <c r="S3843" t="str">
        <f>_xlfn.XLOOKUP(E3843,AF:AF,AI:AI)</f>
        <v>United Kingdom</v>
      </c>
      <c r="T3843">
        <f>WEEKNUM(G3843)</f>
        <v>37</v>
      </c>
      <c r="U3843">
        <f>YEAR(G3843)</f>
        <v>2025</v>
      </c>
      <c r="V3843" s="117">
        <f>IFERROR(Q3843/N3843,"0")</f>
        <v>0.13980825343893288</v>
      </c>
    </row>
    <row r="3844" spans="1:22">
      <c r="A3844" t="str">
        <f>_xlfn.XLOOKUP(D3844,BN:BN,BO:BO)</f>
        <v>México</v>
      </c>
      <c r="B3844" t="s">
        <v>25</v>
      </c>
      <c r="C3844">
        <v>595</v>
      </c>
      <c r="D3844" t="str">
        <f>_xlfn.XLOOKUP(C3844,BH:BH,BI:BI)</f>
        <v>VeronicaN</v>
      </c>
      <c r="E3844">
        <v>25082</v>
      </c>
      <c r="F3844" t="s">
        <v>4344</v>
      </c>
      <c r="G3844" s="63">
        <v>45907</v>
      </c>
      <c r="H3844" s="63">
        <v>45926</v>
      </c>
      <c r="I3844" t="s">
        <v>376</v>
      </c>
      <c r="J3844" t="str">
        <f>_xlfn.XLOOKUP(I3844,AS:AS,AU:AU)</f>
        <v>Hotel</v>
      </c>
      <c r="K3844" t="s">
        <v>27</v>
      </c>
      <c r="L3844">
        <v>5946.59</v>
      </c>
      <c r="M3844">
        <f>L3844*_xlfn.XLOOKUP(K3844,AM:AM,AN:AN)</f>
        <v>5946.59</v>
      </c>
      <c r="N3844">
        <f>L3844*_xlfn.XLOOKUP(K3844,AM:AM,AO:AO)</f>
        <v>6898.0443999999998</v>
      </c>
      <c r="O3844">
        <v>876.59</v>
      </c>
      <c r="P3844">
        <f>O3844*_xlfn.XLOOKUP(K3844,AM:AM,AN:AN)</f>
        <v>876.59</v>
      </c>
      <c r="Q3844">
        <f>O3844*_xlfn.XLOOKUP(K3844,AM:AM,AO:AO)</f>
        <v>1016.8444</v>
      </c>
      <c r="R3844" t="str">
        <f>_xlfn.XLOOKUP(E3844,AF:AF,AG:AG)</f>
        <v>Best of Europe Travel</v>
      </c>
      <c r="S3844" t="str">
        <f>_xlfn.XLOOKUP(E3844,AF:AF,AI:AI)</f>
        <v>Spain</v>
      </c>
      <c r="T3844">
        <f>WEEKNUM(G3844)</f>
        <v>37</v>
      </c>
      <c r="U3844">
        <f>YEAR(G3844)</f>
        <v>2025</v>
      </c>
      <c r="V3844" s="117">
        <f>IFERROR(Q3844/N3844,"0")</f>
        <v>0.14741053275911067</v>
      </c>
    </row>
    <row r="3845" spans="1:22">
      <c r="A3845" t="str">
        <f>_xlfn.XLOOKUP(D3845,BN:BN,BO:BO)</f>
        <v>México</v>
      </c>
      <c r="B3845" t="s">
        <v>25</v>
      </c>
      <c r="C3845">
        <v>595</v>
      </c>
      <c r="D3845" t="str">
        <f>_xlfn.XLOOKUP(C3845,BH:BH,BI:BI)</f>
        <v>VeronicaN</v>
      </c>
      <c r="E3845">
        <v>25082</v>
      </c>
      <c r="F3845" t="s">
        <v>4345</v>
      </c>
      <c r="G3845" s="63">
        <v>45907</v>
      </c>
      <c r="H3845" s="63">
        <v>45926</v>
      </c>
      <c r="I3845" t="s">
        <v>364</v>
      </c>
      <c r="J3845" t="str">
        <f>_xlfn.XLOOKUP(I3845,AS:AS,AU:AU)</f>
        <v>DMC</v>
      </c>
      <c r="K3845" t="s">
        <v>27</v>
      </c>
      <c r="L3845">
        <v>-1192</v>
      </c>
      <c r="M3845">
        <f>L3845*_xlfn.XLOOKUP(K3845,AM:AM,AN:AN)</f>
        <v>-1192</v>
      </c>
      <c r="N3845">
        <f>L3845*_xlfn.XLOOKUP(K3845,AM:AM,AO:AO)</f>
        <v>-1382.7199999999998</v>
      </c>
      <c r="O3845">
        <v>0</v>
      </c>
      <c r="P3845">
        <f>O3845*_xlfn.XLOOKUP(K3845,AM:AM,AN:AN)</f>
        <v>0</v>
      </c>
      <c r="Q3845">
        <f>O3845*_xlfn.XLOOKUP(K3845,AM:AM,AO:AO)</f>
        <v>0</v>
      </c>
      <c r="R3845" t="str">
        <f>_xlfn.XLOOKUP(E3845,AF:AF,AG:AG)</f>
        <v>Best of Europe Travel</v>
      </c>
      <c r="S3845" t="str">
        <f>_xlfn.XLOOKUP(E3845,AF:AF,AI:AI)</f>
        <v>Spain</v>
      </c>
      <c r="T3845">
        <f>WEEKNUM(G3845)</f>
        <v>37</v>
      </c>
      <c r="U3845">
        <f>YEAR(G3845)</f>
        <v>2025</v>
      </c>
      <c r="V3845" s="117">
        <f>IFERROR(Q3845/N3845,"0")</f>
        <v>0</v>
      </c>
    </row>
    <row r="3846" spans="1:22">
      <c r="A3846" t="str">
        <f>_xlfn.XLOOKUP(D3846,BN:BN,BO:BO)</f>
        <v>México</v>
      </c>
      <c r="B3846" t="s">
        <v>25</v>
      </c>
      <c r="C3846">
        <v>595</v>
      </c>
      <c r="D3846" t="str">
        <f>_xlfn.XLOOKUP(C3846,BH:BH,BI:BI)</f>
        <v>VeronicaN</v>
      </c>
      <c r="E3846">
        <v>31911</v>
      </c>
      <c r="F3846" t="s">
        <v>4346</v>
      </c>
      <c r="G3846" s="63">
        <v>45907</v>
      </c>
      <c r="H3846" s="63">
        <v>45926</v>
      </c>
      <c r="I3846" t="s">
        <v>419</v>
      </c>
      <c r="J3846" t="str">
        <f>_xlfn.XLOOKUP(I3846,AS:AS,AU:AU)</f>
        <v>Otros</v>
      </c>
      <c r="K3846" t="s">
        <v>27</v>
      </c>
      <c r="L3846">
        <v>900</v>
      </c>
      <c r="M3846">
        <f>L3846*_xlfn.XLOOKUP(K3846,AM:AM,AN:AN)</f>
        <v>900</v>
      </c>
      <c r="N3846">
        <f>L3846*_xlfn.XLOOKUP(K3846,AM:AM,AO:AO)</f>
        <v>1044</v>
      </c>
      <c r="O3846">
        <v>0</v>
      </c>
      <c r="P3846">
        <f>O3846*_xlfn.XLOOKUP(K3846,AM:AM,AN:AN)</f>
        <v>0</v>
      </c>
      <c r="Q3846">
        <f>O3846*_xlfn.XLOOKUP(K3846,AM:AM,AO:AO)</f>
        <v>0</v>
      </c>
      <c r="R3846" t="str">
        <f>_xlfn.XLOOKUP(E3846,AF:AF,AG:AG)</f>
        <v>SARA MARIA GONZALEZ BETETA</v>
      </c>
      <c r="S3846" t="str">
        <f>_xlfn.XLOOKUP(E3846,AF:AF,AI:AI)</f>
        <v>Mexico</v>
      </c>
      <c r="T3846">
        <f>WEEKNUM(G3846)</f>
        <v>37</v>
      </c>
      <c r="U3846">
        <f>YEAR(G3846)</f>
        <v>2025</v>
      </c>
      <c r="V3846" s="117">
        <f>IFERROR(Q3846/N3846,"0")</f>
        <v>0</v>
      </c>
    </row>
    <row r="3847" spans="1:22">
      <c r="A3847" t="str">
        <f>_xlfn.XLOOKUP(D3847,BN:BN,BO:BO)</f>
        <v>México</v>
      </c>
      <c r="B3847" t="s">
        <v>25</v>
      </c>
      <c r="C3847">
        <v>595</v>
      </c>
      <c r="D3847" t="str">
        <f>_xlfn.XLOOKUP(C3847,BH:BH,BI:BI)</f>
        <v>VeronicaN</v>
      </c>
      <c r="E3847">
        <v>0</v>
      </c>
      <c r="F3847" t="s">
        <v>2283</v>
      </c>
      <c r="G3847" s="63">
        <v>45907</v>
      </c>
      <c r="H3847" s="63">
        <v>45926</v>
      </c>
      <c r="I3847" t="s">
        <v>396</v>
      </c>
      <c r="J3847" t="str">
        <f>_xlfn.XLOOKUP(I3847,AS:AS,AU:AU)</f>
        <v>Honorarios</v>
      </c>
      <c r="K3847" t="s">
        <v>27</v>
      </c>
      <c r="L3847">
        <v>168.04</v>
      </c>
      <c r="M3847">
        <f>L3847*_xlfn.XLOOKUP(K3847,AM:AM,AN:AN)</f>
        <v>168.04</v>
      </c>
      <c r="N3847">
        <f>L3847*_xlfn.XLOOKUP(K3847,AM:AM,AO:AO)</f>
        <v>194.92639999999997</v>
      </c>
      <c r="O3847">
        <v>168.04</v>
      </c>
      <c r="P3847">
        <f>O3847*_xlfn.XLOOKUP(K3847,AM:AM,AN:AN)</f>
        <v>168.04</v>
      </c>
      <c r="Q3847">
        <f>O3847*_xlfn.XLOOKUP(K3847,AM:AM,AO:AO)</f>
        <v>194.92639999999997</v>
      </c>
      <c r="R3847" t="str">
        <f>_xlfn.XLOOKUP(E3847,AF:AF,AG:AG)</f>
        <v>FEES</v>
      </c>
      <c r="S3847">
        <f>_xlfn.XLOOKUP(E3847,AF:AF,AI:AI)</f>
        <v>0</v>
      </c>
      <c r="T3847">
        <f>WEEKNUM(G3847)</f>
        <v>37</v>
      </c>
      <c r="U3847">
        <f>YEAR(G3847)</f>
        <v>2025</v>
      </c>
      <c r="V3847" s="117">
        <f>IFERROR(Q3847/N3847,"0")</f>
        <v>1</v>
      </c>
    </row>
    <row r="3848" spans="1:22">
      <c r="A3848" t="str">
        <f>_xlfn.XLOOKUP(D3848,BN:BN,BO:BO)</f>
        <v>Madrid</v>
      </c>
      <c r="B3848" t="s">
        <v>25</v>
      </c>
      <c r="C3848">
        <v>596</v>
      </c>
      <c r="D3848" t="str">
        <f>_xlfn.XLOOKUP(C3848,BH:BH,BI:BI)</f>
        <v>AndreaG</v>
      </c>
      <c r="E3848">
        <v>28934</v>
      </c>
      <c r="F3848" t="s">
        <v>4347</v>
      </c>
      <c r="G3848" s="63">
        <v>45916</v>
      </c>
      <c r="H3848" t="s">
        <v>218</v>
      </c>
      <c r="I3848" t="s">
        <v>366</v>
      </c>
      <c r="J3848" t="str">
        <f>_xlfn.XLOOKUP(I3848,AS:AS,AU:AU)</f>
        <v>Vuelos</v>
      </c>
      <c r="K3848" t="s">
        <v>33</v>
      </c>
      <c r="L3848">
        <v>2645.2</v>
      </c>
      <c r="M3848">
        <f>L3848*_xlfn.XLOOKUP(K3848,AM:AM,AN:AN)</f>
        <v>2274.8719999999998</v>
      </c>
      <c r="N3848">
        <f>L3848*_xlfn.XLOOKUP(K3848,AM:AM,AO:AO)</f>
        <v>2645.2</v>
      </c>
      <c r="O3848">
        <v>0</v>
      </c>
      <c r="P3848">
        <f>O3848*_xlfn.XLOOKUP(K3848,AM:AM,AN:AN)</f>
        <v>0</v>
      </c>
      <c r="Q3848">
        <f>O3848*_xlfn.XLOOKUP(K3848,AM:AM,AO:AO)</f>
        <v>0</v>
      </c>
      <c r="R3848" t="str">
        <f>_xlfn.XLOOKUP(E3848,AF:AF,AG:AG)</f>
        <v>F1S USA</v>
      </c>
      <c r="S3848" t="str">
        <f>_xlfn.XLOOKUP(E3848,AF:AF,AI:AI)</f>
        <v>United States</v>
      </c>
      <c r="T3848">
        <f>WEEKNUM(G3848)</f>
        <v>38</v>
      </c>
      <c r="U3848">
        <f>YEAR(G3848)</f>
        <v>2025</v>
      </c>
      <c r="V3848" s="117">
        <f>IFERROR(Q3848/N3848,"0")</f>
        <v>0</v>
      </c>
    </row>
    <row r="3849" spans="1:22">
      <c r="A3849" t="str">
        <f>_xlfn.XLOOKUP(D3849,BN:BN,BO:BO)</f>
        <v>Madrid</v>
      </c>
      <c r="B3849" t="s">
        <v>25</v>
      </c>
      <c r="C3849">
        <v>596</v>
      </c>
      <c r="D3849" t="str">
        <f>_xlfn.XLOOKUP(C3849,BH:BH,BI:BI)</f>
        <v>AndreaG</v>
      </c>
      <c r="E3849">
        <v>28934</v>
      </c>
      <c r="F3849" t="s">
        <v>4348</v>
      </c>
      <c r="G3849" s="63">
        <v>45916</v>
      </c>
      <c r="H3849" t="s">
        <v>218</v>
      </c>
      <c r="I3849" t="s">
        <v>366</v>
      </c>
      <c r="J3849" t="str">
        <f>_xlfn.XLOOKUP(I3849,AS:AS,AU:AU)</f>
        <v>Vuelos</v>
      </c>
      <c r="K3849" t="s">
        <v>33</v>
      </c>
      <c r="L3849">
        <v>2645.2</v>
      </c>
      <c r="M3849">
        <f>L3849*_xlfn.XLOOKUP(K3849,AM:AM,AN:AN)</f>
        <v>2274.8719999999998</v>
      </c>
      <c r="N3849">
        <f>L3849*_xlfn.XLOOKUP(K3849,AM:AM,AO:AO)</f>
        <v>2645.2</v>
      </c>
      <c r="O3849">
        <v>0</v>
      </c>
      <c r="P3849">
        <f>O3849*_xlfn.XLOOKUP(K3849,AM:AM,AN:AN)</f>
        <v>0</v>
      </c>
      <c r="Q3849">
        <f>O3849*_xlfn.XLOOKUP(K3849,AM:AM,AO:AO)</f>
        <v>0</v>
      </c>
      <c r="R3849" t="str">
        <f>_xlfn.XLOOKUP(E3849,AF:AF,AG:AG)</f>
        <v>F1S USA</v>
      </c>
      <c r="S3849" t="str">
        <f>_xlfn.XLOOKUP(E3849,AF:AF,AI:AI)</f>
        <v>United States</v>
      </c>
      <c r="T3849">
        <f>WEEKNUM(G3849)</f>
        <v>38</v>
      </c>
      <c r="U3849">
        <f>YEAR(G3849)</f>
        <v>2025</v>
      </c>
      <c r="V3849" s="117">
        <f>IFERROR(Q3849/N3849,"0")</f>
        <v>0</v>
      </c>
    </row>
    <row r="3850" spans="1:22">
      <c r="A3850" t="str">
        <f>_xlfn.XLOOKUP(D3850,BN:BN,BO:BO)</f>
        <v>Madrid</v>
      </c>
      <c r="B3850" t="s">
        <v>25</v>
      </c>
      <c r="C3850">
        <v>596</v>
      </c>
      <c r="D3850" t="str">
        <f>_xlfn.XLOOKUP(C3850,BH:BH,BI:BI)</f>
        <v>AndreaG</v>
      </c>
      <c r="E3850">
        <v>28934</v>
      </c>
      <c r="F3850" t="s">
        <v>4347</v>
      </c>
      <c r="G3850" s="63">
        <v>45920</v>
      </c>
      <c r="H3850" t="s">
        <v>218</v>
      </c>
      <c r="I3850" t="s">
        <v>366</v>
      </c>
      <c r="J3850" t="str">
        <f>_xlfn.XLOOKUP(I3850,AS:AS,AU:AU)</f>
        <v>Vuelos</v>
      </c>
      <c r="K3850" t="s">
        <v>33</v>
      </c>
      <c r="L3850">
        <v>647</v>
      </c>
      <c r="M3850">
        <f>L3850*_xlfn.XLOOKUP(K3850,AM:AM,AN:AN)</f>
        <v>556.41999999999996</v>
      </c>
      <c r="N3850">
        <f>L3850*_xlfn.XLOOKUP(K3850,AM:AM,AO:AO)</f>
        <v>647</v>
      </c>
      <c r="O3850">
        <v>0</v>
      </c>
      <c r="P3850">
        <f>O3850*_xlfn.XLOOKUP(K3850,AM:AM,AN:AN)</f>
        <v>0</v>
      </c>
      <c r="Q3850">
        <f>O3850*_xlfn.XLOOKUP(K3850,AM:AM,AO:AO)</f>
        <v>0</v>
      </c>
      <c r="R3850" t="str">
        <f>_xlfn.XLOOKUP(E3850,AF:AF,AG:AG)</f>
        <v>F1S USA</v>
      </c>
      <c r="S3850" t="str">
        <f>_xlfn.XLOOKUP(E3850,AF:AF,AI:AI)</f>
        <v>United States</v>
      </c>
      <c r="T3850">
        <f>WEEKNUM(G3850)</f>
        <v>38</v>
      </c>
      <c r="U3850">
        <f>YEAR(G3850)</f>
        <v>2025</v>
      </c>
      <c r="V3850" s="117">
        <f>IFERROR(Q3850/N3850,"0")</f>
        <v>0</v>
      </c>
    </row>
    <row r="3851" spans="1:22">
      <c r="A3851" t="str">
        <f>_xlfn.XLOOKUP(D3851,BN:BN,BO:BO)</f>
        <v>Madrid</v>
      </c>
      <c r="B3851" t="s">
        <v>25</v>
      </c>
      <c r="C3851">
        <v>596</v>
      </c>
      <c r="D3851" t="str">
        <f>_xlfn.XLOOKUP(C3851,BH:BH,BI:BI)</f>
        <v>AndreaG</v>
      </c>
      <c r="E3851">
        <v>28934</v>
      </c>
      <c r="F3851" t="s">
        <v>4348</v>
      </c>
      <c r="G3851" s="63">
        <v>45920</v>
      </c>
      <c r="H3851" t="s">
        <v>218</v>
      </c>
      <c r="I3851" t="s">
        <v>366</v>
      </c>
      <c r="J3851" t="str">
        <f>_xlfn.XLOOKUP(I3851,AS:AS,AU:AU)</f>
        <v>Vuelos</v>
      </c>
      <c r="K3851" t="s">
        <v>33</v>
      </c>
      <c r="L3851">
        <v>647</v>
      </c>
      <c r="M3851">
        <f>L3851*_xlfn.XLOOKUP(K3851,AM:AM,AN:AN)</f>
        <v>556.41999999999996</v>
      </c>
      <c r="N3851">
        <f>L3851*_xlfn.XLOOKUP(K3851,AM:AM,AO:AO)</f>
        <v>647</v>
      </c>
      <c r="O3851">
        <v>0</v>
      </c>
      <c r="P3851">
        <f>O3851*_xlfn.XLOOKUP(K3851,AM:AM,AN:AN)</f>
        <v>0</v>
      </c>
      <c r="Q3851">
        <f>O3851*_xlfn.XLOOKUP(K3851,AM:AM,AO:AO)</f>
        <v>0</v>
      </c>
      <c r="R3851" t="str">
        <f>_xlfn.XLOOKUP(E3851,AF:AF,AG:AG)</f>
        <v>F1S USA</v>
      </c>
      <c r="S3851" t="str">
        <f>_xlfn.XLOOKUP(E3851,AF:AF,AI:AI)</f>
        <v>United States</v>
      </c>
      <c r="T3851">
        <f>WEEKNUM(G3851)</f>
        <v>38</v>
      </c>
      <c r="U3851">
        <f>YEAR(G3851)</f>
        <v>2025</v>
      </c>
      <c r="V3851" s="117">
        <f>IFERROR(Q3851/N3851,"0")</f>
        <v>0</v>
      </c>
    </row>
    <row r="3852" spans="1:22">
      <c r="A3852" t="str">
        <f>_xlfn.XLOOKUP(D3852,BN:BN,BO:BO)</f>
        <v>Madrid</v>
      </c>
      <c r="B3852" t="s">
        <v>25</v>
      </c>
      <c r="C3852">
        <v>596</v>
      </c>
      <c r="D3852" t="str">
        <f>_xlfn.XLOOKUP(C3852,BH:BH,BI:BI)</f>
        <v>AndreaG</v>
      </c>
      <c r="E3852">
        <v>28934</v>
      </c>
      <c r="F3852" t="s">
        <v>4347</v>
      </c>
      <c r="G3852" s="63">
        <v>45925</v>
      </c>
      <c r="H3852" t="s">
        <v>218</v>
      </c>
      <c r="I3852" t="s">
        <v>366</v>
      </c>
      <c r="J3852" t="str">
        <f>_xlfn.XLOOKUP(I3852,AS:AS,AU:AU)</f>
        <v>Vuelos</v>
      </c>
      <c r="K3852" t="s">
        <v>33</v>
      </c>
      <c r="L3852">
        <v>2253</v>
      </c>
      <c r="M3852">
        <f>L3852*_xlfn.XLOOKUP(K3852,AM:AM,AN:AN)</f>
        <v>1937.58</v>
      </c>
      <c r="N3852">
        <f>L3852*_xlfn.XLOOKUP(K3852,AM:AM,AO:AO)</f>
        <v>2253</v>
      </c>
      <c r="O3852">
        <v>0</v>
      </c>
      <c r="P3852">
        <f>O3852*_xlfn.XLOOKUP(K3852,AM:AM,AN:AN)</f>
        <v>0</v>
      </c>
      <c r="Q3852">
        <f>O3852*_xlfn.XLOOKUP(K3852,AM:AM,AO:AO)</f>
        <v>0</v>
      </c>
      <c r="R3852" t="str">
        <f>_xlfn.XLOOKUP(E3852,AF:AF,AG:AG)</f>
        <v>F1S USA</v>
      </c>
      <c r="S3852" t="str">
        <f>_xlfn.XLOOKUP(E3852,AF:AF,AI:AI)</f>
        <v>United States</v>
      </c>
      <c r="T3852">
        <f>WEEKNUM(G3852)</f>
        <v>39</v>
      </c>
      <c r="U3852">
        <f>YEAR(G3852)</f>
        <v>2025</v>
      </c>
      <c r="V3852" s="117">
        <f>IFERROR(Q3852/N3852,"0")</f>
        <v>0</v>
      </c>
    </row>
    <row r="3853" spans="1:22">
      <c r="A3853" t="str">
        <f>_xlfn.XLOOKUP(D3853,BN:BN,BO:BO)</f>
        <v>Madrid</v>
      </c>
      <c r="B3853" t="s">
        <v>25</v>
      </c>
      <c r="C3853">
        <v>596</v>
      </c>
      <c r="D3853" t="str">
        <f>_xlfn.XLOOKUP(C3853,BH:BH,BI:BI)</f>
        <v>AndreaG</v>
      </c>
      <c r="E3853">
        <v>28934</v>
      </c>
      <c r="F3853" t="s">
        <v>4348</v>
      </c>
      <c r="G3853" s="63">
        <v>45925</v>
      </c>
      <c r="H3853" t="s">
        <v>218</v>
      </c>
      <c r="I3853" t="s">
        <v>366</v>
      </c>
      <c r="J3853" t="str">
        <f>_xlfn.XLOOKUP(I3853,AS:AS,AU:AU)</f>
        <v>Vuelos</v>
      </c>
      <c r="K3853" t="s">
        <v>33</v>
      </c>
      <c r="L3853">
        <v>2253</v>
      </c>
      <c r="M3853">
        <f>L3853*_xlfn.XLOOKUP(K3853,AM:AM,AN:AN)</f>
        <v>1937.58</v>
      </c>
      <c r="N3853">
        <f>L3853*_xlfn.XLOOKUP(K3853,AM:AM,AO:AO)</f>
        <v>2253</v>
      </c>
      <c r="O3853">
        <v>0</v>
      </c>
      <c r="P3853">
        <f>O3853*_xlfn.XLOOKUP(K3853,AM:AM,AN:AN)</f>
        <v>0</v>
      </c>
      <c r="Q3853">
        <f>O3853*_xlfn.XLOOKUP(K3853,AM:AM,AO:AO)</f>
        <v>0</v>
      </c>
      <c r="R3853" t="str">
        <f>_xlfn.XLOOKUP(E3853,AF:AF,AG:AG)</f>
        <v>F1S USA</v>
      </c>
      <c r="S3853" t="str">
        <f>_xlfn.XLOOKUP(E3853,AF:AF,AI:AI)</f>
        <v>United States</v>
      </c>
      <c r="T3853">
        <f>WEEKNUM(G3853)</f>
        <v>39</v>
      </c>
      <c r="U3853">
        <f>YEAR(G3853)</f>
        <v>2025</v>
      </c>
      <c r="V3853" s="117">
        <f>IFERROR(Q3853/N3853,"0")</f>
        <v>0</v>
      </c>
    </row>
    <row r="3854" spans="1:22">
      <c r="A3854" t="str">
        <f>_xlfn.XLOOKUP(D3854,BN:BN,BO:BO)</f>
        <v>Madrid</v>
      </c>
      <c r="B3854" t="s">
        <v>25</v>
      </c>
      <c r="C3854">
        <v>596</v>
      </c>
      <c r="D3854" t="str">
        <f>_xlfn.XLOOKUP(C3854,BH:BH,BI:BI)</f>
        <v>AndreaG</v>
      </c>
      <c r="E3854">
        <v>28934</v>
      </c>
      <c r="F3854" t="s">
        <v>4347</v>
      </c>
      <c r="G3854" s="63">
        <v>45931</v>
      </c>
      <c r="H3854" s="63" t="s">
        <v>218</v>
      </c>
      <c r="I3854" t="s">
        <v>366</v>
      </c>
      <c r="J3854" t="str">
        <f>_xlfn.XLOOKUP(I3854,AS:AS,AU:AU)</f>
        <v>Vuelos</v>
      </c>
      <c r="K3854" t="s">
        <v>33</v>
      </c>
      <c r="L3854">
        <v>260</v>
      </c>
      <c r="M3854">
        <f>L3854*_xlfn.XLOOKUP(K3854,AM:AM,AN:AN)</f>
        <v>223.6</v>
      </c>
      <c r="N3854">
        <f>L3854*_xlfn.XLOOKUP(K3854,AM:AM,AO:AO)</f>
        <v>260</v>
      </c>
      <c r="O3854">
        <v>0</v>
      </c>
      <c r="P3854">
        <f>O3854*_xlfn.XLOOKUP(K3854,AM:AM,AN:AN)</f>
        <v>0</v>
      </c>
      <c r="Q3854">
        <f>O3854*_xlfn.XLOOKUP(K3854,AM:AM,AO:AO)</f>
        <v>0</v>
      </c>
      <c r="R3854" t="str">
        <f>_xlfn.XLOOKUP(E3854,AF:AF,AG:AG)</f>
        <v>F1S USA</v>
      </c>
      <c r="S3854" t="str">
        <f>_xlfn.XLOOKUP(E3854,AF:AF,AI:AI)</f>
        <v>United States</v>
      </c>
      <c r="T3854">
        <f>WEEKNUM(G3854)</f>
        <v>40</v>
      </c>
      <c r="U3854">
        <f>YEAR(G3854)</f>
        <v>2025</v>
      </c>
      <c r="V3854" s="117">
        <f>IFERROR(Q3854/N3854,"0")</f>
        <v>0</v>
      </c>
    </row>
    <row r="3855" spans="1:22">
      <c r="A3855" t="str">
        <f>_xlfn.XLOOKUP(D3855,BN:BN,BO:BO)</f>
        <v>Madrid</v>
      </c>
      <c r="B3855" t="s">
        <v>25</v>
      </c>
      <c r="C3855">
        <v>596</v>
      </c>
      <c r="D3855" t="str">
        <f>_xlfn.XLOOKUP(C3855,BH:BH,BI:BI)</f>
        <v>AndreaG</v>
      </c>
      <c r="E3855">
        <v>28934</v>
      </c>
      <c r="F3855" t="s">
        <v>4348</v>
      </c>
      <c r="G3855" s="63">
        <v>45931</v>
      </c>
      <c r="H3855" s="63" t="s">
        <v>218</v>
      </c>
      <c r="I3855" t="s">
        <v>366</v>
      </c>
      <c r="J3855" t="str">
        <f>_xlfn.XLOOKUP(I3855,AS:AS,AU:AU)</f>
        <v>Vuelos</v>
      </c>
      <c r="K3855" t="s">
        <v>33</v>
      </c>
      <c r="L3855">
        <v>260</v>
      </c>
      <c r="M3855">
        <f>L3855*_xlfn.XLOOKUP(K3855,AM:AM,AN:AN)</f>
        <v>223.6</v>
      </c>
      <c r="N3855">
        <f>L3855*_xlfn.XLOOKUP(K3855,AM:AM,AO:AO)</f>
        <v>260</v>
      </c>
      <c r="O3855">
        <v>0</v>
      </c>
      <c r="P3855">
        <f>O3855*_xlfn.XLOOKUP(K3855,AM:AM,AN:AN)</f>
        <v>0</v>
      </c>
      <c r="Q3855">
        <f>O3855*_xlfn.XLOOKUP(K3855,AM:AM,AO:AO)</f>
        <v>0</v>
      </c>
      <c r="R3855" t="str">
        <f>_xlfn.XLOOKUP(E3855,AF:AF,AG:AG)</f>
        <v>F1S USA</v>
      </c>
      <c r="S3855" t="str">
        <f>_xlfn.XLOOKUP(E3855,AF:AF,AI:AI)</f>
        <v>United States</v>
      </c>
      <c r="T3855">
        <f>WEEKNUM(G3855)</f>
        <v>40</v>
      </c>
      <c r="U3855">
        <f>YEAR(G3855)</f>
        <v>2025</v>
      </c>
      <c r="V3855" s="117">
        <f>IFERROR(Q3855/N3855,"0")</f>
        <v>0</v>
      </c>
    </row>
    <row r="3856" spans="1:22">
      <c r="A3856" t="str">
        <f>_xlfn.XLOOKUP(D3856,BN:BN,BO:BO)</f>
        <v>Madrid</v>
      </c>
      <c r="B3856" t="s">
        <v>25</v>
      </c>
      <c r="C3856">
        <v>596</v>
      </c>
      <c r="D3856" t="str">
        <f>_xlfn.XLOOKUP(C3856,BH:BH,BI:BI)</f>
        <v>AndreaG</v>
      </c>
      <c r="E3856">
        <v>28934</v>
      </c>
      <c r="F3856" t="s">
        <v>4347</v>
      </c>
      <c r="G3856" s="63">
        <v>45936</v>
      </c>
      <c r="H3856" s="63" t="s">
        <v>218</v>
      </c>
      <c r="I3856" t="s">
        <v>366</v>
      </c>
      <c r="J3856" t="str">
        <f>_xlfn.XLOOKUP(I3856,AS:AS,AU:AU)</f>
        <v>Vuelos</v>
      </c>
      <c r="K3856" t="s">
        <v>33</v>
      </c>
      <c r="L3856">
        <v>778.7</v>
      </c>
      <c r="M3856">
        <f>L3856*_xlfn.XLOOKUP(K3856,AM:AM,AN:AN)</f>
        <v>669.68200000000002</v>
      </c>
      <c r="N3856">
        <f>L3856*_xlfn.XLOOKUP(K3856,AM:AM,AO:AO)</f>
        <v>778.7</v>
      </c>
      <c r="O3856">
        <v>0</v>
      </c>
      <c r="P3856">
        <f>O3856*_xlfn.XLOOKUP(K3856,AM:AM,AN:AN)</f>
        <v>0</v>
      </c>
      <c r="Q3856">
        <f>O3856*_xlfn.XLOOKUP(K3856,AM:AM,AO:AO)</f>
        <v>0</v>
      </c>
      <c r="R3856" t="str">
        <f>_xlfn.XLOOKUP(E3856,AF:AF,AG:AG)</f>
        <v>F1S USA</v>
      </c>
      <c r="S3856" t="str">
        <f>_xlfn.XLOOKUP(E3856,AF:AF,AI:AI)</f>
        <v>United States</v>
      </c>
      <c r="T3856">
        <f>WEEKNUM(G3856)</f>
        <v>41</v>
      </c>
      <c r="U3856">
        <f>YEAR(G3856)</f>
        <v>2025</v>
      </c>
      <c r="V3856" s="117">
        <f>IFERROR(Q3856/N3856,"0")</f>
        <v>0</v>
      </c>
    </row>
    <row r="3857" spans="1:22">
      <c r="A3857" t="str">
        <f>_xlfn.XLOOKUP(D3857,BN:BN,BO:BO)</f>
        <v>Madrid</v>
      </c>
      <c r="B3857" t="s">
        <v>25</v>
      </c>
      <c r="C3857">
        <v>596</v>
      </c>
      <c r="D3857" t="str">
        <f>_xlfn.XLOOKUP(C3857,BH:BH,BI:BI)</f>
        <v>AndreaG</v>
      </c>
      <c r="E3857">
        <v>28934</v>
      </c>
      <c r="F3857" t="s">
        <v>4348</v>
      </c>
      <c r="G3857" s="63">
        <v>45936</v>
      </c>
      <c r="H3857" s="63" t="s">
        <v>218</v>
      </c>
      <c r="I3857" t="s">
        <v>366</v>
      </c>
      <c r="J3857" t="str">
        <f>_xlfn.XLOOKUP(I3857,AS:AS,AU:AU)</f>
        <v>Vuelos</v>
      </c>
      <c r="K3857" t="s">
        <v>33</v>
      </c>
      <c r="L3857">
        <v>778.7</v>
      </c>
      <c r="M3857">
        <f>L3857*_xlfn.XLOOKUP(K3857,AM:AM,AN:AN)</f>
        <v>669.68200000000002</v>
      </c>
      <c r="N3857">
        <f>L3857*_xlfn.XLOOKUP(K3857,AM:AM,AO:AO)</f>
        <v>778.7</v>
      </c>
      <c r="O3857">
        <v>0</v>
      </c>
      <c r="P3857">
        <f>O3857*_xlfn.XLOOKUP(K3857,AM:AM,AN:AN)</f>
        <v>0</v>
      </c>
      <c r="Q3857">
        <f>O3857*_xlfn.XLOOKUP(K3857,AM:AM,AO:AO)</f>
        <v>0</v>
      </c>
      <c r="R3857" t="str">
        <f>_xlfn.XLOOKUP(E3857,AF:AF,AG:AG)</f>
        <v>F1S USA</v>
      </c>
      <c r="S3857" t="str">
        <f>_xlfn.XLOOKUP(E3857,AF:AF,AI:AI)</f>
        <v>United States</v>
      </c>
      <c r="T3857">
        <f>WEEKNUM(G3857)</f>
        <v>41</v>
      </c>
      <c r="U3857">
        <f>YEAR(G3857)</f>
        <v>2025</v>
      </c>
      <c r="V3857" s="117">
        <f>IFERROR(Q3857/N3857,"0")</f>
        <v>0</v>
      </c>
    </row>
    <row r="3858" spans="1:22">
      <c r="A3858" t="str">
        <f>_xlfn.XLOOKUP(D3858,BN:BN,BO:BO)</f>
        <v>Madrid</v>
      </c>
      <c r="B3858" t="s">
        <v>25</v>
      </c>
      <c r="C3858">
        <v>596</v>
      </c>
      <c r="D3858" t="str">
        <f>_xlfn.XLOOKUP(C3858,BH:BH,BI:BI)</f>
        <v>AndreaG</v>
      </c>
      <c r="E3858">
        <v>28934</v>
      </c>
      <c r="F3858" t="s">
        <v>4347</v>
      </c>
      <c r="G3858" s="63">
        <v>45941</v>
      </c>
      <c r="H3858" s="63" t="s">
        <v>218</v>
      </c>
      <c r="I3858" t="s">
        <v>366</v>
      </c>
      <c r="J3858" t="str">
        <f>_xlfn.XLOOKUP(I3858,AS:AS,AU:AU)</f>
        <v>Vuelos</v>
      </c>
      <c r="K3858" t="s">
        <v>33</v>
      </c>
      <c r="L3858">
        <v>702.8</v>
      </c>
      <c r="M3858">
        <f>L3858*_xlfn.XLOOKUP(K3858,AM:AM,AN:AN)</f>
        <v>604.4079999999999</v>
      </c>
      <c r="N3858">
        <f>L3858*_xlfn.XLOOKUP(K3858,AM:AM,AO:AO)</f>
        <v>702.8</v>
      </c>
      <c r="O3858">
        <v>0</v>
      </c>
      <c r="P3858">
        <f>O3858*_xlfn.XLOOKUP(K3858,AM:AM,AN:AN)</f>
        <v>0</v>
      </c>
      <c r="Q3858">
        <f>O3858*_xlfn.XLOOKUP(K3858,AM:AM,AO:AO)</f>
        <v>0</v>
      </c>
      <c r="R3858" t="str">
        <f>_xlfn.XLOOKUP(E3858,AF:AF,AG:AG)</f>
        <v>F1S USA</v>
      </c>
      <c r="S3858" t="str">
        <f>_xlfn.XLOOKUP(E3858,AF:AF,AI:AI)</f>
        <v>United States</v>
      </c>
      <c r="T3858">
        <f>WEEKNUM(G3858)</f>
        <v>41</v>
      </c>
      <c r="U3858">
        <f>YEAR(G3858)</f>
        <v>2025</v>
      </c>
      <c r="V3858" s="117">
        <f>IFERROR(Q3858/N3858,"0")</f>
        <v>0</v>
      </c>
    </row>
    <row r="3859" spans="1:22">
      <c r="A3859" t="str">
        <f>_xlfn.XLOOKUP(D3859,BN:BN,BO:BO)</f>
        <v>Madrid</v>
      </c>
      <c r="B3859" t="s">
        <v>25</v>
      </c>
      <c r="C3859">
        <v>596</v>
      </c>
      <c r="D3859" t="str">
        <f>_xlfn.XLOOKUP(C3859,BH:BH,BI:BI)</f>
        <v>AndreaG</v>
      </c>
      <c r="E3859">
        <v>28934</v>
      </c>
      <c r="F3859" t="s">
        <v>4348</v>
      </c>
      <c r="G3859" s="63">
        <v>45941</v>
      </c>
      <c r="H3859" s="63" t="s">
        <v>218</v>
      </c>
      <c r="I3859" t="s">
        <v>366</v>
      </c>
      <c r="J3859" t="str">
        <f>_xlfn.XLOOKUP(I3859,AS:AS,AU:AU)</f>
        <v>Vuelos</v>
      </c>
      <c r="K3859" t="s">
        <v>33</v>
      </c>
      <c r="L3859">
        <v>702.8</v>
      </c>
      <c r="M3859">
        <f>L3859*_xlfn.XLOOKUP(K3859,AM:AM,AN:AN)</f>
        <v>604.4079999999999</v>
      </c>
      <c r="N3859">
        <f>L3859*_xlfn.XLOOKUP(K3859,AM:AM,AO:AO)</f>
        <v>702.8</v>
      </c>
      <c r="O3859">
        <v>0</v>
      </c>
      <c r="P3859">
        <f>O3859*_xlfn.XLOOKUP(K3859,AM:AM,AN:AN)</f>
        <v>0</v>
      </c>
      <c r="Q3859">
        <f>O3859*_xlfn.XLOOKUP(K3859,AM:AM,AO:AO)</f>
        <v>0</v>
      </c>
      <c r="R3859" t="str">
        <f>_xlfn.XLOOKUP(E3859,AF:AF,AG:AG)</f>
        <v>F1S USA</v>
      </c>
      <c r="S3859" t="str">
        <f>_xlfn.XLOOKUP(E3859,AF:AF,AI:AI)</f>
        <v>United States</v>
      </c>
      <c r="T3859">
        <f>WEEKNUM(G3859)</f>
        <v>41</v>
      </c>
      <c r="U3859">
        <f>YEAR(G3859)</f>
        <v>2025</v>
      </c>
      <c r="V3859" s="117">
        <f>IFERROR(Q3859/N3859,"0")</f>
        <v>0</v>
      </c>
    </row>
    <row r="3860" spans="1:22">
      <c r="A3860" t="str">
        <f>_xlfn.XLOOKUP(D3860,BN:BN,BO:BO)</f>
        <v>Madrid</v>
      </c>
      <c r="B3860" t="s">
        <v>25</v>
      </c>
      <c r="C3860">
        <v>596</v>
      </c>
      <c r="D3860" t="str">
        <f>_xlfn.XLOOKUP(C3860,BH:BH,BI:BI)</f>
        <v>AndreaG</v>
      </c>
      <c r="E3860">
        <v>28934</v>
      </c>
      <c r="F3860" t="s">
        <v>4347</v>
      </c>
      <c r="G3860" s="63">
        <v>45944</v>
      </c>
      <c r="H3860" s="63" t="s">
        <v>218</v>
      </c>
      <c r="I3860" t="s">
        <v>366</v>
      </c>
      <c r="J3860" t="str">
        <f>_xlfn.XLOOKUP(I3860,AS:AS,AU:AU)</f>
        <v>Vuelos</v>
      </c>
      <c r="K3860" t="s">
        <v>33</v>
      </c>
      <c r="L3860">
        <v>5409.56</v>
      </c>
      <c r="M3860">
        <f>L3860*_xlfn.XLOOKUP(K3860,AM:AM,AN:AN)</f>
        <v>4652.2215999999999</v>
      </c>
      <c r="N3860">
        <f>L3860*_xlfn.XLOOKUP(K3860,AM:AM,AO:AO)</f>
        <v>5409.56</v>
      </c>
      <c r="O3860">
        <v>0</v>
      </c>
      <c r="P3860">
        <f>O3860*_xlfn.XLOOKUP(K3860,AM:AM,AN:AN)</f>
        <v>0</v>
      </c>
      <c r="Q3860">
        <f>O3860*_xlfn.XLOOKUP(K3860,AM:AM,AO:AO)</f>
        <v>0</v>
      </c>
      <c r="R3860" t="str">
        <f>_xlfn.XLOOKUP(E3860,AF:AF,AG:AG)</f>
        <v>F1S USA</v>
      </c>
      <c r="S3860" t="str">
        <f>_xlfn.XLOOKUP(E3860,AF:AF,AI:AI)</f>
        <v>United States</v>
      </c>
      <c r="T3860">
        <f>WEEKNUM(G3860)</f>
        <v>42</v>
      </c>
      <c r="U3860">
        <f>YEAR(G3860)</f>
        <v>2025</v>
      </c>
      <c r="V3860" s="117">
        <f>IFERROR(Q3860/N3860,"0")</f>
        <v>0</v>
      </c>
    </row>
    <row r="3861" spans="1:22">
      <c r="A3861" t="str">
        <f>_xlfn.XLOOKUP(D3861,BN:BN,BO:BO)</f>
        <v>Madrid</v>
      </c>
      <c r="B3861" t="s">
        <v>25</v>
      </c>
      <c r="C3861">
        <v>596</v>
      </c>
      <c r="D3861" t="str">
        <f>_xlfn.XLOOKUP(C3861,BH:BH,BI:BI)</f>
        <v>AndreaG</v>
      </c>
      <c r="E3861">
        <v>28934</v>
      </c>
      <c r="F3861" t="s">
        <v>4348</v>
      </c>
      <c r="G3861" s="63">
        <v>45944</v>
      </c>
      <c r="H3861" s="63" t="s">
        <v>218</v>
      </c>
      <c r="I3861" t="s">
        <v>366</v>
      </c>
      <c r="J3861" t="str">
        <f>_xlfn.XLOOKUP(I3861,AS:AS,AU:AU)</f>
        <v>Vuelos</v>
      </c>
      <c r="K3861" t="s">
        <v>33</v>
      </c>
      <c r="L3861">
        <v>5409.56</v>
      </c>
      <c r="M3861">
        <f>L3861*_xlfn.XLOOKUP(K3861,AM:AM,AN:AN)</f>
        <v>4652.2215999999999</v>
      </c>
      <c r="N3861">
        <f>L3861*_xlfn.XLOOKUP(K3861,AM:AM,AO:AO)</f>
        <v>5409.56</v>
      </c>
      <c r="O3861">
        <v>0</v>
      </c>
      <c r="P3861">
        <f>O3861*_xlfn.XLOOKUP(K3861,AM:AM,AN:AN)</f>
        <v>0</v>
      </c>
      <c r="Q3861">
        <f>O3861*_xlfn.XLOOKUP(K3861,AM:AM,AO:AO)</f>
        <v>0</v>
      </c>
      <c r="R3861" t="str">
        <f>_xlfn.XLOOKUP(E3861,AF:AF,AG:AG)</f>
        <v>F1S USA</v>
      </c>
      <c r="S3861" t="str">
        <f>_xlfn.XLOOKUP(E3861,AF:AF,AI:AI)</f>
        <v>United States</v>
      </c>
      <c r="T3861">
        <f>WEEKNUM(G3861)</f>
        <v>42</v>
      </c>
      <c r="U3861">
        <f>YEAR(G3861)</f>
        <v>2025</v>
      </c>
      <c r="V3861" s="117">
        <f>IFERROR(Q3861/N3861,"0")</f>
        <v>0</v>
      </c>
    </row>
    <row r="3862" spans="1:22">
      <c r="A3862" t="str">
        <f>_xlfn.XLOOKUP(D3862,BN:BN,BO:BO)</f>
        <v>Madrid</v>
      </c>
      <c r="B3862" t="s">
        <v>25</v>
      </c>
      <c r="C3862">
        <v>596</v>
      </c>
      <c r="D3862" t="str">
        <f>_xlfn.XLOOKUP(C3862,BH:BH,BI:BI)</f>
        <v>AndreaG</v>
      </c>
      <c r="E3862">
        <v>0</v>
      </c>
      <c r="F3862" t="s">
        <v>1077</v>
      </c>
      <c r="G3862" s="63">
        <v>45915</v>
      </c>
      <c r="H3862" s="63">
        <v>45945</v>
      </c>
      <c r="I3862" t="s">
        <v>396</v>
      </c>
      <c r="J3862" t="str">
        <f>_xlfn.XLOOKUP(I3862,AS:AS,AU:AU)</f>
        <v>Honorarios</v>
      </c>
      <c r="K3862" t="s">
        <v>33</v>
      </c>
      <c r="L3862">
        <v>655</v>
      </c>
      <c r="M3862">
        <f>L3862*_xlfn.XLOOKUP(K3862,AM:AM,AN:AN)</f>
        <v>563.29999999999995</v>
      </c>
      <c r="N3862">
        <f>L3862*_xlfn.XLOOKUP(K3862,AM:AM,AO:AO)</f>
        <v>655</v>
      </c>
      <c r="O3862">
        <v>655</v>
      </c>
      <c r="P3862">
        <f>O3862*_xlfn.XLOOKUP(K3862,AM:AM,AN:AN)</f>
        <v>563.29999999999995</v>
      </c>
      <c r="Q3862">
        <f>O3862*_xlfn.XLOOKUP(K3862,AM:AM,AO:AO)</f>
        <v>655</v>
      </c>
      <c r="R3862" t="str">
        <f>_xlfn.XLOOKUP(E3862,AF:AF,AG:AG)</f>
        <v>FEES</v>
      </c>
      <c r="S3862">
        <f>_xlfn.XLOOKUP(E3862,AF:AF,AI:AI)</f>
        <v>0</v>
      </c>
      <c r="T3862">
        <f>WEEKNUM(G3862)</f>
        <v>38</v>
      </c>
      <c r="U3862">
        <f>YEAR(G3862)</f>
        <v>2025</v>
      </c>
      <c r="V3862" s="117">
        <f>IFERROR(Q3862/N3862,"0")</f>
        <v>1</v>
      </c>
    </row>
    <row r="3863" spans="1:22">
      <c r="A3863" t="str">
        <f>_xlfn.XLOOKUP(D3863,BN:BN,BO:BO)</f>
        <v>Madrid</v>
      </c>
      <c r="B3863" t="s">
        <v>25</v>
      </c>
      <c r="C3863">
        <v>596</v>
      </c>
      <c r="D3863" t="str">
        <f>_xlfn.XLOOKUP(C3863,BH:BH,BI:BI)</f>
        <v>AndreaG</v>
      </c>
      <c r="E3863">
        <v>23789</v>
      </c>
      <c r="F3863" t="s">
        <v>4349</v>
      </c>
      <c r="G3863" s="63">
        <v>45915</v>
      </c>
      <c r="H3863" s="63">
        <v>45945</v>
      </c>
      <c r="I3863" t="s">
        <v>364</v>
      </c>
      <c r="J3863" t="str">
        <f>_xlfn.XLOOKUP(I3863,AS:AS,AU:AU)</f>
        <v>DMC</v>
      </c>
      <c r="K3863" t="s">
        <v>33</v>
      </c>
      <c r="L3863">
        <v>173595</v>
      </c>
      <c r="M3863">
        <f>L3863*_xlfn.XLOOKUP(K3863,AM:AM,AN:AN)</f>
        <v>149291.70000000001</v>
      </c>
      <c r="N3863">
        <f>L3863*_xlfn.XLOOKUP(K3863,AM:AM,AO:AO)</f>
        <v>173595</v>
      </c>
      <c r="O3863">
        <v>0</v>
      </c>
      <c r="P3863">
        <f>O3863*_xlfn.XLOOKUP(K3863,AM:AM,AN:AN)</f>
        <v>0</v>
      </c>
      <c r="Q3863">
        <f>O3863*_xlfn.XLOOKUP(K3863,AM:AM,AO:AO)</f>
        <v>0</v>
      </c>
      <c r="R3863" t="str">
        <f>_xlfn.XLOOKUP(E3863,AF:AF,AG:AG)</f>
        <v>TRIUMPH TRAVEL</v>
      </c>
      <c r="S3863" t="str">
        <f>_xlfn.XLOOKUP(E3863,AF:AF,AI:AI)</f>
        <v>South Africa</v>
      </c>
      <c r="T3863">
        <f>WEEKNUM(G3863)</f>
        <v>38</v>
      </c>
      <c r="U3863">
        <f>YEAR(G3863)</f>
        <v>2025</v>
      </c>
      <c r="V3863" s="117">
        <f>IFERROR(Q3863/N3863,"0")</f>
        <v>0</v>
      </c>
    </row>
    <row r="3864" spans="1:22">
      <c r="A3864" t="str">
        <f>_xlfn.XLOOKUP(D3864,BN:BN,BO:BO)</f>
        <v>Madrid</v>
      </c>
      <c r="B3864" t="s">
        <v>25</v>
      </c>
      <c r="C3864">
        <v>596</v>
      </c>
      <c r="D3864" t="str">
        <f>_xlfn.XLOOKUP(C3864,BH:BH,BI:BI)</f>
        <v>AndreaG</v>
      </c>
      <c r="E3864">
        <v>29059</v>
      </c>
      <c r="F3864" t="s">
        <v>4350</v>
      </c>
      <c r="G3864" s="63">
        <v>45915</v>
      </c>
      <c r="H3864" s="63">
        <v>45945</v>
      </c>
      <c r="I3864" t="s">
        <v>456</v>
      </c>
      <c r="J3864" t="str">
        <f>_xlfn.XLOOKUP(I3864,AS:AS,AU:AU)</f>
        <v>Visados</v>
      </c>
      <c r="K3864" t="s">
        <v>33</v>
      </c>
      <c r="L3864">
        <v>60</v>
      </c>
      <c r="M3864">
        <f>L3864*_xlfn.XLOOKUP(K3864,AM:AM,AN:AN)</f>
        <v>51.6</v>
      </c>
      <c r="N3864">
        <f>L3864*_xlfn.XLOOKUP(K3864,AM:AM,AO:AO)</f>
        <v>60</v>
      </c>
      <c r="O3864">
        <v>0</v>
      </c>
      <c r="P3864">
        <f>O3864*_xlfn.XLOOKUP(K3864,AM:AM,AN:AN)</f>
        <v>0</v>
      </c>
      <c r="Q3864">
        <f>O3864*_xlfn.XLOOKUP(K3864,AM:AM,AO:AO)</f>
        <v>0</v>
      </c>
      <c r="R3864" t="str">
        <f>_xlfn.XLOOKUP(E3864,AF:AF,AG:AG)</f>
        <v>Visas web</v>
      </c>
      <c r="S3864" t="str">
        <f>_xlfn.XLOOKUP(E3864,AF:AF,AI:AI)</f>
        <v>Canada</v>
      </c>
      <c r="T3864">
        <f>WEEKNUM(G3864)</f>
        <v>38</v>
      </c>
      <c r="U3864">
        <f>YEAR(G3864)</f>
        <v>2025</v>
      </c>
      <c r="V3864" s="117">
        <f>IFERROR(Q3864/N3864,"0")</f>
        <v>0</v>
      </c>
    </row>
    <row r="3865" spans="1:22">
      <c r="A3865" t="str">
        <f>_xlfn.XLOOKUP(D3865,BN:BN,BO:BO)</f>
        <v>Madrid</v>
      </c>
      <c r="B3865" t="s">
        <v>25</v>
      </c>
      <c r="C3865">
        <v>596</v>
      </c>
      <c r="D3865" t="str">
        <f>_xlfn.XLOOKUP(C3865,BH:BH,BI:BI)</f>
        <v>AndreaG</v>
      </c>
      <c r="E3865">
        <v>28491</v>
      </c>
      <c r="F3865" t="s">
        <v>4351</v>
      </c>
      <c r="G3865" s="63">
        <v>45916</v>
      </c>
      <c r="H3865" s="63">
        <v>45945</v>
      </c>
      <c r="I3865" t="s">
        <v>409</v>
      </c>
      <c r="J3865" t="str">
        <f>_xlfn.XLOOKUP(I3865,AS:AS,AU:AU)</f>
        <v>Otros</v>
      </c>
      <c r="K3865" t="s">
        <v>33</v>
      </c>
      <c r="L3865">
        <v>463</v>
      </c>
      <c r="M3865">
        <f>L3865*_xlfn.XLOOKUP(K3865,AM:AM,AN:AN)</f>
        <v>398.18</v>
      </c>
      <c r="N3865">
        <f>L3865*_xlfn.XLOOKUP(K3865,AM:AM,AO:AO)</f>
        <v>463</v>
      </c>
      <c r="O3865">
        <v>0</v>
      </c>
      <c r="P3865">
        <f>O3865*_xlfn.XLOOKUP(K3865,AM:AM,AN:AN)</f>
        <v>0</v>
      </c>
      <c r="Q3865">
        <f>O3865*_xlfn.XLOOKUP(K3865,AM:AM,AO:AO)</f>
        <v>0</v>
      </c>
      <c r="R3865" t="str">
        <f>_xlfn.XLOOKUP(E3865,AF:AF,AG:AG)</f>
        <v>AON</v>
      </c>
      <c r="S3865" t="str">
        <f>_xlfn.XLOOKUP(E3865,AF:AF,AI:AI)</f>
        <v>United Kingdom</v>
      </c>
      <c r="T3865">
        <f>WEEKNUM(G3865)</f>
        <v>38</v>
      </c>
      <c r="U3865">
        <f>YEAR(G3865)</f>
        <v>2025</v>
      </c>
      <c r="V3865" s="117">
        <f>IFERROR(Q3865/N3865,"0")</f>
        <v>0</v>
      </c>
    </row>
    <row r="3866" spans="1:22">
      <c r="A3866" t="str">
        <f>_xlfn.XLOOKUP(D3866,BN:BN,BO:BO)</f>
        <v>Madrid</v>
      </c>
      <c r="B3866" t="s">
        <v>25</v>
      </c>
      <c r="C3866">
        <v>596</v>
      </c>
      <c r="D3866" t="str">
        <f>_xlfn.XLOOKUP(C3866,BH:BH,BI:BI)</f>
        <v>AndreaG</v>
      </c>
      <c r="E3866">
        <v>29059</v>
      </c>
      <c r="F3866" t="s">
        <v>4352</v>
      </c>
      <c r="G3866" s="63">
        <v>45915</v>
      </c>
      <c r="H3866" s="63">
        <v>45945</v>
      </c>
      <c r="I3866" t="s">
        <v>456</v>
      </c>
      <c r="J3866" t="str">
        <f>_xlfn.XLOOKUP(I3866,AS:AS,AU:AU)</f>
        <v>Visados</v>
      </c>
      <c r="K3866" t="s">
        <v>33</v>
      </c>
      <c r="L3866">
        <v>186.82</v>
      </c>
      <c r="M3866">
        <f>L3866*_xlfn.XLOOKUP(K3866,AM:AM,AN:AN)</f>
        <v>160.6652</v>
      </c>
      <c r="N3866">
        <f>L3866*_xlfn.XLOOKUP(K3866,AM:AM,AO:AO)</f>
        <v>186.82</v>
      </c>
      <c r="O3866">
        <v>0</v>
      </c>
      <c r="P3866">
        <f>O3866*_xlfn.XLOOKUP(K3866,AM:AM,AN:AN)</f>
        <v>0</v>
      </c>
      <c r="Q3866">
        <f>O3866*_xlfn.XLOOKUP(K3866,AM:AM,AO:AO)</f>
        <v>0</v>
      </c>
      <c r="R3866" t="str">
        <f>_xlfn.XLOOKUP(E3866,AF:AF,AG:AG)</f>
        <v>Visas web</v>
      </c>
      <c r="S3866" t="str">
        <f>_xlfn.XLOOKUP(E3866,AF:AF,AI:AI)</f>
        <v>Canada</v>
      </c>
      <c r="T3866">
        <f>WEEKNUM(G3866)</f>
        <v>38</v>
      </c>
      <c r="U3866">
        <f>YEAR(G3866)</f>
        <v>2025</v>
      </c>
      <c r="V3866" s="117">
        <f>IFERROR(Q3866/N3866,"0")</f>
        <v>0</v>
      </c>
    </row>
    <row r="3867" spans="1:22">
      <c r="A3867" t="str">
        <f>_xlfn.XLOOKUP(D3867,BN:BN,BO:BO)</f>
        <v>Madrid</v>
      </c>
      <c r="B3867" t="s">
        <v>25</v>
      </c>
      <c r="C3867">
        <v>596</v>
      </c>
      <c r="D3867" t="str">
        <f>_xlfn.XLOOKUP(C3867,BH:BH,BI:BI)</f>
        <v>AndreaG</v>
      </c>
      <c r="E3867">
        <v>29059</v>
      </c>
      <c r="F3867" t="s">
        <v>4353</v>
      </c>
      <c r="G3867" s="63">
        <v>45915</v>
      </c>
      <c r="H3867" s="63">
        <v>45945</v>
      </c>
      <c r="I3867" t="s">
        <v>456</v>
      </c>
      <c r="J3867" t="str">
        <f>_xlfn.XLOOKUP(I3867,AS:AS,AU:AU)</f>
        <v>Visados</v>
      </c>
      <c r="K3867" t="s">
        <v>33</v>
      </c>
      <c r="L3867">
        <v>100</v>
      </c>
      <c r="M3867">
        <f>L3867*_xlfn.XLOOKUP(K3867,AM:AM,AN:AN)</f>
        <v>86</v>
      </c>
      <c r="N3867">
        <f>L3867*_xlfn.XLOOKUP(K3867,AM:AM,AO:AO)</f>
        <v>100</v>
      </c>
      <c r="O3867">
        <v>0</v>
      </c>
      <c r="P3867">
        <f>O3867*_xlfn.XLOOKUP(K3867,AM:AM,AN:AN)</f>
        <v>0</v>
      </c>
      <c r="Q3867">
        <f>O3867*_xlfn.XLOOKUP(K3867,AM:AM,AO:AO)</f>
        <v>0</v>
      </c>
      <c r="R3867" t="str">
        <f>_xlfn.XLOOKUP(E3867,AF:AF,AG:AG)</f>
        <v>Visas web</v>
      </c>
      <c r="S3867" t="str">
        <f>_xlfn.XLOOKUP(E3867,AF:AF,AI:AI)</f>
        <v>Canada</v>
      </c>
      <c r="T3867">
        <f>WEEKNUM(G3867)</f>
        <v>38</v>
      </c>
      <c r="U3867">
        <f>YEAR(G3867)</f>
        <v>2025</v>
      </c>
      <c r="V3867" s="117">
        <f>IFERROR(Q3867/N3867,"0")</f>
        <v>0</v>
      </c>
    </row>
    <row r="3868" spans="1:22">
      <c r="A3868" t="str">
        <f>_xlfn.XLOOKUP(D3868,BN:BN,BO:BO)</f>
        <v>Madrid</v>
      </c>
      <c r="B3868" t="s">
        <v>25</v>
      </c>
      <c r="C3868">
        <v>596</v>
      </c>
      <c r="D3868" t="str">
        <f>_xlfn.XLOOKUP(C3868,BH:BH,BI:BI)</f>
        <v>AndreaG</v>
      </c>
      <c r="E3868">
        <v>0</v>
      </c>
      <c r="F3868" t="s">
        <v>856</v>
      </c>
      <c r="G3868" s="63">
        <v>45915</v>
      </c>
      <c r="H3868" s="63">
        <v>45945</v>
      </c>
      <c r="I3868" t="s">
        <v>396</v>
      </c>
      <c r="J3868" t="str">
        <f>_xlfn.XLOOKUP(I3868,AS:AS,AU:AU)</f>
        <v>Honorarios</v>
      </c>
      <c r="K3868" t="s">
        <v>33</v>
      </c>
      <c r="L3868">
        <v>66770</v>
      </c>
      <c r="M3868">
        <f>L3868*_xlfn.XLOOKUP(K3868,AM:AM,AN:AN)</f>
        <v>57422.2</v>
      </c>
      <c r="N3868">
        <f>L3868*_xlfn.XLOOKUP(K3868,AM:AM,AO:AO)</f>
        <v>66770</v>
      </c>
      <c r="O3868">
        <v>66770</v>
      </c>
      <c r="P3868">
        <f>O3868*_xlfn.XLOOKUP(K3868,AM:AM,AN:AN)</f>
        <v>57422.2</v>
      </c>
      <c r="Q3868">
        <f>O3868*_xlfn.XLOOKUP(K3868,AM:AM,AO:AO)</f>
        <v>66770</v>
      </c>
      <c r="R3868" t="s">
        <v>582</v>
      </c>
      <c r="S3868">
        <f>_xlfn.XLOOKUP(E3868,AF:AF,AI:AI)</f>
        <v>0</v>
      </c>
      <c r="T3868">
        <f>WEEKNUM(G3868)</f>
        <v>38</v>
      </c>
      <c r="U3868">
        <f>YEAR(G3868)</f>
        <v>2025</v>
      </c>
      <c r="V3868" s="117">
        <f>IFERROR(Q3868/N3868,"0")</f>
        <v>1</v>
      </c>
    </row>
    <row r="3869" spans="1:22">
      <c r="A3869" t="str">
        <f>_xlfn.XLOOKUP(D3869,BN:BN,BO:BO)</f>
        <v>Madrid</v>
      </c>
      <c r="B3869" t="s">
        <v>25</v>
      </c>
      <c r="C3869">
        <v>596</v>
      </c>
      <c r="D3869" t="str">
        <f>_xlfn.XLOOKUP(C3869,BH:BH,BI:BI)</f>
        <v>AndreaG</v>
      </c>
      <c r="E3869">
        <v>30984</v>
      </c>
      <c r="F3869" t="s">
        <v>4354</v>
      </c>
      <c r="G3869" s="63">
        <v>45915</v>
      </c>
      <c r="H3869" s="63">
        <v>45945</v>
      </c>
      <c r="I3869" t="s">
        <v>425</v>
      </c>
      <c r="J3869" t="str">
        <f>_xlfn.XLOOKUP(I3869,AS:AS,AU:AU)</f>
        <v>Traslados</v>
      </c>
      <c r="K3869" t="s">
        <v>33</v>
      </c>
      <c r="L3869">
        <v>483</v>
      </c>
      <c r="M3869">
        <f>L3869*_xlfn.XLOOKUP(K3869,AM:AM,AN:AN)</f>
        <v>415.38</v>
      </c>
      <c r="N3869">
        <f>L3869*_xlfn.XLOOKUP(K3869,AM:AM,AO:AO)</f>
        <v>483</v>
      </c>
      <c r="O3869">
        <v>0</v>
      </c>
      <c r="P3869">
        <f>O3869*_xlfn.XLOOKUP(K3869,AM:AM,AN:AN)</f>
        <v>0</v>
      </c>
      <c r="Q3869">
        <f>O3869*_xlfn.XLOOKUP(K3869,AM:AM,AO:AO)</f>
        <v>0</v>
      </c>
      <c r="R3869" t="s">
        <v>582</v>
      </c>
      <c r="S3869" t="str">
        <f>_xlfn.XLOOKUP(E3869,AF:AF,AI:AI)</f>
        <v>Spain</v>
      </c>
      <c r="T3869">
        <f>WEEKNUM(G3869)</f>
        <v>38</v>
      </c>
      <c r="U3869">
        <f>YEAR(G3869)</f>
        <v>2025</v>
      </c>
      <c r="V3869" s="117">
        <f>IFERROR(Q3869/N3869,"0")</f>
        <v>0</v>
      </c>
    </row>
    <row r="3870" spans="1:22">
      <c r="A3870" t="str">
        <f>_xlfn.XLOOKUP(D3870,BN:BN,BO:BO)</f>
        <v>Madrid</v>
      </c>
      <c r="B3870" t="s">
        <v>25</v>
      </c>
      <c r="C3870">
        <v>596</v>
      </c>
      <c r="D3870" t="str">
        <f>_xlfn.XLOOKUP(C3870,BH:BH,BI:BI)</f>
        <v>AndreaG</v>
      </c>
      <c r="E3870">
        <v>28934</v>
      </c>
      <c r="F3870" t="s">
        <v>4347</v>
      </c>
      <c r="G3870" s="63">
        <v>45941</v>
      </c>
      <c r="H3870" s="63" t="s">
        <v>218</v>
      </c>
      <c r="I3870" t="s">
        <v>366</v>
      </c>
      <c r="J3870" t="str">
        <f>_xlfn.XLOOKUP(I3870,AS:AS,AU:AU)</f>
        <v>Vuelos</v>
      </c>
      <c r="K3870" t="s">
        <v>33</v>
      </c>
      <c r="L3870">
        <v>0</v>
      </c>
      <c r="M3870">
        <f>L3870*_xlfn.XLOOKUP(K3870,AM:AM,AN:AN)</f>
        <v>0</v>
      </c>
      <c r="N3870">
        <f>L3870*_xlfn.XLOOKUP(K3870,AM:AM,AO:AO)</f>
        <v>0</v>
      </c>
      <c r="O3870">
        <v>0</v>
      </c>
      <c r="P3870">
        <f>O3870*_xlfn.XLOOKUP(K3870,AM:AM,AN:AN)</f>
        <v>0</v>
      </c>
      <c r="Q3870">
        <f>O3870*_xlfn.XLOOKUP(K3870,AM:AM,AO:AO)</f>
        <v>0</v>
      </c>
      <c r="R3870" t="str">
        <f>_xlfn.XLOOKUP(E3870,AF:AF,AG:AG)</f>
        <v>F1S USA</v>
      </c>
      <c r="S3870" t="str">
        <f>_xlfn.XLOOKUP(E3870,AF:AF,AI:AI)</f>
        <v>United States</v>
      </c>
      <c r="T3870">
        <f>WEEKNUM(G3870)</f>
        <v>41</v>
      </c>
      <c r="U3870">
        <f>YEAR(G3870)</f>
        <v>2025</v>
      </c>
      <c r="V3870" s="117" t="str">
        <f>IFERROR(Q3870/N3870,"0")</f>
        <v>0</v>
      </c>
    </row>
    <row r="3871" spans="1:22">
      <c r="A3871" t="str">
        <f>_xlfn.XLOOKUP(D3871,BN:BN,BO:BO)</f>
        <v>Madrid</v>
      </c>
      <c r="B3871" t="s">
        <v>25</v>
      </c>
      <c r="C3871">
        <v>596</v>
      </c>
      <c r="D3871" t="str">
        <f>_xlfn.XLOOKUP(C3871,BH:BH,BI:BI)</f>
        <v>AndreaG</v>
      </c>
      <c r="E3871">
        <v>28934</v>
      </c>
      <c r="F3871" t="s">
        <v>4348</v>
      </c>
      <c r="G3871" s="63">
        <v>45941</v>
      </c>
      <c r="H3871" s="63" t="s">
        <v>218</v>
      </c>
      <c r="I3871" t="s">
        <v>366</v>
      </c>
      <c r="J3871" t="str">
        <f>_xlfn.XLOOKUP(I3871,AS:AS,AU:AU)</f>
        <v>Vuelos</v>
      </c>
      <c r="K3871" t="s">
        <v>33</v>
      </c>
      <c r="L3871">
        <v>0</v>
      </c>
      <c r="M3871">
        <f>L3871*_xlfn.XLOOKUP(K3871,AM:AM,AN:AN)</f>
        <v>0</v>
      </c>
      <c r="N3871">
        <f>L3871*_xlfn.XLOOKUP(K3871,AM:AM,AO:AO)</f>
        <v>0</v>
      </c>
      <c r="O3871">
        <v>0</v>
      </c>
      <c r="P3871">
        <f>O3871*_xlfn.XLOOKUP(K3871,AM:AM,AN:AN)</f>
        <v>0</v>
      </c>
      <c r="Q3871">
        <f>O3871*_xlfn.XLOOKUP(K3871,AM:AM,AO:AO)</f>
        <v>0</v>
      </c>
      <c r="R3871" t="str">
        <f>_xlfn.XLOOKUP(E3871,AF:AF,AG:AG)</f>
        <v>F1S USA</v>
      </c>
      <c r="S3871" t="str">
        <f>_xlfn.XLOOKUP(E3871,AF:AF,AI:AI)</f>
        <v>United States</v>
      </c>
      <c r="T3871">
        <f>WEEKNUM(G3871)</f>
        <v>41</v>
      </c>
      <c r="U3871">
        <f>YEAR(G3871)</f>
        <v>2025</v>
      </c>
      <c r="V3871" s="117" t="str">
        <f>IFERROR(Q3871/N3871,"0")</f>
        <v>0</v>
      </c>
    </row>
    <row r="3872" spans="1:22">
      <c r="A3872" t="str">
        <f>_xlfn.XLOOKUP(D3872,BN:BN,BO:BO)</f>
        <v>Madrid</v>
      </c>
      <c r="B3872" t="s">
        <v>25</v>
      </c>
      <c r="C3872">
        <v>596</v>
      </c>
      <c r="D3872" t="str">
        <f>_xlfn.XLOOKUP(C3872,BH:BH,BI:BI)</f>
        <v>AndreaG</v>
      </c>
      <c r="E3872">
        <v>25857</v>
      </c>
      <c r="F3872" t="s">
        <v>4355</v>
      </c>
      <c r="G3872" s="63">
        <v>45915</v>
      </c>
      <c r="H3872" s="63">
        <v>45945</v>
      </c>
      <c r="I3872" t="s">
        <v>419</v>
      </c>
      <c r="J3872" t="str">
        <f>_xlfn.XLOOKUP(I3872,AS:AS,AU:AU)</f>
        <v>Otros</v>
      </c>
      <c r="K3872" t="s">
        <v>33</v>
      </c>
      <c r="L3872">
        <v>273</v>
      </c>
      <c r="M3872">
        <f>L3872*_xlfn.XLOOKUP(K3872,AM:AM,AN:AN)</f>
        <v>234.78</v>
      </c>
      <c r="N3872">
        <f>L3872*_xlfn.XLOOKUP(K3872,AM:AM,AO:AO)</f>
        <v>273</v>
      </c>
      <c r="O3872">
        <v>0</v>
      </c>
      <c r="P3872">
        <f>O3872*_xlfn.XLOOKUP(K3872,AM:AM,AN:AN)</f>
        <v>0</v>
      </c>
      <c r="Q3872">
        <f>O3872*_xlfn.XLOOKUP(K3872,AM:AM,AO:AO)</f>
        <v>0</v>
      </c>
      <c r="R3872" t="str">
        <f>_xlfn.XLOOKUP(E3872,AF:AF,AG:AG)</f>
        <v>GANNET</v>
      </c>
      <c r="S3872" t="str">
        <f>_xlfn.XLOOKUP(E3872,AF:AF,AI:AI)</f>
        <v>United States</v>
      </c>
      <c r="T3872">
        <f>WEEKNUM(G3872)</f>
        <v>38</v>
      </c>
      <c r="U3872">
        <f>YEAR(G3872)</f>
        <v>2025</v>
      </c>
      <c r="V3872" s="117">
        <f>IFERROR(Q3872/N3872,"0")</f>
        <v>0</v>
      </c>
    </row>
    <row r="3873" spans="1:22">
      <c r="A3873" t="str">
        <f>_xlfn.XLOOKUP(D3873,BN:BN,BO:BO)</f>
        <v>Madrid</v>
      </c>
      <c r="B3873" t="s">
        <v>25</v>
      </c>
      <c r="C3873">
        <v>596</v>
      </c>
      <c r="D3873" t="str">
        <f>_xlfn.XLOOKUP(C3873,BH:BH,BI:BI)</f>
        <v>AndreaG</v>
      </c>
      <c r="E3873">
        <v>28934</v>
      </c>
      <c r="F3873" t="s">
        <v>4356</v>
      </c>
      <c r="G3873" s="63">
        <v>45944</v>
      </c>
      <c r="H3873" s="63">
        <v>45945</v>
      </c>
      <c r="I3873" t="s">
        <v>366</v>
      </c>
      <c r="J3873" t="str">
        <f>_xlfn.XLOOKUP(I3873,AS:AS,AU:AU)</f>
        <v>Vuelos</v>
      </c>
      <c r="K3873" t="s">
        <v>33</v>
      </c>
      <c r="L3873">
        <v>3432.36</v>
      </c>
      <c r="M3873">
        <f>L3873*_xlfn.XLOOKUP(K3873,AM:AM,AN:AN)</f>
        <v>2951.8296</v>
      </c>
      <c r="N3873">
        <f>L3873*_xlfn.XLOOKUP(K3873,AM:AM,AO:AO)</f>
        <v>3432.36</v>
      </c>
      <c r="O3873">
        <v>0</v>
      </c>
      <c r="P3873">
        <f>O3873*_xlfn.XLOOKUP(K3873,AM:AM,AN:AN)</f>
        <v>0</v>
      </c>
      <c r="Q3873">
        <f>O3873*_xlfn.XLOOKUP(K3873,AM:AM,AO:AO)</f>
        <v>0</v>
      </c>
      <c r="R3873" t="str">
        <f>_xlfn.XLOOKUP(E3873,AF:AF,AG:AG)</f>
        <v>F1S USA</v>
      </c>
      <c r="S3873" t="str">
        <f>_xlfn.XLOOKUP(E3873,AF:AF,AI:AI)</f>
        <v>United States</v>
      </c>
      <c r="T3873">
        <f>WEEKNUM(G3873)</f>
        <v>42</v>
      </c>
      <c r="U3873">
        <f>YEAR(G3873)</f>
        <v>2025</v>
      </c>
      <c r="V3873" s="117">
        <f>IFERROR(Q3873/N3873,"0")</f>
        <v>0</v>
      </c>
    </row>
    <row r="3874" spans="1:22">
      <c r="A3874" t="str">
        <f>_xlfn.XLOOKUP(D3874,BN:BN,BO:BO)</f>
        <v>Madrid</v>
      </c>
      <c r="B3874" t="s">
        <v>25</v>
      </c>
      <c r="C3874">
        <v>596</v>
      </c>
      <c r="D3874" t="str">
        <f>_xlfn.XLOOKUP(C3874,BH:BH,BI:BI)</f>
        <v>AndreaG</v>
      </c>
      <c r="E3874">
        <v>28934</v>
      </c>
      <c r="F3874" t="s">
        <v>4357</v>
      </c>
      <c r="G3874" s="63">
        <v>45944</v>
      </c>
      <c r="H3874" s="63">
        <v>45945</v>
      </c>
      <c r="I3874" t="s">
        <v>366</v>
      </c>
      <c r="J3874" t="str">
        <f>_xlfn.XLOOKUP(I3874,AS:AS,AU:AU)</f>
        <v>Vuelos</v>
      </c>
      <c r="K3874" t="s">
        <v>33</v>
      </c>
      <c r="L3874">
        <v>3432.36</v>
      </c>
      <c r="M3874">
        <f>L3874*_xlfn.XLOOKUP(K3874,AM:AM,AN:AN)</f>
        <v>2951.8296</v>
      </c>
      <c r="N3874">
        <f>L3874*_xlfn.XLOOKUP(K3874,AM:AM,AO:AO)</f>
        <v>3432.36</v>
      </c>
      <c r="O3874">
        <v>0</v>
      </c>
      <c r="P3874">
        <f>O3874*_xlfn.XLOOKUP(K3874,AM:AM,AN:AN)</f>
        <v>0</v>
      </c>
      <c r="Q3874">
        <f>O3874*_xlfn.XLOOKUP(K3874,AM:AM,AO:AO)</f>
        <v>0</v>
      </c>
      <c r="R3874" t="str">
        <f>_xlfn.XLOOKUP(E3874,AF:AF,AG:AG)</f>
        <v>F1S USA</v>
      </c>
      <c r="S3874" t="str">
        <f>_xlfn.XLOOKUP(E3874,AF:AF,AI:AI)</f>
        <v>United States</v>
      </c>
      <c r="T3874">
        <f>WEEKNUM(G3874)</f>
        <v>42</v>
      </c>
      <c r="U3874">
        <f>YEAR(G3874)</f>
        <v>2025</v>
      </c>
      <c r="V3874" s="117">
        <f>IFERROR(Q3874/N3874,"0")</f>
        <v>0</v>
      </c>
    </row>
    <row r="3875" spans="1:22">
      <c r="A3875" t="str">
        <f>_xlfn.XLOOKUP(D3875,BN:BN,BO:BO)</f>
        <v>Madrid</v>
      </c>
      <c r="B3875" t="s">
        <v>25</v>
      </c>
      <c r="C3875">
        <v>596</v>
      </c>
      <c r="D3875" t="str">
        <f>_xlfn.XLOOKUP(C3875,BH:BH,BI:BI)</f>
        <v>AndreaG</v>
      </c>
      <c r="E3875">
        <v>0</v>
      </c>
      <c r="F3875" t="s">
        <v>4358</v>
      </c>
      <c r="G3875" s="63">
        <v>45915</v>
      </c>
      <c r="H3875" s="63">
        <v>45945</v>
      </c>
      <c r="I3875" t="s">
        <v>396</v>
      </c>
      <c r="J3875" t="str">
        <f>_xlfn.XLOOKUP(I3875,AS:AS,AU:AU)</f>
        <v>Honorarios</v>
      </c>
      <c r="K3875" t="s">
        <v>33</v>
      </c>
      <c r="L3875">
        <v>60</v>
      </c>
      <c r="M3875">
        <f>L3875*_xlfn.XLOOKUP(K3875,AM:AM,AN:AN)</f>
        <v>51.6</v>
      </c>
      <c r="N3875">
        <f>L3875*_xlfn.XLOOKUP(K3875,AM:AM,AO:AO)</f>
        <v>60</v>
      </c>
      <c r="O3875">
        <v>60</v>
      </c>
      <c r="P3875">
        <f>O3875*_xlfn.XLOOKUP(K3875,AM:AM,AN:AN)</f>
        <v>51.6</v>
      </c>
      <c r="Q3875">
        <f>O3875*_xlfn.XLOOKUP(K3875,AM:AM,AO:AO)</f>
        <v>60</v>
      </c>
      <c r="R3875" t="str">
        <f>_xlfn.XLOOKUP(E3875,AF:AF,AG:AG)</f>
        <v>FEES</v>
      </c>
      <c r="S3875">
        <f>_xlfn.XLOOKUP(E3875,AF:AF,AI:AI)</f>
        <v>0</v>
      </c>
      <c r="T3875">
        <f>WEEKNUM(G3875)</f>
        <v>38</v>
      </c>
      <c r="U3875">
        <f>YEAR(G3875)</f>
        <v>2025</v>
      </c>
      <c r="V3875" s="117">
        <f>IFERROR(Q3875/N3875,"0")</f>
        <v>1</v>
      </c>
    </row>
    <row r="3876" spans="1:22">
      <c r="A3876" t="str">
        <f>_xlfn.XLOOKUP(D3876,BN:BN,BO:BO)</f>
        <v>Madrid</v>
      </c>
      <c r="B3876" t="s">
        <v>25</v>
      </c>
      <c r="C3876">
        <v>596</v>
      </c>
      <c r="D3876" t="str">
        <f>_xlfn.XLOOKUP(C3876,BH:BH,BI:BI)</f>
        <v>AndreaG</v>
      </c>
      <c r="E3876">
        <v>28934</v>
      </c>
      <c r="F3876" t="s">
        <v>4359</v>
      </c>
      <c r="G3876" s="63">
        <v>45944</v>
      </c>
      <c r="H3876" s="63">
        <v>45975</v>
      </c>
      <c r="I3876" t="s">
        <v>366</v>
      </c>
      <c r="J3876" t="str">
        <f>_xlfn.XLOOKUP(I3876,AS:AS,AU:AU)</f>
        <v>Vuelos</v>
      </c>
      <c r="K3876" t="s">
        <v>33</v>
      </c>
      <c r="L3876">
        <v>-5409.56</v>
      </c>
      <c r="M3876">
        <f>L3876*_xlfn.XLOOKUP(K3876,AM:AM,AN:AN)</f>
        <v>-4652.2215999999999</v>
      </c>
      <c r="N3876">
        <f>L3876*_xlfn.XLOOKUP(K3876,AM:AM,AO:AO)</f>
        <v>-5409.56</v>
      </c>
      <c r="O3876">
        <v>0</v>
      </c>
      <c r="P3876">
        <f>O3876*_xlfn.XLOOKUP(K3876,AM:AM,AN:AN)</f>
        <v>0</v>
      </c>
      <c r="Q3876">
        <f>O3876*_xlfn.XLOOKUP(K3876,AM:AM,AO:AO)</f>
        <v>0</v>
      </c>
      <c r="R3876" t="str">
        <f>_xlfn.XLOOKUP(E3876,AF:AF,AG:AG)</f>
        <v>F1S USA</v>
      </c>
      <c r="S3876" t="str">
        <f>_xlfn.XLOOKUP(E3876,AF:AF,AI:AI)</f>
        <v>United States</v>
      </c>
      <c r="T3876">
        <f>WEEKNUM(G3876)</f>
        <v>42</v>
      </c>
      <c r="U3876">
        <f>YEAR(G3876)</f>
        <v>2025</v>
      </c>
      <c r="V3876" s="117">
        <f>IFERROR(Q3876/N3876,"0")</f>
        <v>0</v>
      </c>
    </row>
    <row r="3877" spans="1:22">
      <c r="A3877" t="str">
        <f>_xlfn.XLOOKUP(D3877,BN:BN,BO:BO)</f>
        <v>Madrid</v>
      </c>
      <c r="B3877" t="s">
        <v>25</v>
      </c>
      <c r="C3877">
        <v>596</v>
      </c>
      <c r="D3877" t="str">
        <f>_xlfn.XLOOKUP(C3877,BH:BH,BI:BI)</f>
        <v>AndreaG</v>
      </c>
      <c r="E3877">
        <v>28934</v>
      </c>
      <c r="F3877" t="s">
        <v>4360</v>
      </c>
      <c r="G3877" s="63">
        <v>45944</v>
      </c>
      <c r="H3877" s="63">
        <v>45944</v>
      </c>
      <c r="I3877" t="s">
        <v>366</v>
      </c>
      <c r="J3877" t="str">
        <f>_xlfn.XLOOKUP(I3877,AS:AS,AU:AU)</f>
        <v>Vuelos</v>
      </c>
      <c r="K3877" t="s">
        <v>33</v>
      </c>
      <c r="L3877">
        <v>-5409.56</v>
      </c>
      <c r="M3877">
        <f>L3877*_xlfn.XLOOKUP(K3877,AM:AM,AN:AN)</f>
        <v>-4652.2215999999999</v>
      </c>
      <c r="N3877">
        <f>L3877*_xlfn.XLOOKUP(K3877,AM:AM,AO:AO)</f>
        <v>-5409.56</v>
      </c>
      <c r="O3877">
        <v>0</v>
      </c>
      <c r="P3877">
        <f>O3877*_xlfn.XLOOKUP(K3877,AM:AM,AN:AN)</f>
        <v>0</v>
      </c>
      <c r="Q3877">
        <f>O3877*_xlfn.XLOOKUP(K3877,AM:AM,AO:AO)</f>
        <v>0</v>
      </c>
      <c r="R3877" t="str">
        <f>_xlfn.XLOOKUP(E3877,AF:AF,AG:AG)</f>
        <v>F1S USA</v>
      </c>
      <c r="S3877" t="str">
        <f>_xlfn.XLOOKUP(E3877,AF:AF,AI:AI)</f>
        <v>United States</v>
      </c>
      <c r="T3877">
        <f>WEEKNUM(G3877)</f>
        <v>42</v>
      </c>
      <c r="U3877">
        <f>YEAR(G3877)</f>
        <v>2025</v>
      </c>
      <c r="V3877" s="117">
        <f>IFERROR(Q3877/N3877,"0")</f>
        <v>0</v>
      </c>
    </row>
    <row r="3878" spans="1:22">
      <c r="A3878" t="str">
        <f>_xlfn.XLOOKUP(D3878,BN:BN,BO:BO)</f>
        <v>Madrid</v>
      </c>
      <c r="B3878" t="s">
        <v>25</v>
      </c>
      <c r="C3878">
        <v>596</v>
      </c>
      <c r="D3878" t="str">
        <f>_xlfn.XLOOKUP(C3878,BH:BH,BI:BI)</f>
        <v>AndreaG</v>
      </c>
      <c r="E3878">
        <v>25857</v>
      </c>
      <c r="F3878" t="s">
        <v>4361</v>
      </c>
      <c r="G3878" s="63">
        <v>45945</v>
      </c>
      <c r="H3878" s="63">
        <v>45945</v>
      </c>
      <c r="I3878" t="s">
        <v>419</v>
      </c>
      <c r="J3878" t="str">
        <f>_xlfn.XLOOKUP(I3878,AS:AS,AU:AU)</f>
        <v>Otros</v>
      </c>
      <c r="K3878" t="s">
        <v>33</v>
      </c>
      <c r="L3878">
        <v>54.75</v>
      </c>
      <c r="M3878">
        <f>L3878*_xlfn.XLOOKUP(K3878,AM:AM,AN:AN)</f>
        <v>47.085000000000001</v>
      </c>
      <c r="N3878">
        <f>L3878*_xlfn.XLOOKUP(K3878,AM:AM,AO:AO)</f>
        <v>54.75</v>
      </c>
      <c r="O3878">
        <v>0</v>
      </c>
      <c r="P3878">
        <f>O3878*_xlfn.XLOOKUP(K3878,AM:AM,AN:AN)</f>
        <v>0</v>
      </c>
      <c r="Q3878">
        <f>O3878*_xlfn.XLOOKUP(K3878,AM:AM,AO:AO)</f>
        <v>0</v>
      </c>
      <c r="R3878" t="str">
        <f>_xlfn.XLOOKUP(E3878,AF:AF,AG:AG)</f>
        <v>GANNET</v>
      </c>
      <c r="S3878" t="str">
        <f>_xlfn.XLOOKUP(E3878,AF:AF,AI:AI)</f>
        <v>United States</v>
      </c>
      <c r="T3878">
        <f>WEEKNUM(G3878)</f>
        <v>42</v>
      </c>
      <c r="U3878">
        <f>YEAR(G3878)</f>
        <v>2025</v>
      </c>
      <c r="V3878" s="117">
        <f>IFERROR(Q3878/N3878,"0")</f>
        <v>0</v>
      </c>
    </row>
    <row r="3879" spans="1:22">
      <c r="A3879" t="str">
        <f>_xlfn.XLOOKUP(D3879,BN:BN,BO:BO)</f>
        <v>Madrid</v>
      </c>
      <c r="B3879" t="s">
        <v>25</v>
      </c>
      <c r="C3879">
        <v>596</v>
      </c>
      <c r="D3879" t="str">
        <f>_xlfn.XLOOKUP(C3879,BH:BH,BI:BI)</f>
        <v>AndreaG</v>
      </c>
      <c r="E3879">
        <v>0</v>
      </c>
      <c r="F3879" t="s">
        <v>4362</v>
      </c>
      <c r="G3879" s="63">
        <v>45915</v>
      </c>
      <c r="H3879" s="63">
        <v>45975</v>
      </c>
      <c r="I3879" t="s">
        <v>396</v>
      </c>
      <c r="J3879" t="str">
        <f>_xlfn.XLOOKUP(I3879,AS:AS,AU:AU)</f>
        <v>Honorarios</v>
      </c>
      <c r="K3879" t="s">
        <v>33</v>
      </c>
      <c r="L3879">
        <v>3862</v>
      </c>
      <c r="M3879">
        <f>L3879*_xlfn.XLOOKUP(K3879,AM:AM,AN:AN)</f>
        <v>3321.32</v>
      </c>
      <c r="N3879">
        <f>L3879*_xlfn.XLOOKUP(K3879,AM:AM,AO:AO)</f>
        <v>3862</v>
      </c>
      <c r="O3879">
        <v>3862</v>
      </c>
      <c r="P3879">
        <f>O3879*_xlfn.XLOOKUP(K3879,AM:AM,AN:AN)</f>
        <v>3321.32</v>
      </c>
      <c r="Q3879">
        <f>O3879*_xlfn.XLOOKUP(K3879,AM:AM,AO:AO)</f>
        <v>3862</v>
      </c>
      <c r="R3879" t="str">
        <f>_xlfn.XLOOKUP(E3879,AF:AF,AG:AG)</f>
        <v>FEES</v>
      </c>
      <c r="S3879">
        <f>_xlfn.XLOOKUP(E3879,AF:AF,AI:AI)</f>
        <v>0</v>
      </c>
      <c r="T3879">
        <f>WEEKNUM(G3879)</f>
        <v>38</v>
      </c>
      <c r="U3879">
        <f>YEAR(G3879)</f>
        <v>2025</v>
      </c>
      <c r="V3879" s="117">
        <f>IFERROR(Q3879/N3879,"0")</f>
        <v>1</v>
      </c>
    </row>
    <row r="3880" spans="1:22">
      <c r="A3880" t="str">
        <f>_xlfn.XLOOKUP(D3880,BN:BN,BO:BO)</f>
        <v>México</v>
      </c>
      <c r="B3880" t="s">
        <v>25</v>
      </c>
      <c r="C3880">
        <v>597</v>
      </c>
      <c r="D3880" t="str">
        <f>_xlfn.XLOOKUP(C3880,BH:BH,BI:BI)</f>
        <v>VeronicaN</v>
      </c>
      <c r="E3880">
        <v>30423</v>
      </c>
      <c r="F3880" t="s">
        <v>1881</v>
      </c>
      <c r="G3880" s="63">
        <v>46087</v>
      </c>
      <c r="H3880" s="63">
        <v>46094</v>
      </c>
      <c r="I3880" t="s">
        <v>389</v>
      </c>
      <c r="J3880" t="str">
        <f>_xlfn.XLOOKUP(I3880,AS:AS,AU:AU)</f>
        <v>Crucero</v>
      </c>
      <c r="K3880" t="s">
        <v>33</v>
      </c>
      <c r="L3880">
        <v>205790</v>
      </c>
      <c r="M3880">
        <f>L3880*_xlfn.XLOOKUP(K3880,AM:AM,AN:AN)</f>
        <v>176979.4</v>
      </c>
      <c r="N3880">
        <f>L3880*_xlfn.XLOOKUP(K3880,AM:AM,AO:AO)</f>
        <v>205790</v>
      </c>
      <c r="O3880">
        <v>16000</v>
      </c>
      <c r="P3880">
        <f>O3880*_xlfn.XLOOKUP(K3880,AM:AM,AN:AN)</f>
        <v>13760</v>
      </c>
      <c r="Q3880">
        <f>O3880*_xlfn.XLOOKUP(K3880,AM:AM,AO:AO)</f>
        <v>16000</v>
      </c>
      <c r="R3880" t="str">
        <f>_xlfn.XLOOKUP(E3880,AF:AF,AG:AG)</f>
        <v>LAMIMA</v>
      </c>
      <c r="S3880" t="str">
        <f>_xlfn.XLOOKUP(E3880,AF:AF,AI:AI)</f>
        <v>Indonesia</v>
      </c>
      <c r="T3880">
        <f>WEEKNUM(G3880)</f>
        <v>10</v>
      </c>
      <c r="U3880">
        <f>YEAR(G3880)</f>
        <v>2026</v>
      </c>
      <c r="V3880" s="117">
        <f>IFERROR(Q3880/N3880,"0")</f>
        <v>7.7749161766849706E-2</v>
      </c>
    </row>
    <row r="3881" spans="1:22">
      <c r="A3881" t="str">
        <f>_xlfn.XLOOKUP(D3881,BN:BN,BO:BO)</f>
        <v>México</v>
      </c>
      <c r="B3881" t="s">
        <v>25</v>
      </c>
      <c r="C3881">
        <v>597</v>
      </c>
      <c r="D3881" t="str">
        <f>_xlfn.XLOOKUP(C3881,BH:BH,BI:BI)</f>
        <v>VeronicaN</v>
      </c>
      <c r="E3881">
        <v>24966</v>
      </c>
      <c r="F3881" t="s">
        <v>4363</v>
      </c>
      <c r="G3881" s="63">
        <v>46325</v>
      </c>
      <c r="H3881" s="63">
        <v>46340</v>
      </c>
      <c r="I3881" t="s">
        <v>364</v>
      </c>
      <c r="J3881" t="str">
        <f>_xlfn.XLOOKUP(I3881,AS:AS,AU:AU)</f>
        <v>DMC</v>
      </c>
      <c r="K3881" t="s">
        <v>33</v>
      </c>
      <c r="L3881">
        <v>129060</v>
      </c>
      <c r="M3881">
        <f>L3881*_xlfn.XLOOKUP(K3881,AM:AM,AN:AN)</f>
        <v>110991.59999999999</v>
      </c>
      <c r="N3881">
        <f>L3881*_xlfn.XLOOKUP(K3881,AM:AM,AO:AO)</f>
        <v>129060</v>
      </c>
      <c r="O3881">
        <v>19288</v>
      </c>
      <c r="P3881">
        <f>O3881*_xlfn.XLOOKUP(K3881,AM:AM,AN:AN)</f>
        <v>16587.68</v>
      </c>
      <c r="Q3881">
        <f>O3881*_xlfn.XLOOKUP(K3881,AM:AM,AO:AO)</f>
        <v>19288</v>
      </c>
      <c r="R3881" t="str">
        <f>_xlfn.XLOOKUP(E3881,AF:AF,AG:AG)</f>
        <v>Holycow Holidays</v>
      </c>
      <c r="S3881" t="str">
        <f>_xlfn.XLOOKUP(E3881,AF:AF,AI:AI)</f>
        <v>India</v>
      </c>
      <c r="T3881">
        <f>WEEKNUM(G3881)</f>
        <v>44</v>
      </c>
      <c r="U3881">
        <f>YEAR(G3881)</f>
        <v>2026</v>
      </c>
      <c r="V3881" s="117">
        <f>IFERROR(Q3881/N3881,"0")</f>
        <v>0.14944986827832016</v>
      </c>
    </row>
    <row r="3882" spans="1:22">
      <c r="A3882" t="str">
        <f>_xlfn.XLOOKUP(D3882,BN:BN,BO:BO)</f>
        <v>México</v>
      </c>
      <c r="B3882" t="s">
        <v>25</v>
      </c>
      <c r="C3882">
        <v>597</v>
      </c>
      <c r="D3882" t="str">
        <f>_xlfn.XLOOKUP(C3882,BH:BH,BI:BI)</f>
        <v>VeronicaN</v>
      </c>
      <c r="E3882">
        <v>25726</v>
      </c>
      <c r="F3882" t="s">
        <v>4364</v>
      </c>
      <c r="G3882" s="63">
        <v>46087</v>
      </c>
      <c r="H3882" s="63">
        <v>46094</v>
      </c>
      <c r="I3882" t="s">
        <v>456</v>
      </c>
      <c r="J3882" t="str">
        <f>_xlfn.XLOOKUP(I3882,AS:AS,AU:AU)</f>
        <v>Visados</v>
      </c>
      <c r="K3882" t="s">
        <v>33</v>
      </c>
      <c r="L3882">
        <v>205.05</v>
      </c>
      <c r="M3882">
        <f>L3882*_xlfn.XLOOKUP(K3882,AM:AM,AN:AN)</f>
        <v>176.34300000000002</v>
      </c>
      <c r="N3882">
        <f>L3882*_xlfn.XLOOKUP(K3882,AM:AM,AO:AO)</f>
        <v>205.05</v>
      </c>
      <c r="O3882">
        <v>0</v>
      </c>
      <c r="P3882">
        <f>O3882*_xlfn.XLOOKUP(K3882,AM:AM,AN:AN)</f>
        <v>0</v>
      </c>
      <c r="Q3882">
        <f>O3882*_xlfn.XLOOKUP(K3882,AM:AM,AO:AO)</f>
        <v>0</v>
      </c>
      <c r="R3882" t="str">
        <f>_xlfn.XLOOKUP(E3882,AF:AF,AG:AG)</f>
        <v>VISAS Osvaldo Cruz</v>
      </c>
      <c r="S3882" t="str">
        <f>_xlfn.XLOOKUP(E3882,AF:AF,AI:AI)</f>
        <v>Cliente</v>
      </c>
      <c r="T3882">
        <f>WEEKNUM(G3882)</f>
        <v>10</v>
      </c>
      <c r="U3882">
        <f>YEAR(G3882)</f>
        <v>2026</v>
      </c>
      <c r="V3882" s="117">
        <f>IFERROR(Q3882/N3882,"0")</f>
        <v>0</v>
      </c>
    </row>
    <row r="3883" spans="1:22">
      <c r="A3883" t="str">
        <f>_xlfn.XLOOKUP(D3883,BN:BN,BO:BO)</f>
        <v>México</v>
      </c>
      <c r="B3883" t="s">
        <v>25</v>
      </c>
      <c r="C3883">
        <v>597</v>
      </c>
      <c r="D3883" t="str">
        <f>_xlfn.XLOOKUP(C3883,BH:BH,BI:BI)</f>
        <v>VeronicaN</v>
      </c>
      <c r="E3883">
        <v>28934</v>
      </c>
      <c r="F3883" t="s">
        <v>4365</v>
      </c>
      <c r="G3883" s="63">
        <v>46066</v>
      </c>
      <c r="H3883" s="63">
        <v>46067</v>
      </c>
      <c r="I3883" t="s">
        <v>366</v>
      </c>
      <c r="J3883" t="str">
        <f>_xlfn.XLOOKUP(I3883,AS:AS,AU:AU)</f>
        <v>Vuelos</v>
      </c>
      <c r="K3883" t="s">
        <v>33</v>
      </c>
      <c r="L3883">
        <v>1859.7</v>
      </c>
      <c r="M3883">
        <f>L3883*_xlfn.XLOOKUP(K3883,AM:AM,AN:AN)</f>
        <v>1599.3420000000001</v>
      </c>
      <c r="N3883">
        <f>L3883*_xlfn.XLOOKUP(K3883,AM:AM,AO:AO)</f>
        <v>1859.7</v>
      </c>
      <c r="O3883">
        <v>0</v>
      </c>
      <c r="P3883">
        <f>O3883*_xlfn.XLOOKUP(K3883,AM:AM,AN:AN)</f>
        <v>0</v>
      </c>
      <c r="Q3883">
        <f>O3883*_xlfn.XLOOKUP(K3883,AM:AM,AO:AO)</f>
        <v>0</v>
      </c>
      <c r="R3883" t="str">
        <f>_xlfn.XLOOKUP(E3883,AF:AF,AG:AG)</f>
        <v>F1S USA</v>
      </c>
      <c r="S3883" t="str">
        <f>_xlfn.XLOOKUP(E3883,AF:AF,AI:AI)</f>
        <v>United States</v>
      </c>
      <c r="T3883">
        <f>WEEKNUM(G3883)</f>
        <v>7</v>
      </c>
      <c r="U3883">
        <f>YEAR(G3883)</f>
        <v>2026</v>
      </c>
      <c r="V3883" s="117">
        <f>IFERROR(Q3883/N3883,"0")</f>
        <v>0</v>
      </c>
    </row>
    <row r="3884" spans="1:22">
      <c r="A3884" t="str">
        <f>_xlfn.XLOOKUP(D3884,BN:BN,BO:BO)</f>
        <v>México</v>
      </c>
      <c r="B3884" t="s">
        <v>25</v>
      </c>
      <c r="C3884">
        <v>597</v>
      </c>
      <c r="D3884" t="str">
        <f>_xlfn.XLOOKUP(C3884,BH:BH,BI:BI)</f>
        <v>VeronicaN</v>
      </c>
      <c r="E3884">
        <v>28934</v>
      </c>
      <c r="F3884" t="s">
        <v>4366</v>
      </c>
      <c r="G3884" s="63">
        <v>46066</v>
      </c>
      <c r="H3884" s="63">
        <v>46067</v>
      </c>
      <c r="I3884" t="s">
        <v>366</v>
      </c>
      <c r="J3884" t="str">
        <f>_xlfn.XLOOKUP(I3884,AS:AS,AU:AU)</f>
        <v>Vuelos</v>
      </c>
      <c r="K3884" t="s">
        <v>33</v>
      </c>
      <c r="L3884">
        <v>1859.7</v>
      </c>
      <c r="M3884">
        <f>L3884*_xlfn.XLOOKUP(K3884,AM:AM,AN:AN)</f>
        <v>1599.3420000000001</v>
      </c>
      <c r="N3884">
        <f>L3884*_xlfn.XLOOKUP(K3884,AM:AM,AO:AO)</f>
        <v>1859.7</v>
      </c>
      <c r="O3884">
        <v>0</v>
      </c>
      <c r="P3884">
        <f>O3884*_xlfn.XLOOKUP(K3884,AM:AM,AN:AN)</f>
        <v>0</v>
      </c>
      <c r="Q3884">
        <f>O3884*_xlfn.XLOOKUP(K3884,AM:AM,AO:AO)</f>
        <v>0</v>
      </c>
      <c r="R3884" t="str">
        <f>_xlfn.XLOOKUP(E3884,AF:AF,AG:AG)</f>
        <v>F1S USA</v>
      </c>
      <c r="S3884" t="str">
        <f>_xlfn.XLOOKUP(E3884,AF:AF,AI:AI)</f>
        <v>United States</v>
      </c>
      <c r="T3884">
        <f>WEEKNUM(G3884)</f>
        <v>7</v>
      </c>
      <c r="U3884">
        <f>YEAR(G3884)</f>
        <v>2026</v>
      </c>
      <c r="V3884" s="117">
        <f>IFERROR(Q3884/N3884,"0")</f>
        <v>0</v>
      </c>
    </row>
    <row r="3885" spans="1:22">
      <c r="A3885" t="str">
        <f>_xlfn.XLOOKUP(D3885,BN:BN,BO:BO)</f>
        <v>México</v>
      </c>
      <c r="B3885" t="s">
        <v>25</v>
      </c>
      <c r="C3885">
        <v>597</v>
      </c>
      <c r="D3885" t="str">
        <f>_xlfn.XLOOKUP(C3885,BH:BH,BI:BI)</f>
        <v>VeronicaN</v>
      </c>
      <c r="E3885">
        <v>28934</v>
      </c>
      <c r="F3885" t="s">
        <v>4365</v>
      </c>
      <c r="G3885" s="63">
        <v>46066</v>
      </c>
      <c r="H3885" s="63">
        <v>46066</v>
      </c>
      <c r="I3885" t="s">
        <v>366</v>
      </c>
      <c r="J3885" t="str">
        <f>_xlfn.XLOOKUP(I3885,AS:AS,AU:AU)</f>
        <v>Vuelos</v>
      </c>
      <c r="K3885" t="s">
        <v>33</v>
      </c>
      <c r="L3885">
        <v>1069.5</v>
      </c>
      <c r="M3885">
        <f>L3885*_xlfn.XLOOKUP(K3885,AM:AM,AN:AN)</f>
        <v>919.77</v>
      </c>
      <c r="N3885">
        <f>L3885*_xlfn.XLOOKUP(K3885,AM:AM,AO:AO)</f>
        <v>1069.5</v>
      </c>
      <c r="O3885">
        <v>0</v>
      </c>
      <c r="P3885">
        <f>O3885*_xlfn.XLOOKUP(K3885,AM:AM,AN:AN)</f>
        <v>0</v>
      </c>
      <c r="Q3885">
        <f>O3885*_xlfn.XLOOKUP(K3885,AM:AM,AO:AO)</f>
        <v>0</v>
      </c>
      <c r="R3885" t="str">
        <f>_xlfn.XLOOKUP(E3885,AF:AF,AG:AG)</f>
        <v>F1S USA</v>
      </c>
      <c r="S3885" t="str">
        <f>_xlfn.XLOOKUP(E3885,AF:AF,AI:AI)</f>
        <v>United States</v>
      </c>
      <c r="T3885">
        <f>WEEKNUM(G3885)</f>
        <v>7</v>
      </c>
      <c r="U3885">
        <f>YEAR(G3885)</f>
        <v>2026</v>
      </c>
      <c r="V3885" s="117">
        <f>IFERROR(Q3885/N3885,"0")</f>
        <v>0</v>
      </c>
    </row>
    <row r="3886" spans="1:22">
      <c r="A3886" t="str">
        <f>_xlfn.XLOOKUP(D3886,BN:BN,BO:BO)</f>
        <v>México</v>
      </c>
      <c r="B3886" t="s">
        <v>25</v>
      </c>
      <c r="C3886">
        <v>597</v>
      </c>
      <c r="D3886" t="str">
        <f>_xlfn.XLOOKUP(C3886,BH:BH,BI:BI)</f>
        <v>VeronicaN</v>
      </c>
      <c r="E3886">
        <v>28934</v>
      </c>
      <c r="F3886" t="s">
        <v>4366</v>
      </c>
      <c r="G3886" s="63">
        <v>46066</v>
      </c>
      <c r="H3886" s="63">
        <v>46066</v>
      </c>
      <c r="I3886" t="s">
        <v>366</v>
      </c>
      <c r="J3886" t="str">
        <f>_xlfn.XLOOKUP(I3886,AS:AS,AU:AU)</f>
        <v>Vuelos</v>
      </c>
      <c r="K3886" t="s">
        <v>33</v>
      </c>
      <c r="L3886">
        <v>1069.5</v>
      </c>
      <c r="M3886">
        <f>L3886*_xlfn.XLOOKUP(K3886,AM:AM,AN:AN)</f>
        <v>919.77</v>
      </c>
      <c r="N3886">
        <f>L3886*_xlfn.XLOOKUP(K3886,AM:AM,AO:AO)</f>
        <v>1069.5</v>
      </c>
      <c r="O3886">
        <v>0</v>
      </c>
      <c r="P3886">
        <f>O3886*_xlfn.XLOOKUP(K3886,AM:AM,AN:AN)</f>
        <v>0</v>
      </c>
      <c r="Q3886">
        <f>O3886*_xlfn.XLOOKUP(K3886,AM:AM,AO:AO)</f>
        <v>0</v>
      </c>
      <c r="R3886" t="str">
        <f>_xlfn.XLOOKUP(E3886,AF:AF,AG:AG)</f>
        <v>F1S USA</v>
      </c>
      <c r="S3886" t="str">
        <f>_xlfn.XLOOKUP(E3886,AF:AF,AI:AI)</f>
        <v>United States</v>
      </c>
      <c r="T3886">
        <f>WEEKNUM(G3886)</f>
        <v>7</v>
      </c>
      <c r="U3886">
        <f>YEAR(G3886)</f>
        <v>2026</v>
      </c>
      <c r="V3886" s="117">
        <f>IFERROR(Q3886/N3886,"0")</f>
        <v>0</v>
      </c>
    </row>
    <row r="3887" spans="1:22">
      <c r="A3887" t="str">
        <f>_xlfn.XLOOKUP(D3887,BN:BN,BO:BO)</f>
        <v>México</v>
      </c>
      <c r="B3887" t="s">
        <v>25</v>
      </c>
      <c r="C3887">
        <v>597</v>
      </c>
      <c r="D3887" t="str">
        <f>_xlfn.XLOOKUP(C3887,BH:BH,BI:BI)</f>
        <v>VeronicaN</v>
      </c>
      <c r="E3887">
        <v>28934</v>
      </c>
      <c r="F3887" t="s">
        <v>4365</v>
      </c>
      <c r="G3887" s="63">
        <v>46058</v>
      </c>
      <c r="H3887" s="63">
        <v>46059</v>
      </c>
      <c r="I3887" t="s">
        <v>366</v>
      </c>
      <c r="J3887" t="str">
        <f>_xlfn.XLOOKUP(I3887,AS:AS,AU:AU)</f>
        <v>Vuelos</v>
      </c>
      <c r="K3887" t="s">
        <v>33</v>
      </c>
      <c r="L3887">
        <v>2306.8000000000002</v>
      </c>
      <c r="M3887">
        <f>L3887*_xlfn.XLOOKUP(K3887,AM:AM,AN:AN)</f>
        <v>1983.8480000000002</v>
      </c>
      <c r="N3887">
        <f>L3887*_xlfn.XLOOKUP(K3887,AM:AM,AO:AO)</f>
        <v>2306.8000000000002</v>
      </c>
      <c r="O3887">
        <v>0</v>
      </c>
      <c r="P3887">
        <f>O3887*_xlfn.XLOOKUP(K3887,AM:AM,AN:AN)</f>
        <v>0</v>
      </c>
      <c r="Q3887">
        <f>O3887*_xlfn.XLOOKUP(K3887,AM:AM,AO:AO)</f>
        <v>0</v>
      </c>
      <c r="R3887" t="str">
        <f>_xlfn.XLOOKUP(E3887,AF:AF,AG:AG)</f>
        <v>F1S USA</v>
      </c>
      <c r="S3887" t="str">
        <f>_xlfn.XLOOKUP(E3887,AF:AF,AI:AI)</f>
        <v>United States</v>
      </c>
      <c r="T3887">
        <f>WEEKNUM(G3887)</f>
        <v>6</v>
      </c>
      <c r="U3887">
        <f>YEAR(G3887)</f>
        <v>2026</v>
      </c>
      <c r="V3887" s="117">
        <f>IFERROR(Q3887/N3887,"0")</f>
        <v>0</v>
      </c>
    </row>
    <row r="3888" spans="1:22">
      <c r="A3888" t="str">
        <f>_xlfn.XLOOKUP(D3888,BN:BN,BO:BO)</f>
        <v>México</v>
      </c>
      <c r="B3888" t="s">
        <v>25</v>
      </c>
      <c r="C3888">
        <v>597</v>
      </c>
      <c r="D3888" t="str">
        <f>_xlfn.XLOOKUP(C3888,BH:BH,BI:BI)</f>
        <v>VeronicaN</v>
      </c>
      <c r="E3888">
        <v>28934</v>
      </c>
      <c r="F3888" t="s">
        <v>4366</v>
      </c>
      <c r="G3888" s="63">
        <v>46058</v>
      </c>
      <c r="H3888" s="63">
        <v>46059</v>
      </c>
      <c r="I3888" t="s">
        <v>366</v>
      </c>
      <c r="J3888" t="str">
        <f>_xlfn.XLOOKUP(I3888,AS:AS,AU:AU)</f>
        <v>Vuelos</v>
      </c>
      <c r="K3888" t="s">
        <v>33</v>
      </c>
      <c r="L3888">
        <v>2204.8000000000002</v>
      </c>
      <c r="M3888">
        <f>L3888*_xlfn.XLOOKUP(K3888,AM:AM,AN:AN)</f>
        <v>1896.1280000000002</v>
      </c>
      <c r="N3888">
        <f>L3888*_xlfn.XLOOKUP(K3888,AM:AM,AO:AO)</f>
        <v>2204.8000000000002</v>
      </c>
      <c r="O3888">
        <v>0</v>
      </c>
      <c r="P3888">
        <f>O3888*_xlfn.XLOOKUP(K3888,AM:AM,AN:AN)</f>
        <v>0</v>
      </c>
      <c r="Q3888">
        <f>O3888*_xlfn.XLOOKUP(K3888,AM:AM,AO:AO)</f>
        <v>0</v>
      </c>
      <c r="R3888" t="str">
        <f>_xlfn.XLOOKUP(E3888,AF:AF,AG:AG)</f>
        <v>F1S USA</v>
      </c>
      <c r="S3888" t="str">
        <f>_xlfn.XLOOKUP(E3888,AF:AF,AI:AI)</f>
        <v>United States</v>
      </c>
      <c r="T3888">
        <f>WEEKNUM(G3888)</f>
        <v>6</v>
      </c>
      <c r="U3888">
        <f>YEAR(G3888)</f>
        <v>2026</v>
      </c>
      <c r="V3888" s="117">
        <f>IFERROR(Q3888/N3888,"0")</f>
        <v>0</v>
      </c>
    </row>
    <row r="3889" spans="1:22">
      <c r="A3889" t="str">
        <f>_xlfn.XLOOKUP(D3889,BN:BN,BO:BO)</f>
        <v>México</v>
      </c>
      <c r="B3889" t="s">
        <v>25</v>
      </c>
      <c r="C3889">
        <v>597</v>
      </c>
      <c r="D3889" t="str">
        <f>_xlfn.XLOOKUP(C3889,BH:BH,BI:BI)</f>
        <v>VeronicaN</v>
      </c>
      <c r="E3889">
        <v>28934</v>
      </c>
      <c r="F3889" t="s">
        <v>4367</v>
      </c>
      <c r="G3889" s="63">
        <v>46058</v>
      </c>
      <c r="H3889" s="63">
        <v>46059</v>
      </c>
      <c r="I3889" t="s">
        <v>366</v>
      </c>
      <c r="J3889" t="str">
        <f>_xlfn.XLOOKUP(I3889,AS:AS,AU:AU)</f>
        <v>Vuelos</v>
      </c>
      <c r="K3889" t="s">
        <v>33</v>
      </c>
      <c r="L3889">
        <v>716.8</v>
      </c>
      <c r="M3889">
        <f>L3889*_xlfn.XLOOKUP(K3889,AM:AM,AN:AN)</f>
        <v>616.44799999999998</v>
      </c>
      <c r="N3889">
        <f>L3889*_xlfn.XLOOKUP(K3889,AM:AM,AO:AO)</f>
        <v>716.8</v>
      </c>
      <c r="O3889">
        <v>0</v>
      </c>
      <c r="P3889">
        <f>O3889*_xlfn.XLOOKUP(K3889,AM:AM,AN:AN)</f>
        <v>0</v>
      </c>
      <c r="Q3889">
        <f>O3889*_xlfn.XLOOKUP(K3889,AM:AM,AO:AO)</f>
        <v>0</v>
      </c>
      <c r="R3889" t="str">
        <f>_xlfn.XLOOKUP(E3889,AF:AF,AG:AG)</f>
        <v>F1S USA</v>
      </c>
      <c r="S3889" t="str">
        <f>_xlfn.XLOOKUP(E3889,AF:AF,AI:AI)</f>
        <v>United States</v>
      </c>
      <c r="T3889">
        <f>WEEKNUM(G3889)</f>
        <v>6</v>
      </c>
      <c r="U3889">
        <f>YEAR(G3889)</f>
        <v>2026</v>
      </c>
      <c r="V3889" s="117">
        <f>IFERROR(Q3889/N3889,"0")</f>
        <v>0</v>
      </c>
    </row>
    <row r="3890" spans="1:22">
      <c r="A3890" t="str">
        <f>_xlfn.XLOOKUP(D3890,BN:BN,BO:BO)</f>
        <v>México</v>
      </c>
      <c r="B3890" t="s">
        <v>25</v>
      </c>
      <c r="C3890">
        <v>597</v>
      </c>
      <c r="D3890" t="str">
        <f>_xlfn.XLOOKUP(C3890,BH:BH,BI:BI)</f>
        <v>VeronicaN</v>
      </c>
      <c r="E3890">
        <v>28934</v>
      </c>
      <c r="F3890" t="s">
        <v>4368</v>
      </c>
      <c r="G3890" s="63">
        <v>46058</v>
      </c>
      <c r="H3890" s="63">
        <v>46059</v>
      </c>
      <c r="I3890" t="s">
        <v>366</v>
      </c>
      <c r="J3890" t="str">
        <f>_xlfn.XLOOKUP(I3890,AS:AS,AU:AU)</f>
        <v>Vuelos</v>
      </c>
      <c r="K3890" t="s">
        <v>33</v>
      </c>
      <c r="L3890">
        <v>716.8</v>
      </c>
      <c r="M3890">
        <f>L3890*_xlfn.XLOOKUP(K3890,AM:AM,AN:AN)</f>
        <v>616.44799999999998</v>
      </c>
      <c r="N3890">
        <f>L3890*_xlfn.XLOOKUP(K3890,AM:AM,AO:AO)</f>
        <v>716.8</v>
      </c>
      <c r="O3890">
        <v>0</v>
      </c>
      <c r="P3890">
        <f>O3890*_xlfn.XLOOKUP(K3890,AM:AM,AN:AN)</f>
        <v>0</v>
      </c>
      <c r="Q3890">
        <f>O3890*_xlfn.XLOOKUP(K3890,AM:AM,AO:AO)</f>
        <v>0</v>
      </c>
      <c r="R3890" t="str">
        <f>_xlfn.XLOOKUP(E3890,AF:AF,AG:AG)</f>
        <v>F1S USA</v>
      </c>
      <c r="S3890" t="str">
        <f>_xlfn.XLOOKUP(E3890,AF:AF,AI:AI)</f>
        <v>United States</v>
      </c>
      <c r="T3890">
        <f>WEEKNUM(G3890)</f>
        <v>6</v>
      </c>
      <c r="U3890">
        <f>YEAR(G3890)</f>
        <v>2026</v>
      </c>
      <c r="V3890" s="117">
        <f>IFERROR(Q3890/N3890,"0")</f>
        <v>0</v>
      </c>
    </row>
    <row r="3891" spans="1:22">
      <c r="A3891" t="str">
        <f>_xlfn.XLOOKUP(D3891,BN:BN,BO:BO)</f>
        <v>México</v>
      </c>
      <c r="B3891" t="s">
        <v>25</v>
      </c>
      <c r="C3891">
        <v>597</v>
      </c>
      <c r="D3891" t="str">
        <f>_xlfn.XLOOKUP(C3891,BH:BH,BI:BI)</f>
        <v>VeronicaN</v>
      </c>
      <c r="E3891">
        <v>28934</v>
      </c>
      <c r="F3891" t="s">
        <v>4367</v>
      </c>
      <c r="G3891" s="63">
        <v>46066</v>
      </c>
      <c r="H3891" s="63">
        <v>46066</v>
      </c>
      <c r="I3891" t="s">
        <v>366</v>
      </c>
      <c r="J3891" t="str">
        <f>_xlfn.XLOOKUP(I3891,AS:AS,AU:AU)</f>
        <v>Vuelos</v>
      </c>
      <c r="K3891" t="s">
        <v>33</v>
      </c>
      <c r="L3891">
        <v>308.89999999999998</v>
      </c>
      <c r="M3891">
        <f>L3891*_xlfn.XLOOKUP(K3891,AM:AM,AN:AN)</f>
        <v>265.654</v>
      </c>
      <c r="N3891">
        <f>L3891*_xlfn.XLOOKUP(K3891,AM:AM,AO:AO)</f>
        <v>308.89999999999998</v>
      </c>
      <c r="O3891">
        <v>0</v>
      </c>
      <c r="P3891">
        <f>O3891*_xlfn.XLOOKUP(K3891,AM:AM,AN:AN)</f>
        <v>0</v>
      </c>
      <c r="Q3891">
        <f>O3891*_xlfn.XLOOKUP(K3891,AM:AM,AO:AO)</f>
        <v>0</v>
      </c>
      <c r="R3891" t="str">
        <f>_xlfn.XLOOKUP(E3891,AF:AF,AG:AG)</f>
        <v>F1S USA</v>
      </c>
      <c r="S3891" t="str">
        <f>_xlfn.XLOOKUP(E3891,AF:AF,AI:AI)</f>
        <v>United States</v>
      </c>
      <c r="T3891">
        <f>WEEKNUM(G3891)</f>
        <v>7</v>
      </c>
      <c r="U3891">
        <f>YEAR(G3891)</f>
        <v>2026</v>
      </c>
      <c r="V3891" s="117">
        <f>IFERROR(Q3891/N3891,"0")</f>
        <v>0</v>
      </c>
    </row>
    <row r="3892" spans="1:22">
      <c r="A3892" t="str">
        <f>_xlfn.XLOOKUP(D3892,BN:BN,BO:BO)</f>
        <v>México</v>
      </c>
      <c r="B3892" t="s">
        <v>25</v>
      </c>
      <c r="C3892">
        <v>597</v>
      </c>
      <c r="D3892" t="str">
        <f>_xlfn.XLOOKUP(C3892,BH:BH,BI:BI)</f>
        <v>VeronicaN</v>
      </c>
      <c r="E3892">
        <v>28934</v>
      </c>
      <c r="F3892" t="s">
        <v>4368</v>
      </c>
      <c r="G3892" s="63">
        <v>46066</v>
      </c>
      <c r="H3892" s="63">
        <v>46066</v>
      </c>
      <c r="I3892" t="s">
        <v>366</v>
      </c>
      <c r="J3892" t="str">
        <f>_xlfn.XLOOKUP(I3892,AS:AS,AU:AU)</f>
        <v>Vuelos</v>
      </c>
      <c r="K3892" t="s">
        <v>33</v>
      </c>
      <c r="L3892">
        <v>308.89999999999998</v>
      </c>
      <c r="M3892">
        <f>L3892*_xlfn.XLOOKUP(K3892,AM:AM,AN:AN)</f>
        <v>265.654</v>
      </c>
      <c r="N3892">
        <f>L3892*_xlfn.XLOOKUP(K3892,AM:AM,AO:AO)</f>
        <v>308.89999999999998</v>
      </c>
      <c r="O3892">
        <v>0</v>
      </c>
      <c r="P3892">
        <f>O3892*_xlfn.XLOOKUP(K3892,AM:AM,AN:AN)</f>
        <v>0</v>
      </c>
      <c r="Q3892">
        <f>O3892*_xlfn.XLOOKUP(K3892,AM:AM,AO:AO)</f>
        <v>0</v>
      </c>
      <c r="R3892" t="str">
        <f>_xlfn.XLOOKUP(E3892,AF:AF,AG:AG)</f>
        <v>F1S USA</v>
      </c>
      <c r="S3892" t="str">
        <f>_xlfn.XLOOKUP(E3892,AF:AF,AI:AI)</f>
        <v>United States</v>
      </c>
      <c r="T3892">
        <f>WEEKNUM(G3892)</f>
        <v>7</v>
      </c>
      <c r="U3892">
        <f>YEAR(G3892)</f>
        <v>2026</v>
      </c>
      <c r="V3892" s="117">
        <f>IFERROR(Q3892/N3892,"0")</f>
        <v>0</v>
      </c>
    </row>
    <row r="3893" spans="1:22">
      <c r="A3893" t="str">
        <f>_xlfn.XLOOKUP(D3893,BN:BN,BO:BO)</f>
        <v>México</v>
      </c>
      <c r="B3893" t="s">
        <v>25</v>
      </c>
      <c r="C3893">
        <v>597</v>
      </c>
      <c r="D3893" t="str">
        <f>_xlfn.XLOOKUP(C3893,BH:BH,BI:BI)</f>
        <v>VeronicaN</v>
      </c>
      <c r="E3893">
        <v>28934</v>
      </c>
      <c r="F3893" t="s">
        <v>4367</v>
      </c>
      <c r="G3893" s="63">
        <v>46066</v>
      </c>
      <c r="H3893" s="63">
        <v>46067</v>
      </c>
      <c r="I3893" t="s">
        <v>366</v>
      </c>
      <c r="J3893" t="str">
        <f>_xlfn.XLOOKUP(I3893,AS:AS,AU:AU)</f>
        <v>Vuelos</v>
      </c>
      <c r="K3893" t="s">
        <v>33</v>
      </c>
      <c r="L3893">
        <v>1883.8</v>
      </c>
      <c r="M3893">
        <f>L3893*_xlfn.XLOOKUP(K3893,AM:AM,AN:AN)</f>
        <v>1620.068</v>
      </c>
      <c r="N3893">
        <f>L3893*_xlfn.XLOOKUP(K3893,AM:AM,AO:AO)</f>
        <v>1883.8</v>
      </c>
      <c r="O3893">
        <v>0</v>
      </c>
      <c r="P3893">
        <f>O3893*_xlfn.XLOOKUP(K3893,AM:AM,AN:AN)</f>
        <v>0</v>
      </c>
      <c r="Q3893">
        <f>O3893*_xlfn.XLOOKUP(K3893,AM:AM,AO:AO)</f>
        <v>0</v>
      </c>
      <c r="R3893" t="str">
        <f>_xlfn.XLOOKUP(E3893,AF:AF,AG:AG)</f>
        <v>F1S USA</v>
      </c>
      <c r="S3893" t="str">
        <f>_xlfn.XLOOKUP(E3893,AF:AF,AI:AI)</f>
        <v>United States</v>
      </c>
      <c r="T3893">
        <f>WEEKNUM(G3893)</f>
        <v>7</v>
      </c>
      <c r="U3893">
        <f>YEAR(G3893)</f>
        <v>2026</v>
      </c>
      <c r="V3893" s="117">
        <f>IFERROR(Q3893/N3893,"0")</f>
        <v>0</v>
      </c>
    </row>
    <row r="3894" spans="1:22">
      <c r="A3894" t="str">
        <f>_xlfn.XLOOKUP(D3894,BN:BN,BO:BO)</f>
        <v>México</v>
      </c>
      <c r="B3894" t="s">
        <v>25</v>
      </c>
      <c r="C3894">
        <v>597</v>
      </c>
      <c r="D3894" t="str">
        <f>_xlfn.XLOOKUP(C3894,BH:BH,BI:BI)</f>
        <v>VeronicaN</v>
      </c>
      <c r="E3894">
        <v>28934</v>
      </c>
      <c r="F3894" t="s">
        <v>4368</v>
      </c>
      <c r="G3894" s="63">
        <v>46066</v>
      </c>
      <c r="H3894" s="63">
        <v>46067</v>
      </c>
      <c r="I3894" t="s">
        <v>366</v>
      </c>
      <c r="J3894" t="str">
        <f>_xlfn.XLOOKUP(I3894,AS:AS,AU:AU)</f>
        <v>Vuelos</v>
      </c>
      <c r="K3894" t="s">
        <v>33</v>
      </c>
      <c r="L3894">
        <v>1883.8</v>
      </c>
      <c r="M3894">
        <f>L3894*_xlfn.XLOOKUP(K3894,AM:AM,AN:AN)</f>
        <v>1620.068</v>
      </c>
      <c r="N3894">
        <f>L3894*_xlfn.XLOOKUP(K3894,AM:AM,AO:AO)</f>
        <v>1883.8</v>
      </c>
      <c r="O3894">
        <v>0</v>
      </c>
      <c r="P3894">
        <f>O3894*_xlfn.XLOOKUP(K3894,AM:AM,AN:AN)</f>
        <v>0</v>
      </c>
      <c r="Q3894">
        <f>O3894*_xlfn.XLOOKUP(K3894,AM:AM,AO:AO)</f>
        <v>0</v>
      </c>
      <c r="R3894" t="str">
        <f>_xlfn.XLOOKUP(E3894,AF:AF,AG:AG)</f>
        <v>F1S USA</v>
      </c>
      <c r="S3894" t="str">
        <f>_xlfn.XLOOKUP(E3894,AF:AF,AI:AI)</f>
        <v>United States</v>
      </c>
      <c r="T3894">
        <f>WEEKNUM(G3894)</f>
        <v>7</v>
      </c>
      <c r="U3894">
        <f>YEAR(G3894)</f>
        <v>2026</v>
      </c>
      <c r="V3894" s="117">
        <f>IFERROR(Q3894/N3894,"0")</f>
        <v>0</v>
      </c>
    </row>
    <row r="3895" spans="1:22">
      <c r="A3895" t="str">
        <f>_xlfn.XLOOKUP(D3895,BN:BN,BO:BO)</f>
        <v>México</v>
      </c>
      <c r="B3895" t="s">
        <v>25</v>
      </c>
      <c r="C3895">
        <v>597</v>
      </c>
      <c r="D3895" t="str">
        <f>_xlfn.XLOOKUP(C3895,BH:BH,BI:BI)</f>
        <v>VeronicaN</v>
      </c>
      <c r="E3895">
        <v>24995</v>
      </c>
      <c r="F3895" t="s">
        <v>4369</v>
      </c>
      <c r="G3895" s="63">
        <v>46325</v>
      </c>
      <c r="H3895" s="63">
        <v>46340</v>
      </c>
      <c r="I3895" t="s">
        <v>364</v>
      </c>
      <c r="J3895" t="str">
        <f>_xlfn.XLOOKUP(I3895,AS:AS,AU:AU)</f>
        <v>DMC</v>
      </c>
      <c r="K3895" t="s">
        <v>33</v>
      </c>
      <c r="L3895">
        <v>18700</v>
      </c>
      <c r="M3895">
        <f>L3895*_xlfn.XLOOKUP(K3895,AM:AM,AN:AN)</f>
        <v>16082</v>
      </c>
      <c r="N3895">
        <f>L3895*_xlfn.XLOOKUP(K3895,AM:AM,AO:AO)</f>
        <v>18700</v>
      </c>
      <c r="O3895">
        <v>0</v>
      </c>
      <c r="P3895">
        <f>O3895*_xlfn.XLOOKUP(K3895,AM:AM,AN:AN)</f>
        <v>0</v>
      </c>
      <c r="Q3895">
        <f>O3895*_xlfn.XLOOKUP(K3895,AM:AM,AO:AO)</f>
        <v>0</v>
      </c>
      <c r="R3895" t="str">
        <f>_xlfn.XLOOKUP(E3895,AF:AF,AG:AG)</f>
        <v>AFRO ASIAN TRAVEL</v>
      </c>
      <c r="S3895" t="str">
        <f>_xlfn.XLOOKUP(E3895,AF:AF,AI:AI)</f>
        <v>Egypt</v>
      </c>
      <c r="T3895">
        <f>WEEKNUM(G3895)</f>
        <v>44</v>
      </c>
      <c r="U3895">
        <f>YEAR(G3895)</f>
        <v>2026</v>
      </c>
      <c r="V3895" s="117">
        <f>IFERROR(Q3895/N3895,"0")</f>
        <v>0</v>
      </c>
    </row>
    <row r="3896" spans="1:22">
      <c r="A3896" t="str">
        <f>_xlfn.XLOOKUP(D3896,BN:BN,BO:BO)</f>
        <v>México</v>
      </c>
      <c r="B3896" t="s">
        <v>25</v>
      </c>
      <c r="C3896">
        <v>597</v>
      </c>
      <c r="D3896" t="str">
        <f>_xlfn.XLOOKUP(C3896,BH:BH,BI:BI)</f>
        <v>VeronicaN</v>
      </c>
      <c r="E3896">
        <v>28934</v>
      </c>
      <c r="F3896" t="s">
        <v>4233</v>
      </c>
      <c r="G3896" s="63">
        <v>46058</v>
      </c>
      <c r="H3896" s="63">
        <v>46059</v>
      </c>
      <c r="I3896" t="s">
        <v>366</v>
      </c>
      <c r="J3896" t="str">
        <f>_xlfn.XLOOKUP(I3896,AS:AS,AU:AU)</f>
        <v>Vuelos</v>
      </c>
      <c r="K3896" t="s">
        <v>33</v>
      </c>
      <c r="L3896">
        <v>777.7</v>
      </c>
      <c r="M3896">
        <f>L3896*_xlfn.XLOOKUP(K3896,AM:AM,AN:AN)</f>
        <v>668.822</v>
      </c>
      <c r="N3896">
        <f>L3896*_xlfn.XLOOKUP(K3896,AM:AM,AO:AO)</f>
        <v>777.7</v>
      </c>
      <c r="O3896">
        <v>0</v>
      </c>
      <c r="P3896">
        <f>O3896*_xlfn.XLOOKUP(K3896,AM:AM,AN:AN)</f>
        <v>0</v>
      </c>
      <c r="Q3896">
        <f>O3896*_xlfn.XLOOKUP(K3896,AM:AM,AO:AO)</f>
        <v>0</v>
      </c>
      <c r="R3896" t="str">
        <f>_xlfn.XLOOKUP(E3896,AF:AF,AG:AG)</f>
        <v>F1S USA</v>
      </c>
      <c r="S3896" t="str">
        <f>_xlfn.XLOOKUP(E3896,AF:AF,AI:AI)</f>
        <v>United States</v>
      </c>
      <c r="T3896">
        <f>WEEKNUM(G3896)</f>
        <v>6</v>
      </c>
      <c r="U3896">
        <f>YEAR(G3896)</f>
        <v>2026</v>
      </c>
      <c r="V3896" s="117">
        <f>IFERROR(Q3896/N3896,"0")</f>
        <v>0</v>
      </c>
    </row>
    <row r="3897" spans="1:22">
      <c r="A3897" t="str">
        <f>_xlfn.XLOOKUP(D3897,BN:BN,BO:BO)</f>
        <v>México</v>
      </c>
      <c r="B3897" t="s">
        <v>25</v>
      </c>
      <c r="C3897">
        <v>597</v>
      </c>
      <c r="D3897" t="str">
        <f>_xlfn.XLOOKUP(C3897,BH:BH,BI:BI)</f>
        <v>VeronicaN</v>
      </c>
      <c r="E3897">
        <v>28934</v>
      </c>
      <c r="F3897" t="s">
        <v>4234</v>
      </c>
      <c r="G3897" s="63">
        <v>46058</v>
      </c>
      <c r="H3897" s="63">
        <v>46059</v>
      </c>
      <c r="I3897" t="s">
        <v>366</v>
      </c>
      <c r="J3897" t="str">
        <f>_xlfn.XLOOKUP(I3897,AS:AS,AU:AU)</f>
        <v>Vuelos</v>
      </c>
      <c r="K3897" t="s">
        <v>33</v>
      </c>
      <c r="L3897">
        <v>777.7</v>
      </c>
      <c r="M3897">
        <f>L3897*_xlfn.XLOOKUP(K3897,AM:AM,AN:AN)</f>
        <v>668.822</v>
      </c>
      <c r="N3897">
        <f>L3897*_xlfn.XLOOKUP(K3897,AM:AM,AO:AO)</f>
        <v>777.7</v>
      </c>
      <c r="O3897">
        <v>0</v>
      </c>
      <c r="P3897">
        <f>O3897*_xlfn.XLOOKUP(K3897,AM:AM,AN:AN)</f>
        <v>0</v>
      </c>
      <c r="Q3897">
        <f>O3897*_xlfn.XLOOKUP(K3897,AM:AM,AO:AO)</f>
        <v>0</v>
      </c>
      <c r="R3897" t="str">
        <f>_xlfn.XLOOKUP(E3897,AF:AF,AG:AG)</f>
        <v>F1S USA</v>
      </c>
      <c r="S3897" t="str">
        <f>_xlfn.XLOOKUP(E3897,AF:AF,AI:AI)</f>
        <v>United States</v>
      </c>
      <c r="T3897">
        <f>WEEKNUM(G3897)</f>
        <v>6</v>
      </c>
      <c r="U3897">
        <f>YEAR(G3897)</f>
        <v>2026</v>
      </c>
      <c r="V3897" s="117">
        <f>IFERROR(Q3897/N3897,"0")</f>
        <v>0</v>
      </c>
    </row>
    <row r="3898" spans="1:22">
      <c r="A3898" t="str">
        <f>_xlfn.XLOOKUP(D3898,BN:BN,BO:BO)</f>
        <v>México</v>
      </c>
      <c r="B3898" t="s">
        <v>25</v>
      </c>
      <c r="C3898">
        <v>597</v>
      </c>
      <c r="D3898" t="str">
        <f>_xlfn.XLOOKUP(C3898,BH:BH,BI:BI)</f>
        <v>VeronicaN</v>
      </c>
      <c r="E3898">
        <v>28934</v>
      </c>
      <c r="F3898" t="s">
        <v>4233</v>
      </c>
      <c r="G3898" s="63">
        <v>46066</v>
      </c>
      <c r="H3898" s="63">
        <v>46066</v>
      </c>
      <c r="I3898" t="s">
        <v>366</v>
      </c>
      <c r="J3898" t="str">
        <f>_xlfn.XLOOKUP(I3898,AS:AS,AU:AU)</f>
        <v>Vuelos</v>
      </c>
      <c r="K3898" t="s">
        <v>33</v>
      </c>
      <c r="L3898">
        <v>307.5</v>
      </c>
      <c r="M3898">
        <f>L3898*_xlfn.XLOOKUP(K3898,AM:AM,AN:AN)</f>
        <v>264.45</v>
      </c>
      <c r="N3898">
        <f>L3898*_xlfn.XLOOKUP(K3898,AM:AM,AO:AO)</f>
        <v>307.5</v>
      </c>
      <c r="O3898">
        <v>0</v>
      </c>
      <c r="P3898">
        <f>O3898*_xlfn.XLOOKUP(K3898,AM:AM,AN:AN)</f>
        <v>0</v>
      </c>
      <c r="Q3898">
        <f>O3898*_xlfn.XLOOKUP(K3898,AM:AM,AO:AO)</f>
        <v>0</v>
      </c>
      <c r="R3898" t="str">
        <f>_xlfn.XLOOKUP(E3898,AF:AF,AG:AG)</f>
        <v>F1S USA</v>
      </c>
      <c r="S3898" t="str">
        <f>_xlfn.XLOOKUP(E3898,AF:AF,AI:AI)</f>
        <v>United States</v>
      </c>
      <c r="T3898">
        <f>WEEKNUM(G3898)</f>
        <v>7</v>
      </c>
      <c r="U3898">
        <f>YEAR(G3898)</f>
        <v>2026</v>
      </c>
      <c r="V3898" s="117">
        <f>IFERROR(Q3898/N3898,"0")</f>
        <v>0</v>
      </c>
    </row>
    <row r="3899" spans="1:22">
      <c r="A3899" t="str">
        <f>_xlfn.XLOOKUP(D3899,BN:BN,BO:BO)</f>
        <v>México</v>
      </c>
      <c r="B3899" t="s">
        <v>25</v>
      </c>
      <c r="C3899">
        <v>597</v>
      </c>
      <c r="D3899" t="str">
        <f>_xlfn.XLOOKUP(C3899,BH:BH,BI:BI)</f>
        <v>VeronicaN</v>
      </c>
      <c r="E3899">
        <v>28934</v>
      </c>
      <c r="F3899" t="s">
        <v>4234</v>
      </c>
      <c r="G3899" s="63">
        <v>46066</v>
      </c>
      <c r="H3899" s="63">
        <v>46066</v>
      </c>
      <c r="I3899" t="s">
        <v>366</v>
      </c>
      <c r="J3899" t="str">
        <f>_xlfn.XLOOKUP(I3899,AS:AS,AU:AU)</f>
        <v>Vuelos</v>
      </c>
      <c r="K3899" t="s">
        <v>33</v>
      </c>
      <c r="L3899">
        <v>307.5</v>
      </c>
      <c r="M3899">
        <f>L3899*_xlfn.XLOOKUP(K3899,AM:AM,AN:AN)</f>
        <v>264.45</v>
      </c>
      <c r="N3899">
        <f>L3899*_xlfn.XLOOKUP(K3899,AM:AM,AO:AO)</f>
        <v>307.5</v>
      </c>
      <c r="O3899">
        <v>0</v>
      </c>
      <c r="P3899">
        <f>O3899*_xlfn.XLOOKUP(K3899,AM:AM,AN:AN)</f>
        <v>0</v>
      </c>
      <c r="Q3899">
        <f>O3899*_xlfn.XLOOKUP(K3899,AM:AM,AO:AO)</f>
        <v>0</v>
      </c>
      <c r="R3899" t="str">
        <f>_xlfn.XLOOKUP(E3899,AF:AF,AG:AG)</f>
        <v>F1S USA</v>
      </c>
      <c r="S3899" t="str">
        <f>_xlfn.XLOOKUP(E3899,AF:AF,AI:AI)</f>
        <v>United States</v>
      </c>
      <c r="T3899">
        <f>WEEKNUM(G3899)</f>
        <v>7</v>
      </c>
      <c r="U3899">
        <f>YEAR(G3899)</f>
        <v>2026</v>
      </c>
      <c r="V3899" s="117">
        <f>IFERROR(Q3899/N3899,"0")</f>
        <v>0</v>
      </c>
    </row>
    <row r="3900" spans="1:22">
      <c r="A3900" t="str">
        <f>_xlfn.XLOOKUP(D3900,BN:BN,BO:BO)</f>
        <v>México</v>
      </c>
      <c r="B3900" t="s">
        <v>25</v>
      </c>
      <c r="C3900">
        <v>597</v>
      </c>
      <c r="D3900" t="str">
        <f>_xlfn.XLOOKUP(C3900,BH:BH,BI:BI)</f>
        <v>VeronicaN</v>
      </c>
      <c r="E3900">
        <v>28934</v>
      </c>
      <c r="F3900" t="s">
        <v>4370</v>
      </c>
      <c r="G3900" s="63">
        <v>46066</v>
      </c>
      <c r="H3900" s="63">
        <v>46067</v>
      </c>
      <c r="I3900" t="s">
        <v>366</v>
      </c>
      <c r="J3900" t="str">
        <f>_xlfn.XLOOKUP(I3900,AS:AS,AU:AU)</f>
        <v>Vuelos</v>
      </c>
      <c r="K3900" t="s">
        <v>33</v>
      </c>
      <c r="L3900">
        <v>862.7</v>
      </c>
      <c r="M3900">
        <f>L3900*_xlfn.XLOOKUP(K3900,AM:AM,AN:AN)</f>
        <v>741.92200000000003</v>
      </c>
      <c r="N3900">
        <f>L3900*_xlfn.XLOOKUP(K3900,AM:AM,AO:AO)</f>
        <v>862.7</v>
      </c>
      <c r="O3900">
        <v>0</v>
      </c>
      <c r="P3900">
        <f>O3900*_xlfn.XLOOKUP(K3900,AM:AM,AN:AN)</f>
        <v>0</v>
      </c>
      <c r="Q3900">
        <f>O3900*_xlfn.XLOOKUP(K3900,AM:AM,AO:AO)</f>
        <v>0</v>
      </c>
      <c r="R3900" t="str">
        <f>_xlfn.XLOOKUP(E3900,AF:AF,AG:AG)</f>
        <v>F1S USA</v>
      </c>
      <c r="S3900" t="str">
        <f>_xlfn.XLOOKUP(E3900,AF:AF,AI:AI)</f>
        <v>United States</v>
      </c>
      <c r="T3900">
        <f>WEEKNUM(G3900)</f>
        <v>7</v>
      </c>
      <c r="U3900">
        <f>YEAR(G3900)</f>
        <v>2026</v>
      </c>
      <c r="V3900" s="117">
        <f>IFERROR(Q3900/N3900,"0")</f>
        <v>0</v>
      </c>
    </row>
    <row r="3901" spans="1:22">
      <c r="A3901" t="str">
        <f>_xlfn.XLOOKUP(D3901,BN:BN,BO:BO)</f>
        <v>México</v>
      </c>
      <c r="B3901" t="s">
        <v>25</v>
      </c>
      <c r="C3901">
        <v>597</v>
      </c>
      <c r="D3901" t="str">
        <f>_xlfn.XLOOKUP(C3901,BH:BH,BI:BI)</f>
        <v>VeronicaN</v>
      </c>
      <c r="E3901">
        <v>28934</v>
      </c>
      <c r="F3901" t="s">
        <v>4370</v>
      </c>
      <c r="G3901" s="63">
        <v>46066</v>
      </c>
      <c r="H3901" s="63">
        <v>46066</v>
      </c>
      <c r="I3901" t="s">
        <v>366</v>
      </c>
      <c r="J3901" t="str">
        <f>_xlfn.XLOOKUP(I3901,AS:AS,AU:AU)</f>
        <v>Vuelos</v>
      </c>
      <c r="K3901" t="s">
        <v>33</v>
      </c>
      <c r="L3901">
        <v>306.2</v>
      </c>
      <c r="M3901">
        <f>L3901*_xlfn.XLOOKUP(K3901,AM:AM,AN:AN)</f>
        <v>263.33199999999999</v>
      </c>
      <c r="N3901">
        <f>L3901*_xlfn.XLOOKUP(K3901,AM:AM,AO:AO)</f>
        <v>306.2</v>
      </c>
      <c r="O3901">
        <v>0</v>
      </c>
      <c r="P3901">
        <f>O3901*_xlfn.XLOOKUP(K3901,AM:AM,AN:AN)</f>
        <v>0</v>
      </c>
      <c r="Q3901">
        <f>O3901*_xlfn.XLOOKUP(K3901,AM:AM,AO:AO)</f>
        <v>0</v>
      </c>
      <c r="R3901" t="str">
        <f>_xlfn.XLOOKUP(E3901,AF:AF,AG:AG)</f>
        <v>F1S USA</v>
      </c>
      <c r="S3901" t="str">
        <f>_xlfn.XLOOKUP(E3901,AF:AF,AI:AI)</f>
        <v>United States</v>
      </c>
      <c r="T3901">
        <f>WEEKNUM(G3901)</f>
        <v>7</v>
      </c>
      <c r="U3901">
        <f>YEAR(G3901)</f>
        <v>2026</v>
      </c>
      <c r="V3901" s="117">
        <f>IFERROR(Q3901/N3901,"0")</f>
        <v>0</v>
      </c>
    </row>
    <row r="3902" spans="1:22">
      <c r="A3902" t="str">
        <f>_xlfn.XLOOKUP(D3902,BN:BN,BO:BO)</f>
        <v>México</v>
      </c>
      <c r="B3902" t="s">
        <v>25</v>
      </c>
      <c r="C3902">
        <v>597</v>
      </c>
      <c r="D3902" t="str">
        <f>_xlfn.XLOOKUP(C3902,BH:BH,BI:BI)</f>
        <v>VeronicaN</v>
      </c>
      <c r="E3902">
        <v>28934</v>
      </c>
      <c r="F3902" t="s">
        <v>4371</v>
      </c>
      <c r="G3902" s="63">
        <v>46066</v>
      </c>
      <c r="H3902" s="63">
        <v>46066</v>
      </c>
      <c r="I3902" t="s">
        <v>366</v>
      </c>
      <c r="J3902" t="str">
        <f>_xlfn.XLOOKUP(I3902,AS:AS,AU:AU)</f>
        <v>Vuelos</v>
      </c>
      <c r="K3902" t="s">
        <v>33</v>
      </c>
      <c r="L3902">
        <v>306.2</v>
      </c>
      <c r="M3902">
        <f>L3902*_xlfn.XLOOKUP(K3902,AM:AM,AN:AN)</f>
        <v>263.33199999999999</v>
      </c>
      <c r="N3902">
        <f>L3902*_xlfn.XLOOKUP(K3902,AM:AM,AO:AO)</f>
        <v>306.2</v>
      </c>
      <c r="O3902">
        <v>0</v>
      </c>
      <c r="P3902">
        <f>O3902*_xlfn.XLOOKUP(K3902,AM:AM,AN:AN)</f>
        <v>0</v>
      </c>
      <c r="Q3902">
        <f>O3902*_xlfn.XLOOKUP(K3902,AM:AM,AO:AO)</f>
        <v>0</v>
      </c>
      <c r="R3902" t="str">
        <f>_xlfn.XLOOKUP(E3902,AF:AF,AG:AG)</f>
        <v>F1S USA</v>
      </c>
      <c r="S3902" t="str">
        <f>_xlfn.XLOOKUP(E3902,AF:AF,AI:AI)</f>
        <v>United States</v>
      </c>
      <c r="T3902">
        <f>WEEKNUM(G3902)</f>
        <v>7</v>
      </c>
      <c r="U3902">
        <f>YEAR(G3902)</f>
        <v>2026</v>
      </c>
      <c r="V3902" s="117">
        <f>IFERROR(Q3902/N3902,"0")</f>
        <v>0</v>
      </c>
    </row>
    <row r="3903" spans="1:22">
      <c r="A3903" t="str">
        <f>_xlfn.XLOOKUP(D3903,BN:BN,BO:BO)</f>
        <v>México</v>
      </c>
      <c r="B3903" t="s">
        <v>25</v>
      </c>
      <c r="C3903">
        <v>597</v>
      </c>
      <c r="D3903" t="str">
        <f>_xlfn.XLOOKUP(C3903,BH:BH,BI:BI)</f>
        <v>VeronicaN</v>
      </c>
      <c r="E3903">
        <v>28934</v>
      </c>
      <c r="F3903" t="s">
        <v>4370</v>
      </c>
      <c r="G3903" s="63">
        <v>46058</v>
      </c>
      <c r="H3903" s="63">
        <v>46059</v>
      </c>
      <c r="I3903" t="s">
        <v>366</v>
      </c>
      <c r="J3903" t="str">
        <f>_xlfn.XLOOKUP(I3903,AS:AS,AU:AU)</f>
        <v>Vuelos</v>
      </c>
      <c r="K3903" t="s">
        <v>33</v>
      </c>
      <c r="L3903">
        <v>725</v>
      </c>
      <c r="M3903">
        <f>L3903*_xlfn.XLOOKUP(K3903,AM:AM,AN:AN)</f>
        <v>623.5</v>
      </c>
      <c r="N3903">
        <f>L3903*_xlfn.XLOOKUP(K3903,AM:AM,AO:AO)</f>
        <v>725</v>
      </c>
      <c r="O3903">
        <v>0</v>
      </c>
      <c r="P3903">
        <f>O3903*_xlfn.XLOOKUP(K3903,AM:AM,AN:AN)</f>
        <v>0</v>
      </c>
      <c r="Q3903">
        <f>O3903*_xlfn.XLOOKUP(K3903,AM:AM,AO:AO)</f>
        <v>0</v>
      </c>
      <c r="R3903" t="str">
        <f>_xlfn.XLOOKUP(E3903,AF:AF,AG:AG)</f>
        <v>F1S USA</v>
      </c>
      <c r="S3903" t="str">
        <f>_xlfn.XLOOKUP(E3903,AF:AF,AI:AI)</f>
        <v>United States</v>
      </c>
      <c r="T3903">
        <f>WEEKNUM(G3903)</f>
        <v>6</v>
      </c>
      <c r="U3903">
        <f>YEAR(G3903)</f>
        <v>2026</v>
      </c>
      <c r="V3903" s="117">
        <f>IFERROR(Q3903/N3903,"0")</f>
        <v>0</v>
      </c>
    </row>
    <row r="3904" spans="1:22">
      <c r="A3904" t="str">
        <f>_xlfn.XLOOKUP(D3904,BN:BN,BO:BO)</f>
        <v>México</v>
      </c>
      <c r="B3904" t="s">
        <v>25</v>
      </c>
      <c r="C3904">
        <v>597</v>
      </c>
      <c r="D3904" t="str">
        <f>_xlfn.XLOOKUP(C3904,BH:BH,BI:BI)</f>
        <v>VeronicaN</v>
      </c>
      <c r="E3904">
        <v>28934</v>
      </c>
      <c r="F3904" t="s">
        <v>4371</v>
      </c>
      <c r="G3904" s="63">
        <v>46058</v>
      </c>
      <c r="H3904" s="63">
        <v>46059</v>
      </c>
      <c r="I3904" t="s">
        <v>366</v>
      </c>
      <c r="J3904" t="str">
        <f>_xlfn.XLOOKUP(I3904,AS:AS,AU:AU)</f>
        <v>Vuelos</v>
      </c>
      <c r="K3904" t="s">
        <v>33</v>
      </c>
      <c r="L3904">
        <v>725</v>
      </c>
      <c r="M3904">
        <f>L3904*_xlfn.XLOOKUP(K3904,AM:AM,AN:AN)</f>
        <v>623.5</v>
      </c>
      <c r="N3904">
        <f>L3904*_xlfn.XLOOKUP(K3904,AM:AM,AO:AO)</f>
        <v>725</v>
      </c>
      <c r="O3904">
        <v>0</v>
      </c>
      <c r="P3904">
        <f>O3904*_xlfn.XLOOKUP(K3904,AM:AM,AN:AN)</f>
        <v>0</v>
      </c>
      <c r="Q3904">
        <f>O3904*_xlfn.XLOOKUP(K3904,AM:AM,AO:AO)</f>
        <v>0</v>
      </c>
      <c r="R3904" t="str">
        <f>_xlfn.XLOOKUP(E3904,AF:AF,AG:AG)</f>
        <v>F1S USA</v>
      </c>
      <c r="S3904" t="str">
        <f>_xlfn.XLOOKUP(E3904,AF:AF,AI:AI)</f>
        <v>United States</v>
      </c>
      <c r="T3904">
        <f>WEEKNUM(G3904)</f>
        <v>6</v>
      </c>
      <c r="U3904">
        <f>YEAR(G3904)</f>
        <v>2026</v>
      </c>
      <c r="V3904" s="117">
        <f>IFERROR(Q3904/N3904,"0")</f>
        <v>0</v>
      </c>
    </row>
    <row r="3905" spans="1:22">
      <c r="A3905" t="str">
        <f>_xlfn.XLOOKUP(D3905,BN:BN,BO:BO)</f>
        <v>México</v>
      </c>
      <c r="B3905" t="s">
        <v>25</v>
      </c>
      <c r="C3905">
        <v>597</v>
      </c>
      <c r="D3905" t="str">
        <f>_xlfn.XLOOKUP(C3905,BH:BH,BI:BI)</f>
        <v>VeronicaN</v>
      </c>
      <c r="E3905">
        <v>28934</v>
      </c>
      <c r="F3905" t="s">
        <v>4370</v>
      </c>
      <c r="G3905" s="63">
        <v>46058</v>
      </c>
      <c r="H3905" s="63">
        <v>46059</v>
      </c>
      <c r="I3905" t="s">
        <v>366</v>
      </c>
      <c r="J3905" t="str">
        <f>_xlfn.XLOOKUP(I3905,AS:AS,AU:AU)</f>
        <v>Vuelos</v>
      </c>
      <c r="K3905" t="s">
        <v>33</v>
      </c>
      <c r="L3905">
        <v>50</v>
      </c>
      <c r="M3905">
        <f>L3905*_xlfn.XLOOKUP(K3905,AM:AM,AN:AN)</f>
        <v>43</v>
      </c>
      <c r="N3905">
        <f>L3905*_xlfn.XLOOKUP(K3905,AM:AM,AO:AO)</f>
        <v>50</v>
      </c>
      <c r="O3905">
        <v>0</v>
      </c>
      <c r="P3905">
        <f>O3905*_xlfn.XLOOKUP(K3905,AM:AM,AN:AN)</f>
        <v>0</v>
      </c>
      <c r="Q3905">
        <f>O3905*_xlfn.XLOOKUP(K3905,AM:AM,AO:AO)</f>
        <v>0</v>
      </c>
      <c r="R3905" t="str">
        <f>_xlfn.XLOOKUP(E3905,AF:AF,AG:AG)</f>
        <v>F1S USA</v>
      </c>
      <c r="S3905" t="str">
        <f>_xlfn.XLOOKUP(E3905,AF:AF,AI:AI)</f>
        <v>United States</v>
      </c>
      <c r="T3905">
        <f>WEEKNUM(G3905)</f>
        <v>6</v>
      </c>
      <c r="U3905">
        <f>YEAR(G3905)</f>
        <v>2026</v>
      </c>
      <c r="V3905" s="117">
        <f>IFERROR(Q3905/N3905,"0")</f>
        <v>0</v>
      </c>
    </row>
    <row r="3906" spans="1:22">
      <c r="A3906" t="str">
        <f>_xlfn.XLOOKUP(D3906,BN:BN,BO:BO)</f>
        <v>México</v>
      </c>
      <c r="B3906" t="s">
        <v>25</v>
      </c>
      <c r="C3906">
        <v>597</v>
      </c>
      <c r="D3906" t="str">
        <f>_xlfn.XLOOKUP(C3906,BH:BH,BI:BI)</f>
        <v>VeronicaN</v>
      </c>
      <c r="E3906">
        <v>28934</v>
      </c>
      <c r="F3906" t="s">
        <v>4371</v>
      </c>
      <c r="G3906" s="63">
        <v>46058</v>
      </c>
      <c r="H3906" s="63">
        <v>46059</v>
      </c>
      <c r="I3906" t="s">
        <v>366</v>
      </c>
      <c r="J3906" t="str">
        <f>_xlfn.XLOOKUP(I3906,AS:AS,AU:AU)</f>
        <v>Vuelos</v>
      </c>
      <c r="K3906" t="s">
        <v>33</v>
      </c>
      <c r="L3906">
        <v>50</v>
      </c>
      <c r="M3906">
        <f>L3906*_xlfn.XLOOKUP(K3906,AM:AM,AN:AN)</f>
        <v>43</v>
      </c>
      <c r="N3906">
        <f>L3906*_xlfn.XLOOKUP(K3906,AM:AM,AO:AO)</f>
        <v>50</v>
      </c>
      <c r="O3906">
        <v>0</v>
      </c>
      <c r="P3906">
        <f>O3906*_xlfn.XLOOKUP(K3906,AM:AM,AN:AN)</f>
        <v>0</v>
      </c>
      <c r="Q3906">
        <f>O3906*_xlfn.XLOOKUP(K3906,AM:AM,AO:AO)</f>
        <v>0</v>
      </c>
      <c r="R3906" t="str">
        <f>_xlfn.XLOOKUP(E3906,AF:AF,AG:AG)</f>
        <v>F1S USA</v>
      </c>
      <c r="S3906" t="str">
        <f>_xlfn.XLOOKUP(E3906,AF:AF,AI:AI)</f>
        <v>United States</v>
      </c>
      <c r="T3906">
        <f>WEEKNUM(G3906)</f>
        <v>6</v>
      </c>
      <c r="U3906">
        <f>YEAR(G3906)</f>
        <v>2026</v>
      </c>
      <c r="V3906" s="117">
        <f>IFERROR(Q3906/N3906,"0")</f>
        <v>0</v>
      </c>
    </row>
    <row r="3907" spans="1:22">
      <c r="A3907" t="str">
        <f>_xlfn.XLOOKUP(D3907,BN:BN,BO:BO)</f>
        <v>México</v>
      </c>
      <c r="B3907" t="s">
        <v>25</v>
      </c>
      <c r="C3907">
        <v>597</v>
      </c>
      <c r="D3907" t="str">
        <f>_xlfn.XLOOKUP(C3907,BH:BH,BI:BI)</f>
        <v>VeronicaN</v>
      </c>
      <c r="E3907">
        <v>28934</v>
      </c>
      <c r="F3907" t="s">
        <v>4371</v>
      </c>
      <c r="G3907" s="63">
        <v>46066</v>
      </c>
      <c r="H3907" s="63">
        <v>46067</v>
      </c>
      <c r="I3907" t="s">
        <v>366</v>
      </c>
      <c r="J3907" t="str">
        <f>_xlfn.XLOOKUP(I3907,AS:AS,AU:AU)</f>
        <v>Vuelos</v>
      </c>
      <c r="K3907" t="s">
        <v>33</v>
      </c>
      <c r="L3907">
        <v>2590.6999999999998</v>
      </c>
      <c r="M3907">
        <f>L3907*_xlfn.XLOOKUP(K3907,AM:AM,AN:AN)</f>
        <v>2228.002</v>
      </c>
      <c r="N3907">
        <f>L3907*_xlfn.XLOOKUP(K3907,AM:AM,AO:AO)</f>
        <v>2590.6999999999998</v>
      </c>
      <c r="O3907">
        <v>0</v>
      </c>
      <c r="P3907">
        <f>O3907*_xlfn.XLOOKUP(K3907,AM:AM,AN:AN)</f>
        <v>0</v>
      </c>
      <c r="Q3907">
        <f>O3907*_xlfn.XLOOKUP(K3907,AM:AM,AO:AO)</f>
        <v>0</v>
      </c>
      <c r="R3907" t="str">
        <f>_xlfn.XLOOKUP(E3907,AF:AF,AG:AG)</f>
        <v>F1S USA</v>
      </c>
      <c r="S3907" t="str">
        <f>_xlfn.XLOOKUP(E3907,AF:AF,AI:AI)</f>
        <v>United States</v>
      </c>
      <c r="T3907">
        <f>WEEKNUM(G3907)</f>
        <v>7</v>
      </c>
      <c r="U3907">
        <f>YEAR(G3907)</f>
        <v>2026</v>
      </c>
      <c r="V3907" s="117">
        <f>IFERROR(Q3907/N3907,"0")</f>
        <v>0</v>
      </c>
    </row>
    <row r="3908" spans="1:22">
      <c r="A3908" t="str">
        <f>_xlfn.XLOOKUP(D3908,BN:BN,BO:BO)</f>
        <v>México</v>
      </c>
      <c r="B3908" t="s">
        <v>25</v>
      </c>
      <c r="C3908">
        <v>597</v>
      </c>
      <c r="D3908" t="str">
        <f>_xlfn.XLOOKUP(C3908,BH:BH,BI:BI)</f>
        <v>VeronicaN</v>
      </c>
      <c r="E3908">
        <v>28934</v>
      </c>
      <c r="F3908" t="s">
        <v>4372</v>
      </c>
      <c r="G3908" s="63">
        <v>46054</v>
      </c>
      <c r="H3908" s="63">
        <v>46055</v>
      </c>
      <c r="I3908" t="s">
        <v>366</v>
      </c>
      <c r="J3908" t="str">
        <f>_xlfn.XLOOKUP(I3908,AS:AS,AU:AU)</f>
        <v>Vuelos</v>
      </c>
      <c r="K3908" t="s">
        <v>33</v>
      </c>
      <c r="L3908">
        <v>3604.1</v>
      </c>
      <c r="M3908">
        <f>L3908*_xlfn.XLOOKUP(K3908,AM:AM,AN:AN)</f>
        <v>3099.5259999999998</v>
      </c>
      <c r="N3908">
        <f>L3908*_xlfn.XLOOKUP(K3908,AM:AM,AO:AO)</f>
        <v>3604.1</v>
      </c>
      <c r="O3908">
        <v>0</v>
      </c>
      <c r="P3908">
        <f>O3908*_xlfn.XLOOKUP(K3908,AM:AM,AN:AN)</f>
        <v>0</v>
      </c>
      <c r="Q3908">
        <f>O3908*_xlfn.XLOOKUP(K3908,AM:AM,AO:AO)</f>
        <v>0</v>
      </c>
      <c r="R3908" t="str">
        <f>_xlfn.XLOOKUP(E3908,AF:AF,AG:AG)</f>
        <v>F1S USA</v>
      </c>
      <c r="S3908" t="str">
        <f>_xlfn.XLOOKUP(E3908,AF:AF,AI:AI)</f>
        <v>United States</v>
      </c>
      <c r="T3908">
        <f>WEEKNUM(G3908)</f>
        <v>6</v>
      </c>
      <c r="U3908">
        <f>YEAR(G3908)</f>
        <v>2026</v>
      </c>
      <c r="V3908" s="117">
        <f>IFERROR(Q3908/N3908,"0")</f>
        <v>0</v>
      </c>
    </row>
    <row r="3909" spans="1:22">
      <c r="A3909" t="str">
        <f>_xlfn.XLOOKUP(D3909,BN:BN,BO:BO)</f>
        <v>México</v>
      </c>
      <c r="B3909" t="s">
        <v>25</v>
      </c>
      <c r="C3909">
        <v>597</v>
      </c>
      <c r="D3909" t="str">
        <f>_xlfn.XLOOKUP(C3909,BH:BH,BI:BI)</f>
        <v>VeronicaN</v>
      </c>
      <c r="E3909">
        <v>28934</v>
      </c>
      <c r="F3909" t="s">
        <v>4373</v>
      </c>
      <c r="G3909" s="63">
        <v>46057</v>
      </c>
      <c r="H3909" s="63">
        <v>46059</v>
      </c>
      <c r="I3909" t="s">
        <v>366</v>
      </c>
      <c r="J3909" t="str">
        <f>_xlfn.XLOOKUP(I3909,AS:AS,AU:AU)</f>
        <v>Vuelos</v>
      </c>
      <c r="K3909" t="s">
        <v>33</v>
      </c>
      <c r="L3909">
        <v>3941.9</v>
      </c>
      <c r="M3909">
        <f>L3909*_xlfn.XLOOKUP(K3909,AM:AM,AN:AN)</f>
        <v>3390.0340000000001</v>
      </c>
      <c r="N3909">
        <f>L3909*_xlfn.XLOOKUP(K3909,AM:AM,AO:AO)</f>
        <v>3941.9</v>
      </c>
      <c r="O3909">
        <v>0</v>
      </c>
      <c r="P3909">
        <f>O3909*_xlfn.XLOOKUP(K3909,AM:AM,AN:AN)</f>
        <v>0</v>
      </c>
      <c r="Q3909">
        <f>O3909*_xlfn.XLOOKUP(K3909,AM:AM,AO:AO)</f>
        <v>0</v>
      </c>
      <c r="R3909" t="str">
        <f>_xlfn.XLOOKUP(E3909,AF:AF,AG:AG)</f>
        <v>F1S USA</v>
      </c>
      <c r="S3909" t="str">
        <f>_xlfn.XLOOKUP(E3909,AF:AF,AI:AI)</f>
        <v>United States</v>
      </c>
      <c r="T3909">
        <f>WEEKNUM(G3909)</f>
        <v>6</v>
      </c>
      <c r="U3909">
        <f>YEAR(G3909)</f>
        <v>2026</v>
      </c>
      <c r="V3909" s="117">
        <f>IFERROR(Q3909/N3909,"0")</f>
        <v>0</v>
      </c>
    </row>
    <row r="3910" spans="1:22">
      <c r="A3910" t="str">
        <f>_xlfn.XLOOKUP(D3910,BN:BN,BO:BO)</f>
        <v>México</v>
      </c>
      <c r="B3910" t="s">
        <v>25</v>
      </c>
      <c r="C3910">
        <v>597</v>
      </c>
      <c r="D3910" t="str">
        <f>_xlfn.XLOOKUP(C3910,BH:BH,BI:BI)</f>
        <v>VeronicaN</v>
      </c>
      <c r="E3910">
        <v>28934</v>
      </c>
      <c r="F3910" t="s">
        <v>4372</v>
      </c>
      <c r="G3910" s="63">
        <v>46058</v>
      </c>
      <c r="H3910" s="63">
        <v>46059</v>
      </c>
      <c r="I3910" t="s">
        <v>366</v>
      </c>
      <c r="J3910" t="str">
        <f>_xlfn.XLOOKUP(I3910,AS:AS,AU:AU)</f>
        <v>Vuelos</v>
      </c>
      <c r="K3910" t="s">
        <v>33</v>
      </c>
      <c r="L3910">
        <v>875</v>
      </c>
      <c r="M3910">
        <f>L3910*_xlfn.XLOOKUP(K3910,AM:AM,AN:AN)</f>
        <v>752.5</v>
      </c>
      <c r="N3910">
        <f>L3910*_xlfn.XLOOKUP(K3910,AM:AM,AO:AO)</f>
        <v>875</v>
      </c>
      <c r="O3910">
        <v>0</v>
      </c>
      <c r="P3910">
        <f>O3910*_xlfn.XLOOKUP(K3910,AM:AM,AN:AN)</f>
        <v>0</v>
      </c>
      <c r="Q3910">
        <f>O3910*_xlfn.XLOOKUP(K3910,AM:AM,AO:AO)</f>
        <v>0</v>
      </c>
      <c r="R3910" t="str">
        <f>_xlfn.XLOOKUP(E3910,AF:AF,AG:AG)</f>
        <v>F1S USA</v>
      </c>
      <c r="S3910" t="str">
        <f>_xlfn.XLOOKUP(E3910,AF:AF,AI:AI)</f>
        <v>United States</v>
      </c>
      <c r="T3910">
        <f>WEEKNUM(G3910)</f>
        <v>6</v>
      </c>
      <c r="U3910">
        <f>YEAR(G3910)</f>
        <v>2026</v>
      </c>
      <c r="V3910" s="117">
        <f>IFERROR(Q3910/N3910,"0")</f>
        <v>0</v>
      </c>
    </row>
    <row r="3911" spans="1:22">
      <c r="A3911" t="str">
        <f>_xlfn.XLOOKUP(D3911,BN:BN,BO:BO)</f>
        <v>México</v>
      </c>
      <c r="B3911" t="s">
        <v>25</v>
      </c>
      <c r="C3911">
        <v>597</v>
      </c>
      <c r="D3911" t="str">
        <f>_xlfn.XLOOKUP(C3911,BH:BH,BI:BI)</f>
        <v>VeronicaN</v>
      </c>
      <c r="E3911">
        <v>28934</v>
      </c>
      <c r="F3911" t="s">
        <v>4373</v>
      </c>
      <c r="G3911" s="63">
        <v>46066</v>
      </c>
      <c r="H3911" s="63">
        <v>46066</v>
      </c>
      <c r="I3911" t="s">
        <v>366</v>
      </c>
      <c r="J3911" t="str">
        <f>_xlfn.XLOOKUP(I3911,AS:AS,AU:AU)</f>
        <v>Vuelos</v>
      </c>
      <c r="K3911" t="s">
        <v>33</v>
      </c>
      <c r="L3911">
        <v>300.2</v>
      </c>
      <c r="M3911">
        <f>L3911*_xlfn.XLOOKUP(K3911,AM:AM,AN:AN)</f>
        <v>258.17199999999997</v>
      </c>
      <c r="N3911">
        <f>L3911*_xlfn.XLOOKUP(K3911,AM:AM,AO:AO)</f>
        <v>300.2</v>
      </c>
      <c r="O3911">
        <v>0</v>
      </c>
      <c r="P3911">
        <f>O3911*_xlfn.XLOOKUP(K3911,AM:AM,AN:AN)</f>
        <v>0</v>
      </c>
      <c r="Q3911">
        <f>O3911*_xlfn.XLOOKUP(K3911,AM:AM,AO:AO)</f>
        <v>0</v>
      </c>
      <c r="R3911" t="str">
        <f>_xlfn.XLOOKUP(E3911,AF:AF,AG:AG)</f>
        <v>F1S USA</v>
      </c>
      <c r="S3911" t="str">
        <f>_xlfn.XLOOKUP(E3911,AF:AF,AI:AI)</f>
        <v>United States</v>
      </c>
      <c r="T3911">
        <f>WEEKNUM(G3911)</f>
        <v>7</v>
      </c>
      <c r="U3911">
        <f>YEAR(G3911)</f>
        <v>2026</v>
      </c>
      <c r="V3911" s="117">
        <f>IFERROR(Q3911/N3911,"0")</f>
        <v>0</v>
      </c>
    </row>
    <row r="3912" spans="1:22">
      <c r="A3912" t="str">
        <f>_xlfn.XLOOKUP(D3912,BN:BN,BO:BO)</f>
        <v>México</v>
      </c>
      <c r="B3912" t="s">
        <v>25</v>
      </c>
      <c r="C3912">
        <v>597</v>
      </c>
      <c r="D3912" t="str">
        <f>_xlfn.XLOOKUP(C3912,BH:BH,BI:BI)</f>
        <v>VeronicaN</v>
      </c>
      <c r="E3912">
        <v>28934</v>
      </c>
      <c r="F3912" t="s">
        <v>4372</v>
      </c>
      <c r="G3912" s="63">
        <v>46066</v>
      </c>
      <c r="H3912" s="63">
        <v>46066</v>
      </c>
      <c r="I3912" t="s">
        <v>366</v>
      </c>
      <c r="J3912" t="str">
        <f>_xlfn.XLOOKUP(I3912,AS:AS,AU:AU)</f>
        <v>Vuelos</v>
      </c>
      <c r="K3912" t="s">
        <v>33</v>
      </c>
      <c r="L3912">
        <v>300.2</v>
      </c>
      <c r="M3912">
        <f>L3912*_xlfn.XLOOKUP(K3912,AM:AM,AN:AN)</f>
        <v>258.17199999999997</v>
      </c>
      <c r="N3912">
        <f>L3912*_xlfn.XLOOKUP(K3912,AM:AM,AO:AO)</f>
        <v>300.2</v>
      </c>
      <c r="O3912">
        <v>0</v>
      </c>
      <c r="P3912">
        <f>O3912*_xlfn.XLOOKUP(K3912,AM:AM,AN:AN)</f>
        <v>0</v>
      </c>
      <c r="Q3912">
        <f>O3912*_xlfn.XLOOKUP(K3912,AM:AM,AO:AO)</f>
        <v>0</v>
      </c>
      <c r="R3912" t="str">
        <f>_xlfn.XLOOKUP(E3912,AF:AF,AG:AG)</f>
        <v>F1S USA</v>
      </c>
      <c r="S3912" t="str">
        <f>_xlfn.XLOOKUP(E3912,AF:AF,AI:AI)</f>
        <v>United States</v>
      </c>
      <c r="T3912">
        <f>WEEKNUM(G3912)</f>
        <v>7</v>
      </c>
      <c r="U3912">
        <f>YEAR(G3912)</f>
        <v>2026</v>
      </c>
      <c r="V3912" s="117">
        <f>IFERROR(Q3912/N3912,"0")</f>
        <v>0</v>
      </c>
    </row>
    <row r="3913" spans="1:22">
      <c r="A3913" t="str">
        <f>_xlfn.XLOOKUP(D3913,BN:BN,BO:BO)</f>
        <v>México</v>
      </c>
      <c r="B3913" t="s">
        <v>25</v>
      </c>
      <c r="C3913">
        <v>597</v>
      </c>
      <c r="D3913" t="str">
        <f>_xlfn.XLOOKUP(C3913,BH:BH,BI:BI)</f>
        <v>VeronicaN</v>
      </c>
      <c r="E3913">
        <v>28934</v>
      </c>
      <c r="F3913" t="s">
        <v>4373</v>
      </c>
      <c r="G3913" s="63">
        <v>46066</v>
      </c>
      <c r="H3913" s="63">
        <v>46066</v>
      </c>
      <c r="I3913" t="s">
        <v>366</v>
      </c>
      <c r="J3913" t="str">
        <f>_xlfn.XLOOKUP(I3913,AS:AS,AU:AU)</f>
        <v>Vuelos</v>
      </c>
      <c r="K3913" t="s">
        <v>33</v>
      </c>
      <c r="L3913">
        <v>2099.0500000000002</v>
      </c>
      <c r="M3913">
        <f>L3913*_xlfn.XLOOKUP(K3913,AM:AM,AN:AN)</f>
        <v>1805.1830000000002</v>
      </c>
      <c r="N3913">
        <f>L3913*_xlfn.XLOOKUP(K3913,AM:AM,AO:AO)</f>
        <v>2099.0500000000002</v>
      </c>
      <c r="O3913">
        <v>0</v>
      </c>
      <c r="P3913">
        <f>O3913*_xlfn.XLOOKUP(K3913,AM:AM,AN:AN)</f>
        <v>0</v>
      </c>
      <c r="Q3913">
        <f>O3913*_xlfn.XLOOKUP(K3913,AM:AM,AO:AO)</f>
        <v>0</v>
      </c>
      <c r="R3913" t="str">
        <f>_xlfn.XLOOKUP(E3913,AF:AF,AG:AG)</f>
        <v>F1S USA</v>
      </c>
      <c r="S3913" t="str">
        <f>_xlfn.XLOOKUP(E3913,AF:AF,AI:AI)</f>
        <v>United States</v>
      </c>
      <c r="T3913">
        <f>WEEKNUM(G3913)</f>
        <v>7</v>
      </c>
      <c r="U3913">
        <f>YEAR(G3913)</f>
        <v>2026</v>
      </c>
      <c r="V3913" s="117">
        <f>IFERROR(Q3913/N3913,"0")</f>
        <v>0</v>
      </c>
    </row>
    <row r="3914" spans="1:22">
      <c r="A3914" t="str">
        <f>_xlfn.XLOOKUP(D3914,BN:BN,BO:BO)</f>
        <v>México</v>
      </c>
      <c r="B3914" t="s">
        <v>25</v>
      </c>
      <c r="C3914">
        <v>597</v>
      </c>
      <c r="D3914" t="str">
        <f>_xlfn.XLOOKUP(C3914,BH:BH,BI:BI)</f>
        <v>VeronicaN</v>
      </c>
      <c r="E3914">
        <v>28934</v>
      </c>
      <c r="F3914" t="s">
        <v>4372</v>
      </c>
      <c r="G3914" s="63">
        <v>46066</v>
      </c>
      <c r="H3914" s="63">
        <v>46066</v>
      </c>
      <c r="I3914" t="s">
        <v>366</v>
      </c>
      <c r="J3914" t="str">
        <f>_xlfn.XLOOKUP(I3914,AS:AS,AU:AU)</f>
        <v>Vuelos</v>
      </c>
      <c r="K3914" t="s">
        <v>33</v>
      </c>
      <c r="L3914">
        <v>2099.0500000000002</v>
      </c>
      <c r="M3914">
        <f>L3914*_xlfn.XLOOKUP(K3914,AM:AM,AN:AN)</f>
        <v>1805.1830000000002</v>
      </c>
      <c r="N3914">
        <f>L3914*_xlfn.XLOOKUP(K3914,AM:AM,AO:AO)</f>
        <v>2099.0500000000002</v>
      </c>
      <c r="O3914">
        <v>0</v>
      </c>
      <c r="P3914">
        <f>O3914*_xlfn.XLOOKUP(K3914,AM:AM,AN:AN)</f>
        <v>0</v>
      </c>
      <c r="Q3914">
        <f>O3914*_xlfn.XLOOKUP(K3914,AM:AM,AO:AO)</f>
        <v>0</v>
      </c>
      <c r="R3914" t="str">
        <f>_xlfn.XLOOKUP(E3914,AF:AF,AG:AG)</f>
        <v>F1S USA</v>
      </c>
      <c r="S3914" t="str">
        <f>_xlfn.XLOOKUP(E3914,AF:AF,AI:AI)</f>
        <v>United States</v>
      </c>
      <c r="T3914">
        <f>WEEKNUM(G3914)</f>
        <v>7</v>
      </c>
      <c r="U3914">
        <f>YEAR(G3914)</f>
        <v>2026</v>
      </c>
      <c r="V3914" s="117">
        <f>IFERROR(Q3914/N3914,"0")</f>
        <v>0</v>
      </c>
    </row>
    <row r="3915" spans="1:22">
      <c r="A3915" t="str">
        <f>_xlfn.XLOOKUP(D3915,BN:BN,BO:BO)</f>
        <v>México</v>
      </c>
      <c r="B3915" t="s">
        <v>25</v>
      </c>
      <c r="C3915">
        <v>597</v>
      </c>
      <c r="D3915" t="str">
        <f>_xlfn.XLOOKUP(C3915,BH:BH,BI:BI)</f>
        <v>VeronicaN</v>
      </c>
      <c r="E3915">
        <v>28934</v>
      </c>
      <c r="F3915" t="s">
        <v>4373</v>
      </c>
      <c r="G3915" s="63">
        <v>46066</v>
      </c>
      <c r="H3915" s="63">
        <v>46066</v>
      </c>
      <c r="I3915" t="s">
        <v>366</v>
      </c>
      <c r="J3915" t="str">
        <f>_xlfn.XLOOKUP(I3915,AS:AS,AU:AU)</f>
        <v>Vuelos</v>
      </c>
      <c r="K3915" t="s">
        <v>33</v>
      </c>
      <c r="L3915">
        <v>94</v>
      </c>
      <c r="M3915">
        <f>L3915*_xlfn.XLOOKUP(K3915,AM:AM,AN:AN)</f>
        <v>80.84</v>
      </c>
      <c r="N3915">
        <f>L3915*_xlfn.XLOOKUP(K3915,AM:AM,AO:AO)</f>
        <v>94</v>
      </c>
      <c r="O3915">
        <v>0</v>
      </c>
      <c r="P3915">
        <f>O3915*_xlfn.XLOOKUP(K3915,AM:AM,AN:AN)</f>
        <v>0</v>
      </c>
      <c r="Q3915">
        <f>O3915*_xlfn.XLOOKUP(K3915,AM:AM,AO:AO)</f>
        <v>0</v>
      </c>
      <c r="R3915" t="str">
        <f>_xlfn.XLOOKUP(E3915,AF:AF,AG:AG)</f>
        <v>F1S USA</v>
      </c>
      <c r="S3915" t="str">
        <f>_xlfn.XLOOKUP(E3915,AF:AF,AI:AI)</f>
        <v>United States</v>
      </c>
      <c r="T3915">
        <f>WEEKNUM(G3915)</f>
        <v>7</v>
      </c>
      <c r="U3915">
        <f>YEAR(G3915)</f>
        <v>2026</v>
      </c>
      <c r="V3915" s="117">
        <f>IFERROR(Q3915/N3915,"0")</f>
        <v>0</v>
      </c>
    </row>
    <row r="3916" spans="1:22">
      <c r="A3916" t="str">
        <f>_xlfn.XLOOKUP(D3916,BN:BN,BO:BO)</f>
        <v>México</v>
      </c>
      <c r="B3916" t="s">
        <v>25</v>
      </c>
      <c r="C3916">
        <v>597</v>
      </c>
      <c r="D3916" t="str">
        <f>_xlfn.XLOOKUP(C3916,BH:BH,BI:BI)</f>
        <v>VeronicaN</v>
      </c>
      <c r="E3916">
        <v>28934</v>
      </c>
      <c r="F3916" t="s">
        <v>4372</v>
      </c>
      <c r="G3916" s="63">
        <v>46066</v>
      </c>
      <c r="H3916" s="63">
        <v>46066</v>
      </c>
      <c r="I3916" t="s">
        <v>366</v>
      </c>
      <c r="J3916" t="str">
        <f>_xlfn.XLOOKUP(I3916,AS:AS,AU:AU)</f>
        <v>Vuelos</v>
      </c>
      <c r="K3916" t="s">
        <v>33</v>
      </c>
      <c r="L3916">
        <v>94</v>
      </c>
      <c r="M3916">
        <f>L3916*_xlfn.XLOOKUP(K3916,AM:AM,AN:AN)</f>
        <v>80.84</v>
      </c>
      <c r="N3916">
        <f>L3916*_xlfn.XLOOKUP(K3916,AM:AM,AO:AO)</f>
        <v>94</v>
      </c>
      <c r="O3916">
        <v>0</v>
      </c>
      <c r="P3916">
        <f>O3916*_xlfn.XLOOKUP(K3916,AM:AM,AN:AN)</f>
        <v>0</v>
      </c>
      <c r="Q3916">
        <f>O3916*_xlfn.XLOOKUP(K3916,AM:AM,AO:AO)</f>
        <v>0</v>
      </c>
      <c r="R3916" t="str">
        <f>_xlfn.XLOOKUP(E3916,AF:AF,AG:AG)</f>
        <v>F1S USA</v>
      </c>
      <c r="S3916" t="str">
        <f>_xlfn.XLOOKUP(E3916,AF:AF,AI:AI)</f>
        <v>United States</v>
      </c>
      <c r="T3916">
        <f>WEEKNUM(G3916)</f>
        <v>7</v>
      </c>
      <c r="U3916">
        <f>YEAR(G3916)</f>
        <v>2026</v>
      </c>
      <c r="V3916" s="117">
        <f>IFERROR(Q3916/N3916,"0")</f>
        <v>0</v>
      </c>
    </row>
    <row r="3917" spans="1:22">
      <c r="A3917" t="str">
        <f>_xlfn.XLOOKUP(D3917,BN:BN,BO:BO)</f>
        <v>México</v>
      </c>
      <c r="B3917" t="s">
        <v>25</v>
      </c>
      <c r="C3917">
        <v>597</v>
      </c>
      <c r="D3917" t="str">
        <f>_xlfn.XLOOKUP(C3917,BH:BH,BI:BI)</f>
        <v>VeronicaN</v>
      </c>
      <c r="E3917">
        <v>25726</v>
      </c>
      <c r="F3917" t="s">
        <v>4374</v>
      </c>
      <c r="G3917" s="63">
        <v>46054</v>
      </c>
      <c r="H3917" s="63">
        <v>46340</v>
      </c>
      <c r="I3917" t="s">
        <v>456</v>
      </c>
      <c r="J3917" t="str">
        <f>_xlfn.XLOOKUP(I3917,AS:AS,AU:AU)</f>
        <v>Visados</v>
      </c>
      <c r="K3917" t="s">
        <v>33</v>
      </c>
      <c r="L3917">
        <v>1360.38</v>
      </c>
      <c r="M3917">
        <f>L3917*_xlfn.XLOOKUP(K3917,AM:AM,AN:AN)</f>
        <v>1169.9268000000002</v>
      </c>
      <c r="N3917">
        <f>L3917*_xlfn.XLOOKUP(K3917,AM:AM,AO:AO)</f>
        <v>1360.38</v>
      </c>
      <c r="O3917">
        <v>0</v>
      </c>
      <c r="P3917">
        <f>O3917*_xlfn.XLOOKUP(K3917,AM:AM,AN:AN)</f>
        <v>0</v>
      </c>
      <c r="Q3917">
        <f>O3917*_xlfn.XLOOKUP(K3917,AM:AM,AO:AO)</f>
        <v>0</v>
      </c>
      <c r="R3917" t="str">
        <f>_xlfn.XLOOKUP(E3917,AF:AF,AG:AG)</f>
        <v>VISAS Osvaldo Cruz</v>
      </c>
      <c r="S3917" t="str">
        <f>_xlfn.XLOOKUP(E3917,AF:AF,AI:AI)</f>
        <v>Cliente</v>
      </c>
      <c r="T3917">
        <f>WEEKNUM(G3917)</f>
        <v>6</v>
      </c>
      <c r="U3917">
        <f>YEAR(G3917)</f>
        <v>2026</v>
      </c>
      <c r="V3917" s="117">
        <f>IFERROR(Q3917/N3917,"0")</f>
        <v>0</v>
      </c>
    </row>
    <row r="3918" spans="1:22">
      <c r="A3918" t="str">
        <f>_xlfn.XLOOKUP(D3918,BN:BN,BO:BO)</f>
        <v>México</v>
      </c>
      <c r="B3918" t="s">
        <v>25</v>
      </c>
      <c r="C3918">
        <v>597</v>
      </c>
      <c r="D3918" t="str">
        <f>_xlfn.XLOOKUP(C3918,BH:BH,BI:BI)</f>
        <v>VeronicaN</v>
      </c>
      <c r="E3918">
        <v>25024</v>
      </c>
      <c r="F3918" t="s">
        <v>4375</v>
      </c>
      <c r="G3918" s="63">
        <v>46054</v>
      </c>
      <c r="H3918" s="63">
        <v>46340</v>
      </c>
      <c r="I3918" t="s">
        <v>484</v>
      </c>
      <c r="J3918" t="str">
        <f>_xlfn.XLOOKUP(I3918,AS:AS,AU:AU)</f>
        <v>Vuelos</v>
      </c>
      <c r="K3918" t="s">
        <v>33</v>
      </c>
      <c r="L3918">
        <v>144.69999999999999</v>
      </c>
      <c r="M3918">
        <f>L3918*_xlfn.XLOOKUP(K3918,AM:AM,AN:AN)</f>
        <v>124.44199999999999</v>
      </c>
      <c r="N3918">
        <f>L3918*_xlfn.XLOOKUP(K3918,AM:AM,AO:AO)</f>
        <v>144.69999999999999</v>
      </c>
      <c r="O3918">
        <v>0</v>
      </c>
      <c r="P3918">
        <f>O3918*_xlfn.XLOOKUP(K3918,AM:AM,AN:AN)</f>
        <v>0</v>
      </c>
      <c r="Q3918">
        <f>O3918*_xlfn.XLOOKUP(K3918,AM:AM,AO:AO)</f>
        <v>0</v>
      </c>
      <c r="R3918" t="str">
        <f>_xlfn.XLOOKUP(E3918,AF:AF,AG:AG)</f>
        <v>Iberia</v>
      </c>
      <c r="S3918" t="str">
        <f>_xlfn.XLOOKUP(E3918,AF:AF,AI:AI)</f>
        <v>Spain</v>
      </c>
      <c r="T3918">
        <f>WEEKNUM(G3918)</f>
        <v>6</v>
      </c>
      <c r="U3918">
        <f>YEAR(G3918)</f>
        <v>2026</v>
      </c>
      <c r="V3918" s="117">
        <f>IFERROR(Q3918/N3918,"0")</f>
        <v>0</v>
      </c>
    </row>
    <row r="3919" spans="1:22">
      <c r="A3919" t="str">
        <f>_xlfn.XLOOKUP(D3919,BN:BN,BO:BO)</f>
        <v>México</v>
      </c>
      <c r="B3919" t="s">
        <v>25</v>
      </c>
      <c r="C3919">
        <v>597</v>
      </c>
      <c r="D3919" t="str">
        <f>_xlfn.XLOOKUP(C3919,BH:BH,BI:BI)</f>
        <v>VeronicaN</v>
      </c>
      <c r="E3919">
        <v>25726</v>
      </c>
      <c r="F3919" t="s">
        <v>4376</v>
      </c>
      <c r="G3919" s="63">
        <v>46054</v>
      </c>
      <c r="H3919" s="63">
        <v>46340</v>
      </c>
      <c r="I3919" t="s">
        <v>376</v>
      </c>
      <c r="J3919" t="str">
        <f>_xlfn.XLOOKUP(I3919,AS:AS,AU:AU)</f>
        <v>Hotel</v>
      </c>
      <c r="K3919" t="s">
        <v>33</v>
      </c>
      <c r="L3919">
        <v>236.5</v>
      </c>
      <c r="M3919">
        <f>L3919*_xlfn.XLOOKUP(K3919,AM:AM,AN:AN)</f>
        <v>203.39</v>
      </c>
      <c r="N3919">
        <f>L3919*_xlfn.XLOOKUP(K3919,AM:AM,AO:AO)</f>
        <v>236.5</v>
      </c>
      <c r="O3919">
        <v>0</v>
      </c>
      <c r="P3919">
        <f>O3919*_xlfn.XLOOKUP(K3919,AM:AM,AN:AN)</f>
        <v>0</v>
      </c>
      <c r="Q3919">
        <f>O3919*_xlfn.XLOOKUP(K3919,AM:AM,AO:AO)</f>
        <v>0</v>
      </c>
      <c r="R3919" t="str">
        <f>_xlfn.XLOOKUP(E3919,AF:AF,AG:AG)</f>
        <v>VISAS Osvaldo Cruz</v>
      </c>
      <c r="S3919" t="str">
        <f>_xlfn.XLOOKUP(E3919,AF:AF,AI:AI)</f>
        <v>Cliente</v>
      </c>
      <c r="T3919">
        <f>WEEKNUM(G3919)</f>
        <v>6</v>
      </c>
      <c r="U3919">
        <f>YEAR(G3919)</f>
        <v>2026</v>
      </c>
      <c r="V3919" s="117">
        <f>IFERROR(Q3919/N3919,"0")</f>
        <v>0</v>
      </c>
    </row>
    <row r="3920" spans="1:22">
      <c r="A3920" t="str">
        <f>_xlfn.XLOOKUP(D3920,BN:BN,BO:BO)</f>
        <v>México</v>
      </c>
      <c r="B3920" t="s">
        <v>25</v>
      </c>
      <c r="C3920">
        <v>597</v>
      </c>
      <c r="D3920" t="str">
        <f>_xlfn.XLOOKUP(C3920,BH:BH,BI:BI)</f>
        <v>VeronicaN</v>
      </c>
      <c r="E3920">
        <v>28934</v>
      </c>
      <c r="F3920" t="s">
        <v>4377</v>
      </c>
      <c r="G3920" s="63">
        <v>46066</v>
      </c>
      <c r="H3920" s="63">
        <v>46067</v>
      </c>
      <c r="I3920" t="s">
        <v>366</v>
      </c>
      <c r="J3920" t="str">
        <f>_xlfn.XLOOKUP(I3920,AS:AS,AU:AU)</f>
        <v>Vuelos</v>
      </c>
      <c r="K3920" t="s">
        <v>33</v>
      </c>
      <c r="L3920">
        <v>1977.8</v>
      </c>
      <c r="M3920">
        <f>L3920*_xlfn.XLOOKUP(K3920,AM:AM,AN:AN)</f>
        <v>1700.9079999999999</v>
      </c>
      <c r="N3920">
        <f>L3920*_xlfn.XLOOKUP(K3920,AM:AM,AO:AO)</f>
        <v>1977.8</v>
      </c>
      <c r="O3920">
        <v>0</v>
      </c>
      <c r="P3920">
        <f>O3920*_xlfn.XLOOKUP(K3920,AM:AM,AN:AN)</f>
        <v>0</v>
      </c>
      <c r="Q3920">
        <f>O3920*_xlfn.XLOOKUP(K3920,AM:AM,AO:AO)</f>
        <v>0</v>
      </c>
      <c r="R3920" t="str">
        <f>_xlfn.XLOOKUP(E3920,AF:AF,AG:AG)</f>
        <v>F1S USA</v>
      </c>
      <c r="S3920" t="str">
        <f>_xlfn.XLOOKUP(E3920,AF:AF,AI:AI)</f>
        <v>United States</v>
      </c>
      <c r="T3920">
        <f>WEEKNUM(G3920)</f>
        <v>7</v>
      </c>
      <c r="U3920">
        <f>YEAR(G3920)</f>
        <v>2026</v>
      </c>
      <c r="V3920" s="117">
        <f>IFERROR(Q3920/N3920,"0")</f>
        <v>0</v>
      </c>
    </row>
    <row r="3921" spans="1:22">
      <c r="A3921" t="str">
        <f>_xlfn.XLOOKUP(D3921,BN:BN,BO:BO)</f>
        <v>México</v>
      </c>
      <c r="B3921" t="s">
        <v>25</v>
      </c>
      <c r="C3921">
        <v>597</v>
      </c>
      <c r="D3921" t="str">
        <f>_xlfn.XLOOKUP(C3921,BH:BH,BI:BI)</f>
        <v>VeronicaN</v>
      </c>
      <c r="E3921">
        <v>28934</v>
      </c>
      <c r="F3921" t="s">
        <v>4237</v>
      </c>
      <c r="G3921" s="63">
        <v>46066</v>
      </c>
      <c r="H3921" s="63">
        <v>46067</v>
      </c>
      <c r="I3921" t="s">
        <v>366</v>
      </c>
      <c r="J3921" t="str">
        <f>_xlfn.XLOOKUP(I3921,AS:AS,AU:AU)</f>
        <v>Vuelos</v>
      </c>
      <c r="K3921" t="s">
        <v>33</v>
      </c>
      <c r="L3921">
        <v>1977.8</v>
      </c>
      <c r="M3921">
        <f>L3921*_xlfn.XLOOKUP(K3921,AM:AM,AN:AN)</f>
        <v>1700.9079999999999</v>
      </c>
      <c r="N3921">
        <f>L3921*_xlfn.XLOOKUP(K3921,AM:AM,AO:AO)</f>
        <v>1977.8</v>
      </c>
      <c r="O3921">
        <v>0</v>
      </c>
      <c r="P3921">
        <f>O3921*_xlfn.XLOOKUP(K3921,AM:AM,AN:AN)</f>
        <v>0</v>
      </c>
      <c r="Q3921">
        <f>O3921*_xlfn.XLOOKUP(K3921,AM:AM,AO:AO)</f>
        <v>0</v>
      </c>
      <c r="R3921" t="str">
        <f>_xlfn.XLOOKUP(E3921,AF:AF,AG:AG)</f>
        <v>F1S USA</v>
      </c>
      <c r="S3921" t="str">
        <f>_xlfn.XLOOKUP(E3921,AF:AF,AI:AI)</f>
        <v>United States</v>
      </c>
      <c r="T3921">
        <f>WEEKNUM(G3921)</f>
        <v>7</v>
      </c>
      <c r="U3921">
        <f>YEAR(G3921)</f>
        <v>2026</v>
      </c>
      <c r="V3921" s="117">
        <f>IFERROR(Q3921/N3921,"0")</f>
        <v>0</v>
      </c>
    </row>
    <row r="3922" spans="1:22">
      <c r="A3922" t="str">
        <f>_xlfn.XLOOKUP(D3922,BN:BN,BO:BO)</f>
        <v>México</v>
      </c>
      <c r="B3922" t="s">
        <v>25</v>
      </c>
      <c r="C3922">
        <v>597</v>
      </c>
      <c r="D3922" t="str">
        <f>_xlfn.XLOOKUP(C3922,BH:BH,BI:BI)</f>
        <v>VeronicaN</v>
      </c>
      <c r="E3922">
        <v>28934</v>
      </c>
      <c r="F3922" t="s">
        <v>4233</v>
      </c>
      <c r="G3922" s="63">
        <v>46058</v>
      </c>
      <c r="H3922" s="63">
        <v>46059</v>
      </c>
      <c r="I3922" t="s">
        <v>366</v>
      </c>
      <c r="J3922" t="str">
        <f>_xlfn.XLOOKUP(I3922,AS:AS,AU:AU)</f>
        <v>Vuelos</v>
      </c>
      <c r="K3922" t="s">
        <v>33</v>
      </c>
      <c r="L3922">
        <v>745</v>
      </c>
      <c r="M3922">
        <f>L3922*_xlfn.XLOOKUP(K3922,AM:AM,AN:AN)</f>
        <v>640.70000000000005</v>
      </c>
      <c r="N3922">
        <f>L3922*_xlfn.XLOOKUP(K3922,AM:AM,AO:AO)</f>
        <v>745</v>
      </c>
      <c r="O3922">
        <v>0</v>
      </c>
      <c r="P3922">
        <f>O3922*_xlfn.XLOOKUP(K3922,AM:AM,AN:AN)</f>
        <v>0</v>
      </c>
      <c r="Q3922">
        <f>O3922*_xlfn.XLOOKUP(K3922,AM:AM,AO:AO)</f>
        <v>0</v>
      </c>
      <c r="R3922" t="str">
        <f>_xlfn.XLOOKUP(E3922,AF:AF,AG:AG)</f>
        <v>F1S USA</v>
      </c>
      <c r="S3922" t="str">
        <f>_xlfn.XLOOKUP(E3922,AF:AF,AI:AI)</f>
        <v>United States</v>
      </c>
      <c r="T3922">
        <f>WEEKNUM(G3922)</f>
        <v>6</v>
      </c>
      <c r="U3922">
        <f>YEAR(G3922)</f>
        <v>2026</v>
      </c>
      <c r="V3922" s="117">
        <f>IFERROR(Q3922/N3922,"0")</f>
        <v>0</v>
      </c>
    </row>
    <row r="3923" spans="1:22">
      <c r="A3923" t="str">
        <f>_xlfn.XLOOKUP(D3923,BN:BN,BO:BO)</f>
        <v>México</v>
      </c>
      <c r="B3923" t="s">
        <v>25</v>
      </c>
      <c r="C3923">
        <v>597</v>
      </c>
      <c r="D3923" t="str">
        <f>_xlfn.XLOOKUP(C3923,BH:BH,BI:BI)</f>
        <v>VeronicaN</v>
      </c>
      <c r="E3923">
        <v>28934</v>
      </c>
      <c r="F3923" t="s">
        <v>4234</v>
      </c>
      <c r="G3923" s="63">
        <v>46058</v>
      </c>
      <c r="H3923" s="63">
        <v>46059</v>
      </c>
      <c r="I3923" t="s">
        <v>366</v>
      </c>
      <c r="J3923" t="str">
        <f>_xlfn.XLOOKUP(I3923,AS:AS,AU:AU)</f>
        <v>Vuelos</v>
      </c>
      <c r="K3923" t="s">
        <v>33</v>
      </c>
      <c r="L3923">
        <v>745</v>
      </c>
      <c r="M3923">
        <f>L3923*_xlfn.XLOOKUP(K3923,AM:AM,AN:AN)</f>
        <v>640.70000000000005</v>
      </c>
      <c r="N3923">
        <f>L3923*_xlfn.XLOOKUP(K3923,AM:AM,AO:AO)</f>
        <v>745</v>
      </c>
      <c r="O3923">
        <v>0</v>
      </c>
      <c r="P3923">
        <f>O3923*_xlfn.XLOOKUP(K3923,AM:AM,AN:AN)</f>
        <v>0</v>
      </c>
      <c r="Q3923">
        <f>O3923*_xlfn.XLOOKUP(K3923,AM:AM,AO:AO)</f>
        <v>0</v>
      </c>
      <c r="R3923" t="s">
        <v>582</v>
      </c>
      <c r="S3923" t="str">
        <f>_xlfn.XLOOKUP(E3923,AF:AF,AI:AI)</f>
        <v>United States</v>
      </c>
      <c r="T3923">
        <f>WEEKNUM(G3923)</f>
        <v>6</v>
      </c>
      <c r="U3923">
        <f>YEAR(G3923)</f>
        <v>2026</v>
      </c>
      <c r="V3923" s="117">
        <f>IFERROR(Q3923/N3923,"0")</f>
        <v>0</v>
      </c>
    </row>
    <row r="3924" spans="1:22">
      <c r="A3924" t="str">
        <f>_xlfn.XLOOKUP(D3924,BN:BN,BO:BO)</f>
        <v>México</v>
      </c>
      <c r="B3924" t="s">
        <v>25</v>
      </c>
      <c r="C3924">
        <v>597</v>
      </c>
      <c r="D3924" t="str">
        <f>_xlfn.XLOOKUP(C3924,BH:BH,BI:BI)</f>
        <v>VeronicaN</v>
      </c>
      <c r="E3924">
        <v>27142</v>
      </c>
      <c r="F3924" t="s">
        <v>4378</v>
      </c>
      <c r="G3924" s="63">
        <v>46054</v>
      </c>
      <c r="H3924" s="63">
        <v>46340</v>
      </c>
      <c r="I3924" t="s">
        <v>376</v>
      </c>
      <c r="J3924" t="str">
        <f>_xlfn.XLOOKUP(I3924,AS:AS,AU:AU)</f>
        <v>Hotel</v>
      </c>
      <c r="K3924" t="s">
        <v>33</v>
      </c>
      <c r="L3924">
        <v>8360</v>
      </c>
      <c r="M3924">
        <f>L3924*_xlfn.XLOOKUP(K3924,AM:AM,AN:AN)</f>
        <v>7189.5999999999995</v>
      </c>
      <c r="N3924">
        <f>L3924*_xlfn.XLOOKUP(K3924,AM:AM,AO:AO)</f>
        <v>8360</v>
      </c>
      <c r="O3924">
        <v>0</v>
      </c>
      <c r="P3924">
        <f>O3924*_xlfn.XLOOKUP(K3924,AM:AM,AN:AN)</f>
        <v>0</v>
      </c>
      <c r="Q3924">
        <f>O3924*_xlfn.XLOOKUP(K3924,AM:AM,AO:AO)</f>
        <v>0</v>
      </c>
      <c r="R3924" t="str">
        <f>_xlfn.XLOOKUP(E3924,AF:AF,AG:AG)</f>
        <v>Imperial Tours</v>
      </c>
      <c r="S3924" t="str">
        <f>_xlfn.XLOOKUP(E3924,AF:AF,AI:AI)</f>
        <v>Hong Kong</v>
      </c>
      <c r="T3924">
        <f>WEEKNUM(G3924)</f>
        <v>6</v>
      </c>
      <c r="U3924">
        <f>YEAR(G3924)</f>
        <v>2026</v>
      </c>
      <c r="V3924" s="117">
        <f>IFERROR(Q3924/N3924,"0")</f>
        <v>0</v>
      </c>
    </row>
    <row r="3925" spans="1:22">
      <c r="A3925" t="str">
        <f>_xlfn.XLOOKUP(D3925,BN:BN,BO:BO)</f>
        <v>México</v>
      </c>
      <c r="B3925" t="s">
        <v>25</v>
      </c>
      <c r="C3925">
        <v>598</v>
      </c>
      <c r="D3925" t="str">
        <f>_xlfn.XLOOKUP(C3925,BH:BH,BI:BI)</f>
        <v>MariaJose</v>
      </c>
      <c r="E3925">
        <v>25363</v>
      </c>
      <c r="F3925" t="s">
        <v>4379</v>
      </c>
      <c r="G3925" s="63">
        <v>45876</v>
      </c>
      <c r="H3925" s="63">
        <v>45879</v>
      </c>
      <c r="I3925" t="s">
        <v>376</v>
      </c>
      <c r="J3925" t="str">
        <f>_xlfn.XLOOKUP(I3925,AS:AS,AU:AU)</f>
        <v>Hotel</v>
      </c>
      <c r="K3925" t="s">
        <v>27</v>
      </c>
      <c r="L3925">
        <v>2856</v>
      </c>
      <c r="M3925">
        <f>L3925*_xlfn.XLOOKUP(K3925,AM:AM,AN:AN)</f>
        <v>2856</v>
      </c>
      <c r="N3925">
        <f>L3925*_xlfn.XLOOKUP(K3925,AM:AM,AO:AO)</f>
        <v>3312.9599999999996</v>
      </c>
      <c r="O3925">
        <v>402.69</v>
      </c>
      <c r="P3925">
        <f>O3925*_xlfn.XLOOKUP(K3925,AM:AM,AN:AN)</f>
        <v>402.69</v>
      </c>
      <c r="Q3925">
        <f>O3925*_xlfn.XLOOKUP(K3925,AM:AM,AO:AO)</f>
        <v>467.12039999999996</v>
      </c>
      <c r="R3925" t="str">
        <f>_xlfn.XLOOKUP(E3925,AF:AF,AG:AG)</f>
        <v>ROSEWOOD VILLA MAGNA</v>
      </c>
      <c r="S3925" t="str">
        <f>_xlfn.XLOOKUP(E3925,AF:AF,AI:AI)</f>
        <v>Spain</v>
      </c>
      <c r="T3925">
        <f>WEEKNUM(G3925)</f>
        <v>32</v>
      </c>
      <c r="U3925">
        <f>YEAR(G3925)</f>
        <v>2025</v>
      </c>
      <c r="V3925" s="117">
        <f>IFERROR(Q3925/N3925,"0")</f>
        <v>0.14099789915966388</v>
      </c>
    </row>
    <row r="3926" spans="1:22">
      <c r="A3926" t="e">
        <f>_xlfn.XLOOKUP(D3926,BN:BN,BO:BO)</f>
        <v>#N/A</v>
      </c>
      <c r="B3926" t="s">
        <v>25</v>
      </c>
      <c r="C3926">
        <v>599</v>
      </c>
      <c r="D3926" t="e">
        <f>_xlfn.XLOOKUP(C3926,BH:BH,BI:BI)</f>
        <v>#N/A</v>
      </c>
      <c r="E3926">
        <v>27436</v>
      </c>
      <c r="F3926" t="s">
        <v>4380</v>
      </c>
      <c r="G3926" s="63">
        <v>45894</v>
      </c>
      <c r="H3926" s="63">
        <v>45925</v>
      </c>
      <c r="I3926" t="s">
        <v>484</v>
      </c>
      <c r="J3926" t="str">
        <f>_xlfn.XLOOKUP(I3926,AS:AS,AU:AU)</f>
        <v>Vuelos</v>
      </c>
      <c r="K3926" t="s">
        <v>27</v>
      </c>
      <c r="L3926">
        <v>1070.97</v>
      </c>
      <c r="M3926">
        <f>L3926*_xlfn.XLOOKUP(K3926,AM:AM,AN:AN)</f>
        <v>1070.97</v>
      </c>
      <c r="N3926">
        <f>L3926*_xlfn.XLOOKUP(K3926,AM:AM,AO:AO)</f>
        <v>1242.3252</v>
      </c>
      <c r="O3926">
        <v>0</v>
      </c>
      <c r="P3926">
        <f>O3926*_xlfn.XLOOKUP(K3926,AM:AM,AN:AN)</f>
        <v>0</v>
      </c>
      <c r="Q3926">
        <f>O3926*_xlfn.XLOOKUP(K3926,AM:AM,AO:AO)</f>
        <v>0</v>
      </c>
      <c r="R3926" t="str">
        <f>_xlfn.XLOOKUP(E3926,AF:AF,AG:AG)</f>
        <v>Vueling Airlines</v>
      </c>
      <c r="S3926" t="str">
        <f>_xlfn.XLOOKUP(E3926,AF:AF,AI:AI)</f>
        <v>Spain</v>
      </c>
      <c r="T3926">
        <f>WEEKNUM(G3926)</f>
        <v>35</v>
      </c>
      <c r="U3926">
        <f>YEAR(G3926)</f>
        <v>2025</v>
      </c>
      <c r="V3926" s="117">
        <f>IFERROR(Q3926/N3926,"0")</f>
        <v>0</v>
      </c>
    </row>
    <row r="3927" spans="1:22">
      <c r="A3927" t="e">
        <f>_xlfn.XLOOKUP(D3927,BN:BN,BO:BO)</f>
        <v>#N/A</v>
      </c>
      <c r="B3927" t="s">
        <v>25</v>
      </c>
      <c r="C3927">
        <v>599</v>
      </c>
      <c r="D3927" t="e">
        <f>_xlfn.XLOOKUP(C3927,BH:BH,BI:BI)</f>
        <v>#N/A</v>
      </c>
      <c r="E3927">
        <v>24750</v>
      </c>
      <c r="F3927" t="s">
        <v>4381</v>
      </c>
      <c r="G3927" s="63">
        <v>45899</v>
      </c>
      <c r="H3927" s="63">
        <v>45930</v>
      </c>
      <c r="I3927" t="s">
        <v>484</v>
      </c>
      <c r="J3927" t="str">
        <f>_xlfn.XLOOKUP(I3927,AS:AS,AU:AU)</f>
        <v>Vuelos</v>
      </c>
      <c r="K3927" t="s">
        <v>27</v>
      </c>
      <c r="L3927">
        <v>2366.08</v>
      </c>
      <c r="M3927">
        <f>L3927*_xlfn.XLOOKUP(K3927,AM:AM,AN:AN)</f>
        <v>2366.08</v>
      </c>
      <c r="N3927">
        <f>L3927*_xlfn.XLOOKUP(K3927,AM:AM,AO:AO)</f>
        <v>2744.6527999999998</v>
      </c>
      <c r="O3927">
        <v>0</v>
      </c>
      <c r="P3927">
        <f>O3927*_xlfn.XLOOKUP(K3927,AM:AM,AN:AN)</f>
        <v>0</v>
      </c>
      <c r="Q3927">
        <f>O3927*_xlfn.XLOOKUP(K3927,AM:AM,AO:AO)</f>
        <v>0</v>
      </c>
      <c r="R3927" t="str">
        <f>_xlfn.XLOOKUP(E3927,AF:AF,AG:AG)</f>
        <v>Swiss International Airlines</v>
      </c>
      <c r="S3927" t="str">
        <f>_xlfn.XLOOKUP(E3927,AF:AF,AI:AI)</f>
        <v>Switzerland</v>
      </c>
      <c r="T3927">
        <f>WEEKNUM(G3927)</f>
        <v>35</v>
      </c>
      <c r="U3927">
        <f>YEAR(G3927)</f>
        <v>2025</v>
      </c>
      <c r="V3927" s="117">
        <f>IFERROR(Q3927/N3927,"0")</f>
        <v>0</v>
      </c>
    </row>
    <row r="3928" spans="1:22">
      <c r="A3928" t="e">
        <f>_xlfn.XLOOKUP(D3928,BN:BN,BO:BO)</f>
        <v>#N/A</v>
      </c>
      <c r="B3928" t="s">
        <v>25</v>
      </c>
      <c r="C3928">
        <v>599</v>
      </c>
      <c r="D3928" t="e">
        <f>_xlfn.XLOOKUP(C3928,BH:BH,BI:BI)</f>
        <v>#N/A</v>
      </c>
      <c r="E3928">
        <v>28934</v>
      </c>
      <c r="F3928" t="s">
        <v>4382</v>
      </c>
      <c r="G3928" s="63">
        <v>45899</v>
      </c>
      <c r="H3928" s="63" t="s">
        <v>218</v>
      </c>
      <c r="I3928" t="s">
        <v>366</v>
      </c>
      <c r="J3928" t="str">
        <f>_xlfn.XLOOKUP(I3928,AS:AS,AU:AU)</f>
        <v>Vuelos</v>
      </c>
      <c r="K3928" t="s">
        <v>27</v>
      </c>
      <c r="L3928">
        <v>908.28</v>
      </c>
      <c r="M3928">
        <f>L3928*_xlfn.XLOOKUP(K3928,AM:AM,AN:AN)</f>
        <v>908.28</v>
      </c>
      <c r="N3928">
        <f>L3928*_xlfn.XLOOKUP(K3928,AM:AM,AO:AO)</f>
        <v>1053.6047999999998</v>
      </c>
      <c r="O3928">
        <v>0</v>
      </c>
      <c r="P3928">
        <f>O3928*_xlfn.XLOOKUP(K3928,AM:AM,AN:AN)</f>
        <v>0</v>
      </c>
      <c r="Q3928">
        <f>O3928*_xlfn.XLOOKUP(K3928,AM:AM,AO:AO)</f>
        <v>0</v>
      </c>
      <c r="R3928" t="str">
        <f>_xlfn.XLOOKUP(E3928,AF:AF,AG:AG)</f>
        <v>F1S USA</v>
      </c>
      <c r="S3928" t="str">
        <f>_xlfn.XLOOKUP(E3928,AF:AF,AI:AI)</f>
        <v>United States</v>
      </c>
      <c r="T3928">
        <f>WEEKNUM(G3928)</f>
        <v>35</v>
      </c>
      <c r="U3928">
        <f>YEAR(G3928)</f>
        <v>2025</v>
      </c>
      <c r="V3928" s="117">
        <f>IFERROR(Q3928/N3928,"0")</f>
        <v>0</v>
      </c>
    </row>
    <row r="3929" spans="1:22">
      <c r="A3929" t="e">
        <f>_xlfn.XLOOKUP(D3929,BN:BN,BO:BO)</f>
        <v>#N/A</v>
      </c>
      <c r="B3929" t="s">
        <v>25</v>
      </c>
      <c r="C3929">
        <v>599</v>
      </c>
      <c r="D3929" t="e">
        <f>_xlfn.XLOOKUP(C3929,BH:BH,BI:BI)</f>
        <v>#N/A</v>
      </c>
      <c r="E3929">
        <v>28934</v>
      </c>
      <c r="F3929" t="s">
        <v>4383</v>
      </c>
      <c r="G3929" s="63">
        <v>45899</v>
      </c>
      <c r="H3929" s="63" t="s">
        <v>218</v>
      </c>
      <c r="I3929" t="s">
        <v>366</v>
      </c>
      <c r="J3929" t="str">
        <f>_xlfn.XLOOKUP(I3929,AS:AS,AU:AU)</f>
        <v>Vuelos</v>
      </c>
      <c r="K3929" t="s">
        <v>27</v>
      </c>
      <c r="L3929">
        <v>2668.12</v>
      </c>
      <c r="M3929">
        <f>L3929*_xlfn.XLOOKUP(K3929,AM:AM,AN:AN)</f>
        <v>2668.12</v>
      </c>
      <c r="N3929">
        <f>L3929*_xlfn.XLOOKUP(K3929,AM:AM,AO:AO)</f>
        <v>3095.0191999999997</v>
      </c>
      <c r="O3929">
        <v>0</v>
      </c>
      <c r="P3929">
        <f>O3929*_xlfn.XLOOKUP(K3929,AM:AM,AN:AN)</f>
        <v>0</v>
      </c>
      <c r="Q3929">
        <f>O3929*_xlfn.XLOOKUP(K3929,AM:AM,AO:AO)</f>
        <v>0</v>
      </c>
      <c r="R3929" t="str">
        <f>_xlfn.XLOOKUP(E3929,AF:AF,AG:AG)</f>
        <v>F1S USA</v>
      </c>
      <c r="S3929" t="str">
        <f>_xlfn.XLOOKUP(E3929,AF:AF,AI:AI)</f>
        <v>United States</v>
      </c>
      <c r="T3929">
        <f>WEEKNUM(G3929)</f>
        <v>35</v>
      </c>
      <c r="U3929">
        <f>YEAR(G3929)</f>
        <v>2025</v>
      </c>
      <c r="V3929" s="117">
        <f>IFERROR(Q3929/N3929,"0")</f>
        <v>0</v>
      </c>
    </row>
    <row r="3930" spans="1:22">
      <c r="A3930" t="e">
        <f>_xlfn.XLOOKUP(D3930,BN:BN,BO:BO)</f>
        <v>#N/A</v>
      </c>
      <c r="B3930" t="s">
        <v>25</v>
      </c>
      <c r="C3930">
        <v>599</v>
      </c>
      <c r="D3930" t="e">
        <f>_xlfn.XLOOKUP(C3930,BH:BH,BI:BI)</f>
        <v>#N/A</v>
      </c>
      <c r="E3930">
        <v>0</v>
      </c>
      <c r="F3930" t="s">
        <v>4384</v>
      </c>
      <c r="G3930" s="63">
        <v>45899</v>
      </c>
      <c r="H3930" s="63">
        <v>45930</v>
      </c>
      <c r="I3930" t="s">
        <v>396</v>
      </c>
      <c r="J3930" t="str">
        <f>_xlfn.XLOOKUP(I3930,AS:AS,AU:AU)</f>
        <v>Honorarios</v>
      </c>
      <c r="K3930" t="s">
        <v>27</v>
      </c>
      <c r="L3930">
        <v>284.2</v>
      </c>
      <c r="M3930">
        <f>L3930*_xlfn.XLOOKUP(K3930,AM:AM,AN:AN)</f>
        <v>284.2</v>
      </c>
      <c r="N3930">
        <f>L3930*_xlfn.XLOOKUP(K3930,AM:AM,AO:AO)</f>
        <v>329.67199999999997</v>
      </c>
      <c r="O3930">
        <v>284.2</v>
      </c>
      <c r="P3930">
        <f>O3930*_xlfn.XLOOKUP(K3930,AM:AM,AN:AN)</f>
        <v>284.2</v>
      </c>
      <c r="Q3930">
        <f>O3930*_xlfn.XLOOKUP(K3930,AM:AM,AO:AO)</f>
        <v>329.67199999999997</v>
      </c>
      <c r="R3930" t="str">
        <f>_xlfn.XLOOKUP(E3930,AF:AF,AG:AG)</f>
        <v>FEES</v>
      </c>
      <c r="S3930">
        <f>_xlfn.XLOOKUP(E3930,AF:AF,AI:AI)</f>
        <v>0</v>
      </c>
      <c r="T3930">
        <f>WEEKNUM(G3930)</f>
        <v>35</v>
      </c>
      <c r="U3930">
        <f>YEAR(G3930)</f>
        <v>2025</v>
      </c>
      <c r="V3930" s="117">
        <f>IFERROR(Q3930/N3930,"0")</f>
        <v>1</v>
      </c>
    </row>
    <row r="3931" spans="1:22">
      <c r="A3931" t="e">
        <f>_xlfn.XLOOKUP(D3931,BN:BN,BO:BO)</f>
        <v>#N/A</v>
      </c>
      <c r="B3931" t="s">
        <v>25</v>
      </c>
      <c r="C3931">
        <v>599</v>
      </c>
      <c r="D3931" t="e">
        <f>_xlfn.XLOOKUP(C3931,BH:BH,BI:BI)</f>
        <v>#N/A</v>
      </c>
      <c r="E3931">
        <v>24750</v>
      </c>
      <c r="F3931" t="s">
        <v>4385</v>
      </c>
      <c r="G3931" s="63">
        <v>45899</v>
      </c>
      <c r="H3931" s="63">
        <v>45930</v>
      </c>
      <c r="I3931" t="s">
        <v>434</v>
      </c>
      <c r="J3931" t="str">
        <f>_xlfn.XLOOKUP(I3931,AS:AS,AU:AU)</f>
        <v>Reembolso</v>
      </c>
      <c r="K3931" t="s">
        <v>27</v>
      </c>
      <c r="L3931">
        <v>-2366.08</v>
      </c>
      <c r="M3931">
        <f>L3931*_xlfn.XLOOKUP(K3931,AM:AM,AN:AN)</f>
        <v>-2366.08</v>
      </c>
      <c r="N3931">
        <f>L3931*_xlfn.XLOOKUP(K3931,AM:AM,AO:AO)</f>
        <v>-2744.6527999999998</v>
      </c>
      <c r="O3931">
        <v>0</v>
      </c>
      <c r="P3931">
        <f>O3931*_xlfn.XLOOKUP(K3931,AM:AM,AN:AN)</f>
        <v>0</v>
      </c>
      <c r="Q3931">
        <f>O3931*_xlfn.XLOOKUP(K3931,AM:AM,AO:AO)</f>
        <v>0</v>
      </c>
      <c r="R3931" t="str">
        <f>_xlfn.XLOOKUP(E3931,AF:AF,AG:AG)</f>
        <v>Swiss International Airlines</v>
      </c>
      <c r="S3931" t="str">
        <f>_xlfn.XLOOKUP(E3931,AF:AF,AI:AI)</f>
        <v>Switzerland</v>
      </c>
      <c r="T3931">
        <f>WEEKNUM(G3931)</f>
        <v>35</v>
      </c>
      <c r="U3931">
        <f>YEAR(G3931)</f>
        <v>2025</v>
      </c>
      <c r="V3931" s="117">
        <f>IFERROR(Q3931/N3931,"0")</f>
        <v>0</v>
      </c>
    </row>
    <row r="3932" spans="1:22">
      <c r="A3932" t="e">
        <f>_xlfn.XLOOKUP(D3932,BN:BN,BO:BO)</f>
        <v>#N/A</v>
      </c>
      <c r="B3932" t="s">
        <v>25</v>
      </c>
      <c r="C3932">
        <v>599</v>
      </c>
      <c r="D3932" t="e">
        <f>_xlfn.XLOOKUP(C3932,BH:BH,BI:BI)</f>
        <v>#N/A</v>
      </c>
      <c r="E3932">
        <v>24750</v>
      </c>
      <c r="F3932" t="s">
        <v>4386</v>
      </c>
      <c r="G3932" s="63">
        <v>45899</v>
      </c>
      <c r="H3932" s="63">
        <v>45930</v>
      </c>
      <c r="I3932" t="s">
        <v>484</v>
      </c>
      <c r="J3932" t="str">
        <f>_xlfn.XLOOKUP(I3932,AS:AS,AU:AU)</f>
        <v>Vuelos</v>
      </c>
      <c r="K3932" t="s">
        <v>27</v>
      </c>
      <c r="L3932">
        <v>680</v>
      </c>
      <c r="M3932">
        <f>L3932*_xlfn.XLOOKUP(K3932,AM:AM,AN:AN)</f>
        <v>680</v>
      </c>
      <c r="N3932">
        <f>L3932*_xlfn.XLOOKUP(K3932,AM:AM,AO:AO)</f>
        <v>788.8</v>
      </c>
      <c r="O3932">
        <v>0</v>
      </c>
      <c r="P3932">
        <f>O3932*_xlfn.XLOOKUP(K3932,AM:AM,AN:AN)</f>
        <v>0</v>
      </c>
      <c r="Q3932">
        <f>O3932*_xlfn.XLOOKUP(K3932,AM:AM,AO:AO)</f>
        <v>0</v>
      </c>
      <c r="R3932" t="str">
        <f>_xlfn.XLOOKUP(E3932,AF:AF,AG:AG)</f>
        <v>Swiss International Airlines</v>
      </c>
      <c r="S3932" t="str">
        <f>_xlfn.XLOOKUP(E3932,AF:AF,AI:AI)</f>
        <v>Switzerland</v>
      </c>
      <c r="T3932">
        <f>WEEKNUM(G3932)</f>
        <v>35</v>
      </c>
      <c r="U3932">
        <f>YEAR(G3932)</f>
        <v>2025</v>
      </c>
      <c r="V3932" s="117">
        <f>IFERROR(Q3932/N3932,"0")</f>
        <v>0</v>
      </c>
    </row>
    <row r="3933" spans="1:22">
      <c r="A3933" t="str">
        <f>_xlfn.XLOOKUP(D3933,BN:BN,BO:BO)</f>
        <v>México</v>
      </c>
      <c r="B3933" t="s">
        <v>25</v>
      </c>
      <c r="C3933">
        <v>600</v>
      </c>
      <c r="D3933" t="str">
        <f>_xlfn.XLOOKUP(C3933,BH:BH,BI:BI)</f>
        <v>MinervaH</v>
      </c>
      <c r="E3933">
        <v>28934</v>
      </c>
      <c r="F3933" t="s">
        <v>4387</v>
      </c>
      <c r="G3933" s="63">
        <v>45939</v>
      </c>
      <c r="H3933" s="63">
        <v>45939</v>
      </c>
      <c r="I3933" t="s">
        <v>366</v>
      </c>
      <c r="J3933" t="str">
        <f>_xlfn.XLOOKUP(I3933,AS:AS,AU:AU)</f>
        <v>Vuelos</v>
      </c>
      <c r="K3933" t="s">
        <v>33</v>
      </c>
      <c r="L3933">
        <v>168.6</v>
      </c>
      <c r="M3933">
        <f>L3933*_xlfn.XLOOKUP(K3933,AM:AM,AN:AN)</f>
        <v>144.99599999999998</v>
      </c>
      <c r="N3933">
        <f>L3933*_xlfn.XLOOKUP(K3933,AM:AM,AO:AO)</f>
        <v>168.6</v>
      </c>
      <c r="O3933">
        <v>0</v>
      </c>
      <c r="P3933">
        <f>O3933*_xlfn.XLOOKUP(K3933,AM:AM,AN:AN)</f>
        <v>0</v>
      </c>
      <c r="Q3933">
        <f>O3933*_xlfn.XLOOKUP(K3933,AM:AM,AO:AO)</f>
        <v>0</v>
      </c>
      <c r="R3933" t="str">
        <f>_xlfn.XLOOKUP(E3933,AF:AF,AG:AG)</f>
        <v>F1S USA</v>
      </c>
      <c r="S3933" t="str">
        <f>_xlfn.XLOOKUP(E3933,AF:AF,AI:AI)</f>
        <v>United States</v>
      </c>
      <c r="T3933">
        <f>WEEKNUM(G3933)</f>
        <v>41</v>
      </c>
      <c r="U3933">
        <f>YEAR(G3933)</f>
        <v>2025</v>
      </c>
      <c r="V3933" s="117">
        <f>IFERROR(Q3933/N3933,"0")</f>
        <v>0</v>
      </c>
    </row>
    <row r="3934" spans="1:22">
      <c r="A3934" t="str">
        <f>_xlfn.XLOOKUP(D3934,BN:BN,BO:BO)</f>
        <v>México</v>
      </c>
      <c r="B3934" t="s">
        <v>25</v>
      </c>
      <c r="C3934">
        <v>600</v>
      </c>
      <c r="D3934" t="str">
        <f>_xlfn.XLOOKUP(C3934,BH:BH,BI:BI)</f>
        <v>MinervaH</v>
      </c>
      <c r="E3934">
        <v>28934</v>
      </c>
      <c r="F3934" t="s">
        <v>4388</v>
      </c>
      <c r="G3934" s="63">
        <v>45939</v>
      </c>
      <c r="H3934" s="63">
        <v>45939</v>
      </c>
      <c r="I3934" t="s">
        <v>366</v>
      </c>
      <c r="J3934" t="str">
        <f>_xlfn.XLOOKUP(I3934,AS:AS,AU:AU)</f>
        <v>Vuelos</v>
      </c>
      <c r="K3934" t="s">
        <v>33</v>
      </c>
      <c r="L3934">
        <v>32</v>
      </c>
      <c r="M3934">
        <f>L3934*_xlfn.XLOOKUP(K3934,AM:AM,AN:AN)</f>
        <v>27.52</v>
      </c>
      <c r="N3934">
        <f>L3934*_xlfn.XLOOKUP(K3934,AM:AM,AO:AO)</f>
        <v>32</v>
      </c>
      <c r="O3934">
        <v>0</v>
      </c>
      <c r="P3934">
        <f>O3934*_xlfn.XLOOKUP(K3934,AM:AM,AN:AN)</f>
        <v>0</v>
      </c>
      <c r="Q3934">
        <f>O3934*_xlfn.XLOOKUP(K3934,AM:AM,AO:AO)</f>
        <v>0</v>
      </c>
      <c r="R3934" t="str">
        <f>_xlfn.XLOOKUP(E3934,AF:AF,AG:AG)</f>
        <v>F1S USA</v>
      </c>
      <c r="S3934" t="str">
        <f>_xlfn.XLOOKUP(E3934,AF:AF,AI:AI)</f>
        <v>United States</v>
      </c>
      <c r="T3934">
        <f>WEEKNUM(G3934)</f>
        <v>41</v>
      </c>
      <c r="U3934">
        <f>YEAR(G3934)</f>
        <v>2025</v>
      </c>
      <c r="V3934" s="117">
        <f>IFERROR(Q3934/N3934,"0")</f>
        <v>0</v>
      </c>
    </row>
    <row r="3935" spans="1:22">
      <c r="A3935" t="str">
        <f>_xlfn.XLOOKUP(D3935,BN:BN,BO:BO)</f>
        <v>México</v>
      </c>
      <c r="B3935" t="s">
        <v>25</v>
      </c>
      <c r="C3935">
        <v>600</v>
      </c>
      <c r="D3935" t="str">
        <f>_xlfn.XLOOKUP(C3935,BH:BH,BI:BI)</f>
        <v>MinervaH</v>
      </c>
      <c r="E3935">
        <v>0</v>
      </c>
      <c r="F3935" t="s">
        <v>3110</v>
      </c>
      <c r="G3935" s="63" t="s">
        <v>218</v>
      </c>
      <c r="H3935" s="63" t="s">
        <v>218</v>
      </c>
      <c r="I3935" t="s">
        <v>396</v>
      </c>
      <c r="J3935" t="str">
        <f>_xlfn.XLOOKUP(I3935,AS:AS,AU:AU)</f>
        <v>Honorarios</v>
      </c>
      <c r="K3935" t="s">
        <v>33</v>
      </c>
      <c r="L3935">
        <v>35</v>
      </c>
      <c r="M3935">
        <f>L3935*_xlfn.XLOOKUP(K3935,AM:AM,AN:AN)</f>
        <v>30.099999999999998</v>
      </c>
      <c r="N3935">
        <f>L3935*_xlfn.XLOOKUP(K3935,AM:AM,AO:AO)</f>
        <v>35</v>
      </c>
      <c r="O3935">
        <v>35</v>
      </c>
      <c r="P3935">
        <f>O3935*_xlfn.XLOOKUP(K3935,AM:AM,AN:AN)</f>
        <v>30.099999999999998</v>
      </c>
      <c r="Q3935">
        <f>O3935*_xlfn.XLOOKUP(K3935,AM:AM,AO:AO)</f>
        <v>35</v>
      </c>
      <c r="R3935" t="str">
        <f>_xlfn.XLOOKUP(E3935,AF:AF,AG:AG)</f>
        <v>FEES</v>
      </c>
      <c r="S3935">
        <f>_xlfn.XLOOKUP(E3935,AF:AF,AI:AI)</f>
        <v>0</v>
      </c>
      <c r="T3935" t="e">
        <f>WEEKNUM(G3935)</f>
        <v>#VALUE!</v>
      </c>
      <c r="U3935" t="e">
        <f>YEAR(G3935)</f>
        <v>#VALUE!</v>
      </c>
      <c r="V3935" s="117">
        <f>IFERROR(Q3935/N3935,"0")</f>
        <v>1</v>
      </c>
    </row>
    <row r="3936" spans="1:22">
      <c r="A3936" t="str">
        <f>_xlfn.XLOOKUP(D3936,BN:BN,BO:BO)</f>
        <v>México</v>
      </c>
      <c r="B3936" t="s">
        <v>25</v>
      </c>
      <c r="C3936">
        <v>600</v>
      </c>
      <c r="D3936" t="str">
        <f>_xlfn.XLOOKUP(C3936,BH:BH,BI:BI)</f>
        <v>MinervaH</v>
      </c>
      <c r="E3936">
        <v>27195</v>
      </c>
      <c r="F3936" t="s">
        <v>2117</v>
      </c>
      <c r="G3936" s="63">
        <v>45942</v>
      </c>
      <c r="H3936" s="63">
        <v>45945</v>
      </c>
      <c r="I3936" t="s">
        <v>376</v>
      </c>
      <c r="J3936" t="str">
        <f>_xlfn.XLOOKUP(I3936,AS:AS,AU:AU)</f>
        <v>Hotel</v>
      </c>
      <c r="K3936" t="s">
        <v>33</v>
      </c>
      <c r="L3936">
        <v>1560.56</v>
      </c>
      <c r="M3936">
        <f>L3936*_xlfn.XLOOKUP(K3936,AM:AM,AN:AN)</f>
        <v>1342.0816</v>
      </c>
      <c r="N3936">
        <f>L3936*_xlfn.XLOOKUP(K3936,AM:AM,AO:AO)</f>
        <v>1560.56</v>
      </c>
      <c r="O3936">
        <v>156.06</v>
      </c>
      <c r="P3936">
        <f>O3936*_xlfn.XLOOKUP(K3936,AM:AM,AN:AN)</f>
        <v>134.2116</v>
      </c>
      <c r="Q3936">
        <f>O3936*_xlfn.XLOOKUP(K3936,AM:AM,AO:AO)</f>
        <v>156.06</v>
      </c>
      <c r="R3936" t="str">
        <f>_xlfn.XLOOKUP(E3936,AF:AF,AG:AG)</f>
        <v>CROSSING MANZONI</v>
      </c>
      <c r="S3936" t="str">
        <f>_xlfn.XLOOKUP(E3936,AF:AF,AI:AI)</f>
        <v>Italy</v>
      </c>
      <c r="T3936">
        <f>WEEKNUM(G3936)</f>
        <v>42</v>
      </c>
      <c r="U3936">
        <f>YEAR(G3936)</f>
        <v>2025</v>
      </c>
      <c r="V3936" s="117">
        <f>IFERROR(Q3936/N3936,"0")</f>
        <v>0.10000256318244734</v>
      </c>
    </row>
    <row r="3937" spans="1:22">
      <c r="A3937" t="str">
        <f>_xlfn.XLOOKUP(D3937,BN:BN,BO:BO)</f>
        <v>México</v>
      </c>
      <c r="B3937" t="s">
        <v>25</v>
      </c>
      <c r="C3937">
        <v>601</v>
      </c>
      <c r="D3937" t="str">
        <f>_xlfn.XLOOKUP(C3937,BH:BH,BI:BI)</f>
        <v>LuisHdz</v>
      </c>
      <c r="E3937">
        <v>29146</v>
      </c>
      <c r="F3937" t="s">
        <v>4389</v>
      </c>
      <c r="G3937" s="63">
        <v>45900</v>
      </c>
      <c r="H3937" s="63">
        <v>45901</v>
      </c>
      <c r="I3937" t="s">
        <v>376</v>
      </c>
      <c r="J3937" t="str">
        <f>_xlfn.XLOOKUP(I3937,AS:AS,AU:AU)</f>
        <v>Hotel</v>
      </c>
      <c r="K3937" t="s">
        <v>214</v>
      </c>
      <c r="L3937">
        <v>2050</v>
      </c>
      <c r="M3937">
        <f>L3937*_xlfn.XLOOKUP(K3937,AM:AM,AN:AN)</f>
        <v>2193.5</v>
      </c>
      <c r="N3937">
        <f>L3937*_xlfn.XLOOKUP(K3937,AM:AM,AO:AO)</f>
        <v>2562.5</v>
      </c>
      <c r="O3937">
        <v>296.24</v>
      </c>
      <c r="P3937">
        <f>O3937*_xlfn.XLOOKUP(K3937,AM:AM,AN:AN)</f>
        <v>316.97680000000003</v>
      </c>
      <c r="Q3937">
        <f>O3937*_xlfn.XLOOKUP(K3937,AM:AM,AO:AO)</f>
        <v>370.3</v>
      </c>
      <c r="R3937" t="str">
        <f>_xlfn.XLOOKUP(E3937,AF:AF,AG:AG)</f>
        <v>THE WOODWARD AUBERGE COLLECTION</v>
      </c>
      <c r="S3937" t="str">
        <f>_xlfn.XLOOKUP(E3937,AF:AF,AI:AI)</f>
        <v>Switzerland</v>
      </c>
      <c r="T3937">
        <f>WEEKNUM(G3937)</f>
        <v>36</v>
      </c>
      <c r="U3937">
        <f>YEAR(G3937)</f>
        <v>2025</v>
      </c>
      <c r="V3937" s="117">
        <f>IFERROR(Q3937/N3937,"0")</f>
        <v>0.14450731707317074</v>
      </c>
    </row>
    <row r="3938" spans="1:22">
      <c r="A3938" t="str">
        <f>_xlfn.XLOOKUP(D3938,BN:BN,BO:BO)</f>
        <v>México</v>
      </c>
      <c r="B3938" t="s">
        <v>25</v>
      </c>
      <c r="C3938">
        <v>601</v>
      </c>
      <c r="D3938" t="str">
        <f>_xlfn.XLOOKUP(C3938,BH:BH,BI:BI)</f>
        <v>LuisHdz</v>
      </c>
      <c r="E3938">
        <v>29146</v>
      </c>
      <c r="F3938" t="s">
        <v>4390</v>
      </c>
      <c r="G3938" s="63">
        <v>45896</v>
      </c>
      <c r="H3938" s="63">
        <v>45898</v>
      </c>
      <c r="I3938" t="s">
        <v>376</v>
      </c>
      <c r="J3938" t="str">
        <f>_xlfn.XLOOKUP(I3938,AS:AS,AU:AU)</f>
        <v>Hotel</v>
      </c>
      <c r="K3938" t="s">
        <v>214</v>
      </c>
      <c r="L3938">
        <v>4100</v>
      </c>
      <c r="M3938">
        <f>L3938*_xlfn.XLOOKUP(K3938,AM:AM,AN:AN)</f>
        <v>4387</v>
      </c>
      <c r="N3938">
        <f>L3938*_xlfn.XLOOKUP(K3938,AM:AM,AO:AO)</f>
        <v>5125</v>
      </c>
      <c r="O3938">
        <v>521.20000000000005</v>
      </c>
      <c r="P3938">
        <f>O3938*_xlfn.XLOOKUP(K3938,AM:AM,AN:AN)</f>
        <v>557.68400000000008</v>
      </c>
      <c r="Q3938">
        <f>O3938*_xlfn.XLOOKUP(K3938,AM:AM,AO:AO)</f>
        <v>651.5</v>
      </c>
      <c r="R3938" t="str">
        <f>_xlfn.XLOOKUP(E3938,AF:AF,AG:AG)</f>
        <v>THE WOODWARD AUBERGE COLLECTION</v>
      </c>
      <c r="S3938" t="str">
        <f>_xlfn.XLOOKUP(E3938,AF:AF,AI:AI)</f>
        <v>Switzerland</v>
      </c>
      <c r="T3938">
        <f>WEEKNUM(G3938)</f>
        <v>35</v>
      </c>
      <c r="U3938">
        <f>YEAR(G3938)</f>
        <v>2025</v>
      </c>
      <c r="V3938" s="117">
        <f>IFERROR(Q3938/N3938,"0")</f>
        <v>0.1271219512195122</v>
      </c>
    </row>
    <row r="3939" spans="1:22">
      <c r="A3939" t="str">
        <f>_xlfn.XLOOKUP(D3939,BN:BN,BO:BO)</f>
        <v>México</v>
      </c>
      <c r="B3939" t="s">
        <v>25</v>
      </c>
      <c r="C3939">
        <v>602</v>
      </c>
      <c r="D3939" t="str">
        <f>_xlfn.XLOOKUP(C3939,BH:BH,BI:BI)</f>
        <v>VivianaS</v>
      </c>
      <c r="E3939">
        <v>28512</v>
      </c>
      <c r="F3939" t="s">
        <v>4391</v>
      </c>
      <c r="G3939" s="63">
        <v>45910</v>
      </c>
      <c r="H3939" s="63">
        <v>45914</v>
      </c>
      <c r="I3939" t="s">
        <v>376</v>
      </c>
      <c r="J3939" t="str">
        <f>_xlfn.XLOOKUP(I3939,AS:AS,AU:AU)</f>
        <v>Hotel</v>
      </c>
      <c r="K3939" t="s">
        <v>27</v>
      </c>
      <c r="L3939">
        <v>4020</v>
      </c>
      <c r="M3939">
        <f>L3939*_xlfn.XLOOKUP(K3939,AM:AM,AN:AN)</f>
        <v>4020</v>
      </c>
      <c r="N3939">
        <f>L3939*_xlfn.XLOOKUP(K3939,AM:AM,AO:AO)</f>
        <v>4663.2</v>
      </c>
      <c r="O3939">
        <v>515.35</v>
      </c>
      <c r="P3939">
        <f>O3939*_xlfn.XLOOKUP(K3939,AM:AM,AN:AN)</f>
        <v>515.35</v>
      </c>
      <c r="Q3939">
        <f>O3939*_xlfn.XLOOKUP(K3939,AM:AM,AO:AO)</f>
        <v>597.80600000000004</v>
      </c>
      <c r="R3939" t="str">
        <f>_xlfn.XLOOKUP(E3939,AF:AF,AG:AG)</f>
        <v>MANDARIN ORIENTAL RITZ MADRID</v>
      </c>
      <c r="S3939" t="str">
        <f>_xlfn.XLOOKUP(E3939,AF:AF,AI:AI)</f>
        <v>Spain</v>
      </c>
      <c r="T3939">
        <f>WEEKNUM(G3939)</f>
        <v>37</v>
      </c>
      <c r="U3939">
        <f>YEAR(G3939)</f>
        <v>2025</v>
      </c>
      <c r="V3939" s="117">
        <f>IFERROR(Q3939/N3939,"0")</f>
        <v>0.12819651741293533</v>
      </c>
    </row>
    <row r="3940" spans="1:22">
      <c r="A3940" t="str">
        <f>_xlfn.XLOOKUP(D3940,BN:BN,BO:BO)</f>
        <v>México</v>
      </c>
      <c r="B3940" t="s">
        <v>25</v>
      </c>
      <c r="C3940">
        <v>603</v>
      </c>
      <c r="D3940" t="str">
        <f>_xlfn.XLOOKUP(C3940,BH:BH,BI:BI)</f>
        <v>VivianaS</v>
      </c>
      <c r="E3940">
        <v>29433</v>
      </c>
      <c r="F3940" t="s">
        <v>4392</v>
      </c>
      <c r="G3940" s="63">
        <v>45893</v>
      </c>
      <c r="H3940" s="63">
        <v>45896</v>
      </c>
      <c r="I3940" t="s">
        <v>376</v>
      </c>
      <c r="J3940" t="str">
        <f>_xlfn.XLOOKUP(I3940,AS:AS,AU:AU)</f>
        <v>Hotel</v>
      </c>
      <c r="K3940" t="s">
        <v>33</v>
      </c>
      <c r="L3940">
        <v>5322</v>
      </c>
      <c r="M3940">
        <f>L3940*_xlfn.XLOOKUP(K3940,AM:AM,AN:AN)</f>
        <v>4576.92</v>
      </c>
      <c r="N3940">
        <f>L3940*_xlfn.XLOOKUP(K3940,AM:AM,AO:AO)</f>
        <v>5322</v>
      </c>
      <c r="O3940">
        <v>750.4</v>
      </c>
      <c r="P3940">
        <f>O3940*_xlfn.XLOOKUP(K3940,AM:AM,AN:AN)</f>
        <v>645.34399999999994</v>
      </c>
      <c r="Q3940">
        <f>O3940*_xlfn.XLOOKUP(K3940,AM:AM,AO:AO)</f>
        <v>750.4</v>
      </c>
      <c r="R3940" t="str">
        <f>_xlfn.XLOOKUP(E3940,AF:AF,AG:AG)</f>
        <v>ROSEWOOD SAN MIGUEL DE ALLENDE</v>
      </c>
      <c r="S3940" t="str">
        <f>_xlfn.XLOOKUP(E3940,AF:AF,AI:AI)</f>
        <v>Mexico</v>
      </c>
      <c r="T3940">
        <f>WEEKNUM(G3940)</f>
        <v>35</v>
      </c>
      <c r="U3940">
        <f>YEAR(G3940)</f>
        <v>2025</v>
      </c>
      <c r="V3940" s="117">
        <f>IFERROR(Q3940/N3940,"0")</f>
        <v>0.14099962420142803</v>
      </c>
    </row>
    <row r="3941" spans="1:22">
      <c r="A3941" t="str">
        <f>_xlfn.XLOOKUP(D3941,BN:BN,BO:BO)</f>
        <v>México</v>
      </c>
      <c r="B3941" t="s">
        <v>25</v>
      </c>
      <c r="C3941">
        <v>604</v>
      </c>
      <c r="D3941" t="str">
        <f>_xlfn.XLOOKUP(C3941,BH:BH,BI:BI)</f>
        <v>VivianaS</v>
      </c>
      <c r="E3941">
        <v>30500</v>
      </c>
      <c r="F3941" t="s">
        <v>4393</v>
      </c>
      <c r="G3941" s="63">
        <v>45878</v>
      </c>
      <c r="H3941" s="63">
        <v>45880</v>
      </c>
      <c r="I3941" t="s">
        <v>376</v>
      </c>
      <c r="J3941" t="str">
        <f>_xlfn.XLOOKUP(I3941,AS:AS,AU:AU)</f>
        <v>Hotel</v>
      </c>
      <c r="K3941" t="s">
        <v>27</v>
      </c>
      <c r="L3941">
        <v>1425</v>
      </c>
      <c r="M3941">
        <f>L3941*_xlfn.XLOOKUP(K3941,AM:AM,AN:AN)</f>
        <v>1425</v>
      </c>
      <c r="N3941">
        <f>L3941*_xlfn.XLOOKUP(K3941,AM:AM,AO:AO)</f>
        <v>1652.9999999999998</v>
      </c>
      <c r="O3941">
        <v>125.71</v>
      </c>
      <c r="P3941">
        <f>O3941*_xlfn.XLOOKUP(K3941,AM:AM,AN:AN)</f>
        <v>125.71</v>
      </c>
      <c r="Q3941">
        <f>O3941*_xlfn.XLOOKUP(K3941,AM:AM,AO:AO)</f>
        <v>145.82359999999997</v>
      </c>
      <c r="R3941" t="str">
        <f>_xlfn.XLOOKUP(E3941,AF:AF,AG:AG)</f>
        <v>MAJESTIC HOTEL AND SPA BARCELONA</v>
      </c>
      <c r="S3941" t="str">
        <f>_xlfn.XLOOKUP(E3941,AF:AF,AI:AI)</f>
        <v>Spain</v>
      </c>
      <c r="T3941">
        <f>WEEKNUM(G3941)</f>
        <v>32</v>
      </c>
      <c r="U3941">
        <f>YEAR(G3941)</f>
        <v>2025</v>
      </c>
      <c r="V3941" s="117">
        <f>IFERROR(Q3941/N3941,"0")</f>
        <v>8.8217543859649111E-2</v>
      </c>
    </row>
    <row r="3942" spans="1:22">
      <c r="A3942" t="str">
        <f>_xlfn.XLOOKUP(D3942,BN:BN,BO:BO)</f>
        <v>México</v>
      </c>
      <c r="B3942" t="s">
        <v>25</v>
      </c>
      <c r="C3942">
        <v>604</v>
      </c>
      <c r="D3942" t="str">
        <f>_xlfn.XLOOKUP(C3942,BH:BH,BI:BI)</f>
        <v>VivianaS</v>
      </c>
      <c r="E3942">
        <v>30500</v>
      </c>
      <c r="F3942" t="s">
        <v>4394</v>
      </c>
      <c r="G3942" s="63">
        <v>45894</v>
      </c>
      <c r="H3942" s="63">
        <v>45895</v>
      </c>
      <c r="I3942" t="s">
        <v>376</v>
      </c>
      <c r="J3942" t="str">
        <f>_xlfn.XLOOKUP(I3942,AS:AS,AU:AU)</f>
        <v>Hotel</v>
      </c>
      <c r="K3942" t="s">
        <v>27</v>
      </c>
      <c r="L3942">
        <v>595.5</v>
      </c>
      <c r="M3942">
        <f>L3942*_xlfn.XLOOKUP(K3942,AM:AM,AN:AN)</f>
        <v>595.5</v>
      </c>
      <c r="N3942">
        <f>L3942*_xlfn.XLOOKUP(K3942,AM:AM,AO:AO)</f>
        <v>690.78</v>
      </c>
      <c r="O3942">
        <v>49.48</v>
      </c>
      <c r="P3942">
        <f>O3942*_xlfn.XLOOKUP(K3942,AM:AM,AN:AN)</f>
        <v>49.48</v>
      </c>
      <c r="Q3942">
        <f>O3942*_xlfn.XLOOKUP(K3942,AM:AM,AO:AO)</f>
        <v>57.396799999999992</v>
      </c>
      <c r="R3942" t="str">
        <f>_xlfn.XLOOKUP(E3942,AF:AF,AG:AG)</f>
        <v>MAJESTIC HOTEL AND SPA BARCELONA</v>
      </c>
      <c r="S3942" t="str">
        <f>_xlfn.XLOOKUP(E3942,AF:AF,AI:AI)</f>
        <v>Spain</v>
      </c>
      <c r="T3942">
        <f>WEEKNUM(G3942)</f>
        <v>35</v>
      </c>
      <c r="U3942">
        <f>YEAR(G3942)</f>
        <v>2025</v>
      </c>
      <c r="V3942" s="117">
        <f>IFERROR(Q3942/N3942,"0")</f>
        <v>8.3089840470193105E-2</v>
      </c>
    </row>
    <row r="3943" spans="1:22">
      <c r="A3943" t="str">
        <f>_xlfn.XLOOKUP(D3943,BN:BN,BO:BO)</f>
        <v>México</v>
      </c>
      <c r="B3943" t="s">
        <v>25</v>
      </c>
      <c r="C3943">
        <v>605</v>
      </c>
      <c r="D3943" t="str">
        <f>_xlfn.XLOOKUP(C3943,BH:BH,BI:BI)</f>
        <v>VivianaS</v>
      </c>
      <c r="E3943">
        <v>27105</v>
      </c>
      <c r="F3943" t="s">
        <v>2571</v>
      </c>
      <c r="G3943" s="63">
        <v>45925</v>
      </c>
      <c r="H3943" s="63">
        <v>45929</v>
      </c>
      <c r="I3943" t="s">
        <v>376</v>
      </c>
      <c r="J3943" t="str">
        <f>_xlfn.XLOOKUP(I3943,AS:AS,AU:AU)</f>
        <v>Hotel</v>
      </c>
      <c r="K3943" t="s">
        <v>33</v>
      </c>
      <c r="L3943">
        <v>4226</v>
      </c>
      <c r="M3943">
        <f>L3943*_xlfn.XLOOKUP(K3943,AM:AM,AN:AN)</f>
        <v>3634.36</v>
      </c>
      <c r="N3943">
        <f>L3943*_xlfn.XLOOKUP(K3943,AM:AM,AO:AO)</f>
        <v>4226</v>
      </c>
      <c r="O3943">
        <v>388.4</v>
      </c>
      <c r="P3943">
        <f>O3943*_xlfn.XLOOKUP(K3943,AM:AM,AN:AN)</f>
        <v>334.024</v>
      </c>
      <c r="Q3943">
        <f>O3943*_xlfn.XLOOKUP(K3943,AM:AM,AO:AO)</f>
        <v>388.4</v>
      </c>
      <c r="R3943" t="str">
        <f>_xlfn.XLOOKUP(E3943,AF:AF,AG:AG)</f>
        <v>THE PENINSULA CHICAGO</v>
      </c>
      <c r="S3943" t="str">
        <f>_xlfn.XLOOKUP(E3943,AF:AF,AI:AI)</f>
        <v>United States</v>
      </c>
      <c r="T3943">
        <f>WEEKNUM(G3943)</f>
        <v>39</v>
      </c>
      <c r="U3943">
        <f>YEAR(G3943)</f>
        <v>2025</v>
      </c>
      <c r="V3943" s="117">
        <f>IFERROR(Q3943/N3943,"0")</f>
        <v>9.1907240889730235E-2</v>
      </c>
    </row>
    <row r="3944" spans="1:22">
      <c r="A3944" t="e">
        <f>_xlfn.XLOOKUP(D3944,BN:BN,BO:BO)</f>
        <v>#N/A</v>
      </c>
      <c r="B3944" t="s">
        <v>25</v>
      </c>
      <c r="C3944">
        <v>606</v>
      </c>
      <c r="D3944" t="e">
        <f>_xlfn.XLOOKUP(C3944,BH:BH,BI:BI)</f>
        <v>#N/A</v>
      </c>
      <c r="E3944">
        <v>27092</v>
      </c>
      <c r="F3944" t="s">
        <v>4395</v>
      </c>
      <c r="G3944" s="63">
        <v>45899</v>
      </c>
      <c r="H3944" s="63">
        <v>45904</v>
      </c>
      <c r="I3944" t="s">
        <v>376</v>
      </c>
      <c r="J3944" t="str">
        <f>_xlfn.XLOOKUP(I3944,AS:AS,AU:AU)</f>
        <v>Hotel</v>
      </c>
      <c r="K3944" t="s">
        <v>202</v>
      </c>
      <c r="L3944">
        <v>0</v>
      </c>
      <c r="M3944">
        <f>L3944*_xlfn.XLOOKUP(K3944,AM:AM,AN:AN)</f>
        <v>0</v>
      </c>
      <c r="N3944">
        <f>L3944*_xlfn.XLOOKUP(K3944,AM:AM,AO:AO)</f>
        <v>0</v>
      </c>
      <c r="O3944">
        <v>0</v>
      </c>
      <c r="P3944">
        <f>O3944*_xlfn.XLOOKUP(K3944,AM:AM,AN:AN)</f>
        <v>0</v>
      </c>
      <c r="Q3944">
        <f>O3944*_xlfn.XLOOKUP(K3944,AM:AM,AO:AO)</f>
        <v>0</v>
      </c>
      <c r="R3944" t="str">
        <f>_xlfn.XLOOKUP(E3944,AF:AF,AG:AG)</f>
        <v>A MANO CUERO</v>
      </c>
      <c r="S3944" t="str">
        <f>_xlfn.XLOOKUP(E3944,AF:AF,AI:AI)</f>
        <v>Mexico</v>
      </c>
      <c r="T3944">
        <f>WEEKNUM(G3944)</f>
        <v>35</v>
      </c>
      <c r="U3944">
        <f>YEAR(G3944)</f>
        <v>2025</v>
      </c>
      <c r="V3944" s="117" t="str">
        <f>IFERROR(Q3944/N3944,"0")</f>
        <v>0</v>
      </c>
    </row>
    <row r="3945" spans="1:22">
      <c r="A3945" t="str">
        <f>_xlfn.XLOOKUP(D3945,BN:BN,BO:BO)</f>
        <v>México</v>
      </c>
      <c r="B3945" t="s">
        <v>25</v>
      </c>
      <c r="C3945">
        <v>607</v>
      </c>
      <c r="D3945" t="str">
        <f>_xlfn.XLOOKUP(C3945,BH:BH,BI:BI)</f>
        <v>VivianaS</v>
      </c>
      <c r="E3945">
        <v>28512</v>
      </c>
      <c r="F3945" t="s">
        <v>4396</v>
      </c>
      <c r="G3945" s="63">
        <v>45869</v>
      </c>
      <c r="H3945" s="63">
        <v>45872</v>
      </c>
      <c r="I3945" t="s">
        <v>376</v>
      </c>
      <c r="J3945" t="str">
        <f>_xlfn.XLOOKUP(I3945,AS:AS,AU:AU)</f>
        <v>Hotel</v>
      </c>
      <c r="K3945" t="s">
        <v>27</v>
      </c>
      <c r="L3945">
        <v>9570</v>
      </c>
      <c r="M3945">
        <f>L3945*_xlfn.XLOOKUP(K3945,AM:AM,AN:AN)</f>
        <v>9570</v>
      </c>
      <c r="N3945">
        <f>L3945*_xlfn.XLOOKUP(K3945,AM:AM,AO:AO)</f>
        <v>11101.199999999999</v>
      </c>
      <c r="O3945">
        <v>1023.93</v>
      </c>
      <c r="P3945">
        <f>O3945*_xlfn.XLOOKUP(K3945,AM:AM,AN:AN)</f>
        <v>1023.93</v>
      </c>
      <c r="Q3945">
        <f>O3945*_xlfn.XLOOKUP(K3945,AM:AM,AO:AO)</f>
        <v>1187.7587999999998</v>
      </c>
      <c r="R3945" t="str">
        <f>_xlfn.XLOOKUP(E3945,AF:AF,AG:AG)</f>
        <v>MANDARIN ORIENTAL RITZ MADRID</v>
      </c>
      <c r="S3945" t="str">
        <f>_xlfn.XLOOKUP(E3945,AF:AF,AI:AI)</f>
        <v>Spain</v>
      </c>
      <c r="T3945">
        <f>WEEKNUM(G3945)</f>
        <v>31</v>
      </c>
      <c r="U3945">
        <f>YEAR(G3945)</f>
        <v>2025</v>
      </c>
      <c r="V3945" s="117">
        <f>IFERROR(Q3945/N3945,"0")</f>
        <v>0.10699373040752351</v>
      </c>
    </row>
    <row r="3946" spans="1:22">
      <c r="A3946" t="str">
        <f>_xlfn.XLOOKUP(D3946,BN:BN,BO:BO)</f>
        <v>México</v>
      </c>
      <c r="B3946" t="s">
        <v>25</v>
      </c>
      <c r="C3946">
        <v>608</v>
      </c>
      <c r="D3946" t="str">
        <f>_xlfn.XLOOKUP(C3946,BH:BH,BI:BI)</f>
        <v>VivianaS</v>
      </c>
      <c r="E3946">
        <v>27647</v>
      </c>
      <c r="F3946" t="s">
        <v>4397</v>
      </c>
      <c r="G3946" s="63">
        <v>45907</v>
      </c>
      <c r="H3946" s="63">
        <v>45910</v>
      </c>
      <c r="I3946" t="s">
        <v>376</v>
      </c>
      <c r="J3946" t="str">
        <f>_xlfn.XLOOKUP(I3946,AS:AS,AU:AU)</f>
        <v>Hotel</v>
      </c>
      <c r="K3946" t="s">
        <v>27</v>
      </c>
      <c r="L3946">
        <v>7395</v>
      </c>
      <c r="M3946">
        <f>L3946*_xlfn.XLOOKUP(K3946,AM:AM,AN:AN)</f>
        <v>7395</v>
      </c>
      <c r="N3946">
        <f>L3946*_xlfn.XLOOKUP(K3946,AM:AM,AO:AO)</f>
        <v>8578.1999999999989</v>
      </c>
      <c r="O3946">
        <v>739.5</v>
      </c>
      <c r="P3946">
        <f>O3946*_xlfn.XLOOKUP(K3946,AM:AM,AN:AN)</f>
        <v>739.5</v>
      </c>
      <c r="Q3946">
        <f>O3946*_xlfn.XLOOKUP(K3946,AM:AM,AO:AO)</f>
        <v>857.81999999999994</v>
      </c>
      <c r="R3946" t="str">
        <f>_xlfn.XLOOKUP(E3946,AF:AF,AG:AG)</f>
        <v>FOUR SEASONS HOTEL FIRENZE</v>
      </c>
      <c r="S3946" t="str">
        <f>_xlfn.XLOOKUP(E3946,AF:AF,AI:AI)</f>
        <v>Italy</v>
      </c>
      <c r="T3946">
        <f>WEEKNUM(G3946)</f>
        <v>37</v>
      </c>
      <c r="U3946">
        <f>YEAR(G3946)</f>
        <v>2025</v>
      </c>
      <c r="V3946" s="117">
        <f>IFERROR(Q3946/N3946,"0")</f>
        <v>0.1</v>
      </c>
    </row>
    <row r="3947" spans="1:22">
      <c r="A3947" t="str">
        <f>_xlfn.XLOOKUP(D3947,BN:BN,BO:BO)</f>
        <v>México</v>
      </c>
      <c r="B3947" t="s">
        <v>25</v>
      </c>
      <c r="C3947">
        <v>609</v>
      </c>
      <c r="D3947" t="str">
        <f>_xlfn.XLOOKUP(C3947,BH:BH,BI:BI)</f>
        <v>RocioZ</v>
      </c>
      <c r="E3947">
        <v>28934</v>
      </c>
      <c r="F3947" t="s">
        <v>4398</v>
      </c>
      <c r="G3947" s="63">
        <v>45940</v>
      </c>
      <c r="H3947" t="s">
        <v>218</v>
      </c>
      <c r="I3947" t="s">
        <v>366</v>
      </c>
      <c r="J3947" t="str">
        <f>_xlfn.XLOOKUP(I3947,AS:AS,AU:AU)</f>
        <v>Vuelos</v>
      </c>
      <c r="K3947" t="s">
        <v>33</v>
      </c>
      <c r="L3947">
        <v>6054.36</v>
      </c>
      <c r="M3947">
        <f>L3947*_xlfn.XLOOKUP(K3947,AM:AM,AN:AN)</f>
        <v>5206.7495999999992</v>
      </c>
      <c r="N3947">
        <f>L3947*_xlfn.XLOOKUP(K3947,AM:AM,AO:AO)</f>
        <v>6054.36</v>
      </c>
      <c r="O3947">
        <v>0</v>
      </c>
      <c r="P3947">
        <f>O3947*_xlfn.XLOOKUP(K3947,AM:AM,AN:AN)</f>
        <v>0</v>
      </c>
      <c r="Q3947">
        <f>O3947*_xlfn.XLOOKUP(K3947,AM:AM,AO:AO)</f>
        <v>0</v>
      </c>
      <c r="R3947" t="str">
        <f>_xlfn.XLOOKUP(E3947,AF:AF,AG:AG)</f>
        <v>F1S USA</v>
      </c>
      <c r="S3947" t="str">
        <f>_xlfn.XLOOKUP(E3947,AF:AF,AI:AI)</f>
        <v>United States</v>
      </c>
      <c r="T3947">
        <f>WEEKNUM(G3947)</f>
        <v>41</v>
      </c>
      <c r="U3947">
        <f>YEAR(G3947)</f>
        <v>2025</v>
      </c>
      <c r="V3947" s="117">
        <f>IFERROR(Q3947/N3947,"0")</f>
        <v>0</v>
      </c>
    </row>
    <row r="3948" spans="1:22">
      <c r="A3948" t="str">
        <f>_xlfn.XLOOKUP(D3948,BN:BN,BO:BO)</f>
        <v>México</v>
      </c>
      <c r="B3948" t="s">
        <v>25</v>
      </c>
      <c r="C3948">
        <v>609</v>
      </c>
      <c r="D3948" t="str">
        <f>_xlfn.XLOOKUP(C3948,BH:BH,BI:BI)</f>
        <v>RocioZ</v>
      </c>
      <c r="E3948">
        <v>28934</v>
      </c>
      <c r="F3948" t="s">
        <v>4398</v>
      </c>
      <c r="G3948" s="63">
        <v>45941</v>
      </c>
      <c r="H3948" t="s">
        <v>218</v>
      </c>
      <c r="I3948" t="s">
        <v>366</v>
      </c>
      <c r="J3948" t="str">
        <f>_xlfn.XLOOKUP(I3948,AS:AS,AU:AU)</f>
        <v>Vuelos</v>
      </c>
      <c r="K3948" t="s">
        <v>33</v>
      </c>
      <c r="L3948">
        <v>4433.3</v>
      </c>
      <c r="M3948">
        <f>L3948*_xlfn.XLOOKUP(K3948,AM:AM,AN:AN)</f>
        <v>3812.6379999999999</v>
      </c>
      <c r="N3948">
        <f>L3948*_xlfn.XLOOKUP(K3948,AM:AM,AO:AO)</f>
        <v>4433.3</v>
      </c>
      <c r="O3948">
        <v>0</v>
      </c>
      <c r="P3948">
        <f>O3948*_xlfn.XLOOKUP(K3948,AM:AM,AN:AN)</f>
        <v>0</v>
      </c>
      <c r="Q3948">
        <f>O3948*_xlfn.XLOOKUP(K3948,AM:AM,AO:AO)</f>
        <v>0</v>
      </c>
      <c r="R3948" t="str">
        <f>_xlfn.XLOOKUP(E3948,AF:AF,AG:AG)</f>
        <v>F1S USA</v>
      </c>
      <c r="S3948" t="str">
        <f>_xlfn.XLOOKUP(E3948,AF:AF,AI:AI)</f>
        <v>United States</v>
      </c>
      <c r="T3948">
        <f>WEEKNUM(G3948)</f>
        <v>41</v>
      </c>
      <c r="U3948">
        <f>YEAR(G3948)</f>
        <v>2025</v>
      </c>
      <c r="V3948" s="117">
        <f>IFERROR(Q3948/N3948,"0")</f>
        <v>0</v>
      </c>
    </row>
    <row r="3949" spans="1:22">
      <c r="A3949" t="str">
        <f>_xlfn.XLOOKUP(D3949,BN:BN,BO:BO)</f>
        <v>México</v>
      </c>
      <c r="B3949" t="s">
        <v>25</v>
      </c>
      <c r="C3949">
        <v>609</v>
      </c>
      <c r="D3949" t="str">
        <f>_xlfn.XLOOKUP(C3949,BH:BH,BI:BI)</f>
        <v>RocioZ</v>
      </c>
      <c r="E3949">
        <v>28934</v>
      </c>
      <c r="F3949" t="s">
        <v>4398</v>
      </c>
      <c r="G3949" s="63">
        <v>45954</v>
      </c>
      <c r="H3949" t="s">
        <v>218</v>
      </c>
      <c r="I3949" t="s">
        <v>366</v>
      </c>
      <c r="J3949" t="str">
        <f>_xlfn.XLOOKUP(I3949,AS:AS,AU:AU)</f>
        <v>Vuelos</v>
      </c>
      <c r="K3949" t="s">
        <v>33</v>
      </c>
      <c r="L3949">
        <v>151.93</v>
      </c>
      <c r="M3949">
        <f>L3949*_xlfn.XLOOKUP(K3949,AM:AM,AN:AN)</f>
        <v>130.65979999999999</v>
      </c>
      <c r="N3949">
        <f>L3949*_xlfn.XLOOKUP(K3949,AM:AM,AO:AO)</f>
        <v>151.93</v>
      </c>
      <c r="O3949">
        <v>0</v>
      </c>
      <c r="P3949">
        <f>O3949*_xlfn.XLOOKUP(K3949,AM:AM,AN:AN)</f>
        <v>0</v>
      </c>
      <c r="Q3949">
        <f>O3949*_xlfn.XLOOKUP(K3949,AM:AM,AO:AO)</f>
        <v>0</v>
      </c>
      <c r="R3949" t="str">
        <f>_xlfn.XLOOKUP(E3949,AF:AF,AG:AG)</f>
        <v>F1S USA</v>
      </c>
      <c r="S3949" t="str">
        <f>_xlfn.XLOOKUP(E3949,AF:AF,AI:AI)</f>
        <v>United States</v>
      </c>
      <c r="T3949">
        <f>WEEKNUM(G3949)</f>
        <v>43</v>
      </c>
      <c r="U3949">
        <f>YEAR(G3949)</f>
        <v>2025</v>
      </c>
      <c r="V3949" s="117">
        <f>IFERROR(Q3949/N3949,"0")</f>
        <v>0</v>
      </c>
    </row>
    <row r="3950" spans="1:22">
      <c r="A3950" t="str">
        <f>_xlfn.XLOOKUP(D3950,BN:BN,BO:BO)</f>
        <v>México</v>
      </c>
      <c r="B3950" t="s">
        <v>25</v>
      </c>
      <c r="C3950">
        <v>609</v>
      </c>
      <c r="D3950" t="str">
        <f>_xlfn.XLOOKUP(C3950,BH:BH,BI:BI)</f>
        <v>RocioZ</v>
      </c>
      <c r="E3950">
        <v>28934</v>
      </c>
      <c r="F3950" t="s">
        <v>4398</v>
      </c>
      <c r="G3950" s="63">
        <v>45967</v>
      </c>
      <c r="H3950" s="63" t="s">
        <v>218</v>
      </c>
      <c r="I3950" t="s">
        <v>366</v>
      </c>
      <c r="J3950" t="str">
        <f>_xlfn.XLOOKUP(I3950,AS:AS,AU:AU)</f>
        <v>Vuelos</v>
      </c>
      <c r="K3950" t="s">
        <v>33</v>
      </c>
      <c r="L3950">
        <v>116.53</v>
      </c>
      <c r="M3950">
        <f>L3950*_xlfn.XLOOKUP(K3950,AM:AM,AN:AN)</f>
        <v>100.2158</v>
      </c>
      <c r="N3950">
        <f>L3950*_xlfn.XLOOKUP(K3950,AM:AM,AO:AO)</f>
        <v>116.53</v>
      </c>
      <c r="O3950">
        <v>0</v>
      </c>
      <c r="P3950">
        <f>O3950*_xlfn.XLOOKUP(K3950,AM:AM,AN:AN)</f>
        <v>0</v>
      </c>
      <c r="Q3950">
        <f>O3950*_xlfn.XLOOKUP(K3950,AM:AM,AO:AO)</f>
        <v>0</v>
      </c>
      <c r="R3950" t="str">
        <f>_xlfn.XLOOKUP(E3950,AF:AF,AG:AG)</f>
        <v>F1S USA</v>
      </c>
      <c r="S3950" t="str">
        <f>_xlfn.XLOOKUP(E3950,AF:AF,AI:AI)</f>
        <v>United States</v>
      </c>
      <c r="T3950">
        <f>WEEKNUM(G3950)</f>
        <v>45</v>
      </c>
      <c r="U3950">
        <f>YEAR(G3950)</f>
        <v>2025</v>
      </c>
      <c r="V3950" s="117">
        <f>IFERROR(Q3950/N3950,"0")</f>
        <v>0</v>
      </c>
    </row>
    <row r="3951" spans="1:22">
      <c r="A3951" t="str">
        <f>_xlfn.XLOOKUP(D3951,BN:BN,BO:BO)</f>
        <v>México</v>
      </c>
      <c r="B3951" t="s">
        <v>25</v>
      </c>
      <c r="C3951">
        <v>609</v>
      </c>
      <c r="D3951" t="str">
        <f>_xlfn.XLOOKUP(C3951,BH:BH,BI:BI)</f>
        <v>RocioZ</v>
      </c>
      <c r="E3951">
        <v>0</v>
      </c>
      <c r="F3951" t="s">
        <v>4399</v>
      </c>
      <c r="G3951" s="63">
        <v>45941</v>
      </c>
      <c r="H3951" s="63" t="s">
        <v>218</v>
      </c>
      <c r="I3951" t="s">
        <v>396</v>
      </c>
      <c r="J3951" t="str">
        <f>_xlfn.XLOOKUP(I3951,AS:AS,AU:AU)</f>
        <v>Honorarios</v>
      </c>
      <c r="K3951" t="s">
        <v>33</v>
      </c>
      <c r="L3951">
        <v>185</v>
      </c>
      <c r="M3951">
        <f>L3951*_xlfn.XLOOKUP(K3951,AM:AM,AN:AN)</f>
        <v>159.1</v>
      </c>
      <c r="N3951">
        <f>L3951*_xlfn.XLOOKUP(K3951,AM:AM,AO:AO)</f>
        <v>185</v>
      </c>
      <c r="O3951">
        <v>185</v>
      </c>
      <c r="P3951">
        <f>O3951*_xlfn.XLOOKUP(K3951,AM:AM,AN:AN)</f>
        <v>159.1</v>
      </c>
      <c r="Q3951">
        <f>O3951*_xlfn.XLOOKUP(K3951,AM:AM,AO:AO)</f>
        <v>185</v>
      </c>
      <c r="R3951" t="str">
        <f>_xlfn.XLOOKUP(E3951,AF:AF,AG:AG)</f>
        <v>FEES</v>
      </c>
      <c r="S3951">
        <f>_xlfn.XLOOKUP(E3951,AF:AF,AI:AI)</f>
        <v>0</v>
      </c>
      <c r="T3951">
        <f>WEEKNUM(G3951)</f>
        <v>41</v>
      </c>
      <c r="U3951">
        <f>YEAR(G3951)</f>
        <v>2025</v>
      </c>
      <c r="V3951" s="117">
        <f>IFERROR(Q3951/N3951,"0")</f>
        <v>1</v>
      </c>
    </row>
    <row r="3952" spans="1:22">
      <c r="A3952" t="str">
        <f>_xlfn.XLOOKUP(D3952,BN:BN,BO:BO)</f>
        <v>México</v>
      </c>
      <c r="B3952" t="s">
        <v>25</v>
      </c>
      <c r="C3952">
        <v>609</v>
      </c>
      <c r="D3952" t="str">
        <f>_xlfn.XLOOKUP(C3952,BH:BH,BI:BI)</f>
        <v>RocioZ</v>
      </c>
      <c r="E3952">
        <v>29709</v>
      </c>
      <c r="F3952" t="s">
        <v>4400</v>
      </c>
      <c r="G3952" s="63">
        <v>45942</v>
      </c>
      <c r="H3952" s="63">
        <v>45954</v>
      </c>
      <c r="I3952" t="s">
        <v>364</v>
      </c>
      <c r="J3952" t="str">
        <f>_xlfn.XLOOKUP(I3952,AS:AS,AU:AU)</f>
        <v>DMC</v>
      </c>
      <c r="K3952" t="s">
        <v>33</v>
      </c>
      <c r="L3952">
        <v>23716</v>
      </c>
      <c r="M3952">
        <f>L3952*_xlfn.XLOOKUP(K3952,AM:AM,AN:AN)</f>
        <v>20395.759999999998</v>
      </c>
      <c r="N3952">
        <f>L3952*_xlfn.XLOOKUP(K3952,AM:AM,AO:AO)</f>
        <v>23716</v>
      </c>
      <c r="O3952">
        <v>2419</v>
      </c>
      <c r="P3952">
        <f>O3952*_xlfn.XLOOKUP(K3952,AM:AM,AN:AN)</f>
        <v>2080.34</v>
      </c>
      <c r="Q3952">
        <f>O3952*_xlfn.XLOOKUP(K3952,AM:AM,AO:AO)</f>
        <v>2419</v>
      </c>
      <c r="R3952" t="str">
        <f>_xlfn.XLOOKUP(E3952,AF:AF,AG:AG)</f>
        <v>AMBER TOURS</v>
      </c>
      <c r="S3952" t="str">
        <f>_xlfn.XLOOKUP(E3952,AF:AF,AI:AI)</f>
        <v>India</v>
      </c>
      <c r="T3952">
        <f>WEEKNUM(G3952)</f>
        <v>42</v>
      </c>
      <c r="U3952">
        <f>YEAR(G3952)</f>
        <v>2025</v>
      </c>
      <c r="V3952" s="117">
        <f>IFERROR(Q3952/N3952,"0")</f>
        <v>0.1019986506999494</v>
      </c>
    </row>
    <row r="3953" spans="1:22">
      <c r="A3953" t="str">
        <f>_xlfn.XLOOKUP(D3953,BN:BN,BO:BO)</f>
        <v>México</v>
      </c>
      <c r="B3953" t="s">
        <v>25</v>
      </c>
      <c r="C3953">
        <v>609</v>
      </c>
      <c r="D3953" t="str">
        <f>_xlfn.XLOOKUP(C3953,BH:BH,BI:BI)</f>
        <v>RocioZ</v>
      </c>
      <c r="E3953">
        <v>28934</v>
      </c>
      <c r="F3953" t="s">
        <v>4398</v>
      </c>
      <c r="G3953" s="63">
        <v>45940</v>
      </c>
      <c r="H3953" s="63" t="s">
        <v>218</v>
      </c>
      <c r="I3953" t="s">
        <v>366</v>
      </c>
      <c r="J3953" t="str">
        <f>_xlfn.XLOOKUP(I3953,AS:AS,AU:AU)</f>
        <v>Vuelos</v>
      </c>
      <c r="K3953" t="s">
        <v>33</v>
      </c>
      <c r="L3953">
        <v>200</v>
      </c>
      <c r="M3953">
        <f>L3953*_xlfn.XLOOKUP(K3953,AM:AM,AN:AN)</f>
        <v>172</v>
      </c>
      <c r="N3953">
        <f>L3953*_xlfn.XLOOKUP(K3953,AM:AM,AO:AO)</f>
        <v>200</v>
      </c>
      <c r="O3953">
        <v>0</v>
      </c>
      <c r="P3953">
        <f>O3953*_xlfn.XLOOKUP(K3953,AM:AM,AN:AN)</f>
        <v>0</v>
      </c>
      <c r="Q3953">
        <f>O3953*_xlfn.XLOOKUP(K3953,AM:AM,AO:AO)</f>
        <v>0</v>
      </c>
      <c r="R3953" t="str">
        <f>_xlfn.XLOOKUP(E3953,AF:AF,AG:AG)</f>
        <v>F1S USA</v>
      </c>
      <c r="S3953" t="str">
        <f>_xlfn.XLOOKUP(E3953,AF:AF,AI:AI)</f>
        <v>United States</v>
      </c>
      <c r="T3953">
        <f>WEEKNUM(G3953)</f>
        <v>41</v>
      </c>
      <c r="U3953">
        <f>YEAR(G3953)</f>
        <v>2025</v>
      </c>
      <c r="V3953" s="117">
        <f>IFERROR(Q3953/N3953,"0")</f>
        <v>0</v>
      </c>
    </row>
    <row r="3954" spans="1:22">
      <c r="A3954" t="str">
        <f>_xlfn.XLOOKUP(D3954,BN:BN,BO:BO)</f>
        <v>México</v>
      </c>
      <c r="B3954" t="s">
        <v>25</v>
      </c>
      <c r="C3954">
        <v>609</v>
      </c>
      <c r="D3954" t="str">
        <f>_xlfn.XLOOKUP(C3954,BH:BH,BI:BI)</f>
        <v>RocioZ</v>
      </c>
      <c r="E3954">
        <v>0</v>
      </c>
      <c r="F3954" t="s">
        <v>1146</v>
      </c>
      <c r="G3954" s="63">
        <v>45940</v>
      </c>
      <c r="H3954" s="63">
        <v>45954</v>
      </c>
      <c r="I3954" t="s">
        <v>396</v>
      </c>
      <c r="J3954" t="str">
        <f>_xlfn.XLOOKUP(I3954,AS:AS,AU:AU)</f>
        <v>Honorarios</v>
      </c>
      <c r="K3954" t="s">
        <v>33</v>
      </c>
      <c r="L3954">
        <v>35</v>
      </c>
      <c r="M3954">
        <f>L3954*_xlfn.XLOOKUP(K3954,AM:AM,AN:AN)</f>
        <v>30.099999999999998</v>
      </c>
      <c r="N3954">
        <f>L3954*_xlfn.XLOOKUP(K3954,AM:AM,AO:AO)</f>
        <v>35</v>
      </c>
      <c r="O3954">
        <v>35</v>
      </c>
      <c r="P3954">
        <f>O3954*_xlfn.XLOOKUP(K3954,AM:AM,AN:AN)</f>
        <v>30.099999999999998</v>
      </c>
      <c r="Q3954">
        <f>O3954*_xlfn.XLOOKUP(K3954,AM:AM,AO:AO)</f>
        <v>35</v>
      </c>
      <c r="R3954" t="str">
        <f>_xlfn.XLOOKUP(E3954,AF:AF,AG:AG)</f>
        <v>FEES</v>
      </c>
      <c r="S3954">
        <f>_xlfn.XLOOKUP(E3954,AF:AF,AI:AI)</f>
        <v>0</v>
      </c>
      <c r="T3954">
        <f>WEEKNUM(G3954)</f>
        <v>41</v>
      </c>
      <c r="U3954">
        <f>YEAR(G3954)</f>
        <v>2025</v>
      </c>
      <c r="V3954" s="117">
        <f>IFERROR(Q3954/N3954,"0")</f>
        <v>1</v>
      </c>
    </row>
    <row r="3955" spans="1:22">
      <c r="A3955" t="str">
        <f>_xlfn.XLOOKUP(D3955,BN:BN,BO:BO)</f>
        <v>México</v>
      </c>
      <c r="B3955" t="s">
        <v>25</v>
      </c>
      <c r="C3955">
        <v>609</v>
      </c>
      <c r="D3955" t="str">
        <f>_xlfn.XLOOKUP(C3955,BH:BH,BI:BI)</f>
        <v>RocioZ</v>
      </c>
      <c r="E3955">
        <v>28934</v>
      </c>
      <c r="F3955" t="s">
        <v>4401</v>
      </c>
      <c r="G3955" s="63">
        <v>45889</v>
      </c>
      <c r="H3955" s="63" t="s">
        <v>218</v>
      </c>
      <c r="I3955" t="s">
        <v>366</v>
      </c>
      <c r="J3955" t="str">
        <f>_xlfn.XLOOKUP(I3955,AS:AS,AU:AU)</f>
        <v>Vuelos</v>
      </c>
      <c r="K3955" t="s">
        <v>33</v>
      </c>
      <c r="L3955">
        <v>0</v>
      </c>
      <c r="M3955">
        <f>L3955*_xlfn.XLOOKUP(K3955,AM:AM,AN:AN)</f>
        <v>0</v>
      </c>
      <c r="N3955">
        <f>L3955*_xlfn.XLOOKUP(K3955,AM:AM,AO:AO)</f>
        <v>0</v>
      </c>
      <c r="O3955">
        <v>0</v>
      </c>
      <c r="P3955">
        <f>O3955*_xlfn.XLOOKUP(K3955,AM:AM,AN:AN)</f>
        <v>0</v>
      </c>
      <c r="Q3955">
        <f>O3955*_xlfn.XLOOKUP(K3955,AM:AM,AO:AO)</f>
        <v>0</v>
      </c>
      <c r="R3955" t="str">
        <f>_xlfn.XLOOKUP(E3955,AF:AF,AG:AG)</f>
        <v>F1S USA</v>
      </c>
      <c r="S3955" t="str">
        <f>_xlfn.XLOOKUP(E3955,AF:AF,AI:AI)</f>
        <v>United States</v>
      </c>
      <c r="T3955">
        <f>WEEKNUM(G3955)</f>
        <v>34</v>
      </c>
      <c r="U3955">
        <f>YEAR(G3955)</f>
        <v>2025</v>
      </c>
      <c r="V3955" s="117" t="str">
        <f>IFERROR(Q3955/N3955,"0")</f>
        <v>0</v>
      </c>
    </row>
    <row r="3956" spans="1:22">
      <c r="A3956" t="str">
        <f>_xlfn.XLOOKUP(D3956,BN:BN,BO:BO)</f>
        <v>México</v>
      </c>
      <c r="B3956" t="s">
        <v>25</v>
      </c>
      <c r="C3956">
        <v>609</v>
      </c>
      <c r="D3956" t="str">
        <f>_xlfn.XLOOKUP(C3956,BH:BH,BI:BI)</f>
        <v>RocioZ</v>
      </c>
      <c r="E3956">
        <v>28934</v>
      </c>
      <c r="F3956" t="s">
        <v>4398</v>
      </c>
      <c r="G3956" s="63">
        <v>45984</v>
      </c>
      <c r="H3956" s="63" t="s">
        <v>218</v>
      </c>
      <c r="I3956" t="s">
        <v>366</v>
      </c>
      <c r="J3956" t="str">
        <f>_xlfn.XLOOKUP(I3956,AS:AS,AU:AU)</f>
        <v>Vuelos</v>
      </c>
      <c r="K3956" t="s">
        <v>33</v>
      </c>
      <c r="L3956">
        <v>197.16</v>
      </c>
      <c r="M3956">
        <f>L3956*_xlfn.XLOOKUP(K3956,AM:AM,AN:AN)</f>
        <v>169.55760000000001</v>
      </c>
      <c r="N3956">
        <f>L3956*_xlfn.XLOOKUP(K3956,AM:AM,AO:AO)</f>
        <v>197.16</v>
      </c>
      <c r="O3956">
        <v>0</v>
      </c>
      <c r="P3956">
        <f>O3956*_xlfn.XLOOKUP(K3956,AM:AM,AN:AN)</f>
        <v>0</v>
      </c>
      <c r="Q3956">
        <f>O3956*_xlfn.XLOOKUP(K3956,AM:AM,AO:AO)</f>
        <v>0</v>
      </c>
      <c r="R3956" t="str">
        <f>_xlfn.XLOOKUP(E3956,AF:AF,AG:AG)</f>
        <v>F1S USA</v>
      </c>
      <c r="S3956" t="str">
        <f>_xlfn.XLOOKUP(E3956,AF:AF,AI:AI)</f>
        <v>United States</v>
      </c>
      <c r="T3956">
        <f>WEEKNUM(G3956)</f>
        <v>48</v>
      </c>
      <c r="U3956">
        <f>YEAR(G3956)</f>
        <v>2025</v>
      </c>
      <c r="V3956" s="117">
        <f>IFERROR(Q3956/N3956,"0")</f>
        <v>0</v>
      </c>
    </row>
    <row r="3957" spans="1:22">
      <c r="A3957" t="str">
        <f>_xlfn.XLOOKUP(D3957,BN:BN,BO:BO)</f>
        <v>México</v>
      </c>
      <c r="B3957" t="s">
        <v>25</v>
      </c>
      <c r="C3957">
        <v>609</v>
      </c>
      <c r="D3957" t="str">
        <f>_xlfn.XLOOKUP(C3957,BH:BH,BI:BI)</f>
        <v>RocioZ</v>
      </c>
      <c r="E3957">
        <v>0</v>
      </c>
      <c r="F3957" t="s">
        <v>4402</v>
      </c>
      <c r="G3957" s="63">
        <v>45941</v>
      </c>
      <c r="H3957" s="63" t="s">
        <v>218</v>
      </c>
      <c r="I3957" t="s">
        <v>396</v>
      </c>
      <c r="J3957" t="str">
        <f>_xlfn.XLOOKUP(I3957,AS:AS,AU:AU)</f>
        <v>Honorarios</v>
      </c>
      <c r="K3957" t="s">
        <v>33</v>
      </c>
      <c r="L3957">
        <v>30</v>
      </c>
      <c r="M3957">
        <f>L3957*_xlfn.XLOOKUP(K3957,AM:AM,AN:AN)</f>
        <v>25.8</v>
      </c>
      <c r="N3957">
        <f>L3957*_xlfn.XLOOKUP(K3957,AM:AM,AO:AO)</f>
        <v>30</v>
      </c>
      <c r="O3957">
        <v>30</v>
      </c>
      <c r="P3957">
        <f>O3957*_xlfn.XLOOKUP(K3957,AM:AM,AN:AN)</f>
        <v>25.8</v>
      </c>
      <c r="Q3957">
        <f>O3957*_xlfn.XLOOKUP(K3957,AM:AM,AO:AO)</f>
        <v>30</v>
      </c>
      <c r="R3957" t="str">
        <f>_xlfn.XLOOKUP(E3957,AF:AF,AG:AG)</f>
        <v>FEES</v>
      </c>
      <c r="S3957">
        <f>_xlfn.XLOOKUP(E3957,AF:AF,AI:AI)</f>
        <v>0</v>
      </c>
      <c r="T3957">
        <f>WEEKNUM(G3957)</f>
        <v>41</v>
      </c>
      <c r="U3957">
        <f>YEAR(G3957)</f>
        <v>2025</v>
      </c>
      <c r="V3957" s="117">
        <f>IFERROR(Q3957/N3957,"0")</f>
        <v>1</v>
      </c>
    </row>
    <row r="3958" spans="1:22">
      <c r="A3958" t="str">
        <f>_xlfn.XLOOKUP(D3958,BN:BN,BO:BO)</f>
        <v>México</v>
      </c>
      <c r="B3958" t="s">
        <v>25</v>
      </c>
      <c r="C3958">
        <v>610</v>
      </c>
      <c r="D3958" t="str">
        <f>_xlfn.XLOOKUP(C3958,BH:BH,BI:BI)</f>
        <v>VivianaS</v>
      </c>
      <c r="E3958">
        <v>28934</v>
      </c>
      <c r="F3958" t="s">
        <v>4403</v>
      </c>
      <c r="G3958" s="63">
        <v>45928</v>
      </c>
      <c r="H3958" s="63">
        <v>45934</v>
      </c>
      <c r="I3958" t="s">
        <v>366</v>
      </c>
      <c r="J3958" t="str">
        <f>_xlfn.XLOOKUP(I3958,AS:AS,AU:AU)</f>
        <v>Vuelos</v>
      </c>
      <c r="K3958" t="s">
        <v>33</v>
      </c>
      <c r="L3958">
        <v>1113.7</v>
      </c>
      <c r="M3958">
        <f>L3958*_xlfn.XLOOKUP(K3958,AM:AM,AN:AN)</f>
        <v>957.78200000000004</v>
      </c>
      <c r="N3958">
        <f>L3958*_xlfn.XLOOKUP(K3958,AM:AM,AO:AO)</f>
        <v>1113.7</v>
      </c>
      <c r="O3958">
        <v>0</v>
      </c>
      <c r="P3958">
        <f>O3958*_xlfn.XLOOKUP(K3958,AM:AM,AN:AN)</f>
        <v>0</v>
      </c>
      <c r="Q3958">
        <f>O3958*_xlfn.XLOOKUP(K3958,AM:AM,AO:AO)</f>
        <v>0</v>
      </c>
      <c r="R3958" t="str">
        <f>_xlfn.XLOOKUP(E3958,AF:AF,AG:AG)</f>
        <v>F1S USA</v>
      </c>
      <c r="S3958" t="str">
        <f>_xlfn.XLOOKUP(E3958,AF:AF,AI:AI)</f>
        <v>United States</v>
      </c>
      <c r="T3958">
        <f>WEEKNUM(G3958)</f>
        <v>40</v>
      </c>
      <c r="U3958">
        <f>YEAR(G3958)</f>
        <v>2025</v>
      </c>
      <c r="V3958" s="117">
        <f>IFERROR(Q3958/N3958,"0")</f>
        <v>0</v>
      </c>
    </row>
    <row r="3959" spans="1:22">
      <c r="A3959" t="str">
        <f>_xlfn.XLOOKUP(D3959,BN:BN,BO:BO)</f>
        <v>México</v>
      </c>
      <c r="B3959" t="s">
        <v>25</v>
      </c>
      <c r="C3959">
        <v>610</v>
      </c>
      <c r="D3959" t="str">
        <f>_xlfn.XLOOKUP(C3959,BH:BH,BI:BI)</f>
        <v>VivianaS</v>
      </c>
      <c r="E3959">
        <v>28934</v>
      </c>
      <c r="F3959" t="s">
        <v>4404</v>
      </c>
      <c r="G3959" s="63">
        <v>45928</v>
      </c>
      <c r="H3959" s="63">
        <v>45934</v>
      </c>
      <c r="I3959" t="s">
        <v>366</v>
      </c>
      <c r="J3959" t="str">
        <f>_xlfn.XLOOKUP(I3959,AS:AS,AU:AU)</f>
        <v>Vuelos</v>
      </c>
      <c r="K3959" t="s">
        <v>33</v>
      </c>
      <c r="L3959">
        <v>1113.7</v>
      </c>
      <c r="M3959">
        <f>L3959*_xlfn.XLOOKUP(K3959,AM:AM,AN:AN)</f>
        <v>957.78200000000004</v>
      </c>
      <c r="N3959">
        <f>L3959*_xlfn.XLOOKUP(K3959,AM:AM,AO:AO)</f>
        <v>1113.7</v>
      </c>
      <c r="O3959">
        <v>0</v>
      </c>
      <c r="P3959">
        <f>O3959*_xlfn.XLOOKUP(K3959,AM:AM,AN:AN)</f>
        <v>0</v>
      </c>
      <c r="Q3959">
        <f>O3959*_xlfn.XLOOKUP(K3959,AM:AM,AO:AO)</f>
        <v>0</v>
      </c>
      <c r="R3959" t="str">
        <f>_xlfn.XLOOKUP(E3959,AF:AF,AG:AG)</f>
        <v>F1S USA</v>
      </c>
      <c r="S3959" t="str">
        <f>_xlfn.XLOOKUP(E3959,AF:AF,AI:AI)</f>
        <v>United States</v>
      </c>
      <c r="T3959">
        <f>WEEKNUM(G3959)</f>
        <v>40</v>
      </c>
      <c r="U3959">
        <f>YEAR(G3959)</f>
        <v>2025</v>
      </c>
      <c r="V3959" s="117">
        <f>IFERROR(Q3959/N3959,"0")</f>
        <v>0</v>
      </c>
    </row>
    <row r="3960" spans="1:22">
      <c r="A3960" t="str">
        <f>_xlfn.XLOOKUP(D3960,BN:BN,BO:BO)</f>
        <v>México</v>
      </c>
      <c r="B3960" t="s">
        <v>25</v>
      </c>
      <c r="C3960">
        <v>610</v>
      </c>
      <c r="D3960" t="str">
        <f>_xlfn.XLOOKUP(C3960,BH:BH,BI:BI)</f>
        <v>VivianaS</v>
      </c>
      <c r="E3960">
        <v>25704</v>
      </c>
      <c r="F3960" t="s">
        <v>4405</v>
      </c>
      <c r="G3960" s="63">
        <v>45928</v>
      </c>
      <c r="H3960" s="63">
        <v>45931</v>
      </c>
      <c r="I3960" t="s">
        <v>376</v>
      </c>
      <c r="J3960" t="str">
        <f>_xlfn.XLOOKUP(I3960,AS:AS,AU:AU)</f>
        <v>Hotel</v>
      </c>
      <c r="K3960" t="s">
        <v>33</v>
      </c>
      <c r="L3960">
        <v>3534</v>
      </c>
      <c r="M3960">
        <f>L3960*_xlfn.XLOOKUP(K3960,AM:AM,AN:AN)</f>
        <v>3039.24</v>
      </c>
      <c r="N3960">
        <f>L3960*_xlfn.XLOOKUP(K3960,AM:AM,AO:AO)</f>
        <v>3534</v>
      </c>
      <c r="O3960">
        <v>376.76</v>
      </c>
      <c r="P3960">
        <f>O3960*_xlfn.XLOOKUP(K3960,AM:AM,AN:AN)</f>
        <v>324.0136</v>
      </c>
      <c r="Q3960">
        <f>O3960*_xlfn.XLOOKUP(K3960,AM:AM,AO:AO)</f>
        <v>376.76</v>
      </c>
      <c r="R3960" t="str">
        <f>_xlfn.XLOOKUP(E3960,AF:AF,AG:AG)</f>
        <v>ROSEWOOD VIENNA</v>
      </c>
      <c r="S3960" t="str">
        <f>_xlfn.XLOOKUP(E3960,AF:AF,AI:AI)</f>
        <v>Austria</v>
      </c>
      <c r="T3960">
        <f>WEEKNUM(G3960)</f>
        <v>40</v>
      </c>
      <c r="U3960">
        <f>YEAR(G3960)</f>
        <v>2025</v>
      </c>
      <c r="V3960" s="117">
        <f>IFERROR(Q3960/N3960,"0")</f>
        <v>0.10661007357102434</v>
      </c>
    </row>
    <row r="3961" spans="1:22">
      <c r="A3961" t="str">
        <f>_xlfn.XLOOKUP(D3961,BN:BN,BO:BO)</f>
        <v>México</v>
      </c>
      <c r="B3961" t="s">
        <v>25</v>
      </c>
      <c r="C3961">
        <v>610</v>
      </c>
      <c r="D3961" t="str">
        <f>_xlfn.XLOOKUP(C3961,BH:BH,BI:BI)</f>
        <v>VivianaS</v>
      </c>
      <c r="E3961">
        <v>23965</v>
      </c>
      <c r="F3961" t="s">
        <v>4405</v>
      </c>
      <c r="G3961" s="63">
        <v>45931</v>
      </c>
      <c r="H3961" s="63">
        <v>45934</v>
      </c>
      <c r="I3961" t="s">
        <v>376</v>
      </c>
      <c r="J3961" t="str">
        <f>_xlfn.XLOOKUP(I3961,AS:AS,AU:AU)</f>
        <v>Hotel</v>
      </c>
      <c r="K3961" t="s">
        <v>33</v>
      </c>
      <c r="L3961">
        <v>2527</v>
      </c>
      <c r="M3961">
        <f>L3961*_xlfn.XLOOKUP(K3961,AM:AM,AN:AN)</f>
        <v>2173.2199999999998</v>
      </c>
      <c r="N3961">
        <f>L3961*_xlfn.XLOOKUP(K3961,AM:AM,AO:AO)</f>
        <v>2527</v>
      </c>
      <c r="O3961">
        <v>233.08</v>
      </c>
      <c r="P3961">
        <f>O3961*_xlfn.XLOOKUP(K3961,AM:AM,AN:AN)</f>
        <v>200.44880000000001</v>
      </c>
      <c r="Q3961">
        <f>O3961*_xlfn.XLOOKUP(K3961,AM:AM,AO:AO)</f>
        <v>233.08</v>
      </c>
      <c r="R3961" t="str">
        <f>_xlfn.XLOOKUP(E3961,AF:AF,AG:AG)</f>
        <v>FOUR SEASONS HOTEL GRESHAM PALACE BUDAPEST</v>
      </c>
      <c r="S3961" t="str">
        <f>_xlfn.XLOOKUP(E3961,AF:AF,AI:AI)</f>
        <v>Hungary</v>
      </c>
      <c r="T3961">
        <f>WEEKNUM(G3961)</f>
        <v>40</v>
      </c>
      <c r="U3961">
        <f>YEAR(G3961)</f>
        <v>2025</v>
      </c>
      <c r="V3961" s="117">
        <f>IFERROR(Q3961/N3961,"0")</f>
        <v>9.2235852789869413E-2</v>
      </c>
    </row>
    <row r="3962" spans="1:22">
      <c r="A3962" t="str">
        <f>_xlfn.XLOOKUP(D3962,BN:BN,BO:BO)</f>
        <v>México</v>
      </c>
      <c r="B3962" t="s">
        <v>25</v>
      </c>
      <c r="C3962">
        <v>610</v>
      </c>
      <c r="D3962" t="str">
        <f>_xlfn.XLOOKUP(C3962,BH:BH,BI:BI)</f>
        <v>VivianaS</v>
      </c>
      <c r="E3962">
        <v>0</v>
      </c>
      <c r="F3962" t="s">
        <v>4406</v>
      </c>
      <c r="G3962" s="63">
        <v>45928</v>
      </c>
      <c r="H3962" s="63">
        <v>45934</v>
      </c>
      <c r="I3962" t="s">
        <v>396</v>
      </c>
      <c r="J3962" t="str">
        <f>_xlfn.XLOOKUP(I3962,AS:AS,AU:AU)</f>
        <v>Honorarios</v>
      </c>
      <c r="K3962" t="s">
        <v>33</v>
      </c>
      <c r="L3962">
        <v>70</v>
      </c>
      <c r="M3962">
        <f>L3962*_xlfn.XLOOKUP(K3962,AM:AM,AN:AN)</f>
        <v>60.199999999999996</v>
      </c>
      <c r="N3962">
        <f>L3962*_xlfn.XLOOKUP(K3962,AM:AM,AO:AO)</f>
        <v>70</v>
      </c>
      <c r="O3962">
        <v>70</v>
      </c>
      <c r="P3962">
        <f>O3962*_xlfn.XLOOKUP(K3962,AM:AM,AN:AN)</f>
        <v>60.199999999999996</v>
      </c>
      <c r="Q3962">
        <f>O3962*_xlfn.XLOOKUP(K3962,AM:AM,AO:AO)</f>
        <v>70</v>
      </c>
      <c r="R3962" t="str">
        <f>_xlfn.XLOOKUP(E3962,AF:AF,AG:AG)</f>
        <v>FEES</v>
      </c>
      <c r="S3962">
        <f>_xlfn.XLOOKUP(E3962,AF:AF,AI:AI)</f>
        <v>0</v>
      </c>
      <c r="T3962">
        <f>WEEKNUM(G3962)</f>
        <v>40</v>
      </c>
      <c r="U3962">
        <f>YEAR(G3962)</f>
        <v>2025</v>
      </c>
      <c r="V3962" s="117">
        <f>IFERROR(Q3962/N3962,"0")</f>
        <v>1</v>
      </c>
    </row>
    <row r="3963" spans="1:22">
      <c r="A3963" t="str">
        <f>_xlfn.XLOOKUP(D3963,BN:BN,BO:BO)</f>
        <v>México</v>
      </c>
      <c r="B3963" t="s">
        <v>25</v>
      </c>
      <c r="C3963">
        <v>610</v>
      </c>
      <c r="D3963" t="str">
        <f>_xlfn.XLOOKUP(C3963,BH:BH,BI:BI)</f>
        <v>VivianaS</v>
      </c>
      <c r="E3963">
        <v>28934</v>
      </c>
      <c r="F3963" t="s">
        <v>4407</v>
      </c>
      <c r="G3963" s="63">
        <v>45928</v>
      </c>
      <c r="H3963" s="63">
        <v>45934</v>
      </c>
      <c r="I3963" t="s">
        <v>366</v>
      </c>
      <c r="J3963" t="str">
        <f>_xlfn.XLOOKUP(I3963,AS:AS,AU:AU)</f>
        <v>Vuelos</v>
      </c>
      <c r="K3963" t="s">
        <v>33</v>
      </c>
      <c r="L3963">
        <v>25.8</v>
      </c>
      <c r="M3963">
        <f>L3963*_xlfn.XLOOKUP(K3963,AM:AM,AN:AN)</f>
        <v>22.187999999999999</v>
      </c>
      <c r="N3963">
        <f>L3963*_xlfn.XLOOKUP(K3963,AM:AM,AO:AO)</f>
        <v>25.8</v>
      </c>
      <c r="O3963">
        <v>0</v>
      </c>
      <c r="P3963">
        <f>O3963*_xlfn.XLOOKUP(K3963,AM:AM,AN:AN)</f>
        <v>0</v>
      </c>
      <c r="Q3963">
        <f>O3963*_xlfn.XLOOKUP(K3963,AM:AM,AO:AO)</f>
        <v>0</v>
      </c>
      <c r="R3963" t="str">
        <f>_xlfn.XLOOKUP(E3963,AF:AF,AG:AG)</f>
        <v>F1S USA</v>
      </c>
      <c r="S3963" t="str">
        <f>_xlfn.XLOOKUP(E3963,AF:AF,AI:AI)</f>
        <v>United States</v>
      </c>
      <c r="T3963">
        <f>WEEKNUM(G3963)</f>
        <v>40</v>
      </c>
      <c r="U3963">
        <f>YEAR(G3963)</f>
        <v>2025</v>
      </c>
      <c r="V3963" s="117">
        <f>IFERROR(Q3963/N3963,"0")</f>
        <v>0</v>
      </c>
    </row>
    <row r="3964" spans="1:22">
      <c r="A3964" t="str">
        <f>_xlfn.XLOOKUP(D3964,BN:BN,BO:BO)</f>
        <v>México</v>
      </c>
      <c r="B3964" t="s">
        <v>25</v>
      </c>
      <c r="C3964">
        <v>610</v>
      </c>
      <c r="D3964" t="str">
        <f>_xlfn.XLOOKUP(C3964,BH:BH,BI:BI)</f>
        <v>VivianaS</v>
      </c>
      <c r="E3964">
        <v>28934</v>
      </c>
      <c r="F3964" t="s">
        <v>4408</v>
      </c>
      <c r="G3964" s="63">
        <v>45928</v>
      </c>
      <c r="H3964" s="63">
        <v>45934</v>
      </c>
      <c r="I3964" t="s">
        <v>366</v>
      </c>
      <c r="J3964" t="str">
        <f>_xlfn.XLOOKUP(I3964,AS:AS,AU:AU)</f>
        <v>Vuelos</v>
      </c>
      <c r="K3964" t="s">
        <v>33</v>
      </c>
      <c r="L3964">
        <v>25.8</v>
      </c>
      <c r="M3964">
        <f>L3964*_xlfn.XLOOKUP(K3964,AM:AM,AN:AN)</f>
        <v>22.187999999999999</v>
      </c>
      <c r="N3964">
        <f>L3964*_xlfn.XLOOKUP(K3964,AM:AM,AO:AO)</f>
        <v>25.8</v>
      </c>
      <c r="O3964">
        <v>0</v>
      </c>
      <c r="P3964">
        <f>O3964*_xlfn.XLOOKUP(K3964,AM:AM,AN:AN)</f>
        <v>0</v>
      </c>
      <c r="Q3964">
        <f>O3964*_xlfn.XLOOKUP(K3964,AM:AM,AO:AO)</f>
        <v>0</v>
      </c>
      <c r="R3964" t="str">
        <f>_xlfn.XLOOKUP(E3964,AF:AF,AG:AG)</f>
        <v>F1S USA</v>
      </c>
      <c r="S3964" t="str">
        <f>_xlfn.XLOOKUP(E3964,AF:AF,AI:AI)</f>
        <v>United States</v>
      </c>
      <c r="T3964">
        <f>WEEKNUM(G3964)</f>
        <v>40</v>
      </c>
      <c r="U3964">
        <f>YEAR(G3964)</f>
        <v>2025</v>
      </c>
      <c r="V3964" s="117">
        <f>IFERROR(Q3964/N3964,"0")</f>
        <v>0</v>
      </c>
    </row>
    <row r="3965" spans="1:22">
      <c r="A3965" t="str">
        <f>_xlfn.XLOOKUP(D3965,BN:BN,BO:BO)</f>
        <v>México</v>
      </c>
      <c r="B3965" t="s">
        <v>25</v>
      </c>
      <c r="C3965">
        <v>610</v>
      </c>
      <c r="D3965" t="str">
        <f>_xlfn.XLOOKUP(C3965,BH:BH,BI:BI)</f>
        <v>VivianaS</v>
      </c>
      <c r="E3965">
        <v>28934</v>
      </c>
      <c r="F3965" t="s">
        <v>4409</v>
      </c>
      <c r="G3965" s="63">
        <v>45928</v>
      </c>
      <c r="H3965" s="63">
        <v>45934</v>
      </c>
      <c r="I3965" t="s">
        <v>366</v>
      </c>
      <c r="J3965" t="str">
        <f>_xlfn.XLOOKUP(I3965,AS:AS,AU:AU)</f>
        <v>Vuelos</v>
      </c>
      <c r="K3965" t="s">
        <v>33</v>
      </c>
      <c r="L3965">
        <v>274</v>
      </c>
      <c r="M3965">
        <f>L3965*_xlfn.XLOOKUP(K3965,AM:AM,AN:AN)</f>
        <v>235.64</v>
      </c>
      <c r="N3965">
        <f>L3965*_xlfn.XLOOKUP(K3965,AM:AM,AO:AO)</f>
        <v>274</v>
      </c>
      <c r="O3965">
        <v>0</v>
      </c>
      <c r="P3965">
        <f>O3965*_xlfn.XLOOKUP(K3965,AM:AM,AN:AN)</f>
        <v>0</v>
      </c>
      <c r="Q3965">
        <f>O3965*_xlfn.XLOOKUP(K3965,AM:AM,AO:AO)</f>
        <v>0</v>
      </c>
      <c r="R3965" t="str">
        <f>_xlfn.XLOOKUP(E3965,AF:AF,AG:AG)</f>
        <v>F1S USA</v>
      </c>
      <c r="S3965" t="str">
        <f>_xlfn.XLOOKUP(E3965,AF:AF,AI:AI)</f>
        <v>United States</v>
      </c>
      <c r="T3965">
        <f>WEEKNUM(G3965)</f>
        <v>40</v>
      </c>
      <c r="U3965">
        <f>YEAR(G3965)</f>
        <v>2025</v>
      </c>
      <c r="V3965" s="117">
        <f>IFERROR(Q3965/N3965,"0")</f>
        <v>0</v>
      </c>
    </row>
    <row r="3966" spans="1:22">
      <c r="A3966" t="str">
        <f>_xlfn.XLOOKUP(D3966,BN:BN,BO:BO)</f>
        <v>México</v>
      </c>
      <c r="B3966" t="s">
        <v>25</v>
      </c>
      <c r="C3966">
        <v>610</v>
      </c>
      <c r="D3966" t="str">
        <f>_xlfn.XLOOKUP(C3966,BH:BH,BI:BI)</f>
        <v>VivianaS</v>
      </c>
      <c r="E3966">
        <v>28934</v>
      </c>
      <c r="F3966" t="s">
        <v>4410</v>
      </c>
      <c r="G3966" s="63">
        <v>45928</v>
      </c>
      <c r="H3966" s="63">
        <v>45934</v>
      </c>
      <c r="I3966" t="s">
        <v>366</v>
      </c>
      <c r="J3966" t="str">
        <f>_xlfn.XLOOKUP(I3966,AS:AS,AU:AU)</f>
        <v>Vuelos</v>
      </c>
      <c r="K3966" t="s">
        <v>33</v>
      </c>
      <c r="L3966">
        <v>274</v>
      </c>
      <c r="M3966">
        <f>L3966*_xlfn.XLOOKUP(K3966,AM:AM,AN:AN)</f>
        <v>235.64</v>
      </c>
      <c r="N3966">
        <f>L3966*_xlfn.XLOOKUP(K3966,AM:AM,AO:AO)</f>
        <v>274</v>
      </c>
      <c r="O3966">
        <v>0</v>
      </c>
      <c r="P3966">
        <f>O3966*_xlfn.XLOOKUP(K3966,AM:AM,AN:AN)</f>
        <v>0</v>
      </c>
      <c r="Q3966">
        <f>O3966*_xlfn.XLOOKUP(K3966,AM:AM,AO:AO)</f>
        <v>0</v>
      </c>
      <c r="R3966" t="str">
        <f>_xlfn.XLOOKUP(E3966,AF:AF,AG:AG)</f>
        <v>F1S USA</v>
      </c>
      <c r="S3966" t="str">
        <f>_xlfn.XLOOKUP(E3966,AF:AF,AI:AI)</f>
        <v>United States</v>
      </c>
      <c r="T3966">
        <f>WEEKNUM(G3966)</f>
        <v>40</v>
      </c>
      <c r="U3966">
        <f>YEAR(G3966)</f>
        <v>2025</v>
      </c>
      <c r="V3966" s="117">
        <f>IFERROR(Q3966/N3966,"0")</f>
        <v>0</v>
      </c>
    </row>
    <row r="3967" spans="1:22">
      <c r="A3967" t="e">
        <f>_xlfn.XLOOKUP(D3967,BN:BN,BO:BO)</f>
        <v>#N/A</v>
      </c>
      <c r="B3967" t="s">
        <v>25</v>
      </c>
      <c r="C3967">
        <v>611</v>
      </c>
      <c r="D3967" t="e">
        <f>_xlfn.XLOOKUP(C3967,BH:BH,BI:BI)</f>
        <v>#N/A</v>
      </c>
      <c r="E3967">
        <v>0</v>
      </c>
      <c r="F3967" t="s">
        <v>1290</v>
      </c>
      <c r="G3967" s="63">
        <v>45907</v>
      </c>
      <c r="H3967" s="63">
        <v>45957</v>
      </c>
      <c r="I3967" t="s">
        <v>396</v>
      </c>
      <c r="J3967" t="str">
        <f>_xlfn.XLOOKUP(I3967,AS:AS,AU:AU)</f>
        <v>Honorarios</v>
      </c>
      <c r="K3967" t="s">
        <v>33</v>
      </c>
      <c r="L3967">
        <v>70</v>
      </c>
      <c r="M3967">
        <f>L3967*_xlfn.XLOOKUP(K3967,AM:AM,AN:AN)</f>
        <v>60.199999999999996</v>
      </c>
      <c r="N3967">
        <f>L3967*_xlfn.XLOOKUP(K3967,AM:AM,AO:AO)</f>
        <v>70</v>
      </c>
      <c r="O3967">
        <v>70</v>
      </c>
      <c r="P3967">
        <f>O3967*_xlfn.XLOOKUP(K3967,AM:AM,AN:AN)</f>
        <v>60.199999999999996</v>
      </c>
      <c r="Q3967">
        <f>O3967*_xlfn.XLOOKUP(K3967,AM:AM,AO:AO)</f>
        <v>70</v>
      </c>
      <c r="R3967" t="str">
        <f>_xlfn.XLOOKUP(E3967,AF:AF,AG:AG)</f>
        <v>FEES</v>
      </c>
      <c r="S3967">
        <f>_xlfn.XLOOKUP(E3967,AF:AF,AI:AI)</f>
        <v>0</v>
      </c>
      <c r="T3967">
        <f>WEEKNUM(G3967)</f>
        <v>37</v>
      </c>
      <c r="U3967">
        <f>YEAR(G3967)</f>
        <v>2025</v>
      </c>
      <c r="V3967" s="117">
        <f>IFERROR(Q3967/N3967,"0")</f>
        <v>1</v>
      </c>
    </row>
    <row r="3968" spans="1:22">
      <c r="A3968" t="e">
        <f>_xlfn.XLOOKUP(D3968,BN:BN,BO:BO)</f>
        <v>#N/A</v>
      </c>
      <c r="B3968" t="s">
        <v>25</v>
      </c>
      <c r="C3968">
        <v>612</v>
      </c>
      <c r="D3968" t="e">
        <f>_xlfn.XLOOKUP(C3968,BH:BH,BI:BI)</f>
        <v>#N/A</v>
      </c>
      <c r="E3968">
        <v>29709</v>
      </c>
      <c r="F3968" t="s">
        <v>4411</v>
      </c>
      <c r="G3968" s="63">
        <v>45941</v>
      </c>
      <c r="H3968" s="63">
        <v>45966</v>
      </c>
      <c r="I3968" t="s">
        <v>366</v>
      </c>
      <c r="J3968" t="str">
        <f>_xlfn.XLOOKUP(I3968,AS:AS,AU:AU)</f>
        <v>Vuelos</v>
      </c>
      <c r="K3968" t="s">
        <v>33</v>
      </c>
      <c r="L3968">
        <v>5966</v>
      </c>
      <c r="M3968">
        <f>L3968*_xlfn.XLOOKUP(K3968,AM:AM,AN:AN)</f>
        <v>5130.76</v>
      </c>
      <c r="N3968">
        <f>L3968*_xlfn.XLOOKUP(K3968,AM:AM,AO:AO)</f>
        <v>5966</v>
      </c>
      <c r="O3968">
        <v>0</v>
      </c>
      <c r="P3968">
        <f>O3968*_xlfn.XLOOKUP(K3968,AM:AM,AN:AN)</f>
        <v>0</v>
      </c>
      <c r="Q3968">
        <f>O3968*_xlfn.XLOOKUP(K3968,AM:AM,AO:AO)</f>
        <v>0</v>
      </c>
      <c r="R3968" t="str">
        <f>_xlfn.XLOOKUP(E3968,AF:AF,AG:AG)</f>
        <v>AMBER TOURS</v>
      </c>
      <c r="S3968" t="str">
        <f>_xlfn.XLOOKUP(E3968,AF:AF,AI:AI)</f>
        <v>India</v>
      </c>
      <c r="T3968">
        <f>WEEKNUM(G3968)</f>
        <v>41</v>
      </c>
      <c r="U3968">
        <f>YEAR(G3968)</f>
        <v>2025</v>
      </c>
      <c r="V3968" s="117">
        <f>IFERROR(Q3968/N3968,"0")</f>
        <v>0</v>
      </c>
    </row>
    <row r="3969" spans="1:22">
      <c r="A3969" t="str">
        <f>_xlfn.XLOOKUP(D3969,BN:BN,BO:BO)</f>
        <v>México</v>
      </c>
      <c r="B3969" t="s">
        <v>25</v>
      </c>
      <c r="C3969">
        <v>613</v>
      </c>
      <c r="D3969" t="str">
        <f>_xlfn.XLOOKUP(C3969,BH:BH,BI:BI)</f>
        <v>RocioZ</v>
      </c>
      <c r="E3969">
        <v>28531</v>
      </c>
      <c r="F3969" t="s">
        <v>1604</v>
      </c>
      <c r="G3969" s="63">
        <v>45952</v>
      </c>
      <c r="H3969" s="63">
        <v>45963</v>
      </c>
      <c r="I3969" t="s">
        <v>389</v>
      </c>
      <c r="J3969" t="str">
        <f>_xlfn.XLOOKUP(I3969,AS:AS,AU:AU)</f>
        <v>Crucero</v>
      </c>
      <c r="K3969" t="s">
        <v>33</v>
      </c>
      <c r="L3969">
        <v>18638.25</v>
      </c>
      <c r="M3969">
        <f>L3969*_xlfn.XLOOKUP(K3969,AM:AM,AN:AN)</f>
        <v>16028.895</v>
      </c>
      <c r="N3969">
        <f>L3969*_xlfn.XLOOKUP(K3969,AM:AM,AO:AO)</f>
        <v>18638.25</v>
      </c>
      <c r="O3969">
        <v>3727.65</v>
      </c>
      <c r="P3969">
        <f>O3969*_xlfn.XLOOKUP(K3969,AM:AM,AN:AN)</f>
        <v>3205.779</v>
      </c>
      <c r="Q3969">
        <f>O3969*_xlfn.XLOOKUP(K3969,AM:AM,AO:AO)</f>
        <v>3727.65</v>
      </c>
      <c r="R3969" t="str">
        <f>_xlfn.XLOOKUP(E3969,AF:AF,AG:AG)</f>
        <v>NAO TRAVEL COLLECTION</v>
      </c>
      <c r="S3969" t="str">
        <f>_xlfn.XLOOKUP(E3969,AF:AF,AI:AI)</f>
        <v>Mexico</v>
      </c>
      <c r="T3969">
        <f>WEEKNUM(G3969)</f>
        <v>43</v>
      </c>
      <c r="U3969">
        <f>YEAR(G3969)</f>
        <v>2025</v>
      </c>
      <c r="V3969" s="117">
        <f>IFERROR(Q3969/N3969,"0")</f>
        <v>0.2</v>
      </c>
    </row>
    <row r="3970" spans="1:22">
      <c r="A3970" t="str">
        <f>_xlfn.XLOOKUP(D3970,BN:BN,BO:BO)</f>
        <v>México</v>
      </c>
      <c r="B3970" t="s">
        <v>25</v>
      </c>
      <c r="C3970">
        <v>614</v>
      </c>
      <c r="D3970" t="str">
        <f>_xlfn.XLOOKUP(C3970,BH:BH,BI:BI)</f>
        <v>MariaJose</v>
      </c>
      <c r="E3970">
        <v>27931</v>
      </c>
      <c r="F3970" t="s">
        <v>4412</v>
      </c>
      <c r="G3970" s="63">
        <v>45918</v>
      </c>
      <c r="H3970" s="63">
        <v>45926</v>
      </c>
      <c r="I3970" t="s">
        <v>376</v>
      </c>
      <c r="J3970" t="str">
        <f>_xlfn.XLOOKUP(I3970,AS:AS,AU:AU)</f>
        <v>Hotel</v>
      </c>
      <c r="K3970" t="s">
        <v>33</v>
      </c>
      <c r="L3970">
        <v>8569.06</v>
      </c>
      <c r="M3970">
        <f>L3970*_xlfn.XLOOKUP(K3970,AM:AM,AN:AN)</f>
        <v>7369.391599999999</v>
      </c>
      <c r="N3970">
        <f>L3970*_xlfn.XLOOKUP(K3970,AM:AM,AO:AO)</f>
        <v>8569.06</v>
      </c>
      <c r="O3970">
        <v>1028.29</v>
      </c>
      <c r="P3970">
        <f>O3970*_xlfn.XLOOKUP(K3970,AM:AM,AN:AN)</f>
        <v>884.32939999999996</v>
      </c>
      <c r="Q3970">
        <f>O3970*_xlfn.XLOOKUP(K3970,AM:AM,AO:AO)</f>
        <v>1028.29</v>
      </c>
      <c r="R3970" t="str">
        <f>_xlfn.XLOOKUP(E3970,AF:AF,AG:AG)</f>
        <v>Bedsonline</v>
      </c>
      <c r="S3970" t="str">
        <f>_xlfn.XLOOKUP(E3970,AF:AF,AI:AI)</f>
        <v>Spain</v>
      </c>
      <c r="T3970">
        <f>WEEKNUM(G3970)</f>
        <v>38</v>
      </c>
      <c r="U3970">
        <f>YEAR(G3970)</f>
        <v>2025</v>
      </c>
      <c r="V3970" s="117">
        <f>IFERROR(Q3970/N3970,"0")</f>
        <v>0.12000032675696051</v>
      </c>
    </row>
    <row r="3971" spans="1:22">
      <c r="A3971" t="str">
        <f>_xlfn.XLOOKUP(D3971,BN:BN,BO:BO)</f>
        <v>México</v>
      </c>
      <c r="B3971" t="s">
        <v>25</v>
      </c>
      <c r="C3971">
        <v>614</v>
      </c>
      <c r="D3971" t="str">
        <f>_xlfn.XLOOKUP(C3971,BH:BH,BI:BI)</f>
        <v>MariaJose</v>
      </c>
      <c r="E3971">
        <v>0</v>
      </c>
      <c r="F3971" t="s">
        <v>4413</v>
      </c>
      <c r="G3971" s="63">
        <v>45918</v>
      </c>
      <c r="H3971" s="63">
        <v>45926</v>
      </c>
      <c r="I3971" t="s">
        <v>396</v>
      </c>
      <c r="J3971" t="str">
        <f>_xlfn.XLOOKUP(I3971,AS:AS,AU:AU)</f>
        <v>Honorarios</v>
      </c>
      <c r="K3971" t="s">
        <v>33</v>
      </c>
      <c r="L3971">
        <v>140</v>
      </c>
      <c r="M3971">
        <f>L3971*_xlfn.XLOOKUP(K3971,AM:AM,AN:AN)</f>
        <v>120.39999999999999</v>
      </c>
      <c r="N3971">
        <f>L3971*_xlfn.XLOOKUP(K3971,AM:AM,AO:AO)</f>
        <v>140</v>
      </c>
      <c r="O3971">
        <v>140</v>
      </c>
      <c r="P3971">
        <f>O3971*_xlfn.XLOOKUP(K3971,AM:AM,AN:AN)</f>
        <v>120.39999999999999</v>
      </c>
      <c r="Q3971">
        <f>O3971*_xlfn.XLOOKUP(K3971,AM:AM,AO:AO)</f>
        <v>140</v>
      </c>
      <c r="R3971" t="str">
        <f>_xlfn.XLOOKUP(E3971,AF:AF,AG:AG)</f>
        <v>FEES</v>
      </c>
      <c r="S3971">
        <f>_xlfn.XLOOKUP(E3971,AF:AF,AI:AI)</f>
        <v>0</v>
      </c>
      <c r="T3971">
        <f>WEEKNUM(G3971)</f>
        <v>38</v>
      </c>
      <c r="U3971">
        <f>YEAR(G3971)</f>
        <v>2025</v>
      </c>
      <c r="V3971" s="117">
        <f>IFERROR(Q3971/N3971,"0")</f>
        <v>1</v>
      </c>
    </row>
    <row r="3972" spans="1:22">
      <c r="A3972" t="str">
        <f>_xlfn.XLOOKUP(D3972,BN:BN,BO:BO)</f>
        <v>México</v>
      </c>
      <c r="B3972" t="s">
        <v>25</v>
      </c>
      <c r="C3972">
        <v>614</v>
      </c>
      <c r="D3972" t="str">
        <f>_xlfn.XLOOKUP(C3972,BH:BH,BI:BI)</f>
        <v>MariaJose</v>
      </c>
      <c r="E3972">
        <v>30572</v>
      </c>
      <c r="F3972" t="s">
        <v>4414</v>
      </c>
      <c r="G3972" s="63">
        <v>45918</v>
      </c>
      <c r="H3972" s="63">
        <v>45926</v>
      </c>
      <c r="I3972" t="s">
        <v>477</v>
      </c>
      <c r="J3972" t="str">
        <f>_xlfn.XLOOKUP(I3972,AS:AS,AU:AU)</f>
        <v>Traslados</v>
      </c>
      <c r="K3972" t="s">
        <v>33</v>
      </c>
      <c r="L3972">
        <v>1424.28</v>
      </c>
      <c r="M3972">
        <f>L3972*_xlfn.XLOOKUP(K3972,AM:AM,AN:AN)</f>
        <v>1224.8807999999999</v>
      </c>
      <c r="N3972">
        <f>L3972*_xlfn.XLOOKUP(K3972,AM:AM,AO:AO)</f>
        <v>1424.28</v>
      </c>
      <c r="O3972">
        <v>27.74</v>
      </c>
      <c r="P3972">
        <f>O3972*_xlfn.XLOOKUP(K3972,AM:AM,AN:AN)</f>
        <v>23.856399999999997</v>
      </c>
      <c r="Q3972">
        <f>O3972*_xlfn.XLOOKUP(K3972,AM:AM,AO:AO)</f>
        <v>27.74</v>
      </c>
      <c r="R3972" t="str">
        <f>_xlfn.XLOOKUP(E3972,AF:AF,AG:AG)</f>
        <v>Rail Europe</v>
      </c>
      <c r="S3972" t="str">
        <f>_xlfn.XLOOKUP(E3972,AF:AF,AI:AI)</f>
        <v>France</v>
      </c>
      <c r="T3972">
        <f>WEEKNUM(G3972)</f>
        <v>38</v>
      </c>
      <c r="U3972">
        <f>YEAR(G3972)</f>
        <v>2025</v>
      </c>
      <c r="V3972" s="117">
        <f>IFERROR(Q3972/N3972,"0")</f>
        <v>1.9476507428314655E-2</v>
      </c>
    </row>
    <row r="3973" spans="1:22">
      <c r="A3973" t="str">
        <f>_xlfn.XLOOKUP(D3973,BN:BN,BO:BO)</f>
        <v>México</v>
      </c>
      <c r="B3973" t="s">
        <v>25</v>
      </c>
      <c r="C3973">
        <v>614</v>
      </c>
      <c r="D3973" t="str">
        <f>_xlfn.XLOOKUP(C3973,BH:BH,BI:BI)</f>
        <v>MariaJose</v>
      </c>
      <c r="E3973">
        <v>0</v>
      </c>
      <c r="F3973" t="s">
        <v>4415</v>
      </c>
      <c r="G3973" s="63">
        <v>45918</v>
      </c>
      <c r="H3973" s="63">
        <v>45926</v>
      </c>
      <c r="I3973" t="s">
        <v>396</v>
      </c>
      <c r="J3973" t="str">
        <f>_xlfn.XLOOKUP(I3973,AS:AS,AU:AU)</f>
        <v>Honorarios</v>
      </c>
      <c r="K3973" t="s">
        <v>33</v>
      </c>
      <c r="L3973">
        <v>979.46</v>
      </c>
      <c r="M3973">
        <f>L3973*_xlfn.XLOOKUP(K3973,AM:AM,AN:AN)</f>
        <v>842.3356</v>
      </c>
      <c r="N3973">
        <f>L3973*_xlfn.XLOOKUP(K3973,AM:AM,AO:AO)</f>
        <v>979.46</v>
      </c>
      <c r="O3973">
        <v>979.46</v>
      </c>
      <c r="P3973">
        <f>O3973*_xlfn.XLOOKUP(K3973,AM:AM,AN:AN)</f>
        <v>842.3356</v>
      </c>
      <c r="Q3973">
        <f>O3973*_xlfn.XLOOKUP(K3973,AM:AM,AO:AO)</f>
        <v>979.46</v>
      </c>
      <c r="R3973" t="str">
        <f>_xlfn.XLOOKUP(E3973,AF:AF,AG:AG)</f>
        <v>FEES</v>
      </c>
      <c r="S3973">
        <f>_xlfn.XLOOKUP(E3973,AF:AF,AI:AI)</f>
        <v>0</v>
      </c>
      <c r="T3973">
        <f>WEEKNUM(G3973)</f>
        <v>38</v>
      </c>
      <c r="U3973">
        <f>YEAR(G3973)</f>
        <v>2025</v>
      </c>
      <c r="V3973" s="117">
        <f>IFERROR(Q3973/N3973,"0")</f>
        <v>1</v>
      </c>
    </row>
    <row r="3974" spans="1:22">
      <c r="A3974" t="str">
        <f>_xlfn.XLOOKUP(D3974,BN:BN,BO:BO)</f>
        <v>México</v>
      </c>
      <c r="B3974" t="s">
        <v>25</v>
      </c>
      <c r="C3974">
        <v>614</v>
      </c>
      <c r="D3974" t="str">
        <f>_xlfn.XLOOKUP(C3974,BH:BH,BI:BI)</f>
        <v>MariaJose</v>
      </c>
      <c r="E3974">
        <v>28934</v>
      </c>
      <c r="F3974" t="s">
        <v>4416</v>
      </c>
      <c r="G3974" s="63">
        <v>45926</v>
      </c>
      <c r="H3974" s="63" t="s">
        <v>218</v>
      </c>
      <c r="I3974" t="s">
        <v>366</v>
      </c>
      <c r="J3974" t="str">
        <f>_xlfn.XLOOKUP(I3974,AS:AS,AU:AU)</f>
        <v>Vuelos</v>
      </c>
      <c r="K3974" t="s">
        <v>33</v>
      </c>
      <c r="L3974">
        <v>346.8</v>
      </c>
      <c r="M3974">
        <f>L3974*_xlfn.XLOOKUP(K3974,AM:AM,AN:AN)</f>
        <v>298.24799999999999</v>
      </c>
      <c r="N3974">
        <f>L3974*_xlfn.XLOOKUP(K3974,AM:AM,AO:AO)</f>
        <v>346.8</v>
      </c>
      <c r="O3974">
        <v>0</v>
      </c>
      <c r="P3974">
        <f>O3974*_xlfn.XLOOKUP(K3974,AM:AM,AN:AN)</f>
        <v>0</v>
      </c>
      <c r="Q3974">
        <f>O3974*_xlfn.XLOOKUP(K3974,AM:AM,AO:AO)</f>
        <v>0</v>
      </c>
      <c r="R3974" t="str">
        <f>_xlfn.XLOOKUP(E3974,AF:AF,AG:AG)</f>
        <v>F1S USA</v>
      </c>
      <c r="S3974" t="str">
        <f>_xlfn.XLOOKUP(E3974,AF:AF,AI:AI)</f>
        <v>United States</v>
      </c>
      <c r="T3974">
        <f>WEEKNUM(G3974)</f>
        <v>39</v>
      </c>
      <c r="U3974">
        <f>YEAR(G3974)</f>
        <v>2025</v>
      </c>
      <c r="V3974" s="117">
        <f>IFERROR(Q3974/N3974,"0")</f>
        <v>0</v>
      </c>
    </row>
    <row r="3975" spans="1:22">
      <c r="A3975" t="str">
        <f>_xlfn.XLOOKUP(D3975,BN:BN,BO:BO)</f>
        <v>México</v>
      </c>
      <c r="B3975" t="s">
        <v>25</v>
      </c>
      <c r="C3975">
        <v>614</v>
      </c>
      <c r="D3975" t="str">
        <f>_xlfn.XLOOKUP(C3975,BH:BH,BI:BI)</f>
        <v>MariaJose</v>
      </c>
      <c r="E3975">
        <v>28934</v>
      </c>
      <c r="F3975" t="s">
        <v>4417</v>
      </c>
      <c r="G3975" s="63">
        <v>45926</v>
      </c>
      <c r="H3975" s="63" t="s">
        <v>218</v>
      </c>
      <c r="I3975" t="s">
        <v>366</v>
      </c>
      <c r="J3975" t="str">
        <f>_xlfn.XLOOKUP(I3975,AS:AS,AU:AU)</f>
        <v>Vuelos</v>
      </c>
      <c r="K3975" t="s">
        <v>33</v>
      </c>
      <c r="L3975">
        <v>346.8</v>
      </c>
      <c r="M3975">
        <f>L3975*_xlfn.XLOOKUP(K3975,AM:AM,AN:AN)</f>
        <v>298.24799999999999</v>
      </c>
      <c r="N3975">
        <f>L3975*_xlfn.XLOOKUP(K3975,AM:AM,AO:AO)</f>
        <v>346.8</v>
      </c>
      <c r="O3975">
        <v>0</v>
      </c>
      <c r="P3975">
        <f>O3975*_xlfn.XLOOKUP(K3975,AM:AM,AN:AN)</f>
        <v>0</v>
      </c>
      <c r="Q3975">
        <f>O3975*_xlfn.XLOOKUP(K3975,AM:AM,AO:AO)</f>
        <v>0</v>
      </c>
      <c r="R3975" t="str">
        <f>_xlfn.XLOOKUP(E3975,AF:AF,AG:AG)</f>
        <v>F1S USA</v>
      </c>
      <c r="S3975" t="str">
        <f>_xlfn.XLOOKUP(E3975,AF:AF,AI:AI)</f>
        <v>United States</v>
      </c>
      <c r="T3975">
        <f>WEEKNUM(G3975)</f>
        <v>39</v>
      </c>
      <c r="U3975">
        <f>YEAR(G3975)</f>
        <v>2025</v>
      </c>
      <c r="V3975" s="117">
        <f>IFERROR(Q3975/N3975,"0")</f>
        <v>0</v>
      </c>
    </row>
    <row r="3976" spans="1:22">
      <c r="A3976" t="str">
        <f>_xlfn.XLOOKUP(D3976,BN:BN,BO:BO)</f>
        <v>México</v>
      </c>
      <c r="B3976" t="s">
        <v>25</v>
      </c>
      <c r="C3976">
        <v>614</v>
      </c>
      <c r="D3976" t="str">
        <f>_xlfn.XLOOKUP(C3976,BH:BH,BI:BI)</f>
        <v>MariaJose</v>
      </c>
      <c r="E3976">
        <v>28934</v>
      </c>
      <c r="F3976" t="s">
        <v>4418</v>
      </c>
      <c r="G3976" s="63">
        <v>45926</v>
      </c>
      <c r="H3976" s="63" t="s">
        <v>218</v>
      </c>
      <c r="I3976" t="s">
        <v>366</v>
      </c>
      <c r="J3976" t="str">
        <f>_xlfn.XLOOKUP(I3976,AS:AS,AU:AU)</f>
        <v>Vuelos</v>
      </c>
      <c r="K3976" t="s">
        <v>33</v>
      </c>
      <c r="L3976">
        <v>346.8</v>
      </c>
      <c r="M3976">
        <f>L3976*_xlfn.XLOOKUP(K3976,AM:AM,AN:AN)</f>
        <v>298.24799999999999</v>
      </c>
      <c r="N3976">
        <f>L3976*_xlfn.XLOOKUP(K3976,AM:AM,AO:AO)</f>
        <v>346.8</v>
      </c>
      <c r="O3976">
        <v>0</v>
      </c>
      <c r="P3976">
        <f>O3976*_xlfn.XLOOKUP(K3976,AM:AM,AN:AN)</f>
        <v>0</v>
      </c>
      <c r="Q3976">
        <f>O3976*_xlfn.XLOOKUP(K3976,AM:AM,AO:AO)</f>
        <v>0</v>
      </c>
      <c r="R3976" t="str">
        <f>_xlfn.XLOOKUP(E3976,AF:AF,AG:AG)</f>
        <v>F1S USA</v>
      </c>
      <c r="S3976" t="str">
        <f>_xlfn.XLOOKUP(E3976,AF:AF,AI:AI)</f>
        <v>United States</v>
      </c>
      <c r="T3976">
        <f>WEEKNUM(G3976)</f>
        <v>39</v>
      </c>
      <c r="U3976">
        <f>YEAR(G3976)</f>
        <v>2025</v>
      </c>
      <c r="V3976" s="117">
        <f>IFERROR(Q3976/N3976,"0")</f>
        <v>0</v>
      </c>
    </row>
    <row r="3977" spans="1:22">
      <c r="A3977" t="str">
        <f>_xlfn.XLOOKUP(D3977,BN:BN,BO:BO)</f>
        <v>México</v>
      </c>
      <c r="B3977" t="s">
        <v>25</v>
      </c>
      <c r="C3977">
        <v>614</v>
      </c>
      <c r="D3977" t="str">
        <f>_xlfn.XLOOKUP(C3977,BH:BH,BI:BI)</f>
        <v>MariaJose</v>
      </c>
      <c r="E3977">
        <v>28934</v>
      </c>
      <c r="F3977" t="s">
        <v>4419</v>
      </c>
      <c r="G3977" s="63">
        <v>45926</v>
      </c>
      <c r="H3977" s="63" t="s">
        <v>218</v>
      </c>
      <c r="I3977" t="s">
        <v>366</v>
      </c>
      <c r="J3977" t="str">
        <f>_xlfn.XLOOKUP(I3977,AS:AS,AU:AU)</f>
        <v>Vuelos</v>
      </c>
      <c r="K3977" t="s">
        <v>33</v>
      </c>
      <c r="L3977">
        <v>346.8</v>
      </c>
      <c r="M3977">
        <f>L3977*_xlfn.XLOOKUP(K3977,AM:AM,AN:AN)</f>
        <v>298.24799999999999</v>
      </c>
      <c r="N3977">
        <f>L3977*_xlfn.XLOOKUP(K3977,AM:AM,AO:AO)</f>
        <v>346.8</v>
      </c>
      <c r="O3977">
        <v>0</v>
      </c>
      <c r="P3977">
        <f>O3977*_xlfn.XLOOKUP(K3977,AM:AM,AN:AN)</f>
        <v>0</v>
      </c>
      <c r="Q3977">
        <f>O3977*_xlfn.XLOOKUP(K3977,AM:AM,AO:AO)</f>
        <v>0</v>
      </c>
      <c r="R3977" t="str">
        <f>_xlfn.XLOOKUP(E3977,AF:AF,AG:AG)</f>
        <v>F1S USA</v>
      </c>
      <c r="S3977" t="str">
        <f>_xlfn.XLOOKUP(E3977,AF:AF,AI:AI)</f>
        <v>United States</v>
      </c>
      <c r="T3977">
        <f>WEEKNUM(G3977)</f>
        <v>39</v>
      </c>
      <c r="U3977">
        <f>YEAR(G3977)</f>
        <v>2025</v>
      </c>
      <c r="V3977" s="117">
        <f>IFERROR(Q3977/N3977,"0")</f>
        <v>0</v>
      </c>
    </row>
    <row r="3978" spans="1:22">
      <c r="A3978" t="str">
        <f>_xlfn.XLOOKUP(D3978,BN:BN,BO:BO)</f>
        <v>México</v>
      </c>
      <c r="B3978" t="s">
        <v>25</v>
      </c>
      <c r="C3978">
        <v>615</v>
      </c>
      <c r="D3978" t="str">
        <f>_xlfn.XLOOKUP(C3978,BH:BH,BI:BI)</f>
        <v>ClaudiaF</v>
      </c>
      <c r="E3978">
        <v>30614</v>
      </c>
      <c r="F3978" t="s">
        <v>4420</v>
      </c>
      <c r="G3978" s="63">
        <v>45930</v>
      </c>
      <c r="H3978" s="63">
        <v>45935</v>
      </c>
      <c r="I3978" t="s">
        <v>376</v>
      </c>
      <c r="J3978" t="str">
        <f>_xlfn.XLOOKUP(I3978,AS:AS,AU:AU)</f>
        <v>Hotel</v>
      </c>
      <c r="K3978" t="s">
        <v>27</v>
      </c>
      <c r="L3978">
        <v>7230</v>
      </c>
      <c r="M3978">
        <f>L3978*_xlfn.XLOOKUP(K3978,AM:AM,AN:AN)</f>
        <v>7230</v>
      </c>
      <c r="N3978">
        <f>L3978*_xlfn.XLOOKUP(K3978,AM:AM,AO:AO)</f>
        <v>8386.7999999999993</v>
      </c>
      <c r="O3978">
        <v>679.72</v>
      </c>
      <c r="P3978">
        <f>O3978*_xlfn.XLOOKUP(K3978,AM:AM,AN:AN)</f>
        <v>679.72</v>
      </c>
      <c r="Q3978">
        <f>O3978*_xlfn.XLOOKUP(K3978,AM:AM,AO:AO)</f>
        <v>788.47519999999997</v>
      </c>
      <c r="R3978" t="str">
        <f>_xlfn.XLOOKUP(E3978,AF:AF,AG:AG)</f>
        <v>VILLA DES PRES</v>
      </c>
      <c r="S3978" t="str">
        <f>_xlfn.XLOOKUP(E3978,AF:AF,AI:AI)</f>
        <v>France</v>
      </c>
      <c r="T3978">
        <f>WEEKNUM(G3978)</f>
        <v>40</v>
      </c>
      <c r="U3978">
        <f>YEAR(G3978)</f>
        <v>2025</v>
      </c>
      <c r="V3978" s="117">
        <f>IFERROR(Q3978/N3978,"0")</f>
        <v>9.4013831258644542E-2</v>
      </c>
    </row>
    <row r="3979" spans="1:22">
      <c r="A3979" t="str">
        <f>_xlfn.XLOOKUP(D3979,BN:BN,BO:BO)</f>
        <v>México</v>
      </c>
      <c r="B3979" t="s">
        <v>25</v>
      </c>
      <c r="C3979">
        <v>616</v>
      </c>
      <c r="D3979" t="str">
        <f>_xlfn.XLOOKUP(C3979,BH:BH,BI:BI)</f>
        <v>VivianaS</v>
      </c>
      <c r="E3979">
        <v>27087</v>
      </c>
      <c r="F3979" t="s">
        <v>4421</v>
      </c>
      <c r="G3979" s="63">
        <v>45870</v>
      </c>
      <c r="H3979" s="63">
        <v>45879</v>
      </c>
      <c r="I3979" t="s">
        <v>471</v>
      </c>
      <c r="J3979" t="str">
        <f>_xlfn.XLOOKUP(I3979,AS:AS,AU:AU)</f>
        <v>Traslados</v>
      </c>
      <c r="K3979" t="s">
        <v>214</v>
      </c>
      <c r="L3979">
        <v>4752</v>
      </c>
      <c r="M3979">
        <f>L3979*_xlfn.XLOOKUP(K3979,AM:AM,AN:AN)</f>
        <v>5084.6400000000003</v>
      </c>
      <c r="N3979">
        <f>L3979*_xlfn.XLOOKUP(K3979,AM:AM,AO:AO)</f>
        <v>5940</v>
      </c>
      <c r="O3979">
        <v>445.99</v>
      </c>
      <c r="P3979">
        <f>O3979*_xlfn.XLOOKUP(K3979,AM:AM,AN:AN)</f>
        <v>477.20930000000004</v>
      </c>
      <c r="Q3979">
        <f>O3979*_xlfn.XLOOKUP(K3979,AM:AM,AO:AO)</f>
        <v>557.48749999999995</v>
      </c>
      <c r="R3979" t="str">
        <f>_xlfn.XLOOKUP(E3979,AF:AF,AG:AG)</f>
        <v>Primerent Exclusive Car Rental</v>
      </c>
      <c r="S3979" t="str">
        <f>_xlfn.XLOOKUP(E3979,AF:AF,AI:AI)</f>
        <v>United Kingdom</v>
      </c>
      <c r="T3979">
        <f>WEEKNUM(G3979)</f>
        <v>31</v>
      </c>
      <c r="U3979">
        <f>YEAR(G3979)</f>
        <v>2025</v>
      </c>
      <c r="V3979" s="117">
        <f>IFERROR(Q3979/N3979,"0")</f>
        <v>9.3853114478114466E-2</v>
      </c>
    </row>
    <row r="3980" spans="1:22">
      <c r="A3980" t="str">
        <f>_xlfn.XLOOKUP(D3980,BN:BN,BO:BO)</f>
        <v>México</v>
      </c>
      <c r="B3980" t="s">
        <v>25</v>
      </c>
      <c r="C3980">
        <v>617</v>
      </c>
      <c r="D3980" t="str">
        <f>_xlfn.XLOOKUP(C3980,BH:BH,BI:BI)</f>
        <v>LucianaE</v>
      </c>
      <c r="E3980">
        <v>24992</v>
      </c>
      <c r="F3980" t="s">
        <v>4422</v>
      </c>
      <c r="G3980" s="63">
        <v>45914</v>
      </c>
      <c r="H3980" s="63">
        <v>45918</v>
      </c>
      <c r="I3980" t="s">
        <v>376</v>
      </c>
      <c r="J3980" t="str">
        <f>_xlfn.XLOOKUP(I3980,AS:AS,AU:AU)</f>
        <v>Hotel</v>
      </c>
      <c r="K3980" t="s">
        <v>33</v>
      </c>
      <c r="L3980">
        <v>2915.89</v>
      </c>
      <c r="M3980">
        <f>L3980*_xlfn.XLOOKUP(K3980,AM:AM,AN:AN)</f>
        <v>2507.6653999999999</v>
      </c>
      <c r="N3980">
        <f>L3980*_xlfn.XLOOKUP(K3980,AM:AM,AO:AO)</f>
        <v>2915.89</v>
      </c>
      <c r="O3980">
        <v>211.78</v>
      </c>
      <c r="P3980">
        <f>O3980*_xlfn.XLOOKUP(K3980,AM:AM,AN:AN)</f>
        <v>182.13079999999999</v>
      </c>
      <c r="Q3980">
        <f>O3980*_xlfn.XLOOKUP(K3980,AM:AM,AO:AO)</f>
        <v>211.78</v>
      </c>
      <c r="R3980" t="str">
        <f>_xlfn.XLOOKUP(E3980,AF:AF,AG:AG)</f>
        <v>CASA POLANCO HOTEL BOUTIQUE</v>
      </c>
      <c r="S3980" t="str">
        <f>_xlfn.XLOOKUP(E3980,AF:AF,AI:AI)</f>
        <v>Mexico</v>
      </c>
      <c r="T3980">
        <f>WEEKNUM(G3980)</f>
        <v>38</v>
      </c>
      <c r="U3980">
        <f>YEAR(G3980)</f>
        <v>2025</v>
      </c>
      <c r="V3980" s="117">
        <f>IFERROR(Q3980/N3980,"0")</f>
        <v>7.2629625946109083E-2</v>
      </c>
    </row>
    <row r="3981" spans="1:22">
      <c r="A3981" t="str">
        <f>_xlfn.XLOOKUP(D3981,BN:BN,BO:BO)</f>
        <v>México</v>
      </c>
      <c r="B3981" t="s">
        <v>25</v>
      </c>
      <c r="C3981">
        <v>617</v>
      </c>
      <c r="D3981" t="str">
        <f>_xlfn.XLOOKUP(C3981,BH:BH,BI:BI)</f>
        <v>LucianaE</v>
      </c>
      <c r="E3981">
        <v>29433</v>
      </c>
      <c r="F3981" t="s">
        <v>4423</v>
      </c>
      <c r="G3981" s="63">
        <v>45918</v>
      </c>
      <c r="H3981" s="63">
        <v>45921</v>
      </c>
      <c r="I3981" t="s">
        <v>376</v>
      </c>
      <c r="J3981" t="str">
        <f>_xlfn.XLOOKUP(I3981,AS:AS,AU:AU)</f>
        <v>Hotel</v>
      </c>
      <c r="K3981" t="s">
        <v>33</v>
      </c>
      <c r="L3981">
        <v>2255.5</v>
      </c>
      <c r="M3981">
        <f>L3981*_xlfn.XLOOKUP(K3981,AM:AM,AN:AN)</f>
        <v>1939.73</v>
      </c>
      <c r="N3981">
        <f>L3981*_xlfn.XLOOKUP(K3981,AM:AM,AO:AO)</f>
        <v>2255.5</v>
      </c>
      <c r="O3981">
        <v>244.64</v>
      </c>
      <c r="P3981">
        <f>O3981*_xlfn.XLOOKUP(K3981,AM:AM,AN:AN)</f>
        <v>210.39039999999997</v>
      </c>
      <c r="Q3981">
        <f>O3981*_xlfn.XLOOKUP(K3981,AM:AM,AO:AO)</f>
        <v>244.64</v>
      </c>
      <c r="R3981" t="str">
        <f>_xlfn.XLOOKUP(E3981,AF:AF,AG:AG)</f>
        <v>ROSEWOOD SAN MIGUEL DE ALLENDE</v>
      </c>
      <c r="S3981" t="str">
        <f>_xlfn.XLOOKUP(E3981,AF:AF,AI:AI)</f>
        <v>Mexico</v>
      </c>
      <c r="T3981">
        <f>WEEKNUM(G3981)</f>
        <v>38</v>
      </c>
      <c r="U3981">
        <f>YEAR(G3981)</f>
        <v>2025</v>
      </c>
      <c r="V3981" s="117">
        <f>IFERROR(Q3981/N3981,"0")</f>
        <v>0.10846375526490799</v>
      </c>
    </row>
    <row r="3982" spans="1:22">
      <c r="A3982" t="str">
        <f>_xlfn.XLOOKUP(D3982,BN:BN,BO:BO)</f>
        <v>México</v>
      </c>
      <c r="B3982" t="s">
        <v>25</v>
      </c>
      <c r="C3982">
        <v>617</v>
      </c>
      <c r="D3982" t="str">
        <f>_xlfn.XLOOKUP(C3982,BH:BH,BI:BI)</f>
        <v>LucianaE</v>
      </c>
      <c r="E3982">
        <v>30689</v>
      </c>
      <c r="F3982" t="s">
        <v>4424</v>
      </c>
      <c r="G3982" s="63">
        <v>45914</v>
      </c>
      <c r="H3982" s="63">
        <v>45918</v>
      </c>
      <c r="I3982" t="s">
        <v>425</v>
      </c>
      <c r="J3982" t="str">
        <f>_xlfn.XLOOKUP(I3982,AS:AS,AU:AU)</f>
        <v>Traslados</v>
      </c>
      <c r="K3982" t="s">
        <v>33</v>
      </c>
      <c r="L3982">
        <v>758</v>
      </c>
      <c r="M3982">
        <f>L3982*_xlfn.XLOOKUP(K3982,AM:AM,AN:AN)</f>
        <v>651.88</v>
      </c>
      <c r="N3982">
        <f>L3982*_xlfn.XLOOKUP(K3982,AM:AM,AO:AO)</f>
        <v>758</v>
      </c>
      <c r="O3982">
        <v>113</v>
      </c>
      <c r="P3982">
        <f>O3982*_xlfn.XLOOKUP(K3982,AM:AM,AN:AN)</f>
        <v>97.179999999999993</v>
      </c>
      <c r="Q3982">
        <f>O3982*_xlfn.XLOOKUP(K3982,AM:AM,AO:AO)</f>
        <v>113</v>
      </c>
      <c r="R3982" t="str">
        <f>_xlfn.XLOOKUP(E3982,AF:AF,AG:AG)</f>
        <v>TLB TRANSFERS</v>
      </c>
      <c r="S3982" t="str">
        <f>_xlfn.XLOOKUP(E3982,AF:AF,AI:AI)</f>
        <v>Mexico</v>
      </c>
      <c r="T3982">
        <f>WEEKNUM(G3982)</f>
        <v>38</v>
      </c>
      <c r="U3982">
        <f>YEAR(G3982)</f>
        <v>2025</v>
      </c>
      <c r="V3982" s="117">
        <f>IFERROR(Q3982/N3982,"0")</f>
        <v>0.14907651715039577</v>
      </c>
    </row>
    <row r="3983" spans="1:22">
      <c r="A3983" t="str">
        <f>_xlfn.XLOOKUP(D3983,BN:BN,BO:BO)</f>
        <v>México</v>
      </c>
      <c r="B3983" t="s">
        <v>25</v>
      </c>
      <c r="C3983">
        <v>617</v>
      </c>
      <c r="D3983" t="str">
        <f>_xlfn.XLOOKUP(C3983,BH:BH,BI:BI)</f>
        <v>LucianaE</v>
      </c>
      <c r="E3983">
        <v>30730</v>
      </c>
      <c r="F3983" t="s">
        <v>4425</v>
      </c>
      <c r="G3983" s="63">
        <v>45921</v>
      </c>
      <c r="H3983" s="63">
        <v>45925</v>
      </c>
      <c r="I3983" t="s">
        <v>425</v>
      </c>
      <c r="J3983" t="str">
        <f>_xlfn.XLOOKUP(I3983,AS:AS,AU:AU)</f>
        <v>Traslados</v>
      </c>
      <c r="K3983" t="s">
        <v>33</v>
      </c>
      <c r="L3983">
        <v>307</v>
      </c>
      <c r="M3983">
        <f>L3983*_xlfn.XLOOKUP(K3983,AM:AM,AN:AN)</f>
        <v>264.02</v>
      </c>
      <c r="N3983">
        <f>L3983*_xlfn.XLOOKUP(K3983,AM:AM,AO:AO)</f>
        <v>307</v>
      </c>
      <c r="O3983">
        <v>42.27</v>
      </c>
      <c r="P3983">
        <f>O3983*_xlfn.XLOOKUP(K3983,AM:AM,AN:AN)</f>
        <v>36.352200000000003</v>
      </c>
      <c r="Q3983">
        <f>O3983*_xlfn.XLOOKUP(K3983,AM:AM,AO:AO)</f>
        <v>42.27</v>
      </c>
      <c r="R3983" t="str">
        <f>_xlfn.XLOOKUP(E3983,AF:AF,AG:AG)</f>
        <v>SERVICIOS AVENTOUR</v>
      </c>
      <c r="S3983" t="str">
        <f>_xlfn.XLOOKUP(E3983,AF:AF,AI:AI)</f>
        <v>Spain</v>
      </c>
      <c r="T3983">
        <f>WEEKNUM(G3983)</f>
        <v>39</v>
      </c>
      <c r="U3983">
        <f>YEAR(G3983)</f>
        <v>2025</v>
      </c>
      <c r="V3983" s="117">
        <f>IFERROR(Q3983/N3983,"0")</f>
        <v>0.13768729641693811</v>
      </c>
    </row>
    <row r="3984" spans="1:22">
      <c r="A3984" t="str">
        <f>_xlfn.XLOOKUP(D3984,BN:BN,BO:BO)</f>
        <v>México</v>
      </c>
      <c r="B3984" t="s">
        <v>25</v>
      </c>
      <c r="C3984">
        <v>617</v>
      </c>
      <c r="D3984" t="str">
        <f>_xlfn.XLOOKUP(C3984,BH:BH,BI:BI)</f>
        <v>LucianaE</v>
      </c>
      <c r="E3984">
        <v>30966</v>
      </c>
      <c r="F3984" t="s">
        <v>4426</v>
      </c>
      <c r="G3984" s="63">
        <v>45916</v>
      </c>
      <c r="H3984" s="63">
        <v>45916</v>
      </c>
      <c r="I3984" t="s">
        <v>376</v>
      </c>
      <c r="J3984" t="str">
        <f>_xlfn.XLOOKUP(I3984,AS:AS,AU:AU)</f>
        <v>Hotel</v>
      </c>
      <c r="K3984" t="s">
        <v>33</v>
      </c>
      <c r="L3984">
        <v>825</v>
      </c>
      <c r="M3984">
        <f>L3984*_xlfn.XLOOKUP(K3984,AM:AM,AN:AN)</f>
        <v>709.5</v>
      </c>
      <c r="N3984">
        <f>L3984*_xlfn.XLOOKUP(K3984,AM:AM,AO:AO)</f>
        <v>825</v>
      </c>
      <c r="O3984">
        <v>95</v>
      </c>
      <c r="P3984">
        <f>O3984*_xlfn.XLOOKUP(K3984,AM:AM,AN:AN)</f>
        <v>81.7</v>
      </c>
      <c r="Q3984">
        <f>O3984*_xlfn.XLOOKUP(K3984,AM:AM,AO:AO)</f>
        <v>95</v>
      </c>
      <c r="R3984" t="str">
        <f>_xlfn.XLOOKUP(E3984,AF:AF,AG:AG)</f>
        <v>ARTS AND FUN</v>
      </c>
      <c r="S3984" t="str">
        <f>_xlfn.XLOOKUP(E3984,AF:AF,AI:AI)</f>
        <v>Mexico</v>
      </c>
      <c r="T3984">
        <f>WEEKNUM(G3984)</f>
        <v>38</v>
      </c>
      <c r="U3984">
        <f>YEAR(G3984)</f>
        <v>2025</v>
      </c>
      <c r="V3984" s="117">
        <f>IFERROR(Q3984/N3984,"0")</f>
        <v>0.11515151515151516</v>
      </c>
    </row>
    <row r="3985" spans="1:22">
      <c r="A3985" t="str">
        <f>_xlfn.XLOOKUP(D3985,BN:BN,BO:BO)</f>
        <v>México</v>
      </c>
      <c r="B3985" t="s">
        <v>25</v>
      </c>
      <c r="C3985">
        <v>618</v>
      </c>
      <c r="D3985" t="str">
        <f>_xlfn.XLOOKUP(C3985,BH:BH,BI:BI)</f>
        <v>MinervaH</v>
      </c>
      <c r="E3985">
        <v>25247</v>
      </c>
      <c r="F3985" t="s">
        <v>774</v>
      </c>
      <c r="G3985" s="63">
        <v>45897</v>
      </c>
      <c r="H3985" s="63">
        <v>45901</v>
      </c>
      <c r="I3985" t="s">
        <v>376</v>
      </c>
      <c r="J3985" t="str">
        <f>_xlfn.XLOOKUP(I3985,AS:AS,AU:AU)</f>
        <v>Hotel</v>
      </c>
      <c r="K3985" t="s">
        <v>27</v>
      </c>
      <c r="L3985">
        <v>1920</v>
      </c>
      <c r="M3985">
        <f>L3985*_xlfn.XLOOKUP(K3985,AM:AM,AN:AN)</f>
        <v>1920</v>
      </c>
      <c r="N3985">
        <f>L3985*_xlfn.XLOOKUP(K3985,AM:AM,AO:AO)</f>
        <v>2227.1999999999998</v>
      </c>
      <c r="O3985">
        <v>192</v>
      </c>
      <c r="P3985">
        <f>O3985*_xlfn.XLOOKUP(K3985,AM:AM,AN:AN)</f>
        <v>192</v>
      </c>
      <c r="Q3985">
        <f>O3985*_xlfn.XLOOKUP(K3985,AM:AM,AO:AO)</f>
        <v>222.71999999999997</v>
      </c>
      <c r="R3985" t="str">
        <f>_xlfn.XLOOKUP(E3985,AF:AF,AG:AG)</f>
        <v>HOTEL FOUGERE</v>
      </c>
      <c r="S3985" t="str">
        <f>_xlfn.XLOOKUP(E3985,AF:AF,AI:AI)</f>
        <v>France</v>
      </c>
      <c r="T3985">
        <f>WEEKNUM(G3985)</f>
        <v>35</v>
      </c>
      <c r="U3985">
        <f>YEAR(G3985)</f>
        <v>2025</v>
      </c>
      <c r="V3985" s="117">
        <f>IFERROR(Q3985/N3985,"0")</f>
        <v>9.9999999999999992E-2</v>
      </c>
    </row>
    <row r="3986" spans="1:22">
      <c r="A3986" t="e">
        <f>_xlfn.XLOOKUP(D3986,BN:BN,BO:BO)</f>
        <v>#N/A</v>
      </c>
      <c r="B3986" t="s">
        <v>25</v>
      </c>
      <c r="C3986">
        <v>619</v>
      </c>
      <c r="D3986" t="e">
        <f>_xlfn.XLOOKUP(C3986,BH:BH,BI:BI)</f>
        <v>#N/A</v>
      </c>
      <c r="E3986">
        <v>29006</v>
      </c>
      <c r="F3986" t="s">
        <v>4427</v>
      </c>
      <c r="G3986" s="63">
        <v>45832</v>
      </c>
      <c r="H3986" s="63">
        <v>45833</v>
      </c>
      <c r="I3986" t="s">
        <v>376</v>
      </c>
      <c r="J3986" t="str">
        <f>_xlfn.XLOOKUP(I3986,AS:AS,AU:AU)</f>
        <v>Hotel</v>
      </c>
      <c r="K3986" t="s">
        <v>202</v>
      </c>
      <c r="L3986">
        <v>1072</v>
      </c>
      <c r="M3986">
        <f>L3986*_xlfn.XLOOKUP(K3986,AM:AM,AN:AN)</f>
        <v>1232.8</v>
      </c>
      <c r="N3986">
        <f>L3986*_xlfn.XLOOKUP(K3986,AM:AM,AO:AO)</f>
        <v>1436.48</v>
      </c>
      <c r="O3986">
        <v>107.2</v>
      </c>
      <c r="P3986">
        <f>O3986*_xlfn.XLOOKUP(K3986,AM:AM,AN:AN)</f>
        <v>123.27999999999999</v>
      </c>
      <c r="Q3986">
        <f>O3986*_xlfn.XLOOKUP(K3986,AM:AM,AO:AO)</f>
        <v>143.64800000000002</v>
      </c>
      <c r="R3986" t="str">
        <f>_xlfn.XLOOKUP(E3986,AF:AF,AG:AG)</f>
        <v>ROSEWOOD LONDON</v>
      </c>
      <c r="S3986" t="str">
        <f>_xlfn.XLOOKUP(E3986,AF:AF,AI:AI)</f>
        <v>United Kingdom</v>
      </c>
      <c r="T3986">
        <f>WEEKNUM(G3986)</f>
        <v>26</v>
      </c>
      <c r="U3986">
        <f>YEAR(G3986)</f>
        <v>2025</v>
      </c>
      <c r="V3986" s="117">
        <f>IFERROR(Q3986/N3986,"0")</f>
        <v>0.10000000000000002</v>
      </c>
    </row>
    <row r="3987" spans="1:22">
      <c r="A3987" t="e">
        <f>_xlfn.XLOOKUP(D3987,BN:BN,BO:BO)</f>
        <v>#N/A</v>
      </c>
      <c r="B3987" t="s">
        <v>25</v>
      </c>
      <c r="C3987">
        <v>620</v>
      </c>
      <c r="D3987" t="e">
        <f>_xlfn.XLOOKUP(C3987,BH:BH,BI:BI)</f>
        <v>#N/A</v>
      </c>
      <c r="E3987">
        <v>28731</v>
      </c>
      <c r="F3987" t="s">
        <v>4428</v>
      </c>
      <c r="G3987" s="63">
        <v>45931</v>
      </c>
      <c r="H3987" s="63">
        <v>45940</v>
      </c>
      <c r="I3987" t="s">
        <v>364</v>
      </c>
      <c r="J3987" t="str">
        <f>_xlfn.XLOOKUP(I3987,AS:AS,AU:AU)</f>
        <v>DMC</v>
      </c>
      <c r="K3987" t="s">
        <v>33</v>
      </c>
      <c r="L3987">
        <v>5000</v>
      </c>
      <c r="M3987">
        <f>L3987*_xlfn.XLOOKUP(K3987,AM:AM,AN:AN)</f>
        <v>4300</v>
      </c>
      <c r="N3987">
        <f>L3987*_xlfn.XLOOKUP(K3987,AM:AM,AO:AO)</f>
        <v>5000</v>
      </c>
      <c r="O3987">
        <v>0</v>
      </c>
      <c r="P3987">
        <f>O3987*_xlfn.XLOOKUP(K3987,AM:AM,AN:AN)</f>
        <v>0</v>
      </c>
      <c r="Q3987">
        <f>O3987*_xlfn.XLOOKUP(K3987,AM:AM,AO:AO)</f>
        <v>0</v>
      </c>
      <c r="R3987" t="str">
        <f>_xlfn.XLOOKUP(E3987,AF:AF,AG:AG)</f>
        <v>ASIA EXOTICA</v>
      </c>
      <c r="S3987" t="str">
        <f>_xlfn.XLOOKUP(E3987,AF:AF,AI:AI)</f>
        <v>Thailand</v>
      </c>
      <c r="T3987">
        <f>WEEKNUM(G3987)</f>
        <v>40</v>
      </c>
      <c r="U3987">
        <f>YEAR(G3987)</f>
        <v>2025</v>
      </c>
      <c r="V3987" s="117">
        <f>IFERROR(Q3987/N3987,"0")</f>
        <v>0</v>
      </c>
    </row>
    <row r="3988" spans="1:22">
      <c r="A3988" t="e">
        <f>_xlfn.XLOOKUP(D3988,BN:BN,BO:BO)</f>
        <v>#N/A</v>
      </c>
      <c r="B3988" t="s">
        <v>25</v>
      </c>
      <c r="C3988">
        <v>620</v>
      </c>
      <c r="D3988" t="e">
        <f>_xlfn.XLOOKUP(C3988,BH:BH,BI:BI)</f>
        <v>#N/A</v>
      </c>
      <c r="E3988">
        <v>25360</v>
      </c>
      <c r="F3988" t="s">
        <v>4429</v>
      </c>
      <c r="G3988" s="63">
        <v>45931</v>
      </c>
      <c r="H3988" s="63">
        <v>45940</v>
      </c>
      <c r="I3988" t="s">
        <v>376</v>
      </c>
      <c r="J3988" t="str">
        <f>_xlfn.XLOOKUP(I3988,AS:AS,AU:AU)</f>
        <v>Hotel</v>
      </c>
      <c r="K3988" t="s">
        <v>33</v>
      </c>
      <c r="L3988">
        <v>3000</v>
      </c>
      <c r="M3988">
        <f>L3988*_xlfn.XLOOKUP(K3988,AM:AM,AN:AN)</f>
        <v>2580</v>
      </c>
      <c r="N3988">
        <f>L3988*_xlfn.XLOOKUP(K3988,AM:AM,AO:AO)</f>
        <v>3000</v>
      </c>
      <c r="O3988">
        <v>0</v>
      </c>
      <c r="P3988">
        <f>O3988*_xlfn.XLOOKUP(K3988,AM:AM,AN:AN)</f>
        <v>0</v>
      </c>
      <c r="Q3988">
        <f>O3988*_xlfn.XLOOKUP(K3988,AM:AM,AO:AO)</f>
        <v>0</v>
      </c>
      <c r="R3988" t="str">
        <f>_xlfn.XLOOKUP(E3988,AF:AF,AG:AG)</f>
        <v>Luxury Japan</v>
      </c>
      <c r="S3988" t="str">
        <f>_xlfn.XLOOKUP(E3988,AF:AF,AI:AI)</f>
        <v>Japan</v>
      </c>
      <c r="T3988">
        <f>WEEKNUM(G3988)</f>
        <v>40</v>
      </c>
      <c r="U3988">
        <f>YEAR(G3988)</f>
        <v>2025</v>
      </c>
      <c r="V3988" s="117">
        <f>IFERROR(Q3988/N3988,"0")</f>
        <v>0</v>
      </c>
    </row>
    <row r="3989" spans="1:22">
      <c r="A3989" t="str">
        <f>_xlfn.XLOOKUP(D3989,BN:BN,BO:BO)</f>
        <v>Madrid</v>
      </c>
      <c r="B3989" t="s">
        <v>25</v>
      </c>
      <c r="C3989">
        <v>621</v>
      </c>
      <c r="D3989" t="str">
        <f>_xlfn.XLOOKUP(C3989,BH:BH,BI:BI)</f>
        <v>AndreaG</v>
      </c>
      <c r="E3989">
        <v>25780</v>
      </c>
      <c r="F3989" t="s">
        <v>4430</v>
      </c>
      <c r="G3989" s="63">
        <v>45896</v>
      </c>
      <c r="H3989" s="63">
        <v>45897</v>
      </c>
      <c r="I3989" t="s">
        <v>425</v>
      </c>
      <c r="J3989" t="str">
        <f>_xlfn.XLOOKUP(I3989,AS:AS,AU:AU)</f>
        <v>Traslados</v>
      </c>
      <c r="K3989" t="s">
        <v>30</v>
      </c>
      <c r="L3989">
        <v>68453.58</v>
      </c>
      <c r="M3989">
        <f>L3989*_xlfn.XLOOKUP(K3989,AM:AM,AN:AN)</f>
        <v>3285.7718400000003</v>
      </c>
      <c r="N3989">
        <f>L3989*_xlfn.XLOOKUP(K3989,AM:AM,AO:AO)</f>
        <v>3833.4004800000002</v>
      </c>
      <c r="O3989">
        <v>9954.91</v>
      </c>
      <c r="P3989">
        <f>O3989*_xlfn.XLOOKUP(K3989,AM:AM,AN:AN)</f>
        <v>477.83568000000002</v>
      </c>
      <c r="Q3989">
        <f>O3989*_xlfn.XLOOKUP(K3989,AM:AM,AO:AO)</f>
        <v>557.47496000000001</v>
      </c>
      <c r="R3989" t="str">
        <f>_xlfn.XLOOKUP(E3989,AF:AF,AG:AG)</f>
        <v>ROLZO</v>
      </c>
      <c r="S3989" t="str">
        <f>_xlfn.XLOOKUP(E3989,AF:AF,AI:AI)</f>
        <v>United Kingdom</v>
      </c>
      <c r="T3989">
        <f>WEEKNUM(G3989)</f>
        <v>35</v>
      </c>
      <c r="U3989">
        <f>YEAR(G3989)</f>
        <v>2025</v>
      </c>
      <c r="V3989" s="117">
        <f>IFERROR(Q3989/N3989,"0")</f>
        <v>0.14542570308229313</v>
      </c>
    </row>
    <row r="3990" spans="1:22">
      <c r="A3990" t="str">
        <f>_xlfn.XLOOKUP(D3990,BN:BN,BO:BO)</f>
        <v>Madrid</v>
      </c>
      <c r="B3990" t="s">
        <v>25</v>
      </c>
      <c r="C3990">
        <v>621</v>
      </c>
      <c r="D3990" t="str">
        <f>_xlfn.XLOOKUP(C3990,BH:BH,BI:BI)</f>
        <v>AndreaG</v>
      </c>
      <c r="E3990">
        <v>0</v>
      </c>
      <c r="F3990" t="s">
        <v>4431</v>
      </c>
      <c r="G3990" s="63">
        <v>45896</v>
      </c>
      <c r="H3990" s="63">
        <v>45897</v>
      </c>
      <c r="I3990" t="s">
        <v>396</v>
      </c>
      <c r="J3990" t="str">
        <f>_xlfn.XLOOKUP(I3990,AS:AS,AU:AU)</f>
        <v>Honorarios</v>
      </c>
      <c r="K3990" t="s">
        <v>30</v>
      </c>
      <c r="L3990">
        <v>1212.42</v>
      </c>
      <c r="M3990">
        <f>L3990*_xlfn.XLOOKUP(K3990,AM:AM,AN:AN)</f>
        <v>58.196160000000006</v>
      </c>
      <c r="N3990">
        <f>L3990*_xlfn.XLOOKUP(K3990,AM:AM,AO:AO)</f>
        <v>67.895520000000005</v>
      </c>
      <c r="O3990">
        <v>1212.42</v>
      </c>
      <c r="P3990">
        <f>O3990*_xlfn.XLOOKUP(K3990,AM:AM,AN:AN)</f>
        <v>58.196160000000006</v>
      </c>
      <c r="Q3990">
        <f>O3990*_xlfn.XLOOKUP(K3990,AM:AM,AO:AO)</f>
        <v>67.895520000000005</v>
      </c>
      <c r="R3990" t="str">
        <f>_xlfn.XLOOKUP(E3990,AF:AF,AG:AG)</f>
        <v>FEES</v>
      </c>
      <c r="S3990">
        <f>_xlfn.XLOOKUP(E3990,AF:AF,AI:AI)</f>
        <v>0</v>
      </c>
      <c r="T3990">
        <f>WEEKNUM(G3990)</f>
        <v>35</v>
      </c>
      <c r="U3990">
        <f>YEAR(G3990)</f>
        <v>2025</v>
      </c>
      <c r="V3990" s="117">
        <f>IFERROR(Q3990/N3990,"0")</f>
        <v>1</v>
      </c>
    </row>
    <row r="3991" spans="1:22">
      <c r="A3991" t="str">
        <f>_xlfn.XLOOKUP(D3991,BN:BN,BO:BO)</f>
        <v>México</v>
      </c>
      <c r="B3991" t="s">
        <v>25</v>
      </c>
      <c r="C3991">
        <v>622</v>
      </c>
      <c r="D3991" t="str">
        <f>_xlfn.XLOOKUP(C3991,BH:BH,BI:BI)</f>
        <v>VivianaS</v>
      </c>
      <c r="E3991">
        <v>25704</v>
      </c>
      <c r="F3991" t="s">
        <v>4432</v>
      </c>
      <c r="G3991" s="63">
        <v>45928</v>
      </c>
      <c r="H3991" s="63">
        <v>45931</v>
      </c>
      <c r="I3991" t="s">
        <v>376</v>
      </c>
      <c r="J3991" t="str">
        <f>_xlfn.XLOOKUP(I3991,AS:AS,AU:AU)</f>
        <v>Hotel</v>
      </c>
      <c r="K3991" t="s">
        <v>27</v>
      </c>
      <c r="L3991">
        <v>3010</v>
      </c>
      <c r="M3991">
        <f>L3991*_xlfn.XLOOKUP(K3991,AM:AM,AN:AN)</f>
        <v>3010</v>
      </c>
      <c r="N3991">
        <f>L3991*_xlfn.XLOOKUP(K3991,AM:AM,AO:AO)</f>
        <v>3491.6</v>
      </c>
      <c r="O3991">
        <v>376.76</v>
      </c>
      <c r="P3991">
        <f>O3991*_xlfn.XLOOKUP(K3991,AM:AM,AN:AN)</f>
        <v>376.76</v>
      </c>
      <c r="Q3991">
        <f>O3991*_xlfn.XLOOKUP(K3991,AM:AM,AO:AO)</f>
        <v>437.04159999999996</v>
      </c>
      <c r="R3991" t="str">
        <f>_xlfn.XLOOKUP(E3991,AF:AF,AG:AG)</f>
        <v>ROSEWOOD VIENNA</v>
      </c>
      <c r="S3991" t="str">
        <f>_xlfn.XLOOKUP(E3991,AF:AF,AI:AI)</f>
        <v>Austria</v>
      </c>
      <c r="T3991">
        <f>WEEKNUM(G3991)</f>
        <v>40</v>
      </c>
      <c r="U3991">
        <f>YEAR(G3991)</f>
        <v>2025</v>
      </c>
      <c r="V3991" s="117">
        <f>IFERROR(Q3991/N3991,"0")</f>
        <v>0.12516943521594684</v>
      </c>
    </row>
    <row r="3992" spans="1:22">
      <c r="A3992" t="e">
        <f>_xlfn.XLOOKUP(D3992,BN:BN,BO:BO)</f>
        <v>#N/A</v>
      </c>
      <c r="B3992" t="s">
        <v>25</v>
      </c>
      <c r="C3992">
        <v>623</v>
      </c>
      <c r="D3992" t="e">
        <f>_xlfn.XLOOKUP(C3992,BH:BH,BI:BI)</f>
        <v>#N/A</v>
      </c>
      <c r="E3992">
        <v>30500</v>
      </c>
      <c r="F3992" t="s">
        <v>4433</v>
      </c>
      <c r="G3992" s="63">
        <v>45894</v>
      </c>
      <c r="H3992" s="63">
        <v>45895</v>
      </c>
      <c r="I3992" t="s">
        <v>376</v>
      </c>
      <c r="J3992" t="str">
        <f>_xlfn.XLOOKUP(I3992,AS:AS,AU:AU)</f>
        <v>Hotel</v>
      </c>
      <c r="K3992" t="s">
        <v>27</v>
      </c>
      <c r="L3992">
        <v>595.5</v>
      </c>
      <c r="M3992">
        <f>L3992*_xlfn.XLOOKUP(K3992,AM:AM,AN:AN)</f>
        <v>595.5</v>
      </c>
      <c r="N3992">
        <f>L3992*_xlfn.XLOOKUP(K3992,AM:AM,AO:AO)</f>
        <v>690.78</v>
      </c>
      <c r="O3992">
        <v>59.55</v>
      </c>
      <c r="P3992">
        <f>O3992*_xlfn.XLOOKUP(K3992,AM:AM,AN:AN)</f>
        <v>59.55</v>
      </c>
      <c r="Q3992">
        <f>O3992*_xlfn.XLOOKUP(K3992,AM:AM,AO:AO)</f>
        <v>69.077999999999989</v>
      </c>
      <c r="R3992" t="str">
        <f>_xlfn.XLOOKUP(E3992,AF:AF,AG:AG)</f>
        <v>MAJESTIC HOTEL AND SPA BARCELONA</v>
      </c>
      <c r="S3992" t="str">
        <f>_xlfn.XLOOKUP(E3992,AF:AF,AI:AI)</f>
        <v>Spain</v>
      </c>
      <c r="T3992">
        <f>WEEKNUM(G3992)</f>
        <v>35</v>
      </c>
      <c r="U3992">
        <f>YEAR(G3992)</f>
        <v>2025</v>
      </c>
      <c r="V3992" s="117">
        <f>IFERROR(Q3992/N3992,"0")</f>
        <v>9.9999999999999992E-2</v>
      </c>
    </row>
    <row r="3993" spans="1:22">
      <c r="A3993" t="str">
        <f>_xlfn.XLOOKUP(D3993,BN:BN,BO:BO)</f>
        <v>México</v>
      </c>
      <c r="B3993" t="s">
        <v>25</v>
      </c>
      <c r="C3993">
        <v>624</v>
      </c>
      <c r="D3993" t="str">
        <f>_xlfn.XLOOKUP(C3993,BH:BH,BI:BI)</f>
        <v>MariellaP</v>
      </c>
      <c r="E3993">
        <v>30619</v>
      </c>
      <c r="F3993" t="s">
        <v>4434</v>
      </c>
      <c r="G3993" s="63">
        <v>45845</v>
      </c>
      <c r="H3993" s="63">
        <v>45847</v>
      </c>
      <c r="I3993" t="s">
        <v>376</v>
      </c>
      <c r="J3993" t="str">
        <f>_xlfn.XLOOKUP(I3993,AS:AS,AU:AU)</f>
        <v>Hotel</v>
      </c>
      <c r="K3993" t="s">
        <v>33</v>
      </c>
      <c r="L3993">
        <v>3000</v>
      </c>
      <c r="M3993">
        <f>L3993*_xlfn.XLOOKUP(K3993,AM:AM,AN:AN)</f>
        <v>2580</v>
      </c>
      <c r="N3993">
        <f>L3993*_xlfn.XLOOKUP(K3993,AM:AM,AO:AO)</f>
        <v>3000</v>
      </c>
      <c r="O3993">
        <v>423</v>
      </c>
      <c r="P3993">
        <f>O3993*_xlfn.XLOOKUP(K3993,AM:AM,AN:AN)</f>
        <v>363.78</v>
      </c>
      <c r="Q3993">
        <f>O3993*_xlfn.XLOOKUP(K3993,AM:AM,AO:AO)</f>
        <v>423</v>
      </c>
      <c r="R3993" t="str">
        <f>_xlfn.XLOOKUP(E3993,AF:AF,AG:AG)</f>
        <v>ROSEWOOD LUANG PRABANG</v>
      </c>
      <c r="S3993" t="str">
        <f>_xlfn.XLOOKUP(E3993,AF:AF,AI:AI)</f>
        <v>Laos</v>
      </c>
      <c r="T3993">
        <f>WEEKNUM(G3993)</f>
        <v>28</v>
      </c>
      <c r="U3993">
        <f>YEAR(G3993)</f>
        <v>2025</v>
      </c>
      <c r="V3993" s="117">
        <f>IFERROR(Q3993/N3993,"0")</f>
        <v>0.14099999999999999</v>
      </c>
    </row>
    <row r="3994" spans="1:22">
      <c r="A3994" t="str">
        <f>_xlfn.XLOOKUP(D3994,BN:BN,BO:BO)</f>
        <v>México</v>
      </c>
      <c r="B3994" t="s">
        <v>25</v>
      </c>
      <c r="C3994">
        <v>624</v>
      </c>
      <c r="D3994" t="str">
        <f>_xlfn.XLOOKUP(C3994,BH:BH,BI:BI)</f>
        <v>MariellaP</v>
      </c>
      <c r="E3994">
        <v>28570</v>
      </c>
      <c r="F3994" t="s">
        <v>4435</v>
      </c>
      <c r="G3994" s="63">
        <v>45843</v>
      </c>
      <c r="H3994" s="63">
        <v>45845</v>
      </c>
      <c r="I3994" t="s">
        <v>376</v>
      </c>
      <c r="J3994" t="str">
        <f>_xlfn.XLOOKUP(I3994,AS:AS,AU:AU)</f>
        <v>Hotel</v>
      </c>
      <c r="K3994" t="s">
        <v>33</v>
      </c>
      <c r="L3994">
        <v>2907.2</v>
      </c>
      <c r="M3994">
        <f>L3994*_xlfn.XLOOKUP(K3994,AM:AM,AN:AN)</f>
        <v>2500.192</v>
      </c>
      <c r="N3994">
        <f>L3994*_xlfn.XLOOKUP(K3994,AM:AM,AO:AO)</f>
        <v>2907.2</v>
      </c>
      <c r="O3994">
        <v>324.58</v>
      </c>
      <c r="P3994">
        <f>O3994*_xlfn.XLOOKUP(K3994,AM:AM,AN:AN)</f>
        <v>279.1388</v>
      </c>
      <c r="Q3994">
        <f>O3994*_xlfn.XLOOKUP(K3994,AM:AM,AO:AO)</f>
        <v>324.58</v>
      </c>
      <c r="R3994" t="str">
        <f>_xlfn.XLOOKUP(E3994,AF:AF,AG:AG)</f>
        <v>AMAN NAI LERT BANGKOK</v>
      </c>
      <c r="S3994" t="str">
        <f>_xlfn.XLOOKUP(E3994,AF:AF,AI:AI)</f>
        <v>Thailand</v>
      </c>
      <c r="T3994">
        <f>WEEKNUM(G3994)</f>
        <v>27</v>
      </c>
      <c r="U3994">
        <f>YEAR(G3994)</f>
        <v>2025</v>
      </c>
      <c r="V3994" s="117">
        <f>IFERROR(Q3994/N3994,"0")</f>
        <v>0.11164694551458448</v>
      </c>
    </row>
    <row r="3995" spans="1:22">
      <c r="A3995" t="str">
        <f>_xlfn.XLOOKUP(D3995,BN:BN,BO:BO)</f>
        <v>México</v>
      </c>
      <c r="B3995" t="s">
        <v>25</v>
      </c>
      <c r="C3995">
        <v>624</v>
      </c>
      <c r="D3995" t="str">
        <f>_xlfn.XLOOKUP(C3995,BH:BH,BI:BI)</f>
        <v>MariellaP</v>
      </c>
      <c r="E3995">
        <v>28570</v>
      </c>
      <c r="F3995" t="s">
        <v>4436</v>
      </c>
      <c r="G3995" s="63">
        <v>45850</v>
      </c>
      <c r="H3995" s="63">
        <v>45851</v>
      </c>
      <c r="I3995" t="s">
        <v>376</v>
      </c>
      <c r="J3995" t="str">
        <f>_xlfn.XLOOKUP(I3995,AS:AS,AU:AU)</f>
        <v>Hotel</v>
      </c>
      <c r="K3995" t="s">
        <v>33</v>
      </c>
      <c r="L3995">
        <v>1453.6</v>
      </c>
      <c r="M3995">
        <f>L3995*_xlfn.XLOOKUP(K3995,AM:AM,AN:AN)</f>
        <v>1250.096</v>
      </c>
      <c r="N3995">
        <f>L3995*_xlfn.XLOOKUP(K3995,AM:AM,AO:AO)</f>
        <v>1453.6</v>
      </c>
      <c r="O3995">
        <v>162.29</v>
      </c>
      <c r="P3995">
        <f>O3995*_xlfn.XLOOKUP(K3995,AM:AM,AN:AN)</f>
        <v>139.5694</v>
      </c>
      <c r="Q3995">
        <f>O3995*_xlfn.XLOOKUP(K3995,AM:AM,AO:AO)</f>
        <v>162.29</v>
      </c>
      <c r="R3995" t="str">
        <f>_xlfn.XLOOKUP(E3995,AF:AF,AG:AG)</f>
        <v>AMAN NAI LERT BANGKOK</v>
      </c>
      <c r="S3995" t="str">
        <f>_xlfn.XLOOKUP(E3995,AF:AF,AI:AI)</f>
        <v>Thailand</v>
      </c>
      <c r="T3995">
        <f>WEEKNUM(G3995)</f>
        <v>28</v>
      </c>
      <c r="U3995">
        <f>YEAR(G3995)</f>
        <v>2025</v>
      </c>
      <c r="V3995" s="117">
        <f>IFERROR(Q3995/N3995,"0")</f>
        <v>0.11164694551458448</v>
      </c>
    </row>
    <row r="3996" spans="1:22">
      <c r="A3996" t="str">
        <f>_xlfn.XLOOKUP(D3996,BN:BN,BO:BO)</f>
        <v>México</v>
      </c>
      <c r="B3996" t="s">
        <v>25</v>
      </c>
      <c r="C3996">
        <v>625</v>
      </c>
      <c r="D3996" t="str">
        <f>_xlfn.XLOOKUP(C3996,BH:BH,BI:BI)</f>
        <v>VivianaS</v>
      </c>
      <c r="E3996">
        <v>28350</v>
      </c>
      <c r="F3996" t="s">
        <v>4437</v>
      </c>
      <c r="G3996" s="63">
        <v>45960</v>
      </c>
      <c r="H3996" s="63">
        <v>45964</v>
      </c>
      <c r="I3996" t="s">
        <v>376</v>
      </c>
      <c r="J3996" t="str">
        <f>_xlfn.XLOOKUP(I3996,AS:AS,AU:AU)</f>
        <v>Hotel</v>
      </c>
      <c r="K3996" t="s">
        <v>250</v>
      </c>
      <c r="L3996">
        <v>379735</v>
      </c>
      <c r="M3996">
        <f>L3996*_xlfn.XLOOKUP(K3996,AM:AM,AN:AN)</f>
        <v>2088.5425</v>
      </c>
      <c r="N3996">
        <f>L3996*_xlfn.XLOOKUP(K3996,AM:AM,AO:AO)</f>
        <v>2430.3040000000001</v>
      </c>
      <c r="O3996">
        <v>37973.5</v>
      </c>
      <c r="P3996">
        <f>O3996*_xlfn.XLOOKUP(K3996,AM:AM,AN:AN)</f>
        <v>208.85424999999998</v>
      </c>
      <c r="Q3996">
        <f>O3996*_xlfn.XLOOKUP(K3996,AM:AM,AO:AO)</f>
        <v>243.03040000000001</v>
      </c>
      <c r="R3996" t="str">
        <f>_xlfn.XLOOKUP(E3996,AF:AF,AG:AG)</f>
        <v>FOUR SEASONS HOTEL OSAKA</v>
      </c>
      <c r="S3996" t="str">
        <f>_xlfn.XLOOKUP(E3996,AF:AF,AI:AI)</f>
        <v>Japan</v>
      </c>
      <c r="T3996">
        <f>WEEKNUM(G3996)</f>
        <v>44</v>
      </c>
      <c r="U3996">
        <f>YEAR(G3996)</f>
        <v>2025</v>
      </c>
      <c r="V3996" s="117">
        <f>IFERROR(Q3996/N3996,"0")</f>
        <v>0.1</v>
      </c>
    </row>
    <row r="3997" spans="1:22">
      <c r="A3997" t="str">
        <f>_xlfn.XLOOKUP(D3997,BN:BN,BO:BO)</f>
        <v>México</v>
      </c>
      <c r="B3997" t="s">
        <v>25</v>
      </c>
      <c r="C3997">
        <v>626</v>
      </c>
      <c r="D3997" t="str">
        <f>_xlfn.XLOOKUP(C3997,BH:BH,BI:BI)</f>
        <v>VivianaS</v>
      </c>
      <c r="E3997">
        <v>25907</v>
      </c>
      <c r="F3997" t="s">
        <v>4438</v>
      </c>
      <c r="G3997" s="63">
        <v>45960</v>
      </c>
      <c r="H3997" s="63">
        <v>45962</v>
      </c>
      <c r="I3997" t="s">
        <v>376</v>
      </c>
      <c r="J3997" t="str">
        <f>_xlfn.XLOOKUP(I3997,AS:AS,AU:AU)</f>
        <v>Hotel</v>
      </c>
      <c r="K3997" t="s">
        <v>250</v>
      </c>
      <c r="L3997">
        <v>234825</v>
      </c>
      <c r="M3997">
        <f>L3997*_xlfn.XLOOKUP(K3997,AM:AM,AN:AN)</f>
        <v>1291.5374999999999</v>
      </c>
      <c r="N3997">
        <f>L3997*_xlfn.XLOOKUP(K3997,AM:AM,AO:AO)</f>
        <v>1502.88</v>
      </c>
      <c r="O3997">
        <v>17491.900000000001</v>
      </c>
      <c r="P3997">
        <f>O3997*_xlfn.XLOOKUP(K3997,AM:AM,AN:AN)</f>
        <v>96.205449999999999</v>
      </c>
      <c r="Q3997">
        <f>O3997*_xlfn.XLOOKUP(K3997,AM:AM,AO:AO)</f>
        <v>111.94816000000002</v>
      </c>
      <c r="R3997" t="str">
        <f>_xlfn.XLOOKUP(E3997,AF:AF,AG:AG)</f>
        <v>THE OKURA TOKYO</v>
      </c>
      <c r="S3997" t="str">
        <f>_xlfn.XLOOKUP(E3997,AF:AF,AI:AI)</f>
        <v>Japan</v>
      </c>
      <c r="T3997">
        <f>WEEKNUM(G3997)</f>
        <v>44</v>
      </c>
      <c r="U3997">
        <f>YEAR(G3997)</f>
        <v>2025</v>
      </c>
      <c r="V3997" s="117">
        <f>IFERROR(Q3997/N3997,"0")</f>
        <v>7.4489087618439268E-2</v>
      </c>
    </row>
    <row r="3998" spans="1:22">
      <c r="A3998" t="str">
        <f>_xlfn.XLOOKUP(D3998,BN:BN,BO:BO)</f>
        <v>México</v>
      </c>
      <c r="B3998" t="s">
        <v>25</v>
      </c>
      <c r="C3998">
        <v>626</v>
      </c>
      <c r="D3998" t="str">
        <f>_xlfn.XLOOKUP(C3998,BH:BH,BI:BI)</f>
        <v>VivianaS</v>
      </c>
      <c r="E3998">
        <v>25907</v>
      </c>
      <c r="F3998" t="s">
        <v>4439</v>
      </c>
      <c r="G3998" s="63">
        <v>45960</v>
      </c>
      <c r="H3998" s="63">
        <v>45961</v>
      </c>
      <c r="I3998" t="s">
        <v>376</v>
      </c>
      <c r="J3998" t="str">
        <f>_xlfn.XLOOKUP(I3998,AS:AS,AU:AU)</f>
        <v>Hotel</v>
      </c>
      <c r="K3998" t="s">
        <v>250</v>
      </c>
      <c r="L3998">
        <v>114250</v>
      </c>
      <c r="M3998">
        <f>L3998*_xlfn.XLOOKUP(K3998,AM:AM,AN:AN)</f>
        <v>628.375</v>
      </c>
      <c r="N3998">
        <f>L3998*_xlfn.XLOOKUP(K3998,AM:AM,AO:AO)</f>
        <v>731.2</v>
      </c>
      <c r="O3998">
        <v>8581.1</v>
      </c>
      <c r="P3998">
        <f>O3998*_xlfn.XLOOKUP(K3998,AM:AM,AN:AN)</f>
        <v>47.19605</v>
      </c>
      <c r="Q3998">
        <f>O3998*_xlfn.XLOOKUP(K3998,AM:AM,AO:AO)</f>
        <v>54.919040000000003</v>
      </c>
      <c r="R3998" t="str">
        <f>_xlfn.XLOOKUP(E3998,AF:AF,AG:AG)</f>
        <v>THE OKURA TOKYO</v>
      </c>
      <c r="S3998" t="str">
        <f>_xlfn.XLOOKUP(E3998,AF:AF,AI:AI)</f>
        <v>Japan</v>
      </c>
      <c r="T3998">
        <f>WEEKNUM(G3998)</f>
        <v>44</v>
      </c>
      <c r="U3998">
        <f>YEAR(G3998)</f>
        <v>2025</v>
      </c>
      <c r="V3998" s="117">
        <f>IFERROR(Q3998/N3998,"0")</f>
        <v>7.5108096280087522E-2</v>
      </c>
    </row>
    <row r="3999" spans="1:22">
      <c r="A3999" t="str">
        <f>_xlfn.XLOOKUP(D3999,BN:BN,BO:BO)</f>
        <v>México</v>
      </c>
      <c r="B3999" t="s">
        <v>25</v>
      </c>
      <c r="C3999">
        <v>626</v>
      </c>
      <c r="D3999" t="str">
        <f>_xlfn.XLOOKUP(C3999,BH:BH,BI:BI)</f>
        <v>VivianaS</v>
      </c>
      <c r="E3999">
        <v>32097</v>
      </c>
      <c r="F3999" t="s">
        <v>4440</v>
      </c>
      <c r="G3999" s="63">
        <v>45955</v>
      </c>
      <c r="H3999" s="63">
        <v>45957</v>
      </c>
      <c r="I3999" t="s">
        <v>376</v>
      </c>
      <c r="J3999" t="str">
        <f>_xlfn.XLOOKUP(I3999,AS:AS,AU:AU)</f>
        <v>Hotel</v>
      </c>
      <c r="K3999" t="s">
        <v>250</v>
      </c>
      <c r="L3999">
        <v>3502289.86</v>
      </c>
      <c r="M3999">
        <f>L3999*_xlfn.XLOOKUP(K3999,AM:AM,AN:AN)</f>
        <v>19262.594229999999</v>
      </c>
      <c r="N3999">
        <f>L3999*_xlfn.XLOOKUP(K3999,AM:AM,AO:AO)</f>
        <v>22414.655104000001</v>
      </c>
      <c r="O3999">
        <v>282389.8</v>
      </c>
      <c r="P3999">
        <f>O3999*_xlfn.XLOOKUP(K3999,AM:AM,AN:AN)</f>
        <v>1553.1438999999998</v>
      </c>
      <c r="Q3999">
        <f>O3999*_xlfn.XLOOKUP(K3999,AM:AM,AO:AO)</f>
        <v>1807.2947200000001</v>
      </c>
      <c r="R3999" t="str">
        <f>_xlfn.XLOOKUP(E3999,AF:AF,AG:AG)</f>
        <v>SETOUCHI ISLANDER</v>
      </c>
      <c r="S3999" t="str">
        <f>_xlfn.XLOOKUP(E3999,AF:AF,AI:AI)</f>
        <v>Japan</v>
      </c>
      <c r="T3999">
        <f>WEEKNUM(G3999)</f>
        <v>43</v>
      </c>
      <c r="U3999">
        <f>YEAR(G3999)</f>
        <v>2025</v>
      </c>
      <c r="V3999" s="117">
        <f>IFERROR(Q3999/N3999,"0")</f>
        <v>8.0630048136564006E-2</v>
      </c>
    </row>
    <row r="4000" spans="1:22">
      <c r="A4000" t="str">
        <f>_xlfn.XLOOKUP(D4000,BN:BN,BO:BO)</f>
        <v>México</v>
      </c>
      <c r="B4000" t="s">
        <v>25</v>
      </c>
      <c r="C4000">
        <v>627</v>
      </c>
      <c r="D4000" t="str">
        <f>_xlfn.XLOOKUP(C4000,BH:BH,BI:BI)</f>
        <v>VivianaS</v>
      </c>
      <c r="E4000">
        <v>30623</v>
      </c>
      <c r="F4000" t="s">
        <v>4441</v>
      </c>
      <c r="G4000" s="63">
        <v>45928</v>
      </c>
      <c r="H4000" s="63">
        <v>45931</v>
      </c>
      <c r="I4000" t="s">
        <v>376</v>
      </c>
      <c r="J4000" t="str">
        <f>_xlfn.XLOOKUP(I4000,AS:AS,AU:AU)</f>
        <v>Hotel</v>
      </c>
      <c r="K4000" t="s">
        <v>202</v>
      </c>
      <c r="L4000">
        <v>1230.3</v>
      </c>
      <c r="M4000">
        <f>L4000*_xlfn.XLOOKUP(K4000,AM:AM,AN:AN)</f>
        <v>1414.8449999999998</v>
      </c>
      <c r="N4000">
        <f>L4000*_xlfn.XLOOKUP(K4000,AM:AM,AO:AO)</f>
        <v>1648.6020000000001</v>
      </c>
      <c r="O4000">
        <v>123.03</v>
      </c>
      <c r="P4000">
        <f>O4000*_xlfn.XLOOKUP(K4000,AM:AM,AN:AN)</f>
        <v>141.4845</v>
      </c>
      <c r="Q4000">
        <f>O4000*_xlfn.XLOOKUP(K4000,AM:AM,AO:AO)</f>
        <v>164.86020000000002</v>
      </c>
      <c r="R4000" t="str">
        <f>_xlfn.XLOOKUP(E4000,AF:AF,AG:AG)</f>
        <v>THE MAYFAIR TOWNHOUSE</v>
      </c>
      <c r="S4000" t="str">
        <f>_xlfn.XLOOKUP(E4000,AF:AF,AI:AI)</f>
        <v>United Kingdom</v>
      </c>
      <c r="T4000">
        <f>WEEKNUM(G4000)</f>
        <v>40</v>
      </c>
      <c r="U4000">
        <f>YEAR(G4000)</f>
        <v>2025</v>
      </c>
      <c r="V4000" s="117">
        <f>IFERROR(Q4000/N4000,"0")</f>
        <v>0.1</v>
      </c>
    </row>
    <row r="4001" spans="1:22">
      <c r="A4001" t="str">
        <f>_xlfn.XLOOKUP(D4001,BN:BN,BO:BO)</f>
        <v>México</v>
      </c>
      <c r="B4001" t="s">
        <v>25</v>
      </c>
      <c r="C4001">
        <v>628</v>
      </c>
      <c r="D4001" t="str">
        <f>_xlfn.XLOOKUP(C4001,BH:BH,BI:BI)</f>
        <v>MariellaP</v>
      </c>
      <c r="E4001">
        <v>27086</v>
      </c>
      <c r="F4001" t="s">
        <v>4442</v>
      </c>
      <c r="G4001" s="63">
        <v>45927</v>
      </c>
      <c r="H4001" s="63">
        <v>45934</v>
      </c>
      <c r="I4001" t="s">
        <v>389</v>
      </c>
      <c r="J4001" t="str">
        <f>_xlfn.XLOOKUP(I4001,AS:AS,AU:AU)</f>
        <v>Crucero</v>
      </c>
      <c r="K4001" t="s">
        <v>33</v>
      </c>
      <c r="L4001">
        <v>33200</v>
      </c>
      <c r="M4001">
        <f>L4001*_xlfn.XLOOKUP(K4001,AM:AM,AN:AN)</f>
        <v>28552</v>
      </c>
      <c r="N4001">
        <f>L4001*_xlfn.XLOOKUP(K4001,AM:AM,AO:AO)</f>
        <v>33200</v>
      </c>
      <c r="O4001">
        <v>4980</v>
      </c>
      <c r="P4001">
        <f>O4001*_xlfn.XLOOKUP(K4001,AM:AM,AN:AN)</f>
        <v>4282.8</v>
      </c>
      <c r="Q4001">
        <f>O4001*_xlfn.XLOOKUP(K4001,AM:AM,AO:AO)</f>
        <v>4980</v>
      </c>
      <c r="R4001" t="str">
        <f>_xlfn.XLOOKUP(E4001,AF:AF,AG:AG)</f>
        <v>THE RITZ CARLTON YACHT COLLECTION</v>
      </c>
      <c r="S4001" t="str">
        <f>_xlfn.XLOOKUP(E4001,AF:AF,AI:AI)</f>
        <v>United States</v>
      </c>
      <c r="T4001">
        <f>WEEKNUM(G4001)</f>
        <v>39</v>
      </c>
      <c r="U4001">
        <f>YEAR(G4001)</f>
        <v>2025</v>
      </c>
      <c r="V4001" s="117">
        <f>IFERROR(Q4001/N4001,"0")</f>
        <v>0.15</v>
      </c>
    </row>
    <row r="4002" spans="1:22">
      <c r="A4002" t="str">
        <f>_xlfn.XLOOKUP(D4002,BN:BN,BO:BO)</f>
        <v>México</v>
      </c>
      <c r="B4002" t="s">
        <v>25</v>
      </c>
      <c r="C4002">
        <v>628</v>
      </c>
      <c r="D4002" t="str">
        <f>_xlfn.XLOOKUP(C4002,BH:BH,BI:BI)</f>
        <v>MariellaP</v>
      </c>
      <c r="E4002">
        <v>30327</v>
      </c>
      <c r="F4002" t="s">
        <v>4443</v>
      </c>
      <c r="G4002" s="63">
        <v>45913</v>
      </c>
      <c r="H4002" s="63">
        <v>45915</v>
      </c>
      <c r="I4002" t="s">
        <v>376</v>
      </c>
      <c r="J4002" t="str">
        <f>_xlfn.XLOOKUP(I4002,AS:AS,AU:AU)</f>
        <v>Hotel</v>
      </c>
      <c r="K4002" t="s">
        <v>33</v>
      </c>
      <c r="L4002">
        <v>283.3</v>
      </c>
      <c r="M4002">
        <f>L4002*_xlfn.XLOOKUP(K4002,AM:AM,AN:AN)</f>
        <v>243.63800000000001</v>
      </c>
      <c r="N4002">
        <f>L4002*_xlfn.XLOOKUP(K4002,AM:AM,AO:AO)</f>
        <v>283.3</v>
      </c>
      <c r="O4002">
        <v>25.03</v>
      </c>
      <c r="P4002">
        <f>O4002*_xlfn.XLOOKUP(K4002,AM:AM,AN:AN)</f>
        <v>21.5258</v>
      </c>
      <c r="Q4002">
        <f>O4002*_xlfn.XLOOKUP(K4002,AM:AM,AO:AO)</f>
        <v>25.03</v>
      </c>
      <c r="R4002" t="str">
        <f>_xlfn.XLOOKUP(E4002,AF:AF,AG:AG)</f>
        <v>HOTEL DE LA CITÉ ROYALE RESTAURANT AND SPA</v>
      </c>
      <c r="S4002" t="str">
        <f>_xlfn.XLOOKUP(E4002,AF:AF,AI:AI)</f>
        <v>France</v>
      </c>
      <c r="T4002">
        <f>WEEKNUM(G4002)</f>
        <v>37</v>
      </c>
      <c r="U4002">
        <f>YEAR(G4002)</f>
        <v>2025</v>
      </c>
      <c r="V4002" s="117">
        <f>IFERROR(Q4002/N4002,"0")</f>
        <v>8.8351570773032129E-2</v>
      </c>
    </row>
    <row r="4003" spans="1:22">
      <c r="A4003" t="str">
        <f>_xlfn.XLOOKUP(D4003,BN:BN,BO:BO)</f>
        <v>México</v>
      </c>
      <c r="B4003" t="s">
        <v>25</v>
      </c>
      <c r="C4003">
        <v>628</v>
      </c>
      <c r="D4003" t="str">
        <f>_xlfn.XLOOKUP(C4003,BH:BH,BI:BI)</f>
        <v>MariellaP</v>
      </c>
      <c r="E4003">
        <v>30327</v>
      </c>
      <c r="F4003" t="s">
        <v>4443</v>
      </c>
      <c r="G4003" s="63">
        <v>45912</v>
      </c>
      <c r="H4003" s="63">
        <v>45913</v>
      </c>
      <c r="I4003" t="s">
        <v>376</v>
      </c>
      <c r="J4003" t="str">
        <f>_xlfn.XLOOKUP(I4003,AS:AS,AU:AU)</f>
        <v>Hotel</v>
      </c>
      <c r="K4003" t="s">
        <v>33</v>
      </c>
      <c r="L4003">
        <v>145.69999999999999</v>
      </c>
      <c r="M4003">
        <f>L4003*_xlfn.XLOOKUP(K4003,AM:AM,AN:AN)</f>
        <v>125.30199999999999</v>
      </c>
      <c r="N4003">
        <f>L4003*_xlfn.XLOOKUP(K4003,AM:AM,AO:AO)</f>
        <v>145.69999999999999</v>
      </c>
      <c r="O4003">
        <v>12.88</v>
      </c>
      <c r="P4003">
        <f>O4003*_xlfn.XLOOKUP(K4003,AM:AM,AN:AN)</f>
        <v>11.0768</v>
      </c>
      <c r="Q4003">
        <f>O4003*_xlfn.XLOOKUP(K4003,AM:AM,AO:AO)</f>
        <v>12.88</v>
      </c>
      <c r="R4003" t="str">
        <f>_xlfn.XLOOKUP(E4003,AF:AF,AG:AG)</f>
        <v>HOTEL DE LA CITÉ ROYALE RESTAURANT AND SPA</v>
      </c>
      <c r="S4003" t="str">
        <f>_xlfn.XLOOKUP(E4003,AF:AF,AI:AI)</f>
        <v>France</v>
      </c>
      <c r="T4003">
        <f>WEEKNUM(G4003)</f>
        <v>37</v>
      </c>
      <c r="U4003">
        <f>YEAR(G4003)</f>
        <v>2025</v>
      </c>
      <c r="V4003" s="117">
        <f>IFERROR(Q4003/N4003,"0")</f>
        <v>8.8400823610157872E-2</v>
      </c>
    </row>
    <row r="4004" spans="1:22">
      <c r="A4004" t="str">
        <f>_xlfn.XLOOKUP(D4004,BN:BN,BO:BO)</f>
        <v>México</v>
      </c>
      <c r="B4004" t="s">
        <v>25</v>
      </c>
      <c r="C4004">
        <v>628</v>
      </c>
      <c r="D4004" t="str">
        <f>_xlfn.XLOOKUP(C4004,BH:BH,BI:BI)</f>
        <v>MariellaP</v>
      </c>
      <c r="E4004">
        <v>28934</v>
      </c>
      <c r="F4004" t="s">
        <v>4444</v>
      </c>
      <c r="G4004" s="63">
        <v>45926</v>
      </c>
      <c r="H4004" t="s">
        <v>218</v>
      </c>
      <c r="I4004" t="s">
        <v>366</v>
      </c>
      <c r="J4004" t="str">
        <f>_xlfn.XLOOKUP(I4004,AS:AS,AU:AU)</f>
        <v>Vuelos</v>
      </c>
      <c r="K4004" t="s">
        <v>33</v>
      </c>
      <c r="L4004">
        <v>456.8</v>
      </c>
      <c r="M4004">
        <f>L4004*_xlfn.XLOOKUP(K4004,AM:AM,AN:AN)</f>
        <v>392.84800000000001</v>
      </c>
      <c r="N4004">
        <f>L4004*_xlfn.XLOOKUP(K4004,AM:AM,AO:AO)</f>
        <v>456.8</v>
      </c>
      <c r="O4004">
        <v>0</v>
      </c>
      <c r="P4004">
        <f>O4004*_xlfn.XLOOKUP(K4004,AM:AM,AN:AN)</f>
        <v>0</v>
      </c>
      <c r="Q4004">
        <f>O4004*_xlfn.XLOOKUP(K4004,AM:AM,AO:AO)</f>
        <v>0</v>
      </c>
      <c r="R4004" t="str">
        <f>_xlfn.XLOOKUP(E4004,AF:AF,AG:AG)</f>
        <v>F1S USA</v>
      </c>
      <c r="S4004" t="str">
        <f>_xlfn.XLOOKUP(E4004,AF:AF,AI:AI)</f>
        <v>United States</v>
      </c>
      <c r="T4004">
        <f>WEEKNUM(G4004)</f>
        <v>39</v>
      </c>
      <c r="U4004">
        <f>YEAR(G4004)</f>
        <v>2025</v>
      </c>
      <c r="V4004" s="117">
        <f>IFERROR(Q4004/N4004,"0")</f>
        <v>0</v>
      </c>
    </row>
    <row r="4005" spans="1:22">
      <c r="A4005" t="str">
        <f>_xlfn.XLOOKUP(D4005,BN:BN,BO:BO)</f>
        <v>México</v>
      </c>
      <c r="B4005" t="s">
        <v>25</v>
      </c>
      <c r="C4005">
        <v>628</v>
      </c>
      <c r="D4005" t="str">
        <f>_xlfn.XLOOKUP(C4005,BH:BH,BI:BI)</f>
        <v>MariellaP</v>
      </c>
      <c r="E4005">
        <v>28934</v>
      </c>
      <c r="F4005" t="s">
        <v>4445</v>
      </c>
      <c r="G4005" s="63">
        <v>45934</v>
      </c>
      <c r="H4005" s="63" t="s">
        <v>218</v>
      </c>
      <c r="I4005" t="s">
        <v>366</v>
      </c>
      <c r="J4005" t="str">
        <f>_xlfn.XLOOKUP(I4005,AS:AS,AU:AU)</f>
        <v>Vuelos</v>
      </c>
      <c r="K4005" t="s">
        <v>33</v>
      </c>
      <c r="L4005">
        <v>287.10000000000002</v>
      </c>
      <c r="M4005">
        <f>L4005*_xlfn.XLOOKUP(K4005,AM:AM,AN:AN)</f>
        <v>246.90600000000001</v>
      </c>
      <c r="N4005">
        <f>L4005*_xlfn.XLOOKUP(K4005,AM:AM,AO:AO)</f>
        <v>287.10000000000002</v>
      </c>
      <c r="O4005">
        <v>0</v>
      </c>
      <c r="P4005">
        <f>O4005*_xlfn.XLOOKUP(K4005,AM:AM,AN:AN)</f>
        <v>0</v>
      </c>
      <c r="Q4005">
        <f>O4005*_xlfn.XLOOKUP(K4005,AM:AM,AO:AO)</f>
        <v>0</v>
      </c>
      <c r="R4005" t="str">
        <f>_xlfn.XLOOKUP(E4005,AF:AF,AG:AG)</f>
        <v>F1S USA</v>
      </c>
      <c r="S4005" t="str">
        <f>_xlfn.XLOOKUP(E4005,AF:AF,AI:AI)</f>
        <v>United States</v>
      </c>
      <c r="T4005">
        <f>WEEKNUM(G4005)</f>
        <v>40</v>
      </c>
      <c r="U4005">
        <f>YEAR(G4005)</f>
        <v>2025</v>
      </c>
      <c r="V4005" s="117">
        <f>IFERROR(Q4005/N4005,"0")</f>
        <v>0</v>
      </c>
    </row>
    <row r="4006" spans="1:22">
      <c r="A4006" t="str">
        <f>_xlfn.XLOOKUP(D4006,BN:BN,BO:BO)</f>
        <v>México</v>
      </c>
      <c r="B4006" t="s">
        <v>25</v>
      </c>
      <c r="C4006">
        <v>628</v>
      </c>
      <c r="D4006" t="str">
        <f>_xlfn.XLOOKUP(C4006,BH:BH,BI:BI)</f>
        <v>MariellaP</v>
      </c>
      <c r="E4006">
        <v>28934</v>
      </c>
      <c r="F4006" t="s">
        <v>4446</v>
      </c>
      <c r="G4006" s="63">
        <v>45903</v>
      </c>
      <c r="H4006" s="63" t="s">
        <v>218</v>
      </c>
      <c r="I4006" t="s">
        <v>366</v>
      </c>
      <c r="J4006" t="str">
        <f>_xlfn.XLOOKUP(I4006,AS:AS,AU:AU)</f>
        <v>Vuelos</v>
      </c>
      <c r="K4006" t="s">
        <v>33</v>
      </c>
      <c r="L4006">
        <v>23</v>
      </c>
      <c r="M4006">
        <f>L4006*_xlfn.XLOOKUP(K4006,AM:AM,AN:AN)</f>
        <v>19.78</v>
      </c>
      <c r="N4006">
        <f>L4006*_xlfn.XLOOKUP(K4006,AM:AM,AO:AO)</f>
        <v>23</v>
      </c>
      <c r="O4006">
        <v>0</v>
      </c>
      <c r="P4006">
        <f>O4006*_xlfn.XLOOKUP(K4006,AM:AM,AN:AN)</f>
        <v>0</v>
      </c>
      <c r="Q4006">
        <f>O4006*_xlfn.XLOOKUP(K4006,AM:AM,AO:AO)</f>
        <v>0</v>
      </c>
      <c r="R4006" t="str">
        <f>_xlfn.XLOOKUP(E4006,AF:AF,AG:AG)</f>
        <v>F1S USA</v>
      </c>
      <c r="S4006" t="str">
        <f>_xlfn.XLOOKUP(E4006,AF:AF,AI:AI)</f>
        <v>United States</v>
      </c>
      <c r="T4006">
        <f>WEEKNUM(G4006)</f>
        <v>36</v>
      </c>
      <c r="U4006">
        <f>YEAR(G4006)</f>
        <v>2025</v>
      </c>
      <c r="V4006" s="117">
        <f>IFERROR(Q4006/N4006,"0")</f>
        <v>0</v>
      </c>
    </row>
    <row r="4007" spans="1:22">
      <c r="A4007" t="str">
        <f>_xlfn.XLOOKUP(D4007,BN:BN,BO:BO)</f>
        <v>México</v>
      </c>
      <c r="B4007" t="s">
        <v>25</v>
      </c>
      <c r="C4007">
        <v>628</v>
      </c>
      <c r="D4007" t="str">
        <f>_xlfn.XLOOKUP(C4007,BH:BH,BI:BI)</f>
        <v>MariellaP</v>
      </c>
      <c r="E4007">
        <v>0</v>
      </c>
      <c r="F4007" t="s">
        <v>4447</v>
      </c>
      <c r="G4007" s="63">
        <v>45902</v>
      </c>
      <c r="H4007" s="63">
        <v>45934</v>
      </c>
      <c r="I4007" t="s">
        <v>396</v>
      </c>
      <c r="J4007" t="str">
        <f>_xlfn.XLOOKUP(I4007,AS:AS,AU:AU)</f>
        <v>Honorarios</v>
      </c>
      <c r="K4007" t="s">
        <v>33</v>
      </c>
      <c r="L4007">
        <v>35</v>
      </c>
      <c r="M4007">
        <f>L4007*_xlfn.XLOOKUP(K4007,AM:AM,AN:AN)</f>
        <v>30.099999999999998</v>
      </c>
      <c r="N4007">
        <f>L4007*_xlfn.XLOOKUP(K4007,AM:AM,AO:AO)</f>
        <v>35</v>
      </c>
      <c r="O4007">
        <v>35</v>
      </c>
      <c r="P4007">
        <f>O4007*_xlfn.XLOOKUP(K4007,AM:AM,AN:AN)</f>
        <v>30.099999999999998</v>
      </c>
      <c r="Q4007">
        <f>O4007*_xlfn.XLOOKUP(K4007,AM:AM,AO:AO)</f>
        <v>35</v>
      </c>
      <c r="R4007" t="str">
        <f>_xlfn.XLOOKUP(E4007,AF:AF,AG:AG)</f>
        <v>FEES</v>
      </c>
      <c r="S4007">
        <f>_xlfn.XLOOKUP(E4007,AF:AF,AI:AI)</f>
        <v>0</v>
      </c>
      <c r="T4007">
        <f>WEEKNUM(G4007)</f>
        <v>36</v>
      </c>
      <c r="U4007">
        <f>YEAR(G4007)</f>
        <v>2025</v>
      </c>
      <c r="V4007" s="117">
        <f>IFERROR(Q4007/N4007,"0")</f>
        <v>1</v>
      </c>
    </row>
    <row r="4008" spans="1:22">
      <c r="A4008" t="str">
        <f>_xlfn.XLOOKUP(D4008,BN:BN,BO:BO)</f>
        <v>México</v>
      </c>
      <c r="B4008" t="s">
        <v>25</v>
      </c>
      <c r="C4008">
        <v>628</v>
      </c>
      <c r="D4008" t="str">
        <f>_xlfn.XLOOKUP(C4008,BH:BH,BI:BI)</f>
        <v>MariellaP</v>
      </c>
      <c r="E4008">
        <v>28934</v>
      </c>
      <c r="F4008" t="s">
        <v>4448</v>
      </c>
      <c r="G4008" s="63">
        <v>45926</v>
      </c>
      <c r="H4008" s="63" t="s">
        <v>218</v>
      </c>
      <c r="I4008" t="s">
        <v>366</v>
      </c>
      <c r="J4008" t="str">
        <f>_xlfn.XLOOKUP(I4008,AS:AS,AU:AU)</f>
        <v>Vuelos</v>
      </c>
      <c r="K4008" t="s">
        <v>33</v>
      </c>
      <c r="L4008">
        <v>455.8</v>
      </c>
      <c r="M4008">
        <f>L4008*_xlfn.XLOOKUP(K4008,AM:AM,AN:AN)</f>
        <v>391.988</v>
      </c>
      <c r="N4008">
        <f>L4008*_xlfn.XLOOKUP(K4008,AM:AM,AO:AO)</f>
        <v>455.8</v>
      </c>
      <c r="O4008">
        <v>0</v>
      </c>
      <c r="P4008">
        <f>O4008*_xlfn.XLOOKUP(K4008,AM:AM,AN:AN)</f>
        <v>0</v>
      </c>
      <c r="Q4008">
        <f>O4008*_xlfn.XLOOKUP(K4008,AM:AM,AO:AO)</f>
        <v>0</v>
      </c>
      <c r="R4008" t="str">
        <f>_xlfn.XLOOKUP(E4008,AF:AF,AG:AG)</f>
        <v>F1S USA</v>
      </c>
      <c r="S4008" t="str">
        <f>_xlfn.XLOOKUP(E4008,AF:AF,AI:AI)</f>
        <v>United States</v>
      </c>
      <c r="T4008">
        <f>WEEKNUM(G4008)</f>
        <v>39</v>
      </c>
      <c r="U4008">
        <f>YEAR(G4008)</f>
        <v>2025</v>
      </c>
      <c r="V4008" s="117">
        <f>IFERROR(Q4008/N4008,"0")</f>
        <v>0</v>
      </c>
    </row>
    <row r="4009" spans="1:22">
      <c r="A4009" t="str">
        <f>_xlfn.XLOOKUP(D4009,BN:BN,BO:BO)</f>
        <v>México</v>
      </c>
      <c r="B4009" t="s">
        <v>25</v>
      </c>
      <c r="C4009">
        <v>628</v>
      </c>
      <c r="D4009" t="str">
        <f>_xlfn.XLOOKUP(C4009,BH:BH,BI:BI)</f>
        <v>MariellaP</v>
      </c>
      <c r="E4009">
        <v>28934</v>
      </c>
      <c r="F4009" t="s">
        <v>4449</v>
      </c>
      <c r="G4009" s="63">
        <v>45934</v>
      </c>
      <c r="H4009" t="s">
        <v>218</v>
      </c>
      <c r="I4009" t="s">
        <v>366</v>
      </c>
      <c r="J4009" t="str">
        <f>_xlfn.XLOOKUP(I4009,AS:AS,AU:AU)</f>
        <v>Vuelos</v>
      </c>
      <c r="K4009" t="s">
        <v>33</v>
      </c>
      <c r="L4009">
        <v>286.10000000000002</v>
      </c>
      <c r="M4009">
        <f>L4009*_xlfn.XLOOKUP(K4009,AM:AM,AN:AN)</f>
        <v>246.04600000000002</v>
      </c>
      <c r="N4009">
        <f>L4009*_xlfn.XLOOKUP(K4009,AM:AM,AO:AO)</f>
        <v>286.10000000000002</v>
      </c>
      <c r="O4009">
        <v>0</v>
      </c>
      <c r="P4009">
        <f>O4009*_xlfn.XLOOKUP(K4009,AM:AM,AN:AN)</f>
        <v>0</v>
      </c>
      <c r="Q4009">
        <f>O4009*_xlfn.XLOOKUP(K4009,AM:AM,AO:AO)</f>
        <v>0</v>
      </c>
      <c r="R4009" t="str">
        <f>_xlfn.XLOOKUP(E4009,AF:AF,AG:AG)</f>
        <v>F1S USA</v>
      </c>
      <c r="S4009" t="str">
        <f>_xlfn.XLOOKUP(E4009,AF:AF,AI:AI)</f>
        <v>United States</v>
      </c>
      <c r="T4009">
        <f>WEEKNUM(G4009)</f>
        <v>40</v>
      </c>
      <c r="U4009">
        <f>YEAR(G4009)</f>
        <v>2025</v>
      </c>
      <c r="V4009" s="117">
        <f>IFERROR(Q4009/N4009,"0")</f>
        <v>0</v>
      </c>
    </row>
    <row r="4010" spans="1:22">
      <c r="A4010" t="str">
        <f>_xlfn.XLOOKUP(D4010,BN:BN,BO:BO)</f>
        <v>México</v>
      </c>
      <c r="B4010" t="s">
        <v>25</v>
      </c>
      <c r="C4010">
        <v>628</v>
      </c>
      <c r="D4010" t="str">
        <f>_xlfn.XLOOKUP(C4010,BH:BH,BI:BI)</f>
        <v>MariellaP</v>
      </c>
      <c r="E4010">
        <v>28934</v>
      </c>
      <c r="F4010" t="s">
        <v>4450</v>
      </c>
      <c r="G4010" s="63">
        <v>45936</v>
      </c>
      <c r="H4010" t="s">
        <v>218</v>
      </c>
      <c r="I4010" t="s">
        <v>366</v>
      </c>
      <c r="J4010" t="str">
        <f>_xlfn.XLOOKUP(I4010,AS:AS,AU:AU)</f>
        <v>Vuelos</v>
      </c>
      <c r="K4010" t="s">
        <v>33</v>
      </c>
      <c r="L4010">
        <v>336.9</v>
      </c>
      <c r="M4010">
        <f>L4010*_xlfn.XLOOKUP(K4010,AM:AM,AN:AN)</f>
        <v>289.73399999999998</v>
      </c>
      <c r="N4010">
        <f>L4010*_xlfn.XLOOKUP(K4010,AM:AM,AO:AO)</f>
        <v>336.9</v>
      </c>
      <c r="O4010">
        <v>0</v>
      </c>
      <c r="P4010">
        <f>O4010*_xlfn.XLOOKUP(K4010,AM:AM,AN:AN)</f>
        <v>0</v>
      </c>
      <c r="Q4010">
        <f>O4010*_xlfn.XLOOKUP(K4010,AM:AM,AO:AO)</f>
        <v>0</v>
      </c>
      <c r="R4010" t="str">
        <f>_xlfn.XLOOKUP(E4010,AF:AF,AG:AG)</f>
        <v>F1S USA</v>
      </c>
      <c r="S4010" t="str">
        <f>_xlfn.XLOOKUP(E4010,AF:AF,AI:AI)</f>
        <v>United States</v>
      </c>
      <c r="T4010">
        <f>WEEKNUM(G4010)</f>
        <v>41</v>
      </c>
      <c r="U4010">
        <f>YEAR(G4010)</f>
        <v>2025</v>
      </c>
      <c r="V4010" s="117">
        <f>IFERROR(Q4010/N4010,"0")</f>
        <v>0</v>
      </c>
    </row>
    <row r="4011" spans="1:22">
      <c r="A4011" t="str">
        <f>_xlfn.XLOOKUP(D4011,BN:BN,BO:BO)</f>
        <v>México</v>
      </c>
      <c r="B4011" t="s">
        <v>25</v>
      </c>
      <c r="C4011">
        <v>628</v>
      </c>
      <c r="D4011" t="str">
        <f>_xlfn.XLOOKUP(C4011,BH:BH,BI:BI)</f>
        <v>MariellaP</v>
      </c>
      <c r="E4011">
        <v>28934</v>
      </c>
      <c r="F4011" t="s">
        <v>4446</v>
      </c>
      <c r="G4011" s="63">
        <v>45902</v>
      </c>
      <c r="H4011" t="s">
        <v>218</v>
      </c>
      <c r="I4011" t="s">
        <v>366</v>
      </c>
      <c r="J4011" t="str">
        <f>_xlfn.XLOOKUP(I4011,AS:AS,AU:AU)</f>
        <v>Vuelos</v>
      </c>
      <c r="K4011" t="s">
        <v>33</v>
      </c>
      <c r="L4011">
        <v>23</v>
      </c>
      <c r="M4011">
        <f>L4011*_xlfn.XLOOKUP(K4011,AM:AM,AN:AN)</f>
        <v>19.78</v>
      </c>
      <c r="N4011">
        <f>L4011*_xlfn.XLOOKUP(K4011,AM:AM,AO:AO)</f>
        <v>23</v>
      </c>
      <c r="O4011">
        <v>0</v>
      </c>
      <c r="P4011">
        <f>O4011*_xlfn.XLOOKUP(K4011,AM:AM,AN:AN)</f>
        <v>0</v>
      </c>
      <c r="Q4011">
        <f>O4011*_xlfn.XLOOKUP(K4011,AM:AM,AO:AO)</f>
        <v>0</v>
      </c>
      <c r="R4011" t="str">
        <f>_xlfn.XLOOKUP(E4011,AF:AF,AG:AG)</f>
        <v>F1S USA</v>
      </c>
      <c r="S4011" t="str">
        <f>_xlfn.XLOOKUP(E4011,AF:AF,AI:AI)</f>
        <v>United States</v>
      </c>
      <c r="T4011">
        <f>WEEKNUM(G4011)</f>
        <v>36</v>
      </c>
      <c r="U4011">
        <f>YEAR(G4011)</f>
        <v>2025</v>
      </c>
      <c r="V4011" s="117">
        <f>IFERROR(Q4011/N4011,"0")</f>
        <v>0</v>
      </c>
    </row>
    <row r="4012" spans="1:22">
      <c r="A4012" t="str">
        <f>_xlfn.XLOOKUP(D4012,BN:BN,BO:BO)</f>
        <v>México</v>
      </c>
      <c r="B4012" t="s">
        <v>25</v>
      </c>
      <c r="C4012">
        <v>628</v>
      </c>
      <c r="D4012" t="str">
        <f>_xlfn.XLOOKUP(C4012,BH:BH,BI:BI)</f>
        <v>MariellaP</v>
      </c>
      <c r="E4012">
        <v>28934</v>
      </c>
      <c r="F4012" t="s">
        <v>4446</v>
      </c>
      <c r="G4012" s="63">
        <v>45902</v>
      </c>
      <c r="H4012" s="63" t="s">
        <v>218</v>
      </c>
      <c r="I4012" t="s">
        <v>366</v>
      </c>
      <c r="J4012" t="str">
        <f>_xlfn.XLOOKUP(I4012,AS:AS,AU:AU)</f>
        <v>Vuelos</v>
      </c>
      <c r="K4012" t="s">
        <v>33</v>
      </c>
      <c r="L4012">
        <v>18.7</v>
      </c>
      <c r="M4012">
        <f>L4012*_xlfn.XLOOKUP(K4012,AM:AM,AN:AN)</f>
        <v>16.082000000000001</v>
      </c>
      <c r="N4012">
        <f>L4012*_xlfn.XLOOKUP(K4012,AM:AM,AO:AO)</f>
        <v>18.7</v>
      </c>
      <c r="O4012">
        <v>0</v>
      </c>
      <c r="P4012">
        <f>O4012*_xlfn.XLOOKUP(K4012,AM:AM,AN:AN)</f>
        <v>0</v>
      </c>
      <c r="Q4012">
        <f>O4012*_xlfn.XLOOKUP(K4012,AM:AM,AO:AO)</f>
        <v>0</v>
      </c>
      <c r="R4012" t="str">
        <f>_xlfn.XLOOKUP(E4012,AF:AF,AG:AG)</f>
        <v>F1S USA</v>
      </c>
      <c r="S4012" t="str">
        <f>_xlfn.XLOOKUP(E4012,AF:AF,AI:AI)</f>
        <v>United States</v>
      </c>
      <c r="T4012">
        <f>WEEKNUM(G4012)</f>
        <v>36</v>
      </c>
      <c r="U4012">
        <f>YEAR(G4012)</f>
        <v>2025</v>
      </c>
      <c r="V4012" s="117">
        <f>IFERROR(Q4012/N4012,"0")</f>
        <v>0</v>
      </c>
    </row>
    <row r="4013" spans="1:22">
      <c r="A4013" t="str">
        <f>_xlfn.XLOOKUP(D4013,BN:BN,BO:BO)</f>
        <v>México</v>
      </c>
      <c r="B4013" t="s">
        <v>25</v>
      </c>
      <c r="C4013">
        <v>628</v>
      </c>
      <c r="D4013" t="str">
        <f>_xlfn.XLOOKUP(C4013,BH:BH,BI:BI)</f>
        <v>MariellaP</v>
      </c>
      <c r="E4013">
        <v>0</v>
      </c>
      <c r="F4013" t="s">
        <v>4447</v>
      </c>
      <c r="G4013" s="63">
        <v>45902</v>
      </c>
      <c r="H4013" s="63">
        <v>45934</v>
      </c>
      <c r="I4013" t="s">
        <v>396</v>
      </c>
      <c r="J4013" t="str">
        <f>_xlfn.XLOOKUP(I4013,AS:AS,AU:AU)</f>
        <v>Honorarios</v>
      </c>
      <c r="K4013" t="s">
        <v>33</v>
      </c>
      <c r="L4013">
        <v>35</v>
      </c>
      <c r="M4013">
        <f>L4013*_xlfn.XLOOKUP(K4013,AM:AM,AN:AN)</f>
        <v>30.099999999999998</v>
      </c>
      <c r="N4013">
        <f>L4013*_xlfn.XLOOKUP(K4013,AM:AM,AO:AO)</f>
        <v>35</v>
      </c>
      <c r="O4013">
        <v>35</v>
      </c>
      <c r="P4013">
        <f>O4013*_xlfn.XLOOKUP(K4013,AM:AM,AN:AN)</f>
        <v>30.099999999999998</v>
      </c>
      <c r="Q4013">
        <f>O4013*_xlfn.XLOOKUP(K4013,AM:AM,AO:AO)</f>
        <v>35</v>
      </c>
      <c r="R4013" t="str">
        <f>_xlfn.XLOOKUP(E4013,AF:AF,AG:AG)</f>
        <v>FEES</v>
      </c>
      <c r="S4013">
        <f>_xlfn.XLOOKUP(E4013,AF:AF,AI:AI)</f>
        <v>0</v>
      </c>
      <c r="T4013">
        <f>WEEKNUM(G4013)</f>
        <v>36</v>
      </c>
      <c r="U4013">
        <f>YEAR(G4013)</f>
        <v>2025</v>
      </c>
      <c r="V4013" s="117">
        <f>IFERROR(Q4013/N4013,"0")</f>
        <v>1</v>
      </c>
    </row>
    <row r="4014" spans="1:22">
      <c r="A4014" t="str">
        <f>_xlfn.XLOOKUP(D4014,BN:BN,BO:BO)</f>
        <v>México</v>
      </c>
      <c r="B4014" t="s">
        <v>25</v>
      </c>
      <c r="C4014">
        <v>628</v>
      </c>
      <c r="D4014" t="str">
        <f>_xlfn.XLOOKUP(C4014,BH:BH,BI:BI)</f>
        <v>MariellaP</v>
      </c>
      <c r="E4014">
        <v>27301</v>
      </c>
      <c r="F4014" t="s">
        <v>4451</v>
      </c>
      <c r="G4014" s="63">
        <v>45902</v>
      </c>
      <c r="H4014" s="63">
        <v>46032</v>
      </c>
      <c r="I4014" t="s">
        <v>366</v>
      </c>
      <c r="J4014" t="str">
        <f>_xlfn.XLOOKUP(I4014,AS:AS,AU:AU)</f>
        <v>Vuelos</v>
      </c>
      <c r="K4014" t="s">
        <v>33</v>
      </c>
      <c r="L4014">
        <v>1383.2</v>
      </c>
      <c r="M4014">
        <f>L4014*_xlfn.XLOOKUP(K4014,AM:AM,AN:AN)</f>
        <v>1189.5519999999999</v>
      </c>
      <c r="N4014">
        <f>L4014*_xlfn.XLOOKUP(K4014,AM:AM,AO:AO)</f>
        <v>1383.2</v>
      </c>
      <c r="O4014">
        <v>0</v>
      </c>
      <c r="P4014">
        <f>O4014*_xlfn.XLOOKUP(K4014,AM:AM,AN:AN)</f>
        <v>0</v>
      </c>
      <c r="Q4014">
        <f>O4014*_xlfn.XLOOKUP(K4014,AM:AM,AO:AO)</f>
        <v>0</v>
      </c>
      <c r="R4014" t="str">
        <f>_xlfn.XLOOKUP(E4014,AF:AF,AG:AG)</f>
        <v>TURISMO EX MAR, S.A. DE C.V.</v>
      </c>
      <c r="S4014" t="str">
        <f>_xlfn.XLOOKUP(E4014,AF:AF,AI:AI)</f>
        <v>Mexico</v>
      </c>
      <c r="T4014">
        <f>WEEKNUM(G4014)</f>
        <v>36</v>
      </c>
      <c r="U4014">
        <f>YEAR(G4014)</f>
        <v>2025</v>
      </c>
      <c r="V4014" s="117">
        <f>IFERROR(Q4014/N4014,"0")</f>
        <v>0</v>
      </c>
    </row>
    <row r="4015" spans="1:22">
      <c r="A4015" t="str">
        <f>_xlfn.XLOOKUP(D4015,BN:BN,BO:BO)</f>
        <v>México</v>
      </c>
      <c r="B4015" t="s">
        <v>25</v>
      </c>
      <c r="C4015">
        <v>628</v>
      </c>
      <c r="D4015" t="str">
        <f>_xlfn.XLOOKUP(C4015,BH:BH,BI:BI)</f>
        <v>MariellaP</v>
      </c>
      <c r="E4015">
        <v>27301</v>
      </c>
      <c r="F4015" t="s">
        <v>4451</v>
      </c>
      <c r="G4015" s="63">
        <v>45902</v>
      </c>
      <c r="H4015" s="63">
        <v>46032</v>
      </c>
      <c r="I4015" t="s">
        <v>366</v>
      </c>
      <c r="J4015" t="str">
        <f>_xlfn.XLOOKUP(I4015,AS:AS,AU:AU)</f>
        <v>Vuelos</v>
      </c>
      <c r="K4015" t="s">
        <v>33</v>
      </c>
      <c r="L4015">
        <v>232.06</v>
      </c>
      <c r="M4015">
        <f>L4015*_xlfn.XLOOKUP(K4015,AM:AM,AN:AN)</f>
        <v>199.57159999999999</v>
      </c>
      <c r="N4015">
        <f>L4015*_xlfn.XLOOKUP(K4015,AM:AM,AO:AO)</f>
        <v>232.06</v>
      </c>
      <c r="O4015">
        <v>0</v>
      </c>
      <c r="P4015">
        <f>O4015*_xlfn.XLOOKUP(K4015,AM:AM,AN:AN)</f>
        <v>0</v>
      </c>
      <c r="Q4015">
        <f>O4015*_xlfn.XLOOKUP(K4015,AM:AM,AO:AO)</f>
        <v>0</v>
      </c>
      <c r="R4015" t="str">
        <f>_xlfn.XLOOKUP(E4015,AF:AF,AG:AG)</f>
        <v>TURISMO EX MAR, S.A. DE C.V.</v>
      </c>
      <c r="S4015" t="str">
        <f>_xlfn.XLOOKUP(E4015,AF:AF,AI:AI)</f>
        <v>Mexico</v>
      </c>
      <c r="T4015">
        <f>WEEKNUM(G4015)</f>
        <v>36</v>
      </c>
      <c r="U4015">
        <f>YEAR(G4015)</f>
        <v>2025</v>
      </c>
      <c r="V4015" s="117">
        <f>IFERROR(Q4015/N4015,"0")</f>
        <v>0</v>
      </c>
    </row>
    <row r="4016" spans="1:22">
      <c r="A4016" t="str">
        <f>_xlfn.XLOOKUP(D4016,BN:BN,BO:BO)</f>
        <v>México</v>
      </c>
      <c r="B4016" t="s">
        <v>25</v>
      </c>
      <c r="C4016">
        <v>628</v>
      </c>
      <c r="D4016" t="str">
        <f>_xlfn.XLOOKUP(C4016,BH:BH,BI:BI)</f>
        <v>MariellaP</v>
      </c>
      <c r="E4016">
        <v>0</v>
      </c>
      <c r="F4016" t="s">
        <v>4452</v>
      </c>
      <c r="G4016" s="63">
        <v>45902</v>
      </c>
      <c r="H4016" s="63">
        <v>46032</v>
      </c>
      <c r="I4016" t="s">
        <v>396</v>
      </c>
      <c r="J4016" t="str">
        <f>_xlfn.XLOOKUP(I4016,AS:AS,AU:AU)</f>
        <v>Honorarios</v>
      </c>
      <c r="K4016" t="s">
        <v>33</v>
      </c>
      <c r="L4016">
        <v>35</v>
      </c>
      <c r="M4016">
        <f>L4016*_xlfn.XLOOKUP(K4016,AM:AM,AN:AN)</f>
        <v>30.099999999999998</v>
      </c>
      <c r="N4016">
        <f>L4016*_xlfn.XLOOKUP(K4016,AM:AM,AO:AO)</f>
        <v>35</v>
      </c>
      <c r="O4016">
        <v>35</v>
      </c>
      <c r="P4016">
        <f>O4016*_xlfn.XLOOKUP(K4016,AM:AM,AN:AN)</f>
        <v>30.099999999999998</v>
      </c>
      <c r="Q4016">
        <f>O4016*_xlfn.XLOOKUP(K4016,AM:AM,AO:AO)</f>
        <v>35</v>
      </c>
      <c r="R4016" t="str">
        <f>_xlfn.XLOOKUP(E4016,AF:AF,AG:AG)</f>
        <v>FEES</v>
      </c>
      <c r="S4016">
        <f>_xlfn.XLOOKUP(E4016,AF:AF,AI:AI)</f>
        <v>0</v>
      </c>
      <c r="T4016">
        <f>WEEKNUM(G4016)</f>
        <v>36</v>
      </c>
      <c r="U4016">
        <f>YEAR(G4016)</f>
        <v>2025</v>
      </c>
      <c r="V4016" s="117">
        <f>IFERROR(Q4016/N4016,"0")</f>
        <v>1</v>
      </c>
    </row>
    <row r="4017" spans="1:22">
      <c r="A4017" t="str">
        <f>_xlfn.XLOOKUP(D4017,BN:BN,BO:BO)</f>
        <v>México</v>
      </c>
      <c r="B4017" t="s">
        <v>25</v>
      </c>
      <c r="C4017">
        <v>629</v>
      </c>
      <c r="D4017" t="str">
        <f>_xlfn.XLOOKUP(C4017,BH:BH,BI:BI)</f>
        <v>DianaM</v>
      </c>
      <c r="E4017">
        <v>28934</v>
      </c>
      <c r="F4017" t="s">
        <v>4453</v>
      </c>
      <c r="G4017" s="63">
        <v>45912</v>
      </c>
      <c r="H4017" s="63" t="s">
        <v>218</v>
      </c>
      <c r="I4017" t="s">
        <v>366</v>
      </c>
      <c r="J4017" t="str">
        <f>_xlfn.XLOOKUP(I4017,AS:AS,AU:AU)</f>
        <v>Vuelos</v>
      </c>
      <c r="K4017" t="s">
        <v>33</v>
      </c>
      <c r="L4017">
        <v>745.33</v>
      </c>
      <c r="M4017">
        <f>L4017*_xlfn.XLOOKUP(K4017,AM:AM,AN:AN)</f>
        <v>640.98379999999997</v>
      </c>
      <c r="N4017">
        <f>L4017*_xlfn.XLOOKUP(K4017,AM:AM,AO:AO)</f>
        <v>745.33</v>
      </c>
      <c r="O4017">
        <v>21.08</v>
      </c>
      <c r="P4017">
        <f>O4017*_xlfn.XLOOKUP(K4017,AM:AM,AN:AN)</f>
        <v>18.128799999999998</v>
      </c>
      <c r="Q4017">
        <f>O4017*_xlfn.XLOOKUP(K4017,AM:AM,AO:AO)</f>
        <v>21.08</v>
      </c>
      <c r="R4017" t="str">
        <f>_xlfn.XLOOKUP(E4017,AF:AF,AG:AG)</f>
        <v>F1S USA</v>
      </c>
      <c r="S4017" t="str">
        <f>_xlfn.XLOOKUP(E4017,AF:AF,AI:AI)</f>
        <v>United States</v>
      </c>
      <c r="T4017">
        <f>WEEKNUM(G4017)</f>
        <v>37</v>
      </c>
      <c r="U4017">
        <f>YEAR(G4017)</f>
        <v>2025</v>
      </c>
      <c r="V4017" s="117">
        <f>IFERROR(Q4017/N4017,"0")</f>
        <v>2.8282774073229305E-2</v>
      </c>
    </row>
    <row r="4018" spans="1:22">
      <c r="A4018" t="str">
        <f>_xlfn.XLOOKUP(D4018,BN:BN,BO:BO)</f>
        <v>México</v>
      </c>
      <c r="B4018" t="s">
        <v>25</v>
      </c>
      <c r="C4018">
        <v>629</v>
      </c>
      <c r="D4018" t="str">
        <f>_xlfn.XLOOKUP(C4018,BH:BH,BI:BI)</f>
        <v>DianaM</v>
      </c>
      <c r="E4018">
        <v>28934</v>
      </c>
      <c r="F4018" t="s">
        <v>4454</v>
      </c>
      <c r="G4018" s="63">
        <v>45912</v>
      </c>
      <c r="H4018" s="63" t="s">
        <v>218</v>
      </c>
      <c r="I4018" t="s">
        <v>366</v>
      </c>
      <c r="J4018" t="str">
        <f>_xlfn.XLOOKUP(I4018,AS:AS,AU:AU)</f>
        <v>Vuelos</v>
      </c>
      <c r="K4018" t="s">
        <v>33</v>
      </c>
      <c r="L4018">
        <v>745.33</v>
      </c>
      <c r="M4018">
        <f>L4018*_xlfn.XLOOKUP(K4018,AM:AM,AN:AN)</f>
        <v>640.98379999999997</v>
      </c>
      <c r="N4018">
        <f>L4018*_xlfn.XLOOKUP(K4018,AM:AM,AO:AO)</f>
        <v>745.33</v>
      </c>
      <c r="O4018">
        <v>21.08</v>
      </c>
      <c r="P4018">
        <f>O4018*_xlfn.XLOOKUP(K4018,AM:AM,AN:AN)</f>
        <v>18.128799999999998</v>
      </c>
      <c r="Q4018">
        <f>O4018*_xlfn.XLOOKUP(K4018,AM:AM,AO:AO)</f>
        <v>21.08</v>
      </c>
      <c r="R4018" t="str">
        <f>_xlfn.XLOOKUP(E4018,AF:AF,AG:AG)</f>
        <v>F1S USA</v>
      </c>
      <c r="S4018" t="str">
        <f>_xlfn.XLOOKUP(E4018,AF:AF,AI:AI)</f>
        <v>United States</v>
      </c>
      <c r="T4018">
        <f>WEEKNUM(G4018)</f>
        <v>37</v>
      </c>
      <c r="U4018">
        <f>YEAR(G4018)</f>
        <v>2025</v>
      </c>
      <c r="V4018" s="117">
        <f>IFERROR(Q4018/N4018,"0")</f>
        <v>2.8282774073229305E-2</v>
      </c>
    </row>
    <row r="4019" spans="1:22">
      <c r="A4019" t="str">
        <f>_xlfn.XLOOKUP(D4019,BN:BN,BO:BO)</f>
        <v>México</v>
      </c>
      <c r="B4019" t="s">
        <v>25</v>
      </c>
      <c r="C4019">
        <v>629</v>
      </c>
      <c r="D4019" t="str">
        <f>_xlfn.XLOOKUP(C4019,BH:BH,BI:BI)</f>
        <v>DianaM</v>
      </c>
      <c r="E4019">
        <v>0</v>
      </c>
      <c r="F4019" t="s">
        <v>1893</v>
      </c>
      <c r="G4019" s="63">
        <v>45912</v>
      </c>
      <c r="H4019" s="63" t="s">
        <v>218</v>
      </c>
      <c r="I4019" t="s">
        <v>396</v>
      </c>
      <c r="J4019" t="str">
        <f>_xlfn.XLOOKUP(I4019,AS:AS,AU:AU)</f>
        <v>Honorarios</v>
      </c>
      <c r="K4019" t="s">
        <v>33</v>
      </c>
      <c r="L4019">
        <v>35</v>
      </c>
      <c r="M4019">
        <f>L4019*_xlfn.XLOOKUP(K4019,AM:AM,AN:AN)</f>
        <v>30.099999999999998</v>
      </c>
      <c r="N4019">
        <f>L4019*_xlfn.XLOOKUP(K4019,AM:AM,AO:AO)</f>
        <v>35</v>
      </c>
      <c r="O4019">
        <v>35</v>
      </c>
      <c r="P4019">
        <f>O4019*_xlfn.XLOOKUP(K4019,AM:AM,AN:AN)</f>
        <v>30.099999999999998</v>
      </c>
      <c r="Q4019">
        <f>O4019*_xlfn.XLOOKUP(K4019,AM:AM,AO:AO)</f>
        <v>35</v>
      </c>
      <c r="R4019" t="str">
        <f>_xlfn.XLOOKUP(E4019,AF:AF,AG:AG)</f>
        <v>FEES</v>
      </c>
      <c r="S4019">
        <f>_xlfn.XLOOKUP(E4019,AF:AF,AI:AI)</f>
        <v>0</v>
      </c>
      <c r="T4019">
        <f>WEEKNUM(G4019)</f>
        <v>37</v>
      </c>
      <c r="U4019">
        <f>YEAR(G4019)</f>
        <v>2025</v>
      </c>
      <c r="V4019" s="117">
        <f>IFERROR(Q4019/N4019,"0")</f>
        <v>1</v>
      </c>
    </row>
    <row r="4020" spans="1:22">
      <c r="A4020" t="str">
        <f>_xlfn.XLOOKUP(D4020,BN:BN,BO:BO)</f>
        <v>México</v>
      </c>
      <c r="B4020" t="s">
        <v>25</v>
      </c>
      <c r="C4020">
        <v>629</v>
      </c>
      <c r="D4020" t="str">
        <f>_xlfn.XLOOKUP(C4020,BH:BH,BI:BI)</f>
        <v>DianaM</v>
      </c>
      <c r="E4020">
        <v>28934</v>
      </c>
      <c r="F4020" t="s">
        <v>4455</v>
      </c>
      <c r="G4020" s="63">
        <v>45897</v>
      </c>
      <c r="H4020" s="63">
        <v>45897</v>
      </c>
      <c r="I4020" t="s">
        <v>366</v>
      </c>
      <c r="J4020" t="str">
        <f>_xlfn.XLOOKUP(I4020,AS:AS,AU:AU)</f>
        <v>Vuelos</v>
      </c>
      <c r="K4020" t="s">
        <v>33</v>
      </c>
      <c r="L4020">
        <v>887.83</v>
      </c>
      <c r="M4020">
        <f>L4020*_xlfn.XLOOKUP(K4020,AM:AM,AN:AN)</f>
        <v>763.53380000000004</v>
      </c>
      <c r="N4020">
        <f>L4020*_xlfn.XLOOKUP(K4020,AM:AM,AO:AO)</f>
        <v>887.83</v>
      </c>
      <c r="O4020">
        <v>0</v>
      </c>
      <c r="P4020">
        <f>O4020*_xlfn.XLOOKUP(K4020,AM:AM,AN:AN)</f>
        <v>0</v>
      </c>
      <c r="Q4020">
        <f>O4020*_xlfn.XLOOKUP(K4020,AM:AM,AO:AO)</f>
        <v>0</v>
      </c>
      <c r="R4020" t="str">
        <f>_xlfn.XLOOKUP(E4020,AF:AF,AG:AG)</f>
        <v>F1S USA</v>
      </c>
      <c r="S4020" t="str">
        <f>_xlfn.XLOOKUP(E4020,AF:AF,AI:AI)</f>
        <v>United States</v>
      </c>
      <c r="T4020">
        <f>WEEKNUM(G4020)</f>
        <v>35</v>
      </c>
      <c r="U4020">
        <f>YEAR(G4020)</f>
        <v>2025</v>
      </c>
      <c r="V4020" s="117">
        <f>IFERROR(Q4020/N4020,"0")</f>
        <v>0</v>
      </c>
    </row>
    <row r="4021" spans="1:22">
      <c r="A4021" t="str">
        <f>_xlfn.XLOOKUP(D4021,BN:BN,BO:BO)</f>
        <v>México</v>
      </c>
      <c r="B4021" t="s">
        <v>25</v>
      </c>
      <c r="C4021">
        <v>629</v>
      </c>
      <c r="D4021" t="str">
        <f>_xlfn.XLOOKUP(C4021,BH:BH,BI:BI)</f>
        <v>DianaM</v>
      </c>
      <c r="E4021">
        <v>28934</v>
      </c>
      <c r="F4021" t="s">
        <v>4456</v>
      </c>
      <c r="G4021" s="63">
        <v>45897</v>
      </c>
      <c r="H4021" s="63">
        <v>45897</v>
      </c>
      <c r="I4021" t="s">
        <v>366</v>
      </c>
      <c r="J4021" t="str">
        <f>_xlfn.XLOOKUP(I4021,AS:AS,AU:AU)</f>
        <v>Vuelos</v>
      </c>
      <c r="K4021" t="s">
        <v>33</v>
      </c>
      <c r="L4021">
        <v>11.4</v>
      </c>
      <c r="M4021">
        <f>L4021*_xlfn.XLOOKUP(K4021,AM:AM,AN:AN)</f>
        <v>9.8040000000000003</v>
      </c>
      <c r="N4021">
        <f>L4021*_xlfn.XLOOKUP(K4021,AM:AM,AO:AO)</f>
        <v>11.4</v>
      </c>
      <c r="O4021">
        <v>0</v>
      </c>
      <c r="P4021">
        <f>O4021*_xlfn.XLOOKUP(K4021,AM:AM,AN:AN)</f>
        <v>0</v>
      </c>
      <c r="Q4021">
        <f>O4021*_xlfn.XLOOKUP(K4021,AM:AM,AO:AO)</f>
        <v>0</v>
      </c>
      <c r="R4021" t="str">
        <f>_xlfn.XLOOKUP(E4021,AF:AF,AG:AG)</f>
        <v>F1S USA</v>
      </c>
      <c r="S4021" t="str">
        <f>_xlfn.XLOOKUP(E4021,AF:AF,AI:AI)</f>
        <v>United States</v>
      </c>
      <c r="T4021">
        <f>WEEKNUM(G4021)</f>
        <v>35</v>
      </c>
      <c r="U4021">
        <f>YEAR(G4021)</f>
        <v>2025</v>
      </c>
      <c r="V4021" s="117">
        <f>IFERROR(Q4021/N4021,"0")</f>
        <v>0</v>
      </c>
    </row>
    <row r="4022" spans="1:22">
      <c r="A4022" t="str">
        <f>_xlfn.XLOOKUP(D4022,BN:BN,BO:BO)</f>
        <v>México</v>
      </c>
      <c r="B4022" t="s">
        <v>25</v>
      </c>
      <c r="C4022">
        <v>629</v>
      </c>
      <c r="D4022" t="str">
        <f>_xlfn.XLOOKUP(C4022,BH:BH,BI:BI)</f>
        <v>DianaM</v>
      </c>
      <c r="E4022">
        <v>28934</v>
      </c>
      <c r="F4022" t="s">
        <v>4457</v>
      </c>
      <c r="G4022" s="63">
        <v>45897</v>
      </c>
      <c r="H4022" s="63">
        <v>45897</v>
      </c>
      <c r="I4022" t="s">
        <v>366</v>
      </c>
      <c r="J4022" t="str">
        <f>_xlfn.XLOOKUP(I4022,AS:AS,AU:AU)</f>
        <v>Vuelos</v>
      </c>
      <c r="K4022" t="s">
        <v>33</v>
      </c>
      <c r="L4022">
        <v>0</v>
      </c>
      <c r="M4022">
        <f>L4022*_xlfn.XLOOKUP(K4022,AM:AM,AN:AN)</f>
        <v>0</v>
      </c>
      <c r="N4022">
        <f>L4022*_xlfn.XLOOKUP(K4022,AM:AM,AO:AO)</f>
        <v>0</v>
      </c>
      <c r="O4022">
        <v>0</v>
      </c>
      <c r="P4022">
        <f>O4022*_xlfn.XLOOKUP(K4022,AM:AM,AN:AN)</f>
        <v>0</v>
      </c>
      <c r="Q4022">
        <f>O4022*_xlfn.XLOOKUP(K4022,AM:AM,AO:AO)</f>
        <v>0</v>
      </c>
      <c r="R4022" t="str">
        <f>_xlfn.XLOOKUP(E4022,AF:AF,AG:AG)</f>
        <v>F1S USA</v>
      </c>
      <c r="S4022" t="str">
        <f>_xlfn.XLOOKUP(E4022,AF:AF,AI:AI)</f>
        <v>United States</v>
      </c>
      <c r="T4022">
        <f>WEEKNUM(G4022)</f>
        <v>35</v>
      </c>
      <c r="U4022">
        <f>YEAR(G4022)</f>
        <v>2025</v>
      </c>
      <c r="V4022" s="117" t="str">
        <f>IFERROR(Q4022/N4022,"0")</f>
        <v>0</v>
      </c>
    </row>
    <row r="4023" spans="1:22">
      <c r="A4023" t="str">
        <f>_xlfn.XLOOKUP(D4023,BN:BN,BO:BO)</f>
        <v>México</v>
      </c>
      <c r="B4023" t="s">
        <v>25</v>
      </c>
      <c r="C4023">
        <v>629</v>
      </c>
      <c r="D4023" t="str">
        <f>_xlfn.XLOOKUP(C4023,BH:BH,BI:BI)</f>
        <v>DianaM</v>
      </c>
      <c r="E4023">
        <v>27301</v>
      </c>
      <c r="F4023" t="s">
        <v>4458</v>
      </c>
      <c r="G4023" s="63">
        <v>45897</v>
      </c>
      <c r="H4023" s="63">
        <v>45897</v>
      </c>
      <c r="I4023" t="s">
        <v>366</v>
      </c>
      <c r="J4023" t="str">
        <f>_xlfn.XLOOKUP(I4023,AS:AS,AU:AU)</f>
        <v>Vuelos</v>
      </c>
      <c r="K4023" t="s">
        <v>33</v>
      </c>
      <c r="L4023">
        <v>873.01</v>
      </c>
      <c r="M4023">
        <f>L4023*_xlfn.XLOOKUP(K4023,AM:AM,AN:AN)</f>
        <v>750.78859999999997</v>
      </c>
      <c r="N4023">
        <f>L4023*_xlfn.XLOOKUP(K4023,AM:AM,AO:AO)</f>
        <v>873.01</v>
      </c>
      <c r="O4023">
        <v>0</v>
      </c>
      <c r="P4023">
        <f>O4023*_xlfn.XLOOKUP(K4023,AM:AM,AN:AN)</f>
        <v>0</v>
      </c>
      <c r="Q4023">
        <f>O4023*_xlfn.XLOOKUP(K4023,AM:AM,AO:AO)</f>
        <v>0</v>
      </c>
      <c r="R4023" t="str">
        <f>_xlfn.XLOOKUP(E4023,AF:AF,AG:AG)</f>
        <v>TURISMO EX MAR, S.A. DE C.V.</v>
      </c>
      <c r="S4023" t="str">
        <f>_xlfn.XLOOKUP(E4023,AF:AF,AI:AI)</f>
        <v>Mexico</v>
      </c>
      <c r="T4023">
        <f>WEEKNUM(G4023)</f>
        <v>35</v>
      </c>
      <c r="U4023">
        <f>YEAR(G4023)</f>
        <v>2025</v>
      </c>
      <c r="V4023" s="117">
        <f>IFERROR(Q4023/N4023,"0")</f>
        <v>0</v>
      </c>
    </row>
    <row r="4024" spans="1:22">
      <c r="A4024" t="str">
        <f>_xlfn.XLOOKUP(D4024,BN:BN,BO:BO)</f>
        <v>México</v>
      </c>
      <c r="B4024" t="s">
        <v>25</v>
      </c>
      <c r="C4024">
        <v>629</v>
      </c>
      <c r="D4024" t="str">
        <f>_xlfn.XLOOKUP(C4024,BH:BH,BI:BI)</f>
        <v>DianaM</v>
      </c>
      <c r="E4024">
        <v>0</v>
      </c>
      <c r="F4024" t="s">
        <v>4459</v>
      </c>
      <c r="G4024" s="63">
        <v>45897</v>
      </c>
      <c r="H4024" s="63">
        <v>45897</v>
      </c>
      <c r="I4024" t="s">
        <v>396</v>
      </c>
      <c r="J4024" t="str">
        <f>_xlfn.XLOOKUP(I4024,AS:AS,AU:AU)</f>
        <v>Honorarios</v>
      </c>
      <c r="K4024" t="s">
        <v>33</v>
      </c>
      <c r="L4024">
        <v>35</v>
      </c>
      <c r="M4024">
        <f>L4024*_xlfn.XLOOKUP(K4024,AM:AM,AN:AN)</f>
        <v>30.099999999999998</v>
      </c>
      <c r="N4024">
        <f>L4024*_xlfn.XLOOKUP(K4024,AM:AM,AO:AO)</f>
        <v>35</v>
      </c>
      <c r="O4024">
        <v>35</v>
      </c>
      <c r="P4024">
        <f>O4024*_xlfn.XLOOKUP(K4024,AM:AM,AN:AN)</f>
        <v>30.099999999999998</v>
      </c>
      <c r="Q4024">
        <f>O4024*_xlfn.XLOOKUP(K4024,AM:AM,AO:AO)</f>
        <v>35</v>
      </c>
      <c r="R4024" t="str">
        <f>_xlfn.XLOOKUP(E4024,AF:AF,AG:AG)</f>
        <v>FEES</v>
      </c>
      <c r="S4024">
        <f>_xlfn.XLOOKUP(E4024,AF:AF,AI:AI)</f>
        <v>0</v>
      </c>
      <c r="T4024">
        <f>WEEKNUM(G4024)</f>
        <v>35</v>
      </c>
      <c r="U4024">
        <f>YEAR(G4024)</f>
        <v>2025</v>
      </c>
      <c r="V4024" s="117">
        <f>IFERROR(Q4024/N4024,"0")</f>
        <v>1</v>
      </c>
    </row>
    <row r="4025" spans="1:22">
      <c r="A4025" t="str">
        <f>_xlfn.XLOOKUP(D4025,BN:BN,BO:BO)</f>
        <v>México</v>
      </c>
      <c r="B4025" t="s">
        <v>25</v>
      </c>
      <c r="C4025">
        <v>629</v>
      </c>
      <c r="D4025" t="str">
        <f>_xlfn.XLOOKUP(C4025,BH:BH,BI:BI)</f>
        <v>DianaM</v>
      </c>
      <c r="E4025">
        <v>27301</v>
      </c>
      <c r="F4025" t="s">
        <v>4460</v>
      </c>
      <c r="G4025" s="63">
        <v>45897</v>
      </c>
      <c r="H4025" s="63">
        <v>45897</v>
      </c>
      <c r="I4025" t="s">
        <v>366</v>
      </c>
      <c r="J4025" t="str">
        <f>_xlfn.XLOOKUP(I4025,AS:AS,AU:AU)</f>
        <v>Vuelos</v>
      </c>
      <c r="K4025" t="s">
        <v>33</v>
      </c>
      <c r="L4025">
        <v>749.21</v>
      </c>
      <c r="M4025">
        <f>L4025*_xlfn.XLOOKUP(K4025,AM:AM,AN:AN)</f>
        <v>644.32060000000001</v>
      </c>
      <c r="N4025">
        <f>L4025*_xlfn.XLOOKUP(K4025,AM:AM,AO:AO)</f>
        <v>749.21</v>
      </c>
      <c r="O4025">
        <v>0</v>
      </c>
      <c r="P4025">
        <f>O4025*_xlfn.XLOOKUP(K4025,AM:AM,AN:AN)</f>
        <v>0</v>
      </c>
      <c r="Q4025">
        <f>O4025*_xlfn.XLOOKUP(K4025,AM:AM,AO:AO)</f>
        <v>0</v>
      </c>
      <c r="R4025" t="str">
        <f>_xlfn.XLOOKUP(E4025,AF:AF,AG:AG)</f>
        <v>TURISMO EX MAR, S.A. DE C.V.</v>
      </c>
      <c r="S4025" t="str">
        <f>_xlfn.XLOOKUP(E4025,AF:AF,AI:AI)</f>
        <v>Mexico</v>
      </c>
      <c r="T4025">
        <f>WEEKNUM(G4025)</f>
        <v>35</v>
      </c>
      <c r="U4025">
        <f>YEAR(G4025)</f>
        <v>2025</v>
      </c>
      <c r="V4025" s="117">
        <f>IFERROR(Q4025/N4025,"0")</f>
        <v>0</v>
      </c>
    </row>
    <row r="4026" spans="1:22">
      <c r="A4026" t="str">
        <f>_xlfn.XLOOKUP(D4026,BN:BN,BO:BO)</f>
        <v>México</v>
      </c>
      <c r="B4026" t="s">
        <v>25</v>
      </c>
      <c r="C4026">
        <v>629</v>
      </c>
      <c r="D4026" t="str">
        <f>_xlfn.XLOOKUP(C4026,BH:BH,BI:BI)</f>
        <v>DianaM</v>
      </c>
      <c r="E4026">
        <v>27301</v>
      </c>
      <c r="F4026" t="s">
        <v>4461</v>
      </c>
      <c r="G4026" s="63">
        <v>45897</v>
      </c>
      <c r="H4026" s="63">
        <v>45897</v>
      </c>
      <c r="I4026" t="s">
        <v>366</v>
      </c>
      <c r="J4026" t="str">
        <f>_xlfn.XLOOKUP(I4026,AS:AS,AU:AU)</f>
        <v>Vuelos</v>
      </c>
      <c r="K4026" t="s">
        <v>33</v>
      </c>
      <c r="L4026">
        <v>134.24</v>
      </c>
      <c r="M4026">
        <f>L4026*_xlfn.XLOOKUP(K4026,AM:AM,AN:AN)</f>
        <v>115.44640000000001</v>
      </c>
      <c r="N4026">
        <f>L4026*_xlfn.XLOOKUP(K4026,AM:AM,AO:AO)</f>
        <v>134.24</v>
      </c>
      <c r="O4026">
        <v>0</v>
      </c>
      <c r="P4026">
        <f>O4026*_xlfn.XLOOKUP(K4026,AM:AM,AN:AN)</f>
        <v>0</v>
      </c>
      <c r="Q4026">
        <f>O4026*_xlfn.XLOOKUP(K4026,AM:AM,AO:AO)</f>
        <v>0</v>
      </c>
      <c r="R4026" t="str">
        <f>_xlfn.XLOOKUP(E4026,AF:AF,AG:AG)</f>
        <v>TURISMO EX MAR, S.A. DE C.V.</v>
      </c>
      <c r="S4026" t="str">
        <f>_xlfn.XLOOKUP(E4026,AF:AF,AI:AI)</f>
        <v>Mexico</v>
      </c>
      <c r="T4026">
        <f>WEEKNUM(G4026)</f>
        <v>35</v>
      </c>
      <c r="U4026">
        <f>YEAR(G4026)</f>
        <v>2025</v>
      </c>
      <c r="V4026" s="117">
        <f>IFERROR(Q4026/N4026,"0")</f>
        <v>0</v>
      </c>
    </row>
    <row r="4027" spans="1:22">
      <c r="A4027" t="str">
        <f>_xlfn.XLOOKUP(D4027,BN:BN,BO:BO)</f>
        <v>México</v>
      </c>
      <c r="B4027" t="s">
        <v>25</v>
      </c>
      <c r="C4027">
        <v>629</v>
      </c>
      <c r="D4027" t="str">
        <f>_xlfn.XLOOKUP(C4027,BH:BH,BI:BI)</f>
        <v>DianaM</v>
      </c>
      <c r="E4027">
        <v>0</v>
      </c>
      <c r="F4027" t="s">
        <v>4462</v>
      </c>
      <c r="G4027" s="63">
        <v>45897</v>
      </c>
      <c r="H4027" s="63">
        <v>45897</v>
      </c>
      <c r="I4027" t="s">
        <v>396</v>
      </c>
      <c r="J4027" t="str">
        <f>_xlfn.XLOOKUP(I4027,AS:AS,AU:AU)</f>
        <v>Honorarios</v>
      </c>
      <c r="K4027" t="s">
        <v>33</v>
      </c>
      <c r="L4027">
        <v>70</v>
      </c>
      <c r="M4027">
        <f>L4027*_xlfn.XLOOKUP(K4027,AM:AM,AN:AN)</f>
        <v>60.199999999999996</v>
      </c>
      <c r="N4027">
        <f>L4027*_xlfn.XLOOKUP(K4027,AM:AM,AO:AO)</f>
        <v>70</v>
      </c>
      <c r="O4027">
        <v>70</v>
      </c>
      <c r="P4027">
        <f>O4027*_xlfn.XLOOKUP(K4027,AM:AM,AN:AN)</f>
        <v>60.199999999999996</v>
      </c>
      <c r="Q4027">
        <f>O4027*_xlfn.XLOOKUP(K4027,AM:AM,AO:AO)</f>
        <v>70</v>
      </c>
      <c r="R4027" t="str">
        <f>_xlfn.XLOOKUP(E4027,AF:AF,AG:AG)</f>
        <v>FEES</v>
      </c>
      <c r="S4027">
        <f>_xlfn.XLOOKUP(E4027,AF:AF,AI:AI)</f>
        <v>0</v>
      </c>
      <c r="T4027">
        <f>WEEKNUM(G4027)</f>
        <v>35</v>
      </c>
      <c r="U4027">
        <f>YEAR(G4027)</f>
        <v>2025</v>
      </c>
      <c r="V4027" s="117">
        <f>IFERROR(Q4027/N4027,"0")</f>
        <v>1</v>
      </c>
    </row>
    <row r="4028" spans="1:22">
      <c r="A4028" t="str">
        <f>_xlfn.XLOOKUP(D4028,BN:BN,BO:BO)</f>
        <v>México</v>
      </c>
      <c r="B4028" t="s">
        <v>25</v>
      </c>
      <c r="C4028">
        <v>629</v>
      </c>
      <c r="D4028" t="str">
        <f>_xlfn.XLOOKUP(C4028,BH:BH,BI:BI)</f>
        <v>DianaM</v>
      </c>
      <c r="E4028">
        <v>27301</v>
      </c>
      <c r="F4028" t="s">
        <v>4463</v>
      </c>
      <c r="G4028" s="63">
        <v>45897</v>
      </c>
      <c r="H4028" s="63">
        <v>45897</v>
      </c>
      <c r="I4028" t="s">
        <v>366</v>
      </c>
      <c r="J4028" t="str">
        <f>_xlfn.XLOOKUP(I4028,AS:AS,AU:AU)</f>
        <v>Vuelos</v>
      </c>
      <c r="K4028" t="s">
        <v>33</v>
      </c>
      <c r="L4028">
        <v>883.32</v>
      </c>
      <c r="M4028">
        <f>L4028*_xlfn.XLOOKUP(K4028,AM:AM,AN:AN)</f>
        <v>759.65520000000004</v>
      </c>
      <c r="N4028">
        <f>L4028*_xlfn.XLOOKUP(K4028,AM:AM,AO:AO)</f>
        <v>883.32</v>
      </c>
      <c r="O4028">
        <v>0</v>
      </c>
      <c r="P4028">
        <f>O4028*_xlfn.XLOOKUP(K4028,AM:AM,AN:AN)</f>
        <v>0</v>
      </c>
      <c r="Q4028">
        <f>O4028*_xlfn.XLOOKUP(K4028,AM:AM,AO:AO)</f>
        <v>0</v>
      </c>
      <c r="R4028" t="str">
        <f>_xlfn.XLOOKUP(E4028,AF:AF,AG:AG)</f>
        <v>TURISMO EX MAR, S.A. DE C.V.</v>
      </c>
      <c r="S4028" t="str">
        <f>_xlfn.XLOOKUP(E4028,AF:AF,AI:AI)</f>
        <v>Mexico</v>
      </c>
      <c r="T4028">
        <f>WEEKNUM(G4028)</f>
        <v>35</v>
      </c>
      <c r="U4028">
        <f>YEAR(G4028)</f>
        <v>2025</v>
      </c>
      <c r="V4028" s="117">
        <f>IFERROR(Q4028/N4028,"0")</f>
        <v>0</v>
      </c>
    </row>
    <row r="4029" spans="1:22">
      <c r="A4029" t="str">
        <f>_xlfn.XLOOKUP(D4029,BN:BN,BO:BO)</f>
        <v>México</v>
      </c>
      <c r="B4029" t="s">
        <v>25</v>
      </c>
      <c r="C4029">
        <v>629</v>
      </c>
      <c r="D4029" t="str">
        <f>_xlfn.XLOOKUP(C4029,BH:BH,BI:BI)</f>
        <v>DianaM</v>
      </c>
      <c r="E4029">
        <v>27301</v>
      </c>
      <c r="F4029" t="s">
        <v>4463</v>
      </c>
      <c r="G4029" s="63">
        <v>45897</v>
      </c>
      <c r="H4029" s="63">
        <v>45897</v>
      </c>
      <c r="I4029" t="s">
        <v>366</v>
      </c>
      <c r="J4029" t="str">
        <f>_xlfn.XLOOKUP(I4029,AS:AS,AU:AU)</f>
        <v>Vuelos</v>
      </c>
      <c r="K4029" t="s">
        <v>33</v>
      </c>
      <c r="L4029">
        <v>60.07</v>
      </c>
      <c r="M4029">
        <f>L4029*_xlfn.XLOOKUP(K4029,AM:AM,AN:AN)</f>
        <v>51.660199999999996</v>
      </c>
      <c r="N4029">
        <f>L4029*_xlfn.XLOOKUP(K4029,AM:AM,AO:AO)</f>
        <v>60.07</v>
      </c>
      <c r="O4029">
        <v>0</v>
      </c>
      <c r="P4029">
        <f>O4029*_xlfn.XLOOKUP(K4029,AM:AM,AN:AN)</f>
        <v>0</v>
      </c>
      <c r="Q4029">
        <f>O4029*_xlfn.XLOOKUP(K4029,AM:AM,AO:AO)</f>
        <v>0</v>
      </c>
      <c r="R4029" t="str">
        <f>_xlfn.XLOOKUP(E4029,AF:AF,AG:AG)</f>
        <v>TURISMO EX MAR, S.A. DE C.V.</v>
      </c>
      <c r="S4029" t="str">
        <f>_xlfn.XLOOKUP(E4029,AF:AF,AI:AI)</f>
        <v>Mexico</v>
      </c>
      <c r="T4029">
        <f>WEEKNUM(G4029)</f>
        <v>35</v>
      </c>
      <c r="U4029">
        <f>YEAR(G4029)</f>
        <v>2025</v>
      </c>
      <c r="V4029" s="117">
        <f>IFERROR(Q4029/N4029,"0")</f>
        <v>0</v>
      </c>
    </row>
    <row r="4030" spans="1:22">
      <c r="A4030" t="str">
        <f>_xlfn.XLOOKUP(D4030,BN:BN,BO:BO)</f>
        <v>México</v>
      </c>
      <c r="B4030" t="s">
        <v>25</v>
      </c>
      <c r="C4030">
        <v>629</v>
      </c>
      <c r="D4030" t="str">
        <f>_xlfn.XLOOKUP(C4030,BH:BH,BI:BI)</f>
        <v>DianaM</v>
      </c>
      <c r="E4030">
        <v>27301</v>
      </c>
      <c r="F4030" t="s">
        <v>4463</v>
      </c>
      <c r="G4030" s="63">
        <v>45897</v>
      </c>
      <c r="H4030" s="63">
        <v>45897</v>
      </c>
      <c r="I4030" t="s">
        <v>366</v>
      </c>
      <c r="J4030" t="str">
        <f>_xlfn.XLOOKUP(I4030,AS:AS,AU:AU)</f>
        <v>Vuelos</v>
      </c>
      <c r="K4030" t="s">
        <v>33</v>
      </c>
      <c r="L4030">
        <v>16.29</v>
      </c>
      <c r="M4030">
        <f>L4030*_xlfn.XLOOKUP(K4030,AM:AM,AN:AN)</f>
        <v>14.009399999999999</v>
      </c>
      <c r="N4030">
        <f>L4030*_xlfn.XLOOKUP(K4030,AM:AM,AO:AO)</f>
        <v>16.29</v>
      </c>
      <c r="O4030">
        <v>0</v>
      </c>
      <c r="P4030">
        <f>O4030*_xlfn.XLOOKUP(K4030,AM:AM,AN:AN)</f>
        <v>0</v>
      </c>
      <c r="Q4030">
        <f>O4030*_xlfn.XLOOKUP(K4030,AM:AM,AO:AO)</f>
        <v>0</v>
      </c>
      <c r="R4030" t="str">
        <f>_xlfn.XLOOKUP(E4030,AF:AF,AG:AG)</f>
        <v>TURISMO EX MAR, S.A. DE C.V.</v>
      </c>
      <c r="S4030" t="str">
        <f>_xlfn.XLOOKUP(E4030,AF:AF,AI:AI)</f>
        <v>Mexico</v>
      </c>
      <c r="T4030">
        <f>WEEKNUM(G4030)</f>
        <v>35</v>
      </c>
      <c r="U4030">
        <f>YEAR(G4030)</f>
        <v>2025</v>
      </c>
      <c r="V4030" s="117">
        <f>IFERROR(Q4030/N4030,"0")</f>
        <v>0</v>
      </c>
    </row>
    <row r="4031" spans="1:22">
      <c r="A4031" t="str">
        <f>_xlfn.XLOOKUP(D4031,BN:BN,BO:BO)</f>
        <v>México</v>
      </c>
      <c r="B4031" t="s">
        <v>25</v>
      </c>
      <c r="C4031">
        <v>629</v>
      </c>
      <c r="D4031" t="str">
        <f>_xlfn.XLOOKUP(C4031,BH:BH,BI:BI)</f>
        <v>DianaM</v>
      </c>
      <c r="E4031">
        <v>0</v>
      </c>
      <c r="F4031" t="s">
        <v>4464</v>
      </c>
      <c r="G4031" s="63">
        <v>45897</v>
      </c>
      <c r="H4031" s="63">
        <v>45897</v>
      </c>
      <c r="I4031" t="s">
        <v>396</v>
      </c>
      <c r="J4031" t="str">
        <f>_xlfn.XLOOKUP(I4031,AS:AS,AU:AU)</f>
        <v>Honorarios</v>
      </c>
      <c r="K4031" t="s">
        <v>33</v>
      </c>
      <c r="L4031">
        <v>35</v>
      </c>
      <c r="M4031">
        <f>L4031*_xlfn.XLOOKUP(K4031,AM:AM,AN:AN)</f>
        <v>30.099999999999998</v>
      </c>
      <c r="N4031">
        <f>L4031*_xlfn.XLOOKUP(K4031,AM:AM,AO:AO)</f>
        <v>35</v>
      </c>
      <c r="O4031">
        <v>35</v>
      </c>
      <c r="P4031">
        <f>O4031*_xlfn.XLOOKUP(K4031,AM:AM,AN:AN)</f>
        <v>30.099999999999998</v>
      </c>
      <c r="Q4031">
        <f>O4031*_xlfn.XLOOKUP(K4031,AM:AM,AO:AO)</f>
        <v>35</v>
      </c>
      <c r="R4031" t="str">
        <f>_xlfn.XLOOKUP(E4031,AF:AF,AG:AG)</f>
        <v>FEES</v>
      </c>
      <c r="S4031">
        <f>_xlfn.XLOOKUP(E4031,AF:AF,AI:AI)</f>
        <v>0</v>
      </c>
      <c r="T4031">
        <f>WEEKNUM(G4031)</f>
        <v>35</v>
      </c>
      <c r="U4031">
        <f>YEAR(G4031)</f>
        <v>2025</v>
      </c>
      <c r="V4031" s="117">
        <f>IFERROR(Q4031/N4031,"0")</f>
        <v>1</v>
      </c>
    </row>
    <row r="4032" spans="1:22">
      <c r="A4032" t="str">
        <f>_xlfn.XLOOKUP(D4032,BN:BN,BO:BO)</f>
        <v>México</v>
      </c>
      <c r="B4032" t="s">
        <v>25</v>
      </c>
      <c r="C4032">
        <v>629</v>
      </c>
      <c r="D4032" t="str">
        <f>_xlfn.XLOOKUP(C4032,BH:BH,BI:BI)</f>
        <v>DianaM</v>
      </c>
      <c r="E4032">
        <v>27301</v>
      </c>
      <c r="F4032" t="s">
        <v>4465</v>
      </c>
      <c r="G4032" s="63">
        <v>45897</v>
      </c>
      <c r="H4032" s="63">
        <v>45897</v>
      </c>
      <c r="I4032" t="s">
        <v>366</v>
      </c>
      <c r="J4032" t="str">
        <f>_xlfn.XLOOKUP(I4032,AS:AS,AU:AU)</f>
        <v>Vuelos</v>
      </c>
      <c r="K4032" t="s">
        <v>33</v>
      </c>
      <c r="L4032">
        <v>0</v>
      </c>
      <c r="M4032">
        <f>L4032*_xlfn.XLOOKUP(K4032,AM:AM,AN:AN)</f>
        <v>0</v>
      </c>
      <c r="N4032">
        <f>L4032*_xlfn.XLOOKUP(K4032,AM:AM,AO:AO)</f>
        <v>0</v>
      </c>
      <c r="O4032">
        <v>0</v>
      </c>
      <c r="P4032">
        <f>O4032*_xlfn.XLOOKUP(K4032,AM:AM,AN:AN)</f>
        <v>0</v>
      </c>
      <c r="Q4032">
        <f>O4032*_xlfn.XLOOKUP(K4032,AM:AM,AO:AO)</f>
        <v>0</v>
      </c>
      <c r="R4032" t="str">
        <f>_xlfn.XLOOKUP(E4032,AF:AF,AG:AG)</f>
        <v>TURISMO EX MAR, S.A. DE C.V.</v>
      </c>
      <c r="S4032" t="str">
        <f>_xlfn.XLOOKUP(E4032,AF:AF,AI:AI)</f>
        <v>Mexico</v>
      </c>
      <c r="T4032">
        <f>WEEKNUM(G4032)</f>
        <v>35</v>
      </c>
      <c r="U4032">
        <f>YEAR(G4032)</f>
        <v>2025</v>
      </c>
      <c r="V4032" s="117" t="str">
        <f>IFERROR(Q4032/N4032,"0")</f>
        <v>0</v>
      </c>
    </row>
    <row r="4033" spans="1:22">
      <c r="A4033" t="str">
        <f>_xlfn.XLOOKUP(D4033,BN:BN,BO:BO)</f>
        <v>México</v>
      </c>
      <c r="B4033" t="s">
        <v>25</v>
      </c>
      <c r="C4033">
        <v>629</v>
      </c>
      <c r="D4033" t="str">
        <f>_xlfn.XLOOKUP(C4033,BH:BH,BI:BI)</f>
        <v>DianaM</v>
      </c>
      <c r="E4033">
        <v>0</v>
      </c>
      <c r="F4033" t="s">
        <v>4466</v>
      </c>
      <c r="G4033" s="63">
        <v>45897</v>
      </c>
      <c r="H4033" s="63">
        <v>45897</v>
      </c>
      <c r="I4033" t="s">
        <v>396</v>
      </c>
      <c r="J4033" t="str">
        <f>_xlfn.XLOOKUP(I4033,AS:AS,AU:AU)</f>
        <v>Honorarios</v>
      </c>
      <c r="K4033" t="s">
        <v>33</v>
      </c>
      <c r="L4033">
        <v>35</v>
      </c>
      <c r="M4033">
        <f>L4033*_xlfn.XLOOKUP(K4033,AM:AM,AN:AN)</f>
        <v>30.099999999999998</v>
      </c>
      <c r="N4033">
        <f>L4033*_xlfn.XLOOKUP(K4033,AM:AM,AO:AO)</f>
        <v>35</v>
      </c>
      <c r="O4033">
        <v>35</v>
      </c>
      <c r="P4033">
        <f>O4033*_xlfn.XLOOKUP(K4033,AM:AM,AN:AN)</f>
        <v>30.099999999999998</v>
      </c>
      <c r="Q4033">
        <f>O4033*_xlfn.XLOOKUP(K4033,AM:AM,AO:AO)</f>
        <v>35</v>
      </c>
      <c r="R4033" t="str">
        <f>_xlfn.XLOOKUP(E4033,AF:AF,AG:AG)</f>
        <v>FEES</v>
      </c>
      <c r="S4033">
        <f>_xlfn.XLOOKUP(E4033,AF:AF,AI:AI)</f>
        <v>0</v>
      </c>
      <c r="T4033">
        <f>WEEKNUM(G4033)</f>
        <v>35</v>
      </c>
      <c r="U4033">
        <f>YEAR(G4033)</f>
        <v>2025</v>
      </c>
      <c r="V4033" s="117">
        <f>IFERROR(Q4033/N4033,"0")</f>
        <v>1</v>
      </c>
    </row>
    <row r="4034" spans="1:22">
      <c r="A4034" t="str">
        <f>_xlfn.XLOOKUP(D4034,BN:BN,BO:BO)</f>
        <v>México</v>
      </c>
      <c r="B4034" t="s">
        <v>25</v>
      </c>
      <c r="C4034">
        <v>629</v>
      </c>
      <c r="D4034" t="str">
        <f>_xlfn.XLOOKUP(C4034,BH:BH,BI:BI)</f>
        <v>DianaM</v>
      </c>
      <c r="E4034">
        <v>27301</v>
      </c>
      <c r="F4034" t="s">
        <v>4467</v>
      </c>
      <c r="G4034" s="63">
        <v>45897</v>
      </c>
      <c r="H4034" s="63">
        <v>45897</v>
      </c>
      <c r="I4034" t="s">
        <v>366</v>
      </c>
      <c r="J4034" t="str">
        <f>_xlfn.XLOOKUP(I4034,AS:AS,AU:AU)</f>
        <v>Vuelos</v>
      </c>
      <c r="K4034" t="s">
        <v>33</v>
      </c>
      <c r="L4034">
        <v>20.87</v>
      </c>
      <c r="M4034">
        <f>L4034*_xlfn.XLOOKUP(K4034,AM:AM,AN:AN)</f>
        <v>17.9482</v>
      </c>
      <c r="N4034">
        <f>L4034*_xlfn.XLOOKUP(K4034,AM:AM,AO:AO)</f>
        <v>20.87</v>
      </c>
      <c r="O4034">
        <v>0</v>
      </c>
      <c r="P4034">
        <f>O4034*_xlfn.XLOOKUP(K4034,AM:AM,AN:AN)</f>
        <v>0</v>
      </c>
      <c r="Q4034">
        <f>O4034*_xlfn.XLOOKUP(K4034,AM:AM,AO:AO)</f>
        <v>0</v>
      </c>
      <c r="R4034" t="str">
        <f>_xlfn.XLOOKUP(E4034,AF:AF,AG:AG)</f>
        <v>TURISMO EX MAR, S.A. DE C.V.</v>
      </c>
      <c r="S4034" t="str">
        <f>_xlfn.XLOOKUP(E4034,AF:AF,AI:AI)</f>
        <v>Mexico</v>
      </c>
      <c r="T4034">
        <f>WEEKNUM(G4034)</f>
        <v>35</v>
      </c>
      <c r="U4034">
        <f>YEAR(G4034)</f>
        <v>2025</v>
      </c>
      <c r="V4034" s="117">
        <f>IFERROR(Q4034/N4034,"0")</f>
        <v>0</v>
      </c>
    </row>
    <row r="4035" spans="1:22">
      <c r="A4035" t="str">
        <f>_xlfn.XLOOKUP(D4035,BN:BN,BO:BO)</f>
        <v>México</v>
      </c>
      <c r="B4035" t="s">
        <v>25</v>
      </c>
      <c r="C4035">
        <v>629</v>
      </c>
      <c r="D4035" t="str">
        <f>_xlfn.XLOOKUP(C4035,BH:BH,BI:BI)</f>
        <v>DianaM</v>
      </c>
      <c r="E4035">
        <v>27301</v>
      </c>
      <c r="F4035" t="s">
        <v>4467</v>
      </c>
      <c r="G4035" s="63">
        <v>45897</v>
      </c>
      <c r="H4035" s="63">
        <v>45897</v>
      </c>
      <c r="I4035" t="s">
        <v>366</v>
      </c>
      <c r="J4035" t="str">
        <f>_xlfn.XLOOKUP(I4035,AS:AS,AU:AU)</f>
        <v>Vuelos</v>
      </c>
      <c r="K4035" t="s">
        <v>33</v>
      </c>
      <c r="L4035">
        <v>233.13</v>
      </c>
      <c r="M4035">
        <f>L4035*_xlfn.XLOOKUP(K4035,AM:AM,AN:AN)</f>
        <v>200.49179999999998</v>
      </c>
      <c r="N4035">
        <f>L4035*_xlfn.XLOOKUP(K4035,AM:AM,AO:AO)</f>
        <v>233.13</v>
      </c>
      <c r="O4035">
        <v>0</v>
      </c>
      <c r="P4035">
        <f>O4035*_xlfn.XLOOKUP(K4035,AM:AM,AN:AN)</f>
        <v>0</v>
      </c>
      <c r="Q4035">
        <f>O4035*_xlfn.XLOOKUP(K4035,AM:AM,AO:AO)</f>
        <v>0</v>
      </c>
      <c r="R4035" t="str">
        <f>_xlfn.XLOOKUP(E4035,AF:AF,AG:AG)</f>
        <v>TURISMO EX MAR, S.A. DE C.V.</v>
      </c>
      <c r="S4035" t="str">
        <f>_xlfn.XLOOKUP(E4035,AF:AF,AI:AI)</f>
        <v>Mexico</v>
      </c>
      <c r="T4035">
        <f>WEEKNUM(G4035)</f>
        <v>35</v>
      </c>
      <c r="U4035">
        <f>YEAR(G4035)</f>
        <v>2025</v>
      </c>
      <c r="V4035" s="117">
        <f>IFERROR(Q4035/N4035,"0")</f>
        <v>0</v>
      </c>
    </row>
    <row r="4036" spans="1:22">
      <c r="A4036" t="str">
        <f>_xlfn.XLOOKUP(D4036,BN:BN,BO:BO)</f>
        <v>México</v>
      </c>
      <c r="B4036" t="s">
        <v>25</v>
      </c>
      <c r="C4036">
        <v>629</v>
      </c>
      <c r="D4036" t="str">
        <f>_xlfn.XLOOKUP(C4036,BH:BH,BI:BI)</f>
        <v>DianaM</v>
      </c>
      <c r="E4036">
        <v>27301</v>
      </c>
      <c r="F4036" t="s">
        <v>4468</v>
      </c>
      <c r="G4036" s="63">
        <v>45897</v>
      </c>
      <c r="H4036" s="63">
        <v>45897</v>
      </c>
      <c r="I4036" t="s">
        <v>366</v>
      </c>
      <c r="J4036" t="str">
        <f>_xlfn.XLOOKUP(I4036,AS:AS,AU:AU)</f>
        <v>Vuelos</v>
      </c>
      <c r="K4036" t="s">
        <v>33</v>
      </c>
      <c r="L4036">
        <v>0</v>
      </c>
      <c r="M4036">
        <f>L4036*_xlfn.XLOOKUP(K4036,AM:AM,AN:AN)</f>
        <v>0</v>
      </c>
      <c r="N4036">
        <f>L4036*_xlfn.XLOOKUP(K4036,AM:AM,AO:AO)</f>
        <v>0</v>
      </c>
      <c r="O4036">
        <v>0</v>
      </c>
      <c r="P4036">
        <f>O4036*_xlfn.XLOOKUP(K4036,AM:AM,AN:AN)</f>
        <v>0</v>
      </c>
      <c r="Q4036">
        <f>O4036*_xlfn.XLOOKUP(K4036,AM:AM,AO:AO)</f>
        <v>0</v>
      </c>
      <c r="R4036" t="str">
        <f>_xlfn.XLOOKUP(E4036,AF:AF,AG:AG)</f>
        <v>TURISMO EX MAR, S.A. DE C.V.</v>
      </c>
      <c r="S4036" t="str">
        <f>_xlfn.XLOOKUP(E4036,AF:AF,AI:AI)</f>
        <v>Mexico</v>
      </c>
      <c r="T4036">
        <f>WEEKNUM(G4036)</f>
        <v>35</v>
      </c>
      <c r="U4036">
        <f>YEAR(G4036)</f>
        <v>2025</v>
      </c>
      <c r="V4036" s="117" t="str">
        <f>IFERROR(Q4036/N4036,"0")</f>
        <v>0</v>
      </c>
    </row>
    <row r="4037" spans="1:22">
      <c r="A4037" t="str">
        <f>_xlfn.XLOOKUP(D4037,BN:BN,BO:BO)</f>
        <v>México</v>
      </c>
      <c r="B4037" t="s">
        <v>25</v>
      </c>
      <c r="C4037">
        <v>629</v>
      </c>
      <c r="D4037" t="str">
        <f>_xlfn.XLOOKUP(C4037,BH:BH,BI:BI)</f>
        <v>DianaM</v>
      </c>
      <c r="E4037">
        <v>27301</v>
      </c>
      <c r="F4037" t="s">
        <v>4468</v>
      </c>
      <c r="G4037" s="63">
        <v>45897</v>
      </c>
      <c r="H4037" s="63">
        <v>45897</v>
      </c>
      <c r="I4037" t="s">
        <v>366</v>
      </c>
      <c r="J4037" t="str">
        <f>_xlfn.XLOOKUP(I4037,AS:AS,AU:AU)</f>
        <v>Vuelos</v>
      </c>
      <c r="K4037" t="s">
        <v>33</v>
      </c>
      <c r="L4037">
        <v>231.4</v>
      </c>
      <c r="M4037">
        <f>L4037*_xlfn.XLOOKUP(K4037,AM:AM,AN:AN)</f>
        <v>199.00399999999999</v>
      </c>
      <c r="N4037">
        <f>L4037*_xlfn.XLOOKUP(K4037,AM:AM,AO:AO)</f>
        <v>231.4</v>
      </c>
      <c r="O4037">
        <v>0</v>
      </c>
      <c r="P4037">
        <f>O4037*_xlfn.XLOOKUP(K4037,AM:AM,AN:AN)</f>
        <v>0</v>
      </c>
      <c r="Q4037">
        <f>O4037*_xlfn.XLOOKUP(K4037,AM:AM,AO:AO)</f>
        <v>0</v>
      </c>
      <c r="R4037" t="str">
        <f>_xlfn.XLOOKUP(E4037,AF:AF,AG:AG)</f>
        <v>TURISMO EX MAR, S.A. DE C.V.</v>
      </c>
      <c r="S4037" t="str">
        <f>_xlfn.XLOOKUP(E4037,AF:AF,AI:AI)</f>
        <v>Mexico</v>
      </c>
      <c r="T4037">
        <f>WEEKNUM(G4037)</f>
        <v>35</v>
      </c>
      <c r="U4037">
        <f>YEAR(G4037)</f>
        <v>2025</v>
      </c>
      <c r="V4037" s="117">
        <f>IFERROR(Q4037/N4037,"0")</f>
        <v>0</v>
      </c>
    </row>
    <row r="4038" spans="1:22">
      <c r="A4038" t="str">
        <f>_xlfn.XLOOKUP(D4038,BN:BN,BO:BO)</f>
        <v>México</v>
      </c>
      <c r="B4038" t="s">
        <v>25</v>
      </c>
      <c r="C4038">
        <v>629</v>
      </c>
      <c r="D4038" t="str">
        <f>_xlfn.XLOOKUP(C4038,BH:BH,BI:BI)</f>
        <v>DianaM</v>
      </c>
      <c r="E4038">
        <v>27301</v>
      </c>
      <c r="F4038" t="s">
        <v>4469</v>
      </c>
      <c r="G4038" s="63">
        <v>45897</v>
      </c>
      <c r="H4038" s="63">
        <v>45897</v>
      </c>
      <c r="I4038" t="s">
        <v>366</v>
      </c>
      <c r="J4038" t="str">
        <f>_xlfn.XLOOKUP(I4038,AS:AS,AU:AU)</f>
        <v>Vuelos</v>
      </c>
      <c r="K4038" t="s">
        <v>33</v>
      </c>
      <c r="L4038">
        <v>975.95</v>
      </c>
      <c r="M4038">
        <f>L4038*_xlfn.XLOOKUP(K4038,AM:AM,AN:AN)</f>
        <v>839.31700000000001</v>
      </c>
      <c r="N4038">
        <f>L4038*_xlfn.XLOOKUP(K4038,AM:AM,AO:AO)</f>
        <v>975.95</v>
      </c>
      <c r="O4038">
        <v>0</v>
      </c>
      <c r="P4038">
        <f>O4038*_xlfn.XLOOKUP(K4038,AM:AM,AN:AN)</f>
        <v>0</v>
      </c>
      <c r="Q4038">
        <f>O4038*_xlfn.XLOOKUP(K4038,AM:AM,AO:AO)</f>
        <v>0</v>
      </c>
      <c r="R4038" t="str">
        <f>_xlfn.XLOOKUP(E4038,AF:AF,AG:AG)</f>
        <v>TURISMO EX MAR, S.A. DE C.V.</v>
      </c>
      <c r="S4038" t="str">
        <f>_xlfn.XLOOKUP(E4038,AF:AF,AI:AI)</f>
        <v>Mexico</v>
      </c>
      <c r="T4038">
        <f>WEEKNUM(G4038)</f>
        <v>35</v>
      </c>
      <c r="U4038">
        <f>YEAR(G4038)</f>
        <v>2025</v>
      </c>
      <c r="V4038" s="117">
        <f>IFERROR(Q4038/N4038,"0")</f>
        <v>0</v>
      </c>
    </row>
    <row r="4039" spans="1:22">
      <c r="A4039" t="str">
        <f>_xlfn.XLOOKUP(D4039,BN:BN,BO:BO)</f>
        <v>México</v>
      </c>
      <c r="B4039" t="s">
        <v>25</v>
      </c>
      <c r="C4039">
        <v>629</v>
      </c>
      <c r="D4039" t="str">
        <f>_xlfn.XLOOKUP(C4039,BH:BH,BI:BI)</f>
        <v>DianaM</v>
      </c>
      <c r="E4039">
        <v>27301</v>
      </c>
      <c r="F4039" t="s">
        <v>4469</v>
      </c>
      <c r="G4039" s="63">
        <v>45897</v>
      </c>
      <c r="H4039" s="63">
        <v>45897</v>
      </c>
      <c r="I4039" t="s">
        <v>366</v>
      </c>
      <c r="J4039" t="str">
        <f>_xlfn.XLOOKUP(I4039,AS:AS,AU:AU)</f>
        <v>Vuelos</v>
      </c>
      <c r="K4039" t="s">
        <v>33</v>
      </c>
      <c r="L4039">
        <v>232.05</v>
      </c>
      <c r="M4039">
        <f>L4039*_xlfn.XLOOKUP(K4039,AM:AM,AN:AN)</f>
        <v>199.56300000000002</v>
      </c>
      <c r="N4039">
        <f>L4039*_xlfn.XLOOKUP(K4039,AM:AM,AO:AO)</f>
        <v>232.05</v>
      </c>
      <c r="O4039">
        <v>0</v>
      </c>
      <c r="P4039">
        <f>O4039*_xlfn.XLOOKUP(K4039,AM:AM,AN:AN)</f>
        <v>0</v>
      </c>
      <c r="Q4039">
        <f>O4039*_xlfn.XLOOKUP(K4039,AM:AM,AO:AO)</f>
        <v>0</v>
      </c>
      <c r="R4039" t="str">
        <f>_xlfn.XLOOKUP(E4039,AF:AF,AG:AG)</f>
        <v>TURISMO EX MAR, S.A. DE C.V.</v>
      </c>
      <c r="S4039" t="str">
        <f>_xlfn.XLOOKUP(E4039,AF:AF,AI:AI)</f>
        <v>Mexico</v>
      </c>
      <c r="T4039">
        <f>WEEKNUM(G4039)</f>
        <v>35</v>
      </c>
      <c r="U4039">
        <f>YEAR(G4039)</f>
        <v>2025</v>
      </c>
      <c r="V4039" s="117">
        <f>IFERROR(Q4039/N4039,"0")</f>
        <v>0</v>
      </c>
    </row>
    <row r="4040" spans="1:22">
      <c r="A4040" t="str">
        <f>_xlfn.XLOOKUP(D4040,BN:BN,BO:BO)</f>
        <v>México</v>
      </c>
      <c r="B4040" t="s">
        <v>25</v>
      </c>
      <c r="C4040">
        <v>629</v>
      </c>
      <c r="D4040" t="str">
        <f>_xlfn.XLOOKUP(C4040,BH:BH,BI:BI)</f>
        <v>DianaM</v>
      </c>
      <c r="E4040">
        <v>27301</v>
      </c>
      <c r="F4040" t="s">
        <v>4470</v>
      </c>
      <c r="G4040" s="63">
        <v>46017</v>
      </c>
      <c r="H4040" s="63">
        <v>46017</v>
      </c>
      <c r="I4040" t="s">
        <v>366</v>
      </c>
      <c r="J4040" t="str">
        <f>_xlfn.XLOOKUP(I4040,AS:AS,AU:AU)</f>
        <v>Vuelos</v>
      </c>
      <c r="K4040" t="s">
        <v>33</v>
      </c>
      <c r="L4040">
        <v>565.92999999999995</v>
      </c>
      <c r="M4040">
        <f>L4040*_xlfn.XLOOKUP(K4040,AM:AM,AN:AN)</f>
        <v>486.69979999999993</v>
      </c>
      <c r="N4040">
        <f>L4040*_xlfn.XLOOKUP(K4040,AM:AM,AO:AO)</f>
        <v>565.92999999999995</v>
      </c>
      <c r="O4040">
        <v>0</v>
      </c>
      <c r="P4040">
        <f>O4040*_xlfn.XLOOKUP(K4040,AM:AM,AN:AN)</f>
        <v>0</v>
      </c>
      <c r="Q4040">
        <f>O4040*_xlfn.XLOOKUP(K4040,AM:AM,AO:AO)</f>
        <v>0</v>
      </c>
      <c r="R4040" t="str">
        <f>_xlfn.XLOOKUP(E4040,AF:AF,AG:AG)</f>
        <v>TURISMO EX MAR, S.A. DE C.V.</v>
      </c>
      <c r="S4040" t="str">
        <f>_xlfn.XLOOKUP(E4040,AF:AF,AI:AI)</f>
        <v>Mexico</v>
      </c>
      <c r="T4040">
        <f>WEEKNUM(G4040)</f>
        <v>52</v>
      </c>
      <c r="U4040">
        <f>YEAR(G4040)</f>
        <v>2025</v>
      </c>
      <c r="V4040" s="117">
        <f>IFERROR(Q4040/N4040,"0")</f>
        <v>0</v>
      </c>
    </row>
    <row r="4041" spans="1:22">
      <c r="A4041" t="str">
        <f>_xlfn.XLOOKUP(D4041,BN:BN,BO:BO)</f>
        <v>México</v>
      </c>
      <c r="B4041" t="s">
        <v>25</v>
      </c>
      <c r="C4041">
        <v>629</v>
      </c>
      <c r="D4041" t="str">
        <f>_xlfn.XLOOKUP(C4041,BH:BH,BI:BI)</f>
        <v>DianaM</v>
      </c>
      <c r="E4041">
        <v>27301</v>
      </c>
      <c r="F4041" t="s">
        <v>4470</v>
      </c>
      <c r="G4041" s="63">
        <v>46017</v>
      </c>
      <c r="H4041" s="63">
        <v>46017</v>
      </c>
      <c r="I4041" t="s">
        <v>366</v>
      </c>
      <c r="J4041" t="str">
        <f>_xlfn.XLOOKUP(I4041,AS:AS,AU:AU)</f>
        <v>Vuelos</v>
      </c>
      <c r="K4041" t="s">
        <v>33</v>
      </c>
      <c r="L4041">
        <v>11.09</v>
      </c>
      <c r="M4041">
        <f>L4041*_xlfn.XLOOKUP(K4041,AM:AM,AN:AN)</f>
        <v>9.5373999999999999</v>
      </c>
      <c r="N4041">
        <f>L4041*_xlfn.XLOOKUP(K4041,AM:AM,AO:AO)</f>
        <v>11.09</v>
      </c>
      <c r="O4041">
        <v>0</v>
      </c>
      <c r="P4041">
        <f>O4041*_xlfn.XLOOKUP(K4041,AM:AM,AN:AN)</f>
        <v>0</v>
      </c>
      <c r="Q4041">
        <f>O4041*_xlfn.XLOOKUP(K4041,AM:AM,AO:AO)</f>
        <v>0</v>
      </c>
      <c r="R4041" t="str">
        <f>_xlfn.XLOOKUP(E4041,AF:AF,AG:AG)</f>
        <v>TURISMO EX MAR, S.A. DE C.V.</v>
      </c>
      <c r="S4041" t="str">
        <f>_xlfn.XLOOKUP(E4041,AF:AF,AI:AI)</f>
        <v>Mexico</v>
      </c>
      <c r="T4041">
        <f>WEEKNUM(G4041)</f>
        <v>52</v>
      </c>
      <c r="U4041">
        <f>YEAR(G4041)</f>
        <v>2025</v>
      </c>
      <c r="V4041" s="117">
        <f>IFERROR(Q4041/N4041,"0")</f>
        <v>0</v>
      </c>
    </row>
    <row r="4042" spans="1:22">
      <c r="A4042" t="str">
        <f>_xlfn.XLOOKUP(D4042,BN:BN,BO:BO)</f>
        <v>México</v>
      </c>
      <c r="B4042" t="s">
        <v>25</v>
      </c>
      <c r="C4042">
        <v>629</v>
      </c>
      <c r="D4042" t="str">
        <f>_xlfn.XLOOKUP(C4042,BH:BH,BI:BI)</f>
        <v>DianaM</v>
      </c>
      <c r="E4042">
        <v>27301</v>
      </c>
      <c r="F4042" t="s">
        <v>4470</v>
      </c>
      <c r="G4042" s="63">
        <v>46017</v>
      </c>
      <c r="H4042" s="63">
        <v>46017</v>
      </c>
      <c r="I4042" t="s">
        <v>366</v>
      </c>
      <c r="J4042" t="str">
        <f>_xlfn.XLOOKUP(I4042,AS:AS,AU:AU)</f>
        <v>Vuelos</v>
      </c>
      <c r="K4042" t="s">
        <v>33</v>
      </c>
      <c r="L4042">
        <v>20.04</v>
      </c>
      <c r="M4042">
        <f>L4042*_xlfn.XLOOKUP(K4042,AM:AM,AN:AN)</f>
        <v>17.234399999999997</v>
      </c>
      <c r="N4042">
        <f>L4042*_xlfn.XLOOKUP(K4042,AM:AM,AO:AO)</f>
        <v>20.04</v>
      </c>
      <c r="O4042">
        <v>0</v>
      </c>
      <c r="P4042">
        <f>O4042*_xlfn.XLOOKUP(K4042,AM:AM,AN:AN)</f>
        <v>0</v>
      </c>
      <c r="Q4042">
        <f>O4042*_xlfn.XLOOKUP(K4042,AM:AM,AO:AO)</f>
        <v>0</v>
      </c>
      <c r="R4042" t="str">
        <f>_xlfn.XLOOKUP(E4042,AF:AF,AG:AG)</f>
        <v>TURISMO EX MAR, S.A. DE C.V.</v>
      </c>
      <c r="S4042" t="str">
        <f>_xlfn.XLOOKUP(E4042,AF:AF,AI:AI)</f>
        <v>Mexico</v>
      </c>
      <c r="T4042">
        <f>WEEKNUM(G4042)</f>
        <v>52</v>
      </c>
      <c r="U4042">
        <f>YEAR(G4042)</f>
        <v>2025</v>
      </c>
      <c r="V4042" s="117">
        <f>IFERROR(Q4042/N4042,"0")</f>
        <v>0</v>
      </c>
    </row>
    <row r="4043" spans="1:22">
      <c r="A4043" t="str">
        <f>_xlfn.XLOOKUP(D4043,BN:BN,BO:BO)</f>
        <v>México</v>
      </c>
      <c r="B4043" t="s">
        <v>25</v>
      </c>
      <c r="C4043">
        <v>629</v>
      </c>
      <c r="D4043" t="str">
        <f>_xlfn.XLOOKUP(C4043,BH:BH,BI:BI)</f>
        <v>DianaM</v>
      </c>
      <c r="E4043">
        <v>27301</v>
      </c>
      <c r="F4043" t="s">
        <v>4471</v>
      </c>
      <c r="G4043" s="63">
        <v>46017</v>
      </c>
      <c r="H4043" s="63">
        <v>46017</v>
      </c>
      <c r="I4043" t="s">
        <v>366</v>
      </c>
      <c r="J4043" t="str">
        <f>_xlfn.XLOOKUP(I4043,AS:AS,AU:AU)</f>
        <v>Vuelos</v>
      </c>
      <c r="K4043" t="s">
        <v>33</v>
      </c>
      <c r="L4043">
        <v>1540.34</v>
      </c>
      <c r="M4043">
        <f>L4043*_xlfn.XLOOKUP(K4043,AM:AM,AN:AN)</f>
        <v>1324.6923999999999</v>
      </c>
      <c r="N4043">
        <f>L4043*_xlfn.XLOOKUP(K4043,AM:AM,AO:AO)</f>
        <v>1540.34</v>
      </c>
      <c r="O4043">
        <v>0</v>
      </c>
      <c r="P4043">
        <f>O4043*_xlfn.XLOOKUP(K4043,AM:AM,AN:AN)</f>
        <v>0</v>
      </c>
      <c r="Q4043">
        <f>O4043*_xlfn.XLOOKUP(K4043,AM:AM,AO:AO)</f>
        <v>0</v>
      </c>
      <c r="R4043" t="str">
        <f>_xlfn.XLOOKUP(E4043,AF:AF,AG:AG)</f>
        <v>TURISMO EX MAR, S.A. DE C.V.</v>
      </c>
      <c r="S4043" t="str">
        <f>_xlfn.XLOOKUP(E4043,AF:AF,AI:AI)</f>
        <v>Mexico</v>
      </c>
      <c r="T4043">
        <f>WEEKNUM(G4043)</f>
        <v>52</v>
      </c>
      <c r="U4043">
        <f>YEAR(G4043)</f>
        <v>2025</v>
      </c>
      <c r="V4043" s="117">
        <f>IFERROR(Q4043/N4043,"0")</f>
        <v>0</v>
      </c>
    </row>
    <row r="4044" spans="1:22">
      <c r="A4044" t="str">
        <f>_xlfn.XLOOKUP(D4044,BN:BN,BO:BO)</f>
        <v>México</v>
      </c>
      <c r="B4044" t="s">
        <v>25</v>
      </c>
      <c r="C4044">
        <v>630</v>
      </c>
      <c r="D4044" t="str">
        <f>_xlfn.XLOOKUP(C4044,BH:BH,BI:BI)</f>
        <v>MariellaP</v>
      </c>
      <c r="E4044">
        <v>25411</v>
      </c>
      <c r="F4044" t="s">
        <v>4472</v>
      </c>
      <c r="G4044" s="63">
        <v>46025</v>
      </c>
      <c r="H4044" s="63">
        <v>46035</v>
      </c>
      <c r="I4044" t="s">
        <v>389</v>
      </c>
      <c r="J4044" t="str">
        <f>_xlfn.XLOOKUP(I4044,AS:AS,AU:AU)</f>
        <v>Crucero</v>
      </c>
      <c r="K4044" t="s">
        <v>33</v>
      </c>
      <c r="L4044">
        <v>23052.89</v>
      </c>
      <c r="M4044">
        <f>L4044*_xlfn.XLOOKUP(K4044,AM:AM,AN:AN)</f>
        <v>19825.485399999998</v>
      </c>
      <c r="N4044">
        <f>L4044*_xlfn.XLOOKUP(K4044,AM:AM,AO:AO)</f>
        <v>23052.89</v>
      </c>
      <c r="O4044">
        <v>1616.96</v>
      </c>
      <c r="P4044">
        <f>O4044*_xlfn.XLOOKUP(K4044,AM:AM,AN:AN)</f>
        <v>1390.5856000000001</v>
      </c>
      <c r="Q4044">
        <f>O4044*_xlfn.XLOOKUP(K4044,AM:AM,AO:AO)</f>
        <v>1616.96</v>
      </c>
      <c r="R4044" t="str">
        <f>_xlfn.XLOOKUP(E4044,AF:AF,AG:AG)</f>
        <v>Nour El Nil</v>
      </c>
      <c r="S4044" t="str">
        <f>_xlfn.XLOOKUP(E4044,AF:AF,AI:AI)</f>
        <v>Egypt</v>
      </c>
      <c r="T4044">
        <f>WEEKNUM(G4044)</f>
        <v>1</v>
      </c>
      <c r="U4044">
        <f>YEAR(G4044)</f>
        <v>2026</v>
      </c>
      <c r="V4044" s="117">
        <f>IFERROR(Q4044/N4044,"0")</f>
        <v>7.0141314169286373E-2</v>
      </c>
    </row>
    <row r="4045" spans="1:22">
      <c r="A4045" t="str">
        <f>_xlfn.XLOOKUP(D4045,BN:BN,BO:BO)</f>
        <v>México</v>
      </c>
      <c r="B4045" t="s">
        <v>25</v>
      </c>
      <c r="C4045">
        <v>630</v>
      </c>
      <c r="D4045" t="str">
        <f>_xlfn.XLOOKUP(C4045,BH:BH,BI:BI)</f>
        <v>MariellaP</v>
      </c>
      <c r="E4045">
        <v>28934</v>
      </c>
      <c r="F4045" t="s">
        <v>4473</v>
      </c>
      <c r="G4045" s="63">
        <v>46025</v>
      </c>
      <c r="H4045" s="63">
        <v>46035</v>
      </c>
      <c r="I4045" t="s">
        <v>366</v>
      </c>
      <c r="J4045" t="str">
        <f>_xlfn.XLOOKUP(I4045,AS:AS,AU:AU)</f>
        <v>Vuelos</v>
      </c>
      <c r="K4045" t="s">
        <v>33</v>
      </c>
      <c r="L4045">
        <v>462.58</v>
      </c>
      <c r="M4045">
        <f>L4045*_xlfn.XLOOKUP(K4045,AM:AM,AN:AN)</f>
        <v>397.81879999999995</v>
      </c>
      <c r="N4045">
        <f>L4045*_xlfn.XLOOKUP(K4045,AM:AM,AO:AO)</f>
        <v>462.58</v>
      </c>
      <c r="O4045">
        <v>11.25</v>
      </c>
      <c r="P4045">
        <f>O4045*_xlfn.XLOOKUP(K4045,AM:AM,AN:AN)</f>
        <v>9.6750000000000007</v>
      </c>
      <c r="Q4045">
        <f>O4045*_xlfn.XLOOKUP(K4045,AM:AM,AO:AO)</f>
        <v>11.25</v>
      </c>
      <c r="R4045" t="str">
        <f>_xlfn.XLOOKUP(E4045,AF:AF,AG:AG)</f>
        <v>F1S USA</v>
      </c>
      <c r="S4045" t="str">
        <f>_xlfn.XLOOKUP(E4045,AF:AF,AI:AI)</f>
        <v>United States</v>
      </c>
      <c r="T4045">
        <f>WEEKNUM(G4045)</f>
        <v>1</v>
      </c>
      <c r="U4045">
        <f>YEAR(G4045)</f>
        <v>2026</v>
      </c>
      <c r="V4045" s="117">
        <f>IFERROR(Q4045/N4045,"0")</f>
        <v>2.4320117601279778E-2</v>
      </c>
    </row>
    <row r="4046" spans="1:22">
      <c r="A4046" t="str">
        <f>_xlfn.XLOOKUP(D4046,BN:BN,BO:BO)</f>
        <v>México</v>
      </c>
      <c r="B4046" t="s">
        <v>25</v>
      </c>
      <c r="C4046">
        <v>630</v>
      </c>
      <c r="D4046" t="str">
        <f>_xlfn.XLOOKUP(C4046,BH:BH,BI:BI)</f>
        <v>MariellaP</v>
      </c>
      <c r="E4046">
        <v>28934</v>
      </c>
      <c r="F4046" t="s">
        <v>4474</v>
      </c>
      <c r="G4046" s="63">
        <v>46025</v>
      </c>
      <c r="H4046" s="63">
        <v>46035</v>
      </c>
      <c r="I4046" t="s">
        <v>366</v>
      </c>
      <c r="J4046" t="str">
        <f>_xlfn.XLOOKUP(I4046,AS:AS,AU:AU)</f>
        <v>Vuelos</v>
      </c>
      <c r="K4046" t="s">
        <v>33</v>
      </c>
      <c r="L4046">
        <v>462.58</v>
      </c>
      <c r="M4046">
        <f>L4046*_xlfn.XLOOKUP(K4046,AM:AM,AN:AN)</f>
        <v>397.81879999999995</v>
      </c>
      <c r="N4046">
        <f>L4046*_xlfn.XLOOKUP(K4046,AM:AM,AO:AO)</f>
        <v>462.58</v>
      </c>
      <c r="O4046">
        <v>11.25</v>
      </c>
      <c r="P4046">
        <f>O4046*_xlfn.XLOOKUP(K4046,AM:AM,AN:AN)</f>
        <v>9.6750000000000007</v>
      </c>
      <c r="Q4046">
        <f>O4046*_xlfn.XLOOKUP(K4046,AM:AM,AO:AO)</f>
        <v>11.25</v>
      </c>
      <c r="R4046" t="str">
        <f>_xlfn.XLOOKUP(E4046,AF:AF,AG:AG)</f>
        <v>F1S USA</v>
      </c>
      <c r="S4046" t="str">
        <f>_xlfn.XLOOKUP(E4046,AF:AF,AI:AI)</f>
        <v>United States</v>
      </c>
      <c r="T4046">
        <f>WEEKNUM(G4046)</f>
        <v>1</v>
      </c>
      <c r="U4046">
        <f>YEAR(G4046)</f>
        <v>2026</v>
      </c>
      <c r="V4046" s="117">
        <f>IFERROR(Q4046/N4046,"0")</f>
        <v>2.4320117601279778E-2</v>
      </c>
    </row>
    <row r="4047" spans="1:22">
      <c r="A4047" t="str">
        <f>_xlfn.XLOOKUP(D4047,BN:BN,BO:BO)</f>
        <v>México</v>
      </c>
      <c r="B4047" t="s">
        <v>25</v>
      </c>
      <c r="C4047">
        <v>630</v>
      </c>
      <c r="D4047" t="str">
        <f>_xlfn.XLOOKUP(C4047,BH:BH,BI:BI)</f>
        <v>MariellaP</v>
      </c>
      <c r="E4047">
        <v>28934</v>
      </c>
      <c r="F4047" t="s">
        <v>4475</v>
      </c>
      <c r="G4047" s="63">
        <v>46025</v>
      </c>
      <c r="H4047" s="63">
        <v>46035</v>
      </c>
      <c r="I4047" t="s">
        <v>366</v>
      </c>
      <c r="J4047" t="str">
        <f>_xlfn.XLOOKUP(I4047,AS:AS,AU:AU)</f>
        <v>Vuelos</v>
      </c>
      <c r="K4047" t="s">
        <v>33</v>
      </c>
      <c r="L4047">
        <v>462.58</v>
      </c>
      <c r="M4047">
        <f>L4047*_xlfn.XLOOKUP(K4047,AM:AM,AN:AN)</f>
        <v>397.81879999999995</v>
      </c>
      <c r="N4047">
        <f>L4047*_xlfn.XLOOKUP(K4047,AM:AM,AO:AO)</f>
        <v>462.58</v>
      </c>
      <c r="O4047">
        <v>11.25</v>
      </c>
      <c r="P4047">
        <f>O4047*_xlfn.XLOOKUP(K4047,AM:AM,AN:AN)</f>
        <v>9.6750000000000007</v>
      </c>
      <c r="Q4047">
        <f>O4047*_xlfn.XLOOKUP(K4047,AM:AM,AO:AO)</f>
        <v>11.25</v>
      </c>
      <c r="R4047" t="str">
        <f>_xlfn.XLOOKUP(E4047,AF:AF,AG:AG)</f>
        <v>F1S USA</v>
      </c>
      <c r="S4047" t="str">
        <f>_xlfn.XLOOKUP(E4047,AF:AF,AI:AI)</f>
        <v>United States</v>
      </c>
      <c r="T4047">
        <f>WEEKNUM(G4047)</f>
        <v>1</v>
      </c>
      <c r="U4047">
        <f>YEAR(G4047)</f>
        <v>2026</v>
      </c>
      <c r="V4047" s="117">
        <f>IFERROR(Q4047/N4047,"0")</f>
        <v>2.4320117601279778E-2</v>
      </c>
    </row>
    <row r="4048" spans="1:22">
      <c r="A4048" t="str">
        <f>_xlfn.XLOOKUP(D4048,BN:BN,BO:BO)</f>
        <v>México</v>
      </c>
      <c r="B4048" t="s">
        <v>25</v>
      </c>
      <c r="C4048">
        <v>630</v>
      </c>
      <c r="D4048" t="str">
        <f>_xlfn.XLOOKUP(C4048,BH:BH,BI:BI)</f>
        <v>MariellaP</v>
      </c>
      <c r="E4048">
        <v>28934</v>
      </c>
      <c r="F4048" t="s">
        <v>4476</v>
      </c>
      <c r="G4048" s="63">
        <v>46025</v>
      </c>
      <c r="H4048" s="63">
        <v>46035</v>
      </c>
      <c r="I4048" t="s">
        <v>366</v>
      </c>
      <c r="J4048" t="str">
        <f>_xlfn.XLOOKUP(I4048,AS:AS,AU:AU)</f>
        <v>Vuelos</v>
      </c>
      <c r="K4048" t="s">
        <v>33</v>
      </c>
      <c r="L4048">
        <v>462.58</v>
      </c>
      <c r="M4048">
        <f>L4048*_xlfn.XLOOKUP(K4048,AM:AM,AN:AN)</f>
        <v>397.81879999999995</v>
      </c>
      <c r="N4048">
        <f>L4048*_xlfn.XLOOKUP(K4048,AM:AM,AO:AO)</f>
        <v>462.58</v>
      </c>
      <c r="O4048">
        <v>11.25</v>
      </c>
      <c r="P4048">
        <f>O4048*_xlfn.XLOOKUP(K4048,AM:AM,AN:AN)</f>
        <v>9.6750000000000007</v>
      </c>
      <c r="Q4048">
        <f>O4048*_xlfn.XLOOKUP(K4048,AM:AM,AO:AO)</f>
        <v>11.25</v>
      </c>
      <c r="R4048" t="str">
        <f>_xlfn.XLOOKUP(E4048,AF:AF,AG:AG)</f>
        <v>F1S USA</v>
      </c>
      <c r="S4048" t="str">
        <f>_xlfn.XLOOKUP(E4048,AF:AF,AI:AI)</f>
        <v>United States</v>
      </c>
      <c r="T4048">
        <f>WEEKNUM(G4048)</f>
        <v>1</v>
      </c>
      <c r="U4048">
        <f>YEAR(G4048)</f>
        <v>2026</v>
      </c>
      <c r="V4048" s="117">
        <f>IFERROR(Q4048/N4048,"0")</f>
        <v>2.4320117601279778E-2</v>
      </c>
    </row>
    <row r="4049" spans="1:22">
      <c r="A4049" t="str">
        <f>_xlfn.XLOOKUP(D4049,BN:BN,BO:BO)</f>
        <v>México</v>
      </c>
      <c r="B4049" t="s">
        <v>25</v>
      </c>
      <c r="C4049">
        <v>630</v>
      </c>
      <c r="D4049" t="str">
        <f>_xlfn.XLOOKUP(C4049,BH:BH,BI:BI)</f>
        <v>MariellaP</v>
      </c>
      <c r="E4049">
        <v>28934</v>
      </c>
      <c r="F4049" t="s">
        <v>4477</v>
      </c>
      <c r="G4049" s="63">
        <v>46025</v>
      </c>
      <c r="H4049" s="63">
        <v>46035</v>
      </c>
      <c r="I4049" t="s">
        <v>366</v>
      </c>
      <c r="J4049" t="str">
        <f>_xlfn.XLOOKUP(I4049,AS:AS,AU:AU)</f>
        <v>Vuelos</v>
      </c>
      <c r="K4049" t="s">
        <v>33</v>
      </c>
      <c r="L4049">
        <v>462.58</v>
      </c>
      <c r="M4049">
        <f>L4049*_xlfn.XLOOKUP(K4049,AM:AM,AN:AN)</f>
        <v>397.81879999999995</v>
      </c>
      <c r="N4049">
        <f>L4049*_xlfn.XLOOKUP(K4049,AM:AM,AO:AO)</f>
        <v>462.58</v>
      </c>
      <c r="O4049">
        <v>11.25</v>
      </c>
      <c r="P4049">
        <f>O4049*_xlfn.XLOOKUP(K4049,AM:AM,AN:AN)</f>
        <v>9.6750000000000007</v>
      </c>
      <c r="Q4049">
        <f>O4049*_xlfn.XLOOKUP(K4049,AM:AM,AO:AO)</f>
        <v>11.25</v>
      </c>
      <c r="R4049" t="s">
        <v>582</v>
      </c>
      <c r="S4049" t="str">
        <f>_xlfn.XLOOKUP(E4049,AF:AF,AI:AI)</f>
        <v>United States</v>
      </c>
      <c r="T4049">
        <f>WEEKNUM(G4049)</f>
        <v>1</v>
      </c>
      <c r="U4049">
        <f>YEAR(G4049)</f>
        <v>2026</v>
      </c>
      <c r="V4049" s="117">
        <f>IFERROR(Q4049/N4049,"0")</f>
        <v>2.4320117601279778E-2</v>
      </c>
    </row>
    <row r="4050" spans="1:22">
      <c r="A4050" t="str">
        <f>_xlfn.XLOOKUP(D4050,BN:BN,BO:BO)</f>
        <v>México</v>
      </c>
      <c r="B4050" t="s">
        <v>25</v>
      </c>
      <c r="C4050">
        <v>630</v>
      </c>
      <c r="D4050" t="str">
        <f>_xlfn.XLOOKUP(C4050,BH:BH,BI:BI)</f>
        <v>MariellaP</v>
      </c>
      <c r="E4050">
        <v>28934</v>
      </c>
      <c r="F4050" t="s">
        <v>4478</v>
      </c>
      <c r="G4050" s="63">
        <v>45925</v>
      </c>
      <c r="H4050" s="63" t="s">
        <v>218</v>
      </c>
      <c r="I4050" t="s">
        <v>366</v>
      </c>
      <c r="J4050" t="str">
        <f>_xlfn.XLOOKUP(I4050,AS:AS,AU:AU)</f>
        <v>Vuelos</v>
      </c>
      <c r="K4050" t="s">
        <v>33</v>
      </c>
      <c r="L4050">
        <v>40</v>
      </c>
      <c r="M4050">
        <f>L4050*_xlfn.XLOOKUP(K4050,AM:AM,AN:AN)</f>
        <v>34.4</v>
      </c>
      <c r="N4050">
        <f>L4050*_xlfn.XLOOKUP(K4050,AM:AM,AO:AO)</f>
        <v>40</v>
      </c>
      <c r="O4050">
        <v>0</v>
      </c>
      <c r="P4050">
        <f>O4050*_xlfn.XLOOKUP(K4050,AM:AM,AN:AN)</f>
        <v>0</v>
      </c>
      <c r="Q4050">
        <f>O4050*_xlfn.XLOOKUP(K4050,AM:AM,AO:AO)</f>
        <v>0</v>
      </c>
      <c r="R4050" t="str">
        <f>_xlfn.XLOOKUP(E4050,AF:AF,AG:AG)</f>
        <v>F1S USA</v>
      </c>
      <c r="S4050" t="str">
        <f>_xlfn.XLOOKUP(E4050,AF:AF,AI:AI)</f>
        <v>United States</v>
      </c>
      <c r="T4050">
        <f>WEEKNUM(G4050)</f>
        <v>39</v>
      </c>
      <c r="U4050">
        <f>YEAR(G4050)</f>
        <v>2025</v>
      </c>
      <c r="V4050" s="117">
        <f>IFERROR(Q4050/N4050,"0")</f>
        <v>0</v>
      </c>
    </row>
    <row r="4051" spans="1:22">
      <c r="A4051" t="str">
        <f>_xlfn.XLOOKUP(D4051,BN:BN,BO:BO)</f>
        <v>México</v>
      </c>
      <c r="B4051" t="s">
        <v>25</v>
      </c>
      <c r="C4051">
        <v>630</v>
      </c>
      <c r="D4051" t="str">
        <f>_xlfn.XLOOKUP(C4051,BH:BH,BI:BI)</f>
        <v>MariellaP</v>
      </c>
      <c r="E4051">
        <v>28934</v>
      </c>
      <c r="F4051" t="s">
        <v>4479</v>
      </c>
      <c r="G4051" s="63">
        <v>45925</v>
      </c>
      <c r="H4051" s="63" t="s">
        <v>218</v>
      </c>
      <c r="I4051" t="s">
        <v>366</v>
      </c>
      <c r="J4051" t="str">
        <f>_xlfn.XLOOKUP(I4051,AS:AS,AU:AU)</f>
        <v>Vuelos</v>
      </c>
      <c r="K4051" t="s">
        <v>33</v>
      </c>
      <c r="L4051">
        <v>30</v>
      </c>
      <c r="M4051">
        <f>L4051*_xlfn.XLOOKUP(K4051,AM:AM,AN:AN)</f>
        <v>25.8</v>
      </c>
      <c r="N4051">
        <f>L4051*_xlfn.XLOOKUP(K4051,AM:AM,AO:AO)</f>
        <v>30</v>
      </c>
      <c r="O4051">
        <v>0</v>
      </c>
      <c r="P4051">
        <f>O4051*_xlfn.XLOOKUP(K4051,AM:AM,AN:AN)</f>
        <v>0</v>
      </c>
      <c r="Q4051">
        <f>O4051*_xlfn.XLOOKUP(K4051,AM:AM,AO:AO)</f>
        <v>0</v>
      </c>
      <c r="R4051" t="str">
        <f>_xlfn.XLOOKUP(E4051,AF:AF,AG:AG)</f>
        <v>F1S USA</v>
      </c>
      <c r="S4051" t="str">
        <f>_xlfn.XLOOKUP(E4051,AF:AF,AI:AI)</f>
        <v>United States</v>
      </c>
      <c r="T4051">
        <f>WEEKNUM(G4051)</f>
        <v>39</v>
      </c>
      <c r="U4051">
        <f>YEAR(G4051)</f>
        <v>2025</v>
      </c>
      <c r="V4051" s="117">
        <f>IFERROR(Q4051/N4051,"0")</f>
        <v>0</v>
      </c>
    </row>
    <row r="4052" spans="1:22">
      <c r="A4052" t="str">
        <f>_xlfn.XLOOKUP(D4052,BN:BN,BO:BO)</f>
        <v>México</v>
      </c>
      <c r="B4052" t="s">
        <v>25</v>
      </c>
      <c r="C4052">
        <v>630</v>
      </c>
      <c r="D4052" t="str">
        <f>_xlfn.XLOOKUP(C4052,BH:BH,BI:BI)</f>
        <v>MariellaP</v>
      </c>
      <c r="E4052">
        <v>28934</v>
      </c>
      <c r="F4052" t="s">
        <v>4480</v>
      </c>
      <c r="G4052" s="63">
        <v>45925</v>
      </c>
      <c r="H4052" s="63" t="s">
        <v>218</v>
      </c>
      <c r="I4052" t="s">
        <v>366</v>
      </c>
      <c r="J4052" t="str">
        <f>_xlfn.XLOOKUP(I4052,AS:AS,AU:AU)</f>
        <v>Vuelos</v>
      </c>
      <c r="K4052" t="s">
        <v>33</v>
      </c>
      <c r="L4052">
        <v>40</v>
      </c>
      <c r="M4052">
        <f>L4052*_xlfn.XLOOKUP(K4052,AM:AM,AN:AN)</f>
        <v>34.4</v>
      </c>
      <c r="N4052">
        <f>L4052*_xlfn.XLOOKUP(K4052,AM:AM,AO:AO)</f>
        <v>40</v>
      </c>
      <c r="O4052">
        <v>0</v>
      </c>
      <c r="P4052">
        <f>O4052*_xlfn.XLOOKUP(K4052,AM:AM,AN:AN)</f>
        <v>0</v>
      </c>
      <c r="Q4052">
        <f>O4052*_xlfn.XLOOKUP(K4052,AM:AM,AO:AO)</f>
        <v>0</v>
      </c>
      <c r="R4052" t="str">
        <f>_xlfn.XLOOKUP(E4052,AF:AF,AG:AG)</f>
        <v>F1S USA</v>
      </c>
      <c r="S4052" t="str">
        <f>_xlfn.XLOOKUP(E4052,AF:AF,AI:AI)</f>
        <v>United States</v>
      </c>
      <c r="T4052">
        <f>WEEKNUM(G4052)</f>
        <v>39</v>
      </c>
      <c r="U4052">
        <f>YEAR(G4052)</f>
        <v>2025</v>
      </c>
      <c r="V4052" s="117">
        <f>IFERROR(Q4052/N4052,"0")</f>
        <v>0</v>
      </c>
    </row>
    <row r="4053" spans="1:22">
      <c r="A4053" t="str">
        <f>_xlfn.XLOOKUP(D4053,BN:BN,BO:BO)</f>
        <v>México</v>
      </c>
      <c r="B4053" t="s">
        <v>25</v>
      </c>
      <c r="C4053">
        <v>630</v>
      </c>
      <c r="D4053" t="str">
        <f>_xlfn.XLOOKUP(C4053,BH:BH,BI:BI)</f>
        <v>MariellaP</v>
      </c>
      <c r="E4053">
        <v>28934</v>
      </c>
      <c r="F4053" t="s">
        <v>4481</v>
      </c>
      <c r="G4053" s="63">
        <v>45925</v>
      </c>
      <c r="H4053" s="63" t="s">
        <v>218</v>
      </c>
      <c r="I4053" t="s">
        <v>366</v>
      </c>
      <c r="J4053" t="str">
        <f>_xlfn.XLOOKUP(I4053,AS:AS,AU:AU)</f>
        <v>Vuelos</v>
      </c>
      <c r="K4053" t="s">
        <v>33</v>
      </c>
      <c r="L4053">
        <v>30</v>
      </c>
      <c r="M4053">
        <f>L4053*_xlfn.XLOOKUP(K4053,AM:AM,AN:AN)</f>
        <v>25.8</v>
      </c>
      <c r="N4053">
        <f>L4053*_xlfn.XLOOKUP(K4053,AM:AM,AO:AO)</f>
        <v>30</v>
      </c>
      <c r="O4053">
        <v>0</v>
      </c>
      <c r="P4053">
        <f>O4053*_xlfn.XLOOKUP(K4053,AM:AM,AN:AN)</f>
        <v>0</v>
      </c>
      <c r="Q4053">
        <f>O4053*_xlfn.XLOOKUP(K4053,AM:AM,AO:AO)</f>
        <v>0</v>
      </c>
      <c r="R4053" t="str">
        <f>_xlfn.XLOOKUP(E4053,AF:AF,AG:AG)</f>
        <v>F1S USA</v>
      </c>
      <c r="S4053" t="str">
        <f>_xlfn.XLOOKUP(E4053,AF:AF,AI:AI)</f>
        <v>United States</v>
      </c>
      <c r="T4053">
        <f>WEEKNUM(G4053)</f>
        <v>39</v>
      </c>
      <c r="U4053">
        <f>YEAR(G4053)</f>
        <v>2025</v>
      </c>
      <c r="V4053" s="117">
        <f>IFERROR(Q4053/N4053,"0")</f>
        <v>0</v>
      </c>
    </row>
    <row r="4054" spans="1:22">
      <c r="A4054" t="str">
        <f>_xlfn.XLOOKUP(D4054,BN:BN,BO:BO)</f>
        <v>México</v>
      </c>
      <c r="B4054" t="s">
        <v>25</v>
      </c>
      <c r="C4054">
        <v>630</v>
      </c>
      <c r="D4054" t="str">
        <f>_xlfn.XLOOKUP(C4054,BH:BH,BI:BI)</f>
        <v>MariellaP</v>
      </c>
      <c r="E4054">
        <v>28934</v>
      </c>
      <c r="F4054" t="s">
        <v>4482</v>
      </c>
      <c r="G4054" s="63">
        <v>45925</v>
      </c>
      <c r="H4054" t="s">
        <v>218</v>
      </c>
      <c r="I4054" t="s">
        <v>366</v>
      </c>
      <c r="J4054" t="str">
        <f>_xlfn.XLOOKUP(I4054,AS:AS,AU:AU)</f>
        <v>Vuelos</v>
      </c>
      <c r="K4054" t="s">
        <v>33</v>
      </c>
      <c r="L4054">
        <v>20</v>
      </c>
      <c r="M4054">
        <f>L4054*_xlfn.XLOOKUP(K4054,AM:AM,AN:AN)</f>
        <v>17.2</v>
      </c>
      <c r="N4054">
        <f>L4054*_xlfn.XLOOKUP(K4054,AM:AM,AO:AO)</f>
        <v>20</v>
      </c>
      <c r="O4054">
        <v>0</v>
      </c>
      <c r="P4054">
        <f>O4054*_xlfn.XLOOKUP(K4054,AM:AM,AN:AN)</f>
        <v>0</v>
      </c>
      <c r="Q4054">
        <f>O4054*_xlfn.XLOOKUP(K4054,AM:AM,AO:AO)</f>
        <v>0</v>
      </c>
      <c r="R4054" t="str">
        <f>_xlfn.XLOOKUP(E4054,AF:AF,AG:AG)</f>
        <v>F1S USA</v>
      </c>
      <c r="S4054" t="str">
        <f>_xlfn.XLOOKUP(E4054,AF:AF,AI:AI)</f>
        <v>United States</v>
      </c>
      <c r="T4054">
        <f>WEEKNUM(G4054)</f>
        <v>39</v>
      </c>
      <c r="U4054">
        <f>YEAR(G4054)</f>
        <v>2025</v>
      </c>
      <c r="V4054" s="117">
        <f>IFERROR(Q4054/N4054,"0")</f>
        <v>0</v>
      </c>
    </row>
    <row r="4055" spans="1:22">
      <c r="A4055" t="str">
        <f>_xlfn.XLOOKUP(D4055,BN:BN,BO:BO)</f>
        <v>México</v>
      </c>
      <c r="B4055" t="s">
        <v>25</v>
      </c>
      <c r="C4055">
        <v>630</v>
      </c>
      <c r="D4055" t="str">
        <f>_xlfn.XLOOKUP(C4055,BH:BH,BI:BI)</f>
        <v>MariellaP</v>
      </c>
      <c r="E4055">
        <v>25409</v>
      </c>
      <c r="F4055" t="s">
        <v>4483</v>
      </c>
      <c r="G4055" s="63">
        <v>46025</v>
      </c>
      <c r="H4055" s="63">
        <v>46035</v>
      </c>
      <c r="I4055" t="s">
        <v>364</v>
      </c>
      <c r="J4055" t="str">
        <f>_xlfn.XLOOKUP(I4055,AS:AS,AU:AU)</f>
        <v>DMC</v>
      </c>
      <c r="K4055" t="s">
        <v>33</v>
      </c>
      <c r="L4055">
        <v>17923.2</v>
      </c>
      <c r="M4055">
        <f>L4055*_xlfn.XLOOKUP(K4055,AM:AM,AN:AN)</f>
        <v>15413.952000000001</v>
      </c>
      <c r="N4055">
        <f>L4055*_xlfn.XLOOKUP(K4055,AM:AM,AO:AO)</f>
        <v>17923.2</v>
      </c>
      <c r="O4055">
        <v>2158.23</v>
      </c>
      <c r="P4055">
        <f>O4055*_xlfn.XLOOKUP(K4055,AM:AM,AN:AN)</f>
        <v>1856.0778</v>
      </c>
      <c r="Q4055">
        <f>O4055*_xlfn.XLOOKUP(K4055,AM:AM,AO:AO)</f>
        <v>2158.23</v>
      </c>
      <c r="R4055" t="str">
        <f>_xlfn.XLOOKUP(E4055,AF:AF,AG:AG)</f>
        <v>Nubia Tours</v>
      </c>
      <c r="S4055" t="str">
        <f>_xlfn.XLOOKUP(E4055,AF:AF,AI:AI)</f>
        <v>Egypt</v>
      </c>
      <c r="T4055">
        <f>WEEKNUM(G4055)</f>
        <v>1</v>
      </c>
      <c r="U4055">
        <f>YEAR(G4055)</f>
        <v>2026</v>
      </c>
      <c r="V4055" s="117">
        <f>IFERROR(Q4055/N4055,"0")</f>
        <v>0.12041543920728441</v>
      </c>
    </row>
    <row r="4056" spans="1:22">
      <c r="A4056" t="str">
        <f>_xlfn.XLOOKUP(D4056,BN:BN,BO:BO)</f>
        <v>México</v>
      </c>
      <c r="B4056" t="s">
        <v>25</v>
      </c>
      <c r="C4056">
        <v>630</v>
      </c>
      <c r="D4056" t="str">
        <f>_xlfn.XLOOKUP(C4056,BH:BH,BI:BI)</f>
        <v>MariellaP</v>
      </c>
      <c r="E4056">
        <v>25726</v>
      </c>
      <c r="F4056" t="s">
        <v>4484</v>
      </c>
      <c r="G4056" s="63">
        <v>46000</v>
      </c>
      <c r="H4056" s="63">
        <v>46000</v>
      </c>
      <c r="I4056" t="s">
        <v>419</v>
      </c>
      <c r="J4056" t="str">
        <f>_xlfn.XLOOKUP(I4056,AS:AS,AU:AU)</f>
        <v>Otros</v>
      </c>
      <c r="K4056" t="s">
        <v>33</v>
      </c>
      <c r="L4056">
        <v>32.65</v>
      </c>
      <c r="M4056">
        <f>L4056*_xlfn.XLOOKUP(K4056,AM:AM,AN:AN)</f>
        <v>28.078999999999997</v>
      </c>
      <c r="N4056">
        <f>L4056*_xlfn.XLOOKUP(K4056,AM:AM,AO:AO)</f>
        <v>32.65</v>
      </c>
      <c r="O4056">
        <v>0</v>
      </c>
      <c r="P4056">
        <f>O4056*_xlfn.XLOOKUP(K4056,AM:AM,AN:AN)</f>
        <v>0</v>
      </c>
      <c r="Q4056">
        <f>O4056*_xlfn.XLOOKUP(K4056,AM:AM,AO:AO)</f>
        <v>0</v>
      </c>
      <c r="R4056" t="str">
        <f>_xlfn.XLOOKUP(E4056,AF:AF,AG:AG)</f>
        <v>VISAS Osvaldo Cruz</v>
      </c>
      <c r="S4056" t="str">
        <f>_xlfn.XLOOKUP(E4056,AF:AF,AI:AI)</f>
        <v>Cliente</v>
      </c>
      <c r="T4056">
        <f>WEEKNUM(G4056)</f>
        <v>50</v>
      </c>
      <c r="U4056">
        <f>YEAR(G4056)</f>
        <v>2025</v>
      </c>
      <c r="V4056" s="117">
        <f>IFERROR(Q4056/N4056,"0")</f>
        <v>0</v>
      </c>
    </row>
    <row r="4057" spans="1:22">
      <c r="A4057" t="str">
        <f>_xlfn.XLOOKUP(D4057,BN:BN,BO:BO)</f>
        <v>México</v>
      </c>
      <c r="B4057" t="s">
        <v>25</v>
      </c>
      <c r="C4057">
        <v>630</v>
      </c>
      <c r="D4057" t="str">
        <f>_xlfn.XLOOKUP(C4057,BH:BH,BI:BI)</f>
        <v>MariellaP</v>
      </c>
      <c r="E4057">
        <v>25409</v>
      </c>
      <c r="F4057" t="s">
        <v>4485</v>
      </c>
      <c r="G4057" s="63">
        <v>46025</v>
      </c>
      <c r="H4057" s="63">
        <v>46035</v>
      </c>
      <c r="I4057" t="s">
        <v>419</v>
      </c>
      <c r="J4057" t="str">
        <f>_xlfn.XLOOKUP(I4057,AS:AS,AU:AU)</f>
        <v>Otros</v>
      </c>
      <c r="K4057" t="s">
        <v>33</v>
      </c>
      <c r="L4057">
        <v>-795</v>
      </c>
      <c r="M4057">
        <f>L4057*_xlfn.XLOOKUP(K4057,AM:AM,AN:AN)</f>
        <v>-683.7</v>
      </c>
      <c r="N4057">
        <f>L4057*_xlfn.XLOOKUP(K4057,AM:AM,AO:AO)</f>
        <v>-795</v>
      </c>
      <c r="O4057">
        <v>0</v>
      </c>
      <c r="P4057">
        <f>O4057*_xlfn.XLOOKUP(K4057,AM:AM,AN:AN)</f>
        <v>0</v>
      </c>
      <c r="Q4057">
        <f>O4057*_xlfn.XLOOKUP(K4057,AM:AM,AO:AO)</f>
        <v>0</v>
      </c>
      <c r="R4057" t="str">
        <f>_xlfn.XLOOKUP(E4057,AF:AF,AG:AG)</f>
        <v>Nubia Tours</v>
      </c>
      <c r="S4057" t="str">
        <f>_xlfn.XLOOKUP(E4057,AF:AF,AI:AI)</f>
        <v>Egypt</v>
      </c>
      <c r="T4057">
        <f>WEEKNUM(G4057)</f>
        <v>1</v>
      </c>
      <c r="U4057">
        <f>YEAR(G4057)</f>
        <v>2026</v>
      </c>
      <c r="V4057" s="117">
        <f>IFERROR(Q4057/N4057,"0")</f>
        <v>0</v>
      </c>
    </row>
    <row r="4058" spans="1:22">
      <c r="A4058" t="str">
        <f>_xlfn.XLOOKUP(D4058,BN:BN,BO:BO)</f>
        <v>México</v>
      </c>
      <c r="B4058" t="s">
        <v>25</v>
      </c>
      <c r="C4058">
        <v>630</v>
      </c>
      <c r="D4058" t="str">
        <f>_xlfn.XLOOKUP(C4058,BH:BH,BI:BI)</f>
        <v>MariellaP</v>
      </c>
      <c r="E4058">
        <v>0</v>
      </c>
      <c r="F4058" t="s">
        <v>4486</v>
      </c>
      <c r="G4058" s="63">
        <v>45660</v>
      </c>
      <c r="H4058" s="63">
        <v>46035</v>
      </c>
      <c r="I4058" t="s">
        <v>396</v>
      </c>
      <c r="J4058" t="str">
        <f>_xlfn.XLOOKUP(I4058,AS:AS,AU:AU)</f>
        <v>Honorarios</v>
      </c>
      <c r="K4058" t="s">
        <v>33</v>
      </c>
      <c r="L4058">
        <v>795</v>
      </c>
      <c r="M4058">
        <f>L4058*_xlfn.XLOOKUP(K4058,AM:AM,AN:AN)</f>
        <v>683.7</v>
      </c>
      <c r="N4058">
        <f>L4058*_xlfn.XLOOKUP(K4058,AM:AM,AO:AO)</f>
        <v>795</v>
      </c>
      <c r="O4058">
        <v>795</v>
      </c>
      <c r="P4058">
        <f>O4058*_xlfn.XLOOKUP(K4058,AM:AM,AN:AN)</f>
        <v>683.7</v>
      </c>
      <c r="Q4058">
        <f>O4058*_xlfn.XLOOKUP(K4058,AM:AM,AO:AO)</f>
        <v>795</v>
      </c>
      <c r="R4058" t="str">
        <f>_xlfn.XLOOKUP(E4058,AF:AF,AG:AG)</f>
        <v>FEES</v>
      </c>
      <c r="S4058">
        <f>_xlfn.XLOOKUP(E4058,AF:AF,AI:AI)</f>
        <v>0</v>
      </c>
      <c r="T4058">
        <f>WEEKNUM(G4058)</f>
        <v>1</v>
      </c>
      <c r="U4058">
        <f>YEAR(G4058)</f>
        <v>2025</v>
      </c>
      <c r="V4058" s="117">
        <f>IFERROR(Q4058/N4058,"0")</f>
        <v>1</v>
      </c>
    </row>
    <row r="4059" spans="1:22">
      <c r="A4059" t="str">
        <f>_xlfn.XLOOKUP(D4059,BN:BN,BO:BO)</f>
        <v>México</v>
      </c>
      <c r="B4059" t="s">
        <v>25</v>
      </c>
      <c r="C4059">
        <v>630</v>
      </c>
      <c r="D4059" t="str">
        <f>_xlfn.XLOOKUP(C4059,BH:BH,BI:BI)</f>
        <v>MariellaP</v>
      </c>
      <c r="E4059">
        <v>0</v>
      </c>
      <c r="F4059" t="s">
        <v>4487</v>
      </c>
      <c r="G4059" s="63">
        <v>45660</v>
      </c>
      <c r="H4059" s="63">
        <v>46035</v>
      </c>
      <c r="I4059" t="s">
        <v>396</v>
      </c>
      <c r="J4059" t="str">
        <f>_xlfn.XLOOKUP(I4059,AS:AS,AU:AU)</f>
        <v>Honorarios</v>
      </c>
      <c r="K4059" t="s">
        <v>33</v>
      </c>
      <c r="L4059">
        <v>175</v>
      </c>
      <c r="M4059">
        <f>L4059*_xlfn.XLOOKUP(K4059,AM:AM,AN:AN)</f>
        <v>150.5</v>
      </c>
      <c r="N4059">
        <f>L4059*_xlfn.XLOOKUP(K4059,AM:AM,AO:AO)</f>
        <v>175</v>
      </c>
      <c r="O4059">
        <v>175</v>
      </c>
      <c r="P4059">
        <f>O4059*_xlfn.XLOOKUP(K4059,AM:AM,AN:AN)</f>
        <v>150.5</v>
      </c>
      <c r="Q4059">
        <f>O4059*_xlfn.XLOOKUP(K4059,AM:AM,AO:AO)</f>
        <v>175</v>
      </c>
      <c r="R4059" t="str">
        <f>_xlfn.XLOOKUP(E4059,AF:AF,AG:AG)</f>
        <v>FEES</v>
      </c>
      <c r="S4059">
        <f>_xlfn.XLOOKUP(E4059,AF:AF,AI:AI)</f>
        <v>0</v>
      </c>
      <c r="T4059">
        <f>WEEKNUM(G4059)</f>
        <v>1</v>
      </c>
      <c r="U4059">
        <f>YEAR(G4059)</f>
        <v>2025</v>
      </c>
      <c r="V4059" s="117">
        <f>IFERROR(Q4059/N4059,"0")</f>
        <v>1</v>
      </c>
    </row>
    <row r="4060" spans="1:22">
      <c r="A4060" t="str">
        <f>_xlfn.XLOOKUP(D4060,BN:BN,BO:BO)</f>
        <v>México</v>
      </c>
      <c r="B4060" t="s">
        <v>25</v>
      </c>
      <c r="C4060">
        <v>631</v>
      </c>
      <c r="D4060" t="str">
        <f>_xlfn.XLOOKUP(C4060,BH:BH,BI:BI)</f>
        <v>DianaM</v>
      </c>
      <c r="E4060">
        <v>28934</v>
      </c>
      <c r="F4060" t="s">
        <v>4488</v>
      </c>
      <c r="G4060" s="63">
        <v>45897</v>
      </c>
      <c r="H4060" s="63">
        <v>45901</v>
      </c>
      <c r="I4060" t="s">
        <v>366</v>
      </c>
      <c r="J4060" t="str">
        <f>_xlfn.XLOOKUP(I4060,AS:AS,AU:AU)</f>
        <v>Vuelos</v>
      </c>
      <c r="K4060" t="s">
        <v>33</v>
      </c>
      <c r="L4060">
        <v>1116.97</v>
      </c>
      <c r="M4060">
        <f>L4060*_xlfn.XLOOKUP(K4060,AM:AM,AN:AN)</f>
        <v>960.5942</v>
      </c>
      <c r="N4060">
        <f>L4060*_xlfn.XLOOKUP(K4060,AM:AM,AO:AO)</f>
        <v>1116.97</v>
      </c>
      <c r="O4060">
        <v>0</v>
      </c>
      <c r="P4060">
        <f>O4060*_xlfn.XLOOKUP(K4060,AM:AM,AN:AN)</f>
        <v>0</v>
      </c>
      <c r="Q4060">
        <f>O4060*_xlfn.XLOOKUP(K4060,AM:AM,AO:AO)</f>
        <v>0</v>
      </c>
      <c r="R4060" t="str">
        <f>_xlfn.XLOOKUP(E4060,AF:AF,AG:AG)</f>
        <v>F1S USA</v>
      </c>
      <c r="S4060" t="str">
        <f>_xlfn.XLOOKUP(E4060,AF:AF,AI:AI)</f>
        <v>United States</v>
      </c>
      <c r="T4060">
        <f>WEEKNUM(G4060)</f>
        <v>35</v>
      </c>
      <c r="U4060">
        <f>YEAR(G4060)</f>
        <v>2025</v>
      </c>
      <c r="V4060" s="117">
        <f>IFERROR(Q4060/N4060,"0")</f>
        <v>0</v>
      </c>
    </row>
    <row r="4061" spans="1:22">
      <c r="A4061" t="str">
        <f>_xlfn.XLOOKUP(D4061,BN:BN,BO:BO)</f>
        <v>México</v>
      </c>
      <c r="B4061" t="s">
        <v>25</v>
      </c>
      <c r="C4061">
        <v>631</v>
      </c>
      <c r="D4061" t="str">
        <f>_xlfn.XLOOKUP(C4061,BH:BH,BI:BI)</f>
        <v>DianaM</v>
      </c>
      <c r="E4061">
        <v>0</v>
      </c>
      <c r="F4061" t="s">
        <v>4489</v>
      </c>
      <c r="G4061" s="63">
        <v>45897</v>
      </c>
      <c r="H4061" s="63">
        <v>45901</v>
      </c>
      <c r="I4061" t="s">
        <v>396</v>
      </c>
      <c r="J4061" t="str">
        <f>_xlfn.XLOOKUP(I4061,AS:AS,AU:AU)</f>
        <v>Honorarios</v>
      </c>
      <c r="K4061" t="s">
        <v>33</v>
      </c>
      <c r="L4061">
        <v>50</v>
      </c>
      <c r="M4061">
        <f>L4061*_xlfn.XLOOKUP(K4061,AM:AM,AN:AN)</f>
        <v>43</v>
      </c>
      <c r="N4061">
        <f>L4061*_xlfn.XLOOKUP(K4061,AM:AM,AO:AO)</f>
        <v>50</v>
      </c>
      <c r="O4061">
        <v>50</v>
      </c>
      <c r="P4061">
        <f>O4061*_xlfn.XLOOKUP(K4061,AM:AM,AN:AN)</f>
        <v>43</v>
      </c>
      <c r="Q4061">
        <f>O4061*_xlfn.XLOOKUP(K4061,AM:AM,AO:AO)</f>
        <v>50</v>
      </c>
      <c r="R4061" t="str">
        <f>_xlfn.XLOOKUP(E4061,AF:AF,AG:AG)</f>
        <v>FEES</v>
      </c>
      <c r="S4061">
        <f>_xlfn.XLOOKUP(E4061,AF:AF,AI:AI)</f>
        <v>0</v>
      </c>
      <c r="T4061">
        <f>WEEKNUM(G4061)</f>
        <v>35</v>
      </c>
      <c r="U4061">
        <f>YEAR(G4061)</f>
        <v>2025</v>
      </c>
      <c r="V4061" s="117">
        <f>IFERROR(Q4061/N4061,"0")</f>
        <v>1</v>
      </c>
    </row>
    <row r="4062" spans="1:22">
      <c r="A4062" t="str">
        <f>_xlfn.XLOOKUP(D4062,BN:BN,BO:BO)</f>
        <v>México</v>
      </c>
      <c r="B4062" t="s">
        <v>25</v>
      </c>
      <c r="C4062">
        <v>631</v>
      </c>
      <c r="D4062" t="str">
        <f>_xlfn.XLOOKUP(C4062,BH:BH,BI:BI)</f>
        <v>DianaM</v>
      </c>
      <c r="E4062">
        <v>28934</v>
      </c>
      <c r="F4062" t="s">
        <v>4490</v>
      </c>
      <c r="G4062" s="63">
        <v>45902</v>
      </c>
      <c r="H4062" t="s">
        <v>218</v>
      </c>
      <c r="I4062" t="s">
        <v>366</v>
      </c>
      <c r="J4062" t="str">
        <f>_xlfn.XLOOKUP(I4062,AS:AS,AU:AU)</f>
        <v>Vuelos</v>
      </c>
      <c r="K4062" t="s">
        <v>33</v>
      </c>
      <c r="L4062">
        <v>1738.36</v>
      </c>
      <c r="M4062">
        <f>L4062*_xlfn.XLOOKUP(K4062,AM:AM,AN:AN)</f>
        <v>1494.9895999999999</v>
      </c>
      <c r="N4062">
        <f>L4062*_xlfn.XLOOKUP(K4062,AM:AM,AO:AO)</f>
        <v>1738.36</v>
      </c>
      <c r="O4062">
        <v>78.53</v>
      </c>
      <c r="P4062">
        <f>O4062*_xlfn.XLOOKUP(K4062,AM:AM,AN:AN)</f>
        <v>67.535799999999995</v>
      </c>
      <c r="Q4062">
        <f>O4062*_xlfn.XLOOKUP(K4062,AM:AM,AO:AO)</f>
        <v>78.53</v>
      </c>
      <c r="R4062" t="str">
        <f>_xlfn.XLOOKUP(E4062,AF:AF,AG:AG)</f>
        <v>F1S USA</v>
      </c>
      <c r="S4062" t="str">
        <f>_xlfn.XLOOKUP(E4062,AF:AF,AI:AI)</f>
        <v>United States</v>
      </c>
      <c r="T4062">
        <f>WEEKNUM(G4062)</f>
        <v>36</v>
      </c>
      <c r="U4062">
        <f>YEAR(G4062)</f>
        <v>2025</v>
      </c>
      <c r="V4062" s="117">
        <f>IFERROR(Q4062/N4062,"0")</f>
        <v>4.5174762419751956E-2</v>
      </c>
    </row>
    <row r="4063" spans="1:22">
      <c r="A4063" t="str">
        <f>_xlfn.XLOOKUP(D4063,BN:BN,BO:BO)</f>
        <v>México</v>
      </c>
      <c r="B4063" t="s">
        <v>25</v>
      </c>
      <c r="C4063">
        <v>631</v>
      </c>
      <c r="D4063" t="str">
        <f>_xlfn.XLOOKUP(C4063,BH:BH,BI:BI)</f>
        <v>DianaM</v>
      </c>
      <c r="E4063">
        <v>0</v>
      </c>
      <c r="F4063" t="s">
        <v>4491</v>
      </c>
      <c r="G4063" s="63">
        <v>45897</v>
      </c>
      <c r="H4063" s="63">
        <v>45901</v>
      </c>
      <c r="I4063" t="s">
        <v>396</v>
      </c>
      <c r="J4063" t="str">
        <f>_xlfn.XLOOKUP(I4063,AS:AS,AU:AU)</f>
        <v>Honorarios</v>
      </c>
      <c r="K4063" t="s">
        <v>33</v>
      </c>
      <c r="L4063">
        <v>50</v>
      </c>
      <c r="M4063">
        <f>L4063*_xlfn.XLOOKUP(K4063,AM:AM,AN:AN)</f>
        <v>43</v>
      </c>
      <c r="N4063">
        <f>L4063*_xlfn.XLOOKUP(K4063,AM:AM,AO:AO)</f>
        <v>50</v>
      </c>
      <c r="O4063">
        <v>50</v>
      </c>
      <c r="P4063">
        <f>O4063*_xlfn.XLOOKUP(K4063,AM:AM,AN:AN)</f>
        <v>43</v>
      </c>
      <c r="Q4063">
        <f>O4063*_xlfn.XLOOKUP(K4063,AM:AM,AO:AO)</f>
        <v>50</v>
      </c>
      <c r="R4063" t="str">
        <f>_xlfn.XLOOKUP(E4063,AF:AF,AG:AG)</f>
        <v>FEES</v>
      </c>
      <c r="S4063">
        <f>_xlfn.XLOOKUP(E4063,AF:AF,AI:AI)</f>
        <v>0</v>
      </c>
      <c r="T4063">
        <f>WEEKNUM(G4063)</f>
        <v>35</v>
      </c>
      <c r="U4063">
        <f>YEAR(G4063)</f>
        <v>2025</v>
      </c>
      <c r="V4063" s="117">
        <f>IFERROR(Q4063/N4063,"0")</f>
        <v>1</v>
      </c>
    </row>
    <row r="4064" spans="1:22">
      <c r="A4064" t="str">
        <f>_xlfn.XLOOKUP(D4064,BN:BN,BO:BO)</f>
        <v>México</v>
      </c>
      <c r="B4064" t="s">
        <v>25</v>
      </c>
      <c r="C4064">
        <v>631</v>
      </c>
      <c r="D4064" t="str">
        <f>_xlfn.XLOOKUP(C4064,BH:BH,BI:BI)</f>
        <v>DianaM</v>
      </c>
      <c r="E4064">
        <v>28934</v>
      </c>
      <c r="F4064" t="s">
        <v>4492</v>
      </c>
      <c r="G4064" s="63">
        <v>45897</v>
      </c>
      <c r="H4064" s="63">
        <v>45901</v>
      </c>
      <c r="I4064" t="s">
        <v>366</v>
      </c>
      <c r="J4064" t="str">
        <f>_xlfn.XLOOKUP(I4064,AS:AS,AU:AU)</f>
        <v>Vuelos</v>
      </c>
      <c r="K4064" t="s">
        <v>33</v>
      </c>
      <c r="L4064">
        <v>700.55</v>
      </c>
      <c r="M4064">
        <f>L4064*_xlfn.XLOOKUP(K4064,AM:AM,AN:AN)</f>
        <v>602.47299999999996</v>
      </c>
      <c r="N4064">
        <f>L4064*_xlfn.XLOOKUP(K4064,AM:AM,AO:AO)</f>
        <v>700.55</v>
      </c>
      <c r="O4064">
        <v>0</v>
      </c>
      <c r="P4064">
        <f>O4064*_xlfn.XLOOKUP(K4064,AM:AM,AN:AN)</f>
        <v>0</v>
      </c>
      <c r="Q4064">
        <f>O4064*_xlfn.XLOOKUP(K4064,AM:AM,AO:AO)</f>
        <v>0</v>
      </c>
      <c r="R4064" t="str">
        <f>_xlfn.XLOOKUP(E4064,AF:AF,AG:AG)</f>
        <v>F1S USA</v>
      </c>
      <c r="S4064" t="str">
        <f>_xlfn.XLOOKUP(E4064,AF:AF,AI:AI)</f>
        <v>United States</v>
      </c>
      <c r="T4064">
        <f>WEEKNUM(G4064)</f>
        <v>35</v>
      </c>
      <c r="U4064">
        <f>YEAR(G4064)</f>
        <v>2025</v>
      </c>
      <c r="V4064" s="117">
        <f>IFERROR(Q4064/N4064,"0")</f>
        <v>0</v>
      </c>
    </row>
    <row r="4065" spans="1:22">
      <c r="A4065" t="str">
        <f>_xlfn.XLOOKUP(D4065,BN:BN,BO:BO)</f>
        <v>México</v>
      </c>
      <c r="B4065" t="s">
        <v>25</v>
      </c>
      <c r="C4065">
        <v>631</v>
      </c>
      <c r="D4065" t="str">
        <f>_xlfn.XLOOKUP(C4065,BH:BH,BI:BI)</f>
        <v>DianaM</v>
      </c>
      <c r="E4065">
        <v>0</v>
      </c>
      <c r="F4065" t="s">
        <v>4493</v>
      </c>
      <c r="G4065" s="63">
        <v>45897</v>
      </c>
      <c r="H4065" s="63">
        <v>45901</v>
      </c>
      <c r="I4065" t="s">
        <v>396</v>
      </c>
      <c r="J4065" t="str">
        <f>_xlfn.XLOOKUP(I4065,AS:AS,AU:AU)</f>
        <v>Honorarios</v>
      </c>
      <c r="K4065" t="s">
        <v>33</v>
      </c>
      <c r="L4065">
        <v>50</v>
      </c>
      <c r="M4065">
        <f>L4065*_xlfn.XLOOKUP(K4065,AM:AM,AN:AN)</f>
        <v>43</v>
      </c>
      <c r="N4065">
        <f>L4065*_xlfn.XLOOKUP(K4065,AM:AM,AO:AO)</f>
        <v>50</v>
      </c>
      <c r="O4065">
        <v>50</v>
      </c>
      <c r="P4065">
        <f>O4065*_xlfn.XLOOKUP(K4065,AM:AM,AN:AN)</f>
        <v>43</v>
      </c>
      <c r="Q4065">
        <f>O4065*_xlfn.XLOOKUP(K4065,AM:AM,AO:AO)</f>
        <v>50</v>
      </c>
      <c r="R4065" t="str">
        <f>_xlfn.XLOOKUP(E4065,AF:AF,AG:AG)</f>
        <v>FEES</v>
      </c>
      <c r="S4065">
        <f>_xlfn.XLOOKUP(E4065,AF:AF,AI:AI)</f>
        <v>0</v>
      </c>
      <c r="T4065">
        <f>WEEKNUM(G4065)</f>
        <v>35</v>
      </c>
      <c r="U4065">
        <f>YEAR(G4065)</f>
        <v>2025</v>
      </c>
      <c r="V4065" s="117">
        <f>IFERROR(Q4065/N4065,"0")</f>
        <v>1</v>
      </c>
    </row>
    <row r="4066" spans="1:22">
      <c r="A4066" t="str">
        <f>_xlfn.XLOOKUP(D4066,BN:BN,BO:BO)</f>
        <v>México</v>
      </c>
      <c r="B4066" t="s">
        <v>25</v>
      </c>
      <c r="C4066">
        <v>631</v>
      </c>
      <c r="D4066" t="str">
        <f>_xlfn.XLOOKUP(C4066,BH:BH,BI:BI)</f>
        <v>DianaM</v>
      </c>
      <c r="E4066">
        <v>28934</v>
      </c>
      <c r="F4066" t="s">
        <v>4494</v>
      </c>
      <c r="G4066" s="63">
        <v>45912</v>
      </c>
      <c r="H4066" s="63" t="s">
        <v>218</v>
      </c>
      <c r="I4066" t="s">
        <v>366</v>
      </c>
      <c r="J4066" t="str">
        <f>_xlfn.XLOOKUP(I4066,AS:AS,AU:AU)</f>
        <v>Vuelos</v>
      </c>
      <c r="K4066" t="s">
        <v>33</v>
      </c>
      <c r="L4066">
        <v>2083.83</v>
      </c>
      <c r="M4066">
        <f>L4066*_xlfn.XLOOKUP(K4066,AM:AM,AN:AN)</f>
        <v>1792.0937999999999</v>
      </c>
      <c r="N4066">
        <f>L4066*_xlfn.XLOOKUP(K4066,AM:AM,AO:AO)</f>
        <v>2083.83</v>
      </c>
      <c r="O4066">
        <v>36.28</v>
      </c>
      <c r="P4066">
        <f>O4066*_xlfn.XLOOKUP(K4066,AM:AM,AN:AN)</f>
        <v>31.200800000000001</v>
      </c>
      <c r="Q4066">
        <f>O4066*_xlfn.XLOOKUP(K4066,AM:AM,AO:AO)</f>
        <v>36.28</v>
      </c>
      <c r="R4066" t="str">
        <f>_xlfn.XLOOKUP(E4066,AF:AF,AG:AG)</f>
        <v>F1S USA</v>
      </c>
      <c r="S4066" t="str">
        <f>_xlfn.XLOOKUP(E4066,AF:AF,AI:AI)</f>
        <v>United States</v>
      </c>
      <c r="T4066">
        <f>WEEKNUM(G4066)</f>
        <v>37</v>
      </c>
      <c r="U4066">
        <f>YEAR(G4066)</f>
        <v>2025</v>
      </c>
      <c r="V4066" s="117">
        <f>IFERROR(Q4066/N4066,"0")</f>
        <v>1.7410249396543866E-2</v>
      </c>
    </row>
    <row r="4067" spans="1:22">
      <c r="A4067" t="str">
        <f>_xlfn.XLOOKUP(D4067,BN:BN,BO:BO)</f>
        <v>México</v>
      </c>
      <c r="B4067" t="s">
        <v>25</v>
      </c>
      <c r="C4067">
        <v>631</v>
      </c>
      <c r="D4067" t="str">
        <f>_xlfn.XLOOKUP(C4067,BH:BH,BI:BI)</f>
        <v>DianaM</v>
      </c>
      <c r="E4067">
        <v>0</v>
      </c>
      <c r="F4067" t="s">
        <v>4495</v>
      </c>
      <c r="G4067" s="63">
        <v>45912</v>
      </c>
      <c r="H4067" s="63">
        <v>45916</v>
      </c>
      <c r="I4067" t="s">
        <v>396</v>
      </c>
      <c r="J4067" t="str">
        <f>_xlfn.XLOOKUP(I4067,AS:AS,AU:AU)</f>
        <v>Honorarios</v>
      </c>
      <c r="K4067" t="s">
        <v>33</v>
      </c>
      <c r="L4067">
        <v>50</v>
      </c>
      <c r="M4067">
        <f>L4067*_xlfn.XLOOKUP(K4067,AM:AM,AN:AN)</f>
        <v>43</v>
      </c>
      <c r="N4067">
        <f>L4067*_xlfn.XLOOKUP(K4067,AM:AM,AO:AO)</f>
        <v>50</v>
      </c>
      <c r="O4067">
        <v>50</v>
      </c>
      <c r="P4067">
        <f>O4067*_xlfn.XLOOKUP(K4067,AM:AM,AN:AN)</f>
        <v>43</v>
      </c>
      <c r="Q4067">
        <f>O4067*_xlfn.XLOOKUP(K4067,AM:AM,AO:AO)</f>
        <v>50</v>
      </c>
      <c r="R4067" t="str">
        <f>_xlfn.XLOOKUP(E4067,AF:AF,AG:AG)</f>
        <v>FEES</v>
      </c>
      <c r="S4067">
        <f>_xlfn.XLOOKUP(E4067,AF:AF,AI:AI)</f>
        <v>0</v>
      </c>
      <c r="T4067">
        <f>WEEKNUM(G4067)</f>
        <v>37</v>
      </c>
      <c r="U4067">
        <f>YEAR(G4067)</f>
        <v>2025</v>
      </c>
      <c r="V4067" s="117">
        <f>IFERROR(Q4067/N4067,"0")</f>
        <v>1</v>
      </c>
    </row>
    <row r="4068" spans="1:22">
      <c r="A4068" t="str">
        <f>_xlfn.XLOOKUP(D4068,BN:BN,BO:BO)</f>
        <v>México</v>
      </c>
      <c r="B4068" t="s">
        <v>25</v>
      </c>
      <c r="C4068">
        <v>631</v>
      </c>
      <c r="D4068" t="str">
        <f>_xlfn.XLOOKUP(C4068,BH:BH,BI:BI)</f>
        <v>DianaM</v>
      </c>
      <c r="E4068">
        <v>28934</v>
      </c>
      <c r="F4068" t="s">
        <v>4496</v>
      </c>
      <c r="G4068" s="63">
        <v>45912</v>
      </c>
      <c r="H4068" s="63" t="s">
        <v>218</v>
      </c>
      <c r="I4068" t="s">
        <v>366</v>
      </c>
      <c r="J4068" t="str">
        <f>_xlfn.XLOOKUP(I4068,AS:AS,AU:AU)</f>
        <v>Vuelos</v>
      </c>
      <c r="K4068" t="s">
        <v>33</v>
      </c>
      <c r="L4068">
        <v>1171.5899999999999</v>
      </c>
      <c r="M4068">
        <f>L4068*_xlfn.XLOOKUP(K4068,AM:AM,AN:AN)</f>
        <v>1007.5673999999999</v>
      </c>
      <c r="N4068">
        <f>L4068*_xlfn.XLOOKUP(K4068,AM:AM,AO:AO)</f>
        <v>1171.5899999999999</v>
      </c>
      <c r="O4068">
        <v>39.31</v>
      </c>
      <c r="P4068">
        <f>O4068*_xlfn.XLOOKUP(K4068,AM:AM,AN:AN)</f>
        <v>33.806600000000003</v>
      </c>
      <c r="Q4068">
        <f>O4068*_xlfn.XLOOKUP(K4068,AM:AM,AO:AO)</f>
        <v>39.31</v>
      </c>
      <c r="R4068" t="str">
        <f>_xlfn.XLOOKUP(E4068,AF:AF,AG:AG)</f>
        <v>F1S USA</v>
      </c>
      <c r="S4068" t="str">
        <f>_xlfn.XLOOKUP(E4068,AF:AF,AI:AI)</f>
        <v>United States</v>
      </c>
      <c r="T4068">
        <f>WEEKNUM(G4068)</f>
        <v>37</v>
      </c>
      <c r="U4068">
        <f>YEAR(G4068)</f>
        <v>2025</v>
      </c>
      <c r="V4068" s="117">
        <f>IFERROR(Q4068/N4068,"0")</f>
        <v>3.3552693348355658E-2</v>
      </c>
    </row>
    <row r="4069" spans="1:22">
      <c r="A4069" t="str">
        <f>_xlfn.XLOOKUP(D4069,BN:BN,BO:BO)</f>
        <v>México</v>
      </c>
      <c r="B4069" t="s">
        <v>25</v>
      </c>
      <c r="C4069">
        <v>631</v>
      </c>
      <c r="D4069" t="str">
        <f>_xlfn.XLOOKUP(C4069,BH:BH,BI:BI)</f>
        <v>DianaM</v>
      </c>
      <c r="E4069">
        <v>0</v>
      </c>
      <c r="F4069" t="s">
        <v>4497</v>
      </c>
      <c r="G4069" s="63">
        <v>45906</v>
      </c>
      <c r="H4069" s="63">
        <v>45908</v>
      </c>
      <c r="I4069" t="s">
        <v>396</v>
      </c>
      <c r="J4069" t="str">
        <f>_xlfn.XLOOKUP(I4069,AS:AS,AU:AU)</f>
        <v>Honorarios</v>
      </c>
      <c r="K4069" t="s">
        <v>33</v>
      </c>
      <c r="L4069">
        <v>50</v>
      </c>
      <c r="M4069">
        <f>L4069*_xlfn.XLOOKUP(K4069,AM:AM,AN:AN)</f>
        <v>43</v>
      </c>
      <c r="N4069">
        <f>L4069*_xlfn.XLOOKUP(K4069,AM:AM,AO:AO)</f>
        <v>50</v>
      </c>
      <c r="O4069">
        <v>50</v>
      </c>
      <c r="P4069">
        <f>O4069*_xlfn.XLOOKUP(K4069,AM:AM,AN:AN)</f>
        <v>43</v>
      </c>
      <c r="Q4069">
        <f>O4069*_xlfn.XLOOKUP(K4069,AM:AM,AO:AO)</f>
        <v>50</v>
      </c>
      <c r="R4069" t="str">
        <f>_xlfn.XLOOKUP(E4069,AF:AF,AG:AG)</f>
        <v>FEES</v>
      </c>
      <c r="S4069">
        <f>_xlfn.XLOOKUP(E4069,AF:AF,AI:AI)</f>
        <v>0</v>
      </c>
      <c r="T4069">
        <f>WEEKNUM(G4069)</f>
        <v>36</v>
      </c>
      <c r="U4069">
        <f>YEAR(G4069)</f>
        <v>2025</v>
      </c>
      <c r="V4069" s="117">
        <f>IFERROR(Q4069/N4069,"0")</f>
        <v>1</v>
      </c>
    </row>
    <row r="4070" spans="1:22">
      <c r="A4070" t="str">
        <f>_xlfn.XLOOKUP(D4070,BN:BN,BO:BO)</f>
        <v>México</v>
      </c>
      <c r="B4070" t="s">
        <v>25</v>
      </c>
      <c r="C4070">
        <v>631</v>
      </c>
      <c r="D4070" t="str">
        <f>_xlfn.XLOOKUP(C4070,BH:BH,BI:BI)</f>
        <v>DianaM</v>
      </c>
      <c r="E4070">
        <v>28934</v>
      </c>
      <c r="F4070" t="s">
        <v>4498</v>
      </c>
      <c r="G4070" s="63">
        <v>45905</v>
      </c>
      <c r="H4070" s="63" t="s">
        <v>218</v>
      </c>
      <c r="I4070" t="s">
        <v>366</v>
      </c>
      <c r="J4070" t="str">
        <f>_xlfn.XLOOKUP(I4070,AS:AS,AU:AU)</f>
        <v>Vuelos</v>
      </c>
      <c r="K4070" t="s">
        <v>33</v>
      </c>
      <c r="L4070">
        <v>879.43</v>
      </c>
      <c r="M4070">
        <f>L4070*_xlfn.XLOOKUP(K4070,AM:AM,AN:AN)</f>
        <v>756.3098</v>
      </c>
      <c r="N4070">
        <f>L4070*_xlfn.XLOOKUP(K4070,AM:AM,AO:AO)</f>
        <v>879.43</v>
      </c>
      <c r="O4070">
        <v>13.12</v>
      </c>
      <c r="P4070">
        <f>O4070*_xlfn.XLOOKUP(K4070,AM:AM,AN:AN)</f>
        <v>11.283199999999999</v>
      </c>
      <c r="Q4070">
        <f>O4070*_xlfn.XLOOKUP(K4070,AM:AM,AO:AO)</f>
        <v>13.12</v>
      </c>
      <c r="R4070" t="str">
        <f>_xlfn.XLOOKUP(E4070,AF:AF,AG:AG)</f>
        <v>F1S USA</v>
      </c>
      <c r="S4070" t="str">
        <f>_xlfn.XLOOKUP(E4070,AF:AF,AI:AI)</f>
        <v>United States</v>
      </c>
      <c r="T4070">
        <f>WEEKNUM(G4070)</f>
        <v>36</v>
      </c>
      <c r="U4070">
        <f>YEAR(G4070)</f>
        <v>2025</v>
      </c>
      <c r="V4070" s="117">
        <f>IFERROR(Q4070/N4070,"0")</f>
        <v>1.4918754193056867E-2</v>
      </c>
    </row>
    <row r="4071" spans="1:22">
      <c r="A4071" t="str">
        <f>_xlfn.XLOOKUP(D4071,BN:BN,BO:BO)</f>
        <v>México</v>
      </c>
      <c r="B4071" t="s">
        <v>25</v>
      </c>
      <c r="C4071">
        <v>631</v>
      </c>
      <c r="D4071" t="str">
        <f>_xlfn.XLOOKUP(C4071,BH:BH,BI:BI)</f>
        <v>DianaM</v>
      </c>
      <c r="E4071">
        <v>0</v>
      </c>
      <c r="F4071" t="s">
        <v>4499</v>
      </c>
      <c r="G4071" s="63">
        <v>45899</v>
      </c>
      <c r="H4071" s="63">
        <v>45902</v>
      </c>
      <c r="I4071" t="s">
        <v>396</v>
      </c>
      <c r="J4071" t="str">
        <f>_xlfn.XLOOKUP(I4071,AS:AS,AU:AU)</f>
        <v>Honorarios</v>
      </c>
      <c r="K4071" t="s">
        <v>33</v>
      </c>
      <c r="L4071">
        <v>50</v>
      </c>
      <c r="M4071">
        <f>L4071*_xlfn.XLOOKUP(K4071,AM:AM,AN:AN)</f>
        <v>43</v>
      </c>
      <c r="N4071">
        <f>L4071*_xlfn.XLOOKUP(K4071,AM:AM,AO:AO)</f>
        <v>50</v>
      </c>
      <c r="O4071">
        <v>50</v>
      </c>
      <c r="P4071">
        <f>O4071*_xlfn.XLOOKUP(K4071,AM:AM,AN:AN)</f>
        <v>43</v>
      </c>
      <c r="Q4071">
        <f>O4071*_xlfn.XLOOKUP(K4071,AM:AM,AO:AO)</f>
        <v>50</v>
      </c>
      <c r="R4071" t="str">
        <f>_xlfn.XLOOKUP(E4071,AF:AF,AG:AG)</f>
        <v>FEES</v>
      </c>
      <c r="S4071">
        <f>_xlfn.XLOOKUP(E4071,AF:AF,AI:AI)</f>
        <v>0</v>
      </c>
      <c r="T4071">
        <f>WEEKNUM(G4071)</f>
        <v>35</v>
      </c>
      <c r="U4071">
        <f>YEAR(G4071)</f>
        <v>2025</v>
      </c>
      <c r="V4071" s="117">
        <f>IFERROR(Q4071/N4071,"0")</f>
        <v>1</v>
      </c>
    </row>
    <row r="4072" spans="1:22">
      <c r="A4072" t="str">
        <f>_xlfn.XLOOKUP(D4072,BN:BN,BO:BO)</f>
        <v>México</v>
      </c>
      <c r="B4072" t="s">
        <v>25</v>
      </c>
      <c r="C4072">
        <v>631</v>
      </c>
      <c r="D4072" t="str">
        <f>_xlfn.XLOOKUP(C4072,BH:BH,BI:BI)</f>
        <v>DianaM</v>
      </c>
      <c r="E4072">
        <v>31063</v>
      </c>
      <c r="F4072" t="s">
        <v>1880</v>
      </c>
      <c r="G4072" s="63">
        <v>45897</v>
      </c>
      <c r="H4072" s="63">
        <v>45901</v>
      </c>
      <c r="I4072" t="s">
        <v>376</v>
      </c>
      <c r="J4072" t="str">
        <f>_xlfn.XLOOKUP(I4072,AS:AS,AU:AU)</f>
        <v>Hotel</v>
      </c>
      <c r="K4072" t="s">
        <v>33</v>
      </c>
      <c r="L4072">
        <v>1577.21</v>
      </c>
      <c r="M4072">
        <f>L4072*_xlfn.XLOOKUP(K4072,AM:AM,AN:AN)</f>
        <v>1356.4005999999999</v>
      </c>
      <c r="N4072">
        <f>L4072*_xlfn.XLOOKUP(K4072,AM:AM,AO:AO)</f>
        <v>1577.21</v>
      </c>
      <c r="O4072">
        <v>115.34</v>
      </c>
      <c r="P4072">
        <f>O4072*_xlfn.XLOOKUP(K4072,AM:AM,AN:AN)</f>
        <v>99.192400000000006</v>
      </c>
      <c r="Q4072">
        <f>O4072*_xlfn.XLOOKUP(K4072,AM:AM,AO:AO)</f>
        <v>115.34</v>
      </c>
      <c r="R4072" t="str">
        <f>_xlfn.XLOOKUP(E4072,AF:AF,AG:AG)</f>
        <v>AUSTIN PROPER HOTEL</v>
      </c>
      <c r="S4072" t="str">
        <f>_xlfn.XLOOKUP(E4072,AF:AF,AI:AI)</f>
        <v>United States</v>
      </c>
      <c r="T4072">
        <f>WEEKNUM(G4072)</f>
        <v>35</v>
      </c>
      <c r="U4072">
        <f>YEAR(G4072)</f>
        <v>2025</v>
      </c>
      <c r="V4072" s="117">
        <f>IFERROR(Q4072/N4072,"0")</f>
        <v>7.3129133089442744E-2</v>
      </c>
    </row>
    <row r="4073" spans="1:22">
      <c r="A4073" t="str">
        <f>_xlfn.XLOOKUP(D4073,BN:BN,BO:BO)</f>
        <v>México</v>
      </c>
      <c r="B4073" t="s">
        <v>25</v>
      </c>
      <c r="C4073">
        <v>631</v>
      </c>
      <c r="D4073" t="str">
        <f>_xlfn.XLOOKUP(C4073,BH:BH,BI:BI)</f>
        <v>DianaM</v>
      </c>
      <c r="E4073">
        <v>0</v>
      </c>
      <c r="F4073" t="s">
        <v>1158</v>
      </c>
      <c r="G4073" s="63">
        <v>45897</v>
      </c>
      <c r="H4073" s="63">
        <v>45901</v>
      </c>
      <c r="I4073" t="s">
        <v>396</v>
      </c>
      <c r="J4073" t="str">
        <f>_xlfn.XLOOKUP(I4073,AS:AS,AU:AU)</f>
        <v>Honorarios</v>
      </c>
      <c r="K4073" t="s">
        <v>33</v>
      </c>
      <c r="L4073">
        <v>469.53</v>
      </c>
      <c r="M4073">
        <f>L4073*_xlfn.XLOOKUP(K4073,AM:AM,AN:AN)</f>
        <v>403.79579999999999</v>
      </c>
      <c r="N4073">
        <f>L4073*_xlfn.XLOOKUP(K4073,AM:AM,AO:AO)</f>
        <v>469.53</v>
      </c>
      <c r="O4073">
        <v>469.53</v>
      </c>
      <c r="P4073">
        <f>O4073*_xlfn.XLOOKUP(K4073,AM:AM,AN:AN)</f>
        <v>403.79579999999999</v>
      </c>
      <c r="Q4073">
        <f>O4073*_xlfn.XLOOKUP(K4073,AM:AM,AO:AO)</f>
        <v>469.53</v>
      </c>
      <c r="R4073" t="str">
        <f>_xlfn.XLOOKUP(E4073,AF:AF,AG:AG)</f>
        <v>FEES</v>
      </c>
      <c r="S4073">
        <f>_xlfn.XLOOKUP(E4073,AF:AF,AI:AI)</f>
        <v>0</v>
      </c>
      <c r="T4073">
        <f>WEEKNUM(G4073)</f>
        <v>35</v>
      </c>
      <c r="U4073">
        <f>YEAR(G4073)</f>
        <v>2025</v>
      </c>
      <c r="V4073" s="117">
        <f>IFERROR(Q4073/N4073,"0")</f>
        <v>1</v>
      </c>
    </row>
    <row r="4074" spans="1:22">
      <c r="A4074" t="e">
        <f>_xlfn.XLOOKUP(D4074,BN:BN,BO:BO)</f>
        <v>#N/A</v>
      </c>
      <c r="B4074" t="s">
        <v>25</v>
      </c>
      <c r="C4074">
        <v>632</v>
      </c>
      <c r="D4074" t="e">
        <f>_xlfn.XLOOKUP(C4074,BH:BH,BI:BI)</f>
        <v>#N/A</v>
      </c>
      <c r="E4074">
        <v>27261</v>
      </c>
      <c r="F4074" t="s">
        <v>4261</v>
      </c>
      <c r="G4074" s="63">
        <v>45859</v>
      </c>
      <c r="H4074" s="63">
        <v>45868</v>
      </c>
      <c r="I4074" t="s">
        <v>376</v>
      </c>
      <c r="J4074" t="str">
        <f>_xlfn.XLOOKUP(I4074,AS:AS,AU:AU)</f>
        <v>Hotel</v>
      </c>
      <c r="K4074" t="s">
        <v>27</v>
      </c>
      <c r="L4074">
        <v>15000</v>
      </c>
      <c r="M4074">
        <f>L4074*_xlfn.XLOOKUP(K4074,AM:AM,AN:AN)</f>
        <v>15000</v>
      </c>
      <c r="N4074">
        <f>L4074*_xlfn.XLOOKUP(K4074,AM:AM,AO:AO)</f>
        <v>17400</v>
      </c>
      <c r="O4074">
        <v>1500</v>
      </c>
      <c r="P4074">
        <f>O4074*_xlfn.XLOOKUP(K4074,AM:AM,AN:AN)</f>
        <v>1500</v>
      </c>
      <c r="Q4074">
        <f>O4074*_xlfn.XLOOKUP(K4074,AM:AM,AO:AO)</f>
        <v>1739.9999999999998</v>
      </c>
      <c r="R4074" t="str">
        <f>_xlfn.XLOOKUP(E4074,AF:AF,AG:AG)</f>
        <v>ACE HOTEL KYOTO</v>
      </c>
      <c r="S4074" t="str">
        <f>_xlfn.XLOOKUP(E4074,AF:AF,AI:AI)</f>
        <v>Japan</v>
      </c>
      <c r="T4074">
        <f>WEEKNUM(G4074)</f>
        <v>30</v>
      </c>
      <c r="U4074">
        <f>YEAR(G4074)</f>
        <v>2025</v>
      </c>
      <c r="V4074" s="117">
        <f>IFERROR(Q4074/N4074,"0")</f>
        <v>9.9999999999999992E-2</v>
      </c>
    </row>
    <row r="4075" spans="1:22">
      <c r="A4075" t="e">
        <f>_xlfn.XLOOKUP(D4075,BN:BN,BO:BO)</f>
        <v>#N/A</v>
      </c>
      <c r="B4075" t="s">
        <v>25</v>
      </c>
      <c r="C4075">
        <v>632</v>
      </c>
      <c r="D4075" t="e">
        <f>_xlfn.XLOOKUP(C4075,BH:BH,BI:BI)</f>
        <v>#N/A</v>
      </c>
      <c r="E4075">
        <v>24982</v>
      </c>
      <c r="F4075" t="s">
        <v>4500</v>
      </c>
      <c r="G4075" s="63">
        <v>45859</v>
      </c>
      <c r="H4075" s="63">
        <v>45868</v>
      </c>
      <c r="I4075" t="s">
        <v>389</v>
      </c>
      <c r="J4075" t="str">
        <f>_xlfn.XLOOKUP(I4075,AS:AS,AU:AU)</f>
        <v>Crucero</v>
      </c>
      <c r="K4075" t="s">
        <v>33</v>
      </c>
      <c r="L4075">
        <v>10000</v>
      </c>
      <c r="M4075">
        <f>L4075*_xlfn.XLOOKUP(K4075,AM:AM,AN:AN)</f>
        <v>8600</v>
      </c>
      <c r="N4075">
        <f>L4075*_xlfn.XLOOKUP(K4075,AM:AM,AO:AO)</f>
        <v>10000</v>
      </c>
      <c r="O4075">
        <v>0</v>
      </c>
      <c r="P4075">
        <f>O4075*_xlfn.XLOOKUP(K4075,AM:AM,AN:AN)</f>
        <v>0</v>
      </c>
      <c r="Q4075">
        <f>O4075*_xlfn.XLOOKUP(K4075,AM:AM,AO:AO)</f>
        <v>0</v>
      </c>
      <c r="R4075" t="str">
        <f>_xlfn.XLOOKUP(E4075,AF:AF,AG:AG)</f>
        <v>All Nippon Airways</v>
      </c>
      <c r="S4075" t="str">
        <f>_xlfn.XLOOKUP(E4075,AF:AF,AI:AI)</f>
        <v>Japan</v>
      </c>
      <c r="T4075">
        <f>WEEKNUM(G4075)</f>
        <v>30</v>
      </c>
      <c r="U4075">
        <f>YEAR(G4075)</f>
        <v>2025</v>
      </c>
      <c r="V4075" s="117">
        <f>IFERROR(Q4075/N4075,"0")</f>
        <v>0</v>
      </c>
    </row>
    <row r="4076" spans="1:22">
      <c r="A4076" t="e">
        <f>_xlfn.XLOOKUP(D4076,BN:BN,BO:BO)</f>
        <v>#N/A</v>
      </c>
      <c r="B4076" t="s">
        <v>25</v>
      </c>
      <c r="C4076">
        <v>632</v>
      </c>
      <c r="D4076" t="e">
        <f>_xlfn.XLOOKUP(C4076,BH:BH,BI:BI)</f>
        <v>#N/A</v>
      </c>
      <c r="E4076">
        <v>25857</v>
      </c>
      <c r="F4076" t="s">
        <v>4501</v>
      </c>
      <c r="G4076" s="63">
        <v>45897</v>
      </c>
      <c r="H4076" s="63">
        <v>45897</v>
      </c>
      <c r="I4076" t="s">
        <v>444</v>
      </c>
      <c r="J4076" t="str">
        <f>_xlfn.XLOOKUP(I4076,AS:AS,AU:AU)</f>
        <v>DMC</v>
      </c>
      <c r="K4076" t="s">
        <v>33</v>
      </c>
      <c r="L4076">
        <v>0</v>
      </c>
      <c r="M4076">
        <f>L4076*_xlfn.XLOOKUP(K4076,AM:AM,AN:AN)</f>
        <v>0</v>
      </c>
      <c r="N4076">
        <f>L4076*_xlfn.XLOOKUP(K4076,AM:AM,AO:AO)</f>
        <v>0</v>
      </c>
      <c r="O4076">
        <v>0</v>
      </c>
      <c r="P4076">
        <f>O4076*_xlfn.XLOOKUP(K4076,AM:AM,AN:AN)</f>
        <v>0</v>
      </c>
      <c r="Q4076">
        <f>O4076*_xlfn.XLOOKUP(K4076,AM:AM,AO:AO)</f>
        <v>0</v>
      </c>
      <c r="R4076" t="str">
        <f>_xlfn.XLOOKUP(E4076,AF:AF,AG:AG)</f>
        <v>GANNET</v>
      </c>
      <c r="S4076" t="str">
        <f>_xlfn.XLOOKUP(E4076,AF:AF,AI:AI)</f>
        <v>United States</v>
      </c>
      <c r="T4076">
        <f>WEEKNUM(G4076)</f>
        <v>35</v>
      </c>
      <c r="U4076">
        <f>YEAR(G4076)</f>
        <v>2025</v>
      </c>
      <c r="V4076" s="117" t="str">
        <f>IFERROR(Q4076/N4076,"0")</f>
        <v>0</v>
      </c>
    </row>
    <row r="4077" spans="1:22">
      <c r="A4077" t="str">
        <f>_xlfn.XLOOKUP(D4077,BN:BN,BO:BO)</f>
        <v>México</v>
      </c>
      <c r="B4077" t="s">
        <v>25</v>
      </c>
      <c r="C4077">
        <v>633</v>
      </c>
      <c r="D4077" t="str">
        <f>_xlfn.XLOOKUP(C4077,BH:BH,BI:BI)</f>
        <v>ClaudiaF</v>
      </c>
      <c r="E4077">
        <v>30614</v>
      </c>
      <c r="F4077" t="s">
        <v>4502</v>
      </c>
      <c r="G4077" s="63">
        <v>45930</v>
      </c>
      <c r="H4077" s="63">
        <v>45933</v>
      </c>
      <c r="I4077" t="s">
        <v>376</v>
      </c>
      <c r="J4077" t="str">
        <f>_xlfn.XLOOKUP(I4077,AS:AS,AU:AU)</f>
        <v>Hotel</v>
      </c>
      <c r="K4077" t="s">
        <v>27</v>
      </c>
      <c r="L4077">
        <v>3630</v>
      </c>
      <c r="M4077">
        <f>L4077*_xlfn.XLOOKUP(K4077,AM:AM,AN:AN)</f>
        <v>3630</v>
      </c>
      <c r="N4077">
        <f>L4077*_xlfn.XLOOKUP(K4077,AM:AM,AO:AO)</f>
        <v>4210.7999999999993</v>
      </c>
      <c r="O4077">
        <v>341.22</v>
      </c>
      <c r="P4077">
        <f>O4077*_xlfn.XLOOKUP(K4077,AM:AM,AN:AN)</f>
        <v>341.22</v>
      </c>
      <c r="Q4077">
        <f>O4077*_xlfn.XLOOKUP(K4077,AM:AM,AO:AO)</f>
        <v>395.8152</v>
      </c>
      <c r="R4077" t="str">
        <f>_xlfn.XLOOKUP(E4077,AF:AF,AG:AG)</f>
        <v>VILLA DES PRES</v>
      </c>
      <c r="S4077" t="str">
        <f>_xlfn.XLOOKUP(E4077,AF:AF,AI:AI)</f>
        <v>France</v>
      </c>
      <c r="T4077">
        <f>WEEKNUM(G4077)</f>
        <v>40</v>
      </c>
      <c r="U4077">
        <f>YEAR(G4077)</f>
        <v>2025</v>
      </c>
      <c r="V4077" s="117">
        <f>IFERROR(Q4077/N4077,"0")</f>
        <v>9.4000000000000014E-2</v>
      </c>
    </row>
    <row r="4078" spans="1:22">
      <c r="A4078" t="str">
        <f>_xlfn.XLOOKUP(D4078,BN:BN,BO:BO)</f>
        <v>México</v>
      </c>
      <c r="B4078" t="s">
        <v>25</v>
      </c>
      <c r="C4078">
        <v>634</v>
      </c>
      <c r="D4078" t="str">
        <f>_xlfn.XLOOKUP(C4078,BH:BH,BI:BI)</f>
        <v>ClaudiaF</v>
      </c>
      <c r="E4078">
        <v>30614</v>
      </c>
      <c r="F4078" t="s">
        <v>4420</v>
      </c>
      <c r="G4078" s="63">
        <v>45930</v>
      </c>
      <c r="H4078" s="63">
        <v>45934</v>
      </c>
      <c r="I4078" t="s">
        <v>376</v>
      </c>
      <c r="J4078" t="str">
        <f>_xlfn.XLOOKUP(I4078,AS:AS,AU:AU)</f>
        <v>Hotel</v>
      </c>
      <c r="K4078" t="s">
        <v>27</v>
      </c>
      <c r="L4078">
        <v>3528</v>
      </c>
      <c r="M4078">
        <f>L4078*_xlfn.XLOOKUP(K4078,AM:AM,AN:AN)</f>
        <v>3528</v>
      </c>
      <c r="N4078">
        <f>L4078*_xlfn.XLOOKUP(K4078,AM:AM,AO:AO)</f>
        <v>4092.4799999999996</v>
      </c>
      <c r="O4078">
        <v>331.63</v>
      </c>
      <c r="P4078">
        <f>O4078*_xlfn.XLOOKUP(K4078,AM:AM,AN:AN)</f>
        <v>331.63</v>
      </c>
      <c r="Q4078">
        <f>O4078*_xlfn.XLOOKUP(K4078,AM:AM,AO:AO)</f>
        <v>384.69079999999997</v>
      </c>
      <c r="R4078" t="str">
        <f>_xlfn.XLOOKUP(E4078,AF:AF,AG:AG)</f>
        <v>VILLA DES PRES</v>
      </c>
      <c r="S4078" t="str">
        <f>_xlfn.XLOOKUP(E4078,AF:AF,AI:AI)</f>
        <v>France</v>
      </c>
      <c r="T4078">
        <f>WEEKNUM(G4078)</f>
        <v>40</v>
      </c>
      <c r="U4078">
        <f>YEAR(G4078)</f>
        <v>2025</v>
      </c>
      <c r="V4078" s="117">
        <f>IFERROR(Q4078/N4078,"0")</f>
        <v>9.3999433106575964E-2</v>
      </c>
    </row>
    <row r="4079" spans="1:22">
      <c r="A4079" t="str">
        <f>_xlfn.XLOOKUP(D4079,BN:BN,BO:BO)</f>
        <v>México</v>
      </c>
      <c r="B4079" t="s">
        <v>25</v>
      </c>
      <c r="C4079">
        <v>635</v>
      </c>
      <c r="D4079" t="str">
        <f>_xlfn.XLOOKUP(C4079,BH:BH,BI:BI)</f>
        <v>VivianaS</v>
      </c>
      <c r="E4079">
        <v>25373</v>
      </c>
      <c r="F4079" t="s">
        <v>4503</v>
      </c>
      <c r="G4079" s="63">
        <v>45899</v>
      </c>
      <c r="H4079" s="63">
        <v>45904</v>
      </c>
      <c r="I4079" t="s">
        <v>376</v>
      </c>
      <c r="J4079" t="str">
        <f>_xlfn.XLOOKUP(I4079,AS:AS,AU:AU)</f>
        <v>Hotel</v>
      </c>
      <c r="K4079" t="s">
        <v>202</v>
      </c>
      <c r="L4079">
        <v>5000</v>
      </c>
      <c r="M4079">
        <f>L4079*_xlfn.XLOOKUP(K4079,AM:AM,AN:AN)</f>
        <v>5750</v>
      </c>
      <c r="N4079">
        <f>L4079*_xlfn.XLOOKUP(K4079,AM:AM,AO:AO)</f>
        <v>6700</v>
      </c>
      <c r="O4079">
        <v>391.67</v>
      </c>
      <c r="P4079">
        <f>O4079*_xlfn.XLOOKUP(K4079,AM:AM,AN:AN)</f>
        <v>450.4205</v>
      </c>
      <c r="Q4079">
        <f>O4079*_xlfn.XLOOKUP(K4079,AM:AM,AO:AO)</f>
        <v>524.83780000000002</v>
      </c>
      <c r="R4079" t="str">
        <f>_xlfn.XLOOKUP(E4079,AF:AF,AG:AG)</f>
        <v>PENINSULA</v>
      </c>
      <c r="S4079" t="str">
        <f>_xlfn.XLOOKUP(E4079,AF:AF,AI:AI)</f>
        <v>United Kingdom</v>
      </c>
      <c r="T4079">
        <f>WEEKNUM(G4079)</f>
        <v>35</v>
      </c>
      <c r="U4079">
        <f>YEAR(G4079)</f>
        <v>2025</v>
      </c>
      <c r="V4079" s="117">
        <f>IFERROR(Q4079/N4079,"0")</f>
        <v>7.8334000000000001E-2</v>
      </c>
    </row>
    <row r="4080" spans="1:22">
      <c r="A4080" t="str">
        <f>_xlfn.XLOOKUP(D4080,BN:BN,BO:BO)</f>
        <v>México</v>
      </c>
      <c r="B4080" t="s">
        <v>25</v>
      </c>
      <c r="C4080">
        <v>636</v>
      </c>
      <c r="D4080" t="str">
        <f>_xlfn.XLOOKUP(C4080,BH:BH,BI:BI)</f>
        <v>VivianaS</v>
      </c>
      <c r="E4080">
        <v>25363</v>
      </c>
      <c r="F4080" t="s">
        <v>4504</v>
      </c>
      <c r="G4080" s="63">
        <v>45907</v>
      </c>
      <c r="H4080" s="63">
        <v>45908</v>
      </c>
      <c r="I4080" t="s">
        <v>376</v>
      </c>
      <c r="J4080" t="str">
        <f>_xlfn.XLOOKUP(I4080,AS:AS,AU:AU)</f>
        <v>Hotel</v>
      </c>
      <c r="K4080" t="s">
        <v>27</v>
      </c>
      <c r="L4080">
        <v>1221</v>
      </c>
      <c r="M4080">
        <f>L4080*_xlfn.XLOOKUP(K4080,AM:AM,AN:AN)</f>
        <v>1221</v>
      </c>
      <c r="N4080">
        <f>L4080*_xlfn.XLOOKUP(K4080,AM:AM,AO:AO)</f>
        <v>1416.36</v>
      </c>
      <c r="O4080">
        <v>358.14</v>
      </c>
      <c r="P4080">
        <f>O4080*_xlfn.XLOOKUP(K4080,AM:AM,AN:AN)</f>
        <v>358.14</v>
      </c>
      <c r="Q4080">
        <f>O4080*_xlfn.XLOOKUP(K4080,AM:AM,AO:AO)</f>
        <v>415.44239999999996</v>
      </c>
      <c r="R4080" t="str">
        <f>_xlfn.XLOOKUP(E4080,AF:AF,AG:AG)</f>
        <v>ROSEWOOD VILLA MAGNA</v>
      </c>
      <c r="S4080" t="str">
        <f>_xlfn.XLOOKUP(E4080,AF:AF,AI:AI)</f>
        <v>Spain</v>
      </c>
      <c r="T4080">
        <f>WEEKNUM(G4080)</f>
        <v>37</v>
      </c>
      <c r="U4080">
        <f>YEAR(G4080)</f>
        <v>2025</v>
      </c>
      <c r="V4080" s="117">
        <f>IFERROR(Q4080/N4080,"0")</f>
        <v>0.29331695331695329</v>
      </c>
    </row>
    <row r="4081" spans="1:22">
      <c r="A4081" t="str">
        <f>_xlfn.XLOOKUP(D4081,BN:BN,BO:BO)</f>
        <v>México</v>
      </c>
      <c r="B4081" t="s">
        <v>25</v>
      </c>
      <c r="C4081">
        <v>637</v>
      </c>
      <c r="D4081" t="str">
        <f>_xlfn.XLOOKUP(C4081,BH:BH,BI:BI)</f>
        <v>VivianaS</v>
      </c>
      <c r="E4081">
        <v>28300</v>
      </c>
      <c r="F4081" t="s">
        <v>4505</v>
      </c>
      <c r="G4081" s="63">
        <v>45914</v>
      </c>
      <c r="H4081" s="63">
        <v>45915</v>
      </c>
      <c r="I4081" t="s">
        <v>376</v>
      </c>
      <c r="J4081" t="str">
        <f>_xlfn.XLOOKUP(I4081,AS:AS,AU:AU)</f>
        <v>Hotel</v>
      </c>
      <c r="K4081" t="s">
        <v>27</v>
      </c>
      <c r="L4081">
        <v>1158.04</v>
      </c>
      <c r="M4081">
        <f>L4081*_xlfn.XLOOKUP(K4081,AM:AM,AN:AN)</f>
        <v>1158.04</v>
      </c>
      <c r="N4081">
        <f>L4081*_xlfn.XLOOKUP(K4081,AM:AM,AO:AO)</f>
        <v>1343.3263999999999</v>
      </c>
      <c r="O4081">
        <v>98.28</v>
      </c>
      <c r="P4081">
        <f>O4081*_xlfn.XLOOKUP(K4081,AM:AM,AN:AN)</f>
        <v>98.28</v>
      </c>
      <c r="Q4081">
        <f>O4081*_xlfn.XLOOKUP(K4081,AM:AM,AO:AO)</f>
        <v>114.00479999999999</v>
      </c>
      <c r="R4081" t="str">
        <f>_xlfn.XLOOKUP(E4081,AF:AF,AG:AG)</f>
        <v>CARLTON CANNES, A REGENT HOTEL</v>
      </c>
      <c r="S4081" t="str">
        <f>_xlfn.XLOOKUP(E4081,AF:AF,AI:AI)</f>
        <v>France</v>
      </c>
      <c r="T4081">
        <f>WEEKNUM(G4081)</f>
        <v>38</v>
      </c>
      <c r="U4081">
        <f>YEAR(G4081)</f>
        <v>2025</v>
      </c>
      <c r="V4081" s="117">
        <f>IFERROR(Q4081/N4081,"0")</f>
        <v>8.4867534800179611E-2</v>
      </c>
    </row>
    <row r="4082" spans="1:22">
      <c r="A4082" t="str">
        <f>_xlfn.XLOOKUP(D4082,BN:BN,BO:BO)</f>
        <v>México</v>
      </c>
      <c r="B4082" t="s">
        <v>25</v>
      </c>
      <c r="C4082">
        <v>638</v>
      </c>
      <c r="D4082" t="str">
        <f>_xlfn.XLOOKUP(C4082,BH:BH,BI:BI)</f>
        <v>VivianaS</v>
      </c>
      <c r="E4082">
        <v>28512</v>
      </c>
      <c r="F4082" t="s">
        <v>4506</v>
      </c>
      <c r="G4082" s="63">
        <v>45869</v>
      </c>
      <c r="H4082" s="63">
        <v>45872</v>
      </c>
      <c r="I4082" t="s">
        <v>376</v>
      </c>
      <c r="J4082" t="str">
        <f>_xlfn.XLOOKUP(I4082,AS:AS,AU:AU)</f>
        <v>Hotel</v>
      </c>
      <c r="K4082" t="s">
        <v>27</v>
      </c>
      <c r="L4082">
        <v>4125</v>
      </c>
      <c r="M4082">
        <f>L4082*_xlfn.XLOOKUP(K4082,AM:AM,AN:AN)</f>
        <v>4125</v>
      </c>
      <c r="N4082">
        <f>L4082*_xlfn.XLOOKUP(K4082,AM:AM,AO:AO)</f>
        <v>4785</v>
      </c>
      <c r="O4082">
        <v>375</v>
      </c>
      <c r="P4082">
        <f>O4082*_xlfn.XLOOKUP(K4082,AM:AM,AN:AN)</f>
        <v>375</v>
      </c>
      <c r="Q4082">
        <f>O4082*_xlfn.XLOOKUP(K4082,AM:AM,AO:AO)</f>
        <v>434.99999999999994</v>
      </c>
      <c r="R4082" t="str">
        <f>_xlfn.XLOOKUP(E4082,AF:AF,AG:AG)</f>
        <v>MANDARIN ORIENTAL RITZ MADRID</v>
      </c>
      <c r="S4082" t="str">
        <f>_xlfn.XLOOKUP(E4082,AF:AF,AI:AI)</f>
        <v>Spain</v>
      </c>
      <c r="T4082">
        <f>WEEKNUM(G4082)</f>
        <v>31</v>
      </c>
      <c r="U4082">
        <f>YEAR(G4082)</f>
        <v>2025</v>
      </c>
      <c r="V4082" s="117">
        <f>IFERROR(Q4082/N4082,"0")</f>
        <v>9.0909090909090898E-2</v>
      </c>
    </row>
    <row r="4083" spans="1:22">
      <c r="A4083" t="str">
        <f>_xlfn.XLOOKUP(D4083,BN:BN,BO:BO)</f>
        <v>México</v>
      </c>
      <c r="B4083" t="s">
        <v>25</v>
      </c>
      <c r="C4083">
        <v>638</v>
      </c>
      <c r="D4083" t="str">
        <f>_xlfn.XLOOKUP(C4083,BH:BH,BI:BI)</f>
        <v>VivianaS</v>
      </c>
      <c r="E4083">
        <v>28512</v>
      </c>
      <c r="F4083" t="s">
        <v>4507</v>
      </c>
      <c r="G4083" s="63">
        <v>45869</v>
      </c>
      <c r="H4083" s="63">
        <v>45872</v>
      </c>
      <c r="I4083" t="s">
        <v>376</v>
      </c>
      <c r="J4083" t="str">
        <f>_xlfn.XLOOKUP(I4083,AS:AS,AU:AU)</f>
        <v>Hotel</v>
      </c>
      <c r="K4083" t="s">
        <v>27</v>
      </c>
      <c r="L4083">
        <v>5445</v>
      </c>
      <c r="M4083">
        <f>L4083*_xlfn.XLOOKUP(K4083,AM:AM,AN:AN)</f>
        <v>5445</v>
      </c>
      <c r="N4083">
        <f>L4083*_xlfn.XLOOKUP(K4083,AM:AM,AO:AO)</f>
        <v>6316.2</v>
      </c>
      <c r="O4083">
        <v>515.35</v>
      </c>
      <c r="P4083">
        <f>O4083*_xlfn.XLOOKUP(K4083,AM:AM,AN:AN)</f>
        <v>515.35</v>
      </c>
      <c r="Q4083">
        <f>O4083*_xlfn.XLOOKUP(K4083,AM:AM,AO:AO)</f>
        <v>597.80600000000004</v>
      </c>
      <c r="R4083" t="str">
        <f>_xlfn.XLOOKUP(E4083,AF:AF,AG:AG)</f>
        <v>MANDARIN ORIENTAL RITZ MADRID</v>
      </c>
      <c r="S4083" t="str">
        <f>_xlfn.XLOOKUP(E4083,AF:AF,AI:AI)</f>
        <v>Spain</v>
      </c>
      <c r="T4083">
        <f>WEEKNUM(G4083)</f>
        <v>31</v>
      </c>
      <c r="U4083">
        <f>YEAR(G4083)</f>
        <v>2025</v>
      </c>
      <c r="V4083" s="117">
        <f>IFERROR(Q4083/N4083,"0")</f>
        <v>9.4646464646464659E-2</v>
      </c>
    </row>
    <row r="4084" spans="1:22">
      <c r="A4084" t="e">
        <f>_xlfn.XLOOKUP(D4084,BN:BN,BO:BO)</f>
        <v>#N/A</v>
      </c>
      <c r="B4084" t="s">
        <v>25</v>
      </c>
      <c r="C4084">
        <v>639</v>
      </c>
      <c r="D4084" t="e">
        <f>_xlfn.XLOOKUP(C4084,BH:BH,BI:BI)</f>
        <v>#N/A</v>
      </c>
      <c r="E4084">
        <v>25857</v>
      </c>
      <c r="F4084" t="s">
        <v>4508</v>
      </c>
      <c r="G4084" s="63">
        <v>45901</v>
      </c>
      <c r="H4084" s="63">
        <v>45908</v>
      </c>
      <c r="I4084" t="s">
        <v>456</v>
      </c>
      <c r="J4084" t="str">
        <f>_xlfn.XLOOKUP(I4084,AS:AS,AU:AU)</f>
        <v>Visados</v>
      </c>
      <c r="K4084" t="s">
        <v>33</v>
      </c>
      <c r="L4084">
        <v>70</v>
      </c>
      <c r="M4084">
        <f>L4084*_xlfn.XLOOKUP(K4084,AM:AM,AN:AN)</f>
        <v>60.199999999999996</v>
      </c>
      <c r="N4084">
        <f>L4084*_xlfn.XLOOKUP(K4084,AM:AM,AO:AO)</f>
        <v>70</v>
      </c>
      <c r="O4084">
        <v>0</v>
      </c>
      <c r="P4084">
        <f>O4084*_xlfn.XLOOKUP(K4084,AM:AM,AN:AN)</f>
        <v>0</v>
      </c>
      <c r="Q4084">
        <f>O4084*_xlfn.XLOOKUP(K4084,AM:AM,AO:AO)</f>
        <v>0</v>
      </c>
      <c r="R4084" t="str">
        <f>_xlfn.XLOOKUP(E4084,AF:AF,AG:AG)</f>
        <v>GANNET</v>
      </c>
      <c r="S4084" t="str">
        <f>_xlfn.XLOOKUP(E4084,AF:AF,AI:AI)</f>
        <v>United States</v>
      </c>
      <c r="T4084">
        <f>WEEKNUM(G4084)</f>
        <v>36</v>
      </c>
      <c r="U4084">
        <f>YEAR(G4084)</f>
        <v>2025</v>
      </c>
      <c r="V4084" s="117">
        <f>IFERROR(Q4084/N4084,"0")</f>
        <v>0</v>
      </c>
    </row>
    <row r="4085" spans="1:22">
      <c r="A4085" t="str">
        <f>_xlfn.XLOOKUP(D4085,BN:BN,BO:BO)</f>
        <v>México</v>
      </c>
      <c r="B4085" t="s">
        <v>25</v>
      </c>
      <c r="C4085">
        <v>640</v>
      </c>
      <c r="D4085" t="str">
        <f>_xlfn.XLOOKUP(C4085,BH:BH,BI:BI)</f>
        <v>MinervaH</v>
      </c>
      <c r="E4085">
        <v>25780</v>
      </c>
      <c r="F4085" t="s">
        <v>4509</v>
      </c>
      <c r="G4085" s="63">
        <v>45901</v>
      </c>
      <c r="H4085" s="63">
        <v>45901</v>
      </c>
      <c r="I4085" t="s">
        <v>425</v>
      </c>
      <c r="J4085" t="str">
        <f>_xlfn.XLOOKUP(I4085,AS:AS,AU:AU)</f>
        <v>Traslados</v>
      </c>
      <c r="K4085" t="s">
        <v>27</v>
      </c>
      <c r="L4085">
        <v>200</v>
      </c>
      <c r="M4085">
        <f>L4085*_xlfn.XLOOKUP(K4085,AM:AM,AN:AN)</f>
        <v>200</v>
      </c>
      <c r="N4085">
        <f>L4085*_xlfn.XLOOKUP(K4085,AM:AM,AO:AO)</f>
        <v>231.99999999999997</v>
      </c>
      <c r="O4085">
        <v>30</v>
      </c>
      <c r="P4085">
        <f>O4085*_xlfn.XLOOKUP(K4085,AM:AM,AN:AN)</f>
        <v>30</v>
      </c>
      <c r="Q4085">
        <f>O4085*_xlfn.XLOOKUP(K4085,AM:AM,AO:AO)</f>
        <v>34.799999999999997</v>
      </c>
      <c r="R4085" t="str">
        <f>_xlfn.XLOOKUP(E4085,AF:AF,AG:AG)</f>
        <v>ROLZO</v>
      </c>
      <c r="S4085" t="str">
        <f>_xlfn.XLOOKUP(E4085,AF:AF,AI:AI)</f>
        <v>United Kingdom</v>
      </c>
      <c r="T4085">
        <f>WEEKNUM(G4085)</f>
        <v>36</v>
      </c>
      <c r="U4085">
        <f>YEAR(G4085)</f>
        <v>2025</v>
      </c>
      <c r="V4085" s="117">
        <f>IFERROR(Q4085/N4085,"0")</f>
        <v>0.15</v>
      </c>
    </row>
    <row r="4086" spans="1:22">
      <c r="A4086" t="str">
        <f>_xlfn.XLOOKUP(D4086,BN:BN,BO:BO)</f>
        <v>México</v>
      </c>
      <c r="B4086" t="s">
        <v>25</v>
      </c>
      <c r="C4086">
        <v>641</v>
      </c>
      <c r="D4086" t="str">
        <f>_xlfn.XLOOKUP(C4086,BH:BH,BI:BI)</f>
        <v>MariellaP</v>
      </c>
      <c r="E4086">
        <v>30801</v>
      </c>
      <c r="F4086" t="s">
        <v>4510</v>
      </c>
      <c r="G4086" s="63">
        <v>46019</v>
      </c>
      <c r="H4086" s="63">
        <v>46026</v>
      </c>
      <c r="I4086" t="s">
        <v>364</v>
      </c>
      <c r="J4086" t="str">
        <f>_xlfn.XLOOKUP(I4086,AS:AS,AU:AU)</f>
        <v>DMC</v>
      </c>
      <c r="K4086" t="s">
        <v>33</v>
      </c>
      <c r="L4086">
        <v>27215.96</v>
      </c>
      <c r="M4086">
        <f>L4086*_xlfn.XLOOKUP(K4086,AM:AM,AN:AN)</f>
        <v>23405.725599999998</v>
      </c>
      <c r="N4086">
        <f>L4086*_xlfn.XLOOKUP(K4086,AM:AM,AO:AO)</f>
        <v>27215.96</v>
      </c>
      <c r="O4086">
        <v>3057.4</v>
      </c>
      <c r="P4086">
        <f>O4086*_xlfn.XLOOKUP(K4086,AM:AM,AN:AN)</f>
        <v>2629.364</v>
      </c>
      <c r="Q4086">
        <f>O4086*_xlfn.XLOOKUP(K4086,AM:AM,AO:AO)</f>
        <v>3057.4</v>
      </c>
      <c r="R4086" t="str">
        <f>_xlfn.XLOOKUP(E4086,AF:AF,AG:AG)</f>
        <v>LEVEL UP TRAVEL</v>
      </c>
      <c r="S4086" t="str">
        <f>_xlfn.XLOOKUP(E4086,AF:AF,AI:AI)</f>
        <v>United Arab Emirates</v>
      </c>
      <c r="T4086">
        <f>WEEKNUM(G4086)</f>
        <v>53</v>
      </c>
      <c r="U4086">
        <f>YEAR(G4086)</f>
        <v>2025</v>
      </c>
      <c r="V4086" s="117">
        <f>IFERROR(Q4086/N4086,"0")</f>
        <v>0.11233849550043432</v>
      </c>
    </row>
    <row r="4087" spans="1:22">
      <c r="A4087" t="str">
        <f>_xlfn.XLOOKUP(D4087,BN:BN,BO:BO)</f>
        <v>México</v>
      </c>
      <c r="B4087" t="s">
        <v>25</v>
      </c>
      <c r="C4087">
        <v>641</v>
      </c>
      <c r="D4087" t="str">
        <f>_xlfn.XLOOKUP(C4087,BH:BH,BI:BI)</f>
        <v>MariellaP</v>
      </c>
      <c r="E4087">
        <v>27301</v>
      </c>
      <c r="F4087" t="s">
        <v>4511</v>
      </c>
      <c r="G4087" s="63">
        <v>46008</v>
      </c>
      <c r="H4087" s="63">
        <v>46030</v>
      </c>
      <c r="I4087" t="s">
        <v>366</v>
      </c>
      <c r="J4087" t="str">
        <f>_xlfn.XLOOKUP(I4087,AS:AS,AU:AU)</f>
        <v>Vuelos</v>
      </c>
      <c r="K4087" t="s">
        <v>33</v>
      </c>
      <c r="L4087">
        <v>5055.7</v>
      </c>
      <c r="M4087">
        <f>L4087*_xlfn.XLOOKUP(K4087,AM:AM,AN:AN)</f>
        <v>4347.902</v>
      </c>
      <c r="N4087">
        <f>L4087*_xlfn.XLOOKUP(K4087,AM:AM,AO:AO)</f>
        <v>5055.7</v>
      </c>
      <c r="O4087">
        <v>0</v>
      </c>
      <c r="P4087">
        <f>O4087*_xlfn.XLOOKUP(K4087,AM:AM,AN:AN)</f>
        <v>0</v>
      </c>
      <c r="Q4087">
        <f>O4087*_xlfn.XLOOKUP(K4087,AM:AM,AO:AO)</f>
        <v>0</v>
      </c>
      <c r="R4087" t="str">
        <f>_xlfn.XLOOKUP(E4087,AF:AF,AG:AG)</f>
        <v>TURISMO EX MAR, S.A. DE C.V.</v>
      </c>
      <c r="S4087" t="str">
        <f>_xlfn.XLOOKUP(E4087,AF:AF,AI:AI)</f>
        <v>Mexico</v>
      </c>
      <c r="T4087">
        <f>WEEKNUM(G4087)</f>
        <v>51</v>
      </c>
      <c r="U4087">
        <f>YEAR(G4087)</f>
        <v>2025</v>
      </c>
      <c r="V4087" s="117">
        <f>IFERROR(Q4087/N4087,"0")</f>
        <v>0</v>
      </c>
    </row>
    <row r="4088" spans="1:22">
      <c r="A4088" t="str">
        <f>_xlfn.XLOOKUP(D4088,BN:BN,BO:BO)</f>
        <v>México</v>
      </c>
      <c r="B4088" t="s">
        <v>25</v>
      </c>
      <c r="C4088">
        <v>641</v>
      </c>
      <c r="D4088" t="str">
        <f>_xlfn.XLOOKUP(C4088,BH:BH,BI:BI)</f>
        <v>MariellaP</v>
      </c>
      <c r="E4088">
        <v>0</v>
      </c>
      <c r="F4088" t="s">
        <v>4512</v>
      </c>
      <c r="G4088" s="63">
        <v>46008</v>
      </c>
      <c r="H4088" s="63">
        <v>46030</v>
      </c>
      <c r="I4088" t="s">
        <v>396</v>
      </c>
      <c r="J4088" t="str">
        <f>_xlfn.XLOOKUP(I4088,AS:AS,AU:AU)</f>
        <v>Honorarios</v>
      </c>
      <c r="K4088" t="s">
        <v>33</v>
      </c>
      <c r="L4088">
        <v>35</v>
      </c>
      <c r="M4088">
        <f>L4088*_xlfn.XLOOKUP(K4088,AM:AM,AN:AN)</f>
        <v>30.099999999999998</v>
      </c>
      <c r="N4088">
        <f>L4088*_xlfn.XLOOKUP(K4088,AM:AM,AO:AO)</f>
        <v>35</v>
      </c>
      <c r="O4088">
        <v>35</v>
      </c>
      <c r="P4088">
        <f>O4088*_xlfn.XLOOKUP(K4088,AM:AM,AN:AN)</f>
        <v>30.099999999999998</v>
      </c>
      <c r="Q4088">
        <f>O4088*_xlfn.XLOOKUP(K4088,AM:AM,AO:AO)</f>
        <v>35</v>
      </c>
      <c r="R4088" t="str">
        <f>_xlfn.XLOOKUP(E4088,AF:AF,AG:AG)</f>
        <v>FEES</v>
      </c>
      <c r="S4088">
        <f>_xlfn.XLOOKUP(E4088,AF:AF,AI:AI)</f>
        <v>0</v>
      </c>
      <c r="T4088">
        <f>WEEKNUM(G4088)</f>
        <v>51</v>
      </c>
      <c r="U4088">
        <f>YEAR(G4088)</f>
        <v>2025</v>
      </c>
      <c r="V4088" s="117">
        <f>IFERROR(Q4088/N4088,"0")</f>
        <v>1</v>
      </c>
    </row>
    <row r="4089" spans="1:22">
      <c r="A4089" t="str">
        <f>_xlfn.XLOOKUP(D4089,BN:BN,BO:BO)</f>
        <v>México</v>
      </c>
      <c r="B4089" t="s">
        <v>25</v>
      </c>
      <c r="C4089">
        <v>641</v>
      </c>
      <c r="D4089" t="str">
        <f>_xlfn.XLOOKUP(C4089,BH:BH,BI:BI)</f>
        <v>MariellaP</v>
      </c>
      <c r="E4089">
        <v>27301</v>
      </c>
      <c r="F4089" t="s">
        <v>4513</v>
      </c>
      <c r="G4089" s="63">
        <v>46006</v>
      </c>
      <c r="H4089" s="63">
        <v>46030</v>
      </c>
      <c r="I4089" t="s">
        <v>366</v>
      </c>
      <c r="J4089" t="str">
        <f>_xlfn.XLOOKUP(I4089,AS:AS,AU:AU)</f>
        <v>Vuelos</v>
      </c>
      <c r="K4089" t="s">
        <v>33</v>
      </c>
      <c r="L4089">
        <v>5844.86</v>
      </c>
      <c r="M4089">
        <f>L4089*_xlfn.XLOOKUP(K4089,AM:AM,AN:AN)</f>
        <v>5026.5796</v>
      </c>
      <c r="N4089">
        <f>L4089*_xlfn.XLOOKUP(K4089,AM:AM,AO:AO)</f>
        <v>5844.86</v>
      </c>
      <c r="O4089">
        <v>0</v>
      </c>
      <c r="P4089">
        <f>O4089*_xlfn.XLOOKUP(K4089,AM:AM,AN:AN)</f>
        <v>0</v>
      </c>
      <c r="Q4089">
        <f>O4089*_xlfn.XLOOKUP(K4089,AM:AM,AO:AO)</f>
        <v>0</v>
      </c>
      <c r="R4089" t="str">
        <f>_xlfn.XLOOKUP(E4089,AF:AF,AG:AG)</f>
        <v>TURISMO EX MAR, S.A. DE C.V.</v>
      </c>
      <c r="S4089" t="str">
        <f>_xlfn.XLOOKUP(E4089,AF:AF,AI:AI)</f>
        <v>Mexico</v>
      </c>
      <c r="T4089">
        <f>WEEKNUM(G4089)</f>
        <v>51</v>
      </c>
      <c r="U4089">
        <f>YEAR(G4089)</f>
        <v>2025</v>
      </c>
      <c r="V4089" s="117">
        <f>IFERROR(Q4089/N4089,"0")</f>
        <v>0</v>
      </c>
    </row>
    <row r="4090" spans="1:22">
      <c r="A4090" t="str">
        <f>_xlfn.XLOOKUP(D4090,BN:BN,BO:BO)</f>
        <v>México</v>
      </c>
      <c r="B4090" t="s">
        <v>25</v>
      </c>
      <c r="C4090">
        <v>641</v>
      </c>
      <c r="D4090" t="str">
        <f>_xlfn.XLOOKUP(C4090,BH:BH,BI:BI)</f>
        <v>MariellaP</v>
      </c>
      <c r="E4090">
        <v>0</v>
      </c>
      <c r="F4090" t="s">
        <v>4514</v>
      </c>
      <c r="G4090" s="63">
        <v>46006</v>
      </c>
      <c r="H4090" s="63">
        <v>46030</v>
      </c>
      <c r="I4090" t="s">
        <v>396</v>
      </c>
      <c r="J4090" t="str">
        <f>_xlfn.XLOOKUP(I4090,AS:AS,AU:AU)</f>
        <v>Honorarios</v>
      </c>
      <c r="K4090" t="s">
        <v>33</v>
      </c>
      <c r="L4090">
        <v>35</v>
      </c>
      <c r="M4090">
        <f>L4090*_xlfn.XLOOKUP(K4090,AM:AM,AN:AN)</f>
        <v>30.099999999999998</v>
      </c>
      <c r="N4090">
        <f>L4090*_xlfn.XLOOKUP(K4090,AM:AM,AO:AO)</f>
        <v>35</v>
      </c>
      <c r="O4090">
        <v>35</v>
      </c>
      <c r="P4090">
        <f>O4090*_xlfn.XLOOKUP(K4090,AM:AM,AN:AN)</f>
        <v>30.099999999999998</v>
      </c>
      <c r="Q4090">
        <f>O4090*_xlfn.XLOOKUP(K4090,AM:AM,AO:AO)</f>
        <v>35</v>
      </c>
      <c r="R4090" t="str">
        <f>_xlfn.XLOOKUP(E4090,AF:AF,AG:AG)</f>
        <v>FEES</v>
      </c>
      <c r="S4090">
        <f>_xlfn.XLOOKUP(E4090,AF:AF,AI:AI)</f>
        <v>0</v>
      </c>
      <c r="T4090">
        <f>WEEKNUM(G4090)</f>
        <v>51</v>
      </c>
      <c r="U4090">
        <f>YEAR(G4090)</f>
        <v>2025</v>
      </c>
      <c r="V4090" s="117">
        <f>IFERROR(Q4090/N4090,"0")</f>
        <v>1</v>
      </c>
    </row>
    <row r="4091" spans="1:22">
      <c r="A4091" t="str">
        <f>_xlfn.XLOOKUP(D4091,BN:BN,BO:BO)</f>
        <v>México</v>
      </c>
      <c r="B4091" t="s">
        <v>25</v>
      </c>
      <c r="C4091">
        <v>641</v>
      </c>
      <c r="D4091" t="str">
        <f>_xlfn.XLOOKUP(C4091,BH:BH,BI:BI)</f>
        <v>MariellaP</v>
      </c>
      <c r="E4091">
        <v>27301</v>
      </c>
      <c r="F4091" t="s">
        <v>4515</v>
      </c>
      <c r="G4091" s="63">
        <v>46006</v>
      </c>
      <c r="H4091" s="63">
        <v>46030</v>
      </c>
      <c r="I4091" t="s">
        <v>366</v>
      </c>
      <c r="J4091" t="str">
        <f>_xlfn.XLOOKUP(I4091,AS:AS,AU:AU)</f>
        <v>Vuelos</v>
      </c>
      <c r="K4091" t="s">
        <v>33</v>
      </c>
      <c r="L4091">
        <v>3301.73</v>
      </c>
      <c r="M4091">
        <f>L4091*_xlfn.XLOOKUP(K4091,AM:AM,AN:AN)</f>
        <v>2839.4877999999999</v>
      </c>
      <c r="N4091">
        <f>L4091*_xlfn.XLOOKUP(K4091,AM:AM,AO:AO)</f>
        <v>3301.73</v>
      </c>
      <c r="O4091">
        <v>0</v>
      </c>
      <c r="P4091">
        <f>O4091*_xlfn.XLOOKUP(K4091,AM:AM,AN:AN)</f>
        <v>0</v>
      </c>
      <c r="Q4091">
        <f>O4091*_xlfn.XLOOKUP(K4091,AM:AM,AO:AO)</f>
        <v>0</v>
      </c>
      <c r="R4091" t="str">
        <f>_xlfn.XLOOKUP(E4091,AF:AF,AG:AG)</f>
        <v>TURISMO EX MAR, S.A. DE C.V.</v>
      </c>
      <c r="S4091" t="str">
        <f>_xlfn.XLOOKUP(E4091,AF:AF,AI:AI)</f>
        <v>Mexico</v>
      </c>
      <c r="T4091">
        <f>WEEKNUM(G4091)</f>
        <v>51</v>
      </c>
      <c r="U4091">
        <f>YEAR(G4091)</f>
        <v>2025</v>
      </c>
      <c r="V4091" s="117">
        <f>IFERROR(Q4091/N4091,"0")</f>
        <v>0</v>
      </c>
    </row>
    <row r="4092" spans="1:22">
      <c r="A4092" t="str">
        <f>_xlfn.XLOOKUP(D4092,BN:BN,BO:BO)</f>
        <v>México</v>
      </c>
      <c r="B4092" t="s">
        <v>25</v>
      </c>
      <c r="C4092">
        <v>641</v>
      </c>
      <c r="D4092" t="str">
        <f>_xlfn.XLOOKUP(C4092,BH:BH,BI:BI)</f>
        <v>MariellaP</v>
      </c>
      <c r="E4092">
        <v>27301</v>
      </c>
      <c r="F4092" t="s">
        <v>4516</v>
      </c>
      <c r="G4092" s="63">
        <v>46006</v>
      </c>
      <c r="H4092" s="63">
        <v>46030</v>
      </c>
      <c r="I4092" t="s">
        <v>366</v>
      </c>
      <c r="J4092" t="str">
        <f>_xlfn.XLOOKUP(I4092,AS:AS,AU:AU)</f>
        <v>Vuelos</v>
      </c>
      <c r="K4092" t="s">
        <v>33</v>
      </c>
      <c r="L4092">
        <v>3301.73</v>
      </c>
      <c r="M4092">
        <f>L4092*_xlfn.XLOOKUP(K4092,AM:AM,AN:AN)</f>
        <v>2839.4877999999999</v>
      </c>
      <c r="N4092">
        <f>L4092*_xlfn.XLOOKUP(K4092,AM:AM,AO:AO)</f>
        <v>3301.73</v>
      </c>
      <c r="O4092">
        <v>0</v>
      </c>
      <c r="P4092">
        <f>O4092*_xlfn.XLOOKUP(K4092,AM:AM,AN:AN)</f>
        <v>0</v>
      </c>
      <c r="Q4092">
        <f>O4092*_xlfn.XLOOKUP(K4092,AM:AM,AO:AO)</f>
        <v>0</v>
      </c>
      <c r="R4092" t="str">
        <f>_xlfn.XLOOKUP(E4092,AF:AF,AG:AG)</f>
        <v>TURISMO EX MAR, S.A. DE C.V.</v>
      </c>
      <c r="S4092" t="str">
        <f>_xlfn.XLOOKUP(E4092,AF:AF,AI:AI)</f>
        <v>Mexico</v>
      </c>
      <c r="T4092">
        <f>WEEKNUM(G4092)</f>
        <v>51</v>
      </c>
      <c r="U4092">
        <f>YEAR(G4092)</f>
        <v>2025</v>
      </c>
      <c r="V4092" s="117">
        <f>IFERROR(Q4092/N4092,"0")</f>
        <v>0</v>
      </c>
    </row>
    <row r="4093" spans="1:22">
      <c r="A4093" t="str">
        <f>_xlfn.XLOOKUP(D4093,BN:BN,BO:BO)</f>
        <v>México</v>
      </c>
      <c r="B4093" t="s">
        <v>25</v>
      </c>
      <c r="C4093">
        <v>641</v>
      </c>
      <c r="D4093" t="str">
        <f>_xlfn.XLOOKUP(C4093,BH:BH,BI:BI)</f>
        <v>MariellaP</v>
      </c>
      <c r="E4093">
        <v>27301</v>
      </c>
      <c r="F4093" t="s">
        <v>4515</v>
      </c>
      <c r="G4093" s="63">
        <v>46006</v>
      </c>
      <c r="H4093" s="63">
        <v>46030</v>
      </c>
      <c r="I4093" t="s">
        <v>366</v>
      </c>
      <c r="J4093" t="str">
        <f>_xlfn.XLOOKUP(I4093,AS:AS,AU:AU)</f>
        <v>Vuelos</v>
      </c>
      <c r="K4093" t="s">
        <v>33</v>
      </c>
      <c r="L4093">
        <v>1552.07</v>
      </c>
      <c r="M4093">
        <f>L4093*_xlfn.XLOOKUP(K4093,AM:AM,AN:AN)</f>
        <v>1334.7801999999999</v>
      </c>
      <c r="N4093">
        <f>L4093*_xlfn.XLOOKUP(K4093,AM:AM,AO:AO)</f>
        <v>1552.07</v>
      </c>
      <c r="O4093">
        <v>0</v>
      </c>
      <c r="P4093">
        <f>O4093*_xlfn.XLOOKUP(K4093,AM:AM,AN:AN)</f>
        <v>0</v>
      </c>
      <c r="Q4093">
        <f>O4093*_xlfn.XLOOKUP(K4093,AM:AM,AO:AO)</f>
        <v>0</v>
      </c>
      <c r="R4093" t="str">
        <f>_xlfn.XLOOKUP(E4093,AF:AF,AG:AG)</f>
        <v>TURISMO EX MAR, S.A. DE C.V.</v>
      </c>
      <c r="S4093" t="str">
        <f>_xlfn.XLOOKUP(E4093,AF:AF,AI:AI)</f>
        <v>Mexico</v>
      </c>
      <c r="T4093">
        <f>WEEKNUM(G4093)</f>
        <v>51</v>
      </c>
      <c r="U4093">
        <f>YEAR(G4093)</f>
        <v>2025</v>
      </c>
      <c r="V4093" s="117">
        <f>IFERROR(Q4093/N4093,"0")</f>
        <v>0</v>
      </c>
    </row>
    <row r="4094" spans="1:22">
      <c r="A4094" t="str">
        <f>_xlfn.XLOOKUP(D4094,BN:BN,BO:BO)</f>
        <v>México</v>
      </c>
      <c r="B4094" t="s">
        <v>25</v>
      </c>
      <c r="C4094">
        <v>641</v>
      </c>
      <c r="D4094" t="str">
        <f>_xlfn.XLOOKUP(C4094,BH:BH,BI:BI)</f>
        <v>MariellaP</v>
      </c>
      <c r="E4094">
        <v>27301</v>
      </c>
      <c r="F4094" t="s">
        <v>4516</v>
      </c>
      <c r="G4094" s="63">
        <v>46006</v>
      </c>
      <c r="H4094" s="63">
        <v>46030</v>
      </c>
      <c r="I4094" t="s">
        <v>366</v>
      </c>
      <c r="J4094" t="str">
        <f>_xlfn.XLOOKUP(I4094,AS:AS,AU:AU)</f>
        <v>Vuelos</v>
      </c>
      <c r="K4094" t="s">
        <v>33</v>
      </c>
      <c r="L4094">
        <v>1552.07</v>
      </c>
      <c r="M4094">
        <f>L4094*_xlfn.XLOOKUP(K4094,AM:AM,AN:AN)</f>
        <v>1334.7801999999999</v>
      </c>
      <c r="N4094">
        <f>L4094*_xlfn.XLOOKUP(K4094,AM:AM,AO:AO)</f>
        <v>1552.07</v>
      </c>
      <c r="O4094">
        <v>0</v>
      </c>
      <c r="P4094">
        <f>O4094*_xlfn.XLOOKUP(K4094,AM:AM,AN:AN)</f>
        <v>0</v>
      </c>
      <c r="Q4094">
        <f>O4094*_xlfn.XLOOKUP(K4094,AM:AM,AO:AO)</f>
        <v>0</v>
      </c>
      <c r="R4094" t="str">
        <f>_xlfn.XLOOKUP(E4094,AF:AF,AG:AG)</f>
        <v>TURISMO EX MAR, S.A. DE C.V.</v>
      </c>
      <c r="S4094" t="str">
        <f>_xlfn.XLOOKUP(E4094,AF:AF,AI:AI)</f>
        <v>Mexico</v>
      </c>
      <c r="T4094">
        <f>WEEKNUM(G4094)</f>
        <v>51</v>
      </c>
      <c r="U4094">
        <f>YEAR(G4094)</f>
        <v>2025</v>
      </c>
      <c r="V4094" s="117">
        <f>IFERROR(Q4094/N4094,"0")</f>
        <v>0</v>
      </c>
    </row>
    <row r="4095" spans="1:22">
      <c r="A4095" t="str">
        <f>_xlfn.XLOOKUP(D4095,BN:BN,BO:BO)</f>
        <v>México</v>
      </c>
      <c r="B4095" t="s">
        <v>25</v>
      </c>
      <c r="C4095">
        <v>641</v>
      </c>
      <c r="D4095" t="str">
        <f>_xlfn.XLOOKUP(C4095,BH:BH,BI:BI)</f>
        <v>MariellaP</v>
      </c>
      <c r="E4095">
        <v>0</v>
      </c>
      <c r="F4095" t="s">
        <v>1893</v>
      </c>
      <c r="G4095" s="63">
        <v>46006</v>
      </c>
      <c r="H4095" s="63">
        <v>46030</v>
      </c>
      <c r="I4095" t="s">
        <v>396</v>
      </c>
      <c r="J4095" t="str">
        <f>_xlfn.XLOOKUP(I4095,AS:AS,AU:AU)</f>
        <v>Honorarios</v>
      </c>
      <c r="K4095" t="s">
        <v>33</v>
      </c>
      <c r="L4095">
        <v>70</v>
      </c>
      <c r="M4095">
        <f>L4095*_xlfn.XLOOKUP(K4095,AM:AM,AN:AN)</f>
        <v>60.199999999999996</v>
      </c>
      <c r="N4095">
        <f>L4095*_xlfn.XLOOKUP(K4095,AM:AM,AO:AO)</f>
        <v>70</v>
      </c>
      <c r="O4095">
        <v>70</v>
      </c>
      <c r="P4095">
        <f>O4095*_xlfn.XLOOKUP(K4095,AM:AM,AN:AN)</f>
        <v>60.199999999999996</v>
      </c>
      <c r="Q4095">
        <f>O4095*_xlfn.XLOOKUP(K4095,AM:AM,AO:AO)</f>
        <v>70</v>
      </c>
      <c r="R4095" t="str">
        <f>_xlfn.XLOOKUP(E4095,AF:AF,AG:AG)</f>
        <v>FEES</v>
      </c>
      <c r="S4095">
        <f>_xlfn.XLOOKUP(E4095,AF:AF,AI:AI)</f>
        <v>0</v>
      </c>
      <c r="T4095">
        <f>WEEKNUM(G4095)</f>
        <v>51</v>
      </c>
      <c r="U4095">
        <f>YEAR(G4095)</f>
        <v>2025</v>
      </c>
      <c r="V4095" s="117">
        <f>IFERROR(Q4095/N4095,"0")</f>
        <v>1</v>
      </c>
    </row>
    <row r="4096" spans="1:22">
      <c r="A4096" t="str">
        <f>_xlfn.XLOOKUP(D4096,BN:BN,BO:BO)</f>
        <v>México</v>
      </c>
      <c r="B4096" t="s">
        <v>25</v>
      </c>
      <c r="C4096">
        <v>641</v>
      </c>
      <c r="D4096" t="str">
        <f>_xlfn.XLOOKUP(C4096,BH:BH,BI:BI)</f>
        <v>MariellaP</v>
      </c>
      <c r="E4096">
        <v>25857</v>
      </c>
      <c r="F4096" t="s">
        <v>4517</v>
      </c>
      <c r="G4096" s="63">
        <v>46019</v>
      </c>
      <c r="H4096" s="63">
        <v>46026</v>
      </c>
      <c r="I4096" t="s">
        <v>456</v>
      </c>
      <c r="J4096" t="str">
        <f>_xlfn.XLOOKUP(I4096,AS:AS,AU:AU)</f>
        <v>Visados</v>
      </c>
      <c r="K4096" t="s">
        <v>33</v>
      </c>
      <c r="L4096">
        <v>222.71</v>
      </c>
      <c r="M4096">
        <f>L4096*_xlfn.XLOOKUP(K4096,AM:AM,AN:AN)</f>
        <v>191.53059999999999</v>
      </c>
      <c r="N4096">
        <f>L4096*_xlfn.XLOOKUP(K4096,AM:AM,AO:AO)</f>
        <v>222.71</v>
      </c>
      <c r="O4096">
        <v>0</v>
      </c>
      <c r="P4096">
        <f>O4096*_xlfn.XLOOKUP(K4096,AM:AM,AN:AN)</f>
        <v>0</v>
      </c>
      <c r="Q4096">
        <f>O4096*_xlfn.XLOOKUP(K4096,AM:AM,AO:AO)</f>
        <v>0</v>
      </c>
      <c r="R4096" t="str">
        <f>_xlfn.XLOOKUP(E4096,AF:AF,AG:AG)</f>
        <v>GANNET</v>
      </c>
      <c r="S4096" t="str">
        <f>_xlfn.XLOOKUP(E4096,AF:AF,AI:AI)</f>
        <v>United States</v>
      </c>
      <c r="T4096">
        <f>WEEKNUM(G4096)</f>
        <v>53</v>
      </c>
      <c r="U4096">
        <f>YEAR(G4096)</f>
        <v>2025</v>
      </c>
      <c r="V4096" s="117">
        <f>IFERROR(Q4096/N4096,"0")</f>
        <v>0</v>
      </c>
    </row>
    <row r="4097" spans="1:22">
      <c r="A4097" t="str">
        <f>_xlfn.XLOOKUP(D4097,BN:BN,BO:BO)</f>
        <v>México</v>
      </c>
      <c r="B4097" t="s">
        <v>25</v>
      </c>
      <c r="C4097">
        <v>641</v>
      </c>
      <c r="D4097" t="str">
        <f>_xlfn.XLOOKUP(C4097,BH:BH,BI:BI)</f>
        <v>MariellaP</v>
      </c>
      <c r="E4097">
        <v>30801</v>
      </c>
      <c r="F4097" t="s">
        <v>4518</v>
      </c>
      <c r="G4097" s="63">
        <v>46024</v>
      </c>
      <c r="H4097" s="63">
        <v>46026</v>
      </c>
      <c r="I4097" t="s">
        <v>376</v>
      </c>
      <c r="J4097" t="str">
        <f>_xlfn.XLOOKUP(I4097,AS:AS,AU:AU)</f>
        <v>Hotel</v>
      </c>
      <c r="K4097" t="s">
        <v>33</v>
      </c>
      <c r="L4097">
        <v>4450</v>
      </c>
      <c r="M4097">
        <f>L4097*_xlfn.XLOOKUP(K4097,AM:AM,AN:AN)</f>
        <v>3827</v>
      </c>
      <c r="N4097">
        <f>L4097*_xlfn.XLOOKUP(K4097,AM:AM,AO:AO)</f>
        <v>4450</v>
      </c>
      <c r="O4097">
        <v>338</v>
      </c>
      <c r="P4097">
        <f>O4097*_xlfn.XLOOKUP(K4097,AM:AM,AN:AN)</f>
        <v>290.68</v>
      </c>
      <c r="Q4097">
        <f>O4097*_xlfn.XLOOKUP(K4097,AM:AM,AO:AO)</f>
        <v>338</v>
      </c>
      <c r="R4097" t="str">
        <f>_xlfn.XLOOKUP(E4097,AF:AF,AG:AG)</f>
        <v>LEVEL UP TRAVEL</v>
      </c>
      <c r="S4097" t="str">
        <f>_xlfn.XLOOKUP(E4097,AF:AF,AI:AI)</f>
        <v>United Arab Emirates</v>
      </c>
      <c r="T4097">
        <f>WEEKNUM(G4097)</f>
        <v>1</v>
      </c>
      <c r="U4097">
        <f>YEAR(G4097)</f>
        <v>2026</v>
      </c>
      <c r="V4097" s="117">
        <f>IFERROR(Q4097/N4097,"0")</f>
        <v>7.5955056179775285E-2</v>
      </c>
    </row>
    <row r="4098" spans="1:22">
      <c r="A4098" t="str">
        <f>_xlfn.XLOOKUP(D4098,BN:BN,BO:BO)</f>
        <v>México</v>
      </c>
      <c r="B4098" t="s">
        <v>25</v>
      </c>
      <c r="C4098">
        <v>641</v>
      </c>
      <c r="D4098" t="str">
        <f>_xlfn.XLOOKUP(C4098,BH:BH,BI:BI)</f>
        <v>MariellaP</v>
      </c>
      <c r="E4098">
        <v>0</v>
      </c>
      <c r="F4098" t="s">
        <v>4519</v>
      </c>
      <c r="G4098" s="63">
        <v>46006</v>
      </c>
      <c r="H4098" s="63">
        <v>46030</v>
      </c>
      <c r="I4098" t="s">
        <v>396</v>
      </c>
      <c r="J4098" t="str">
        <f>_xlfn.XLOOKUP(I4098,AS:AS,AU:AU)</f>
        <v>Honorarios</v>
      </c>
      <c r="K4098" t="s">
        <v>33</v>
      </c>
      <c r="L4098">
        <v>1778.69</v>
      </c>
      <c r="M4098">
        <f>L4098*_xlfn.XLOOKUP(K4098,AM:AM,AN:AN)</f>
        <v>1529.6734000000001</v>
      </c>
      <c r="N4098">
        <f>L4098*_xlfn.XLOOKUP(K4098,AM:AM,AO:AO)</f>
        <v>1778.69</v>
      </c>
      <c r="O4098">
        <v>1778.69</v>
      </c>
      <c r="P4098">
        <f>O4098*_xlfn.XLOOKUP(K4098,AM:AM,AN:AN)</f>
        <v>1529.6734000000001</v>
      </c>
      <c r="Q4098">
        <f>O4098*_xlfn.XLOOKUP(K4098,AM:AM,AO:AO)</f>
        <v>1778.69</v>
      </c>
      <c r="R4098" t="str">
        <f>_xlfn.XLOOKUP(E4098,AF:AF,AG:AG)</f>
        <v>FEES</v>
      </c>
      <c r="S4098">
        <f>_xlfn.XLOOKUP(E4098,AF:AF,AI:AI)</f>
        <v>0</v>
      </c>
      <c r="T4098">
        <f>WEEKNUM(G4098)</f>
        <v>51</v>
      </c>
      <c r="U4098">
        <f>YEAR(G4098)</f>
        <v>2025</v>
      </c>
      <c r="V4098" s="117">
        <f>IFERROR(Q4098/N4098,"0")</f>
        <v>1</v>
      </c>
    </row>
    <row r="4099" spans="1:22">
      <c r="A4099" t="str">
        <f>_xlfn.XLOOKUP(D4099,BN:BN,BO:BO)</f>
        <v>México</v>
      </c>
      <c r="B4099" t="s">
        <v>25</v>
      </c>
      <c r="C4099">
        <v>641</v>
      </c>
      <c r="D4099" t="str">
        <f>_xlfn.XLOOKUP(C4099,BH:BH,BI:BI)</f>
        <v>MariellaP</v>
      </c>
      <c r="E4099">
        <v>30801</v>
      </c>
      <c r="F4099" t="s">
        <v>4520</v>
      </c>
      <c r="G4099" s="63">
        <v>46024</v>
      </c>
      <c r="H4099" s="63">
        <v>46026</v>
      </c>
      <c r="I4099" t="s">
        <v>364</v>
      </c>
      <c r="J4099" t="str">
        <f>_xlfn.XLOOKUP(I4099,AS:AS,AU:AU)</f>
        <v>DMC</v>
      </c>
      <c r="K4099" t="s">
        <v>33</v>
      </c>
      <c r="L4099">
        <v>620</v>
      </c>
      <c r="M4099">
        <f>L4099*_xlfn.XLOOKUP(K4099,AM:AM,AN:AN)</f>
        <v>533.20000000000005</v>
      </c>
      <c r="N4099">
        <f>L4099*_xlfn.XLOOKUP(K4099,AM:AM,AO:AO)</f>
        <v>620</v>
      </c>
      <c r="O4099">
        <v>111</v>
      </c>
      <c r="P4099">
        <f>O4099*_xlfn.XLOOKUP(K4099,AM:AM,AN:AN)</f>
        <v>95.46</v>
      </c>
      <c r="Q4099">
        <f>O4099*_xlfn.XLOOKUP(K4099,AM:AM,AO:AO)</f>
        <v>111</v>
      </c>
      <c r="R4099" t="str">
        <f>_xlfn.XLOOKUP(E4099,AF:AF,AG:AG)</f>
        <v>LEVEL UP TRAVEL</v>
      </c>
      <c r="S4099" t="str">
        <f>_xlfn.XLOOKUP(E4099,AF:AF,AI:AI)</f>
        <v>United Arab Emirates</v>
      </c>
      <c r="T4099">
        <f>WEEKNUM(G4099)</f>
        <v>1</v>
      </c>
      <c r="U4099">
        <f>YEAR(G4099)</f>
        <v>2026</v>
      </c>
      <c r="V4099" s="117">
        <f>IFERROR(Q4099/N4099,"0")</f>
        <v>0.17903225806451614</v>
      </c>
    </row>
    <row r="4100" spans="1:22">
      <c r="A4100" t="str">
        <f>_xlfn.XLOOKUP(D4100,BN:BN,BO:BO)</f>
        <v>México</v>
      </c>
      <c r="B4100" t="s">
        <v>25</v>
      </c>
      <c r="C4100">
        <v>641</v>
      </c>
      <c r="D4100" t="str">
        <f>_xlfn.XLOOKUP(C4100,BH:BH,BI:BI)</f>
        <v>MariellaP</v>
      </c>
      <c r="E4100">
        <v>25857</v>
      </c>
      <c r="F4100" t="s">
        <v>4521</v>
      </c>
      <c r="G4100" s="63">
        <v>46024</v>
      </c>
      <c r="H4100" s="63">
        <v>46026</v>
      </c>
      <c r="I4100" t="s">
        <v>456</v>
      </c>
      <c r="J4100" t="str">
        <f>_xlfn.XLOOKUP(I4100,AS:AS,AU:AU)</f>
        <v>Visados</v>
      </c>
      <c r="K4100" t="s">
        <v>33</v>
      </c>
      <c r="L4100">
        <v>101.5</v>
      </c>
      <c r="M4100">
        <f>L4100*_xlfn.XLOOKUP(K4100,AM:AM,AN:AN)</f>
        <v>87.289999999999992</v>
      </c>
      <c r="N4100">
        <f>L4100*_xlfn.XLOOKUP(K4100,AM:AM,AO:AO)</f>
        <v>101.5</v>
      </c>
      <c r="O4100">
        <v>0</v>
      </c>
      <c r="P4100">
        <f>O4100*_xlfn.XLOOKUP(K4100,AM:AM,AN:AN)</f>
        <v>0</v>
      </c>
      <c r="Q4100">
        <f>O4100*_xlfn.XLOOKUP(K4100,AM:AM,AO:AO)</f>
        <v>0</v>
      </c>
      <c r="R4100" t="str">
        <f>_xlfn.XLOOKUP(E4100,AF:AF,AG:AG)</f>
        <v>GANNET</v>
      </c>
      <c r="S4100" t="str">
        <f>_xlfn.XLOOKUP(E4100,AF:AF,AI:AI)</f>
        <v>United States</v>
      </c>
      <c r="T4100">
        <f>WEEKNUM(G4100)</f>
        <v>1</v>
      </c>
      <c r="U4100">
        <f>YEAR(G4100)</f>
        <v>2026</v>
      </c>
      <c r="V4100" s="117">
        <f>IFERROR(Q4100/N4100,"0")</f>
        <v>0</v>
      </c>
    </row>
    <row r="4101" spans="1:22">
      <c r="A4101" t="str">
        <f>_xlfn.XLOOKUP(D4101,BN:BN,BO:BO)</f>
        <v>México</v>
      </c>
      <c r="B4101" t="s">
        <v>25</v>
      </c>
      <c r="C4101">
        <v>642</v>
      </c>
      <c r="D4101" t="str">
        <f>_xlfn.XLOOKUP(C4101,BH:BH,BI:BI)</f>
        <v>VivianaS</v>
      </c>
      <c r="E4101">
        <v>30695</v>
      </c>
      <c r="F4101" t="s">
        <v>4522</v>
      </c>
      <c r="G4101" s="63">
        <v>45907</v>
      </c>
      <c r="H4101" s="63">
        <v>45910</v>
      </c>
      <c r="I4101" t="s">
        <v>376</v>
      </c>
      <c r="J4101" t="str">
        <f>_xlfn.XLOOKUP(I4101,AS:AS,AU:AU)</f>
        <v>Hotel</v>
      </c>
      <c r="K4101" t="s">
        <v>27</v>
      </c>
      <c r="L4101">
        <v>7395</v>
      </c>
      <c r="M4101">
        <f>L4101*_xlfn.XLOOKUP(K4101,AM:AM,AN:AN)</f>
        <v>7395</v>
      </c>
      <c r="N4101">
        <f>L4101*_xlfn.XLOOKUP(K4101,AM:AM,AO:AO)</f>
        <v>8578.1999999999989</v>
      </c>
      <c r="O4101">
        <v>720.46</v>
      </c>
      <c r="P4101">
        <f>O4101*_xlfn.XLOOKUP(K4101,AM:AM,AN:AN)</f>
        <v>720.46</v>
      </c>
      <c r="Q4101">
        <f>O4101*_xlfn.XLOOKUP(K4101,AM:AM,AO:AO)</f>
        <v>835.73360000000002</v>
      </c>
      <c r="R4101" t="str">
        <f>_xlfn.XLOOKUP(E4101,AF:AF,AG:AG)</f>
        <v>FOUR SEASONS HOTEL TAORMINA</v>
      </c>
      <c r="S4101" t="str">
        <f>_xlfn.XLOOKUP(E4101,AF:AF,AI:AI)</f>
        <v>Italy</v>
      </c>
      <c r="T4101">
        <f>WEEKNUM(G4101)</f>
        <v>37</v>
      </c>
      <c r="U4101">
        <f>YEAR(G4101)</f>
        <v>2025</v>
      </c>
      <c r="V4101" s="117">
        <f>IFERROR(Q4101/N4101,"0")</f>
        <v>9.742528735632186E-2</v>
      </c>
    </row>
    <row r="4102" spans="1:22">
      <c r="A4102" t="str">
        <f>_xlfn.XLOOKUP(D4102,BN:BN,BO:BO)</f>
        <v>México</v>
      </c>
      <c r="B4102" t="s">
        <v>25</v>
      </c>
      <c r="C4102">
        <v>643</v>
      </c>
      <c r="D4102" t="str">
        <f>_xlfn.XLOOKUP(C4102,BH:BH,BI:BI)</f>
        <v>VivianaS</v>
      </c>
      <c r="E4102">
        <v>30703</v>
      </c>
      <c r="F4102" t="s">
        <v>4523</v>
      </c>
      <c r="G4102" s="63">
        <v>45964</v>
      </c>
      <c r="H4102" s="63">
        <v>45969</v>
      </c>
      <c r="I4102" t="s">
        <v>376</v>
      </c>
      <c r="J4102" t="str">
        <f>_xlfn.XLOOKUP(I4102,AS:AS,AU:AU)</f>
        <v>Hotel</v>
      </c>
      <c r="K4102" t="s">
        <v>250</v>
      </c>
      <c r="L4102">
        <v>1320000</v>
      </c>
      <c r="M4102">
        <f>L4102*_xlfn.XLOOKUP(K4102,AM:AM,AN:AN)</f>
        <v>7260</v>
      </c>
      <c r="N4102">
        <f>L4102*_xlfn.XLOOKUP(K4102,AM:AM,AO:AO)</f>
        <v>8448</v>
      </c>
      <c r="O4102">
        <v>104282</v>
      </c>
      <c r="P4102">
        <f>O4102*_xlfn.XLOOKUP(K4102,AM:AM,AN:AN)</f>
        <v>573.55099999999993</v>
      </c>
      <c r="Q4102">
        <f>O4102*_xlfn.XLOOKUP(K4102,AM:AM,AO:AO)</f>
        <v>667.40480000000002</v>
      </c>
      <c r="R4102" t="str">
        <f>_xlfn.XLOOKUP(E4102,AF:AF,AG:AG)</f>
        <v>SOWAKA KYOTO</v>
      </c>
      <c r="S4102" t="str">
        <f>_xlfn.XLOOKUP(E4102,AF:AF,AI:AI)</f>
        <v>Japan</v>
      </c>
      <c r="T4102">
        <f>WEEKNUM(G4102)</f>
        <v>45</v>
      </c>
      <c r="U4102">
        <f>YEAR(G4102)</f>
        <v>2025</v>
      </c>
      <c r="V4102" s="117">
        <f>IFERROR(Q4102/N4102,"0")</f>
        <v>7.9001515151515156E-2</v>
      </c>
    </row>
    <row r="4103" spans="1:22">
      <c r="A4103" t="str">
        <f>_xlfn.XLOOKUP(D4103,BN:BN,BO:BO)</f>
        <v>México</v>
      </c>
      <c r="B4103" t="s">
        <v>25</v>
      </c>
      <c r="C4103">
        <v>644</v>
      </c>
      <c r="D4103" t="str">
        <f>_xlfn.XLOOKUP(C4103,BH:BH,BI:BI)</f>
        <v>VivianaS</v>
      </c>
      <c r="E4103">
        <v>30697</v>
      </c>
      <c r="F4103" t="s">
        <v>4524</v>
      </c>
      <c r="G4103" s="63">
        <v>45802</v>
      </c>
      <c r="H4103" s="63">
        <v>45898</v>
      </c>
      <c r="I4103" t="s">
        <v>376</v>
      </c>
      <c r="J4103" t="str">
        <f>_xlfn.XLOOKUP(I4103,AS:AS,AU:AU)</f>
        <v>Hotel</v>
      </c>
      <c r="K4103" t="s">
        <v>33</v>
      </c>
      <c r="L4103">
        <v>3017.44</v>
      </c>
      <c r="M4103">
        <f>L4103*_xlfn.XLOOKUP(K4103,AM:AM,AN:AN)</f>
        <v>2594.9983999999999</v>
      </c>
      <c r="N4103">
        <f>L4103*_xlfn.XLOOKUP(K4103,AM:AM,AO:AO)</f>
        <v>3017.44</v>
      </c>
      <c r="O4103">
        <v>286.61</v>
      </c>
      <c r="P4103">
        <f>O4103*_xlfn.XLOOKUP(K4103,AM:AM,AN:AN)</f>
        <v>246.4846</v>
      </c>
      <c r="Q4103">
        <f>O4103*_xlfn.XLOOKUP(K4103,AM:AM,AO:AO)</f>
        <v>286.61</v>
      </c>
      <c r="R4103" t="str">
        <f>_xlfn.XLOOKUP(E4103,AF:AF,AG:AG)</f>
        <v>PALACIO COPACABANA</v>
      </c>
      <c r="S4103" t="str">
        <f>_xlfn.XLOOKUP(E4103,AF:AF,AI:AI)</f>
        <v>Brazil</v>
      </c>
      <c r="T4103">
        <f>WEEKNUM(G4103)</f>
        <v>22</v>
      </c>
      <c r="U4103">
        <f>YEAR(G4103)</f>
        <v>2025</v>
      </c>
      <c r="V4103" s="117">
        <f>IFERROR(Q4103/N4103,"0")</f>
        <v>9.4984490163847496E-2</v>
      </c>
    </row>
    <row r="4104" spans="1:22">
      <c r="A4104" t="str">
        <f>_xlfn.XLOOKUP(D4104,BN:BN,BO:BO)</f>
        <v>México</v>
      </c>
      <c r="B4104" t="s">
        <v>25</v>
      </c>
      <c r="C4104">
        <v>645</v>
      </c>
      <c r="D4104" t="str">
        <f>_xlfn.XLOOKUP(C4104,BH:BH,BI:BI)</f>
        <v>VivianaS</v>
      </c>
      <c r="E4104">
        <v>30702</v>
      </c>
      <c r="F4104" t="s">
        <v>4525</v>
      </c>
      <c r="G4104" s="63">
        <v>45789</v>
      </c>
      <c r="H4104" s="63">
        <v>45793</v>
      </c>
      <c r="I4104" t="s">
        <v>376</v>
      </c>
      <c r="J4104" t="str">
        <f>_xlfn.XLOOKUP(I4104,AS:AS,AU:AU)</f>
        <v>Hotel</v>
      </c>
      <c r="K4104" t="s">
        <v>33</v>
      </c>
      <c r="L4104">
        <v>2566.4</v>
      </c>
      <c r="M4104">
        <f>L4104*_xlfn.XLOOKUP(K4104,AM:AM,AN:AN)</f>
        <v>2207.1040000000003</v>
      </c>
      <c r="N4104">
        <f>L4104*_xlfn.XLOOKUP(K4104,AM:AM,AO:AO)</f>
        <v>2566.4</v>
      </c>
      <c r="O4104">
        <v>256.64</v>
      </c>
      <c r="P4104">
        <f>O4104*_xlfn.XLOOKUP(K4104,AM:AM,AN:AN)</f>
        <v>220.71039999999999</v>
      </c>
      <c r="Q4104">
        <f>O4104*_xlfn.XLOOKUP(K4104,AM:AM,AO:AO)</f>
        <v>256.64</v>
      </c>
      <c r="R4104" t="str">
        <f>_xlfn.XLOOKUP(E4104,AF:AF,AG:AG)</f>
        <v>NAYARA ALTO ATACAMA DESERT</v>
      </c>
      <c r="S4104" t="str">
        <f>_xlfn.XLOOKUP(E4104,AF:AF,AI:AI)</f>
        <v>Chile</v>
      </c>
      <c r="T4104">
        <f>WEEKNUM(G4104)</f>
        <v>20</v>
      </c>
      <c r="U4104">
        <f>YEAR(G4104)</f>
        <v>2025</v>
      </c>
      <c r="V4104" s="117">
        <f>IFERROR(Q4104/N4104,"0")</f>
        <v>9.9999999999999992E-2</v>
      </c>
    </row>
    <row r="4105" spans="1:22">
      <c r="A4105" t="str">
        <f>_xlfn.XLOOKUP(D4105,BN:BN,BO:BO)</f>
        <v>México</v>
      </c>
      <c r="B4105" t="s">
        <v>25</v>
      </c>
      <c r="C4105">
        <v>646</v>
      </c>
      <c r="D4105" t="str">
        <f>_xlfn.XLOOKUP(C4105,BH:BH,BI:BI)</f>
        <v>VivianaS</v>
      </c>
      <c r="E4105">
        <v>30691</v>
      </c>
      <c r="F4105" t="s">
        <v>4526</v>
      </c>
      <c r="G4105" s="63">
        <v>45800</v>
      </c>
      <c r="H4105" s="63">
        <v>45894</v>
      </c>
      <c r="I4105" t="s">
        <v>376</v>
      </c>
      <c r="J4105" t="str">
        <f>_xlfn.XLOOKUP(I4105,AS:AS,AU:AU)</f>
        <v>Hotel</v>
      </c>
      <c r="K4105" t="s">
        <v>33</v>
      </c>
      <c r="L4105">
        <v>1515.02</v>
      </c>
      <c r="M4105">
        <f>L4105*_xlfn.XLOOKUP(K4105,AM:AM,AN:AN)</f>
        <v>1302.9171999999999</v>
      </c>
      <c r="N4105">
        <f>L4105*_xlfn.XLOOKUP(K4105,AM:AM,AO:AO)</f>
        <v>1515.02</v>
      </c>
      <c r="O4105">
        <v>201.72</v>
      </c>
      <c r="P4105">
        <f>O4105*_xlfn.XLOOKUP(K4105,AM:AM,AN:AN)</f>
        <v>173.47919999999999</v>
      </c>
      <c r="Q4105">
        <f>O4105*_xlfn.XLOOKUP(K4105,AM:AM,AO:AO)</f>
        <v>201.72</v>
      </c>
      <c r="R4105" t="str">
        <f>_xlfn.XLOOKUP(E4105,AF:AF,AG:AG)</f>
        <v>HOTEL DAS CATARATAS, A BELMOND HOTEL, IGUASSU FALLS</v>
      </c>
      <c r="S4105" t="str">
        <f>_xlfn.XLOOKUP(E4105,AF:AF,AI:AI)</f>
        <v>Brazil</v>
      </c>
      <c r="T4105">
        <f>WEEKNUM(G4105)</f>
        <v>21</v>
      </c>
      <c r="U4105">
        <f>YEAR(G4105)</f>
        <v>2025</v>
      </c>
      <c r="V4105" s="117">
        <f>IFERROR(Q4105/N4105,"0")</f>
        <v>0.13314675713851962</v>
      </c>
    </row>
    <row r="4106" spans="1:22">
      <c r="A4106" t="str">
        <f>_xlfn.XLOOKUP(D4106,BN:BN,BO:BO)</f>
        <v>México</v>
      </c>
      <c r="B4106" t="s">
        <v>25</v>
      </c>
      <c r="C4106">
        <v>647</v>
      </c>
      <c r="D4106" t="str">
        <f>_xlfn.XLOOKUP(C4106,BH:BH,BI:BI)</f>
        <v>VivianaS</v>
      </c>
      <c r="E4106">
        <v>28913</v>
      </c>
      <c r="F4106" t="s">
        <v>4527</v>
      </c>
      <c r="G4106" s="63">
        <v>45796</v>
      </c>
      <c r="H4106" s="63">
        <v>45800</v>
      </c>
      <c r="I4106" t="s">
        <v>376</v>
      </c>
      <c r="J4106" t="str">
        <f>_xlfn.XLOOKUP(I4106,AS:AS,AU:AU)</f>
        <v>Hotel</v>
      </c>
      <c r="K4106" t="s">
        <v>33</v>
      </c>
      <c r="L4106">
        <v>1200</v>
      </c>
      <c r="M4106">
        <f>L4106*_xlfn.XLOOKUP(K4106,AM:AM,AN:AN)</f>
        <v>1032</v>
      </c>
      <c r="N4106">
        <f>L4106*_xlfn.XLOOKUP(K4106,AM:AM,AO:AO)</f>
        <v>1200</v>
      </c>
      <c r="O4106">
        <v>120</v>
      </c>
      <c r="P4106">
        <f>O4106*_xlfn.XLOOKUP(K4106,AM:AM,AN:AN)</f>
        <v>103.2</v>
      </c>
      <c r="Q4106">
        <f>O4106*_xlfn.XLOOKUP(K4106,AM:AM,AO:AO)</f>
        <v>120</v>
      </c>
      <c r="R4106" t="str">
        <f>_xlfn.XLOOKUP(E4106,AF:AF,AG:AG)</f>
        <v>CASA LUCIA MEMBER OF MELIA COLLECTION</v>
      </c>
      <c r="S4106" t="str">
        <f>_xlfn.XLOOKUP(E4106,AF:AF,AI:AI)</f>
        <v>Argentina</v>
      </c>
      <c r="T4106">
        <f>WEEKNUM(G4106)</f>
        <v>21</v>
      </c>
      <c r="U4106">
        <f>YEAR(G4106)</f>
        <v>2025</v>
      </c>
      <c r="V4106" s="117">
        <f>IFERROR(Q4106/N4106,"0")</f>
        <v>0.1</v>
      </c>
    </row>
    <row r="4107" spans="1:22">
      <c r="A4107" t="str">
        <f>_xlfn.XLOOKUP(D4107,BN:BN,BO:BO)</f>
        <v>México</v>
      </c>
      <c r="B4107" t="s">
        <v>25</v>
      </c>
      <c r="C4107">
        <v>648</v>
      </c>
      <c r="D4107" t="str">
        <f>_xlfn.XLOOKUP(C4107,BH:BH,BI:BI)</f>
        <v>VivianaS</v>
      </c>
      <c r="E4107">
        <v>25364</v>
      </c>
      <c r="F4107" t="s">
        <v>4528</v>
      </c>
      <c r="G4107" s="63">
        <v>46094</v>
      </c>
      <c r="H4107" s="63">
        <v>46097</v>
      </c>
      <c r="I4107" t="s">
        <v>376</v>
      </c>
      <c r="J4107" t="str">
        <f>_xlfn.XLOOKUP(I4107,AS:AS,AU:AU)</f>
        <v>Hotel</v>
      </c>
      <c r="K4107" t="s">
        <v>250</v>
      </c>
      <c r="L4107">
        <v>519550</v>
      </c>
      <c r="M4107">
        <f>L4107*_xlfn.XLOOKUP(K4107,AM:AM,AN:AN)</f>
        <v>2857.5249999999996</v>
      </c>
      <c r="N4107">
        <f>L4107*_xlfn.XLOOKUP(K4107,AM:AM,AO:AO)</f>
        <v>3325.1200000000003</v>
      </c>
      <c r="O4107">
        <v>41000</v>
      </c>
      <c r="P4107">
        <f>O4107*_xlfn.XLOOKUP(K4107,AM:AM,AN:AN)</f>
        <v>225.5</v>
      </c>
      <c r="Q4107">
        <f>O4107*_xlfn.XLOOKUP(K4107,AM:AM,AO:AO)</f>
        <v>262.40000000000003</v>
      </c>
      <c r="R4107" t="str">
        <f>_xlfn.XLOOKUP(E4107,AF:AF,AG:AG)</f>
        <v>THE RITZ CARLTON NIKKO</v>
      </c>
      <c r="S4107" t="str">
        <f>_xlfn.XLOOKUP(E4107,AF:AF,AI:AI)</f>
        <v>Japan</v>
      </c>
      <c r="T4107">
        <f>WEEKNUM(G4107)</f>
        <v>11</v>
      </c>
      <c r="U4107">
        <f>YEAR(G4107)</f>
        <v>2026</v>
      </c>
      <c r="V4107" s="117">
        <f>IFERROR(Q4107/N4107,"0")</f>
        <v>7.8914445192955443E-2</v>
      </c>
    </row>
    <row r="4108" spans="1:22">
      <c r="A4108" t="str">
        <f>_xlfn.XLOOKUP(D4108,BN:BN,BO:BO)</f>
        <v>México</v>
      </c>
      <c r="B4108" t="s">
        <v>25</v>
      </c>
      <c r="C4108">
        <v>648</v>
      </c>
      <c r="D4108" t="str">
        <f>_xlfn.XLOOKUP(C4108,BH:BH,BI:BI)</f>
        <v>VivianaS</v>
      </c>
      <c r="E4108">
        <v>25014</v>
      </c>
      <c r="F4108" t="s">
        <v>4529</v>
      </c>
      <c r="G4108" s="63">
        <v>46097</v>
      </c>
      <c r="H4108" s="63">
        <v>46100</v>
      </c>
      <c r="I4108" t="s">
        <v>376</v>
      </c>
      <c r="J4108" t="str">
        <f>_xlfn.XLOOKUP(I4108,AS:AS,AU:AU)</f>
        <v>Hotel</v>
      </c>
      <c r="K4108" t="s">
        <v>250</v>
      </c>
      <c r="L4108">
        <v>949950</v>
      </c>
      <c r="M4108">
        <f>L4108*_xlfn.XLOOKUP(K4108,AM:AM,AN:AN)</f>
        <v>5224.7249999999995</v>
      </c>
      <c r="N4108">
        <f>L4108*_xlfn.XLOOKUP(K4108,AM:AM,AO:AO)</f>
        <v>6079.68</v>
      </c>
      <c r="O4108">
        <v>75000</v>
      </c>
      <c r="P4108">
        <f>O4108*_xlfn.XLOOKUP(K4108,AM:AM,AN:AN)</f>
        <v>412.5</v>
      </c>
      <c r="Q4108">
        <f>O4108*_xlfn.XLOOKUP(K4108,AM:AM,AO:AO)</f>
        <v>480</v>
      </c>
      <c r="R4108" t="str">
        <f>_xlfn.XLOOKUP(E4108,AF:AF,AG:AG)</f>
        <v>JANU TOKYO</v>
      </c>
      <c r="S4108" t="str">
        <f>_xlfn.XLOOKUP(E4108,AF:AF,AI:AI)</f>
        <v>Japan</v>
      </c>
      <c r="T4108">
        <f>WEEKNUM(G4108)</f>
        <v>12</v>
      </c>
      <c r="U4108">
        <f>YEAR(G4108)</f>
        <v>2026</v>
      </c>
      <c r="V4108" s="117">
        <f>IFERROR(Q4108/N4108,"0")</f>
        <v>7.8951523764408643E-2</v>
      </c>
    </row>
    <row r="4109" spans="1:22">
      <c r="A4109" t="str">
        <f>_xlfn.XLOOKUP(D4109,BN:BN,BO:BO)</f>
        <v>México</v>
      </c>
      <c r="B4109" t="s">
        <v>25</v>
      </c>
      <c r="C4109">
        <v>648</v>
      </c>
      <c r="D4109" t="str">
        <f>_xlfn.XLOOKUP(C4109,BH:BH,BI:BI)</f>
        <v>VivianaS</v>
      </c>
      <c r="E4109">
        <v>30690</v>
      </c>
      <c r="F4109" t="s">
        <v>4530</v>
      </c>
      <c r="G4109" s="63">
        <v>46100</v>
      </c>
      <c r="H4109" s="63">
        <v>46103</v>
      </c>
      <c r="I4109" t="s">
        <v>376</v>
      </c>
      <c r="J4109" t="str">
        <f>_xlfn.XLOOKUP(I4109,AS:AS,AU:AU)</f>
        <v>Hotel</v>
      </c>
      <c r="K4109" t="s">
        <v>250</v>
      </c>
      <c r="L4109">
        <v>761205</v>
      </c>
      <c r="M4109">
        <f>L4109*_xlfn.XLOOKUP(K4109,AM:AM,AN:AN)</f>
        <v>4186.6274999999996</v>
      </c>
      <c r="N4109">
        <f>L4109*_xlfn.XLOOKUP(K4109,AM:AM,AO:AO)</f>
        <v>4871.7120000000004</v>
      </c>
      <c r="O4109">
        <v>68655</v>
      </c>
      <c r="P4109">
        <f>O4109*_xlfn.XLOOKUP(K4109,AM:AM,AN:AN)</f>
        <v>377.60249999999996</v>
      </c>
      <c r="Q4109">
        <f>O4109*_xlfn.XLOOKUP(K4109,AM:AM,AO:AO)</f>
        <v>439.392</v>
      </c>
      <c r="R4109" t="str">
        <f>_xlfn.XLOOKUP(E4109,AF:AF,AG:AG)</f>
        <v>FOUR SEASONS HOTEL KYOTO</v>
      </c>
      <c r="S4109" t="str">
        <f>_xlfn.XLOOKUP(E4109,AF:AF,AI:AI)</f>
        <v>Japan</v>
      </c>
      <c r="T4109">
        <f>WEEKNUM(G4109)</f>
        <v>12</v>
      </c>
      <c r="U4109">
        <f>YEAR(G4109)</f>
        <v>2026</v>
      </c>
      <c r="V4109" s="117">
        <f>IFERROR(Q4109/N4109,"0")</f>
        <v>9.0192523695982019E-2</v>
      </c>
    </row>
    <row r="4110" spans="1:22">
      <c r="A4110" t="str">
        <f>_xlfn.XLOOKUP(D4110,BN:BN,BO:BO)</f>
        <v>México</v>
      </c>
      <c r="B4110" t="s">
        <v>25</v>
      </c>
      <c r="C4110">
        <v>648</v>
      </c>
      <c r="D4110" t="str">
        <f>_xlfn.XLOOKUP(C4110,BH:BH,BI:BI)</f>
        <v>VivianaS</v>
      </c>
      <c r="E4110">
        <v>28350</v>
      </c>
      <c r="F4110" t="s">
        <v>4531</v>
      </c>
      <c r="G4110" s="63">
        <v>46103</v>
      </c>
      <c r="H4110" s="63">
        <v>46105</v>
      </c>
      <c r="I4110" t="s">
        <v>376</v>
      </c>
      <c r="J4110" t="str">
        <f>_xlfn.XLOOKUP(I4110,AS:AS,AU:AU)</f>
        <v>Hotel</v>
      </c>
      <c r="K4110" t="s">
        <v>250</v>
      </c>
      <c r="L4110">
        <v>277264</v>
      </c>
      <c r="M4110">
        <f>L4110*_xlfn.XLOOKUP(K4110,AM:AM,AN:AN)</f>
        <v>1524.952</v>
      </c>
      <c r="N4110">
        <f>L4110*_xlfn.XLOOKUP(K4110,AM:AM,AO:AO)</f>
        <v>1774.4896000000001</v>
      </c>
      <c r="O4110">
        <v>25024</v>
      </c>
      <c r="P4110">
        <f>O4110*_xlfn.XLOOKUP(K4110,AM:AM,AN:AN)</f>
        <v>137.63200000000001</v>
      </c>
      <c r="Q4110">
        <f>O4110*_xlfn.XLOOKUP(K4110,AM:AM,AO:AO)</f>
        <v>160.15360000000001</v>
      </c>
      <c r="R4110" t="str">
        <f>_xlfn.XLOOKUP(E4110,AF:AF,AG:AG)</f>
        <v>FOUR SEASONS HOTEL OSAKA</v>
      </c>
      <c r="S4110" t="str">
        <f>_xlfn.XLOOKUP(E4110,AF:AF,AI:AI)</f>
        <v>Japan</v>
      </c>
      <c r="T4110">
        <f>WEEKNUM(G4110)</f>
        <v>13</v>
      </c>
      <c r="U4110">
        <f>YEAR(G4110)</f>
        <v>2026</v>
      </c>
      <c r="V4110" s="117">
        <f>IFERROR(Q4110/N4110,"0")</f>
        <v>9.0253332563910216E-2</v>
      </c>
    </row>
    <row r="4111" spans="1:22">
      <c r="A4111" t="str">
        <f>_xlfn.XLOOKUP(D4111,BN:BN,BO:BO)</f>
        <v>México</v>
      </c>
      <c r="B4111" t="s">
        <v>25</v>
      </c>
      <c r="C4111">
        <v>648</v>
      </c>
      <c r="D4111" t="str">
        <f>_xlfn.XLOOKUP(C4111,BH:BH,BI:BI)</f>
        <v>VivianaS</v>
      </c>
      <c r="E4111">
        <v>25904</v>
      </c>
      <c r="F4111" t="s">
        <v>4532</v>
      </c>
      <c r="G4111" s="63">
        <v>46105</v>
      </c>
      <c r="H4111" s="63">
        <v>46107</v>
      </c>
      <c r="I4111" t="s">
        <v>376</v>
      </c>
      <c r="J4111" t="str">
        <f>_xlfn.XLOOKUP(I4111,AS:AS,AU:AU)</f>
        <v>Hotel</v>
      </c>
      <c r="K4111" t="s">
        <v>250</v>
      </c>
      <c r="L4111">
        <v>612174</v>
      </c>
      <c r="M4111">
        <f>L4111*_xlfn.XLOOKUP(K4111,AM:AM,AN:AN)</f>
        <v>3366.9569999999999</v>
      </c>
      <c r="N4111">
        <f>L4111*_xlfn.XLOOKUP(K4111,AM:AM,AO:AO)</f>
        <v>3917.9136000000003</v>
      </c>
      <c r="O4111">
        <v>55579.4</v>
      </c>
      <c r="P4111">
        <f>O4111*_xlfn.XLOOKUP(K4111,AM:AM,AN:AN)</f>
        <v>305.68669999999997</v>
      </c>
      <c r="Q4111">
        <f>O4111*_xlfn.XLOOKUP(K4111,AM:AM,AO:AO)</f>
        <v>355.70816000000002</v>
      </c>
      <c r="R4111" t="str">
        <f>_xlfn.XLOOKUP(E4111,AF:AF,AG:AG)</f>
        <v>FOUR SEASONS HOTEL TOKYO AT OTEMACHI</v>
      </c>
      <c r="S4111" t="str">
        <f>_xlfn.XLOOKUP(E4111,AF:AF,AI:AI)</f>
        <v>Japan</v>
      </c>
      <c r="T4111">
        <f>WEEKNUM(G4111)</f>
        <v>13</v>
      </c>
      <c r="U4111">
        <f>YEAR(G4111)</f>
        <v>2026</v>
      </c>
      <c r="V4111" s="117">
        <f>IFERROR(Q4111/N4111,"0")</f>
        <v>9.0790200171846566E-2</v>
      </c>
    </row>
    <row r="4112" spans="1:22">
      <c r="A4112" t="str">
        <f>_xlfn.XLOOKUP(D4112,BN:BN,BO:BO)</f>
        <v>México</v>
      </c>
      <c r="B4112" t="s">
        <v>25</v>
      </c>
      <c r="C4112">
        <v>649</v>
      </c>
      <c r="D4112" t="str">
        <f>_xlfn.XLOOKUP(C4112,BH:BH,BI:BI)</f>
        <v>VivianaS</v>
      </c>
      <c r="E4112">
        <v>30701</v>
      </c>
      <c r="F4112" t="s">
        <v>4533</v>
      </c>
      <c r="G4112" s="63">
        <v>46009</v>
      </c>
      <c r="H4112" s="63">
        <v>46011</v>
      </c>
      <c r="I4112" t="s">
        <v>376</v>
      </c>
      <c r="J4112" t="str">
        <f>_xlfn.XLOOKUP(I4112,AS:AS,AU:AU)</f>
        <v>Hotel</v>
      </c>
      <c r="K4112" t="s">
        <v>33</v>
      </c>
      <c r="L4112">
        <v>1815</v>
      </c>
      <c r="M4112">
        <f>L4112*_xlfn.XLOOKUP(K4112,AM:AM,AN:AN)</f>
        <v>1560.8999999999999</v>
      </c>
      <c r="N4112">
        <f>L4112*_xlfn.XLOOKUP(K4112,AM:AM,AO:AO)</f>
        <v>1815</v>
      </c>
      <c r="O4112">
        <v>59.07</v>
      </c>
      <c r="P4112">
        <f>O4112*_xlfn.XLOOKUP(K4112,AM:AM,AN:AN)</f>
        <v>50.800199999999997</v>
      </c>
      <c r="Q4112">
        <f>O4112*_xlfn.XLOOKUP(K4112,AM:AM,AO:AO)</f>
        <v>59.07</v>
      </c>
      <c r="R4112" t="str">
        <f>_xlfn.XLOOKUP(E4112,AF:AF,AG:AG)</f>
        <v>INTERCONTINENTAL SINGAPORE</v>
      </c>
      <c r="S4112" t="str">
        <f>_xlfn.XLOOKUP(E4112,AF:AF,AI:AI)</f>
        <v>Singapore</v>
      </c>
      <c r="T4112">
        <f>WEEKNUM(G4112)</f>
        <v>51</v>
      </c>
      <c r="U4112">
        <f>YEAR(G4112)</f>
        <v>2025</v>
      </c>
      <c r="V4112" s="117">
        <f>IFERROR(Q4112/N4112,"0")</f>
        <v>3.2545454545454544E-2</v>
      </c>
    </row>
    <row r="4113" spans="1:22">
      <c r="A4113" t="str">
        <f>_xlfn.XLOOKUP(D4113,BN:BN,BO:BO)</f>
        <v>México</v>
      </c>
      <c r="B4113" t="s">
        <v>25</v>
      </c>
      <c r="C4113">
        <v>649</v>
      </c>
      <c r="D4113" t="str">
        <f>_xlfn.XLOOKUP(C4113,BH:BH,BI:BI)</f>
        <v>VivianaS</v>
      </c>
      <c r="E4113">
        <v>30619</v>
      </c>
      <c r="F4113" t="s">
        <v>4534</v>
      </c>
      <c r="G4113" s="63">
        <v>46027</v>
      </c>
      <c r="H4113" s="63">
        <v>46029</v>
      </c>
      <c r="I4113" t="s">
        <v>376</v>
      </c>
      <c r="J4113" t="str">
        <f>_xlfn.XLOOKUP(I4113,AS:AS,AU:AU)</f>
        <v>Hotel</v>
      </c>
      <c r="K4113" t="s">
        <v>33</v>
      </c>
      <c r="L4113">
        <v>2880</v>
      </c>
      <c r="M4113">
        <f>L4113*_xlfn.XLOOKUP(K4113,AM:AM,AN:AN)</f>
        <v>2476.8000000000002</v>
      </c>
      <c r="N4113">
        <f>L4113*_xlfn.XLOOKUP(K4113,AM:AM,AO:AO)</f>
        <v>2880</v>
      </c>
      <c r="O4113">
        <v>264</v>
      </c>
      <c r="P4113">
        <f>O4113*_xlfn.XLOOKUP(K4113,AM:AM,AN:AN)</f>
        <v>227.04</v>
      </c>
      <c r="Q4113">
        <f>O4113*_xlfn.XLOOKUP(K4113,AM:AM,AO:AO)</f>
        <v>264</v>
      </c>
      <c r="R4113" t="str">
        <f>_xlfn.XLOOKUP(E4113,AF:AF,AG:AG)</f>
        <v>ROSEWOOD LUANG PRABANG</v>
      </c>
      <c r="S4113" t="str">
        <f>_xlfn.XLOOKUP(E4113,AF:AF,AI:AI)</f>
        <v>Laos</v>
      </c>
      <c r="T4113">
        <f>WEEKNUM(G4113)</f>
        <v>2</v>
      </c>
      <c r="U4113">
        <f>YEAR(G4113)</f>
        <v>2026</v>
      </c>
      <c r="V4113" s="117">
        <f>IFERROR(Q4113/N4113,"0")</f>
        <v>9.166666666666666E-2</v>
      </c>
    </row>
    <row r="4114" spans="1:22">
      <c r="A4114" t="str">
        <f>_xlfn.XLOOKUP(D4114,BN:BN,BO:BO)</f>
        <v>México</v>
      </c>
      <c r="B4114" t="s">
        <v>25</v>
      </c>
      <c r="C4114">
        <v>649</v>
      </c>
      <c r="D4114" t="str">
        <f>_xlfn.XLOOKUP(C4114,BH:BH,BI:BI)</f>
        <v>VivianaS</v>
      </c>
      <c r="E4114">
        <v>30698</v>
      </c>
      <c r="F4114" t="s">
        <v>4535</v>
      </c>
      <c r="G4114" s="63">
        <v>46040</v>
      </c>
      <c r="H4114" s="63">
        <v>46044</v>
      </c>
      <c r="I4114" t="s">
        <v>376</v>
      </c>
      <c r="J4114" t="str">
        <f>_xlfn.XLOOKUP(I4114,AS:AS,AU:AU)</f>
        <v>Hotel</v>
      </c>
      <c r="K4114" t="s">
        <v>33</v>
      </c>
      <c r="L4114">
        <v>2670.08</v>
      </c>
      <c r="M4114">
        <f>L4114*_xlfn.XLOOKUP(K4114,AM:AM,AN:AN)</f>
        <v>2296.2687999999998</v>
      </c>
      <c r="N4114">
        <f>L4114*_xlfn.XLOOKUP(K4114,AM:AM,AO:AO)</f>
        <v>2670.08</v>
      </c>
      <c r="O4114">
        <v>193.73</v>
      </c>
      <c r="P4114">
        <f>O4114*_xlfn.XLOOKUP(K4114,AM:AM,AN:AN)</f>
        <v>166.6078</v>
      </c>
      <c r="Q4114">
        <f>O4114*_xlfn.XLOOKUP(K4114,AM:AM,AO:AO)</f>
        <v>193.73</v>
      </c>
      <c r="R4114" t="str">
        <f>_xlfn.XLOOKUP(E4114,AF:AF,AG:AG)</f>
        <v>HILTON NISEKO VILLAGE</v>
      </c>
      <c r="S4114" t="str">
        <f>_xlfn.XLOOKUP(E4114,AF:AF,AI:AI)</f>
        <v>Japan</v>
      </c>
      <c r="T4114">
        <f>WEEKNUM(G4114)</f>
        <v>4</v>
      </c>
      <c r="U4114">
        <f>YEAR(G4114)</f>
        <v>2026</v>
      </c>
      <c r="V4114" s="117">
        <f>IFERROR(Q4114/N4114,"0")</f>
        <v>7.2555878475551297E-2</v>
      </c>
    </row>
    <row r="4115" spans="1:22">
      <c r="A4115" t="str">
        <f>_xlfn.XLOOKUP(D4115,BN:BN,BO:BO)</f>
        <v>México</v>
      </c>
      <c r="B4115" t="s">
        <v>25</v>
      </c>
      <c r="C4115">
        <v>649</v>
      </c>
      <c r="D4115" t="str">
        <f>_xlfn.XLOOKUP(C4115,BH:BH,BI:BI)</f>
        <v>VivianaS</v>
      </c>
      <c r="E4115">
        <v>30693</v>
      </c>
      <c r="F4115" t="s">
        <v>4536</v>
      </c>
      <c r="G4115" s="63">
        <v>46037</v>
      </c>
      <c r="H4115" s="63">
        <v>46039</v>
      </c>
      <c r="I4115" t="s">
        <v>376</v>
      </c>
      <c r="J4115" t="str">
        <f>_xlfn.XLOOKUP(I4115,AS:AS,AU:AU)</f>
        <v>Hotel</v>
      </c>
      <c r="K4115" t="s">
        <v>33</v>
      </c>
      <c r="L4115">
        <v>1815</v>
      </c>
      <c r="M4115">
        <f>L4115*_xlfn.XLOOKUP(K4115,AM:AM,AN:AN)</f>
        <v>1560.8999999999999</v>
      </c>
      <c r="N4115">
        <f>L4115*_xlfn.XLOOKUP(K4115,AM:AM,AO:AO)</f>
        <v>1815</v>
      </c>
      <c r="O4115">
        <v>150</v>
      </c>
      <c r="P4115">
        <f>O4115*_xlfn.XLOOKUP(K4115,AM:AM,AN:AN)</f>
        <v>129</v>
      </c>
      <c r="Q4115">
        <f>O4115*_xlfn.XLOOKUP(K4115,AM:AM,AO:AO)</f>
        <v>150</v>
      </c>
      <c r="R4115" t="str">
        <f>_xlfn.XLOOKUP(E4115,AF:AF,AG:AG)</f>
        <v>ALILA VILLAS ULUWATU</v>
      </c>
      <c r="S4115" t="str">
        <f>_xlfn.XLOOKUP(E4115,AF:AF,AI:AI)</f>
        <v>Bali</v>
      </c>
      <c r="T4115">
        <f>WEEKNUM(G4115)</f>
        <v>3</v>
      </c>
      <c r="U4115">
        <f>YEAR(G4115)</f>
        <v>2026</v>
      </c>
      <c r="V4115" s="117">
        <f>IFERROR(Q4115/N4115,"0")</f>
        <v>8.2644628099173556E-2</v>
      </c>
    </row>
    <row r="4116" spans="1:22">
      <c r="A4116" t="str">
        <f>_xlfn.XLOOKUP(D4116,BN:BN,BO:BO)</f>
        <v>México</v>
      </c>
      <c r="B4116" t="s">
        <v>25</v>
      </c>
      <c r="C4116">
        <v>649</v>
      </c>
      <c r="D4116" t="str">
        <f>_xlfn.XLOOKUP(C4116,BH:BH,BI:BI)</f>
        <v>VivianaS</v>
      </c>
      <c r="E4116">
        <v>30692</v>
      </c>
      <c r="F4116" t="s">
        <v>4537</v>
      </c>
      <c r="G4116" s="63">
        <v>46029</v>
      </c>
      <c r="H4116" s="63">
        <v>46031</v>
      </c>
      <c r="I4116" t="s">
        <v>376</v>
      </c>
      <c r="J4116" t="str">
        <f>_xlfn.XLOOKUP(I4116,AS:AS,AU:AU)</f>
        <v>Hotel</v>
      </c>
      <c r="K4116" t="s">
        <v>33</v>
      </c>
      <c r="L4116">
        <v>861.84</v>
      </c>
      <c r="M4116">
        <f>L4116*_xlfn.XLOOKUP(K4116,AM:AM,AN:AN)</f>
        <v>741.18240000000003</v>
      </c>
      <c r="N4116">
        <f>L4116*_xlfn.XLOOKUP(K4116,AM:AM,AO:AO)</f>
        <v>861.84</v>
      </c>
      <c r="O4116">
        <v>71.44</v>
      </c>
      <c r="P4116">
        <f>O4116*_xlfn.XLOOKUP(K4116,AM:AM,AN:AN)</f>
        <v>61.438399999999994</v>
      </c>
      <c r="Q4116">
        <f>O4116*_xlfn.XLOOKUP(K4116,AM:AM,AO:AO)</f>
        <v>71.44</v>
      </c>
      <c r="R4116" t="str">
        <f>_xlfn.XLOOKUP(E4116,AF:AF,AG:AG)</f>
        <v>SOFITEL LEGEND METROPOLE HANOI</v>
      </c>
      <c r="S4116" t="str">
        <f>_xlfn.XLOOKUP(E4116,AF:AF,AI:AI)</f>
        <v>Vietnam</v>
      </c>
      <c r="T4116">
        <f>WEEKNUM(G4116)</f>
        <v>2</v>
      </c>
      <c r="U4116">
        <f>YEAR(G4116)</f>
        <v>2026</v>
      </c>
      <c r="V4116" s="117">
        <f>IFERROR(Q4116/N4116,"0")</f>
        <v>8.2892416225749554E-2</v>
      </c>
    </row>
    <row r="4117" spans="1:22">
      <c r="A4117" t="str">
        <f>_xlfn.XLOOKUP(D4117,BN:BN,BO:BO)</f>
        <v>México</v>
      </c>
      <c r="B4117" t="s">
        <v>25</v>
      </c>
      <c r="C4117">
        <v>649</v>
      </c>
      <c r="D4117" t="str">
        <f>_xlfn.XLOOKUP(C4117,BH:BH,BI:BI)</f>
        <v>VivianaS</v>
      </c>
      <c r="E4117">
        <v>25907</v>
      </c>
      <c r="F4117" t="s">
        <v>4538</v>
      </c>
      <c r="G4117" s="63">
        <v>46044</v>
      </c>
      <c r="H4117" s="63">
        <v>46046</v>
      </c>
      <c r="I4117" t="s">
        <v>376</v>
      </c>
      <c r="J4117" t="str">
        <f>_xlfn.XLOOKUP(I4117,AS:AS,AU:AU)</f>
        <v>Hotel</v>
      </c>
      <c r="K4117" t="s">
        <v>33</v>
      </c>
      <c r="L4117">
        <v>1191.21</v>
      </c>
      <c r="M4117">
        <f>L4117*_xlfn.XLOOKUP(K4117,AM:AM,AN:AN)</f>
        <v>1024.4405999999999</v>
      </c>
      <c r="N4117">
        <f>L4117*_xlfn.XLOOKUP(K4117,AM:AM,AO:AO)</f>
        <v>1191.21</v>
      </c>
      <c r="O4117">
        <v>107.82</v>
      </c>
      <c r="P4117">
        <f>O4117*_xlfn.XLOOKUP(K4117,AM:AM,AN:AN)</f>
        <v>92.725199999999987</v>
      </c>
      <c r="Q4117">
        <f>O4117*_xlfn.XLOOKUP(K4117,AM:AM,AO:AO)</f>
        <v>107.82</v>
      </c>
      <c r="R4117" t="str">
        <f>_xlfn.XLOOKUP(E4117,AF:AF,AG:AG)</f>
        <v>THE OKURA TOKYO</v>
      </c>
      <c r="S4117" t="str">
        <f>_xlfn.XLOOKUP(E4117,AF:AF,AI:AI)</f>
        <v>Japan</v>
      </c>
      <c r="T4117">
        <f>WEEKNUM(G4117)</f>
        <v>4</v>
      </c>
      <c r="U4117">
        <f>YEAR(G4117)</f>
        <v>2026</v>
      </c>
      <c r="V4117" s="117">
        <f>IFERROR(Q4117/N4117,"0")</f>
        <v>9.0513007782003163E-2</v>
      </c>
    </row>
    <row r="4118" spans="1:22">
      <c r="A4118" t="str">
        <f>_xlfn.XLOOKUP(D4118,BN:BN,BO:BO)</f>
        <v>México</v>
      </c>
      <c r="B4118" t="s">
        <v>25</v>
      </c>
      <c r="C4118">
        <v>649</v>
      </c>
      <c r="D4118" t="str">
        <f>_xlfn.XLOOKUP(C4118,BH:BH,BI:BI)</f>
        <v>VivianaS</v>
      </c>
      <c r="E4118">
        <v>33515</v>
      </c>
      <c r="F4118" t="s">
        <v>4539</v>
      </c>
      <c r="G4118" s="63">
        <v>46040</v>
      </c>
      <c r="H4118" s="63">
        <v>46044</v>
      </c>
      <c r="I4118" t="s">
        <v>376</v>
      </c>
      <c r="J4118" t="str">
        <f>_xlfn.XLOOKUP(I4118,AS:AS,AU:AU)</f>
        <v>Hotel</v>
      </c>
      <c r="K4118" t="s">
        <v>33</v>
      </c>
      <c r="L4118">
        <v>1180</v>
      </c>
      <c r="M4118">
        <f>L4118*_xlfn.XLOOKUP(K4118,AM:AM,AN:AN)</f>
        <v>1014.8</v>
      </c>
      <c r="N4118">
        <f>L4118*_xlfn.XLOOKUP(K4118,AM:AM,AO:AO)</f>
        <v>1180</v>
      </c>
      <c r="O4118">
        <v>104.12</v>
      </c>
      <c r="P4118">
        <f>O4118*_xlfn.XLOOKUP(K4118,AM:AM,AN:AN)</f>
        <v>89.543199999999999</v>
      </c>
      <c r="Q4118">
        <f>O4118*_xlfn.XLOOKUP(K4118,AM:AM,AO:AO)</f>
        <v>104.12</v>
      </c>
      <c r="R4118" t="str">
        <f>_xlfn.XLOOKUP(E4118,AF:AF,AG:AG)</f>
        <v>PARK HYATT NISEKO HANAZONO</v>
      </c>
      <c r="S4118" t="str">
        <f>_xlfn.XLOOKUP(E4118,AF:AF,AI:AI)</f>
        <v>Japan</v>
      </c>
      <c r="T4118">
        <f>WEEKNUM(G4118)</f>
        <v>4</v>
      </c>
      <c r="U4118">
        <f>YEAR(G4118)</f>
        <v>2026</v>
      </c>
      <c r="V4118" s="117">
        <f>IFERROR(Q4118/N4118,"0")</f>
        <v>8.8237288135593228E-2</v>
      </c>
    </row>
    <row r="4119" spans="1:22">
      <c r="A4119" t="str">
        <f>_xlfn.XLOOKUP(D4119,BN:BN,BO:BO)</f>
        <v>México</v>
      </c>
      <c r="B4119" t="s">
        <v>25</v>
      </c>
      <c r="C4119">
        <v>650</v>
      </c>
      <c r="D4119" t="str">
        <f>_xlfn.XLOOKUP(C4119,BH:BH,BI:BI)</f>
        <v>VivianaS</v>
      </c>
      <c r="E4119">
        <v>30722</v>
      </c>
      <c r="F4119" t="s">
        <v>4540</v>
      </c>
      <c r="G4119" s="63">
        <v>45896</v>
      </c>
      <c r="H4119" s="63">
        <v>45899</v>
      </c>
      <c r="I4119" t="s">
        <v>376</v>
      </c>
      <c r="J4119" t="str">
        <f>_xlfn.XLOOKUP(I4119,AS:AS,AU:AU)</f>
        <v>Hotel</v>
      </c>
      <c r="K4119" t="s">
        <v>27</v>
      </c>
      <c r="L4119">
        <v>1928.28</v>
      </c>
      <c r="M4119">
        <f>L4119*_xlfn.XLOOKUP(K4119,AM:AM,AN:AN)</f>
        <v>1928.28</v>
      </c>
      <c r="N4119">
        <f>L4119*_xlfn.XLOOKUP(K4119,AM:AM,AO:AO)</f>
        <v>2236.8047999999999</v>
      </c>
      <c r="O4119">
        <v>174.84</v>
      </c>
      <c r="P4119">
        <f>O4119*_xlfn.XLOOKUP(K4119,AM:AM,AN:AN)</f>
        <v>174.84</v>
      </c>
      <c r="Q4119">
        <f>O4119*_xlfn.XLOOKUP(K4119,AM:AM,AO:AO)</f>
        <v>202.81439999999998</v>
      </c>
      <c r="R4119" t="str">
        <f>_xlfn.XLOOKUP(E4119,AF:AF,AG:AG)</f>
        <v>KIMPTON ST HONORE PARIS</v>
      </c>
      <c r="S4119" t="str">
        <f>_xlfn.XLOOKUP(E4119,AF:AF,AI:AI)</f>
        <v>France</v>
      </c>
      <c r="T4119">
        <f>WEEKNUM(G4119)</f>
        <v>35</v>
      </c>
      <c r="U4119">
        <f>YEAR(G4119)</f>
        <v>2025</v>
      </c>
      <c r="V4119" s="117">
        <f>IFERROR(Q4119/N4119,"0")</f>
        <v>9.0671479245752681E-2</v>
      </c>
    </row>
    <row r="4120" spans="1:22">
      <c r="A4120" t="str">
        <f>_xlfn.XLOOKUP(D4120,BN:BN,BO:BO)</f>
        <v>México</v>
      </c>
      <c r="B4120" t="s">
        <v>25</v>
      </c>
      <c r="C4120">
        <v>651</v>
      </c>
      <c r="D4120" t="str">
        <f>_xlfn.XLOOKUP(C4120,BH:BH,BI:BI)</f>
        <v>VivianaS</v>
      </c>
      <c r="E4120">
        <v>25379</v>
      </c>
      <c r="F4120" t="s">
        <v>4541</v>
      </c>
      <c r="G4120" s="63">
        <v>45953</v>
      </c>
      <c r="H4120" s="63">
        <v>45956</v>
      </c>
      <c r="I4120" t="s">
        <v>376</v>
      </c>
      <c r="J4120" t="str">
        <f>_xlfn.XLOOKUP(I4120,AS:AS,AU:AU)</f>
        <v>Hotel</v>
      </c>
      <c r="K4120" t="s">
        <v>33</v>
      </c>
      <c r="L4120">
        <v>4760</v>
      </c>
      <c r="M4120">
        <f>L4120*_xlfn.XLOOKUP(K4120,AM:AM,AN:AN)</f>
        <v>4093.6</v>
      </c>
      <c r="N4120">
        <f>L4120*_xlfn.XLOOKUP(K4120,AM:AM,AO:AO)</f>
        <v>4760</v>
      </c>
      <c r="O4120">
        <v>493.5</v>
      </c>
      <c r="P4120">
        <f>O4120*_xlfn.XLOOKUP(K4120,AM:AM,AN:AN)</f>
        <v>424.40999999999997</v>
      </c>
      <c r="Q4120">
        <f>O4120*_xlfn.XLOOKUP(K4120,AM:AM,AO:AO)</f>
        <v>493.5</v>
      </c>
      <c r="R4120" t="str">
        <f>_xlfn.XLOOKUP(E4120,AF:AF,AG:AG)</f>
        <v>ONE&amp;ONLY MANDARINA</v>
      </c>
      <c r="S4120" t="str">
        <f>_xlfn.XLOOKUP(E4120,AF:AF,AI:AI)</f>
        <v>Mexico</v>
      </c>
      <c r="T4120">
        <f>WEEKNUM(G4120)</f>
        <v>43</v>
      </c>
      <c r="U4120">
        <f>YEAR(G4120)</f>
        <v>2025</v>
      </c>
      <c r="V4120" s="117">
        <f>IFERROR(Q4120/N4120,"0")</f>
        <v>0.1036764705882353</v>
      </c>
    </row>
    <row r="4121" spans="1:22">
      <c r="A4121" t="str">
        <f>_xlfn.XLOOKUP(D4121,BN:BN,BO:BO)</f>
        <v>México</v>
      </c>
      <c r="B4121" t="s">
        <v>25</v>
      </c>
      <c r="C4121">
        <v>652</v>
      </c>
      <c r="D4121" t="str">
        <f>_xlfn.XLOOKUP(C4121,BH:BH,BI:BI)</f>
        <v>VivianaS</v>
      </c>
      <c r="E4121">
        <v>27716</v>
      </c>
      <c r="F4121" t="s">
        <v>4542</v>
      </c>
      <c r="G4121" s="63">
        <v>45921</v>
      </c>
      <c r="H4121" s="63">
        <v>45924</v>
      </c>
      <c r="I4121" t="s">
        <v>376</v>
      </c>
      <c r="J4121" t="str">
        <f>_xlfn.XLOOKUP(I4121,AS:AS,AU:AU)</f>
        <v>Hotel</v>
      </c>
      <c r="K4121" t="s">
        <v>27</v>
      </c>
      <c r="L4121">
        <v>1990</v>
      </c>
      <c r="M4121">
        <f>L4121*_xlfn.XLOOKUP(K4121,AM:AM,AN:AN)</f>
        <v>1990</v>
      </c>
      <c r="N4121">
        <f>L4121*_xlfn.XLOOKUP(K4121,AM:AM,AO:AO)</f>
        <v>2308.3999999999996</v>
      </c>
      <c r="O4121">
        <v>187.06</v>
      </c>
      <c r="P4121">
        <f>O4121*_xlfn.XLOOKUP(K4121,AM:AM,AN:AN)</f>
        <v>187.06</v>
      </c>
      <c r="Q4121">
        <f>O4121*_xlfn.XLOOKUP(K4121,AM:AM,AO:AO)</f>
        <v>216.9896</v>
      </c>
      <c r="R4121" t="str">
        <f>_xlfn.XLOOKUP(E4121,AF:AF,AG:AG)</f>
        <v>BLESS HOTEL MADRID</v>
      </c>
      <c r="S4121" t="str">
        <f>_xlfn.XLOOKUP(E4121,AF:AF,AI:AI)</f>
        <v>Spain</v>
      </c>
      <c r="T4121">
        <f>WEEKNUM(G4121)</f>
        <v>39</v>
      </c>
      <c r="U4121">
        <f>YEAR(G4121)</f>
        <v>2025</v>
      </c>
      <c r="V4121" s="117">
        <f>IFERROR(Q4121/N4121,"0")</f>
        <v>9.4000000000000014E-2</v>
      </c>
    </row>
    <row r="4122" spans="1:22">
      <c r="A4122" t="str">
        <f>_xlfn.XLOOKUP(D4122,BN:BN,BO:BO)</f>
        <v>México</v>
      </c>
      <c r="B4122" t="s">
        <v>25</v>
      </c>
      <c r="C4122">
        <v>653</v>
      </c>
      <c r="D4122" t="str">
        <f>_xlfn.XLOOKUP(C4122,BH:BH,BI:BI)</f>
        <v>VivianaS</v>
      </c>
      <c r="E4122">
        <v>30723</v>
      </c>
      <c r="F4122" t="s">
        <v>4543</v>
      </c>
      <c r="G4122" s="63">
        <v>46153</v>
      </c>
      <c r="H4122" s="63">
        <v>46154</v>
      </c>
      <c r="I4122" t="s">
        <v>376</v>
      </c>
      <c r="J4122" t="str">
        <f>_xlfn.XLOOKUP(I4122,AS:AS,AU:AU)</f>
        <v>Hotel</v>
      </c>
      <c r="K4122" t="s">
        <v>33</v>
      </c>
      <c r="L4122">
        <v>260</v>
      </c>
      <c r="M4122">
        <f>L4122*_xlfn.XLOOKUP(K4122,AM:AM,AN:AN)</f>
        <v>223.6</v>
      </c>
      <c r="N4122">
        <f>L4122*_xlfn.XLOOKUP(K4122,AM:AM,AO:AO)</f>
        <v>260</v>
      </c>
      <c r="O4122">
        <v>26</v>
      </c>
      <c r="P4122">
        <f>O4122*_xlfn.XLOOKUP(K4122,AM:AM,AN:AN)</f>
        <v>22.36</v>
      </c>
      <c r="Q4122">
        <f>O4122*_xlfn.XLOOKUP(K4122,AM:AM,AO:AO)</f>
        <v>26</v>
      </c>
      <c r="R4122" t="str">
        <f>_xlfn.XLOOKUP(E4122,AF:AF,AG:AG)</f>
        <v>EL SINGULAR SANTIAGO HOTEL LASTARRIA</v>
      </c>
      <c r="S4122" t="str">
        <f>_xlfn.XLOOKUP(E4122,AF:AF,AI:AI)</f>
        <v>Chile</v>
      </c>
      <c r="T4122">
        <f>WEEKNUM(G4122)</f>
        <v>20</v>
      </c>
      <c r="U4122">
        <f>YEAR(G4122)</f>
        <v>2026</v>
      </c>
      <c r="V4122" s="117">
        <f>IFERROR(Q4122/N4122,"0")</f>
        <v>0.1</v>
      </c>
    </row>
    <row r="4123" spans="1:22">
      <c r="A4123" t="str">
        <f>_xlfn.XLOOKUP(D4123,BN:BN,BO:BO)</f>
        <v>México</v>
      </c>
      <c r="B4123" t="s">
        <v>25</v>
      </c>
      <c r="C4123">
        <v>654</v>
      </c>
      <c r="D4123" t="str">
        <f>_xlfn.XLOOKUP(C4123,BH:BH,BI:BI)</f>
        <v>VivianaS</v>
      </c>
      <c r="E4123">
        <v>30721</v>
      </c>
      <c r="F4123" t="s">
        <v>4544</v>
      </c>
      <c r="G4123" s="63">
        <v>46158</v>
      </c>
      <c r="H4123" s="63">
        <v>46161</v>
      </c>
      <c r="I4123" t="s">
        <v>376</v>
      </c>
      <c r="J4123" t="str">
        <f>_xlfn.XLOOKUP(I4123,AS:AS,AU:AU)</f>
        <v>Hotel</v>
      </c>
      <c r="K4123" t="s">
        <v>33</v>
      </c>
      <c r="L4123">
        <v>1980</v>
      </c>
      <c r="M4123">
        <f>L4123*_xlfn.XLOOKUP(K4123,AM:AM,AN:AN)</f>
        <v>1702.8</v>
      </c>
      <c r="N4123">
        <f>L4123*_xlfn.XLOOKUP(K4123,AM:AM,AO:AO)</f>
        <v>1980</v>
      </c>
      <c r="O4123">
        <v>193.5</v>
      </c>
      <c r="P4123">
        <f>O4123*_xlfn.XLOOKUP(K4123,AM:AM,AN:AN)</f>
        <v>166.41</v>
      </c>
      <c r="Q4123">
        <f>O4123*_xlfn.XLOOKUP(K4123,AM:AM,AO:AO)</f>
        <v>193.5</v>
      </c>
      <c r="R4123" t="str">
        <f>_xlfn.XLOOKUP(E4123,AF:AF,AG:AG)</f>
        <v>THE VINES RESORT &amp; SPA</v>
      </c>
      <c r="S4123" t="str">
        <f>_xlfn.XLOOKUP(E4123,AF:AF,AI:AI)</f>
        <v>Argentina</v>
      </c>
      <c r="T4123">
        <f>WEEKNUM(G4123)</f>
        <v>20</v>
      </c>
      <c r="U4123">
        <f>YEAR(G4123)</f>
        <v>2026</v>
      </c>
      <c r="V4123" s="117">
        <f>IFERROR(Q4123/N4123,"0")</f>
        <v>9.7727272727272732E-2</v>
      </c>
    </row>
    <row r="4124" spans="1:22">
      <c r="A4124" t="str">
        <f>_xlfn.XLOOKUP(D4124,BN:BN,BO:BO)</f>
        <v>México</v>
      </c>
      <c r="B4124" t="s">
        <v>25</v>
      </c>
      <c r="C4124">
        <v>655</v>
      </c>
      <c r="D4124" t="str">
        <f>_xlfn.XLOOKUP(C4124,BH:BH,BI:BI)</f>
        <v>MinervaH</v>
      </c>
      <c r="E4124">
        <v>28934</v>
      </c>
      <c r="F4124" t="s">
        <v>4545</v>
      </c>
      <c r="G4124" s="63">
        <v>45921</v>
      </c>
      <c r="H4124" s="63" t="s">
        <v>218</v>
      </c>
      <c r="I4124" t="s">
        <v>366</v>
      </c>
      <c r="J4124" t="str">
        <f>_xlfn.XLOOKUP(I4124,AS:AS,AU:AU)</f>
        <v>Vuelos</v>
      </c>
      <c r="K4124" t="s">
        <v>33</v>
      </c>
      <c r="L4124">
        <v>2678.99</v>
      </c>
      <c r="M4124">
        <f>L4124*_xlfn.XLOOKUP(K4124,AM:AM,AN:AN)</f>
        <v>2303.9313999999999</v>
      </c>
      <c r="N4124">
        <f>L4124*_xlfn.XLOOKUP(K4124,AM:AM,AO:AO)</f>
        <v>2678.99</v>
      </c>
      <c r="O4124">
        <v>0</v>
      </c>
      <c r="P4124">
        <f>O4124*_xlfn.XLOOKUP(K4124,AM:AM,AN:AN)</f>
        <v>0</v>
      </c>
      <c r="Q4124">
        <f>O4124*_xlfn.XLOOKUP(K4124,AM:AM,AO:AO)</f>
        <v>0</v>
      </c>
      <c r="R4124" t="str">
        <f>_xlfn.XLOOKUP(E4124,AF:AF,AG:AG)</f>
        <v>F1S USA</v>
      </c>
      <c r="S4124" t="str">
        <f>_xlfn.XLOOKUP(E4124,AF:AF,AI:AI)</f>
        <v>United States</v>
      </c>
      <c r="T4124">
        <f>WEEKNUM(G4124)</f>
        <v>39</v>
      </c>
      <c r="U4124">
        <f>YEAR(G4124)</f>
        <v>2025</v>
      </c>
      <c r="V4124" s="117">
        <f>IFERROR(Q4124/N4124,"0")</f>
        <v>0</v>
      </c>
    </row>
    <row r="4125" spans="1:22">
      <c r="A4125" t="str">
        <f>_xlfn.XLOOKUP(D4125,BN:BN,BO:BO)</f>
        <v>México</v>
      </c>
      <c r="B4125" t="s">
        <v>25</v>
      </c>
      <c r="C4125">
        <v>655</v>
      </c>
      <c r="D4125" t="str">
        <f>_xlfn.XLOOKUP(C4125,BH:BH,BI:BI)</f>
        <v>MinervaH</v>
      </c>
      <c r="E4125">
        <v>28934</v>
      </c>
      <c r="F4125" t="s">
        <v>4546</v>
      </c>
      <c r="G4125" s="63">
        <v>45921</v>
      </c>
      <c r="H4125" s="63" t="s">
        <v>218</v>
      </c>
      <c r="I4125" t="s">
        <v>366</v>
      </c>
      <c r="J4125" t="str">
        <f>_xlfn.XLOOKUP(I4125,AS:AS,AU:AU)</f>
        <v>Vuelos</v>
      </c>
      <c r="K4125" t="s">
        <v>33</v>
      </c>
      <c r="L4125">
        <v>2678.99</v>
      </c>
      <c r="M4125">
        <f>L4125*_xlfn.XLOOKUP(K4125,AM:AM,AN:AN)</f>
        <v>2303.9313999999999</v>
      </c>
      <c r="N4125">
        <f>L4125*_xlfn.XLOOKUP(K4125,AM:AM,AO:AO)</f>
        <v>2678.99</v>
      </c>
      <c r="O4125">
        <v>0</v>
      </c>
      <c r="P4125">
        <f>O4125*_xlfn.XLOOKUP(K4125,AM:AM,AN:AN)</f>
        <v>0</v>
      </c>
      <c r="Q4125">
        <f>O4125*_xlfn.XLOOKUP(K4125,AM:AM,AO:AO)</f>
        <v>0</v>
      </c>
      <c r="R4125" t="str">
        <f>_xlfn.XLOOKUP(E4125,AF:AF,AG:AG)</f>
        <v>F1S USA</v>
      </c>
      <c r="S4125" t="str">
        <f>_xlfn.XLOOKUP(E4125,AF:AF,AI:AI)</f>
        <v>United States</v>
      </c>
      <c r="T4125">
        <f>WEEKNUM(G4125)</f>
        <v>39</v>
      </c>
      <c r="U4125">
        <f>YEAR(G4125)</f>
        <v>2025</v>
      </c>
      <c r="V4125" s="117">
        <f>IFERROR(Q4125/N4125,"0")</f>
        <v>0</v>
      </c>
    </row>
    <row r="4126" spans="1:22">
      <c r="A4126" t="str">
        <f>_xlfn.XLOOKUP(D4126,BN:BN,BO:BO)</f>
        <v>México</v>
      </c>
      <c r="B4126" t="s">
        <v>25</v>
      </c>
      <c r="C4126">
        <v>655</v>
      </c>
      <c r="D4126" t="str">
        <f>_xlfn.XLOOKUP(C4126,BH:BH,BI:BI)</f>
        <v>MinervaH</v>
      </c>
      <c r="E4126">
        <v>28934</v>
      </c>
      <c r="F4126" t="s">
        <v>4547</v>
      </c>
      <c r="G4126" s="63">
        <v>45922</v>
      </c>
      <c r="H4126" s="63">
        <v>45930</v>
      </c>
      <c r="I4126" t="s">
        <v>366</v>
      </c>
      <c r="J4126" t="str">
        <f>_xlfn.XLOOKUP(I4126,AS:AS,AU:AU)</f>
        <v>Vuelos</v>
      </c>
      <c r="K4126" t="s">
        <v>33</v>
      </c>
      <c r="L4126">
        <v>13.4</v>
      </c>
      <c r="M4126">
        <f>L4126*_xlfn.XLOOKUP(K4126,AM:AM,AN:AN)</f>
        <v>11.524000000000001</v>
      </c>
      <c r="N4126">
        <f>L4126*_xlfn.XLOOKUP(K4126,AM:AM,AO:AO)</f>
        <v>13.4</v>
      </c>
      <c r="O4126">
        <v>0</v>
      </c>
      <c r="P4126">
        <f>O4126*_xlfn.XLOOKUP(K4126,AM:AM,AN:AN)</f>
        <v>0</v>
      </c>
      <c r="Q4126">
        <f>O4126*_xlfn.XLOOKUP(K4126,AM:AM,AO:AO)</f>
        <v>0</v>
      </c>
      <c r="R4126" t="str">
        <f>_xlfn.XLOOKUP(E4126,AF:AF,AG:AG)</f>
        <v>F1S USA</v>
      </c>
      <c r="S4126" t="str">
        <f>_xlfn.XLOOKUP(E4126,AF:AF,AI:AI)</f>
        <v>United States</v>
      </c>
      <c r="T4126">
        <f>WEEKNUM(G4126)</f>
        <v>39</v>
      </c>
      <c r="U4126">
        <f>YEAR(G4126)</f>
        <v>2025</v>
      </c>
      <c r="V4126" s="117">
        <f>IFERROR(Q4126/N4126,"0")</f>
        <v>0</v>
      </c>
    </row>
    <row r="4127" spans="1:22">
      <c r="A4127" t="str">
        <f>_xlfn.XLOOKUP(D4127,BN:BN,BO:BO)</f>
        <v>México</v>
      </c>
      <c r="B4127" t="s">
        <v>25</v>
      </c>
      <c r="C4127">
        <v>655</v>
      </c>
      <c r="D4127" t="str">
        <f>_xlfn.XLOOKUP(C4127,BH:BH,BI:BI)</f>
        <v>MinervaH</v>
      </c>
      <c r="E4127">
        <v>28934</v>
      </c>
      <c r="F4127" t="s">
        <v>4548</v>
      </c>
      <c r="G4127" s="63">
        <v>45922</v>
      </c>
      <c r="H4127" s="63">
        <v>45930</v>
      </c>
      <c r="I4127" t="s">
        <v>366</v>
      </c>
      <c r="J4127" t="str">
        <f>_xlfn.XLOOKUP(I4127,AS:AS,AU:AU)</f>
        <v>Vuelos</v>
      </c>
      <c r="K4127" t="s">
        <v>33</v>
      </c>
      <c r="L4127">
        <v>13.4</v>
      </c>
      <c r="M4127">
        <f>L4127*_xlfn.XLOOKUP(K4127,AM:AM,AN:AN)</f>
        <v>11.524000000000001</v>
      </c>
      <c r="N4127">
        <f>L4127*_xlfn.XLOOKUP(K4127,AM:AM,AO:AO)</f>
        <v>13.4</v>
      </c>
      <c r="O4127">
        <v>0</v>
      </c>
      <c r="P4127">
        <f>O4127*_xlfn.XLOOKUP(K4127,AM:AM,AN:AN)</f>
        <v>0</v>
      </c>
      <c r="Q4127">
        <f>O4127*_xlfn.XLOOKUP(K4127,AM:AM,AO:AO)</f>
        <v>0</v>
      </c>
      <c r="R4127" t="str">
        <f>_xlfn.XLOOKUP(E4127,AF:AF,AG:AG)</f>
        <v>F1S USA</v>
      </c>
      <c r="S4127" t="str">
        <f>_xlfn.XLOOKUP(E4127,AF:AF,AI:AI)</f>
        <v>United States</v>
      </c>
      <c r="T4127">
        <f>WEEKNUM(G4127)</f>
        <v>39</v>
      </c>
      <c r="U4127">
        <f>YEAR(G4127)</f>
        <v>2025</v>
      </c>
      <c r="V4127" s="117">
        <f>IFERROR(Q4127/N4127,"0")</f>
        <v>0</v>
      </c>
    </row>
    <row r="4128" spans="1:22">
      <c r="A4128" t="str">
        <f>_xlfn.XLOOKUP(D4128,BN:BN,BO:BO)</f>
        <v>México</v>
      </c>
      <c r="B4128" t="s">
        <v>25</v>
      </c>
      <c r="C4128">
        <v>656</v>
      </c>
      <c r="D4128" t="str">
        <f>_xlfn.XLOOKUP(C4128,BH:BH,BI:BI)</f>
        <v>MinervaH</v>
      </c>
      <c r="E4128">
        <v>28934</v>
      </c>
      <c r="F4128" t="s">
        <v>4549</v>
      </c>
      <c r="G4128" s="63">
        <v>45929</v>
      </c>
      <c r="H4128" s="63">
        <v>45929</v>
      </c>
      <c r="I4128" t="s">
        <v>366</v>
      </c>
      <c r="J4128" t="str">
        <f>_xlfn.XLOOKUP(I4128,AS:AS,AU:AU)</f>
        <v>Vuelos</v>
      </c>
      <c r="K4128" t="s">
        <v>33</v>
      </c>
      <c r="L4128">
        <v>208.39</v>
      </c>
      <c r="M4128">
        <f>L4128*_xlfn.XLOOKUP(K4128,AM:AM,AN:AN)</f>
        <v>179.21539999999999</v>
      </c>
      <c r="N4128">
        <f>L4128*_xlfn.XLOOKUP(K4128,AM:AM,AO:AO)</f>
        <v>208.39</v>
      </c>
      <c r="O4128">
        <v>0</v>
      </c>
      <c r="P4128">
        <f>O4128*_xlfn.XLOOKUP(K4128,AM:AM,AN:AN)</f>
        <v>0</v>
      </c>
      <c r="Q4128">
        <f>O4128*_xlfn.XLOOKUP(K4128,AM:AM,AO:AO)</f>
        <v>0</v>
      </c>
      <c r="R4128" t="str">
        <f>_xlfn.XLOOKUP(E4128,AF:AF,AG:AG)</f>
        <v>F1S USA</v>
      </c>
      <c r="S4128" t="str">
        <f>_xlfn.XLOOKUP(E4128,AF:AF,AI:AI)</f>
        <v>United States</v>
      </c>
      <c r="T4128">
        <f>WEEKNUM(G4128)</f>
        <v>40</v>
      </c>
      <c r="U4128">
        <f>YEAR(G4128)</f>
        <v>2025</v>
      </c>
      <c r="V4128" s="117">
        <f>IFERROR(Q4128/N4128,"0")</f>
        <v>0</v>
      </c>
    </row>
    <row r="4129" spans="1:22">
      <c r="A4129" t="str">
        <f>_xlfn.XLOOKUP(D4129,BN:BN,BO:BO)</f>
        <v>México</v>
      </c>
      <c r="B4129" t="s">
        <v>25</v>
      </c>
      <c r="C4129">
        <v>656</v>
      </c>
      <c r="D4129" t="str">
        <f>_xlfn.XLOOKUP(C4129,BH:BH,BI:BI)</f>
        <v>MinervaH</v>
      </c>
      <c r="E4129">
        <v>28934</v>
      </c>
      <c r="F4129" t="s">
        <v>4550</v>
      </c>
      <c r="G4129" s="63">
        <v>45929</v>
      </c>
      <c r="H4129" s="63" t="s">
        <v>218</v>
      </c>
      <c r="I4129" t="s">
        <v>366</v>
      </c>
      <c r="J4129" t="str">
        <f>_xlfn.XLOOKUP(I4129,AS:AS,AU:AU)</f>
        <v>Vuelos</v>
      </c>
      <c r="K4129" t="s">
        <v>33</v>
      </c>
      <c r="L4129">
        <v>483.59</v>
      </c>
      <c r="M4129">
        <f>L4129*_xlfn.XLOOKUP(K4129,AM:AM,AN:AN)</f>
        <v>415.88739999999996</v>
      </c>
      <c r="N4129">
        <f>L4129*_xlfn.XLOOKUP(K4129,AM:AM,AO:AO)</f>
        <v>483.59</v>
      </c>
      <c r="O4129">
        <v>0</v>
      </c>
      <c r="P4129">
        <f>O4129*_xlfn.XLOOKUP(K4129,AM:AM,AN:AN)</f>
        <v>0</v>
      </c>
      <c r="Q4129">
        <f>O4129*_xlfn.XLOOKUP(K4129,AM:AM,AO:AO)</f>
        <v>0</v>
      </c>
      <c r="R4129" t="str">
        <f>_xlfn.XLOOKUP(E4129,AF:AF,AG:AG)</f>
        <v>F1S USA</v>
      </c>
      <c r="S4129" t="str">
        <f>_xlfn.XLOOKUP(E4129,AF:AF,AI:AI)</f>
        <v>United States</v>
      </c>
      <c r="T4129">
        <f>WEEKNUM(G4129)</f>
        <v>40</v>
      </c>
      <c r="U4129">
        <f>YEAR(G4129)</f>
        <v>2025</v>
      </c>
      <c r="V4129" s="117">
        <f>IFERROR(Q4129/N4129,"0")</f>
        <v>0</v>
      </c>
    </row>
    <row r="4130" spans="1:22">
      <c r="A4130" t="str">
        <f>_xlfn.XLOOKUP(D4130,BN:BN,BO:BO)</f>
        <v>México</v>
      </c>
      <c r="B4130" t="s">
        <v>25</v>
      </c>
      <c r="C4130">
        <v>657</v>
      </c>
      <c r="D4130" t="str">
        <f>_xlfn.XLOOKUP(C4130,BH:BH,BI:BI)</f>
        <v>ManonR</v>
      </c>
      <c r="E4130">
        <v>30640</v>
      </c>
      <c r="F4130" t="s">
        <v>4551</v>
      </c>
      <c r="G4130" s="63">
        <v>45826</v>
      </c>
      <c r="H4130" s="63">
        <v>45829</v>
      </c>
      <c r="I4130" t="s">
        <v>376</v>
      </c>
      <c r="J4130" t="str">
        <f>_xlfn.XLOOKUP(I4130,AS:AS,AU:AU)</f>
        <v>Hotel</v>
      </c>
      <c r="K4130" t="s">
        <v>33</v>
      </c>
      <c r="L4130">
        <v>2724.75</v>
      </c>
      <c r="M4130">
        <f>L4130*_xlfn.XLOOKUP(K4130,AM:AM,AN:AN)</f>
        <v>2343.2849999999999</v>
      </c>
      <c r="N4130">
        <f>L4130*_xlfn.XLOOKUP(K4130,AM:AM,AO:AO)</f>
        <v>2724.75</v>
      </c>
      <c r="O4130">
        <v>217.52</v>
      </c>
      <c r="P4130">
        <f>O4130*_xlfn.XLOOKUP(K4130,AM:AM,AN:AN)</f>
        <v>187.06720000000001</v>
      </c>
      <c r="Q4130">
        <f>O4130*_xlfn.XLOOKUP(K4130,AM:AM,AO:AO)</f>
        <v>217.52</v>
      </c>
      <c r="R4130" t="str">
        <f>_xlfn.XLOOKUP(E4130,AF:AF,AG:AG)</f>
        <v>PALACE HOTEL, A LUXURY COLLECTION HOTEL, SAN FRANCISCO</v>
      </c>
      <c r="S4130" t="str">
        <f>_xlfn.XLOOKUP(E4130,AF:AF,AI:AI)</f>
        <v>United States</v>
      </c>
      <c r="T4130">
        <f>WEEKNUM(G4130)</f>
        <v>25</v>
      </c>
      <c r="U4130">
        <f>YEAR(G4130)</f>
        <v>2025</v>
      </c>
      <c r="V4130" s="117">
        <f>IFERROR(Q4130/N4130,"0")</f>
        <v>7.9831177172217632E-2</v>
      </c>
    </row>
    <row r="4131" spans="1:22">
      <c r="A4131" t="str">
        <f>_xlfn.XLOOKUP(D4131,BN:BN,BO:BO)</f>
        <v>México</v>
      </c>
      <c r="B4131" t="s">
        <v>25</v>
      </c>
      <c r="C4131">
        <v>658</v>
      </c>
      <c r="D4131" t="str">
        <f>_xlfn.XLOOKUP(C4131,BH:BH,BI:BI)</f>
        <v>DianaM</v>
      </c>
      <c r="E4131">
        <v>23590</v>
      </c>
      <c r="F4131" t="s">
        <v>4552</v>
      </c>
      <c r="G4131" s="63">
        <v>45904</v>
      </c>
      <c r="H4131" s="63">
        <v>45904</v>
      </c>
      <c r="I4131" t="s">
        <v>366</v>
      </c>
      <c r="J4131" t="str">
        <f>_xlfn.XLOOKUP(I4131,AS:AS,AU:AU)</f>
        <v>Vuelos</v>
      </c>
      <c r="K4131" t="s">
        <v>33</v>
      </c>
      <c r="L4131">
        <v>418.75</v>
      </c>
      <c r="M4131">
        <f>L4131*_xlfn.XLOOKUP(K4131,AM:AM,AN:AN)</f>
        <v>360.125</v>
      </c>
      <c r="N4131">
        <f>L4131*_xlfn.XLOOKUP(K4131,AM:AM,AO:AO)</f>
        <v>418.75</v>
      </c>
      <c r="O4131">
        <v>0</v>
      </c>
      <c r="P4131">
        <f>O4131*_xlfn.XLOOKUP(K4131,AM:AM,AN:AN)</f>
        <v>0</v>
      </c>
      <c r="Q4131">
        <f>O4131*_xlfn.XLOOKUP(K4131,AM:AM,AO:AO)</f>
        <v>0</v>
      </c>
      <c r="R4131" t="str">
        <f>_xlfn.XLOOKUP(E4131,AF:AF,AG:AG)</f>
        <v>AEROMÉXICO</v>
      </c>
      <c r="S4131" t="str">
        <f>_xlfn.XLOOKUP(E4131,AF:AF,AI:AI)</f>
        <v>Mexico</v>
      </c>
      <c r="T4131">
        <f>WEEKNUM(G4131)</f>
        <v>36</v>
      </c>
      <c r="U4131">
        <f>YEAR(G4131)</f>
        <v>2025</v>
      </c>
      <c r="V4131" s="117">
        <f>IFERROR(Q4131/N4131,"0")</f>
        <v>0</v>
      </c>
    </row>
    <row r="4132" spans="1:22">
      <c r="A4132" t="str">
        <f>_xlfn.XLOOKUP(D4132,BN:BN,BO:BO)</f>
        <v>México</v>
      </c>
      <c r="B4132" t="s">
        <v>25</v>
      </c>
      <c r="C4132">
        <v>658</v>
      </c>
      <c r="D4132" t="str">
        <f>_xlfn.XLOOKUP(C4132,BH:BH,BI:BI)</f>
        <v>DianaM</v>
      </c>
      <c r="E4132">
        <v>27301</v>
      </c>
      <c r="F4132" t="s">
        <v>3755</v>
      </c>
      <c r="G4132" s="63">
        <v>45911</v>
      </c>
      <c r="H4132" s="63">
        <v>45911</v>
      </c>
      <c r="I4132" t="s">
        <v>366</v>
      </c>
      <c r="J4132" t="str">
        <f>_xlfn.XLOOKUP(I4132,AS:AS,AU:AU)</f>
        <v>Vuelos</v>
      </c>
      <c r="K4132" t="s">
        <v>33</v>
      </c>
      <c r="L4132">
        <v>432.17</v>
      </c>
      <c r="M4132">
        <f>L4132*_xlfn.XLOOKUP(K4132,AM:AM,AN:AN)</f>
        <v>371.6662</v>
      </c>
      <c r="N4132">
        <f>L4132*_xlfn.XLOOKUP(K4132,AM:AM,AO:AO)</f>
        <v>432.17</v>
      </c>
      <c r="O4132">
        <v>0</v>
      </c>
      <c r="P4132">
        <f>O4132*_xlfn.XLOOKUP(K4132,AM:AM,AN:AN)</f>
        <v>0</v>
      </c>
      <c r="Q4132">
        <f>O4132*_xlfn.XLOOKUP(K4132,AM:AM,AO:AO)</f>
        <v>0</v>
      </c>
      <c r="R4132" t="str">
        <f>_xlfn.XLOOKUP(E4132,AF:AF,AG:AG)</f>
        <v>TURISMO EX MAR, S.A. DE C.V.</v>
      </c>
      <c r="S4132" t="str">
        <f>_xlfn.XLOOKUP(E4132,AF:AF,AI:AI)</f>
        <v>Mexico</v>
      </c>
      <c r="T4132">
        <f>WEEKNUM(G4132)</f>
        <v>37</v>
      </c>
      <c r="U4132">
        <f>YEAR(G4132)</f>
        <v>2025</v>
      </c>
      <c r="V4132" s="117">
        <f>IFERROR(Q4132/N4132,"0")</f>
        <v>0</v>
      </c>
    </row>
    <row r="4133" spans="1:22">
      <c r="A4133" t="str">
        <f>_xlfn.XLOOKUP(D4133,BN:BN,BO:BO)</f>
        <v>México</v>
      </c>
      <c r="B4133" t="s">
        <v>25</v>
      </c>
      <c r="C4133">
        <v>658</v>
      </c>
      <c r="D4133" t="str">
        <f>_xlfn.XLOOKUP(C4133,BH:BH,BI:BI)</f>
        <v>DianaM</v>
      </c>
      <c r="E4133">
        <v>27301</v>
      </c>
      <c r="F4133" t="s">
        <v>4553</v>
      </c>
      <c r="G4133" s="63">
        <v>45911</v>
      </c>
      <c r="H4133" s="63">
        <v>45911</v>
      </c>
      <c r="I4133" t="s">
        <v>366</v>
      </c>
      <c r="J4133" t="str">
        <f>_xlfn.XLOOKUP(I4133,AS:AS,AU:AU)</f>
        <v>Vuelos</v>
      </c>
      <c r="K4133" t="s">
        <v>33</v>
      </c>
      <c r="L4133">
        <v>432.16</v>
      </c>
      <c r="M4133">
        <f>L4133*_xlfn.XLOOKUP(K4133,AM:AM,AN:AN)</f>
        <v>371.6576</v>
      </c>
      <c r="N4133">
        <f>L4133*_xlfn.XLOOKUP(K4133,AM:AM,AO:AO)</f>
        <v>432.16</v>
      </c>
      <c r="O4133">
        <v>0</v>
      </c>
      <c r="P4133">
        <f>O4133*_xlfn.XLOOKUP(K4133,AM:AM,AN:AN)</f>
        <v>0</v>
      </c>
      <c r="Q4133">
        <f>O4133*_xlfn.XLOOKUP(K4133,AM:AM,AO:AO)</f>
        <v>0</v>
      </c>
      <c r="R4133" t="str">
        <f>_xlfn.XLOOKUP(E4133,AF:AF,AG:AG)</f>
        <v>TURISMO EX MAR, S.A. DE C.V.</v>
      </c>
      <c r="S4133" t="str">
        <f>_xlfn.XLOOKUP(E4133,AF:AF,AI:AI)</f>
        <v>Mexico</v>
      </c>
      <c r="T4133">
        <f>WEEKNUM(G4133)</f>
        <v>37</v>
      </c>
      <c r="U4133">
        <f>YEAR(G4133)</f>
        <v>2025</v>
      </c>
      <c r="V4133" s="117">
        <f>IFERROR(Q4133/N4133,"0")</f>
        <v>0</v>
      </c>
    </row>
    <row r="4134" spans="1:22">
      <c r="A4134" t="str">
        <f>_xlfn.XLOOKUP(D4134,BN:BN,BO:BO)</f>
        <v>México</v>
      </c>
      <c r="B4134" t="s">
        <v>25</v>
      </c>
      <c r="C4134">
        <v>658</v>
      </c>
      <c r="D4134" t="str">
        <f>_xlfn.XLOOKUP(C4134,BH:BH,BI:BI)</f>
        <v>DianaM</v>
      </c>
      <c r="E4134">
        <v>0</v>
      </c>
      <c r="F4134" t="s">
        <v>1893</v>
      </c>
      <c r="G4134" s="63">
        <v>45911</v>
      </c>
      <c r="H4134" s="63">
        <v>45911</v>
      </c>
      <c r="I4134" t="s">
        <v>396</v>
      </c>
      <c r="J4134" t="str">
        <f>_xlfn.XLOOKUP(I4134,AS:AS,AU:AU)</f>
        <v>Honorarios</v>
      </c>
      <c r="K4134" t="s">
        <v>33</v>
      </c>
      <c r="L4134">
        <v>70</v>
      </c>
      <c r="M4134">
        <f>L4134*_xlfn.XLOOKUP(K4134,AM:AM,AN:AN)</f>
        <v>60.199999999999996</v>
      </c>
      <c r="N4134">
        <f>L4134*_xlfn.XLOOKUP(K4134,AM:AM,AO:AO)</f>
        <v>70</v>
      </c>
      <c r="O4134">
        <v>70</v>
      </c>
      <c r="P4134">
        <f>O4134*_xlfn.XLOOKUP(K4134,AM:AM,AN:AN)</f>
        <v>60.199999999999996</v>
      </c>
      <c r="Q4134">
        <f>O4134*_xlfn.XLOOKUP(K4134,AM:AM,AO:AO)</f>
        <v>70</v>
      </c>
      <c r="R4134" t="str">
        <f>_xlfn.XLOOKUP(E4134,AF:AF,AG:AG)</f>
        <v>FEES</v>
      </c>
      <c r="S4134">
        <f>_xlfn.XLOOKUP(E4134,AF:AF,AI:AI)</f>
        <v>0</v>
      </c>
      <c r="T4134">
        <f>WEEKNUM(G4134)</f>
        <v>37</v>
      </c>
      <c r="U4134">
        <f>YEAR(G4134)</f>
        <v>2025</v>
      </c>
      <c r="V4134" s="117">
        <f>IFERROR(Q4134/N4134,"0")</f>
        <v>1</v>
      </c>
    </row>
    <row r="4135" spans="1:22">
      <c r="A4135" t="str">
        <f>_xlfn.XLOOKUP(D4135,BN:BN,BO:BO)</f>
        <v>México</v>
      </c>
      <c r="B4135" t="s">
        <v>25</v>
      </c>
      <c r="C4135">
        <v>658</v>
      </c>
      <c r="D4135" t="str">
        <f>_xlfn.XLOOKUP(C4135,BH:BH,BI:BI)</f>
        <v>DianaM</v>
      </c>
      <c r="E4135">
        <v>27301</v>
      </c>
      <c r="F4135" t="s">
        <v>4552</v>
      </c>
      <c r="G4135" s="63">
        <v>45904</v>
      </c>
      <c r="H4135" s="63">
        <v>45911</v>
      </c>
      <c r="I4135" t="s">
        <v>366</v>
      </c>
      <c r="J4135" t="str">
        <f>_xlfn.XLOOKUP(I4135,AS:AS,AU:AU)</f>
        <v>Vuelos</v>
      </c>
      <c r="K4135" t="s">
        <v>33</v>
      </c>
      <c r="L4135">
        <v>202.79</v>
      </c>
      <c r="M4135">
        <f>L4135*_xlfn.XLOOKUP(K4135,AM:AM,AN:AN)</f>
        <v>174.39939999999999</v>
      </c>
      <c r="N4135">
        <f>L4135*_xlfn.XLOOKUP(K4135,AM:AM,AO:AO)</f>
        <v>202.79</v>
      </c>
      <c r="O4135">
        <v>0</v>
      </c>
      <c r="P4135">
        <f>O4135*_xlfn.XLOOKUP(K4135,AM:AM,AN:AN)</f>
        <v>0</v>
      </c>
      <c r="Q4135">
        <f>O4135*_xlfn.XLOOKUP(K4135,AM:AM,AO:AO)</f>
        <v>0</v>
      </c>
      <c r="R4135" t="str">
        <f>_xlfn.XLOOKUP(E4135,AF:AF,AG:AG)</f>
        <v>TURISMO EX MAR, S.A. DE C.V.</v>
      </c>
      <c r="S4135" t="str">
        <f>_xlfn.XLOOKUP(E4135,AF:AF,AI:AI)</f>
        <v>Mexico</v>
      </c>
      <c r="T4135">
        <f>WEEKNUM(G4135)</f>
        <v>36</v>
      </c>
      <c r="U4135">
        <f>YEAR(G4135)</f>
        <v>2025</v>
      </c>
      <c r="V4135" s="117">
        <f>IFERROR(Q4135/N4135,"0")</f>
        <v>0</v>
      </c>
    </row>
    <row r="4136" spans="1:22">
      <c r="A4136" t="str">
        <f>_xlfn.XLOOKUP(D4136,BN:BN,BO:BO)</f>
        <v>México</v>
      </c>
      <c r="B4136" t="s">
        <v>25</v>
      </c>
      <c r="C4136">
        <v>658</v>
      </c>
      <c r="D4136" t="str">
        <f>_xlfn.XLOOKUP(C4136,BH:BH,BI:BI)</f>
        <v>DianaM</v>
      </c>
      <c r="E4136">
        <v>27301</v>
      </c>
      <c r="F4136" t="s">
        <v>3755</v>
      </c>
      <c r="G4136" s="63">
        <v>45904</v>
      </c>
      <c r="H4136" s="63">
        <v>45911</v>
      </c>
      <c r="I4136" t="s">
        <v>366</v>
      </c>
      <c r="J4136" t="str">
        <f>_xlfn.XLOOKUP(I4136,AS:AS,AU:AU)</f>
        <v>Vuelos</v>
      </c>
      <c r="K4136" t="s">
        <v>33</v>
      </c>
      <c r="L4136">
        <v>234.76</v>
      </c>
      <c r="M4136">
        <f>L4136*_xlfn.XLOOKUP(K4136,AM:AM,AN:AN)</f>
        <v>201.89359999999999</v>
      </c>
      <c r="N4136">
        <f>L4136*_xlfn.XLOOKUP(K4136,AM:AM,AO:AO)</f>
        <v>234.76</v>
      </c>
      <c r="O4136">
        <v>0</v>
      </c>
      <c r="P4136">
        <f>O4136*_xlfn.XLOOKUP(K4136,AM:AM,AN:AN)</f>
        <v>0</v>
      </c>
      <c r="Q4136">
        <f>O4136*_xlfn.XLOOKUP(K4136,AM:AM,AO:AO)</f>
        <v>0</v>
      </c>
      <c r="R4136" t="str">
        <f>_xlfn.XLOOKUP(E4136,AF:AF,AG:AG)</f>
        <v>TURISMO EX MAR, S.A. DE C.V.</v>
      </c>
      <c r="S4136" t="str">
        <f>_xlfn.XLOOKUP(E4136,AF:AF,AI:AI)</f>
        <v>Mexico</v>
      </c>
      <c r="T4136">
        <f>WEEKNUM(G4136)</f>
        <v>36</v>
      </c>
      <c r="U4136">
        <f>YEAR(G4136)</f>
        <v>2025</v>
      </c>
      <c r="V4136" s="117">
        <f>IFERROR(Q4136/N4136,"0")</f>
        <v>0</v>
      </c>
    </row>
    <row r="4137" spans="1:22">
      <c r="A4137" t="str">
        <f>_xlfn.XLOOKUP(D4137,BN:BN,BO:BO)</f>
        <v>México</v>
      </c>
      <c r="B4137" t="s">
        <v>25</v>
      </c>
      <c r="C4137">
        <v>658</v>
      </c>
      <c r="D4137" t="str">
        <f>_xlfn.XLOOKUP(C4137,BH:BH,BI:BI)</f>
        <v>DianaM</v>
      </c>
      <c r="E4137">
        <v>0</v>
      </c>
      <c r="F4137" t="s">
        <v>4554</v>
      </c>
      <c r="G4137" s="63">
        <v>45904</v>
      </c>
      <c r="H4137" s="63">
        <v>45911</v>
      </c>
      <c r="I4137" t="s">
        <v>396</v>
      </c>
      <c r="J4137" t="str">
        <f>_xlfn.XLOOKUP(I4137,AS:AS,AU:AU)</f>
        <v>Honorarios</v>
      </c>
      <c r="K4137" t="s">
        <v>33</v>
      </c>
      <c r="L4137">
        <v>35</v>
      </c>
      <c r="M4137">
        <f>L4137*_xlfn.XLOOKUP(K4137,AM:AM,AN:AN)</f>
        <v>30.099999999999998</v>
      </c>
      <c r="N4137">
        <f>L4137*_xlfn.XLOOKUP(K4137,AM:AM,AO:AO)</f>
        <v>35</v>
      </c>
      <c r="O4137">
        <v>35</v>
      </c>
      <c r="P4137">
        <f>O4137*_xlfn.XLOOKUP(K4137,AM:AM,AN:AN)</f>
        <v>30.099999999999998</v>
      </c>
      <c r="Q4137">
        <f>O4137*_xlfn.XLOOKUP(K4137,AM:AM,AO:AO)</f>
        <v>35</v>
      </c>
      <c r="R4137" t="str">
        <f>_xlfn.XLOOKUP(E4137,AF:AF,AG:AG)</f>
        <v>FEES</v>
      </c>
      <c r="S4137">
        <f>_xlfn.XLOOKUP(E4137,AF:AF,AI:AI)</f>
        <v>0</v>
      </c>
      <c r="T4137">
        <f>WEEKNUM(G4137)</f>
        <v>36</v>
      </c>
      <c r="U4137">
        <f>YEAR(G4137)</f>
        <v>2025</v>
      </c>
      <c r="V4137" s="117">
        <f>IFERROR(Q4137/N4137,"0")</f>
        <v>1</v>
      </c>
    </row>
    <row r="4138" spans="1:22">
      <c r="A4138" t="str">
        <f>_xlfn.XLOOKUP(D4138,BN:BN,BO:BO)</f>
        <v>México</v>
      </c>
      <c r="B4138" t="s">
        <v>25</v>
      </c>
      <c r="C4138">
        <v>658</v>
      </c>
      <c r="D4138" t="str">
        <f>_xlfn.XLOOKUP(C4138,BH:BH,BI:BI)</f>
        <v>DianaM</v>
      </c>
      <c r="E4138">
        <v>27301</v>
      </c>
      <c r="F4138" t="s">
        <v>3755</v>
      </c>
      <c r="G4138" s="63">
        <v>45904</v>
      </c>
      <c r="H4138" s="63">
        <v>45911</v>
      </c>
      <c r="I4138" t="s">
        <v>366</v>
      </c>
      <c r="J4138" t="str">
        <f>_xlfn.XLOOKUP(I4138,AS:AS,AU:AU)</f>
        <v>Vuelos</v>
      </c>
      <c r="K4138" t="s">
        <v>33</v>
      </c>
      <c r="L4138">
        <v>217.02</v>
      </c>
      <c r="M4138">
        <f>L4138*_xlfn.XLOOKUP(K4138,AM:AM,AN:AN)</f>
        <v>186.63720000000001</v>
      </c>
      <c r="N4138">
        <f>L4138*_xlfn.XLOOKUP(K4138,AM:AM,AO:AO)</f>
        <v>217.02</v>
      </c>
      <c r="O4138">
        <v>0</v>
      </c>
      <c r="P4138">
        <f>O4138*_xlfn.XLOOKUP(K4138,AM:AM,AN:AN)</f>
        <v>0</v>
      </c>
      <c r="Q4138">
        <f>O4138*_xlfn.XLOOKUP(K4138,AM:AM,AO:AO)</f>
        <v>0</v>
      </c>
      <c r="R4138" t="str">
        <f>_xlfn.XLOOKUP(E4138,AF:AF,AG:AG)</f>
        <v>TURISMO EX MAR, S.A. DE C.V.</v>
      </c>
      <c r="S4138" t="str">
        <f>_xlfn.XLOOKUP(E4138,AF:AF,AI:AI)</f>
        <v>Mexico</v>
      </c>
      <c r="T4138">
        <f>WEEKNUM(G4138)</f>
        <v>36</v>
      </c>
      <c r="U4138">
        <f>YEAR(G4138)</f>
        <v>2025</v>
      </c>
      <c r="V4138" s="117">
        <f>IFERROR(Q4138/N4138,"0")</f>
        <v>0</v>
      </c>
    </row>
    <row r="4139" spans="1:22">
      <c r="A4139" t="str">
        <f>_xlfn.XLOOKUP(D4139,BN:BN,BO:BO)</f>
        <v>México</v>
      </c>
      <c r="B4139" t="s">
        <v>25</v>
      </c>
      <c r="C4139">
        <v>658</v>
      </c>
      <c r="D4139" t="str">
        <f>_xlfn.XLOOKUP(C4139,BH:BH,BI:BI)</f>
        <v>DianaM</v>
      </c>
      <c r="E4139">
        <v>27301</v>
      </c>
      <c r="F4139" t="s">
        <v>4555</v>
      </c>
      <c r="G4139" s="63">
        <v>45904</v>
      </c>
      <c r="H4139" s="63">
        <v>45911</v>
      </c>
      <c r="I4139" t="s">
        <v>366</v>
      </c>
      <c r="J4139" t="str">
        <f>_xlfn.XLOOKUP(I4139,AS:AS,AU:AU)</f>
        <v>Vuelos</v>
      </c>
      <c r="K4139" t="s">
        <v>33</v>
      </c>
      <c r="L4139">
        <v>217.02</v>
      </c>
      <c r="M4139">
        <f>L4139*_xlfn.XLOOKUP(K4139,AM:AM,AN:AN)</f>
        <v>186.63720000000001</v>
      </c>
      <c r="N4139">
        <f>L4139*_xlfn.XLOOKUP(K4139,AM:AM,AO:AO)</f>
        <v>217.02</v>
      </c>
      <c r="O4139">
        <v>0</v>
      </c>
      <c r="P4139">
        <f>O4139*_xlfn.XLOOKUP(K4139,AM:AM,AN:AN)</f>
        <v>0</v>
      </c>
      <c r="Q4139">
        <f>O4139*_xlfn.XLOOKUP(K4139,AM:AM,AO:AO)</f>
        <v>0</v>
      </c>
      <c r="R4139" t="str">
        <f>_xlfn.XLOOKUP(E4139,AF:AF,AG:AG)</f>
        <v>TURISMO EX MAR, S.A. DE C.V.</v>
      </c>
      <c r="S4139" t="str">
        <f>_xlfn.XLOOKUP(E4139,AF:AF,AI:AI)</f>
        <v>Mexico</v>
      </c>
      <c r="T4139">
        <f>WEEKNUM(G4139)</f>
        <v>36</v>
      </c>
      <c r="U4139">
        <f>YEAR(G4139)</f>
        <v>2025</v>
      </c>
      <c r="V4139" s="117">
        <f>IFERROR(Q4139/N4139,"0")</f>
        <v>0</v>
      </c>
    </row>
    <row r="4140" spans="1:22">
      <c r="A4140" t="str">
        <f>_xlfn.XLOOKUP(D4140,BN:BN,BO:BO)</f>
        <v>México</v>
      </c>
      <c r="B4140" t="s">
        <v>25</v>
      </c>
      <c r="C4140">
        <v>658</v>
      </c>
      <c r="D4140" t="str">
        <f>_xlfn.XLOOKUP(C4140,BH:BH,BI:BI)</f>
        <v>DianaM</v>
      </c>
      <c r="E4140">
        <v>27301</v>
      </c>
      <c r="F4140" t="s">
        <v>3752</v>
      </c>
      <c r="G4140" s="63">
        <v>45904</v>
      </c>
      <c r="H4140" s="63">
        <v>45911</v>
      </c>
      <c r="I4140" t="s">
        <v>366</v>
      </c>
      <c r="J4140" t="str">
        <f>_xlfn.XLOOKUP(I4140,AS:AS,AU:AU)</f>
        <v>Vuelos</v>
      </c>
      <c r="K4140" t="s">
        <v>33</v>
      </c>
      <c r="L4140">
        <v>187.98</v>
      </c>
      <c r="M4140">
        <f>L4140*_xlfn.XLOOKUP(K4140,AM:AM,AN:AN)</f>
        <v>161.66279999999998</v>
      </c>
      <c r="N4140">
        <f>L4140*_xlfn.XLOOKUP(K4140,AM:AM,AO:AO)</f>
        <v>187.98</v>
      </c>
      <c r="O4140">
        <v>0</v>
      </c>
      <c r="P4140">
        <f>O4140*_xlfn.XLOOKUP(K4140,AM:AM,AN:AN)</f>
        <v>0</v>
      </c>
      <c r="Q4140">
        <f>O4140*_xlfn.XLOOKUP(K4140,AM:AM,AO:AO)</f>
        <v>0</v>
      </c>
      <c r="R4140" t="str">
        <f>_xlfn.XLOOKUP(E4140,AF:AF,AG:AG)</f>
        <v>TURISMO EX MAR, S.A. DE C.V.</v>
      </c>
      <c r="S4140" t="str">
        <f>_xlfn.XLOOKUP(E4140,AF:AF,AI:AI)</f>
        <v>Mexico</v>
      </c>
      <c r="T4140">
        <f>WEEKNUM(G4140)</f>
        <v>36</v>
      </c>
      <c r="U4140">
        <f>YEAR(G4140)</f>
        <v>2025</v>
      </c>
      <c r="V4140" s="117">
        <f>IFERROR(Q4140/N4140,"0")</f>
        <v>0</v>
      </c>
    </row>
    <row r="4141" spans="1:22">
      <c r="A4141" t="str">
        <f>_xlfn.XLOOKUP(D4141,BN:BN,BO:BO)</f>
        <v>México</v>
      </c>
      <c r="B4141" t="s">
        <v>25</v>
      </c>
      <c r="C4141">
        <v>658</v>
      </c>
      <c r="D4141" t="str">
        <f>_xlfn.XLOOKUP(C4141,BH:BH,BI:BI)</f>
        <v>DianaM</v>
      </c>
      <c r="E4141">
        <v>0</v>
      </c>
      <c r="F4141" t="s">
        <v>4556</v>
      </c>
      <c r="G4141" s="63">
        <v>45904</v>
      </c>
      <c r="H4141" s="63">
        <v>45911</v>
      </c>
      <c r="I4141" t="s">
        <v>396</v>
      </c>
      <c r="J4141" t="str">
        <f>_xlfn.XLOOKUP(I4141,AS:AS,AU:AU)</f>
        <v>Honorarios</v>
      </c>
      <c r="K4141" t="s">
        <v>33</v>
      </c>
      <c r="L4141">
        <v>35</v>
      </c>
      <c r="M4141">
        <f>L4141*_xlfn.XLOOKUP(K4141,AM:AM,AN:AN)</f>
        <v>30.099999999999998</v>
      </c>
      <c r="N4141">
        <f>L4141*_xlfn.XLOOKUP(K4141,AM:AM,AO:AO)</f>
        <v>35</v>
      </c>
      <c r="O4141">
        <v>35</v>
      </c>
      <c r="P4141">
        <f>O4141*_xlfn.XLOOKUP(K4141,AM:AM,AN:AN)</f>
        <v>30.099999999999998</v>
      </c>
      <c r="Q4141">
        <f>O4141*_xlfn.XLOOKUP(K4141,AM:AM,AO:AO)</f>
        <v>35</v>
      </c>
      <c r="R4141" t="str">
        <f>_xlfn.XLOOKUP(E4141,AF:AF,AG:AG)</f>
        <v>FEES</v>
      </c>
      <c r="S4141">
        <f>_xlfn.XLOOKUP(E4141,AF:AF,AI:AI)</f>
        <v>0</v>
      </c>
      <c r="T4141">
        <f>WEEKNUM(G4141)</f>
        <v>36</v>
      </c>
      <c r="U4141">
        <f>YEAR(G4141)</f>
        <v>2025</v>
      </c>
      <c r="V4141" s="117">
        <f>IFERROR(Q4141/N4141,"0")</f>
        <v>1</v>
      </c>
    </row>
    <row r="4142" spans="1:22">
      <c r="A4142" t="e">
        <f>_xlfn.XLOOKUP(D4142,BN:BN,BO:BO)</f>
        <v>#N/A</v>
      </c>
      <c r="B4142" t="s">
        <v>25</v>
      </c>
      <c r="C4142">
        <v>659</v>
      </c>
      <c r="D4142" t="e">
        <f>_xlfn.XLOOKUP(C4142,BH:BH,BI:BI)</f>
        <v>#N/A</v>
      </c>
      <c r="E4142">
        <v>25188</v>
      </c>
      <c r="F4142" t="s">
        <v>4557</v>
      </c>
      <c r="G4142" s="63">
        <v>45919</v>
      </c>
      <c r="H4142" s="63">
        <v>45923</v>
      </c>
      <c r="I4142" t="s">
        <v>364</v>
      </c>
      <c r="J4142" t="str">
        <f>_xlfn.XLOOKUP(I4142,AS:AS,AU:AU)</f>
        <v>DMC</v>
      </c>
      <c r="K4142" t="s">
        <v>33</v>
      </c>
      <c r="L4142">
        <v>0</v>
      </c>
      <c r="M4142">
        <f>L4142*_xlfn.XLOOKUP(K4142,AM:AM,AN:AN)</f>
        <v>0</v>
      </c>
      <c r="N4142">
        <f>L4142*_xlfn.XLOOKUP(K4142,AM:AM,AO:AO)</f>
        <v>0</v>
      </c>
      <c r="O4142">
        <v>0</v>
      </c>
      <c r="P4142">
        <f>O4142*_xlfn.XLOOKUP(K4142,AM:AM,AN:AN)</f>
        <v>0</v>
      </c>
      <c r="Q4142">
        <f>O4142*_xlfn.XLOOKUP(K4142,AM:AM,AO:AO)</f>
        <v>0</v>
      </c>
      <c r="R4142" t="str">
        <f>_xlfn.XLOOKUP(E4142,AF:AF,AG:AG)</f>
        <v>TRAILS OF INDOCHINA</v>
      </c>
      <c r="S4142" t="str">
        <f>_xlfn.XLOOKUP(E4142,AF:AF,AI:AI)</f>
        <v>Vietnam</v>
      </c>
      <c r="T4142">
        <f>WEEKNUM(G4142)</f>
        <v>38</v>
      </c>
      <c r="U4142">
        <f>YEAR(G4142)</f>
        <v>2025</v>
      </c>
      <c r="V4142" s="117" t="str">
        <f>IFERROR(Q4142/N4142,"0")</f>
        <v>0</v>
      </c>
    </row>
    <row r="4143" spans="1:22">
      <c r="A4143" t="str">
        <f>_xlfn.XLOOKUP(D4143,BN:BN,BO:BO)</f>
        <v>México</v>
      </c>
      <c r="B4143" t="s">
        <v>25</v>
      </c>
      <c r="C4143">
        <v>660</v>
      </c>
      <c r="D4143" t="str">
        <f>_xlfn.XLOOKUP(C4143,BH:BH,BI:BI)</f>
        <v>ManonR</v>
      </c>
      <c r="E4143">
        <v>24894</v>
      </c>
      <c r="F4143" t="s">
        <v>4558</v>
      </c>
      <c r="G4143" s="63">
        <v>45878</v>
      </c>
      <c r="H4143" s="63">
        <v>45884</v>
      </c>
      <c r="I4143" t="s">
        <v>427</v>
      </c>
      <c r="J4143" t="str">
        <f>_xlfn.XLOOKUP(I4143,AS:AS,AU:AU)</f>
        <v>Otros</v>
      </c>
      <c r="K4143" t="s">
        <v>33</v>
      </c>
      <c r="L4143">
        <v>20000</v>
      </c>
      <c r="M4143">
        <f>L4143*_xlfn.XLOOKUP(K4143,AM:AM,AN:AN)</f>
        <v>17200</v>
      </c>
      <c r="N4143">
        <f>L4143*_xlfn.XLOOKUP(K4143,AM:AM,AO:AO)</f>
        <v>20000</v>
      </c>
      <c r="O4143">
        <v>1500</v>
      </c>
      <c r="P4143">
        <f>O4143*_xlfn.XLOOKUP(K4143,AM:AM,AN:AN)</f>
        <v>1290</v>
      </c>
      <c r="Q4143">
        <f>O4143*_xlfn.XLOOKUP(K4143,AM:AM,AO:AO)</f>
        <v>1500</v>
      </c>
      <c r="R4143" t="str">
        <f>_xlfn.XLOOKUP(E4143,AF:AF,AG:AG)</f>
        <v>DAWE YACHTS</v>
      </c>
      <c r="S4143" t="str">
        <f>_xlfn.XLOOKUP(E4143,AF:AF,AI:AI)</f>
        <v>Argentina</v>
      </c>
      <c r="T4143">
        <f>WEEKNUM(G4143)</f>
        <v>32</v>
      </c>
      <c r="U4143">
        <f>YEAR(G4143)</f>
        <v>2025</v>
      </c>
      <c r="V4143" s="117">
        <f>IFERROR(Q4143/N4143,"0")</f>
        <v>7.4999999999999997E-2</v>
      </c>
    </row>
    <row r="4144" spans="1:22">
      <c r="A4144" t="str">
        <f>_xlfn.XLOOKUP(D4144,BN:BN,BO:BO)</f>
        <v>México</v>
      </c>
      <c r="B4144" t="s">
        <v>25</v>
      </c>
      <c r="C4144">
        <v>661</v>
      </c>
      <c r="D4144" t="str">
        <f>_xlfn.XLOOKUP(C4144,BH:BH,BI:BI)</f>
        <v>MinervaH</v>
      </c>
      <c r="E4144">
        <v>27721</v>
      </c>
      <c r="F4144" t="s">
        <v>4559</v>
      </c>
      <c r="G4144" s="63">
        <v>45919</v>
      </c>
      <c r="H4144" s="63">
        <v>45921</v>
      </c>
      <c r="I4144" t="s">
        <v>366</v>
      </c>
      <c r="J4144" t="str">
        <f>_xlfn.XLOOKUP(I4144,AS:AS,AU:AU)</f>
        <v>Vuelos</v>
      </c>
      <c r="K4144" t="s">
        <v>30</v>
      </c>
      <c r="L4144">
        <v>4552</v>
      </c>
      <c r="M4144">
        <f>L4144*_xlfn.XLOOKUP(K4144,AM:AM,AN:AN)</f>
        <v>218.49600000000001</v>
      </c>
      <c r="N4144">
        <f>L4144*_xlfn.XLOOKUP(K4144,AM:AM,AO:AO)</f>
        <v>254.91200000000001</v>
      </c>
      <c r="O4144">
        <v>0</v>
      </c>
      <c r="P4144">
        <f>O4144*_xlfn.XLOOKUP(K4144,AM:AM,AN:AN)</f>
        <v>0</v>
      </c>
      <c r="Q4144">
        <f>O4144*_xlfn.XLOOKUP(K4144,AM:AM,AO:AO)</f>
        <v>0</v>
      </c>
      <c r="R4144" t="str">
        <f>_xlfn.XLOOKUP(E4144,AF:AF,AG:AG)</f>
        <v>TURISMO EXMAR</v>
      </c>
      <c r="S4144" t="str">
        <f>_xlfn.XLOOKUP(E4144,AF:AF,AI:AI)</f>
        <v>Mexico</v>
      </c>
      <c r="T4144">
        <f>WEEKNUM(G4144)</f>
        <v>38</v>
      </c>
      <c r="U4144">
        <f>YEAR(G4144)</f>
        <v>2025</v>
      </c>
      <c r="V4144" s="117">
        <f>IFERROR(Q4144/N4144,"0")</f>
        <v>0</v>
      </c>
    </row>
    <row r="4145" spans="1:22">
      <c r="A4145" t="str">
        <f>_xlfn.XLOOKUP(D4145,BN:BN,BO:BO)</f>
        <v>México</v>
      </c>
      <c r="B4145" t="s">
        <v>25</v>
      </c>
      <c r="C4145">
        <v>661</v>
      </c>
      <c r="D4145" t="str">
        <f>_xlfn.XLOOKUP(C4145,BH:BH,BI:BI)</f>
        <v>MinervaH</v>
      </c>
      <c r="E4145">
        <v>27721</v>
      </c>
      <c r="F4145" t="s">
        <v>4560</v>
      </c>
      <c r="G4145" s="63">
        <v>45919</v>
      </c>
      <c r="H4145" s="63">
        <v>45921</v>
      </c>
      <c r="I4145" t="s">
        <v>366</v>
      </c>
      <c r="J4145" t="str">
        <f>_xlfn.XLOOKUP(I4145,AS:AS,AU:AU)</f>
        <v>Vuelos</v>
      </c>
      <c r="K4145" t="s">
        <v>30</v>
      </c>
      <c r="L4145">
        <v>4552</v>
      </c>
      <c r="M4145">
        <f>L4145*_xlfn.XLOOKUP(K4145,AM:AM,AN:AN)</f>
        <v>218.49600000000001</v>
      </c>
      <c r="N4145">
        <f>L4145*_xlfn.XLOOKUP(K4145,AM:AM,AO:AO)</f>
        <v>254.91200000000001</v>
      </c>
      <c r="O4145">
        <v>0</v>
      </c>
      <c r="P4145">
        <f>O4145*_xlfn.XLOOKUP(K4145,AM:AM,AN:AN)</f>
        <v>0</v>
      </c>
      <c r="Q4145">
        <f>O4145*_xlfn.XLOOKUP(K4145,AM:AM,AO:AO)</f>
        <v>0</v>
      </c>
      <c r="R4145" t="str">
        <f>_xlfn.XLOOKUP(E4145,AF:AF,AG:AG)</f>
        <v>TURISMO EXMAR</v>
      </c>
      <c r="S4145" t="str">
        <f>_xlfn.XLOOKUP(E4145,AF:AF,AI:AI)</f>
        <v>Mexico</v>
      </c>
      <c r="T4145">
        <f>WEEKNUM(G4145)</f>
        <v>38</v>
      </c>
      <c r="U4145">
        <f>YEAR(G4145)</f>
        <v>2025</v>
      </c>
      <c r="V4145" s="117">
        <f>IFERROR(Q4145/N4145,"0")</f>
        <v>0</v>
      </c>
    </row>
    <row r="4146" spans="1:22">
      <c r="A4146" t="str">
        <f>_xlfn.XLOOKUP(D4146,BN:BN,BO:BO)</f>
        <v>México</v>
      </c>
      <c r="B4146" t="s">
        <v>25</v>
      </c>
      <c r="C4146">
        <v>661</v>
      </c>
      <c r="D4146" t="str">
        <f>_xlfn.XLOOKUP(C4146,BH:BH,BI:BI)</f>
        <v>MinervaH</v>
      </c>
      <c r="E4146">
        <v>27721</v>
      </c>
      <c r="F4146" t="s">
        <v>4561</v>
      </c>
      <c r="G4146" s="63">
        <v>45919</v>
      </c>
      <c r="H4146" s="63">
        <v>45921</v>
      </c>
      <c r="I4146" t="s">
        <v>366</v>
      </c>
      <c r="J4146" t="str">
        <f>_xlfn.XLOOKUP(I4146,AS:AS,AU:AU)</f>
        <v>Vuelos</v>
      </c>
      <c r="K4146" t="s">
        <v>30</v>
      </c>
      <c r="L4146">
        <v>500</v>
      </c>
      <c r="M4146">
        <f>L4146*_xlfn.XLOOKUP(K4146,AM:AM,AN:AN)</f>
        <v>24</v>
      </c>
      <c r="N4146">
        <f>L4146*_xlfn.XLOOKUP(K4146,AM:AM,AO:AO)</f>
        <v>28</v>
      </c>
      <c r="O4146">
        <v>0</v>
      </c>
      <c r="P4146">
        <f>O4146*_xlfn.XLOOKUP(K4146,AM:AM,AN:AN)</f>
        <v>0</v>
      </c>
      <c r="Q4146">
        <f>O4146*_xlfn.XLOOKUP(K4146,AM:AM,AO:AO)</f>
        <v>0</v>
      </c>
      <c r="R4146" t="str">
        <f>_xlfn.XLOOKUP(E4146,AF:AF,AG:AG)</f>
        <v>TURISMO EXMAR</v>
      </c>
      <c r="S4146" t="str">
        <f>_xlfn.XLOOKUP(E4146,AF:AF,AI:AI)</f>
        <v>Mexico</v>
      </c>
      <c r="T4146">
        <f>WEEKNUM(G4146)</f>
        <v>38</v>
      </c>
      <c r="U4146">
        <f>YEAR(G4146)</f>
        <v>2025</v>
      </c>
      <c r="V4146" s="117">
        <f>IFERROR(Q4146/N4146,"0")</f>
        <v>0</v>
      </c>
    </row>
    <row r="4147" spans="1:22">
      <c r="A4147" t="str">
        <f>_xlfn.XLOOKUP(D4147,BN:BN,BO:BO)</f>
        <v>México</v>
      </c>
      <c r="B4147" t="s">
        <v>25</v>
      </c>
      <c r="C4147">
        <v>661</v>
      </c>
      <c r="D4147" t="str">
        <f>_xlfn.XLOOKUP(C4147,BH:BH,BI:BI)</f>
        <v>MinervaH</v>
      </c>
      <c r="E4147">
        <v>27721</v>
      </c>
      <c r="F4147" t="s">
        <v>4562</v>
      </c>
      <c r="G4147" s="63">
        <v>45919</v>
      </c>
      <c r="H4147" s="63">
        <v>45921</v>
      </c>
      <c r="I4147" t="s">
        <v>366</v>
      </c>
      <c r="J4147" t="str">
        <f>_xlfn.XLOOKUP(I4147,AS:AS,AU:AU)</f>
        <v>Vuelos</v>
      </c>
      <c r="K4147" t="s">
        <v>30</v>
      </c>
      <c r="L4147">
        <v>500</v>
      </c>
      <c r="M4147">
        <f>L4147*_xlfn.XLOOKUP(K4147,AM:AM,AN:AN)</f>
        <v>24</v>
      </c>
      <c r="N4147">
        <f>L4147*_xlfn.XLOOKUP(K4147,AM:AM,AO:AO)</f>
        <v>28</v>
      </c>
      <c r="O4147">
        <v>0</v>
      </c>
      <c r="P4147">
        <f>O4147*_xlfn.XLOOKUP(K4147,AM:AM,AN:AN)</f>
        <v>0</v>
      </c>
      <c r="Q4147">
        <f>O4147*_xlfn.XLOOKUP(K4147,AM:AM,AO:AO)</f>
        <v>0</v>
      </c>
      <c r="R4147" t="str">
        <f>_xlfn.XLOOKUP(E4147,AF:AF,AG:AG)</f>
        <v>TURISMO EXMAR</v>
      </c>
      <c r="S4147" t="str">
        <f>_xlfn.XLOOKUP(E4147,AF:AF,AI:AI)</f>
        <v>Mexico</v>
      </c>
      <c r="T4147">
        <f>WEEKNUM(G4147)</f>
        <v>38</v>
      </c>
      <c r="U4147">
        <f>YEAR(G4147)</f>
        <v>2025</v>
      </c>
      <c r="V4147" s="117">
        <f>IFERROR(Q4147/N4147,"0")</f>
        <v>0</v>
      </c>
    </row>
    <row r="4148" spans="1:22">
      <c r="A4148" t="str">
        <f>_xlfn.XLOOKUP(D4148,BN:BN,BO:BO)</f>
        <v>México</v>
      </c>
      <c r="B4148" t="s">
        <v>25</v>
      </c>
      <c r="C4148">
        <v>661</v>
      </c>
      <c r="D4148" t="str">
        <f>_xlfn.XLOOKUP(C4148,BH:BH,BI:BI)</f>
        <v>MinervaH</v>
      </c>
      <c r="E4148">
        <v>0</v>
      </c>
      <c r="F4148" t="s">
        <v>4563</v>
      </c>
      <c r="G4148" s="63">
        <v>45919</v>
      </c>
      <c r="H4148" s="63">
        <v>45921</v>
      </c>
      <c r="I4148" t="s">
        <v>396</v>
      </c>
      <c r="J4148" t="str">
        <f>_xlfn.XLOOKUP(I4148,AS:AS,AU:AU)</f>
        <v>Honorarios</v>
      </c>
      <c r="K4148" t="s">
        <v>30</v>
      </c>
      <c r="L4148">
        <v>1330</v>
      </c>
      <c r="M4148">
        <f>L4148*_xlfn.XLOOKUP(K4148,AM:AM,AN:AN)</f>
        <v>63.84</v>
      </c>
      <c r="N4148">
        <f>L4148*_xlfn.XLOOKUP(K4148,AM:AM,AO:AO)</f>
        <v>74.48</v>
      </c>
      <c r="O4148">
        <v>490</v>
      </c>
      <c r="P4148">
        <f>O4148*_xlfn.XLOOKUP(K4148,AM:AM,AN:AN)</f>
        <v>23.52</v>
      </c>
      <c r="Q4148">
        <f>O4148*_xlfn.XLOOKUP(K4148,AM:AM,AO:AO)</f>
        <v>27.44</v>
      </c>
      <c r="R4148" t="str">
        <f>_xlfn.XLOOKUP(E4148,AF:AF,AG:AG)</f>
        <v>FEES</v>
      </c>
      <c r="S4148">
        <f>_xlfn.XLOOKUP(E4148,AF:AF,AI:AI)</f>
        <v>0</v>
      </c>
      <c r="T4148">
        <f>WEEKNUM(G4148)</f>
        <v>38</v>
      </c>
      <c r="U4148">
        <f>YEAR(G4148)</f>
        <v>2025</v>
      </c>
      <c r="V4148" s="117">
        <f>IFERROR(Q4148/N4148,"0")</f>
        <v>0.36842105263157893</v>
      </c>
    </row>
    <row r="4149" spans="1:22">
      <c r="A4149" t="str">
        <f>_xlfn.XLOOKUP(D4149,BN:BN,BO:BO)</f>
        <v>México</v>
      </c>
      <c r="B4149" t="s">
        <v>25</v>
      </c>
      <c r="C4149">
        <v>662</v>
      </c>
      <c r="D4149" t="str">
        <f>_xlfn.XLOOKUP(C4149,BH:BH,BI:BI)</f>
        <v>MinervaH</v>
      </c>
      <c r="E4149">
        <v>27721</v>
      </c>
      <c r="F4149" t="s">
        <v>4564</v>
      </c>
      <c r="G4149" s="63">
        <v>45919</v>
      </c>
      <c r="H4149" s="63">
        <v>45921</v>
      </c>
      <c r="I4149" t="s">
        <v>366</v>
      </c>
      <c r="J4149" t="str">
        <f>_xlfn.XLOOKUP(I4149,AS:AS,AU:AU)</f>
        <v>Vuelos</v>
      </c>
      <c r="K4149" t="s">
        <v>30</v>
      </c>
      <c r="L4149">
        <v>5283</v>
      </c>
      <c r="M4149">
        <f>L4149*_xlfn.XLOOKUP(K4149,AM:AM,AN:AN)</f>
        <v>253.584</v>
      </c>
      <c r="N4149">
        <f>L4149*_xlfn.XLOOKUP(K4149,AM:AM,AO:AO)</f>
        <v>295.84800000000001</v>
      </c>
      <c r="O4149">
        <v>0</v>
      </c>
      <c r="P4149">
        <f>O4149*_xlfn.XLOOKUP(K4149,AM:AM,AN:AN)</f>
        <v>0</v>
      </c>
      <c r="Q4149">
        <f>O4149*_xlfn.XLOOKUP(K4149,AM:AM,AO:AO)</f>
        <v>0</v>
      </c>
      <c r="R4149" t="str">
        <f>_xlfn.XLOOKUP(E4149,AF:AF,AG:AG)</f>
        <v>TURISMO EXMAR</v>
      </c>
      <c r="S4149" t="str">
        <f>_xlfn.XLOOKUP(E4149,AF:AF,AI:AI)</f>
        <v>Mexico</v>
      </c>
      <c r="T4149">
        <f>WEEKNUM(G4149)</f>
        <v>38</v>
      </c>
      <c r="U4149">
        <f>YEAR(G4149)</f>
        <v>2025</v>
      </c>
      <c r="V4149" s="117">
        <f>IFERROR(Q4149/N4149,"0")</f>
        <v>0</v>
      </c>
    </row>
    <row r="4150" spans="1:22">
      <c r="A4150" t="str">
        <f>_xlfn.XLOOKUP(D4150,BN:BN,BO:BO)</f>
        <v>México</v>
      </c>
      <c r="B4150" t="s">
        <v>25</v>
      </c>
      <c r="C4150">
        <v>662</v>
      </c>
      <c r="D4150" t="str">
        <f>_xlfn.XLOOKUP(C4150,BH:BH,BI:BI)</f>
        <v>MinervaH</v>
      </c>
      <c r="E4150">
        <v>27721</v>
      </c>
      <c r="F4150" t="s">
        <v>4560</v>
      </c>
      <c r="G4150" s="63">
        <v>45919</v>
      </c>
      <c r="H4150" s="63">
        <v>45921</v>
      </c>
      <c r="I4150" t="s">
        <v>366</v>
      </c>
      <c r="J4150" t="str">
        <f>_xlfn.XLOOKUP(I4150,AS:AS,AU:AU)</f>
        <v>Vuelos</v>
      </c>
      <c r="K4150" t="s">
        <v>30</v>
      </c>
      <c r="L4150">
        <v>5283</v>
      </c>
      <c r="M4150">
        <f>L4150*_xlfn.XLOOKUP(K4150,AM:AM,AN:AN)</f>
        <v>253.584</v>
      </c>
      <c r="N4150">
        <f>L4150*_xlfn.XLOOKUP(K4150,AM:AM,AO:AO)</f>
        <v>295.84800000000001</v>
      </c>
      <c r="O4150">
        <v>0</v>
      </c>
      <c r="P4150">
        <f>O4150*_xlfn.XLOOKUP(K4150,AM:AM,AN:AN)</f>
        <v>0</v>
      </c>
      <c r="Q4150">
        <f>O4150*_xlfn.XLOOKUP(K4150,AM:AM,AO:AO)</f>
        <v>0</v>
      </c>
      <c r="R4150" t="str">
        <f>_xlfn.XLOOKUP(E4150,AF:AF,AG:AG)</f>
        <v>TURISMO EXMAR</v>
      </c>
      <c r="S4150" t="str">
        <f>_xlfn.XLOOKUP(E4150,AF:AF,AI:AI)</f>
        <v>Mexico</v>
      </c>
      <c r="T4150">
        <f>WEEKNUM(G4150)</f>
        <v>38</v>
      </c>
      <c r="U4150">
        <f>YEAR(G4150)</f>
        <v>2025</v>
      </c>
      <c r="V4150" s="117">
        <f>IFERROR(Q4150/N4150,"0")</f>
        <v>0</v>
      </c>
    </row>
    <row r="4151" spans="1:22">
      <c r="A4151" t="str">
        <f>_xlfn.XLOOKUP(D4151,BN:BN,BO:BO)</f>
        <v>México</v>
      </c>
      <c r="B4151" t="s">
        <v>25</v>
      </c>
      <c r="C4151">
        <v>662</v>
      </c>
      <c r="D4151" t="str">
        <f>_xlfn.XLOOKUP(C4151,BH:BH,BI:BI)</f>
        <v>MinervaH</v>
      </c>
      <c r="E4151">
        <v>27721</v>
      </c>
      <c r="F4151" t="s">
        <v>4561</v>
      </c>
      <c r="G4151" s="63">
        <v>45919</v>
      </c>
      <c r="H4151" s="63">
        <v>45921</v>
      </c>
      <c r="I4151" t="s">
        <v>366</v>
      </c>
      <c r="J4151" t="str">
        <f>_xlfn.XLOOKUP(I4151,AS:AS,AU:AU)</f>
        <v>Vuelos</v>
      </c>
      <c r="K4151" t="s">
        <v>30</v>
      </c>
      <c r="L4151">
        <v>600</v>
      </c>
      <c r="M4151">
        <f>L4151*_xlfn.XLOOKUP(K4151,AM:AM,AN:AN)</f>
        <v>28.8</v>
      </c>
      <c r="N4151">
        <f>L4151*_xlfn.XLOOKUP(K4151,AM:AM,AO:AO)</f>
        <v>33.6</v>
      </c>
      <c r="O4151">
        <v>0</v>
      </c>
      <c r="P4151">
        <f>O4151*_xlfn.XLOOKUP(K4151,AM:AM,AN:AN)</f>
        <v>0</v>
      </c>
      <c r="Q4151">
        <f>O4151*_xlfn.XLOOKUP(K4151,AM:AM,AO:AO)</f>
        <v>0</v>
      </c>
      <c r="R4151" t="str">
        <f>_xlfn.XLOOKUP(E4151,AF:AF,AG:AG)</f>
        <v>TURISMO EXMAR</v>
      </c>
      <c r="S4151" t="str">
        <f>_xlfn.XLOOKUP(E4151,AF:AF,AI:AI)</f>
        <v>Mexico</v>
      </c>
      <c r="T4151">
        <f>WEEKNUM(G4151)</f>
        <v>38</v>
      </c>
      <c r="U4151">
        <f>YEAR(G4151)</f>
        <v>2025</v>
      </c>
      <c r="V4151" s="117">
        <f>IFERROR(Q4151/N4151,"0")</f>
        <v>0</v>
      </c>
    </row>
    <row r="4152" spans="1:22">
      <c r="A4152" t="str">
        <f>_xlfn.XLOOKUP(D4152,BN:BN,BO:BO)</f>
        <v>México</v>
      </c>
      <c r="B4152" t="s">
        <v>25</v>
      </c>
      <c r="C4152">
        <v>662</v>
      </c>
      <c r="D4152" t="str">
        <f>_xlfn.XLOOKUP(C4152,BH:BH,BI:BI)</f>
        <v>MinervaH</v>
      </c>
      <c r="E4152">
        <v>27721</v>
      </c>
      <c r="F4152" t="s">
        <v>4565</v>
      </c>
      <c r="G4152" s="63">
        <v>45919</v>
      </c>
      <c r="H4152" s="63">
        <v>45921</v>
      </c>
      <c r="I4152" t="s">
        <v>366</v>
      </c>
      <c r="J4152" t="str">
        <f>_xlfn.XLOOKUP(I4152,AS:AS,AU:AU)</f>
        <v>Vuelos</v>
      </c>
      <c r="K4152" t="s">
        <v>30</v>
      </c>
      <c r="L4152">
        <v>600</v>
      </c>
      <c r="M4152">
        <f>L4152*_xlfn.XLOOKUP(K4152,AM:AM,AN:AN)</f>
        <v>28.8</v>
      </c>
      <c r="N4152">
        <f>L4152*_xlfn.XLOOKUP(K4152,AM:AM,AO:AO)</f>
        <v>33.6</v>
      </c>
      <c r="O4152">
        <v>0</v>
      </c>
      <c r="P4152">
        <f>O4152*_xlfn.XLOOKUP(K4152,AM:AM,AN:AN)</f>
        <v>0</v>
      </c>
      <c r="Q4152">
        <f>O4152*_xlfn.XLOOKUP(K4152,AM:AM,AO:AO)</f>
        <v>0</v>
      </c>
      <c r="R4152" t="str">
        <f>_xlfn.XLOOKUP(E4152,AF:AF,AG:AG)</f>
        <v>TURISMO EXMAR</v>
      </c>
      <c r="S4152" t="str">
        <f>_xlfn.XLOOKUP(E4152,AF:AF,AI:AI)</f>
        <v>Mexico</v>
      </c>
      <c r="T4152">
        <f>WEEKNUM(G4152)</f>
        <v>38</v>
      </c>
      <c r="U4152">
        <f>YEAR(G4152)</f>
        <v>2025</v>
      </c>
      <c r="V4152" s="117">
        <f>IFERROR(Q4152/N4152,"0")</f>
        <v>0</v>
      </c>
    </row>
    <row r="4153" spans="1:22">
      <c r="A4153" t="str">
        <f>_xlfn.XLOOKUP(D4153,BN:BN,BO:BO)</f>
        <v>México</v>
      </c>
      <c r="B4153" t="s">
        <v>25</v>
      </c>
      <c r="C4153">
        <v>662</v>
      </c>
      <c r="D4153" t="str">
        <f>_xlfn.XLOOKUP(C4153,BH:BH,BI:BI)</f>
        <v>MinervaH</v>
      </c>
      <c r="E4153">
        <v>27721</v>
      </c>
      <c r="F4153" t="s">
        <v>4566</v>
      </c>
      <c r="G4153" s="63">
        <v>45919</v>
      </c>
      <c r="H4153" s="63">
        <v>45921</v>
      </c>
      <c r="I4153" t="s">
        <v>366</v>
      </c>
      <c r="J4153" t="str">
        <f>_xlfn.XLOOKUP(I4153,AS:AS,AU:AU)</f>
        <v>Vuelos</v>
      </c>
      <c r="K4153" t="s">
        <v>30</v>
      </c>
      <c r="L4153">
        <v>840</v>
      </c>
      <c r="M4153">
        <f>L4153*_xlfn.XLOOKUP(K4153,AM:AM,AN:AN)</f>
        <v>40.32</v>
      </c>
      <c r="N4153">
        <f>L4153*_xlfn.XLOOKUP(K4153,AM:AM,AO:AO)</f>
        <v>47.04</v>
      </c>
      <c r="O4153">
        <v>0</v>
      </c>
      <c r="P4153">
        <f>O4153*_xlfn.XLOOKUP(K4153,AM:AM,AN:AN)</f>
        <v>0</v>
      </c>
      <c r="Q4153">
        <f>O4153*_xlfn.XLOOKUP(K4153,AM:AM,AO:AO)</f>
        <v>0</v>
      </c>
      <c r="R4153" t="str">
        <f>_xlfn.XLOOKUP(E4153,AF:AF,AG:AG)</f>
        <v>TURISMO EXMAR</v>
      </c>
      <c r="S4153" t="str">
        <f>_xlfn.XLOOKUP(E4153,AF:AF,AI:AI)</f>
        <v>Mexico</v>
      </c>
      <c r="T4153">
        <f>WEEKNUM(G4153)</f>
        <v>38</v>
      </c>
      <c r="U4153">
        <f>YEAR(G4153)</f>
        <v>2025</v>
      </c>
      <c r="V4153" s="117">
        <f>IFERROR(Q4153/N4153,"0")</f>
        <v>0</v>
      </c>
    </row>
    <row r="4154" spans="1:22">
      <c r="A4154" t="str">
        <f>_xlfn.XLOOKUP(D4154,BN:BN,BO:BO)</f>
        <v>México</v>
      </c>
      <c r="B4154" t="s">
        <v>25</v>
      </c>
      <c r="C4154">
        <v>662</v>
      </c>
      <c r="D4154" t="str">
        <f>_xlfn.XLOOKUP(C4154,BH:BH,BI:BI)</f>
        <v>MinervaH</v>
      </c>
      <c r="E4154">
        <v>0</v>
      </c>
      <c r="F4154" t="s">
        <v>2567</v>
      </c>
      <c r="G4154" s="63">
        <v>45919</v>
      </c>
      <c r="H4154" s="63">
        <v>45921</v>
      </c>
      <c r="I4154" t="s">
        <v>396</v>
      </c>
      <c r="J4154" t="str">
        <f>_xlfn.XLOOKUP(I4154,AS:AS,AU:AU)</f>
        <v>Honorarios</v>
      </c>
      <c r="K4154" t="s">
        <v>30</v>
      </c>
      <c r="L4154">
        <v>1330</v>
      </c>
      <c r="M4154">
        <f>L4154*_xlfn.XLOOKUP(K4154,AM:AM,AN:AN)</f>
        <v>63.84</v>
      </c>
      <c r="N4154">
        <f>L4154*_xlfn.XLOOKUP(K4154,AM:AM,AO:AO)</f>
        <v>74.48</v>
      </c>
      <c r="O4154">
        <v>1330</v>
      </c>
      <c r="P4154">
        <f>O4154*_xlfn.XLOOKUP(K4154,AM:AM,AN:AN)</f>
        <v>63.84</v>
      </c>
      <c r="Q4154">
        <f>O4154*_xlfn.XLOOKUP(K4154,AM:AM,AO:AO)</f>
        <v>74.48</v>
      </c>
      <c r="R4154" t="str">
        <f>_xlfn.XLOOKUP(E4154,AF:AF,AG:AG)</f>
        <v>FEES</v>
      </c>
      <c r="S4154">
        <f>_xlfn.XLOOKUP(E4154,AF:AF,AI:AI)</f>
        <v>0</v>
      </c>
      <c r="T4154">
        <f>WEEKNUM(G4154)</f>
        <v>38</v>
      </c>
      <c r="U4154">
        <f>YEAR(G4154)</f>
        <v>2025</v>
      </c>
      <c r="V4154" s="117">
        <f>IFERROR(Q4154/N4154,"0")</f>
        <v>1</v>
      </c>
    </row>
    <row r="4155" spans="1:22">
      <c r="A4155" t="str">
        <f>_xlfn.XLOOKUP(D4155,BN:BN,BO:BO)</f>
        <v>México</v>
      </c>
      <c r="B4155" t="s">
        <v>25</v>
      </c>
      <c r="C4155">
        <v>663</v>
      </c>
      <c r="D4155" t="str">
        <f>_xlfn.XLOOKUP(C4155,BH:BH,BI:BI)</f>
        <v>VivianaS</v>
      </c>
      <c r="E4155">
        <v>30808</v>
      </c>
      <c r="F4155" t="s">
        <v>4261</v>
      </c>
      <c r="G4155" s="63">
        <v>46011</v>
      </c>
      <c r="H4155" s="63">
        <v>46018</v>
      </c>
      <c r="I4155" t="s">
        <v>376</v>
      </c>
      <c r="J4155" t="str">
        <f>_xlfn.XLOOKUP(I4155,AS:AS,AU:AU)</f>
        <v>Hotel</v>
      </c>
      <c r="K4155" t="s">
        <v>27</v>
      </c>
      <c r="L4155">
        <v>400000</v>
      </c>
      <c r="M4155">
        <f>L4155*_xlfn.XLOOKUP(K4155,AM:AM,AN:AN)</f>
        <v>400000</v>
      </c>
      <c r="N4155">
        <f>L4155*_xlfn.XLOOKUP(K4155,AM:AM,AO:AO)</f>
        <v>463999.99999999994</v>
      </c>
      <c r="O4155">
        <v>36364</v>
      </c>
      <c r="P4155">
        <f>O4155*_xlfn.XLOOKUP(K4155,AM:AM,AN:AN)</f>
        <v>36364</v>
      </c>
      <c r="Q4155">
        <f>O4155*_xlfn.XLOOKUP(K4155,AM:AM,AO:AO)</f>
        <v>42182.239999999998</v>
      </c>
      <c r="R4155" t="str">
        <f>_xlfn.XLOOKUP(E4155,AF:AF,AG:AG)</f>
        <v>LES AIRELLES COURCHEVEL</v>
      </c>
      <c r="S4155" t="str">
        <f>_xlfn.XLOOKUP(E4155,AF:AF,AI:AI)</f>
        <v>France</v>
      </c>
      <c r="T4155">
        <f>WEEKNUM(G4155)</f>
        <v>51</v>
      </c>
      <c r="U4155">
        <f>YEAR(G4155)</f>
        <v>2025</v>
      </c>
      <c r="V4155" s="117">
        <f>IFERROR(Q4155/N4155,"0")</f>
        <v>9.0910000000000005E-2</v>
      </c>
    </row>
    <row r="4156" spans="1:22">
      <c r="A4156" t="str">
        <f>_xlfn.XLOOKUP(D4156,BN:BN,BO:BO)</f>
        <v>México</v>
      </c>
      <c r="B4156" t="s">
        <v>25</v>
      </c>
      <c r="C4156">
        <v>664</v>
      </c>
      <c r="D4156" t="str">
        <f>_xlfn.XLOOKUP(C4156,BH:BH,BI:BI)</f>
        <v>VeronicaN</v>
      </c>
      <c r="E4156">
        <v>25824</v>
      </c>
      <c r="F4156" t="s">
        <v>4567</v>
      </c>
      <c r="G4156" s="63">
        <v>45861</v>
      </c>
      <c r="H4156" s="63">
        <v>45862</v>
      </c>
      <c r="I4156" t="s">
        <v>376</v>
      </c>
      <c r="J4156" t="str">
        <f>_xlfn.XLOOKUP(I4156,AS:AS,AU:AU)</f>
        <v>Hotel</v>
      </c>
      <c r="K4156" t="s">
        <v>33</v>
      </c>
      <c r="L4156">
        <v>940</v>
      </c>
      <c r="M4156">
        <f>L4156*_xlfn.XLOOKUP(K4156,AM:AM,AN:AN)</f>
        <v>808.4</v>
      </c>
      <c r="N4156">
        <f>L4156*_xlfn.XLOOKUP(K4156,AM:AM,AO:AO)</f>
        <v>940</v>
      </c>
      <c r="O4156">
        <v>80.25</v>
      </c>
      <c r="P4156">
        <f>O4156*_xlfn.XLOOKUP(K4156,AM:AM,AN:AN)</f>
        <v>69.015000000000001</v>
      </c>
      <c r="Q4156">
        <f>O4156*_xlfn.XLOOKUP(K4156,AM:AM,AO:AO)</f>
        <v>80.25</v>
      </c>
      <c r="R4156" t="str">
        <f>_xlfn.XLOOKUP(E4156,AF:AF,AG:AG)</f>
        <v>SPLENDIDE ROYAL PARIS</v>
      </c>
      <c r="S4156" t="str">
        <f>_xlfn.XLOOKUP(E4156,AF:AF,AI:AI)</f>
        <v>France</v>
      </c>
      <c r="T4156">
        <f>WEEKNUM(G4156)</f>
        <v>30</v>
      </c>
      <c r="U4156">
        <f>YEAR(G4156)</f>
        <v>2025</v>
      </c>
      <c r="V4156" s="117">
        <f>IFERROR(Q4156/N4156,"0")</f>
        <v>8.537234042553192E-2</v>
      </c>
    </row>
    <row r="4157" spans="1:22">
      <c r="A4157" t="str">
        <f>_xlfn.XLOOKUP(D4157,BN:BN,BO:BO)</f>
        <v>México</v>
      </c>
      <c r="B4157" t="s">
        <v>25</v>
      </c>
      <c r="C4157">
        <v>665</v>
      </c>
      <c r="D4157" t="str">
        <f>_xlfn.XLOOKUP(C4157,BH:BH,BI:BI)</f>
        <v>ManonR</v>
      </c>
      <c r="E4157">
        <v>30814</v>
      </c>
      <c r="F4157" t="s">
        <v>1950</v>
      </c>
      <c r="G4157" s="63">
        <v>45815</v>
      </c>
      <c r="H4157" s="63">
        <v>45820</v>
      </c>
      <c r="I4157" t="s">
        <v>376</v>
      </c>
      <c r="J4157" t="str">
        <f>_xlfn.XLOOKUP(I4157,AS:AS,AU:AU)</f>
        <v>Hotel</v>
      </c>
      <c r="K4157" t="s">
        <v>33</v>
      </c>
      <c r="L4157">
        <v>2016.88</v>
      </c>
      <c r="M4157">
        <f>L4157*_xlfn.XLOOKUP(K4157,AM:AM,AN:AN)</f>
        <v>1734.5168000000001</v>
      </c>
      <c r="N4157">
        <f>L4157*_xlfn.XLOOKUP(K4157,AM:AM,AO:AO)</f>
        <v>2016.88</v>
      </c>
      <c r="O4157">
        <v>161.68</v>
      </c>
      <c r="P4157">
        <f>O4157*_xlfn.XLOOKUP(K4157,AM:AM,AN:AN)</f>
        <v>139.04480000000001</v>
      </c>
      <c r="Q4157">
        <f>O4157*_xlfn.XLOOKUP(K4157,AM:AM,AO:AO)</f>
        <v>161.68</v>
      </c>
      <c r="R4157" t="str">
        <f>_xlfn.XLOOKUP(E4157,AF:AF,AG:AG)</f>
        <v>L AUBERGE CARMEL</v>
      </c>
      <c r="S4157" t="str">
        <f>_xlfn.XLOOKUP(E4157,AF:AF,AI:AI)</f>
        <v>United States</v>
      </c>
      <c r="T4157">
        <f>WEEKNUM(G4157)</f>
        <v>23</v>
      </c>
      <c r="U4157">
        <f>YEAR(G4157)</f>
        <v>2025</v>
      </c>
      <c r="V4157" s="117">
        <f>IFERROR(Q4157/N4157,"0")</f>
        <v>8.016342072904685E-2</v>
      </c>
    </row>
    <row r="4158" spans="1:22">
      <c r="A4158" t="str">
        <f>_xlfn.XLOOKUP(D4158,BN:BN,BO:BO)</f>
        <v>México</v>
      </c>
      <c r="B4158" t="s">
        <v>25</v>
      </c>
      <c r="C4158">
        <v>665</v>
      </c>
      <c r="D4158" t="str">
        <f>_xlfn.XLOOKUP(C4158,BH:BH,BI:BI)</f>
        <v>ManonR</v>
      </c>
      <c r="E4158">
        <v>30812</v>
      </c>
      <c r="F4158" t="s">
        <v>1948</v>
      </c>
      <c r="G4158" s="63">
        <v>45815</v>
      </c>
      <c r="H4158" s="63">
        <v>45820</v>
      </c>
      <c r="I4158" t="s">
        <v>376</v>
      </c>
      <c r="J4158" t="str">
        <f>_xlfn.XLOOKUP(I4158,AS:AS,AU:AU)</f>
        <v>Hotel</v>
      </c>
      <c r="K4158" t="s">
        <v>33</v>
      </c>
      <c r="L4158">
        <v>3716.82</v>
      </c>
      <c r="M4158">
        <f>L4158*_xlfn.XLOOKUP(K4158,AM:AM,AN:AN)</f>
        <v>3196.4652000000001</v>
      </c>
      <c r="N4158">
        <f>L4158*_xlfn.XLOOKUP(K4158,AM:AM,AO:AO)</f>
        <v>3716.82</v>
      </c>
      <c r="O4158">
        <v>322.5</v>
      </c>
      <c r="P4158">
        <f>O4158*_xlfn.XLOOKUP(K4158,AM:AM,AN:AN)</f>
        <v>277.35000000000002</v>
      </c>
      <c r="Q4158">
        <f>O4158*_xlfn.XLOOKUP(K4158,AM:AM,AO:AO)</f>
        <v>322.5</v>
      </c>
      <c r="R4158" t="str">
        <f>_xlfn.XLOOKUP(E4158,AF:AF,AG:AG)</f>
        <v>MEADOWOOD NAPA VALLEY</v>
      </c>
      <c r="S4158" t="str">
        <f>_xlfn.XLOOKUP(E4158,AF:AF,AI:AI)</f>
        <v>United States</v>
      </c>
      <c r="T4158">
        <f>WEEKNUM(G4158)</f>
        <v>23</v>
      </c>
      <c r="U4158">
        <f>YEAR(G4158)</f>
        <v>2025</v>
      </c>
      <c r="V4158" s="117">
        <f>IFERROR(Q4158/N4158,"0")</f>
        <v>8.676772079358161E-2</v>
      </c>
    </row>
    <row r="4159" spans="1:22">
      <c r="A4159" t="str">
        <f>_xlfn.XLOOKUP(D4159,BN:BN,BO:BO)</f>
        <v>México</v>
      </c>
      <c r="B4159" t="s">
        <v>25</v>
      </c>
      <c r="C4159">
        <v>666</v>
      </c>
      <c r="D4159" t="str">
        <f>_xlfn.XLOOKUP(C4159,BH:BH,BI:BI)</f>
        <v>MariaJose</v>
      </c>
      <c r="E4159">
        <v>30823</v>
      </c>
      <c r="F4159" t="s">
        <v>4568</v>
      </c>
      <c r="G4159" s="63">
        <v>45910</v>
      </c>
      <c r="H4159" s="63">
        <v>45912</v>
      </c>
      <c r="I4159" t="s">
        <v>364</v>
      </c>
      <c r="J4159" t="str">
        <f>_xlfn.XLOOKUP(I4159,AS:AS,AU:AU)</f>
        <v>DMC</v>
      </c>
      <c r="K4159" t="s">
        <v>27</v>
      </c>
      <c r="L4159">
        <v>2365</v>
      </c>
      <c r="M4159">
        <f>L4159*_xlfn.XLOOKUP(K4159,AM:AM,AN:AN)</f>
        <v>2365</v>
      </c>
      <c r="N4159">
        <f>L4159*_xlfn.XLOOKUP(K4159,AM:AM,AO:AO)</f>
        <v>2743.3999999999996</v>
      </c>
      <c r="O4159">
        <v>0</v>
      </c>
      <c r="P4159">
        <f>O4159*_xlfn.XLOOKUP(K4159,AM:AM,AN:AN)</f>
        <v>0</v>
      </c>
      <c r="Q4159">
        <f>O4159*_xlfn.XLOOKUP(K4159,AM:AM,AO:AO)</f>
        <v>0</v>
      </c>
      <c r="R4159" t="str">
        <f>_xlfn.XLOOKUP(E4159,AF:AF,AG:AG)</f>
        <v>Karavan Turizm Seyahat ve Nakliyat</v>
      </c>
      <c r="S4159" t="str">
        <f>_xlfn.XLOOKUP(E4159,AF:AF,AI:AI)</f>
        <v>Turkey</v>
      </c>
      <c r="T4159">
        <f>WEEKNUM(G4159)</f>
        <v>37</v>
      </c>
      <c r="U4159">
        <f>YEAR(G4159)</f>
        <v>2025</v>
      </c>
      <c r="V4159" s="117">
        <f>IFERROR(Q4159/N4159,"0")</f>
        <v>0</v>
      </c>
    </row>
    <row r="4160" spans="1:22">
      <c r="A4160" t="str">
        <f>_xlfn.XLOOKUP(D4160,BN:BN,BO:BO)</f>
        <v>México</v>
      </c>
      <c r="B4160" t="s">
        <v>25</v>
      </c>
      <c r="C4160">
        <v>666</v>
      </c>
      <c r="D4160" t="str">
        <f>_xlfn.XLOOKUP(C4160,BH:BH,BI:BI)</f>
        <v>MariaJose</v>
      </c>
      <c r="E4160">
        <v>0</v>
      </c>
      <c r="F4160" t="s">
        <v>4431</v>
      </c>
      <c r="G4160" s="63">
        <v>45910</v>
      </c>
      <c r="H4160" s="63">
        <v>45912</v>
      </c>
      <c r="I4160" t="s">
        <v>396</v>
      </c>
      <c r="J4160" t="str">
        <f>_xlfn.XLOOKUP(I4160,AS:AS,AU:AU)</f>
        <v>Honorarios</v>
      </c>
      <c r="K4160" t="s">
        <v>27</v>
      </c>
      <c r="L4160">
        <v>590</v>
      </c>
      <c r="M4160">
        <f>L4160*_xlfn.XLOOKUP(K4160,AM:AM,AN:AN)</f>
        <v>590</v>
      </c>
      <c r="N4160">
        <f>L4160*_xlfn.XLOOKUP(K4160,AM:AM,AO:AO)</f>
        <v>684.4</v>
      </c>
      <c r="O4160">
        <v>590</v>
      </c>
      <c r="P4160">
        <f>O4160*_xlfn.XLOOKUP(K4160,AM:AM,AN:AN)</f>
        <v>590</v>
      </c>
      <c r="Q4160">
        <f>O4160*_xlfn.XLOOKUP(K4160,AM:AM,AO:AO)</f>
        <v>684.4</v>
      </c>
      <c r="R4160" t="str">
        <f>_xlfn.XLOOKUP(E4160,AF:AF,AG:AG)</f>
        <v>FEES</v>
      </c>
      <c r="S4160">
        <f>_xlfn.XLOOKUP(E4160,AF:AF,AI:AI)</f>
        <v>0</v>
      </c>
      <c r="T4160">
        <f>WEEKNUM(G4160)</f>
        <v>37</v>
      </c>
      <c r="U4160">
        <f>YEAR(G4160)</f>
        <v>2025</v>
      </c>
      <c r="V4160" s="117">
        <f>IFERROR(Q4160/N4160,"0")</f>
        <v>1</v>
      </c>
    </row>
    <row r="4161" spans="1:22">
      <c r="A4161" t="str">
        <f>_xlfn.XLOOKUP(D4161,BN:BN,BO:BO)</f>
        <v>México</v>
      </c>
      <c r="B4161" t="s">
        <v>25</v>
      </c>
      <c r="C4161">
        <v>667</v>
      </c>
      <c r="D4161" t="str">
        <f>_xlfn.XLOOKUP(C4161,BH:BH,BI:BI)</f>
        <v>VivianaS</v>
      </c>
      <c r="E4161">
        <v>30831</v>
      </c>
      <c r="F4161" t="s">
        <v>4569</v>
      </c>
      <c r="G4161" s="63">
        <v>45951</v>
      </c>
      <c r="H4161" s="63">
        <v>45955</v>
      </c>
      <c r="I4161" t="s">
        <v>376</v>
      </c>
      <c r="J4161" t="str">
        <f>_xlfn.XLOOKUP(I4161,AS:AS,AU:AU)</f>
        <v>Hotel</v>
      </c>
      <c r="K4161" t="s">
        <v>33</v>
      </c>
      <c r="L4161">
        <v>8228</v>
      </c>
      <c r="M4161">
        <f>L4161*_xlfn.XLOOKUP(K4161,AM:AM,AN:AN)</f>
        <v>7076.08</v>
      </c>
      <c r="N4161">
        <f>L4161*_xlfn.XLOOKUP(K4161,AM:AM,AO:AO)</f>
        <v>8228</v>
      </c>
      <c r="O4161">
        <v>822.8</v>
      </c>
      <c r="P4161">
        <f>O4161*_xlfn.XLOOKUP(K4161,AM:AM,AN:AN)</f>
        <v>707.60799999999995</v>
      </c>
      <c r="Q4161">
        <f>O4161*_xlfn.XLOOKUP(K4161,AM:AM,AO:AO)</f>
        <v>822.8</v>
      </c>
      <c r="R4161" t="str">
        <f>_xlfn.XLOOKUP(E4161,AF:AF,AG:AG)</f>
        <v>AMANWANA</v>
      </c>
      <c r="S4161" t="str">
        <f>_xlfn.XLOOKUP(E4161,AF:AF,AI:AI)</f>
        <v>Indonesia</v>
      </c>
      <c r="T4161">
        <f>WEEKNUM(G4161)</f>
        <v>43</v>
      </c>
      <c r="U4161">
        <f>YEAR(G4161)</f>
        <v>2025</v>
      </c>
      <c r="V4161" s="117">
        <f>IFERROR(Q4161/N4161,"0")</f>
        <v>9.9999999999999992E-2</v>
      </c>
    </row>
    <row r="4162" spans="1:22">
      <c r="A4162" t="str">
        <f>_xlfn.XLOOKUP(D4162,BN:BN,BO:BO)</f>
        <v>México</v>
      </c>
      <c r="B4162" t="s">
        <v>25</v>
      </c>
      <c r="C4162">
        <v>668</v>
      </c>
      <c r="D4162" t="str">
        <f>_xlfn.XLOOKUP(C4162,BH:BH,BI:BI)</f>
        <v>PaulinaV</v>
      </c>
      <c r="E4162">
        <v>30352</v>
      </c>
      <c r="F4162" t="s">
        <v>3428</v>
      </c>
      <c r="G4162" s="63">
        <v>45772</v>
      </c>
      <c r="H4162" s="63">
        <v>45776</v>
      </c>
      <c r="I4162" t="s">
        <v>376</v>
      </c>
      <c r="J4162" t="str">
        <f>_xlfn.XLOOKUP(I4162,AS:AS,AU:AU)</f>
        <v>Hotel</v>
      </c>
      <c r="K4162" t="s">
        <v>27</v>
      </c>
      <c r="L4162">
        <v>4700</v>
      </c>
      <c r="M4162">
        <f>L4162*_xlfn.XLOOKUP(K4162,AM:AM,AN:AN)</f>
        <v>4700</v>
      </c>
      <c r="N4162">
        <f>L4162*_xlfn.XLOOKUP(K4162,AM:AM,AO:AO)</f>
        <v>5452</v>
      </c>
      <c r="O4162">
        <v>364.25</v>
      </c>
      <c r="P4162">
        <f>O4162*_xlfn.XLOOKUP(K4162,AM:AM,AN:AN)</f>
        <v>364.25</v>
      </c>
      <c r="Q4162">
        <f>O4162*_xlfn.XLOOKUP(K4162,AM:AM,AO:AO)</f>
        <v>422.53</v>
      </c>
      <c r="R4162" t="str">
        <f>_xlfn.XLOOKUP(E4162,AF:AF,AG:AG)</f>
        <v>PAVILLON FAUBOURG SAINT GERMAIN AND SPA</v>
      </c>
      <c r="S4162" t="str">
        <f>_xlfn.XLOOKUP(E4162,AF:AF,AI:AI)</f>
        <v>France</v>
      </c>
      <c r="T4162">
        <f>WEEKNUM(G4162)</f>
        <v>17</v>
      </c>
      <c r="U4162">
        <f>YEAR(G4162)</f>
        <v>2025</v>
      </c>
      <c r="V4162" s="117">
        <f>IFERROR(Q4162/N4162,"0")</f>
        <v>7.7499999999999999E-2</v>
      </c>
    </row>
    <row r="4163" spans="1:22">
      <c r="A4163" t="str">
        <f>_xlfn.XLOOKUP(D4163,BN:BN,BO:BO)</f>
        <v>México</v>
      </c>
      <c r="B4163" t="s">
        <v>25</v>
      </c>
      <c r="C4163">
        <v>669</v>
      </c>
      <c r="D4163" t="str">
        <f>_xlfn.XLOOKUP(C4163,BH:BH,BI:BI)</f>
        <v>PaulinaV</v>
      </c>
      <c r="E4163">
        <v>30837</v>
      </c>
      <c r="F4163" t="s">
        <v>3428</v>
      </c>
      <c r="G4163" s="63">
        <v>45854</v>
      </c>
      <c r="H4163" s="63">
        <v>45855</v>
      </c>
      <c r="I4163" t="s">
        <v>376</v>
      </c>
      <c r="J4163" t="str">
        <f>_xlfn.XLOOKUP(I4163,AS:AS,AU:AU)</f>
        <v>Hotel</v>
      </c>
      <c r="K4163" t="s">
        <v>33</v>
      </c>
      <c r="L4163">
        <v>2004.02</v>
      </c>
      <c r="M4163">
        <f>L4163*_xlfn.XLOOKUP(K4163,AM:AM,AN:AN)</f>
        <v>1723.4572000000001</v>
      </c>
      <c r="N4163">
        <f>L4163*_xlfn.XLOOKUP(K4163,AM:AM,AO:AO)</f>
        <v>2004.02</v>
      </c>
      <c r="O4163">
        <v>283.58999999999997</v>
      </c>
      <c r="P4163">
        <f>O4163*_xlfn.XLOOKUP(K4163,AM:AM,AN:AN)</f>
        <v>243.88739999999999</v>
      </c>
      <c r="Q4163">
        <f>O4163*_xlfn.XLOOKUP(K4163,AM:AM,AO:AO)</f>
        <v>283.58999999999997</v>
      </c>
      <c r="R4163" t="str">
        <f>_xlfn.XLOOKUP(E4163,AF:AF,AG:AG)</f>
        <v>Ultimate Jet Vacations</v>
      </c>
      <c r="S4163" t="str">
        <f>_xlfn.XLOOKUP(E4163,AF:AF,AI:AI)</f>
        <v>United States</v>
      </c>
      <c r="T4163">
        <f>WEEKNUM(G4163)</f>
        <v>29</v>
      </c>
      <c r="U4163">
        <f>YEAR(G4163)</f>
        <v>2025</v>
      </c>
      <c r="V4163" s="117">
        <f>IFERROR(Q4163/N4163,"0")</f>
        <v>0.14151056376682866</v>
      </c>
    </row>
    <row r="4164" spans="1:22">
      <c r="A4164" t="str">
        <f>_xlfn.XLOOKUP(D4164,BN:BN,BO:BO)</f>
        <v>México</v>
      </c>
      <c r="B4164" t="s">
        <v>25</v>
      </c>
      <c r="C4164">
        <v>670</v>
      </c>
      <c r="D4164" t="str">
        <f>_xlfn.XLOOKUP(C4164,BH:BH,BI:BI)</f>
        <v>VivianaS</v>
      </c>
      <c r="E4164">
        <v>28940</v>
      </c>
      <c r="F4164" t="s">
        <v>4570</v>
      </c>
      <c r="G4164" s="63">
        <v>45911</v>
      </c>
      <c r="H4164" s="63">
        <v>45915</v>
      </c>
      <c r="I4164" t="s">
        <v>376</v>
      </c>
      <c r="J4164" t="str">
        <f>_xlfn.XLOOKUP(I4164,AS:AS,AU:AU)</f>
        <v>Hotel</v>
      </c>
      <c r="K4164" t="s">
        <v>33</v>
      </c>
      <c r="L4164">
        <v>2463.5700000000002</v>
      </c>
      <c r="M4164">
        <f>L4164*_xlfn.XLOOKUP(K4164,AM:AM,AN:AN)</f>
        <v>2118.6702</v>
      </c>
      <c r="N4164">
        <f>L4164*_xlfn.XLOOKUP(K4164,AM:AM,AO:AO)</f>
        <v>2463.5700000000002</v>
      </c>
      <c r="O4164">
        <v>195.84</v>
      </c>
      <c r="P4164">
        <f>O4164*_xlfn.XLOOKUP(K4164,AM:AM,AN:AN)</f>
        <v>168.42240000000001</v>
      </c>
      <c r="Q4164">
        <f>O4164*_xlfn.XLOOKUP(K4164,AM:AM,AO:AO)</f>
        <v>195.84</v>
      </c>
      <c r="R4164" t="str">
        <f>_xlfn.XLOOKUP(E4164,AF:AF,AG:AG)</f>
        <v>HOTEL DEL CORONADO</v>
      </c>
      <c r="S4164" t="str">
        <f>_xlfn.XLOOKUP(E4164,AF:AF,AI:AI)</f>
        <v>United States</v>
      </c>
      <c r="T4164">
        <f>WEEKNUM(G4164)</f>
        <v>37</v>
      </c>
      <c r="U4164">
        <f>YEAR(G4164)</f>
        <v>2025</v>
      </c>
      <c r="V4164" s="117">
        <f>IFERROR(Q4164/N4164,"0")</f>
        <v>7.9494392284367804E-2</v>
      </c>
    </row>
    <row r="4165" spans="1:22">
      <c r="A4165" t="str">
        <f>_xlfn.XLOOKUP(D4165,BN:BN,BO:BO)</f>
        <v>México</v>
      </c>
      <c r="B4165" t="s">
        <v>25</v>
      </c>
      <c r="C4165">
        <v>670</v>
      </c>
      <c r="D4165" t="str">
        <f>_xlfn.XLOOKUP(C4165,BH:BH,BI:BI)</f>
        <v>VivianaS</v>
      </c>
      <c r="E4165">
        <v>28940</v>
      </c>
      <c r="F4165" t="s">
        <v>4571</v>
      </c>
      <c r="G4165" s="63">
        <v>45911</v>
      </c>
      <c r="H4165" s="63">
        <v>45915</v>
      </c>
      <c r="I4165" t="s">
        <v>376</v>
      </c>
      <c r="J4165" t="str">
        <f>_xlfn.XLOOKUP(I4165,AS:AS,AU:AU)</f>
        <v>Hotel</v>
      </c>
      <c r="K4165" t="s">
        <v>33</v>
      </c>
      <c r="L4165">
        <v>2492.44</v>
      </c>
      <c r="M4165">
        <f>L4165*_xlfn.XLOOKUP(K4165,AM:AM,AN:AN)</f>
        <v>2143.4983999999999</v>
      </c>
      <c r="N4165">
        <f>L4165*_xlfn.XLOOKUP(K4165,AM:AM,AO:AO)</f>
        <v>2492.44</v>
      </c>
      <c r="O4165">
        <v>198.44</v>
      </c>
      <c r="P4165">
        <f>O4165*_xlfn.XLOOKUP(K4165,AM:AM,AN:AN)</f>
        <v>170.6584</v>
      </c>
      <c r="Q4165">
        <f>O4165*_xlfn.XLOOKUP(K4165,AM:AM,AO:AO)</f>
        <v>198.44</v>
      </c>
      <c r="R4165" t="str">
        <f>_xlfn.XLOOKUP(E4165,AF:AF,AG:AG)</f>
        <v>HOTEL DEL CORONADO</v>
      </c>
      <c r="S4165" t="str">
        <f>_xlfn.XLOOKUP(E4165,AF:AF,AI:AI)</f>
        <v>United States</v>
      </c>
      <c r="T4165">
        <f>WEEKNUM(G4165)</f>
        <v>37</v>
      </c>
      <c r="U4165">
        <f>YEAR(G4165)</f>
        <v>2025</v>
      </c>
      <c r="V4165" s="117">
        <f>IFERROR(Q4165/N4165,"0")</f>
        <v>7.9616761085522611E-2</v>
      </c>
    </row>
    <row r="4166" spans="1:22">
      <c r="A4166" t="str">
        <f>_xlfn.XLOOKUP(D4166,BN:BN,BO:BO)</f>
        <v>México</v>
      </c>
      <c r="B4166" t="s">
        <v>25</v>
      </c>
      <c r="C4166">
        <v>671</v>
      </c>
      <c r="D4166" t="str">
        <f>_xlfn.XLOOKUP(C4166,BH:BH,BI:BI)</f>
        <v>VivianaS</v>
      </c>
      <c r="E4166">
        <v>27487</v>
      </c>
      <c r="F4166" t="s">
        <v>3668</v>
      </c>
      <c r="G4166" s="63">
        <v>46143</v>
      </c>
      <c r="H4166" s="63">
        <v>46147</v>
      </c>
      <c r="I4166" t="s">
        <v>376</v>
      </c>
      <c r="J4166" t="str">
        <f>_xlfn.XLOOKUP(I4166,AS:AS,AU:AU)</f>
        <v>Hotel</v>
      </c>
      <c r="K4166" t="s">
        <v>33</v>
      </c>
      <c r="L4166">
        <v>5985</v>
      </c>
      <c r="M4166">
        <f>L4166*_xlfn.XLOOKUP(K4166,AM:AM,AN:AN)</f>
        <v>5147.1000000000004</v>
      </c>
      <c r="N4166">
        <f>L4166*_xlfn.XLOOKUP(K4166,AM:AM,AO:AO)</f>
        <v>5985</v>
      </c>
      <c r="O4166">
        <v>598.5</v>
      </c>
      <c r="P4166">
        <f>O4166*_xlfn.XLOOKUP(K4166,AM:AM,AN:AN)</f>
        <v>514.71</v>
      </c>
      <c r="Q4166">
        <f>O4166*_xlfn.XLOOKUP(K4166,AM:AM,AO:AO)</f>
        <v>598.5</v>
      </c>
      <c r="R4166" t="str">
        <f>_xlfn.XLOOKUP(E4166,AF:AF,AG:AG)</f>
        <v>FOUR SEASONS RESORT PUNTA MITA</v>
      </c>
      <c r="S4166" t="str">
        <f>_xlfn.XLOOKUP(E4166,AF:AF,AI:AI)</f>
        <v>Mexico</v>
      </c>
      <c r="T4166">
        <f>WEEKNUM(G4166)</f>
        <v>18</v>
      </c>
      <c r="U4166">
        <f>YEAR(G4166)</f>
        <v>2026</v>
      </c>
      <c r="V4166" s="117">
        <f>IFERROR(Q4166/N4166,"0")</f>
        <v>0.1</v>
      </c>
    </row>
    <row r="4167" spans="1:22">
      <c r="A4167" t="str">
        <f>_xlfn.XLOOKUP(D4167,BN:BN,BO:BO)</f>
        <v>México</v>
      </c>
      <c r="B4167" t="s">
        <v>25</v>
      </c>
      <c r="C4167">
        <v>672</v>
      </c>
      <c r="D4167" t="str">
        <f>_xlfn.XLOOKUP(C4167,BH:BH,BI:BI)</f>
        <v>LucianaE</v>
      </c>
      <c r="E4167">
        <v>28934</v>
      </c>
      <c r="F4167" t="s">
        <v>4572</v>
      </c>
      <c r="G4167" s="63">
        <v>45912</v>
      </c>
      <c r="H4167" t="s">
        <v>218</v>
      </c>
      <c r="I4167" t="s">
        <v>366</v>
      </c>
      <c r="J4167" t="str">
        <f>_xlfn.XLOOKUP(I4167,AS:AS,AU:AU)</f>
        <v>Vuelos</v>
      </c>
      <c r="K4167" t="s">
        <v>27</v>
      </c>
      <c r="L4167">
        <v>228.4</v>
      </c>
      <c r="M4167">
        <f>L4167*_xlfn.XLOOKUP(K4167,AM:AM,AN:AN)</f>
        <v>228.4</v>
      </c>
      <c r="N4167">
        <f>L4167*_xlfn.XLOOKUP(K4167,AM:AM,AO:AO)</f>
        <v>264.94399999999996</v>
      </c>
      <c r="O4167">
        <v>0</v>
      </c>
      <c r="P4167">
        <f>O4167*_xlfn.XLOOKUP(K4167,AM:AM,AN:AN)</f>
        <v>0</v>
      </c>
      <c r="Q4167">
        <f>O4167*_xlfn.XLOOKUP(K4167,AM:AM,AO:AO)</f>
        <v>0</v>
      </c>
      <c r="R4167" t="str">
        <f>_xlfn.XLOOKUP(E4167,AF:AF,AG:AG)</f>
        <v>F1S USA</v>
      </c>
      <c r="S4167" t="str">
        <f>_xlfn.XLOOKUP(E4167,AF:AF,AI:AI)</f>
        <v>United States</v>
      </c>
      <c r="T4167">
        <f>WEEKNUM(G4167)</f>
        <v>37</v>
      </c>
      <c r="U4167">
        <f>YEAR(G4167)</f>
        <v>2025</v>
      </c>
      <c r="V4167" s="117">
        <f>IFERROR(Q4167/N4167,"0")</f>
        <v>0</v>
      </c>
    </row>
    <row r="4168" spans="1:22">
      <c r="A4168" t="str">
        <f>_xlfn.XLOOKUP(D4168,BN:BN,BO:BO)</f>
        <v>México</v>
      </c>
      <c r="B4168" t="s">
        <v>25</v>
      </c>
      <c r="C4168">
        <v>672</v>
      </c>
      <c r="D4168" t="str">
        <f>_xlfn.XLOOKUP(C4168,BH:BH,BI:BI)</f>
        <v>LucianaE</v>
      </c>
      <c r="E4168">
        <v>28934</v>
      </c>
      <c r="F4168" t="s">
        <v>4573</v>
      </c>
      <c r="G4168" s="63">
        <v>45912</v>
      </c>
      <c r="H4168" t="s">
        <v>218</v>
      </c>
      <c r="I4168" t="s">
        <v>366</v>
      </c>
      <c r="J4168" t="str">
        <f>_xlfn.XLOOKUP(I4168,AS:AS,AU:AU)</f>
        <v>Vuelos</v>
      </c>
      <c r="K4168" t="s">
        <v>27</v>
      </c>
      <c r="L4168">
        <v>228.4</v>
      </c>
      <c r="M4168">
        <f>L4168*_xlfn.XLOOKUP(K4168,AM:AM,AN:AN)</f>
        <v>228.4</v>
      </c>
      <c r="N4168">
        <f>L4168*_xlfn.XLOOKUP(K4168,AM:AM,AO:AO)</f>
        <v>264.94399999999996</v>
      </c>
      <c r="O4168">
        <v>0</v>
      </c>
      <c r="P4168">
        <f>O4168*_xlfn.XLOOKUP(K4168,AM:AM,AN:AN)</f>
        <v>0</v>
      </c>
      <c r="Q4168">
        <f>O4168*_xlfn.XLOOKUP(K4168,AM:AM,AO:AO)</f>
        <v>0</v>
      </c>
      <c r="R4168" t="str">
        <f>_xlfn.XLOOKUP(E4168,AF:AF,AG:AG)</f>
        <v>F1S USA</v>
      </c>
      <c r="S4168" t="str">
        <f>_xlfn.XLOOKUP(E4168,AF:AF,AI:AI)</f>
        <v>United States</v>
      </c>
      <c r="T4168">
        <f>WEEKNUM(G4168)</f>
        <v>37</v>
      </c>
      <c r="U4168">
        <f>YEAR(G4168)</f>
        <v>2025</v>
      </c>
      <c r="V4168" s="117">
        <f>IFERROR(Q4168/N4168,"0")</f>
        <v>0</v>
      </c>
    </row>
    <row r="4169" spans="1:22">
      <c r="A4169" t="str">
        <f>_xlfn.XLOOKUP(D4169,BN:BN,BO:BO)</f>
        <v>México</v>
      </c>
      <c r="B4169" t="s">
        <v>25</v>
      </c>
      <c r="C4169">
        <v>672</v>
      </c>
      <c r="D4169" t="str">
        <f>_xlfn.XLOOKUP(C4169,BH:BH,BI:BI)</f>
        <v>LucianaE</v>
      </c>
      <c r="E4169">
        <v>28934</v>
      </c>
      <c r="F4169" t="s">
        <v>4574</v>
      </c>
      <c r="G4169" s="63">
        <v>45912</v>
      </c>
      <c r="H4169" t="s">
        <v>218</v>
      </c>
      <c r="I4169" t="s">
        <v>366</v>
      </c>
      <c r="J4169" t="str">
        <f>_xlfn.XLOOKUP(I4169,AS:AS,AU:AU)</f>
        <v>Vuelos</v>
      </c>
      <c r="K4169" t="s">
        <v>27</v>
      </c>
      <c r="L4169">
        <v>228.4</v>
      </c>
      <c r="M4169">
        <f>L4169*_xlfn.XLOOKUP(K4169,AM:AM,AN:AN)</f>
        <v>228.4</v>
      </c>
      <c r="N4169">
        <f>L4169*_xlfn.XLOOKUP(K4169,AM:AM,AO:AO)</f>
        <v>264.94399999999996</v>
      </c>
      <c r="O4169">
        <v>0</v>
      </c>
      <c r="P4169">
        <f>O4169*_xlfn.XLOOKUP(K4169,AM:AM,AN:AN)</f>
        <v>0</v>
      </c>
      <c r="Q4169">
        <f>O4169*_xlfn.XLOOKUP(K4169,AM:AM,AO:AO)</f>
        <v>0</v>
      </c>
      <c r="R4169" t="str">
        <f>_xlfn.XLOOKUP(E4169,AF:AF,AG:AG)</f>
        <v>F1S USA</v>
      </c>
      <c r="S4169" t="str">
        <f>_xlfn.XLOOKUP(E4169,AF:AF,AI:AI)</f>
        <v>United States</v>
      </c>
      <c r="T4169">
        <f>WEEKNUM(G4169)</f>
        <v>37</v>
      </c>
      <c r="U4169">
        <f>YEAR(G4169)</f>
        <v>2025</v>
      </c>
      <c r="V4169" s="117">
        <f>IFERROR(Q4169/N4169,"0")</f>
        <v>0</v>
      </c>
    </row>
    <row r="4170" spans="1:22">
      <c r="A4170" t="str">
        <f>_xlfn.XLOOKUP(D4170,BN:BN,BO:BO)</f>
        <v>México</v>
      </c>
      <c r="B4170" t="s">
        <v>25</v>
      </c>
      <c r="C4170">
        <v>672</v>
      </c>
      <c r="D4170" t="str">
        <f>_xlfn.XLOOKUP(C4170,BH:BH,BI:BI)</f>
        <v>LucianaE</v>
      </c>
      <c r="E4170">
        <v>28934</v>
      </c>
      <c r="F4170" t="s">
        <v>4572</v>
      </c>
      <c r="G4170" s="63">
        <v>45922</v>
      </c>
      <c r="H4170" t="s">
        <v>218</v>
      </c>
      <c r="I4170" t="s">
        <v>366</v>
      </c>
      <c r="J4170" t="str">
        <f>_xlfn.XLOOKUP(I4170,AS:AS,AU:AU)</f>
        <v>Vuelos</v>
      </c>
      <c r="K4170" t="s">
        <v>27</v>
      </c>
      <c r="L4170">
        <v>269.41000000000003</v>
      </c>
      <c r="M4170">
        <f>L4170*_xlfn.XLOOKUP(K4170,AM:AM,AN:AN)</f>
        <v>269.41000000000003</v>
      </c>
      <c r="N4170">
        <f>L4170*_xlfn.XLOOKUP(K4170,AM:AM,AO:AO)</f>
        <v>312.51560000000001</v>
      </c>
      <c r="O4170">
        <v>0</v>
      </c>
      <c r="P4170">
        <f>O4170*_xlfn.XLOOKUP(K4170,AM:AM,AN:AN)</f>
        <v>0</v>
      </c>
      <c r="Q4170">
        <f>O4170*_xlfn.XLOOKUP(K4170,AM:AM,AO:AO)</f>
        <v>0</v>
      </c>
      <c r="R4170" t="str">
        <f>_xlfn.XLOOKUP(E4170,AF:AF,AG:AG)</f>
        <v>F1S USA</v>
      </c>
      <c r="S4170" t="str">
        <f>_xlfn.XLOOKUP(E4170,AF:AF,AI:AI)</f>
        <v>United States</v>
      </c>
      <c r="T4170">
        <f>WEEKNUM(G4170)</f>
        <v>39</v>
      </c>
      <c r="U4170">
        <f>YEAR(G4170)</f>
        <v>2025</v>
      </c>
      <c r="V4170" s="117">
        <f>IFERROR(Q4170/N4170,"0")</f>
        <v>0</v>
      </c>
    </row>
    <row r="4171" spans="1:22">
      <c r="A4171" t="str">
        <f>_xlfn.XLOOKUP(D4171,BN:BN,BO:BO)</f>
        <v>México</v>
      </c>
      <c r="B4171" t="s">
        <v>25</v>
      </c>
      <c r="C4171">
        <v>672</v>
      </c>
      <c r="D4171" t="str">
        <f>_xlfn.XLOOKUP(C4171,BH:BH,BI:BI)</f>
        <v>LucianaE</v>
      </c>
      <c r="E4171">
        <v>28934</v>
      </c>
      <c r="F4171" t="s">
        <v>4573</v>
      </c>
      <c r="G4171" s="63">
        <v>45922</v>
      </c>
      <c r="H4171" t="s">
        <v>218</v>
      </c>
      <c r="I4171" t="s">
        <v>366</v>
      </c>
      <c r="J4171" t="str">
        <f>_xlfn.XLOOKUP(I4171,AS:AS,AU:AU)</f>
        <v>Vuelos</v>
      </c>
      <c r="K4171" t="s">
        <v>27</v>
      </c>
      <c r="L4171">
        <v>269.41000000000003</v>
      </c>
      <c r="M4171">
        <f>L4171*_xlfn.XLOOKUP(K4171,AM:AM,AN:AN)</f>
        <v>269.41000000000003</v>
      </c>
      <c r="N4171">
        <f>L4171*_xlfn.XLOOKUP(K4171,AM:AM,AO:AO)</f>
        <v>312.51560000000001</v>
      </c>
      <c r="O4171">
        <v>0</v>
      </c>
      <c r="P4171">
        <f>O4171*_xlfn.XLOOKUP(K4171,AM:AM,AN:AN)</f>
        <v>0</v>
      </c>
      <c r="Q4171">
        <f>O4171*_xlfn.XLOOKUP(K4171,AM:AM,AO:AO)</f>
        <v>0</v>
      </c>
      <c r="R4171" t="str">
        <f>_xlfn.XLOOKUP(E4171,AF:AF,AG:AG)</f>
        <v>F1S USA</v>
      </c>
      <c r="S4171" t="str">
        <f>_xlfn.XLOOKUP(E4171,AF:AF,AI:AI)</f>
        <v>United States</v>
      </c>
      <c r="T4171">
        <f>WEEKNUM(G4171)</f>
        <v>39</v>
      </c>
      <c r="U4171">
        <f>YEAR(G4171)</f>
        <v>2025</v>
      </c>
      <c r="V4171" s="117">
        <f>IFERROR(Q4171/N4171,"0")</f>
        <v>0</v>
      </c>
    </row>
    <row r="4172" spans="1:22">
      <c r="A4172" t="str">
        <f>_xlfn.XLOOKUP(D4172,BN:BN,BO:BO)</f>
        <v>México</v>
      </c>
      <c r="B4172" t="s">
        <v>25</v>
      </c>
      <c r="C4172">
        <v>672</v>
      </c>
      <c r="D4172" t="str">
        <f>_xlfn.XLOOKUP(C4172,BH:BH,BI:BI)</f>
        <v>LucianaE</v>
      </c>
      <c r="E4172">
        <v>28934</v>
      </c>
      <c r="F4172" t="s">
        <v>4574</v>
      </c>
      <c r="G4172" s="63">
        <v>45922</v>
      </c>
      <c r="H4172" t="s">
        <v>218</v>
      </c>
      <c r="I4172" t="s">
        <v>366</v>
      </c>
      <c r="J4172" t="str">
        <f>_xlfn.XLOOKUP(I4172,AS:AS,AU:AU)</f>
        <v>Vuelos</v>
      </c>
      <c r="K4172" t="s">
        <v>27</v>
      </c>
      <c r="L4172">
        <v>269.41000000000003</v>
      </c>
      <c r="M4172">
        <f>L4172*_xlfn.XLOOKUP(K4172,AM:AM,AN:AN)</f>
        <v>269.41000000000003</v>
      </c>
      <c r="N4172">
        <f>L4172*_xlfn.XLOOKUP(K4172,AM:AM,AO:AO)</f>
        <v>312.51560000000001</v>
      </c>
      <c r="O4172">
        <v>0</v>
      </c>
      <c r="P4172">
        <f>O4172*_xlfn.XLOOKUP(K4172,AM:AM,AN:AN)</f>
        <v>0</v>
      </c>
      <c r="Q4172">
        <f>O4172*_xlfn.XLOOKUP(K4172,AM:AM,AO:AO)</f>
        <v>0</v>
      </c>
      <c r="R4172" t="str">
        <f>_xlfn.XLOOKUP(E4172,AF:AF,AG:AG)</f>
        <v>F1S USA</v>
      </c>
      <c r="S4172" t="str">
        <f>_xlfn.XLOOKUP(E4172,AF:AF,AI:AI)</f>
        <v>United States</v>
      </c>
      <c r="T4172">
        <f>WEEKNUM(G4172)</f>
        <v>39</v>
      </c>
      <c r="U4172">
        <f>YEAR(G4172)</f>
        <v>2025</v>
      </c>
      <c r="V4172" s="117">
        <f>IFERROR(Q4172/N4172,"0")</f>
        <v>0</v>
      </c>
    </row>
    <row r="4173" spans="1:22">
      <c r="A4173" t="str">
        <f>_xlfn.XLOOKUP(D4173,BN:BN,BO:BO)</f>
        <v>México</v>
      </c>
      <c r="B4173" t="s">
        <v>25</v>
      </c>
      <c r="C4173">
        <v>672</v>
      </c>
      <c r="D4173" t="str">
        <f>_xlfn.XLOOKUP(C4173,BH:BH,BI:BI)</f>
        <v>LucianaE</v>
      </c>
      <c r="E4173">
        <v>28934</v>
      </c>
      <c r="F4173" t="s">
        <v>4572</v>
      </c>
      <c r="G4173" s="63">
        <v>45910</v>
      </c>
      <c r="H4173" t="s">
        <v>218</v>
      </c>
      <c r="I4173" t="s">
        <v>366</v>
      </c>
      <c r="J4173" t="str">
        <f>_xlfn.XLOOKUP(I4173,AS:AS,AU:AU)</f>
        <v>Vuelos</v>
      </c>
      <c r="K4173" t="s">
        <v>27</v>
      </c>
      <c r="L4173">
        <v>234.23</v>
      </c>
      <c r="M4173">
        <f>L4173*_xlfn.XLOOKUP(K4173,AM:AM,AN:AN)</f>
        <v>234.23</v>
      </c>
      <c r="N4173">
        <f>L4173*_xlfn.XLOOKUP(K4173,AM:AM,AO:AO)</f>
        <v>271.70679999999999</v>
      </c>
      <c r="O4173">
        <v>0</v>
      </c>
      <c r="P4173">
        <f>O4173*_xlfn.XLOOKUP(K4173,AM:AM,AN:AN)</f>
        <v>0</v>
      </c>
      <c r="Q4173">
        <f>O4173*_xlfn.XLOOKUP(K4173,AM:AM,AO:AO)</f>
        <v>0</v>
      </c>
      <c r="R4173" t="str">
        <f>_xlfn.XLOOKUP(E4173,AF:AF,AG:AG)</f>
        <v>F1S USA</v>
      </c>
      <c r="S4173" t="str">
        <f>_xlfn.XLOOKUP(E4173,AF:AF,AI:AI)</f>
        <v>United States</v>
      </c>
      <c r="T4173">
        <f>WEEKNUM(G4173)</f>
        <v>37</v>
      </c>
      <c r="U4173">
        <f>YEAR(G4173)</f>
        <v>2025</v>
      </c>
      <c r="V4173" s="117">
        <f>IFERROR(Q4173/N4173,"0")</f>
        <v>0</v>
      </c>
    </row>
    <row r="4174" spans="1:22">
      <c r="A4174" t="str">
        <f>_xlfn.XLOOKUP(D4174,BN:BN,BO:BO)</f>
        <v>México</v>
      </c>
      <c r="B4174" t="s">
        <v>25</v>
      </c>
      <c r="C4174">
        <v>672</v>
      </c>
      <c r="D4174" t="str">
        <f>_xlfn.XLOOKUP(C4174,BH:BH,BI:BI)</f>
        <v>LucianaE</v>
      </c>
      <c r="E4174">
        <v>28934</v>
      </c>
      <c r="F4174" t="s">
        <v>4573</v>
      </c>
      <c r="G4174" s="63">
        <v>45910</v>
      </c>
      <c r="H4174" t="s">
        <v>218</v>
      </c>
      <c r="I4174" t="s">
        <v>366</v>
      </c>
      <c r="J4174" t="str">
        <f>_xlfn.XLOOKUP(I4174,AS:AS,AU:AU)</f>
        <v>Vuelos</v>
      </c>
      <c r="K4174" t="s">
        <v>27</v>
      </c>
      <c r="L4174">
        <v>234.23</v>
      </c>
      <c r="M4174">
        <f>L4174*_xlfn.XLOOKUP(K4174,AM:AM,AN:AN)</f>
        <v>234.23</v>
      </c>
      <c r="N4174">
        <f>L4174*_xlfn.XLOOKUP(K4174,AM:AM,AO:AO)</f>
        <v>271.70679999999999</v>
      </c>
      <c r="O4174">
        <v>0</v>
      </c>
      <c r="P4174">
        <f>O4174*_xlfn.XLOOKUP(K4174,AM:AM,AN:AN)</f>
        <v>0</v>
      </c>
      <c r="Q4174">
        <f>O4174*_xlfn.XLOOKUP(K4174,AM:AM,AO:AO)</f>
        <v>0</v>
      </c>
      <c r="R4174" t="str">
        <f>_xlfn.XLOOKUP(E4174,AF:AF,AG:AG)</f>
        <v>F1S USA</v>
      </c>
      <c r="S4174" t="str">
        <f>_xlfn.XLOOKUP(E4174,AF:AF,AI:AI)</f>
        <v>United States</v>
      </c>
      <c r="T4174">
        <f>WEEKNUM(G4174)</f>
        <v>37</v>
      </c>
      <c r="U4174">
        <f>YEAR(G4174)</f>
        <v>2025</v>
      </c>
      <c r="V4174" s="117">
        <f>IFERROR(Q4174/N4174,"0")</f>
        <v>0</v>
      </c>
    </row>
    <row r="4175" spans="1:22">
      <c r="A4175" t="str">
        <f>_xlfn.XLOOKUP(D4175,BN:BN,BO:BO)</f>
        <v>México</v>
      </c>
      <c r="B4175" t="s">
        <v>25</v>
      </c>
      <c r="C4175">
        <v>672</v>
      </c>
      <c r="D4175" t="str">
        <f>_xlfn.XLOOKUP(C4175,BH:BH,BI:BI)</f>
        <v>LucianaE</v>
      </c>
      <c r="E4175">
        <v>28934</v>
      </c>
      <c r="F4175" t="s">
        <v>4572</v>
      </c>
      <c r="G4175" s="63">
        <v>45924</v>
      </c>
      <c r="H4175" s="63" t="s">
        <v>218</v>
      </c>
      <c r="I4175" t="s">
        <v>366</v>
      </c>
      <c r="J4175" t="str">
        <f>_xlfn.XLOOKUP(I4175,AS:AS,AU:AU)</f>
        <v>Vuelos</v>
      </c>
      <c r="K4175" t="s">
        <v>27</v>
      </c>
      <c r="L4175">
        <v>192.11</v>
      </c>
      <c r="M4175">
        <f>L4175*_xlfn.XLOOKUP(K4175,AM:AM,AN:AN)</f>
        <v>192.11</v>
      </c>
      <c r="N4175">
        <f>L4175*_xlfn.XLOOKUP(K4175,AM:AM,AO:AO)</f>
        <v>222.8476</v>
      </c>
      <c r="O4175">
        <v>0</v>
      </c>
      <c r="P4175">
        <f>O4175*_xlfn.XLOOKUP(K4175,AM:AM,AN:AN)</f>
        <v>0</v>
      </c>
      <c r="Q4175">
        <f>O4175*_xlfn.XLOOKUP(K4175,AM:AM,AO:AO)</f>
        <v>0</v>
      </c>
      <c r="R4175" t="str">
        <f>_xlfn.XLOOKUP(E4175,AF:AF,AG:AG)</f>
        <v>F1S USA</v>
      </c>
      <c r="S4175" t="str">
        <f>_xlfn.XLOOKUP(E4175,AF:AF,AI:AI)</f>
        <v>United States</v>
      </c>
      <c r="T4175">
        <f>WEEKNUM(G4175)</f>
        <v>39</v>
      </c>
      <c r="U4175">
        <f>YEAR(G4175)</f>
        <v>2025</v>
      </c>
      <c r="V4175" s="117">
        <f>IFERROR(Q4175/N4175,"0")</f>
        <v>0</v>
      </c>
    </row>
    <row r="4176" spans="1:22">
      <c r="A4176" t="str">
        <f>_xlfn.XLOOKUP(D4176,BN:BN,BO:BO)</f>
        <v>México</v>
      </c>
      <c r="B4176" t="s">
        <v>25</v>
      </c>
      <c r="C4176">
        <v>672</v>
      </c>
      <c r="D4176" t="str">
        <f>_xlfn.XLOOKUP(C4176,BH:BH,BI:BI)</f>
        <v>LucianaE</v>
      </c>
      <c r="E4176">
        <v>28934</v>
      </c>
      <c r="F4176" t="s">
        <v>4573</v>
      </c>
      <c r="G4176" s="63">
        <v>45924</v>
      </c>
      <c r="H4176" t="s">
        <v>218</v>
      </c>
      <c r="I4176" t="s">
        <v>366</v>
      </c>
      <c r="J4176" t="str">
        <f>_xlfn.XLOOKUP(I4176,AS:AS,AU:AU)</f>
        <v>Vuelos</v>
      </c>
      <c r="K4176" t="s">
        <v>27</v>
      </c>
      <c r="L4176">
        <v>192.11</v>
      </c>
      <c r="M4176">
        <f>L4176*_xlfn.XLOOKUP(K4176,AM:AM,AN:AN)</f>
        <v>192.11</v>
      </c>
      <c r="N4176">
        <f>L4176*_xlfn.XLOOKUP(K4176,AM:AM,AO:AO)</f>
        <v>222.8476</v>
      </c>
      <c r="O4176">
        <v>0</v>
      </c>
      <c r="P4176">
        <f>O4176*_xlfn.XLOOKUP(K4176,AM:AM,AN:AN)</f>
        <v>0</v>
      </c>
      <c r="Q4176">
        <f>O4176*_xlfn.XLOOKUP(K4176,AM:AM,AO:AO)</f>
        <v>0</v>
      </c>
      <c r="R4176" t="str">
        <f>_xlfn.XLOOKUP(E4176,AF:AF,AG:AG)</f>
        <v>F1S USA</v>
      </c>
      <c r="S4176" t="str">
        <f>_xlfn.XLOOKUP(E4176,AF:AF,AI:AI)</f>
        <v>United States</v>
      </c>
      <c r="T4176">
        <f>WEEKNUM(G4176)</f>
        <v>39</v>
      </c>
      <c r="U4176">
        <f>YEAR(G4176)</f>
        <v>2025</v>
      </c>
      <c r="V4176" s="117">
        <f>IFERROR(Q4176/N4176,"0")</f>
        <v>0</v>
      </c>
    </row>
    <row r="4177" spans="1:22">
      <c r="A4177" t="str">
        <f>_xlfn.XLOOKUP(D4177,BN:BN,BO:BO)</f>
        <v>México</v>
      </c>
      <c r="B4177" t="s">
        <v>25</v>
      </c>
      <c r="C4177">
        <v>672</v>
      </c>
      <c r="D4177" t="str">
        <f>_xlfn.XLOOKUP(C4177,BH:BH,BI:BI)</f>
        <v>LucianaE</v>
      </c>
      <c r="E4177">
        <v>28934</v>
      </c>
      <c r="F4177" t="s">
        <v>4572</v>
      </c>
      <c r="G4177" s="63">
        <v>45929</v>
      </c>
      <c r="H4177" s="63" t="s">
        <v>218</v>
      </c>
      <c r="I4177" t="s">
        <v>366</v>
      </c>
      <c r="J4177" t="str">
        <f>_xlfn.XLOOKUP(I4177,AS:AS,AU:AU)</f>
        <v>Vuelos</v>
      </c>
      <c r="K4177" t="s">
        <v>27</v>
      </c>
      <c r="L4177">
        <v>78.680000000000007</v>
      </c>
      <c r="M4177">
        <f>L4177*_xlfn.XLOOKUP(K4177,AM:AM,AN:AN)</f>
        <v>78.680000000000007</v>
      </c>
      <c r="N4177">
        <f>L4177*_xlfn.XLOOKUP(K4177,AM:AM,AO:AO)</f>
        <v>91.268799999999999</v>
      </c>
      <c r="O4177">
        <v>0</v>
      </c>
      <c r="P4177">
        <f>O4177*_xlfn.XLOOKUP(K4177,AM:AM,AN:AN)</f>
        <v>0</v>
      </c>
      <c r="Q4177">
        <f>O4177*_xlfn.XLOOKUP(K4177,AM:AM,AO:AO)</f>
        <v>0</v>
      </c>
      <c r="R4177" t="str">
        <f>_xlfn.XLOOKUP(E4177,AF:AF,AG:AG)</f>
        <v>F1S USA</v>
      </c>
      <c r="S4177" t="str">
        <f>_xlfn.XLOOKUP(E4177,AF:AF,AI:AI)</f>
        <v>United States</v>
      </c>
      <c r="T4177">
        <f>WEEKNUM(G4177)</f>
        <v>40</v>
      </c>
      <c r="U4177">
        <f>YEAR(G4177)</f>
        <v>2025</v>
      </c>
      <c r="V4177" s="117">
        <f>IFERROR(Q4177/N4177,"0")</f>
        <v>0</v>
      </c>
    </row>
    <row r="4178" spans="1:22">
      <c r="A4178" t="str">
        <f>_xlfn.XLOOKUP(D4178,BN:BN,BO:BO)</f>
        <v>México</v>
      </c>
      <c r="B4178" t="s">
        <v>25</v>
      </c>
      <c r="C4178">
        <v>672</v>
      </c>
      <c r="D4178" t="str">
        <f>_xlfn.XLOOKUP(C4178,BH:BH,BI:BI)</f>
        <v>LucianaE</v>
      </c>
      <c r="E4178">
        <v>28934</v>
      </c>
      <c r="F4178" t="s">
        <v>4573</v>
      </c>
      <c r="G4178" s="63">
        <v>45929</v>
      </c>
      <c r="H4178" s="63" t="s">
        <v>218</v>
      </c>
      <c r="I4178" t="s">
        <v>366</v>
      </c>
      <c r="J4178" t="str">
        <f>_xlfn.XLOOKUP(I4178,AS:AS,AU:AU)</f>
        <v>Vuelos</v>
      </c>
      <c r="K4178" t="s">
        <v>27</v>
      </c>
      <c r="L4178">
        <v>78.680000000000007</v>
      </c>
      <c r="M4178">
        <f>L4178*_xlfn.XLOOKUP(K4178,AM:AM,AN:AN)</f>
        <v>78.680000000000007</v>
      </c>
      <c r="N4178">
        <f>L4178*_xlfn.XLOOKUP(K4178,AM:AM,AO:AO)</f>
        <v>91.268799999999999</v>
      </c>
      <c r="O4178">
        <v>0</v>
      </c>
      <c r="P4178">
        <f>O4178*_xlfn.XLOOKUP(K4178,AM:AM,AN:AN)</f>
        <v>0</v>
      </c>
      <c r="Q4178">
        <f>O4178*_xlfn.XLOOKUP(K4178,AM:AM,AO:AO)</f>
        <v>0</v>
      </c>
      <c r="R4178" t="str">
        <f>_xlfn.XLOOKUP(E4178,AF:AF,AG:AG)</f>
        <v>F1S USA</v>
      </c>
      <c r="S4178" t="str">
        <f>_xlfn.XLOOKUP(E4178,AF:AF,AI:AI)</f>
        <v>United States</v>
      </c>
      <c r="T4178">
        <f>WEEKNUM(G4178)</f>
        <v>40</v>
      </c>
      <c r="U4178">
        <f>YEAR(G4178)</f>
        <v>2025</v>
      </c>
      <c r="V4178" s="117">
        <f>IFERROR(Q4178/N4178,"0")</f>
        <v>0</v>
      </c>
    </row>
    <row r="4179" spans="1:22">
      <c r="A4179" t="str">
        <f>_xlfn.XLOOKUP(D4179,BN:BN,BO:BO)</f>
        <v>México</v>
      </c>
      <c r="B4179" t="s">
        <v>25</v>
      </c>
      <c r="C4179">
        <v>672</v>
      </c>
      <c r="D4179" t="str">
        <f>_xlfn.XLOOKUP(C4179,BH:BH,BI:BI)</f>
        <v>LucianaE</v>
      </c>
      <c r="E4179">
        <v>28934</v>
      </c>
      <c r="F4179" t="s">
        <v>4575</v>
      </c>
      <c r="G4179" s="63">
        <v>45904</v>
      </c>
      <c r="H4179" s="63" t="s">
        <v>218</v>
      </c>
      <c r="I4179" t="s">
        <v>366</v>
      </c>
      <c r="J4179" t="str">
        <f>_xlfn.XLOOKUP(I4179,AS:AS,AU:AU)</f>
        <v>Vuelos</v>
      </c>
      <c r="K4179" t="s">
        <v>27</v>
      </c>
      <c r="L4179">
        <v>0</v>
      </c>
      <c r="M4179">
        <f>L4179*_xlfn.XLOOKUP(K4179,AM:AM,AN:AN)</f>
        <v>0</v>
      </c>
      <c r="N4179">
        <f>L4179*_xlfn.XLOOKUP(K4179,AM:AM,AO:AO)</f>
        <v>0</v>
      </c>
      <c r="O4179">
        <v>0</v>
      </c>
      <c r="P4179">
        <f>O4179*_xlfn.XLOOKUP(K4179,AM:AM,AN:AN)</f>
        <v>0</v>
      </c>
      <c r="Q4179">
        <f>O4179*_xlfn.XLOOKUP(K4179,AM:AM,AO:AO)</f>
        <v>0</v>
      </c>
      <c r="R4179" t="str">
        <f>_xlfn.XLOOKUP(E4179,AF:AF,AG:AG)</f>
        <v>F1S USA</v>
      </c>
      <c r="S4179" t="str">
        <f>_xlfn.XLOOKUP(E4179,AF:AF,AI:AI)</f>
        <v>United States</v>
      </c>
      <c r="T4179">
        <f>WEEKNUM(G4179)</f>
        <v>36</v>
      </c>
      <c r="U4179">
        <f>YEAR(G4179)</f>
        <v>2025</v>
      </c>
      <c r="V4179" s="117" t="str">
        <f>IFERROR(Q4179/N4179,"0")</f>
        <v>0</v>
      </c>
    </row>
    <row r="4180" spans="1:22">
      <c r="A4180" t="str">
        <f>_xlfn.XLOOKUP(D4180,BN:BN,BO:BO)</f>
        <v>México</v>
      </c>
      <c r="B4180" t="s">
        <v>25</v>
      </c>
      <c r="C4180">
        <v>672</v>
      </c>
      <c r="D4180" t="str">
        <f>_xlfn.XLOOKUP(C4180,BH:BH,BI:BI)</f>
        <v>LucianaE</v>
      </c>
      <c r="E4180">
        <v>28934</v>
      </c>
      <c r="F4180" t="s">
        <v>4576</v>
      </c>
      <c r="G4180" s="63">
        <v>45904</v>
      </c>
      <c r="H4180" s="63" t="s">
        <v>218</v>
      </c>
      <c r="I4180" t="s">
        <v>366</v>
      </c>
      <c r="J4180" t="str">
        <f>_xlfn.XLOOKUP(I4180,AS:AS,AU:AU)</f>
        <v>Vuelos</v>
      </c>
      <c r="K4180" t="s">
        <v>27</v>
      </c>
      <c r="L4180">
        <v>0</v>
      </c>
      <c r="M4180">
        <f>L4180*_xlfn.XLOOKUP(K4180,AM:AM,AN:AN)</f>
        <v>0</v>
      </c>
      <c r="N4180">
        <f>L4180*_xlfn.XLOOKUP(K4180,AM:AM,AO:AO)</f>
        <v>0</v>
      </c>
      <c r="O4180">
        <v>0</v>
      </c>
      <c r="P4180">
        <f>O4180*_xlfn.XLOOKUP(K4180,AM:AM,AN:AN)</f>
        <v>0</v>
      </c>
      <c r="Q4180">
        <f>O4180*_xlfn.XLOOKUP(K4180,AM:AM,AO:AO)</f>
        <v>0</v>
      </c>
      <c r="R4180" t="str">
        <f>_xlfn.XLOOKUP(E4180,AF:AF,AG:AG)</f>
        <v>F1S USA</v>
      </c>
      <c r="S4180" t="str">
        <f>_xlfn.XLOOKUP(E4180,AF:AF,AI:AI)</f>
        <v>United States</v>
      </c>
      <c r="T4180">
        <f>WEEKNUM(G4180)</f>
        <v>36</v>
      </c>
      <c r="U4180">
        <f>YEAR(G4180)</f>
        <v>2025</v>
      </c>
      <c r="V4180" s="117" t="str">
        <f>IFERROR(Q4180/N4180,"0")</f>
        <v>0</v>
      </c>
    </row>
    <row r="4181" spans="1:22">
      <c r="A4181" t="str">
        <f>_xlfn.XLOOKUP(D4181,BN:BN,BO:BO)</f>
        <v>México</v>
      </c>
      <c r="B4181" t="s">
        <v>25</v>
      </c>
      <c r="C4181">
        <v>672</v>
      </c>
      <c r="D4181" t="str">
        <f>_xlfn.XLOOKUP(C4181,BH:BH,BI:BI)</f>
        <v>LucianaE</v>
      </c>
      <c r="E4181">
        <v>28934</v>
      </c>
      <c r="F4181" t="s">
        <v>4575</v>
      </c>
      <c r="G4181" s="63">
        <v>45904</v>
      </c>
      <c r="H4181" s="63" t="s">
        <v>218</v>
      </c>
      <c r="I4181" t="s">
        <v>366</v>
      </c>
      <c r="J4181" t="str">
        <f>_xlfn.XLOOKUP(I4181,AS:AS,AU:AU)</f>
        <v>Vuelos</v>
      </c>
      <c r="K4181" t="s">
        <v>27</v>
      </c>
      <c r="L4181">
        <v>10.3</v>
      </c>
      <c r="M4181">
        <f>L4181*_xlfn.XLOOKUP(K4181,AM:AM,AN:AN)</f>
        <v>10.3</v>
      </c>
      <c r="N4181">
        <f>L4181*_xlfn.XLOOKUP(K4181,AM:AM,AO:AO)</f>
        <v>11.948</v>
      </c>
      <c r="O4181">
        <v>0</v>
      </c>
      <c r="P4181">
        <f>O4181*_xlfn.XLOOKUP(K4181,AM:AM,AN:AN)</f>
        <v>0</v>
      </c>
      <c r="Q4181">
        <f>O4181*_xlfn.XLOOKUP(K4181,AM:AM,AO:AO)</f>
        <v>0</v>
      </c>
      <c r="R4181" t="str">
        <f>_xlfn.XLOOKUP(E4181,AF:AF,AG:AG)</f>
        <v>F1S USA</v>
      </c>
      <c r="S4181" t="str">
        <f>_xlfn.XLOOKUP(E4181,AF:AF,AI:AI)</f>
        <v>United States</v>
      </c>
      <c r="T4181">
        <f>WEEKNUM(G4181)</f>
        <v>36</v>
      </c>
      <c r="U4181">
        <f>YEAR(G4181)</f>
        <v>2025</v>
      </c>
      <c r="V4181" s="117">
        <f>IFERROR(Q4181/N4181,"0")</f>
        <v>0</v>
      </c>
    </row>
    <row r="4182" spans="1:22">
      <c r="A4182" t="str">
        <f>_xlfn.XLOOKUP(D4182,BN:BN,BO:BO)</f>
        <v>México</v>
      </c>
      <c r="B4182" t="s">
        <v>25</v>
      </c>
      <c r="C4182">
        <v>672</v>
      </c>
      <c r="D4182" t="str">
        <f>_xlfn.XLOOKUP(C4182,BH:BH,BI:BI)</f>
        <v>LucianaE</v>
      </c>
      <c r="E4182">
        <v>28934</v>
      </c>
      <c r="F4182" t="s">
        <v>4576</v>
      </c>
      <c r="G4182" s="63">
        <v>45904</v>
      </c>
      <c r="H4182" s="63" t="s">
        <v>218</v>
      </c>
      <c r="I4182" t="s">
        <v>366</v>
      </c>
      <c r="J4182" t="str">
        <f>_xlfn.XLOOKUP(I4182,AS:AS,AU:AU)</f>
        <v>Vuelos</v>
      </c>
      <c r="K4182" t="s">
        <v>27</v>
      </c>
      <c r="L4182">
        <v>10.3</v>
      </c>
      <c r="M4182">
        <f>L4182*_xlfn.XLOOKUP(K4182,AM:AM,AN:AN)</f>
        <v>10.3</v>
      </c>
      <c r="N4182">
        <f>L4182*_xlfn.XLOOKUP(K4182,AM:AM,AO:AO)</f>
        <v>11.948</v>
      </c>
      <c r="O4182">
        <v>0</v>
      </c>
      <c r="P4182">
        <f>O4182*_xlfn.XLOOKUP(K4182,AM:AM,AN:AN)</f>
        <v>0</v>
      </c>
      <c r="Q4182">
        <f>O4182*_xlfn.XLOOKUP(K4182,AM:AM,AO:AO)</f>
        <v>0</v>
      </c>
      <c r="R4182" t="str">
        <f>_xlfn.XLOOKUP(E4182,AF:AF,AG:AG)</f>
        <v>F1S USA</v>
      </c>
      <c r="S4182" t="str">
        <f>_xlfn.XLOOKUP(E4182,AF:AF,AI:AI)</f>
        <v>United States</v>
      </c>
      <c r="T4182">
        <f>WEEKNUM(G4182)</f>
        <v>36</v>
      </c>
      <c r="U4182">
        <f>YEAR(G4182)</f>
        <v>2025</v>
      </c>
      <c r="V4182" s="117">
        <f>IFERROR(Q4182/N4182,"0")</f>
        <v>0</v>
      </c>
    </row>
    <row r="4183" spans="1:22">
      <c r="A4183" t="str">
        <f>_xlfn.XLOOKUP(D4183,BN:BN,BO:BO)</f>
        <v>México</v>
      </c>
      <c r="B4183" t="s">
        <v>25</v>
      </c>
      <c r="C4183">
        <v>672</v>
      </c>
      <c r="D4183" t="str">
        <f>_xlfn.XLOOKUP(C4183,BH:BH,BI:BI)</f>
        <v>LucianaE</v>
      </c>
      <c r="E4183">
        <v>0</v>
      </c>
      <c r="F4183" t="s">
        <v>2790</v>
      </c>
      <c r="G4183" s="63">
        <v>45909</v>
      </c>
      <c r="H4183" s="63">
        <v>45930</v>
      </c>
      <c r="I4183" t="s">
        <v>396</v>
      </c>
      <c r="J4183" t="str">
        <f>_xlfn.XLOOKUP(I4183,AS:AS,AU:AU)</f>
        <v>Honorarios</v>
      </c>
      <c r="K4183" t="s">
        <v>27</v>
      </c>
      <c r="L4183">
        <v>90</v>
      </c>
      <c r="M4183">
        <f>L4183*_xlfn.XLOOKUP(K4183,AM:AM,AN:AN)</f>
        <v>90</v>
      </c>
      <c r="N4183">
        <f>L4183*_xlfn.XLOOKUP(K4183,AM:AM,AO:AO)</f>
        <v>104.39999999999999</v>
      </c>
      <c r="O4183">
        <v>90</v>
      </c>
      <c r="P4183">
        <f>O4183*_xlfn.XLOOKUP(K4183,AM:AM,AN:AN)</f>
        <v>90</v>
      </c>
      <c r="Q4183">
        <f>O4183*_xlfn.XLOOKUP(K4183,AM:AM,AO:AO)</f>
        <v>104.39999999999999</v>
      </c>
      <c r="R4183" t="str">
        <f>_xlfn.XLOOKUP(E4183,AF:AF,AG:AG)</f>
        <v>FEES</v>
      </c>
      <c r="S4183">
        <f>_xlfn.XLOOKUP(E4183,AF:AF,AI:AI)</f>
        <v>0</v>
      </c>
      <c r="T4183">
        <f>WEEKNUM(G4183)</f>
        <v>37</v>
      </c>
      <c r="U4183">
        <f>YEAR(G4183)</f>
        <v>2025</v>
      </c>
      <c r="V4183" s="117">
        <f>IFERROR(Q4183/N4183,"0")</f>
        <v>1</v>
      </c>
    </row>
    <row r="4184" spans="1:22">
      <c r="A4184" t="str">
        <f>_xlfn.XLOOKUP(D4184,BN:BN,BO:BO)</f>
        <v>México</v>
      </c>
      <c r="B4184" t="s">
        <v>25</v>
      </c>
      <c r="C4184">
        <v>672</v>
      </c>
      <c r="D4184" t="str">
        <f>_xlfn.XLOOKUP(C4184,BH:BH,BI:BI)</f>
        <v>LucianaE</v>
      </c>
      <c r="E4184">
        <v>28934</v>
      </c>
      <c r="F4184" t="s">
        <v>4574</v>
      </c>
      <c r="G4184" s="63">
        <v>45910</v>
      </c>
      <c r="H4184" s="63" t="s">
        <v>218</v>
      </c>
      <c r="I4184" t="s">
        <v>366</v>
      </c>
      <c r="J4184" t="str">
        <f>_xlfn.XLOOKUP(I4184,AS:AS,AU:AU)</f>
        <v>Vuelos</v>
      </c>
      <c r="K4184" t="s">
        <v>27</v>
      </c>
      <c r="L4184">
        <v>692.49</v>
      </c>
      <c r="M4184">
        <f>L4184*_xlfn.XLOOKUP(K4184,AM:AM,AN:AN)</f>
        <v>692.49</v>
      </c>
      <c r="N4184">
        <f>L4184*_xlfn.XLOOKUP(K4184,AM:AM,AO:AO)</f>
        <v>803.28839999999991</v>
      </c>
      <c r="O4184">
        <v>0</v>
      </c>
      <c r="P4184">
        <f>O4184*_xlfn.XLOOKUP(K4184,AM:AM,AN:AN)</f>
        <v>0</v>
      </c>
      <c r="Q4184">
        <f>O4184*_xlfn.XLOOKUP(K4184,AM:AM,AO:AO)</f>
        <v>0</v>
      </c>
      <c r="R4184" t="str">
        <f>_xlfn.XLOOKUP(E4184,AF:AF,AG:AG)</f>
        <v>F1S USA</v>
      </c>
      <c r="S4184" t="str">
        <f>_xlfn.XLOOKUP(E4184,AF:AF,AI:AI)</f>
        <v>United States</v>
      </c>
      <c r="T4184">
        <f>WEEKNUM(G4184)</f>
        <v>37</v>
      </c>
      <c r="U4184">
        <f>YEAR(G4184)</f>
        <v>2025</v>
      </c>
      <c r="V4184" s="117">
        <f>IFERROR(Q4184/N4184,"0")</f>
        <v>0</v>
      </c>
    </row>
    <row r="4185" spans="1:22">
      <c r="A4185" t="str">
        <f>_xlfn.XLOOKUP(D4185,BN:BN,BO:BO)</f>
        <v>México</v>
      </c>
      <c r="B4185" t="s">
        <v>25</v>
      </c>
      <c r="C4185">
        <v>672</v>
      </c>
      <c r="D4185" t="str">
        <f>_xlfn.XLOOKUP(C4185,BH:BH,BI:BI)</f>
        <v>LucianaE</v>
      </c>
      <c r="E4185">
        <v>30933</v>
      </c>
      <c r="F4185" t="s">
        <v>4577</v>
      </c>
      <c r="G4185" s="63">
        <v>45912</v>
      </c>
      <c r="H4185" s="63">
        <v>45915</v>
      </c>
      <c r="I4185" t="s">
        <v>376</v>
      </c>
      <c r="J4185" t="str">
        <f>_xlfn.XLOOKUP(I4185,AS:AS,AU:AU)</f>
        <v>Hotel</v>
      </c>
      <c r="K4185" t="s">
        <v>27</v>
      </c>
      <c r="L4185">
        <v>2775.92</v>
      </c>
      <c r="M4185">
        <f>L4185*_xlfn.XLOOKUP(K4185,AM:AM,AN:AN)</f>
        <v>2775.92</v>
      </c>
      <c r="N4185">
        <f>L4185*_xlfn.XLOOKUP(K4185,AM:AM,AO:AO)</f>
        <v>3220.0672</v>
      </c>
      <c r="O4185">
        <v>232.59</v>
      </c>
      <c r="P4185">
        <f>O4185*_xlfn.XLOOKUP(K4185,AM:AM,AN:AN)</f>
        <v>232.59</v>
      </c>
      <c r="Q4185">
        <f>O4185*_xlfn.XLOOKUP(K4185,AM:AM,AO:AO)</f>
        <v>269.80439999999999</v>
      </c>
      <c r="R4185" t="str">
        <f>_xlfn.XLOOKUP(E4185,AF:AF,AG:AG)</f>
        <v>GRAND HOTEL OSLO</v>
      </c>
      <c r="S4185" t="str">
        <f>_xlfn.XLOOKUP(E4185,AF:AF,AI:AI)</f>
        <v>Norway</v>
      </c>
      <c r="T4185">
        <f>WEEKNUM(G4185)</f>
        <v>37</v>
      </c>
      <c r="U4185">
        <f>YEAR(G4185)</f>
        <v>2025</v>
      </c>
      <c r="V4185" s="117">
        <f>IFERROR(Q4185/N4185,"0")</f>
        <v>8.3788437707138536E-2</v>
      </c>
    </row>
    <row r="4186" spans="1:22">
      <c r="A4186" t="str">
        <f>_xlfn.XLOOKUP(D4186,BN:BN,BO:BO)</f>
        <v>México</v>
      </c>
      <c r="B4186" t="s">
        <v>25</v>
      </c>
      <c r="C4186">
        <v>672</v>
      </c>
      <c r="D4186" t="str">
        <f>_xlfn.XLOOKUP(C4186,BH:BH,BI:BI)</f>
        <v>LucianaE</v>
      </c>
      <c r="E4186">
        <v>30929</v>
      </c>
      <c r="F4186" t="s">
        <v>4578</v>
      </c>
      <c r="G4186" s="63">
        <v>45915</v>
      </c>
      <c r="H4186" s="63">
        <v>45918</v>
      </c>
      <c r="I4186" t="s">
        <v>376</v>
      </c>
      <c r="J4186" t="str">
        <f>_xlfn.XLOOKUP(I4186,AS:AS,AU:AU)</f>
        <v>Hotel</v>
      </c>
      <c r="K4186" t="s">
        <v>27</v>
      </c>
      <c r="L4186">
        <v>2308.48</v>
      </c>
      <c r="M4186">
        <f>L4186*_xlfn.XLOOKUP(K4186,AM:AM,AN:AN)</f>
        <v>2308.48</v>
      </c>
      <c r="N4186">
        <f>L4186*_xlfn.XLOOKUP(K4186,AM:AM,AO:AO)</f>
        <v>2677.8368</v>
      </c>
      <c r="O4186">
        <v>274.27</v>
      </c>
      <c r="P4186">
        <f>O4186*_xlfn.XLOOKUP(K4186,AM:AM,AN:AN)</f>
        <v>274.27</v>
      </c>
      <c r="Q4186">
        <f>O4186*_xlfn.XLOOKUP(K4186,AM:AM,AO:AO)</f>
        <v>318.15319999999997</v>
      </c>
      <c r="R4186" t="str">
        <f>_xlfn.XLOOKUP(E4186,AF:AF,AG:AG)</f>
        <v>NOBIS HOTEL PALMA</v>
      </c>
      <c r="S4186" t="str">
        <f>_xlfn.XLOOKUP(E4186,AF:AF,AI:AI)</f>
        <v>Spain</v>
      </c>
      <c r="T4186">
        <f>WEEKNUM(G4186)</f>
        <v>38</v>
      </c>
      <c r="U4186">
        <f>YEAR(G4186)</f>
        <v>2025</v>
      </c>
      <c r="V4186" s="117">
        <f>IFERROR(Q4186/N4186,"0")</f>
        <v>0.11880977959523148</v>
      </c>
    </row>
    <row r="4187" spans="1:22">
      <c r="A4187" t="str">
        <f>_xlfn.XLOOKUP(D4187,BN:BN,BO:BO)</f>
        <v>México</v>
      </c>
      <c r="B4187" t="s">
        <v>25</v>
      </c>
      <c r="C4187">
        <v>672</v>
      </c>
      <c r="D4187" t="str">
        <f>_xlfn.XLOOKUP(C4187,BH:BH,BI:BI)</f>
        <v>LucianaE</v>
      </c>
      <c r="E4187">
        <v>30931</v>
      </c>
      <c r="F4187" t="s">
        <v>4579</v>
      </c>
      <c r="G4187" s="63">
        <v>45918</v>
      </c>
      <c r="H4187" s="63">
        <v>45922</v>
      </c>
      <c r="I4187" t="s">
        <v>376</v>
      </c>
      <c r="J4187" t="str">
        <f>_xlfn.XLOOKUP(I4187,AS:AS,AU:AU)</f>
        <v>Hotel</v>
      </c>
      <c r="K4187" t="s">
        <v>27</v>
      </c>
      <c r="L4187">
        <v>5050.07</v>
      </c>
      <c r="M4187">
        <f>L4187*_xlfn.XLOOKUP(K4187,AM:AM,AN:AN)</f>
        <v>5050.07</v>
      </c>
      <c r="N4187">
        <f>L4187*_xlfn.XLOOKUP(K4187,AM:AM,AO:AO)</f>
        <v>5858.0811999999996</v>
      </c>
      <c r="O4187">
        <v>360.25</v>
      </c>
      <c r="P4187">
        <f>O4187*_xlfn.XLOOKUP(K4187,AM:AM,AN:AN)</f>
        <v>360.25</v>
      </c>
      <c r="Q4187">
        <f>O4187*_xlfn.XLOOKUP(K4187,AM:AM,AO:AO)</f>
        <v>417.89</v>
      </c>
      <c r="R4187" t="str">
        <f>_xlfn.XLOOKUP(E4187,AF:AF,AG:AG)</f>
        <v>NOBIS HOTEL COPENHAGEN</v>
      </c>
      <c r="S4187" t="str">
        <f>_xlfn.XLOOKUP(E4187,AF:AF,AI:AI)</f>
        <v>Denmark</v>
      </c>
      <c r="T4187">
        <f>WEEKNUM(G4187)</f>
        <v>38</v>
      </c>
      <c r="U4187">
        <f>YEAR(G4187)</f>
        <v>2025</v>
      </c>
      <c r="V4187" s="117">
        <f>IFERROR(Q4187/N4187,"0")</f>
        <v>7.1335644852447588E-2</v>
      </c>
    </row>
    <row r="4188" spans="1:22">
      <c r="A4188" t="str">
        <f>_xlfn.XLOOKUP(D4188,BN:BN,BO:BO)</f>
        <v>México</v>
      </c>
      <c r="B4188" t="s">
        <v>25</v>
      </c>
      <c r="C4188">
        <v>672</v>
      </c>
      <c r="D4188" t="str">
        <f>_xlfn.XLOOKUP(C4188,BH:BH,BI:BI)</f>
        <v>LucianaE</v>
      </c>
      <c r="E4188">
        <v>30266</v>
      </c>
      <c r="F4188" t="s">
        <v>4580</v>
      </c>
      <c r="G4188" s="63">
        <v>45924</v>
      </c>
      <c r="H4188" s="63">
        <v>45925</v>
      </c>
      <c r="I4188" t="s">
        <v>376</v>
      </c>
      <c r="J4188" t="str">
        <f>_xlfn.XLOOKUP(I4188,AS:AS,AU:AU)</f>
        <v>Hotel</v>
      </c>
      <c r="K4188" t="s">
        <v>27</v>
      </c>
      <c r="L4188">
        <v>546</v>
      </c>
      <c r="M4188">
        <f>L4188*_xlfn.XLOOKUP(K4188,AM:AM,AN:AN)</f>
        <v>546</v>
      </c>
      <c r="N4188">
        <f>L4188*_xlfn.XLOOKUP(K4188,AM:AM,AO:AO)</f>
        <v>633.3599999999999</v>
      </c>
      <c r="O4188">
        <v>47.88</v>
      </c>
      <c r="P4188">
        <f>O4188*_xlfn.XLOOKUP(K4188,AM:AM,AN:AN)</f>
        <v>47.88</v>
      </c>
      <c r="Q4188">
        <f>O4188*_xlfn.XLOOKUP(K4188,AM:AM,AO:AO)</f>
        <v>55.540799999999997</v>
      </c>
      <c r="R4188" t="str">
        <f>_xlfn.XLOOKUP(E4188,AF:AF,AG:AG)</f>
        <v>MAISON ALBAR LE MONUMENTAL PALACE</v>
      </c>
      <c r="S4188" t="str">
        <f>_xlfn.XLOOKUP(E4188,AF:AF,AI:AI)</f>
        <v>Portugal</v>
      </c>
      <c r="T4188">
        <f>WEEKNUM(G4188)</f>
        <v>39</v>
      </c>
      <c r="U4188">
        <f>YEAR(G4188)</f>
        <v>2025</v>
      </c>
      <c r="V4188" s="117">
        <f>IFERROR(Q4188/N4188,"0")</f>
        <v>8.7692307692307708E-2</v>
      </c>
    </row>
    <row r="4189" spans="1:22">
      <c r="A4189" t="str">
        <f>_xlfn.XLOOKUP(D4189,BN:BN,BO:BO)</f>
        <v>México</v>
      </c>
      <c r="B4189" t="s">
        <v>25</v>
      </c>
      <c r="C4189">
        <v>672</v>
      </c>
      <c r="D4189" t="str">
        <f>_xlfn.XLOOKUP(C4189,BH:BH,BI:BI)</f>
        <v>LucianaE</v>
      </c>
      <c r="E4189">
        <v>30951</v>
      </c>
      <c r="F4189" t="s">
        <v>4581</v>
      </c>
      <c r="G4189" s="63">
        <v>45910</v>
      </c>
      <c r="H4189" s="63">
        <v>45912</v>
      </c>
      <c r="I4189" t="s">
        <v>376</v>
      </c>
      <c r="J4189" t="str">
        <f>_xlfn.XLOOKUP(I4189,AS:AS,AU:AU)</f>
        <v>Hotel</v>
      </c>
      <c r="K4189" t="s">
        <v>27</v>
      </c>
      <c r="L4189">
        <v>1320</v>
      </c>
      <c r="M4189">
        <f>L4189*_xlfn.XLOOKUP(K4189,AM:AM,AN:AN)</f>
        <v>1320</v>
      </c>
      <c r="N4189">
        <f>L4189*_xlfn.XLOOKUP(K4189,AM:AM,AO:AO)</f>
        <v>1531.1999999999998</v>
      </c>
      <c r="O4189">
        <v>124.08</v>
      </c>
      <c r="P4189">
        <f>O4189*_xlfn.XLOOKUP(K4189,AM:AM,AN:AN)</f>
        <v>124.08</v>
      </c>
      <c r="Q4189">
        <f>O4189*_xlfn.XLOOKUP(K4189,AM:AM,AO:AO)</f>
        <v>143.93279999999999</v>
      </c>
      <c r="R4189" t="str">
        <f>_xlfn.XLOOKUP(E4189,AF:AF,AG:AG)</f>
        <v>HOTEL KAMP</v>
      </c>
      <c r="S4189" t="str">
        <f>_xlfn.XLOOKUP(E4189,AF:AF,AI:AI)</f>
        <v>Finland</v>
      </c>
      <c r="T4189">
        <f>WEEKNUM(G4189)</f>
        <v>37</v>
      </c>
      <c r="U4189">
        <f>YEAR(G4189)</f>
        <v>2025</v>
      </c>
      <c r="V4189" s="117">
        <f>IFERROR(Q4189/N4189,"0")</f>
        <v>9.4E-2</v>
      </c>
    </row>
    <row r="4190" spans="1:22">
      <c r="A4190" t="str">
        <f>_xlfn.XLOOKUP(D4190,BN:BN,BO:BO)</f>
        <v>México</v>
      </c>
      <c r="B4190" t="s">
        <v>25</v>
      </c>
      <c r="C4190">
        <v>672</v>
      </c>
      <c r="D4190" t="str">
        <f>_xlfn.XLOOKUP(C4190,BH:BH,BI:BI)</f>
        <v>LucianaE</v>
      </c>
      <c r="E4190">
        <v>30953</v>
      </c>
      <c r="F4190" t="s">
        <v>4582</v>
      </c>
      <c r="G4190" s="63">
        <v>45922</v>
      </c>
      <c r="H4190" s="63">
        <v>45924</v>
      </c>
      <c r="I4190" t="s">
        <v>376</v>
      </c>
      <c r="J4190" t="str">
        <f>_xlfn.XLOOKUP(I4190,AS:AS,AU:AU)</f>
        <v>Hotel</v>
      </c>
      <c r="K4190" t="s">
        <v>27</v>
      </c>
      <c r="L4190">
        <v>2693.94</v>
      </c>
      <c r="M4190">
        <f>L4190*_xlfn.XLOOKUP(K4190,AM:AM,AN:AN)</f>
        <v>2693.94</v>
      </c>
      <c r="N4190">
        <f>L4190*_xlfn.XLOOKUP(K4190,AM:AM,AO:AO)</f>
        <v>3124.9703999999997</v>
      </c>
      <c r="O4190">
        <v>336.74</v>
      </c>
      <c r="P4190">
        <f>O4190*_xlfn.XLOOKUP(K4190,AM:AM,AN:AN)</f>
        <v>336.74</v>
      </c>
      <c r="Q4190">
        <f>O4190*_xlfn.XLOOKUP(K4190,AM:AM,AO:AO)</f>
        <v>390.61840000000001</v>
      </c>
      <c r="R4190" t="str">
        <f>_xlfn.XLOOKUP(E4190,AF:AF,AG:AG)</f>
        <v>THE BOTREE HOTEL</v>
      </c>
      <c r="S4190" t="str">
        <f>_xlfn.XLOOKUP(E4190,AF:AF,AI:AI)</f>
        <v>United Kingdom</v>
      </c>
      <c r="T4190">
        <f>WEEKNUM(G4190)</f>
        <v>39</v>
      </c>
      <c r="U4190">
        <f>YEAR(G4190)</f>
        <v>2025</v>
      </c>
      <c r="V4190" s="117">
        <f>IFERROR(Q4190/N4190,"0")</f>
        <v>0.12499907199120991</v>
      </c>
    </row>
    <row r="4191" spans="1:22">
      <c r="A4191" t="str">
        <f>_xlfn.XLOOKUP(D4191,BN:BN,BO:BO)</f>
        <v>México</v>
      </c>
      <c r="B4191" t="s">
        <v>25</v>
      </c>
      <c r="C4191">
        <v>672</v>
      </c>
      <c r="D4191" t="str">
        <f>_xlfn.XLOOKUP(C4191,BH:BH,BI:BI)</f>
        <v>LucianaE</v>
      </c>
      <c r="E4191">
        <v>30949</v>
      </c>
      <c r="F4191" t="s">
        <v>4583</v>
      </c>
      <c r="G4191" s="63">
        <v>45925</v>
      </c>
      <c r="H4191" s="63">
        <v>45929</v>
      </c>
      <c r="I4191" t="s">
        <v>376</v>
      </c>
      <c r="J4191" t="str">
        <f>_xlfn.XLOOKUP(I4191,AS:AS,AU:AU)</f>
        <v>Hotel</v>
      </c>
      <c r="K4191" t="s">
        <v>27</v>
      </c>
      <c r="L4191">
        <v>1157.2</v>
      </c>
      <c r="M4191">
        <f>L4191*_xlfn.XLOOKUP(K4191,AM:AM,AN:AN)</f>
        <v>1157.2</v>
      </c>
      <c r="N4191">
        <f>L4191*_xlfn.XLOOKUP(K4191,AM:AM,AO:AO)</f>
        <v>1342.3519999999999</v>
      </c>
      <c r="O4191">
        <v>98.88</v>
      </c>
      <c r="P4191">
        <f>O4191*_xlfn.XLOOKUP(K4191,AM:AM,AN:AN)</f>
        <v>98.88</v>
      </c>
      <c r="Q4191">
        <f>O4191*_xlfn.XLOOKUP(K4191,AM:AM,AO:AO)</f>
        <v>114.70079999999999</v>
      </c>
      <c r="R4191" t="str">
        <f>_xlfn.XLOOKUP(E4191,AF:AF,AG:AG)</f>
        <v>GRAN HOTEL NAGARI</v>
      </c>
      <c r="S4191" t="str">
        <f>_xlfn.XLOOKUP(E4191,AF:AF,AI:AI)</f>
        <v>Spain</v>
      </c>
      <c r="T4191">
        <f>WEEKNUM(G4191)</f>
        <v>39</v>
      </c>
      <c r="U4191">
        <f>YEAR(G4191)</f>
        <v>2025</v>
      </c>
      <c r="V4191" s="117">
        <f>IFERROR(Q4191/N4191,"0")</f>
        <v>8.5447632215693056E-2</v>
      </c>
    </row>
    <row r="4192" spans="1:22">
      <c r="A4192" t="str">
        <f>_xlfn.XLOOKUP(D4192,BN:BN,BO:BO)</f>
        <v>México</v>
      </c>
      <c r="B4192" t="s">
        <v>25</v>
      </c>
      <c r="C4192">
        <v>672</v>
      </c>
      <c r="D4192" t="str">
        <f>_xlfn.XLOOKUP(C4192,BH:BH,BI:BI)</f>
        <v>LucianaE</v>
      </c>
      <c r="E4192">
        <v>30950</v>
      </c>
      <c r="F4192" t="s">
        <v>4584</v>
      </c>
      <c r="G4192" s="63">
        <v>45909</v>
      </c>
      <c r="H4192" s="63">
        <v>45910</v>
      </c>
      <c r="I4192" t="s">
        <v>376</v>
      </c>
      <c r="J4192" t="str">
        <f>_xlfn.XLOOKUP(I4192,AS:AS,AU:AU)</f>
        <v>Hotel</v>
      </c>
      <c r="K4192" t="s">
        <v>27</v>
      </c>
      <c r="L4192">
        <v>434.8</v>
      </c>
      <c r="M4192">
        <f>L4192*_xlfn.XLOOKUP(K4192,AM:AM,AN:AN)</f>
        <v>434.8</v>
      </c>
      <c r="N4192">
        <f>L4192*_xlfn.XLOOKUP(K4192,AM:AM,AO:AO)</f>
        <v>504.36799999999999</v>
      </c>
      <c r="O4192">
        <v>37.15</v>
      </c>
      <c r="P4192">
        <f>O4192*_xlfn.XLOOKUP(K4192,AM:AM,AN:AN)</f>
        <v>37.15</v>
      </c>
      <c r="Q4192">
        <f>O4192*_xlfn.XLOOKUP(K4192,AM:AM,AO:AO)</f>
        <v>43.093999999999994</v>
      </c>
      <c r="R4192" t="str">
        <f>_xlfn.XLOOKUP(E4192,AF:AF,AG:AG)</f>
        <v>NH MADRID LAGASCA</v>
      </c>
      <c r="S4192" t="str">
        <f>_xlfn.XLOOKUP(E4192,AF:AF,AI:AI)</f>
        <v>Spain</v>
      </c>
      <c r="T4192">
        <f>WEEKNUM(G4192)</f>
        <v>37</v>
      </c>
      <c r="U4192">
        <f>YEAR(G4192)</f>
        <v>2025</v>
      </c>
      <c r="V4192" s="117">
        <f>IFERROR(Q4192/N4192,"0")</f>
        <v>8.5441582336706526E-2</v>
      </c>
    </row>
    <row r="4193" spans="1:22">
      <c r="A4193" t="str">
        <f>_xlfn.XLOOKUP(D4193,BN:BN,BO:BO)</f>
        <v>México</v>
      </c>
      <c r="B4193" t="s">
        <v>25</v>
      </c>
      <c r="C4193">
        <v>672</v>
      </c>
      <c r="D4193" t="str">
        <f>_xlfn.XLOOKUP(C4193,BH:BH,BI:BI)</f>
        <v>LucianaE</v>
      </c>
      <c r="E4193">
        <v>30960</v>
      </c>
      <c r="F4193" t="s">
        <v>4585</v>
      </c>
      <c r="G4193" s="63">
        <v>45929</v>
      </c>
      <c r="H4193" s="63">
        <v>45930</v>
      </c>
      <c r="I4193" t="s">
        <v>376</v>
      </c>
      <c r="J4193" t="str">
        <f>_xlfn.XLOOKUP(I4193,AS:AS,AU:AU)</f>
        <v>Hotel</v>
      </c>
      <c r="K4193" t="s">
        <v>27</v>
      </c>
      <c r="L4193">
        <v>571</v>
      </c>
      <c r="M4193">
        <f>L4193*_xlfn.XLOOKUP(K4193,AM:AM,AN:AN)</f>
        <v>571</v>
      </c>
      <c r="N4193">
        <f>L4193*_xlfn.XLOOKUP(K4193,AM:AM,AO:AO)</f>
        <v>662.3599999999999</v>
      </c>
      <c r="O4193">
        <v>51.91</v>
      </c>
      <c r="P4193">
        <f>O4193*_xlfn.XLOOKUP(K4193,AM:AM,AN:AN)</f>
        <v>51.91</v>
      </c>
      <c r="Q4193">
        <f>O4193*_xlfn.XLOOKUP(K4193,AM:AM,AO:AO)</f>
        <v>60.215599999999995</v>
      </c>
      <c r="R4193" t="str">
        <f>_xlfn.XLOOKUP(E4193,AF:AF,AG:AG)</f>
        <v>MELIA MADRID SERRANO</v>
      </c>
      <c r="S4193" t="str">
        <f>_xlfn.XLOOKUP(E4193,AF:AF,AI:AI)</f>
        <v>Spain</v>
      </c>
      <c r="T4193">
        <f>WEEKNUM(G4193)</f>
        <v>40</v>
      </c>
      <c r="U4193">
        <f>YEAR(G4193)</f>
        <v>2025</v>
      </c>
      <c r="V4193" s="117">
        <f>IFERROR(Q4193/N4193,"0")</f>
        <v>9.09106830122592E-2</v>
      </c>
    </row>
    <row r="4194" spans="1:22">
      <c r="A4194" t="str">
        <f>_xlfn.XLOOKUP(D4194,BN:BN,BO:BO)</f>
        <v>México</v>
      </c>
      <c r="B4194" t="s">
        <v>25</v>
      </c>
      <c r="C4194">
        <v>672</v>
      </c>
      <c r="D4194" t="str">
        <f>_xlfn.XLOOKUP(C4194,BH:BH,BI:BI)</f>
        <v>LucianaE</v>
      </c>
      <c r="E4194">
        <v>0</v>
      </c>
      <c r="F4194" t="s">
        <v>2790</v>
      </c>
      <c r="G4194" s="63">
        <v>45904</v>
      </c>
      <c r="H4194" s="63">
        <v>45930</v>
      </c>
      <c r="I4194" t="s">
        <v>396</v>
      </c>
      <c r="J4194" t="str">
        <f>_xlfn.XLOOKUP(I4194,AS:AS,AU:AU)</f>
        <v>Honorarios</v>
      </c>
      <c r="K4194" t="s">
        <v>27</v>
      </c>
      <c r="L4194">
        <v>30</v>
      </c>
      <c r="M4194">
        <f>L4194*_xlfn.XLOOKUP(K4194,AM:AM,AN:AN)</f>
        <v>30</v>
      </c>
      <c r="N4194">
        <f>L4194*_xlfn.XLOOKUP(K4194,AM:AM,AO:AO)</f>
        <v>34.799999999999997</v>
      </c>
      <c r="O4194">
        <v>30</v>
      </c>
      <c r="P4194">
        <f>O4194*_xlfn.XLOOKUP(K4194,AM:AM,AN:AN)</f>
        <v>30</v>
      </c>
      <c r="Q4194">
        <f>O4194*_xlfn.XLOOKUP(K4194,AM:AM,AO:AO)</f>
        <v>34.799999999999997</v>
      </c>
      <c r="R4194" t="str">
        <f>_xlfn.XLOOKUP(E4194,AF:AF,AG:AG)</f>
        <v>FEES</v>
      </c>
      <c r="S4194">
        <f>_xlfn.XLOOKUP(E4194,AF:AF,AI:AI)</f>
        <v>0</v>
      </c>
      <c r="T4194">
        <f>WEEKNUM(G4194)</f>
        <v>36</v>
      </c>
      <c r="U4194">
        <f>YEAR(G4194)</f>
        <v>2025</v>
      </c>
      <c r="V4194" s="117">
        <f>IFERROR(Q4194/N4194,"0")</f>
        <v>1</v>
      </c>
    </row>
    <row r="4195" spans="1:22">
      <c r="A4195" t="str">
        <f>_xlfn.XLOOKUP(D4195,BN:BN,BO:BO)</f>
        <v>México</v>
      </c>
      <c r="B4195" t="s">
        <v>25</v>
      </c>
      <c r="C4195">
        <v>673</v>
      </c>
      <c r="D4195" t="str">
        <f>_xlfn.XLOOKUP(C4195,BH:BH,BI:BI)</f>
        <v>VivianaS</v>
      </c>
      <c r="E4195">
        <v>30869</v>
      </c>
      <c r="F4195" t="s">
        <v>4586</v>
      </c>
      <c r="G4195" s="63">
        <v>46172</v>
      </c>
      <c r="H4195" s="63">
        <v>46176</v>
      </c>
      <c r="I4195" t="s">
        <v>376</v>
      </c>
      <c r="J4195" t="str">
        <f>_xlfn.XLOOKUP(I4195,AS:AS,AU:AU)</f>
        <v>Hotel</v>
      </c>
      <c r="K4195" t="s">
        <v>33</v>
      </c>
      <c r="L4195">
        <v>1876.62</v>
      </c>
      <c r="M4195">
        <f>L4195*_xlfn.XLOOKUP(K4195,AM:AM,AN:AN)</f>
        <v>1613.8932</v>
      </c>
      <c r="N4195">
        <f>L4195*_xlfn.XLOOKUP(K4195,AM:AM,AO:AO)</f>
        <v>1876.62</v>
      </c>
      <c r="O4195">
        <v>178.84</v>
      </c>
      <c r="P4195">
        <f>O4195*_xlfn.XLOOKUP(K4195,AM:AM,AN:AN)</f>
        <v>153.80240000000001</v>
      </c>
      <c r="Q4195">
        <f>O4195*_xlfn.XLOOKUP(K4195,AM:AM,AO:AO)</f>
        <v>178.84</v>
      </c>
      <c r="R4195" t="str">
        <f>_xlfn.XLOOKUP(E4195,AF:AF,AG:AG)</f>
        <v>HAMARES BOUTIQUE HOTEL</v>
      </c>
      <c r="S4195" t="str">
        <f>_xlfn.XLOOKUP(E4195,AF:AF,AI:AI)</f>
        <v>Brazil</v>
      </c>
      <c r="T4195">
        <f>WEEKNUM(G4195)</f>
        <v>22</v>
      </c>
      <c r="U4195">
        <f>YEAR(G4195)</f>
        <v>2026</v>
      </c>
      <c r="V4195" s="117">
        <f>IFERROR(Q4195/N4195,"0")</f>
        <v>9.5298995001651912E-2</v>
      </c>
    </row>
    <row r="4196" spans="1:22">
      <c r="A4196" t="str">
        <f>_xlfn.XLOOKUP(D4196,BN:BN,BO:BO)</f>
        <v>México</v>
      </c>
      <c r="B4196" t="s">
        <v>25</v>
      </c>
      <c r="C4196">
        <v>674</v>
      </c>
      <c r="D4196" t="str">
        <f>_xlfn.XLOOKUP(C4196,BH:BH,BI:BI)</f>
        <v>VivianaS</v>
      </c>
      <c r="E4196">
        <v>30870</v>
      </c>
      <c r="F4196" t="s">
        <v>4587</v>
      </c>
      <c r="G4196" s="63">
        <v>46171</v>
      </c>
      <c r="H4196" s="63">
        <v>46172</v>
      </c>
      <c r="I4196" t="s">
        <v>376</v>
      </c>
      <c r="J4196" t="str">
        <f>_xlfn.XLOOKUP(I4196,AS:AS,AU:AU)</f>
        <v>Hotel</v>
      </c>
      <c r="K4196" t="s">
        <v>33</v>
      </c>
      <c r="L4196">
        <v>937.27</v>
      </c>
      <c r="M4196">
        <f>L4196*_xlfn.XLOOKUP(K4196,AM:AM,AN:AN)</f>
        <v>806.05219999999997</v>
      </c>
      <c r="N4196">
        <f>L4196*_xlfn.XLOOKUP(K4196,AM:AM,AO:AO)</f>
        <v>937.27</v>
      </c>
      <c r="O4196">
        <v>79.849999999999994</v>
      </c>
      <c r="P4196">
        <f>O4196*_xlfn.XLOOKUP(K4196,AM:AM,AN:AN)</f>
        <v>68.670999999999992</v>
      </c>
      <c r="Q4196">
        <f>O4196*_xlfn.XLOOKUP(K4196,AM:AM,AO:AO)</f>
        <v>79.849999999999994</v>
      </c>
      <c r="R4196" t="str">
        <f>_xlfn.XLOOKUP(E4196,AF:AF,AG:AG)</f>
        <v>ROSEWOOD SAO PAULO</v>
      </c>
      <c r="S4196" t="str">
        <f>_xlfn.XLOOKUP(E4196,AF:AF,AI:AI)</f>
        <v>Brazil</v>
      </c>
      <c r="T4196">
        <f>WEEKNUM(G4196)</f>
        <v>22</v>
      </c>
      <c r="U4196">
        <f>YEAR(G4196)</f>
        <v>2026</v>
      </c>
      <c r="V4196" s="117">
        <f>IFERROR(Q4196/N4196,"0")</f>
        <v>8.5194234318819548E-2</v>
      </c>
    </row>
    <row r="4197" spans="1:22">
      <c r="A4197" t="str">
        <f>_xlfn.XLOOKUP(D4197,BN:BN,BO:BO)</f>
        <v>México</v>
      </c>
      <c r="B4197" t="s">
        <v>25</v>
      </c>
      <c r="C4197">
        <v>674</v>
      </c>
      <c r="D4197" t="str">
        <f>_xlfn.XLOOKUP(C4197,BH:BH,BI:BI)</f>
        <v>VivianaS</v>
      </c>
      <c r="E4197">
        <v>30870</v>
      </c>
      <c r="F4197" t="s">
        <v>4587</v>
      </c>
      <c r="G4197" s="63">
        <v>46176</v>
      </c>
      <c r="H4197" s="63">
        <v>46179</v>
      </c>
      <c r="I4197" t="s">
        <v>376</v>
      </c>
      <c r="J4197" t="str">
        <f>_xlfn.XLOOKUP(I4197,AS:AS,AU:AU)</f>
        <v>Hotel</v>
      </c>
      <c r="K4197" t="s">
        <v>33</v>
      </c>
      <c r="L4197">
        <v>2171.46</v>
      </c>
      <c r="M4197">
        <f>L4197*_xlfn.XLOOKUP(K4197,AM:AM,AN:AN)</f>
        <v>1867.4556</v>
      </c>
      <c r="N4197">
        <f>L4197*_xlfn.XLOOKUP(K4197,AM:AM,AO:AO)</f>
        <v>2171.46</v>
      </c>
      <c r="O4197">
        <v>188.9</v>
      </c>
      <c r="P4197">
        <f>O4197*_xlfn.XLOOKUP(K4197,AM:AM,AN:AN)</f>
        <v>162.45400000000001</v>
      </c>
      <c r="Q4197">
        <f>O4197*_xlfn.XLOOKUP(K4197,AM:AM,AO:AO)</f>
        <v>188.9</v>
      </c>
      <c r="R4197" t="str">
        <f>_xlfn.XLOOKUP(E4197,AF:AF,AG:AG)</f>
        <v>ROSEWOOD SAO PAULO</v>
      </c>
      <c r="S4197" t="str">
        <f>_xlfn.XLOOKUP(E4197,AF:AF,AI:AI)</f>
        <v>Brazil</v>
      </c>
      <c r="T4197">
        <f>WEEKNUM(G4197)</f>
        <v>23</v>
      </c>
      <c r="U4197">
        <f>YEAR(G4197)</f>
        <v>2026</v>
      </c>
      <c r="V4197" s="117">
        <f>IFERROR(Q4197/N4197,"0")</f>
        <v>8.6992161955550651E-2</v>
      </c>
    </row>
    <row r="4198" spans="1:22">
      <c r="A4198" t="str">
        <f>_xlfn.XLOOKUP(D4198,BN:BN,BO:BO)</f>
        <v>Madrid</v>
      </c>
      <c r="B4198" t="s">
        <v>25</v>
      </c>
      <c r="C4198">
        <v>675</v>
      </c>
      <c r="D4198" t="str">
        <f>_xlfn.XLOOKUP(C4198,BH:BH,BI:BI)</f>
        <v>MartinB</v>
      </c>
      <c r="E4198">
        <v>28934</v>
      </c>
      <c r="F4198" t="s">
        <v>4588</v>
      </c>
      <c r="G4198" s="63">
        <v>45916</v>
      </c>
      <c r="H4198" s="63">
        <v>45926</v>
      </c>
      <c r="I4198" t="s">
        <v>366</v>
      </c>
      <c r="J4198" t="str">
        <f>_xlfn.XLOOKUP(I4198,AS:AS,AU:AU)</f>
        <v>Vuelos</v>
      </c>
      <c r="K4198" t="s">
        <v>33</v>
      </c>
      <c r="L4198">
        <v>929.01</v>
      </c>
      <c r="M4198">
        <f>L4198*_xlfn.XLOOKUP(K4198,AM:AM,AN:AN)</f>
        <v>798.94859999999994</v>
      </c>
      <c r="N4198">
        <f>L4198*_xlfn.XLOOKUP(K4198,AM:AM,AO:AO)</f>
        <v>929.01</v>
      </c>
      <c r="O4198">
        <v>0</v>
      </c>
      <c r="P4198">
        <f>O4198*_xlfn.XLOOKUP(K4198,AM:AM,AN:AN)</f>
        <v>0</v>
      </c>
      <c r="Q4198">
        <f>O4198*_xlfn.XLOOKUP(K4198,AM:AM,AO:AO)</f>
        <v>0</v>
      </c>
      <c r="R4198" t="str">
        <f>_xlfn.XLOOKUP(E4198,AF:AF,AG:AG)</f>
        <v>F1S USA</v>
      </c>
      <c r="S4198" t="str">
        <f>_xlfn.XLOOKUP(E4198,AF:AF,AI:AI)</f>
        <v>United States</v>
      </c>
      <c r="T4198">
        <f>WEEKNUM(G4198)</f>
        <v>38</v>
      </c>
      <c r="U4198">
        <f>YEAR(G4198)</f>
        <v>2025</v>
      </c>
      <c r="V4198" s="117">
        <f>IFERROR(Q4198/N4198,"0")</f>
        <v>0</v>
      </c>
    </row>
    <row r="4199" spans="1:22">
      <c r="A4199" t="str">
        <f>_xlfn.XLOOKUP(D4199,BN:BN,BO:BO)</f>
        <v>Madrid</v>
      </c>
      <c r="B4199" t="s">
        <v>25</v>
      </c>
      <c r="C4199">
        <v>675</v>
      </c>
      <c r="D4199" t="str">
        <f>_xlfn.XLOOKUP(C4199,BH:BH,BI:BI)</f>
        <v>MartinB</v>
      </c>
      <c r="E4199">
        <v>28934</v>
      </c>
      <c r="F4199" t="s">
        <v>4589</v>
      </c>
      <c r="G4199" s="63">
        <v>46032</v>
      </c>
      <c r="H4199" s="63">
        <v>46059</v>
      </c>
      <c r="I4199" t="s">
        <v>366</v>
      </c>
      <c r="J4199" t="str">
        <f>_xlfn.XLOOKUP(I4199,AS:AS,AU:AU)</f>
        <v>Vuelos</v>
      </c>
      <c r="K4199" t="s">
        <v>33</v>
      </c>
      <c r="L4199">
        <v>887.93</v>
      </c>
      <c r="M4199">
        <f>L4199*_xlfn.XLOOKUP(K4199,AM:AM,AN:AN)</f>
        <v>763.61979999999994</v>
      </c>
      <c r="N4199">
        <f>L4199*_xlfn.XLOOKUP(K4199,AM:AM,AO:AO)</f>
        <v>887.93</v>
      </c>
      <c r="O4199">
        <v>0</v>
      </c>
      <c r="P4199">
        <f>O4199*_xlfn.XLOOKUP(K4199,AM:AM,AN:AN)</f>
        <v>0</v>
      </c>
      <c r="Q4199">
        <f>O4199*_xlfn.XLOOKUP(K4199,AM:AM,AO:AO)</f>
        <v>0</v>
      </c>
      <c r="R4199" t="str">
        <f>_xlfn.XLOOKUP(E4199,AF:AF,AG:AG)</f>
        <v>F1S USA</v>
      </c>
      <c r="S4199" t="str">
        <f>_xlfn.XLOOKUP(E4199,AF:AF,AI:AI)</f>
        <v>United States</v>
      </c>
      <c r="T4199">
        <f>WEEKNUM(G4199)</f>
        <v>2</v>
      </c>
      <c r="U4199">
        <f>YEAR(G4199)</f>
        <v>2026</v>
      </c>
      <c r="V4199" s="117">
        <f>IFERROR(Q4199/N4199,"0")</f>
        <v>0</v>
      </c>
    </row>
    <row r="4200" spans="1:22">
      <c r="A4200" t="str">
        <f>_xlfn.XLOOKUP(D4200,BN:BN,BO:BO)</f>
        <v>Madrid</v>
      </c>
      <c r="B4200" t="s">
        <v>25</v>
      </c>
      <c r="C4200">
        <v>676</v>
      </c>
      <c r="D4200" t="str">
        <f>_xlfn.XLOOKUP(C4200,BH:BH,BI:BI)</f>
        <v>AndreaG</v>
      </c>
      <c r="E4200">
        <v>26348</v>
      </c>
      <c r="F4200" t="s">
        <v>4590</v>
      </c>
      <c r="G4200" s="63">
        <v>45946</v>
      </c>
      <c r="H4200" s="63">
        <v>45956</v>
      </c>
      <c r="I4200" t="s">
        <v>376</v>
      </c>
      <c r="J4200" t="str">
        <f>_xlfn.XLOOKUP(I4200,AS:AS,AU:AU)</f>
        <v>Hotel</v>
      </c>
      <c r="K4200" t="s">
        <v>27</v>
      </c>
      <c r="L4200">
        <v>3600</v>
      </c>
      <c r="M4200">
        <f>L4200*_xlfn.XLOOKUP(K4200,AM:AM,AN:AN)</f>
        <v>3600</v>
      </c>
      <c r="N4200">
        <f>L4200*_xlfn.XLOOKUP(K4200,AM:AM,AO:AO)</f>
        <v>4176</v>
      </c>
      <c r="O4200">
        <v>307.63</v>
      </c>
      <c r="P4200">
        <f>O4200*_xlfn.XLOOKUP(K4200,AM:AM,AN:AN)</f>
        <v>307.63</v>
      </c>
      <c r="Q4200">
        <f>O4200*_xlfn.XLOOKUP(K4200,AM:AM,AO:AO)</f>
        <v>356.85079999999999</v>
      </c>
      <c r="R4200" t="str">
        <f>_xlfn.XLOOKUP(E4200,AF:AF,AG:AG)</f>
        <v>MANDARIN ORIENTAL, LAKE COMO</v>
      </c>
      <c r="S4200" t="str">
        <f>_xlfn.XLOOKUP(E4200,AF:AF,AI:AI)</f>
        <v>Italy</v>
      </c>
      <c r="T4200">
        <f>WEEKNUM(G4200)</f>
        <v>42</v>
      </c>
      <c r="U4200">
        <f>YEAR(G4200)</f>
        <v>2025</v>
      </c>
      <c r="V4200" s="117">
        <f>IFERROR(Q4200/N4200,"0")</f>
        <v>8.545277777777778E-2</v>
      </c>
    </row>
    <row r="4201" spans="1:22">
      <c r="A4201" t="str">
        <f>_xlfn.XLOOKUP(D4201,BN:BN,BO:BO)</f>
        <v>Madrid</v>
      </c>
      <c r="B4201" t="s">
        <v>25</v>
      </c>
      <c r="C4201">
        <v>676</v>
      </c>
      <c r="D4201" t="str">
        <f>_xlfn.XLOOKUP(C4201,BH:BH,BI:BI)</f>
        <v>AndreaG</v>
      </c>
      <c r="E4201">
        <v>23527</v>
      </c>
      <c r="F4201" t="s">
        <v>4591</v>
      </c>
      <c r="G4201" s="63">
        <v>45953</v>
      </c>
      <c r="H4201" s="63">
        <v>45957</v>
      </c>
      <c r="I4201" t="s">
        <v>376</v>
      </c>
      <c r="J4201" t="str">
        <f>_xlfn.XLOOKUP(I4201,AS:AS,AU:AU)</f>
        <v>Hotel</v>
      </c>
      <c r="K4201" t="s">
        <v>27</v>
      </c>
      <c r="L4201">
        <v>13900</v>
      </c>
      <c r="M4201">
        <f>L4201*_xlfn.XLOOKUP(K4201,AM:AM,AN:AN)</f>
        <v>13900</v>
      </c>
      <c r="N4201">
        <f>L4201*_xlfn.XLOOKUP(K4201,AM:AM,AO:AO)</f>
        <v>16123.999999999998</v>
      </c>
      <c r="O4201">
        <v>874.2</v>
      </c>
      <c r="P4201">
        <f>O4201*_xlfn.XLOOKUP(K4201,AM:AM,AN:AN)</f>
        <v>874.2</v>
      </c>
      <c r="Q4201">
        <f>O4201*_xlfn.XLOOKUP(K4201,AM:AM,AO:AO)</f>
        <v>1014.072</v>
      </c>
      <c r="R4201" t="str">
        <f>_xlfn.XLOOKUP(E4201,AF:AF,AG:AG)</f>
        <v>PORTRAIT MILANO HOTEL LUNGARNO COLLECTION</v>
      </c>
      <c r="S4201" t="str">
        <f>_xlfn.XLOOKUP(E4201,AF:AF,AI:AI)</f>
        <v>Italy</v>
      </c>
      <c r="T4201">
        <f>WEEKNUM(G4201)</f>
        <v>43</v>
      </c>
      <c r="U4201">
        <f>YEAR(G4201)</f>
        <v>2025</v>
      </c>
      <c r="V4201" s="117">
        <f>IFERROR(Q4201/N4201,"0")</f>
        <v>6.2892086330935265E-2</v>
      </c>
    </row>
    <row r="4202" spans="1:22">
      <c r="A4202" t="str">
        <f>_xlfn.XLOOKUP(D4202,BN:BN,BO:BO)</f>
        <v>Madrid</v>
      </c>
      <c r="B4202" t="s">
        <v>25</v>
      </c>
      <c r="C4202">
        <v>676</v>
      </c>
      <c r="D4202" t="str">
        <f>_xlfn.XLOOKUP(C4202,BH:BH,BI:BI)</f>
        <v>AndreaG</v>
      </c>
      <c r="E4202">
        <v>28734</v>
      </c>
      <c r="F4202" t="s">
        <v>4592</v>
      </c>
      <c r="G4202" s="63">
        <v>45946</v>
      </c>
      <c r="H4202" s="63">
        <v>45947</v>
      </c>
      <c r="I4202" t="s">
        <v>455</v>
      </c>
      <c r="J4202" t="str">
        <f>_xlfn.XLOOKUP(I4202,AS:AS,AU:AU)</f>
        <v>DMC</v>
      </c>
      <c r="K4202" t="s">
        <v>27</v>
      </c>
      <c r="L4202">
        <v>1536.89</v>
      </c>
      <c r="M4202">
        <f>L4202*_xlfn.XLOOKUP(K4202,AM:AM,AN:AN)</f>
        <v>1536.89</v>
      </c>
      <c r="N4202">
        <f>L4202*_xlfn.XLOOKUP(K4202,AM:AM,AO:AO)</f>
        <v>1782.7924</v>
      </c>
      <c r="O4202">
        <v>122.5</v>
      </c>
      <c r="P4202">
        <f>O4202*_xlfn.XLOOKUP(K4202,AM:AM,AN:AN)</f>
        <v>122.5</v>
      </c>
      <c r="Q4202">
        <f>O4202*_xlfn.XLOOKUP(K4202,AM:AM,AO:AO)</f>
        <v>142.1</v>
      </c>
      <c r="R4202" t="str">
        <f>_xlfn.XLOOKUP(E4202,AF:AF,AG:AG)</f>
        <v>COMO CLASSIC BOATS S.R.L.</v>
      </c>
      <c r="S4202" t="str">
        <f>_xlfn.XLOOKUP(E4202,AF:AF,AI:AI)</f>
        <v>Italy</v>
      </c>
      <c r="T4202">
        <f>WEEKNUM(G4202)</f>
        <v>42</v>
      </c>
      <c r="U4202">
        <f>YEAR(G4202)</f>
        <v>2025</v>
      </c>
      <c r="V4202" s="117">
        <f>IFERROR(Q4202/N4202,"0")</f>
        <v>7.9706420108140455E-2</v>
      </c>
    </row>
    <row r="4203" spans="1:22">
      <c r="A4203" t="str">
        <f>_xlfn.XLOOKUP(D4203,BN:BN,BO:BO)</f>
        <v>Madrid</v>
      </c>
      <c r="B4203" t="s">
        <v>25</v>
      </c>
      <c r="C4203">
        <v>677</v>
      </c>
      <c r="D4203" t="str">
        <f>_xlfn.XLOOKUP(C4203,BH:BH,BI:BI)</f>
        <v>AndreaG</v>
      </c>
      <c r="E4203">
        <v>23526</v>
      </c>
      <c r="F4203" t="s">
        <v>4593</v>
      </c>
      <c r="G4203" s="63">
        <v>45924</v>
      </c>
      <c r="H4203" s="63">
        <v>45926</v>
      </c>
      <c r="I4203" t="s">
        <v>376</v>
      </c>
      <c r="J4203" t="str">
        <f>_xlfn.XLOOKUP(I4203,AS:AS,AU:AU)</f>
        <v>Hotel</v>
      </c>
      <c r="K4203" t="s">
        <v>27</v>
      </c>
      <c r="L4203">
        <v>3330</v>
      </c>
      <c r="M4203">
        <f>L4203*_xlfn.XLOOKUP(K4203,AM:AM,AN:AN)</f>
        <v>3330</v>
      </c>
      <c r="N4203">
        <f>L4203*_xlfn.XLOOKUP(K4203,AM:AM,AO:AO)</f>
        <v>3862.7999999999997</v>
      </c>
      <c r="O4203">
        <v>507.12</v>
      </c>
      <c r="P4203">
        <f>O4203*_xlfn.XLOOKUP(K4203,AM:AM,AN:AN)</f>
        <v>507.12</v>
      </c>
      <c r="Q4203">
        <f>O4203*_xlfn.XLOOKUP(K4203,AM:AM,AO:AO)</f>
        <v>588.25919999999996</v>
      </c>
      <c r="R4203" t="str">
        <f>_xlfn.XLOOKUP(E4203,AF:AF,AG:AG)</f>
        <v>Venecia nolinski</v>
      </c>
      <c r="S4203" t="str">
        <f>_xlfn.XLOOKUP(E4203,AF:AF,AI:AI)</f>
        <v>Italy</v>
      </c>
      <c r="T4203">
        <f>WEEKNUM(G4203)</f>
        <v>39</v>
      </c>
      <c r="U4203">
        <f>YEAR(G4203)</f>
        <v>2025</v>
      </c>
      <c r="V4203" s="117">
        <f>IFERROR(Q4203/N4203,"0")</f>
        <v>0.15228828828828828</v>
      </c>
    </row>
    <row r="4204" spans="1:22">
      <c r="A4204" t="str">
        <f>_xlfn.XLOOKUP(D4204,BN:BN,BO:BO)</f>
        <v>Madrid</v>
      </c>
      <c r="B4204" t="s">
        <v>25</v>
      </c>
      <c r="C4204">
        <v>677</v>
      </c>
      <c r="D4204" t="str">
        <f>_xlfn.XLOOKUP(C4204,BH:BH,BI:BI)</f>
        <v>AndreaG</v>
      </c>
      <c r="E4204">
        <v>30694</v>
      </c>
      <c r="F4204" t="s">
        <v>4594</v>
      </c>
      <c r="G4204" s="63">
        <v>45926</v>
      </c>
      <c r="H4204" s="63">
        <v>45928</v>
      </c>
      <c r="I4204" t="s">
        <v>376</v>
      </c>
      <c r="J4204" t="str">
        <f>_xlfn.XLOOKUP(I4204,AS:AS,AU:AU)</f>
        <v>Hotel</v>
      </c>
      <c r="K4204" t="s">
        <v>27</v>
      </c>
      <c r="L4204">
        <v>3975</v>
      </c>
      <c r="M4204">
        <f>L4204*_xlfn.XLOOKUP(K4204,AM:AM,AN:AN)</f>
        <v>3975</v>
      </c>
      <c r="N4204">
        <f>L4204*_xlfn.XLOOKUP(K4204,AM:AM,AO:AO)</f>
        <v>4611</v>
      </c>
      <c r="O4204">
        <v>447</v>
      </c>
      <c r="P4204">
        <f>O4204*_xlfn.XLOOKUP(K4204,AM:AM,AN:AN)</f>
        <v>447</v>
      </c>
      <c r="Q4204">
        <f>O4204*_xlfn.XLOOKUP(K4204,AM:AM,AO:AO)</f>
        <v>518.52</v>
      </c>
      <c r="R4204" t="str">
        <f>_xlfn.XLOOKUP(E4204,AF:AF,AG:AG)</f>
        <v>AMAN ROSA ALPINA</v>
      </c>
      <c r="S4204" t="str">
        <f>_xlfn.XLOOKUP(E4204,AF:AF,AI:AI)</f>
        <v>Italy</v>
      </c>
      <c r="T4204">
        <f>WEEKNUM(G4204)</f>
        <v>39</v>
      </c>
      <c r="U4204">
        <f>YEAR(G4204)</f>
        <v>2025</v>
      </c>
      <c r="V4204" s="117">
        <f>IFERROR(Q4204/N4204,"0")</f>
        <v>0.11245283018867924</v>
      </c>
    </row>
    <row r="4205" spans="1:22">
      <c r="A4205" t="str">
        <f>_xlfn.XLOOKUP(D4205,BN:BN,BO:BO)</f>
        <v>Madrid</v>
      </c>
      <c r="B4205" t="s">
        <v>25</v>
      </c>
      <c r="C4205">
        <v>677</v>
      </c>
      <c r="D4205" t="str">
        <f>_xlfn.XLOOKUP(C4205,BH:BH,BI:BI)</f>
        <v>AndreaG</v>
      </c>
      <c r="E4205">
        <v>27723</v>
      </c>
      <c r="F4205" t="s">
        <v>4595</v>
      </c>
      <c r="G4205" s="63">
        <v>45928</v>
      </c>
      <c r="H4205" s="63">
        <v>45929</v>
      </c>
      <c r="I4205" t="s">
        <v>376</v>
      </c>
      <c r="J4205" t="str">
        <f>_xlfn.XLOOKUP(I4205,AS:AS,AU:AU)</f>
        <v>Hotel</v>
      </c>
      <c r="K4205" t="s">
        <v>27</v>
      </c>
      <c r="L4205">
        <v>1296</v>
      </c>
      <c r="M4205">
        <f>L4205*_xlfn.XLOOKUP(K4205,AM:AM,AN:AN)</f>
        <v>1296</v>
      </c>
      <c r="N4205">
        <f>L4205*_xlfn.XLOOKUP(K4205,AM:AM,AO:AO)</f>
        <v>1503.36</v>
      </c>
      <c r="O4205">
        <v>130</v>
      </c>
      <c r="P4205">
        <f>O4205*_xlfn.XLOOKUP(K4205,AM:AM,AN:AN)</f>
        <v>130</v>
      </c>
      <c r="Q4205">
        <f>O4205*_xlfn.XLOOKUP(K4205,AM:AM,AO:AO)</f>
        <v>150.79999999999998</v>
      </c>
      <c r="R4205" t="str">
        <f>_xlfn.XLOOKUP(E4205,AF:AF,AG:AG)</f>
        <v>FORESTIS DOLOMITES</v>
      </c>
      <c r="S4205" t="str">
        <f>_xlfn.XLOOKUP(E4205,AF:AF,AI:AI)</f>
        <v>Italy</v>
      </c>
      <c r="T4205">
        <f>WEEKNUM(G4205)</f>
        <v>40</v>
      </c>
      <c r="U4205">
        <f>YEAR(G4205)</f>
        <v>2025</v>
      </c>
      <c r="V4205" s="117">
        <f>IFERROR(Q4205/N4205,"0")</f>
        <v>0.10030864197530864</v>
      </c>
    </row>
    <row r="4206" spans="1:22">
      <c r="A4206" t="str">
        <f>_xlfn.XLOOKUP(D4206,BN:BN,BO:BO)</f>
        <v>Madrid</v>
      </c>
      <c r="B4206" t="s">
        <v>25</v>
      </c>
      <c r="C4206">
        <v>677</v>
      </c>
      <c r="D4206" t="str">
        <f>_xlfn.XLOOKUP(C4206,BH:BH,BI:BI)</f>
        <v>AndreaG</v>
      </c>
      <c r="E4206">
        <v>27914</v>
      </c>
      <c r="F4206" t="s">
        <v>4596</v>
      </c>
      <c r="G4206" s="63">
        <v>45924</v>
      </c>
      <c r="H4206" s="63">
        <v>45929</v>
      </c>
      <c r="I4206" t="s">
        <v>484</v>
      </c>
      <c r="J4206" t="str">
        <f>_xlfn.XLOOKUP(I4206,AS:AS,AU:AU)</f>
        <v>Vuelos</v>
      </c>
      <c r="K4206" t="s">
        <v>27</v>
      </c>
      <c r="L4206">
        <v>635.58000000000004</v>
      </c>
      <c r="M4206">
        <f>L4206*_xlfn.XLOOKUP(K4206,AM:AM,AN:AN)</f>
        <v>635.58000000000004</v>
      </c>
      <c r="N4206">
        <f>L4206*_xlfn.XLOOKUP(K4206,AM:AM,AO:AO)</f>
        <v>737.27279999999996</v>
      </c>
      <c r="O4206">
        <v>0</v>
      </c>
      <c r="P4206">
        <f>O4206*_xlfn.XLOOKUP(K4206,AM:AM,AN:AN)</f>
        <v>0</v>
      </c>
      <c r="Q4206">
        <f>O4206*_xlfn.XLOOKUP(K4206,AM:AM,AO:AO)</f>
        <v>0</v>
      </c>
      <c r="R4206" t="str">
        <f>_xlfn.XLOOKUP(E4206,AF:AF,AG:AG)</f>
        <v>Servivuelo</v>
      </c>
      <c r="S4206" t="str">
        <f>_xlfn.XLOOKUP(E4206,AF:AF,AI:AI)</f>
        <v>Spain</v>
      </c>
      <c r="T4206">
        <f>WEEKNUM(G4206)</f>
        <v>39</v>
      </c>
      <c r="U4206">
        <f>YEAR(G4206)</f>
        <v>2025</v>
      </c>
      <c r="V4206" s="117">
        <f>IFERROR(Q4206/N4206,"0")</f>
        <v>0</v>
      </c>
    </row>
    <row r="4207" spans="1:22">
      <c r="A4207" t="str">
        <f>_xlfn.XLOOKUP(D4207,BN:BN,BO:BO)</f>
        <v>Madrid</v>
      </c>
      <c r="B4207" t="s">
        <v>25</v>
      </c>
      <c r="C4207">
        <v>677</v>
      </c>
      <c r="D4207" t="str">
        <f>_xlfn.XLOOKUP(C4207,BH:BH,BI:BI)</f>
        <v>AndreaG</v>
      </c>
      <c r="E4207">
        <v>0</v>
      </c>
      <c r="F4207" t="s">
        <v>661</v>
      </c>
      <c r="G4207" s="63">
        <v>45924</v>
      </c>
      <c r="H4207" s="63">
        <v>45929</v>
      </c>
      <c r="I4207" t="s">
        <v>396</v>
      </c>
      <c r="J4207" t="str">
        <f>_xlfn.XLOOKUP(I4207,AS:AS,AU:AU)</f>
        <v>Honorarios</v>
      </c>
      <c r="K4207" t="s">
        <v>27</v>
      </c>
      <c r="L4207">
        <v>60</v>
      </c>
      <c r="M4207">
        <f>L4207*_xlfn.XLOOKUP(K4207,AM:AM,AN:AN)</f>
        <v>60</v>
      </c>
      <c r="N4207">
        <f>L4207*_xlfn.XLOOKUP(K4207,AM:AM,AO:AO)</f>
        <v>69.599999999999994</v>
      </c>
      <c r="O4207">
        <v>60</v>
      </c>
      <c r="P4207">
        <f>O4207*_xlfn.XLOOKUP(K4207,AM:AM,AN:AN)</f>
        <v>60</v>
      </c>
      <c r="Q4207">
        <f>O4207*_xlfn.XLOOKUP(K4207,AM:AM,AO:AO)</f>
        <v>69.599999999999994</v>
      </c>
      <c r="R4207" t="str">
        <f>_xlfn.XLOOKUP(E4207,AF:AF,AG:AG)</f>
        <v>FEES</v>
      </c>
      <c r="S4207">
        <f>_xlfn.XLOOKUP(E4207,AF:AF,AI:AI)</f>
        <v>0</v>
      </c>
      <c r="T4207">
        <f>WEEKNUM(G4207)</f>
        <v>39</v>
      </c>
      <c r="U4207">
        <f>YEAR(G4207)</f>
        <v>2025</v>
      </c>
      <c r="V4207" s="117">
        <f>IFERROR(Q4207/N4207,"0")</f>
        <v>1</v>
      </c>
    </row>
    <row r="4208" spans="1:22">
      <c r="A4208" t="str">
        <f>_xlfn.XLOOKUP(D4208,BN:BN,BO:BO)</f>
        <v>Madrid</v>
      </c>
      <c r="B4208" t="s">
        <v>25</v>
      </c>
      <c r="C4208">
        <v>677</v>
      </c>
      <c r="D4208" t="str">
        <f>_xlfn.XLOOKUP(C4208,BH:BH,BI:BI)</f>
        <v>AndreaG</v>
      </c>
      <c r="E4208">
        <v>23921</v>
      </c>
      <c r="F4208" t="s">
        <v>4597</v>
      </c>
      <c r="G4208" s="63">
        <v>45924</v>
      </c>
      <c r="H4208" s="63">
        <v>45929</v>
      </c>
      <c r="I4208" t="s">
        <v>484</v>
      </c>
      <c r="J4208" t="str">
        <f>_xlfn.XLOOKUP(I4208,AS:AS,AU:AU)</f>
        <v>Vuelos</v>
      </c>
      <c r="K4208" t="s">
        <v>27</v>
      </c>
      <c r="L4208">
        <v>79.959999999999994</v>
      </c>
      <c r="M4208">
        <f>L4208*_xlfn.XLOOKUP(K4208,AM:AM,AN:AN)</f>
        <v>79.959999999999994</v>
      </c>
      <c r="N4208">
        <f>L4208*_xlfn.XLOOKUP(K4208,AM:AM,AO:AO)</f>
        <v>92.753599999999992</v>
      </c>
      <c r="O4208">
        <v>0</v>
      </c>
      <c r="P4208">
        <f>O4208*_xlfn.XLOOKUP(K4208,AM:AM,AN:AN)</f>
        <v>0</v>
      </c>
      <c r="Q4208">
        <f>O4208*_xlfn.XLOOKUP(K4208,AM:AM,AO:AO)</f>
        <v>0</v>
      </c>
      <c r="R4208" t="str">
        <f>_xlfn.XLOOKUP(E4208,AF:AF,AG:AG)</f>
        <v>Air France</v>
      </c>
      <c r="S4208" t="str">
        <f>_xlfn.XLOOKUP(E4208,AF:AF,AI:AI)</f>
        <v>France</v>
      </c>
      <c r="T4208">
        <f>WEEKNUM(G4208)</f>
        <v>39</v>
      </c>
      <c r="U4208">
        <f>YEAR(G4208)</f>
        <v>2025</v>
      </c>
      <c r="V4208" s="117">
        <f>IFERROR(Q4208/N4208,"0")</f>
        <v>0</v>
      </c>
    </row>
    <row r="4209" spans="1:22">
      <c r="A4209" t="str">
        <f>_xlfn.XLOOKUP(D4209,BN:BN,BO:BO)</f>
        <v>Madrid</v>
      </c>
      <c r="B4209" t="s">
        <v>25</v>
      </c>
      <c r="C4209">
        <v>677</v>
      </c>
      <c r="D4209" t="str">
        <f>_xlfn.XLOOKUP(C4209,BH:BH,BI:BI)</f>
        <v>AndreaG</v>
      </c>
      <c r="E4209">
        <v>0</v>
      </c>
      <c r="F4209" t="s">
        <v>4598</v>
      </c>
      <c r="G4209" s="63">
        <v>45924</v>
      </c>
      <c r="H4209" s="63">
        <v>45929</v>
      </c>
      <c r="I4209" t="s">
        <v>396</v>
      </c>
      <c r="J4209" t="str">
        <f>_xlfn.XLOOKUP(I4209,AS:AS,AU:AU)</f>
        <v>Honorarios</v>
      </c>
      <c r="K4209" t="s">
        <v>27</v>
      </c>
      <c r="L4209">
        <v>901.63</v>
      </c>
      <c r="M4209">
        <f>L4209*_xlfn.XLOOKUP(K4209,AM:AM,AN:AN)</f>
        <v>901.63</v>
      </c>
      <c r="N4209">
        <f>L4209*_xlfn.XLOOKUP(K4209,AM:AM,AO:AO)</f>
        <v>1045.8907999999999</v>
      </c>
      <c r="O4209">
        <v>901.63</v>
      </c>
      <c r="P4209">
        <f>O4209*_xlfn.XLOOKUP(K4209,AM:AM,AN:AN)</f>
        <v>901.63</v>
      </c>
      <c r="Q4209">
        <f>O4209*_xlfn.XLOOKUP(K4209,AM:AM,AO:AO)</f>
        <v>1045.8907999999999</v>
      </c>
      <c r="R4209" t="str">
        <f>_xlfn.XLOOKUP(E4209,AF:AF,AG:AG)</f>
        <v>FEES</v>
      </c>
      <c r="S4209">
        <f>_xlfn.XLOOKUP(E4209,AF:AF,AI:AI)</f>
        <v>0</v>
      </c>
      <c r="T4209">
        <f>WEEKNUM(G4209)</f>
        <v>39</v>
      </c>
      <c r="U4209">
        <f>YEAR(G4209)</f>
        <v>2025</v>
      </c>
      <c r="V4209" s="117">
        <f>IFERROR(Q4209/N4209,"0")</f>
        <v>1</v>
      </c>
    </row>
    <row r="4210" spans="1:22">
      <c r="A4210" t="str">
        <f>_xlfn.XLOOKUP(D4210,BN:BN,BO:BO)</f>
        <v>Madrid</v>
      </c>
      <c r="B4210" t="s">
        <v>25</v>
      </c>
      <c r="C4210">
        <v>677</v>
      </c>
      <c r="D4210" t="str">
        <f>_xlfn.XLOOKUP(C4210,BH:BH,BI:BI)</f>
        <v>AndreaG</v>
      </c>
      <c r="E4210">
        <v>30694</v>
      </c>
      <c r="F4210" t="s">
        <v>4599</v>
      </c>
      <c r="G4210" s="63">
        <v>45924</v>
      </c>
      <c r="H4210" s="63">
        <v>45929</v>
      </c>
      <c r="I4210" t="s">
        <v>376</v>
      </c>
      <c r="J4210" t="str">
        <f>_xlfn.XLOOKUP(I4210,AS:AS,AU:AU)</f>
        <v>Hotel</v>
      </c>
      <c r="K4210" t="s">
        <v>27</v>
      </c>
      <c r="L4210">
        <v>72</v>
      </c>
      <c r="M4210">
        <f>L4210*_xlfn.XLOOKUP(K4210,AM:AM,AN:AN)</f>
        <v>72</v>
      </c>
      <c r="N4210">
        <f>L4210*_xlfn.XLOOKUP(K4210,AM:AM,AO:AO)</f>
        <v>83.52</v>
      </c>
      <c r="O4210">
        <v>0</v>
      </c>
      <c r="P4210">
        <f>O4210*_xlfn.XLOOKUP(K4210,AM:AM,AN:AN)</f>
        <v>0</v>
      </c>
      <c r="Q4210">
        <f>O4210*_xlfn.XLOOKUP(K4210,AM:AM,AO:AO)</f>
        <v>0</v>
      </c>
      <c r="R4210" t="str">
        <f>_xlfn.XLOOKUP(E4210,AF:AF,AG:AG)</f>
        <v>AMAN ROSA ALPINA</v>
      </c>
      <c r="S4210" t="str">
        <f>_xlfn.XLOOKUP(E4210,AF:AF,AI:AI)</f>
        <v>Italy</v>
      </c>
      <c r="T4210">
        <f>WEEKNUM(G4210)</f>
        <v>39</v>
      </c>
      <c r="U4210">
        <f>YEAR(G4210)</f>
        <v>2025</v>
      </c>
      <c r="V4210" s="117">
        <f>IFERROR(Q4210/N4210,"0")</f>
        <v>0</v>
      </c>
    </row>
    <row r="4211" spans="1:22">
      <c r="A4211" t="str">
        <f>_xlfn.XLOOKUP(D4211,BN:BN,BO:BO)</f>
        <v>México</v>
      </c>
      <c r="B4211" t="s">
        <v>25</v>
      </c>
      <c r="C4211">
        <v>678</v>
      </c>
      <c r="D4211" t="str">
        <f>_xlfn.XLOOKUP(C4211,BH:BH,BI:BI)</f>
        <v>DianaM</v>
      </c>
      <c r="E4211">
        <v>30110</v>
      </c>
      <c r="F4211" t="s">
        <v>1880</v>
      </c>
      <c r="G4211" s="63">
        <v>45885</v>
      </c>
      <c r="H4211" s="63">
        <v>45887</v>
      </c>
      <c r="I4211" t="s">
        <v>376</v>
      </c>
      <c r="J4211" t="str">
        <f>_xlfn.XLOOKUP(I4211,AS:AS,AU:AU)</f>
        <v>Hotel</v>
      </c>
      <c r="K4211" t="s">
        <v>33</v>
      </c>
      <c r="L4211">
        <v>2313.5</v>
      </c>
      <c r="M4211">
        <f>L4211*_xlfn.XLOOKUP(K4211,AM:AM,AN:AN)</f>
        <v>1989.61</v>
      </c>
      <c r="N4211">
        <f>L4211*_xlfn.XLOOKUP(K4211,AM:AM,AO:AO)</f>
        <v>2313.5</v>
      </c>
      <c r="O4211">
        <v>142.11000000000001</v>
      </c>
      <c r="P4211">
        <f>O4211*_xlfn.XLOOKUP(K4211,AM:AM,AN:AN)</f>
        <v>122.2146</v>
      </c>
      <c r="Q4211">
        <f>O4211*_xlfn.XLOOKUP(K4211,AM:AM,AO:AO)</f>
        <v>142.11000000000001</v>
      </c>
      <c r="R4211" t="str">
        <f>_xlfn.XLOOKUP(E4211,AF:AF,AG:AG)</f>
        <v>THE NEWT IN SOMERSET</v>
      </c>
      <c r="S4211" t="str">
        <f>_xlfn.XLOOKUP(E4211,AF:AF,AI:AI)</f>
        <v>United Kingdom</v>
      </c>
      <c r="T4211">
        <f>WEEKNUM(G4211)</f>
        <v>33</v>
      </c>
      <c r="U4211">
        <f>YEAR(G4211)</f>
        <v>2025</v>
      </c>
      <c r="V4211" s="117">
        <f>IFERROR(Q4211/N4211,"0")</f>
        <v>6.1426410200994173E-2</v>
      </c>
    </row>
    <row r="4212" spans="1:22">
      <c r="A4212" t="str">
        <f>_xlfn.XLOOKUP(D4212,BN:BN,BO:BO)</f>
        <v>México</v>
      </c>
      <c r="B4212" t="s">
        <v>25</v>
      </c>
      <c r="C4212">
        <v>679</v>
      </c>
      <c r="D4212" t="str">
        <f>_xlfn.XLOOKUP(C4212,BH:BH,BI:BI)</f>
        <v>VivianaS</v>
      </c>
      <c r="E4212">
        <v>30897</v>
      </c>
      <c r="F4212" t="s">
        <v>4600</v>
      </c>
      <c r="G4212" s="63">
        <v>45911</v>
      </c>
      <c r="H4212" s="63">
        <v>45916</v>
      </c>
      <c r="I4212" t="s">
        <v>376</v>
      </c>
      <c r="J4212" t="str">
        <f>_xlfn.XLOOKUP(I4212,AS:AS,AU:AU)</f>
        <v>Hotel</v>
      </c>
      <c r="K4212" t="s">
        <v>33</v>
      </c>
      <c r="L4212">
        <v>11383</v>
      </c>
      <c r="M4212">
        <f>L4212*_xlfn.XLOOKUP(K4212,AM:AM,AN:AN)</f>
        <v>9789.3799999999992</v>
      </c>
      <c r="N4212">
        <f>L4212*_xlfn.XLOOKUP(K4212,AM:AM,AO:AO)</f>
        <v>11383</v>
      </c>
      <c r="O4212">
        <v>907.57</v>
      </c>
      <c r="P4212">
        <f>O4212*_xlfn.XLOOKUP(K4212,AM:AM,AN:AN)</f>
        <v>780.51020000000005</v>
      </c>
      <c r="Q4212">
        <f>O4212*_xlfn.XLOOKUP(K4212,AM:AM,AO:AO)</f>
        <v>907.57</v>
      </c>
      <c r="R4212" t="str">
        <f>_xlfn.XLOOKUP(E4212,AF:AF,AG:AG)</f>
        <v>THE ST. REGIS NEW YORK</v>
      </c>
      <c r="S4212" t="str">
        <f>_xlfn.XLOOKUP(E4212,AF:AF,AI:AI)</f>
        <v>United States</v>
      </c>
      <c r="T4212">
        <f>WEEKNUM(G4212)</f>
        <v>37</v>
      </c>
      <c r="U4212">
        <f>YEAR(G4212)</f>
        <v>2025</v>
      </c>
      <c r="V4212" s="117">
        <f>IFERROR(Q4212/N4212,"0")</f>
        <v>7.9730299569533522E-2</v>
      </c>
    </row>
    <row r="4213" spans="1:22">
      <c r="A4213" t="str">
        <f>_xlfn.XLOOKUP(D4213,BN:BN,BO:BO)</f>
        <v>México</v>
      </c>
      <c r="B4213" t="s">
        <v>25</v>
      </c>
      <c r="C4213">
        <v>680</v>
      </c>
      <c r="D4213" t="str">
        <f>_xlfn.XLOOKUP(C4213,BH:BH,BI:BI)</f>
        <v>IsraelB</v>
      </c>
      <c r="E4213">
        <v>30217</v>
      </c>
      <c r="F4213" t="s">
        <v>4601</v>
      </c>
      <c r="G4213" s="63">
        <v>45973</v>
      </c>
      <c r="H4213" s="63">
        <v>45977</v>
      </c>
      <c r="I4213" t="s">
        <v>376</v>
      </c>
      <c r="J4213" t="str">
        <f>_xlfn.XLOOKUP(I4213,AS:AS,AU:AU)</f>
        <v>Hotel</v>
      </c>
      <c r="K4213" t="s">
        <v>33</v>
      </c>
      <c r="L4213">
        <v>2878</v>
      </c>
      <c r="M4213">
        <f>L4213*_xlfn.XLOOKUP(K4213,AM:AM,AN:AN)</f>
        <v>2475.08</v>
      </c>
      <c r="N4213">
        <f>L4213*_xlfn.XLOOKUP(K4213,AM:AM,AO:AO)</f>
        <v>2878</v>
      </c>
      <c r="O4213">
        <v>287.8</v>
      </c>
      <c r="P4213">
        <f>O4213*_xlfn.XLOOKUP(K4213,AM:AM,AN:AN)</f>
        <v>247.50800000000001</v>
      </c>
      <c r="Q4213">
        <f>O4213*_xlfn.XLOOKUP(K4213,AM:AM,AO:AO)</f>
        <v>287.8</v>
      </c>
      <c r="R4213" t="str">
        <f>_xlfn.XLOOKUP(E4213,AF:AF,AG:AG)</f>
        <v>THE DOMINICK</v>
      </c>
      <c r="S4213" t="str">
        <f>_xlfn.XLOOKUP(E4213,AF:AF,AI:AI)</f>
        <v>United States</v>
      </c>
      <c r="T4213">
        <f>WEEKNUM(G4213)</f>
        <v>46</v>
      </c>
      <c r="U4213">
        <f>YEAR(G4213)</f>
        <v>2025</v>
      </c>
      <c r="V4213" s="117">
        <f>IFERROR(Q4213/N4213,"0")</f>
        <v>0.1</v>
      </c>
    </row>
    <row r="4214" spans="1:22">
      <c r="A4214" t="str">
        <f>_xlfn.XLOOKUP(D4214,BN:BN,BO:BO)</f>
        <v>México</v>
      </c>
      <c r="B4214" t="s">
        <v>25</v>
      </c>
      <c r="C4214">
        <v>680</v>
      </c>
      <c r="D4214" t="str">
        <f>_xlfn.XLOOKUP(C4214,BH:BH,BI:BI)</f>
        <v>IsraelB</v>
      </c>
      <c r="E4214">
        <v>27301</v>
      </c>
      <c r="F4214" t="s">
        <v>4602</v>
      </c>
      <c r="G4214" s="63">
        <v>45973</v>
      </c>
      <c r="H4214" s="63">
        <v>45977</v>
      </c>
      <c r="I4214" t="s">
        <v>366</v>
      </c>
      <c r="J4214" t="str">
        <f>_xlfn.XLOOKUP(I4214,AS:AS,AU:AU)</f>
        <v>Vuelos</v>
      </c>
      <c r="K4214" t="s">
        <v>33</v>
      </c>
      <c r="L4214">
        <v>1444</v>
      </c>
      <c r="M4214">
        <f>L4214*_xlfn.XLOOKUP(K4214,AM:AM,AN:AN)</f>
        <v>1241.8399999999999</v>
      </c>
      <c r="N4214">
        <f>L4214*_xlfn.XLOOKUP(K4214,AM:AM,AO:AO)</f>
        <v>1444</v>
      </c>
      <c r="O4214">
        <v>0</v>
      </c>
      <c r="P4214">
        <f>O4214*_xlfn.XLOOKUP(K4214,AM:AM,AN:AN)</f>
        <v>0</v>
      </c>
      <c r="Q4214">
        <f>O4214*_xlfn.XLOOKUP(K4214,AM:AM,AO:AO)</f>
        <v>0</v>
      </c>
      <c r="R4214" t="str">
        <f>_xlfn.XLOOKUP(E4214,AF:AF,AG:AG)</f>
        <v>TURISMO EX MAR, S.A. DE C.V.</v>
      </c>
      <c r="S4214" t="str">
        <f>_xlfn.XLOOKUP(E4214,AF:AF,AI:AI)</f>
        <v>Mexico</v>
      </c>
      <c r="T4214">
        <f>WEEKNUM(G4214)</f>
        <v>46</v>
      </c>
      <c r="U4214">
        <f>YEAR(G4214)</f>
        <v>2025</v>
      </c>
      <c r="V4214" s="117">
        <f>IFERROR(Q4214/N4214,"0")</f>
        <v>0</v>
      </c>
    </row>
    <row r="4215" spans="1:22">
      <c r="A4215" t="str">
        <f>_xlfn.XLOOKUP(D4215,BN:BN,BO:BO)</f>
        <v>México</v>
      </c>
      <c r="B4215" t="s">
        <v>25</v>
      </c>
      <c r="C4215">
        <v>680</v>
      </c>
      <c r="D4215" t="str">
        <f>_xlfn.XLOOKUP(C4215,BH:BH,BI:BI)</f>
        <v>IsraelB</v>
      </c>
      <c r="E4215">
        <v>27301</v>
      </c>
      <c r="F4215" t="s">
        <v>4603</v>
      </c>
      <c r="G4215" s="63">
        <v>45973</v>
      </c>
      <c r="H4215" s="63">
        <v>45977</v>
      </c>
      <c r="I4215" t="s">
        <v>366</v>
      </c>
      <c r="J4215" t="str">
        <f>_xlfn.XLOOKUP(I4215,AS:AS,AU:AU)</f>
        <v>Vuelos</v>
      </c>
      <c r="K4215" t="s">
        <v>33</v>
      </c>
      <c r="L4215">
        <v>1444</v>
      </c>
      <c r="M4215">
        <f>L4215*_xlfn.XLOOKUP(K4215,AM:AM,AN:AN)</f>
        <v>1241.8399999999999</v>
      </c>
      <c r="N4215">
        <f>L4215*_xlfn.XLOOKUP(K4215,AM:AM,AO:AO)</f>
        <v>1444</v>
      </c>
      <c r="O4215">
        <v>0</v>
      </c>
      <c r="P4215">
        <f>O4215*_xlfn.XLOOKUP(K4215,AM:AM,AN:AN)</f>
        <v>0</v>
      </c>
      <c r="Q4215">
        <f>O4215*_xlfn.XLOOKUP(K4215,AM:AM,AO:AO)</f>
        <v>0</v>
      </c>
      <c r="R4215" t="str">
        <f>_xlfn.XLOOKUP(E4215,AF:AF,AG:AG)</f>
        <v>TURISMO EX MAR, S.A. DE C.V.</v>
      </c>
      <c r="S4215" t="str">
        <f>_xlfn.XLOOKUP(E4215,AF:AF,AI:AI)</f>
        <v>Mexico</v>
      </c>
      <c r="T4215">
        <f>WEEKNUM(G4215)</f>
        <v>46</v>
      </c>
      <c r="U4215">
        <f>YEAR(G4215)</f>
        <v>2025</v>
      </c>
      <c r="V4215" s="117">
        <f>IFERROR(Q4215/N4215,"0")</f>
        <v>0</v>
      </c>
    </row>
    <row r="4216" spans="1:22">
      <c r="A4216" t="str">
        <f>_xlfn.XLOOKUP(D4216,BN:BN,BO:BO)</f>
        <v>México</v>
      </c>
      <c r="B4216" t="s">
        <v>25</v>
      </c>
      <c r="C4216">
        <v>680</v>
      </c>
      <c r="D4216" t="str">
        <f>_xlfn.XLOOKUP(C4216,BH:BH,BI:BI)</f>
        <v>IsraelB</v>
      </c>
      <c r="E4216">
        <v>0</v>
      </c>
      <c r="F4216" t="s">
        <v>4604</v>
      </c>
      <c r="G4216" s="63">
        <v>45973</v>
      </c>
      <c r="H4216" s="63">
        <v>45977</v>
      </c>
      <c r="I4216" t="s">
        <v>396</v>
      </c>
      <c r="J4216" t="str">
        <f>_xlfn.XLOOKUP(I4216,AS:AS,AU:AU)</f>
        <v>Honorarios</v>
      </c>
      <c r="K4216" t="s">
        <v>33</v>
      </c>
      <c r="L4216">
        <v>70</v>
      </c>
      <c r="M4216">
        <f>L4216*_xlfn.XLOOKUP(K4216,AM:AM,AN:AN)</f>
        <v>60.199999999999996</v>
      </c>
      <c r="N4216">
        <f>L4216*_xlfn.XLOOKUP(K4216,AM:AM,AO:AO)</f>
        <v>70</v>
      </c>
      <c r="O4216">
        <v>70</v>
      </c>
      <c r="P4216">
        <f>O4216*_xlfn.XLOOKUP(K4216,AM:AM,AN:AN)</f>
        <v>60.199999999999996</v>
      </c>
      <c r="Q4216">
        <f>O4216*_xlfn.XLOOKUP(K4216,AM:AM,AO:AO)</f>
        <v>70</v>
      </c>
      <c r="R4216" t="str">
        <f>_xlfn.XLOOKUP(E4216,AF:AF,AG:AG)</f>
        <v>FEES</v>
      </c>
      <c r="S4216">
        <f>_xlfn.XLOOKUP(E4216,AF:AF,AI:AI)</f>
        <v>0</v>
      </c>
      <c r="T4216">
        <f>WEEKNUM(G4216)</f>
        <v>46</v>
      </c>
      <c r="U4216">
        <f>YEAR(G4216)</f>
        <v>2025</v>
      </c>
      <c r="V4216" s="117">
        <f>IFERROR(Q4216/N4216,"0")</f>
        <v>1</v>
      </c>
    </row>
    <row r="4217" spans="1:22">
      <c r="A4217" t="str">
        <f>_xlfn.XLOOKUP(D4217,BN:BN,BO:BO)</f>
        <v>México</v>
      </c>
      <c r="B4217" t="s">
        <v>25</v>
      </c>
      <c r="C4217">
        <v>680</v>
      </c>
      <c r="D4217" t="str">
        <f>_xlfn.XLOOKUP(C4217,BH:BH,BI:BI)</f>
        <v>IsraelB</v>
      </c>
      <c r="E4217">
        <v>27721</v>
      </c>
      <c r="F4217" t="s">
        <v>4605</v>
      </c>
      <c r="G4217" s="63">
        <v>45973</v>
      </c>
      <c r="H4217" s="63">
        <v>45977</v>
      </c>
      <c r="I4217" t="s">
        <v>366</v>
      </c>
      <c r="J4217" t="str">
        <f>_xlfn.XLOOKUP(I4217,AS:AS,AU:AU)</f>
        <v>Vuelos</v>
      </c>
      <c r="K4217" t="s">
        <v>33</v>
      </c>
      <c r="L4217">
        <v>2552</v>
      </c>
      <c r="M4217">
        <f>L4217*_xlfn.XLOOKUP(K4217,AM:AM,AN:AN)</f>
        <v>2194.7199999999998</v>
      </c>
      <c r="N4217">
        <f>L4217*_xlfn.XLOOKUP(K4217,AM:AM,AO:AO)</f>
        <v>2552</v>
      </c>
      <c r="O4217">
        <v>0</v>
      </c>
      <c r="P4217">
        <f>O4217*_xlfn.XLOOKUP(K4217,AM:AM,AN:AN)</f>
        <v>0</v>
      </c>
      <c r="Q4217">
        <f>O4217*_xlfn.XLOOKUP(K4217,AM:AM,AO:AO)</f>
        <v>0</v>
      </c>
      <c r="R4217" t="str">
        <f>_xlfn.XLOOKUP(E4217,AF:AF,AG:AG)</f>
        <v>TURISMO EXMAR</v>
      </c>
      <c r="S4217" t="str">
        <f>_xlfn.XLOOKUP(E4217,AF:AF,AI:AI)</f>
        <v>Mexico</v>
      </c>
      <c r="T4217">
        <f>WEEKNUM(G4217)</f>
        <v>46</v>
      </c>
      <c r="U4217">
        <f>YEAR(G4217)</f>
        <v>2025</v>
      </c>
      <c r="V4217" s="117">
        <f>IFERROR(Q4217/N4217,"0")</f>
        <v>0</v>
      </c>
    </row>
    <row r="4218" spans="1:22">
      <c r="A4218" t="str">
        <f>_xlfn.XLOOKUP(D4218,BN:BN,BO:BO)</f>
        <v>México</v>
      </c>
      <c r="B4218" t="s">
        <v>25</v>
      </c>
      <c r="C4218">
        <v>680</v>
      </c>
      <c r="D4218" t="str">
        <f>_xlfn.XLOOKUP(C4218,BH:BH,BI:BI)</f>
        <v>IsraelB</v>
      </c>
      <c r="E4218">
        <v>0</v>
      </c>
      <c r="F4218" t="s">
        <v>4606</v>
      </c>
      <c r="G4218" s="63">
        <v>45973</v>
      </c>
      <c r="H4218" s="63">
        <v>45977</v>
      </c>
      <c r="I4218" t="s">
        <v>396</v>
      </c>
      <c r="J4218" t="str">
        <f>_xlfn.XLOOKUP(I4218,AS:AS,AU:AU)</f>
        <v>Honorarios</v>
      </c>
      <c r="K4218" t="s">
        <v>33</v>
      </c>
      <c r="L4218">
        <v>35</v>
      </c>
      <c r="M4218">
        <f>L4218*_xlfn.XLOOKUP(K4218,AM:AM,AN:AN)</f>
        <v>30.099999999999998</v>
      </c>
      <c r="N4218">
        <f>L4218*_xlfn.XLOOKUP(K4218,AM:AM,AO:AO)</f>
        <v>35</v>
      </c>
      <c r="O4218">
        <v>35</v>
      </c>
      <c r="P4218">
        <f>O4218*_xlfn.XLOOKUP(K4218,AM:AM,AN:AN)</f>
        <v>30.099999999999998</v>
      </c>
      <c r="Q4218">
        <f>O4218*_xlfn.XLOOKUP(K4218,AM:AM,AO:AO)</f>
        <v>35</v>
      </c>
      <c r="R4218" t="str">
        <f>_xlfn.XLOOKUP(E4218,AF:AF,AG:AG)</f>
        <v>FEES</v>
      </c>
      <c r="S4218">
        <f>_xlfn.XLOOKUP(E4218,AF:AF,AI:AI)</f>
        <v>0</v>
      </c>
      <c r="T4218">
        <f>WEEKNUM(G4218)</f>
        <v>46</v>
      </c>
      <c r="U4218">
        <f>YEAR(G4218)</f>
        <v>2025</v>
      </c>
      <c r="V4218" s="117">
        <f>IFERROR(Q4218/N4218,"0")</f>
        <v>1</v>
      </c>
    </row>
    <row r="4219" spans="1:22">
      <c r="A4219" t="str">
        <f>_xlfn.XLOOKUP(D4219,BN:BN,BO:BO)</f>
        <v>México</v>
      </c>
      <c r="B4219" t="s">
        <v>25</v>
      </c>
      <c r="C4219">
        <v>680</v>
      </c>
      <c r="D4219" t="str">
        <f>_xlfn.XLOOKUP(C4219,BH:BH,BI:BI)</f>
        <v>IsraelB</v>
      </c>
      <c r="E4219">
        <v>27301</v>
      </c>
      <c r="F4219" t="s">
        <v>4607</v>
      </c>
      <c r="G4219" s="63">
        <v>45973</v>
      </c>
      <c r="H4219" s="63">
        <v>45977</v>
      </c>
      <c r="I4219" t="s">
        <v>366</v>
      </c>
      <c r="J4219" t="str">
        <f>_xlfn.XLOOKUP(I4219,AS:AS,AU:AU)</f>
        <v>Vuelos</v>
      </c>
      <c r="K4219" t="s">
        <v>33</v>
      </c>
      <c r="L4219">
        <v>1292.04</v>
      </c>
      <c r="M4219">
        <f>L4219*_xlfn.XLOOKUP(K4219,AM:AM,AN:AN)</f>
        <v>1111.1543999999999</v>
      </c>
      <c r="N4219">
        <f>L4219*_xlfn.XLOOKUP(K4219,AM:AM,AO:AO)</f>
        <v>1292.04</v>
      </c>
      <c r="O4219">
        <v>0</v>
      </c>
      <c r="P4219">
        <f>O4219*_xlfn.XLOOKUP(K4219,AM:AM,AN:AN)</f>
        <v>0</v>
      </c>
      <c r="Q4219">
        <f>O4219*_xlfn.XLOOKUP(K4219,AM:AM,AO:AO)</f>
        <v>0</v>
      </c>
      <c r="R4219" t="str">
        <f>_xlfn.XLOOKUP(E4219,AF:AF,AG:AG)</f>
        <v>TURISMO EX MAR, S.A. DE C.V.</v>
      </c>
      <c r="S4219" t="str">
        <f>_xlfn.XLOOKUP(E4219,AF:AF,AI:AI)</f>
        <v>Mexico</v>
      </c>
      <c r="T4219">
        <f>WEEKNUM(G4219)</f>
        <v>46</v>
      </c>
      <c r="U4219">
        <f>YEAR(G4219)</f>
        <v>2025</v>
      </c>
      <c r="V4219" s="117">
        <f>IFERROR(Q4219/N4219,"0")</f>
        <v>0</v>
      </c>
    </row>
    <row r="4220" spans="1:22">
      <c r="A4220" t="str">
        <f>_xlfn.XLOOKUP(D4220,BN:BN,BO:BO)</f>
        <v>México</v>
      </c>
      <c r="B4220" t="s">
        <v>25</v>
      </c>
      <c r="C4220">
        <v>680</v>
      </c>
      <c r="D4220" t="str">
        <f>_xlfn.XLOOKUP(C4220,BH:BH,BI:BI)</f>
        <v>IsraelB</v>
      </c>
      <c r="E4220">
        <v>0</v>
      </c>
      <c r="F4220" t="s">
        <v>4608</v>
      </c>
      <c r="G4220" s="63">
        <v>45973</v>
      </c>
      <c r="H4220" s="63">
        <v>45977</v>
      </c>
      <c r="I4220" t="s">
        <v>396</v>
      </c>
      <c r="J4220" t="str">
        <f>_xlfn.XLOOKUP(I4220,AS:AS,AU:AU)</f>
        <v>Honorarios</v>
      </c>
      <c r="K4220" t="s">
        <v>33</v>
      </c>
      <c r="L4220">
        <v>35</v>
      </c>
      <c r="M4220">
        <f>L4220*_xlfn.XLOOKUP(K4220,AM:AM,AN:AN)</f>
        <v>30.099999999999998</v>
      </c>
      <c r="N4220">
        <f>L4220*_xlfn.XLOOKUP(K4220,AM:AM,AO:AO)</f>
        <v>35</v>
      </c>
      <c r="O4220">
        <v>35</v>
      </c>
      <c r="P4220">
        <f>O4220*_xlfn.XLOOKUP(K4220,AM:AM,AN:AN)</f>
        <v>30.099999999999998</v>
      </c>
      <c r="Q4220">
        <f>O4220*_xlfn.XLOOKUP(K4220,AM:AM,AO:AO)</f>
        <v>35</v>
      </c>
      <c r="R4220" t="str">
        <f>_xlfn.XLOOKUP(E4220,AF:AF,AG:AG)</f>
        <v>FEES</v>
      </c>
      <c r="S4220">
        <f>_xlfn.XLOOKUP(E4220,AF:AF,AI:AI)</f>
        <v>0</v>
      </c>
      <c r="T4220">
        <f>WEEKNUM(G4220)</f>
        <v>46</v>
      </c>
      <c r="U4220">
        <f>YEAR(G4220)</f>
        <v>2025</v>
      </c>
      <c r="V4220" s="117">
        <f>IFERROR(Q4220/N4220,"0")</f>
        <v>1</v>
      </c>
    </row>
    <row r="4221" spans="1:22">
      <c r="A4221" t="str">
        <f>_xlfn.XLOOKUP(D4221,BN:BN,BO:BO)</f>
        <v>México</v>
      </c>
      <c r="B4221" t="s">
        <v>25</v>
      </c>
      <c r="C4221">
        <v>680</v>
      </c>
      <c r="D4221" t="str">
        <f>_xlfn.XLOOKUP(C4221,BH:BH,BI:BI)</f>
        <v>IsraelB</v>
      </c>
      <c r="E4221">
        <v>27301</v>
      </c>
      <c r="F4221" t="s">
        <v>4609</v>
      </c>
      <c r="G4221" s="63">
        <v>45973</v>
      </c>
      <c r="H4221" s="63">
        <v>45977</v>
      </c>
      <c r="I4221" t="s">
        <v>366</v>
      </c>
      <c r="J4221" t="str">
        <f>_xlfn.XLOOKUP(I4221,AS:AS,AU:AU)</f>
        <v>Vuelos</v>
      </c>
      <c r="K4221" t="s">
        <v>33</v>
      </c>
      <c r="L4221">
        <v>64.48</v>
      </c>
      <c r="M4221">
        <f>L4221*_xlfn.XLOOKUP(K4221,AM:AM,AN:AN)</f>
        <v>55.452800000000003</v>
      </c>
      <c r="N4221">
        <f>L4221*_xlfn.XLOOKUP(K4221,AM:AM,AO:AO)</f>
        <v>64.48</v>
      </c>
      <c r="O4221">
        <v>0</v>
      </c>
      <c r="P4221">
        <f>O4221*_xlfn.XLOOKUP(K4221,AM:AM,AN:AN)</f>
        <v>0</v>
      </c>
      <c r="Q4221">
        <f>O4221*_xlfn.XLOOKUP(K4221,AM:AM,AO:AO)</f>
        <v>0</v>
      </c>
      <c r="R4221" t="str">
        <f>_xlfn.XLOOKUP(E4221,AF:AF,AG:AG)</f>
        <v>TURISMO EX MAR, S.A. DE C.V.</v>
      </c>
      <c r="S4221" t="str">
        <f>_xlfn.XLOOKUP(E4221,AF:AF,AI:AI)</f>
        <v>Mexico</v>
      </c>
      <c r="T4221">
        <f>WEEKNUM(G4221)</f>
        <v>46</v>
      </c>
      <c r="U4221">
        <f>YEAR(G4221)</f>
        <v>2025</v>
      </c>
      <c r="V4221" s="117">
        <f>IFERROR(Q4221/N4221,"0")</f>
        <v>0</v>
      </c>
    </row>
    <row r="4222" spans="1:22">
      <c r="A4222" t="str">
        <f>_xlfn.XLOOKUP(D4222,BN:BN,BO:BO)</f>
        <v>México</v>
      </c>
      <c r="B4222" t="s">
        <v>25</v>
      </c>
      <c r="C4222">
        <v>680</v>
      </c>
      <c r="D4222" t="str">
        <f>_xlfn.XLOOKUP(C4222,BH:BH,BI:BI)</f>
        <v>IsraelB</v>
      </c>
      <c r="E4222">
        <v>27301</v>
      </c>
      <c r="F4222" t="s">
        <v>4609</v>
      </c>
      <c r="G4222" s="63">
        <v>45973</v>
      </c>
      <c r="H4222" s="63">
        <v>45977</v>
      </c>
      <c r="I4222" t="s">
        <v>366</v>
      </c>
      <c r="J4222" t="str">
        <f>_xlfn.XLOOKUP(I4222,AS:AS,AU:AU)</f>
        <v>Vuelos</v>
      </c>
      <c r="K4222" t="s">
        <v>33</v>
      </c>
      <c r="L4222">
        <v>232.07</v>
      </c>
      <c r="M4222">
        <f>L4222*_xlfn.XLOOKUP(K4222,AM:AM,AN:AN)</f>
        <v>199.58019999999999</v>
      </c>
      <c r="N4222">
        <f>L4222*_xlfn.XLOOKUP(K4222,AM:AM,AO:AO)</f>
        <v>232.07</v>
      </c>
      <c r="O4222">
        <v>0</v>
      </c>
      <c r="P4222">
        <f>O4222*_xlfn.XLOOKUP(K4222,AM:AM,AN:AN)</f>
        <v>0</v>
      </c>
      <c r="Q4222">
        <f>O4222*_xlfn.XLOOKUP(K4222,AM:AM,AO:AO)</f>
        <v>0</v>
      </c>
      <c r="R4222" t="str">
        <f>_xlfn.XLOOKUP(E4222,AF:AF,AG:AG)</f>
        <v>TURISMO EX MAR, S.A. DE C.V.</v>
      </c>
      <c r="S4222" t="str">
        <f>_xlfn.XLOOKUP(E4222,AF:AF,AI:AI)</f>
        <v>Mexico</v>
      </c>
      <c r="T4222">
        <f>WEEKNUM(G4222)</f>
        <v>46</v>
      </c>
      <c r="U4222">
        <f>YEAR(G4222)</f>
        <v>2025</v>
      </c>
      <c r="V4222" s="117">
        <f>IFERROR(Q4222/N4222,"0")</f>
        <v>0</v>
      </c>
    </row>
    <row r="4223" spans="1:22">
      <c r="A4223" t="str">
        <f>_xlfn.XLOOKUP(D4223,BN:BN,BO:BO)</f>
        <v>México</v>
      </c>
      <c r="B4223" t="s">
        <v>25</v>
      </c>
      <c r="C4223">
        <v>680</v>
      </c>
      <c r="D4223" t="str">
        <f>_xlfn.XLOOKUP(C4223,BH:BH,BI:BI)</f>
        <v>IsraelB</v>
      </c>
      <c r="E4223">
        <v>0</v>
      </c>
      <c r="F4223" t="s">
        <v>1893</v>
      </c>
      <c r="G4223" s="63">
        <v>45973</v>
      </c>
      <c r="H4223" s="63">
        <v>45977</v>
      </c>
      <c r="I4223" t="s">
        <v>396</v>
      </c>
      <c r="J4223" t="str">
        <f>_xlfn.XLOOKUP(I4223,AS:AS,AU:AU)</f>
        <v>Honorarios</v>
      </c>
      <c r="K4223" t="s">
        <v>33</v>
      </c>
      <c r="L4223">
        <v>35</v>
      </c>
      <c r="M4223">
        <f>L4223*_xlfn.XLOOKUP(K4223,AM:AM,AN:AN)</f>
        <v>30.099999999999998</v>
      </c>
      <c r="N4223">
        <f>L4223*_xlfn.XLOOKUP(K4223,AM:AM,AO:AO)</f>
        <v>35</v>
      </c>
      <c r="O4223">
        <v>35</v>
      </c>
      <c r="P4223">
        <f>O4223*_xlfn.XLOOKUP(K4223,AM:AM,AN:AN)</f>
        <v>30.099999999999998</v>
      </c>
      <c r="Q4223">
        <f>O4223*_xlfn.XLOOKUP(K4223,AM:AM,AO:AO)</f>
        <v>35</v>
      </c>
      <c r="R4223" t="str">
        <f>_xlfn.XLOOKUP(E4223,AF:AF,AG:AG)</f>
        <v>FEES</v>
      </c>
      <c r="S4223">
        <f>_xlfn.XLOOKUP(E4223,AF:AF,AI:AI)</f>
        <v>0</v>
      </c>
      <c r="T4223">
        <f>WEEKNUM(G4223)</f>
        <v>46</v>
      </c>
      <c r="U4223">
        <f>YEAR(G4223)</f>
        <v>2025</v>
      </c>
      <c r="V4223" s="117">
        <f>IFERROR(Q4223/N4223,"0")</f>
        <v>1</v>
      </c>
    </row>
    <row r="4224" spans="1:22">
      <c r="A4224" t="str">
        <f>_xlfn.XLOOKUP(D4224,BN:BN,BO:BO)</f>
        <v>México</v>
      </c>
      <c r="B4224" t="s">
        <v>25</v>
      </c>
      <c r="C4224">
        <v>680</v>
      </c>
      <c r="D4224" t="str">
        <f>_xlfn.XLOOKUP(C4224,BH:BH,BI:BI)</f>
        <v>IsraelB</v>
      </c>
      <c r="E4224">
        <v>27301</v>
      </c>
      <c r="F4224" t="s">
        <v>4610</v>
      </c>
      <c r="G4224" s="63">
        <v>46096</v>
      </c>
      <c r="H4224" s="63">
        <v>46103</v>
      </c>
      <c r="I4224" t="s">
        <v>366</v>
      </c>
      <c r="J4224" t="str">
        <f>_xlfn.XLOOKUP(I4224,AS:AS,AU:AU)</f>
        <v>Vuelos</v>
      </c>
      <c r="K4224" t="s">
        <v>33</v>
      </c>
      <c r="L4224">
        <v>0</v>
      </c>
      <c r="M4224">
        <f>L4224*_xlfn.XLOOKUP(K4224,AM:AM,AN:AN)</f>
        <v>0</v>
      </c>
      <c r="N4224">
        <f>L4224*_xlfn.XLOOKUP(K4224,AM:AM,AO:AO)</f>
        <v>0</v>
      </c>
      <c r="O4224">
        <v>0</v>
      </c>
      <c r="P4224">
        <f>O4224*_xlfn.XLOOKUP(K4224,AM:AM,AN:AN)</f>
        <v>0</v>
      </c>
      <c r="Q4224">
        <f>O4224*_xlfn.XLOOKUP(K4224,AM:AM,AO:AO)</f>
        <v>0</v>
      </c>
      <c r="R4224" t="str">
        <f>_xlfn.XLOOKUP(E4224,AF:AF,AG:AG)</f>
        <v>TURISMO EX MAR, S.A. DE C.V.</v>
      </c>
      <c r="S4224" t="str">
        <f>_xlfn.XLOOKUP(E4224,AF:AF,AI:AI)</f>
        <v>Mexico</v>
      </c>
      <c r="T4224">
        <f>WEEKNUM(G4224)</f>
        <v>12</v>
      </c>
      <c r="U4224">
        <f>YEAR(G4224)</f>
        <v>2026</v>
      </c>
      <c r="V4224" s="117" t="str">
        <f>IFERROR(Q4224/N4224,"0")</f>
        <v>0</v>
      </c>
    </row>
    <row r="4225" spans="1:22">
      <c r="A4225" t="str">
        <f>_xlfn.XLOOKUP(D4225,BN:BN,BO:BO)</f>
        <v>México</v>
      </c>
      <c r="B4225" t="s">
        <v>25</v>
      </c>
      <c r="C4225">
        <v>680</v>
      </c>
      <c r="D4225" t="str">
        <f>_xlfn.XLOOKUP(C4225,BH:BH,BI:BI)</f>
        <v>IsraelB</v>
      </c>
      <c r="E4225">
        <v>27301</v>
      </c>
      <c r="F4225" t="s">
        <v>4610</v>
      </c>
      <c r="G4225" s="63">
        <v>46096</v>
      </c>
      <c r="H4225" s="63">
        <v>46103</v>
      </c>
      <c r="I4225" t="s">
        <v>366</v>
      </c>
      <c r="J4225" t="str">
        <f>_xlfn.XLOOKUP(I4225,AS:AS,AU:AU)</f>
        <v>Vuelos</v>
      </c>
      <c r="K4225" t="s">
        <v>33</v>
      </c>
      <c r="L4225">
        <v>229.6</v>
      </c>
      <c r="M4225">
        <f>L4225*_xlfn.XLOOKUP(K4225,AM:AM,AN:AN)</f>
        <v>197.45599999999999</v>
      </c>
      <c r="N4225">
        <f>L4225*_xlfn.XLOOKUP(K4225,AM:AM,AO:AO)</f>
        <v>229.6</v>
      </c>
      <c r="O4225">
        <v>0</v>
      </c>
      <c r="P4225">
        <f>O4225*_xlfn.XLOOKUP(K4225,AM:AM,AN:AN)</f>
        <v>0</v>
      </c>
      <c r="Q4225">
        <f>O4225*_xlfn.XLOOKUP(K4225,AM:AM,AO:AO)</f>
        <v>0</v>
      </c>
      <c r="R4225" t="str">
        <f>_xlfn.XLOOKUP(E4225,AF:AF,AG:AG)</f>
        <v>TURISMO EX MAR, S.A. DE C.V.</v>
      </c>
      <c r="S4225" t="str">
        <f>_xlfn.XLOOKUP(E4225,AF:AF,AI:AI)</f>
        <v>Mexico</v>
      </c>
      <c r="T4225">
        <f>WEEKNUM(G4225)</f>
        <v>12</v>
      </c>
      <c r="U4225">
        <f>YEAR(G4225)</f>
        <v>2026</v>
      </c>
      <c r="V4225" s="117">
        <f>IFERROR(Q4225/N4225,"0")</f>
        <v>0</v>
      </c>
    </row>
    <row r="4226" spans="1:22">
      <c r="A4226" t="str">
        <f>_xlfn.XLOOKUP(D4226,BN:BN,BO:BO)</f>
        <v>México</v>
      </c>
      <c r="B4226" t="s">
        <v>25</v>
      </c>
      <c r="C4226">
        <v>680</v>
      </c>
      <c r="D4226" t="str">
        <f>_xlfn.XLOOKUP(C4226,BH:BH,BI:BI)</f>
        <v>IsraelB</v>
      </c>
      <c r="E4226">
        <v>0</v>
      </c>
      <c r="F4226" t="s">
        <v>4611</v>
      </c>
      <c r="G4226" s="63">
        <v>45973</v>
      </c>
      <c r="H4226" s="63">
        <v>46103</v>
      </c>
      <c r="I4226" t="s">
        <v>396</v>
      </c>
      <c r="J4226" t="str">
        <f>_xlfn.XLOOKUP(I4226,AS:AS,AU:AU)</f>
        <v>Honorarios</v>
      </c>
      <c r="K4226" t="s">
        <v>33</v>
      </c>
      <c r="L4226">
        <v>35</v>
      </c>
      <c r="M4226">
        <f>L4226*_xlfn.XLOOKUP(K4226,AM:AM,AN:AN)</f>
        <v>30.099999999999998</v>
      </c>
      <c r="N4226">
        <f>L4226*_xlfn.XLOOKUP(K4226,AM:AM,AO:AO)</f>
        <v>35</v>
      </c>
      <c r="O4226">
        <v>35</v>
      </c>
      <c r="P4226">
        <f>O4226*_xlfn.XLOOKUP(K4226,AM:AM,AN:AN)</f>
        <v>30.099999999999998</v>
      </c>
      <c r="Q4226">
        <f>O4226*_xlfn.XLOOKUP(K4226,AM:AM,AO:AO)</f>
        <v>35</v>
      </c>
      <c r="R4226" t="str">
        <f>_xlfn.XLOOKUP(E4226,AF:AF,AG:AG)</f>
        <v>FEES</v>
      </c>
      <c r="S4226">
        <f>_xlfn.XLOOKUP(E4226,AF:AF,AI:AI)</f>
        <v>0</v>
      </c>
      <c r="T4226">
        <f>WEEKNUM(G4226)</f>
        <v>46</v>
      </c>
      <c r="U4226">
        <f>YEAR(G4226)</f>
        <v>2025</v>
      </c>
      <c r="V4226" s="117">
        <f>IFERROR(Q4226/N4226,"0")</f>
        <v>1</v>
      </c>
    </row>
    <row r="4227" spans="1:22">
      <c r="A4227" t="str">
        <f>_xlfn.XLOOKUP(D4227,BN:BN,BO:BO)</f>
        <v>México</v>
      </c>
      <c r="B4227" t="s">
        <v>25</v>
      </c>
      <c r="C4227">
        <v>681</v>
      </c>
      <c r="D4227" t="str">
        <f>_xlfn.XLOOKUP(C4227,BH:BH,BI:BI)</f>
        <v>MariaM</v>
      </c>
      <c r="E4227">
        <v>27796</v>
      </c>
      <c r="F4227" t="s">
        <v>4612</v>
      </c>
      <c r="G4227" s="63">
        <v>45947</v>
      </c>
      <c r="H4227" s="63">
        <v>45958</v>
      </c>
      <c r="I4227" t="s">
        <v>425</v>
      </c>
      <c r="J4227" t="str">
        <f>_xlfn.XLOOKUP(I4227,AS:AS,AU:AU)</f>
        <v>Traslados</v>
      </c>
      <c r="K4227" t="s">
        <v>27</v>
      </c>
      <c r="L4227">
        <v>7045.5</v>
      </c>
      <c r="M4227">
        <f>L4227*_xlfn.XLOOKUP(K4227,AM:AM,AN:AN)</f>
        <v>7045.5</v>
      </c>
      <c r="N4227">
        <f>L4227*_xlfn.XLOOKUP(K4227,AM:AM,AO:AO)</f>
        <v>8172.78</v>
      </c>
      <c r="O4227">
        <v>1609.26</v>
      </c>
      <c r="P4227">
        <f>O4227*_xlfn.XLOOKUP(K4227,AM:AM,AN:AN)</f>
        <v>1609.26</v>
      </c>
      <c r="Q4227">
        <f>O4227*_xlfn.XLOOKUP(K4227,AM:AM,AO:AO)</f>
        <v>1866.7415999999998</v>
      </c>
      <c r="R4227" t="str">
        <f>_xlfn.XLOOKUP(E4227,AF:AF,AG:AG)</f>
        <v>MEXICO SOL Y LEYENDA</v>
      </c>
      <c r="S4227" t="str">
        <f>_xlfn.XLOOKUP(E4227,AF:AF,AI:AI)</f>
        <v>Mexico</v>
      </c>
      <c r="T4227">
        <f>WEEKNUM(G4227)</f>
        <v>42</v>
      </c>
      <c r="U4227">
        <f>YEAR(G4227)</f>
        <v>2025</v>
      </c>
      <c r="V4227" s="117">
        <f>IFERROR(Q4227/N4227,"0")</f>
        <v>0.22840962316372151</v>
      </c>
    </row>
    <row r="4228" spans="1:22">
      <c r="A4228" t="str">
        <f>_xlfn.XLOOKUP(D4228,BN:BN,BO:BO)</f>
        <v>México</v>
      </c>
      <c r="B4228" t="s">
        <v>25</v>
      </c>
      <c r="C4228">
        <v>681</v>
      </c>
      <c r="D4228" t="str">
        <f>_xlfn.XLOOKUP(C4228,BH:BH,BI:BI)</f>
        <v>MariaM</v>
      </c>
      <c r="E4228">
        <v>0</v>
      </c>
      <c r="F4228" t="s">
        <v>4613</v>
      </c>
      <c r="G4228" s="63">
        <v>45947</v>
      </c>
      <c r="H4228" s="63">
        <v>45958</v>
      </c>
      <c r="I4228" t="s">
        <v>396</v>
      </c>
      <c r="J4228" t="str">
        <f>_xlfn.XLOOKUP(I4228,AS:AS,AU:AU)</f>
        <v>Honorarios</v>
      </c>
      <c r="K4228" t="s">
        <v>27</v>
      </c>
      <c r="L4228">
        <v>0</v>
      </c>
      <c r="M4228">
        <f>L4228*_xlfn.XLOOKUP(K4228,AM:AM,AN:AN)</f>
        <v>0</v>
      </c>
      <c r="N4228">
        <f>L4228*_xlfn.XLOOKUP(K4228,AM:AM,AO:AO)</f>
        <v>0</v>
      </c>
      <c r="O4228">
        <v>0</v>
      </c>
      <c r="P4228">
        <f>O4228*_xlfn.XLOOKUP(K4228,AM:AM,AN:AN)</f>
        <v>0</v>
      </c>
      <c r="Q4228">
        <f>O4228*_xlfn.XLOOKUP(K4228,AM:AM,AO:AO)</f>
        <v>0</v>
      </c>
      <c r="R4228" t="str">
        <f>_xlfn.XLOOKUP(E4228,AF:AF,AG:AG)</f>
        <v>FEES</v>
      </c>
      <c r="S4228">
        <f>_xlfn.XLOOKUP(E4228,AF:AF,AI:AI)</f>
        <v>0</v>
      </c>
      <c r="T4228">
        <f>WEEKNUM(G4228)</f>
        <v>42</v>
      </c>
      <c r="U4228">
        <f>YEAR(G4228)</f>
        <v>2025</v>
      </c>
      <c r="V4228" s="117" t="str">
        <f>IFERROR(Q4228/N4228,"0")</f>
        <v>0</v>
      </c>
    </row>
    <row r="4229" spans="1:22">
      <c r="A4229" t="e">
        <f>_xlfn.XLOOKUP(D4229,BN:BN,BO:BO)</f>
        <v>#N/A</v>
      </c>
      <c r="B4229" t="s">
        <v>25</v>
      </c>
      <c r="C4229">
        <v>682</v>
      </c>
      <c r="D4229" t="e">
        <f>_xlfn.XLOOKUP(C4229,BH:BH,BI:BI)</f>
        <v>#N/A</v>
      </c>
      <c r="E4229">
        <v>27301</v>
      </c>
      <c r="F4229" t="s">
        <v>4614</v>
      </c>
      <c r="G4229" s="63">
        <v>46006</v>
      </c>
      <c r="H4229" s="63">
        <v>46030</v>
      </c>
      <c r="I4229" t="s">
        <v>366</v>
      </c>
      <c r="J4229" t="str">
        <f>_xlfn.XLOOKUP(I4229,AS:AS,AU:AU)</f>
        <v>Vuelos</v>
      </c>
      <c r="K4229" t="s">
        <v>33</v>
      </c>
      <c r="L4229">
        <v>5862</v>
      </c>
      <c r="M4229">
        <f>L4229*_xlfn.XLOOKUP(K4229,AM:AM,AN:AN)</f>
        <v>5041.32</v>
      </c>
      <c r="N4229">
        <f>L4229*_xlfn.XLOOKUP(K4229,AM:AM,AO:AO)</f>
        <v>5862</v>
      </c>
      <c r="O4229">
        <v>0</v>
      </c>
      <c r="P4229">
        <f>O4229*_xlfn.XLOOKUP(K4229,AM:AM,AN:AN)</f>
        <v>0</v>
      </c>
      <c r="Q4229">
        <f>O4229*_xlfn.XLOOKUP(K4229,AM:AM,AO:AO)</f>
        <v>0</v>
      </c>
      <c r="R4229" t="str">
        <f>_xlfn.XLOOKUP(E4229,AF:AF,AG:AG)</f>
        <v>TURISMO EX MAR, S.A. DE C.V.</v>
      </c>
      <c r="S4229" t="str">
        <f>_xlfn.XLOOKUP(E4229,AF:AF,AI:AI)</f>
        <v>Mexico</v>
      </c>
      <c r="T4229">
        <f>WEEKNUM(G4229)</f>
        <v>51</v>
      </c>
      <c r="U4229">
        <f>YEAR(G4229)</f>
        <v>2025</v>
      </c>
      <c r="V4229" s="117">
        <f>IFERROR(Q4229/N4229,"0")</f>
        <v>0</v>
      </c>
    </row>
    <row r="4230" spans="1:22">
      <c r="A4230" t="e">
        <f>_xlfn.XLOOKUP(D4230,BN:BN,BO:BO)</f>
        <v>#N/A</v>
      </c>
      <c r="B4230" t="s">
        <v>25</v>
      </c>
      <c r="C4230">
        <v>682</v>
      </c>
      <c r="D4230" t="e">
        <f>_xlfn.XLOOKUP(C4230,BH:BH,BI:BI)</f>
        <v>#N/A</v>
      </c>
      <c r="E4230">
        <v>0</v>
      </c>
      <c r="F4230" t="s">
        <v>4447</v>
      </c>
      <c r="G4230" s="63">
        <v>46006</v>
      </c>
      <c r="H4230" s="63">
        <v>46030</v>
      </c>
      <c r="I4230" t="s">
        <v>396</v>
      </c>
      <c r="J4230" t="str">
        <f>_xlfn.XLOOKUP(I4230,AS:AS,AU:AU)</f>
        <v>Honorarios</v>
      </c>
      <c r="K4230" t="s">
        <v>33</v>
      </c>
      <c r="L4230">
        <v>35</v>
      </c>
      <c r="M4230">
        <f>L4230*_xlfn.XLOOKUP(K4230,AM:AM,AN:AN)</f>
        <v>30.099999999999998</v>
      </c>
      <c r="N4230">
        <f>L4230*_xlfn.XLOOKUP(K4230,AM:AM,AO:AO)</f>
        <v>35</v>
      </c>
      <c r="O4230">
        <v>35</v>
      </c>
      <c r="P4230">
        <f>O4230*_xlfn.XLOOKUP(K4230,AM:AM,AN:AN)</f>
        <v>30.099999999999998</v>
      </c>
      <c r="Q4230">
        <f>O4230*_xlfn.XLOOKUP(K4230,AM:AM,AO:AO)</f>
        <v>35</v>
      </c>
      <c r="R4230" t="str">
        <f>_xlfn.XLOOKUP(E4230,AF:AF,AG:AG)</f>
        <v>FEES</v>
      </c>
      <c r="S4230">
        <f>_xlfn.XLOOKUP(E4230,AF:AF,AI:AI)</f>
        <v>0</v>
      </c>
      <c r="T4230">
        <f>WEEKNUM(G4230)</f>
        <v>51</v>
      </c>
      <c r="U4230">
        <f>YEAR(G4230)</f>
        <v>2025</v>
      </c>
      <c r="V4230" s="117">
        <f>IFERROR(Q4230/N4230,"0")</f>
        <v>1</v>
      </c>
    </row>
    <row r="4231" spans="1:22">
      <c r="A4231" t="e">
        <f>_xlfn.XLOOKUP(D4231,BN:BN,BO:BO)</f>
        <v>#N/A</v>
      </c>
      <c r="B4231" t="s">
        <v>25</v>
      </c>
      <c r="C4231">
        <v>682</v>
      </c>
      <c r="D4231" t="e">
        <f>_xlfn.XLOOKUP(C4231,BH:BH,BI:BI)</f>
        <v>#N/A</v>
      </c>
      <c r="E4231">
        <v>0</v>
      </c>
      <c r="F4231" t="s">
        <v>4615</v>
      </c>
      <c r="G4231" s="63">
        <v>46006</v>
      </c>
      <c r="H4231" s="63">
        <v>46030</v>
      </c>
      <c r="I4231" t="s">
        <v>395</v>
      </c>
      <c r="J4231" t="str">
        <f>_xlfn.XLOOKUP(I4231,AS:AS,AU:AU)</f>
        <v>Honorarios</v>
      </c>
      <c r="K4231" t="s">
        <v>33</v>
      </c>
      <c r="L4231">
        <v>234.48</v>
      </c>
      <c r="M4231">
        <f>L4231*_xlfn.XLOOKUP(K4231,AM:AM,AN:AN)</f>
        <v>201.65279999999998</v>
      </c>
      <c r="N4231">
        <f>L4231*_xlfn.XLOOKUP(K4231,AM:AM,AO:AO)</f>
        <v>234.48</v>
      </c>
      <c r="O4231">
        <v>234.48</v>
      </c>
      <c r="P4231">
        <f>O4231*_xlfn.XLOOKUP(K4231,AM:AM,AN:AN)</f>
        <v>201.65279999999998</v>
      </c>
      <c r="Q4231">
        <f>O4231*_xlfn.XLOOKUP(K4231,AM:AM,AO:AO)</f>
        <v>234.48</v>
      </c>
      <c r="R4231" t="str">
        <f>_xlfn.XLOOKUP(E4231,AF:AF,AG:AG)</f>
        <v>FEES</v>
      </c>
      <c r="S4231">
        <f>_xlfn.XLOOKUP(E4231,AF:AF,AI:AI)</f>
        <v>0</v>
      </c>
      <c r="T4231">
        <f>WEEKNUM(G4231)</f>
        <v>51</v>
      </c>
      <c r="U4231">
        <f>YEAR(G4231)</f>
        <v>2025</v>
      </c>
      <c r="V4231" s="117">
        <f>IFERROR(Q4231/N4231,"0")</f>
        <v>1</v>
      </c>
    </row>
    <row r="4232" spans="1:22">
      <c r="A4232" t="str">
        <f>_xlfn.XLOOKUP(D4232,BN:BN,BO:BO)</f>
        <v>Madrid</v>
      </c>
      <c r="B4232" t="s">
        <v>25</v>
      </c>
      <c r="C4232">
        <v>683</v>
      </c>
      <c r="D4232" t="str">
        <f>_xlfn.XLOOKUP(C4232,BH:BH,BI:BI)</f>
        <v>MartinB</v>
      </c>
      <c r="E4232">
        <v>30923</v>
      </c>
      <c r="F4232" t="s">
        <v>4616</v>
      </c>
      <c r="G4232" s="63">
        <v>45908</v>
      </c>
      <c r="H4232" s="63">
        <v>45914</v>
      </c>
      <c r="I4232" t="s">
        <v>376</v>
      </c>
      <c r="J4232" t="str">
        <f>_xlfn.XLOOKUP(I4232,AS:AS,AU:AU)</f>
        <v>Hotel</v>
      </c>
      <c r="K4232" t="s">
        <v>202</v>
      </c>
      <c r="L4232">
        <v>3081</v>
      </c>
      <c r="M4232">
        <f>L4232*_xlfn.XLOOKUP(K4232,AM:AM,AN:AN)</f>
        <v>3543.1499999999996</v>
      </c>
      <c r="N4232">
        <f>L4232*_xlfn.XLOOKUP(K4232,AM:AM,AO:AO)</f>
        <v>4128.54</v>
      </c>
      <c r="O4232">
        <v>256.75</v>
      </c>
      <c r="P4232">
        <f>O4232*_xlfn.XLOOKUP(K4232,AM:AM,AN:AN)</f>
        <v>295.26249999999999</v>
      </c>
      <c r="Q4232">
        <f>O4232*_xlfn.XLOOKUP(K4232,AM:AM,AO:AO)</f>
        <v>344.04500000000002</v>
      </c>
      <c r="R4232" t="str">
        <f>_xlfn.XLOOKUP(E4232,AF:AF,AG:AG)</f>
        <v>ROYAL GARDEN HOTEL</v>
      </c>
      <c r="S4232" t="str">
        <f>_xlfn.XLOOKUP(E4232,AF:AF,AI:AI)</f>
        <v>United Kingdom</v>
      </c>
      <c r="T4232">
        <f>WEEKNUM(G4232)</f>
        <v>37</v>
      </c>
      <c r="U4232">
        <f>YEAR(G4232)</f>
        <v>2025</v>
      </c>
      <c r="V4232" s="117">
        <f>IFERROR(Q4232/N4232,"0")</f>
        <v>8.3333333333333343E-2</v>
      </c>
    </row>
    <row r="4233" spans="1:22">
      <c r="A4233" t="str">
        <f>_xlfn.XLOOKUP(D4233,BN:BN,BO:BO)</f>
        <v>México</v>
      </c>
      <c r="B4233" t="s">
        <v>25</v>
      </c>
      <c r="C4233">
        <v>684</v>
      </c>
      <c r="D4233" t="str">
        <f>_xlfn.XLOOKUP(C4233,BH:BH,BI:BI)</f>
        <v>DianaM</v>
      </c>
      <c r="E4233">
        <v>30927</v>
      </c>
      <c r="F4233" t="s">
        <v>1880</v>
      </c>
      <c r="G4233" s="63">
        <v>45887</v>
      </c>
      <c r="H4233" s="63">
        <v>45889</v>
      </c>
      <c r="I4233" t="s">
        <v>376</v>
      </c>
      <c r="J4233" t="str">
        <f>_xlfn.XLOOKUP(I4233,AS:AS,AU:AU)</f>
        <v>Hotel</v>
      </c>
      <c r="K4233" t="s">
        <v>33</v>
      </c>
      <c r="L4233">
        <v>194.6</v>
      </c>
      <c r="M4233">
        <f>L4233*_xlfn.XLOOKUP(K4233,AM:AM,AN:AN)</f>
        <v>167.35599999999999</v>
      </c>
      <c r="N4233">
        <f>L4233*_xlfn.XLOOKUP(K4233,AM:AM,AO:AO)</f>
        <v>194.6</v>
      </c>
      <c r="O4233">
        <v>19.46</v>
      </c>
      <c r="P4233">
        <f>O4233*_xlfn.XLOOKUP(K4233,AM:AM,AN:AN)</f>
        <v>16.735600000000002</v>
      </c>
      <c r="Q4233">
        <f>O4233*_xlfn.XLOOKUP(K4233,AM:AM,AO:AO)</f>
        <v>19.46</v>
      </c>
      <c r="R4233" t="str">
        <f>_xlfn.XLOOKUP(E4233,AF:AF,AG:AG)</f>
        <v>KIMPTON HOTEL ENSO</v>
      </c>
      <c r="S4233" t="str">
        <f>_xlfn.XLOOKUP(E4233,AF:AF,AI:AI)</f>
        <v>United States</v>
      </c>
      <c r="T4233">
        <f>WEEKNUM(G4233)</f>
        <v>34</v>
      </c>
      <c r="U4233">
        <f>YEAR(G4233)</f>
        <v>2025</v>
      </c>
      <c r="V4233" s="117">
        <f>IFERROR(Q4233/N4233,"0")</f>
        <v>0.1</v>
      </c>
    </row>
    <row r="4234" spans="1:22">
      <c r="A4234" t="e">
        <f>_xlfn.XLOOKUP(D4234,BN:BN,BO:BO)</f>
        <v>#N/A</v>
      </c>
      <c r="B4234" t="s">
        <v>25</v>
      </c>
      <c r="C4234">
        <v>685</v>
      </c>
      <c r="D4234" t="e">
        <f>_xlfn.XLOOKUP(C4234,BH:BH,BI:BI)</f>
        <v>#N/A</v>
      </c>
      <c r="E4234">
        <v>28934</v>
      </c>
      <c r="F4234" t="s">
        <v>4617</v>
      </c>
      <c r="G4234" s="63">
        <v>45926</v>
      </c>
      <c r="H4234" t="s">
        <v>218</v>
      </c>
      <c r="I4234" t="s">
        <v>366</v>
      </c>
      <c r="J4234" t="str">
        <f>_xlfn.XLOOKUP(I4234,AS:AS,AU:AU)</f>
        <v>Vuelos</v>
      </c>
      <c r="K4234" t="s">
        <v>33</v>
      </c>
      <c r="L4234">
        <v>456.8</v>
      </c>
      <c r="M4234">
        <f>L4234*_xlfn.XLOOKUP(K4234,AM:AM,AN:AN)</f>
        <v>392.84800000000001</v>
      </c>
      <c r="N4234">
        <f>L4234*_xlfn.XLOOKUP(K4234,AM:AM,AO:AO)</f>
        <v>456.8</v>
      </c>
      <c r="O4234">
        <v>0</v>
      </c>
      <c r="P4234">
        <f>O4234*_xlfn.XLOOKUP(K4234,AM:AM,AN:AN)</f>
        <v>0</v>
      </c>
      <c r="Q4234">
        <f>O4234*_xlfn.XLOOKUP(K4234,AM:AM,AO:AO)</f>
        <v>0</v>
      </c>
      <c r="R4234" t="str">
        <f>_xlfn.XLOOKUP(E4234,AF:AF,AG:AG)</f>
        <v>F1S USA</v>
      </c>
      <c r="S4234" t="str">
        <f>_xlfn.XLOOKUP(E4234,AF:AF,AI:AI)</f>
        <v>United States</v>
      </c>
      <c r="T4234">
        <f>WEEKNUM(G4234)</f>
        <v>39</v>
      </c>
      <c r="U4234">
        <f>YEAR(G4234)</f>
        <v>2025</v>
      </c>
      <c r="V4234" s="117">
        <f>IFERROR(Q4234/N4234,"0")</f>
        <v>0</v>
      </c>
    </row>
    <row r="4235" spans="1:22">
      <c r="A4235" t="e">
        <f>_xlfn.XLOOKUP(D4235,BN:BN,BO:BO)</f>
        <v>#N/A</v>
      </c>
      <c r="B4235" t="s">
        <v>25</v>
      </c>
      <c r="C4235">
        <v>685</v>
      </c>
      <c r="D4235" t="e">
        <f>_xlfn.XLOOKUP(C4235,BH:BH,BI:BI)</f>
        <v>#N/A</v>
      </c>
      <c r="E4235">
        <v>28934</v>
      </c>
      <c r="F4235" t="s">
        <v>4618</v>
      </c>
      <c r="G4235" s="63">
        <v>45934</v>
      </c>
      <c r="H4235" s="63" t="s">
        <v>218</v>
      </c>
      <c r="I4235" t="s">
        <v>366</v>
      </c>
      <c r="J4235" t="str">
        <f>_xlfn.XLOOKUP(I4235,AS:AS,AU:AU)</f>
        <v>Vuelos</v>
      </c>
      <c r="K4235" t="s">
        <v>33</v>
      </c>
      <c r="L4235">
        <v>287.10000000000002</v>
      </c>
      <c r="M4235">
        <f>L4235*_xlfn.XLOOKUP(K4235,AM:AM,AN:AN)</f>
        <v>246.90600000000001</v>
      </c>
      <c r="N4235">
        <f>L4235*_xlfn.XLOOKUP(K4235,AM:AM,AO:AO)</f>
        <v>287.10000000000002</v>
      </c>
      <c r="O4235">
        <v>0</v>
      </c>
      <c r="P4235">
        <f>O4235*_xlfn.XLOOKUP(K4235,AM:AM,AN:AN)</f>
        <v>0</v>
      </c>
      <c r="Q4235">
        <f>O4235*_xlfn.XLOOKUP(K4235,AM:AM,AO:AO)</f>
        <v>0</v>
      </c>
      <c r="R4235" t="str">
        <f>_xlfn.XLOOKUP(E4235,AF:AF,AG:AG)</f>
        <v>F1S USA</v>
      </c>
      <c r="S4235" t="str">
        <f>_xlfn.XLOOKUP(E4235,AF:AF,AI:AI)</f>
        <v>United States</v>
      </c>
      <c r="T4235">
        <f>WEEKNUM(G4235)</f>
        <v>40</v>
      </c>
      <c r="U4235">
        <f>YEAR(G4235)</f>
        <v>2025</v>
      </c>
      <c r="V4235" s="117">
        <f>IFERROR(Q4235/N4235,"0")</f>
        <v>0</v>
      </c>
    </row>
    <row r="4236" spans="1:22">
      <c r="A4236" t="e">
        <f>_xlfn.XLOOKUP(D4236,BN:BN,BO:BO)</f>
        <v>#N/A</v>
      </c>
      <c r="B4236" t="s">
        <v>25</v>
      </c>
      <c r="C4236">
        <v>685</v>
      </c>
      <c r="D4236" t="e">
        <f>_xlfn.XLOOKUP(C4236,BH:BH,BI:BI)</f>
        <v>#N/A</v>
      </c>
      <c r="E4236">
        <v>28934</v>
      </c>
      <c r="F4236" t="s">
        <v>4446</v>
      </c>
      <c r="G4236" s="63">
        <v>45903</v>
      </c>
      <c r="H4236" s="63" t="s">
        <v>218</v>
      </c>
      <c r="I4236" t="s">
        <v>366</v>
      </c>
      <c r="J4236" t="str">
        <f>_xlfn.XLOOKUP(I4236,AS:AS,AU:AU)</f>
        <v>Vuelos</v>
      </c>
      <c r="K4236" t="s">
        <v>33</v>
      </c>
      <c r="L4236">
        <v>23</v>
      </c>
      <c r="M4236">
        <f>L4236*_xlfn.XLOOKUP(K4236,AM:AM,AN:AN)</f>
        <v>19.78</v>
      </c>
      <c r="N4236">
        <f>L4236*_xlfn.XLOOKUP(K4236,AM:AM,AO:AO)</f>
        <v>23</v>
      </c>
      <c r="O4236">
        <v>0</v>
      </c>
      <c r="P4236">
        <f>O4236*_xlfn.XLOOKUP(K4236,AM:AM,AN:AN)</f>
        <v>0</v>
      </c>
      <c r="Q4236">
        <f>O4236*_xlfn.XLOOKUP(K4236,AM:AM,AO:AO)</f>
        <v>0</v>
      </c>
      <c r="R4236" t="str">
        <f>_xlfn.XLOOKUP(E4236,AF:AF,AG:AG)</f>
        <v>F1S USA</v>
      </c>
      <c r="S4236" t="str">
        <f>_xlfn.XLOOKUP(E4236,AF:AF,AI:AI)</f>
        <v>United States</v>
      </c>
      <c r="T4236">
        <f>WEEKNUM(G4236)</f>
        <v>36</v>
      </c>
      <c r="U4236">
        <f>YEAR(G4236)</f>
        <v>2025</v>
      </c>
      <c r="V4236" s="117">
        <f>IFERROR(Q4236/N4236,"0")</f>
        <v>0</v>
      </c>
    </row>
    <row r="4237" spans="1:22">
      <c r="A4237" t="e">
        <f>_xlfn.XLOOKUP(D4237,BN:BN,BO:BO)</f>
        <v>#N/A</v>
      </c>
      <c r="B4237" t="s">
        <v>25</v>
      </c>
      <c r="C4237">
        <v>685</v>
      </c>
      <c r="D4237" t="e">
        <f>_xlfn.XLOOKUP(C4237,BH:BH,BI:BI)</f>
        <v>#N/A</v>
      </c>
      <c r="E4237">
        <v>0</v>
      </c>
      <c r="F4237" t="s">
        <v>4447</v>
      </c>
      <c r="G4237" s="63" t="s">
        <v>218</v>
      </c>
      <c r="H4237" s="63" t="s">
        <v>218</v>
      </c>
      <c r="I4237" t="s">
        <v>396</v>
      </c>
      <c r="J4237" t="str">
        <f>_xlfn.XLOOKUP(I4237,AS:AS,AU:AU)</f>
        <v>Honorarios</v>
      </c>
      <c r="K4237" t="s">
        <v>33</v>
      </c>
      <c r="L4237">
        <v>35</v>
      </c>
      <c r="M4237">
        <f>L4237*_xlfn.XLOOKUP(K4237,AM:AM,AN:AN)</f>
        <v>30.099999999999998</v>
      </c>
      <c r="N4237">
        <f>L4237*_xlfn.XLOOKUP(K4237,AM:AM,AO:AO)</f>
        <v>35</v>
      </c>
      <c r="O4237">
        <v>35</v>
      </c>
      <c r="P4237">
        <f>O4237*_xlfn.XLOOKUP(K4237,AM:AM,AN:AN)</f>
        <v>30.099999999999998</v>
      </c>
      <c r="Q4237">
        <f>O4237*_xlfn.XLOOKUP(K4237,AM:AM,AO:AO)</f>
        <v>35</v>
      </c>
      <c r="R4237" t="str">
        <f>_xlfn.XLOOKUP(E4237,AF:AF,AG:AG)</f>
        <v>FEES</v>
      </c>
      <c r="S4237">
        <f>_xlfn.XLOOKUP(E4237,AF:AF,AI:AI)</f>
        <v>0</v>
      </c>
      <c r="T4237" t="e">
        <f>WEEKNUM(G4237)</f>
        <v>#VALUE!</v>
      </c>
      <c r="U4237" t="e">
        <f>YEAR(G4237)</f>
        <v>#VALUE!</v>
      </c>
      <c r="V4237" s="117">
        <f>IFERROR(Q4237/N4237,"0")</f>
        <v>1</v>
      </c>
    </row>
    <row r="4238" spans="1:22">
      <c r="A4238" t="e">
        <f>_xlfn.XLOOKUP(D4238,BN:BN,BO:BO)</f>
        <v>#N/A</v>
      </c>
      <c r="B4238" t="s">
        <v>25</v>
      </c>
      <c r="C4238">
        <v>685</v>
      </c>
      <c r="D4238" t="e">
        <f>_xlfn.XLOOKUP(C4238,BH:BH,BI:BI)</f>
        <v>#N/A</v>
      </c>
      <c r="E4238">
        <v>28934</v>
      </c>
      <c r="F4238" t="s">
        <v>4617</v>
      </c>
      <c r="G4238" s="63">
        <v>45926</v>
      </c>
      <c r="H4238" s="63" t="s">
        <v>218</v>
      </c>
      <c r="I4238" t="s">
        <v>366</v>
      </c>
      <c r="J4238" t="str">
        <f>_xlfn.XLOOKUP(I4238,AS:AS,AU:AU)</f>
        <v>Vuelos</v>
      </c>
      <c r="K4238" t="s">
        <v>33</v>
      </c>
      <c r="L4238">
        <v>455.8</v>
      </c>
      <c r="M4238">
        <f>L4238*_xlfn.XLOOKUP(K4238,AM:AM,AN:AN)</f>
        <v>391.988</v>
      </c>
      <c r="N4238">
        <f>L4238*_xlfn.XLOOKUP(K4238,AM:AM,AO:AO)</f>
        <v>455.8</v>
      </c>
      <c r="O4238">
        <v>0</v>
      </c>
      <c r="P4238">
        <f>O4238*_xlfn.XLOOKUP(K4238,AM:AM,AN:AN)</f>
        <v>0</v>
      </c>
      <c r="Q4238">
        <f>O4238*_xlfn.XLOOKUP(K4238,AM:AM,AO:AO)</f>
        <v>0</v>
      </c>
      <c r="R4238" t="str">
        <f>_xlfn.XLOOKUP(E4238,AF:AF,AG:AG)</f>
        <v>F1S USA</v>
      </c>
      <c r="S4238" t="str">
        <f>_xlfn.XLOOKUP(E4238,AF:AF,AI:AI)</f>
        <v>United States</v>
      </c>
      <c r="T4238">
        <f>WEEKNUM(G4238)</f>
        <v>39</v>
      </c>
      <c r="U4238">
        <f>YEAR(G4238)</f>
        <v>2025</v>
      </c>
      <c r="V4238" s="117">
        <f>IFERROR(Q4238/N4238,"0")</f>
        <v>0</v>
      </c>
    </row>
    <row r="4239" spans="1:22">
      <c r="A4239" t="e">
        <f>_xlfn.XLOOKUP(D4239,BN:BN,BO:BO)</f>
        <v>#N/A</v>
      </c>
      <c r="B4239" t="s">
        <v>25</v>
      </c>
      <c r="C4239">
        <v>685</v>
      </c>
      <c r="D4239" t="e">
        <f>_xlfn.XLOOKUP(C4239,BH:BH,BI:BI)</f>
        <v>#N/A</v>
      </c>
      <c r="E4239">
        <v>28934</v>
      </c>
      <c r="F4239" t="s">
        <v>4618</v>
      </c>
      <c r="G4239" s="63">
        <v>45934</v>
      </c>
      <c r="H4239" s="63" t="s">
        <v>218</v>
      </c>
      <c r="I4239" t="s">
        <v>366</v>
      </c>
      <c r="J4239" t="str">
        <f>_xlfn.XLOOKUP(I4239,AS:AS,AU:AU)</f>
        <v>Vuelos</v>
      </c>
      <c r="K4239" t="s">
        <v>33</v>
      </c>
      <c r="L4239">
        <v>286.10000000000002</v>
      </c>
      <c r="M4239">
        <f>L4239*_xlfn.XLOOKUP(K4239,AM:AM,AN:AN)</f>
        <v>246.04600000000002</v>
      </c>
      <c r="N4239">
        <f>L4239*_xlfn.XLOOKUP(K4239,AM:AM,AO:AO)</f>
        <v>286.10000000000002</v>
      </c>
      <c r="O4239">
        <v>0</v>
      </c>
      <c r="P4239">
        <f>O4239*_xlfn.XLOOKUP(K4239,AM:AM,AN:AN)</f>
        <v>0</v>
      </c>
      <c r="Q4239">
        <f>O4239*_xlfn.XLOOKUP(K4239,AM:AM,AO:AO)</f>
        <v>0</v>
      </c>
      <c r="R4239" t="str">
        <f>_xlfn.XLOOKUP(E4239,AF:AF,AG:AG)</f>
        <v>F1S USA</v>
      </c>
      <c r="S4239" t="str">
        <f>_xlfn.XLOOKUP(E4239,AF:AF,AI:AI)</f>
        <v>United States</v>
      </c>
      <c r="T4239">
        <f>WEEKNUM(G4239)</f>
        <v>40</v>
      </c>
      <c r="U4239">
        <f>YEAR(G4239)</f>
        <v>2025</v>
      </c>
      <c r="V4239" s="117">
        <f>IFERROR(Q4239/N4239,"0")</f>
        <v>0</v>
      </c>
    </row>
    <row r="4240" spans="1:22">
      <c r="A4240" t="e">
        <f>_xlfn.XLOOKUP(D4240,BN:BN,BO:BO)</f>
        <v>#N/A</v>
      </c>
      <c r="B4240" t="s">
        <v>25</v>
      </c>
      <c r="C4240">
        <v>685</v>
      </c>
      <c r="D4240" t="e">
        <f>_xlfn.XLOOKUP(C4240,BH:BH,BI:BI)</f>
        <v>#N/A</v>
      </c>
      <c r="E4240">
        <v>28934</v>
      </c>
      <c r="F4240" t="s">
        <v>4619</v>
      </c>
      <c r="G4240" s="63">
        <v>45936</v>
      </c>
      <c r="H4240" s="63" t="s">
        <v>218</v>
      </c>
      <c r="I4240" t="s">
        <v>366</v>
      </c>
      <c r="J4240" t="str">
        <f>_xlfn.XLOOKUP(I4240,AS:AS,AU:AU)</f>
        <v>Vuelos</v>
      </c>
      <c r="K4240" t="s">
        <v>33</v>
      </c>
      <c r="L4240">
        <v>336.9</v>
      </c>
      <c r="M4240">
        <f>L4240*_xlfn.XLOOKUP(K4240,AM:AM,AN:AN)</f>
        <v>289.73399999999998</v>
      </c>
      <c r="N4240">
        <f>L4240*_xlfn.XLOOKUP(K4240,AM:AM,AO:AO)</f>
        <v>336.9</v>
      </c>
      <c r="O4240">
        <v>0</v>
      </c>
      <c r="P4240">
        <f>O4240*_xlfn.XLOOKUP(K4240,AM:AM,AN:AN)</f>
        <v>0</v>
      </c>
      <c r="Q4240">
        <f>O4240*_xlfn.XLOOKUP(K4240,AM:AM,AO:AO)</f>
        <v>0</v>
      </c>
      <c r="R4240" t="str">
        <f>_xlfn.XLOOKUP(E4240,AF:AF,AG:AG)</f>
        <v>F1S USA</v>
      </c>
      <c r="S4240" t="str">
        <f>_xlfn.XLOOKUP(E4240,AF:AF,AI:AI)</f>
        <v>United States</v>
      </c>
      <c r="T4240">
        <f>WEEKNUM(G4240)</f>
        <v>41</v>
      </c>
      <c r="U4240">
        <f>YEAR(G4240)</f>
        <v>2025</v>
      </c>
      <c r="V4240" s="117">
        <f>IFERROR(Q4240/N4240,"0")</f>
        <v>0</v>
      </c>
    </row>
    <row r="4241" spans="1:22">
      <c r="A4241" t="e">
        <f>_xlfn.XLOOKUP(D4241,BN:BN,BO:BO)</f>
        <v>#N/A</v>
      </c>
      <c r="B4241" t="s">
        <v>25</v>
      </c>
      <c r="C4241">
        <v>685</v>
      </c>
      <c r="D4241" t="e">
        <f>_xlfn.XLOOKUP(C4241,BH:BH,BI:BI)</f>
        <v>#N/A</v>
      </c>
      <c r="E4241">
        <v>28934</v>
      </c>
      <c r="F4241" t="s">
        <v>4446</v>
      </c>
      <c r="G4241" s="63">
        <v>45902</v>
      </c>
      <c r="H4241" s="63" t="s">
        <v>218</v>
      </c>
      <c r="I4241" t="s">
        <v>366</v>
      </c>
      <c r="J4241" t="str">
        <f>_xlfn.XLOOKUP(I4241,AS:AS,AU:AU)</f>
        <v>Vuelos</v>
      </c>
      <c r="K4241" t="s">
        <v>33</v>
      </c>
      <c r="L4241">
        <v>23</v>
      </c>
      <c r="M4241">
        <f>L4241*_xlfn.XLOOKUP(K4241,AM:AM,AN:AN)</f>
        <v>19.78</v>
      </c>
      <c r="N4241">
        <f>L4241*_xlfn.XLOOKUP(K4241,AM:AM,AO:AO)</f>
        <v>23</v>
      </c>
      <c r="O4241">
        <v>0</v>
      </c>
      <c r="P4241">
        <f>O4241*_xlfn.XLOOKUP(K4241,AM:AM,AN:AN)</f>
        <v>0</v>
      </c>
      <c r="Q4241">
        <f>O4241*_xlfn.XLOOKUP(K4241,AM:AM,AO:AO)</f>
        <v>0</v>
      </c>
      <c r="R4241" t="str">
        <f>_xlfn.XLOOKUP(E4241,AF:AF,AG:AG)</f>
        <v>F1S USA</v>
      </c>
      <c r="S4241" t="str">
        <f>_xlfn.XLOOKUP(E4241,AF:AF,AI:AI)</f>
        <v>United States</v>
      </c>
      <c r="T4241">
        <f>WEEKNUM(G4241)</f>
        <v>36</v>
      </c>
      <c r="U4241">
        <f>YEAR(G4241)</f>
        <v>2025</v>
      </c>
      <c r="V4241" s="117">
        <f>IFERROR(Q4241/N4241,"0")</f>
        <v>0</v>
      </c>
    </row>
    <row r="4242" spans="1:22">
      <c r="A4242" t="e">
        <f>_xlfn.XLOOKUP(D4242,BN:BN,BO:BO)</f>
        <v>#N/A</v>
      </c>
      <c r="B4242" t="s">
        <v>25</v>
      </c>
      <c r="C4242">
        <v>685</v>
      </c>
      <c r="D4242" t="e">
        <f>_xlfn.XLOOKUP(C4242,BH:BH,BI:BI)</f>
        <v>#N/A</v>
      </c>
      <c r="E4242">
        <v>28934</v>
      </c>
      <c r="F4242" t="s">
        <v>4446</v>
      </c>
      <c r="G4242" s="63">
        <v>45902</v>
      </c>
      <c r="H4242" s="63" t="s">
        <v>218</v>
      </c>
      <c r="I4242" t="s">
        <v>366</v>
      </c>
      <c r="J4242" t="str">
        <f>_xlfn.XLOOKUP(I4242,AS:AS,AU:AU)</f>
        <v>Vuelos</v>
      </c>
      <c r="K4242" t="s">
        <v>33</v>
      </c>
      <c r="L4242">
        <v>18.7</v>
      </c>
      <c r="M4242">
        <f>L4242*_xlfn.XLOOKUP(K4242,AM:AM,AN:AN)</f>
        <v>16.082000000000001</v>
      </c>
      <c r="N4242">
        <f>L4242*_xlfn.XLOOKUP(K4242,AM:AM,AO:AO)</f>
        <v>18.7</v>
      </c>
      <c r="O4242">
        <v>0</v>
      </c>
      <c r="P4242">
        <f>O4242*_xlfn.XLOOKUP(K4242,AM:AM,AN:AN)</f>
        <v>0</v>
      </c>
      <c r="Q4242">
        <f>O4242*_xlfn.XLOOKUP(K4242,AM:AM,AO:AO)</f>
        <v>0</v>
      </c>
      <c r="R4242" t="str">
        <f>_xlfn.XLOOKUP(E4242,AF:AF,AG:AG)</f>
        <v>F1S USA</v>
      </c>
      <c r="S4242" t="str">
        <f>_xlfn.XLOOKUP(E4242,AF:AF,AI:AI)</f>
        <v>United States</v>
      </c>
      <c r="T4242">
        <f>WEEKNUM(G4242)</f>
        <v>36</v>
      </c>
      <c r="U4242">
        <f>YEAR(G4242)</f>
        <v>2025</v>
      </c>
      <c r="V4242" s="117">
        <f>IFERROR(Q4242/N4242,"0")</f>
        <v>0</v>
      </c>
    </row>
    <row r="4243" spans="1:22">
      <c r="A4243" t="e">
        <f>_xlfn.XLOOKUP(D4243,BN:BN,BO:BO)</f>
        <v>#N/A</v>
      </c>
      <c r="B4243" t="s">
        <v>25</v>
      </c>
      <c r="C4243">
        <v>685</v>
      </c>
      <c r="D4243" t="e">
        <f>_xlfn.XLOOKUP(C4243,BH:BH,BI:BI)</f>
        <v>#N/A</v>
      </c>
      <c r="E4243">
        <v>0</v>
      </c>
      <c r="F4243" t="s">
        <v>4447</v>
      </c>
      <c r="G4243" s="63">
        <v>45902</v>
      </c>
      <c r="H4243" s="63">
        <v>45934</v>
      </c>
      <c r="I4243" t="s">
        <v>396</v>
      </c>
      <c r="J4243" t="str">
        <f>_xlfn.XLOOKUP(I4243,AS:AS,AU:AU)</f>
        <v>Honorarios</v>
      </c>
      <c r="K4243" t="s">
        <v>33</v>
      </c>
      <c r="L4243">
        <v>35</v>
      </c>
      <c r="M4243">
        <f>L4243*_xlfn.XLOOKUP(K4243,AM:AM,AN:AN)</f>
        <v>30.099999999999998</v>
      </c>
      <c r="N4243">
        <f>L4243*_xlfn.XLOOKUP(K4243,AM:AM,AO:AO)</f>
        <v>35</v>
      </c>
      <c r="O4243">
        <v>35</v>
      </c>
      <c r="P4243">
        <f>O4243*_xlfn.XLOOKUP(K4243,AM:AM,AN:AN)</f>
        <v>30.099999999999998</v>
      </c>
      <c r="Q4243">
        <f>O4243*_xlfn.XLOOKUP(K4243,AM:AM,AO:AO)</f>
        <v>35</v>
      </c>
      <c r="R4243" t="str">
        <f>_xlfn.XLOOKUP(E4243,AF:AF,AG:AG)</f>
        <v>FEES</v>
      </c>
      <c r="S4243">
        <f>_xlfn.XLOOKUP(E4243,AF:AF,AI:AI)</f>
        <v>0</v>
      </c>
      <c r="T4243">
        <f>WEEKNUM(G4243)</f>
        <v>36</v>
      </c>
      <c r="U4243">
        <f>YEAR(G4243)</f>
        <v>2025</v>
      </c>
      <c r="V4243" s="117">
        <f>IFERROR(Q4243/N4243,"0")</f>
        <v>1</v>
      </c>
    </row>
    <row r="4244" spans="1:22">
      <c r="A4244" t="e">
        <f>_xlfn.XLOOKUP(D4244,BN:BN,BO:BO)</f>
        <v>#N/A</v>
      </c>
      <c r="B4244" t="s">
        <v>25</v>
      </c>
      <c r="C4244">
        <v>685</v>
      </c>
      <c r="D4244" t="e">
        <f>_xlfn.XLOOKUP(C4244,BH:BH,BI:BI)</f>
        <v>#N/A</v>
      </c>
      <c r="E4244">
        <v>27086</v>
      </c>
      <c r="F4244" t="s">
        <v>4620</v>
      </c>
      <c r="G4244" s="63">
        <v>45927</v>
      </c>
      <c r="H4244" s="63">
        <v>45934</v>
      </c>
      <c r="I4244" t="s">
        <v>389</v>
      </c>
      <c r="J4244" t="str">
        <f>_xlfn.XLOOKUP(I4244,AS:AS,AU:AU)</f>
        <v>Crucero</v>
      </c>
      <c r="K4244" t="s">
        <v>33</v>
      </c>
      <c r="L4244">
        <v>33200</v>
      </c>
      <c r="M4244">
        <f>L4244*_xlfn.XLOOKUP(K4244,AM:AM,AN:AN)</f>
        <v>28552</v>
      </c>
      <c r="N4244">
        <f>L4244*_xlfn.XLOOKUP(K4244,AM:AM,AO:AO)</f>
        <v>33200</v>
      </c>
      <c r="O4244">
        <v>3320</v>
      </c>
      <c r="P4244">
        <f>O4244*_xlfn.XLOOKUP(K4244,AM:AM,AN:AN)</f>
        <v>2855.2</v>
      </c>
      <c r="Q4244">
        <f>O4244*_xlfn.XLOOKUP(K4244,AM:AM,AO:AO)</f>
        <v>3320</v>
      </c>
      <c r="R4244" t="str">
        <f>_xlfn.XLOOKUP(E4244,AF:AF,AG:AG)</f>
        <v>THE RITZ CARLTON YACHT COLLECTION</v>
      </c>
      <c r="S4244" t="str">
        <f>_xlfn.XLOOKUP(E4244,AF:AF,AI:AI)</f>
        <v>United States</v>
      </c>
      <c r="T4244">
        <f>WEEKNUM(G4244)</f>
        <v>39</v>
      </c>
      <c r="U4244">
        <f>YEAR(G4244)</f>
        <v>2025</v>
      </c>
      <c r="V4244" s="117">
        <f>IFERROR(Q4244/N4244,"0")</f>
        <v>0.1</v>
      </c>
    </row>
    <row r="4245" spans="1:22">
      <c r="A4245" t="e">
        <f>_xlfn.XLOOKUP(D4245,BN:BN,BO:BO)</f>
        <v>#N/A</v>
      </c>
      <c r="B4245" t="s">
        <v>25</v>
      </c>
      <c r="C4245">
        <v>685</v>
      </c>
      <c r="D4245" t="e">
        <f>_xlfn.XLOOKUP(C4245,BH:BH,BI:BI)</f>
        <v>#N/A</v>
      </c>
      <c r="E4245">
        <v>27301</v>
      </c>
      <c r="F4245" t="s">
        <v>4621</v>
      </c>
      <c r="G4245" s="63">
        <v>46008</v>
      </c>
      <c r="H4245" s="63">
        <v>46030</v>
      </c>
      <c r="I4245" t="s">
        <v>366</v>
      </c>
      <c r="J4245" t="str">
        <f>_xlfn.XLOOKUP(I4245,AS:AS,AU:AU)</f>
        <v>Vuelos</v>
      </c>
      <c r="K4245" t="s">
        <v>33</v>
      </c>
      <c r="L4245">
        <v>5054</v>
      </c>
      <c r="M4245">
        <f>L4245*_xlfn.XLOOKUP(K4245,AM:AM,AN:AN)</f>
        <v>4346.4399999999996</v>
      </c>
      <c r="N4245">
        <f>L4245*_xlfn.XLOOKUP(K4245,AM:AM,AO:AO)</f>
        <v>5054</v>
      </c>
      <c r="O4245">
        <v>0</v>
      </c>
      <c r="P4245">
        <f>O4245*_xlfn.XLOOKUP(K4245,AM:AM,AN:AN)</f>
        <v>0</v>
      </c>
      <c r="Q4245">
        <f>O4245*_xlfn.XLOOKUP(K4245,AM:AM,AO:AO)</f>
        <v>0</v>
      </c>
      <c r="R4245" t="str">
        <f>_xlfn.XLOOKUP(E4245,AF:AF,AG:AG)</f>
        <v>TURISMO EX MAR, S.A. DE C.V.</v>
      </c>
      <c r="S4245" t="str">
        <f>_xlfn.XLOOKUP(E4245,AF:AF,AI:AI)</f>
        <v>Mexico</v>
      </c>
      <c r="T4245">
        <f>WEEKNUM(G4245)</f>
        <v>51</v>
      </c>
      <c r="U4245">
        <f>YEAR(G4245)</f>
        <v>2025</v>
      </c>
      <c r="V4245" s="117">
        <f>IFERROR(Q4245/N4245,"0")</f>
        <v>0</v>
      </c>
    </row>
    <row r="4246" spans="1:22">
      <c r="A4246" t="e">
        <f>_xlfn.XLOOKUP(D4246,BN:BN,BO:BO)</f>
        <v>#N/A</v>
      </c>
      <c r="B4246" t="s">
        <v>25</v>
      </c>
      <c r="C4246">
        <v>685</v>
      </c>
      <c r="D4246" t="e">
        <f>_xlfn.XLOOKUP(C4246,BH:BH,BI:BI)</f>
        <v>#N/A</v>
      </c>
      <c r="E4246">
        <v>0</v>
      </c>
      <c r="F4246" t="s">
        <v>4622</v>
      </c>
      <c r="G4246" s="63">
        <v>45902</v>
      </c>
      <c r="H4246" s="63">
        <v>46026</v>
      </c>
      <c r="I4246" t="s">
        <v>396</v>
      </c>
      <c r="J4246" t="str">
        <f>_xlfn.XLOOKUP(I4246,AS:AS,AU:AU)</f>
        <v>Honorarios</v>
      </c>
      <c r="K4246" t="s">
        <v>33</v>
      </c>
      <c r="L4246">
        <v>35</v>
      </c>
      <c r="M4246">
        <f>L4246*_xlfn.XLOOKUP(K4246,AM:AM,AN:AN)</f>
        <v>30.099999999999998</v>
      </c>
      <c r="N4246">
        <f>L4246*_xlfn.XLOOKUP(K4246,AM:AM,AO:AO)</f>
        <v>35</v>
      </c>
      <c r="O4246">
        <v>35</v>
      </c>
      <c r="P4246">
        <f>O4246*_xlfn.XLOOKUP(K4246,AM:AM,AN:AN)</f>
        <v>30.099999999999998</v>
      </c>
      <c r="Q4246">
        <f>O4246*_xlfn.XLOOKUP(K4246,AM:AM,AO:AO)</f>
        <v>35</v>
      </c>
      <c r="R4246" t="str">
        <f>_xlfn.XLOOKUP(E4246,AF:AF,AG:AG)</f>
        <v>FEES</v>
      </c>
      <c r="S4246">
        <f>_xlfn.XLOOKUP(E4246,AF:AF,AI:AI)</f>
        <v>0</v>
      </c>
      <c r="T4246">
        <f>WEEKNUM(G4246)</f>
        <v>36</v>
      </c>
      <c r="U4246">
        <f>YEAR(G4246)</f>
        <v>2025</v>
      </c>
      <c r="V4246" s="117">
        <f>IFERROR(Q4246/N4246,"0")</f>
        <v>1</v>
      </c>
    </row>
    <row r="4247" spans="1:22">
      <c r="A4247" t="e">
        <f>_xlfn.XLOOKUP(D4247,BN:BN,BO:BO)</f>
        <v>#N/A</v>
      </c>
      <c r="B4247" t="s">
        <v>25</v>
      </c>
      <c r="C4247">
        <v>685</v>
      </c>
      <c r="D4247" t="e">
        <f>_xlfn.XLOOKUP(C4247,BH:BH,BI:BI)</f>
        <v>#N/A</v>
      </c>
      <c r="E4247">
        <v>27301</v>
      </c>
      <c r="F4247" t="s">
        <v>4623</v>
      </c>
      <c r="G4247" s="63">
        <v>46018</v>
      </c>
      <c r="H4247" s="63">
        <v>46026</v>
      </c>
      <c r="I4247" t="s">
        <v>366</v>
      </c>
      <c r="J4247" t="str">
        <f>_xlfn.XLOOKUP(I4247,AS:AS,AU:AU)</f>
        <v>Vuelos</v>
      </c>
      <c r="K4247" t="s">
        <v>33</v>
      </c>
      <c r="L4247">
        <v>3311</v>
      </c>
      <c r="M4247">
        <f>L4247*_xlfn.XLOOKUP(K4247,AM:AM,AN:AN)</f>
        <v>2847.46</v>
      </c>
      <c r="N4247">
        <f>L4247*_xlfn.XLOOKUP(K4247,AM:AM,AO:AO)</f>
        <v>3311</v>
      </c>
      <c r="O4247">
        <v>0</v>
      </c>
      <c r="P4247">
        <f>O4247*_xlfn.XLOOKUP(K4247,AM:AM,AN:AN)</f>
        <v>0</v>
      </c>
      <c r="Q4247">
        <f>O4247*_xlfn.XLOOKUP(K4247,AM:AM,AO:AO)</f>
        <v>0</v>
      </c>
      <c r="R4247" t="str">
        <f>_xlfn.XLOOKUP(E4247,AF:AF,AG:AG)</f>
        <v>TURISMO EX MAR, S.A. DE C.V.</v>
      </c>
      <c r="S4247" t="str">
        <f>_xlfn.XLOOKUP(E4247,AF:AF,AI:AI)</f>
        <v>Mexico</v>
      </c>
      <c r="T4247">
        <f>WEEKNUM(G4247)</f>
        <v>52</v>
      </c>
      <c r="U4247">
        <f>YEAR(G4247)</f>
        <v>2025</v>
      </c>
      <c r="V4247" s="117">
        <f>IFERROR(Q4247/N4247,"0")</f>
        <v>0</v>
      </c>
    </row>
    <row r="4248" spans="1:22">
      <c r="A4248" t="e">
        <f>_xlfn.XLOOKUP(D4248,BN:BN,BO:BO)</f>
        <v>#N/A</v>
      </c>
      <c r="B4248" t="s">
        <v>25</v>
      </c>
      <c r="C4248">
        <v>685</v>
      </c>
      <c r="D4248" t="e">
        <f>_xlfn.XLOOKUP(C4248,BH:BH,BI:BI)</f>
        <v>#N/A</v>
      </c>
      <c r="E4248">
        <v>27301</v>
      </c>
      <c r="F4248" t="s">
        <v>4623</v>
      </c>
      <c r="G4248" s="63">
        <v>46018</v>
      </c>
      <c r="H4248" s="63">
        <v>46026</v>
      </c>
      <c r="I4248" t="s">
        <v>366</v>
      </c>
      <c r="J4248" t="str">
        <f>_xlfn.XLOOKUP(I4248,AS:AS,AU:AU)</f>
        <v>Vuelos</v>
      </c>
      <c r="K4248" t="s">
        <v>33</v>
      </c>
      <c r="L4248">
        <v>3311</v>
      </c>
      <c r="M4248">
        <f>L4248*_xlfn.XLOOKUP(K4248,AM:AM,AN:AN)</f>
        <v>2847.46</v>
      </c>
      <c r="N4248">
        <f>L4248*_xlfn.XLOOKUP(K4248,AM:AM,AO:AO)</f>
        <v>3311</v>
      </c>
      <c r="O4248">
        <v>0</v>
      </c>
      <c r="P4248">
        <f>O4248*_xlfn.XLOOKUP(K4248,AM:AM,AN:AN)</f>
        <v>0</v>
      </c>
      <c r="Q4248">
        <f>O4248*_xlfn.XLOOKUP(K4248,AM:AM,AO:AO)</f>
        <v>0</v>
      </c>
      <c r="R4248" t="str">
        <f>_xlfn.XLOOKUP(E4248,AF:AF,AG:AG)</f>
        <v>TURISMO EX MAR, S.A. DE C.V.</v>
      </c>
      <c r="S4248" t="str">
        <f>_xlfn.XLOOKUP(E4248,AF:AF,AI:AI)</f>
        <v>Mexico</v>
      </c>
      <c r="T4248">
        <f>WEEKNUM(G4248)</f>
        <v>52</v>
      </c>
      <c r="U4248">
        <f>YEAR(G4248)</f>
        <v>2025</v>
      </c>
      <c r="V4248" s="117">
        <f>IFERROR(Q4248/N4248,"0")</f>
        <v>0</v>
      </c>
    </row>
    <row r="4249" spans="1:22">
      <c r="A4249" t="e">
        <f>_xlfn.XLOOKUP(D4249,BN:BN,BO:BO)</f>
        <v>#N/A</v>
      </c>
      <c r="B4249" t="s">
        <v>25</v>
      </c>
      <c r="C4249">
        <v>685</v>
      </c>
      <c r="D4249" t="e">
        <f>_xlfn.XLOOKUP(C4249,BH:BH,BI:BI)</f>
        <v>#N/A</v>
      </c>
      <c r="E4249">
        <v>27301</v>
      </c>
      <c r="F4249" t="s">
        <v>4624</v>
      </c>
      <c r="G4249" s="63">
        <v>46018</v>
      </c>
      <c r="H4249" s="63">
        <v>46026</v>
      </c>
      <c r="I4249" t="s">
        <v>366</v>
      </c>
      <c r="J4249" t="str">
        <f>_xlfn.XLOOKUP(I4249,AS:AS,AU:AU)</f>
        <v>Vuelos</v>
      </c>
      <c r="K4249" t="s">
        <v>33</v>
      </c>
      <c r="L4249">
        <v>1557</v>
      </c>
      <c r="M4249">
        <f>L4249*_xlfn.XLOOKUP(K4249,AM:AM,AN:AN)</f>
        <v>1339.02</v>
      </c>
      <c r="N4249">
        <f>L4249*_xlfn.XLOOKUP(K4249,AM:AM,AO:AO)</f>
        <v>1557</v>
      </c>
      <c r="O4249">
        <v>0</v>
      </c>
      <c r="P4249">
        <f>O4249*_xlfn.XLOOKUP(K4249,AM:AM,AN:AN)</f>
        <v>0</v>
      </c>
      <c r="Q4249">
        <f>O4249*_xlfn.XLOOKUP(K4249,AM:AM,AO:AO)</f>
        <v>0</v>
      </c>
      <c r="R4249" t="str">
        <f>_xlfn.XLOOKUP(E4249,AF:AF,AG:AG)</f>
        <v>TURISMO EX MAR, S.A. DE C.V.</v>
      </c>
      <c r="S4249" t="str">
        <f>_xlfn.XLOOKUP(E4249,AF:AF,AI:AI)</f>
        <v>Mexico</v>
      </c>
      <c r="T4249">
        <f>WEEKNUM(G4249)</f>
        <v>52</v>
      </c>
      <c r="U4249">
        <f>YEAR(G4249)</f>
        <v>2025</v>
      </c>
      <c r="V4249" s="117">
        <f>IFERROR(Q4249/N4249,"0")</f>
        <v>0</v>
      </c>
    </row>
    <row r="4250" spans="1:22">
      <c r="A4250" t="e">
        <f>_xlfn.XLOOKUP(D4250,BN:BN,BO:BO)</f>
        <v>#N/A</v>
      </c>
      <c r="B4250" t="s">
        <v>25</v>
      </c>
      <c r="C4250">
        <v>685</v>
      </c>
      <c r="D4250" t="e">
        <f>_xlfn.XLOOKUP(C4250,BH:BH,BI:BI)</f>
        <v>#N/A</v>
      </c>
      <c r="E4250">
        <v>27301</v>
      </c>
      <c r="F4250" t="s">
        <v>4624</v>
      </c>
      <c r="G4250" s="63">
        <v>46018</v>
      </c>
      <c r="H4250" s="63">
        <v>46026</v>
      </c>
      <c r="I4250" t="s">
        <v>366</v>
      </c>
      <c r="J4250" t="str">
        <f>_xlfn.XLOOKUP(I4250,AS:AS,AU:AU)</f>
        <v>Vuelos</v>
      </c>
      <c r="K4250" t="s">
        <v>33</v>
      </c>
      <c r="L4250">
        <v>1557</v>
      </c>
      <c r="M4250">
        <f>L4250*_xlfn.XLOOKUP(K4250,AM:AM,AN:AN)</f>
        <v>1339.02</v>
      </c>
      <c r="N4250">
        <f>L4250*_xlfn.XLOOKUP(K4250,AM:AM,AO:AO)</f>
        <v>1557</v>
      </c>
      <c r="O4250">
        <v>0</v>
      </c>
      <c r="P4250">
        <f>O4250*_xlfn.XLOOKUP(K4250,AM:AM,AN:AN)</f>
        <v>0</v>
      </c>
      <c r="Q4250">
        <f>O4250*_xlfn.XLOOKUP(K4250,AM:AM,AO:AO)</f>
        <v>0</v>
      </c>
      <c r="R4250" t="str">
        <f>_xlfn.XLOOKUP(E4250,AF:AF,AG:AG)</f>
        <v>TURISMO EX MAR, S.A. DE C.V.</v>
      </c>
      <c r="S4250" t="str">
        <f>_xlfn.XLOOKUP(E4250,AF:AF,AI:AI)</f>
        <v>Mexico</v>
      </c>
      <c r="T4250">
        <f>WEEKNUM(G4250)</f>
        <v>52</v>
      </c>
      <c r="U4250">
        <f>YEAR(G4250)</f>
        <v>2025</v>
      </c>
      <c r="V4250" s="117">
        <f>IFERROR(Q4250/N4250,"0")</f>
        <v>0</v>
      </c>
    </row>
    <row r="4251" spans="1:22">
      <c r="A4251" t="e">
        <f>_xlfn.XLOOKUP(D4251,BN:BN,BO:BO)</f>
        <v>#N/A</v>
      </c>
      <c r="B4251" t="s">
        <v>25</v>
      </c>
      <c r="C4251">
        <v>685</v>
      </c>
      <c r="D4251" t="e">
        <f>_xlfn.XLOOKUP(C4251,BH:BH,BI:BI)</f>
        <v>#N/A</v>
      </c>
      <c r="E4251">
        <v>0</v>
      </c>
      <c r="F4251" t="s">
        <v>4625</v>
      </c>
      <c r="G4251" s="63">
        <v>45902</v>
      </c>
      <c r="H4251" s="63">
        <v>46026</v>
      </c>
      <c r="I4251" t="s">
        <v>396</v>
      </c>
      <c r="J4251" t="str">
        <f>_xlfn.XLOOKUP(I4251,AS:AS,AU:AU)</f>
        <v>Honorarios</v>
      </c>
      <c r="K4251" t="s">
        <v>33</v>
      </c>
      <c r="L4251">
        <v>35</v>
      </c>
      <c r="M4251">
        <f>L4251*_xlfn.XLOOKUP(K4251,AM:AM,AN:AN)</f>
        <v>30.099999999999998</v>
      </c>
      <c r="N4251">
        <f>L4251*_xlfn.XLOOKUP(K4251,AM:AM,AO:AO)</f>
        <v>35</v>
      </c>
      <c r="O4251">
        <v>35</v>
      </c>
      <c r="P4251">
        <f>O4251*_xlfn.XLOOKUP(K4251,AM:AM,AN:AN)</f>
        <v>30.099999999999998</v>
      </c>
      <c r="Q4251">
        <f>O4251*_xlfn.XLOOKUP(K4251,AM:AM,AO:AO)</f>
        <v>35</v>
      </c>
      <c r="R4251" t="str">
        <f>_xlfn.XLOOKUP(E4251,AF:AF,AG:AG)</f>
        <v>FEES</v>
      </c>
      <c r="S4251">
        <f>_xlfn.XLOOKUP(E4251,AF:AF,AI:AI)</f>
        <v>0</v>
      </c>
      <c r="T4251">
        <f>WEEKNUM(G4251)</f>
        <v>36</v>
      </c>
      <c r="U4251">
        <f>YEAR(G4251)</f>
        <v>2025</v>
      </c>
      <c r="V4251" s="117">
        <f>IFERROR(Q4251/N4251,"0")</f>
        <v>1</v>
      </c>
    </row>
    <row r="4252" spans="1:22">
      <c r="A4252" t="e">
        <f>_xlfn.XLOOKUP(D4252,BN:BN,BO:BO)</f>
        <v>#N/A</v>
      </c>
      <c r="B4252" t="s">
        <v>25</v>
      </c>
      <c r="C4252">
        <v>685</v>
      </c>
      <c r="D4252" t="e">
        <f>_xlfn.XLOOKUP(C4252,BH:BH,BI:BI)</f>
        <v>#N/A</v>
      </c>
      <c r="E4252">
        <v>0</v>
      </c>
      <c r="F4252" t="s">
        <v>4626</v>
      </c>
      <c r="G4252" s="63">
        <v>45902</v>
      </c>
      <c r="H4252" s="63">
        <v>45934</v>
      </c>
      <c r="I4252" t="s">
        <v>395</v>
      </c>
      <c r="J4252" t="str">
        <f>_xlfn.XLOOKUP(I4252,AS:AS,AU:AU)</f>
        <v>Honorarios</v>
      </c>
      <c r="K4252" t="s">
        <v>33</v>
      </c>
      <c r="L4252">
        <v>2503</v>
      </c>
      <c r="M4252">
        <f>L4252*_xlfn.XLOOKUP(K4252,AM:AM,AN:AN)</f>
        <v>2152.58</v>
      </c>
      <c r="N4252">
        <f>L4252*_xlfn.XLOOKUP(K4252,AM:AM,AO:AO)</f>
        <v>2503</v>
      </c>
      <c r="O4252">
        <v>2503</v>
      </c>
      <c r="P4252">
        <f>O4252*_xlfn.XLOOKUP(K4252,AM:AM,AN:AN)</f>
        <v>2152.58</v>
      </c>
      <c r="Q4252">
        <f>O4252*_xlfn.XLOOKUP(K4252,AM:AM,AO:AO)</f>
        <v>2503</v>
      </c>
      <c r="R4252" t="str">
        <f>_xlfn.XLOOKUP(E4252,AF:AF,AG:AG)</f>
        <v>FEES</v>
      </c>
      <c r="S4252">
        <f>_xlfn.XLOOKUP(E4252,AF:AF,AI:AI)</f>
        <v>0</v>
      </c>
      <c r="T4252">
        <f>WEEKNUM(G4252)</f>
        <v>36</v>
      </c>
      <c r="U4252">
        <f>YEAR(G4252)</f>
        <v>2025</v>
      </c>
      <c r="V4252" s="117">
        <f>IFERROR(Q4252/N4252,"0")</f>
        <v>1</v>
      </c>
    </row>
    <row r="4253" spans="1:22">
      <c r="A4253" t="str">
        <f>_xlfn.XLOOKUP(D4253,BN:BN,BO:BO)</f>
        <v>México</v>
      </c>
      <c r="B4253" t="s">
        <v>25</v>
      </c>
      <c r="C4253">
        <v>686</v>
      </c>
      <c r="D4253" t="str">
        <f>_xlfn.XLOOKUP(C4253,BH:BH,BI:BI)</f>
        <v>LucianaE</v>
      </c>
      <c r="E4253">
        <v>30932</v>
      </c>
      <c r="F4253" t="s">
        <v>4627</v>
      </c>
      <c r="G4253" s="63">
        <v>45926</v>
      </c>
      <c r="H4253" s="63">
        <v>45928</v>
      </c>
      <c r="I4253" t="s">
        <v>376</v>
      </c>
      <c r="J4253" t="str">
        <f>_xlfn.XLOOKUP(I4253,AS:AS,AU:AU)</f>
        <v>Hotel</v>
      </c>
      <c r="K4253" t="s">
        <v>27</v>
      </c>
      <c r="L4253">
        <v>825</v>
      </c>
      <c r="M4253">
        <f>L4253*_xlfn.XLOOKUP(K4253,AM:AM,AN:AN)</f>
        <v>825</v>
      </c>
      <c r="N4253">
        <f>L4253*_xlfn.XLOOKUP(K4253,AM:AM,AO:AO)</f>
        <v>956.99999999999989</v>
      </c>
      <c r="O4253">
        <v>70.55</v>
      </c>
      <c r="P4253">
        <f>O4253*_xlfn.XLOOKUP(K4253,AM:AM,AN:AN)</f>
        <v>70.55</v>
      </c>
      <c r="Q4253">
        <f>O4253*_xlfn.XLOOKUP(K4253,AM:AM,AO:AO)</f>
        <v>81.837999999999994</v>
      </c>
      <c r="R4253" t="str">
        <f>_xlfn.XLOOKUP(E4253,AF:AF,AG:AG)</f>
        <v>RADISSON BLU RESORT &amp; SPA, SPLIT</v>
      </c>
      <c r="S4253" t="str">
        <f>_xlfn.XLOOKUP(E4253,AF:AF,AI:AI)</f>
        <v>Croatia</v>
      </c>
      <c r="T4253">
        <f>WEEKNUM(G4253)</f>
        <v>39</v>
      </c>
      <c r="U4253">
        <f>YEAR(G4253)</f>
        <v>2025</v>
      </c>
      <c r="V4253" s="117">
        <f>IFERROR(Q4253/N4253,"0")</f>
        <v>8.5515151515151516E-2</v>
      </c>
    </row>
    <row r="4254" spans="1:22">
      <c r="A4254" t="str">
        <f>_xlfn.XLOOKUP(D4254,BN:BN,BO:BO)</f>
        <v>México</v>
      </c>
      <c r="B4254" t="s">
        <v>25</v>
      </c>
      <c r="C4254">
        <v>686</v>
      </c>
      <c r="D4254" t="str">
        <f>_xlfn.XLOOKUP(C4254,BH:BH,BI:BI)</f>
        <v>LucianaE</v>
      </c>
      <c r="E4254">
        <v>30930</v>
      </c>
      <c r="F4254" t="s">
        <v>4628</v>
      </c>
      <c r="G4254" s="63">
        <v>45928</v>
      </c>
      <c r="H4254" s="63">
        <v>45929</v>
      </c>
      <c r="I4254" t="s">
        <v>376</v>
      </c>
      <c r="J4254" t="str">
        <f>_xlfn.XLOOKUP(I4254,AS:AS,AU:AU)</f>
        <v>Hotel</v>
      </c>
      <c r="K4254" t="s">
        <v>27</v>
      </c>
      <c r="L4254">
        <v>497.65</v>
      </c>
      <c r="M4254">
        <f>L4254*_xlfn.XLOOKUP(K4254,AM:AM,AN:AN)</f>
        <v>497.65</v>
      </c>
      <c r="N4254">
        <f>L4254*_xlfn.XLOOKUP(K4254,AM:AM,AO:AO)</f>
        <v>577.27399999999989</v>
      </c>
      <c r="O4254">
        <v>69.790000000000006</v>
      </c>
      <c r="P4254">
        <f>O4254*_xlfn.XLOOKUP(K4254,AM:AM,AN:AN)</f>
        <v>69.790000000000006</v>
      </c>
      <c r="Q4254">
        <f>O4254*_xlfn.XLOOKUP(K4254,AM:AM,AO:AO)</f>
        <v>80.956400000000002</v>
      </c>
      <c r="R4254" t="str">
        <f>_xlfn.XLOOKUP(E4254,AF:AF,AG:AG)</f>
        <v>ADRIATIC LUXURY HOTELS</v>
      </c>
      <c r="S4254" t="str">
        <f>_xlfn.XLOOKUP(E4254,AF:AF,AI:AI)</f>
        <v>Croatia</v>
      </c>
      <c r="T4254">
        <f>WEEKNUM(G4254)</f>
        <v>40</v>
      </c>
      <c r="U4254">
        <f>YEAR(G4254)</f>
        <v>2025</v>
      </c>
      <c r="V4254" s="117">
        <f>IFERROR(Q4254/N4254,"0")</f>
        <v>0.1402391238822466</v>
      </c>
    </row>
    <row r="4255" spans="1:22">
      <c r="A4255" t="str">
        <f>_xlfn.XLOOKUP(D4255,BN:BN,BO:BO)</f>
        <v>México</v>
      </c>
      <c r="B4255" t="s">
        <v>25</v>
      </c>
      <c r="C4255">
        <v>686</v>
      </c>
      <c r="D4255" t="str">
        <f>_xlfn.XLOOKUP(C4255,BH:BH,BI:BI)</f>
        <v>LucianaE</v>
      </c>
      <c r="E4255">
        <v>30948</v>
      </c>
      <c r="F4255" t="s">
        <v>4629</v>
      </c>
      <c r="G4255" s="63">
        <v>45924</v>
      </c>
      <c r="H4255" s="63">
        <v>45926</v>
      </c>
      <c r="I4255" t="s">
        <v>376</v>
      </c>
      <c r="J4255" t="str">
        <f>_xlfn.XLOOKUP(I4255,AS:AS,AU:AU)</f>
        <v>Hotel</v>
      </c>
      <c r="K4255" t="s">
        <v>27</v>
      </c>
      <c r="L4255">
        <v>683</v>
      </c>
      <c r="M4255">
        <f>L4255*_xlfn.XLOOKUP(K4255,AM:AM,AN:AN)</f>
        <v>683</v>
      </c>
      <c r="N4255">
        <f>L4255*_xlfn.XLOOKUP(K4255,AM:AM,AO:AO)</f>
        <v>792.28</v>
      </c>
      <c r="O4255">
        <v>57.04</v>
      </c>
      <c r="P4255">
        <f>O4255*_xlfn.XLOOKUP(K4255,AM:AM,AN:AN)</f>
        <v>57.04</v>
      </c>
      <c r="Q4255">
        <f>O4255*_xlfn.XLOOKUP(K4255,AM:AM,AO:AO)</f>
        <v>66.166399999999996</v>
      </c>
      <c r="R4255" t="str">
        <f>_xlfn.XLOOKUP(E4255,AF:AF,AG:AG)</f>
        <v>HYATT REGENCY ZADAR</v>
      </c>
      <c r="S4255" t="str">
        <f>_xlfn.XLOOKUP(E4255,AF:AF,AI:AI)</f>
        <v>Croatia</v>
      </c>
      <c r="T4255">
        <f>WEEKNUM(G4255)</f>
        <v>39</v>
      </c>
      <c r="U4255">
        <f>YEAR(G4255)</f>
        <v>2025</v>
      </c>
      <c r="V4255" s="117">
        <f>IFERROR(Q4255/N4255,"0")</f>
        <v>8.3513909224011709E-2</v>
      </c>
    </row>
    <row r="4256" spans="1:22">
      <c r="A4256" t="str">
        <f>_xlfn.XLOOKUP(D4256,BN:BN,BO:BO)</f>
        <v>México</v>
      </c>
      <c r="B4256" t="s">
        <v>25</v>
      </c>
      <c r="C4256">
        <v>686</v>
      </c>
      <c r="D4256" t="str">
        <f>_xlfn.XLOOKUP(C4256,BH:BH,BI:BI)</f>
        <v>LucianaE</v>
      </c>
      <c r="E4256">
        <v>30952</v>
      </c>
      <c r="F4256" t="s">
        <v>4630</v>
      </c>
      <c r="G4256" s="63">
        <v>45923</v>
      </c>
      <c r="H4256" s="63">
        <v>45924</v>
      </c>
      <c r="I4256" t="s">
        <v>376</v>
      </c>
      <c r="J4256" t="str">
        <f>_xlfn.XLOOKUP(I4256,AS:AS,AU:AU)</f>
        <v>Hotel</v>
      </c>
      <c r="K4256" t="s">
        <v>27</v>
      </c>
      <c r="L4256">
        <v>412</v>
      </c>
      <c r="M4256">
        <f>L4256*_xlfn.XLOOKUP(K4256,AM:AM,AN:AN)</f>
        <v>412</v>
      </c>
      <c r="N4256">
        <f>L4256*_xlfn.XLOOKUP(K4256,AM:AM,AO:AO)</f>
        <v>477.91999999999996</v>
      </c>
      <c r="O4256">
        <v>36.32</v>
      </c>
      <c r="P4256">
        <f>O4256*_xlfn.XLOOKUP(K4256,AM:AM,AN:AN)</f>
        <v>36.32</v>
      </c>
      <c r="Q4256">
        <f>O4256*_xlfn.XLOOKUP(K4256,AM:AM,AO:AO)</f>
        <v>42.1312</v>
      </c>
      <c r="R4256" t="str">
        <f>_xlfn.XLOOKUP(E4256,AF:AF,AG:AG)</f>
        <v>GRAND HOTEL BRIONI PULA, A RADISSON COLLECTION HOTEL</v>
      </c>
      <c r="S4256" t="str">
        <f>_xlfn.XLOOKUP(E4256,AF:AF,AI:AI)</f>
        <v>Croatia</v>
      </c>
      <c r="T4256">
        <f>WEEKNUM(G4256)</f>
        <v>39</v>
      </c>
      <c r="U4256">
        <f>YEAR(G4256)</f>
        <v>2025</v>
      </c>
      <c r="V4256" s="117">
        <f>IFERROR(Q4256/N4256,"0")</f>
        <v>8.8155339805825253E-2</v>
      </c>
    </row>
    <row r="4257" spans="1:22">
      <c r="A4257" t="str">
        <f>_xlfn.XLOOKUP(D4257,BN:BN,BO:BO)</f>
        <v>México</v>
      </c>
      <c r="B4257" t="s">
        <v>25</v>
      </c>
      <c r="C4257">
        <v>687</v>
      </c>
      <c r="D4257" t="str">
        <f>_xlfn.XLOOKUP(C4257,BH:BH,BI:BI)</f>
        <v>LuisHdz</v>
      </c>
      <c r="E4257">
        <v>28934</v>
      </c>
      <c r="F4257" t="s">
        <v>4631</v>
      </c>
      <c r="G4257" s="63">
        <v>45967</v>
      </c>
      <c r="H4257" s="63">
        <v>45970</v>
      </c>
      <c r="I4257" t="s">
        <v>366</v>
      </c>
      <c r="J4257" t="str">
        <f>_xlfn.XLOOKUP(I4257,AS:AS,AU:AU)</f>
        <v>Vuelos</v>
      </c>
      <c r="K4257" t="s">
        <v>33</v>
      </c>
      <c r="L4257">
        <v>562.70000000000005</v>
      </c>
      <c r="M4257">
        <f>L4257*_xlfn.XLOOKUP(K4257,AM:AM,AN:AN)</f>
        <v>483.92200000000003</v>
      </c>
      <c r="N4257">
        <f>L4257*_xlfn.XLOOKUP(K4257,AM:AM,AO:AO)</f>
        <v>562.70000000000005</v>
      </c>
      <c r="O4257">
        <v>0</v>
      </c>
      <c r="P4257">
        <f>O4257*_xlfn.XLOOKUP(K4257,AM:AM,AN:AN)</f>
        <v>0</v>
      </c>
      <c r="Q4257">
        <f>O4257*_xlfn.XLOOKUP(K4257,AM:AM,AO:AO)</f>
        <v>0</v>
      </c>
      <c r="R4257" t="str">
        <f>_xlfn.XLOOKUP(E4257,AF:AF,AG:AG)</f>
        <v>F1S USA</v>
      </c>
      <c r="S4257" t="str">
        <f>_xlfn.XLOOKUP(E4257,AF:AF,AI:AI)</f>
        <v>United States</v>
      </c>
      <c r="T4257">
        <f>WEEKNUM(G4257)</f>
        <v>45</v>
      </c>
      <c r="U4257">
        <f>YEAR(G4257)</f>
        <v>2025</v>
      </c>
      <c r="V4257" s="117">
        <f>IFERROR(Q4257/N4257,"0")</f>
        <v>0</v>
      </c>
    </row>
    <row r="4258" spans="1:22">
      <c r="A4258" t="str">
        <f>_xlfn.XLOOKUP(D4258,BN:BN,BO:BO)</f>
        <v>México</v>
      </c>
      <c r="B4258" t="s">
        <v>25</v>
      </c>
      <c r="C4258">
        <v>687</v>
      </c>
      <c r="D4258" t="str">
        <f>_xlfn.XLOOKUP(C4258,BH:BH,BI:BI)</f>
        <v>LuisHdz</v>
      </c>
      <c r="E4258">
        <v>28934</v>
      </c>
      <c r="F4258" t="s">
        <v>4632</v>
      </c>
      <c r="G4258" s="63">
        <v>45967</v>
      </c>
      <c r="H4258" s="63">
        <v>45970</v>
      </c>
      <c r="I4258" t="s">
        <v>366</v>
      </c>
      <c r="J4258" t="str">
        <f>_xlfn.XLOOKUP(I4258,AS:AS,AU:AU)</f>
        <v>Vuelos</v>
      </c>
      <c r="K4258" t="s">
        <v>33</v>
      </c>
      <c r="L4258">
        <v>562.70000000000005</v>
      </c>
      <c r="M4258">
        <f>L4258*_xlfn.XLOOKUP(K4258,AM:AM,AN:AN)</f>
        <v>483.92200000000003</v>
      </c>
      <c r="N4258">
        <f>L4258*_xlfn.XLOOKUP(K4258,AM:AM,AO:AO)</f>
        <v>562.70000000000005</v>
      </c>
      <c r="O4258">
        <v>0</v>
      </c>
      <c r="P4258">
        <f>O4258*_xlfn.XLOOKUP(K4258,AM:AM,AN:AN)</f>
        <v>0</v>
      </c>
      <c r="Q4258">
        <f>O4258*_xlfn.XLOOKUP(K4258,AM:AM,AO:AO)</f>
        <v>0</v>
      </c>
      <c r="R4258" t="str">
        <f>_xlfn.XLOOKUP(E4258,AF:AF,AG:AG)</f>
        <v>F1S USA</v>
      </c>
      <c r="S4258" t="str">
        <f>_xlfn.XLOOKUP(E4258,AF:AF,AI:AI)</f>
        <v>United States</v>
      </c>
      <c r="T4258">
        <f>WEEKNUM(G4258)</f>
        <v>45</v>
      </c>
      <c r="U4258">
        <f>YEAR(G4258)</f>
        <v>2025</v>
      </c>
      <c r="V4258" s="117">
        <f>IFERROR(Q4258/N4258,"0")</f>
        <v>0</v>
      </c>
    </row>
    <row r="4259" spans="1:22">
      <c r="A4259" t="str">
        <f>_xlfn.XLOOKUP(D4259,BN:BN,BO:BO)</f>
        <v>México</v>
      </c>
      <c r="B4259" t="s">
        <v>25</v>
      </c>
      <c r="C4259">
        <v>687</v>
      </c>
      <c r="D4259" t="str">
        <f>_xlfn.XLOOKUP(C4259,BH:BH,BI:BI)</f>
        <v>LuisHdz</v>
      </c>
      <c r="E4259">
        <v>28934</v>
      </c>
      <c r="F4259" t="s">
        <v>4633</v>
      </c>
      <c r="G4259" s="63">
        <v>45967</v>
      </c>
      <c r="H4259" s="63" t="s">
        <v>218</v>
      </c>
      <c r="I4259" t="s">
        <v>366</v>
      </c>
      <c r="J4259" t="str">
        <f>_xlfn.XLOOKUP(I4259,AS:AS,AU:AU)</f>
        <v>Vuelos</v>
      </c>
      <c r="K4259" t="s">
        <v>33</v>
      </c>
      <c r="L4259">
        <v>68.7</v>
      </c>
      <c r="M4259">
        <f>L4259*_xlfn.XLOOKUP(K4259,AM:AM,AN:AN)</f>
        <v>59.082000000000001</v>
      </c>
      <c r="N4259">
        <f>L4259*_xlfn.XLOOKUP(K4259,AM:AM,AO:AO)</f>
        <v>68.7</v>
      </c>
      <c r="O4259">
        <v>0</v>
      </c>
      <c r="P4259">
        <f>O4259*_xlfn.XLOOKUP(K4259,AM:AM,AN:AN)</f>
        <v>0</v>
      </c>
      <c r="Q4259">
        <f>O4259*_xlfn.XLOOKUP(K4259,AM:AM,AO:AO)</f>
        <v>0</v>
      </c>
      <c r="R4259" t="str">
        <f>_xlfn.XLOOKUP(E4259,AF:AF,AG:AG)</f>
        <v>F1S USA</v>
      </c>
      <c r="S4259" t="str">
        <f>_xlfn.XLOOKUP(E4259,AF:AF,AI:AI)</f>
        <v>United States</v>
      </c>
      <c r="T4259">
        <f>WEEKNUM(G4259)</f>
        <v>45</v>
      </c>
      <c r="U4259">
        <f>YEAR(G4259)</f>
        <v>2025</v>
      </c>
      <c r="V4259" s="117">
        <f>IFERROR(Q4259/N4259,"0")</f>
        <v>0</v>
      </c>
    </row>
    <row r="4260" spans="1:22">
      <c r="A4260" t="str">
        <f>_xlfn.XLOOKUP(D4260,BN:BN,BO:BO)</f>
        <v>México</v>
      </c>
      <c r="B4260" t="s">
        <v>25</v>
      </c>
      <c r="C4260">
        <v>687</v>
      </c>
      <c r="D4260" t="str">
        <f>_xlfn.XLOOKUP(C4260,BH:BH,BI:BI)</f>
        <v>LuisHdz</v>
      </c>
      <c r="E4260">
        <v>28934</v>
      </c>
      <c r="F4260" t="s">
        <v>4634</v>
      </c>
      <c r="G4260" s="63">
        <v>45903</v>
      </c>
      <c r="H4260" s="63" t="s">
        <v>218</v>
      </c>
      <c r="I4260" t="s">
        <v>366</v>
      </c>
      <c r="J4260" t="str">
        <f>_xlfn.XLOOKUP(I4260,AS:AS,AU:AU)</f>
        <v>Vuelos</v>
      </c>
      <c r="K4260" t="s">
        <v>33</v>
      </c>
      <c r="L4260">
        <v>32.799999999999997</v>
      </c>
      <c r="M4260">
        <f>L4260*_xlfn.XLOOKUP(K4260,AM:AM,AN:AN)</f>
        <v>28.207999999999998</v>
      </c>
      <c r="N4260">
        <f>L4260*_xlfn.XLOOKUP(K4260,AM:AM,AO:AO)</f>
        <v>32.799999999999997</v>
      </c>
      <c r="O4260">
        <v>0</v>
      </c>
      <c r="P4260">
        <f>O4260*_xlfn.XLOOKUP(K4260,AM:AM,AN:AN)</f>
        <v>0</v>
      </c>
      <c r="Q4260">
        <f>O4260*_xlfn.XLOOKUP(K4260,AM:AM,AO:AO)</f>
        <v>0</v>
      </c>
      <c r="R4260" t="str">
        <f>_xlfn.XLOOKUP(E4260,AF:AF,AG:AG)</f>
        <v>F1S USA</v>
      </c>
      <c r="S4260" t="str">
        <f>_xlfn.XLOOKUP(E4260,AF:AF,AI:AI)</f>
        <v>United States</v>
      </c>
      <c r="T4260">
        <f>WEEKNUM(G4260)</f>
        <v>36</v>
      </c>
      <c r="U4260">
        <f>YEAR(G4260)</f>
        <v>2025</v>
      </c>
      <c r="V4260" s="117">
        <f>IFERROR(Q4260/N4260,"0")</f>
        <v>0</v>
      </c>
    </row>
    <row r="4261" spans="1:22">
      <c r="A4261" t="str">
        <f>_xlfn.XLOOKUP(D4261,BN:BN,BO:BO)</f>
        <v>México</v>
      </c>
      <c r="B4261" t="s">
        <v>25</v>
      </c>
      <c r="C4261">
        <v>687</v>
      </c>
      <c r="D4261" t="str">
        <f>_xlfn.XLOOKUP(C4261,BH:BH,BI:BI)</f>
        <v>LuisHdz</v>
      </c>
      <c r="E4261">
        <v>28934</v>
      </c>
      <c r="F4261" t="s">
        <v>4635</v>
      </c>
      <c r="G4261" s="63">
        <v>45903</v>
      </c>
      <c r="H4261" s="63" t="s">
        <v>218</v>
      </c>
      <c r="I4261" t="s">
        <v>366</v>
      </c>
      <c r="J4261" t="str">
        <f>_xlfn.XLOOKUP(I4261,AS:AS,AU:AU)</f>
        <v>Vuelos</v>
      </c>
      <c r="K4261" t="s">
        <v>33</v>
      </c>
      <c r="L4261">
        <v>32.799999999999997</v>
      </c>
      <c r="M4261">
        <f>L4261*_xlfn.XLOOKUP(K4261,AM:AM,AN:AN)</f>
        <v>28.207999999999998</v>
      </c>
      <c r="N4261">
        <f>L4261*_xlfn.XLOOKUP(K4261,AM:AM,AO:AO)</f>
        <v>32.799999999999997</v>
      </c>
      <c r="O4261">
        <v>0</v>
      </c>
      <c r="P4261">
        <f>O4261*_xlfn.XLOOKUP(K4261,AM:AM,AN:AN)</f>
        <v>0</v>
      </c>
      <c r="Q4261">
        <f>O4261*_xlfn.XLOOKUP(K4261,AM:AM,AO:AO)</f>
        <v>0</v>
      </c>
      <c r="R4261" t="str">
        <f>_xlfn.XLOOKUP(E4261,AF:AF,AG:AG)</f>
        <v>F1S USA</v>
      </c>
      <c r="S4261" t="str">
        <f>_xlfn.XLOOKUP(E4261,AF:AF,AI:AI)</f>
        <v>United States</v>
      </c>
      <c r="T4261">
        <f>WEEKNUM(G4261)</f>
        <v>36</v>
      </c>
      <c r="U4261">
        <f>YEAR(G4261)</f>
        <v>2025</v>
      </c>
      <c r="V4261" s="117">
        <f>IFERROR(Q4261/N4261,"0")</f>
        <v>0</v>
      </c>
    </row>
    <row r="4262" spans="1:22">
      <c r="A4262" t="str">
        <f>_xlfn.XLOOKUP(D4262,BN:BN,BO:BO)</f>
        <v>México</v>
      </c>
      <c r="B4262" t="s">
        <v>25</v>
      </c>
      <c r="C4262">
        <v>687</v>
      </c>
      <c r="D4262" t="str">
        <f>_xlfn.XLOOKUP(C4262,BH:BH,BI:BI)</f>
        <v>LuisHdz</v>
      </c>
      <c r="E4262">
        <v>0</v>
      </c>
      <c r="F4262" t="s">
        <v>4636</v>
      </c>
      <c r="G4262" s="63">
        <v>45967</v>
      </c>
      <c r="H4262" s="63">
        <v>45970</v>
      </c>
      <c r="I4262" t="s">
        <v>396</v>
      </c>
      <c r="J4262" t="str">
        <f>_xlfn.XLOOKUP(I4262,AS:AS,AU:AU)</f>
        <v>Honorarios</v>
      </c>
      <c r="K4262" t="s">
        <v>33</v>
      </c>
      <c r="L4262">
        <v>35</v>
      </c>
      <c r="M4262">
        <f>L4262*_xlfn.XLOOKUP(K4262,AM:AM,AN:AN)</f>
        <v>30.099999999999998</v>
      </c>
      <c r="N4262">
        <f>L4262*_xlfn.XLOOKUP(K4262,AM:AM,AO:AO)</f>
        <v>35</v>
      </c>
      <c r="O4262">
        <v>35</v>
      </c>
      <c r="P4262">
        <f>O4262*_xlfn.XLOOKUP(K4262,AM:AM,AN:AN)</f>
        <v>30.099999999999998</v>
      </c>
      <c r="Q4262">
        <f>O4262*_xlfn.XLOOKUP(K4262,AM:AM,AO:AO)</f>
        <v>35</v>
      </c>
      <c r="R4262" t="str">
        <f>_xlfn.XLOOKUP(E4262,AF:AF,AG:AG)</f>
        <v>FEES</v>
      </c>
      <c r="S4262">
        <f>_xlfn.XLOOKUP(E4262,AF:AF,AI:AI)</f>
        <v>0</v>
      </c>
      <c r="T4262">
        <f>WEEKNUM(G4262)</f>
        <v>45</v>
      </c>
      <c r="U4262">
        <f>YEAR(G4262)</f>
        <v>2025</v>
      </c>
      <c r="V4262" s="117">
        <f>IFERROR(Q4262/N4262,"0")</f>
        <v>1</v>
      </c>
    </row>
    <row r="4263" spans="1:22">
      <c r="A4263" t="str">
        <f>_xlfn.XLOOKUP(D4263,BN:BN,BO:BO)</f>
        <v>México</v>
      </c>
      <c r="B4263" t="s">
        <v>25</v>
      </c>
      <c r="C4263">
        <v>687</v>
      </c>
      <c r="D4263" t="str">
        <f>_xlfn.XLOOKUP(C4263,BH:BH,BI:BI)</f>
        <v>LuisHdz</v>
      </c>
      <c r="E4263">
        <v>28934</v>
      </c>
      <c r="F4263" t="s">
        <v>4637</v>
      </c>
      <c r="G4263" s="63">
        <v>45967</v>
      </c>
      <c r="H4263" s="63">
        <v>45970</v>
      </c>
      <c r="I4263" t="s">
        <v>366</v>
      </c>
      <c r="J4263" t="str">
        <f>_xlfn.XLOOKUP(I4263,AS:AS,AU:AU)</f>
        <v>Vuelos</v>
      </c>
      <c r="K4263" t="s">
        <v>33</v>
      </c>
      <c r="L4263">
        <v>612.70000000000005</v>
      </c>
      <c r="M4263">
        <f>L4263*_xlfn.XLOOKUP(K4263,AM:AM,AN:AN)</f>
        <v>526.92200000000003</v>
      </c>
      <c r="N4263">
        <f>L4263*_xlfn.XLOOKUP(K4263,AM:AM,AO:AO)</f>
        <v>612.70000000000005</v>
      </c>
      <c r="O4263">
        <v>0</v>
      </c>
      <c r="P4263">
        <f>O4263*_xlfn.XLOOKUP(K4263,AM:AM,AN:AN)</f>
        <v>0</v>
      </c>
      <c r="Q4263">
        <f>O4263*_xlfn.XLOOKUP(K4263,AM:AM,AO:AO)</f>
        <v>0</v>
      </c>
      <c r="R4263" t="str">
        <f>_xlfn.XLOOKUP(E4263,AF:AF,AG:AG)</f>
        <v>F1S USA</v>
      </c>
      <c r="S4263" t="str">
        <f>_xlfn.XLOOKUP(E4263,AF:AF,AI:AI)</f>
        <v>United States</v>
      </c>
      <c r="T4263">
        <f>WEEKNUM(G4263)</f>
        <v>45</v>
      </c>
      <c r="U4263">
        <f>YEAR(G4263)</f>
        <v>2025</v>
      </c>
      <c r="V4263" s="117">
        <f>IFERROR(Q4263/N4263,"0")</f>
        <v>0</v>
      </c>
    </row>
    <row r="4264" spans="1:22">
      <c r="A4264" t="str">
        <f>_xlfn.XLOOKUP(D4264,BN:BN,BO:BO)</f>
        <v>México</v>
      </c>
      <c r="B4264" t="s">
        <v>25</v>
      </c>
      <c r="C4264">
        <v>687</v>
      </c>
      <c r="D4264" t="str">
        <f>_xlfn.XLOOKUP(C4264,BH:BH,BI:BI)</f>
        <v>LuisHdz</v>
      </c>
      <c r="E4264">
        <v>28934</v>
      </c>
      <c r="F4264" t="s">
        <v>4638</v>
      </c>
      <c r="G4264" s="63">
        <v>45912</v>
      </c>
      <c r="H4264" s="63" t="s">
        <v>218</v>
      </c>
      <c r="I4264" t="s">
        <v>366</v>
      </c>
      <c r="J4264" t="str">
        <f>_xlfn.XLOOKUP(I4264,AS:AS,AU:AU)</f>
        <v>Vuelos</v>
      </c>
      <c r="K4264" t="s">
        <v>33</v>
      </c>
      <c r="L4264">
        <v>32.799999999999997</v>
      </c>
      <c r="M4264">
        <f>L4264*_xlfn.XLOOKUP(K4264,AM:AM,AN:AN)</f>
        <v>28.207999999999998</v>
      </c>
      <c r="N4264">
        <f>L4264*_xlfn.XLOOKUP(K4264,AM:AM,AO:AO)</f>
        <v>32.799999999999997</v>
      </c>
      <c r="O4264">
        <v>0</v>
      </c>
      <c r="P4264">
        <f>O4264*_xlfn.XLOOKUP(K4264,AM:AM,AN:AN)</f>
        <v>0</v>
      </c>
      <c r="Q4264">
        <f>O4264*_xlfn.XLOOKUP(K4264,AM:AM,AO:AO)</f>
        <v>0</v>
      </c>
      <c r="R4264" t="str">
        <f>_xlfn.XLOOKUP(E4264,AF:AF,AG:AG)</f>
        <v>F1S USA</v>
      </c>
      <c r="S4264" t="str">
        <f>_xlfn.XLOOKUP(E4264,AF:AF,AI:AI)</f>
        <v>United States</v>
      </c>
      <c r="T4264">
        <f>WEEKNUM(G4264)</f>
        <v>37</v>
      </c>
      <c r="U4264">
        <f>YEAR(G4264)</f>
        <v>2025</v>
      </c>
      <c r="V4264" s="117">
        <f>IFERROR(Q4264/N4264,"0")</f>
        <v>0</v>
      </c>
    </row>
    <row r="4265" spans="1:22">
      <c r="A4265" t="str">
        <f>_xlfn.XLOOKUP(D4265,BN:BN,BO:BO)</f>
        <v>México</v>
      </c>
      <c r="B4265" t="s">
        <v>25</v>
      </c>
      <c r="C4265">
        <v>687</v>
      </c>
      <c r="D4265" t="str">
        <f>_xlfn.XLOOKUP(C4265,BH:BH,BI:BI)</f>
        <v>LuisHdz</v>
      </c>
      <c r="E4265">
        <v>0</v>
      </c>
      <c r="F4265" t="s">
        <v>4639</v>
      </c>
      <c r="G4265" s="63" t="s">
        <v>218</v>
      </c>
      <c r="H4265" s="63" t="s">
        <v>218</v>
      </c>
      <c r="I4265" t="s">
        <v>396</v>
      </c>
      <c r="J4265" t="str">
        <f>_xlfn.XLOOKUP(I4265,AS:AS,AU:AU)</f>
        <v>Honorarios</v>
      </c>
      <c r="K4265" t="s">
        <v>33</v>
      </c>
      <c r="L4265">
        <v>35</v>
      </c>
      <c r="M4265">
        <f>L4265*_xlfn.XLOOKUP(K4265,AM:AM,AN:AN)</f>
        <v>30.099999999999998</v>
      </c>
      <c r="N4265">
        <f>L4265*_xlfn.XLOOKUP(K4265,AM:AM,AO:AO)</f>
        <v>35</v>
      </c>
      <c r="O4265">
        <v>35</v>
      </c>
      <c r="P4265">
        <f>O4265*_xlfn.XLOOKUP(K4265,AM:AM,AN:AN)</f>
        <v>30.099999999999998</v>
      </c>
      <c r="Q4265">
        <f>O4265*_xlfn.XLOOKUP(K4265,AM:AM,AO:AO)</f>
        <v>35</v>
      </c>
      <c r="R4265" t="str">
        <f>_xlfn.XLOOKUP(E4265,AF:AF,AG:AG)</f>
        <v>FEES</v>
      </c>
      <c r="S4265">
        <f>_xlfn.XLOOKUP(E4265,AF:AF,AI:AI)</f>
        <v>0</v>
      </c>
      <c r="T4265" t="e">
        <f>WEEKNUM(G4265)</f>
        <v>#VALUE!</v>
      </c>
      <c r="U4265" t="e">
        <f>YEAR(G4265)</f>
        <v>#VALUE!</v>
      </c>
      <c r="V4265" s="117">
        <f>IFERROR(Q4265/N4265,"0")</f>
        <v>1</v>
      </c>
    </row>
    <row r="4266" spans="1:22">
      <c r="A4266" t="str">
        <f>_xlfn.XLOOKUP(D4266,BN:BN,BO:BO)</f>
        <v>México</v>
      </c>
      <c r="B4266" t="s">
        <v>25</v>
      </c>
      <c r="C4266">
        <v>688</v>
      </c>
      <c r="D4266" t="str">
        <f>_xlfn.XLOOKUP(C4266,BH:BH,BI:BI)</f>
        <v>LucianaE</v>
      </c>
      <c r="E4266">
        <v>25363</v>
      </c>
      <c r="F4266" t="s">
        <v>4640</v>
      </c>
      <c r="G4266" s="63">
        <v>45923</v>
      </c>
      <c r="H4266" s="63">
        <v>45927</v>
      </c>
      <c r="I4266" t="s">
        <v>376</v>
      </c>
      <c r="J4266" t="str">
        <f>_xlfn.XLOOKUP(I4266,AS:AS,AU:AU)</f>
        <v>Hotel</v>
      </c>
      <c r="K4266" t="s">
        <v>27</v>
      </c>
      <c r="L4266">
        <v>5162.68</v>
      </c>
      <c r="M4266">
        <f>L4266*_xlfn.XLOOKUP(K4266,AM:AM,AN:AN)</f>
        <v>5162.68</v>
      </c>
      <c r="N4266">
        <f>L4266*_xlfn.XLOOKUP(K4266,AM:AM,AO:AO)</f>
        <v>5988.7088000000003</v>
      </c>
      <c r="O4266">
        <v>774.73</v>
      </c>
      <c r="P4266">
        <f>O4266*_xlfn.XLOOKUP(K4266,AM:AM,AN:AN)</f>
        <v>774.73</v>
      </c>
      <c r="Q4266">
        <f>O4266*_xlfn.XLOOKUP(K4266,AM:AM,AO:AO)</f>
        <v>898.68679999999995</v>
      </c>
      <c r="R4266" t="str">
        <f>_xlfn.XLOOKUP(E4266,AF:AF,AG:AG)</f>
        <v>ROSEWOOD VILLA MAGNA</v>
      </c>
      <c r="S4266" t="str">
        <f>_xlfn.XLOOKUP(E4266,AF:AF,AI:AI)</f>
        <v>Spain</v>
      </c>
      <c r="T4266">
        <f>WEEKNUM(G4266)</f>
        <v>39</v>
      </c>
      <c r="U4266">
        <f>YEAR(G4266)</f>
        <v>2025</v>
      </c>
      <c r="V4266" s="117">
        <f>IFERROR(Q4266/N4266,"0")</f>
        <v>0.15006353289376834</v>
      </c>
    </row>
    <row r="4267" spans="1:22">
      <c r="A4267" t="str">
        <f>_xlfn.XLOOKUP(D4267,BN:BN,BO:BO)</f>
        <v>México</v>
      </c>
      <c r="B4267" t="s">
        <v>25</v>
      </c>
      <c r="C4267">
        <v>688</v>
      </c>
      <c r="D4267" t="str">
        <f>_xlfn.XLOOKUP(C4267,BH:BH,BI:BI)</f>
        <v>LucianaE</v>
      </c>
      <c r="E4267">
        <v>25363</v>
      </c>
      <c r="F4267" t="s">
        <v>4641</v>
      </c>
      <c r="G4267" s="63">
        <v>45923</v>
      </c>
      <c r="H4267" s="63">
        <v>45927</v>
      </c>
      <c r="I4267" t="s">
        <v>376</v>
      </c>
      <c r="J4267" t="str">
        <f>_xlfn.XLOOKUP(I4267,AS:AS,AU:AU)</f>
        <v>Hotel</v>
      </c>
      <c r="K4267" t="s">
        <v>27</v>
      </c>
      <c r="L4267">
        <v>5162.3</v>
      </c>
      <c r="M4267">
        <f>L4267*_xlfn.XLOOKUP(K4267,AM:AM,AN:AN)</f>
        <v>5162.3</v>
      </c>
      <c r="N4267">
        <f>L4267*_xlfn.XLOOKUP(K4267,AM:AM,AO:AO)</f>
        <v>5988.268</v>
      </c>
      <c r="O4267">
        <v>774.35</v>
      </c>
      <c r="P4267">
        <f>O4267*_xlfn.XLOOKUP(K4267,AM:AM,AN:AN)</f>
        <v>774.35</v>
      </c>
      <c r="Q4267">
        <f>O4267*_xlfn.XLOOKUP(K4267,AM:AM,AO:AO)</f>
        <v>898.24599999999998</v>
      </c>
      <c r="R4267" t="str">
        <f>_xlfn.XLOOKUP(E4267,AF:AF,AG:AG)</f>
        <v>ROSEWOOD VILLA MAGNA</v>
      </c>
      <c r="S4267" t="str">
        <f>_xlfn.XLOOKUP(E4267,AF:AF,AI:AI)</f>
        <v>Spain</v>
      </c>
      <c r="T4267">
        <f>WEEKNUM(G4267)</f>
        <v>39</v>
      </c>
      <c r="U4267">
        <f>YEAR(G4267)</f>
        <v>2025</v>
      </c>
      <c r="V4267" s="117">
        <f>IFERROR(Q4267/N4267,"0")</f>
        <v>0.15000096856052533</v>
      </c>
    </row>
    <row r="4268" spans="1:22">
      <c r="A4268" t="str">
        <f>_xlfn.XLOOKUP(D4268,BN:BN,BO:BO)</f>
        <v>México</v>
      </c>
      <c r="B4268" t="s">
        <v>25</v>
      </c>
      <c r="C4268">
        <v>689</v>
      </c>
      <c r="D4268" t="str">
        <f>_xlfn.XLOOKUP(C4268,BH:BH,BI:BI)</f>
        <v>VeronicaN</v>
      </c>
      <c r="E4268">
        <v>25188</v>
      </c>
      <c r="F4268" t="s">
        <v>4642</v>
      </c>
      <c r="G4268" s="63">
        <v>45913</v>
      </c>
      <c r="H4268" s="63">
        <v>45923</v>
      </c>
      <c r="I4268" t="s">
        <v>364</v>
      </c>
      <c r="J4268" t="str">
        <f>_xlfn.XLOOKUP(I4268,AS:AS,AU:AU)</f>
        <v>DMC</v>
      </c>
      <c r="K4268" t="s">
        <v>33</v>
      </c>
      <c r="L4268">
        <v>11920</v>
      </c>
      <c r="M4268">
        <f>L4268*_xlfn.XLOOKUP(K4268,AM:AM,AN:AN)</f>
        <v>10251.200000000001</v>
      </c>
      <c r="N4268">
        <f>L4268*_xlfn.XLOOKUP(K4268,AM:AM,AO:AO)</f>
        <v>11920</v>
      </c>
      <c r="O4268">
        <v>1667.69</v>
      </c>
      <c r="P4268">
        <f>O4268*_xlfn.XLOOKUP(K4268,AM:AM,AN:AN)</f>
        <v>1434.2134000000001</v>
      </c>
      <c r="Q4268">
        <f>O4268*_xlfn.XLOOKUP(K4268,AM:AM,AO:AO)</f>
        <v>1667.69</v>
      </c>
      <c r="R4268" t="str">
        <f>_xlfn.XLOOKUP(E4268,AF:AF,AG:AG)</f>
        <v>TRAILS OF INDOCHINA</v>
      </c>
      <c r="S4268" t="str">
        <f>_xlfn.XLOOKUP(E4268,AF:AF,AI:AI)</f>
        <v>Vietnam</v>
      </c>
      <c r="T4268">
        <f>WEEKNUM(G4268)</f>
        <v>37</v>
      </c>
      <c r="U4268">
        <f>YEAR(G4268)</f>
        <v>2025</v>
      </c>
      <c r="V4268" s="117">
        <f>IFERROR(Q4268/N4268,"0")</f>
        <v>0.13990687919463088</v>
      </c>
    </row>
    <row r="4269" spans="1:22">
      <c r="A4269" t="str">
        <f>_xlfn.XLOOKUP(D4269,BN:BN,BO:BO)</f>
        <v>México</v>
      </c>
      <c r="B4269" t="s">
        <v>25</v>
      </c>
      <c r="C4269">
        <v>689</v>
      </c>
      <c r="D4269" t="str">
        <f>_xlfn.XLOOKUP(C4269,BH:BH,BI:BI)</f>
        <v>VeronicaN</v>
      </c>
      <c r="E4269">
        <v>31027</v>
      </c>
      <c r="F4269" t="s">
        <v>4643</v>
      </c>
      <c r="G4269" s="63">
        <v>45913</v>
      </c>
      <c r="H4269" s="63">
        <v>45923</v>
      </c>
      <c r="I4269" t="s">
        <v>376</v>
      </c>
      <c r="J4269" t="str">
        <f>_xlfn.XLOOKUP(I4269,AS:AS,AU:AU)</f>
        <v>Hotel</v>
      </c>
      <c r="K4269" t="s">
        <v>33</v>
      </c>
      <c r="L4269">
        <v>1194.49</v>
      </c>
      <c r="M4269">
        <f>L4269*_xlfn.XLOOKUP(K4269,AM:AM,AN:AN)</f>
        <v>1027.2614000000001</v>
      </c>
      <c r="N4269">
        <f>L4269*_xlfn.XLOOKUP(K4269,AM:AM,AO:AO)</f>
        <v>1194.49</v>
      </c>
      <c r="O4269">
        <v>221.85</v>
      </c>
      <c r="P4269">
        <f>O4269*_xlfn.XLOOKUP(K4269,AM:AM,AN:AN)</f>
        <v>190.791</v>
      </c>
      <c r="Q4269">
        <f>O4269*_xlfn.XLOOKUP(K4269,AM:AM,AO:AO)</f>
        <v>221.85</v>
      </c>
      <c r="R4269" t="str">
        <f>_xlfn.XLOOKUP(E4269,AF:AF,AG:AG)</f>
        <v>NAOSHIMA RYOKAN ROKA</v>
      </c>
      <c r="S4269" t="str">
        <f>_xlfn.XLOOKUP(E4269,AF:AF,AI:AI)</f>
        <v>Japan</v>
      </c>
      <c r="T4269">
        <f>WEEKNUM(G4269)</f>
        <v>37</v>
      </c>
      <c r="U4269">
        <f>YEAR(G4269)</f>
        <v>2025</v>
      </c>
      <c r="V4269" s="117">
        <f>IFERROR(Q4269/N4269,"0")</f>
        <v>0.18572780014901757</v>
      </c>
    </row>
    <row r="4270" spans="1:22">
      <c r="A4270" t="str">
        <f>_xlfn.XLOOKUP(D4270,BN:BN,BO:BO)</f>
        <v>México</v>
      </c>
      <c r="B4270" t="s">
        <v>25</v>
      </c>
      <c r="C4270">
        <v>690</v>
      </c>
      <c r="D4270" t="str">
        <f>_xlfn.XLOOKUP(C4270,BH:BH,BI:BI)</f>
        <v>DianaM</v>
      </c>
      <c r="E4270">
        <v>24987</v>
      </c>
      <c r="F4270" t="s">
        <v>1880</v>
      </c>
      <c r="G4270" s="63">
        <v>45913</v>
      </c>
      <c r="H4270" s="63">
        <v>45919</v>
      </c>
      <c r="I4270" t="s">
        <v>376</v>
      </c>
      <c r="J4270" t="str">
        <f>_xlfn.XLOOKUP(I4270,AS:AS,AU:AU)</f>
        <v>Hotel</v>
      </c>
      <c r="K4270" t="s">
        <v>33</v>
      </c>
      <c r="L4270">
        <v>17338.759999999998</v>
      </c>
      <c r="M4270">
        <f>L4270*_xlfn.XLOOKUP(K4270,AM:AM,AN:AN)</f>
        <v>14911.333599999998</v>
      </c>
      <c r="N4270">
        <f>L4270*_xlfn.XLOOKUP(K4270,AM:AM,AO:AO)</f>
        <v>17338.759999999998</v>
      </c>
      <c r="O4270">
        <v>0</v>
      </c>
      <c r="P4270">
        <f>O4270*_xlfn.XLOOKUP(K4270,AM:AM,AN:AN)</f>
        <v>0</v>
      </c>
      <c r="Q4270">
        <f>O4270*_xlfn.XLOOKUP(K4270,AM:AM,AO:AO)</f>
        <v>0</v>
      </c>
      <c r="R4270" t="str">
        <f>_xlfn.XLOOKUP(E4270,AF:AF,AG:AG)</f>
        <v>MANDARIN ORIENTAL HONG KONG</v>
      </c>
      <c r="S4270" t="str">
        <f>_xlfn.XLOOKUP(E4270,AF:AF,AI:AI)</f>
        <v>Hong Kong</v>
      </c>
      <c r="T4270">
        <f>WEEKNUM(G4270)</f>
        <v>37</v>
      </c>
      <c r="U4270">
        <f>YEAR(G4270)</f>
        <v>2025</v>
      </c>
      <c r="V4270" s="117">
        <f>IFERROR(Q4270/N4270,"0")</f>
        <v>0</v>
      </c>
    </row>
    <row r="4271" spans="1:22">
      <c r="A4271" t="str">
        <f>_xlfn.XLOOKUP(D4271,BN:BN,BO:BO)</f>
        <v>México</v>
      </c>
      <c r="B4271" t="s">
        <v>25</v>
      </c>
      <c r="C4271">
        <v>690</v>
      </c>
      <c r="D4271" t="str">
        <f>_xlfn.XLOOKUP(C4271,BH:BH,BI:BI)</f>
        <v>DianaM</v>
      </c>
      <c r="E4271">
        <v>25022</v>
      </c>
      <c r="F4271" t="s">
        <v>4644</v>
      </c>
      <c r="G4271" s="63">
        <v>45913</v>
      </c>
      <c r="H4271" s="63">
        <v>45919</v>
      </c>
      <c r="I4271" t="s">
        <v>376</v>
      </c>
      <c r="J4271" t="str">
        <f>_xlfn.XLOOKUP(I4271,AS:AS,AU:AU)</f>
        <v>Hotel</v>
      </c>
      <c r="K4271" t="s">
        <v>33</v>
      </c>
      <c r="L4271">
        <v>6798.6</v>
      </c>
      <c r="M4271">
        <f>L4271*_xlfn.XLOOKUP(K4271,AM:AM,AN:AN)</f>
        <v>5846.7960000000003</v>
      </c>
      <c r="N4271">
        <f>L4271*_xlfn.XLOOKUP(K4271,AM:AM,AO:AO)</f>
        <v>6798.6</v>
      </c>
      <c r="O4271">
        <v>618.04999999999995</v>
      </c>
      <c r="P4271">
        <f>O4271*_xlfn.XLOOKUP(K4271,AM:AM,AN:AN)</f>
        <v>531.52299999999991</v>
      </c>
      <c r="Q4271">
        <f>O4271*_xlfn.XLOOKUP(K4271,AM:AM,AO:AO)</f>
        <v>618.04999999999995</v>
      </c>
      <c r="R4271" t="str">
        <f>_xlfn.XLOOKUP(E4271,AF:AF,AG:AG)</f>
        <v>THE PENINSULA TOKYO</v>
      </c>
      <c r="S4271" t="str">
        <f>_xlfn.XLOOKUP(E4271,AF:AF,AI:AI)</f>
        <v>Japan</v>
      </c>
      <c r="T4271">
        <f>WEEKNUM(G4271)</f>
        <v>37</v>
      </c>
      <c r="U4271">
        <f>YEAR(G4271)</f>
        <v>2025</v>
      </c>
      <c r="V4271" s="117">
        <f>IFERROR(Q4271/N4271,"0")</f>
        <v>9.0908422322242805E-2</v>
      </c>
    </row>
    <row r="4272" spans="1:22">
      <c r="A4272" t="str">
        <f>_xlfn.XLOOKUP(D4272,BN:BN,BO:BO)</f>
        <v>México</v>
      </c>
      <c r="B4272" t="s">
        <v>25</v>
      </c>
      <c r="C4272">
        <v>690</v>
      </c>
      <c r="D4272" t="str">
        <f>_xlfn.XLOOKUP(C4272,BH:BH,BI:BI)</f>
        <v>DianaM</v>
      </c>
      <c r="E4272">
        <v>30992</v>
      </c>
      <c r="F4272" t="s">
        <v>4645</v>
      </c>
      <c r="G4272" s="63">
        <v>45913</v>
      </c>
      <c r="H4272" s="63">
        <v>45919</v>
      </c>
      <c r="I4272" t="s">
        <v>484</v>
      </c>
      <c r="J4272" t="str">
        <f>_xlfn.XLOOKUP(I4272,AS:AS,AU:AU)</f>
        <v>Vuelos</v>
      </c>
      <c r="K4272" t="s">
        <v>33</v>
      </c>
      <c r="L4272">
        <v>566.70000000000005</v>
      </c>
      <c r="M4272">
        <f>L4272*_xlfn.XLOOKUP(K4272,AM:AM,AN:AN)</f>
        <v>487.36200000000002</v>
      </c>
      <c r="N4272">
        <f>L4272*_xlfn.XLOOKUP(K4272,AM:AM,AO:AO)</f>
        <v>566.70000000000005</v>
      </c>
      <c r="O4272">
        <v>0</v>
      </c>
      <c r="P4272">
        <f>O4272*_xlfn.XLOOKUP(K4272,AM:AM,AN:AN)</f>
        <v>0</v>
      </c>
      <c r="Q4272">
        <f>O4272*_xlfn.XLOOKUP(K4272,AM:AM,AO:AO)</f>
        <v>0</v>
      </c>
      <c r="R4272" t="str">
        <f>_xlfn.XLOOKUP(E4272,AF:AF,AG:AG)</f>
        <v>TRANSAVIA</v>
      </c>
      <c r="S4272" t="str">
        <f>_xlfn.XLOOKUP(E4272,AF:AF,AI:AI)</f>
        <v>France</v>
      </c>
      <c r="T4272">
        <f>WEEKNUM(G4272)</f>
        <v>37</v>
      </c>
      <c r="U4272">
        <f>YEAR(G4272)</f>
        <v>2025</v>
      </c>
      <c r="V4272" s="117">
        <f>IFERROR(Q4272/N4272,"0")</f>
        <v>0</v>
      </c>
    </row>
    <row r="4273" spans="1:22">
      <c r="A4273" t="str">
        <f>_xlfn.XLOOKUP(D4273,BN:BN,BO:BO)</f>
        <v>México</v>
      </c>
      <c r="B4273" t="s">
        <v>25</v>
      </c>
      <c r="C4273">
        <v>690</v>
      </c>
      <c r="D4273" t="str">
        <f>_xlfn.XLOOKUP(C4273,BH:BH,BI:BI)</f>
        <v>DianaM</v>
      </c>
      <c r="E4273">
        <v>0</v>
      </c>
      <c r="F4273" t="s">
        <v>1158</v>
      </c>
      <c r="G4273" s="63">
        <v>45913</v>
      </c>
      <c r="H4273" s="63">
        <v>45919</v>
      </c>
      <c r="I4273" t="s">
        <v>396</v>
      </c>
      <c r="J4273" t="str">
        <f>_xlfn.XLOOKUP(I4273,AS:AS,AU:AU)</f>
        <v>Honorarios</v>
      </c>
      <c r="K4273" t="s">
        <v>33</v>
      </c>
      <c r="L4273">
        <v>2246.4299999999998</v>
      </c>
      <c r="M4273">
        <f>L4273*_xlfn.XLOOKUP(K4273,AM:AM,AN:AN)</f>
        <v>1931.9297999999999</v>
      </c>
      <c r="N4273">
        <f>L4273*_xlfn.XLOOKUP(K4273,AM:AM,AO:AO)</f>
        <v>2246.4299999999998</v>
      </c>
      <c r="O4273">
        <v>2246.4299999999998</v>
      </c>
      <c r="P4273">
        <f>O4273*_xlfn.XLOOKUP(K4273,AM:AM,AN:AN)</f>
        <v>1931.9297999999999</v>
      </c>
      <c r="Q4273">
        <f>O4273*_xlfn.XLOOKUP(K4273,AM:AM,AO:AO)</f>
        <v>2246.4299999999998</v>
      </c>
      <c r="R4273" t="str">
        <f>_xlfn.XLOOKUP(E4273,AF:AF,AG:AG)</f>
        <v>FEES</v>
      </c>
      <c r="S4273">
        <f>_xlfn.XLOOKUP(E4273,AF:AF,AI:AI)</f>
        <v>0</v>
      </c>
      <c r="T4273">
        <f>WEEKNUM(G4273)</f>
        <v>37</v>
      </c>
      <c r="U4273">
        <f>YEAR(G4273)</f>
        <v>2025</v>
      </c>
      <c r="V4273" s="117">
        <f>IFERROR(Q4273/N4273,"0")</f>
        <v>1</v>
      </c>
    </row>
    <row r="4274" spans="1:22">
      <c r="A4274" t="str">
        <f>_xlfn.XLOOKUP(D4274,BN:BN,BO:BO)</f>
        <v>Madrid</v>
      </c>
      <c r="B4274" t="s">
        <v>25</v>
      </c>
      <c r="C4274">
        <v>691</v>
      </c>
      <c r="D4274" t="str">
        <f>_xlfn.XLOOKUP(C4274,BH:BH,BI:BI)</f>
        <v>MartinB</v>
      </c>
      <c r="E4274">
        <v>0</v>
      </c>
      <c r="F4274" t="s">
        <v>4646</v>
      </c>
      <c r="G4274" s="63">
        <v>45923</v>
      </c>
      <c r="H4274" s="63">
        <v>45929</v>
      </c>
      <c r="I4274" t="s">
        <v>396</v>
      </c>
      <c r="J4274" t="str">
        <f>_xlfn.XLOOKUP(I4274,AS:AS,AU:AU)</f>
        <v>Honorarios</v>
      </c>
      <c r="K4274" t="s">
        <v>33</v>
      </c>
      <c r="L4274">
        <v>80</v>
      </c>
      <c r="M4274">
        <f>L4274*_xlfn.XLOOKUP(K4274,AM:AM,AN:AN)</f>
        <v>68.8</v>
      </c>
      <c r="N4274">
        <f>L4274*_xlfn.XLOOKUP(K4274,AM:AM,AO:AO)</f>
        <v>80</v>
      </c>
      <c r="O4274">
        <v>80</v>
      </c>
      <c r="P4274">
        <f>O4274*_xlfn.XLOOKUP(K4274,AM:AM,AN:AN)</f>
        <v>68.8</v>
      </c>
      <c r="Q4274">
        <f>O4274*_xlfn.XLOOKUP(K4274,AM:AM,AO:AO)</f>
        <v>80</v>
      </c>
      <c r="R4274" t="str">
        <f>_xlfn.XLOOKUP(E4274,AF:AF,AG:AG)</f>
        <v>FEES</v>
      </c>
      <c r="S4274">
        <f>_xlfn.XLOOKUP(E4274,AF:AF,AI:AI)</f>
        <v>0</v>
      </c>
      <c r="T4274">
        <f>WEEKNUM(G4274)</f>
        <v>39</v>
      </c>
      <c r="U4274">
        <f>YEAR(G4274)</f>
        <v>2025</v>
      </c>
      <c r="V4274" s="117">
        <f>IFERROR(Q4274/N4274,"0")</f>
        <v>1</v>
      </c>
    </row>
    <row r="4275" spans="1:22">
      <c r="A4275" t="str">
        <f>_xlfn.XLOOKUP(D4275,BN:BN,BO:BO)</f>
        <v>Madrid</v>
      </c>
      <c r="B4275" t="s">
        <v>25</v>
      </c>
      <c r="C4275">
        <v>691</v>
      </c>
      <c r="D4275" t="str">
        <f>_xlfn.XLOOKUP(C4275,BH:BH,BI:BI)</f>
        <v>MartinB</v>
      </c>
      <c r="E4275">
        <v>28934</v>
      </c>
      <c r="F4275" t="s">
        <v>4647</v>
      </c>
      <c r="G4275" s="63">
        <v>45929</v>
      </c>
      <c r="H4275" s="63">
        <v>45930</v>
      </c>
      <c r="I4275" t="s">
        <v>366</v>
      </c>
      <c r="J4275" t="str">
        <f>_xlfn.XLOOKUP(I4275,AS:AS,AU:AU)</f>
        <v>Vuelos</v>
      </c>
      <c r="K4275" t="s">
        <v>33</v>
      </c>
      <c r="L4275">
        <v>574.69000000000005</v>
      </c>
      <c r="M4275">
        <f>L4275*_xlfn.XLOOKUP(K4275,AM:AM,AN:AN)</f>
        <v>494.23340000000002</v>
      </c>
      <c r="N4275">
        <f>L4275*_xlfn.XLOOKUP(K4275,AM:AM,AO:AO)</f>
        <v>574.69000000000005</v>
      </c>
      <c r="O4275">
        <v>0</v>
      </c>
      <c r="P4275">
        <f>O4275*_xlfn.XLOOKUP(K4275,AM:AM,AN:AN)</f>
        <v>0</v>
      </c>
      <c r="Q4275">
        <f>O4275*_xlfn.XLOOKUP(K4275,AM:AM,AO:AO)</f>
        <v>0</v>
      </c>
      <c r="R4275" t="str">
        <f>_xlfn.XLOOKUP(E4275,AF:AF,AG:AG)</f>
        <v>F1S USA</v>
      </c>
      <c r="S4275" t="str">
        <f>_xlfn.XLOOKUP(E4275,AF:AF,AI:AI)</f>
        <v>United States</v>
      </c>
      <c r="T4275">
        <f>WEEKNUM(G4275)</f>
        <v>40</v>
      </c>
      <c r="U4275">
        <f>YEAR(G4275)</f>
        <v>2025</v>
      </c>
      <c r="V4275" s="117">
        <f>IFERROR(Q4275/N4275,"0")</f>
        <v>0</v>
      </c>
    </row>
    <row r="4276" spans="1:22">
      <c r="A4276" t="str">
        <f>_xlfn.XLOOKUP(D4276,BN:BN,BO:BO)</f>
        <v>Madrid</v>
      </c>
      <c r="B4276" t="s">
        <v>25</v>
      </c>
      <c r="C4276">
        <v>691</v>
      </c>
      <c r="D4276" t="str">
        <f>_xlfn.XLOOKUP(C4276,BH:BH,BI:BI)</f>
        <v>MartinB</v>
      </c>
      <c r="E4276">
        <v>28934</v>
      </c>
      <c r="F4276" t="s">
        <v>4647</v>
      </c>
      <c r="G4276" s="63">
        <v>45923</v>
      </c>
      <c r="H4276" s="63">
        <v>45923</v>
      </c>
      <c r="I4276" t="s">
        <v>366</v>
      </c>
      <c r="J4276" t="str">
        <f>_xlfn.XLOOKUP(I4276,AS:AS,AU:AU)</f>
        <v>Vuelos</v>
      </c>
      <c r="K4276" t="s">
        <v>33</v>
      </c>
      <c r="L4276">
        <v>459.39</v>
      </c>
      <c r="M4276">
        <f>L4276*_xlfn.XLOOKUP(K4276,AM:AM,AN:AN)</f>
        <v>395.0754</v>
      </c>
      <c r="N4276">
        <f>L4276*_xlfn.XLOOKUP(K4276,AM:AM,AO:AO)</f>
        <v>459.39</v>
      </c>
      <c r="O4276">
        <v>17.100000000000001</v>
      </c>
      <c r="P4276">
        <f>O4276*_xlfn.XLOOKUP(K4276,AM:AM,AN:AN)</f>
        <v>14.706000000000001</v>
      </c>
      <c r="Q4276">
        <f>O4276*_xlfn.XLOOKUP(K4276,AM:AM,AO:AO)</f>
        <v>17.100000000000001</v>
      </c>
      <c r="R4276" t="str">
        <f>_xlfn.XLOOKUP(E4276,AF:AF,AG:AG)</f>
        <v>F1S USA</v>
      </c>
      <c r="S4276" t="str">
        <f>_xlfn.XLOOKUP(E4276,AF:AF,AI:AI)</f>
        <v>United States</v>
      </c>
      <c r="T4276">
        <f>WEEKNUM(G4276)</f>
        <v>39</v>
      </c>
      <c r="U4276">
        <f>YEAR(G4276)</f>
        <v>2025</v>
      </c>
      <c r="V4276" s="117">
        <f>IFERROR(Q4276/N4276,"0")</f>
        <v>3.7223274342062303E-2</v>
      </c>
    </row>
    <row r="4277" spans="1:22">
      <c r="A4277" t="str">
        <f>_xlfn.XLOOKUP(D4277,BN:BN,BO:BO)</f>
        <v>México</v>
      </c>
      <c r="B4277" t="s">
        <v>25</v>
      </c>
      <c r="C4277">
        <v>692</v>
      </c>
      <c r="D4277" t="str">
        <f>_xlfn.XLOOKUP(C4277,BH:BH,BI:BI)</f>
        <v>LuisHdz</v>
      </c>
      <c r="E4277">
        <v>30987</v>
      </c>
      <c r="F4277" t="s">
        <v>4648</v>
      </c>
      <c r="G4277" s="63">
        <v>45912</v>
      </c>
      <c r="H4277" s="63">
        <v>45917</v>
      </c>
      <c r="I4277" t="s">
        <v>376</v>
      </c>
      <c r="J4277" t="str">
        <f>_xlfn.XLOOKUP(I4277,AS:AS,AU:AU)</f>
        <v>Hotel</v>
      </c>
      <c r="K4277" t="s">
        <v>33</v>
      </c>
      <c r="L4277">
        <v>3288.3</v>
      </c>
      <c r="M4277">
        <f>L4277*_xlfn.XLOOKUP(K4277,AM:AM,AN:AN)</f>
        <v>2827.9380000000001</v>
      </c>
      <c r="N4277">
        <f>L4277*_xlfn.XLOOKUP(K4277,AM:AM,AO:AO)</f>
        <v>3288.3</v>
      </c>
      <c r="O4277">
        <v>320.5</v>
      </c>
      <c r="P4277">
        <f>O4277*_xlfn.XLOOKUP(K4277,AM:AM,AN:AN)</f>
        <v>275.63</v>
      </c>
      <c r="Q4277">
        <f>O4277*_xlfn.XLOOKUP(K4277,AM:AM,AO:AO)</f>
        <v>320.5</v>
      </c>
      <c r="R4277" t="str">
        <f>_xlfn.XLOOKUP(E4277,AF:AF,AG:AG)</f>
        <v>FOUR SEASONS HOTEL MIAMI</v>
      </c>
      <c r="S4277" t="str">
        <f>_xlfn.XLOOKUP(E4277,AF:AF,AI:AI)</f>
        <v>United States</v>
      </c>
      <c r="T4277">
        <f>WEEKNUM(G4277)</f>
        <v>37</v>
      </c>
      <c r="U4277">
        <f>YEAR(G4277)</f>
        <v>2025</v>
      </c>
      <c r="V4277" s="117">
        <f>IFERROR(Q4277/N4277,"0")</f>
        <v>9.7466776145728795E-2</v>
      </c>
    </row>
    <row r="4278" spans="1:22">
      <c r="A4278" t="str">
        <f>_xlfn.XLOOKUP(D4278,BN:BN,BO:BO)</f>
        <v>México</v>
      </c>
      <c r="B4278" t="s">
        <v>25</v>
      </c>
      <c r="C4278">
        <v>693</v>
      </c>
      <c r="D4278" t="str">
        <f>_xlfn.XLOOKUP(C4278,BH:BH,BI:BI)</f>
        <v>VivianaS</v>
      </c>
      <c r="E4278">
        <v>30988</v>
      </c>
      <c r="F4278" t="s">
        <v>4649</v>
      </c>
      <c r="G4278" s="63">
        <v>45918</v>
      </c>
      <c r="H4278" s="63">
        <v>45922</v>
      </c>
      <c r="I4278" t="s">
        <v>376</v>
      </c>
      <c r="J4278" t="str">
        <f>_xlfn.XLOOKUP(I4278,AS:AS,AU:AU)</f>
        <v>Hotel</v>
      </c>
      <c r="K4278" t="s">
        <v>27</v>
      </c>
      <c r="L4278">
        <v>6460</v>
      </c>
      <c r="M4278">
        <f>L4278*_xlfn.XLOOKUP(K4278,AM:AM,AN:AN)</f>
        <v>6460</v>
      </c>
      <c r="N4278">
        <f>L4278*_xlfn.XLOOKUP(K4278,AM:AM,AO:AO)</f>
        <v>7493.5999999999995</v>
      </c>
      <c r="O4278">
        <v>638</v>
      </c>
      <c r="P4278">
        <f>O4278*_xlfn.XLOOKUP(K4278,AM:AM,AN:AN)</f>
        <v>638</v>
      </c>
      <c r="Q4278">
        <f>O4278*_xlfn.XLOOKUP(K4278,AM:AM,AO:AO)</f>
        <v>740.07999999999993</v>
      </c>
      <c r="R4278" t="str">
        <f>_xlfn.XLOOKUP(E4278,AF:AF,AG:AG)</f>
        <v>SIX SENSES ROME</v>
      </c>
      <c r="S4278" t="str">
        <f>_xlfn.XLOOKUP(E4278,AF:AF,AI:AI)</f>
        <v>Italy</v>
      </c>
      <c r="T4278">
        <f>WEEKNUM(G4278)</f>
        <v>38</v>
      </c>
      <c r="U4278">
        <f>YEAR(G4278)</f>
        <v>2025</v>
      </c>
      <c r="V4278" s="117">
        <f>IFERROR(Q4278/N4278,"0")</f>
        <v>9.876160990712074E-2</v>
      </c>
    </row>
    <row r="4279" spans="1:22">
      <c r="A4279" t="str">
        <f>_xlfn.XLOOKUP(D4279,BN:BN,BO:BO)</f>
        <v>México</v>
      </c>
      <c r="B4279" t="s">
        <v>25</v>
      </c>
      <c r="C4279">
        <v>694</v>
      </c>
      <c r="D4279" t="str">
        <f>_xlfn.XLOOKUP(C4279,BH:BH,BI:BI)</f>
        <v>VivianaS</v>
      </c>
      <c r="E4279">
        <v>23527</v>
      </c>
      <c r="F4279" t="s">
        <v>4650</v>
      </c>
      <c r="G4279" s="63">
        <v>45908</v>
      </c>
      <c r="H4279" s="63">
        <v>45910</v>
      </c>
      <c r="I4279" t="s">
        <v>376</v>
      </c>
      <c r="J4279" t="str">
        <f>_xlfn.XLOOKUP(I4279,AS:AS,AU:AU)</f>
        <v>Hotel</v>
      </c>
      <c r="K4279" t="s">
        <v>27</v>
      </c>
      <c r="L4279">
        <v>4070</v>
      </c>
      <c r="M4279">
        <f>L4279*_xlfn.XLOOKUP(K4279,AM:AM,AN:AN)</f>
        <v>4070</v>
      </c>
      <c r="N4279">
        <f>L4279*_xlfn.XLOOKUP(K4279,AM:AM,AO:AO)</f>
        <v>4721.2</v>
      </c>
      <c r="O4279">
        <v>667.4</v>
      </c>
      <c r="P4279">
        <f>O4279*_xlfn.XLOOKUP(K4279,AM:AM,AN:AN)</f>
        <v>667.4</v>
      </c>
      <c r="Q4279">
        <f>O4279*_xlfn.XLOOKUP(K4279,AM:AM,AO:AO)</f>
        <v>774.18399999999997</v>
      </c>
      <c r="R4279" t="str">
        <f>_xlfn.XLOOKUP(E4279,AF:AF,AG:AG)</f>
        <v>PORTRAIT MILANO HOTEL LUNGARNO COLLECTION</v>
      </c>
      <c r="S4279" t="str">
        <f>_xlfn.XLOOKUP(E4279,AF:AF,AI:AI)</f>
        <v>Italy</v>
      </c>
      <c r="T4279">
        <f>WEEKNUM(G4279)</f>
        <v>37</v>
      </c>
      <c r="U4279">
        <f>YEAR(G4279)</f>
        <v>2025</v>
      </c>
      <c r="V4279" s="117">
        <f>IFERROR(Q4279/N4279,"0")</f>
        <v>0.16398034398034397</v>
      </c>
    </row>
    <row r="4280" spans="1:22">
      <c r="A4280" t="str">
        <f>_xlfn.XLOOKUP(D4280,BN:BN,BO:BO)</f>
        <v>México</v>
      </c>
      <c r="B4280" t="s">
        <v>25</v>
      </c>
      <c r="C4280">
        <v>694</v>
      </c>
      <c r="D4280" t="str">
        <f>_xlfn.XLOOKUP(C4280,BH:BH,BI:BI)</f>
        <v>VivianaS</v>
      </c>
      <c r="E4280">
        <v>27965</v>
      </c>
      <c r="F4280" t="s">
        <v>4651</v>
      </c>
      <c r="G4280" s="63">
        <v>45907</v>
      </c>
      <c r="H4280" s="63">
        <v>45908</v>
      </c>
      <c r="I4280" t="s">
        <v>376</v>
      </c>
      <c r="J4280" t="str">
        <f>_xlfn.XLOOKUP(I4280,AS:AS,AU:AU)</f>
        <v>Hotel</v>
      </c>
      <c r="K4280" t="s">
        <v>27</v>
      </c>
      <c r="L4280">
        <v>2750</v>
      </c>
      <c r="M4280">
        <f>L4280*_xlfn.XLOOKUP(K4280,AM:AM,AN:AN)</f>
        <v>2750</v>
      </c>
      <c r="N4280">
        <f>L4280*_xlfn.XLOOKUP(K4280,AM:AM,AO:AO)</f>
        <v>3190</v>
      </c>
      <c r="O4280">
        <v>282</v>
      </c>
      <c r="P4280">
        <f>O4280*_xlfn.XLOOKUP(K4280,AM:AM,AN:AN)</f>
        <v>282</v>
      </c>
      <c r="Q4280">
        <f>O4280*_xlfn.XLOOKUP(K4280,AM:AM,AO:AO)</f>
        <v>327.12</v>
      </c>
      <c r="R4280" t="str">
        <f>_xlfn.XLOOKUP(E4280,AF:AF,AG:AG)</f>
        <v>AMAN VENICE</v>
      </c>
      <c r="S4280" t="str">
        <f>_xlfn.XLOOKUP(E4280,AF:AF,AI:AI)</f>
        <v>Italy</v>
      </c>
      <c r="T4280">
        <f>WEEKNUM(G4280)</f>
        <v>37</v>
      </c>
      <c r="U4280">
        <f>YEAR(G4280)</f>
        <v>2025</v>
      </c>
      <c r="V4280" s="117">
        <f>IFERROR(Q4280/N4280,"0")</f>
        <v>0.10254545454545455</v>
      </c>
    </row>
    <row r="4281" spans="1:22">
      <c r="A4281" t="str">
        <f>_xlfn.XLOOKUP(D4281,BN:BN,BO:BO)</f>
        <v>México</v>
      </c>
      <c r="B4281" t="s">
        <v>25</v>
      </c>
      <c r="C4281">
        <v>694</v>
      </c>
      <c r="D4281" t="str">
        <f>_xlfn.XLOOKUP(C4281,BH:BH,BI:BI)</f>
        <v>VivianaS</v>
      </c>
      <c r="E4281">
        <v>25780</v>
      </c>
      <c r="F4281" t="s">
        <v>2208</v>
      </c>
      <c r="G4281" s="63">
        <v>45908</v>
      </c>
      <c r="H4281" s="63">
        <v>45908</v>
      </c>
      <c r="I4281" t="s">
        <v>425</v>
      </c>
      <c r="J4281" t="str">
        <f>_xlfn.XLOOKUP(I4281,AS:AS,AU:AU)</f>
        <v>Traslados</v>
      </c>
      <c r="K4281" t="s">
        <v>27</v>
      </c>
      <c r="L4281">
        <v>155</v>
      </c>
      <c r="M4281">
        <f>L4281*_xlfn.XLOOKUP(K4281,AM:AM,AN:AN)</f>
        <v>155</v>
      </c>
      <c r="N4281">
        <f>L4281*_xlfn.XLOOKUP(K4281,AM:AM,AO:AO)</f>
        <v>179.79999999999998</v>
      </c>
      <c r="O4281">
        <v>23.25</v>
      </c>
      <c r="P4281">
        <f>O4281*_xlfn.XLOOKUP(K4281,AM:AM,AN:AN)</f>
        <v>23.25</v>
      </c>
      <c r="Q4281">
        <f>O4281*_xlfn.XLOOKUP(K4281,AM:AM,AO:AO)</f>
        <v>26.97</v>
      </c>
      <c r="R4281" t="str">
        <f>_xlfn.XLOOKUP(E4281,AF:AF,AG:AG)</f>
        <v>ROLZO</v>
      </c>
      <c r="S4281" t="str">
        <f>_xlfn.XLOOKUP(E4281,AF:AF,AI:AI)</f>
        <v>United Kingdom</v>
      </c>
      <c r="T4281">
        <f>WEEKNUM(G4281)</f>
        <v>37</v>
      </c>
      <c r="U4281">
        <f>YEAR(G4281)</f>
        <v>2025</v>
      </c>
      <c r="V4281" s="117">
        <f>IFERROR(Q4281/N4281,"0")</f>
        <v>0.15</v>
      </c>
    </row>
    <row r="4282" spans="1:22">
      <c r="A4282" t="str">
        <f>_xlfn.XLOOKUP(D4282,BN:BN,BO:BO)</f>
        <v>México</v>
      </c>
      <c r="B4282" t="s">
        <v>25</v>
      </c>
      <c r="C4282">
        <v>695</v>
      </c>
      <c r="D4282" t="str">
        <f>_xlfn.XLOOKUP(C4282,BH:BH,BI:BI)</f>
        <v>IsraelB</v>
      </c>
      <c r="E4282">
        <v>28934</v>
      </c>
      <c r="F4282" t="s">
        <v>4652</v>
      </c>
      <c r="G4282" s="63">
        <v>45937</v>
      </c>
      <c r="H4282" s="63" t="s">
        <v>218</v>
      </c>
      <c r="I4282" t="s">
        <v>366</v>
      </c>
      <c r="J4282" t="str">
        <f>_xlfn.XLOOKUP(I4282,AS:AS,AU:AU)</f>
        <v>Vuelos</v>
      </c>
      <c r="K4282" t="s">
        <v>33</v>
      </c>
      <c r="L4282">
        <v>68.48</v>
      </c>
      <c r="M4282">
        <f>L4282*_xlfn.XLOOKUP(K4282,AM:AM,AN:AN)</f>
        <v>58.892800000000001</v>
      </c>
      <c r="N4282">
        <f>L4282*_xlfn.XLOOKUP(K4282,AM:AM,AO:AO)</f>
        <v>68.48</v>
      </c>
      <c r="O4282">
        <v>0</v>
      </c>
      <c r="P4282">
        <f>O4282*_xlfn.XLOOKUP(K4282,AM:AM,AN:AN)</f>
        <v>0</v>
      </c>
      <c r="Q4282">
        <f>O4282*_xlfn.XLOOKUP(K4282,AM:AM,AO:AO)</f>
        <v>0</v>
      </c>
      <c r="R4282" t="str">
        <f>_xlfn.XLOOKUP(E4282,AF:AF,AG:AG)</f>
        <v>F1S USA</v>
      </c>
      <c r="S4282" t="str">
        <f>_xlfn.XLOOKUP(E4282,AF:AF,AI:AI)</f>
        <v>United States</v>
      </c>
      <c r="T4282">
        <f>WEEKNUM(G4282)</f>
        <v>41</v>
      </c>
      <c r="U4282">
        <f>YEAR(G4282)</f>
        <v>2025</v>
      </c>
      <c r="V4282" s="117">
        <f>IFERROR(Q4282/N4282,"0")</f>
        <v>0</v>
      </c>
    </row>
    <row r="4283" spans="1:22">
      <c r="A4283" t="str">
        <f>_xlfn.XLOOKUP(D4283,BN:BN,BO:BO)</f>
        <v>México</v>
      </c>
      <c r="B4283" t="s">
        <v>25</v>
      </c>
      <c r="C4283">
        <v>695</v>
      </c>
      <c r="D4283" t="str">
        <f>_xlfn.XLOOKUP(C4283,BH:BH,BI:BI)</f>
        <v>IsraelB</v>
      </c>
      <c r="E4283">
        <v>28934</v>
      </c>
      <c r="F4283" t="s">
        <v>4653</v>
      </c>
      <c r="G4283" s="63">
        <v>45937</v>
      </c>
      <c r="H4283" s="63" t="s">
        <v>218</v>
      </c>
      <c r="I4283" t="s">
        <v>366</v>
      </c>
      <c r="J4283" t="str">
        <f>_xlfn.XLOOKUP(I4283,AS:AS,AU:AU)</f>
        <v>Vuelos</v>
      </c>
      <c r="K4283" t="s">
        <v>33</v>
      </c>
      <c r="L4283">
        <v>68.48</v>
      </c>
      <c r="M4283">
        <f>L4283*_xlfn.XLOOKUP(K4283,AM:AM,AN:AN)</f>
        <v>58.892800000000001</v>
      </c>
      <c r="N4283">
        <f>L4283*_xlfn.XLOOKUP(K4283,AM:AM,AO:AO)</f>
        <v>68.48</v>
      </c>
      <c r="O4283">
        <v>0</v>
      </c>
      <c r="P4283">
        <f>O4283*_xlfn.XLOOKUP(K4283,AM:AM,AN:AN)</f>
        <v>0</v>
      </c>
      <c r="Q4283">
        <f>O4283*_xlfn.XLOOKUP(K4283,AM:AM,AO:AO)</f>
        <v>0</v>
      </c>
      <c r="R4283" t="str">
        <f>_xlfn.XLOOKUP(E4283,AF:AF,AG:AG)</f>
        <v>F1S USA</v>
      </c>
      <c r="S4283" t="str">
        <f>_xlfn.XLOOKUP(E4283,AF:AF,AI:AI)</f>
        <v>United States</v>
      </c>
      <c r="T4283">
        <f>WEEKNUM(G4283)</f>
        <v>41</v>
      </c>
      <c r="U4283">
        <f>YEAR(G4283)</f>
        <v>2025</v>
      </c>
      <c r="V4283" s="117">
        <f>IFERROR(Q4283/N4283,"0")</f>
        <v>0</v>
      </c>
    </row>
    <row r="4284" spans="1:22">
      <c r="A4284" t="str">
        <f>_xlfn.XLOOKUP(D4284,BN:BN,BO:BO)</f>
        <v>México</v>
      </c>
      <c r="B4284" t="s">
        <v>25</v>
      </c>
      <c r="C4284">
        <v>695</v>
      </c>
      <c r="D4284" t="str">
        <f>_xlfn.XLOOKUP(C4284,BH:BH,BI:BI)</f>
        <v>IsraelB</v>
      </c>
      <c r="E4284">
        <v>28934</v>
      </c>
      <c r="F4284" t="s">
        <v>4654</v>
      </c>
      <c r="G4284" s="63">
        <v>45937</v>
      </c>
      <c r="H4284" s="63" t="s">
        <v>218</v>
      </c>
      <c r="I4284" t="s">
        <v>366</v>
      </c>
      <c r="J4284" t="str">
        <f>_xlfn.XLOOKUP(I4284,AS:AS,AU:AU)</f>
        <v>Vuelos</v>
      </c>
      <c r="K4284" t="s">
        <v>33</v>
      </c>
      <c r="L4284">
        <v>6295.11</v>
      </c>
      <c r="M4284">
        <f>L4284*_xlfn.XLOOKUP(K4284,AM:AM,AN:AN)</f>
        <v>5413.7945999999993</v>
      </c>
      <c r="N4284">
        <f>L4284*_xlfn.XLOOKUP(K4284,AM:AM,AO:AO)</f>
        <v>6295.11</v>
      </c>
      <c r="O4284">
        <v>548.29999999999995</v>
      </c>
      <c r="P4284">
        <f>O4284*_xlfn.XLOOKUP(K4284,AM:AM,AN:AN)</f>
        <v>471.53799999999995</v>
      </c>
      <c r="Q4284">
        <f>O4284*_xlfn.XLOOKUP(K4284,AM:AM,AO:AO)</f>
        <v>548.29999999999995</v>
      </c>
      <c r="R4284" t="str">
        <f>_xlfn.XLOOKUP(E4284,AF:AF,AG:AG)</f>
        <v>F1S USA</v>
      </c>
      <c r="S4284" t="str">
        <f>_xlfn.XLOOKUP(E4284,AF:AF,AI:AI)</f>
        <v>United States</v>
      </c>
      <c r="T4284">
        <f>WEEKNUM(G4284)</f>
        <v>41</v>
      </c>
      <c r="U4284">
        <f>YEAR(G4284)</f>
        <v>2025</v>
      </c>
      <c r="V4284" s="117">
        <f>IFERROR(Q4284/N4284,"0")</f>
        <v>8.70993517190327E-2</v>
      </c>
    </row>
    <row r="4285" spans="1:22">
      <c r="A4285" t="str">
        <f>_xlfn.XLOOKUP(D4285,BN:BN,BO:BO)</f>
        <v>México</v>
      </c>
      <c r="B4285" t="s">
        <v>25</v>
      </c>
      <c r="C4285">
        <v>695</v>
      </c>
      <c r="D4285" t="str">
        <f>_xlfn.XLOOKUP(C4285,BH:BH,BI:BI)</f>
        <v>IsraelB</v>
      </c>
      <c r="E4285">
        <v>28934</v>
      </c>
      <c r="F4285" t="s">
        <v>4655</v>
      </c>
      <c r="G4285" s="63">
        <v>45937</v>
      </c>
      <c r="H4285" s="63" t="s">
        <v>218</v>
      </c>
      <c r="I4285" t="s">
        <v>366</v>
      </c>
      <c r="J4285" t="str">
        <f>_xlfn.XLOOKUP(I4285,AS:AS,AU:AU)</f>
        <v>Vuelos</v>
      </c>
      <c r="K4285" t="s">
        <v>33</v>
      </c>
      <c r="L4285">
        <v>6295.11</v>
      </c>
      <c r="M4285">
        <f>L4285*_xlfn.XLOOKUP(K4285,AM:AM,AN:AN)</f>
        <v>5413.7945999999993</v>
      </c>
      <c r="N4285">
        <f>L4285*_xlfn.XLOOKUP(K4285,AM:AM,AO:AO)</f>
        <v>6295.11</v>
      </c>
      <c r="O4285">
        <v>548.29999999999995</v>
      </c>
      <c r="P4285">
        <f>O4285*_xlfn.XLOOKUP(K4285,AM:AM,AN:AN)</f>
        <v>471.53799999999995</v>
      </c>
      <c r="Q4285">
        <f>O4285*_xlfn.XLOOKUP(K4285,AM:AM,AO:AO)</f>
        <v>548.29999999999995</v>
      </c>
      <c r="R4285" t="str">
        <f>_xlfn.XLOOKUP(E4285,AF:AF,AG:AG)</f>
        <v>F1S USA</v>
      </c>
      <c r="S4285" t="str">
        <f>_xlfn.XLOOKUP(E4285,AF:AF,AI:AI)</f>
        <v>United States</v>
      </c>
      <c r="T4285">
        <f>WEEKNUM(G4285)</f>
        <v>41</v>
      </c>
      <c r="U4285">
        <f>YEAR(G4285)</f>
        <v>2025</v>
      </c>
      <c r="V4285" s="117">
        <f>IFERROR(Q4285/N4285,"0")</f>
        <v>8.70993517190327E-2</v>
      </c>
    </row>
    <row r="4286" spans="1:22">
      <c r="A4286" t="str">
        <f>_xlfn.XLOOKUP(D4286,BN:BN,BO:BO)</f>
        <v>México</v>
      </c>
      <c r="B4286" t="s">
        <v>25</v>
      </c>
      <c r="C4286">
        <v>695</v>
      </c>
      <c r="D4286" t="str">
        <f>_xlfn.XLOOKUP(C4286,BH:BH,BI:BI)</f>
        <v>IsraelB</v>
      </c>
      <c r="E4286">
        <v>28934</v>
      </c>
      <c r="F4286" t="s">
        <v>4656</v>
      </c>
      <c r="G4286" s="63">
        <v>45942</v>
      </c>
      <c r="H4286" s="63" t="s">
        <v>218</v>
      </c>
      <c r="I4286" t="s">
        <v>366</v>
      </c>
      <c r="J4286" t="str">
        <f>_xlfn.XLOOKUP(I4286,AS:AS,AU:AU)</f>
        <v>Vuelos</v>
      </c>
      <c r="K4286" t="s">
        <v>33</v>
      </c>
      <c r="L4286">
        <v>182.4</v>
      </c>
      <c r="M4286">
        <f>L4286*_xlfn.XLOOKUP(K4286,AM:AM,AN:AN)</f>
        <v>156.864</v>
      </c>
      <c r="N4286">
        <f>L4286*_xlfn.XLOOKUP(K4286,AM:AM,AO:AO)</f>
        <v>182.4</v>
      </c>
      <c r="O4286">
        <v>0</v>
      </c>
      <c r="P4286">
        <f>O4286*_xlfn.XLOOKUP(K4286,AM:AM,AN:AN)</f>
        <v>0</v>
      </c>
      <c r="Q4286">
        <f>O4286*_xlfn.XLOOKUP(K4286,AM:AM,AO:AO)</f>
        <v>0</v>
      </c>
      <c r="R4286" t="str">
        <f>_xlfn.XLOOKUP(E4286,AF:AF,AG:AG)</f>
        <v>F1S USA</v>
      </c>
      <c r="S4286" t="str">
        <f>_xlfn.XLOOKUP(E4286,AF:AF,AI:AI)</f>
        <v>United States</v>
      </c>
      <c r="T4286">
        <f>WEEKNUM(G4286)</f>
        <v>42</v>
      </c>
      <c r="U4286">
        <f>YEAR(G4286)</f>
        <v>2025</v>
      </c>
      <c r="V4286" s="117">
        <f>IFERROR(Q4286/N4286,"0")</f>
        <v>0</v>
      </c>
    </row>
    <row r="4287" spans="1:22">
      <c r="A4287" t="str">
        <f>_xlfn.XLOOKUP(D4287,BN:BN,BO:BO)</f>
        <v>México</v>
      </c>
      <c r="B4287" t="s">
        <v>25</v>
      </c>
      <c r="C4287">
        <v>695</v>
      </c>
      <c r="D4287" t="str">
        <f>_xlfn.XLOOKUP(C4287,BH:BH,BI:BI)</f>
        <v>IsraelB</v>
      </c>
      <c r="E4287">
        <v>28934</v>
      </c>
      <c r="F4287" t="s">
        <v>4657</v>
      </c>
      <c r="G4287" s="63">
        <v>45942</v>
      </c>
      <c r="H4287" s="63" t="s">
        <v>218</v>
      </c>
      <c r="I4287" t="s">
        <v>366</v>
      </c>
      <c r="J4287" t="str">
        <f>_xlfn.XLOOKUP(I4287,AS:AS,AU:AU)</f>
        <v>Vuelos</v>
      </c>
      <c r="K4287" t="s">
        <v>33</v>
      </c>
      <c r="L4287">
        <v>182.4</v>
      </c>
      <c r="M4287">
        <f>L4287*_xlfn.XLOOKUP(K4287,AM:AM,AN:AN)</f>
        <v>156.864</v>
      </c>
      <c r="N4287">
        <f>L4287*_xlfn.XLOOKUP(K4287,AM:AM,AO:AO)</f>
        <v>182.4</v>
      </c>
      <c r="O4287">
        <v>0</v>
      </c>
      <c r="P4287">
        <f>O4287*_xlfn.XLOOKUP(K4287,AM:AM,AN:AN)</f>
        <v>0</v>
      </c>
      <c r="Q4287">
        <f>O4287*_xlfn.XLOOKUP(K4287,AM:AM,AO:AO)</f>
        <v>0</v>
      </c>
      <c r="R4287" t="str">
        <f>_xlfn.XLOOKUP(E4287,AF:AF,AG:AG)</f>
        <v>F1S USA</v>
      </c>
      <c r="S4287" t="str">
        <f>_xlfn.XLOOKUP(E4287,AF:AF,AI:AI)</f>
        <v>United States</v>
      </c>
      <c r="T4287">
        <f>WEEKNUM(G4287)</f>
        <v>42</v>
      </c>
      <c r="U4287">
        <f>YEAR(G4287)</f>
        <v>2025</v>
      </c>
      <c r="V4287" s="117">
        <f>IFERROR(Q4287/N4287,"0")</f>
        <v>0</v>
      </c>
    </row>
    <row r="4288" spans="1:22">
      <c r="A4288" t="str">
        <f>_xlfn.XLOOKUP(D4288,BN:BN,BO:BO)</f>
        <v>México</v>
      </c>
      <c r="B4288" t="s">
        <v>25</v>
      </c>
      <c r="C4288">
        <v>695</v>
      </c>
      <c r="D4288" t="str">
        <f>_xlfn.XLOOKUP(C4288,BH:BH,BI:BI)</f>
        <v>IsraelB</v>
      </c>
      <c r="E4288">
        <v>0</v>
      </c>
      <c r="F4288" t="s">
        <v>4658</v>
      </c>
      <c r="G4288" s="63" t="s">
        <v>218</v>
      </c>
      <c r="H4288" s="63" t="s">
        <v>218</v>
      </c>
      <c r="I4288" t="s">
        <v>396</v>
      </c>
      <c r="J4288" t="str">
        <f>_xlfn.XLOOKUP(I4288,AS:AS,AU:AU)</f>
        <v>Honorarios</v>
      </c>
      <c r="K4288" t="s">
        <v>33</v>
      </c>
      <c r="L4288">
        <v>70</v>
      </c>
      <c r="M4288">
        <f>L4288*_xlfn.XLOOKUP(K4288,AM:AM,AN:AN)</f>
        <v>60.199999999999996</v>
      </c>
      <c r="N4288">
        <f>L4288*_xlfn.XLOOKUP(K4288,AM:AM,AO:AO)</f>
        <v>70</v>
      </c>
      <c r="O4288">
        <v>70</v>
      </c>
      <c r="P4288">
        <f>O4288*_xlfn.XLOOKUP(K4288,AM:AM,AN:AN)</f>
        <v>60.199999999999996</v>
      </c>
      <c r="Q4288">
        <f>O4288*_xlfn.XLOOKUP(K4288,AM:AM,AO:AO)</f>
        <v>70</v>
      </c>
      <c r="R4288" t="str">
        <f>_xlfn.XLOOKUP(E4288,AF:AF,AG:AG)</f>
        <v>FEES</v>
      </c>
      <c r="S4288">
        <f>_xlfn.XLOOKUP(E4288,AF:AF,AI:AI)</f>
        <v>0</v>
      </c>
      <c r="T4288" t="e">
        <f>WEEKNUM(G4288)</f>
        <v>#VALUE!</v>
      </c>
      <c r="U4288" t="e">
        <f>YEAR(G4288)</f>
        <v>#VALUE!</v>
      </c>
      <c r="V4288" s="117">
        <f>IFERROR(Q4288/N4288,"0")</f>
        <v>1</v>
      </c>
    </row>
    <row r="4289" spans="1:22">
      <c r="A4289" t="str">
        <f>_xlfn.XLOOKUP(D4289,BN:BN,BO:BO)</f>
        <v>México</v>
      </c>
      <c r="B4289" t="s">
        <v>25</v>
      </c>
      <c r="C4289">
        <v>695</v>
      </c>
      <c r="D4289" t="str">
        <f>_xlfn.XLOOKUP(C4289,BH:BH,BI:BI)</f>
        <v>IsraelB</v>
      </c>
      <c r="E4289">
        <v>25188</v>
      </c>
      <c r="F4289" t="s">
        <v>4659</v>
      </c>
      <c r="G4289" s="63">
        <v>45939</v>
      </c>
      <c r="H4289" s="63">
        <v>45953</v>
      </c>
      <c r="I4289" t="s">
        <v>364</v>
      </c>
      <c r="J4289" t="str">
        <f>_xlfn.XLOOKUP(I4289,AS:AS,AU:AU)</f>
        <v>DMC</v>
      </c>
      <c r="K4289" t="s">
        <v>33</v>
      </c>
      <c r="L4289">
        <v>17403.63</v>
      </c>
      <c r="M4289">
        <f>L4289*_xlfn.XLOOKUP(K4289,AM:AM,AN:AN)</f>
        <v>14967.121800000001</v>
      </c>
      <c r="N4289">
        <f>L4289*_xlfn.XLOOKUP(K4289,AM:AM,AO:AO)</f>
        <v>17403.63</v>
      </c>
      <c r="O4289">
        <v>3412.11</v>
      </c>
      <c r="P4289">
        <f>O4289*_xlfn.XLOOKUP(K4289,AM:AM,AN:AN)</f>
        <v>2934.4146000000001</v>
      </c>
      <c r="Q4289">
        <f>O4289*_xlfn.XLOOKUP(K4289,AM:AM,AO:AO)</f>
        <v>3412.11</v>
      </c>
      <c r="R4289" t="str">
        <f>_xlfn.XLOOKUP(E4289,AF:AF,AG:AG)</f>
        <v>TRAILS OF INDOCHINA</v>
      </c>
      <c r="S4289" t="str">
        <f>_xlfn.XLOOKUP(E4289,AF:AF,AI:AI)</f>
        <v>Vietnam</v>
      </c>
      <c r="T4289">
        <f>WEEKNUM(G4289)</f>
        <v>41</v>
      </c>
      <c r="U4289">
        <f>YEAR(G4289)</f>
        <v>2025</v>
      </c>
      <c r="V4289" s="117">
        <f>IFERROR(Q4289/N4289,"0")</f>
        <v>0.19605737423744357</v>
      </c>
    </row>
    <row r="4290" spans="1:22">
      <c r="A4290" t="str">
        <f>_xlfn.XLOOKUP(D4290,BN:BN,BO:BO)</f>
        <v>México</v>
      </c>
      <c r="B4290" t="s">
        <v>25</v>
      </c>
      <c r="C4290">
        <v>695</v>
      </c>
      <c r="D4290" t="str">
        <f>_xlfn.XLOOKUP(C4290,BH:BH,BI:BI)</f>
        <v>IsraelB</v>
      </c>
      <c r="E4290">
        <v>26070</v>
      </c>
      <c r="F4290" t="s">
        <v>4660</v>
      </c>
      <c r="G4290" s="63">
        <v>45939</v>
      </c>
      <c r="H4290" s="63">
        <v>45942</v>
      </c>
      <c r="I4290" t="s">
        <v>376</v>
      </c>
      <c r="J4290" t="str">
        <f>_xlfn.XLOOKUP(I4290,AS:AS,AU:AU)</f>
        <v>Hotel</v>
      </c>
      <c r="K4290" t="s">
        <v>33</v>
      </c>
      <c r="L4290">
        <v>3177</v>
      </c>
      <c r="M4290">
        <f>L4290*_xlfn.XLOOKUP(K4290,AM:AM,AN:AN)</f>
        <v>2732.22</v>
      </c>
      <c r="N4290">
        <f>L4290*_xlfn.XLOOKUP(K4290,AM:AM,AO:AO)</f>
        <v>3177</v>
      </c>
      <c r="O4290">
        <v>453.57</v>
      </c>
      <c r="P4290">
        <f>O4290*_xlfn.XLOOKUP(K4290,AM:AM,AN:AN)</f>
        <v>390.0702</v>
      </c>
      <c r="Q4290">
        <f>O4290*_xlfn.XLOOKUP(K4290,AM:AM,AO:AO)</f>
        <v>453.57</v>
      </c>
      <c r="R4290" t="str">
        <f>_xlfn.XLOOKUP(E4290,AF:AF,AG:AG)</f>
        <v>FOUR SEASONS HOTEL SEOUL</v>
      </c>
      <c r="S4290" t="str">
        <f>_xlfn.XLOOKUP(E4290,AF:AF,AI:AI)</f>
        <v>South Korea</v>
      </c>
      <c r="T4290">
        <f>WEEKNUM(G4290)</f>
        <v>41</v>
      </c>
      <c r="U4290">
        <f>YEAR(G4290)</f>
        <v>2025</v>
      </c>
      <c r="V4290" s="117">
        <f>IFERROR(Q4290/N4290,"0")</f>
        <v>0.14276676109537298</v>
      </c>
    </row>
    <row r="4291" spans="1:22">
      <c r="A4291" t="str">
        <f>_xlfn.XLOOKUP(D4291,BN:BN,BO:BO)</f>
        <v>México</v>
      </c>
      <c r="B4291" t="s">
        <v>25</v>
      </c>
      <c r="C4291">
        <v>695</v>
      </c>
      <c r="D4291" t="str">
        <f>_xlfn.XLOOKUP(C4291,BH:BH,BI:BI)</f>
        <v>IsraelB</v>
      </c>
      <c r="E4291">
        <v>31586</v>
      </c>
      <c r="F4291" t="s">
        <v>4661</v>
      </c>
      <c r="G4291" s="63">
        <v>45942</v>
      </c>
      <c r="H4291" s="63">
        <v>45944</v>
      </c>
      <c r="I4291" t="s">
        <v>376</v>
      </c>
      <c r="J4291" t="str">
        <f>_xlfn.XLOOKUP(I4291,AS:AS,AU:AU)</f>
        <v>Hotel</v>
      </c>
      <c r="K4291" t="s">
        <v>33</v>
      </c>
      <c r="L4291">
        <v>1975.66</v>
      </c>
      <c r="M4291">
        <f>L4291*_xlfn.XLOOKUP(K4291,AM:AM,AN:AN)</f>
        <v>1699.0676000000001</v>
      </c>
      <c r="N4291">
        <f>L4291*_xlfn.XLOOKUP(K4291,AM:AM,AO:AO)</f>
        <v>1975.66</v>
      </c>
      <c r="O4291">
        <v>144.94</v>
      </c>
      <c r="P4291">
        <f>O4291*_xlfn.XLOOKUP(K4291,AM:AM,AN:AN)</f>
        <v>124.6484</v>
      </c>
      <c r="Q4291">
        <f>O4291*_xlfn.XLOOKUP(K4291,AM:AM,AO:AO)</f>
        <v>144.94</v>
      </c>
      <c r="R4291" t="str">
        <f>_xlfn.XLOOKUP(E4291,AF:AF,AG:AG)</f>
        <v>CONRAD OSAKA</v>
      </c>
      <c r="S4291" t="str">
        <f>_xlfn.XLOOKUP(E4291,AF:AF,AI:AI)</f>
        <v>Japan</v>
      </c>
      <c r="T4291">
        <f>WEEKNUM(G4291)</f>
        <v>42</v>
      </c>
      <c r="U4291">
        <f>YEAR(G4291)</f>
        <v>2025</v>
      </c>
      <c r="V4291" s="117">
        <f>IFERROR(Q4291/N4291,"0")</f>
        <v>7.3362825587398636E-2</v>
      </c>
    </row>
    <row r="4292" spans="1:22">
      <c r="A4292" t="str">
        <f>_xlfn.XLOOKUP(D4292,BN:BN,BO:BO)</f>
        <v>México</v>
      </c>
      <c r="B4292" t="s">
        <v>25</v>
      </c>
      <c r="C4292">
        <v>695</v>
      </c>
      <c r="D4292" t="str">
        <f>_xlfn.XLOOKUP(C4292,BH:BH,BI:BI)</f>
        <v>IsraelB</v>
      </c>
      <c r="E4292">
        <v>31587</v>
      </c>
      <c r="F4292" t="s">
        <v>4662</v>
      </c>
      <c r="G4292" s="63">
        <v>45944</v>
      </c>
      <c r="H4292" s="63">
        <v>45947</v>
      </c>
      <c r="I4292" t="s">
        <v>376</v>
      </c>
      <c r="J4292" t="str">
        <f>_xlfn.XLOOKUP(I4292,AS:AS,AU:AU)</f>
        <v>Hotel</v>
      </c>
      <c r="K4292" t="s">
        <v>33</v>
      </c>
      <c r="L4292">
        <v>2296.59</v>
      </c>
      <c r="M4292">
        <f>L4292*_xlfn.XLOOKUP(K4292,AM:AM,AN:AN)</f>
        <v>1975.0674000000001</v>
      </c>
      <c r="N4292">
        <f>L4292*_xlfn.XLOOKUP(K4292,AM:AM,AO:AO)</f>
        <v>2296.59</v>
      </c>
      <c r="O4292">
        <v>152.84</v>
      </c>
      <c r="P4292">
        <f>O4292*_xlfn.XLOOKUP(K4292,AM:AM,AN:AN)</f>
        <v>131.44239999999999</v>
      </c>
      <c r="Q4292">
        <f>O4292*_xlfn.XLOOKUP(K4292,AM:AM,AO:AO)</f>
        <v>152.84</v>
      </c>
      <c r="R4292" t="str">
        <f>_xlfn.XLOOKUP(E4292,AF:AF,AG:AG)</f>
        <v>THE THOUSAND KYOTO</v>
      </c>
      <c r="S4292" t="str">
        <f>_xlfn.XLOOKUP(E4292,AF:AF,AI:AI)</f>
        <v>Japan</v>
      </c>
      <c r="T4292">
        <f>WEEKNUM(G4292)</f>
        <v>42</v>
      </c>
      <c r="U4292">
        <f>YEAR(G4292)</f>
        <v>2025</v>
      </c>
      <c r="V4292" s="117">
        <f>IFERROR(Q4292/N4292,"0")</f>
        <v>6.6550842771239099E-2</v>
      </c>
    </row>
    <row r="4293" spans="1:22">
      <c r="A4293" t="str">
        <f>_xlfn.XLOOKUP(D4293,BN:BN,BO:BO)</f>
        <v>México</v>
      </c>
      <c r="B4293" t="s">
        <v>25</v>
      </c>
      <c r="C4293">
        <v>695</v>
      </c>
      <c r="D4293" t="str">
        <f>_xlfn.XLOOKUP(C4293,BH:BH,BI:BI)</f>
        <v>IsraelB</v>
      </c>
      <c r="E4293">
        <v>27931</v>
      </c>
      <c r="F4293" t="s">
        <v>4663</v>
      </c>
      <c r="G4293" s="63">
        <v>45937</v>
      </c>
      <c r="H4293" s="63">
        <v>45953</v>
      </c>
      <c r="I4293" t="s">
        <v>376</v>
      </c>
      <c r="J4293" t="str">
        <f>_xlfn.XLOOKUP(I4293,AS:AS,AU:AU)</f>
        <v>Hotel</v>
      </c>
      <c r="K4293" t="s">
        <v>33</v>
      </c>
      <c r="L4293">
        <v>2232.65</v>
      </c>
      <c r="M4293">
        <f>L4293*_xlfn.XLOOKUP(K4293,AM:AM,AN:AN)</f>
        <v>1920.079</v>
      </c>
      <c r="N4293">
        <f>L4293*_xlfn.XLOOKUP(K4293,AM:AM,AO:AO)</f>
        <v>2232.65</v>
      </c>
      <c r="O4293">
        <v>0</v>
      </c>
      <c r="P4293">
        <f>O4293*_xlfn.XLOOKUP(K4293,AM:AM,AN:AN)</f>
        <v>0</v>
      </c>
      <c r="Q4293">
        <f>O4293*_xlfn.XLOOKUP(K4293,AM:AM,AO:AO)</f>
        <v>0</v>
      </c>
      <c r="R4293" t="str">
        <f>_xlfn.XLOOKUP(E4293,AF:AF,AG:AG)</f>
        <v>Bedsonline</v>
      </c>
      <c r="S4293" t="str">
        <f>_xlfn.XLOOKUP(E4293,AF:AF,AI:AI)</f>
        <v>Spain</v>
      </c>
      <c r="T4293">
        <f>WEEKNUM(G4293)</f>
        <v>41</v>
      </c>
      <c r="U4293">
        <f>YEAR(G4293)</f>
        <v>2025</v>
      </c>
      <c r="V4293" s="117">
        <f>IFERROR(Q4293/N4293,"0")</f>
        <v>0</v>
      </c>
    </row>
    <row r="4294" spans="1:22">
      <c r="A4294" t="str">
        <f>_xlfn.XLOOKUP(D4294,BN:BN,BO:BO)</f>
        <v>México</v>
      </c>
      <c r="B4294" t="s">
        <v>25</v>
      </c>
      <c r="C4294">
        <v>695</v>
      </c>
      <c r="D4294" t="str">
        <f>_xlfn.XLOOKUP(C4294,BH:BH,BI:BI)</f>
        <v>IsraelB</v>
      </c>
      <c r="E4294">
        <v>30859</v>
      </c>
      <c r="F4294" t="s">
        <v>4664</v>
      </c>
      <c r="G4294" s="63">
        <v>45949</v>
      </c>
      <c r="H4294" s="63">
        <v>45953</v>
      </c>
      <c r="I4294" t="s">
        <v>376</v>
      </c>
      <c r="J4294" t="str">
        <f>_xlfn.XLOOKUP(I4294,AS:AS,AU:AU)</f>
        <v>Hotel</v>
      </c>
      <c r="K4294" t="s">
        <v>33</v>
      </c>
      <c r="L4294">
        <v>6026.24</v>
      </c>
      <c r="M4294">
        <f>L4294*_xlfn.XLOOKUP(K4294,AM:AM,AN:AN)</f>
        <v>5182.5663999999997</v>
      </c>
      <c r="N4294">
        <f>L4294*_xlfn.XLOOKUP(K4294,AM:AM,AO:AO)</f>
        <v>6026.24</v>
      </c>
      <c r="O4294">
        <v>441.8</v>
      </c>
      <c r="P4294">
        <f>O4294*_xlfn.XLOOKUP(K4294,AM:AM,AN:AN)</f>
        <v>379.94799999999998</v>
      </c>
      <c r="Q4294">
        <f>O4294*_xlfn.XLOOKUP(K4294,AM:AM,AO:AO)</f>
        <v>441.8</v>
      </c>
      <c r="R4294" t="str">
        <f>_xlfn.XLOOKUP(E4294,AF:AF,AG:AG)</f>
        <v>THE TOKYO EDITION GINZA</v>
      </c>
      <c r="S4294" t="str">
        <f>_xlfn.XLOOKUP(E4294,AF:AF,AI:AI)</f>
        <v>Japan</v>
      </c>
      <c r="T4294">
        <f>WEEKNUM(G4294)</f>
        <v>43</v>
      </c>
      <c r="U4294">
        <f>YEAR(G4294)</f>
        <v>2025</v>
      </c>
      <c r="V4294" s="117">
        <f>IFERROR(Q4294/N4294,"0")</f>
        <v>7.3312712404418015E-2</v>
      </c>
    </row>
    <row r="4295" spans="1:22">
      <c r="A4295" t="str">
        <f>_xlfn.XLOOKUP(D4295,BN:BN,BO:BO)</f>
        <v>México</v>
      </c>
      <c r="B4295" t="s">
        <v>25</v>
      </c>
      <c r="C4295">
        <v>695</v>
      </c>
      <c r="D4295" t="str">
        <f>_xlfn.XLOOKUP(C4295,BH:BH,BI:BI)</f>
        <v>IsraelB</v>
      </c>
      <c r="E4295">
        <v>0</v>
      </c>
      <c r="F4295" t="s">
        <v>4665</v>
      </c>
      <c r="G4295" s="63">
        <v>45937</v>
      </c>
      <c r="H4295" s="63">
        <v>45953</v>
      </c>
      <c r="I4295" t="s">
        <v>396</v>
      </c>
      <c r="J4295" t="str">
        <f>_xlfn.XLOOKUP(I4295,AS:AS,AU:AU)</f>
        <v>Honorarios</v>
      </c>
      <c r="K4295" t="s">
        <v>33</v>
      </c>
      <c r="L4295">
        <v>549.51</v>
      </c>
      <c r="M4295">
        <f>L4295*_xlfn.XLOOKUP(K4295,AM:AM,AN:AN)</f>
        <v>472.57859999999999</v>
      </c>
      <c r="N4295">
        <f>L4295*_xlfn.XLOOKUP(K4295,AM:AM,AO:AO)</f>
        <v>549.51</v>
      </c>
      <c r="O4295">
        <v>549.51</v>
      </c>
      <c r="P4295">
        <f>O4295*_xlfn.XLOOKUP(K4295,AM:AM,AN:AN)</f>
        <v>472.57859999999999</v>
      </c>
      <c r="Q4295">
        <f>O4295*_xlfn.XLOOKUP(K4295,AM:AM,AO:AO)</f>
        <v>549.51</v>
      </c>
      <c r="R4295" t="str">
        <f>_xlfn.XLOOKUP(E4295,AF:AF,AG:AG)</f>
        <v>FEES</v>
      </c>
      <c r="S4295">
        <f>_xlfn.XLOOKUP(E4295,AF:AF,AI:AI)</f>
        <v>0</v>
      </c>
      <c r="T4295">
        <f>WEEKNUM(G4295)</f>
        <v>41</v>
      </c>
      <c r="U4295">
        <f>YEAR(G4295)</f>
        <v>2025</v>
      </c>
      <c r="V4295" s="117">
        <f>IFERROR(Q4295/N4295,"0")</f>
        <v>1</v>
      </c>
    </row>
    <row r="4296" spans="1:22">
      <c r="A4296" t="str">
        <f>_xlfn.XLOOKUP(D4296,BN:BN,BO:BO)</f>
        <v>México</v>
      </c>
      <c r="B4296" t="s">
        <v>25</v>
      </c>
      <c r="C4296">
        <v>695</v>
      </c>
      <c r="D4296" t="str">
        <f>_xlfn.XLOOKUP(C4296,BH:BH,BI:BI)</f>
        <v>IsraelB</v>
      </c>
      <c r="E4296">
        <v>29648</v>
      </c>
      <c r="F4296" t="s">
        <v>4666</v>
      </c>
      <c r="G4296" s="63">
        <v>45937</v>
      </c>
      <c r="H4296" s="63">
        <v>45953</v>
      </c>
      <c r="I4296" t="s">
        <v>456</v>
      </c>
      <c r="J4296" t="str">
        <f>_xlfn.XLOOKUP(I4296,AS:AS,AU:AU)</f>
        <v>Visados</v>
      </c>
      <c r="K4296" t="s">
        <v>33</v>
      </c>
      <c r="L4296">
        <v>14.72</v>
      </c>
      <c r="M4296">
        <f>L4296*_xlfn.XLOOKUP(K4296,AM:AM,AN:AN)</f>
        <v>12.6592</v>
      </c>
      <c r="N4296">
        <f>L4296*_xlfn.XLOOKUP(K4296,AM:AM,AO:AO)</f>
        <v>14.72</v>
      </c>
      <c r="O4296">
        <v>0</v>
      </c>
      <c r="P4296">
        <f>O4296*_xlfn.XLOOKUP(K4296,AM:AM,AN:AN)</f>
        <v>0</v>
      </c>
      <c r="Q4296">
        <f>O4296*_xlfn.XLOOKUP(K4296,AM:AM,AO:AO)</f>
        <v>0</v>
      </c>
      <c r="R4296" t="str">
        <f>_xlfn.XLOOKUP(E4296,AF:AF,AG:AG)</f>
        <v>K-eta Corea del Sur</v>
      </c>
      <c r="S4296" t="str">
        <f>_xlfn.XLOOKUP(E4296,AF:AF,AI:AI)</f>
        <v>South Korea</v>
      </c>
      <c r="T4296">
        <f>WEEKNUM(G4296)</f>
        <v>41</v>
      </c>
      <c r="U4296">
        <f>YEAR(G4296)</f>
        <v>2025</v>
      </c>
      <c r="V4296" s="117">
        <f>IFERROR(Q4296/N4296,"0")</f>
        <v>0</v>
      </c>
    </row>
    <row r="4297" spans="1:22">
      <c r="A4297" t="str">
        <f>_xlfn.XLOOKUP(D4297,BN:BN,BO:BO)</f>
        <v>México</v>
      </c>
      <c r="B4297" t="s">
        <v>25</v>
      </c>
      <c r="C4297">
        <v>695</v>
      </c>
      <c r="D4297" t="str">
        <f>_xlfn.XLOOKUP(C4297,BH:BH,BI:BI)</f>
        <v>IsraelB</v>
      </c>
      <c r="E4297">
        <v>0</v>
      </c>
      <c r="F4297" t="s">
        <v>4667</v>
      </c>
      <c r="G4297" s="63">
        <v>45937</v>
      </c>
      <c r="H4297" s="63">
        <v>45953</v>
      </c>
      <c r="I4297" t="s">
        <v>396</v>
      </c>
      <c r="J4297" t="str">
        <f>_xlfn.XLOOKUP(I4297,AS:AS,AU:AU)</f>
        <v>Honorarios</v>
      </c>
      <c r="K4297" t="s">
        <v>33</v>
      </c>
      <c r="L4297">
        <v>70</v>
      </c>
      <c r="M4297">
        <f>L4297*_xlfn.XLOOKUP(K4297,AM:AM,AN:AN)</f>
        <v>60.199999999999996</v>
      </c>
      <c r="N4297">
        <f>L4297*_xlfn.XLOOKUP(K4297,AM:AM,AO:AO)</f>
        <v>70</v>
      </c>
      <c r="O4297">
        <v>70</v>
      </c>
      <c r="P4297">
        <f>O4297*_xlfn.XLOOKUP(K4297,AM:AM,AN:AN)</f>
        <v>60.199999999999996</v>
      </c>
      <c r="Q4297">
        <f>O4297*_xlfn.XLOOKUP(K4297,AM:AM,AO:AO)</f>
        <v>70</v>
      </c>
      <c r="R4297" t="str">
        <f>_xlfn.XLOOKUP(E4297,AF:AF,AG:AG)</f>
        <v>FEES</v>
      </c>
      <c r="S4297">
        <f>_xlfn.XLOOKUP(E4297,AF:AF,AI:AI)</f>
        <v>0</v>
      </c>
      <c r="T4297">
        <f>WEEKNUM(G4297)</f>
        <v>41</v>
      </c>
      <c r="U4297">
        <f>YEAR(G4297)</f>
        <v>2025</v>
      </c>
      <c r="V4297" s="117">
        <f>IFERROR(Q4297/N4297,"0")</f>
        <v>1</v>
      </c>
    </row>
    <row r="4298" spans="1:22">
      <c r="A4298" t="str">
        <f>_xlfn.XLOOKUP(D4298,BN:BN,BO:BO)</f>
        <v>México</v>
      </c>
      <c r="B4298" t="s">
        <v>25</v>
      </c>
      <c r="C4298">
        <v>695</v>
      </c>
      <c r="D4298" t="str">
        <f>_xlfn.XLOOKUP(C4298,BH:BH,BI:BI)</f>
        <v>IsraelB</v>
      </c>
      <c r="E4298">
        <v>28934</v>
      </c>
      <c r="F4298" t="s">
        <v>4668</v>
      </c>
      <c r="G4298" s="63">
        <v>45953</v>
      </c>
      <c r="H4298" s="63">
        <v>45953</v>
      </c>
      <c r="I4298" t="s">
        <v>366</v>
      </c>
      <c r="J4298" t="str">
        <f>_xlfn.XLOOKUP(I4298,AS:AS,AU:AU)</f>
        <v>Vuelos</v>
      </c>
      <c r="K4298" t="s">
        <v>33</v>
      </c>
      <c r="L4298">
        <v>504.48</v>
      </c>
      <c r="M4298">
        <f>L4298*_xlfn.XLOOKUP(K4298,AM:AM,AN:AN)</f>
        <v>433.8528</v>
      </c>
      <c r="N4298">
        <f>L4298*_xlfn.XLOOKUP(K4298,AM:AM,AO:AO)</f>
        <v>504.48</v>
      </c>
      <c r="O4298">
        <v>0</v>
      </c>
      <c r="P4298">
        <f>O4298*_xlfn.XLOOKUP(K4298,AM:AM,AN:AN)</f>
        <v>0</v>
      </c>
      <c r="Q4298">
        <f>O4298*_xlfn.XLOOKUP(K4298,AM:AM,AO:AO)</f>
        <v>0</v>
      </c>
      <c r="R4298" t="str">
        <f>_xlfn.XLOOKUP(E4298,AF:AF,AG:AG)</f>
        <v>F1S USA</v>
      </c>
      <c r="S4298" t="str">
        <f>_xlfn.XLOOKUP(E4298,AF:AF,AI:AI)</f>
        <v>United States</v>
      </c>
      <c r="T4298">
        <f>WEEKNUM(G4298)</f>
        <v>43</v>
      </c>
      <c r="U4298">
        <f>YEAR(G4298)</f>
        <v>2025</v>
      </c>
      <c r="V4298" s="117">
        <f>IFERROR(Q4298/N4298,"0")</f>
        <v>0</v>
      </c>
    </row>
    <row r="4299" spans="1:22">
      <c r="A4299" t="str">
        <f>_xlfn.XLOOKUP(D4299,BN:BN,BO:BO)</f>
        <v>México</v>
      </c>
      <c r="B4299" t="s">
        <v>25</v>
      </c>
      <c r="C4299">
        <v>695</v>
      </c>
      <c r="D4299" t="str">
        <f>_xlfn.XLOOKUP(C4299,BH:BH,BI:BI)</f>
        <v>IsraelB</v>
      </c>
      <c r="E4299">
        <v>28934</v>
      </c>
      <c r="F4299" t="s">
        <v>4669</v>
      </c>
      <c r="G4299" s="63">
        <v>45953</v>
      </c>
      <c r="H4299" s="63">
        <v>45953</v>
      </c>
      <c r="I4299" t="s">
        <v>366</v>
      </c>
      <c r="J4299" t="str">
        <f>_xlfn.XLOOKUP(I4299,AS:AS,AU:AU)</f>
        <v>Vuelos</v>
      </c>
      <c r="K4299" t="s">
        <v>33</v>
      </c>
      <c r="L4299">
        <v>504.48</v>
      </c>
      <c r="M4299">
        <f>L4299*_xlfn.XLOOKUP(K4299,AM:AM,AN:AN)</f>
        <v>433.8528</v>
      </c>
      <c r="N4299">
        <f>L4299*_xlfn.XLOOKUP(K4299,AM:AM,AO:AO)</f>
        <v>504.48</v>
      </c>
      <c r="O4299">
        <v>0</v>
      </c>
      <c r="P4299">
        <f>O4299*_xlfn.XLOOKUP(K4299,AM:AM,AN:AN)</f>
        <v>0</v>
      </c>
      <c r="Q4299">
        <f>O4299*_xlfn.XLOOKUP(K4299,AM:AM,AO:AO)</f>
        <v>0</v>
      </c>
      <c r="R4299" t="str">
        <f>_xlfn.XLOOKUP(E4299,AF:AF,AG:AG)</f>
        <v>F1S USA</v>
      </c>
      <c r="S4299" t="str">
        <f>_xlfn.XLOOKUP(E4299,AF:AF,AI:AI)</f>
        <v>United States</v>
      </c>
      <c r="T4299">
        <f>WEEKNUM(G4299)</f>
        <v>43</v>
      </c>
      <c r="U4299">
        <f>YEAR(G4299)</f>
        <v>2025</v>
      </c>
      <c r="V4299" s="117">
        <f>IFERROR(Q4299/N4299,"0")</f>
        <v>0</v>
      </c>
    </row>
    <row r="4300" spans="1:22">
      <c r="A4300" t="str">
        <f>_xlfn.XLOOKUP(D4300,BN:BN,BO:BO)</f>
        <v>México</v>
      </c>
      <c r="B4300" t="s">
        <v>25</v>
      </c>
      <c r="C4300">
        <v>695</v>
      </c>
      <c r="D4300" t="str">
        <f>_xlfn.XLOOKUP(C4300,BH:BH,BI:BI)</f>
        <v>IsraelB</v>
      </c>
      <c r="E4300">
        <v>28934</v>
      </c>
      <c r="F4300" t="s">
        <v>4668</v>
      </c>
      <c r="G4300" s="63">
        <v>45937</v>
      </c>
      <c r="H4300" s="63">
        <v>45953</v>
      </c>
      <c r="I4300" t="s">
        <v>366</v>
      </c>
      <c r="J4300" t="str">
        <f>_xlfn.XLOOKUP(I4300,AS:AS,AU:AU)</f>
        <v>Vuelos</v>
      </c>
      <c r="K4300" t="s">
        <v>33</v>
      </c>
      <c r="L4300">
        <v>0</v>
      </c>
      <c r="M4300">
        <f>L4300*_xlfn.XLOOKUP(K4300,AM:AM,AN:AN)</f>
        <v>0</v>
      </c>
      <c r="N4300">
        <f>L4300*_xlfn.XLOOKUP(K4300,AM:AM,AO:AO)</f>
        <v>0</v>
      </c>
      <c r="O4300">
        <v>0</v>
      </c>
      <c r="P4300">
        <f>O4300*_xlfn.XLOOKUP(K4300,AM:AM,AN:AN)</f>
        <v>0</v>
      </c>
      <c r="Q4300">
        <f>O4300*_xlfn.XLOOKUP(K4300,AM:AM,AO:AO)</f>
        <v>0</v>
      </c>
      <c r="R4300" t="str">
        <f>_xlfn.XLOOKUP(E4300,AF:AF,AG:AG)</f>
        <v>F1S USA</v>
      </c>
      <c r="S4300" t="str">
        <f>_xlfn.XLOOKUP(E4300,AF:AF,AI:AI)</f>
        <v>United States</v>
      </c>
      <c r="T4300">
        <f>WEEKNUM(G4300)</f>
        <v>41</v>
      </c>
      <c r="U4300">
        <f>YEAR(G4300)</f>
        <v>2025</v>
      </c>
      <c r="V4300" s="117" t="str">
        <f>IFERROR(Q4300/N4300,"0")</f>
        <v>0</v>
      </c>
    </row>
    <row r="4301" spans="1:22">
      <c r="A4301" t="str">
        <f>_xlfn.XLOOKUP(D4301,BN:BN,BO:BO)</f>
        <v>México</v>
      </c>
      <c r="B4301" t="s">
        <v>25</v>
      </c>
      <c r="C4301">
        <v>695</v>
      </c>
      <c r="D4301" t="str">
        <f>_xlfn.XLOOKUP(C4301,BH:BH,BI:BI)</f>
        <v>IsraelB</v>
      </c>
      <c r="E4301">
        <v>28934</v>
      </c>
      <c r="F4301" t="s">
        <v>4668</v>
      </c>
      <c r="G4301" s="63">
        <v>45937</v>
      </c>
      <c r="H4301" s="63">
        <v>45953</v>
      </c>
      <c r="I4301" t="s">
        <v>366</v>
      </c>
      <c r="J4301" t="str">
        <f>_xlfn.XLOOKUP(I4301,AS:AS,AU:AU)</f>
        <v>Vuelos</v>
      </c>
      <c r="K4301" t="s">
        <v>33</v>
      </c>
      <c r="L4301">
        <v>57</v>
      </c>
      <c r="M4301">
        <f>L4301*_xlfn.XLOOKUP(K4301,AM:AM,AN:AN)</f>
        <v>49.019999999999996</v>
      </c>
      <c r="N4301">
        <f>L4301*_xlfn.XLOOKUP(K4301,AM:AM,AO:AO)</f>
        <v>57</v>
      </c>
      <c r="O4301">
        <v>0</v>
      </c>
      <c r="P4301">
        <f>O4301*_xlfn.XLOOKUP(K4301,AM:AM,AN:AN)</f>
        <v>0</v>
      </c>
      <c r="Q4301">
        <f>O4301*_xlfn.XLOOKUP(K4301,AM:AM,AO:AO)</f>
        <v>0</v>
      </c>
      <c r="R4301" t="str">
        <f>_xlfn.XLOOKUP(E4301,AF:AF,AG:AG)</f>
        <v>F1S USA</v>
      </c>
      <c r="S4301" t="str">
        <f>_xlfn.XLOOKUP(E4301,AF:AF,AI:AI)</f>
        <v>United States</v>
      </c>
      <c r="T4301">
        <f>WEEKNUM(G4301)</f>
        <v>41</v>
      </c>
      <c r="U4301">
        <f>YEAR(G4301)</f>
        <v>2025</v>
      </c>
      <c r="V4301" s="117">
        <f>IFERROR(Q4301/N4301,"0")</f>
        <v>0</v>
      </c>
    </row>
    <row r="4302" spans="1:22">
      <c r="A4302" t="str">
        <f>_xlfn.XLOOKUP(D4302,BN:BN,BO:BO)</f>
        <v>México</v>
      </c>
      <c r="B4302" t="s">
        <v>25</v>
      </c>
      <c r="C4302">
        <v>695</v>
      </c>
      <c r="D4302" t="str">
        <f>_xlfn.XLOOKUP(C4302,BH:BH,BI:BI)</f>
        <v>IsraelB</v>
      </c>
      <c r="E4302">
        <v>28934</v>
      </c>
      <c r="F4302" t="s">
        <v>4669</v>
      </c>
      <c r="G4302" s="63">
        <v>45937</v>
      </c>
      <c r="H4302" s="63">
        <v>45953</v>
      </c>
      <c r="I4302" t="s">
        <v>366</v>
      </c>
      <c r="J4302" t="str">
        <f>_xlfn.XLOOKUP(I4302,AS:AS,AU:AU)</f>
        <v>Vuelos</v>
      </c>
      <c r="K4302" t="s">
        <v>33</v>
      </c>
      <c r="L4302">
        <v>0</v>
      </c>
      <c r="M4302">
        <f>L4302*_xlfn.XLOOKUP(K4302,AM:AM,AN:AN)</f>
        <v>0</v>
      </c>
      <c r="N4302">
        <f>L4302*_xlfn.XLOOKUP(K4302,AM:AM,AO:AO)</f>
        <v>0</v>
      </c>
      <c r="O4302">
        <v>0</v>
      </c>
      <c r="P4302">
        <f>O4302*_xlfn.XLOOKUP(K4302,AM:AM,AN:AN)</f>
        <v>0</v>
      </c>
      <c r="Q4302">
        <f>O4302*_xlfn.XLOOKUP(K4302,AM:AM,AO:AO)</f>
        <v>0</v>
      </c>
      <c r="R4302" t="str">
        <f>_xlfn.XLOOKUP(E4302,AF:AF,AG:AG)</f>
        <v>F1S USA</v>
      </c>
      <c r="S4302" t="str">
        <f>_xlfn.XLOOKUP(E4302,AF:AF,AI:AI)</f>
        <v>United States</v>
      </c>
      <c r="T4302">
        <f>WEEKNUM(G4302)</f>
        <v>41</v>
      </c>
      <c r="U4302">
        <f>YEAR(G4302)</f>
        <v>2025</v>
      </c>
      <c r="V4302" s="117" t="str">
        <f>IFERROR(Q4302/N4302,"0")</f>
        <v>0</v>
      </c>
    </row>
    <row r="4303" spans="1:22">
      <c r="A4303" t="str">
        <f>_xlfn.XLOOKUP(D4303,BN:BN,BO:BO)</f>
        <v>México</v>
      </c>
      <c r="B4303" t="s">
        <v>25</v>
      </c>
      <c r="C4303">
        <v>695</v>
      </c>
      <c r="D4303" t="str">
        <f>_xlfn.XLOOKUP(C4303,BH:BH,BI:BI)</f>
        <v>IsraelB</v>
      </c>
      <c r="E4303">
        <v>28934</v>
      </c>
      <c r="F4303" t="s">
        <v>4669</v>
      </c>
      <c r="G4303" s="63">
        <v>45937</v>
      </c>
      <c r="H4303" s="63">
        <v>45953</v>
      </c>
      <c r="I4303" t="s">
        <v>366</v>
      </c>
      <c r="J4303" t="str">
        <f>_xlfn.XLOOKUP(I4303,AS:AS,AU:AU)</f>
        <v>Vuelos</v>
      </c>
      <c r="K4303" t="s">
        <v>33</v>
      </c>
      <c r="L4303">
        <v>57</v>
      </c>
      <c r="M4303">
        <f>L4303*_xlfn.XLOOKUP(K4303,AM:AM,AN:AN)</f>
        <v>49.019999999999996</v>
      </c>
      <c r="N4303">
        <f>L4303*_xlfn.XLOOKUP(K4303,AM:AM,AO:AO)</f>
        <v>57</v>
      </c>
      <c r="O4303">
        <v>0</v>
      </c>
      <c r="P4303">
        <f>O4303*_xlfn.XLOOKUP(K4303,AM:AM,AN:AN)</f>
        <v>0</v>
      </c>
      <c r="Q4303">
        <f>O4303*_xlfn.XLOOKUP(K4303,AM:AM,AO:AO)</f>
        <v>0</v>
      </c>
      <c r="R4303" t="str">
        <f>_xlfn.XLOOKUP(E4303,AF:AF,AG:AG)</f>
        <v>F1S USA</v>
      </c>
      <c r="S4303" t="str">
        <f>_xlfn.XLOOKUP(E4303,AF:AF,AI:AI)</f>
        <v>United States</v>
      </c>
      <c r="T4303">
        <f>WEEKNUM(G4303)</f>
        <v>41</v>
      </c>
      <c r="U4303">
        <f>YEAR(G4303)</f>
        <v>2025</v>
      </c>
      <c r="V4303" s="117">
        <f>IFERROR(Q4303/N4303,"0")</f>
        <v>0</v>
      </c>
    </row>
    <row r="4304" spans="1:22">
      <c r="A4304" t="str">
        <f>_xlfn.XLOOKUP(D4304,BN:BN,BO:BO)</f>
        <v>México</v>
      </c>
      <c r="B4304" t="s">
        <v>25</v>
      </c>
      <c r="C4304">
        <v>696</v>
      </c>
      <c r="D4304" t="str">
        <f>_xlfn.XLOOKUP(C4304,BH:BH,BI:BI)</f>
        <v>LucianaE</v>
      </c>
      <c r="E4304">
        <v>28389</v>
      </c>
      <c r="F4304" t="s">
        <v>4670</v>
      </c>
      <c r="G4304" s="63">
        <v>45960</v>
      </c>
      <c r="H4304" s="63">
        <v>45963</v>
      </c>
      <c r="I4304" t="s">
        <v>376</v>
      </c>
      <c r="J4304" t="str">
        <f>_xlfn.XLOOKUP(I4304,AS:AS,AU:AU)</f>
        <v>Hotel</v>
      </c>
      <c r="K4304" t="s">
        <v>33</v>
      </c>
      <c r="L4304">
        <v>2234.15</v>
      </c>
      <c r="M4304">
        <f>L4304*_xlfn.XLOOKUP(K4304,AM:AM,AN:AN)</f>
        <v>1921.3690000000001</v>
      </c>
      <c r="N4304">
        <f>L4304*_xlfn.XLOOKUP(K4304,AM:AM,AO:AO)</f>
        <v>2234.15</v>
      </c>
      <c r="O4304">
        <v>264.76</v>
      </c>
      <c r="P4304">
        <f>O4304*_xlfn.XLOOKUP(K4304,AM:AM,AN:AN)</f>
        <v>227.69359999999998</v>
      </c>
      <c r="Q4304">
        <f>O4304*_xlfn.XLOOKUP(K4304,AM:AM,AO:AO)</f>
        <v>264.76</v>
      </c>
      <c r="R4304" t="str">
        <f>_xlfn.XLOOKUP(E4304,AF:AF,AG:AG)</f>
        <v>ROSEWOOD HONG KONG</v>
      </c>
      <c r="S4304" t="str">
        <f>_xlfn.XLOOKUP(E4304,AF:AF,AI:AI)</f>
        <v>Hong Kong</v>
      </c>
      <c r="T4304">
        <f>WEEKNUM(G4304)</f>
        <v>44</v>
      </c>
      <c r="U4304">
        <f>YEAR(G4304)</f>
        <v>2025</v>
      </c>
      <c r="V4304" s="117">
        <f>IFERROR(Q4304/N4304,"0")</f>
        <v>0.11850591947720608</v>
      </c>
    </row>
    <row r="4305" spans="1:22">
      <c r="A4305" t="str">
        <f>_xlfn.XLOOKUP(D4305,BN:BN,BO:BO)</f>
        <v>México</v>
      </c>
      <c r="B4305" t="s">
        <v>25</v>
      </c>
      <c r="C4305">
        <v>696</v>
      </c>
      <c r="D4305" t="str">
        <f>_xlfn.XLOOKUP(C4305,BH:BH,BI:BI)</f>
        <v>LucianaE</v>
      </c>
      <c r="E4305">
        <v>31015</v>
      </c>
      <c r="F4305" t="s">
        <v>3441</v>
      </c>
      <c r="G4305" s="63">
        <v>45963</v>
      </c>
      <c r="H4305" s="63">
        <v>45967</v>
      </c>
      <c r="I4305" t="s">
        <v>376</v>
      </c>
      <c r="J4305" t="str">
        <f>_xlfn.XLOOKUP(I4305,AS:AS,AU:AU)</f>
        <v>Hotel</v>
      </c>
      <c r="K4305" t="s">
        <v>33</v>
      </c>
      <c r="L4305">
        <v>8071.6</v>
      </c>
      <c r="M4305">
        <f>L4305*_xlfn.XLOOKUP(K4305,AM:AM,AN:AN)</f>
        <v>6941.576</v>
      </c>
      <c r="N4305">
        <f>L4305*_xlfn.XLOOKUP(K4305,AM:AM,AO:AO)</f>
        <v>8071.6</v>
      </c>
      <c r="O4305">
        <v>958.8</v>
      </c>
      <c r="P4305">
        <f>O4305*_xlfn.XLOOKUP(K4305,AM:AM,AN:AN)</f>
        <v>824.56799999999998</v>
      </c>
      <c r="Q4305">
        <f>O4305*_xlfn.XLOOKUP(K4305,AM:AM,AO:AO)</f>
        <v>958.8</v>
      </c>
      <c r="R4305" t="str">
        <f>_xlfn.XLOOKUP(E4305,AF:AF,AG:AG)</f>
        <v>AMANPURI</v>
      </c>
      <c r="S4305" t="str">
        <f>_xlfn.XLOOKUP(E4305,AF:AF,AI:AI)</f>
        <v>Thailand</v>
      </c>
      <c r="T4305">
        <f>WEEKNUM(G4305)</f>
        <v>45</v>
      </c>
      <c r="U4305">
        <f>YEAR(G4305)</f>
        <v>2025</v>
      </c>
      <c r="V4305" s="117">
        <f>IFERROR(Q4305/N4305,"0")</f>
        <v>0.11878685762426283</v>
      </c>
    </row>
    <row r="4306" spans="1:22">
      <c r="A4306" t="str">
        <f>_xlfn.XLOOKUP(D4306,BN:BN,BO:BO)</f>
        <v>México</v>
      </c>
      <c r="B4306" t="s">
        <v>25</v>
      </c>
      <c r="C4306">
        <v>696</v>
      </c>
      <c r="D4306" t="str">
        <f>_xlfn.XLOOKUP(C4306,BH:BH,BI:BI)</f>
        <v>LucianaE</v>
      </c>
      <c r="E4306">
        <v>28454</v>
      </c>
      <c r="F4306" t="s">
        <v>4671</v>
      </c>
      <c r="G4306" s="63">
        <v>45967</v>
      </c>
      <c r="H4306" s="63">
        <v>45970</v>
      </c>
      <c r="I4306" t="s">
        <v>376</v>
      </c>
      <c r="J4306" t="str">
        <f>_xlfn.XLOOKUP(I4306,AS:AS,AU:AU)</f>
        <v>Hotel</v>
      </c>
      <c r="K4306" t="s">
        <v>33</v>
      </c>
      <c r="L4306">
        <v>2886.66</v>
      </c>
      <c r="M4306">
        <f>L4306*_xlfn.XLOOKUP(K4306,AM:AM,AN:AN)</f>
        <v>2482.5275999999999</v>
      </c>
      <c r="N4306">
        <f>L4306*_xlfn.XLOOKUP(K4306,AM:AM,AO:AO)</f>
        <v>2886.66</v>
      </c>
      <c r="O4306">
        <v>244.96</v>
      </c>
      <c r="P4306">
        <f>O4306*_xlfn.XLOOKUP(K4306,AM:AM,AN:AN)</f>
        <v>210.66560000000001</v>
      </c>
      <c r="Q4306">
        <f>O4306*_xlfn.XLOOKUP(K4306,AM:AM,AO:AO)</f>
        <v>244.96</v>
      </c>
      <c r="R4306" t="str">
        <f>_xlfn.XLOOKUP(E4306,AF:AF,AG:AG)</f>
        <v>FOUR SEASONS HOTEL BANGKOK AT CHAO PHRAYA RIVER</v>
      </c>
      <c r="S4306" t="str">
        <f>_xlfn.XLOOKUP(E4306,AF:AF,AI:AI)</f>
        <v>Thailand</v>
      </c>
      <c r="T4306">
        <f>WEEKNUM(G4306)</f>
        <v>45</v>
      </c>
      <c r="U4306">
        <f>YEAR(G4306)</f>
        <v>2025</v>
      </c>
      <c r="V4306" s="117">
        <f>IFERROR(Q4306/N4306,"0")</f>
        <v>8.4859318381797652E-2</v>
      </c>
    </row>
    <row r="4307" spans="1:22">
      <c r="A4307" t="str">
        <f>_xlfn.XLOOKUP(D4307,BN:BN,BO:BO)</f>
        <v>México</v>
      </c>
      <c r="B4307" t="s">
        <v>25</v>
      </c>
      <c r="C4307">
        <v>696</v>
      </c>
      <c r="D4307" t="str">
        <f>_xlfn.XLOOKUP(C4307,BH:BH,BI:BI)</f>
        <v>LucianaE</v>
      </c>
      <c r="E4307">
        <v>28934</v>
      </c>
      <c r="F4307" t="s">
        <v>4672</v>
      </c>
      <c r="G4307" s="63">
        <v>45963</v>
      </c>
      <c r="H4307" s="63" t="s">
        <v>218</v>
      </c>
      <c r="I4307" t="s">
        <v>366</v>
      </c>
      <c r="J4307" t="str">
        <f>_xlfn.XLOOKUP(I4307,AS:AS,AU:AU)</f>
        <v>Vuelos</v>
      </c>
      <c r="K4307" t="s">
        <v>33</v>
      </c>
      <c r="L4307">
        <v>947</v>
      </c>
      <c r="M4307">
        <f>L4307*_xlfn.XLOOKUP(K4307,AM:AM,AN:AN)</f>
        <v>814.42</v>
      </c>
      <c r="N4307">
        <f>L4307*_xlfn.XLOOKUP(K4307,AM:AM,AO:AO)</f>
        <v>947</v>
      </c>
      <c r="O4307">
        <v>0</v>
      </c>
      <c r="P4307">
        <f>O4307*_xlfn.XLOOKUP(K4307,AM:AM,AN:AN)</f>
        <v>0</v>
      </c>
      <c r="Q4307">
        <f>O4307*_xlfn.XLOOKUP(K4307,AM:AM,AO:AO)</f>
        <v>0</v>
      </c>
      <c r="R4307" t="str">
        <f>_xlfn.XLOOKUP(E4307,AF:AF,AG:AG)</f>
        <v>F1S USA</v>
      </c>
      <c r="S4307" t="str">
        <f>_xlfn.XLOOKUP(E4307,AF:AF,AI:AI)</f>
        <v>United States</v>
      </c>
      <c r="T4307">
        <f>WEEKNUM(G4307)</f>
        <v>45</v>
      </c>
      <c r="U4307">
        <f>YEAR(G4307)</f>
        <v>2025</v>
      </c>
      <c r="V4307" s="117">
        <f>IFERROR(Q4307/N4307,"0")</f>
        <v>0</v>
      </c>
    </row>
    <row r="4308" spans="1:22">
      <c r="A4308" t="str">
        <f>_xlfn.XLOOKUP(D4308,BN:BN,BO:BO)</f>
        <v>México</v>
      </c>
      <c r="B4308" t="s">
        <v>25</v>
      </c>
      <c r="C4308">
        <v>696</v>
      </c>
      <c r="D4308" t="str">
        <f>_xlfn.XLOOKUP(C4308,BH:BH,BI:BI)</f>
        <v>LucianaE</v>
      </c>
      <c r="E4308">
        <v>28934</v>
      </c>
      <c r="F4308" t="s">
        <v>4673</v>
      </c>
      <c r="G4308" s="63">
        <v>45963</v>
      </c>
      <c r="H4308" s="63" t="s">
        <v>218</v>
      </c>
      <c r="I4308" t="s">
        <v>366</v>
      </c>
      <c r="J4308" t="str">
        <f>_xlfn.XLOOKUP(I4308,AS:AS,AU:AU)</f>
        <v>Vuelos</v>
      </c>
      <c r="K4308" t="s">
        <v>33</v>
      </c>
      <c r="L4308">
        <v>947</v>
      </c>
      <c r="M4308">
        <f>L4308*_xlfn.XLOOKUP(K4308,AM:AM,AN:AN)</f>
        <v>814.42</v>
      </c>
      <c r="N4308">
        <f>L4308*_xlfn.XLOOKUP(K4308,AM:AM,AO:AO)</f>
        <v>947</v>
      </c>
      <c r="O4308">
        <v>0</v>
      </c>
      <c r="P4308">
        <f>O4308*_xlfn.XLOOKUP(K4308,AM:AM,AN:AN)</f>
        <v>0</v>
      </c>
      <c r="Q4308">
        <f>O4308*_xlfn.XLOOKUP(K4308,AM:AM,AO:AO)</f>
        <v>0</v>
      </c>
      <c r="R4308" t="str">
        <f>_xlfn.XLOOKUP(E4308,AF:AF,AG:AG)</f>
        <v>F1S USA</v>
      </c>
      <c r="S4308" t="str">
        <f>_xlfn.XLOOKUP(E4308,AF:AF,AI:AI)</f>
        <v>United States</v>
      </c>
      <c r="T4308">
        <f>WEEKNUM(G4308)</f>
        <v>45</v>
      </c>
      <c r="U4308">
        <f>YEAR(G4308)</f>
        <v>2025</v>
      </c>
      <c r="V4308" s="117">
        <f>IFERROR(Q4308/N4308,"0")</f>
        <v>0</v>
      </c>
    </row>
    <row r="4309" spans="1:22">
      <c r="A4309" t="str">
        <f>_xlfn.XLOOKUP(D4309,BN:BN,BO:BO)</f>
        <v>México</v>
      </c>
      <c r="B4309" t="s">
        <v>25</v>
      </c>
      <c r="C4309">
        <v>696</v>
      </c>
      <c r="D4309" t="str">
        <f>_xlfn.XLOOKUP(C4309,BH:BH,BI:BI)</f>
        <v>LucianaE</v>
      </c>
      <c r="E4309">
        <v>28934</v>
      </c>
      <c r="F4309" t="s">
        <v>4672</v>
      </c>
      <c r="G4309" s="63">
        <v>45967</v>
      </c>
      <c r="H4309" t="s">
        <v>218</v>
      </c>
      <c r="I4309" t="s">
        <v>366</v>
      </c>
      <c r="J4309" t="str">
        <f>_xlfn.XLOOKUP(I4309,AS:AS,AU:AU)</f>
        <v>Vuelos</v>
      </c>
      <c r="K4309" t="s">
        <v>33</v>
      </c>
      <c r="L4309">
        <v>82.1</v>
      </c>
      <c r="M4309">
        <f>L4309*_xlfn.XLOOKUP(K4309,AM:AM,AN:AN)</f>
        <v>70.605999999999995</v>
      </c>
      <c r="N4309">
        <f>L4309*_xlfn.XLOOKUP(K4309,AM:AM,AO:AO)</f>
        <v>82.1</v>
      </c>
      <c r="O4309">
        <v>0</v>
      </c>
      <c r="P4309">
        <f>O4309*_xlfn.XLOOKUP(K4309,AM:AM,AN:AN)</f>
        <v>0</v>
      </c>
      <c r="Q4309">
        <f>O4309*_xlfn.XLOOKUP(K4309,AM:AM,AO:AO)</f>
        <v>0</v>
      </c>
      <c r="R4309" t="str">
        <f>_xlfn.XLOOKUP(E4309,AF:AF,AG:AG)</f>
        <v>F1S USA</v>
      </c>
      <c r="S4309" t="str">
        <f>_xlfn.XLOOKUP(E4309,AF:AF,AI:AI)</f>
        <v>United States</v>
      </c>
      <c r="T4309">
        <f>WEEKNUM(G4309)</f>
        <v>45</v>
      </c>
      <c r="U4309">
        <f>YEAR(G4309)</f>
        <v>2025</v>
      </c>
      <c r="V4309" s="117">
        <f>IFERROR(Q4309/N4309,"0")</f>
        <v>0</v>
      </c>
    </row>
    <row r="4310" spans="1:22">
      <c r="A4310" t="str">
        <f>_xlfn.XLOOKUP(D4310,BN:BN,BO:BO)</f>
        <v>México</v>
      </c>
      <c r="B4310" t="s">
        <v>25</v>
      </c>
      <c r="C4310">
        <v>696</v>
      </c>
      <c r="D4310" t="str">
        <f>_xlfn.XLOOKUP(C4310,BH:BH,BI:BI)</f>
        <v>LucianaE</v>
      </c>
      <c r="E4310">
        <v>28934</v>
      </c>
      <c r="F4310" t="s">
        <v>4673</v>
      </c>
      <c r="G4310" s="63">
        <v>45967</v>
      </c>
      <c r="H4310" s="63" t="s">
        <v>218</v>
      </c>
      <c r="I4310" t="s">
        <v>366</v>
      </c>
      <c r="J4310" t="str">
        <f>_xlfn.XLOOKUP(I4310,AS:AS,AU:AU)</f>
        <v>Vuelos</v>
      </c>
      <c r="K4310" t="s">
        <v>33</v>
      </c>
      <c r="L4310">
        <v>82.1</v>
      </c>
      <c r="M4310">
        <f>L4310*_xlfn.XLOOKUP(K4310,AM:AM,AN:AN)</f>
        <v>70.605999999999995</v>
      </c>
      <c r="N4310">
        <f>L4310*_xlfn.XLOOKUP(K4310,AM:AM,AO:AO)</f>
        <v>82.1</v>
      </c>
      <c r="O4310">
        <v>0</v>
      </c>
      <c r="P4310">
        <f>O4310*_xlfn.XLOOKUP(K4310,AM:AM,AN:AN)</f>
        <v>0</v>
      </c>
      <c r="Q4310">
        <f>O4310*_xlfn.XLOOKUP(K4310,AM:AM,AO:AO)</f>
        <v>0</v>
      </c>
      <c r="R4310" t="str">
        <f>_xlfn.XLOOKUP(E4310,AF:AF,AG:AG)</f>
        <v>F1S USA</v>
      </c>
      <c r="S4310" t="str">
        <f>_xlfn.XLOOKUP(E4310,AF:AF,AI:AI)</f>
        <v>United States</v>
      </c>
      <c r="T4310">
        <f>WEEKNUM(G4310)</f>
        <v>45</v>
      </c>
      <c r="U4310">
        <f>YEAR(G4310)</f>
        <v>2025</v>
      </c>
      <c r="V4310" s="117">
        <f>IFERROR(Q4310/N4310,"0")</f>
        <v>0</v>
      </c>
    </row>
    <row r="4311" spans="1:22">
      <c r="A4311" t="str">
        <f>_xlfn.XLOOKUP(D4311,BN:BN,BO:BO)</f>
        <v>México</v>
      </c>
      <c r="B4311" t="s">
        <v>25</v>
      </c>
      <c r="C4311">
        <v>696</v>
      </c>
      <c r="D4311" t="str">
        <f>_xlfn.XLOOKUP(C4311,BH:BH,BI:BI)</f>
        <v>LucianaE</v>
      </c>
      <c r="E4311">
        <v>28934</v>
      </c>
      <c r="F4311" t="s">
        <v>4672</v>
      </c>
      <c r="G4311" s="63">
        <v>45970</v>
      </c>
      <c r="H4311" s="63" t="s">
        <v>218</v>
      </c>
      <c r="I4311" t="s">
        <v>366</v>
      </c>
      <c r="J4311" t="str">
        <f>_xlfn.XLOOKUP(I4311,AS:AS,AU:AU)</f>
        <v>Vuelos</v>
      </c>
      <c r="K4311" t="s">
        <v>33</v>
      </c>
      <c r="L4311">
        <v>4128.3</v>
      </c>
      <c r="M4311">
        <f>L4311*_xlfn.XLOOKUP(K4311,AM:AM,AN:AN)</f>
        <v>3550.3380000000002</v>
      </c>
      <c r="N4311">
        <f>L4311*_xlfn.XLOOKUP(K4311,AM:AM,AO:AO)</f>
        <v>4128.3</v>
      </c>
      <c r="O4311">
        <v>0</v>
      </c>
      <c r="P4311">
        <f>O4311*_xlfn.XLOOKUP(K4311,AM:AM,AN:AN)</f>
        <v>0</v>
      </c>
      <c r="Q4311">
        <f>O4311*_xlfn.XLOOKUP(K4311,AM:AM,AO:AO)</f>
        <v>0</v>
      </c>
      <c r="R4311" t="str">
        <f>_xlfn.XLOOKUP(E4311,AF:AF,AG:AG)</f>
        <v>F1S USA</v>
      </c>
      <c r="S4311" t="str">
        <f>_xlfn.XLOOKUP(E4311,AF:AF,AI:AI)</f>
        <v>United States</v>
      </c>
      <c r="T4311">
        <f>WEEKNUM(G4311)</f>
        <v>46</v>
      </c>
      <c r="U4311">
        <f>YEAR(G4311)</f>
        <v>2025</v>
      </c>
      <c r="V4311" s="117">
        <f>IFERROR(Q4311/N4311,"0")</f>
        <v>0</v>
      </c>
    </row>
    <row r="4312" spans="1:22">
      <c r="A4312" t="str">
        <f>_xlfn.XLOOKUP(D4312,BN:BN,BO:BO)</f>
        <v>México</v>
      </c>
      <c r="B4312" t="s">
        <v>25</v>
      </c>
      <c r="C4312">
        <v>696</v>
      </c>
      <c r="D4312" t="str">
        <f>_xlfn.XLOOKUP(C4312,BH:BH,BI:BI)</f>
        <v>LucianaE</v>
      </c>
      <c r="E4312">
        <v>28934</v>
      </c>
      <c r="F4312" t="s">
        <v>4673</v>
      </c>
      <c r="G4312" s="63">
        <v>45970</v>
      </c>
      <c r="H4312" s="63" t="s">
        <v>218</v>
      </c>
      <c r="I4312" t="s">
        <v>366</v>
      </c>
      <c r="J4312" t="str">
        <f>_xlfn.XLOOKUP(I4312,AS:AS,AU:AU)</f>
        <v>Vuelos</v>
      </c>
      <c r="K4312" t="s">
        <v>33</v>
      </c>
      <c r="L4312">
        <v>4128.3</v>
      </c>
      <c r="M4312">
        <f>L4312*_xlfn.XLOOKUP(K4312,AM:AM,AN:AN)</f>
        <v>3550.3380000000002</v>
      </c>
      <c r="N4312">
        <f>L4312*_xlfn.XLOOKUP(K4312,AM:AM,AO:AO)</f>
        <v>4128.3</v>
      </c>
      <c r="O4312">
        <v>0</v>
      </c>
      <c r="P4312">
        <f>O4312*_xlfn.XLOOKUP(K4312,AM:AM,AN:AN)</f>
        <v>0</v>
      </c>
      <c r="Q4312">
        <f>O4312*_xlfn.XLOOKUP(K4312,AM:AM,AO:AO)</f>
        <v>0</v>
      </c>
      <c r="R4312" t="str">
        <f>_xlfn.XLOOKUP(E4312,AF:AF,AG:AG)</f>
        <v>F1S USA</v>
      </c>
      <c r="S4312" t="str">
        <f>_xlfn.XLOOKUP(E4312,AF:AF,AI:AI)</f>
        <v>United States</v>
      </c>
      <c r="T4312">
        <f>WEEKNUM(G4312)</f>
        <v>46</v>
      </c>
      <c r="U4312">
        <f>YEAR(G4312)</f>
        <v>2025</v>
      </c>
      <c r="V4312" s="117">
        <f>IFERROR(Q4312/N4312,"0")</f>
        <v>0</v>
      </c>
    </row>
    <row r="4313" spans="1:22">
      <c r="A4313" t="str">
        <f>_xlfn.XLOOKUP(D4313,BN:BN,BO:BO)</f>
        <v>México</v>
      </c>
      <c r="B4313" t="s">
        <v>25</v>
      </c>
      <c r="C4313">
        <v>696</v>
      </c>
      <c r="D4313" t="str">
        <f>_xlfn.XLOOKUP(C4313,BH:BH,BI:BI)</f>
        <v>LucianaE</v>
      </c>
      <c r="E4313">
        <v>0</v>
      </c>
      <c r="F4313" t="s">
        <v>2790</v>
      </c>
      <c r="G4313" s="63">
        <v>45960</v>
      </c>
      <c r="H4313" s="63">
        <v>45970</v>
      </c>
      <c r="I4313" t="s">
        <v>396</v>
      </c>
      <c r="J4313" t="str">
        <f>_xlfn.XLOOKUP(I4313,AS:AS,AU:AU)</f>
        <v>Honorarios</v>
      </c>
      <c r="K4313" t="s">
        <v>33</v>
      </c>
      <c r="L4313">
        <v>70</v>
      </c>
      <c r="M4313">
        <f>L4313*_xlfn.XLOOKUP(K4313,AM:AM,AN:AN)</f>
        <v>60.199999999999996</v>
      </c>
      <c r="N4313">
        <f>L4313*_xlfn.XLOOKUP(K4313,AM:AM,AO:AO)</f>
        <v>70</v>
      </c>
      <c r="O4313">
        <v>70</v>
      </c>
      <c r="P4313">
        <f>O4313*_xlfn.XLOOKUP(K4313,AM:AM,AN:AN)</f>
        <v>60.199999999999996</v>
      </c>
      <c r="Q4313">
        <f>O4313*_xlfn.XLOOKUP(K4313,AM:AM,AO:AO)</f>
        <v>70</v>
      </c>
      <c r="R4313" t="str">
        <f>_xlfn.XLOOKUP(E4313,AF:AF,AG:AG)</f>
        <v>FEES</v>
      </c>
      <c r="S4313">
        <f>_xlfn.XLOOKUP(E4313,AF:AF,AI:AI)</f>
        <v>0</v>
      </c>
      <c r="T4313">
        <f>WEEKNUM(G4313)</f>
        <v>44</v>
      </c>
      <c r="U4313">
        <f>YEAR(G4313)</f>
        <v>2025</v>
      </c>
      <c r="V4313" s="117">
        <f>IFERROR(Q4313/N4313,"0")</f>
        <v>1</v>
      </c>
    </row>
    <row r="4314" spans="1:22">
      <c r="A4314" t="str">
        <f>_xlfn.XLOOKUP(D4314,BN:BN,BO:BO)</f>
        <v>México</v>
      </c>
      <c r="B4314" t="s">
        <v>25</v>
      </c>
      <c r="C4314">
        <v>696</v>
      </c>
      <c r="D4314" t="str">
        <f>_xlfn.XLOOKUP(C4314,BH:BH,BI:BI)</f>
        <v>LucianaE</v>
      </c>
      <c r="E4314">
        <v>28539</v>
      </c>
      <c r="F4314" t="s">
        <v>4674</v>
      </c>
      <c r="G4314" s="63">
        <v>45960</v>
      </c>
      <c r="H4314" s="63">
        <v>45963</v>
      </c>
      <c r="I4314" t="s">
        <v>376</v>
      </c>
      <c r="J4314" t="str">
        <f>_xlfn.XLOOKUP(I4314,AS:AS,AU:AU)</f>
        <v>Hotel</v>
      </c>
      <c r="K4314" t="s">
        <v>33</v>
      </c>
      <c r="L4314">
        <v>645</v>
      </c>
      <c r="M4314">
        <f>L4314*_xlfn.XLOOKUP(K4314,AM:AM,AN:AN)</f>
        <v>554.70000000000005</v>
      </c>
      <c r="N4314">
        <f>L4314*_xlfn.XLOOKUP(K4314,AM:AM,AO:AO)</f>
        <v>645</v>
      </c>
      <c r="O4314">
        <v>97</v>
      </c>
      <c r="P4314">
        <f>O4314*_xlfn.XLOOKUP(K4314,AM:AM,AN:AN)</f>
        <v>83.42</v>
      </c>
      <c r="Q4314">
        <f>O4314*_xlfn.XLOOKUP(K4314,AM:AM,AO:AO)</f>
        <v>97</v>
      </c>
      <c r="R4314" t="str">
        <f>_xlfn.XLOOKUP(E4314,AF:AF,AG:AG)</f>
        <v>CHINA A LA CARTA</v>
      </c>
      <c r="S4314" t="str">
        <f>_xlfn.XLOOKUP(E4314,AF:AF,AI:AI)</f>
        <v>China</v>
      </c>
      <c r="T4314">
        <f>WEEKNUM(G4314)</f>
        <v>44</v>
      </c>
      <c r="U4314">
        <f>YEAR(G4314)</f>
        <v>2025</v>
      </c>
      <c r="V4314" s="117">
        <f>IFERROR(Q4314/N4314,"0")</f>
        <v>0.15038759689922482</v>
      </c>
    </row>
    <row r="4315" spans="1:22">
      <c r="A4315" t="str">
        <f>_xlfn.XLOOKUP(D4315,BN:BN,BO:BO)</f>
        <v>México</v>
      </c>
      <c r="B4315" t="s">
        <v>25</v>
      </c>
      <c r="C4315">
        <v>696</v>
      </c>
      <c r="D4315" t="str">
        <f>_xlfn.XLOOKUP(C4315,BH:BH,BI:BI)</f>
        <v>LucianaE</v>
      </c>
      <c r="E4315">
        <v>28731</v>
      </c>
      <c r="F4315" t="s">
        <v>4675</v>
      </c>
      <c r="G4315" s="63">
        <v>45967</v>
      </c>
      <c r="H4315" s="63">
        <v>45969</v>
      </c>
      <c r="I4315" t="s">
        <v>376</v>
      </c>
      <c r="J4315" t="str">
        <f>_xlfn.XLOOKUP(I4315,AS:AS,AU:AU)</f>
        <v>Hotel</v>
      </c>
      <c r="K4315" t="s">
        <v>33</v>
      </c>
      <c r="L4315">
        <v>930</v>
      </c>
      <c r="M4315">
        <f>L4315*_xlfn.XLOOKUP(K4315,AM:AM,AN:AN)</f>
        <v>799.8</v>
      </c>
      <c r="N4315">
        <f>L4315*_xlfn.XLOOKUP(K4315,AM:AM,AO:AO)</f>
        <v>930</v>
      </c>
      <c r="O4315">
        <v>140</v>
      </c>
      <c r="P4315">
        <f>O4315*_xlfn.XLOOKUP(K4315,AM:AM,AN:AN)</f>
        <v>120.39999999999999</v>
      </c>
      <c r="Q4315">
        <f>O4315*_xlfn.XLOOKUP(K4315,AM:AM,AO:AO)</f>
        <v>140</v>
      </c>
      <c r="R4315" t="str">
        <f>_xlfn.XLOOKUP(E4315,AF:AF,AG:AG)</f>
        <v>ASIA EXOTICA</v>
      </c>
      <c r="S4315" t="str">
        <f>_xlfn.XLOOKUP(E4315,AF:AF,AI:AI)</f>
        <v>Thailand</v>
      </c>
      <c r="T4315">
        <f>WEEKNUM(G4315)</f>
        <v>45</v>
      </c>
      <c r="U4315">
        <f>YEAR(G4315)</f>
        <v>2025</v>
      </c>
      <c r="V4315" s="117">
        <f>IFERROR(Q4315/N4315,"0")</f>
        <v>0.15053763440860216</v>
      </c>
    </row>
    <row r="4316" spans="1:22">
      <c r="A4316" t="str">
        <f>_xlfn.XLOOKUP(D4316,BN:BN,BO:BO)</f>
        <v>Madrid</v>
      </c>
      <c r="B4316" t="s">
        <v>25</v>
      </c>
      <c r="C4316">
        <v>697</v>
      </c>
      <c r="D4316" t="str">
        <f>_xlfn.XLOOKUP(C4316,BH:BH,BI:BI)</f>
        <v>MartinB</v>
      </c>
      <c r="E4316">
        <v>28934</v>
      </c>
      <c r="F4316" t="s">
        <v>4676</v>
      </c>
      <c r="G4316" s="63">
        <v>45914</v>
      </c>
      <c r="H4316" s="63" t="s">
        <v>218</v>
      </c>
      <c r="I4316" t="s">
        <v>366</v>
      </c>
      <c r="J4316" t="str">
        <f>_xlfn.XLOOKUP(I4316,AS:AS,AU:AU)</f>
        <v>Vuelos</v>
      </c>
      <c r="K4316" t="s">
        <v>33</v>
      </c>
      <c r="L4316">
        <v>1130.9000000000001</v>
      </c>
      <c r="M4316">
        <f>L4316*_xlfn.XLOOKUP(K4316,AM:AM,AN:AN)</f>
        <v>972.57400000000007</v>
      </c>
      <c r="N4316">
        <f>L4316*_xlfn.XLOOKUP(K4316,AM:AM,AO:AO)</f>
        <v>1130.9000000000001</v>
      </c>
      <c r="O4316">
        <v>0</v>
      </c>
      <c r="P4316">
        <f>O4316*_xlfn.XLOOKUP(K4316,AM:AM,AN:AN)</f>
        <v>0</v>
      </c>
      <c r="Q4316">
        <f>O4316*_xlfn.XLOOKUP(K4316,AM:AM,AO:AO)</f>
        <v>0</v>
      </c>
      <c r="R4316" t="str">
        <f>_xlfn.XLOOKUP(E4316,AF:AF,AG:AG)</f>
        <v>F1S USA</v>
      </c>
      <c r="S4316" t="str">
        <f>_xlfn.XLOOKUP(E4316,AF:AF,AI:AI)</f>
        <v>United States</v>
      </c>
      <c r="T4316">
        <f>WEEKNUM(G4316)</f>
        <v>38</v>
      </c>
      <c r="U4316">
        <f>YEAR(G4316)</f>
        <v>2025</v>
      </c>
      <c r="V4316" s="117">
        <f>IFERROR(Q4316/N4316,"0")</f>
        <v>0</v>
      </c>
    </row>
    <row r="4317" spans="1:22">
      <c r="A4317" t="str">
        <f>_xlfn.XLOOKUP(D4317,BN:BN,BO:BO)</f>
        <v>Madrid</v>
      </c>
      <c r="B4317" t="s">
        <v>25</v>
      </c>
      <c r="C4317">
        <v>697</v>
      </c>
      <c r="D4317" t="str">
        <f>_xlfn.XLOOKUP(C4317,BH:BH,BI:BI)</f>
        <v>MartinB</v>
      </c>
      <c r="E4317">
        <v>0</v>
      </c>
      <c r="F4317" t="s">
        <v>661</v>
      </c>
      <c r="G4317" s="63">
        <v>45914</v>
      </c>
      <c r="H4317" s="63">
        <v>45914</v>
      </c>
      <c r="I4317" t="s">
        <v>396</v>
      </c>
      <c r="J4317" t="str">
        <f>_xlfn.XLOOKUP(I4317,AS:AS,AU:AU)</f>
        <v>Honorarios</v>
      </c>
      <c r="K4317" t="s">
        <v>33</v>
      </c>
      <c r="L4317">
        <v>57.58</v>
      </c>
      <c r="M4317">
        <f>L4317*_xlfn.XLOOKUP(K4317,AM:AM,AN:AN)</f>
        <v>49.518799999999999</v>
      </c>
      <c r="N4317">
        <f>L4317*_xlfn.XLOOKUP(K4317,AM:AM,AO:AO)</f>
        <v>57.58</v>
      </c>
      <c r="O4317">
        <v>57.58</v>
      </c>
      <c r="P4317">
        <f>O4317*_xlfn.XLOOKUP(K4317,AM:AM,AN:AN)</f>
        <v>49.518799999999999</v>
      </c>
      <c r="Q4317">
        <f>O4317*_xlfn.XLOOKUP(K4317,AM:AM,AO:AO)</f>
        <v>57.58</v>
      </c>
      <c r="R4317" t="str">
        <f>_xlfn.XLOOKUP(E4317,AF:AF,AG:AG)</f>
        <v>FEES</v>
      </c>
      <c r="S4317">
        <f>_xlfn.XLOOKUP(E4317,AF:AF,AI:AI)</f>
        <v>0</v>
      </c>
      <c r="T4317">
        <f>WEEKNUM(G4317)</f>
        <v>38</v>
      </c>
      <c r="U4317">
        <f>YEAR(G4317)</f>
        <v>2025</v>
      </c>
      <c r="V4317" s="117">
        <f>IFERROR(Q4317/N4317,"0")</f>
        <v>1</v>
      </c>
    </row>
    <row r="4318" spans="1:22">
      <c r="A4318" t="str">
        <f>_xlfn.XLOOKUP(D4318,BN:BN,BO:BO)</f>
        <v>Madrid</v>
      </c>
      <c r="B4318" t="s">
        <v>25</v>
      </c>
      <c r="C4318">
        <v>697</v>
      </c>
      <c r="D4318" t="str">
        <f>_xlfn.XLOOKUP(C4318,BH:BH,BI:BI)</f>
        <v>MartinB</v>
      </c>
      <c r="E4318">
        <v>29070</v>
      </c>
      <c r="F4318" t="s">
        <v>4677</v>
      </c>
      <c r="G4318" s="63">
        <v>45937</v>
      </c>
      <c r="H4318" s="63">
        <v>45940</v>
      </c>
      <c r="I4318" t="s">
        <v>376</v>
      </c>
      <c r="J4318" t="str">
        <f>_xlfn.XLOOKUP(I4318,AS:AS,AU:AU)</f>
        <v>Hotel</v>
      </c>
      <c r="K4318" t="s">
        <v>33</v>
      </c>
      <c r="L4318">
        <v>1948</v>
      </c>
      <c r="M4318">
        <f>L4318*_xlfn.XLOOKUP(K4318,AM:AM,AN:AN)</f>
        <v>1675.28</v>
      </c>
      <c r="N4318">
        <f>L4318*_xlfn.XLOOKUP(K4318,AM:AM,AO:AO)</f>
        <v>1948</v>
      </c>
      <c r="O4318">
        <v>194.8</v>
      </c>
      <c r="P4318">
        <f>O4318*_xlfn.XLOOKUP(K4318,AM:AM,AN:AN)</f>
        <v>167.52800000000002</v>
      </c>
      <c r="Q4318">
        <f>O4318*_xlfn.XLOOKUP(K4318,AM:AM,AO:AO)</f>
        <v>194.8</v>
      </c>
      <c r="R4318" t="str">
        <f>_xlfn.XLOOKUP(E4318,AF:AF,AG:AG)</f>
        <v>VMAISON BRERA MILANO</v>
      </c>
      <c r="S4318" t="str">
        <f>_xlfn.XLOOKUP(E4318,AF:AF,AI:AI)</f>
        <v>Italy</v>
      </c>
      <c r="T4318">
        <f>WEEKNUM(G4318)</f>
        <v>41</v>
      </c>
      <c r="U4318">
        <f>YEAR(G4318)</f>
        <v>2025</v>
      </c>
      <c r="V4318" s="117">
        <f>IFERROR(Q4318/N4318,"0")</f>
        <v>0.1</v>
      </c>
    </row>
    <row r="4319" spans="1:22">
      <c r="A4319" t="str">
        <f>_xlfn.XLOOKUP(D4319,BN:BN,BO:BO)</f>
        <v>Madrid</v>
      </c>
      <c r="B4319" t="s">
        <v>25</v>
      </c>
      <c r="C4319">
        <v>697</v>
      </c>
      <c r="D4319" t="str">
        <f>_xlfn.XLOOKUP(C4319,BH:BH,BI:BI)</f>
        <v>MartinB</v>
      </c>
      <c r="E4319">
        <v>29070</v>
      </c>
      <c r="F4319" t="s">
        <v>4678</v>
      </c>
      <c r="G4319" s="63">
        <v>45937</v>
      </c>
      <c r="H4319" s="63">
        <v>45940</v>
      </c>
      <c r="I4319" t="s">
        <v>376</v>
      </c>
      <c r="J4319" t="str">
        <f>_xlfn.XLOOKUP(I4319,AS:AS,AU:AU)</f>
        <v>Hotel</v>
      </c>
      <c r="K4319" t="s">
        <v>33</v>
      </c>
      <c r="L4319">
        <v>1771</v>
      </c>
      <c r="M4319">
        <f>L4319*_xlfn.XLOOKUP(K4319,AM:AM,AN:AN)</f>
        <v>1523.06</v>
      </c>
      <c r="N4319">
        <f>L4319*_xlfn.XLOOKUP(K4319,AM:AM,AO:AO)</f>
        <v>1771</v>
      </c>
      <c r="O4319">
        <v>177.1</v>
      </c>
      <c r="P4319">
        <f>O4319*_xlfn.XLOOKUP(K4319,AM:AM,AN:AN)</f>
        <v>152.30599999999998</v>
      </c>
      <c r="Q4319">
        <f>O4319*_xlfn.XLOOKUP(K4319,AM:AM,AO:AO)</f>
        <v>177.1</v>
      </c>
      <c r="R4319" t="str">
        <f>_xlfn.XLOOKUP(E4319,AF:AF,AG:AG)</f>
        <v>VMAISON BRERA MILANO</v>
      </c>
      <c r="S4319" t="str">
        <f>_xlfn.XLOOKUP(E4319,AF:AF,AI:AI)</f>
        <v>Italy</v>
      </c>
      <c r="T4319">
        <f>WEEKNUM(G4319)</f>
        <v>41</v>
      </c>
      <c r="U4319">
        <f>YEAR(G4319)</f>
        <v>2025</v>
      </c>
      <c r="V4319" s="117">
        <f>IFERROR(Q4319/N4319,"0")</f>
        <v>9.9999999999999992E-2</v>
      </c>
    </row>
    <row r="4320" spans="1:22">
      <c r="A4320" t="str">
        <f>_xlfn.XLOOKUP(D4320,BN:BN,BO:BO)</f>
        <v>Madrid</v>
      </c>
      <c r="B4320" t="s">
        <v>25</v>
      </c>
      <c r="C4320">
        <v>697</v>
      </c>
      <c r="D4320" t="str">
        <f>_xlfn.XLOOKUP(C4320,BH:BH,BI:BI)</f>
        <v>MartinB</v>
      </c>
      <c r="E4320">
        <v>0</v>
      </c>
      <c r="F4320" t="s">
        <v>4679</v>
      </c>
      <c r="G4320" s="63">
        <v>45914</v>
      </c>
      <c r="H4320" s="63">
        <v>45940</v>
      </c>
      <c r="I4320" t="s">
        <v>396</v>
      </c>
      <c r="J4320" t="str">
        <f>_xlfn.XLOOKUP(I4320,AS:AS,AU:AU)</f>
        <v>Honorarios</v>
      </c>
      <c r="K4320" t="s">
        <v>33</v>
      </c>
      <c r="L4320">
        <v>113.08</v>
      </c>
      <c r="M4320">
        <f>L4320*_xlfn.XLOOKUP(K4320,AM:AM,AN:AN)</f>
        <v>97.248800000000003</v>
      </c>
      <c r="N4320">
        <f>L4320*_xlfn.XLOOKUP(K4320,AM:AM,AO:AO)</f>
        <v>113.08</v>
      </c>
      <c r="O4320">
        <v>113.08</v>
      </c>
      <c r="P4320">
        <f>O4320*_xlfn.XLOOKUP(K4320,AM:AM,AN:AN)</f>
        <v>97.248800000000003</v>
      </c>
      <c r="Q4320">
        <f>O4320*_xlfn.XLOOKUP(K4320,AM:AM,AO:AO)</f>
        <v>113.08</v>
      </c>
      <c r="R4320" t="str">
        <f>_xlfn.XLOOKUP(E4320,AF:AF,AG:AG)</f>
        <v>FEES</v>
      </c>
      <c r="S4320">
        <f>_xlfn.XLOOKUP(E4320,AF:AF,AI:AI)</f>
        <v>0</v>
      </c>
      <c r="T4320">
        <f>WEEKNUM(G4320)</f>
        <v>38</v>
      </c>
      <c r="U4320">
        <f>YEAR(G4320)</f>
        <v>2025</v>
      </c>
      <c r="V4320" s="117">
        <f>IFERROR(Q4320/N4320,"0")</f>
        <v>1</v>
      </c>
    </row>
    <row r="4321" spans="1:22">
      <c r="A4321" t="str">
        <f>_xlfn.XLOOKUP(D4321,BN:BN,BO:BO)</f>
        <v>México</v>
      </c>
      <c r="B4321" t="s">
        <v>25</v>
      </c>
      <c r="C4321">
        <v>698</v>
      </c>
      <c r="D4321" t="str">
        <f>_xlfn.XLOOKUP(C4321,BH:BH,BI:BI)</f>
        <v>IsraelB</v>
      </c>
      <c r="E4321">
        <v>28894</v>
      </c>
      <c r="F4321" t="s">
        <v>4680</v>
      </c>
      <c r="G4321" s="63">
        <v>46223</v>
      </c>
      <c r="H4321" s="63">
        <v>46230</v>
      </c>
      <c r="I4321" t="s">
        <v>389</v>
      </c>
      <c r="J4321" t="str">
        <f>_xlfn.XLOOKUP(I4321,AS:AS,AU:AU)</f>
        <v>Crucero</v>
      </c>
      <c r="K4321" t="s">
        <v>33</v>
      </c>
      <c r="L4321">
        <v>4878</v>
      </c>
      <c r="M4321">
        <f>L4321*_xlfn.XLOOKUP(K4321,AM:AM,AN:AN)</f>
        <v>4195.08</v>
      </c>
      <c r="N4321">
        <f>L4321*_xlfn.XLOOKUP(K4321,AM:AM,AO:AO)</f>
        <v>4878</v>
      </c>
      <c r="O4321">
        <v>0</v>
      </c>
      <c r="P4321">
        <f>O4321*_xlfn.XLOOKUP(K4321,AM:AM,AN:AN)</f>
        <v>0</v>
      </c>
      <c r="Q4321">
        <f>O4321*_xlfn.XLOOKUP(K4321,AM:AM,AO:AO)</f>
        <v>0</v>
      </c>
      <c r="R4321" t="str">
        <f>_xlfn.XLOOKUP(E4321,AF:AF,AG:AG)</f>
        <v>Explora Journeys</v>
      </c>
      <c r="S4321" t="str">
        <f>_xlfn.XLOOKUP(E4321,AF:AF,AI:AI)</f>
        <v>Switzerland</v>
      </c>
      <c r="T4321">
        <f>WEEKNUM(G4321)</f>
        <v>30</v>
      </c>
      <c r="U4321">
        <f>YEAR(G4321)</f>
        <v>2026</v>
      </c>
      <c r="V4321" s="117">
        <f>IFERROR(Q4321/N4321,"0")</f>
        <v>0</v>
      </c>
    </row>
    <row r="4322" spans="1:22">
      <c r="A4322" t="str">
        <f>_xlfn.XLOOKUP(D4322,BN:BN,BO:BO)</f>
        <v>México</v>
      </c>
      <c r="B4322" t="s">
        <v>25</v>
      </c>
      <c r="C4322">
        <v>699</v>
      </c>
      <c r="D4322" t="str">
        <f>_xlfn.XLOOKUP(C4322,BH:BH,BI:BI)</f>
        <v>VeronicaN</v>
      </c>
      <c r="E4322">
        <v>25780</v>
      </c>
      <c r="F4322" t="s">
        <v>4681</v>
      </c>
      <c r="G4322" s="63">
        <v>45844</v>
      </c>
      <c r="H4322" s="63">
        <v>45845</v>
      </c>
      <c r="I4322" t="s">
        <v>425</v>
      </c>
      <c r="J4322" t="str">
        <f>_xlfn.XLOOKUP(I4322,AS:AS,AU:AU)</f>
        <v>Traslados</v>
      </c>
      <c r="K4322" t="s">
        <v>33</v>
      </c>
      <c r="L4322">
        <v>280</v>
      </c>
      <c r="M4322">
        <f>L4322*_xlfn.XLOOKUP(K4322,AM:AM,AN:AN)</f>
        <v>240.79999999999998</v>
      </c>
      <c r="N4322">
        <f>L4322*_xlfn.XLOOKUP(K4322,AM:AM,AO:AO)</f>
        <v>280</v>
      </c>
      <c r="O4322">
        <v>42</v>
      </c>
      <c r="P4322">
        <f>O4322*_xlfn.XLOOKUP(K4322,AM:AM,AN:AN)</f>
        <v>36.119999999999997</v>
      </c>
      <c r="Q4322">
        <f>O4322*_xlfn.XLOOKUP(K4322,AM:AM,AO:AO)</f>
        <v>42</v>
      </c>
      <c r="R4322" t="str">
        <f>_xlfn.XLOOKUP(E4322,AF:AF,AG:AG)</f>
        <v>ROLZO</v>
      </c>
      <c r="S4322" t="str">
        <f>_xlfn.XLOOKUP(E4322,AF:AF,AI:AI)</f>
        <v>United Kingdom</v>
      </c>
      <c r="T4322">
        <f>WEEKNUM(G4322)</f>
        <v>28</v>
      </c>
      <c r="U4322">
        <f>YEAR(G4322)</f>
        <v>2025</v>
      </c>
      <c r="V4322" s="117">
        <f>IFERROR(Q4322/N4322,"0")</f>
        <v>0.15</v>
      </c>
    </row>
    <row r="4323" spans="1:22">
      <c r="A4323" t="str">
        <f>_xlfn.XLOOKUP(D4323,BN:BN,BO:BO)</f>
        <v>México</v>
      </c>
      <c r="B4323" t="s">
        <v>25</v>
      </c>
      <c r="C4323">
        <v>699</v>
      </c>
      <c r="D4323" t="str">
        <f>_xlfn.XLOOKUP(C4323,BH:BH,BI:BI)</f>
        <v>VeronicaN</v>
      </c>
      <c r="E4323">
        <v>25780</v>
      </c>
      <c r="F4323" t="s">
        <v>4682</v>
      </c>
      <c r="G4323" s="63">
        <v>45844</v>
      </c>
      <c r="H4323" s="63">
        <v>45845</v>
      </c>
      <c r="I4323" t="s">
        <v>425</v>
      </c>
      <c r="J4323" t="str">
        <f>_xlfn.XLOOKUP(I4323,AS:AS,AU:AU)</f>
        <v>Traslados</v>
      </c>
      <c r="K4323" t="s">
        <v>33</v>
      </c>
      <c r="L4323">
        <v>280</v>
      </c>
      <c r="M4323">
        <f>L4323*_xlfn.XLOOKUP(K4323,AM:AM,AN:AN)</f>
        <v>240.79999999999998</v>
      </c>
      <c r="N4323">
        <f>L4323*_xlfn.XLOOKUP(K4323,AM:AM,AO:AO)</f>
        <v>280</v>
      </c>
      <c r="O4323">
        <v>42</v>
      </c>
      <c r="P4323">
        <f>O4323*_xlfn.XLOOKUP(K4323,AM:AM,AN:AN)</f>
        <v>36.119999999999997</v>
      </c>
      <c r="Q4323">
        <f>O4323*_xlfn.XLOOKUP(K4323,AM:AM,AO:AO)</f>
        <v>42</v>
      </c>
      <c r="R4323" t="str">
        <f>_xlfn.XLOOKUP(E4323,AF:AF,AG:AG)</f>
        <v>ROLZO</v>
      </c>
      <c r="S4323" t="str">
        <f>_xlfn.XLOOKUP(E4323,AF:AF,AI:AI)</f>
        <v>United Kingdom</v>
      </c>
      <c r="T4323">
        <f>WEEKNUM(G4323)</f>
        <v>28</v>
      </c>
      <c r="U4323">
        <f>YEAR(G4323)</f>
        <v>2025</v>
      </c>
      <c r="V4323" s="117">
        <f>IFERROR(Q4323/N4323,"0")</f>
        <v>0.15</v>
      </c>
    </row>
    <row r="4324" spans="1:22">
      <c r="A4324" t="str">
        <f>_xlfn.XLOOKUP(D4324,BN:BN,BO:BO)</f>
        <v>México</v>
      </c>
      <c r="B4324" t="s">
        <v>25</v>
      </c>
      <c r="C4324">
        <v>699</v>
      </c>
      <c r="D4324" t="str">
        <f>_xlfn.XLOOKUP(C4324,BH:BH,BI:BI)</f>
        <v>VeronicaN</v>
      </c>
      <c r="E4324">
        <v>25780</v>
      </c>
      <c r="F4324" t="s">
        <v>4683</v>
      </c>
      <c r="G4324" s="63">
        <v>45844</v>
      </c>
      <c r="H4324" s="63">
        <v>45845</v>
      </c>
      <c r="I4324" t="s">
        <v>425</v>
      </c>
      <c r="J4324" t="str">
        <f>_xlfn.XLOOKUP(I4324,AS:AS,AU:AU)</f>
        <v>Traslados</v>
      </c>
      <c r="K4324" t="s">
        <v>33</v>
      </c>
      <c r="L4324">
        <v>480</v>
      </c>
      <c r="M4324">
        <f>L4324*_xlfn.XLOOKUP(K4324,AM:AM,AN:AN)</f>
        <v>412.8</v>
      </c>
      <c r="N4324">
        <f>L4324*_xlfn.XLOOKUP(K4324,AM:AM,AO:AO)</f>
        <v>480</v>
      </c>
      <c r="O4324">
        <v>72</v>
      </c>
      <c r="P4324">
        <f>O4324*_xlfn.XLOOKUP(K4324,AM:AM,AN:AN)</f>
        <v>61.92</v>
      </c>
      <c r="Q4324">
        <f>O4324*_xlfn.XLOOKUP(K4324,AM:AM,AO:AO)</f>
        <v>72</v>
      </c>
      <c r="R4324" t="str">
        <f>_xlfn.XLOOKUP(E4324,AF:AF,AG:AG)</f>
        <v>ROLZO</v>
      </c>
      <c r="S4324" t="str">
        <f>_xlfn.XLOOKUP(E4324,AF:AF,AI:AI)</f>
        <v>United Kingdom</v>
      </c>
      <c r="T4324">
        <f>WEEKNUM(G4324)</f>
        <v>28</v>
      </c>
      <c r="U4324">
        <f>YEAR(G4324)</f>
        <v>2025</v>
      </c>
      <c r="V4324" s="117">
        <f>IFERROR(Q4324/N4324,"0")</f>
        <v>0.15</v>
      </c>
    </row>
    <row r="4325" spans="1:22">
      <c r="A4325" t="str">
        <f>_xlfn.XLOOKUP(D4325,BN:BN,BO:BO)</f>
        <v>México</v>
      </c>
      <c r="B4325" t="s">
        <v>25</v>
      </c>
      <c r="C4325">
        <v>699</v>
      </c>
      <c r="D4325" t="str">
        <f>_xlfn.XLOOKUP(C4325,BH:BH,BI:BI)</f>
        <v>VeronicaN</v>
      </c>
      <c r="E4325">
        <v>25780</v>
      </c>
      <c r="F4325" t="s">
        <v>4684</v>
      </c>
      <c r="G4325" s="63">
        <v>45823</v>
      </c>
      <c r="H4325" s="63">
        <v>45823</v>
      </c>
      <c r="I4325" t="s">
        <v>425</v>
      </c>
      <c r="J4325" t="str">
        <f>_xlfn.XLOOKUP(I4325,AS:AS,AU:AU)</f>
        <v>Traslados</v>
      </c>
      <c r="K4325" t="s">
        <v>33</v>
      </c>
      <c r="L4325">
        <v>280</v>
      </c>
      <c r="M4325">
        <f>L4325*_xlfn.XLOOKUP(K4325,AM:AM,AN:AN)</f>
        <v>240.79999999999998</v>
      </c>
      <c r="N4325">
        <f>L4325*_xlfn.XLOOKUP(K4325,AM:AM,AO:AO)</f>
        <v>280</v>
      </c>
      <c r="O4325">
        <v>42</v>
      </c>
      <c r="P4325">
        <f>O4325*_xlfn.XLOOKUP(K4325,AM:AM,AN:AN)</f>
        <v>36.119999999999997</v>
      </c>
      <c r="Q4325">
        <f>O4325*_xlfn.XLOOKUP(K4325,AM:AM,AO:AO)</f>
        <v>42</v>
      </c>
      <c r="R4325" t="str">
        <f>_xlfn.XLOOKUP(E4325,AF:AF,AG:AG)</f>
        <v>ROLZO</v>
      </c>
      <c r="S4325" t="str">
        <f>_xlfn.XLOOKUP(E4325,AF:AF,AI:AI)</f>
        <v>United Kingdom</v>
      </c>
      <c r="T4325">
        <f>WEEKNUM(G4325)</f>
        <v>25</v>
      </c>
      <c r="U4325">
        <f>YEAR(G4325)</f>
        <v>2025</v>
      </c>
      <c r="V4325" s="117">
        <f>IFERROR(Q4325/N4325,"0")</f>
        <v>0.15</v>
      </c>
    </row>
    <row r="4326" spans="1:22">
      <c r="A4326" t="str">
        <f>_xlfn.XLOOKUP(D4326,BN:BN,BO:BO)</f>
        <v>México</v>
      </c>
      <c r="B4326" t="s">
        <v>25</v>
      </c>
      <c r="C4326">
        <v>699</v>
      </c>
      <c r="D4326" t="str">
        <f>_xlfn.XLOOKUP(C4326,BH:BH,BI:BI)</f>
        <v>VeronicaN</v>
      </c>
      <c r="E4326">
        <v>25780</v>
      </c>
      <c r="F4326" t="s">
        <v>4685</v>
      </c>
      <c r="G4326" s="63">
        <v>45819</v>
      </c>
      <c r="H4326" s="63">
        <v>45819</v>
      </c>
      <c r="I4326" t="s">
        <v>425</v>
      </c>
      <c r="J4326" t="str">
        <f>_xlfn.XLOOKUP(I4326,AS:AS,AU:AU)</f>
        <v>Traslados</v>
      </c>
      <c r="K4326" t="s">
        <v>33</v>
      </c>
      <c r="L4326">
        <v>225</v>
      </c>
      <c r="M4326">
        <f>L4326*_xlfn.XLOOKUP(K4326,AM:AM,AN:AN)</f>
        <v>193.5</v>
      </c>
      <c r="N4326">
        <f>L4326*_xlfn.XLOOKUP(K4326,AM:AM,AO:AO)</f>
        <v>225</v>
      </c>
      <c r="O4326">
        <v>33.75</v>
      </c>
      <c r="P4326">
        <f>O4326*_xlfn.XLOOKUP(K4326,AM:AM,AN:AN)</f>
        <v>29.024999999999999</v>
      </c>
      <c r="Q4326">
        <f>O4326*_xlfn.XLOOKUP(K4326,AM:AM,AO:AO)</f>
        <v>33.75</v>
      </c>
      <c r="R4326" t="str">
        <f>_xlfn.XLOOKUP(E4326,AF:AF,AG:AG)</f>
        <v>ROLZO</v>
      </c>
      <c r="S4326" t="str">
        <f>_xlfn.XLOOKUP(E4326,AF:AF,AI:AI)</f>
        <v>United Kingdom</v>
      </c>
      <c r="T4326">
        <f>WEEKNUM(G4326)</f>
        <v>24</v>
      </c>
      <c r="U4326">
        <f>YEAR(G4326)</f>
        <v>2025</v>
      </c>
      <c r="V4326" s="117">
        <f>IFERROR(Q4326/N4326,"0")</f>
        <v>0.15</v>
      </c>
    </row>
    <row r="4327" spans="1:22">
      <c r="A4327" t="str">
        <f>_xlfn.XLOOKUP(D4327,BN:BN,BO:BO)</f>
        <v>México</v>
      </c>
      <c r="B4327" t="s">
        <v>25</v>
      </c>
      <c r="C4327">
        <v>699</v>
      </c>
      <c r="D4327" t="str">
        <f>_xlfn.XLOOKUP(C4327,BH:BH,BI:BI)</f>
        <v>VeronicaN</v>
      </c>
      <c r="E4327">
        <v>25780</v>
      </c>
      <c r="F4327" t="s">
        <v>4686</v>
      </c>
      <c r="G4327" s="63">
        <v>45819</v>
      </c>
      <c r="H4327" s="63">
        <v>45819</v>
      </c>
      <c r="I4327" t="s">
        <v>425</v>
      </c>
      <c r="J4327" t="str">
        <f>_xlfn.XLOOKUP(I4327,AS:AS,AU:AU)</f>
        <v>Traslados</v>
      </c>
      <c r="K4327" t="s">
        <v>33</v>
      </c>
      <c r="L4327">
        <v>280</v>
      </c>
      <c r="M4327">
        <f>L4327*_xlfn.XLOOKUP(K4327,AM:AM,AN:AN)</f>
        <v>240.79999999999998</v>
      </c>
      <c r="N4327">
        <f>L4327*_xlfn.XLOOKUP(K4327,AM:AM,AO:AO)</f>
        <v>280</v>
      </c>
      <c r="O4327">
        <v>42</v>
      </c>
      <c r="P4327">
        <f>O4327*_xlfn.XLOOKUP(K4327,AM:AM,AN:AN)</f>
        <v>36.119999999999997</v>
      </c>
      <c r="Q4327">
        <f>O4327*_xlfn.XLOOKUP(K4327,AM:AM,AO:AO)</f>
        <v>42</v>
      </c>
      <c r="R4327" t="str">
        <f>_xlfn.XLOOKUP(E4327,AF:AF,AG:AG)</f>
        <v>ROLZO</v>
      </c>
      <c r="S4327" t="str">
        <f>_xlfn.XLOOKUP(E4327,AF:AF,AI:AI)</f>
        <v>United Kingdom</v>
      </c>
      <c r="T4327">
        <f>WEEKNUM(G4327)</f>
        <v>24</v>
      </c>
      <c r="U4327">
        <f>YEAR(G4327)</f>
        <v>2025</v>
      </c>
      <c r="V4327" s="117">
        <f>IFERROR(Q4327/N4327,"0")</f>
        <v>0.15</v>
      </c>
    </row>
    <row r="4328" spans="1:22">
      <c r="A4328" t="str">
        <f>_xlfn.XLOOKUP(D4328,BN:BN,BO:BO)</f>
        <v>México</v>
      </c>
      <c r="B4328" t="s">
        <v>25</v>
      </c>
      <c r="C4328">
        <v>700</v>
      </c>
      <c r="D4328" t="str">
        <f>_xlfn.XLOOKUP(C4328,BH:BH,BI:BI)</f>
        <v>VeronicaN</v>
      </c>
      <c r="E4328">
        <v>25780</v>
      </c>
      <c r="F4328" t="s">
        <v>4687</v>
      </c>
      <c r="G4328" s="63">
        <v>45844</v>
      </c>
      <c r="H4328" s="63">
        <v>45844</v>
      </c>
      <c r="I4328" t="s">
        <v>425</v>
      </c>
      <c r="J4328" t="str">
        <f>_xlfn.XLOOKUP(I4328,AS:AS,AU:AU)</f>
        <v>Traslados</v>
      </c>
      <c r="K4328" t="s">
        <v>33</v>
      </c>
      <c r="L4328">
        <v>260</v>
      </c>
      <c r="M4328">
        <f>L4328*_xlfn.XLOOKUP(K4328,AM:AM,AN:AN)</f>
        <v>223.6</v>
      </c>
      <c r="N4328">
        <f>L4328*_xlfn.XLOOKUP(K4328,AM:AM,AO:AO)</f>
        <v>260</v>
      </c>
      <c r="O4328">
        <v>39</v>
      </c>
      <c r="P4328">
        <f>O4328*_xlfn.XLOOKUP(K4328,AM:AM,AN:AN)</f>
        <v>33.54</v>
      </c>
      <c r="Q4328">
        <f>O4328*_xlfn.XLOOKUP(K4328,AM:AM,AO:AO)</f>
        <v>39</v>
      </c>
      <c r="R4328" t="str">
        <f>_xlfn.XLOOKUP(E4328,AF:AF,AG:AG)</f>
        <v>ROLZO</v>
      </c>
      <c r="S4328" t="str">
        <f>_xlfn.XLOOKUP(E4328,AF:AF,AI:AI)</f>
        <v>United Kingdom</v>
      </c>
      <c r="T4328">
        <f>WEEKNUM(G4328)</f>
        <v>28</v>
      </c>
      <c r="U4328">
        <f>YEAR(G4328)</f>
        <v>2025</v>
      </c>
      <c r="V4328" s="117">
        <f>IFERROR(Q4328/N4328,"0")</f>
        <v>0.15</v>
      </c>
    </row>
    <row r="4329" spans="1:22">
      <c r="A4329" t="str">
        <f>_xlfn.XLOOKUP(D4329,BN:BN,BO:BO)</f>
        <v>México</v>
      </c>
      <c r="B4329" t="s">
        <v>25</v>
      </c>
      <c r="C4329">
        <v>701</v>
      </c>
      <c r="D4329" t="str">
        <f>_xlfn.XLOOKUP(C4329,BH:BH,BI:BI)</f>
        <v>VeronicaN</v>
      </c>
      <c r="E4329">
        <v>29023</v>
      </c>
      <c r="F4329" t="s">
        <v>3978</v>
      </c>
      <c r="G4329" s="63">
        <v>45885</v>
      </c>
      <c r="H4329" s="63">
        <v>45889</v>
      </c>
      <c r="I4329" t="s">
        <v>376</v>
      </c>
      <c r="J4329" t="str">
        <f>_xlfn.XLOOKUP(I4329,AS:AS,AU:AU)</f>
        <v>Hotel</v>
      </c>
      <c r="K4329" t="s">
        <v>33</v>
      </c>
      <c r="L4329">
        <v>3915</v>
      </c>
      <c r="M4329">
        <f>L4329*_xlfn.XLOOKUP(K4329,AM:AM,AN:AN)</f>
        <v>3366.9</v>
      </c>
      <c r="N4329">
        <f>L4329*_xlfn.XLOOKUP(K4329,AM:AM,AO:AO)</f>
        <v>3915</v>
      </c>
      <c r="O4329">
        <v>544.02</v>
      </c>
      <c r="P4329">
        <f>O4329*_xlfn.XLOOKUP(K4329,AM:AM,AN:AN)</f>
        <v>467.85719999999998</v>
      </c>
      <c r="Q4329">
        <f>O4329*_xlfn.XLOOKUP(K4329,AM:AM,AO:AO)</f>
        <v>544.02</v>
      </c>
      <c r="R4329" t="str">
        <f>_xlfn.XLOOKUP(E4329,AF:AF,AG:AG)</f>
        <v>THE DYLAN</v>
      </c>
      <c r="S4329" t="str">
        <f>_xlfn.XLOOKUP(E4329,AF:AF,AI:AI)</f>
        <v>Netherlands</v>
      </c>
      <c r="T4329">
        <f>WEEKNUM(G4329)</f>
        <v>33</v>
      </c>
      <c r="U4329">
        <f>YEAR(G4329)</f>
        <v>2025</v>
      </c>
      <c r="V4329" s="117">
        <f>IFERROR(Q4329/N4329,"0")</f>
        <v>0.13895785440613026</v>
      </c>
    </row>
    <row r="4330" spans="1:22">
      <c r="A4330" t="str">
        <f>_xlfn.XLOOKUP(D4330,BN:BN,BO:BO)</f>
        <v>México</v>
      </c>
      <c r="B4330" t="s">
        <v>25</v>
      </c>
      <c r="C4330">
        <v>702</v>
      </c>
      <c r="D4330" t="str">
        <f>_xlfn.XLOOKUP(C4330,BH:BH,BI:BI)</f>
        <v>VeronicaN</v>
      </c>
      <c r="E4330">
        <v>34441</v>
      </c>
      <c r="F4330" t="s">
        <v>4688</v>
      </c>
      <c r="G4330" s="63">
        <v>45962</v>
      </c>
      <c r="H4330" s="63">
        <v>45963</v>
      </c>
      <c r="I4330" t="s">
        <v>376</v>
      </c>
      <c r="J4330" t="str">
        <f>_xlfn.XLOOKUP(I4330,AS:AS,AU:AU)</f>
        <v>Hotel</v>
      </c>
      <c r="K4330" t="s">
        <v>33</v>
      </c>
      <c r="L4330">
        <v>248.32</v>
      </c>
      <c r="M4330">
        <f>L4330*_xlfn.XLOOKUP(K4330,AM:AM,AN:AN)</f>
        <v>213.55519999999999</v>
      </c>
      <c r="N4330">
        <f>L4330*_xlfn.XLOOKUP(K4330,AM:AM,AO:AO)</f>
        <v>248.32</v>
      </c>
      <c r="O4330">
        <v>24.83</v>
      </c>
      <c r="P4330">
        <f>O4330*_xlfn.XLOOKUP(K4330,AM:AM,AN:AN)</f>
        <v>21.3538</v>
      </c>
      <c r="Q4330">
        <f>O4330*_xlfn.XLOOKUP(K4330,AM:AM,AO:AO)</f>
        <v>24.83</v>
      </c>
      <c r="R4330" t="str">
        <f>_xlfn.XLOOKUP(E4330,AF:AF,AG:AG)</f>
        <v>THE RITZ CARLTON SANTIAGO</v>
      </c>
      <c r="S4330" t="str">
        <f>_xlfn.XLOOKUP(E4330,AF:AF,AI:AI)</f>
        <v>Chile</v>
      </c>
      <c r="T4330">
        <f>WEEKNUM(G4330)</f>
        <v>44</v>
      </c>
      <c r="U4330">
        <f>YEAR(G4330)</f>
        <v>2025</v>
      </c>
      <c r="V4330" s="117">
        <f>IFERROR(Q4330/N4330,"0")</f>
        <v>9.9991945876288651E-2</v>
      </c>
    </row>
    <row r="4331" spans="1:22">
      <c r="A4331" t="str">
        <f>_xlfn.XLOOKUP(D4331,BN:BN,BO:BO)</f>
        <v>México</v>
      </c>
      <c r="B4331" t="s">
        <v>25</v>
      </c>
      <c r="C4331">
        <v>702</v>
      </c>
      <c r="D4331" t="str">
        <f>_xlfn.XLOOKUP(C4331,BH:BH,BI:BI)</f>
        <v>VeronicaN</v>
      </c>
      <c r="E4331">
        <v>34441</v>
      </c>
      <c r="F4331" t="s">
        <v>2411</v>
      </c>
      <c r="G4331" s="63">
        <v>45962</v>
      </c>
      <c r="H4331" s="63">
        <v>45963</v>
      </c>
      <c r="I4331" t="s">
        <v>376</v>
      </c>
      <c r="J4331" t="str">
        <f>_xlfn.XLOOKUP(I4331,AS:AS,AU:AU)</f>
        <v>Hotel</v>
      </c>
      <c r="K4331" t="s">
        <v>33</v>
      </c>
      <c r="L4331">
        <v>273.92</v>
      </c>
      <c r="M4331">
        <f>L4331*_xlfn.XLOOKUP(K4331,AM:AM,AN:AN)</f>
        <v>235.5712</v>
      </c>
      <c r="N4331">
        <f>L4331*_xlfn.XLOOKUP(K4331,AM:AM,AO:AO)</f>
        <v>273.92</v>
      </c>
      <c r="O4331">
        <v>27.39</v>
      </c>
      <c r="P4331">
        <f>O4331*_xlfn.XLOOKUP(K4331,AM:AM,AN:AN)</f>
        <v>23.555399999999999</v>
      </c>
      <c r="Q4331">
        <f>O4331*_xlfn.XLOOKUP(K4331,AM:AM,AO:AO)</f>
        <v>27.39</v>
      </c>
      <c r="R4331" t="str">
        <f>_xlfn.XLOOKUP(E4331,AF:AF,AG:AG)</f>
        <v>THE RITZ CARLTON SANTIAGO</v>
      </c>
      <c r="S4331" t="str">
        <f>_xlfn.XLOOKUP(E4331,AF:AF,AI:AI)</f>
        <v>Chile</v>
      </c>
      <c r="T4331">
        <f>WEEKNUM(G4331)</f>
        <v>44</v>
      </c>
      <c r="U4331">
        <f>YEAR(G4331)</f>
        <v>2025</v>
      </c>
      <c r="V4331" s="117">
        <f>IFERROR(Q4331/N4331,"0")</f>
        <v>9.9992698598130841E-2</v>
      </c>
    </row>
    <row r="4332" spans="1:22">
      <c r="A4332" t="str">
        <f>_xlfn.XLOOKUP(D4332,BN:BN,BO:BO)</f>
        <v>México</v>
      </c>
      <c r="B4332" t="s">
        <v>25</v>
      </c>
      <c r="C4332">
        <v>702</v>
      </c>
      <c r="D4332" t="str">
        <f>_xlfn.XLOOKUP(C4332,BH:BH,BI:BI)</f>
        <v>VeronicaN</v>
      </c>
      <c r="E4332">
        <v>34441</v>
      </c>
      <c r="F4332" t="s">
        <v>2411</v>
      </c>
      <c r="G4332" s="63">
        <v>45962</v>
      </c>
      <c r="H4332" s="63">
        <v>45963</v>
      </c>
      <c r="I4332" t="s">
        <v>376</v>
      </c>
      <c r="J4332" t="str">
        <f>_xlfn.XLOOKUP(I4332,AS:AS,AU:AU)</f>
        <v>Hotel</v>
      </c>
      <c r="K4332" t="s">
        <v>33</v>
      </c>
      <c r="L4332">
        <v>273.92</v>
      </c>
      <c r="M4332">
        <f>L4332*_xlfn.XLOOKUP(K4332,AM:AM,AN:AN)</f>
        <v>235.5712</v>
      </c>
      <c r="N4332">
        <f>L4332*_xlfn.XLOOKUP(K4332,AM:AM,AO:AO)</f>
        <v>273.92</v>
      </c>
      <c r="O4332">
        <v>27.39</v>
      </c>
      <c r="P4332">
        <f>O4332*_xlfn.XLOOKUP(K4332,AM:AM,AN:AN)</f>
        <v>23.555399999999999</v>
      </c>
      <c r="Q4332">
        <f>O4332*_xlfn.XLOOKUP(K4332,AM:AM,AO:AO)</f>
        <v>27.39</v>
      </c>
      <c r="R4332" t="str">
        <f>_xlfn.XLOOKUP(E4332,AF:AF,AG:AG)</f>
        <v>THE RITZ CARLTON SANTIAGO</v>
      </c>
      <c r="S4332" t="str">
        <f>_xlfn.XLOOKUP(E4332,AF:AF,AI:AI)</f>
        <v>Chile</v>
      </c>
      <c r="T4332">
        <f>WEEKNUM(G4332)</f>
        <v>44</v>
      </c>
      <c r="U4332">
        <f>YEAR(G4332)</f>
        <v>2025</v>
      </c>
      <c r="V4332" s="117">
        <f>IFERROR(Q4332/N4332,"0")</f>
        <v>9.9992698598130841E-2</v>
      </c>
    </row>
    <row r="4333" spans="1:22">
      <c r="A4333" t="str">
        <f>_xlfn.XLOOKUP(D4333,BN:BN,BO:BO)</f>
        <v>Madrid</v>
      </c>
      <c r="B4333" t="s">
        <v>25</v>
      </c>
      <c r="C4333">
        <v>703</v>
      </c>
      <c r="D4333" t="str">
        <f>_xlfn.XLOOKUP(C4333,BH:BH,BI:BI)</f>
        <v>ConchaD</v>
      </c>
      <c r="E4333">
        <v>29905</v>
      </c>
      <c r="F4333" t="s">
        <v>4689</v>
      </c>
      <c r="G4333" s="63">
        <v>46168</v>
      </c>
      <c r="H4333" s="63">
        <v>46191</v>
      </c>
      <c r="I4333" t="s">
        <v>364</v>
      </c>
      <c r="J4333" t="str">
        <f>_xlfn.XLOOKUP(I4333,AS:AS,AU:AU)</f>
        <v>DMC</v>
      </c>
      <c r="K4333" t="s">
        <v>33</v>
      </c>
      <c r="L4333">
        <v>59086.22</v>
      </c>
      <c r="M4333">
        <f>L4333*_xlfn.XLOOKUP(K4333,AM:AM,AN:AN)</f>
        <v>50814.1492</v>
      </c>
      <c r="N4333">
        <f>L4333*_xlfn.XLOOKUP(K4333,AM:AM,AO:AO)</f>
        <v>59086.22</v>
      </c>
      <c r="O4333">
        <v>8939.77</v>
      </c>
      <c r="P4333">
        <f>O4333*_xlfn.XLOOKUP(K4333,AM:AM,AN:AN)</f>
        <v>7688.2022000000006</v>
      </c>
      <c r="Q4333">
        <f>O4333*_xlfn.XLOOKUP(K4333,AM:AM,AO:AO)</f>
        <v>8939.77</v>
      </c>
      <c r="R4333" t="str">
        <f>_xlfn.XLOOKUP(E4333,AF:AF,AG:AG)</f>
        <v>ABERCROMBIE AND KENT AUSTRALIA</v>
      </c>
      <c r="S4333" t="str">
        <f>_xlfn.XLOOKUP(E4333,AF:AF,AI:AI)</f>
        <v>Australia</v>
      </c>
      <c r="T4333">
        <f>WEEKNUM(G4333)</f>
        <v>22</v>
      </c>
      <c r="U4333">
        <f>YEAR(G4333)</f>
        <v>2026</v>
      </c>
      <c r="V4333" s="117">
        <f>IFERROR(Q4333/N4333,"0")</f>
        <v>0.15130042165499841</v>
      </c>
    </row>
    <row r="4334" spans="1:22">
      <c r="A4334" t="str">
        <f>_xlfn.XLOOKUP(D4334,BN:BN,BO:BO)</f>
        <v>Madrid</v>
      </c>
      <c r="B4334" t="s">
        <v>25</v>
      </c>
      <c r="C4334">
        <v>703</v>
      </c>
      <c r="D4334" t="str">
        <f>_xlfn.XLOOKUP(C4334,BH:BH,BI:BI)</f>
        <v>ConchaD</v>
      </c>
      <c r="E4334">
        <v>28934</v>
      </c>
      <c r="F4334" t="s">
        <v>4690</v>
      </c>
      <c r="G4334" s="63">
        <v>46161</v>
      </c>
      <c r="H4334" s="63">
        <v>46187</v>
      </c>
      <c r="I4334" t="s">
        <v>366</v>
      </c>
      <c r="J4334" t="str">
        <f>_xlfn.XLOOKUP(I4334,AS:AS,AU:AU)</f>
        <v>Vuelos</v>
      </c>
      <c r="K4334" t="s">
        <v>33</v>
      </c>
      <c r="L4334">
        <v>6998.43</v>
      </c>
      <c r="M4334">
        <f>L4334*_xlfn.XLOOKUP(K4334,AM:AM,AN:AN)</f>
        <v>6018.6498000000001</v>
      </c>
      <c r="N4334">
        <f>L4334*_xlfn.XLOOKUP(K4334,AM:AM,AO:AO)</f>
        <v>6998.43</v>
      </c>
      <c r="O4334">
        <v>266.88</v>
      </c>
      <c r="P4334">
        <f>O4334*_xlfn.XLOOKUP(K4334,AM:AM,AN:AN)</f>
        <v>229.51679999999999</v>
      </c>
      <c r="Q4334">
        <f>O4334*_xlfn.XLOOKUP(K4334,AM:AM,AO:AO)</f>
        <v>266.88</v>
      </c>
      <c r="R4334" t="str">
        <f>_xlfn.XLOOKUP(E4334,AF:AF,AG:AG)</f>
        <v>F1S USA</v>
      </c>
      <c r="S4334" t="str">
        <f>_xlfn.XLOOKUP(E4334,AF:AF,AI:AI)</f>
        <v>United States</v>
      </c>
      <c r="T4334">
        <f>WEEKNUM(G4334)</f>
        <v>21</v>
      </c>
      <c r="U4334">
        <f>YEAR(G4334)</f>
        <v>2026</v>
      </c>
      <c r="V4334" s="117">
        <f>IFERROR(Q4334/N4334,"0")</f>
        <v>3.8134267257084804E-2</v>
      </c>
    </row>
    <row r="4335" spans="1:22">
      <c r="A4335" t="str">
        <f>_xlfn.XLOOKUP(D4335,BN:BN,BO:BO)</f>
        <v>Madrid</v>
      </c>
      <c r="B4335" t="s">
        <v>25</v>
      </c>
      <c r="C4335">
        <v>703</v>
      </c>
      <c r="D4335" t="str">
        <f>_xlfn.XLOOKUP(C4335,BH:BH,BI:BI)</f>
        <v>ConchaD</v>
      </c>
      <c r="E4335">
        <v>28934</v>
      </c>
      <c r="F4335" t="s">
        <v>4691</v>
      </c>
      <c r="G4335" s="63">
        <v>46161</v>
      </c>
      <c r="H4335" s="63">
        <v>46187</v>
      </c>
      <c r="I4335" t="s">
        <v>366</v>
      </c>
      <c r="J4335" t="str">
        <f>_xlfn.XLOOKUP(I4335,AS:AS,AU:AU)</f>
        <v>Vuelos</v>
      </c>
      <c r="K4335" t="s">
        <v>33</v>
      </c>
      <c r="L4335">
        <v>6998.43</v>
      </c>
      <c r="M4335">
        <f>L4335*_xlfn.XLOOKUP(K4335,AM:AM,AN:AN)</f>
        <v>6018.6498000000001</v>
      </c>
      <c r="N4335">
        <f>L4335*_xlfn.XLOOKUP(K4335,AM:AM,AO:AO)</f>
        <v>6998.43</v>
      </c>
      <c r="O4335">
        <v>266.88</v>
      </c>
      <c r="P4335">
        <f>O4335*_xlfn.XLOOKUP(K4335,AM:AM,AN:AN)</f>
        <v>229.51679999999999</v>
      </c>
      <c r="Q4335">
        <f>O4335*_xlfn.XLOOKUP(K4335,AM:AM,AO:AO)</f>
        <v>266.88</v>
      </c>
      <c r="R4335" t="str">
        <f>_xlfn.XLOOKUP(E4335,AF:AF,AG:AG)</f>
        <v>F1S USA</v>
      </c>
      <c r="S4335" t="str">
        <f>_xlfn.XLOOKUP(E4335,AF:AF,AI:AI)</f>
        <v>United States</v>
      </c>
      <c r="T4335">
        <f>WEEKNUM(G4335)</f>
        <v>21</v>
      </c>
      <c r="U4335">
        <f>YEAR(G4335)</f>
        <v>2026</v>
      </c>
      <c r="V4335" s="117">
        <f>IFERROR(Q4335/N4335,"0")</f>
        <v>3.8134267257084804E-2</v>
      </c>
    </row>
    <row r="4336" spans="1:22">
      <c r="A4336" t="str">
        <f>_xlfn.XLOOKUP(D4336,BN:BN,BO:BO)</f>
        <v>Madrid</v>
      </c>
      <c r="B4336" t="s">
        <v>25</v>
      </c>
      <c r="C4336">
        <v>703</v>
      </c>
      <c r="D4336" t="str">
        <f>_xlfn.XLOOKUP(C4336,BH:BH,BI:BI)</f>
        <v>ConchaD</v>
      </c>
      <c r="E4336">
        <v>0</v>
      </c>
      <c r="F4336" t="s">
        <v>4692</v>
      </c>
      <c r="G4336" s="63">
        <v>46161</v>
      </c>
      <c r="H4336" s="63">
        <v>46191</v>
      </c>
      <c r="I4336" t="s">
        <v>396</v>
      </c>
      <c r="J4336" t="str">
        <f>_xlfn.XLOOKUP(I4336,AS:AS,AU:AU)</f>
        <v>Honorarios</v>
      </c>
      <c r="K4336" t="s">
        <v>33</v>
      </c>
      <c r="L4336">
        <v>130</v>
      </c>
      <c r="M4336">
        <f>L4336*_xlfn.XLOOKUP(K4336,AM:AM,AN:AN)</f>
        <v>111.8</v>
      </c>
      <c r="N4336">
        <f>L4336*_xlfn.XLOOKUP(K4336,AM:AM,AO:AO)</f>
        <v>130</v>
      </c>
      <c r="O4336">
        <v>130</v>
      </c>
      <c r="P4336">
        <f>O4336*_xlfn.XLOOKUP(K4336,AM:AM,AN:AN)</f>
        <v>111.8</v>
      </c>
      <c r="Q4336">
        <f>O4336*_xlfn.XLOOKUP(K4336,AM:AM,AO:AO)</f>
        <v>130</v>
      </c>
      <c r="R4336" t="str">
        <f>_xlfn.XLOOKUP(E4336,AF:AF,AG:AG)</f>
        <v>FEES</v>
      </c>
      <c r="S4336">
        <f>_xlfn.XLOOKUP(E4336,AF:AF,AI:AI)</f>
        <v>0</v>
      </c>
      <c r="T4336">
        <f>WEEKNUM(G4336)</f>
        <v>21</v>
      </c>
      <c r="U4336">
        <f>YEAR(G4336)</f>
        <v>2026</v>
      </c>
      <c r="V4336" s="117">
        <f>IFERROR(Q4336/N4336,"0")</f>
        <v>1</v>
      </c>
    </row>
    <row r="4337" spans="1:22">
      <c r="A4337" t="str">
        <f>_xlfn.XLOOKUP(D4337,BN:BN,BO:BO)</f>
        <v>Madrid</v>
      </c>
      <c r="B4337" t="s">
        <v>25</v>
      </c>
      <c r="C4337">
        <v>703</v>
      </c>
      <c r="D4337" t="str">
        <f>_xlfn.XLOOKUP(C4337,BH:BH,BI:BI)</f>
        <v>ConchaD</v>
      </c>
      <c r="E4337">
        <v>31588</v>
      </c>
      <c r="F4337" t="s">
        <v>4693</v>
      </c>
      <c r="G4337" s="63">
        <v>46162</v>
      </c>
      <c r="H4337" s="63">
        <v>46167</v>
      </c>
      <c r="I4337" t="s">
        <v>364</v>
      </c>
      <c r="J4337" t="str">
        <f>_xlfn.XLOOKUP(I4337,AS:AS,AU:AU)</f>
        <v>DMC</v>
      </c>
      <c r="K4337" t="s">
        <v>33</v>
      </c>
      <c r="L4337">
        <v>56774.78</v>
      </c>
      <c r="M4337">
        <f>L4337*_xlfn.XLOOKUP(K4337,AM:AM,AN:AN)</f>
        <v>48826.310799999999</v>
      </c>
      <c r="N4337">
        <f>L4337*_xlfn.XLOOKUP(K4337,AM:AM,AO:AO)</f>
        <v>56774.78</v>
      </c>
      <c r="O4337">
        <v>6589.35</v>
      </c>
      <c r="P4337">
        <f>O4337*_xlfn.XLOOKUP(K4337,AM:AM,AN:AN)</f>
        <v>5666.8410000000003</v>
      </c>
      <c r="Q4337">
        <f>O4337*_xlfn.XLOOKUP(K4337,AM:AM,AO:AO)</f>
        <v>6589.35</v>
      </c>
      <c r="R4337" t="str">
        <f>_xlfn.XLOOKUP(E4337,AF:AF,AG:AG)</f>
        <v>TAHITI ISLANDS TRAVEL</v>
      </c>
      <c r="S4337" t="str">
        <f>_xlfn.XLOOKUP(E4337,AF:AF,AI:AI)</f>
        <v>Tahiti, French Polynesia</v>
      </c>
      <c r="T4337">
        <f>WEEKNUM(G4337)</f>
        <v>21</v>
      </c>
      <c r="U4337">
        <f>YEAR(G4337)</f>
        <v>2026</v>
      </c>
      <c r="V4337" s="117">
        <f>IFERROR(Q4337/N4337,"0")</f>
        <v>0.116061215913122</v>
      </c>
    </row>
    <row r="4338" spans="1:22">
      <c r="A4338" t="str">
        <f>_xlfn.XLOOKUP(D4338,BN:BN,BO:BO)</f>
        <v>México</v>
      </c>
      <c r="B4338" t="s">
        <v>25</v>
      </c>
      <c r="C4338">
        <v>704</v>
      </c>
      <c r="D4338" t="str">
        <f>_xlfn.XLOOKUP(C4338,BH:BH,BI:BI)</f>
        <v>VivianaS</v>
      </c>
      <c r="E4338">
        <v>30699</v>
      </c>
      <c r="F4338" t="s">
        <v>4694</v>
      </c>
      <c r="G4338" s="63">
        <v>45876</v>
      </c>
      <c r="H4338" s="63">
        <v>45879</v>
      </c>
      <c r="I4338" t="s">
        <v>376</v>
      </c>
      <c r="J4338" t="str">
        <f>_xlfn.XLOOKUP(I4338,AS:AS,AU:AU)</f>
        <v>Hotel</v>
      </c>
      <c r="K4338" t="s">
        <v>33</v>
      </c>
      <c r="L4338">
        <v>4815.47</v>
      </c>
      <c r="M4338">
        <f>L4338*_xlfn.XLOOKUP(K4338,AM:AM,AN:AN)</f>
        <v>4141.3042000000005</v>
      </c>
      <c r="N4338">
        <f>L4338*_xlfn.XLOOKUP(K4338,AM:AM,AO:AO)</f>
        <v>4815.47</v>
      </c>
      <c r="O4338">
        <v>209.76</v>
      </c>
      <c r="P4338">
        <f>O4338*_xlfn.XLOOKUP(K4338,AM:AM,AN:AN)</f>
        <v>180.39359999999999</v>
      </c>
      <c r="Q4338">
        <f>O4338*_xlfn.XLOOKUP(K4338,AM:AM,AO:AO)</f>
        <v>209.76</v>
      </c>
      <c r="R4338" t="str">
        <f>_xlfn.XLOOKUP(E4338,AF:AF,AG:AG)</f>
        <v>GRAND HOTEL LES TROIS ROIS</v>
      </c>
      <c r="S4338" t="str">
        <f>_xlfn.XLOOKUP(E4338,AF:AF,AI:AI)</f>
        <v>Switzerland</v>
      </c>
      <c r="T4338">
        <f>WEEKNUM(G4338)</f>
        <v>32</v>
      </c>
      <c r="U4338">
        <f>YEAR(G4338)</f>
        <v>2025</v>
      </c>
      <c r="V4338" s="117">
        <f>IFERROR(Q4338/N4338,"0")</f>
        <v>4.3559611003702647E-2</v>
      </c>
    </row>
    <row r="4339" spans="1:22">
      <c r="A4339" t="str">
        <f>_xlfn.XLOOKUP(D4339,BN:BN,BO:BO)</f>
        <v>México</v>
      </c>
      <c r="B4339" t="s">
        <v>25</v>
      </c>
      <c r="C4339">
        <v>704</v>
      </c>
      <c r="D4339" t="str">
        <f>_xlfn.XLOOKUP(C4339,BH:BH,BI:BI)</f>
        <v>VivianaS</v>
      </c>
      <c r="E4339">
        <v>30699</v>
      </c>
      <c r="F4339" t="s">
        <v>4695</v>
      </c>
      <c r="G4339" s="63">
        <v>45876</v>
      </c>
      <c r="H4339" s="63">
        <v>45879</v>
      </c>
      <c r="I4339" t="s">
        <v>376</v>
      </c>
      <c r="J4339" t="str">
        <f>_xlfn.XLOOKUP(I4339,AS:AS,AU:AU)</f>
        <v>Hotel</v>
      </c>
      <c r="K4339" t="s">
        <v>33</v>
      </c>
      <c r="L4339">
        <v>4815.47</v>
      </c>
      <c r="M4339">
        <f>L4339*_xlfn.XLOOKUP(K4339,AM:AM,AN:AN)</f>
        <v>4141.3042000000005</v>
      </c>
      <c r="N4339">
        <f>L4339*_xlfn.XLOOKUP(K4339,AM:AM,AO:AO)</f>
        <v>4815.47</v>
      </c>
      <c r="O4339">
        <v>209.76</v>
      </c>
      <c r="P4339">
        <f>O4339*_xlfn.XLOOKUP(K4339,AM:AM,AN:AN)</f>
        <v>180.39359999999999</v>
      </c>
      <c r="Q4339">
        <f>O4339*_xlfn.XLOOKUP(K4339,AM:AM,AO:AO)</f>
        <v>209.76</v>
      </c>
      <c r="R4339" t="str">
        <f>_xlfn.XLOOKUP(E4339,AF:AF,AG:AG)</f>
        <v>GRAND HOTEL LES TROIS ROIS</v>
      </c>
      <c r="S4339" t="str">
        <f>_xlfn.XLOOKUP(E4339,AF:AF,AI:AI)</f>
        <v>Switzerland</v>
      </c>
      <c r="T4339">
        <f>WEEKNUM(G4339)</f>
        <v>32</v>
      </c>
      <c r="U4339">
        <f>YEAR(G4339)</f>
        <v>2025</v>
      </c>
      <c r="V4339" s="117">
        <f>IFERROR(Q4339/N4339,"0")</f>
        <v>4.3559611003702647E-2</v>
      </c>
    </row>
    <row r="4340" spans="1:22">
      <c r="A4340" t="str">
        <f>_xlfn.XLOOKUP(D4340,BN:BN,BO:BO)</f>
        <v>México</v>
      </c>
      <c r="B4340" t="s">
        <v>25</v>
      </c>
      <c r="C4340">
        <v>704</v>
      </c>
      <c r="D4340" t="str">
        <f>_xlfn.XLOOKUP(C4340,BH:BH,BI:BI)</f>
        <v>VivianaS</v>
      </c>
      <c r="E4340">
        <v>25780</v>
      </c>
      <c r="F4340" t="s">
        <v>2208</v>
      </c>
      <c r="G4340" s="63">
        <v>45879</v>
      </c>
      <c r="H4340" s="63">
        <v>45879</v>
      </c>
      <c r="I4340" t="s">
        <v>425</v>
      </c>
      <c r="J4340" t="str">
        <f>_xlfn.XLOOKUP(I4340,AS:AS,AU:AU)</f>
        <v>Traslados</v>
      </c>
      <c r="K4340" t="s">
        <v>33</v>
      </c>
      <c r="L4340">
        <v>195</v>
      </c>
      <c r="M4340">
        <f>L4340*_xlfn.XLOOKUP(K4340,AM:AM,AN:AN)</f>
        <v>167.7</v>
      </c>
      <c r="N4340">
        <f>L4340*_xlfn.XLOOKUP(K4340,AM:AM,AO:AO)</f>
        <v>195</v>
      </c>
      <c r="O4340">
        <v>35.979999999999997</v>
      </c>
      <c r="P4340">
        <f>O4340*_xlfn.XLOOKUP(K4340,AM:AM,AN:AN)</f>
        <v>30.942799999999998</v>
      </c>
      <c r="Q4340">
        <f>O4340*_xlfn.XLOOKUP(K4340,AM:AM,AO:AO)</f>
        <v>35.979999999999997</v>
      </c>
      <c r="R4340" t="str">
        <f>_xlfn.XLOOKUP(E4340,AF:AF,AG:AG)</f>
        <v>ROLZO</v>
      </c>
      <c r="S4340" t="str">
        <f>_xlfn.XLOOKUP(E4340,AF:AF,AI:AI)</f>
        <v>United Kingdom</v>
      </c>
      <c r="T4340">
        <f>WEEKNUM(G4340)</f>
        <v>33</v>
      </c>
      <c r="U4340">
        <f>YEAR(G4340)</f>
        <v>2025</v>
      </c>
      <c r="V4340" s="117">
        <f>IFERROR(Q4340/N4340,"0")</f>
        <v>0.1845128205128205</v>
      </c>
    </row>
    <row r="4341" spans="1:22">
      <c r="A4341" t="e">
        <f>_xlfn.XLOOKUP(D4341,BN:BN,BO:BO)</f>
        <v>#N/A</v>
      </c>
      <c r="B4341" t="s">
        <v>25</v>
      </c>
      <c r="C4341">
        <v>705</v>
      </c>
      <c r="D4341" t="e">
        <f>_xlfn.XLOOKUP(C4341,BH:BH,BI:BI)</f>
        <v>#N/A</v>
      </c>
      <c r="E4341">
        <v>31064</v>
      </c>
      <c r="F4341" t="s">
        <v>1880</v>
      </c>
      <c r="G4341" s="63">
        <v>45755</v>
      </c>
      <c r="H4341" s="63">
        <v>45763</v>
      </c>
      <c r="I4341" t="s">
        <v>376</v>
      </c>
      <c r="J4341" t="str">
        <f>_xlfn.XLOOKUP(I4341,AS:AS,AU:AU)</f>
        <v>Hotel</v>
      </c>
      <c r="K4341" t="s">
        <v>33</v>
      </c>
      <c r="L4341">
        <v>5681.1</v>
      </c>
      <c r="M4341">
        <f>L4341*_xlfn.XLOOKUP(K4341,AM:AM,AN:AN)</f>
        <v>4885.7460000000001</v>
      </c>
      <c r="N4341">
        <f>L4341*_xlfn.XLOOKUP(K4341,AM:AM,AO:AO)</f>
        <v>5681.1</v>
      </c>
      <c r="O4341">
        <v>568.11</v>
      </c>
      <c r="P4341">
        <f>O4341*_xlfn.XLOOKUP(K4341,AM:AM,AN:AN)</f>
        <v>488.57460000000003</v>
      </c>
      <c r="Q4341">
        <f>O4341*_xlfn.XLOOKUP(K4341,AM:AM,AO:AO)</f>
        <v>568.11</v>
      </c>
      <c r="R4341" t="str">
        <f>_xlfn.XLOOKUP(E4341,AF:AF,AG:AG)</f>
        <v>GRAND HOTEL SON NET</v>
      </c>
      <c r="S4341" t="str">
        <f>_xlfn.XLOOKUP(E4341,AF:AF,AI:AI)</f>
        <v>Spain</v>
      </c>
      <c r="T4341">
        <f>WEEKNUM(G4341)</f>
        <v>15</v>
      </c>
      <c r="U4341">
        <f>YEAR(G4341)</f>
        <v>2025</v>
      </c>
      <c r="V4341" s="117">
        <f>IFERROR(Q4341/N4341,"0")</f>
        <v>9.9999999999999992E-2</v>
      </c>
    </row>
    <row r="4342" spans="1:22">
      <c r="A4342" t="e">
        <f>_xlfn.XLOOKUP(D4342,BN:BN,BO:BO)</f>
        <v>#N/A</v>
      </c>
      <c r="B4342" t="s">
        <v>25</v>
      </c>
      <c r="C4342">
        <v>705</v>
      </c>
      <c r="D4342" t="e">
        <f>_xlfn.XLOOKUP(C4342,BH:BH,BI:BI)</f>
        <v>#N/A</v>
      </c>
      <c r="E4342">
        <v>31064</v>
      </c>
      <c r="F4342" t="s">
        <v>1880</v>
      </c>
      <c r="G4342" s="63">
        <v>45755</v>
      </c>
      <c r="H4342" s="63">
        <v>45763</v>
      </c>
      <c r="I4342" t="s">
        <v>376</v>
      </c>
      <c r="J4342" t="str">
        <f>_xlfn.XLOOKUP(I4342,AS:AS,AU:AU)</f>
        <v>Hotel</v>
      </c>
      <c r="K4342" t="s">
        <v>33</v>
      </c>
      <c r="L4342">
        <v>5681.1</v>
      </c>
      <c r="M4342">
        <f>L4342*_xlfn.XLOOKUP(K4342,AM:AM,AN:AN)</f>
        <v>4885.7460000000001</v>
      </c>
      <c r="N4342">
        <f>L4342*_xlfn.XLOOKUP(K4342,AM:AM,AO:AO)</f>
        <v>5681.1</v>
      </c>
      <c r="O4342">
        <v>568.11</v>
      </c>
      <c r="P4342">
        <f>O4342*_xlfn.XLOOKUP(K4342,AM:AM,AN:AN)</f>
        <v>488.57460000000003</v>
      </c>
      <c r="Q4342">
        <f>O4342*_xlfn.XLOOKUP(K4342,AM:AM,AO:AO)</f>
        <v>568.11</v>
      </c>
      <c r="R4342" t="str">
        <f>_xlfn.XLOOKUP(E4342,AF:AF,AG:AG)</f>
        <v>GRAND HOTEL SON NET</v>
      </c>
      <c r="S4342" t="str">
        <f>_xlfn.XLOOKUP(E4342,AF:AF,AI:AI)</f>
        <v>Spain</v>
      </c>
      <c r="T4342">
        <f>WEEKNUM(G4342)</f>
        <v>15</v>
      </c>
      <c r="U4342">
        <f>YEAR(G4342)</f>
        <v>2025</v>
      </c>
      <c r="V4342" s="117">
        <f>IFERROR(Q4342/N4342,"0")</f>
        <v>9.9999999999999992E-2</v>
      </c>
    </row>
    <row r="4343" spans="1:22">
      <c r="A4343" t="str">
        <f>_xlfn.XLOOKUP(D4343,BN:BN,BO:BO)</f>
        <v>México</v>
      </c>
      <c r="B4343" t="s">
        <v>25</v>
      </c>
      <c r="C4343">
        <v>706</v>
      </c>
      <c r="D4343" t="str">
        <f>_xlfn.XLOOKUP(C4343,BH:BH,BI:BI)</f>
        <v>DianaM</v>
      </c>
      <c r="E4343">
        <v>27301</v>
      </c>
      <c r="F4343" t="s">
        <v>4696</v>
      </c>
      <c r="G4343" s="63">
        <v>45950</v>
      </c>
      <c r="H4343" s="63">
        <v>45958</v>
      </c>
      <c r="I4343" t="s">
        <v>366</v>
      </c>
      <c r="J4343" t="str">
        <f>_xlfn.XLOOKUP(I4343,AS:AS,AU:AU)</f>
        <v>Vuelos</v>
      </c>
      <c r="K4343" t="s">
        <v>33</v>
      </c>
      <c r="L4343">
        <v>5096.6099999999997</v>
      </c>
      <c r="M4343">
        <f>L4343*_xlfn.XLOOKUP(K4343,AM:AM,AN:AN)</f>
        <v>4383.0845999999992</v>
      </c>
      <c r="N4343">
        <f>L4343*_xlfn.XLOOKUP(K4343,AM:AM,AO:AO)</f>
        <v>5096.6099999999997</v>
      </c>
      <c r="O4343">
        <v>0</v>
      </c>
      <c r="P4343">
        <f>O4343*_xlfn.XLOOKUP(K4343,AM:AM,AN:AN)</f>
        <v>0</v>
      </c>
      <c r="Q4343">
        <f>O4343*_xlfn.XLOOKUP(K4343,AM:AM,AO:AO)</f>
        <v>0</v>
      </c>
      <c r="R4343" t="str">
        <f>_xlfn.XLOOKUP(E4343,AF:AF,AG:AG)</f>
        <v>TURISMO EX MAR, S.A. DE C.V.</v>
      </c>
      <c r="S4343" t="str">
        <f>_xlfn.XLOOKUP(E4343,AF:AF,AI:AI)</f>
        <v>Mexico</v>
      </c>
      <c r="T4343">
        <f>WEEKNUM(G4343)</f>
        <v>43</v>
      </c>
      <c r="U4343">
        <f>YEAR(G4343)</f>
        <v>2025</v>
      </c>
      <c r="V4343" s="117">
        <f>IFERROR(Q4343/N4343,"0")</f>
        <v>0</v>
      </c>
    </row>
    <row r="4344" spans="1:22">
      <c r="A4344" t="str">
        <f>_xlfn.XLOOKUP(D4344,BN:BN,BO:BO)</f>
        <v>México</v>
      </c>
      <c r="B4344" t="s">
        <v>25</v>
      </c>
      <c r="C4344">
        <v>706</v>
      </c>
      <c r="D4344" t="str">
        <f>_xlfn.XLOOKUP(C4344,BH:BH,BI:BI)</f>
        <v>DianaM</v>
      </c>
      <c r="E4344">
        <v>27301</v>
      </c>
      <c r="F4344" t="s">
        <v>4697</v>
      </c>
      <c r="G4344" s="63">
        <v>45950</v>
      </c>
      <c r="H4344" s="63">
        <v>45958</v>
      </c>
      <c r="I4344" t="s">
        <v>366</v>
      </c>
      <c r="J4344" t="str">
        <f>_xlfn.XLOOKUP(I4344,AS:AS,AU:AU)</f>
        <v>Vuelos</v>
      </c>
      <c r="K4344" t="s">
        <v>33</v>
      </c>
      <c r="L4344">
        <v>5096.6000000000004</v>
      </c>
      <c r="M4344">
        <f>L4344*_xlfn.XLOOKUP(K4344,AM:AM,AN:AN)</f>
        <v>4383.076</v>
      </c>
      <c r="N4344">
        <f>L4344*_xlfn.XLOOKUP(K4344,AM:AM,AO:AO)</f>
        <v>5096.6000000000004</v>
      </c>
      <c r="O4344">
        <v>0</v>
      </c>
      <c r="P4344">
        <f>O4344*_xlfn.XLOOKUP(K4344,AM:AM,AN:AN)</f>
        <v>0</v>
      </c>
      <c r="Q4344">
        <f>O4344*_xlfn.XLOOKUP(K4344,AM:AM,AO:AO)</f>
        <v>0</v>
      </c>
      <c r="R4344" t="str">
        <f>_xlfn.XLOOKUP(E4344,AF:AF,AG:AG)</f>
        <v>TURISMO EX MAR, S.A. DE C.V.</v>
      </c>
      <c r="S4344" t="str">
        <f>_xlfn.XLOOKUP(E4344,AF:AF,AI:AI)</f>
        <v>Mexico</v>
      </c>
      <c r="T4344">
        <f>WEEKNUM(G4344)</f>
        <v>43</v>
      </c>
      <c r="U4344">
        <f>YEAR(G4344)</f>
        <v>2025</v>
      </c>
      <c r="V4344" s="117">
        <f>IFERROR(Q4344/N4344,"0")</f>
        <v>0</v>
      </c>
    </row>
    <row r="4345" spans="1:22">
      <c r="A4345" t="str">
        <f>_xlfn.XLOOKUP(D4345,BN:BN,BO:BO)</f>
        <v>México</v>
      </c>
      <c r="B4345" t="s">
        <v>25</v>
      </c>
      <c r="C4345">
        <v>706</v>
      </c>
      <c r="D4345" t="str">
        <f>_xlfn.XLOOKUP(C4345,BH:BH,BI:BI)</f>
        <v>DianaM</v>
      </c>
      <c r="E4345">
        <v>0</v>
      </c>
      <c r="F4345" t="s">
        <v>1893</v>
      </c>
      <c r="G4345" s="63">
        <v>45950</v>
      </c>
      <c r="H4345" s="63">
        <v>45958</v>
      </c>
      <c r="I4345" t="s">
        <v>396</v>
      </c>
      <c r="J4345" t="str">
        <f>_xlfn.XLOOKUP(I4345,AS:AS,AU:AU)</f>
        <v>Honorarios</v>
      </c>
      <c r="K4345" t="s">
        <v>33</v>
      </c>
      <c r="L4345">
        <v>100</v>
      </c>
      <c r="M4345">
        <f>L4345*_xlfn.XLOOKUP(K4345,AM:AM,AN:AN)</f>
        <v>86</v>
      </c>
      <c r="N4345">
        <f>L4345*_xlfn.XLOOKUP(K4345,AM:AM,AO:AO)</f>
        <v>100</v>
      </c>
      <c r="O4345">
        <v>100</v>
      </c>
      <c r="P4345">
        <f>O4345*_xlfn.XLOOKUP(K4345,AM:AM,AN:AN)</f>
        <v>86</v>
      </c>
      <c r="Q4345">
        <f>O4345*_xlfn.XLOOKUP(K4345,AM:AM,AO:AO)</f>
        <v>100</v>
      </c>
      <c r="R4345" t="str">
        <f>_xlfn.XLOOKUP(E4345,AF:AF,AG:AG)</f>
        <v>FEES</v>
      </c>
      <c r="S4345">
        <f>_xlfn.XLOOKUP(E4345,AF:AF,AI:AI)</f>
        <v>0</v>
      </c>
      <c r="T4345">
        <f>WEEKNUM(G4345)</f>
        <v>43</v>
      </c>
      <c r="U4345">
        <f>YEAR(G4345)</f>
        <v>2025</v>
      </c>
      <c r="V4345" s="117">
        <f>IFERROR(Q4345/N4345,"0")</f>
        <v>1</v>
      </c>
    </row>
    <row r="4346" spans="1:22">
      <c r="A4346" t="str">
        <f>_xlfn.XLOOKUP(D4346,BN:BN,BO:BO)</f>
        <v>México</v>
      </c>
      <c r="B4346" t="s">
        <v>25</v>
      </c>
      <c r="C4346">
        <v>706</v>
      </c>
      <c r="D4346" t="str">
        <f>_xlfn.XLOOKUP(C4346,BH:BH,BI:BI)</f>
        <v>DianaM</v>
      </c>
      <c r="E4346">
        <v>31636</v>
      </c>
      <c r="F4346" t="s">
        <v>4698</v>
      </c>
      <c r="G4346" s="63">
        <v>45950</v>
      </c>
      <c r="H4346" s="63">
        <v>45958</v>
      </c>
      <c r="I4346" t="s">
        <v>376</v>
      </c>
      <c r="J4346" t="str">
        <f>_xlfn.XLOOKUP(I4346,AS:AS,AU:AU)</f>
        <v>Hotel</v>
      </c>
      <c r="K4346" t="s">
        <v>33</v>
      </c>
      <c r="L4346">
        <v>8591.4500000000007</v>
      </c>
      <c r="M4346">
        <f>L4346*_xlfn.XLOOKUP(K4346,AM:AM,AN:AN)</f>
        <v>7388.6470000000008</v>
      </c>
      <c r="N4346">
        <f>L4346*_xlfn.XLOOKUP(K4346,AM:AM,AO:AO)</f>
        <v>8591.4500000000007</v>
      </c>
      <c r="O4346">
        <v>0</v>
      </c>
      <c r="P4346">
        <f>O4346*_xlfn.XLOOKUP(K4346,AM:AM,AN:AN)</f>
        <v>0</v>
      </c>
      <c r="Q4346">
        <f>O4346*_xlfn.XLOOKUP(K4346,AM:AM,AO:AO)</f>
        <v>0</v>
      </c>
      <c r="R4346" t="str">
        <f>_xlfn.XLOOKUP(E4346,AF:AF,AG:AG)</f>
        <v>MAISON DELANO PARIS</v>
      </c>
      <c r="S4346" t="str">
        <f>_xlfn.XLOOKUP(E4346,AF:AF,AI:AI)</f>
        <v>France</v>
      </c>
      <c r="T4346">
        <f>WEEKNUM(G4346)</f>
        <v>43</v>
      </c>
      <c r="U4346">
        <f>YEAR(G4346)</f>
        <v>2025</v>
      </c>
      <c r="V4346" s="117">
        <f>IFERROR(Q4346/N4346,"0")</f>
        <v>0</v>
      </c>
    </row>
    <row r="4347" spans="1:22">
      <c r="A4347" t="str">
        <f>_xlfn.XLOOKUP(D4347,BN:BN,BO:BO)</f>
        <v>México</v>
      </c>
      <c r="B4347" t="s">
        <v>25</v>
      </c>
      <c r="C4347">
        <v>706</v>
      </c>
      <c r="D4347" t="str">
        <f>_xlfn.XLOOKUP(C4347,BH:BH,BI:BI)</f>
        <v>DianaM</v>
      </c>
      <c r="E4347">
        <v>27301</v>
      </c>
      <c r="F4347" t="s">
        <v>4699</v>
      </c>
      <c r="G4347" s="63">
        <v>45950</v>
      </c>
      <c r="H4347" s="63">
        <v>45958</v>
      </c>
      <c r="I4347" t="s">
        <v>366</v>
      </c>
      <c r="J4347" t="str">
        <f>_xlfn.XLOOKUP(I4347,AS:AS,AU:AU)</f>
        <v>Vuelos</v>
      </c>
      <c r="K4347" t="s">
        <v>33</v>
      </c>
      <c r="L4347">
        <v>1262.67</v>
      </c>
      <c r="M4347">
        <f>L4347*_xlfn.XLOOKUP(K4347,AM:AM,AN:AN)</f>
        <v>1085.8962000000001</v>
      </c>
      <c r="N4347">
        <f>L4347*_xlfn.XLOOKUP(K4347,AM:AM,AO:AO)</f>
        <v>1262.67</v>
      </c>
      <c r="O4347">
        <v>0</v>
      </c>
      <c r="P4347">
        <f>O4347*_xlfn.XLOOKUP(K4347,AM:AM,AN:AN)</f>
        <v>0</v>
      </c>
      <c r="Q4347">
        <f>O4347*_xlfn.XLOOKUP(K4347,AM:AM,AO:AO)</f>
        <v>0</v>
      </c>
      <c r="R4347" t="str">
        <f>_xlfn.XLOOKUP(E4347,AF:AF,AG:AG)</f>
        <v>TURISMO EX MAR, S.A. DE C.V.</v>
      </c>
      <c r="S4347" t="str">
        <f>_xlfn.XLOOKUP(E4347,AF:AF,AI:AI)</f>
        <v>Mexico</v>
      </c>
      <c r="T4347">
        <f>WEEKNUM(G4347)</f>
        <v>43</v>
      </c>
      <c r="U4347">
        <f>YEAR(G4347)</f>
        <v>2025</v>
      </c>
      <c r="V4347" s="117">
        <f>IFERROR(Q4347/N4347,"0")</f>
        <v>0</v>
      </c>
    </row>
    <row r="4348" spans="1:22">
      <c r="A4348" t="str">
        <f>_xlfn.XLOOKUP(D4348,BN:BN,BO:BO)</f>
        <v>México</v>
      </c>
      <c r="B4348" t="s">
        <v>25</v>
      </c>
      <c r="C4348">
        <v>706</v>
      </c>
      <c r="D4348" t="str">
        <f>_xlfn.XLOOKUP(C4348,BH:BH,BI:BI)</f>
        <v>DianaM</v>
      </c>
      <c r="E4348">
        <v>27301</v>
      </c>
      <c r="F4348" t="s">
        <v>4700</v>
      </c>
      <c r="G4348" s="63">
        <v>45950</v>
      </c>
      <c r="H4348" s="63">
        <v>45958</v>
      </c>
      <c r="I4348" t="s">
        <v>366</v>
      </c>
      <c r="J4348" t="str">
        <f>_xlfn.XLOOKUP(I4348,AS:AS,AU:AU)</f>
        <v>Vuelos</v>
      </c>
      <c r="K4348" t="s">
        <v>33</v>
      </c>
      <c r="L4348">
        <v>1262.6600000000001</v>
      </c>
      <c r="M4348">
        <f>L4348*_xlfn.XLOOKUP(K4348,AM:AM,AN:AN)</f>
        <v>1085.8876</v>
      </c>
      <c r="N4348">
        <f>L4348*_xlfn.XLOOKUP(K4348,AM:AM,AO:AO)</f>
        <v>1262.6600000000001</v>
      </c>
      <c r="O4348">
        <v>0</v>
      </c>
      <c r="P4348">
        <f>O4348*_xlfn.XLOOKUP(K4348,AM:AM,AN:AN)</f>
        <v>0</v>
      </c>
      <c r="Q4348">
        <f>O4348*_xlfn.XLOOKUP(K4348,AM:AM,AO:AO)</f>
        <v>0</v>
      </c>
      <c r="R4348" t="str">
        <f>_xlfn.XLOOKUP(E4348,AF:AF,AG:AG)</f>
        <v>TURISMO EX MAR, S.A. DE C.V.</v>
      </c>
      <c r="S4348" t="str">
        <f>_xlfn.XLOOKUP(E4348,AF:AF,AI:AI)</f>
        <v>Mexico</v>
      </c>
      <c r="T4348">
        <f>WEEKNUM(G4348)</f>
        <v>43</v>
      </c>
      <c r="U4348">
        <f>YEAR(G4348)</f>
        <v>2025</v>
      </c>
      <c r="V4348" s="117">
        <f>IFERROR(Q4348/N4348,"0")</f>
        <v>0</v>
      </c>
    </row>
    <row r="4349" spans="1:22">
      <c r="A4349" t="str">
        <f>_xlfn.XLOOKUP(D4349,BN:BN,BO:BO)</f>
        <v>México</v>
      </c>
      <c r="B4349" t="s">
        <v>25</v>
      </c>
      <c r="C4349">
        <v>706</v>
      </c>
      <c r="D4349" t="str">
        <f>_xlfn.XLOOKUP(C4349,BH:BH,BI:BI)</f>
        <v>DianaM</v>
      </c>
      <c r="E4349">
        <v>0</v>
      </c>
      <c r="F4349" t="s">
        <v>4701</v>
      </c>
      <c r="G4349" s="63">
        <v>45950</v>
      </c>
      <c r="H4349" s="63">
        <v>45958</v>
      </c>
      <c r="I4349" t="s">
        <v>396</v>
      </c>
      <c r="J4349" t="str">
        <f>_xlfn.XLOOKUP(I4349,AS:AS,AU:AU)</f>
        <v>Honorarios</v>
      </c>
      <c r="K4349" t="s">
        <v>33</v>
      </c>
      <c r="L4349">
        <v>100</v>
      </c>
      <c r="M4349">
        <f>L4349*_xlfn.XLOOKUP(K4349,AM:AM,AN:AN)</f>
        <v>86</v>
      </c>
      <c r="N4349">
        <f>L4349*_xlfn.XLOOKUP(K4349,AM:AM,AO:AO)</f>
        <v>100</v>
      </c>
      <c r="O4349">
        <v>100</v>
      </c>
      <c r="P4349">
        <f>O4349*_xlfn.XLOOKUP(K4349,AM:AM,AN:AN)</f>
        <v>86</v>
      </c>
      <c r="Q4349">
        <f>O4349*_xlfn.XLOOKUP(K4349,AM:AM,AO:AO)</f>
        <v>100</v>
      </c>
      <c r="R4349" t="str">
        <f>_xlfn.XLOOKUP(E4349,AF:AF,AG:AG)</f>
        <v>FEES</v>
      </c>
      <c r="S4349">
        <f>_xlfn.XLOOKUP(E4349,AF:AF,AI:AI)</f>
        <v>0</v>
      </c>
      <c r="T4349">
        <f>WEEKNUM(G4349)</f>
        <v>43</v>
      </c>
      <c r="U4349">
        <f>YEAR(G4349)</f>
        <v>2025</v>
      </c>
      <c r="V4349" s="117">
        <f>IFERROR(Q4349/N4349,"0")</f>
        <v>1</v>
      </c>
    </row>
    <row r="4350" spans="1:22">
      <c r="A4350" t="str">
        <f>_xlfn.XLOOKUP(D4350,BN:BN,BO:BO)</f>
        <v>México</v>
      </c>
      <c r="B4350" t="s">
        <v>25</v>
      </c>
      <c r="C4350">
        <v>706</v>
      </c>
      <c r="D4350" t="str">
        <f>_xlfn.XLOOKUP(C4350,BH:BH,BI:BI)</f>
        <v>DianaM</v>
      </c>
      <c r="E4350">
        <v>27586</v>
      </c>
      <c r="F4350" t="s">
        <v>1880</v>
      </c>
      <c r="G4350" s="63">
        <v>45950</v>
      </c>
      <c r="H4350" s="63">
        <v>45958</v>
      </c>
      <c r="I4350" t="s">
        <v>376</v>
      </c>
      <c r="J4350" t="str">
        <f>_xlfn.XLOOKUP(I4350,AS:AS,AU:AU)</f>
        <v>Hotel</v>
      </c>
      <c r="K4350" t="s">
        <v>33</v>
      </c>
      <c r="L4350">
        <v>10334.1</v>
      </c>
      <c r="M4350">
        <f>L4350*_xlfn.XLOOKUP(K4350,AM:AM,AN:AN)</f>
        <v>8887.3260000000009</v>
      </c>
      <c r="N4350">
        <f>L4350*_xlfn.XLOOKUP(K4350,AM:AM,AO:AO)</f>
        <v>10334.1</v>
      </c>
      <c r="O4350">
        <v>1033.4100000000001</v>
      </c>
      <c r="P4350">
        <f>O4350*_xlfn.XLOOKUP(K4350,AM:AM,AN:AN)</f>
        <v>888.73260000000005</v>
      </c>
      <c r="Q4350">
        <f>O4350*_xlfn.XLOOKUP(K4350,AM:AM,AO:AO)</f>
        <v>1033.4100000000001</v>
      </c>
      <c r="R4350" t="str">
        <f>_xlfn.XLOOKUP(E4350,AF:AF,AG:AG)</f>
        <v>Q Hotels</v>
      </c>
      <c r="S4350" t="str">
        <f>_xlfn.XLOOKUP(E4350,AF:AF,AI:AI)</f>
        <v>United Kingdom</v>
      </c>
      <c r="T4350">
        <f>WEEKNUM(G4350)</f>
        <v>43</v>
      </c>
      <c r="U4350">
        <f>YEAR(G4350)</f>
        <v>2025</v>
      </c>
      <c r="V4350" s="117">
        <f>IFERROR(Q4350/N4350,"0")</f>
        <v>0.1</v>
      </c>
    </row>
    <row r="4351" spans="1:22">
      <c r="A4351" t="str">
        <f>_xlfn.XLOOKUP(D4351,BN:BN,BO:BO)</f>
        <v>México</v>
      </c>
      <c r="B4351" t="s">
        <v>25</v>
      </c>
      <c r="C4351">
        <v>707</v>
      </c>
      <c r="D4351" t="str">
        <f>_xlfn.XLOOKUP(C4351,BH:BH,BI:BI)</f>
        <v>MariellaP</v>
      </c>
      <c r="E4351">
        <v>31062</v>
      </c>
      <c r="F4351" t="s">
        <v>4702</v>
      </c>
      <c r="G4351" s="63">
        <v>46034</v>
      </c>
      <c r="H4351" s="63">
        <v>46038</v>
      </c>
      <c r="I4351" t="s">
        <v>376</v>
      </c>
      <c r="J4351" t="str">
        <f>_xlfn.XLOOKUP(I4351,AS:AS,AU:AU)</f>
        <v>Hotel</v>
      </c>
      <c r="K4351" t="s">
        <v>33</v>
      </c>
      <c r="L4351">
        <v>9898</v>
      </c>
      <c r="M4351">
        <f>L4351*_xlfn.XLOOKUP(K4351,AM:AM,AN:AN)</f>
        <v>8512.2800000000007</v>
      </c>
      <c r="N4351">
        <f>L4351*_xlfn.XLOOKUP(K4351,AM:AM,AO:AO)</f>
        <v>9898</v>
      </c>
      <c r="O4351">
        <v>863</v>
      </c>
      <c r="P4351">
        <f>O4351*_xlfn.XLOOKUP(K4351,AM:AM,AN:AN)</f>
        <v>742.18</v>
      </c>
      <c r="Q4351">
        <f>O4351*_xlfn.XLOOKUP(K4351,AM:AM,AO:AO)</f>
        <v>863</v>
      </c>
      <c r="R4351" t="str">
        <f>_xlfn.XLOOKUP(E4351,AF:AF,AG:AG)</f>
        <v>HOTEL ALMHOF SCHNEIDER</v>
      </c>
      <c r="S4351" t="str">
        <f>_xlfn.XLOOKUP(E4351,AF:AF,AI:AI)</f>
        <v>Austria</v>
      </c>
      <c r="T4351">
        <f>WEEKNUM(G4351)</f>
        <v>3</v>
      </c>
      <c r="U4351">
        <f>YEAR(G4351)</f>
        <v>2026</v>
      </c>
      <c r="V4351" s="117">
        <f>IFERROR(Q4351/N4351,"0")</f>
        <v>8.7189331178015764E-2</v>
      </c>
    </row>
    <row r="4352" spans="1:22">
      <c r="A4352" t="str">
        <f>_xlfn.XLOOKUP(D4352,BN:BN,BO:BO)</f>
        <v>México</v>
      </c>
      <c r="B4352" t="s">
        <v>25</v>
      </c>
      <c r="C4352">
        <v>707</v>
      </c>
      <c r="D4352" t="str">
        <f>_xlfn.XLOOKUP(C4352,BH:BH,BI:BI)</f>
        <v>MariellaP</v>
      </c>
      <c r="E4352">
        <v>30694</v>
      </c>
      <c r="F4352" t="s">
        <v>3949</v>
      </c>
      <c r="G4352" s="63">
        <v>46038</v>
      </c>
      <c r="H4352" s="63">
        <v>46042</v>
      </c>
      <c r="I4352" t="s">
        <v>376</v>
      </c>
      <c r="J4352" t="str">
        <f>_xlfn.XLOOKUP(I4352,AS:AS,AU:AU)</f>
        <v>Hotel</v>
      </c>
      <c r="K4352" t="s">
        <v>33</v>
      </c>
      <c r="L4352">
        <v>13614</v>
      </c>
      <c r="M4352">
        <f>L4352*_xlfn.XLOOKUP(K4352,AM:AM,AN:AN)</f>
        <v>11708.039999999999</v>
      </c>
      <c r="N4352">
        <f>L4352*_xlfn.XLOOKUP(K4352,AM:AM,AO:AO)</f>
        <v>13614</v>
      </c>
      <c r="O4352">
        <v>2042.1</v>
      </c>
      <c r="P4352">
        <f>O4352*_xlfn.XLOOKUP(K4352,AM:AM,AN:AN)</f>
        <v>1756.2059999999999</v>
      </c>
      <c r="Q4352">
        <f>O4352*_xlfn.XLOOKUP(K4352,AM:AM,AO:AO)</f>
        <v>2042.1</v>
      </c>
      <c r="R4352" t="str">
        <f>_xlfn.XLOOKUP(E4352,AF:AF,AG:AG)</f>
        <v>AMAN ROSA ALPINA</v>
      </c>
      <c r="S4352" t="str">
        <f>_xlfn.XLOOKUP(E4352,AF:AF,AI:AI)</f>
        <v>Italy</v>
      </c>
      <c r="T4352">
        <f>WEEKNUM(G4352)</f>
        <v>3</v>
      </c>
      <c r="U4352">
        <f>YEAR(G4352)</f>
        <v>2026</v>
      </c>
      <c r="V4352" s="117">
        <f>IFERROR(Q4352/N4352,"0")</f>
        <v>0.15</v>
      </c>
    </row>
    <row r="4353" spans="1:22">
      <c r="A4353" t="str">
        <f>_xlfn.XLOOKUP(D4353,BN:BN,BO:BO)</f>
        <v>México</v>
      </c>
      <c r="B4353" t="s">
        <v>25</v>
      </c>
      <c r="C4353">
        <v>707</v>
      </c>
      <c r="D4353" t="str">
        <f>_xlfn.XLOOKUP(C4353,BH:BH,BI:BI)</f>
        <v>MariellaP</v>
      </c>
      <c r="E4353">
        <v>24242</v>
      </c>
      <c r="F4353" t="s">
        <v>4703</v>
      </c>
      <c r="G4353" s="63">
        <v>46042</v>
      </c>
      <c r="H4353" s="63">
        <v>46044</v>
      </c>
      <c r="I4353" t="s">
        <v>376</v>
      </c>
      <c r="J4353" t="str">
        <f>_xlfn.XLOOKUP(I4353,AS:AS,AU:AU)</f>
        <v>Hotel</v>
      </c>
      <c r="K4353" t="s">
        <v>33</v>
      </c>
      <c r="L4353">
        <v>3539.89</v>
      </c>
      <c r="M4353">
        <f>L4353*_xlfn.XLOOKUP(K4353,AM:AM,AN:AN)</f>
        <v>3044.3053999999997</v>
      </c>
      <c r="N4353">
        <f>L4353*_xlfn.XLOOKUP(K4353,AM:AM,AO:AO)</f>
        <v>3539.89</v>
      </c>
      <c r="O4353">
        <v>353.99</v>
      </c>
      <c r="P4353">
        <f>O4353*_xlfn.XLOOKUP(K4353,AM:AM,AN:AN)</f>
        <v>304.4314</v>
      </c>
      <c r="Q4353">
        <f>O4353*_xlfn.XLOOKUP(K4353,AM:AM,AO:AO)</f>
        <v>353.99</v>
      </c>
      <c r="R4353" t="str">
        <f>_xlfn.XLOOKUP(E4353,AF:AF,AG:AG)</f>
        <v>THE GRITTI PALACE</v>
      </c>
      <c r="S4353" t="str">
        <f>_xlfn.XLOOKUP(E4353,AF:AF,AI:AI)</f>
        <v>Italy</v>
      </c>
      <c r="T4353">
        <f>WEEKNUM(G4353)</f>
        <v>4</v>
      </c>
      <c r="U4353">
        <f>YEAR(G4353)</f>
        <v>2026</v>
      </c>
      <c r="V4353" s="117">
        <f>IFERROR(Q4353/N4353,"0")</f>
        <v>0.1000002824946538</v>
      </c>
    </row>
    <row r="4354" spans="1:22">
      <c r="A4354" t="str">
        <f>_xlfn.XLOOKUP(D4354,BN:BN,BO:BO)</f>
        <v>México</v>
      </c>
      <c r="B4354" t="s">
        <v>25</v>
      </c>
      <c r="C4354">
        <v>707</v>
      </c>
      <c r="D4354" t="str">
        <f>_xlfn.XLOOKUP(C4354,BH:BH,BI:BI)</f>
        <v>MariellaP</v>
      </c>
      <c r="E4354">
        <v>25364</v>
      </c>
      <c r="F4354" t="s">
        <v>3030</v>
      </c>
      <c r="G4354" s="63">
        <v>46033</v>
      </c>
      <c r="H4354" s="63">
        <v>46034</v>
      </c>
      <c r="I4354" t="s">
        <v>376</v>
      </c>
      <c r="J4354" t="str">
        <f>_xlfn.XLOOKUP(I4354,AS:AS,AU:AU)</f>
        <v>Hotel</v>
      </c>
      <c r="K4354" t="s">
        <v>33</v>
      </c>
      <c r="L4354">
        <v>2486.21</v>
      </c>
      <c r="M4354">
        <f>L4354*_xlfn.XLOOKUP(K4354,AM:AM,AN:AN)</f>
        <v>2138.1406000000002</v>
      </c>
      <c r="N4354">
        <f>L4354*_xlfn.XLOOKUP(K4354,AM:AM,AO:AO)</f>
        <v>2486.21</v>
      </c>
      <c r="O4354">
        <v>248.62</v>
      </c>
      <c r="P4354">
        <f>O4354*_xlfn.XLOOKUP(K4354,AM:AM,AN:AN)</f>
        <v>213.81319999999999</v>
      </c>
      <c r="Q4354">
        <f>O4354*_xlfn.XLOOKUP(K4354,AM:AM,AO:AO)</f>
        <v>248.62</v>
      </c>
      <c r="R4354" t="str">
        <f>_xlfn.XLOOKUP(E4354,AF:AF,AG:AG)</f>
        <v>THE RITZ CARLTON NIKKO</v>
      </c>
      <c r="S4354" t="str">
        <f>_xlfn.XLOOKUP(E4354,AF:AF,AI:AI)</f>
        <v>Japan</v>
      </c>
      <c r="T4354">
        <f>WEEKNUM(G4354)</f>
        <v>3</v>
      </c>
      <c r="U4354">
        <f>YEAR(G4354)</f>
        <v>2026</v>
      </c>
      <c r="V4354" s="117">
        <f>IFERROR(Q4354/N4354,"0")</f>
        <v>9.9999597781361999E-2</v>
      </c>
    </row>
    <row r="4355" spans="1:22">
      <c r="A4355" t="str">
        <f>_xlfn.XLOOKUP(D4355,BN:BN,BO:BO)</f>
        <v>México</v>
      </c>
      <c r="B4355" t="s">
        <v>25</v>
      </c>
      <c r="C4355">
        <v>707</v>
      </c>
      <c r="D4355" t="str">
        <f>_xlfn.XLOOKUP(C4355,BH:BH,BI:BI)</f>
        <v>MariellaP</v>
      </c>
      <c r="E4355">
        <v>25364</v>
      </c>
      <c r="F4355" t="s">
        <v>4704</v>
      </c>
      <c r="G4355" s="63">
        <v>46044</v>
      </c>
      <c r="H4355" s="63">
        <v>46046</v>
      </c>
      <c r="I4355" t="s">
        <v>376</v>
      </c>
      <c r="J4355" t="str">
        <f>_xlfn.XLOOKUP(I4355,AS:AS,AU:AU)</f>
        <v>Hotel</v>
      </c>
      <c r="K4355" t="s">
        <v>33</v>
      </c>
      <c r="L4355">
        <v>8287.3700000000008</v>
      </c>
      <c r="M4355">
        <f>L4355*_xlfn.XLOOKUP(K4355,AM:AM,AN:AN)</f>
        <v>7127.1382000000003</v>
      </c>
      <c r="N4355">
        <f>L4355*_xlfn.XLOOKUP(K4355,AM:AM,AO:AO)</f>
        <v>8287.3700000000008</v>
      </c>
      <c r="O4355">
        <v>828.74</v>
      </c>
      <c r="P4355">
        <f>O4355*_xlfn.XLOOKUP(K4355,AM:AM,AN:AN)</f>
        <v>712.71640000000002</v>
      </c>
      <c r="Q4355">
        <f>O4355*_xlfn.XLOOKUP(K4355,AM:AM,AO:AO)</f>
        <v>828.74</v>
      </c>
      <c r="R4355" t="str">
        <f>_xlfn.XLOOKUP(E4355,AF:AF,AG:AG)</f>
        <v>THE RITZ CARLTON NIKKO</v>
      </c>
      <c r="S4355" t="str">
        <f>_xlfn.XLOOKUP(E4355,AF:AF,AI:AI)</f>
        <v>Japan</v>
      </c>
      <c r="T4355">
        <f>WEEKNUM(G4355)</f>
        <v>4</v>
      </c>
      <c r="U4355">
        <f>YEAR(G4355)</f>
        <v>2026</v>
      </c>
      <c r="V4355" s="117">
        <f>IFERROR(Q4355/N4355,"0")</f>
        <v>0.1000003619966286</v>
      </c>
    </row>
    <row r="4356" spans="1:22">
      <c r="A4356" t="str">
        <f>_xlfn.XLOOKUP(D4356,BN:BN,BO:BO)</f>
        <v>México</v>
      </c>
      <c r="B4356" t="s">
        <v>25</v>
      </c>
      <c r="C4356">
        <v>707</v>
      </c>
      <c r="D4356" t="str">
        <f>_xlfn.XLOOKUP(C4356,BH:BH,BI:BI)</f>
        <v>MariellaP</v>
      </c>
      <c r="E4356">
        <v>34222</v>
      </c>
      <c r="F4356" t="s">
        <v>4705</v>
      </c>
      <c r="G4356" s="63">
        <v>46038</v>
      </c>
      <c r="H4356" s="63">
        <v>46038</v>
      </c>
      <c r="I4356" t="s">
        <v>425</v>
      </c>
      <c r="J4356" t="str">
        <f>_xlfn.XLOOKUP(I4356,AS:AS,AU:AU)</f>
        <v>Traslados</v>
      </c>
      <c r="K4356" t="s">
        <v>33</v>
      </c>
      <c r="L4356">
        <v>5287</v>
      </c>
      <c r="M4356">
        <f>L4356*_xlfn.XLOOKUP(K4356,AM:AM,AN:AN)</f>
        <v>4546.82</v>
      </c>
      <c r="N4356">
        <f>L4356*_xlfn.XLOOKUP(K4356,AM:AM,AO:AO)</f>
        <v>5287</v>
      </c>
      <c r="O4356">
        <v>469.95</v>
      </c>
      <c r="P4356">
        <f>O4356*_xlfn.XLOOKUP(K4356,AM:AM,AN:AN)</f>
        <v>404.15699999999998</v>
      </c>
      <c r="Q4356">
        <f>O4356*_xlfn.XLOOKUP(K4356,AM:AM,AO:AO)</f>
        <v>469.95</v>
      </c>
      <c r="R4356" t="str">
        <f>_xlfn.XLOOKUP(E4356,AF:AF,AG:AG)</f>
        <v>SennAir</v>
      </c>
      <c r="S4356" t="str">
        <f>_xlfn.XLOOKUP(E4356,AF:AF,AI:AI)</f>
        <v>Italy</v>
      </c>
      <c r="T4356">
        <f>WEEKNUM(G4356)</f>
        <v>3</v>
      </c>
      <c r="U4356">
        <f>YEAR(G4356)</f>
        <v>2026</v>
      </c>
      <c r="V4356" s="117">
        <f>IFERROR(Q4356/N4356,"0")</f>
        <v>8.8887838093436727E-2</v>
      </c>
    </row>
    <row r="4357" spans="1:22">
      <c r="A4357" t="str">
        <f>_xlfn.XLOOKUP(D4357,BN:BN,BO:BO)</f>
        <v>México</v>
      </c>
      <c r="B4357" t="s">
        <v>25</v>
      </c>
      <c r="C4357">
        <v>707</v>
      </c>
      <c r="D4357" t="str">
        <f>_xlfn.XLOOKUP(C4357,BH:BH,BI:BI)</f>
        <v>MariellaP</v>
      </c>
      <c r="E4357">
        <v>34333</v>
      </c>
      <c r="F4357" t="s">
        <v>4706</v>
      </c>
      <c r="G4357" s="63">
        <v>46042</v>
      </c>
      <c r="H4357" s="63">
        <v>46042</v>
      </c>
      <c r="I4357" t="s">
        <v>425</v>
      </c>
      <c r="J4357" t="str">
        <f>_xlfn.XLOOKUP(I4357,AS:AS,AU:AU)</f>
        <v>Traslados</v>
      </c>
      <c r="K4357" t="s">
        <v>33</v>
      </c>
      <c r="L4357">
        <v>5031.51</v>
      </c>
      <c r="M4357">
        <f>L4357*_xlfn.XLOOKUP(K4357,AM:AM,AN:AN)</f>
        <v>4327.0986000000003</v>
      </c>
      <c r="N4357">
        <f>L4357*_xlfn.XLOOKUP(K4357,AM:AM,AO:AO)</f>
        <v>5031.51</v>
      </c>
      <c r="O4357">
        <v>458.48</v>
      </c>
      <c r="P4357">
        <f>O4357*_xlfn.XLOOKUP(K4357,AM:AM,AN:AN)</f>
        <v>394.2928</v>
      </c>
      <c r="Q4357">
        <f>O4357*_xlfn.XLOOKUP(K4357,AM:AM,AO:AO)</f>
        <v>458.48</v>
      </c>
      <c r="R4357" t="str">
        <f>_xlfn.XLOOKUP(E4357,AF:AF,AG:AG)</f>
        <v>Venicejets</v>
      </c>
      <c r="S4357" t="str">
        <f>_xlfn.XLOOKUP(E4357,AF:AF,AI:AI)</f>
        <v>Italy</v>
      </c>
      <c r="T4357">
        <f>WEEKNUM(G4357)</f>
        <v>4</v>
      </c>
      <c r="U4357">
        <f>YEAR(G4357)</f>
        <v>2026</v>
      </c>
      <c r="V4357" s="117">
        <f>IFERROR(Q4357/N4357,"0")</f>
        <v>9.1121750726918957E-2</v>
      </c>
    </row>
    <row r="4358" spans="1:22">
      <c r="A4358" t="str">
        <f>_xlfn.XLOOKUP(D4358,BN:BN,BO:BO)</f>
        <v>México</v>
      </c>
      <c r="B4358" t="s">
        <v>25</v>
      </c>
      <c r="C4358">
        <v>707</v>
      </c>
      <c r="D4358" t="str">
        <f>_xlfn.XLOOKUP(C4358,BH:BH,BI:BI)</f>
        <v>MariellaP</v>
      </c>
      <c r="E4358">
        <v>25780</v>
      </c>
      <c r="F4358" t="s">
        <v>4707</v>
      </c>
      <c r="G4358" s="63">
        <v>46034</v>
      </c>
      <c r="H4358" s="63">
        <v>46034</v>
      </c>
      <c r="I4358" t="s">
        <v>425</v>
      </c>
      <c r="J4358" t="str">
        <f>_xlfn.XLOOKUP(I4358,AS:AS,AU:AU)</f>
        <v>Traslados</v>
      </c>
      <c r="K4358" t="s">
        <v>33</v>
      </c>
      <c r="L4358">
        <v>1417.02</v>
      </c>
      <c r="M4358">
        <f>L4358*_xlfn.XLOOKUP(K4358,AM:AM,AN:AN)</f>
        <v>1218.6371999999999</v>
      </c>
      <c r="N4358">
        <f>L4358*_xlfn.XLOOKUP(K4358,AM:AM,AO:AO)</f>
        <v>1417.02</v>
      </c>
      <c r="O4358">
        <v>212.55</v>
      </c>
      <c r="P4358">
        <f>O4358*_xlfn.XLOOKUP(K4358,AM:AM,AN:AN)</f>
        <v>182.79300000000001</v>
      </c>
      <c r="Q4358">
        <f>O4358*_xlfn.XLOOKUP(K4358,AM:AM,AO:AO)</f>
        <v>212.55</v>
      </c>
      <c r="R4358" t="str">
        <f>_xlfn.XLOOKUP(E4358,AF:AF,AG:AG)</f>
        <v>ROLZO</v>
      </c>
      <c r="S4358" t="str">
        <f>_xlfn.XLOOKUP(E4358,AF:AF,AI:AI)</f>
        <v>United Kingdom</v>
      </c>
      <c r="T4358">
        <f>WEEKNUM(G4358)</f>
        <v>3</v>
      </c>
      <c r="U4358">
        <f>YEAR(G4358)</f>
        <v>2026</v>
      </c>
      <c r="V4358" s="117">
        <f>IFERROR(Q4358/N4358,"0")</f>
        <v>0.14999788288097557</v>
      </c>
    </row>
    <row r="4359" spans="1:22">
      <c r="A4359" t="str">
        <f>_xlfn.XLOOKUP(D4359,BN:BN,BO:BO)</f>
        <v>México</v>
      </c>
      <c r="B4359" t="s">
        <v>25</v>
      </c>
      <c r="C4359">
        <v>707</v>
      </c>
      <c r="D4359" t="str">
        <f>_xlfn.XLOOKUP(C4359,BH:BH,BI:BI)</f>
        <v>MariellaP</v>
      </c>
      <c r="E4359">
        <v>25780</v>
      </c>
      <c r="F4359" t="s">
        <v>4708</v>
      </c>
      <c r="G4359" s="63">
        <v>46044</v>
      </c>
      <c r="H4359" s="63">
        <v>46044</v>
      </c>
      <c r="I4359" t="s">
        <v>425</v>
      </c>
      <c r="J4359" t="str">
        <f>_xlfn.XLOOKUP(I4359,AS:AS,AU:AU)</f>
        <v>Traslados</v>
      </c>
      <c r="K4359" t="s">
        <v>33</v>
      </c>
      <c r="L4359">
        <v>442.81</v>
      </c>
      <c r="M4359">
        <f>L4359*_xlfn.XLOOKUP(K4359,AM:AM,AN:AN)</f>
        <v>380.81659999999999</v>
      </c>
      <c r="N4359">
        <f>L4359*_xlfn.XLOOKUP(K4359,AM:AM,AO:AO)</f>
        <v>442.81</v>
      </c>
      <c r="O4359">
        <v>66.42</v>
      </c>
      <c r="P4359">
        <f>O4359*_xlfn.XLOOKUP(K4359,AM:AM,AN:AN)</f>
        <v>57.121200000000002</v>
      </c>
      <c r="Q4359">
        <f>O4359*_xlfn.XLOOKUP(K4359,AM:AM,AO:AO)</f>
        <v>66.42</v>
      </c>
      <c r="R4359" t="str">
        <f>_xlfn.XLOOKUP(E4359,AF:AF,AG:AG)</f>
        <v>ROLZO</v>
      </c>
      <c r="S4359" t="str">
        <f>_xlfn.XLOOKUP(E4359,AF:AF,AI:AI)</f>
        <v>United Kingdom</v>
      </c>
      <c r="T4359">
        <f>WEEKNUM(G4359)</f>
        <v>4</v>
      </c>
      <c r="U4359">
        <f>YEAR(G4359)</f>
        <v>2026</v>
      </c>
      <c r="V4359" s="117">
        <f>IFERROR(Q4359/N4359,"0")</f>
        <v>0.1499966125426255</v>
      </c>
    </row>
    <row r="4360" spans="1:22">
      <c r="A4360" t="str">
        <f>_xlfn.XLOOKUP(D4360,BN:BN,BO:BO)</f>
        <v>México</v>
      </c>
      <c r="B4360" t="s">
        <v>25</v>
      </c>
      <c r="C4360">
        <v>708</v>
      </c>
      <c r="D4360" t="str">
        <f>_xlfn.XLOOKUP(C4360,BH:BH,BI:BI)</f>
        <v>VivianaS</v>
      </c>
      <c r="E4360">
        <v>26070</v>
      </c>
      <c r="F4360" t="s">
        <v>4709</v>
      </c>
      <c r="G4360" s="63">
        <v>46046</v>
      </c>
      <c r="H4360" s="63">
        <v>46050</v>
      </c>
      <c r="I4360" t="s">
        <v>376</v>
      </c>
      <c r="J4360" t="str">
        <f>_xlfn.XLOOKUP(I4360,AS:AS,AU:AU)</f>
        <v>Hotel</v>
      </c>
      <c r="K4360" t="s">
        <v>33</v>
      </c>
      <c r="L4360">
        <v>1986.98</v>
      </c>
      <c r="M4360">
        <f>L4360*_xlfn.XLOOKUP(K4360,AM:AM,AN:AN)</f>
        <v>1708.8027999999999</v>
      </c>
      <c r="N4360">
        <f>L4360*_xlfn.XLOOKUP(K4360,AM:AM,AO:AO)</f>
        <v>1986.98</v>
      </c>
      <c r="O4360">
        <v>180.64</v>
      </c>
      <c r="P4360">
        <f>O4360*_xlfn.XLOOKUP(K4360,AM:AM,AN:AN)</f>
        <v>155.35039999999998</v>
      </c>
      <c r="Q4360">
        <f>O4360*_xlfn.XLOOKUP(K4360,AM:AM,AO:AO)</f>
        <v>180.64</v>
      </c>
      <c r="R4360" t="str">
        <f>_xlfn.XLOOKUP(E4360,AF:AF,AG:AG)</f>
        <v>FOUR SEASONS HOTEL SEOUL</v>
      </c>
      <c r="S4360" t="str">
        <f>_xlfn.XLOOKUP(E4360,AF:AF,AI:AI)</f>
        <v>South Korea</v>
      </c>
      <c r="T4360">
        <f>WEEKNUM(G4360)</f>
        <v>4</v>
      </c>
      <c r="U4360">
        <f>YEAR(G4360)</f>
        <v>2026</v>
      </c>
      <c r="V4360" s="117">
        <f>IFERROR(Q4360/N4360,"0")</f>
        <v>9.0911836052703088E-2</v>
      </c>
    </row>
    <row r="4361" spans="1:22">
      <c r="A4361" t="str">
        <f>_xlfn.XLOOKUP(D4361,BN:BN,BO:BO)</f>
        <v>México</v>
      </c>
      <c r="B4361" t="s">
        <v>25</v>
      </c>
      <c r="C4361">
        <v>709</v>
      </c>
      <c r="D4361" t="str">
        <f>_xlfn.XLOOKUP(C4361,BH:BH,BI:BI)</f>
        <v>MinervaH</v>
      </c>
      <c r="E4361">
        <v>28497</v>
      </c>
      <c r="F4361" t="s">
        <v>4710</v>
      </c>
      <c r="G4361" s="63">
        <v>45865</v>
      </c>
      <c r="H4361" s="63">
        <v>45866</v>
      </c>
      <c r="I4361" t="s">
        <v>376</v>
      </c>
      <c r="J4361" t="str">
        <f>_xlfn.XLOOKUP(I4361,AS:AS,AU:AU)</f>
        <v>Hotel</v>
      </c>
      <c r="K4361" t="s">
        <v>214</v>
      </c>
      <c r="L4361">
        <v>3780</v>
      </c>
      <c r="M4361">
        <f>L4361*_xlfn.XLOOKUP(K4361,AM:AM,AN:AN)</f>
        <v>4044.6000000000004</v>
      </c>
      <c r="N4361">
        <f>L4361*_xlfn.XLOOKUP(K4361,AM:AM,AO:AO)</f>
        <v>4725</v>
      </c>
      <c r="O4361">
        <v>351.93</v>
      </c>
      <c r="P4361">
        <f>O4361*_xlfn.XLOOKUP(K4361,AM:AM,AN:AN)</f>
        <v>376.56510000000003</v>
      </c>
      <c r="Q4361">
        <f>O4361*_xlfn.XLOOKUP(K4361,AM:AM,AO:AO)</f>
        <v>439.91250000000002</v>
      </c>
      <c r="R4361" t="str">
        <f>_xlfn.XLOOKUP(E4361,AF:AF,AG:AG)</f>
        <v>FOUR SEASONS HOTEL DES BERGUES</v>
      </c>
      <c r="S4361" t="str">
        <f>_xlfn.XLOOKUP(E4361,AF:AF,AI:AI)</f>
        <v>Switzerland</v>
      </c>
      <c r="T4361">
        <f>WEEKNUM(G4361)</f>
        <v>31</v>
      </c>
      <c r="U4361">
        <f>YEAR(G4361)</f>
        <v>2025</v>
      </c>
      <c r="V4361" s="117">
        <f>IFERROR(Q4361/N4361,"0")</f>
        <v>9.3103174603174604E-2</v>
      </c>
    </row>
    <row r="4362" spans="1:22">
      <c r="A4362" t="str">
        <f>_xlfn.XLOOKUP(D4362,BN:BN,BO:BO)</f>
        <v>Madrid</v>
      </c>
      <c r="B4362" t="s">
        <v>25</v>
      </c>
      <c r="C4362">
        <v>710</v>
      </c>
      <c r="D4362" t="str">
        <f>_xlfn.XLOOKUP(C4362,BH:BH,BI:BI)</f>
        <v>MartinB</v>
      </c>
      <c r="E4362">
        <v>23525</v>
      </c>
      <c r="F4362" t="s">
        <v>4711</v>
      </c>
      <c r="G4362" s="63">
        <v>45923</v>
      </c>
      <c r="H4362" s="63">
        <v>45929</v>
      </c>
      <c r="I4362" t="s">
        <v>376</v>
      </c>
      <c r="J4362" t="str">
        <f>_xlfn.XLOOKUP(I4362,AS:AS,AU:AU)</f>
        <v>Hotel</v>
      </c>
      <c r="K4362" t="s">
        <v>27</v>
      </c>
      <c r="L4362">
        <v>5625</v>
      </c>
      <c r="M4362">
        <f>L4362*_xlfn.XLOOKUP(K4362,AM:AM,AN:AN)</f>
        <v>5625</v>
      </c>
      <c r="N4362">
        <f>L4362*_xlfn.XLOOKUP(K4362,AM:AM,AO:AO)</f>
        <v>6525</v>
      </c>
      <c r="O4362">
        <v>613.63</v>
      </c>
      <c r="P4362">
        <f>O4362*_xlfn.XLOOKUP(K4362,AM:AM,AN:AN)</f>
        <v>613.63</v>
      </c>
      <c r="Q4362">
        <f>O4362*_xlfn.XLOOKUP(K4362,AM:AM,AO:AO)</f>
        <v>711.81079999999997</v>
      </c>
      <c r="R4362" t="str">
        <f>_xlfn.XLOOKUP(E4362,AF:AF,AG:AG)</f>
        <v>CHATEAU VOLTAIRE PARIS</v>
      </c>
      <c r="S4362" t="str">
        <f>_xlfn.XLOOKUP(E4362,AF:AF,AI:AI)</f>
        <v>France</v>
      </c>
      <c r="T4362">
        <f>WEEKNUM(G4362)</f>
        <v>39</v>
      </c>
      <c r="U4362">
        <f>YEAR(G4362)</f>
        <v>2025</v>
      </c>
      <c r="V4362" s="117">
        <f>IFERROR(Q4362/N4362,"0")</f>
        <v>0.10908977777777777</v>
      </c>
    </row>
    <row r="4363" spans="1:22">
      <c r="A4363" t="str">
        <f>_xlfn.XLOOKUP(D4363,BN:BN,BO:BO)</f>
        <v>Madrid</v>
      </c>
      <c r="B4363" t="s">
        <v>25</v>
      </c>
      <c r="C4363">
        <v>710</v>
      </c>
      <c r="D4363" t="str">
        <f>_xlfn.XLOOKUP(C4363,BH:BH,BI:BI)</f>
        <v>MartinB</v>
      </c>
      <c r="E4363">
        <v>25780</v>
      </c>
      <c r="F4363" t="s">
        <v>4712</v>
      </c>
      <c r="G4363" s="63">
        <v>45919</v>
      </c>
      <c r="H4363" s="63">
        <v>45919</v>
      </c>
      <c r="I4363" t="s">
        <v>425</v>
      </c>
      <c r="J4363" t="str">
        <f>_xlfn.XLOOKUP(I4363,AS:AS,AU:AU)</f>
        <v>Traslados</v>
      </c>
      <c r="K4363" t="s">
        <v>27</v>
      </c>
      <c r="L4363">
        <v>200</v>
      </c>
      <c r="M4363">
        <f>L4363*_xlfn.XLOOKUP(K4363,AM:AM,AN:AN)</f>
        <v>200</v>
      </c>
      <c r="N4363">
        <f>L4363*_xlfn.XLOOKUP(K4363,AM:AM,AO:AO)</f>
        <v>231.99999999999997</v>
      </c>
      <c r="O4363">
        <v>30</v>
      </c>
      <c r="P4363">
        <f>O4363*_xlfn.XLOOKUP(K4363,AM:AM,AN:AN)</f>
        <v>30</v>
      </c>
      <c r="Q4363">
        <f>O4363*_xlfn.XLOOKUP(K4363,AM:AM,AO:AO)</f>
        <v>34.799999999999997</v>
      </c>
      <c r="R4363" t="str">
        <f>_xlfn.XLOOKUP(E4363,AF:AF,AG:AG)</f>
        <v>ROLZO</v>
      </c>
      <c r="S4363" t="str">
        <f>_xlfn.XLOOKUP(E4363,AF:AF,AI:AI)</f>
        <v>United Kingdom</v>
      </c>
      <c r="T4363">
        <f>WEEKNUM(G4363)</f>
        <v>38</v>
      </c>
      <c r="U4363">
        <f>YEAR(G4363)</f>
        <v>2025</v>
      </c>
      <c r="V4363" s="117">
        <f>IFERROR(Q4363/N4363,"0")</f>
        <v>0.15</v>
      </c>
    </row>
    <row r="4364" spans="1:22">
      <c r="A4364" t="str">
        <f>_xlfn.XLOOKUP(D4364,BN:BN,BO:BO)</f>
        <v>Madrid</v>
      </c>
      <c r="B4364" t="s">
        <v>25</v>
      </c>
      <c r="C4364">
        <v>710</v>
      </c>
      <c r="D4364" t="str">
        <f>_xlfn.XLOOKUP(C4364,BH:BH,BI:BI)</f>
        <v>MartinB</v>
      </c>
      <c r="E4364">
        <v>25780</v>
      </c>
      <c r="F4364" t="s">
        <v>4712</v>
      </c>
      <c r="G4364" s="63">
        <v>45924</v>
      </c>
      <c r="H4364" s="63">
        <v>45924</v>
      </c>
      <c r="I4364" t="s">
        <v>425</v>
      </c>
      <c r="J4364" t="str">
        <f>_xlfn.XLOOKUP(I4364,AS:AS,AU:AU)</f>
        <v>Traslados</v>
      </c>
      <c r="K4364" t="s">
        <v>27</v>
      </c>
      <c r="L4364">
        <v>170</v>
      </c>
      <c r="M4364">
        <f>L4364*_xlfn.XLOOKUP(K4364,AM:AM,AN:AN)</f>
        <v>170</v>
      </c>
      <c r="N4364">
        <f>L4364*_xlfn.XLOOKUP(K4364,AM:AM,AO:AO)</f>
        <v>197.2</v>
      </c>
      <c r="O4364">
        <v>0</v>
      </c>
      <c r="P4364">
        <f>O4364*_xlfn.XLOOKUP(K4364,AM:AM,AN:AN)</f>
        <v>0</v>
      </c>
      <c r="Q4364">
        <f>O4364*_xlfn.XLOOKUP(K4364,AM:AM,AO:AO)</f>
        <v>0</v>
      </c>
      <c r="R4364" t="str">
        <f>_xlfn.XLOOKUP(E4364,AF:AF,AG:AG)</f>
        <v>ROLZO</v>
      </c>
      <c r="S4364" t="str">
        <f>_xlfn.XLOOKUP(E4364,AF:AF,AI:AI)</f>
        <v>United Kingdom</v>
      </c>
      <c r="T4364">
        <f>WEEKNUM(G4364)</f>
        <v>39</v>
      </c>
      <c r="U4364">
        <f>YEAR(G4364)</f>
        <v>2025</v>
      </c>
      <c r="V4364" s="117">
        <f>IFERROR(Q4364/N4364,"0")</f>
        <v>0</v>
      </c>
    </row>
    <row r="4365" spans="1:22">
      <c r="A4365" t="str">
        <f>_xlfn.XLOOKUP(D4365,BN:BN,BO:BO)</f>
        <v>Madrid</v>
      </c>
      <c r="B4365" t="s">
        <v>25</v>
      </c>
      <c r="C4365">
        <v>710</v>
      </c>
      <c r="D4365" t="str">
        <f>_xlfn.XLOOKUP(C4365,BH:BH,BI:BI)</f>
        <v>MartinB</v>
      </c>
      <c r="E4365">
        <v>25780</v>
      </c>
      <c r="F4365" t="s">
        <v>4713</v>
      </c>
      <c r="G4365" s="63">
        <v>45929</v>
      </c>
      <c r="H4365" s="63">
        <v>45929</v>
      </c>
      <c r="I4365" t="s">
        <v>425</v>
      </c>
      <c r="J4365" t="str">
        <f>_xlfn.XLOOKUP(I4365,AS:AS,AU:AU)</f>
        <v>Traslados</v>
      </c>
      <c r="K4365" t="s">
        <v>27</v>
      </c>
      <c r="L4365">
        <v>200</v>
      </c>
      <c r="M4365">
        <f>L4365*_xlfn.XLOOKUP(K4365,AM:AM,AN:AN)</f>
        <v>200</v>
      </c>
      <c r="N4365">
        <f>L4365*_xlfn.XLOOKUP(K4365,AM:AM,AO:AO)</f>
        <v>231.99999999999997</v>
      </c>
      <c r="O4365">
        <v>30</v>
      </c>
      <c r="P4365">
        <f>O4365*_xlfn.XLOOKUP(K4365,AM:AM,AN:AN)</f>
        <v>30</v>
      </c>
      <c r="Q4365">
        <f>O4365*_xlfn.XLOOKUP(K4365,AM:AM,AO:AO)</f>
        <v>34.799999999999997</v>
      </c>
      <c r="R4365" t="str">
        <f>_xlfn.XLOOKUP(E4365,AF:AF,AG:AG)</f>
        <v>ROLZO</v>
      </c>
      <c r="S4365" t="str">
        <f>_xlfn.XLOOKUP(E4365,AF:AF,AI:AI)</f>
        <v>United Kingdom</v>
      </c>
      <c r="T4365">
        <f>WEEKNUM(G4365)</f>
        <v>40</v>
      </c>
      <c r="U4365">
        <f>YEAR(G4365)</f>
        <v>2025</v>
      </c>
      <c r="V4365" s="117">
        <f>IFERROR(Q4365/N4365,"0")</f>
        <v>0.15</v>
      </c>
    </row>
    <row r="4366" spans="1:22">
      <c r="A4366" t="str">
        <f>_xlfn.XLOOKUP(D4366,BN:BN,BO:BO)</f>
        <v>Madrid</v>
      </c>
      <c r="B4366" t="s">
        <v>25</v>
      </c>
      <c r="C4366">
        <v>710</v>
      </c>
      <c r="D4366" t="str">
        <f>_xlfn.XLOOKUP(C4366,BH:BH,BI:BI)</f>
        <v>MartinB</v>
      </c>
      <c r="E4366">
        <v>0</v>
      </c>
      <c r="F4366" t="s">
        <v>4714</v>
      </c>
      <c r="G4366" s="63">
        <v>45919</v>
      </c>
      <c r="H4366" s="63">
        <v>45929</v>
      </c>
      <c r="I4366" t="s">
        <v>402</v>
      </c>
      <c r="J4366" t="str">
        <f>_xlfn.XLOOKUP(I4366,AS:AS,AU:AU)</f>
        <v>Descuento</v>
      </c>
      <c r="K4366" t="s">
        <v>27</v>
      </c>
      <c r="L4366">
        <v>-170</v>
      </c>
      <c r="M4366">
        <f>L4366*_xlfn.XLOOKUP(K4366,AM:AM,AN:AN)</f>
        <v>-170</v>
      </c>
      <c r="N4366">
        <f>L4366*_xlfn.XLOOKUP(K4366,AM:AM,AO:AO)</f>
        <v>-197.2</v>
      </c>
      <c r="O4366">
        <v>-170</v>
      </c>
      <c r="P4366">
        <f>O4366*_xlfn.XLOOKUP(K4366,AM:AM,AN:AN)</f>
        <v>-170</v>
      </c>
      <c r="Q4366">
        <f>O4366*_xlfn.XLOOKUP(K4366,AM:AM,AO:AO)</f>
        <v>-197.2</v>
      </c>
      <c r="R4366" t="str">
        <f>_xlfn.XLOOKUP(E4366,AF:AF,AG:AG)</f>
        <v>FEES</v>
      </c>
      <c r="S4366">
        <f>_xlfn.XLOOKUP(E4366,AF:AF,AI:AI)</f>
        <v>0</v>
      </c>
      <c r="T4366">
        <f>WEEKNUM(G4366)</f>
        <v>38</v>
      </c>
      <c r="U4366">
        <f>YEAR(G4366)</f>
        <v>2025</v>
      </c>
      <c r="V4366" s="117">
        <f>IFERROR(Q4366/N4366,"0")</f>
        <v>1</v>
      </c>
    </row>
    <row r="4367" spans="1:22">
      <c r="A4367" t="str">
        <f>_xlfn.XLOOKUP(D4367,BN:BN,BO:BO)</f>
        <v>Madrid</v>
      </c>
      <c r="B4367" t="s">
        <v>25</v>
      </c>
      <c r="C4367">
        <v>711</v>
      </c>
      <c r="D4367" t="str">
        <f>_xlfn.XLOOKUP(C4367,BH:BH,BI:BI)</f>
        <v>FernandaS</v>
      </c>
      <c r="E4367">
        <v>31082</v>
      </c>
      <c r="F4367" t="s">
        <v>4715</v>
      </c>
      <c r="G4367" s="63">
        <v>45919</v>
      </c>
      <c r="H4367" s="63">
        <v>45921</v>
      </c>
      <c r="I4367" t="s">
        <v>376</v>
      </c>
      <c r="J4367" t="str">
        <f>_xlfn.XLOOKUP(I4367,AS:AS,AU:AU)</f>
        <v>Hotel</v>
      </c>
      <c r="K4367" t="s">
        <v>27</v>
      </c>
      <c r="L4367">
        <v>5286</v>
      </c>
      <c r="M4367">
        <f>L4367*_xlfn.XLOOKUP(K4367,AM:AM,AN:AN)</f>
        <v>5286</v>
      </c>
      <c r="N4367">
        <f>L4367*_xlfn.XLOOKUP(K4367,AM:AM,AO:AO)</f>
        <v>6131.7599999999993</v>
      </c>
      <c r="O4367">
        <v>451.71</v>
      </c>
      <c r="P4367">
        <f>O4367*_xlfn.XLOOKUP(K4367,AM:AM,AN:AN)</f>
        <v>451.71</v>
      </c>
      <c r="Q4367">
        <f>O4367*_xlfn.XLOOKUP(K4367,AM:AM,AO:AO)</f>
        <v>523.98359999999991</v>
      </c>
      <c r="R4367" t="str">
        <f>_xlfn.XLOOKUP(E4367,AF:AF,AG:AG)</f>
        <v>FINCA CORTESIN</v>
      </c>
      <c r="S4367" t="str">
        <f>_xlfn.XLOOKUP(E4367,AF:AF,AI:AI)</f>
        <v>Spain</v>
      </c>
      <c r="T4367">
        <f>WEEKNUM(G4367)</f>
        <v>38</v>
      </c>
      <c r="U4367">
        <f>YEAR(G4367)</f>
        <v>2025</v>
      </c>
      <c r="V4367" s="117">
        <f>IFERROR(Q4367/N4367,"0")</f>
        <v>8.5454029511918272E-2</v>
      </c>
    </row>
    <row r="4368" spans="1:22">
      <c r="A4368" t="str">
        <f>_xlfn.XLOOKUP(D4368,BN:BN,BO:BO)</f>
        <v>Madrid</v>
      </c>
      <c r="B4368" t="s">
        <v>25</v>
      </c>
      <c r="C4368">
        <v>711</v>
      </c>
      <c r="D4368" t="str">
        <f>_xlfn.XLOOKUP(C4368,BH:BH,BI:BI)</f>
        <v>FernandaS</v>
      </c>
      <c r="E4368">
        <v>28934</v>
      </c>
      <c r="F4368" t="s">
        <v>4716</v>
      </c>
      <c r="G4368" s="63">
        <v>45919</v>
      </c>
      <c r="H4368" t="s">
        <v>218</v>
      </c>
      <c r="I4368" t="s">
        <v>366</v>
      </c>
      <c r="J4368" t="str">
        <f>_xlfn.XLOOKUP(I4368,AS:AS,AU:AU)</f>
        <v>Vuelos</v>
      </c>
      <c r="K4368" t="s">
        <v>27</v>
      </c>
      <c r="L4368">
        <v>191.3</v>
      </c>
      <c r="M4368">
        <f>L4368*_xlfn.XLOOKUP(K4368,AM:AM,AN:AN)</f>
        <v>191.3</v>
      </c>
      <c r="N4368">
        <f>L4368*_xlfn.XLOOKUP(K4368,AM:AM,AO:AO)</f>
        <v>221.90799999999999</v>
      </c>
      <c r="O4368">
        <v>0</v>
      </c>
      <c r="P4368">
        <f>O4368*_xlfn.XLOOKUP(K4368,AM:AM,AN:AN)</f>
        <v>0</v>
      </c>
      <c r="Q4368">
        <f>O4368*_xlfn.XLOOKUP(K4368,AM:AM,AO:AO)</f>
        <v>0</v>
      </c>
      <c r="R4368" t="str">
        <f>_xlfn.XLOOKUP(E4368,AF:AF,AG:AG)</f>
        <v>F1S USA</v>
      </c>
      <c r="S4368" t="str">
        <f>_xlfn.XLOOKUP(E4368,AF:AF,AI:AI)</f>
        <v>United States</v>
      </c>
      <c r="T4368">
        <f>WEEKNUM(G4368)</f>
        <v>38</v>
      </c>
      <c r="U4368">
        <f>YEAR(G4368)</f>
        <v>2025</v>
      </c>
      <c r="V4368" s="117">
        <f>IFERROR(Q4368/N4368,"0")</f>
        <v>0</v>
      </c>
    </row>
    <row r="4369" spans="1:22">
      <c r="A4369" t="str">
        <f>_xlfn.XLOOKUP(D4369,BN:BN,BO:BO)</f>
        <v>Madrid</v>
      </c>
      <c r="B4369" t="s">
        <v>25</v>
      </c>
      <c r="C4369">
        <v>711</v>
      </c>
      <c r="D4369" t="str">
        <f>_xlfn.XLOOKUP(C4369,BH:BH,BI:BI)</f>
        <v>FernandaS</v>
      </c>
      <c r="E4369">
        <v>28934</v>
      </c>
      <c r="F4369" t="s">
        <v>4717</v>
      </c>
      <c r="G4369" s="63">
        <v>45919</v>
      </c>
      <c r="H4369" t="s">
        <v>218</v>
      </c>
      <c r="I4369" t="s">
        <v>366</v>
      </c>
      <c r="J4369" t="str">
        <f>_xlfn.XLOOKUP(I4369,AS:AS,AU:AU)</f>
        <v>Vuelos</v>
      </c>
      <c r="K4369" t="s">
        <v>27</v>
      </c>
      <c r="L4369">
        <v>191.3</v>
      </c>
      <c r="M4369">
        <f>L4369*_xlfn.XLOOKUP(K4369,AM:AM,AN:AN)</f>
        <v>191.3</v>
      </c>
      <c r="N4369">
        <f>L4369*_xlfn.XLOOKUP(K4369,AM:AM,AO:AO)</f>
        <v>221.90799999999999</v>
      </c>
      <c r="O4369">
        <v>0</v>
      </c>
      <c r="P4369">
        <f>O4369*_xlfn.XLOOKUP(K4369,AM:AM,AN:AN)</f>
        <v>0</v>
      </c>
      <c r="Q4369">
        <f>O4369*_xlfn.XLOOKUP(K4369,AM:AM,AO:AO)</f>
        <v>0</v>
      </c>
      <c r="R4369" t="str">
        <f>_xlfn.XLOOKUP(E4369,AF:AF,AG:AG)</f>
        <v>F1S USA</v>
      </c>
      <c r="S4369" t="str">
        <f>_xlfn.XLOOKUP(E4369,AF:AF,AI:AI)</f>
        <v>United States</v>
      </c>
      <c r="T4369">
        <f>WEEKNUM(G4369)</f>
        <v>38</v>
      </c>
      <c r="U4369">
        <f>YEAR(G4369)</f>
        <v>2025</v>
      </c>
      <c r="V4369" s="117">
        <f>IFERROR(Q4369/N4369,"0")</f>
        <v>0</v>
      </c>
    </row>
    <row r="4370" spans="1:22">
      <c r="A4370" t="str">
        <f>_xlfn.XLOOKUP(D4370,BN:BN,BO:BO)</f>
        <v>Madrid</v>
      </c>
      <c r="B4370" t="s">
        <v>25</v>
      </c>
      <c r="C4370">
        <v>711</v>
      </c>
      <c r="D4370" t="str">
        <f>_xlfn.XLOOKUP(C4370,BH:BH,BI:BI)</f>
        <v>FernandaS</v>
      </c>
      <c r="E4370">
        <v>28934</v>
      </c>
      <c r="F4370" t="s">
        <v>4718</v>
      </c>
      <c r="G4370" s="63">
        <v>45919</v>
      </c>
      <c r="H4370" t="s">
        <v>218</v>
      </c>
      <c r="I4370" t="s">
        <v>366</v>
      </c>
      <c r="J4370" t="str">
        <f>_xlfn.XLOOKUP(I4370,AS:AS,AU:AU)</f>
        <v>Vuelos</v>
      </c>
      <c r="K4370" t="s">
        <v>27</v>
      </c>
      <c r="L4370">
        <v>191.3</v>
      </c>
      <c r="M4370">
        <f>L4370*_xlfn.XLOOKUP(K4370,AM:AM,AN:AN)</f>
        <v>191.3</v>
      </c>
      <c r="N4370">
        <f>L4370*_xlfn.XLOOKUP(K4370,AM:AM,AO:AO)</f>
        <v>221.90799999999999</v>
      </c>
      <c r="O4370">
        <v>0</v>
      </c>
      <c r="P4370">
        <f>O4370*_xlfn.XLOOKUP(K4370,AM:AM,AN:AN)</f>
        <v>0</v>
      </c>
      <c r="Q4370">
        <f>O4370*_xlfn.XLOOKUP(K4370,AM:AM,AO:AO)</f>
        <v>0</v>
      </c>
      <c r="R4370" t="str">
        <f>_xlfn.XLOOKUP(E4370,AF:AF,AG:AG)</f>
        <v>F1S USA</v>
      </c>
      <c r="S4370" t="str">
        <f>_xlfn.XLOOKUP(E4370,AF:AF,AI:AI)</f>
        <v>United States</v>
      </c>
      <c r="T4370">
        <f>WEEKNUM(G4370)</f>
        <v>38</v>
      </c>
      <c r="U4370">
        <f>YEAR(G4370)</f>
        <v>2025</v>
      </c>
      <c r="V4370" s="117">
        <f>IFERROR(Q4370/N4370,"0")</f>
        <v>0</v>
      </c>
    </row>
    <row r="4371" spans="1:22">
      <c r="A4371" t="str">
        <f>_xlfn.XLOOKUP(D4371,BN:BN,BO:BO)</f>
        <v>Madrid</v>
      </c>
      <c r="B4371" t="s">
        <v>25</v>
      </c>
      <c r="C4371">
        <v>711</v>
      </c>
      <c r="D4371" t="str">
        <f>_xlfn.XLOOKUP(C4371,BH:BH,BI:BI)</f>
        <v>FernandaS</v>
      </c>
      <c r="E4371">
        <v>28934</v>
      </c>
      <c r="F4371" t="s">
        <v>4719</v>
      </c>
      <c r="G4371" s="63">
        <v>45919</v>
      </c>
      <c r="H4371" t="s">
        <v>218</v>
      </c>
      <c r="I4371" t="s">
        <v>366</v>
      </c>
      <c r="J4371" t="str">
        <f>_xlfn.XLOOKUP(I4371,AS:AS,AU:AU)</f>
        <v>Vuelos</v>
      </c>
      <c r="K4371" t="s">
        <v>27</v>
      </c>
      <c r="L4371">
        <v>191.3</v>
      </c>
      <c r="M4371">
        <f>L4371*_xlfn.XLOOKUP(K4371,AM:AM,AN:AN)</f>
        <v>191.3</v>
      </c>
      <c r="N4371">
        <f>L4371*_xlfn.XLOOKUP(K4371,AM:AM,AO:AO)</f>
        <v>221.90799999999999</v>
      </c>
      <c r="O4371">
        <v>0</v>
      </c>
      <c r="P4371">
        <f>O4371*_xlfn.XLOOKUP(K4371,AM:AM,AN:AN)</f>
        <v>0</v>
      </c>
      <c r="Q4371">
        <f>O4371*_xlfn.XLOOKUP(K4371,AM:AM,AO:AO)</f>
        <v>0</v>
      </c>
      <c r="R4371" t="str">
        <f>_xlfn.XLOOKUP(E4371,AF:AF,AG:AG)</f>
        <v>F1S USA</v>
      </c>
      <c r="S4371" t="str">
        <f>_xlfn.XLOOKUP(E4371,AF:AF,AI:AI)</f>
        <v>United States</v>
      </c>
      <c r="T4371">
        <f>WEEKNUM(G4371)</f>
        <v>38</v>
      </c>
      <c r="U4371">
        <f>YEAR(G4371)</f>
        <v>2025</v>
      </c>
      <c r="V4371" s="117">
        <f>IFERROR(Q4371/N4371,"0")</f>
        <v>0</v>
      </c>
    </row>
    <row r="4372" spans="1:22">
      <c r="A4372" t="str">
        <f>_xlfn.XLOOKUP(D4372,BN:BN,BO:BO)</f>
        <v>Madrid</v>
      </c>
      <c r="B4372" t="s">
        <v>25</v>
      </c>
      <c r="C4372">
        <v>711</v>
      </c>
      <c r="D4372" t="str">
        <f>_xlfn.XLOOKUP(C4372,BH:BH,BI:BI)</f>
        <v>FernandaS</v>
      </c>
      <c r="E4372">
        <v>28934</v>
      </c>
      <c r="F4372" t="s">
        <v>4720</v>
      </c>
      <c r="G4372" s="63">
        <v>45919</v>
      </c>
      <c r="H4372" s="63" t="s">
        <v>218</v>
      </c>
      <c r="I4372" t="s">
        <v>366</v>
      </c>
      <c r="J4372" t="str">
        <f>_xlfn.XLOOKUP(I4372,AS:AS,AU:AU)</f>
        <v>Vuelos</v>
      </c>
      <c r="K4372" t="s">
        <v>27</v>
      </c>
      <c r="L4372">
        <v>137.08000000000001</v>
      </c>
      <c r="M4372">
        <f>L4372*_xlfn.XLOOKUP(K4372,AM:AM,AN:AN)</f>
        <v>137.08000000000001</v>
      </c>
      <c r="N4372">
        <f>L4372*_xlfn.XLOOKUP(K4372,AM:AM,AO:AO)</f>
        <v>159.0128</v>
      </c>
      <c r="O4372">
        <v>0</v>
      </c>
      <c r="P4372">
        <f>O4372*_xlfn.XLOOKUP(K4372,AM:AM,AN:AN)</f>
        <v>0</v>
      </c>
      <c r="Q4372">
        <f>O4372*_xlfn.XLOOKUP(K4372,AM:AM,AO:AO)</f>
        <v>0</v>
      </c>
      <c r="R4372" t="str">
        <f>_xlfn.XLOOKUP(E4372,AF:AF,AG:AG)</f>
        <v>F1S USA</v>
      </c>
      <c r="S4372" t="str">
        <f>_xlfn.XLOOKUP(E4372,AF:AF,AI:AI)</f>
        <v>United States</v>
      </c>
      <c r="T4372">
        <f>WEEKNUM(G4372)</f>
        <v>38</v>
      </c>
      <c r="U4372">
        <f>YEAR(G4372)</f>
        <v>2025</v>
      </c>
      <c r="V4372" s="117">
        <f>IFERROR(Q4372/N4372,"0")</f>
        <v>0</v>
      </c>
    </row>
    <row r="4373" spans="1:22">
      <c r="A4373" t="str">
        <f>_xlfn.XLOOKUP(D4373,BN:BN,BO:BO)</f>
        <v>Madrid</v>
      </c>
      <c r="B4373" t="s">
        <v>25</v>
      </c>
      <c r="C4373">
        <v>711</v>
      </c>
      <c r="D4373" t="str">
        <f>_xlfn.XLOOKUP(C4373,BH:BH,BI:BI)</f>
        <v>FernandaS</v>
      </c>
      <c r="E4373">
        <v>28934</v>
      </c>
      <c r="F4373" t="s">
        <v>4721</v>
      </c>
      <c r="G4373" s="63">
        <v>45919</v>
      </c>
      <c r="H4373" s="63" t="s">
        <v>218</v>
      </c>
      <c r="I4373" t="s">
        <v>366</v>
      </c>
      <c r="J4373" t="str">
        <f>_xlfn.XLOOKUP(I4373,AS:AS,AU:AU)</f>
        <v>Vuelos</v>
      </c>
      <c r="K4373" t="s">
        <v>27</v>
      </c>
      <c r="L4373">
        <v>137.08000000000001</v>
      </c>
      <c r="M4373">
        <f>L4373*_xlfn.XLOOKUP(K4373,AM:AM,AN:AN)</f>
        <v>137.08000000000001</v>
      </c>
      <c r="N4373">
        <f>L4373*_xlfn.XLOOKUP(K4373,AM:AM,AO:AO)</f>
        <v>159.0128</v>
      </c>
      <c r="O4373">
        <v>0</v>
      </c>
      <c r="P4373">
        <f>O4373*_xlfn.XLOOKUP(K4373,AM:AM,AN:AN)</f>
        <v>0</v>
      </c>
      <c r="Q4373">
        <f>O4373*_xlfn.XLOOKUP(K4373,AM:AM,AO:AO)</f>
        <v>0</v>
      </c>
      <c r="R4373" t="str">
        <f>_xlfn.XLOOKUP(E4373,AF:AF,AG:AG)</f>
        <v>F1S USA</v>
      </c>
      <c r="S4373" t="str">
        <f>_xlfn.XLOOKUP(E4373,AF:AF,AI:AI)</f>
        <v>United States</v>
      </c>
      <c r="T4373">
        <f>WEEKNUM(G4373)</f>
        <v>38</v>
      </c>
      <c r="U4373">
        <f>YEAR(G4373)</f>
        <v>2025</v>
      </c>
      <c r="V4373" s="117">
        <f>IFERROR(Q4373/N4373,"0")</f>
        <v>0</v>
      </c>
    </row>
    <row r="4374" spans="1:22">
      <c r="A4374" t="str">
        <f>_xlfn.XLOOKUP(D4374,BN:BN,BO:BO)</f>
        <v>Madrid</v>
      </c>
      <c r="B4374" t="s">
        <v>25</v>
      </c>
      <c r="C4374">
        <v>711</v>
      </c>
      <c r="D4374" t="str">
        <f>_xlfn.XLOOKUP(C4374,BH:BH,BI:BI)</f>
        <v>FernandaS</v>
      </c>
      <c r="E4374">
        <v>28934</v>
      </c>
      <c r="F4374" t="s">
        <v>4716</v>
      </c>
      <c r="G4374" s="63">
        <v>45921</v>
      </c>
      <c r="H4374" s="63" t="s">
        <v>218</v>
      </c>
      <c r="I4374" t="s">
        <v>366</v>
      </c>
      <c r="J4374" t="str">
        <f>_xlfn.XLOOKUP(I4374,AS:AS,AU:AU)</f>
        <v>Vuelos</v>
      </c>
      <c r="K4374" t="s">
        <v>27</v>
      </c>
      <c r="L4374">
        <v>258.79000000000002</v>
      </c>
      <c r="M4374">
        <f>L4374*_xlfn.XLOOKUP(K4374,AM:AM,AN:AN)</f>
        <v>258.79000000000002</v>
      </c>
      <c r="N4374">
        <f>L4374*_xlfn.XLOOKUP(K4374,AM:AM,AO:AO)</f>
        <v>300.19639999999998</v>
      </c>
      <c r="O4374">
        <v>0</v>
      </c>
      <c r="P4374">
        <f>O4374*_xlfn.XLOOKUP(K4374,AM:AM,AN:AN)</f>
        <v>0</v>
      </c>
      <c r="Q4374">
        <f>O4374*_xlfn.XLOOKUP(K4374,AM:AM,AO:AO)</f>
        <v>0</v>
      </c>
      <c r="R4374" t="str">
        <f>_xlfn.XLOOKUP(E4374,AF:AF,AG:AG)</f>
        <v>F1S USA</v>
      </c>
      <c r="S4374" t="str">
        <f>_xlfn.XLOOKUP(E4374,AF:AF,AI:AI)</f>
        <v>United States</v>
      </c>
      <c r="T4374">
        <f>WEEKNUM(G4374)</f>
        <v>39</v>
      </c>
      <c r="U4374">
        <f>YEAR(G4374)</f>
        <v>2025</v>
      </c>
      <c r="V4374" s="117">
        <f>IFERROR(Q4374/N4374,"0")</f>
        <v>0</v>
      </c>
    </row>
    <row r="4375" spans="1:22">
      <c r="A4375" t="str">
        <f>_xlfn.XLOOKUP(D4375,BN:BN,BO:BO)</f>
        <v>Madrid</v>
      </c>
      <c r="B4375" t="s">
        <v>25</v>
      </c>
      <c r="C4375">
        <v>711</v>
      </c>
      <c r="D4375" t="str">
        <f>_xlfn.XLOOKUP(C4375,BH:BH,BI:BI)</f>
        <v>FernandaS</v>
      </c>
      <c r="E4375">
        <v>28934</v>
      </c>
      <c r="F4375" t="s">
        <v>4717</v>
      </c>
      <c r="G4375" s="63">
        <v>45921</v>
      </c>
      <c r="H4375" s="63" t="s">
        <v>218</v>
      </c>
      <c r="I4375" t="s">
        <v>366</v>
      </c>
      <c r="J4375" t="str">
        <f>_xlfn.XLOOKUP(I4375,AS:AS,AU:AU)</f>
        <v>Vuelos</v>
      </c>
      <c r="K4375" t="s">
        <v>27</v>
      </c>
      <c r="L4375">
        <v>258.79000000000002</v>
      </c>
      <c r="M4375">
        <f>L4375*_xlfn.XLOOKUP(K4375,AM:AM,AN:AN)</f>
        <v>258.79000000000002</v>
      </c>
      <c r="N4375">
        <f>L4375*_xlfn.XLOOKUP(K4375,AM:AM,AO:AO)</f>
        <v>300.19639999999998</v>
      </c>
      <c r="O4375">
        <v>0</v>
      </c>
      <c r="P4375">
        <f>O4375*_xlfn.XLOOKUP(K4375,AM:AM,AN:AN)</f>
        <v>0</v>
      </c>
      <c r="Q4375">
        <f>O4375*_xlfn.XLOOKUP(K4375,AM:AM,AO:AO)</f>
        <v>0</v>
      </c>
      <c r="R4375" t="str">
        <f>_xlfn.XLOOKUP(E4375,AF:AF,AG:AG)</f>
        <v>F1S USA</v>
      </c>
      <c r="S4375" t="str">
        <f>_xlfn.XLOOKUP(E4375,AF:AF,AI:AI)</f>
        <v>United States</v>
      </c>
      <c r="T4375">
        <f>WEEKNUM(G4375)</f>
        <v>39</v>
      </c>
      <c r="U4375">
        <f>YEAR(G4375)</f>
        <v>2025</v>
      </c>
      <c r="V4375" s="117">
        <f>IFERROR(Q4375/N4375,"0")</f>
        <v>0</v>
      </c>
    </row>
    <row r="4376" spans="1:22">
      <c r="A4376" t="str">
        <f>_xlfn.XLOOKUP(D4376,BN:BN,BO:BO)</f>
        <v>Madrid</v>
      </c>
      <c r="B4376" t="s">
        <v>25</v>
      </c>
      <c r="C4376">
        <v>711</v>
      </c>
      <c r="D4376" t="str">
        <f>_xlfn.XLOOKUP(C4376,BH:BH,BI:BI)</f>
        <v>FernandaS</v>
      </c>
      <c r="E4376">
        <v>28934</v>
      </c>
      <c r="F4376" t="s">
        <v>4718</v>
      </c>
      <c r="G4376" s="63">
        <v>45921</v>
      </c>
      <c r="H4376" s="63" t="s">
        <v>218</v>
      </c>
      <c r="I4376" t="s">
        <v>366</v>
      </c>
      <c r="J4376" t="str">
        <f>_xlfn.XLOOKUP(I4376,AS:AS,AU:AU)</f>
        <v>Vuelos</v>
      </c>
      <c r="K4376" t="s">
        <v>27</v>
      </c>
      <c r="L4376">
        <v>258.79000000000002</v>
      </c>
      <c r="M4376">
        <f>L4376*_xlfn.XLOOKUP(K4376,AM:AM,AN:AN)</f>
        <v>258.79000000000002</v>
      </c>
      <c r="N4376">
        <f>L4376*_xlfn.XLOOKUP(K4376,AM:AM,AO:AO)</f>
        <v>300.19639999999998</v>
      </c>
      <c r="O4376">
        <v>0</v>
      </c>
      <c r="P4376">
        <f>O4376*_xlfn.XLOOKUP(K4376,AM:AM,AN:AN)</f>
        <v>0</v>
      </c>
      <c r="Q4376">
        <f>O4376*_xlfn.XLOOKUP(K4376,AM:AM,AO:AO)</f>
        <v>0</v>
      </c>
      <c r="R4376" t="str">
        <f>_xlfn.XLOOKUP(E4376,AF:AF,AG:AG)</f>
        <v>F1S USA</v>
      </c>
      <c r="S4376" t="str">
        <f>_xlfn.XLOOKUP(E4376,AF:AF,AI:AI)</f>
        <v>United States</v>
      </c>
      <c r="T4376">
        <f>WEEKNUM(G4376)</f>
        <v>39</v>
      </c>
      <c r="U4376">
        <f>YEAR(G4376)</f>
        <v>2025</v>
      </c>
      <c r="V4376" s="117">
        <f>IFERROR(Q4376/N4376,"0")</f>
        <v>0</v>
      </c>
    </row>
    <row r="4377" spans="1:22">
      <c r="A4377" t="str">
        <f>_xlfn.XLOOKUP(D4377,BN:BN,BO:BO)</f>
        <v>Madrid</v>
      </c>
      <c r="B4377" t="s">
        <v>25</v>
      </c>
      <c r="C4377">
        <v>711</v>
      </c>
      <c r="D4377" t="str">
        <f>_xlfn.XLOOKUP(C4377,BH:BH,BI:BI)</f>
        <v>FernandaS</v>
      </c>
      <c r="E4377">
        <v>28934</v>
      </c>
      <c r="F4377" t="s">
        <v>4719</v>
      </c>
      <c r="G4377" s="63">
        <v>45921</v>
      </c>
      <c r="H4377" s="63" t="s">
        <v>218</v>
      </c>
      <c r="I4377" t="s">
        <v>366</v>
      </c>
      <c r="J4377" t="str">
        <f>_xlfn.XLOOKUP(I4377,AS:AS,AU:AU)</f>
        <v>Vuelos</v>
      </c>
      <c r="K4377" t="s">
        <v>27</v>
      </c>
      <c r="L4377">
        <v>258.79000000000002</v>
      </c>
      <c r="M4377">
        <f>L4377*_xlfn.XLOOKUP(K4377,AM:AM,AN:AN)</f>
        <v>258.79000000000002</v>
      </c>
      <c r="N4377">
        <f>L4377*_xlfn.XLOOKUP(K4377,AM:AM,AO:AO)</f>
        <v>300.19639999999998</v>
      </c>
      <c r="O4377">
        <v>0</v>
      </c>
      <c r="P4377">
        <f>O4377*_xlfn.XLOOKUP(K4377,AM:AM,AN:AN)</f>
        <v>0</v>
      </c>
      <c r="Q4377">
        <f>O4377*_xlfn.XLOOKUP(K4377,AM:AM,AO:AO)</f>
        <v>0</v>
      </c>
      <c r="R4377" t="str">
        <f>_xlfn.XLOOKUP(E4377,AF:AF,AG:AG)</f>
        <v>F1S USA</v>
      </c>
      <c r="S4377" t="str">
        <f>_xlfn.XLOOKUP(E4377,AF:AF,AI:AI)</f>
        <v>United States</v>
      </c>
      <c r="T4377">
        <f>WEEKNUM(G4377)</f>
        <v>39</v>
      </c>
      <c r="U4377">
        <f>YEAR(G4377)</f>
        <v>2025</v>
      </c>
      <c r="V4377" s="117">
        <f>IFERROR(Q4377/N4377,"0")</f>
        <v>0</v>
      </c>
    </row>
    <row r="4378" spans="1:22">
      <c r="A4378" t="str">
        <f>_xlfn.XLOOKUP(D4378,BN:BN,BO:BO)</f>
        <v>Madrid</v>
      </c>
      <c r="B4378" t="s">
        <v>25</v>
      </c>
      <c r="C4378">
        <v>711</v>
      </c>
      <c r="D4378" t="str">
        <f>_xlfn.XLOOKUP(C4378,BH:BH,BI:BI)</f>
        <v>FernandaS</v>
      </c>
      <c r="E4378">
        <v>28934</v>
      </c>
      <c r="F4378" t="s">
        <v>4720</v>
      </c>
      <c r="G4378" s="63">
        <v>45921</v>
      </c>
      <c r="H4378" s="63" t="s">
        <v>218</v>
      </c>
      <c r="I4378" t="s">
        <v>366</v>
      </c>
      <c r="J4378" t="str">
        <f>_xlfn.XLOOKUP(I4378,AS:AS,AU:AU)</f>
        <v>Vuelos</v>
      </c>
      <c r="K4378" t="s">
        <v>27</v>
      </c>
      <c r="L4378">
        <v>182.65</v>
      </c>
      <c r="M4378">
        <f>L4378*_xlfn.XLOOKUP(K4378,AM:AM,AN:AN)</f>
        <v>182.65</v>
      </c>
      <c r="N4378">
        <f>L4378*_xlfn.XLOOKUP(K4378,AM:AM,AO:AO)</f>
        <v>211.874</v>
      </c>
      <c r="O4378">
        <v>0</v>
      </c>
      <c r="P4378">
        <f>O4378*_xlfn.XLOOKUP(K4378,AM:AM,AN:AN)</f>
        <v>0</v>
      </c>
      <c r="Q4378">
        <f>O4378*_xlfn.XLOOKUP(K4378,AM:AM,AO:AO)</f>
        <v>0</v>
      </c>
      <c r="R4378" t="str">
        <f>_xlfn.XLOOKUP(E4378,AF:AF,AG:AG)</f>
        <v>F1S USA</v>
      </c>
      <c r="S4378" t="str">
        <f>_xlfn.XLOOKUP(E4378,AF:AF,AI:AI)</f>
        <v>United States</v>
      </c>
      <c r="T4378">
        <f>WEEKNUM(G4378)</f>
        <v>39</v>
      </c>
      <c r="U4378">
        <f>YEAR(G4378)</f>
        <v>2025</v>
      </c>
      <c r="V4378" s="117">
        <f>IFERROR(Q4378/N4378,"0")</f>
        <v>0</v>
      </c>
    </row>
    <row r="4379" spans="1:22">
      <c r="A4379" t="str">
        <f>_xlfn.XLOOKUP(D4379,BN:BN,BO:BO)</f>
        <v>Madrid</v>
      </c>
      <c r="B4379" t="s">
        <v>25</v>
      </c>
      <c r="C4379">
        <v>711</v>
      </c>
      <c r="D4379" t="str">
        <f>_xlfn.XLOOKUP(C4379,BH:BH,BI:BI)</f>
        <v>FernandaS</v>
      </c>
      <c r="E4379">
        <v>28934</v>
      </c>
      <c r="F4379" t="s">
        <v>4721</v>
      </c>
      <c r="G4379" s="63">
        <v>45921</v>
      </c>
      <c r="H4379" s="63" t="s">
        <v>218</v>
      </c>
      <c r="I4379" t="s">
        <v>366</v>
      </c>
      <c r="J4379" t="str">
        <f>_xlfn.XLOOKUP(I4379,AS:AS,AU:AU)</f>
        <v>Vuelos</v>
      </c>
      <c r="K4379" t="s">
        <v>27</v>
      </c>
      <c r="L4379">
        <v>182.65</v>
      </c>
      <c r="M4379">
        <f>L4379*_xlfn.XLOOKUP(K4379,AM:AM,AN:AN)</f>
        <v>182.65</v>
      </c>
      <c r="N4379">
        <f>L4379*_xlfn.XLOOKUP(K4379,AM:AM,AO:AO)</f>
        <v>211.874</v>
      </c>
      <c r="O4379">
        <v>0</v>
      </c>
      <c r="P4379">
        <f>O4379*_xlfn.XLOOKUP(K4379,AM:AM,AN:AN)</f>
        <v>0</v>
      </c>
      <c r="Q4379">
        <f>O4379*_xlfn.XLOOKUP(K4379,AM:AM,AO:AO)</f>
        <v>0</v>
      </c>
      <c r="R4379" t="str">
        <f>_xlfn.XLOOKUP(E4379,AF:AF,AG:AG)</f>
        <v>F1S USA</v>
      </c>
      <c r="S4379" t="str">
        <f>_xlfn.XLOOKUP(E4379,AF:AF,AI:AI)</f>
        <v>United States</v>
      </c>
      <c r="T4379">
        <f>WEEKNUM(G4379)</f>
        <v>39</v>
      </c>
      <c r="U4379">
        <f>YEAR(G4379)</f>
        <v>2025</v>
      </c>
      <c r="V4379" s="117">
        <f>IFERROR(Q4379/N4379,"0")</f>
        <v>0</v>
      </c>
    </row>
    <row r="4380" spans="1:22">
      <c r="A4380" t="str">
        <f>_xlfn.XLOOKUP(D4380,BN:BN,BO:BO)</f>
        <v>Madrid</v>
      </c>
      <c r="B4380" t="s">
        <v>25</v>
      </c>
      <c r="C4380">
        <v>711</v>
      </c>
      <c r="D4380" t="str">
        <f>_xlfn.XLOOKUP(C4380,BH:BH,BI:BI)</f>
        <v>FernandaS</v>
      </c>
      <c r="E4380">
        <v>0</v>
      </c>
      <c r="F4380" t="s">
        <v>1324</v>
      </c>
      <c r="G4380" s="63">
        <v>45919</v>
      </c>
      <c r="H4380" s="63">
        <v>45921</v>
      </c>
      <c r="I4380" t="s">
        <v>396</v>
      </c>
      <c r="J4380" t="str">
        <f>_xlfn.XLOOKUP(I4380,AS:AS,AU:AU)</f>
        <v>Honorarios</v>
      </c>
      <c r="K4380" t="s">
        <v>27</v>
      </c>
      <c r="L4380">
        <v>360</v>
      </c>
      <c r="M4380">
        <f>L4380*_xlfn.XLOOKUP(K4380,AM:AM,AN:AN)</f>
        <v>360</v>
      </c>
      <c r="N4380">
        <f>L4380*_xlfn.XLOOKUP(K4380,AM:AM,AO:AO)</f>
        <v>417.59999999999997</v>
      </c>
      <c r="O4380">
        <v>360</v>
      </c>
      <c r="P4380">
        <f>O4380*_xlfn.XLOOKUP(K4380,AM:AM,AN:AN)</f>
        <v>360</v>
      </c>
      <c r="Q4380">
        <f>O4380*_xlfn.XLOOKUP(K4380,AM:AM,AO:AO)</f>
        <v>417.59999999999997</v>
      </c>
      <c r="R4380" t="str">
        <f>_xlfn.XLOOKUP(E4380,AF:AF,AG:AG)</f>
        <v>FEES</v>
      </c>
      <c r="S4380">
        <f>_xlfn.XLOOKUP(E4380,AF:AF,AI:AI)</f>
        <v>0</v>
      </c>
      <c r="T4380">
        <f>WEEKNUM(G4380)</f>
        <v>38</v>
      </c>
      <c r="U4380">
        <f>YEAR(G4380)</f>
        <v>2025</v>
      </c>
      <c r="V4380" s="117">
        <f>IFERROR(Q4380/N4380,"0")</f>
        <v>1</v>
      </c>
    </row>
    <row r="4381" spans="1:22">
      <c r="A4381" t="str">
        <f>_xlfn.XLOOKUP(D4381,BN:BN,BO:BO)</f>
        <v>Madrid</v>
      </c>
      <c r="B4381" t="s">
        <v>25</v>
      </c>
      <c r="C4381">
        <v>711</v>
      </c>
      <c r="D4381" t="str">
        <f>_xlfn.XLOOKUP(C4381,BH:BH,BI:BI)</f>
        <v>FernandaS</v>
      </c>
      <c r="E4381">
        <v>0</v>
      </c>
      <c r="F4381" t="s">
        <v>177</v>
      </c>
      <c r="G4381" s="63">
        <v>45919</v>
      </c>
      <c r="H4381" s="63">
        <v>45921</v>
      </c>
      <c r="I4381" t="s">
        <v>396</v>
      </c>
      <c r="J4381" t="str">
        <f>_xlfn.XLOOKUP(I4381,AS:AS,AU:AU)</f>
        <v>Honorarios</v>
      </c>
      <c r="K4381" t="s">
        <v>27</v>
      </c>
      <c r="L4381">
        <v>18.28</v>
      </c>
      <c r="M4381">
        <f>L4381*_xlfn.XLOOKUP(K4381,AM:AM,AN:AN)</f>
        <v>18.28</v>
      </c>
      <c r="N4381">
        <f>L4381*_xlfn.XLOOKUP(K4381,AM:AM,AO:AO)</f>
        <v>21.204799999999999</v>
      </c>
      <c r="O4381">
        <v>18.28</v>
      </c>
      <c r="P4381">
        <f>O4381*_xlfn.XLOOKUP(K4381,AM:AM,AN:AN)</f>
        <v>18.28</v>
      </c>
      <c r="Q4381">
        <f>O4381*_xlfn.XLOOKUP(K4381,AM:AM,AO:AO)</f>
        <v>21.204799999999999</v>
      </c>
      <c r="R4381" t="str">
        <f>_xlfn.XLOOKUP(E4381,AF:AF,AG:AG)</f>
        <v>FEES</v>
      </c>
      <c r="S4381">
        <f>_xlfn.XLOOKUP(E4381,AF:AF,AI:AI)</f>
        <v>0</v>
      </c>
      <c r="T4381">
        <f>WEEKNUM(G4381)</f>
        <v>38</v>
      </c>
      <c r="U4381">
        <f>YEAR(G4381)</f>
        <v>2025</v>
      </c>
      <c r="V4381" s="117">
        <f>IFERROR(Q4381/N4381,"0")</f>
        <v>1</v>
      </c>
    </row>
    <row r="4382" spans="1:22">
      <c r="A4382" t="str">
        <f>_xlfn.XLOOKUP(D4382,BN:BN,BO:BO)</f>
        <v>México</v>
      </c>
      <c r="B4382" t="s">
        <v>25</v>
      </c>
      <c r="C4382">
        <v>712</v>
      </c>
      <c r="D4382" t="str">
        <f>_xlfn.XLOOKUP(C4382,BH:BH,BI:BI)</f>
        <v>EduardoP</v>
      </c>
      <c r="E4382">
        <v>31064</v>
      </c>
      <c r="F4382" t="s">
        <v>4722</v>
      </c>
      <c r="G4382" s="63">
        <v>45873</v>
      </c>
      <c r="H4382" s="63">
        <v>45877</v>
      </c>
      <c r="I4382" t="s">
        <v>376</v>
      </c>
      <c r="J4382" t="str">
        <f>_xlfn.XLOOKUP(I4382,AS:AS,AU:AU)</f>
        <v>Hotel</v>
      </c>
      <c r="K4382" t="s">
        <v>27</v>
      </c>
      <c r="L4382">
        <v>12080</v>
      </c>
      <c r="M4382">
        <f>L4382*_xlfn.XLOOKUP(K4382,AM:AM,AN:AN)</f>
        <v>12080</v>
      </c>
      <c r="N4382">
        <f>L4382*_xlfn.XLOOKUP(K4382,AM:AM,AO:AO)</f>
        <v>14012.8</v>
      </c>
      <c r="O4382">
        <v>1032.28</v>
      </c>
      <c r="P4382">
        <f>O4382*_xlfn.XLOOKUP(K4382,AM:AM,AN:AN)</f>
        <v>1032.28</v>
      </c>
      <c r="Q4382">
        <f>O4382*_xlfn.XLOOKUP(K4382,AM:AM,AO:AO)</f>
        <v>1197.4448</v>
      </c>
      <c r="R4382" t="str">
        <f>_xlfn.XLOOKUP(E4382,AF:AF,AG:AG)</f>
        <v>GRAND HOTEL SON NET</v>
      </c>
      <c r="S4382" t="str">
        <f>_xlfn.XLOOKUP(E4382,AF:AF,AI:AI)</f>
        <v>Spain</v>
      </c>
      <c r="T4382">
        <f>WEEKNUM(G4382)</f>
        <v>32</v>
      </c>
      <c r="U4382">
        <f>YEAR(G4382)</f>
        <v>2025</v>
      </c>
      <c r="V4382" s="117">
        <f>IFERROR(Q4382/N4382,"0")</f>
        <v>8.5453642384105966E-2</v>
      </c>
    </row>
    <row r="4383" spans="1:22">
      <c r="A4383" t="str">
        <f>_xlfn.XLOOKUP(D4383,BN:BN,BO:BO)</f>
        <v>México</v>
      </c>
      <c r="B4383" t="s">
        <v>25</v>
      </c>
      <c r="C4383">
        <v>713</v>
      </c>
      <c r="D4383" t="str">
        <f>_xlfn.XLOOKUP(C4383,BH:BH,BI:BI)</f>
        <v>ManonR</v>
      </c>
      <c r="E4383">
        <v>31087</v>
      </c>
      <c r="F4383" t="s">
        <v>725</v>
      </c>
      <c r="G4383" s="63">
        <v>45931</v>
      </c>
      <c r="H4383" s="63">
        <v>45961</v>
      </c>
      <c r="I4383" t="s">
        <v>376</v>
      </c>
      <c r="J4383" t="str">
        <f>_xlfn.XLOOKUP(I4383,AS:AS,AU:AU)</f>
        <v>Hotel</v>
      </c>
      <c r="K4383" t="s">
        <v>202</v>
      </c>
      <c r="L4383">
        <v>6000</v>
      </c>
      <c r="M4383">
        <f>L4383*_xlfn.XLOOKUP(K4383,AM:AM,AN:AN)</f>
        <v>6899.9999999999991</v>
      </c>
      <c r="N4383">
        <f>L4383*_xlfn.XLOOKUP(K4383,AM:AM,AO:AO)</f>
        <v>8040.0000000000009</v>
      </c>
      <c r="O4383">
        <v>0</v>
      </c>
      <c r="P4383">
        <f>O4383*_xlfn.XLOOKUP(K4383,AM:AM,AN:AN)</f>
        <v>0</v>
      </c>
      <c r="Q4383">
        <f>O4383*_xlfn.XLOOKUP(K4383,AM:AM,AO:AO)</f>
        <v>0</v>
      </c>
      <c r="R4383" t="str">
        <f>_xlfn.XLOOKUP(E4383,AF:AF,AG:AG)</f>
        <v>DOMUS NOVA IBIZA</v>
      </c>
      <c r="S4383" t="str">
        <f>_xlfn.XLOOKUP(E4383,AF:AF,AI:AI)</f>
        <v>Italy</v>
      </c>
      <c r="T4383">
        <f>WEEKNUM(G4383)</f>
        <v>40</v>
      </c>
      <c r="U4383">
        <f>YEAR(G4383)</f>
        <v>2025</v>
      </c>
      <c r="V4383" s="117">
        <f>IFERROR(Q4383/N4383,"0")</f>
        <v>0</v>
      </c>
    </row>
    <row r="4384" spans="1:22">
      <c r="A4384" t="str">
        <f>_xlfn.XLOOKUP(D4384,BN:BN,BO:BO)</f>
        <v>México</v>
      </c>
      <c r="B4384" t="s">
        <v>25</v>
      </c>
      <c r="C4384">
        <v>714</v>
      </c>
      <c r="D4384" t="str">
        <f>_xlfn.XLOOKUP(C4384,BH:BH,BI:BI)</f>
        <v>MarujaN</v>
      </c>
      <c r="E4384">
        <v>30211</v>
      </c>
      <c r="F4384" t="s">
        <v>4263</v>
      </c>
      <c r="G4384" s="63">
        <v>45753</v>
      </c>
      <c r="H4384" s="63">
        <v>45755</v>
      </c>
      <c r="I4384" t="s">
        <v>376</v>
      </c>
      <c r="J4384" t="str">
        <f>_xlfn.XLOOKUP(I4384,AS:AS,AU:AU)</f>
        <v>Hotel</v>
      </c>
      <c r="K4384" t="s">
        <v>33</v>
      </c>
      <c r="L4384">
        <v>10013</v>
      </c>
      <c r="M4384">
        <f>L4384*_xlfn.XLOOKUP(K4384,AM:AM,AN:AN)</f>
        <v>8611.18</v>
      </c>
      <c r="N4384">
        <f>L4384*_xlfn.XLOOKUP(K4384,AM:AM,AO:AO)</f>
        <v>10013</v>
      </c>
      <c r="O4384">
        <v>1013</v>
      </c>
      <c r="P4384">
        <f>O4384*_xlfn.XLOOKUP(K4384,AM:AM,AN:AN)</f>
        <v>871.18</v>
      </c>
      <c r="Q4384">
        <f>O4384*_xlfn.XLOOKUP(K4384,AM:AM,AO:AO)</f>
        <v>1013</v>
      </c>
      <c r="R4384" t="str">
        <f>_xlfn.XLOOKUP(E4384,AF:AF,AG:AG)</f>
        <v>THE RETREAT AT BLUE LAGOON ICELAND</v>
      </c>
      <c r="S4384" t="str">
        <f>_xlfn.XLOOKUP(E4384,AF:AF,AI:AI)</f>
        <v>Iceland</v>
      </c>
      <c r="T4384">
        <f>WEEKNUM(G4384)</f>
        <v>15</v>
      </c>
      <c r="U4384">
        <f>YEAR(G4384)</f>
        <v>2025</v>
      </c>
      <c r="V4384" s="117">
        <f>IFERROR(Q4384/N4384,"0")</f>
        <v>0.10116848097473284</v>
      </c>
    </row>
    <row r="4385" spans="1:22">
      <c r="A4385" t="str">
        <f>_xlfn.XLOOKUP(D4385,BN:BN,BO:BO)</f>
        <v>México</v>
      </c>
      <c r="B4385" t="s">
        <v>25</v>
      </c>
      <c r="C4385">
        <v>714</v>
      </c>
      <c r="D4385" t="str">
        <f>_xlfn.XLOOKUP(C4385,BH:BH,BI:BI)</f>
        <v>MarujaN</v>
      </c>
      <c r="E4385">
        <v>30237</v>
      </c>
      <c r="F4385" t="s">
        <v>4263</v>
      </c>
      <c r="G4385" s="63">
        <v>45755</v>
      </c>
      <c r="H4385" s="63">
        <v>45757</v>
      </c>
      <c r="I4385" t="s">
        <v>376</v>
      </c>
      <c r="J4385" t="str">
        <f>_xlfn.XLOOKUP(I4385,AS:AS,AU:AU)</f>
        <v>Hotel</v>
      </c>
      <c r="K4385" t="s">
        <v>33</v>
      </c>
      <c r="L4385">
        <v>25800</v>
      </c>
      <c r="M4385">
        <f>L4385*_xlfn.XLOOKUP(K4385,AM:AM,AN:AN)</f>
        <v>22188</v>
      </c>
      <c r="N4385">
        <f>L4385*_xlfn.XLOOKUP(K4385,AM:AM,AO:AO)</f>
        <v>25800</v>
      </c>
      <c r="O4385">
        <v>258.12</v>
      </c>
      <c r="P4385">
        <f>O4385*_xlfn.XLOOKUP(K4385,AM:AM,AN:AN)</f>
        <v>221.98320000000001</v>
      </c>
      <c r="Q4385">
        <f>O4385*_xlfn.XLOOKUP(K4385,AM:AM,AO:AO)</f>
        <v>258.12</v>
      </c>
      <c r="R4385" t="str">
        <f>_xlfn.XLOOKUP(E4385,AF:AF,AG:AG)</f>
        <v>THE REYKJAVIK EDITION</v>
      </c>
      <c r="S4385" t="str">
        <f>_xlfn.XLOOKUP(E4385,AF:AF,AI:AI)</f>
        <v>Iceland</v>
      </c>
      <c r="T4385">
        <f>WEEKNUM(G4385)</f>
        <v>15</v>
      </c>
      <c r="U4385">
        <f>YEAR(G4385)</f>
        <v>2025</v>
      </c>
      <c r="V4385" s="117">
        <f>IFERROR(Q4385/N4385,"0")</f>
        <v>1.0004651162790697E-2</v>
      </c>
    </row>
    <row r="4386" spans="1:22">
      <c r="A4386" t="str">
        <f>_xlfn.XLOOKUP(D4386,BN:BN,BO:BO)</f>
        <v>México</v>
      </c>
      <c r="B4386" t="s">
        <v>25</v>
      </c>
      <c r="C4386">
        <v>715</v>
      </c>
      <c r="D4386" t="str">
        <f>_xlfn.XLOOKUP(C4386,BH:BH,BI:BI)</f>
        <v>PaulinaV</v>
      </c>
      <c r="E4386">
        <v>31025</v>
      </c>
      <c r="F4386" t="s">
        <v>3428</v>
      </c>
      <c r="G4386" s="63">
        <v>45897</v>
      </c>
      <c r="H4386" s="63">
        <v>45900</v>
      </c>
      <c r="I4386" t="s">
        <v>376</v>
      </c>
      <c r="J4386" t="str">
        <f>_xlfn.XLOOKUP(I4386,AS:AS,AU:AU)</f>
        <v>Hotel</v>
      </c>
      <c r="K4386" t="s">
        <v>30</v>
      </c>
      <c r="L4386">
        <v>30166.35</v>
      </c>
      <c r="M4386">
        <f>L4386*_xlfn.XLOOKUP(K4386,AM:AM,AN:AN)</f>
        <v>1447.9848</v>
      </c>
      <c r="N4386">
        <f>L4386*_xlfn.XLOOKUP(K4386,AM:AM,AO:AO)</f>
        <v>1689.3155999999999</v>
      </c>
      <c r="O4386">
        <v>3744.43</v>
      </c>
      <c r="P4386">
        <f>O4386*_xlfn.XLOOKUP(K4386,AM:AM,AN:AN)</f>
        <v>179.73264</v>
      </c>
      <c r="Q4386">
        <f>O4386*_xlfn.XLOOKUP(K4386,AM:AM,AO:AO)</f>
        <v>209.68807999999999</v>
      </c>
      <c r="R4386" t="str">
        <f>_xlfn.XLOOKUP(E4386,AF:AF,AG:AG)</f>
        <v>MAROMA, A BELMOND HOTEL, RIVIERA MAYA</v>
      </c>
      <c r="S4386" t="str">
        <f>_xlfn.XLOOKUP(E4386,AF:AF,AI:AI)</f>
        <v>Mexico</v>
      </c>
      <c r="T4386">
        <f>WEEKNUM(G4386)</f>
        <v>35</v>
      </c>
      <c r="U4386">
        <f>YEAR(G4386)</f>
        <v>2025</v>
      </c>
      <c r="V4386" s="117">
        <f>IFERROR(Q4386/N4386,"0")</f>
        <v>0.12412605436189661</v>
      </c>
    </row>
    <row r="4387" spans="1:22">
      <c r="A4387" t="str">
        <f>_xlfn.XLOOKUP(D4387,BN:BN,BO:BO)</f>
        <v>México</v>
      </c>
      <c r="B4387" t="s">
        <v>25</v>
      </c>
      <c r="C4387">
        <v>716</v>
      </c>
      <c r="D4387" t="str">
        <f>_xlfn.XLOOKUP(C4387,BH:BH,BI:BI)</f>
        <v>LorenzaP</v>
      </c>
      <c r="E4387">
        <v>30137</v>
      </c>
      <c r="F4387" t="s">
        <v>1880</v>
      </c>
      <c r="G4387" s="63">
        <v>45830</v>
      </c>
      <c r="H4387" s="63">
        <v>45831</v>
      </c>
      <c r="I4387" t="s">
        <v>376</v>
      </c>
      <c r="J4387" t="str">
        <f>_xlfn.XLOOKUP(I4387,AS:AS,AU:AU)</f>
        <v>Hotel</v>
      </c>
      <c r="K4387" t="s">
        <v>33</v>
      </c>
      <c r="L4387">
        <v>384.51</v>
      </c>
      <c r="M4387">
        <f>L4387*_xlfn.XLOOKUP(K4387,AM:AM,AN:AN)</f>
        <v>330.67859999999996</v>
      </c>
      <c r="N4387">
        <f>L4387*_xlfn.XLOOKUP(K4387,AM:AM,AO:AO)</f>
        <v>384.51</v>
      </c>
      <c r="O4387">
        <v>27.75</v>
      </c>
      <c r="P4387">
        <f>O4387*_xlfn.XLOOKUP(K4387,AM:AM,AN:AN)</f>
        <v>23.864999999999998</v>
      </c>
      <c r="Q4387">
        <f>O4387*_xlfn.XLOOKUP(K4387,AM:AM,AO:AO)</f>
        <v>27.75</v>
      </c>
      <c r="R4387" t="str">
        <f>_xlfn.XLOOKUP(E4387,AF:AF,AG:AG)</f>
        <v>BOSTON MARRIOTT COPLEY PLACE</v>
      </c>
      <c r="S4387" t="str">
        <f>_xlfn.XLOOKUP(E4387,AF:AF,AI:AI)</f>
        <v>United States</v>
      </c>
      <c r="T4387">
        <f>WEEKNUM(G4387)</f>
        <v>26</v>
      </c>
      <c r="U4387">
        <f>YEAR(G4387)</f>
        <v>2025</v>
      </c>
      <c r="V4387" s="117">
        <f>IFERROR(Q4387/N4387,"0")</f>
        <v>7.2169774518217988E-2</v>
      </c>
    </row>
    <row r="4388" spans="1:22">
      <c r="A4388" t="e">
        <f>_xlfn.XLOOKUP(D4388,BN:BN,BO:BO)</f>
        <v>#N/A</v>
      </c>
      <c r="B4388" t="s">
        <v>25</v>
      </c>
      <c r="C4388">
        <v>717</v>
      </c>
      <c r="D4388" t="e">
        <f>_xlfn.XLOOKUP(C4388,BH:BH,BI:BI)</f>
        <v>#N/A</v>
      </c>
      <c r="E4388">
        <v>30984</v>
      </c>
      <c r="F4388" t="s">
        <v>4723</v>
      </c>
      <c r="G4388" s="63">
        <v>45926</v>
      </c>
      <c r="H4388" s="63">
        <v>45927</v>
      </c>
      <c r="I4388" t="s">
        <v>425</v>
      </c>
      <c r="J4388" t="str">
        <f>_xlfn.XLOOKUP(I4388,AS:AS,AU:AU)</f>
        <v>Traslados</v>
      </c>
      <c r="K4388" t="s">
        <v>30</v>
      </c>
      <c r="L4388">
        <v>0.01</v>
      </c>
      <c r="M4388">
        <f>L4388*_xlfn.XLOOKUP(K4388,AM:AM,AN:AN)</f>
        <v>4.8000000000000001E-4</v>
      </c>
      <c r="N4388">
        <f>L4388*_xlfn.XLOOKUP(K4388,AM:AM,AO:AO)</f>
        <v>5.6000000000000006E-4</v>
      </c>
      <c r="O4388">
        <v>0</v>
      </c>
      <c r="P4388">
        <f>O4388*_xlfn.XLOOKUP(K4388,AM:AM,AN:AN)</f>
        <v>0</v>
      </c>
      <c r="Q4388">
        <f>O4388*_xlfn.XLOOKUP(K4388,AM:AM,AO:AO)</f>
        <v>0</v>
      </c>
      <c r="R4388" t="str">
        <f>_xlfn.XLOOKUP(E4388,AF:AF,AG:AG)</f>
        <v>Limouxine</v>
      </c>
      <c r="S4388" t="str">
        <f>_xlfn.XLOOKUP(E4388,AF:AF,AI:AI)</f>
        <v>Spain</v>
      </c>
      <c r="T4388">
        <f>WEEKNUM(G4388)</f>
        <v>39</v>
      </c>
      <c r="U4388">
        <f>YEAR(G4388)</f>
        <v>2025</v>
      </c>
      <c r="V4388" s="117">
        <f>IFERROR(Q4388/N4388,"0")</f>
        <v>0</v>
      </c>
    </row>
    <row r="4389" spans="1:22">
      <c r="A4389" t="e">
        <f>_xlfn.XLOOKUP(D4389,BN:BN,BO:BO)</f>
        <v>#N/A</v>
      </c>
      <c r="B4389" t="s">
        <v>25</v>
      </c>
      <c r="C4389">
        <v>718</v>
      </c>
      <c r="D4389" t="e">
        <f>_xlfn.XLOOKUP(C4389,BH:BH,BI:BI)</f>
        <v>#N/A</v>
      </c>
      <c r="E4389">
        <v>30984</v>
      </c>
      <c r="F4389" t="s">
        <v>4724</v>
      </c>
      <c r="G4389" s="63">
        <v>45992</v>
      </c>
      <c r="H4389" s="63">
        <v>45996</v>
      </c>
      <c r="I4389" t="s">
        <v>425</v>
      </c>
      <c r="J4389" t="str">
        <f>_xlfn.XLOOKUP(I4389,AS:AS,AU:AU)</f>
        <v>Traslados</v>
      </c>
      <c r="K4389" t="s">
        <v>27</v>
      </c>
      <c r="L4389">
        <v>0.01</v>
      </c>
      <c r="M4389">
        <f>L4389*_xlfn.XLOOKUP(K4389,AM:AM,AN:AN)</f>
        <v>0.01</v>
      </c>
      <c r="N4389">
        <f>L4389*_xlfn.XLOOKUP(K4389,AM:AM,AO:AO)</f>
        <v>1.1599999999999999E-2</v>
      </c>
      <c r="O4389">
        <v>0</v>
      </c>
      <c r="P4389">
        <f>O4389*_xlfn.XLOOKUP(K4389,AM:AM,AN:AN)</f>
        <v>0</v>
      </c>
      <c r="Q4389">
        <f>O4389*_xlfn.XLOOKUP(K4389,AM:AM,AO:AO)</f>
        <v>0</v>
      </c>
      <c r="R4389" t="str">
        <f>_xlfn.XLOOKUP(E4389,AF:AF,AG:AG)</f>
        <v>Limouxine</v>
      </c>
      <c r="S4389" t="str">
        <f>_xlfn.XLOOKUP(E4389,AF:AF,AI:AI)</f>
        <v>Spain</v>
      </c>
      <c r="T4389">
        <f>WEEKNUM(G4389)</f>
        <v>49</v>
      </c>
      <c r="U4389">
        <f>YEAR(G4389)</f>
        <v>2025</v>
      </c>
      <c r="V4389" s="117">
        <f>IFERROR(Q4389/N4389,"0")</f>
        <v>0</v>
      </c>
    </row>
    <row r="4390" spans="1:22">
      <c r="A4390" t="e">
        <f>_xlfn.XLOOKUP(D4390,BN:BN,BO:BO)</f>
        <v>#N/A</v>
      </c>
      <c r="B4390" t="s">
        <v>25</v>
      </c>
      <c r="C4390">
        <v>719</v>
      </c>
      <c r="D4390" t="e">
        <f>_xlfn.XLOOKUP(C4390,BH:BH,BI:BI)</f>
        <v>#N/A</v>
      </c>
      <c r="E4390">
        <v>0</v>
      </c>
      <c r="F4390" t="s">
        <v>4725</v>
      </c>
      <c r="G4390" s="63">
        <v>45957</v>
      </c>
      <c r="H4390" s="63">
        <v>45958</v>
      </c>
      <c r="I4390" t="s">
        <v>396</v>
      </c>
      <c r="J4390" t="str">
        <f>_xlfn.XLOOKUP(I4390,AS:AS,AU:AU)</f>
        <v>Honorarios</v>
      </c>
      <c r="K4390" t="s">
        <v>27</v>
      </c>
      <c r="L4390">
        <v>0</v>
      </c>
      <c r="M4390">
        <f>L4390*_xlfn.XLOOKUP(K4390,AM:AM,AN:AN)</f>
        <v>0</v>
      </c>
      <c r="N4390">
        <f>L4390*_xlfn.XLOOKUP(K4390,AM:AM,AO:AO)</f>
        <v>0</v>
      </c>
      <c r="O4390">
        <v>0</v>
      </c>
      <c r="P4390">
        <f>O4390*_xlfn.XLOOKUP(K4390,AM:AM,AN:AN)</f>
        <v>0</v>
      </c>
      <c r="Q4390">
        <f>O4390*_xlfn.XLOOKUP(K4390,AM:AM,AO:AO)</f>
        <v>0</v>
      </c>
      <c r="R4390" t="str">
        <f>_xlfn.XLOOKUP(E4390,AF:AF,AG:AG)</f>
        <v>FEES</v>
      </c>
      <c r="S4390">
        <f>_xlfn.XLOOKUP(E4390,AF:AF,AI:AI)</f>
        <v>0</v>
      </c>
      <c r="T4390">
        <f>WEEKNUM(G4390)</f>
        <v>44</v>
      </c>
      <c r="U4390">
        <f>YEAR(G4390)</f>
        <v>2025</v>
      </c>
      <c r="V4390" s="117" t="str">
        <f>IFERROR(Q4390/N4390,"0")</f>
        <v>0</v>
      </c>
    </row>
    <row r="4391" spans="1:22">
      <c r="A4391" t="e">
        <f>_xlfn.XLOOKUP(D4391,BN:BN,BO:BO)</f>
        <v>#N/A</v>
      </c>
      <c r="B4391" t="s">
        <v>25</v>
      </c>
      <c r="C4391">
        <v>720</v>
      </c>
      <c r="D4391" t="e">
        <f>_xlfn.XLOOKUP(C4391,BH:BH,BI:BI)</f>
        <v>#N/A</v>
      </c>
      <c r="E4391">
        <v>28731</v>
      </c>
      <c r="F4391" t="s">
        <v>4066</v>
      </c>
      <c r="G4391" s="63">
        <v>45870</v>
      </c>
      <c r="H4391" s="63">
        <v>45870</v>
      </c>
      <c r="I4391" t="s">
        <v>477</v>
      </c>
      <c r="J4391" t="str">
        <f>_xlfn.XLOOKUP(I4391,AS:AS,AU:AU)</f>
        <v>Traslados</v>
      </c>
      <c r="K4391" t="s">
        <v>33</v>
      </c>
      <c r="L4391">
        <v>50</v>
      </c>
      <c r="M4391">
        <f>L4391*_xlfn.XLOOKUP(K4391,AM:AM,AN:AN)</f>
        <v>43</v>
      </c>
      <c r="N4391">
        <f>L4391*_xlfn.XLOOKUP(K4391,AM:AM,AO:AO)</f>
        <v>50</v>
      </c>
      <c r="O4391">
        <v>0.5</v>
      </c>
      <c r="P4391">
        <f>O4391*_xlfn.XLOOKUP(K4391,AM:AM,AN:AN)</f>
        <v>0.43</v>
      </c>
      <c r="Q4391">
        <f>O4391*_xlfn.XLOOKUP(K4391,AM:AM,AO:AO)</f>
        <v>0.5</v>
      </c>
      <c r="R4391" t="str">
        <f>_xlfn.XLOOKUP(E4391,AF:AF,AG:AG)</f>
        <v>ASIA EXOTICA</v>
      </c>
      <c r="S4391" t="str">
        <f>_xlfn.XLOOKUP(E4391,AF:AF,AI:AI)</f>
        <v>Thailand</v>
      </c>
      <c r="T4391">
        <f>WEEKNUM(G4391)</f>
        <v>31</v>
      </c>
      <c r="U4391">
        <f>YEAR(G4391)</f>
        <v>2025</v>
      </c>
      <c r="V4391" s="117">
        <f>IFERROR(Q4391/N4391,"0")</f>
        <v>0.01</v>
      </c>
    </row>
    <row r="4392" spans="1:22">
      <c r="A4392" t="e">
        <f>_xlfn.XLOOKUP(D4392,BN:BN,BO:BO)</f>
        <v>#N/A</v>
      </c>
      <c r="B4392" t="s">
        <v>25</v>
      </c>
      <c r="C4392">
        <v>720</v>
      </c>
      <c r="D4392" t="e">
        <f>_xlfn.XLOOKUP(C4392,BH:BH,BI:BI)</f>
        <v>#N/A</v>
      </c>
      <c r="E4392">
        <v>26638</v>
      </c>
      <c r="F4392" t="s">
        <v>4726</v>
      </c>
      <c r="G4392" s="63">
        <v>45870</v>
      </c>
      <c r="H4392" s="63">
        <v>45871</v>
      </c>
      <c r="I4392" t="s">
        <v>364</v>
      </c>
      <c r="J4392" t="str">
        <f>_xlfn.XLOOKUP(I4392,AS:AS,AU:AU)</f>
        <v>DMC</v>
      </c>
      <c r="K4392" t="s">
        <v>33</v>
      </c>
      <c r="L4392">
        <v>5000</v>
      </c>
      <c r="M4392">
        <f>L4392*_xlfn.XLOOKUP(K4392,AM:AM,AN:AN)</f>
        <v>4300</v>
      </c>
      <c r="N4392">
        <f>L4392*_xlfn.XLOOKUP(K4392,AM:AM,AO:AO)</f>
        <v>5000</v>
      </c>
      <c r="O4392">
        <v>50</v>
      </c>
      <c r="P4392">
        <f>O4392*_xlfn.XLOOKUP(K4392,AM:AM,AN:AN)</f>
        <v>43</v>
      </c>
      <c r="Q4392">
        <f>O4392*_xlfn.XLOOKUP(K4392,AM:AM,AO:AO)</f>
        <v>50</v>
      </c>
      <c r="R4392" t="str">
        <f>_xlfn.XLOOKUP(E4392,AF:AF,AG:AG)</f>
        <v>AJET</v>
      </c>
      <c r="S4392" t="str">
        <f>_xlfn.XLOOKUP(E4392,AF:AF,AI:AI)</f>
        <v>Turkey</v>
      </c>
      <c r="T4392">
        <f>WEEKNUM(G4392)</f>
        <v>31</v>
      </c>
      <c r="U4392">
        <f>YEAR(G4392)</f>
        <v>2025</v>
      </c>
      <c r="V4392" s="117">
        <f>IFERROR(Q4392/N4392,"0")</f>
        <v>0.01</v>
      </c>
    </row>
    <row r="4393" spans="1:22">
      <c r="A4393" t="e">
        <f>_xlfn.XLOOKUP(D4393,BN:BN,BO:BO)</f>
        <v>#N/A</v>
      </c>
      <c r="B4393" t="s">
        <v>25</v>
      </c>
      <c r="C4393">
        <v>720</v>
      </c>
      <c r="D4393" t="e">
        <f>_xlfn.XLOOKUP(C4393,BH:BH,BI:BI)</f>
        <v>#N/A</v>
      </c>
      <c r="E4393">
        <v>0</v>
      </c>
      <c r="F4393" t="s">
        <v>4727</v>
      </c>
      <c r="G4393" s="63">
        <v>45870</v>
      </c>
      <c r="H4393" s="63">
        <v>45871</v>
      </c>
      <c r="I4393" t="s">
        <v>396</v>
      </c>
      <c r="J4393" t="str">
        <f>_xlfn.XLOOKUP(I4393,AS:AS,AU:AU)</f>
        <v>Honorarios</v>
      </c>
      <c r="K4393" t="s">
        <v>33</v>
      </c>
      <c r="L4393">
        <v>250</v>
      </c>
      <c r="M4393">
        <f>L4393*_xlfn.XLOOKUP(K4393,AM:AM,AN:AN)</f>
        <v>215</v>
      </c>
      <c r="N4393">
        <f>L4393*_xlfn.XLOOKUP(K4393,AM:AM,AO:AO)</f>
        <v>250</v>
      </c>
      <c r="O4393">
        <v>250</v>
      </c>
      <c r="P4393">
        <f>O4393*_xlfn.XLOOKUP(K4393,AM:AM,AN:AN)</f>
        <v>215</v>
      </c>
      <c r="Q4393">
        <f>O4393*_xlfn.XLOOKUP(K4393,AM:AM,AO:AO)</f>
        <v>250</v>
      </c>
      <c r="R4393" t="str">
        <f>_xlfn.XLOOKUP(E4393,AF:AF,AG:AG)</f>
        <v>FEES</v>
      </c>
      <c r="S4393">
        <f>_xlfn.XLOOKUP(E4393,AF:AF,AI:AI)</f>
        <v>0</v>
      </c>
      <c r="T4393">
        <f>WEEKNUM(G4393)</f>
        <v>31</v>
      </c>
      <c r="U4393">
        <f>YEAR(G4393)</f>
        <v>2025</v>
      </c>
      <c r="V4393" s="117">
        <f>IFERROR(Q4393/N4393,"0")</f>
        <v>1</v>
      </c>
    </row>
    <row r="4394" spans="1:22">
      <c r="A4394" t="str">
        <f>_xlfn.XLOOKUP(D4394,BN:BN,BO:BO)</f>
        <v>México</v>
      </c>
      <c r="B4394" t="s">
        <v>25</v>
      </c>
      <c r="C4394">
        <v>721</v>
      </c>
      <c r="D4394" t="str">
        <f>_xlfn.XLOOKUP(C4394,BH:BH,BI:BI)</f>
        <v>ManonR</v>
      </c>
      <c r="E4394">
        <v>31178</v>
      </c>
      <c r="F4394" t="s">
        <v>738</v>
      </c>
      <c r="G4394" s="63">
        <v>45953</v>
      </c>
      <c r="H4394" s="63">
        <v>45957</v>
      </c>
      <c r="I4394" t="s">
        <v>376</v>
      </c>
      <c r="J4394" t="str">
        <f>_xlfn.XLOOKUP(I4394,AS:AS,AU:AU)</f>
        <v>Hotel</v>
      </c>
      <c r="K4394" t="s">
        <v>30</v>
      </c>
      <c r="L4394">
        <v>61265.54</v>
      </c>
      <c r="M4394">
        <f>L4394*_xlfn.XLOOKUP(K4394,AM:AM,AN:AN)</f>
        <v>2940.7459200000003</v>
      </c>
      <c r="N4394">
        <f>L4394*_xlfn.XLOOKUP(K4394,AM:AM,AO:AO)</f>
        <v>3430.8702400000002</v>
      </c>
      <c r="O4394">
        <v>11712.68</v>
      </c>
      <c r="P4394">
        <f>O4394*_xlfn.XLOOKUP(K4394,AM:AM,AN:AN)</f>
        <v>562.20864000000006</v>
      </c>
      <c r="Q4394">
        <f>O4394*_xlfn.XLOOKUP(K4394,AM:AM,AO:AO)</f>
        <v>655.91007999999999</v>
      </c>
      <c r="R4394" t="str">
        <f>_xlfn.XLOOKUP(E4394,AF:AF,AG:AG)</f>
        <v>MAISON LEZARD</v>
      </c>
      <c r="S4394" t="str">
        <f>_xlfn.XLOOKUP(E4394,AF:AF,AI:AI)</f>
        <v>Mexico</v>
      </c>
      <c r="T4394">
        <f>WEEKNUM(G4394)</f>
        <v>43</v>
      </c>
      <c r="U4394">
        <f>YEAR(G4394)</f>
        <v>2025</v>
      </c>
      <c r="V4394" s="117">
        <f>IFERROR(Q4394/N4394,"0")</f>
        <v>0.19117892374734638</v>
      </c>
    </row>
    <row r="4395" spans="1:22">
      <c r="A4395" t="str">
        <f>_xlfn.XLOOKUP(D4395,BN:BN,BO:BO)</f>
        <v>México</v>
      </c>
      <c r="B4395" t="s">
        <v>25</v>
      </c>
      <c r="C4395">
        <v>721</v>
      </c>
      <c r="D4395" t="str">
        <f>_xlfn.XLOOKUP(C4395,BH:BH,BI:BI)</f>
        <v>ManonR</v>
      </c>
      <c r="E4395">
        <v>0</v>
      </c>
      <c r="F4395" t="s">
        <v>2283</v>
      </c>
      <c r="G4395" s="63">
        <v>45953</v>
      </c>
      <c r="H4395" s="63">
        <v>45957</v>
      </c>
      <c r="I4395" t="s">
        <v>396</v>
      </c>
      <c r="J4395" t="str">
        <f>_xlfn.XLOOKUP(I4395,AS:AS,AU:AU)</f>
        <v>Honorarios</v>
      </c>
      <c r="K4395" t="s">
        <v>30</v>
      </c>
      <c r="L4395">
        <v>2552.81</v>
      </c>
      <c r="M4395">
        <f>L4395*_xlfn.XLOOKUP(K4395,AM:AM,AN:AN)</f>
        <v>122.53488</v>
      </c>
      <c r="N4395">
        <f>L4395*_xlfn.XLOOKUP(K4395,AM:AM,AO:AO)</f>
        <v>142.95735999999999</v>
      </c>
      <c r="O4395">
        <v>2552.81</v>
      </c>
      <c r="P4395">
        <f>O4395*_xlfn.XLOOKUP(K4395,AM:AM,AN:AN)</f>
        <v>122.53488</v>
      </c>
      <c r="Q4395">
        <f>O4395*_xlfn.XLOOKUP(K4395,AM:AM,AO:AO)</f>
        <v>142.95735999999999</v>
      </c>
      <c r="R4395" t="str">
        <f>_xlfn.XLOOKUP(E4395,AF:AF,AG:AG)</f>
        <v>FEES</v>
      </c>
      <c r="S4395">
        <f>_xlfn.XLOOKUP(E4395,AF:AF,AI:AI)</f>
        <v>0</v>
      </c>
      <c r="T4395">
        <f>WEEKNUM(G4395)</f>
        <v>43</v>
      </c>
      <c r="U4395">
        <f>YEAR(G4395)</f>
        <v>2025</v>
      </c>
      <c r="V4395" s="117">
        <f>IFERROR(Q4395/N4395,"0")</f>
        <v>1</v>
      </c>
    </row>
    <row r="4396" spans="1:22">
      <c r="A4396" t="str">
        <f>_xlfn.XLOOKUP(D4396,BN:BN,BO:BO)</f>
        <v>México</v>
      </c>
      <c r="B4396" t="s">
        <v>25</v>
      </c>
      <c r="C4396">
        <v>722</v>
      </c>
      <c r="D4396" t="str">
        <f>_xlfn.XLOOKUP(C4396,BH:BH,BI:BI)</f>
        <v>DianaM</v>
      </c>
      <c r="E4396">
        <v>29915</v>
      </c>
      <c r="F4396" t="s">
        <v>1880</v>
      </c>
      <c r="G4396" s="63">
        <v>45871</v>
      </c>
      <c r="H4396" s="63">
        <v>45872</v>
      </c>
      <c r="I4396" t="s">
        <v>376</v>
      </c>
      <c r="J4396" t="str">
        <f>_xlfn.XLOOKUP(I4396,AS:AS,AU:AU)</f>
        <v>Hotel</v>
      </c>
      <c r="K4396" t="s">
        <v>33</v>
      </c>
      <c r="L4396">
        <v>1349</v>
      </c>
      <c r="M4396">
        <f>L4396*_xlfn.XLOOKUP(K4396,AM:AM,AN:AN)</f>
        <v>1160.1399999999999</v>
      </c>
      <c r="N4396">
        <f>L4396*_xlfn.XLOOKUP(K4396,AM:AM,AO:AO)</f>
        <v>1349</v>
      </c>
      <c r="O4396">
        <v>136.41</v>
      </c>
      <c r="P4396">
        <f>O4396*_xlfn.XLOOKUP(K4396,AM:AM,AN:AN)</f>
        <v>117.31259999999999</v>
      </c>
      <c r="Q4396">
        <f>O4396*_xlfn.XLOOKUP(K4396,AM:AM,AO:AO)</f>
        <v>136.41</v>
      </c>
      <c r="R4396" t="str">
        <f>_xlfn.XLOOKUP(E4396,AF:AF,AG:AG)</f>
        <v>THE NEWBURY BOSTON</v>
      </c>
      <c r="S4396" t="str">
        <f>_xlfn.XLOOKUP(E4396,AF:AF,AI:AI)</f>
        <v>United States</v>
      </c>
      <c r="T4396">
        <f>WEEKNUM(G4396)</f>
        <v>31</v>
      </c>
      <c r="U4396">
        <f>YEAR(G4396)</f>
        <v>2025</v>
      </c>
      <c r="V4396" s="117">
        <f>IFERROR(Q4396/N4396,"0")</f>
        <v>0.10111934766493699</v>
      </c>
    </row>
    <row r="4397" spans="1:22">
      <c r="A4397" t="e">
        <f>_xlfn.XLOOKUP(D4397,BN:BN,BO:BO)</f>
        <v>#N/A</v>
      </c>
      <c r="B4397" t="s">
        <v>25</v>
      </c>
      <c r="C4397">
        <v>723</v>
      </c>
      <c r="D4397" t="e">
        <f>_xlfn.XLOOKUP(C4397,BH:BH,BI:BI)</f>
        <v>#N/A</v>
      </c>
      <c r="E4397">
        <v>27092</v>
      </c>
      <c r="F4397" t="s">
        <v>4728</v>
      </c>
      <c r="G4397" s="63">
        <v>45954</v>
      </c>
      <c r="H4397" s="63">
        <v>45964</v>
      </c>
      <c r="I4397" t="s">
        <v>366</v>
      </c>
      <c r="J4397" t="str">
        <f>_xlfn.XLOOKUP(I4397,AS:AS,AU:AU)</f>
        <v>Vuelos</v>
      </c>
      <c r="K4397" t="s">
        <v>33</v>
      </c>
      <c r="L4397">
        <v>0</v>
      </c>
      <c r="M4397">
        <f>L4397*_xlfn.XLOOKUP(K4397,AM:AM,AN:AN)</f>
        <v>0</v>
      </c>
      <c r="N4397">
        <f>L4397*_xlfn.XLOOKUP(K4397,AM:AM,AO:AO)</f>
        <v>0</v>
      </c>
      <c r="O4397">
        <v>0</v>
      </c>
      <c r="P4397">
        <f>O4397*_xlfn.XLOOKUP(K4397,AM:AM,AN:AN)</f>
        <v>0</v>
      </c>
      <c r="Q4397">
        <f>O4397*_xlfn.XLOOKUP(K4397,AM:AM,AO:AO)</f>
        <v>0</v>
      </c>
      <c r="R4397" t="str">
        <f>_xlfn.XLOOKUP(E4397,AF:AF,AG:AG)</f>
        <v>A MANO CUERO</v>
      </c>
      <c r="S4397" t="str">
        <f>_xlfn.XLOOKUP(E4397,AF:AF,AI:AI)</f>
        <v>Mexico</v>
      </c>
      <c r="T4397">
        <f>WEEKNUM(G4397)</f>
        <v>43</v>
      </c>
      <c r="U4397">
        <f>YEAR(G4397)</f>
        <v>2025</v>
      </c>
      <c r="V4397" s="117" t="str">
        <f>IFERROR(Q4397/N4397,"0")</f>
        <v>0</v>
      </c>
    </row>
    <row r="4398" spans="1:22">
      <c r="A4398" t="str">
        <f>_xlfn.XLOOKUP(D4398,BN:BN,BO:BO)</f>
        <v>México</v>
      </c>
      <c r="B4398" t="s">
        <v>25</v>
      </c>
      <c r="C4398">
        <v>724</v>
      </c>
      <c r="D4398" t="str">
        <f>_xlfn.XLOOKUP(C4398,BH:BH,BI:BI)</f>
        <v>MariaM</v>
      </c>
      <c r="E4398">
        <v>0</v>
      </c>
      <c r="F4398" t="s">
        <v>4729</v>
      </c>
      <c r="G4398" s="63" t="s">
        <v>218</v>
      </c>
      <c r="H4398" s="63" t="s">
        <v>218</v>
      </c>
      <c r="I4398" t="s">
        <v>396</v>
      </c>
      <c r="J4398" t="str">
        <f>_xlfn.XLOOKUP(I4398,AS:AS,AU:AU)</f>
        <v>Honorarios</v>
      </c>
      <c r="K4398" t="s">
        <v>33</v>
      </c>
      <c r="L4398">
        <v>70</v>
      </c>
      <c r="M4398">
        <f>L4398*_xlfn.XLOOKUP(K4398,AM:AM,AN:AN)</f>
        <v>60.199999999999996</v>
      </c>
      <c r="N4398">
        <f>L4398*_xlfn.XLOOKUP(K4398,AM:AM,AO:AO)</f>
        <v>70</v>
      </c>
      <c r="O4398">
        <v>70</v>
      </c>
      <c r="P4398">
        <f>O4398*_xlfn.XLOOKUP(K4398,AM:AM,AN:AN)</f>
        <v>60.199999999999996</v>
      </c>
      <c r="Q4398">
        <f>O4398*_xlfn.XLOOKUP(K4398,AM:AM,AO:AO)</f>
        <v>70</v>
      </c>
      <c r="R4398" t="str">
        <f>_xlfn.XLOOKUP(E4398,AF:AF,AG:AG)</f>
        <v>FEES</v>
      </c>
      <c r="S4398">
        <f>_xlfn.XLOOKUP(E4398,AF:AF,AI:AI)</f>
        <v>0</v>
      </c>
      <c r="T4398" t="e">
        <f>WEEKNUM(G4398)</f>
        <v>#VALUE!</v>
      </c>
      <c r="U4398" t="e">
        <f>YEAR(G4398)</f>
        <v>#VALUE!</v>
      </c>
      <c r="V4398" s="117">
        <f>IFERROR(Q4398/N4398,"0")</f>
        <v>1</v>
      </c>
    </row>
    <row r="4399" spans="1:22">
      <c r="A4399" t="str">
        <f>_xlfn.XLOOKUP(D4399,BN:BN,BO:BO)</f>
        <v>México</v>
      </c>
      <c r="B4399" t="s">
        <v>25</v>
      </c>
      <c r="C4399">
        <v>724</v>
      </c>
      <c r="D4399" t="str">
        <f>_xlfn.XLOOKUP(C4399,BH:BH,BI:BI)</f>
        <v>MariaM</v>
      </c>
      <c r="E4399">
        <v>28934</v>
      </c>
      <c r="F4399" t="s">
        <v>4730</v>
      </c>
      <c r="G4399" s="63">
        <v>46023</v>
      </c>
      <c r="H4399" s="63">
        <v>46023</v>
      </c>
      <c r="I4399" t="s">
        <v>366</v>
      </c>
      <c r="J4399" t="str">
        <f>_xlfn.XLOOKUP(I4399,AS:AS,AU:AU)</f>
        <v>Vuelos</v>
      </c>
      <c r="K4399" t="s">
        <v>33</v>
      </c>
      <c r="L4399">
        <v>698</v>
      </c>
      <c r="M4399">
        <f>L4399*_xlfn.XLOOKUP(K4399,AM:AM,AN:AN)</f>
        <v>600.28</v>
      </c>
      <c r="N4399">
        <f>L4399*_xlfn.XLOOKUP(K4399,AM:AM,AO:AO)</f>
        <v>698</v>
      </c>
      <c r="O4399">
        <v>0</v>
      </c>
      <c r="P4399">
        <f>O4399*_xlfn.XLOOKUP(K4399,AM:AM,AN:AN)</f>
        <v>0</v>
      </c>
      <c r="Q4399">
        <f>O4399*_xlfn.XLOOKUP(K4399,AM:AM,AO:AO)</f>
        <v>0</v>
      </c>
      <c r="R4399" t="str">
        <f>_xlfn.XLOOKUP(E4399,AF:AF,AG:AG)</f>
        <v>F1S USA</v>
      </c>
      <c r="S4399" t="str">
        <f>_xlfn.XLOOKUP(E4399,AF:AF,AI:AI)</f>
        <v>United States</v>
      </c>
      <c r="T4399">
        <f>WEEKNUM(G4399)</f>
        <v>1</v>
      </c>
      <c r="U4399">
        <f>YEAR(G4399)</f>
        <v>2026</v>
      </c>
      <c r="V4399" s="117">
        <f>IFERROR(Q4399/N4399,"0")</f>
        <v>0</v>
      </c>
    </row>
    <row r="4400" spans="1:22">
      <c r="A4400" t="str">
        <f>_xlfn.XLOOKUP(D4400,BN:BN,BO:BO)</f>
        <v>México</v>
      </c>
      <c r="B4400" t="s">
        <v>25</v>
      </c>
      <c r="C4400">
        <v>724</v>
      </c>
      <c r="D4400" t="str">
        <f>_xlfn.XLOOKUP(C4400,BH:BH,BI:BI)</f>
        <v>MariaM</v>
      </c>
      <c r="E4400">
        <v>28934</v>
      </c>
      <c r="F4400" t="s">
        <v>4731</v>
      </c>
      <c r="G4400" s="63">
        <v>45658</v>
      </c>
      <c r="H4400" s="63" t="s">
        <v>218</v>
      </c>
      <c r="I4400" t="s">
        <v>366</v>
      </c>
      <c r="J4400" t="str">
        <f>_xlfn.XLOOKUP(I4400,AS:AS,AU:AU)</f>
        <v>Vuelos</v>
      </c>
      <c r="K4400" t="s">
        <v>33</v>
      </c>
      <c r="L4400">
        <v>698</v>
      </c>
      <c r="M4400">
        <f>L4400*_xlfn.XLOOKUP(K4400,AM:AM,AN:AN)</f>
        <v>600.28</v>
      </c>
      <c r="N4400">
        <f>L4400*_xlfn.XLOOKUP(K4400,AM:AM,AO:AO)</f>
        <v>698</v>
      </c>
      <c r="O4400">
        <v>0</v>
      </c>
      <c r="P4400">
        <f>O4400*_xlfn.XLOOKUP(K4400,AM:AM,AN:AN)</f>
        <v>0</v>
      </c>
      <c r="Q4400">
        <f>O4400*_xlfn.XLOOKUP(K4400,AM:AM,AO:AO)</f>
        <v>0</v>
      </c>
      <c r="R4400" t="str">
        <f>_xlfn.XLOOKUP(E4400,AF:AF,AG:AG)</f>
        <v>F1S USA</v>
      </c>
      <c r="S4400" t="str">
        <f>_xlfn.XLOOKUP(E4400,AF:AF,AI:AI)</f>
        <v>United States</v>
      </c>
      <c r="T4400">
        <f>WEEKNUM(G4400)</f>
        <v>1</v>
      </c>
      <c r="U4400">
        <f>YEAR(G4400)</f>
        <v>2025</v>
      </c>
      <c r="V4400" s="117">
        <f>IFERROR(Q4400/N4400,"0")</f>
        <v>0</v>
      </c>
    </row>
    <row r="4401" spans="1:22">
      <c r="A4401" t="str">
        <f>_xlfn.XLOOKUP(D4401,BN:BN,BO:BO)</f>
        <v>México</v>
      </c>
      <c r="B4401" t="s">
        <v>25</v>
      </c>
      <c r="C4401">
        <v>724</v>
      </c>
      <c r="D4401" t="str">
        <f>_xlfn.XLOOKUP(C4401,BH:BH,BI:BI)</f>
        <v>MariaM</v>
      </c>
      <c r="E4401">
        <v>28934</v>
      </c>
      <c r="F4401" t="s">
        <v>4730</v>
      </c>
      <c r="G4401" s="63">
        <v>45658</v>
      </c>
      <c r="H4401" s="63" t="s">
        <v>218</v>
      </c>
      <c r="I4401" t="s">
        <v>366</v>
      </c>
      <c r="J4401" t="str">
        <f>_xlfn.XLOOKUP(I4401,AS:AS,AU:AU)</f>
        <v>Vuelos</v>
      </c>
      <c r="K4401" t="s">
        <v>33</v>
      </c>
      <c r="L4401">
        <v>247.23</v>
      </c>
      <c r="M4401">
        <f>L4401*_xlfn.XLOOKUP(K4401,AM:AM,AN:AN)</f>
        <v>212.61779999999999</v>
      </c>
      <c r="N4401">
        <f>L4401*_xlfn.XLOOKUP(K4401,AM:AM,AO:AO)</f>
        <v>247.23</v>
      </c>
      <c r="O4401">
        <v>0</v>
      </c>
      <c r="P4401">
        <f>O4401*_xlfn.XLOOKUP(K4401,AM:AM,AN:AN)</f>
        <v>0</v>
      </c>
      <c r="Q4401">
        <f>O4401*_xlfn.XLOOKUP(K4401,AM:AM,AO:AO)</f>
        <v>0</v>
      </c>
      <c r="R4401" t="str">
        <f>_xlfn.XLOOKUP(E4401,AF:AF,AG:AG)</f>
        <v>F1S USA</v>
      </c>
      <c r="S4401" t="str">
        <f>_xlfn.XLOOKUP(E4401,AF:AF,AI:AI)</f>
        <v>United States</v>
      </c>
      <c r="T4401">
        <f>WEEKNUM(G4401)</f>
        <v>1</v>
      </c>
      <c r="U4401">
        <f>YEAR(G4401)</f>
        <v>2025</v>
      </c>
      <c r="V4401" s="117">
        <f>IFERROR(Q4401/N4401,"0")</f>
        <v>0</v>
      </c>
    </row>
    <row r="4402" spans="1:22">
      <c r="A4402" t="str">
        <f>_xlfn.XLOOKUP(D4402,BN:BN,BO:BO)</f>
        <v>México</v>
      </c>
      <c r="B4402" t="s">
        <v>25</v>
      </c>
      <c r="C4402">
        <v>724</v>
      </c>
      <c r="D4402" t="str">
        <f>_xlfn.XLOOKUP(C4402,BH:BH,BI:BI)</f>
        <v>MariaM</v>
      </c>
      <c r="E4402">
        <v>28934</v>
      </c>
      <c r="F4402" t="s">
        <v>4731</v>
      </c>
      <c r="G4402" s="63">
        <v>45658</v>
      </c>
      <c r="H4402" s="63" t="s">
        <v>218</v>
      </c>
      <c r="I4402" t="s">
        <v>366</v>
      </c>
      <c r="J4402" t="str">
        <f>_xlfn.XLOOKUP(I4402,AS:AS,AU:AU)</f>
        <v>Vuelos</v>
      </c>
      <c r="K4402" t="s">
        <v>33</v>
      </c>
      <c r="L4402">
        <v>247.23</v>
      </c>
      <c r="M4402">
        <f>L4402*_xlfn.XLOOKUP(K4402,AM:AM,AN:AN)</f>
        <v>212.61779999999999</v>
      </c>
      <c r="N4402">
        <f>L4402*_xlfn.XLOOKUP(K4402,AM:AM,AO:AO)</f>
        <v>247.23</v>
      </c>
      <c r="O4402">
        <v>0</v>
      </c>
      <c r="P4402">
        <f>O4402*_xlfn.XLOOKUP(K4402,AM:AM,AN:AN)</f>
        <v>0</v>
      </c>
      <c r="Q4402">
        <f>O4402*_xlfn.XLOOKUP(K4402,AM:AM,AO:AO)</f>
        <v>0</v>
      </c>
      <c r="R4402" t="str">
        <f>_xlfn.XLOOKUP(E4402,AF:AF,AG:AG)</f>
        <v>F1S USA</v>
      </c>
      <c r="S4402" t="str">
        <f>_xlfn.XLOOKUP(E4402,AF:AF,AI:AI)</f>
        <v>United States</v>
      </c>
      <c r="T4402">
        <f>WEEKNUM(G4402)</f>
        <v>1</v>
      </c>
      <c r="U4402">
        <f>YEAR(G4402)</f>
        <v>2025</v>
      </c>
      <c r="V4402" s="117">
        <f>IFERROR(Q4402/N4402,"0")</f>
        <v>0</v>
      </c>
    </row>
    <row r="4403" spans="1:22">
      <c r="A4403" t="str">
        <f>_xlfn.XLOOKUP(D4403,BN:BN,BO:BO)</f>
        <v>México</v>
      </c>
      <c r="B4403" t="s">
        <v>25</v>
      </c>
      <c r="C4403">
        <v>725</v>
      </c>
      <c r="D4403" t="str">
        <f>_xlfn.XLOOKUP(C4403,BH:BH,BI:BI)</f>
        <v>VeronicaN</v>
      </c>
      <c r="E4403">
        <v>30383</v>
      </c>
      <c r="F4403" t="s">
        <v>4732</v>
      </c>
      <c r="G4403" s="63">
        <v>45937</v>
      </c>
      <c r="H4403" s="63">
        <v>45945</v>
      </c>
      <c r="I4403" t="s">
        <v>364</v>
      </c>
      <c r="J4403" t="str">
        <f>_xlfn.XLOOKUP(I4403,AS:AS,AU:AU)</f>
        <v>DMC</v>
      </c>
      <c r="K4403" t="s">
        <v>33</v>
      </c>
      <c r="L4403">
        <v>23518.29</v>
      </c>
      <c r="M4403">
        <f>L4403*_xlfn.XLOOKUP(K4403,AM:AM,AN:AN)</f>
        <v>20225.7294</v>
      </c>
      <c r="N4403">
        <f>L4403*_xlfn.XLOOKUP(K4403,AM:AM,AO:AO)</f>
        <v>23518.29</v>
      </c>
      <c r="O4403">
        <v>4922.1099999999997</v>
      </c>
      <c r="P4403">
        <f>O4403*_xlfn.XLOOKUP(K4403,AM:AM,AN:AN)</f>
        <v>4233.0145999999995</v>
      </c>
      <c r="Q4403">
        <f>O4403*_xlfn.XLOOKUP(K4403,AM:AM,AO:AO)</f>
        <v>4922.1099999999997</v>
      </c>
      <c r="R4403" t="str">
        <f>_xlfn.XLOOKUP(E4403,AF:AF,AG:AG)</f>
        <v>ASIBI</v>
      </c>
      <c r="S4403" t="str">
        <f>_xlfn.XLOOKUP(E4403,AF:AF,AI:AI)</f>
        <v>United Kingdom</v>
      </c>
      <c r="T4403">
        <f>WEEKNUM(G4403)</f>
        <v>41</v>
      </c>
      <c r="U4403">
        <f>YEAR(G4403)</f>
        <v>2025</v>
      </c>
      <c r="V4403" s="117">
        <f>IFERROR(Q4403/N4403,"0")</f>
        <v>0.20928860048923623</v>
      </c>
    </row>
    <row r="4404" spans="1:22">
      <c r="A4404" t="str">
        <f>_xlfn.XLOOKUP(D4404,BN:BN,BO:BO)</f>
        <v>México</v>
      </c>
      <c r="B4404" t="s">
        <v>25</v>
      </c>
      <c r="C4404">
        <v>725</v>
      </c>
      <c r="D4404" t="str">
        <f>_xlfn.XLOOKUP(C4404,BH:BH,BI:BI)</f>
        <v>VeronicaN</v>
      </c>
      <c r="E4404">
        <v>28934</v>
      </c>
      <c r="F4404" t="s">
        <v>4733</v>
      </c>
      <c r="G4404" s="63">
        <v>45945</v>
      </c>
      <c r="H4404" s="63">
        <v>45945</v>
      </c>
      <c r="I4404" t="s">
        <v>366</v>
      </c>
      <c r="J4404" t="str">
        <f>_xlfn.XLOOKUP(I4404,AS:AS,AU:AU)</f>
        <v>Vuelos</v>
      </c>
      <c r="K4404" t="s">
        <v>33</v>
      </c>
      <c r="L4404">
        <v>427.2</v>
      </c>
      <c r="M4404">
        <f>L4404*_xlfn.XLOOKUP(K4404,AM:AM,AN:AN)</f>
        <v>367.392</v>
      </c>
      <c r="N4404">
        <f>L4404*_xlfn.XLOOKUP(K4404,AM:AM,AO:AO)</f>
        <v>427.2</v>
      </c>
      <c r="O4404">
        <v>0</v>
      </c>
      <c r="P4404">
        <f>O4404*_xlfn.XLOOKUP(K4404,AM:AM,AN:AN)</f>
        <v>0</v>
      </c>
      <c r="Q4404">
        <f>O4404*_xlfn.XLOOKUP(K4404,AM:AM,AO:AO)</f>
        <v>0</v>
      </c>
      <c r="R4404" t="str">
        <f>_xlfn.XLOOKUP(E4404,AF:AF,AG:AG)</f>
        <v>F1S USA</v>
      </c>
      <c r="S4404" t="str">
        <f>_xlfn.XLOOKUP(E4404,AF:AF,AI:AI)</f>
        <v>United States</v>
      </c>
      <c r="T4404">
        <f>WEEKNUM(G4404)</f>
        <v>42</v>
      </c>
      <c r="U4404">
        <f>YEAR(G4404)</f>
        <v>2025</v>
      </c>
      <c r="V4404" s="117">
        <f>IFERROR(Q4404/N4404,"0")</f>
        <v>0</v>
      </c>
    </row>
    <row r="4405" spans="1:22">
      <c r="A4405" t="str">
        <f>_xlfn.XLOOKUP(D4405,BN:BN,BO:BO)</f>
        <v>México</v>
      </c>
      <c r="B4405" t="s">
        <v>25</v>
      </c>
      <c r="C4405">
        <v>725</v>
      </c>
      <c r="D4405" t="str">
        <f>_xlfn.XLOOKUP(C4405,BH:BH,BI:BI)</f>
        <v>VeronicaN</v>
      </c>
      <c r="E4405">
        <v>28934</v>
      </c>
      <c r="F4405" t="s">
        <v>4734</v>
      </c>
      <c r="G4405" s="63">
        <v>45945</v>
      </c>
      <c r="H4405" s="63">
        <v>45945</v>
      </c>
      <c r="I4405" t="s">
        <v>366</v>
      </c>
      <c r="J4405" t="str">
        <f>_xlfn.XLOOKUP(I4405,AS:AS,AU:AU)</f>
        <v>Vuelos</v>
      </c>
      <c r="K4405" t="s">
        <v>33</v>
      </c>
      <c r="L4405">
        <v>427.2</v>
      </c>
      <c r="M4405">
        <f>L4405*_xlfn.XLOOKUP(K4405,AM:AM,AN:AN)</f>
        <v>367.392</v>
      </c>
      <c r="N4405">
        <f>L4405*_xlfn.XLOOKUP(K4405,AM:AM,AO:AO)</f>
        <v>427.2</v>
      </c>
      <c r="O4405">
        <v>0</v>
      </c>
      <c r="P4405">
        <f>O4405*_xlfn.XLOOKUP(K4405,AM:AM,AN:AN)</f>
        <v>0</v>
      </c>
      <c r="Q4405">
        <f>O4405*_xlfn.XLOOKUP(K4405,AM:AM,AO:AO)</f>
        <v>0</v>
      </c>
      <c r="R4405" t="str">
        <f>_xlfn.XLOOKUP(E4405,AF:AF,AG:AG)</f>
        <v>F1S USA</v>
      </c>
      <c r="S4405" t="str">
        <f>_xlfn.XLOOKUP(E4405,AF:AF,AI:AI)</f>
        <v>United States</v>
      </c>
      <c r="T4405">
        <f>WEEKNUM(G4405)</f>
        <v>42</v>
      </c>
      <c r="U4405">
        <f>YEAR(G4405)</f>
        <v>2025</v>
      </c>
      <c r="V4405" s="117">
        <f>IFERROR(Q4405/N4405,"0")</f>
        <v>0</v>
      </c>
    </row>
    <row r="4406" spans="1:22">
      <c r="A4406" t="str">
        <f>_xlfn.XLOOKUP(D4406,BN:BN,BO:BO)</f>
        <v>México</v>
      </c>
      <c r="B4406" t="s">
        <v>25</v>
      </c>
      <c r="C4406">
        <v>725</v>
      </c>
      <c r="D4406" t="str">
        <f>_xlfn.XLOOKUP(C4406,BH:BH,BI:BI)</f>
        <v>VeronicaN</v>
      </c>
      <c r="E4406">
        <v>28751</v>
      </c>
      <c r="F4406" t="s">
        <v>1579</v>
      </c>
      <c r="G4406" s="63">
        <v>45937</v>
      </c>
      <c r="H4406" s="63">
        <v>45945</v>
      </c>
      <c r="I4406" t="s">
        <v>376</v>
      </c>
      <c r="J4406" t="str">
        <f>_xlfn.XLOOKUP(I4406,AS:AS,AU:AU)</f>
        <v>Hotel</v>
      </c>
      <c r="K4406" t="s">
        <v>33</v>
      </c>
      <c r="L4406">
        <v>1367.61</v>
      </c>
      <c r="M4406">
        <f>L4406*_xlfn.XLOOKUP(K4406,AM:AM,AN:AN)</f>
        <v>1176.1445999999999</v>
      </c>
      <c r="N4406">
        <f>L4406*_xlfn.XLOOKUP(K4406,AM:AM,AO:AO)</f>
        <v>1367.61</v>
      </c>
      <c r="O4406">
        <v>0</v>
      </c>
      <c r="P4406">
        <f>O4406*_xlfn.XLOOKUP(K4406,AM:AM,AN:AN)</f>
        <v>0</v>
      </c>
      <c r="Q4406">
        <f>O4406*_xlfn.XLOOKUP(K4406,AM:AM,AO:AO)</f>
        <v>0</v>
      </c>
      <c r="R4406" t="str">
        <f>_xlfn.XLOOKUP(E4406,AF:AF,AG:AG)</f>
        <v>VILLA MABROUKA</v>
      </c>
      <c r="S4406" t="str">
        <f>_xlfn.XLOOKUP(E4406,AF:AF,AI:AI)</f>
        <v>Morocco</v>
      </c>
      <c r="T4406">
        <f>WEEKNUM(G4406)</f>
        <v>41</v>
      </c>
      <c r="U4406">
        <f>YEAR(G4406)</f>
        <v>2025</v>
      </c>
      <c r="V4406" s="117">
        <f>IFERROR(Q4406/N4406,"0")</f>
        <v>0</v>
      </c>
    </row>
    <row r="4407" spans="1:22">
      <c r="A4407" t="str">
        <f>_xlfn.XLOOKUP(D4407,BN:BN,BO:BO)</f>
        <v>México</v>
      </c>
      <c r="B4407" t="s">
        <v>25</v>
      </c>
      <c r="C4407">
        <v>725</v>
      </c>
      <c r="D4407" t="str">
        <f>_xlfn.XLOOKUP(C4407,BH:BH,BI:BI)</f>
        <v>VeronicaN</v>
      </c>
      <c r="E4407">
        <v>28934</v>
      </c>
      <c r="F4407" t="s">
        <v>4735</v>
      </c>
      <c r="G4407" s="63">
        <v>45945</v>
      </c>
      <c r="H4407" s="63">
        <v>45945</v>
      </c>
      <c r="I4407" t="s">
        <v>366</v>
      </c>
      <c r="J4407" t="str">
        <f>_xlfn.XLOOKUP(I4407,AS:AS,AU:AU)</f>
        <v>Vuelos</v>
      </c>
      <c r="K4407" t="s">
        <v>33</v>
      </c>
      <c r="L4407">
        <v>533.20000000000005</v>
      </c>
      <c r="M4407">
        <f>L4407*_xlfn.XLOOKUP(K4407,AM:AM,AN:AN)</f>
        <v>458.55200000000002</v>
      </c>
      <c r="N4407">
        <f>L4407*_xlfn.XLOOKUP(K4407,AM:AM,AO:AO)</f>
        <v>533.20000000000005</v>
      </c>
      <c r="O4407">
        <v>0</v>
      </c>
      <c r="P4407">
        <f>O4407*_xlfn.XLOOKUP(K4407,AM:AM,AN:AN)</f>
        <v>0</v>
      </c>
      <c r="Q4407">
        <f>O4407*_xlfn.XLOOKUP(K4407,AM:AM,AO:AO)</f>
        <v>0</v>
      </c>
      <c r="R4407" t="str">
        <f>_xlfn.XLOOKUP(E4407,AF:AF,AG:AG)</f>
        <v>F1S USA</v>
      </c>
      <c r="S4407" t="str">
        <f>_xlfn.XLOOKUP(E4407,AF:AF,AI:AI)</f>
        <v>United States</v>
      </c>
      <c r="T4407">
        <f>WEEKNUM(G4407)</f>
        <v>42</v>
      </c>
      <c r="U4407">
        <f>YEAR(G4407)</f>
        <v>2025</v>
      </c>
      <c r="V4407" s="117">
        <f>IFERROR(Q4407/N4407,"0")</f>
        <v>0</v>
      </c>
    </row>
    <row r="4408" spans="1:22">
      <c r="A4408" t="str">
        <f>_xlfn.XLOOKUP(D4408,BN:BN,BO:BO)</f>
        <v>México</v>
      </c>
      <c r="B4408" t="s">
        <v>25</v>
      </c>
      <c r="C4408">
        <v>725</v>
      </c>
      <c r="D4408" t="str">
        <f>_xlfn.XLOOKUP(C4408,BH:BH,BI:BI)</f>
        <v>VeronicaN</v>
      </c>
      <c r="E4408">
        <v>28934</v>
      </c>
      <c r="F4408" t="s">
        <v>4736</v>
      </c>
      <c r="G4408" s="63">
        <v>45945</v>
      </c>
      <c r="H4408" s="63">
        <v>45945</v>
      </c>
      <c r="I4408" t="s">
        <v>366</v>
      </c>
      <c r="J4408" t="str">
        <f>_xlfn.XLOOKUP(I4408,AS:AS,AU:AU)</f>
        <v>Vuelos</v>
      </c>
      <c r="K4408" t="s">
        <v>33</v>
      </c>
      <c r="L4408">
        <v>533.20000000000005</v>
      </c>
      <c r="M4408">
        <f>L4408*_xlfn.XLOOKUP(K4408,AM:AM,AN:AN)</f>
        <v>458.55200000000002</v>
      </c>
      <c r="N4408">
        <f>L4408*_xlfn.XLOOKUP(K4408,AM:AM,AO:AO)</f>
        <v>533.20000000000005</v>
      </c>
      <c r="O4408">
        <v>0</v>
      </c>
      <c r="P4408">
        <f>O4408*_xlfn.XLOOKUP(K4408,AM:AM,AN:AN)</f>
        <v>0</v>
      </c>
      <c r="Q4408">
        <f>O4408*_xlfn.XLOOKUP(K4408,AM:AM,AO:AO)</f>
        <v>0</v>
      </c>
      <c r="R4408" t="str">
        <f>_xlfn.XLOOKUP(E4408,AF:AF,AG:AG)</f>
        <v>F1S USA</v>
      </c>
      <c r="S4408" t="str">
        <f>_xlfn.XLOOKUP(E4408,AF:AF,AI:AI)</f>
        <v>United States</v>
      </c>
      <c r="T4408">
        <f>WEEKNUM(G4408)</f>
        <v>42</v>
      </c>
      <c r="U4408">
        <f>YEAR(G4408)</f>
        <v>2025</v>
      </c>
      <c r="V4408" s="117">
        <f>IFERROR(Q4408/N4408,"0")</f>
        <v>0</v>
      </c>
    </row>
    <row r="4409" spans="1:22">
      <c r="A4409" t="str">
        <f>_xlfn.XLOOKUP(D4409,BN:BN,BO:BO)</f>
        <v>México</v>
      </c>
      <c r="B4409" t="s">
        <v>25</v>
      </c>
      <c r="C4409">
        <v>725</v>
      </c>
      <c r="D4409" t="str">
        <f>_xlfn.XLOOKUP(C4409,BH:BH,BI:BI)</f>
        <v>VeronicaN</v>
      </c>
      <c r="E4409">
        <v>28934</v>
      </c>
      <c r="F4409" t="s">
        <v>4735</v>
      </c>
      <c r="G4409" s="63">
        <v>45945</v>
      </c>
      <c r="H4409" s="63">
        <v>45945</v>
      </c>
      <c r="I4409" t="s">
        <v>366</v>
      </c>
      <c r="J4409" t="str">
        <f>_xlfn.XLOOKUP(I4409,AS:AS,AU:AU)</f>
        <v>Vuelos</v>
      </c>
      <c r="K4409" t="s">
        <v>33</v>
      </c>
      <c r="L4409">
        <v>31.6</v>
      </c>
      <c r="M4409">
        <f>L4409*_xlfn.XLOOKUP(K4409,AM:AM,AN:AN)</f>
        <v>27.176000000000002</v>
      </c>
      <c r="N4409">
        <f>L4409*_xlfn.XLOOKUP(K4409,AM:AM,AO:AO)</f>
        <v>31.6</v>
      </c>
      <c r="O4409">
        <v>0</v>
      </c>
      <c r="P4409">
        <f>O4409*_xlfn.XLOOKUP(K4409,AM:AM,AN:AN)</f>
        <v>0</v>
      </c>
      <c r="Q4409">
        <f>O4409*_xlfn.XLOOKUP(K4409,AM:AM,AO:AO)</f>
        <v>0</v>
      </c>
      <c r="R4409" t="str">
        <f>_xlfn.XLOOKUP(E4409,AF:AF,AG:AG)</f>
        <v>F1S USA</v>
      </c>
      <c r="S4409" t="str">
        <f>_xlfn.XLOOKUP(E4409,AF:AF,AI:AI)</f>
        <v>United States</v>
      </c>
      <c r="T4409">
        <f>WEEKNUM(G4409)</f>
        <v>42</v>
      </c>
      <c r="U4409">
        <f>YEAR(G4409)</f>
        <v>2025</v>
      </c>
      <c r="V4409" s="117">
        <f>IFERROR(Q4409/N4409,"0")</f>
        <v>0</v>
      </c>
    </row>
    <row r="4410" spans="1:22">
      <c r="A4410" t="str">
        <f>_xlfn.XLOOKUP(D4410,BN:BN,BO:BO)</f>
        <v>México</v>
      </c>
      <c r="B4410" t="s">
        <v>25</v>
      </c>
      <c r="C4410">
        <v>725</v>
      </c>
      <c r="D4410" t="str">
        <f>_xlfn.XLOOKUP(C4410,BH:BH,BI:BI)</f>
        <v>VeronicaN</v>
      </c>
      <c r="E4410">
        <v>28934</v>
      </c>
      <c r="F4410" t="s">
        <v>4736</v>
      </c>
      <c r="G4410" s="63">
        <v>45945</v>
      </c>
      <c r="H4410" s="63">
        <v>45945</v>
      </c>
      <c r="I4410" t="s">
        <v>366</v>
      </c>
      <c r="J4410" t="str">
        <f>_xlfn.XLOOKUP(I4410,AS:AS,AU:AU)</f>
        <v>Vuelos</v>
      </c>
      <c r="K4410" t="s">
        <v>33</v>
      </c>
      <c r="L4410">
        <v>31.6</v>
      </c>
      <c r="M4410">
        <f>L4410*_xlfn.XLOOKUP(K4410,AM:AM,AN:AN)</f>
        <v>27.176000000000002</v>
      </c>
      <c r="N4410">
        <f>L4410*_xlfn.XLOOKUP(K4410,AM:AM,AO:AO)</f>
        <v>31.6</v>
      </c>
      <c r="O4410">
        <v>0</v>
      </c>
      <c r="P4410">
        <f>O4410*_xlfn.XLOOKUP(K4410,AM:AM,AN:AN)</f>
        <v>0</v>
      </c>
      <c r="Q4410">
        <f>O4410*_xlfn.XLOOKUP(K4410,AM:AM,AO:AO)</f>
        <v>0</v>
      </c>
      <c r="R4410" t="str">
        <f>_xlfn.XLOOKUP(E4410,AF:AF,AG:AG)</f>
        <v>F1S USA</v>
      </c>
      <c r="S4410" t="str">
        <f>_xlfn.XLOOKUP(E4410,AF:AF,AI:AI)</f>
        <v>United States</v>
      </c>
      <c r="T4410">
        <f>WEEKNUM(G4410)</f>
        <v>42</v>
      </c>
      <c r="U4410">
        <f>YEAR(G4410)</f>
        <v>2025</v>
      </c>
      <c r="V4410" s="117">
        <f>IFERROR(Q4410/N4410,"0")</f>
        <v>0</v>
      </c>
    </row>
    <row r="4411" spans="1:22">
      <c r="A4411" t="str">
        <f>_xlfn.XLOOKUP(D4411,BN:BN,BO:BO)</f>
        <v>México</v>
      </c>
      <c r="B4411" t="s">
        <v>25</v>
      </c>
      <c r="C4411">
        <v>725</v>
      </c>
      <c r="D4411" t="str">
        <f>_xlfn.XLOOKUP(C4411,BH:BH,BI:BI)</f>
        <v>VeronicaN</v>
      </c>
      <c r="E4411">
        <v>26624</v>
      </c>
      <c r="F4411" t="s">
        <v>4737</v>
      </c>
      <c r="G4411" s="63">
        <v>45937</v>
      </c>
      <c r="H4411" s="63">
        <v>45945</v>
      </c>
      <c r="I4411" t="s">
        <v>484</v>
      </c>
      <c r="J4411" t="str">
        <f>_xlfn.XLOOKUP(I4411,AS:AS,AU:AU)</f>
        <v>Vuelos</v>
      </c>
      <c r="K4411" t="s">
        <v>33</v>
      </c>
      <c r="L4411">
        <v>639.47</v>
      </c>
      <c r="M4411">
        <f>L4411*_xlfn.XLOOKUP(K4411,AM:AM,AN:AN)</f>
        <v>549.94420000000002</v>
      </c>
      <c r="N4411">
        <f>L4411*_xlfn.XLOOKUP(K4411,AM:AM,AO:AO)</f>
        <v>639.47</v>
      </c>
      <c r="O4411">
        <v>0</v>
      </c>
      <c r="P4411">
        <f>O4411*_xlfn.XLOOKUP(K4411,AM:AM,AN:AN)</f>
        <v>0</v>
      </c>
      <c r="Q4411">
        <f>O4411*_xlfn.XLOOKUP(K4411,AM:AM,AO:AO)</f>
        <v>0</v>
      </c>
      <c r="R4411" t="str">
        <f>_xlfn.XLOOKUP(E4411,AF:AF,AG:AG)</f>
        <v>Ryanair</v>
      </c>
      <c r="S4411" t="str">
        <f>_xlfn.XLOOKUP(E4411,AF:AF,AI:AI)</f>
        <v>Ireland</v>
      </c>
      <c r="T4411">
        <f>WEEKNUM(G4411)</f>
        <v>41</v>
      </c>
      <c r="U4411">
        <f>YEAR(G4411)</f>
        <v>2025</v>
      </c>
      <c r="V4411" s="117">
        <f>IFERROR(Q4411/N4411,"0")</f>
        <v>0</v>
      </c>
    </row>
    <row r="4412" spans="1:22">
      <c r="A4412" t="str">
        <f>_xlfn.XLOOKUP(D4412,BN:BN,BO:BO)</f>
        <v>México</v>
      </c>
      <c r="B4412" t="s">
        <v>25</v>
      </c>
      <c r="C4412">
        <v>725</v>
      </c>
      <c r="D4412" t="str">
        <f>_xlfn.XLOOKUP(C4412,BH:BH,BI:BI)</f>
        <v>VeronicaN</v>
      </c>
      <c r="E4412">
        <v>26624</v>
      </c>
      <c r="F4412" t="s">
        <v>4737</v>
      </c>
      <c r="G4412" s="63">
        <v>45937</v>
      </c>
      <c r="H4412" s="63">
        <v>45945</v>
      </c>
      <c r="I4412" t="s">
        <v>484</v>
      </c>
      <c r="J4412" t="str">
        <f>_xlfn.XLOOKUP(I4412,AS:AS,AU:AU)</f>
        <v>Vuelos</v>
      </c>
      <c r="K4412" t="s">
        <v>33</v>
      </c>
      <c r="L4412">
        <v>246.32</v>
      </c>
      <c r="M4412">
        <f>L4412*_xlfn.XLOOKUP(K4412,AM:AM,AN:AN)</f>
        <v>211.83519999999999</v>
      </c>
      <c r="N4412">
        <f>L4412*_xlfn.XLOOKUP(K4412,AM:AM,AO:AO)</f>
        <v>246.32</v>
      </c>
      <c r="O4412">
        <v>0</v>
      </c>
      <c r="P4412">
        <f>O4412*_xlfn.XLOOKUP(K4412,AM:AM,AN:AN)</f>
        <v>0</v>
      </c>
      <c r="Q4412">
        <f>O4412*_xlfn.XLOOKUP(K4412,AM:AM,AO:AO)</f>
        <v>0</v>
      </c>
      <c r="R4412" t="str">
        <f>_xlfn.XLOOKUP(E4412,AF:AF,AG:AG)</f>
        <v>Ryanair</v>
      </c>
      <c r="S4412" t="str">
        <f>_xlfn.XLOOKUP(E4412,AF:AF,AI:AI)</f>
        <v>Ireland</v>
      </c>
      <c r="T4412">
        <f>WEEKNUM(G4412)</f>
        <v>41</v>
      </c>
      <c r="U4412">
        <f>YEAR(G4412)</f>
        <v>2025</v>
      </c>
      <c r="V4412" s="117">
        <f>IFERROR(Q4412/N4412,"0")</f>
        <v>0</v>
      </c>
    </row>
    <row r="4413" spans="1:22">
      <c r="A4413" t="str">
        <f>_xlfn.XLOOKUP(D4413,BN:BN,BO:BO)</f>
        <v>México</v>
      </c>
      <c r="B4413" t="s">
        <v>25</v>
      </c>
      <c r="C4413">
        <v>725</v>
      </c>
      <c r="D4413" t="str">
        <f>_xlfn.XLOOKUP(C4413,BH:BH,BI:BI)</f>
        <v>VeronicaN</v>
      </c>
      <c r="E4413">
        <v>26624</v>
      </c>
      <c r="F4413" t="s">
        <v>4737</v>
      </c>
      <c r="G4413" s="63">
        <v>45937</v>
      </c>
      <c r="H4413" s="63">
        <v>45945</v>
      </c>
      <c r="I4413" t="s">
        <v>484</v>
      </c>
      <c r="J4413" t="str">
        <f>_xlfn.XLOOKUP(I4413,AS:AS,AU:AU)</f>
        <v>Vuelos</v>
      </c>
      <c r="K4413" t="s">
        <v>33</v>
      </c>
      <c r="L4413">
        <v>247.62</v>
      </c>
      <c r="M4413">
        <f>L4413*_xlfn.XLOOKUP(K4413,AM:AM,AN:AN)</f>
        <v>212.95320000000001</v>
      </c>
      <c r="N4413">
        <f>L4413*_xlfn.XLOOKUP(K4413,AM:AM,AO:AO)</f>
        <v>247.62</v>
      </c>
      <c r="O4413">
        <v>0</v>
      </c>
      <c r="P4413">
        <f>O4413*_xlfn.XLOOKUP(K4413,AM:AM,AN:AN)</f>
        <v>0</v>
      </c>
      <c r="Q4413">
        <f>O4413*_xlfn.XLOOKUP(K4413,AM:AM,AO:AO)</f>
        <v>0</v>
      </c>
      <c r="R4413" t="str">
        <f>_xlfn.XLOOKUP(E4413,AF:AF,AG:AG)</f>
        <v>Ryanair</v>
      </c>
      <c r="S4413" t="str">
        <f>_xlfn.XLOOKUP(E4413,AF:AF,AI:AI)</f>
        <v>Ireland</v>
      </c>
      <c r="T4413">
        <f>WEEKNUM(G4413)</f>
        <v>41</v>
      </c>
      <c r="U4413">
        <f>YEAR(G4413)</f>
        <v>2025</v>
      </c>
      <c r="V4413" s="117">
        <f>IFERROR(Q4413/N4413,"0")</f>
        <v>0</v>
      </c>
    </row>
    <row r="4414" spans="1:22">
      <c r="A4414" t="str">
        <f>_xlfn.XLOOKUP(D4414,BN:BN,BO:BO)</f>
        <v>México</v>
      </c>
      <c r="B4414" t="s">
        <v>25</v>
      </c>
      <c r="C4414">
        <v>725</v>
      </c>
      <c r="D4414" t="str">
        <f>_xlfn.XLOOKUP(C4414,BH:BH,BI:BI)</f>
        <v>VeronicaN</v>
      </c>
      <c r="E4414">
        <v>0</v>
      </c>
      <c r="F4414" t="s">
        <v>2283</v>
      </c>
      <c r="G4414" s="63">
        <v>45937</v>
      </c>
      <c r="H4414" s="63">
        <v>45945</v>
      </c>
      <c r="I4414" t="s">
        <v>396</v>
      </c>
      <c r="J4414" t="str">
        <f>_xlfn.XLOOKUP(I4414,AS:AS,AU:AU)</f>
        <v>Honorarios</v>
      </c>
      <c r="K4414" t="s">
        <v>33</v>
      </c>
      <c r="L4414">
        <v>101.87</v>
      </c>
      <c r="M4414">
        <f>L4414*_xlfn.XLOOKUP(K4414,AM:AM,AN:AN)</f>
        <v>87.608199999999997</v>
      </c>
      <c r="N4414">
        <f>L4414*_xlfn.XLOOKUP(K4414,AM:AM,AO:AO)</f>
        <v>101.87</v>
      </c>
      <c r="O4414">
        <v>101.87</v>
      </c>
      <c r="P4414">
        <f>O4414*_xlfn.XLOOKUP(K4414,AM:AM,AN:AN)</f>
        <v>87.608199999999997</v>
      </c>
      <c r="Q4414">
        <f>O4414*_xlfn.XLOOKUP(K4414,AM:AM,AO:AO)</f>
        <v>101.87</v>
      </c>
      <c r="R4414" t="str">
        <f>_xlfn.XLOOKUP(E4414,AF:AF,AG:AG)</f>
        <v>FEES</v>
      </c>
      <c r="S4414">
        <f>_xlfn.XLOOKUP(E4414,AF:AF,AI:AI)</f>
        <v>0</v>
      </c>
      <c r="T4414">
        <f>WEEKNUM(G4414)</f>
        <v>41</v>
      </c>
      <c r="U4414">
        <f>YEAR(G4414)</f>
        <v>2025</v>
      </c>
      <c r="V4414" s="117">
        <f>IFERROR(Q4414/N4414,"0")</f>
        <v>1</v>
      </c>
    </row>
    <row r="4415" spans="1:22">
      <c r="A4415" t="e">
        <f>_xlfn.XLOOKUP(D4415,BN:BN,BO:BO)</f>
        <v>#N/A</v>
      </c>
      <c r="B4415" t="s">
        <v>25</v>
      </c>
      <c r="C4415">
        <v>726</v>
      </c>
      <c r="D4415" t="e">
        <f>_xlfn.XLOOKUP(C4415,BH:BH,BI:BI)</f>
        <v>#N/A</v>
      </c>
      <c r="E4415">
        <v>31065</v>
      </c>
      <c r="F4415" t="s">
        <v>4738</v>
      </c>
      <c r="G4415" s="63">
        <v>45981</v>
      </c>
      <c r="H4415" s="63">
        <v>45985</v>
      </c>
      <c r="I4415" t="s">
        <v>376</v>
      </c>
      <c r="J4415" t="str">
        <f>_xlfn.XLOOKUP(I4415,AS:AS,AU:AU)</f>
        <v>Hotel</v>
      </c>
      <c r="K4415" t="s">
        <v>33</v>
      </c>
      <c r="L4415">
        <v>5540</v>
      </c>
      <c r="M4415">
        <f>L4415*_xlfn.XLOOKUP(K4415,AM:AM,AN:AN)</f>
        <v>4764.3999999999996</v>
      </c>
      <c r="N4415">
        <f>L4415*_xlfn.XLOOKUP(K4415,AM:AM,AO:AO)</f>
        <v>5540</v>
      </c>
      <c r="O4415">
        <v>554</v>
      </c>
      <c r="P4415">
        <f>O4415*_xlfn.XLOOKUP(K4415,AM:AM,AN:AN)</f>
        <v>476.44</v>
      </c>
      <c r="Q4415">
        <f>O4415*_xlfn.XLOOKUP(K4415,AM:AM,AO:AO)</f>
        <v>554</v>
      </c>
      <c r="R4415" t="str">
        <f>_xlfn.XLOOKUP(E4415,AF:AF,AG:AG)</f>
        <v>ROSEWOOD MANSION ON TURTLE CREEK</v>
      </c>
      <c r="S4415" t="str">
        <f>_xlfn.XLOOKUP(E4415,AF:AF,AI:AI)</f>
        <v>United States</v>
      </c>
      <c r="T4415">
        <f>WEEKNUM(G4415)</f>
        <v>47</v>
      </c>
      <c r="U4415">
        <f>YEAR(G4415)</f>
        <v>2025</v>
      </c>
      <c r="V4415" s="117">
        <f>IFERROR(Q4415/N4415,"0")</f>
        <v>0.1</v>
      </c>
    </row>
    <row r="4416" spans="1:22">
      <c r="A4416" t="e">
        <f>_xlfn.XLOOKUP(D4416,BN:BN,BO:BO)</f>
        <v>#N/A</v>
      </c>
      <c r="B4416" t="s">
        <v>25</v>
      </c>
      <c r="C4416">
        <v>726</v>
      </c>
      <c r="D4416" t="e">
        <f>_xlfn.XLOOKUP(C4416,BH:BH,BI:BI)</f>
        <v>#N/A</v>
      </c>
      <c r="E4416">
        <v>27704</v>
      </c>
      <c r="F4416" t="s">
        <v>4739</v>
      </c>
      <c r="G4416" s="63">
        <v>45981</v>
      </c>
      <c r="H4416" s="63">
        <v>45981</v>
      </c>
      <c r="I4416" t="s">
        <v>425</v>
      </c>
      <c r="J4416" t="str">
        <f>_xlfn.XLOOKUP(I4416,AS:AS,AU:AU)</f>
        <v>Traslados</v>
      </c>
      <c r="K4416" t="s">
        <v>33</v>
      </c>
      <c r="L4416">
        <v>153.37</v>
      </c>
      <c r="M4416">
        <f>L4416*_xlfn.XLOOKUP(K4416,AM:AM,AN:AN)</f>
        <v>131.8982</v>
      </c>
      <c r="N4416">
        <f>L4416*_xlfn.XLOOKUP(K4416,AM:AM,AO:AO)</f>
        <v>153.37</v>
      </c>
      <c r="O4416">
        <v>15.34</v>
      </c>
      <c r="P4416">
        <f>O4416*_xlfn.XLOOKUP(K4416,AM:AM,AN:AN)</f>
        <v>13.192399999999999</v>
      </c>
      <c r="Q4416">
        <f>O4416*_xlfn.XLOOKUP(K4416,AM:AM,AO:AO)</f>
        <v>15.34</v>
      </c>
      <c r="R4416" t="str">
        <f>_xlfn.XLOOKUP(E4416,AF:AF,AG:AG)</f>
        <v>Blacklane</v>
      </c>
      <c r="S4416" t="str">
        <f>_xlfn.XLOOKUP(E4416,AF:AF,AI:AI)</f>
        <v>Germany</v>
      </c>
      <c r="T4416">
        <f>WEEKNUM(G4416)</f>
        <v>47</v>
      </c>
      <c r="U4416">
        <f>YEAR(G4416)</f>
        <v>2025</v>
      </c>
      <c r="V4416" s="117">
        <f>IFERROR(Q4416/N4416,"0")</f>
        <v>0.10001956053987089</v>
      </c>
    </row>
    <row r="4417" spans="1:22">
      <c r="A4417" t="e">
        <f>_xlfn.XLOOKUP(D4417,BN:BN,BO:BO)</f>
        <v>#N/A</v>
      </c>
      <c r="B4417" t="s">
        <v>25</v>
      </c>
      <c r="C4417">
        <v>726</v>
      </c>
      <c r="D4417" t="e">
        <f>_xlfn.XLOOKUP(C4417,BH:BH,BI:BI)</f>
        <v>#N/A</v>
      </c>
      <c r="E4417">
        <v>27704</v>
      </c>
      <c r="F4417" t="s">
        <v>4740</v>
      </c>
      <c r="G4417" s="63">
        <v>45985</v>
      </c>
      <c r="H4417" s="63">
        <v>45985</v>
      </c>
      <c r="I4417" t="s">
        <v>425</v>
      </c>
      <c r="J4417" t="str">
        <f>_xlfn.XLOOKUP(I4417,AS:AS,AU:AU)</f>
        <v>Traslados</v>
      </c>
      <c r="K4417" t="s">
        <v>33</v>
      </c>
      <c r="L4417">
        <v>159.53</v>
      </c>
      <c r="M4417">
        <f>L4417*_xlfn.XLOOKUP(K4417,AM:AM,AN:AN)</f>
        <v>137.19579999999999</v>
      </c>
      <c r="N4417">
        <f>L4417*_xlfn.XLOOKUP(K4417,AM:AM,AO:AO)</f>
        <v>159.53</v>
      </c>
      <c r="O4417">
        <v>15.95</v>
      </c>
      <c r="P4417">
        <f>O4417*_xlfn.XLOOKUP(K4417,AM:AM,AN:AN)</f>
        <v>13.716999999999999</v>
      </c>
      <c r="Q4417">
        <f>O4417*_xlfn.XLOOKUP(K4417,AM:AM,AO:AO)</f>
        <v>15.95</v>
      </c>
      <c r="R4417" t="str">
        <f>_xlfn.XLOOKUP(E4417,AF:AF,AG:AG)</f>
        <v>Blacklane</v>
      </c>
      <c r="S4417" t="str">
        <f>_xlfn.XLOOKUP(E4417,AF:AF,AI:AI)</f>
        <v>Germany</v>
      </c>
      <c r="T4417">
        <f>WEEKNUM(G4417)</f>
        <v>48</v>
      </c>
      <c r="U4417">
        <f>YEAR(G4417)</f>
        <v>2025</v>
      </c>
      <c r="V4417" s="117">
        <f>IFERROR(Q4417/N4417,"0")</f>
        <v>9.9981194759606332E-2</v>
      </c>
    </row>
    <row r="4418" spans="1:22">
      <c r="A4418" t="str">
        <f>_xlfn.XLOOKUP(D4418,BN:BN,BO:BO)</f>
        <v>México</v>
      </c>
      <c r="B4418" t="s">
        <v>25</v>
      </c>
      <c r="C4418">
        <v>727</v>
      </c>
      <c r="D4418" t="str">
        <f>_xlfn.XLOOKUP(C4418,BH:BH,BI:BI)</f>
        <v>MinervaH</v>
      </c>
      <c r="E4418">
        <v>27721</v>
      </c>
      <c r="F4418" t="s">
        <v>4741</v>
      </c>
      <c r="G4418" s="63">
        <v>45976</v>
      </c>
      <c r="H4418" s="63">
        <v>45990</v>
      </c>
      <c r="I4418" t="s">
        <v>366</v>
      </c>
      <c r="J4418" t="str">
        <f>_xlfn.XLOOKUP(I4418,AS:AS,AU:AU)</f>
        <v>Vuelos</v>
      </c>
      <c r="K4418" t="s">
        <v>33</v>
      </c>
      <c r="L4418">
        <v>6315.59</v>
      </c>
      <c r="M4418">
        <f>L4418*_xlfn.XLOOKUP(K4418,AM:AM,AN:AN)</f>
        <v>5431.4074000000001</v>
      </c>
      <c r="N4418">
        <f>L4418*_xlfn.XLOOKUP(K4418,AM:AM,AO:AO)</f>
        <v>6315.59</v>
      </c>
      <c r="O4418">
        <v>0</v>
      </c>
      <c r="P4418">
        <f>O4418*_xlfn.XLOOKUP(K4418,AM:AM,AN:AN)</f>
        <v>0</v>
      </c>
      <c r="Q4418">
        <f>O4418*_xlfn.XLOOKUP(K4418,AM:AM,AO:AO)</f>
        <v>0</v>
      </c>
      <c r="R4418" t="str">
        <f>_xlfn.XLOOKUP(E4418,AF:AF,AG:AG)</f>
        <v>TURISMO EXMAR</v>
      </c>
      <c r="S4418" t="str">
        <f>_xlfn.XLOOKUP(E4418,AF:AF,AI:AI)</f>
        <v>Mexico</v>
      </c>
      <c r="T4418">
        <f>WEEKNUM(G4418)</f>
        <v>46</v>
      </c>
      <c r="U4418">
        <f>YEAR(G4418)</f>
        <v>2025</v>
      </c>
      <c r="V4418" s="117">
        <f>IFERROR(Q4418/N4418,"0")</f>
        <v>0</v>
      </c>
    </row>
    <row r="4419" spans="1:22">
      <c r="A4419" t="str">
        <f>_xlfn.XLOOKUP(D4419,BN:BN,BO:BO)</f>
        <v>México</v>
      </c>
      <c r="B4419" t="s">
        <v>25</v>
      </c>
      <c r="C4419">
        <v>727</v>
      </c>
      <c r="D4419" t="str">
        <f>_xlfn.XLOOKUP(C4419,BH:BH,BI:BI)</f>
        <v>MinervaH</v>
      </c>
      <c r="E4419">
        <v>27721</v>
      </c>
      <c r="F4419" t="s">
        <v>4742</v>
      </c>
      <c r="G4419" s="63">
        <v>45976</v>
      </c>
      <c r="H4419" s="63">
        <v>45990</v>
      </c>
      <c r="I4419" t="s">
        <v>366</v>
      </c>
      <c r="J4419" t="str">
        <f>_xlfn.XLOOKUP(I4419,AS:AS,AU:AU)</f>
        <v>Vuelos</v>
      </c>
      <c r="K4419" t="s">
        <v>33</v>
      </c>
      <c r="L4419">
        <v>6315.49</v>
      </c>
      <c r="M4419">
        <f>L4419*_xlfn.XLOOKUP(K4419,AM:AM,AN:AN)</f>
        <v>5431.3213999999998</v>
      </c>
      <c r="N4419">
        <f>L4419*_xlfn.XLOOKUP(K4419,AM:AM,AO:AO)</f>
        <v>6315.49</v>
      </c>
      <c r="O4419">
        <v>0</v>
      </c>
      <c r="P4419">
        <f>O4419*_xlfn.XLOOKUP(K4419,AM:AM,AN:AN)</f>
        <v>0</v>
      </c>
      <c r="Q4419">
        <f>O4419*_xlfn.XLOOKUP(K4419,AM:AM,AO:AO)</f>
        <v>0</v>
      </c>
      <c r="R4419" t="str">
        <f>_xlfn.XLOOKUP(E4419,AF:AF,AG:AG)</f>
        <v>TURISMO EXMAR</v>
      </c>
      <c r="S4419" t="str">
        <f>_xlfn.XLOOKUP(E4419,AF:AF,AI:AI)</f>
        <v>Mexico</v>
      </c>
      <c r="T4419">
        <f>WEEKNUM(G4419)</f>
        <v>46</v>
      </c>
      <c r="U4419">
        <f>YEAR(G4419)</f>
        <v>2025</v>
      </c>
      <c r="V4419" s="117">
        <f>IFERROR(Q4419/N4419,"0")</f>
        <v>0</v>
      </c>
    </row>
    <row r="4420" spans="1:22">
      <c r="A4420" t="str">
        <f>_xlfn.XLOOKUP(D4420,BN:BN,BO:BO)</f>
        <v>México</v>
      </c>
      <c r="B4420" t="s">
        <v>25</v>
      </c>
      <c r="C4420">
        <v>727</v>
      </c>
      <c r="D4420" t="str">
        <f>_xlfn.XLOOKUP(C4420,BH:BH,BI:BI)</f>
        <v>MinervaH</v>
      </c>
      <c r="E4420">
        <v>27721</v>
      </c>
      <c r="F4420" t="s">
        <v>4742</v>
      </c>
      <c r="G4420" s="63">
        <v>45976</v>
      </c>
      <c r="H4420" s="63">
        <v>45990</v>
      </c>
      <c r="I4420" t="s">
        <v>366</v>
      </c>
      <c r="J4420" t="str">
        <f>_xlfn.XLOOKUP(I4420,AS:AS,AU:AU)</f>
        <v>Vuelos</v>
      </c>
      <c r="K4420" t="s">
        <v>33</v>
      </c>
      <c r="L4420">
        <v>6315.49</v>
      </c>
      <c r="M4420">
        <f>L4420*_xlfn.XLOOKUP(K4420,AM:AM,AN:AN)</f>
        <v>5431.3213999999998</v>
      </c>
      <c r="N4420">
        <f>L4420*_xlfn.XLOOKUP(K4420,AM:AM,AO:AO)</f>
        <v>6315.49</v>
      </c>
      <c r="O4420">
        <v>0</v>
      </c>
      <c r="P4420">
        <f>O4420*_xlfn.XLOOKUP(K4420,AM:AM,AN:AN)</f>
        <v>0</v>
      </c>
      <c r="Q4420">
        <f>O4420*_xlfn.XLOOKUP(K4420,AM:AM,AO:AO)</f>
        <v>0</v>
      </c>
      <c r="R4420" t="str">
        <f>_xlfn.XLOOKUP(E4420,AF:AF,AG:AG)</f>
        <v>TURISMO EXMAR</v>
      </c>
      <c r="S4420" t="str">
        <f>_xlfn.XLOOKUP(E4420,AF:AF,AI:AI)</f>
        <v>Mexico</v>
      </c>
      <c r="T4420">
        <f>WEEKNUM(G4420)</f>
        <v>46</v>
      </c>
      <c r="U4420">
        <f>YEAR(G4420)</f>
        <v>2025</v>
      </c>
      <c r="V4420" s="117">
        <f>IFERROR(Q4420/N4420,"0")</f>
        <v>0</v>
      </c>
    </row>
    <row r="4421" spans="1:22">
      <c r="A4421" t="str">
        <f>_xlfn.XLOOKUP(D4421,BN:BN,BO:BO)</f>
        <v>México</v>
      </c>
      <c r="B4421" t="s">
        <v>25</v>
      </c>
      <c r="C4421">
        <v>727</v>
      </c>
      <c r="D4421" t="str">
        <f>_xlfn.XLOOKUP(C4421,BH:BH,BI:BI)</f>
        <v>MinervaH</v>
      </c>
      <c r="E4421">
        <v>27721</v>
      </c>
      <c r="F4421" t="s">
        <v>4742</v>
      </c>
      <c r="G4421" s="63">
        <v>45976</v>
      </c>
      <c r="H4421" s="63">
        <v>45990</v>
      </c>
      <c r="I4421" t="s">
        <v>366</v>
      </c>
      <c r="J4421" t="str">
        <f>_xlfn.XLOOKUP(I4421,AS:AS,AU:AU)</f>
        <v>Vuelos</v>
      </c>
      <c r="K4421" t="s">
        <v>33</v>
      </c>
      <c r="L4421">
        <v>6315.49</v>
      </c>
      <c r="M4421">
        <f>L4421*_xlfn.XLOOKUP(K4421,AM:AM,AN:AN)</f>
        <v>5431.3213999999998</v>
      </c>
      <c r="N4421">
        <f>L4421*_xlfn.XLOOKUP(K4421,AM:AM,AO:AO)</f>
        <v>6315.49</v>
      </c>
      <c r="O4421">
        <v>0</v>
      </c>
      <c r="P4421">
        <f>O4421*_xlfn.XLOOKUP(K4421,AM:AM,AN:AN)</f>
        <v>0</v>
      </c>
      <c r="Q4421">
        <f>O4421*_xlfn.XLOOKUP(K4421,AM:AM,AO:AO)</f>
        <v>0</v>
      </c>
      <c r="R4421" t="str">
        <f>_xlfn.XLOOKUP(E4421,AF:AF,AG:AG)</f>
        <v>TURISMO EXMAR</v>
      </c>
      <c r="S4421" t="str">
        <f>_xlfn.XLOOKUP(E4421,AF:AF,AI:AI)</f>
        <v>Mexico</v>
      </c>
      <c r="T4421">
        <f>WEEKNUM(G4421)</f>
        <v>46</v>
      </c>
      <c r="U4421">
        <f>YEAR(G4421)</f>
        <v>2025</v>
      </c>
      <c r="V4421" s="117">
        <f>IFERROR(Q4421/N4421,"0")</f>
        <v>0</v>
      </c>
    </row>
    <row r="4422" spans="1:22">
      <c r="A4422" t="str">
        <f>_xlfn.XLOOKUP(D4422,BN:BN,BO:BO)</f>
        <v>México</v>
      </c>
      <c r="B4422" t="s">
        <v>25</v>
      </c>
      <c r="C4422">
        <v>727</v>
      </c>
      <c r="D4422" t="str">
        <f>_xlfn.XLOOKUP(C4422,BH:BH,BI:BI)</f>
        <v>MinervaH</v>
      </c>
      <c r="E4422">
        <v>0</v>
      </c>
      <c r="F4422" t="s">
        <v>3110</v>
      </c>
      <c r="G4422" s="63">
        <v>45976</v>
      </c>
      <c r="H4422" s="63">
        <v>45990</v>
      </c>
      <c r="I4422" t="s">
        <v>396</v>
      </c>
      <c r="J4422" t="str">
        <f>_xlfn.XLOOKUP(I4422,AS:AS,AU:AU)</f>
        <v>Honorarios</v>
      </c>
      <c r="K4422" t="s">
        <v>33</v>
      </c>
      <c r="L4422">
        <v>140</v>
      </c>
      <c r="M4422">
        <f>L4422*_xlfn.XLOOKUP(K4422,AM:AM,AN:AN)</f>
        <v>120.39999999999999</v>
      </c>
      <c r="N4422">
        <f>L4422*_xlfn.XLOOKUP(K4422,AM:AM,AO:AO)</f>
        <v>140</v>
      </c>
      <c r="O4422">
        <v>140</v>
      </c>
      <c r="P4422">
        <f>O4422*_xlfn.XLOOKUP(K4422,AM:AM,AN:AN)</f>
        <v>120.39999999999999</v>
      </c>
      <c r="Q4422">
        <f>O4422*_xlfn.XLOOKUP(K4422,AM:AM,AO:AO)</f>
        <v>140</v>
      </c>
      <c r="R4422" t="str">
        <f>_xlfn.XLOOKUP(E4422,AF:AF,AG:AG)</f>
        <v>FEES</v>
      </c>
      <c r="S4422">
        <f>_xlfn.XLOOKUP(E4422,AF:AF,AI:AI)</f>
        <v>0</v>
      </c>
      <c r="T4422">
        <f>WEEKNUM(G4422)</f>
        <v>46</v>
      </c>
      <c r="U4422">
        <f>YEAR(G4422)</f>
        <v>2025</v>
      </c>
      <c r="V4422" s="117">
        <f>IFERROR(Q4422/N4422,"0")</f>
        <v>1</v>
      </c>
    </row>
    <row r="4423" spans="1:22">
      <c r="A4423" t="str">
        <f>_xlfn.XLOOKUP(D4423,BN:BN,BO:BO)</f>
        <v>México</v>
      </c>
      <c r="B4423" t="s">
        <v>25</v>
      </c>
      <c r="C4423">
        <v>727</v>
      </c>
      <c r="D4423" t="str">
        <f>_xlfn.XLOOKUP(C4423,BH:BH,BI:BI)</f>
        <v>MinervaH</v>
      </c>
      <c r="E4423">
        <v>27721</v>
      </c>
      <c r="F4423" t="s">
        <v>4743</v>
      </c>
      <c r="G4423" s="63">
        <v>45976</v>
      </c>
      <c r="H4423" s="63">
        <v>45990</v>
      </c>
      <c r="I4423" t="s">
        <v>366</v>
      </c>
      <c r="J4423" t="str">
        <f>_xlfn.XLOOKUP(I4423,AS:AS,AU:AU)</f>
        <v>Vuelos</v>
      </c>
      <c r="K4423" t="s">
        <v>33</v>
      </c>
      <c r="L4423">
        <v>8839.69</v>
      </c>
      <c r="M4423">
        <f>L4423*_xlfn.XLOOKUP(K4423,AM:AM,AN:AN)</f>
        <v>7602.1334000000006</v>
      </c>
      <c r="N4423">
        <f>L4423*_xlfn.XLOOKUP(K4423,AM:AM,AO:AO)</f>
        <v>8839.69</v>
      </c>
      <c r="O4423">
        <v>0</v>
      </c>
      <c r="P4423">
        <f>O4423*_xlfn.XLOOKUP(K4423,AM:AM,AN:AN)</f>
        <v>0</v>
      </c>
      <c r="Q4423">
        <f>O4423*_xlfn.XLOOKUP(K4423,AM:AM,AO:AO)</f>
        <v>0</v>
      </c>
      <c r="R4423" t="str">
        <f>_xlfn.XLOOKUP(E4423,AF:AF,AG:AG)</f>
        <v>TURISMO EXMAR</v>
      </c>
      <c r="S4423" t="str">
        <f>_xlfn.XLOOKUP(E4423,AF:AF,AI:AI)</f>
        <v>Mexico</v>
      </c>
      <c r="T4423">
        <f>WEEKNUM(G4423)</f>
        <v>46</v>
      </c>
      <c r="U4423">
        <f>YEAR(G4423)</f>
        <v>2025</v>
      </c>
      <c r="V4423" s="117">
        <f>IFERROR(Q4423/N4423,"0")</f>
        <v>0</v>
      </c>
    </row>
    <row r="4424" spans="1:22">
      <c r="A4424" t="str">
        <f>_xlfn.XLOOKUP(D4424,BN:BN,BO:BO)</f>
        <v>México</v>
      </c>
      <c r="B4424" t="s">
        <v>25</v>
      </c>
      <c r="C4424">
        <v>727</v>
      </c>
      <c r="D4424" t="str">
        <f>_xlfn.XLOOKUP(C4424,BH:BH,BI:BI)</f>
        <v>MinervaH</v>
      </c>
      <c r="E4424">
        <v>27721</v>
      </c>
      <c r="F4424" t="s">
        <v>4743</v>
      </c>
      <c r="G4424" s="63">
        <v>45975</v>
      </c>
      <c r="H4424" s="63">
        <v>45991</v>
      </c>
      <c r="I4424" t="s">
        <v>366</v>
      </c>
      <c r="J4424" t="str">
        <f>_xlfn.XLOOKUP(I4424,AS:AS,AU:AU)</f>
        <v>Vuelos</v>
      </c>
      <c r="K4424" t="s">
        <v>33</v>
      </c>
      <c r="L4424">
        <v>8839.69</v>
      </c>
      <c r="M4424">
        <f>L4424*_xlfn.XLOOKUP(K4424,AM:AM,AN:AN)</f>
        <v>7602.1334000000006</v>
      </c>
      <c r="N4424">
        <f>L4424*_xlfn.XLOOKUP(K4424,AM:AM,AO:AO)</f>
        <v>8839.69</v>
      </c>
      <c r="O4424">
        <v>0</v>
      </c>
      <c r="P4424">
        <f>O4424*_xlfn.XLOOKUP(K4424,AM:AM,AN:AN)</f>
        <v>0</v>
      </c>
      <c r="Q4424">
        <f>O4424*_xlfn.XLOOKUP(K4424,AM:AM,AO:AO)</f>
        <v>0</v>
      </c>
      <c r="R4424" t="str">
        <f>_xlfn.XLOOKUP(E4424,AF:AF,AG:AG)</f>
        <v>TURISMO EXMAR</v>
      </c>
      <c r="S4424" t="str">
        <f>_xlfn.XLOOKUP(E4424,AF:AF,AI:AI)</f>
        <v>Mexico</v>
      </c>
      <c r="T4424">
        <f>WEEKNUM(G4424)</f>
        <v>46</v>
      </c>
      <c r="U4424">
        <f>YEAR(G4424)</f>
        <v>2025</v>
      </c>
      <c r="V4424" s="117">
        <f>IFERROR(Q4424/N4424,"0")</f>
        <v>0</v>
      </c>
    </row>
    <row r="4425" spans="1:22">
      <c r="A4425" t="str">
        <f>_xlfn.XLOOKUP(D4425,BN:BN,BO:BO)</f>
        <v>México</v>
      </c>
      <c r="B4425" t="s">
        <v>25</v>
      </c>
      <c r="C4425">
        <v>727</v>
      </c>
      <c r="D4425" t="str">
        <f>_xlfn.XLOOKUP(C4425,BH:BH,BI:BI)</f>
        <v>MinervaH</v>
      </c>
      <c r="E4425">
        <v>27721</v>
      </c>
      <c r="F4425" t="s">
        <v>4744</v>
      </c>
      <c r="G4425" s="63">
        <v>45975</v>
      </c>
      <c r="H4425" s="63">
        <v>45991</v>
      </c>
      <c r="I4425" t="s">
        <v>366</v>
      </c>
      <c r="J4425" t="str">
        <f>_xlfn.XLOOKUP(I4425,AS:AS,AU:AU)</f>
        <v>Vuelos</v>
      </c>
      <c r="K4425" t="s">
        <v>33</v>
      </c>
      <c r="L4425">
        <v>12479.69</v>
      </c>
      <c r="M4425">
        <f>L4425*_xlfn.XLOOKUP(K4425,AM:AM,AN:AN)</f>
        <v>10732.5334</v>
      </c>
      <c r="N4425">
        <f>L4425*_xlfn.XLOOKUP(K4425,AM:AM,AO:AO)</f>
        <v>12479.69</v>
      </c>
      <c r="O4425">
        <v>0</v>
      </c>
      <c r="P4425">
        <f>O4425*_xlfn.XLOOKUP(K4425,AM:AM,AN:AN)</f>
        <v>0</v>
      </c>
      <c r="Q4425">
        <f>O4425*_xlfn.XLOOKUP(K4425,AM:AM,AO:AO)</f>
        <v>0</v>
      </c>
      <c r="R4425" t="str">
        <f>_xlfn.XLOOKUP(E4425,AF:AF,AG:AG)</f>
        <v>TURISMO EXMAR</v>
      </c>
      <c r="S4425" t="str">
        <f>_xlfn.XLOOKUP(E4425,AF:AF,AI:AI)</f>
        <v>Mexico</v>
      </c>
      <c r="T4425">
        <f>WEEKNUM(G4425)</f>
        <v>46</v>
      </c>
      <c r="U4425">
        <f>YEAR(G4425)</f>
        <v>2025</v>
      </c>
      <c r="V4425" s="117">
        <f>IFERROR(Q4425/N4425,"0")</f>
        <v>0</v>
      </c>
    </row>
    <row r="4426" spans="1:22">
      <c r="A4426" t="str">
        <f>_xlfn.XLOOKUP(D4426,BN:BN,BO:BO)</f>
        <v>México</v>
      </c>
      <c r="B4426" t="s">
        <v>25</v>
      </c>
      <c r="C4426">
        <v>727</v>
      </c>
      <c r="D4426" t="str">
        <f>_xlfn.XLOOKUP(C4426,BH:BH,BI:BI)</f>
        <v>MinervaH</v>
      </c>
      <c r="E4426">
        <v>0</v>
      </c>
      <c r="F4426" t="s">
        <v>4745</v>
      </c>
      <c r="G4426" s="63">
        <v>45975</v>
      </c>
      <c r="H4426" s="63">
        <v>45991</v>
      </c>
      <c r="I4426" t="s">
        <v>396</v>
      </c>
      <c r="J4426" t="str">
        <f>_xlfn.XLOOKUP(I4426,AS:AS,AU:AU)</f>
        <v>Honorarios</v>
      </c>
      <c r="K4426" t="s">
        <v>33</v>
      </c>
      <c r="L4426">
        <v>105</v>
      </c>
      <c r="M4426">
        <f>L4426*_xlfn.XLOOKUP(K4426,AM:AM,AN:AN)</f>
        <v>90.3</v>
      </c>
      <c r="N4426">
        <f>L4426*_xlfn.XLOOKUP(K4426,AM:AM,AO:AO)</f>
        <v>105</v>
      </c>
      <c r="O4426">
        <v>105</v>
      </c>
      <c r="P4426">
        <f>O4426*_xlfn.XLOOKUP(K4426,AM:AM,AN:AN)</f>
        <v>90.3</v>
      </c>
      <c r="Q4426">
        <f>O4426*_xlfn.XLOOKUP(K4426,AM:AM,AO:AO)</f>
        <v>105</v>
      </c>
      <c r="R4426" t="str">
        <f>_xlfn.XLOOKUP(E4426,AF:AF,AG:AG)</f>
        <v>FEES</v>
      </c>
      <c r="S4426">
        <f>_xlfn.XLOOKUP(E4426,AF:AF,AI:AI)</f>
        <v>0</v>
      </c>
      <c r="T4426">
        <f>WEEKNUM(G4426)</f>
        <v>46</v>
      </c>
      <c r="U4426">
        <f>YEAR(G4426)</f>
        <v>2025</v>
      </c>
      <c r="V4426" s="117">
        <f>IFERROR(Q4426/N4426,"0")</f>
        <v>1</v>
      </c>
    </row>
    <row r="4427" spans="1:22">
      <c r="A4427" t="str">
        <f>_xlfn.XLOOKUP(D4427,BN:BN,BO:BO)</f>
        <v>México</v>
      </c>
      <c r="B4427" t="s">
        <v>25</v>
      </c>
      <c r="C4427">
        <v>727</v>
      </c>
      <c r="D4427" t="str">
        <f>_xlfn.XLOOKUP(C4427,BH:BH,BI:BI)</f>
        <v>MinervaH</v>
      </c>
      <c r="E4427">
        <v>24966</v>
      </c>
      <c r="F4427" t="s">
        <v>4746</v>
      </c>
      <c r="G4427" s="63">
        <v>45975</v>
      </c>
      <c r="H4427" s="63">
        <v>45991</v>
      </c>
      <c r="I4427" t="s">
        <v>364</v>
      </c>
      <c r="J4427" t="str">
        <f>_xlfn.XLOOKUP(I4427,AS:AS,AU:AU)</f>
        <v>DMC</v>
      </c>
      <c r="K4427" t="s">
        <v>33</v>
      </c>
      <c r="L4427">
        <v>33915</v>
      </c>
      <c r="M4427">
        <f>L4427*_xlfn.XLOOKUP(K4427,AM:AM,AN:AN)</f>
        <v>29166.899999999998</v>
      </c>
      <c r="N4427">
        <f>L4427*_xlfn.XLOOKUP(K4427,AM:AM,AO:AO)</f>
        <v>33915</v>
      </c>
      <c r="O4427">
        <v>0</v>
      </c>
      <c r="P4427">
        <f>O4427*_xlfn.XLOOKUP(K4427,AM:AM,AN:AN)</f>
        <v>0</v>
      </c>
      <c r="Q4427">
        <f>O4427*_xlfn.XLOOKUP(K4427,AM:AM,AO:AO)</f>
        <v>0</v>
      </c>
      <c r="R4427" t="str">
        <f>_xlfn.XLOOKUP(E4427,AF:AF,AG:AG)</f>
        <v>Holycow Holidays</v>
      </c>
      <c r="S4427" t="str">
        <f>_xlfn.XLOOKUP(E4427,AF:AF,AI:AI)</f>
        <v>India</v>
      </c>
      <c r="T4427">
        <f>WEEKNUM(G4427)</f>
        <v>46</v>
      </c>
      <c r="U4427">
        <f>YEAR(G4427)</f>
        <v>2025</v>
      </c>
      <c r="V4427" s="117">
        <f>IFERROR(Q4427/N4427,"0")</f>
        <v>0</v>
      </c>
    </row>
    <row r="4428" spans="1:22">
      <c r="A4428" t="str">
        <f>_xlfn.XLOOKUP(D4428,BN:BN,BO:BO)</f>
        <v>México</v>
      </c>
      <c r="B4428" t="s">
        <v>25</v>
      </c>
      <c r="C4428">
        <v>727</v>
      </c>
      <c r="D4428" t="str">
        <f>_xlfn.XLOOKUP(C4428,BH:BH,BI:BI)</f>
        <v>MinervaH</v>
      </c>
      <c r="E4428">
        <v>24966</v>
      </c>
      <c r="F4428" t="s">
        <v>4747</v>
      </c>
      <c r="G4428" s="63">
        <v>45975</v>
      </c>
      <c r="H4428" s="63">
        <v>45990</v>
      </c>
      <c r="I4428" t="s">
        <v>364</v>
      </c>
      <c r="J4428" t="str">
        <f>_xlfn.XLOOKUP(I4428,AS:AS,AU:AU)</f>
        <v>DMC</v>
      </c>
      <c r="K4428" t="s">
        <v>33</v>
      </c>
      <c r="L4428">
        <v>5617</v>
      </c>
      <c r="M4428">
        <f>L4428*_xlfn.XLOOKUP(K4428,AM:AM,AN:AN)</f>
        <v>4830.62</v>
      </c>
      <c r="N4428">
        <f>L4428*_xlfn.XLOOKUP(K4428,AM:AM,AO:AO)</f>
        <v>5617</v>
      </c>
      <c r="O4428">
        <v>563</v>
      </c>
      <c r="P4428">
        <f>O4428*_xlfn.XLOOKUP(K4428,AM:AM,AN:AN)</f>
        <v>484.18</v>
      </c>
      <c r="Q4428">
        <f>O4428*_xlfn.XLOOKUP(K4428,AM:AM,AO:AO)</f>
        <v>563</v>
      </c>
      <c r="R4428" t="str">
        <f>_xlfn.XLOOKUP(E4428,AF:AF,AG:AG)</f>
        <v>Holycow Holidays</v>
      </c>
      <c r="S4428" t="str">
        <f>_xlfn.XLOOKUP(E4428,AF:AF,AI:AI)</f>
        <v>India</v>
      </c>
      <c r="T4428">
        <f>WEEKNUM(G4428)</f>
        <v>46</v>
      </c>
      <c r="U4428">
        <f>YEAR(G4428)</f>
        <v>2025</v>
      </c>
      <c r="V4428" s="117">
        <f>IFERROR(Q4428/N4428,"0")</f>
        <v>0.10023144027060708</v>
      </c>
    </row>
    <row r="4429" spans="1:22">
      <c r="A4429" t="str">
        <f>_xlfn.XLOOKUP(D4429,BN:BN,BO:BO)</f>
        <v>México</v>
      </c>
      <c r="B4429" t="s">
        <v>25</v>
      </c>
      <c r="C4429">
        <v>727</v>
      </c>
      <c r="D4429" t="str">
        <f>_xlfn.XLOOKUP(C4429,BH:BH,BI:BI)</f>
        <v>MinervaH</v>
      </c>
      <c r="E4429">
        <v>27301</v>
      </c>
      <c r="F4429" t="s">
        <v>4748</v>
      </c>
      <c r="G4429" s="63">
        <v>45975</v>
      </c>
      <c r="H4429" s="63">
        <v>45991</v>
      </c>
      <c r="I4429" t="s">
        <v>366</v>
      </c>
      <c r="J4429" t="str">
        <f>_xlfn.XLOOKUP(I4429,AS:AS,AU:AU)</f>
        <v>Vuelos</v>
      </c>
      <c r="K4429" t="s">
        <v>33</v>
      </c>
      <c r="L4429">
        <v>14</v>
      </c>
      <c r="M4429">
        <f>L4429*_xlfn.XLOOKUP(K4429,AM:AM,AN:AN)</f>
        <v>12.04</v>
      </c>
      <c r="N4429">
        <f>L4429*_xlfn.XLOOKUP(K4429,AM:AM,AO:AO)</f>
        <v>14</v>
      </c>
      <c r="O4429">
        <v>0</v>
      </c>
      <c r="P4429">
        <f>O4429*_xlfn.XLOOKUP(K4429,AM:AM,AN:AN)</f>
        <v>0</v>
      </c>
      <c r="Q4429">
        <f>O4429*_xlfn.XLOOKUP(K4429,AM:AM,AO:AO)</f>
        <v>0</v>
      </c>
      <c r="R4429" t="str">
        <f>_xlfn.XLOOKUP(E4429,AF:AF,AG:AG)</f>
        <v>TURISMO EX MAR, S.A. DE C.V.</v>
      </c>
      <c r="S4429" t="str">
        <f>_xlfn.XLOOKUP(E4429,AF:AF,AI:AI)</f>
        <v>Mexico</v>
      </c>
      <c r="T4429">
        <f>WEEKNUM(G4429)</f>
        <v>46</v>
      </c>
      <c r="U4429">
        <f>YEAR(G4429)</f>
        <v>2025</v>
      </c>
      <c r="V4429" s="117">
        <f>IFERROR(Q4429/N4429,"0")</f>
        <v>0</v>
      </c>
    </row>
    <row r="4430" spans="1:22">
      <c r="A4430" t="str">
        <f>_xlfn.XLOOKUP(D4430,BN:BN,BO:BO)</f>
        <v>México</v>
      </c>
      <c r="B4430" t="s">
        <v>25</v>
      </c>
      <c r="C4430">
        <v>727</v>
      </c>
      <c r="D4430" t="str">
        <f>_xlfn.XLOOKUP(C4430,BH:BH,BI:BI)</f>
        <v>MinervaH</v>
      </c>
      <c r="E4430">
        <v>0</v>
      </c>
      <c r="F4430" t="s">
        <v>3196</v>
      </c>
      <c r="G4430" s="63">
        <v>45975</v>
      </c>
      <c r="H4430" s="63">
        <v>45991</v>
      </c>
      <c r="I4430" t="s">
        <v>396</v>
      </c>
      <c r="J4430" t="str">
        <f>_xlfn.XLOOKUP(I4430,AS:AS,AU:AU)</f>
        <v>Honorarios</v>
      </c>
      <c r="K4430" t="s">
        <v>33</v>
      </c>
      <c r="L4430">
        <v>40</v>
      </c>
      <c r="M4430">
        <f>L4430*_xlfn.XLOOKUP(K4430,AM:AM,AN:AN)</f>
        <v>34.4</v>
      </c>
      <c r="N4430">
        <f>L4430*_xlfn.XLOOKUP(K4430,AM:AM,AO:AO)</f>
        <v>40</v>
      </c>
      <c r="O4430">
        <v>40</v>
      </c>
      <c r="P4430">
        <f>O4430*_xlfn.XLOOKUP(K4430,AM:AM,AN:AN)</f>
        <v>34.4</v>
      </c>
      <c r="Q4430">
        <f>O4430*_xlfn.XLOOKUP(K4430,AM:AM,AO:AO)</f>
        <v>40</v>
      </c>
      <c r="R4430" t="str">
        <f>_xlfn.XLOOKUP(E4430,AF:AF,AG:AG)</f>
        <v>FEES</v>
      </c>
      <c r="S4430">
        <f>_xlfn.XLOOKUP(E4430,AF:AF,AI:AI)</f>
        <v>0</v>
      </c>
      <c r="T4430">
        <f>WEEKNUM(G4430)</f>
        <v>46</v>
      </c>
      <c r="U4430">
        <f>YEAR(G4430)</f>
        <v>2025</v>
      </c>
      <c r="V4430" s="117">
        <f>IFERROR(Q4430/N4430,"0")</f>
        <v>1</v>
      </c>
    </row>
    <row r="4431" spans="1:22">
      <c r="A4431" t="str">
        <f>_xlfn.XLOOKUP(D4431,BN:BN,BO:BO)</f>
        <v>México</v>
      </c>
      <c r="B4431" t="s">
        <v>25</v>
      </c>
      <c r="C4431">
        <v>727</v>
      </c>
      <c r="D4431" t="str">
        <f>_xlfn.XLOOKUP(C4431,BH:BH,BI:BI)</f>
        <v>MinervaH</v>
      </c>
      <c r="E4431">
        <v>0</v>
      </c>
      <c r="F4431" t="s">
        <v>4749</v>
      </c>
      <c r="G4431" s="63">
        <v>45975</v>
      </c>
      <c r="H4431" s="63">
        <v>45991</v>
      </c>
      <c r="I4431" t="s">
        <v>396</v>
      </c>
      <c r="J4431" t="str">
        <f>_xlfn.XLOOKUP(I4431,AS:AS,AU:AU)</f>
        <v>Honorarios</v>
      </c>
      <c r="K4431" t="s">
        <v>33</v>
      </c>
      <c r="L4431">
        <v>449.95</v>
      </c>
      <c r="M4431">
        <f>L4431*_xlfn.XLOOKUP(K4431,AM:AM,AN:AN)</f>
        <v>386.95699999999999</v>
      </c>
      <c r="N4431">
        <f>L4431*_xlfn.XLOOKUP(K4431,AM:AM,AO:AO)</f>
        <v>449.95</v>
      </c>
      <c r="O4431">
        <v>449.95</v>
      </c>
      <c r="P4431">
        <f>O4431*_xlfn.XLOOKUP(K4431,AM:AM,AN:AN)</f>
        <v>386.95699999999999</v>
      </c>
      <c r="Q4431">
        <f>O4431*_xlfn.XLOOKUP(K4431,AM:AM,AO:AO)</f>
        <v>449.95</v>
      </c>
      <c r="R4431" t="str">
        <f>_xlfn.XLOOKUP(E4431,AF:AF,AG:AG)</f>
        <v>FEES</v>
      </c>
      <c r="S4431">
        <f>_xlfn.XLOOKUP(E4431,AF:AF,AI:AI)</f>
        <v>0</v>
      </c>
      <c r="T4431">
        <f>WEEKNUM(G4431)</f>
        <v>46</v>
      </c>
      <c r="U4431">
        <f>YEAR(G4431)</f>
        <v>2025</v>
      </c>
      <c r="V4431" s="117">
        <f>IFERROR(Q4431/N4431,"0")</f>
        <v>1</v>
      </c>
    </row>
    <row r="4432" spans="1:22">
      <c r="A4432" t="str">
        <f>_xlfn.XLOOKUP(D4432,BN:BN,BO:BO)</f>
        <v>México</v>
      </c>
      <c r="B4432" t="s">
        <v>25</v>
      </c>
      <c r="C4432">
        <v>727</v>
      </c>
      <c r="D4432" t="str">
        <f>_xlfn.XLOOKUP(C4432,BH:BH,BI:BI)</f>
        <v>MinervaH</v>
      </c>
      <c r="E4432">
        <v>27721</v>
      </c>
      <c r="F4432" t="s">
        <v>4750</v>
      </c>
      <c r="G4432" s="63">
        <v>45975</v>
      </c>
      <c r="H4432" s="63">
        <v>45991</v>
      </c>
      <c r="I4432" t="s">
        <v>366</v>
      </c>
      <c r="J4432" t="str">
        <f>_xlfn.XLOOKUP(I4432,AS:AS,AU:AU)</f>
        <v>Vuelos</v>
      </c>
      <c r="K4432" t="s">
        <v>33</v>
      </c>
      <c r="L4432">
        <v>0</v>
      </c>
      <c r="M4432">
        <f>L4432*_xlfn.XLOOKUP(K4432,AM:AM,AN:AN)</f>
        <v>0</v>
      </c>
      <c r="N4432">
        <f>L4432*_xlfn.XLOOKUP(K4432,AM:AM,AO:AO)</f>
        <v>0</v>
      </c>
      <c r="O4432">
        <v>0</v>
      </c>
      <c r="P4432">
        <f>O4432*_xlfn.XLOOKUP(K4432,AM:AM,AN:AN)</f>
        <v>0</v>
      </c>
      <c r="Q4432">
        <f>O4432*_xlfn.XLOOKUP(K4432,AM:AM,AO:AO)</f>
        <v>0</v>
      </c>
      <c r="R4432" t="str">
        <f>_xlfn.XLOOKUP(E4432,AF:AF,AG:AG)</f>
        <v>TURISMO EXMAR</v>
      </c>
      <c r="S4432" t="str">
        <f>_xlfn.XLOOKUP(E4432,AF:AF,AI:AI)</f>
        <v>Mexico</v>
      </c>
      <c r="T4432">
        <f>WEEKNUM(G4432)</f>
        <v>46</v>
      </c>
      <c r="U4432">
        <f>YEAR(G4432)</f>
        <v>2025</v>
      </c>
      <c r="V4432" s="117" t="str">
        <f>IFERROR(Q4432/N4432,"0")</f>
        <v>0</v>
      </c>
    </row>
    <row r="4433" spans="1:22">
      <c r="A4433" t="str">
        <f>_xlfn.XLOOKUP(D4433,BN:BN,BO:BO)</f>
        <v>México</v>
      </c>
      <c r="B4433" t="s">
        <v>25</v>
      </c>
      <c r="C4433">
        <v>727</v>
      </c>
      <c r="D4433" t="str">
        <f>_xlfn.XLOOKUP(C4433,BH:BH,BI:BI)</f>
        <v>MinervaH</v>
      </c>
      <c r="E4433">
        <v>27301</v>
      </c>
      <c r="F4433" t="s">
        <v>2820</v>
      </c>
      <c r="G4433" s="63">
        <v>45975</v>
      </c>
      <c r="H4433" s="63">
        <v>45991</v>
      </c>
      <c r="I4433" t="s">
        <v>366</v>
      </c>
      <c r="J4433" t="str">
        <f>_xlfn.XLOOKUP(I4433,AS:AS,AU:AU)</f>
        <v>Vuelos</v>
      </c>
      <c r="K4433" t="s">
        <v>33</v>
      </c>
      <c r="L4433">
        <v>350</v>
      </c>
      <c r="M4433">
        <f>L4433*_xlfn.XLOOKUP(K4433,AM:AM,AN:AN)</f>
        <v>301</v>
      </c>
      <c r="N4433">
        <f>L4433*_xlfn.XLOOKUP(K4433,AM:AM,AO:AO)</f>
        <v>350</v>
      </c>
      <c r="O4433">
        <v>0</v>
      </c>
      <c r="P4433">
        <f>O4433*_xlfn.XLOOKUP(K4433,AM:AM,AN:AN)</f>
        <v>0</v>
      </c>
      <c r="Q4433">
        <f>O4433*_xlfn.XLOOKUP(K4433,AM:AM,AO:AO)</f>
        <v>0</v>
      </c>
      <c r="R4433" t="str">
        <f>_xlfn.XLOOKUP(E4433,AF:AF,AG:AG)</f>
        <v>TURISMO EX MAR, S.A. DE C.V.</v>
      </c>
      <c r="S4433" t="str">
        <f>_xlfn.XLOOKUP(E4433,AF:AF,AI:AI)</f>
        <v>Mexico</v>
      </c>
      <c r="T4433">
        <f>WEEKNUM(G4433)</f>
        <v>46</v>
      </c>
      <c r="U4433">
        <f>YEAR(G4433)</f>
        <v>2025</v>
      </c>
      <c r="V4433" s="117">
        <f>IFERROR(Q4433/N4433,"0")</f>
        <v>0</v>
      </c>
    </row>
    <row r="4434" spans="1:22">
      <c r="A4434" t="str">
        <f>_xlfn.XLOOKUP(D4434,BN:BN,BO:BO)</f>
        <v>México</v>
      </c>
      <c r="B4434" t="s">
        <v>25</v>
      </c>
      <c r="C4434">
        <v>727</v>
      </c>
      <c r="D4434" t="str">
        <f>_xlfn.XLOOKUP(C4434,BH:BH,BI:BI)</f>
        <v>MinervaH</v>
      </c>
      <c r="E4434">
        <v>33492</v>
      </c>
      <c r="F4434" t="s">
        <v>4751</v>
      </c>
      <c r="G4434" s="63">
        <v>45990</v>
      </c>
      <c r="H4434" s="63">
        <v>45991</v>
      </c>
      <c r="I4434" t="s">
        <v>376</v>
      </c>
      <c r="J4434" t="str">
        <f>_xlfn.XLOOKUP(I4434,AS:AS,AU:AU)</f>
        <v>Hotel</v>
      </c>
      <c r="K4434" t="s">
        <v>33</v>
      </c>
      <c r="L4434">
        <v>1197</v>
      </c>
      <c r="M4434">
        <f>L4434*_xlfn.XLOOKUP(K4434,AM:AM,AN:AN)</f>
        <v>1029.42</v>
      </c>
      <c r="N4434">
        <f>L4434*_xlfn.XLOOKUP(K4434,AM:AM,AO:AO)</f>
        <v>1197</v>
      </c>
      <c r="O4434">
        <v>0</v>
      </c>
      <c r="P4434">
        <f>O4434*_xlfn.XLOOKUP(K4434,AM:AM,AN:AN)</f>
        <v>0</v>
      </c>
      <c r="Q4434">
        <f>O4434*_xlfn.XLOOKUP(K4434,AM:AM,AO:AO)</f>
        <v>0</v>
      </c>
      <c r="R4434" t="str">
        <f>_xlfn.XLOOKUP(E4434,AF:AF,AG:AG)</f>
        <v>FOUR SEASONS HOTEL ISTANBUL AT THE BOSPHORUS</v>
      </c>
      <c r="S4434" t="str">
        <f>_xlfn.XLOOKUP(E4434,AF:AF,AI:AI)</f>
        <v>Turkey</v>
      </c>
      <c r="T4434">
        <f>WEEKNUM(G4434)</f>
        <v>48</v>
      </c>
      <c r="U4434">
        <f>YEAR(G4434)</f>
        <v>2025</v>
      </c>
      <c r="V4434" s="117">
        <f>IFERROR(Q4434/N4434,"0")</f>
        <v>0</v>
      </c>
    </row>
    <row r="4435" spans="1:22">
      <c r="A4435" t="str">
        <f>_xlfn.XLOOKUP(D4435,BN:BN,BO:BO)</f>
        <v>México</v>
      </c>
      <c r="B4435" t="s">
        <v>25</v>
      </c>
      <c r="C4435">
        <v>727</v>
      </c>
      <c r="D4435" t="str">
        <f>_xlfn.XLOOKUP(C4435,BH:BH,BI:BI)</f>
        <v>MinervaH</v>
      </c>
      <c r="E4435">
        <v>33492</v>
      </c>
      <c r="F4435" t="s">
        <v>4752</v>
      </c>
      <c r="G4435" s="63">
        <v>45990</v>
      </c>
      <c r="H4435" s="63">
        <v>45991</v>
      </c>
      <c r="I4435" t="s">
        <v>376</v>
      </c>
      <c r="J4435" t="str">
        <f>_xlfn.XLOOKUP(I4435,AS:AS,AU:AU)</f>
        <v>Hotel</v>
      </c>
      <c r="K4435" t="s">
        <v>33</v>
      </c>
      <c r="L4435">
        <v>1197</v>
      </c>
      <c r="M4435">
        <f>L4435*_xlfn.XLOOKUP(K4435,AM:AM,AN:AN)</f>
        <v>1029.42</v>
      </c>
      <c r="N4435">
        <f>L4435*_xlfn.XLOOKUP(K4435,AM:AM,AO:AO)</f>
        <v>1197</v>
      </c>
      <c r="O4435">
        <v>0</v>
      </c>
      <c r="P4435">
        <f>O4435*_xlfn.XLOOKUP(K4435,AM:AM,AN:AN)</f>
        <v>0</v>
      </c>
      <c r="Q4435">
        <f>O4435*_xlfn.XLOOKUP(K4435,AM:AM,AO:AO)</f>
        <v>0</v>
      </c>
      <c r="R4435" t="str">
        <f>_xlfn.XLOOKUP(E4435,AF:AF,AG:AG)</f>
        <v>FOUR SEASONS HOTEL ISTANBUL AT THE BOSPHORUS</v>
      </c>
      <c r="S4435" t="str">
        <f>_xlfn.XLOOKUP(E4435,AF:AF,AI:AI)</f>
        <v>Turkey</v>
      </c>
      <c r="T4435">
        <f>WEEKNUM(G4435)</f>
        <v>48</v>
      </c>
      <c r="U4435">
        <f>YEAR(G4435)</f>
        <v>2025</v>
      </c>
      <c r="V4435" s="117">
        <f>IFERROR(Q4435/N4435,"0")</f>
        <v>0</v>
      </c>
    </row>
    <row r="4436" spans="1:22">
      <c r="A4436" t="str">
        <f>_xlfn.XLOOKUP(D4436,BN:BN,BO:BO)</f>
        <v>México</v>
      </c>
      <c r="B4436" t="s">
        <v>25</v>
      </c>
      <c r="C4436">
        <v>727</v>
      </c>
      <c r="D4436" t="str">
        <f>_xlfn.XLOOKUP(C4436,BH:BH,BI:BI)</f>
        <v>MinervaH</v>
      </c>
      <c r="E4436">
        <v>25348</v>
      </c>
      <c r="F4436" t="s">
        <v>4753</v>
      </c>
      <c r="G4436" s="63">
        <v>45990</v>
      </c>
      <c r="H4436" s="63">
        <v>45991</v>
      </c>
      <c r="I4436" t="s">
        <v>444</v>
      </c>
      <c r="J4436" t="str">
        <f>_xlfn.XLOOKUP(I4436,AS:AS,AU:AU)</f>
        <v>DMC</v>
      </c>
      <c r="K4436" t="s">
        <v>33</v>
      </c>
      <c r="L4436">
        <v>690</v>
      </c>
      <c r="M4436">
        <f>L4436*_xlfn.XLOOKUP(K4436,AM:AM,AN:AN)</f>
        <v>593.4</v>
      </c>
      <c r="N4436">
        <f>L4436*_xlfn.XLOOKUP(K4436,AM:AM,AO:AO)</f>
        <v>690</v>
      </c>
      <c r="O4436">
        <v>139</v>
      </c>
      <c r="P4436">
        <f>O4436*_xlfn.XLOOKUP(K4436,AM:AM,AN:AN)</f>
        <v>119.53999999999999</v>
      </c>
      <c r="Q4436">
        <f>O4436*_xlfn.XLOOKUP(K4436,AM:AM,AO:AO)</f>
        <v>139</v>
      </c>
      <c r="R4436" t="str">
        <f>_xlfn.XLOOKUP(E4436,AF:AF,AG:AG)</f>
        <v>ARABIAN LUX</v>
      </c>
      <c r="S4436" t="str">
        <f>_xlfn.XLOOKUP(E4436,AF:AF,AI:AI)</f>
        <v>United Arab Emirates</v>
      </c>
      <c r="T4436">
        <f>WEEKNUM(G4436)</f>
        <v>48</v>
      </c>
      <c r="U4436">
        <f>YEAR(G4436)</f>
        <v>2025</v>
      </c>
      <c r="V4436" s="117">
        <f>IFERROR(Q4436/N4436,"0")</f>
        <v>0.20144927536231885</v>
      </c>
    </row>
    <row r="4437" spans="1:22">
      <c r="A4437" t="str">
        <f>_xlfn.XLOOKUP(D4437,BN:BN,BO:BO)</f>
        <v>México</v>
      </c>
      <c r="B4437" t="s">
        <v>25</v>
      </c>
      <c r="C4437">
        <v>728</v>
      </c>
      <c r="D4437" t="str">
        <f>_xlfn.XLOOKUP(C4437,BH:BH,BI:BI)</f>
        <v>VeronicaN</v>
      </c>
      <c r="E4437">
        <v>31083</v>
      </c>
      <c r="F4437" t="s">
        <v>2028</v>
      </c>
      <c r="G4437" s="63">
        <v>45914</v>
      </c>
      <c r="H4437" s="63">
        <v>45916</v>
      </c>
      <c r="I4437" t="s">
        <v>376</v>
      </c>
      <c r="J4437" t="str">
        <f>_xlfn.XLOOKUP(I4437,AS:AS,AU:AU)</f>
        <v>Hotel</v>
      </c>
      <c r="K4437" t="s">
        <v>33</v>
      </c>
      <c r="L4437">
        <v>2025</v>
      </c>
      <c r="M4437">
        <f>L4437*_xlfn.XLOOKUP(K4437,AM:AM,AN:AN)</f>
        <v>1741.5</v>
      </c>
      <c r="N4437">
        <f>L4437*_xlfn.XLOOKUP(K4437,AM:AM,AO:AO)</f>
        <v>2025</v>
      </c>
      <c r="O4437">
        <v>166</v>
      </c>
      <c r="P4437">
        <f>O4437*_xlfn.XLOOKUP(K4437,AM:AM,AN:AN)</f>
        <v>142.76</v>
      </c>
      <c r="Q4437">
        <f>O4437*_xlfn.XLOOKUP(K4437,AM:AM,AO:AO)</f>
        <v>166</v>
      </c>
      <c r="R4437" t="str">
        <f>_xlfn.XLOOKUP(E4437,AF:AF,AG:AG)</f>
        <v>BAIRRO ALTO HOTEL</v>
      </c>
      <c r="S4437" t="str">
        <f>_xlfn.XLOOKUP(E4437,AF:AF,AI:AI)</f>
        <v>Portugal</v>
      </c>
      <c r="T4437">
        <f>WEEKNUM(G4437)</f>
        <v>38</v>
      </c>
      <c r="U4437">
        <f>YEAR(G4437)</f>
        <v>2025</v>
      </c>
      <c r="V4437" s="117">
        <f>IFERROR(Q4437/N4437,"0")</f>
        <v>8.1975308641975303E-2</v>
      </c>
    </row>
    <row r="4438" spans="1:22">
      <c r="A4438" t="str">
        <f>_xlfn.XLOOKUP(D4438,BN:BN,BO:BO)</f>
        <v>México</v>
      </c>
      <c r="B4438" t="s">
        <v>25</v>
      </c>
      <c r="C4438">
        <v>728</v>
      </c>
      <c r="D4438" t="str">
        <f>_xlfn.XLOOKUP(C4438,BH:BH,BI:BI)</f>
        <v>VeronicaN</v>
      </c>
      <c r="E4438">
        <v>31083</v>
      </c>
      <c r="F4438" t="s">
        <v>2028</v>
      </c>
      <c r="G4438" s="63">
        <v>45914</v>
      </c>
      <c r="H4438" s="63">
        <v>45916</v>
      </c>
      <c r="I4438" t="s">
        <v>376</v>
      </c>
      <c r="J4438" t="str">
        <f>_xlfn.XLOOKUP(I4438,AS:AS,AU:AU)</f>
        <v>Hotel</v>
      </c>
      <c r="K4438" t="s">
        <v>33</v>
      </c>
      <c r="L4438">
        <v>2025</v>
      </c>
      <c r="M4438">
        <f>L4438*_xlfn.XLOOKUP(K4438,AM:AM,AN:AN)</f>
        <v>1741.5</v>
      </c>
      <c r="N4438">
        <f>L4438*_xlfn.XLOOKUP(K4438,AM:AM,AO:AO)</f>
        <v>2025</v>
      </c>
      <c r="O4438">
        <v>166</v>
      </c>
      <c r="P4438">
        <f>O4438*_xlfn.XLOOKUP(K4438,AM:AM,AN:AN)</f>
        <v>142.76</v>
      </c>
      <c r="Q4438">
        <f>O4438*_xlfn.XLOOKUP(K4438,AM:AM,AO:AO)</f>
        <v>166</v>
      </c>
      <c r="R4438" t="str">
        <f>_xlfn.XLOOKUP(E4438,AF:AF,AG:AG)</f>
        <v>BAIRRO ALTO HOTEL</v>
      </c>
      <c r="S4438" t="str">
        <f>_xlfn.XLOOKUP(E4438,AF:AF,AI:AI)</f>
        <v>Portugal</v>
      </c>
      <c r="T4438">
        <f>WEEKNUM(G4438)</f>
        <v>38</v>
      </c>
      <c r="U4438">
        <f>YEAR(G4438)</f>
        <v>2025</v>
      </c>
      <c r="V4438" s="117">
        <f>IFERROR(Q4438/N4438,"0")</f>
        <v>8.1975308641975303E-2</v>
      </c>
    </row>
    <row r="4439" spans="1:22">
      <c r="A4439" t="str">
        <f>_xlfn.XLOOKUP(D4439,BN:BN,BO:BO)</f>
        <v>México</v>
      </c>
      <c r="B4439" t="s">
        <v>25</v>
      </c>
      <c r="C4439">
        <v>728</v>
      </c>
      <c r="D4439" t="str">
        <f>_xlfn.XLOOKUP(C4439,BH:BH,BI:BI)</f>
        <v>VeronicaN</v>
      </c>
      <c r="E4439">
        <v>31083</v>
      </c>
      <c r="F4439" t="s">
        <v>2028</v>
      </c>
      <c r="G4439" s="63">
        <v>45914</v>
      </c>
      <c r="H4439" s="63">
        <v>45916</v>
      </c>
      <c r="I4439" t="s">
        <v>376</v>
      </c>
      <c r="J4439" t="str">
        <f>_xlfn.XLOOKUP(I4439,AS:AS,AU:AU)</f>
        <v>Hotel</v>
      </c>
      <c r="K4439" t="s">
        <v>33</v>
      </c>
      <c r="L4439">
        <v>2025</v>
      </c>
      <c r="M4439">
        <f>L4439*_xlfn.XLOOKUP(K4439,AM:AM,AN:AN)</f>
        <v>1741.5</v>
      </c>
      <c r="N4439">
        <f>L4439*_xlfn.XLOOKUP(K4439,AM:AM,AO:AO)</f>
        <v>2025</v>
      </c>
      <c r="O4439">
        <v>166</v>
      </c>
      <c r="P4439">
        <f>O4439*_xlfn.XLOOKUP(K4439,AM:AM,AN:AN)</f>
        <v>142.76</v>
      </c>
      <c r="Q4439">
        <f>O4439*_xlfn.XLOOKUP(K4439,AM:AM,AO:AO)</f>
        <v>166</v>
      </c>
      <c r="R4439" t="str">
        <f>_xlfn.XLOOKUP(E4439,AF:AF,AG:AG)</f>
        <v>BAIRRO ALTO HOTEL</v>
      </c>
      <c r="S4439" t="str">
        <f>_xlfn.XLOOKUP(E4439,AF:AF,AI:AI)</f>
        <v>Portugal</v>
      </c>
      <c r="T4439">
        <f>WEEKNUM(G4439)</f>
        <v>38</v>
      </c>
      <c r="U4439">
        <f>YEAR(G4439)</f>
        <v>2025</v>
      </c>
      <c r="V4439" s="117">
        <f>IFERROR(Q4439/N4439,"0")</f>
        <v>8.1975308641975303E-2</v>
      </c>
    </row>
    <row r="4440" spans="1:22">
      <c r="A4440" t="str">
        <f>_xlfn.XLOOKUP(D4440,BN:BN,BO:BO)</f>
        <v>México</v>
      </c>
      <c r="B4440" t="s">
        <v>25</v>
      </c>
      <c r="C4440">
        <v>729</v>
      </c>
      <c r="D4440" t="str">
        <f>_xlfn.XLOOKUP(C4440,BH:BH,BI:BI)</f>
        <v>VeronicaN</v>
      </c>
      <c r="E4440">
        <v>31084</v>
      </c>
      <c r="F4440" t="s">
        <v>4754</v>
      </c>
      <c r="G4440" s="63">
        <v>45857</v>
      </c>
      <c r="H4440" s="63">
        <v>45866</v>
      </c>
      <c r="I4440" t="s">
        <v>376</v>
      </c>
      <c r="J4440" t="str">
        <f>_xlfn.XLOOKUP(I4440,AS:AS,AU:AU)</f>
        <v>Hotel</v>
      </c>
      <c r="K4440" t="s">
        <v>33</v>
      </c>
      <c r="L4440">
        <v>4386</v>
      </c>
      <c r="M4440">
        <f>L4440*_xlfn.XLOOKUP(K4440,AM:AM,AN:AN)</f>
        <v>3771.96</v>
      </c>
      <c r="N4440">
        <f>L4440*_xlfn.XLOOKUP(K4440,AM:AM,AO:AO)</f>
        <v>4386</v>
      </c>
      <c r="O4440">
        <v>438.6</v>
      </c>
      <c r="P4440">
        <f>O4440*_xlfn.XLOOKUP(K4440,AM:AM,AN:AN)</f>
        <v>377.19600000000003</v>
      </c>
      <c r="Q4440">
        <f>O4440*_xlfn.XLOOKUP(K4440,AM:AM,AO:AO)</f>
        <v>438.6</v>
      </c>
      <c r="R4440" t="str">
        <f>_xlfn.XLOOKUP(E4440,AF:AF,AG:AG)</f>
        <v>HYATT UNION SQUARE NEW YORK</v>
      </c>
      <c r="S4440" t="str">
        <f>_xlfn.XLOOKUP(E4440,AF:AF,AI:AI)</f>
        <v>United States</v>
      </c>
      <c r="T4440">
        <f>WEEKNUM(G4440)</f>
        <v>29</v>
      </c>
      <c r="U4440">
        <f>YEAR(G4440)</f>
        <v>2025</v>
      </c>
      <c r="V4440" s="117">
        <f>IFERROR(Q4440/N4440,"0")</f>
        <v>0.1</v>
      </c>
    </row>
    <row r="4441" spans="1:22">
      <c r="A4441" t="str">
        <f>_xlfn.XLOOKUP(D4441,BN:BN,BO:BO)</f>
        <v>México</v>
      </c>
      <c r="B4441" t="s">
        <v>25</v>
      </c>
      <c r="C4441">
        <v>729</v>
      </c>
      <c r="D4441" t="str">
        <f>_xlfn.XLOOKUP(C4441,BH:BH,BI:BI)</f>
        <v>VeronicaN</v>
      </c>
      <c r="E4441">
        <v>31084</v>
      </c>
      <c r="F4441" t="s">
        <v>4754</v>
      </c>
      <c r="G4441" s="63">
        <v>45868</v>
      </c>
      <c r="H4441" s="63">
        <v>45888</v>
      </c>
      <c r="I4441" t="s">
        <v>376</v>
      </c>
      <c r="J4441" t="str">
        <f>_xlfn.XLOOKUP(I4441,AS:AS,AU:AU)</f>
        <v>Hotel</v>
      </c>
      <c r="K4441" t="s">
        <v>33</v>
      </c>
      <c r="L4441">
        <v>9065</v>
      </c>
      <c r="M4441">
        <f>L4441*_xlfn.XLOOKUP(K4441,AM:AM,AN:AN)</f>
        <v>7795.9</v>
      </c>
      <c r="N4441">
        <f>L4441*_xlfn.XLOOKUP(K4441,AM:AM,AO:AO)</f>
        <v>9065</v>
      </c>
      <c r="O4441">
        <v>906.5</v>
      </c>
      <c r="P4441">
        <f>O4441*_xlfn.XLOOKUP(K4441,AM:AM,AN:AN)</f>
        <v>779.59</v>
      </c>
      <c r="Q4441">
        <f>O4441*_xlfn.XLOOKUP(K4441,AM:AM,AO:AO)</f>
        <v>906.5</v>
      </c>
      <c r="R4441" t="str">
        <f>_xlfn.XLOOKUP(E4441,AF:AF,AG:AG)</f>
        <v>HYATT UNION SQUARE NEW YORK</v>
      </c>
      <c r="S4441" t="str">
        <f>_xlfn.XLOOKUP(E4441,AF:AF,AI:AI)</f>
        <v>United States</v>
      </c>
      <c r="T4441">
        <f>WEEKNUM(G4441)</f>
        <v>31</v>
      </c>
      <c r="U4441">
        <f>YEAR(G4441)</f>
        <v>2025</v>
      </c>
      <c r="V4441" s="117">
        <f>IFERROR(Q4441/N4441,"0")</f>
        <v>0.1</v>
      </c>
    </row>
    <row r="4442" spans="1:22">
      <c r="A4442" t="str">
        <f>_xlfn.XLOOKUP(D4442,BN:BN,BO:BO)</f>
        <v>México</v>
      </c>
      <c r="B4442" t="s">
        <v>25</v>
      </c>
      <c r="C4442">
        <v>729</v>
      </c>
      <c r="D4442" t="str">
        <f>_xlfn.XLOOKUP(C4442,BH:BH,BI:BI)</f>
        <v>VeronicaN</v>
      </c>
      <c r="E4442">
        <v>31084</v>
      </c>
      <c r="F4442" t="s">
        <v>4754</v>
      </c>
      <c r="G4442" s="63">
        <v>45867</v>
      </c>
      <c r="H4442" s="63">
        <v>45872</v>
      </c>
      <c r="I4442" t="s">
        <v>376</v>
      </c>
      <c r="J4442" t="str">
        <f>_xlfn.XLOOKUP(I4442,AS:AS,AU:AU)</f>
        <v>Hotel</v>
      </c>
      <c r="K4442" t="s">
        <v>33</v>
      </c>
      <c r="L4442">
        <v>4061</v>
      </c>
      <c r="M4442">
        <f>L4442*_xlfn.XLOOKUP(K4442,AM:AM,AN:AN)</f>
        <v>3492.46</v>
      </c>
      <c r="N4442">
        <f>L4442*_xlfn.XLOOKUP(K4442,AM:AM,AO:AO)</f>
        <v>4061</v>
      </c>
      <c r="O4442">
        <v>406.1</v>
      </c>
      <c r="P4442">
        <f>O4442*_xlfn.XLOOKUP(K4442,AM:AM,AN:AN)</f>
        <v>349.24600000000004</v>
      </c>
      <c r="Q4442">
        <f>O4442*_xlfn.XLOOKUP(K4442,AM:AM,AO:AO)</f>
        <v>406.1</v>
      </c>
      <c r="R4442" t="str">
        <f>_xlfn.XLOOKUP(E4442,AF:AF,AG:AG)</f>
        <v>HYATT UNION SQUARE NEW YORK</v>
      </c>
      <c r="S4442" t="str">
        <f>_xlfn.XLOOKUP(E4442,AF:AF,AI:AI)</f>
        <v>United States</v>
      </c>
      <c r="T4442">
        <f>WEEKNUM(G4442)</f>
        <v>31</v>
      </c>
      <c r="U4442">
        <f>YEAR(G4442)</f>
        <v>2025</v>
      </c>
      <c r="V4442" s="117">
        <f>IFERROR(Q4442/N4442,"0")</f>
        <v>0.1</v>
      </c>
    </row>
    <row r="4443" spans="1:22">
      <c r="A4443" t="str">
        <f>_xlfn.XLOOKUP(D4443,BN:BN,BO:BO)</f>
        <v>México</v>
      </c>
      <c r="B4443" t="s">
        <v>25</v>
      </c>
      <c r="C4443">
        <v>730</v>
      </c>
      <c r="D4443" t="str">
        <f>_xlfn.XLOOKUP(C4443,BH:BH,BI:BI)</f>
        <v>MariaM</v>
      </c>
      <c r="E4443">
        <v>28231</v>
      </c>
      <c r="F4443" t="s">
        <v>4755</v>
      </c>
      <c r="G4443" s="63">
        <v>45861</v>
      </c>
      <c r="H4443" s="63">
        <v>45862</v>
      </c>
      <c r="I4443" t="s">
        <v>376</v>
      </c>
      <c r="J4443" t="str">
        <f>_xlfn.XLOOKUP(I4443,AS:AS,AU:AU)</f>
        <v>Hotel</v>
      </c>
      <c r="K4443" t="s">
        <v>33</v>
      </c>
      <c r="L4443">
        <v>4850.6099999999997</v>
      </c>
      <c r="M4443">
        <f>L4443*_xlfn.XLOOKUP(K4443,AM:AM,AN:AN)</f>
        <v>4171.5245999999997</v>
      </c>
      <c r="N4443">
        <f>L4443*_xlfn.XLOOKUP(K4443,AM:AM,AO:AO)</f>
        <v>4850.6099999999997</v>
      </c>
      <c r="O4443">
        <v>507.6</v>
      </c>
      <c r="P4443">
        <f>O4443*_xlfn.XLOOKUP(K4443,AM:AM,AN:AN)</f>
        <v>436.536</v>
      </c>
      <c r="Q4443">
        <f>O4443*_xlfn.XLOOKUP(K4443,AM:AM,AO:AO)</f>
        <v>507.6</v>
      </c>
      <c r="R4443" t="str">
        <f>_xlfn.XLOOKUP(E4443,AF:AF,AG:AG)</f>
        <v>AMANGIRI</v>
      </c>
      <c r="S4443" t="str">
        <f>_xlfn.XLOOKUP(E4443,AF:AF,AI:AI)</f>
        <v>United States</v>
      </c>
      <c r="T4443">
        <f>WEEKNUM(G4443)</f>
        <v>30</v>
      </c>
      <c r="U4443">
        <f>YEAR(G4443)</f>
        <v>2025</v>
      </c>
      <c r="V4443" s="117">
        <f>IFERROR(Q4443/N4443,"0")</f>
        <v>0.10464663207307948</v>
      </c>
    </row>
    <row r="4444" spans="1:22">
      <c r="A4444" t="str">
        <f>_xlfn.XLOOKUP(D4444,BN:BN,BO:BO)</f>
        <v>México</v>
      </c>
      <c r="B4444" t="s">
        <v>25</v>
      </c>
      <c r="C4444">
        <v>730</v>
      </c>
      <c r="D4444" t="str">
        <f>_xlfn.XLOOKUP(C4444,BH:BH,BI:BI)</f>
        <v>MariaM</v>
      </c>
      <c r="E4444">
        <v>28231</v>
      </c>
      <c r="F4444" t="s">
        <v>4756</v>
      </c>
      <c r="G4444" s="63">
        <v>45861</v>
      </c>
      <c r="H4444" s="63">
        <v>45862</v>
      </c>
      <c r="I4444" t="s">
        <v>376</v>
      </c>
      <c r="J4444" t="str">
        <f>_xlfn.XLOOKUP(I4444,AS:AS,AU:AU)</f>
        <v>Hotel</v>
      </c>
      <c r="K4444" t="s">
        <v>33</v>
      </c>
      <c r="L4444">
        <v>4850.6099999999997</v>
      </c>
      <c r="M4444">
        <f>L4444*_xlfn.XLOOKUP(K4444,AM:AM,AN:AN)</f>
        <v>4171.5245999999997</v>
      </c>
      <c r="N4444">
        <f>L4444*_xlfn.XLOOKUP(K4444,AM:AM,AO:AO)</f>
        <v>4850.6099999999997</v>
      </c>
      <c r="O4444">
        <v>507.6</v>
      </c>
      <c r="P4444">
        <f>O4444*_xlfn.XLOOKUP(K4444,AM:AM,AN:AN)</f>
        <v>436.536</v>
      </c>
      <c r="Q4444">
        <f>O4444*_xlfn.XLOOKUP(K4444,AM:AM,AO:AO)</f>
        <v>507.6</v>
      </c>
      <c r="R4444" t="str">
        <f>_xlfn.XLOOKUP(E4444,AF:AF,AG:AG)</f>
        <v>AMANGIRI</v>
      </c>
      <c r="S4444" t="str">
        <f>_xlfn.XLOOKUP(E4444,AF:AF,AI:AI)</f>
        <v>United States</v>
      </c>
      <c r="T4444">
        <f>WEEKNUM(G4444)</f>
        <v>30</v>
      </c>
      <c r="U4444">
        <f>YEAR(G4444)</f>
        <v>2025</v>
      </c>
      <c r="V4444" s="117">
        <f>IFERROR(Q4444/N4444,"0")</f>
        <v>0.10464663207307948</v>
      </c>
    </row>
    <row r="4445" spans="1:22">
      <c r="A4445" t="str">
        <f>_xlfn.XLOOKUP(D4445,BN:BN,BO:BO)</f>
        <v>Madrid</v>
      </c>
      <c r="B4445" t="s">
        <v>25</v>
      </c>
      <c r="C4445">
        <v>731</v>
      </c>
      <c r="D4445" t="str">
        <f>_xlfn.XLOOKUP(C4445,BH:BH,BI:BI)</f>
        <v>PaulinaA</v>
      </c>
      <c r="E4445">
        <v>29394</v>
      </c>
      <c r="F4445" t="s">
        <v>4757</v>
      </c>
      <c r="G4445" s="63">
        <v>46022</v>
      </c>
      <c r="H4445" s="63">
        <v>46037</v>
      </c>
      <c r="I4445" t="s">
        <v>364</v>
      </c>
      <c r="J4445" t="str">
        <f>_xlfn.XLOOKUP(I4445,AS:AS,AU:AU)</f>
        <v>DMC</v>
      </c>
      <c r="K4445" t="s">
        <v>33</v>
      </c>
      <c r="L4445">
        <v>18000</v>
      </c>
      <c r="M4445">
        <f>L4445*_xlfn.XLOOKUP(K4445,AM:AM,AN:AN)</f>
        <v>15480</v>
      </c>
      <c r="N4445">
        <f>L4445*_xlfn.XLOOKUP(K4445,AM:AM,AO:AO)</f>
        <v>18000</v>
      </c>
      <c r="O4445">
        <v>1350</v>
      </c>
      <c r="P4445">
        <f>O4445*_xlfn.XLOOKUP(K4445,AM:AM,AN:AN)</f>
        <v>1161</v>
      </c>
      <c r="Q4445">
        <f>O4445*_xlfn.XLOOKUP(K4445,AM:AM,AO:AO)</f>
        <v>1350</v>
      </c>
      <c r="R4445" t="str">
        <f>_xlfn.XLOOKUP(E4445,AF:AF,AG:AG)</f>
        <v>Peru Legacy Co.</v>
      </c>
      <c r="S4445" t="str">
        <f>_xlfn.XLOOKUP(E4445,AF:AF,AI:AI)</f>
        <v>Peru</v>
      </c>
      <c r="T4445">
        <f>WEEKNUM(G4445)</f>
        <v>53</v>
      </c>
      <c r="U4445">
        <f>YEAR(G4445)</f>
        <v>2025</v>
      </c>
      <c r="V4445" s="117">
        <f>IFERROR(Q4445/N4445,"0")</f>
        <v>7.4999999999999997E-2</v>
      </c>
    </row>
    <row r="4446" spans="1:22">
      <c r="A4446" t="str">
        <f>_xlfn.XLOOKUP(D4446,BN:BN,BO:BO)</f>
        <v>México</v>
      </c>
      <c r="B4446" t="s">
        <v>25</v>
      </c>
      <c r="C4446">
        <v>732</v>
      </c>
      <c r="D4446" t="str">
        <f>_xlfn.XLOOKUP(C4446,BH:BH,BI:BI)</f>
        <v>CatalinaF</v>
      </c>
      <c r="E4446">
        <v>0</v>
      </c>
      <c r="F4446" t="s">
        <v>1893</v>
      </c>
      <c r="G4446" s="63">
        <v>45995</v>
      </c>
      <c r="H4446" s="63">
        <v>45998</v>
      </c>
      <c r="I4446" t="s">
        <v>396</v>
      </c>
      <c r="J4446" t="str">
        <f>_xlfn.XLOOKUP(I4446,AS:AS,AU:AU)</f>
        <v>Honorarios</v>
      </c>
      <c r="K4446" t="s">
        <v>33</v>
      </c>
      <c r="L4446">
        <v>70</v>
      </c>
      <c r="M4446">
        <f>L4446*_xlfn.XLOOKUP(K4446,AM:AM,AN:AN)</f>
        <v>60.199999999999996</v>
      </c>
      <c r="N4446">
        <f>L4446*_xlfn.XLOOKUP(K4446,AM:AM,AO:AO)</f>
        <v>70</v>
      </c>
      <c r="O4446">
        <v>70</v>
      </c>
      <c r="P4446">
        <f>O4446*_xlfn.XLOOKUP(K4446,AM:AM,AN:AN)</f>
        <v>60.199999999999996</v>
      </c>
      <c r="Q4446">
        <f>O4446*_xlfn.XLOOKUP(K4446,AM:AM,AO:AO)</f>
        <v>70</v>
      </c>
      <c r="R4446" t="str">
        <f>_xlfn.XLOOKUP(E4446,AF:AF,AG:AG)</f>
        <v>FEES</v>
      </c>
      <c r="S4446">
        <f>_xlfn.XLOOKUP(E4446,AF:AF,AI:AI)</f>
        <v>0</v>
      </c>
      <c r="T4446">
        <f>WEEKNUM(G4446)</f>
        <v>49</v>
      </c>
      <c r="U4446">
        <f>YEAR(G4446)</f>
        <v>2025</v>
      </c>
      <c r="V4446" s="117">
        <f>IFERROR(Q4446/N4446,"0")</f>
        <v>1</v>
      </c>
    </row>
    <row r="4447" spans="1:22">
      <c r="A4447" t="str">
        <f>_xlfn.XLOOKUP(D4447,BN:BN,BO:BO)</f>
        <v>México</v>
      </c>
      <c r="B4447" t="s">
        <v>25</v>
      </c>
      <c r="C4447">
        <v>732</v>
      </c>
      <c r="D4447" t="str">
        <f>_xlfn.XLOOKUP(C4447,BH:BH,BI:BI)</f>
        <v>CatalinaF</v>
      </c>
      <c r="E4447">
        <v>28934</v>
      </c>
      <c r="F4447" t="s">
        <v>4758</v>
      </c>
      <c r="G4447" s="63">
        <v>45995</v>
      </c>
      <c r="H4447" s="63">
        <v>45998</v>
      </c>
      <c r="I4447" t="s">
        <v>366</v>
      </c>
      <c r="J4447" t="str">
        <f>_xlfn.XLOOKUP(I4447,AS:AS,AU:AU)</f>
        <v>Vuelos</v>
      </c>
      <c r="K4447" t="s">
        <v>33</v>
      </c>
      <c r="L4447">
        <v>1246.52</v>
      </c>
      <c r="M4447">
        <f>L4447*_xlfn.XLOOKUP(K4447,AM:AM,AN:AN)</f>
        <v>1072.0072</v>
      </c>
      <c r="N4447">
        <f>L4447*_xlfn.XLOOKUP(K4447,AM:AM,AO:AO)</f>
        <v>1246.52</v>
      </c>
      <c r="O4447">
        <v>20.18</v>
      </c>
      <c r="P4447">
        <f>O4447*_xlfn.XLOOKUP(K4447,AM:AM,AN:AN)</f>
        <v>17.354800000000001</v>
      </c>
      <c r="Q4447">
        <f>O4447*_xlfn.XLOOKUP(K4447,AM:AM,AO:AO)</f>
        <v>20.18</v>
      </c>
      <c r="R4447" t="str">
        <f>_xlfn.XLOOKUP(E4447,AF:AF,AG:AG)</f>
        <v>F1S USA</v>
      </c>
      <c r="S4447" t="str">
        <f>_xlfn.XLOOKUP(E4447,AF:AF,AI:AI)</f>
        <v>United States</v>
      </c>
      <c r="T4447">
        <f>WEEKNUM(G4447)</f>
        <v>49</v>
      </c>
      <c r="U4447">
        <f>YEAR(G4447)</f>
        <v>2025</v>
      </c>
      <c r="V4447" s="117">
        <f>IFERROR(Q4447/N4447,"0")</f>
        <v>1.6189070371915412E-2</v>
      </c>
    </row>
    <row r="4448" spans="1:22">
      <c r="A4448" t="str">
        <f>_xlfn.XLOOKUP(D4448,BN:BN,BO:BO)</f>
        <v>México</v>
      </c>
      <c r="B4448" t="s">
        <v>25</v>
      </c>
      <c r="C4448">
        <v>732</v>
      </c>
      <c r="D4448" t="str">
        <f>_xlfn.XLOOKUP(C4448,BH:BH,BI:BI)</f>
        <v>CatalinaF</v>
      </c>
      <c r="E4448">
        <v>28934</v>
      </c>
      <c r="F4448" t="s">
        <v>4759</v>
      </c>
      <c r="G4448" s="63">
        <v>45995</v>
      </c>
      <c r="H4448" s="63">
        <v>45998</v>
      </c>
      <c r="I4448" t="s">
        <v>366</v>
      </c>
      <c r="J4448" t="str">
        <f>_xlfn.XLOOKUP(I4448,AS:AS,AU:AU)</f>
        <v>Vuelos</v>
      </c>
      <c r="K4448" t="s">
        <v>33</v>
      </c>
      <c r="L4448">
        <v>1246.52</v>
      </c>
      <c r="M4448">
        <f>L4448*_xlfn.XLOOKUP(K4448,AM:AM,AN:AN)</f>
        <v>1072.0072</v>
      </c>
      <c r="N4448">
        <f>L4448*_xlfn.XLOOKUP(K4448,AM:AM,AO:AO)</f>
        <v>1246.52</v>
      </c>
      <c r="O4448">
        <v>20.18</v>
      </c>
      <c r="P4448">
        <f>O4448*_xlfn.XLOOKUP(K4448,AM:AM,AN:AN)</f>
        <v>17.354800000000001</v>
      </c>
      <c r="Q4448">
        <f>O4448*_xlfn.XLOOKUP(K4448,AM:AM,AO:AO)</f>
        <v>20.18</v>
      </c>
      <c r="R4448" t="str">
        <f>_xlfn.XLOOKUP(E4448,AF:AF,AG:AG)</f>
        <v>F1S USA</v>
      </c>
      <c r="S4448" t="str">
        <f>_xlfn.XLOOKUP(E4448,AF:AF,AI:AI)</f>
        <v>United States</v>
      </c>
      <c r="T4448">
        <f>WEEKNUM(G4448)</f>
        <v>49</v>
      </c>
      <c r="U4448">
        <f>YEAR(G4448)</f>
        <v>2025</v>
      </c>
      <c r="V4448" s="117">
        <f>IFERROR(Q4448/N4448,"0")</f>
        <v>1.6189070371915412E-2</v>
      </c>
    </row>
    <row r="4449" spans="1:22">
      <c r="A4449" t="str">
        <f>_xlfn.XLOOKUP(D4449,BN:BN,BO:BO)</f>
        <v>México</v>
      </c>
      <c r="B4449" t="s">
        <v>25</v>
      </c>
      <c r="C4449">
        <v>733</v>
      </c>
      <c r="D4449" t="str">
        <f>_xlfn.XLOOKUP(C4449,BH:BH,BI:BI)</f>
        <v>VeronicaN</v>
      </c>
      <c r="E4449">
        <v>23789</v>
      </c>
      <c r="F4449" t="s">
        <v>4760</v>
      </c>
      <c r="G4449" s="63">
        <v>46148</v>
      </c>
      <c r="H4449" s="63">
        <v>46169</v>
      </c>
      <c r="I4449" t="s">
        <v>364</v>
      </c>
      <c r="J4449" t="str">
        <f>_xlfn.XLOOKUP(I4449,AS:AS,AU:AU)</f>
        <v>DMC</v>
      </c>
      <c r="K4449" t="s">
        <v>33</v>
      </c>
      <c r="L4449">
        <v>87126</v>
      </c>
      <c r="M4449">
        <f>L4449*_xlfn.XLOOKUP(K4449,AM:AM,AN:AN)</f>
        <v>74928.36</v>
      </c>
      <c r="N4449">
        <f>L4449*_xlfn.XLOOKUP(K4449,AM:AM,AO:AO)</f>
        <v>87126</v>
      </c>
      <c r="O4449">
        <v>10285</v>
      </c>
      <c r="P4449">
        <f>O4449*_xlfn.XLOOKUP(K4449,AM:AM,AN:AN)</f>
        <v>8845.1</v>
      </c>
      <c r="Q4449">
        <f>O4449*_xlfn.XLOOKUP(K4449,AM:AM,AO:AO)</f>
        <v>10285</v>
      </c>
      <c r="R4449" t="str">
        <f>_xlfn.XLOOKUP(E4449,AF:AF,AG:AG)</f>
        <v>TRIUMPH TRAVEL</v>
      </c>
      <c r="S4449" t="str">
        <f>_xlfn.XLOOKUP(E4449,AF:AF,AI:AI)</f>
        <v>South Africa</v>
      </c>
      <c r="T4449">
        <f>WEEKNUM(G4449)</f>
        <v>19</v>
      </c>
      <c r="U4449">
        <f>YEAR(G4449)</f>
        <v>2026</v>
      </c>
      <c r="V4449" s="117">
        <f>IFERROR(Q4449/N4449,"0")</f>
        <v>0.11804742556756881</v>
      </c>
    </row>
    <row r="4450" spans="1:22">
      <c r="A4450" t="str">
        <f>_xlfn.XLOOKUP(D4450,BN:BN,BO:BO)</f>
        <v>México</v>
      </c>
      <c r="B4450" t="s">
        <v>25</v>
      </c>
      <c r="C4450">
        <v>733</v>
      </c>
      <c r="D4450" t="str">
        <f>_xlfn.XLOOKUP(C4450,BH:BH,BI:BI)</f>
        <v>VeronicaN</v>
      </c>
      <c r="E4450">
        <v>28934</v>
      </c>
      <c r="F4450" t="s">
        <v>4761</v>
      </c>
      <c r="G4450" s="63">
        <v>46151</v>
      </c>
      <c r="H4450" s="63">
        <v>46151</v>
      </c>
      <c r="I4450" t="s">
        <v>366</v>
      </c>
      <c r="J4450" t="str">
        <f>_xlfn.XLOOKUP(I4450,AS:AS,AU:AU)</f>
        <v>Vuelos</v>
      </c>
      <c r="K4450" t="s">
        <v>33</v>
      </c>
      <c r="L4450">
        <v>444</v>
      </c>
      <c r="M4450">
        <f>L4450*_xlfn.XLOOKUP(K4450,AM:AM,AN:AN)</f>
        <v>381.84</v>
      </c>
      <c r="N4450">
        <f>L4450*_xlfn.XLOOKUP(K4450,AM:AM,AO:AO)</f>
        <v>444</v>
      </c>
      <c r="O4450">
        <v>0</v>
      </c>
      <c r="P4450">
        <f>O4450*_xlfn.XLOOKUP(K4450,AM:AM,AN:AN)</f>
        <v>0</v>
      </c>
      <c r="Q4450">
        <f>O4450*_xlfn.XLOOKUP(K4450,AM:AM,AO:AO)</f>
        <v>0</v>
      </c>
      <c r="R4450" t="str">
        <f>_xlfn.XLOOKUP(E4450,AF:AF,AG:AG)</f>
        <v>F1S USA</v>
      </c>
      <c r="S4450" t="str">
        <f>_xlfn.XLOOKUP(E4450,AF:AF,AI:AI)</f>
        <v>United States</v>
      </c>
      <c r="T4450">
        <f>WEEKNUM(G4450)</f>
        <v>19</v>
      </c>
      <c r="U4450">
        <f>YEAR(G4450)</f>
        <v>2026</v>
      </c>
      <c r="V4450" s="117">
        <f>IFERROR(Q4450/N4450,"0")</f>
        <v>0</v>
      </c>
    </row>
    <row r="4451" spans="1:22">
      <c r="A4451" t="str">
        <f>_xlfn.XLOOKUP(D4451,BN:BN,BO:BO)</f>
        <v>México</v>
      </c>
      <c r="B4451" t="s">
        <v>25</v>
      </c>
      <c r="C4451">
        <v>733</v>
      </c>
      <c r="D4451" t="str">
        <f>_xlfn.XLOOKUP(C4451,BH:BH,BI:BI)</f>
        <v>VeronicaN</v>
      </c>
      <c r="E4451">
        <v>28934</v>
      </c>
      <c r="F4451" t="s">
        <v>4762</v>
      </c>
      <c r="G4451" s="63">
        <v>46151</v>
      </c>
      <c r="H4451" s="63">
        <v>46151</v>
      </c>
      <c r="I4451" t="s">
        <v>366</v>
      </c>
      <c r="J4451" t="str">
        <f>_xlfn.XLOOKUP(I4451,AS:AS,AU:AU)</f>
        <v>Vuelos</v>
      </c>
      <c r="K4451" t="s">
        <v>33</v>
      </c>
      <c r="L4451">
        <v>444</v>
      </c>
      <c r="M4451">
        <f>L4451*_xlfn.XLOOKUP(K4451,AM:AM,AN:AN)</f>
        <v>381.84</v>
      </c>
      <c r="N4451">
        <f>L4451*_xlfn.XLOOKUP(K4451,AM:AM,AO:AO)</f>
        <v>444</v>
      </c>
      <c r="O4451">
        <v>0</v>
      </c>
      <c r="P4451">
        <f>O4451*_xlfn.XLOOKUP(K4451,AM:AM,AN:AN)</f>
        <v>0</v>
      </c>
      <c r="Q4451">
        <f>O4451*_xlfn.XLOOKUP(K4451,AM:AM,AO:AO)</f>
        <v>0</v>
      </c>
      <c r="R4451" t="str">
        <f>_xlfn.XLOOKUP(E4451,AF:AF,AG:AG)</f>
        <v>F1S USA</v>
      </c>
      <c r="S4451" t="str">
        <f>_xlfn.XLOOKUP(E4451,AF:AF,AI:AI)</f>
        <v>United States</v>
      </c>
      <c r="T4451">
        <f>WEEKNUM(G4451)</f>
        <v>19</v>
      </c>
      <c r="U4451">
        <f>YEAR(G4451)</f>
        <v>2026</v>
      </c>
      <c r="V4451" s="117">
        <f>IFERROR(Q4451/N4451,"0")</f>
        <v>0</v>
      </c>
    </row>
    <row r="4452" spans="1:22">
      <c r="A4452" t="str">
        <f>_xlfn.XLOOKUP(D4452,BN:BN,BO:BO)</f>
        <v>México</v>
      </c>
      <c r="B4452" t="s">
        <v>25</v>
      </c>
      <c r="C4452">
        <v>733</v>
      </c>
      <c r="D4452" t="str">
        <f>_xlfn.XLOOKUP(C4452,BH:BH,BI:BI)</f>
        <v>VeronicaN</v>
      </c>
      <c r="E4452">
        <v>28934</v>
      </c>
      <c r="F4452" t="s">
        <v>4761</v>
      </c>
      <c r="G4452" s="63">
        <v>46146</v>
      </c>
      <c r="H4452" s="63">
        <v>46147</v>
      </c>
      <c r="I4452" t="s">
        <v>366</v>
      </c>
      <c r="J4452" t="str">
        <f>_xlfn.XLOOKUP(I4452,AS:AS,AU:AU)</f>
        <v>Vuelos</v>
      </c>
      <c r="K4452" t="s">
        <v>33</v>
      </c>
      <c r="L4452">
        <v>6258</v>
      </c>
      <c r="M4452">
        <f>L4452*_xlfn.XLOOKUP(K4452,AM:AM,AN:AN)</f>
        <v>5381.88</v>
      </c>
      <c r="N4452">
        <f>L4452*_xlfn.XLOOKUP(K4452,AM:AM,AO:AO)</f>
        <v>6258</v>
      </c>
      <c r="O4452">
        <v>520</v>
      </c>
      <c r="P4452">
        <f>O4452*_xlfn.XLOOKUP(K4452,AM:AM,AN:AN)</f>
        <v>447.2</v>
      </c>
      <c r="Q4452">
        <f>O4452*_xlfn.XLOOKUP(K4452,AM:AM,AO:AO)</f>
        <v>520</v>
      </c>
      <c r="R4452" t="str">
        <f>_xlfn.XLOOKUP(E4452,AF:AF,AG:AG)</f>
        <v>F1S USA</v>
      </c>
      <c r="S4452" t="str">
        <f>_xlfn.XLOOKUP(E4452,AF:AF,AI:AI)</f>
        <v>United States</v>
      </c>
      <c r="T4452">
        <f>WEEKNUM(G4452)</f>
        <v>19</v>
      </c>
      <c r="U4452">
        <f>YEAR(G4452)</f>
        <v>2026</v>
      </c>
      <c r="V4452" s="117">
        <f>IFERROR(Q4452/N4452,"0")</f>
        <v>8.3093640140620012E-2</v>
      </c>
    </row>
    <row r="4453" spans="1:22">
      <c r="A4453" t="str">
        <f>_xlfn.XLOOKUP(D4453,BN:BN,BO:BO)</f>
        <v>México</v>
      </c>
      <c r="B4453" t="s">
        <v>25</v>
      </c>
      <c r="C4453">
        <v>733</v>
      </c>
      <c r="D4453" t="str">
        <f>_xlfn.XLOOKUP(C4453,BH:BH,BI:BI)</f>
        <v>VeronicaN</v>
      </c>
      <c r="E4453">
        <v>28934</v>
      </c>
      <c r="F4453" t="s">
        <v>4762</v>
      </c>
      <c r="G4453" s="63">
        <v>46146</v>
      </c>
      <c r="H4453" s="63">
        <v>46147</v>
      </c>
      <c r="I4453" t="s">
        <v>366</v>
      </c>
      <c r="J4453" t="str">
        <f>_xlfn.XLOOKUP(I4453,AS:AS,AU:AU)</f>
        <v>Vuelos</v>
      </c>
      <c r="K4453" t="s">
        <v>33</v>
      </c>
      <c r="L4453">
        <v>6258</v>
      </c>
      <c r="M4453">
        <f>L4453*_xlfn.XLOOKUP(K4453,AM:AM,AN:AN)</f>
        <v>5381.88</v>
      </c>
      <c r="N4453">
        <f>L4453*_xlfn.XLOOKUP(K4453,AM:AM,AO:AO)</f>
        <v>6258</v>
      </c>
      <c r="O4453">
        <v>520</v>
      </c>
      <c r="P4453">
        <f>O4453*_xlfn.XLOOKUP(K4453,AM:AM,AN:AN)</f>
        <v>447.2</v>
      </c>
      <c r="Q4453">
        <f>O4453*_xlfn.XLOOKUP(K4453,AM:AM,AO:AO)</f>
        <v>520</v>
      </c>
      <c r="R4453" t="str">
        <f>_xlfn.XLOOKUP(E4453,AF:AF,AG:AG)</f>
        <v>F1S USA</v>
      </c>
      <c r="S4453" t="str">
        <f>_xlfn.XLOOKUP(E4453,AF:AF,AI:AI)</f>
        <v>United States</v>
      </c>
      <c r="T4453">
        <f>WEEKNUM(G4453)</f>
        <v>19</v>
      </c>
      <c r="U4453">
        <f>YEAR(G4453)</f>
        <v>2026</v>
      </c>
      <c r="V4453" s="117">
        <f>IFERROR(Q4453/N4453,"0")</f>
        <v>8.3093640140620012E-2</v>
      </c>
    </row>
    <row r="4454" spans="1:22">
      <c r="A4454" t="str">
        <f>_xlfn.XLOOKUP(D4454,BN:BN,BO:BO)</f>
        <v>México</v>
      </c>
      <c r="B4454" t="s">
        <v>25</v>
      </c>
      <c r="C4454">
        <v>733</v>
      </c>
      <c r="D4454" t="str">
        <f>_xlfn.XLOOKUP(C4454,BH:BH,BI:BI)</f>
        <v>VeronicaN</v>
      </c>
      <c r="E4454">
        <v>28934</v>
      </c>
      <c r="F4454" t="s">
        <v>4763</v>
      </c>
      <c r="G4454" s="63">
        <v>46062</v>
      </c>
      <c r="H4454" s="63">
        <v>46070</v>
      </c>
      <c r="I4454" t="s">
        <v>366</v>
      </c>
      <c r="J4454" t="str">
        <f>_xlfn.XLOOKUP(I4454,AS:AS,AU:AU)</f>
        <v>Vuelos</v>
      </c>
      <c r="K4454" t="s">
        <v>33</v>
      </c>
      <c r="L4454">
        <v>920.2</v>
      </c>
      <c r="M4454">
        <f>L4454*_xlfn.XLOOKUP(K4454,AM:AM,AN:AN)</f>
        <v>791.37200000000007</v>
      </c>
      <c r="N4454">
        <f>L4454*_xlfn.XLOOKUP(K4454,AM:AM,AO:AO)</f>
        <v>920.2</v>
      </c>
      <c r="O4454">
        <v>0</v>
      </c>
      <c r="P4454">
        <f>O4454*_xlfn.XLOOKUP(K4454,AM:AM,AN:AN)</f>
        <v>0</v>
      </c>
      <c r="Q4454">
        <f>O4454*_xlfn.XLOOKUP(K4454,AM:AM,AO:AO)</f>
        <v>0</v>
      </c>
      <c r="R4454" t="str">
        <f>_xlfn.XLOOKUP(E4454,AF:AF,AG:AG)</f>
        <v>F1S USA</v>
      </c>
      <c r="S4454" t="str">
        <f>_xlfn.XLOOKUP(E4454,AF:AF,AI:AI)</f>
        <v>United States</v>
      </c>
      <c r="T4454">
        <f>WEEKNUM(G4454)</f>
        <v>7</v>
      </c>
      <c r="U4454">
        <f>YEAR(G4454)</f>
        <v>2026</v>
      </c>
      <c r="V4454" s="117">
        <f>IFERROR(Q4454/N4454,"0")</f>
        <v>0</v>
      </c>
    </row>
    <row r="4455" spans="1:22">
      <c r="A4455" t="str">
        <f>_xlfn.XLOOKUP(D4455,BN:BN,BO:BO)</f>
        <v>México</v>
      </c>
      <c r="B4455" t="s">
        <v>25</v>
      </c>
      <c r="C4455">
        <v>733</v>
      </c>
      <c r="D4455" t="str">
        <f>_xlfn.XLOOKUP(C4455,BH:BH,BI:BI)</f>
        <v>VeronicaN</v>
      </c>
      <c r="E4455">
        <v>28934</v>
      </c>
      <c r="F4455" t="s">
        <v>4763</v>
      </c>
      <c r="G4455" s="63">
        <v>46062</v>
      </c>
      <c r="H4455" s="63">
        <v>46070</v>
      </c>
      <c r="I4455" t="s">
        <v>366</v>
      </c>
      <c r="J4455" t="str">
        <f>_xlfn.XLOOKUP(I4455,AS:AS,AU:AU)</f>
        <v>Vuelos</v>
      </c>
      <c r="K4455" t="s">
        <v>33</v>
      </c>
      <c r="L4455">
        <v>9.1</v>
      </c>
      <c r="M4455">
        <f>L4455*_xlfn.XLOOKUP(K4455,AM:AM,AN:AN)</f>
        <v>7.8259999999999996</v>
      </c>
      <c r="N4455">
        <f>L4455*_xlfn.XLOOKUP(K4455,AM:AM,AO:AO)</f>
        <v>9.1</v>
      </c>
      <c r="O4455">
        <v>0</v>
      </c>
      <c r="P4455">
        <f>O4455*_xlfn.XLOOKUP(K4455,AM:AM,AN:AN)</f>
        <v>0</v>
      </c>
      <c r="Q4455">
        <f>O4455*_xlfn.XLOOKUP(K4455,AM:AM,AO:AO)</f>
        <v>0</v>
      </c>
      <c r="R4455" t="str">
        <f>_xlfn.XLOOKUP(E4455,AF:AF,AG:AG)</f>
        <v>F1S USA</v>
      </c>
      <c r="S4455" t="str">
        <f>_xlfn.XLOOKUP(E4455,AF:AF,AI:AI)</f>
        <v>United States</v>
      </c>
      <c r="T4455">
        <f>WEEKNUM(G4455)</f>
        <v>7</v>
      </c>
      <c r="U4455">
        <f>YEAR(G4455)</f>
        <v>2026</v>
      </c>
      <c r="V4455" s="117">
        <f>IFERROR(Q4455/N4455,"0")</f>
        <v>0</v>
      </c>
    </row>
    <row r="4456" spans="1:22">
      <c r="A4456" t="str">
        <f>_xlfn.XLOOKUP(D4456,BN:BN,BO:BO)</f>
        <v>México</v>
      </c>
      <c r="B4456" t="s">
        <v>25</v>
      </c>
      <c r="C4456">
        <v>733</v>
      </c>
      <c r="D4456" t="str">
        <f>_xlfn.XLOOKUP(C4456,BH:BH,BI:BI)</f>
        <v>VeronicaN</v>
      </c>
      <c r="E4456">
        <v>28934</v>
      </c>
      <c r="F4456" t="s">
        <v>4761</v>
      </c>
      <c r="G4456" s="63">
        <v>46166</v>
      </c>
      <c r="H4456" s="63">
        <v>46167</v>
      </c>
      <c r="I4456" t="s">
        <v>366</v>
      </c>
      <c r="J4456" t="str">
        <f>_xlfn.XLOOKUP(I4456,AS:AS,AU:AU)</f>
        <v>Vuelos</v>
      </c>
      <c r="K4456" t="s">
        <v>33</v>
      </c>
      <c r="L4456">
        <v>5710.36</v>
      </c>
      <c r="M4456">
        <f>L4456*_xlfn.XLOOKUP(K4456,AM:AM,AN:AN)</f>
        <v>4910.9096</v>
      </c>
      <c r="N4456">
        <f>L4456*_xlfn.XLOOKUP(K4456,AM:AM,AO:AO)</f>
        <v>5710.36</v>
      </c>
      <c r="O4456">
        <v>0</v>
      </c>
      <c r="P4456">
        <f>O4456*_xlfn.XLOOKUP(K4456,AM:AM,AN:AN)</f>
        <v>0</v>
      </c>
      <c r="Q4456">
        <f>O4456*_xlfn.XLOOKUP(K4456,AM:AM,AO:AO)</f>
        <v>0</v>
      </c>
      <c r="R4456" t="str">
        <f>_xlfn.XLOOKUP(E4456,AF:AF,AG:AG)</f>
        <v>F1S USA</v>
      </c>
      <c r="S4456" t="str">
        <f>_xlfn.XLOOKUP(E4456,AF:AF,AI:AI)</f>
        <v>United States</v>
      </c>
      <c r="T4456">
        <f>WEEKNUM(G4456)</f>
        <v>22</v>
      </c>
      <c r="U4456">
        <f>YEAR(G4456)</f>
        <v>2026</v>
      </c>
      <c r="V4456" s="117">
        <f>IFERROR(Q4456/N4456,"0")</f>
        <v>0</v>
      </c>
    </row>
    <row r="4457" spans="1:22">
      <c r="A4457" t="str">
        <f>_xlfn.XLOOKUP(D4457,BN:BN,BO:BO)</f>
        <v>México</v>
      </c>
      <c r="B4457" t="s">
        <v>25</v>
      </c>
      <c r="C4457">
        <v>733</v>
      </c>
      <c r="D4457" t="str">
        <f>_xlfn.XLOOKUP(C4457,BH:BH,BI:BI)</f>
        <v>VeronicaN</v>
      </c>
      <c r="E4457">
        <v>28934</v>
      </c>
      <c r="F4457" t="s">
        <v>4762</v>
      </c>
      <c r="G4457" s="63">
        <v>46166</v>
      </c>
      <c r="H4457" s="63">
        <v>46167</v>
      </c>
      <c r="I4457" t="s">
        <v>366</v>
      </c>
      <c r="J4457" t="str">
        <f>_xlfn.XLOOKUP(I4457,AS:AS,AU:AU)</f>
        <v>Vuelos</v>
      </c>
      <c r="K4457" t="s">
        <v>33</v>
      </c>
      <c r="L4457">
        <v>5710.36</v>
      </c>
      <c r="M4457">
        <f>L4457*_xlfn.XLOOKUP(K4457,AM:AM,AN:AN)</f>
        <v>4910.9096</v>
      </c>
      <c r="N4457">
        <f>L4457*_xlfn.XLOOKUP(K4457,AM:AM,AO:AO)</f>
        <v>5710.36</v>
      </c>
      <c r="O4457">
        <v>0</v>
      </c>
      <c r="P4457">
        <f>O4457*_xlfn.XLOOKUP(K4457,AM:AM,AN:AN)</f>
        <v>0</v>
      </c>
      <c r="Q4457">
        <f>O4457*_xlfn.XLOOKUP(K4457,AM:AM,AO:AO)</f>
        <v>0</v>
      </c>
      <c r="R4457" t="str">
        <f>_xlfn.XLOOKUP(E4457,AF:AF,AG:AG)</f>
        <v>F1S USA</v>
      </c>
      <c r="S4457" t="str">
        <f>_xlfn.XLOOKUP(E4457,AF:AF,AI:AI)</f>
        <v>United States</v>
      </c>
      <c r="T4457">
        <f>WEEKNUM(G4457)</f>
        <v>22</v>
      </c>
      <c r="U4457">
        <f>YEAR(G4457)</f>
        <v>2026</v>
      </c>
      <c r="V4457" s="117">
        <f>IFERROR(Q4457/N4457,"0")</f>
        <v>0</v>
      </c>
    </row>
    <row r="4458" spans="1:22">
      <c r="A4458" t="str">
        <f>_xlfn.XLOOKUP(D4458,BN:BN,BO:BO)</f>
        <v>México</v>
      </c>
      <c r="B4458" t="s">
        <v>25</v>
      </c>
      <c r="C4458">
        <v>733</v>
      </c>
      <c r="D4458" t="str">
        <f>_xlfn.XLOOKUP(C4458,BH:BH,BI:BI)</f>
        <v>VeronicaN</v>
      </c>
      <c r="E4458">
        <v>28934</v>
      </c>
      <c r="F4458" t="s">
        <v>4761</v>
      </c>
      <c r="G4458" s="63">
        <v>46166</v>
      </c>
      <c r="H4458" s="63">
        <v>46167</v>
      </c>
      <c r="I4458" t="s">
        <v>366</v>
      </c>
      <c r="J4458" t="str">
        <f>_xlfn.XLOOKUP(I4458,AS:AS,AU:AU)</f>
        <v>Vuelos</v>
      </c>
      <c r="K4458" t="s">
        <v>33</v>
      </c>
      <c r="L4458">
        <v>0</v>
      </c>
      <c r="M4458">
        <f>L4458*_xlfn.XLOOKUP(K4458,AM:AM,AN:AN)</f>
        <v>0</v>
      </c>
      <c r="N4458">
        <f>L4458*_xlfn.XLOOKUP(K4458,AM:AM,AO:AO)</f>
        <v>0</v>
      </c>
      <c r="O4458">
        <v>0</v>
      </c>
      <c r="P4458">
        <f>O4458*_xlfn.XLOOKUP(K4458,AM:AM,AN:AN)</f>
        <v>0</v>
      </c>
      <c r="Q4458">
        <f>O4458*_xlfn.XLOOKUP(K4458,AM:AM,AO:AO)</f>
        <v>0</v>
      </c>
      <c r="R4458" t="str">
        <f>_xlfn.XLOOKUP(E4458,AF:AF,AG:AG)</f>
        <v>F1S USA</v>
      </c>
      <c r="S4458" t="str">
        <f>_xlfn.XLOOKUP(E4458,AF:AF,AI:AI)</f>
        <v>United States</v>
      </c>
      <c r="T4458">
        <f>WEEKNUM(G4458)</f>
        <v>22</v>
      </c>
      <c r="U4458">
        <f>YEAR(G4458)</f>
        <v>2026</v>
      </c>
      <c r="V4458" s="117" t="str">
        <f>IFERROR(Q4458/N4458,"0")</f>
        <v>0</v>
      </c>
    </row>
    <row r="4459" spans="1:22">
      <c r="A4459" t="str">
        <f>_xlfn.XLOOKUP(D4459,BN:BN,BO:BO)</f>
        <v>México</v>
      </c>
      <c r="B4459" t="s">
        <v>25</v>
      </c>
      <c r="C4459">
        <v>733</v>
      </c>
      <c r="D4459" t="str">
        <f>_xlfn.XLOOKUP(C4459,BH:BH,BI:BI)</f>
        <v>VeronicaN</v>
      </c>
      <c r="E4459">
        <v>28934</v>
      </c>
      <c r="F4459" t="s">
        <v>4762</v>
      </c>
      <c r="G4459" s="63">
        <v>46166</v>
      </c>
      <c r="H4459" s="63">
        <v>46167</v>
      </c>
      <c r="I4459" t="s">
        <v>366</v>
      </c>
      <c r="J4459" t="str">
        <f>_xlfn.XLOOKUP(I4459,AS:AS,AU:AU)</f>
        <v>Vuelos</v>
      </c>
      <c r="K4459" t="s">
        <v>33</v>
      </c>
      <c r="L4459">
        <v>0</v>
      </c>
      <c r="M4459">
        <f>L4459*_xlfn.XLOOKUP(K4459,AM:AM,AN:AN)</f>
        <v>0</v>
      </c>
      <c r="N4459">
        <f>L4459*_xlfn.XLOOKUP(K4459,AM:AM,AO:AO)</f>
        <v>0</v>
      </c>
      <c r="O4459">
        <v>0</v>
      </c>
      <c r="P4459">
        <f>O4459*_xlfn.XLOOKUP(K4459,AM:AM,AN:AN)</f>
        <v>0</v>
      </c>
      <c r="Q4459">
        <f>O4459*_xlfn.XLOOKUP(K4459,AM:AM,AO:AO)</f>
        <v>0</v>
      </c>
      <c r="R4459" t="str">
        <f>_xlfn.XLOOKUP(E4459,AF:AF,AG:AG)</f>
        <v>F1S USA</v>
      </c>
      <c r="S4459" t="str">
        <f>_xlfn.XLOOKUP(E4459,AF:AF,AI:AI)</f>
        <v>United States</v>
      </c>
      <c r="T4459">
        <f>WEEKNUM(G4459)</f>
        <v>22</v>
      </c>
      <c r="U4459">
        <f>YEAR(G4459)</f>
        <v>2026</v>
      </c>
      <c r="V4459" s="117" t="str">
        <f>IFERROR(Q4459/N4459,"0")</f>
        <v>0</v>
      </c>
    </row>
    <row r="4460" spans="1:22">
      <c r="A4460" t="str">
        <f>_xlfn.XLOOKUP(D4460,BN:BN,BO:BO)</f>
        <v>México</v>
      </c>
      <c r="B4460" t="s">
        <v>25</v>
      </c>
      <c r="C4460">
        <v>733</v>
      </c>
      <c r="D4460" t="str">
        <f>_xlfn.XLOOKUP(C4460,BH:BH,BI:BI)</f>
        <v>VeronicaN</v>
      </c>
      <c r="E4460">
        <v>0</v>
      </c>
      <c r="F4460" t="s">
        <v>2283</v>
      </c>
      <c r="G4460" s="63">
        <v>46062</v>
      </c>
      <c r="H4460" s="63">
        <v>46169</v>
      </c>
      <c r="I4460" t="s">
        <v>396</v>
      </c>
      <c r="J4460" t="str">
        <f>_xlfn.XLOOKUP(I4460,AS:AS,AU:AU)</f>
        <v>Honorarios</v>
      </c>
      <c r="K4460" t="s">
        <v>33</v>
      </c>
      <c r="L4460">
        <v>500.8</v>
      </c>
      <c r="M4460">
        <f>L4460*_xlfn.XLOOKUP(K4460,AM:AM,AN:AN)</f>
        <v>430.68799999999999</v>
      </c>
      <c r="N4460">
        <f>L4460*_xlfn.XLOOKUP(K4460,AM:AM,AO:AO)</f>
        <v>500.8</v>
      </c>
      <c r="O4460">
        <v>500.8</v>
      </c>
      <c r="P4460">
        <f>O4460*_xlfn.XLOOKUP(K4460,AM:AM,AN:AN)</f>
        <v>430.68799999999999</v>
      </c>
      <c r="Q4460">
        <f>O4460*_xlfn.XLOOKUP(K4460,AM:AM,AO:AO)</f>
        <v>500.8</v>
      </c>
      <c r="R4460" t="str">
        <f>_xlfn.XLOOKUP(E4460,AF:AF,AG:AG)</f>
        <v>FEES</v>
      </c>
      <c r="S4460">
        <f>_xlfn.XLOOKUP(E4460,AF:AF,AI:AI)</f>
        <v>0</v>
      </c>
      <c r="T4460">
        <f>WEEKNUM(G4460)</f>
        <v>7</v>
      </c>
      <c r="U4460">
        <f>YEAR(G4460)</f>
        <v>2026</v>
      </c>
      <c r="V4460" s="117">
        <f>IFERROR(Q4460/N4460,"0")</f>
        <v>1</v>
      </c>
    </row>
    <row r="4461" spans="1:22">
      <c r="A4461" t="str">
        <f>_xlfn.XLOOKUP(D4461,BN:BN,BO:BO)</f>
        <v>México</v>
      </c>
      <c r="B4461" t="s">
        <v>25</v>
      </c>
      <c r="C4461">
        <v>733</v>
      </c>
      <c r="D4461" t="str">
        <f>_xlfn.XLOOKUP(C4461,BH:BH,BI:BI)</f>
        <v>VeronicaN</v>
      </c>
      <c r="E4461">
        <v>28934</v>
      </c>
      <c r="F4461" t="s">
        <v>4763</v>
      </c>
      <c r="G4461" s="63">
        <v>46073</v>
      </c>
      <c r="H4461" s="63">
        <v>46073</v>
      </c>
      <c r="I4461" t="s">
        <v>366</v>
      </c>
      <c r="J4461" t="str">
        <f>_xlfn.XLOOKUP(I4461,AS:AS,AU:AU)</f>
        <v>Vuelos</v>
      </c>
      <c r="K4461" t="s">
        <v>33</v>
      </c>
      <c r="L4461">
        <v>205.5</v>
      </c>
      <c r="M4461">
        <f>L4461*_xlfn.XLOOKUP(K4461,AM:AM,AN:AN)</f>
        <v>176.73</v>
      </c>
      <c r="N4461">
        <f>L4461*_xlfn.XLOOKUP(K4461,AM:AM,AO:AO)</f>
        <v>205.5</v>
      </c>
      <c r="O4461">
        <v>0</v>
      </c>
      <c r="P4461">
        <f>O4461*_xlfn.XLOOKUP(K4461,AM:AM,AN:AN)</f>
        <v>0</v>
      </c>
      <c r="Q4461">
        <f>O4461*_xlfn.XLOOKUP(K4461,AM:AM,AO:AO)</f>
        <v>0</v>
      </c>
      <c r="R4461" t="str">
        <f>_xlfn.XLOOKUP(E4461,AF:AF,AG:AG)</f>
        <v>F1S USA</v>
      </c>
      <c r="S4461" t="str">
        <f>_xlfn.XLOOKUP(E4461,AF:AF,AI:AI)</f>
        <v>United States</v>
      </c>
      <c r="T4461">
        <f>WEEKNUM(G4461)</f>
        <v>8</v>
      </c>
      <c r="U4461">
        <f>YEAR(G4461)</f>
        <v>2026</v>
      </c>
      <c r="V4461" s="117">
        <f>IFERROR(Q4461/N4461,"0")</f>
        <v>0</v>
      </c>
    </row>
    <row r="4462" spans="1:22">
      <c r="A4462" t="str">
        <f>_xlfn.XLOOKUP(D4462,BN:BN,BO:BO)</f>
        <v>México</v>
      </c>
      <c r="B4462" t="s">
        <v>25</v>
      </c>
      <c r="C4462">
        <v>733</v>
      </c>
      <c r="D4462" t="str">
        <f>_xlfn.XLOOKUP(C4462,BH:BH,BI:BI)</f>
        <v>VeronicaN</v>
      </c>
      <c r="E4462">
        <v>28934</v>
      </c>
      <c r="F4462" t="s">
        <v>4763</v>
      </c>
      <c r="G4462" s="63">
        <v>46073</v>
      </c>
      <c r="H4462" s="63">
        <v>46073</v>
      </c>
      <c r="I4462" t="s">
        <v>366</v>
      </c>
      <c r="J4462" t="str">
        <f>_xlfn.XLOOKUP(I4462,AS:AS,AU:AU)</f>
        <v>Vuelos</v>
      </c>
      <c r="K4462" t="s">
        <v>33</v>
      </c>
      <c r="L4462">
        <v>4</v>
      </c>
      <c r="M4462">
        <f>L4462*_xlfn.XLOOKUP(K4462,AM:AM,AN:AN)</f>
        <v>3.44</v>
      </c>
      <c r="N4462">
        <f>L4462*_xlfn.XLOOKUP(K4462,AM:AM,AO:AO)</f>
        <v>4</v>
      </c>
      <c r="O4462">
        <v>0</v>
      </c>
      <c r="P4462">
        <f>O4462*_xlfn.XLOOKUP(K4462,AM:AM,AN:AN)</f>
        <v>0</v>
      </c>
      <c r="Q4462">
        <f>O4462*_xlfn.XLOOKUP(K4462,AM:AM,AO:AO)</f>
        <v>0</v>
      </c>
      <c r="R4462" t="str">
        <f>_xlfn.XLOOKUP(E4462,AF:AF,AG:AG)</f>
        <v>F1S USA</v>
      </c>
      <c r="S4462" t="str">
        <f>_xlfn.XLOOKUP(E4462,AF:AF,AI:AI)</f>
        <v>United States</v>
      </c>
      <c r="T4462">
        <f>WEEKNUM(G4462)</f>
        <v>8</v>
      </c>
      <c r="U4462">
        <f>YEAR(G4462)</f>
        <v>2026</v>
      </c>
      <c r="V4462" s="117">
        <f>IFERROR(Q4462/N4462,"0")</f>
        <v>0</v>
      </c>
    </row>
    <row r="4463" spans="1:22">
      <c r="A4463" t="str">
        <f>_xlfn.XLOOKUP(D4463,BN:BN,BO:BO)</f>
        <v>México</v>
      </c>
      <c r="B4463" t="s">
        <v>25</v>
      </c>
      <c r="C4463">
        <v>734</v>
      </c>
      <c r="D4463" t="str">
        <f>_xlfn.XLOOKUP(C4463,BH:BH,BI:BI)</f>
        <v>ClaudiaF</v>
      </c>
      <c r="E4463">
        <v>31402</v>
      </c>
      <c r="F4463" t="s">
        <v>808</v>
      </c>
      <c r="G4463" s="63">
        <v>45944</v>
      </c>
      <c r="H4463" s="63">
        <v>45946</v>
      </c>
      <c r="I4463" t="s">
        <v>376</v>
      </c>
      <c r="J4463" t="str">
        <f>_xlfn.XLOOKUP(I4463,AS:AS,AU:AU)</f>
        <v>Hotel</v>
      </c>
      <c r="K4463" t="s">
        <v>33</v>
      </c>
      <c r="L4463">
        <v>1274.6400000000001</v>
      </c>
      <c r="M4463">
        <f>L4463*_xlfn.XLOOKUP(K4463,AM:AM,AN:AN)</f>
        <v>1096.1904000000002</v>
      </c>
      <c r="N4463">
        <f>L4463*_xlfn.XLOOKUP(K4463,AM:AM,AO:AO)</f>
        <v>1274.6400000000001</v>
      </c>
      <c r="O4463">
        <v>103</v>
      </c>
      <c r="P4463">
        <f>O4463*_xlfn.XLOOKUP(K4463,AM:AM,AN:AN)</f>
        <v>88.58</v>
      </c>
      <c r="Q4463">
        <f>O4463*_xlfn.XLOOKUP(K4463,AM:AM,AO:AO)</f>
        <v>103</v>
      </c>
      <c r="R4463" t="str">
        <f>_xlfn.XLOOKUP(E4463,AF:AF,AG:AG)</f>
        <v>FOUR SEASONS HOTEL LAUDERDALE</v>
      </c>
      <c r="S4463" t="str">
        <f>_xlfn.XLOOKUP(E4463,AF:AF,AI:AI)</f>
        <v>United States</v>
      </c>
      <c r="T4463">
        <f>WEEKNUM(G4463)</f>
        <v>42</v>
      </c>
      <c r="U4463">
        <f>YEAR(G4463)</f>
        <v>2025</v>
      </c>
      <c r="V4463" s="117">
        <f>IFERROR(Q4463/N4463,"0")</f>
        <v>8.0807129856273141E-2</v>
      </c>
    </row>
    <row r="4464" spans="1:22">
      <c r="A4464" t="str">
        <f>_xlfn.XLOOKUP(D4464,BN:BN,BO:BO)</f>
        <v>México</v>
      </c>
      <c r="B4464" t="s">
        <v>25</v>
      </c>
      <c r="C4464">
        <v>734</v>
      </c>
      <c r="D4464" t="str">
        <f>_xlfn.XLOOKUP(C4464,BH:BH,BI:BI)</f>
        <v>ClaudiaF</v>
      </c>
      <c r="E4464">
        <v>31402</v>
      </c>
      <c r="F4464" t="s">
        <v>808</v>
      </c>
      <c r="G4464" s="63">
        <v>45944</v>
      </c>
      <c r="H4464" s="63">
        <v>45946</v>
      </c>
      <c r="I4464" t="s">
        <v>376</v>
      </c>
      <c r="J4464" t="str">
        <f>_xlfn.XLOOKUP(I4464,AS:AS,AU:AU)</f>
        <v>Hotel</v>
      </c>
      <c r="K4464" t="s">
        <v>33</v>
      </c>
      <c r="L4464">
        <v>1161.6400000000001</v>
      </c>
      <c r="M4464">
        <f>L4464*_xlfn.XLOOKUP(K4464,AM:AM,AN:AN)</f>
        <v>999.01040000000012</v>
      </c>
      <c r="N4464">
        <f>L4464*_xlfn.XLOOKUP(K4464,AM:AM,AO:AO)</f>
        <v>1161.6400000000001</v>
      </c>
      <c r="O4464">
        <v>93</v>
      </c>
      <c r="P4464">
        <f>O4464*_xlfn.XLOOKUP(K4464,AM:AM,AN:AN)</f>
        <v>79.98</v>
      </c>
      <c r="Q4464">
        <f>O4464*_xlfn.XLOOKUP(K4464,AM:AM,AO:AO)</f>
        <v>93</v>
      </c>
      <c r="R4464" t="str">
        <f>_xlfn.XLOOKUP(E4464,AF:AF,AG:AG)</f>
        <v>FOUR SEASONS HOTEL LAUDERDALE</v>
      </c>
      <c r="S4464" t="str">
        <f>_xlfn.XLOOKUP(E4464,AF:AF,AI:AI)</f>
        <v>United States</v>
      </c>
      <c r="T4464">
        <f>WEEKNUM(G4464)</f>
        <v>42</v>
      </c>
      <c r="U4464">
        <f>YEAR(G4464)</f>
        <v>2025</v>
      </c>
      <c r="V4464" s="117">
        <f>IFERROR(Q4464/N4464,"0")</f>
        <v>8.00592266106539E-2</v>
      </c>
    </row>
    <row r="4465" spans="1:22">
      <c r="A4465" t="str">
        <f>_xlfn.XLOOKUP(D4465,BN:BN,BO:BO)</f>
        <v>México</v>
      </c>
      <c r="B4465" t="s">
        <v>25</v>
      </c>
      <c r="C4465">
        <v>734</v>
      </c>
      <c r="D4465" t="str">
        <f>_xlfn.XLOOKUP(C4465,BH:BH,BI:BI)</f>
        <v>ClaudiaF</v>
      </c>
      <c r="E4465">
        <v>31463</v>
      </c>
      <c r="F4465" t="s">
        <v>4764</v>
      </c>
      <c r="G4465" s="63">
        <v>45940</v>
      </c>
      <c r="H4465" s="63">
        <v>45944</v>
      </c>
      <c r="I4465" t="s">
        <v>376</v>
      </c>
      <c r="J4465" t="str">
        <f>_xlfn.XLOOKUP(I4465,AS:AS,AU:AU)</f>
        <v>Hotel</v>
      </c>
      <c r="K4465" t="s">
        <v>33</v>
      </c>
      <c r="L4465">
        <v>4674.51</v>
      </c>
      <c r="M4465">
        <f>L4465*_xlfn.XLOOKUP(K4465,AM:AM,AN:AN)</f>
        <v>4020.0786000000003</v>
      </c>
      <c r="N4465">
        <f>L4465*_xlfn.XLOOKUP(K4465,AM:AM,AO:AO)</f>
        <v>4674.51</v>
      </c>
      <c r="O4465">
        <v>269.22000000000003</v>
      </c>
      <c r="P4465">
        <f>O4465*_xlfn.XLOOKUP(K4465,AM:AM,AN:AN)</f>
        <v>231.52920000000003</v>
      </c>
      <c r="Q4465">
        <f>O4465*_xlfn.XLOOKUP(K4465,AM:AM,AO:AO)</f>
        <v>269.22000000000003</v>
      </c>
      <c r="R4465" t="str">
        <f>_xlfn.XLOOKUP(E4465,AF:AF,AG:AG)</f>
        <v>JW MARRIOTT ORLANDO BONNET CREEK RESORT &amp; SPA</v>
      </c>
      <c r="S4465" t="str">
        <f>_xlfn.XLOOKUP(E4465,AF:AF,AI:AI)</f>
        <v>United States</v>
      </c>
      <c r="T4465">
        <f>WEEKNUM(G4465)</f>
        <v>41</v>
      </c>
      <c r="U4465">
        <f>YEAR(G4465)</f>
        <v>2025</v>
      </c>
      <c r="V4465" s="117">
        <f>IFERROR(Q4465/N4465,"0")</f>
        <v>5.7593202282164337E-2</v>
      </c>
    </row>
    <row r="4466" spans="1:22">
      <c r="A4466" t="str">
        <f>_xlfn.XLOOKUP(D4466,BN:BN,BO:BO)</f>
        <v>México</v>
      </c>
      <c r="B4466" t="s">
        <v>25</v>
      </c>
      <c r="C4466">
        <v>734</v>
      </c>
      <c r="D4466" t="str">
        <f>_xlfn.XLOOKUP(C4466,BH:BH,BI:BI)</f>
        <v>ClaudiaF</v>
      </c>
      <c r="E4466">
        <v>31463</v>
      </c>
      <c r="F4466" t="s">
        <v>4765</v>
      </c>
      <c r="G4466" s="63">
        <v>45940</v>
      </c>
      <c r="H4466" s="63">
        <v>45944</v>
      </c>
      <c r="I4466" t="s">
        <v>376</v>
      </c>
      <c r="J4466" t="str">
        <f>_xlfn.XLOOKUP(I4466,AS:AS,AU:AU)</f>
        <v>Hotel</v>
      </c>
      <c r="K4466" t="s">
        <v>33</v>
      </c>
      <c r="L4466">
        <v>2505.52</v>
      </c>
      <c r="M4466">
        <f>L4466*_xlfn.XLOOKUP(K4466,AM:AM,AN:AN)</f>
        <v>2154.7471999999998</v>
      </c>
      <c r="N4466">
        <f>L4466*_xlfn.XLOOKUP(K4466,AM:AM,AO:AO)</f>
        <v>2505.52</v>
      </c>
      <c r="O4466">
        <v>170.33</v>
      </c>
      <c r="P4466">
        <f>O4466*_xlfn.XLOOKUP(K4466,AM:AM,AN:AN)</f>
        <v>146.4838</v>
      </c>
      <c r="Q4466">
        <f>O4466*_xlfn.XLOOKUP(K4466,AM:AM,AO:AO)</f>
        <v>170.33</v>
      </c>
      <c r="R4466" t="str">
        <f>_xlfn.XLOOKUP(E4466,AF:AF,AG:AG)</f>
        <v>JW MARRIOTT ORLANDO BONNET CREEK RESORT &amp; SPA</v>
      </c>
      <c r="S4466" t="str">
        <f>_xlfn.XLOOKUP(E4466,AF:AF,AI:AI)</f>
        <v>United States</v>
      </c>
      <c r="T4466">
        <f>WEEKNUM(G4466)</f>
        <v>41</v>
      </c>
      <c r="U4466">
        <f>YEAR(G4466)</f>
        <v>2025</v>
      </c>
      <c r="V4466" s="117">
        <f>IFERROR(Q4466/N4466,"0")</f>
        <v>6.7981895973690101E-2</v>
      </c>
    </row>
    <row r="4467" spans="1:22">
      <c r="A4467" t="str">
        <f>_xlfn.XLOOKUP(D4467,BN:BN,BO:BO)</f>
        <v>México</v>
      </c>
      <c r="B4467" t="s">
        <v>25</v>
      </c>
      <c r="C4467">
        <v>735</v>
      </c>
      <c r="D4467" t="str">
        <f>_xlfn.XLOOKUP(C4467,BH:BH,BI:BI)</f>
        <v>MariaM</v>
      </c>
      <c r="E4467">
        <v>0</v>
      </c>
      <c r="F4467" t="s">
        <v>4728</v>
      </c>
      <c r="G4467" s="63">
        <v>45953</v>
      </c>
      <c r="H4467" s="63">
        <v>45960</v>
      </c>
      <c r="I4467" t="s">
        <v>396</v>
      </c>
      <c r="J4467" t="str">
        <f>_xlfn.XLOOKUP(I4467,AS:AS,AU:AU)</f>
        <v>Honorarios</v>
      </c>
      <c r="K4467" t="s">
        <v>33</v>
      </c>
      <c r="L4467">
        <v>140</v>
      </c>
      <c r="M4467">
        <f>L4467*_xlfn.XLOOKUP(K4467,AM:AM,AN:AN)</f>
        <v>120.39999999999999</v>
      </c>
      <c r="N4467">
        <f>L4467*_xlfn.XLOOKUP(K4467,AM:AM,AO:AO)</f>
        <v>140</v>
      </c>
      <c r="O4467">
        <v>140</v>
      </c>
      <c r="P4467">
        <f>O4467*_xlfn.XLOOKUP(K4467,AM:AM,AN:AN)</f>
        <v>120.39999999999999</v>
      </c>
      <c r="Q4467">
        <f>O4467*_xlfn.XLOOKUP(K4467,AM:AM,AO:AO)</f>
        <v>140</v>
      </c>
      <c r="R4467" t="str">
        <f>_xlfn.XLOOKUP(E4467,AF:AF,AG:AG)</f>
        <v>FEES</v>
      </c>
      <c r="S4467">
        <f>_xlfn.XLOOKUP(E4467,AF:AF,AI:AI)</f>
        <v>0</v>
      </c>
      <c r="T4467">
        <f>WEEKNUM(G4467)</f>
        <v>43</v>
      </c>
      <c r="U4467">
        <f>YEAR(G4467)</f>
        <v>2025</v>
      </c>
      <c r="V4467" s="117">
        <f>IFERROR(Q4467/N4467,"0")</f>
        <v>1</v>
      </c>
    </row>
    <row r="4468" spans="1:22">
      <c r="A4468" t="str">
        <f>_xlfn.XLOOKUP(D4468,BN:BN,BO:BO)</f>
        <v>México</v>
      </c>
      <c r="B4468" t="s">
        <v>25</v>
      </c>
      <c r="C4468">
        <v>735</v>
      </c>
      <c r="D4468" t="str">
        <f>_xlfn.XLOOKUP(C4468,BH:BH,BI:BI)</f>
        <v>MariaM</v>
      </c>
      <c r="E4468">
        <v>28934</v>
      </c>
      <c r="F4468" t="s">
        <v>4766</v>
      </c>
      <c r="G4468" s="63">
        <v>45953</v>
      </c>
      <c r="H4468" s="63">
        <v>45961</v>
      </c>
      <c r="I4468" t="s">
        <v>366</v>
      </c>
      <c r="J4468" t="str">
        <f>_xlfn.XLOOKUP(I4468,AS:AS,AU:AU)</f>
        <v>Vuelos</v>
      </c>
      <c r="K4468" t="s">
        <v>33</v>
      </c>
      <c r="L4468">
        <v>5102.7</v>
      </c>
      <c r="M4468">
        <f>L4468*_xlfn.XLOOKUP(K4468,AM:AM,AN:AN)</f>
        <v>4388.3220000000001</v>
      </c>
      <c r="N4468">
        <f>L4468*_xlfn.XLOOKUP(K4468,AM:AM,AO:AO)</f>
        <v>5102.7</v>
      </c>
      <c r="O4468">
        <v>0</v>
      </c>
      <c r="P4468">
        <f>O4468*_xlfn.XLOOKUP(K4468,AM:AM,AN:AN)</f>
        <v>0</v>
      </c>
      <c r="Q4468">
        <f>O4468*_xlfn.XLOOKUP(K4468,AM:AM,AO:AO)</f>
        <v>0</v>
      </c>
      <c r="R4468" t="str">
        <f>_xlfn.XLOOKUP(E4468,AF:AF,AG:AG)</f>
        <v>F1S USA</v>
      </c>
      <c r="S4468" t="str">
        <f>_xlfn.XLOOKUP(E4468,AF:AF,AI:AI)</f>
        <v>United States</v>
      </c>
      <c r="T4468">
        <f>WEEKNUM(G4468)</f>
        <v>43</v>
      </c>
      <c r="U4468">
        <f>YEAR(G4468)</f>
        <v>2025</v>
      </c>
      <c r="V4468" s="117">
        <f>IFERROR(Q4468/N4468,"0")</f>
        <v>0</v>
      </c>
    </row>
    <row r="4469" spans="1:22">
      <c r="A4469" t="str">
        <f>_xlfn.XLOOKUP(D4469,BN:BN,BO:BO)</f>
        <v>México</v>
      </c>
      <c r="B4469" t="s">
        <v>25</v>
      </c>
      <c r="C4469">
        <v>735</v>
      </c>
      <c r="D4469" t="str">
        <f>_xlfn.XLOOKUP(C4469,BH:BH,BI:BI)</f>
        <v>MariaM</v>
      </c>
      <c r="E4469">
        <v>28934</v>
      </c>
      <c r="F4469" t="s">
        <v>4767</v>
      </c>
      <c r="G4469" s="63">
        <v>45953</v>
      </c>
      <c r="H4469" s="63">
        <v>45961</v>
      </c>
      <c r="I4469" t="s">
        <v>366</v>
      </c>
      <c r="J4469" t="str">
        <f>_xlfn.XLOOKUP(I4469,AS:AS,AU:AU)</f>
        <v>Vuelos</v>
      </c>
      <c r="K4469" t="s">
        <v>33</v>
      </c>
      <c r="L4469">
        <v>4149.7</v>
      </c>
      <c r="M4469">
        <f>L4469*_xlfn.XLOOKUP(K4469,AM:AM,AN:AN)</f>
        <v>3568.7419999999997</v>
      </c>
      <c r="N4469">
        <f>L4469*_xlfn.XLOOKUP(K4469,AM:AM,AO:AO)</f>
        <v>4149.7</v>
      </c>
      <c r="O4469">
        <v>0</v>
      </c>
      <c r="P4469">
        <f>O4469*_xlfn.XLOOKUP(K4469,AM:AM,AN:AN)</f>
        <v>0</v>
      </c>
      <c r="Q4469">
        <f>O4469*_xlfn.XLOOKUP(K4469,AM:AM,AO:AO)</f>
        <v>0</v>
      </c>
      <c r="R4469" t="str">
        <f>_xlfn.XLOOKUP(E4469,AF:AF,AG:AG)</f>
        <v>F1S USA</v>
      </c>
      <c r="S4469" t="str">
        <f>_xlfn.XLOOKUP(E4469,AF:AF,AI:AI)</f>
        <v>United States</v>
      </c>
      <c r="T4469">
        <f>WEEKNUM(G4469)</f>
        <v>43</v>
      </c>
      <c r="U4469">
        <f>YEAR(G4469)</f>
        <v>2025</v>
      </c>
      <c r="V4469" s="117">
        <f>IFERROR(Q4469/N4469,"0")</f>
        <v>0</v>
      </c>
    </row>
    <row r="4470" spans="1:22">
      <c r="A4470" t="str">
        <f>_xlfn.XLOOKUP(D4470,BN:BN,BO:BO)</f>
        <v>México</v>
      </c>
      <c r="B4470" t="s">
        <v>25</v>
      </c>
      <c r="C4470">
        <v>735</v>
      </c>
      <c r="D4470" t="str">
        <f>_xlfn.XLOOKUP(C4470,BH:BH,BI:BI)</f>
        <v>MariaM</v>
      </c>
      <c r="E4470">
        <v>28934</v>
      </c>
      <c r="F4470" t="s">
        <v>4768</v>
      </c>
      <c r="G4470" s="63">
        <v>45953</v>
      </c>
      <c r="H4470" s="63">
        <v>45961</v>
      </c>
      <c r="I4470" t="s">
        <v>366</v>
      </c>
      <c r="J4470" t="str">
        <f>_xlfn.XLOOKUP(I4470,AS:AS,AU:AU)</f>
        <v>Vuelos</v>
      </c>
      <c r="K4470" t="s">
        <v>33</v>
      </c>
      <c r="L4470">
        <v>4149.7</v>
      </c>
      <c r="M4470">
        <f>L4470*_xlfn.XLOOKUP(K4470,AM:AM,AN:AN)</f>
        <v>3568.7419999999997</v>
      </c>
      <c r="N4470">
        <f>L4470*_xlfn.XLOOKUP(K4470,AM:AM,AO:AO)</f>
        <v>4149.7</v>
      </c>
      <c r="O4470">
        <v>0</v>
      </c>
      <c r="P4470">
        <f>O4470*_xlfn.XLOOKUP(K4470,AM:AM,AN:AN)</f>
        <v>0</v>
      </c>
      <c r="Q4470">
        <f>O4470*_xlfn.XLOOKUP(K4470,AM:AM,AO:AO)</f>
        <v>0</v>
      </c>
      <c r="R4470" t="str">
        <f>_xlfn.XLOOKUP(E4470,AF:AF,AG:AG)</f>
        <v>F1S USA</v>
      </c>
      <c r="S4470" t="str">
        <f>_xlfn.XLOOKUP(E4470,AF:AF,AI:AI)</f>
        <v>United States</v>
      </c>
      <c r="T4470">
        <f>WEEKNUM(G4470)</f>
        <v>43</v>
      </c>
      <c r="U4470">
        <f>YEAR(G4470)</f>
        <v>2025</v>
      </c>
      <c r="V4470" s="117">
        <f>IFERROR(Q4470/N4470,"0")</f>
        <v>0</v>
      </c>
    </row>
    <row r="4471" spans="1:22">
      <c r="A4471" t="str">
        <f>_xlfn.XLOOKUP(D4471,BN:BN,BO:BO)</f>
        <v>México</v>
      </c>
      <c r="B4471" t="s">
        <v>25</v>
      </c>
      <c r="C4471">
        <v>735</v>
      </c>
      <c r="D4471" t="str">
        <f>_xlfn.XLOOKUP(C4471,BH:BH,BI:BI)</f>
        <v>MariaM</v>
      </c>
      <c r="E4471">
        <v>28934</v>
      </c>
      <c r="F4471" t="s">
        <v>4769</v>
      </c>
      <c r="G4471" s="63">
        <v>45953</v>
      </c>
      <c r="H4471" s="63">
        <v>45961</v>
      </c>
      <c r="I4471" t="s">
        <v>366</v>
      </c>
      <c r="J4471" t="str">
        <f>_xlfn.XLOOKUP(I4471,AS:AS,AU:AU)</f>
        <v>Vuelos</v>
      </c>
      <c r="K4471" t="s">
        <v>33</v>
      </c>
      <c r="L4471">
        <v>3793.8</v>
      </c>
      <c r="M4471">
        <f>L4471*_xlfn.XLOOKUP(K4471,AM:AM,AN:AN)</f>
        <v>3262.6680000000001</v>
      </c>
      <c r="N4471">
        <f>L4471*_xlfn.XLOOKUP(K4471,AM:AM,AO:AO)</f>
        <v>3793.8</v>
      </c>
      <c r="O4471">
        <v>0</v>
      </c>
      <c r="P4471">
        <f>O4471*_xlfn.XLOOKUP(K4471,AM:AM,AN:AN)</f>
        <v>0</v>
      </c>
      <c r="Q4471">
        <f>O4471*_xlfn.XLOOKUP(K4471,AM:AM,AO:AO)</f>
        <v>0</v>
      </c>
      <c r="R4471" t="str">
        <f>_xlfn.XLOOKUP(E4471,AF:AF,AG:AG)</f>
        <v>F1S USA</v>
      </c>
      <c r="S4471" t="str">
        <f>_xlfn.XLOOKUP(E4471,AF:AF,AI:AI)</f>
        <v>United States</v>
      </c>
      <c r="T4471">
        <f>WEEKNUM(G4471)</f>
        <v>43</v>
      </c>
      <c r="U4471">
        <f>YEAR(G4471)</f>
        <v>2025</v>
      </c>
      <c r="V4471" s="117">
        <f>IFERROR(Q4471/N4471,"0")</f>
        <v>0</v>
      </c>
    </row>
    <row r="4472" spans="1:22">
      <c r="A4472" t="str">
        <f>_xlfn.XLOOKUP(D4472,BN:BN,BO:BO)</f>
        <v>México</v>
      </c>
      <c r="B4472" t="s">
        <v>25</v>
      </c>
      <c r="C4472">
        <v>735</v>
      </c>
      <c r="D4472" t="str">
        <f>_xlfn.XLOOKUP(C4472,BH:BH,BI:BI)</f>
        <v>MariaM</v>
      </c>
      <c r="E4472">
        <v>28934</v>
      </c>
      <c r="F4472" t="s">
        <v>4766</v>
      </c>
      <c r="G4472" s="63">
        <v>46132</v>
      </c>
      <c r="H4472" s="63">
        <v>46140</v>
      </c>
      <c r="I4472" t="s">
        <v>366</v>
      </c>
      <c r="J4472" t="str">
        <f>_xlfn.XLOOKUP(I4472,AS:AS,AU:AU)</f>
        <v>Vuelos</v>
      </c>
      <c r="K4472" t="s">
        <v>33</v>
      </c>
      <c r="L4472">
        <v>0</v>
      </c>
      <c r="M4472">
        <f>L4472*_xlfn.XLOOKUP(K4472,AM:AM,AN:AN)</f>
        <v>0</v>
      </c>
      <c r="N4472">
        <f>L4472*_xlfn.XLOOKUP(K4472,AM:AM,AO:AO)</f>
        <v>0</v>
      </c>
      <c r="O4472">
        <v>0</v>
      </c>
      <c r="P4472">
        <f>O4472*_xlfn.XLOOKUP(K4472,AM:AM,AN:AN)</f>
        <v>0</v>
      </c>
      <c r="Q4472">
        <f>O4472*_xlfn.XLOOKUP(K4472,AM:AM,AO:AO)</f>
        <v>0</v>
      </c>
      <c r="R4472" t="str">
        <f>_xlfn.XLOOKUP(E4472,AF:AF,AG:AG)</f>
        <v>F1S USA</v>
      </c>
      <c r="S4472" t="str">
        <f>_xlfn.XLOOKUP(E4472,AF:AF,AI:AI)</f>
        <v>United States</v>
      </c>
      <c r="T4472">
        <f>WEEKNUM(G4472)</f>
        <v>17</v>
      </c>
      <c r="U4472">
        <f>YEAR(G4472)</f>
        <v>2026</v>
      </c>
      <c r="V4472" s="117" t="str">
        <f>IFERROR(Q4472/N4472,"0")</f>
        <v>0</v>
      </c>
    </row>
    <row r="4473" spans="1:22">
      <c r="A4473" t="str">
        <f>_xlfn.XLOOKUP(D4473,BN:BN,BO:BO)</f>
        <v>México</v>
      </c>
      <c r="B4473" t="s">
        <v>25</v>
      </c>
      <c r="C4473">
        <v>735</v>
      </c>
      <c r="D4473" t="str">
        <f>_xlfn.XLOOKUP(C4473,BH:BH,BI:BI)</f>
        <v>MariaM</v>
      </c>
      <c r="E4473">
        <v>28934</v>
      </c>
      <c r="F4473" t="s">
        <v>4766</v>
      </c>
      <c r="G4473" s="63">
        <v>46132</v>
      </c>
      <c r="H4473" s="63">
        <v>46140</v>
      </c>
      <c r="I4473" t="s">
        <v>366</v>
      </c>
      <c r="J4473" t="str">
        <f>_xlfn.XLOOKUP(I4473,AS:AS,AU:AU)</f>
        <v>Vuelos</v>
      </c>
      <c r="K4473" t="s">
        <v>33</v>
      </c>
      <c r="L4473">
        <v>525</v>
      </c>
      <c r="M4473">
        <f>L4473*_xlfn.XLOOKUP(K4473,AM:AM,AN:AN)</f>
        <v>451.5</v>
      </c>
      <c r="N4473">
        <f>L4473*_xlfn.XLOOKUP(K4473,AM:AM,AO:AO)</f>
        <v>525</v>
      </c>
      <c r="O4473">
        <v>0</v>
      </c>
      <c r="P4473">
        <f>O4473*_xlfn.XLOOKUP(K4473,AM:AM,AN:AN)</f>
        <v>0</v>
      </c>
      <c r="Q4473">
        <f>O4473*_xlfn.XLOOKUP(K4473,AM:AM,AO:AO)</f>
        <v>0</v>
      </c>
      <c r="R4473" t="str">
        <f>_xlfn.XLOOKUP(E4473,AF:AF,AG:AG)</f>
        <v>F1S USA</v>
      </c>
      <c r="S4473" t="str">
        <f>_xlfn.XLOOKUP(E4473,AF:AF,AI:AI)</f>
        <v>United States</v>
      </c>
      <c r="T4473">
        <f>WEEKNUM(G4473)</f>
        <v>17</v>
      </c>
      <c r="U4473">
        <f>YEAR(G4473)</f>
        <v>2026</v>
      </c>
      <c r="V4473" s="117">
        <f>IFERROR(Q4473/N4473,"0")</f>
        <v>0</v>
      </c>
    </row>
    <row r="4474" spans="1:22">
      <c r="A4474" t="str">
        <f>_xlfn.XLOOKUP(D4474,BN:BN,BO:BO)</f>
        <v>México</v>
      </c>
      <c r="B4474" t="s">
        <v>25</v>
      </c>
      <c r="C4474">
        <v>735</v>
      </c>
      <c r="D4474" t="str">
        <f>_xlfn.XLOOKUP(C4474,BH:BH,BI:BI)</f>
        <v>MariaM</v>
      </c>
      <c r="E4474">
        <v>28934</v>
      </c>
      <c r="F4474" t="s">
        <v>4767</v>
      </c>
      <c r="G4474" s="63">
        <v>46132</v>
      </c>
      <c r="H4474" s="63">
        <v>46140</v>
      </c>
      <c r="I4474" t="s">
        <v>366</v>
      </c>
      <c r="J4474" t="str">
        <f>_xlfn.XLOOKUP(I4474,AS:AS,AU:AU)</f>
        <v>Vuelos</v>
      </c>
      <c r="K4474" t="s">
        <v>33</v>
      </c>
      <c r="L4474">
        <v>0</v>
      </c>
      <c r="M4474">
        <f>L4474*_xlfn.XLOOKUP(K4474,AM:AM,AN:AN)</f>
        <v>0</v>
      </c>
      <c r="N4474">
        <f>L4474*_xlfn.XLOOKUP(K4474,AM:AM,AO:AO)</f>
        <v>0</v>
      </c>
      <c r="O4474">
        <v>0</v>
      </c>
      <c r="P4474">
        <f>O4474*_xlfn.XLOOKUP(K4474,AM:AM,AN:AN)</f>
        <v>0</v>
      </c>
      <c r="Q4474">
        <f>O4474*_xlfn.XLOOKUP(K4474,AM:AM,AO:AO)</f>
        <v>0</v>
      </c>
      <c r="R4474" t="str">
        <f>_xlfn.XLOOKUP(E4474,AF:AF,AG:AG)</f>
        <v>F1S USA</v>
      </c>
      <c r="S4474" t="str">
        <f>_xlfn.XLOOKUP(E4474,AF:AF,AI:AI)</f>
        <v>United States</v>
      </c>
      <c r="T4474">
        <f>WEEKNUM(G4474)</f>
        <v>17</v>
      </c>
      <c r="U4474">
        <f>YEAR(G4474)</f>
        <v>2026</v>
      </c>
      <c r="V4474" s="117" t="str">
        <f>IFERROR(Q4474/N4474,"0")</f>
        <v>0</v>
      </c>
    </row>
    <row r="4475" spans="1:22">
      <c r="A4475" t="str">
        <f>_xlfn.XLOOKUP(D4475,BN:BN,BO:BO)</f>
        <v>México</v>
      </c>
      <c r="B4475" t="s">
        <v>25</v>
      </c>
      <c r="C4475">
        <v>735</v>
      </c>
      <c r="D4475" t="str">
        <f>_xlfn.XLOOKUP(C4475,BH:BH,BI:BI)</f>
        <v>MariaM</v>
      </c>
      <c r="E4475">
        <v>28934</v>
      </c>
      <c r="F4475" t="s">
        <v>4767</v>
      </c>
      <c r="G4475" s="63">
        <v>46132</v>
      </c>
      <c r="H4475" s="63">
        <v>46140</v>
      </c>
      <c r="I4475" t="s">
        <v>366</v>
      </c>
      <c r="J4475" t="str">
        <f>_xlfn.XLOOKUP(I4475,AS:AS,AU:AU)</f>
        <v>Vuelos</v>
      </c>
      <c r="K4475" t="s">
        <v>33</v>
      </c>
      <c r="L4475">
        <v>394</v>
      </c>
      <c r="M4475">
        <f>L4475*_xlfn.XLOOKUP(K4475,AM:AM,AN:AN)</f>
        <v>338.84</v>
      </c>
      <c r="N4475">
        <f>L4475*_xlfn.XLOOKUP(K4475,AM:AM,AO:AO)</f>
        <v>394</v>
      </c>
      <c r="O4475">
        <v>0</v>
      </c>
      <c r="P4475">
        <f>O4475*_xlfn.XLOOKUP(K4475,AM:AM,AN:AN)</f>
        <v>0</v>
      </c>
      <c r="Q4475">
        <f>O4475*_xlfn.XLOOKUP(K4475,AM:AM,AO:AO)</f>
        <v>0</v>
      </c>
      <c r="R4475" t="str">
        <f>_xlfn.XLOOKUP(E4475,AF:AF,AG:AG)</f>
        <v>F1S USA</v>
      </c>
      <c r="S4475" t="str">
        <f>_xlfn.XLOOKUP(E4475,AF:AF,AI:AI)</f>
        <v>United States</v>
      </c>
      <c r="T4475">
        <f>WEEKNUM(G4475)</f>
        <v>17</v>
      </c>
      <c r="U4475">
        <f>YEAR(G4475)</f>
        <v>2026</v>
      </c>
      <c r="V4475" s="117">
        <f>IFERROR(Q4475/N4475,"0")</f>
        <v>0</v>
      </c>
    </row>
    <row r="4476" spans="1:22">
      <c r="A4476" t="str">
        <f>_xlfn.XLOOKUP(D4476,BN:BN,BO:BO)</f>
        <v>México</v>
      </c>
      <c r="B4476" t="s">
        <v>25</v>
      </c>
      <c r="C4476">
        <v>735</v>
      </c>
      <c r="D4476" t="str">
        <f>_xlfn.XLOOKUP(C4476,BH:BH,BI:BI)</f>
        <v>MariaM</v>
      </c>
      <c r="E4476">
        <v>28934</v>
      </c>
      <c r="F4476" t="s">
        <v>4768</v>
      </c>
      <c r="G4476" s="63">
        <v>46132</v>
      </c>
      <c r="H4476" s="63">
        <v>46140</v>
      </c>
      <c r="I4476" t="s">
        <v>366</v>
      </c>
      <c r="J4476" t="str">
        <f>_xlfn.XLOOKUP(I4476,AS:AS,AU:AU)</f>
        <v>Vuelos</v>
      </c>
      <c r="K4476" t="s">
        <v>33</v>
      </c>
      <c r="L4476">
        <v>0</v>
      </c>
      <c r="M4476">
        <f>L4476*_xlfn.XLOOKUP(K4476,AM:AM,AN:AN)</f>
        <v>0</v>
      </c>
      <c r="N4476">
        <f>L4476*_xlfn.XLOOKUP(K4476,AM:AM,AO:AO)</f>
        <v>0</v>
      </c>
      <c r="O4476">
        <v>0</v>
      </c>
      <c r="P4476">
        <f>O4476*_xlfn.XLOOKUP(K4476,AM:AM,AN:AN)</f>
        <v>0</v>
      </c>
      <c r="Q4476">
        <f>O4476*_xlfn.XLOOKUP(K4476,AM:AM,AO:AO)</f>
        <v>0</v>
      </c>
      <c r="R4476" t="str">
        <f>_xlfn.XLOOKUP(E4476,AF:AF,AG:AG)</f>
        <v>F1S USA</v>
      </c>
      <c r="S4476" t="str">
        <f>_xlfn.XLOOKUP(E4476,AF:AF,AI:AI)</f>
        <v>United States</v>
      </c>
      <c r="T4476">
        <f>WEEKNUM(G4476)</f>
        <v>17</v>
      </c>
      <c r="U4476">
        <f>YEAR(G4476)</f>
        <v>2026</v>
      </c>
      <c r="V4476" s="117" t="str">
        <f>IFERROR(Q4476/N4476,"0")</f>
        <v>0</v>
      </c>
    </row>
    <row r="4477" spans="1:22">
      <c r="A4477" t="str">
        <f>_xlfn.XLOOKUP(D4477,BN:BN,BO:BO)</f>
        <v>México</v>
      </c>
      <c r="B4477" t="s">
        <v>25</v>
      </c>
      <c r="C4477">
        <v>735</v>
      </c>
      <c r="D4477" t="str">
        <f>_xlfn.XLOOKUP(C4477,BH:BH,BI:BI)</f>
        <v>MariaM</v>
      </c>
      <c r="E4477">
        <v>28934</v>
      </c>
      <c r="F4477" t="s">
        <v>4768</v>
      </c>
      <c r="G4477" s="63">
        <v>46132</v>
      </c>
      <c r="H4477" s="63">
        <v>46140</v>
      </c>
      <c r="I4477" t="s">
        <v>366</v>
      </c>
      <c r="J4477" t="str">
        <f>_xlfn.XLOOKUP(I4477,AS:AS,AU:AU)</f>
        <v>Vuelos</v>
      </c>
      <c r="K4477" t="s">
        <v>33</v>
      </c>
      <c r="L4477">
        <v>394</v>
      </c>
      <c r="M4477">
        <f>L4477*_xlfn.XLOOKUP(K4477,AM:AM,AN:AN)</f>
        <v>338.84</v>
      </c>
      <c r="N4477">
        <f>L4477*_xlfn.XLOOKUP(K4477,AM:AM,AO:AO)</f>
        <v>394</v>
      </c>
      <c r="O4477">
        <v>0</v>
      </c>
      <c r="P4477">
        <f>O4477*_xlfn.XLOOKUP(K4477,AM:AM,AN:AN)</f>
        <v>0</v>
      </c>
      <c r="Q4477">
        <f>O4477*_xlfn.XLOOKUP(K4477,AM:AM,AO:AO)</f>
        <v>0</v>
      </c>
      <c r="R4477" t="str">
        <f>_xlfn.XLOOKUP(E4477,AF:AF,AG:AG)</f>
        <v>F1S USA</v>
      </c>
      <c r="S4477" t="str">
        <f>_xlfn.XLOOKUP(E4477,AF:AF,AI:AI)</f>
        <v>United States</v>
      </c>
      <c r="T4477">
        <f>WEEKNUM(G4477)</f>
        <v>17</v>
      </c>
      <c r="U4477">
        <f>YEAR(G4477)</f>
        <v>2026</v>
      </c>
      <c r="V4477" s="117">
        <f>IFERROR(Q4477/N4477,"0")</f>
        <v>0</v>
      </c>
    </row>
    <row r="4478" spans="1:22">
      <c r="A4478" t="str">
        <f>_xlfn.XLOOKUP(D4478,BN:BN,BO:BO)</f>
        <v>México</v>
      </c>
      <c r="B4478" t="s">
        <v>25</v>
      </c>
      <c r="C4478">
        <v>735</v>
      </c>
      <c r="D4478" t="str">
        <f>_xlfn.XLOOKUP(C4478,BH:BH,BI:BI)</f>
        <v>MariaM</v>
      </c>
      <c r="E4478">
        <v>28934</v>
      </c>
      <c r="F4478" t="s">
        <v>4769</v>
      </c>
      <c r="G4478" s="63">
        <v>46132</v>
      </c>
      <c r="H4478" s="63">
        <v>46140</v>
      </c>
      <c r="I4478" t="s">
        <v>366</v>
      </c>
      <c r="J4478" t="str">
        <f>_xlfn.XLOOKUP(I4478,AS:AS,AU:AU)</f>
        <v>Vuelos</v>
      </c>
      <c r="K4478" t="s">
        <v>33</v>
      </c>
      <c r="L4478">
        <v>0</v>
      </c>
      <c r="M4478">
        <f>L4478*_xlfn.XLOOKUP(K4478,AM:AM,AN:AN)</f>
        <v>0</v>
      </c>
      <c r="N4478">
        <f>L4478*_xlfn.XLOOKUP(K4478,AM:AM,AO:AO)</f>
        <v>0</v>
      </c>
      <c r="O4478">
        <v>0</v>
      </c>
      <c r="P4478">
        <f>O4478*_xlfn.XLOOKUP(K4478,AM:AM,AN:AN)</f>
        <v>0</v>
      </c>
      <c r="Q4478">
        <f>O4478*_xlfn.XLOOKUP(K4478,AM:AM,AO:AO)</f>
        <v>0</v>
      </c>
      <c r="R4478" t="str">
        <f>_xlfn.XLOOKUP(E4478,AF:AF,AG:AG)</f>
        <v>F1S USA</v>
      </c>
      <c r="S4478" t="str">
        <f>_xlfn.XLOOKUP(E4478,AF:AF,AI:AI)</f>
        <v>United States</v>
      </c>
      <c r="T4478">
        <f>WEEKNUM(G4478)</f>
        <v>17</v>
      </c>
      <c r="U4478">
        <f>YEAR(G4478)</f>
        <v>2026</v>
      </c>
      <c r="V4478" s="117" t="str">
        <f>IFERROR(Q4478/N4478,"0")</f>
        <v>0</v>
      </c>
    </row>
    <row r="4479" spans="1:22">
      <c r="A4479" t="str">
        <f>_xlfn.XLOOKUP(D4479,BN:BN,BO:BO)</f>
        <v>México</v>
      </c>
      <c r="B4479" t="s">
        <v>25</v>
      </c>
      <c r="C4479">
        <v>735</v>
      </c>
      <c r="D4479" t="str">
        <f>_xlfn.XLOOKUP(C4479,BH:BH,BI:BI)</f>
        <v>MariaM</v>
      </c>
      <c r="E4479">
        <v>28934</v>
      </c>
      <c r="F4479" t="s">
        <v>4769</v>
      </c>
      <c r="G4479" s="63">
        <v>46132</v>
      </c>
      <c r="H4479" s="63">
        <v>46140</v>
      </c>
      <c r="I4479" t="s">
        <v>366</v>
      </c>
      <c r="J4479" t="str">
        <f>_xlfn.XLOOKUP(I4479,AS:AS,AU:AU)</f>
        <v>Vuelos</v>
      </c>
      <c r="K4479" t="s">
        <v>33</v>
      </c>
      <c r="L4479">
        <v>408</v>
      </c>
      <c r="M4479">
        <f>L4479*_xlfn.XLOOKUP(K4479,AM:AM,AN:AN)</f>
        <v>350.88</v>
      </c>
      <c r="N4479">
        <f>L4479*_xlfn.XLOOKUP(K4479,AM:AM,AO:AO)</f>
        <v>408</v>
      </c>
      <c r="O4479">
        <v>0</v>
      </c>
      <c r="P4479">
        <f>O4479*_xlfn.XLOOKUP(K4479,AM:AM,AN:AN)</f>
        <v>0</v>
      </c>
      <c r="Q4479">
        <f>O4479*_xlfn.XLOOKUP(K4479,AM:AM,AO:AO)</f>
        <v>0</v>
      </c>
      <c r="R4479" t="str">
        <f>_xlfn.XLOOKUP(E4479,AF:AF,AG:AG)</f>
        <v>F1S USA</v>
      </c>
      <c r="S4479" t="str">
        <f>_xlfn.XLOOKUP(E4479,AF:AF,AI:AI)</f>
        <v>United States</v>
      </c>
      <c r="T4479">
        <f>WEEKNUM(G4479)</f>
        <v>17</v>
      </c>
      <c r="U4479">
        <f>YEAR(G4479)</f>
        <v>2026</v>
      </c>
      <c r="V4479" s="117">
        <f>IFERROR(Q4479/N4479,"0")</f>
        <v>0</v>
      </c>
    </row>
    <row r="4480" spans="1:22">
      <c r="A4480" t="str">
        <f>_xlfn.XLOOKUP(D4480,BN:BN,BO:BO)</f>
        <v>México</v>
      </c>
      <c r="B4480" t="s">
        <v>25</v>
      </c>
      <c r="C4480">
        <v>735</v>
      </c>
      <c r="D4480" t="str">
        <f>_xlfn.XLOOKUP(C4480,BH:BH,BI:BI)</f>
        <v>MariaM</v>
      </c>
      <c r="E4480">
        <v>0</v>
      </c>
      <c r="F4480" t="s">
        <v>4770</v>
      </c>
      <c r="G4480" s="63">
        <v>45953</v>
      </c>
      <c r="H4480" s="63">
        <v>46140</v>
      </c>
      <c r="I4480" t="s">
        <v>396</v>
      </c>
      <c r="J4480" t="str">
        <f>_xlfn.XLOOKUP(I4480,AS:AS,AU:AU)</f>
        <v>Honorarios</v>
      </c>
      <c r="K4480" t="s">
        <v>33</v>
      </c>
      <c r="L4480">
        <v>140</v>
      </c>
      <c r="M4480">
        <f>L4480*_xlfn.XLOOKUP(K4480,AM:AM,AN:AN)</f>
        <v>120.39999999999999</v>
      </c>
      <c r="N4480">
        <f>L4480*_xlfn.XLOOKUP(K4480,AM:AM,AO:AO)</f>
        <v>140</v>
      </c>
      <c r="O4480">
        <v>140</v>
      </c>
      <c r="P4480">
        <f>O4480*_xlfn.XLOOKUP(K4480,AM:AM,AN:AN)</f>
        <v>120.39999999999999</v>
      </c>
      <c r="Q4480">
        <f>O4480*_xlfn.XLOOKUP(K4480,AM:AM,AO:AO)</f>
        <v>140</v>
      </c>
      <c r="R4480" t="str">
        <f>_xlfn.XLOOKUP(E4480,AF:AF,AG:AG)</f>
        <v>FEES</v>
      </c>
      <c r="S4480">
        <f>_xlfn.XLOOKUP(E4480,AF:AF,AI:AI)</f>
        <v>0</v>
      </c>
      <c r="T4480">
        <f>WEEKNUM(G4480)</f>
        <v>43</v>
      </c>
      <c r="U4480">
        <f>YEAR(G4480)</f>
        <v>2025</v>
      </c>
      <c r="V4480" s="117">
        <f>IFERROR(Q4480/N4480,"0")</f>
        <v>1</v>
      </c>
    </row>
    <row r="4481" spans="1:22">
      <c r="A4481" t="str">
        <f>_xlfn.XLOOKUP(D4481,BN:BN,BO:BO)</f>
        <v>México</v>
      </c>
      <c r="B4481" t="s">
        <v>25</v>
      </c>
      <c r="C4481">
        <v>735</v>
      </c>
      <c r="D4481" t="str">
        <f>_xlfn.XLOOKUP(C4481,BH:BH,BI:BI)</f>
        <v>MariaM</v>
      </c>
      <c r="E4481">
        <v>0</v>
      </c>
      <c r="F4481" t="s">
        <v>4771</v>
      </c>
      <c r="G4481" s="63">
        <v>45953</v>
      </c>
      <c r="H4481" s="63">
        <v>46140</v>
      </c>
      <c r="I4481" t="s">
        <v>396</v>
      </c>
      <c r="J4481" t="str">
        <f>_xlfn.XLOOKUP(I4481,AS:AS,AU:AU)</f>
        <v>Honorarios</v>
      </c>
      <c r="K4481" t="s">
        <v>33</v>
      </c>
      <c r="L4481">
        <v>140</v>
      </c>
      <c r="M4481">
        <f>L4481*_xlfn.XLOOKUP(K4481,AM:AM,AN:AN)</f>
        <v>120.39999999999999</v>
      </c>
      <c r="N4481">
        <f>L4481*_xlfn.XLOOKUP(K4481,AM:AM,AO:AO)</f>
        <v>140</v>
      </c>
      <c r="O4481">
        <v>140</v>
      </c>
      <c r="P4481">
        <f>O4481*_xlfn.XLOOKUP(K4481,AM:AM,AN:AN)</f>
        <v>120.39999999999999</v>
      </c>
      <c r="Q4481">
        <f>O4481*_xlfn.XLOOKUP(K4481,AM:AM,AO:AO)</f>
        <v>140</v>
      </c>
      <c r="R4481" t="str">
        <f>_xlfn.XLOOKUP(E4481,AF:AF,AG:AG)</f>
        <v>FEES</v>
      </c>
      <c r="S4481">
        <f>_xlfn.XLOOKUP(E4481,AF:AF,AI:AI)</f>
        <v>0</v>
      </c>
      <c r="T4481">
        <f>WEEKNUM(G4481)</f>
        <v>43</v>
      </c>
      <c r="U4481">
        <f>YEAR(G4481)</f>
        <v>2025</v>
      </c>
      <c r="V4481" s="117">
        <f>IFERROR(Q4481/N4481,"0")</f>
        <v>1</v>
      </c>
    </row>
    <row r="4482" spans="1:22">
      <c r="A4482" t="str">
        <f>_xlfn.XLOOKUP(D4482,BN:BN,BO:BO)</f>
        <v>México</v>
      </c>
      <c r="B4482" t="s">
        <v>25</v>
      </c>
      <c r="C4482">
        <v>735</v>
      </c>
      <c r="D4482" t="str">
        <f>_xlfn.XLOOKUP(C4482,BH:BH,BI:BI)</f>
        <v>MariaM</v>
      </c>
      <c r="E4482">
        <v>28934</v>
      </c>
      <c r="F4482" t="s">
        <v>4766</v>
      </c>
      <c r="G4482" s="63">
        <v>46073</v>
      </c>
      <c r="H4482" s="63">
        <v>46080</v>
      </c>
      <c r="I4482" t="s">
        <v>366</v>
      </c>
      <c r="J4482" t="str">
        <f>_xlfn.XLOOKUP(I4482,AS:AS,AU:AU)</f>
        <v>Vuelos</v>
      </c>
      <c r="K4482" t="s">
        <v>33</v>
      </c>
      <c r="L4482">
        <v>460.3</v>
      </c>
      <c r="M4482">
        <f>L4482*_xlfn.XLOOKUP(K4482,AM:AM,AN:AN)</f>
        <v>395.858</v>
      </c>
      <c r="N4482">
        <f>L4482*_xlfn.XLOOKUP(K4482,AM:AM,AO:AO)</f>
        <v>460.3</v>
      </c>
      <c r="O4482">
        <v>0</v>
      </c>
      <c r="P4482">
        <f>O4482*_xlfn.XLOOKUP(K4482,AM:AM,AN:AN)</f>
        <v>0</v>
      </c>
      <c r="Q4482">
        <f>O4482*_xlfn.XLOOKUP(K4482,AM:AM,AO:AO)</f>
        <v>0</v>
      </c>
      <c r="R4482" t="str">
        <f>_xlfn.XLOOKUP(E4482,AF:AF,AG:AG)</f>
        <v>F1S USA</v>
      </c>
      <c r="S4482" t="str">
        <f>_xlfn.XLOOKUP(E4482,AF:AF,AI:AI)</f>
        <v>United States</v>
      </c>
      <c r="T4482">
        <f>WEEKNUM(G4482)</f>
        <v>8</v>
      </c>
      <c r="U4482">
        <f>YEAR(G4482)</f>
        <v>2026</v>
      </c>
      <c r="V4482" s="117">
        <f>IFERROR(Q4482/N4482,"0")</f>
        <v>0</v>
      </c>
    </row>
    <row r="4483" spans="1:22">
      <c r="A4483" t="str">
        <f>_xlfn.XLOOKUP(D4483,BN:BN,BO:BO)</f>
        <v>México</v>
      </c>
      <c r="B4483" t="s">
        <v>25</v>
      </c>
      <c r="C4483">
        <v>735</v>
      </c>
      <c r="D4483" t="str">
        <f>_xlfn.XLOOKUP(C4483,BH:BH,BI:BI)</f>
        <v>MariaM</v>
      </c>
      <c r="E4483">
        <v>28934</v>
      </c>
      <c r="F4483" t="s">
        <v>4766</v>
      </c>
      <c r="G4483" s="63">
        <v>46073</v>
      </c>
      <c r="H4483" s="63">
        <v>46080</v>
      </c>
      <c r="I4483" t="s">
        <v>366</v>
      </c>
      <c r="J4483" t="str">
        <f>_xlfn.XLOOKUP(I4483,AS:AS,AU:AU)</f>
        <v>Vuelos</v>
      </c>
      <c r="K4483" t="s">
        <v>33</v>
      </c>
      <c r="L4483">
        <v>522</v>
      </c>
      <c r="M4483">
        <f>L4483*_xlfn.XLOOKUP(K4483,AM:AM,AN:AN)</f>
        <v>448.92</v>
      </c>
      <c r="N4483">
        <f>L4483*_xlfn.XLOOKUP(K4483,AM:AM,AO:AO)</f>
        <v>522</v>
      </c>
      <c r="O4483">
        <v>0</v>
      </c>
      <c r="P4483">
        <f>O4483*_xlfn.XLOOKUP(K4483,AM:AM,AN:AN)</f>
        <v>0</v>
      </c>
      <c r="Q4483">
        <f>O4483*_xlfn.XLOOKUP(K4483,AM:AM,AO:AO)</f>
        <v>0</v>
      </c>
      <c r="R4483" t="str">
        <f>_xlfn.XLOOKUP(E4483,AF:AF,AG:AG)</f>
        <v>F1S USA</v>
      </c>
      <c r="S4483" t="str">
        <f>_xlfn.XLOOKUP(E4483,AF:AF,AI:AI)</f>
        <v>United States</v>
      </c>
      <c r="T4483">
        <f>WEEKNUM(G4483)</f>
        <v>8</v>
      </c>
      <c r="U4483">
        <f>YEAR(G4483)</f>
        <v>2026</v>
      </c>
      <c r="V4483" s="117">
        <f>IFERROR(Q4483/N4483,"0")</f>
        <v>0</v>
      </c>
    </row>
    <row r="4484" spans="1:22">
      <c r="A4484" t="str">
        <f>_xlfn.XLOOKUP(D4484,BN:BN,BO:BO)</f>
        <v>México</v>
      </c>
      <c r="B4484" t="s">
        <v>25</v>
      </c>
      <c r="C4484">
        <v>735</v>
      </c>
      <c r="D4484" t="str">
        <f>_xlfn.XLOOKUP(C4484,BH:BH,BI:BI)</f>
        <v>MariaM</v>
      </c>
      <c r="E4484">
        <v>28934</v>
      </c>
      <c r="F4484" t="s">
        <v>4767</v>
      </c>
      <c r="G4484" s="63">
        <v>46073</v>
      </c>
      <c r="H4484" s="63">
        <v>46080</v>
      </c>
      <c r="I4484" t="s">
        <v>366</v>
      </c>
      <c r="J4484" t="str">
        <f>_xlfn.XLOOKUP(I4484,AS:AS,AU:AU)</f>
        <v>Vuelos</v>
      </c>
      <c r="K4484" t="s">
        <v>33</v>
      </c>
      <c r="L4484">
        <v>342.3</v>
      </c>
      <c r="M4484">
        <f>L4484*_xlfn.XLOOKUP(K4484,AM:AM,AN:AN)</f>
        <v>294.37799999999999</v>
      </c>
      <c r="N4484">
        <f>L4484*_xlfn.XLOOKUP(K4484,AM:AM,AO:AO)</f>
        <v>342.3</v>
      </c>
      <c r="O4484">
        <v>0</v>
      </c>
      <c r="P4484">
        <f>O4484*_xlfn.XLOOKUP(K4484,AM:AM,AN:AN)</f>
        <v>0</v>
      </c>
      <c r="Q4484">
        <f>O4484*_xlfn.XLOOKUP(K4484,AM:AM,AO:AO)</f>
        <v>0</v>
      </c>
      <c r="R4484" t="str">
        <f>_xlfn.XLOOKUP(E4484,AF:AF,AG:AG)</f>
        <v>F1S USA</v>
      </c>
      <c r="S4484" t="str">
        <f>_xlfn.XLOOKUP(E4484,AF:AF,AI:AI)</f>
        <v>United States</v>
      </c>
      <c r="T4484">
        <f>WEEKNUM(G4484)</f>
        <v>8</v>
      </c>
      <c r="U4484">
        <f>YEAR(G4484)</f>
        <v>2026</v>
      </c>
      <c r="V4484" s="117">
        <f>IFERROR(Q4484/N4484,"0")</f>
        <v>0</v>
      </c>
    </row>
    <row r="4485" spans="1:22">
      <c r="A4485" t="str">
        <f>_xlfn.XLOOKUP(D4485,BN:BN,BO:BO)</f>
        <v>México</v>
      </c>
      <c r="B4485" t="s">
        <v>25</v>
      </c>
      <c r="C4485">
        <v>735</v>
      </c>
      <c r="D4485" t="str">
        <f>_xlfn.XLOOKUP(C4485,BH:BH,BI:BI)</f>
        <v>MariaM</v>
      </c>
      <c r="E4485">
        <v>28934</v>
      </c>
      <c r="F4485" t="s">
        <v>4767</v>
      </c>
      <c r="G4485" s="63">
        <v>46073</v>
      </c>
      <c r="H4485" s="63">
        <v>46080</v>
      </c>
      <c r="I4485" t="s">
        <v>366</v>
      </c>
      <c r="J4485" t="str">
        <f>_xlfn.XLOOKUP(I4485,AS:AS,AU:AU)</f>
        <v>Vuelos</v>
      </c>
      <c r="K4485" t="s">
        <v>33</v>
      </c>
      <c r="L4485">
        <v>392</v>
      </c>
      <c r="M4485">
        <f>L4485*_xlfn.XLOOKUP(K4485,AM:AM,AN:AN)</f>
        <v>337.12</v>
      </c>
      <c r="N4485">
        <f>L4485*_xlfn.XLOOKUP(K4485,AM:AM,AO:AO)</f>
        <v>392</v>
      </c>
      <c r="O4485">
        <v>0</v>
      </c>
      <c r="P4485">
        <f>O4485*_xlfn.XLOOKUP(K4485,AM:AM,AN:AN)</f>
        <v>0</v>
      </c>
      <c r="Q4485">
        <f>O4485*_xlfn.XLOOKUP(K4485,AM:AM,AO:AO)</f>
        <v>0</v>
      </c>
      <c r="R4485" t="str">
        <f>_xlfn.XLOOKUP(E4485,AF:AF,AG:AG)</f>
        <v>F1S USA</v>
      </c>
      <c r="S4485" t="str">
        <f>_xlfn.XLOOKUP(E4485,AF:AF,AI:AI)</f>
        <v>United States</v>
      </c>
      <c r="T4485">
        <f>WEEKNUM(G4485)</f>
        <v>8</v>
      </c>
      <c r="U4485">
        <f>YEAR(G4485)</f>
        <v>2026</v>
      </c>
      <c r="V4485" s="117">
        <f>IFERROR(Q4485/N4485,"0")</f>
        <v>0</v>
      </c>
    </row>
    <row r="4486" spans="1:22">
      <c r="A4486" t="str">
        <f>_xlfn.XLOOKUP(D4486,BN:BN,BO:BO)</f>
        <v>México</v>
      </c>
      <c r="B4486" t="s">
        <v>25</v>
      </c>
      <c r="C4486">
        <v>735</v>
      </c>
      <c r="D4486" t="str">
        <f>_xlfn.XLOOKUP(C4486,BH:BH,BI:BI)</f>
        <v>MariaM</v>
      </c>
      <c r="E4486">
        <v>28934</v>
      </c>
      <c r="F4486" t="s">
        <v>4768</v>
      </c>
      <c r="G4486" s="63">
        <v>46073</v>
      </c>
      <c r="H4486" s="63">
        <v>46080</v>
      </c>
      <c r="I4486" t="s">
        <v>366</v>
      </c>
      <c r="J4486" t="str">
        <f>_xlfn.XLOOKUP(I4486,AS:AS,AU:AU)</f>
        <v>Vuelos</v>
      </c>
      <c r="K4486" t="s">
        <v>33</v>
      </c>
      <c r="L4486">
        <v>342.3</v>
      </c>
      <c r="M4486">
        <f>L4486*_xlfn.XLOOKUP(K4486,AM:AM,AN:AN)</f>
        <v>294.37799999999999</v>
      </c>
      <c r="N4486">
        <f>L4486*_xlfn.XLOOKUP(K4486,AM:AM,AO:AO)</f>
        <v>342.3</v>
      </c>
      <c r="O4486">
        <v>0</v>
      </c>
      <c r="P4486">
        <f>O4486*_xlfn.XLOOKUP(K4486,AM:AM,AN:AN)</f>
        <v>0</v>
      </c>
      <c r="Q4486">
        <f>O4486*_xlfn.XLOOKUP(K4486,AM:AM,AO:AO)</f>
        <v>0</v>
      </c>
      <c r="R4486" t="str">
        <f>_xlfn.XLOOKUP(E4486,AF:AF,AG:AG)</f>
        <v>F1S USA</v>
      </c>
      <c r="S4486" t="str">
        <f>_xlfn.XLOOKUP(E4486,AF:AF,AI:AI)</f>
        <v>United States</v>
      </c>
      <c r="T4486">
        <f>WEEKNUM(G4486)</f>
        <v>8</v>
      </c>
      <c r="U4486">
        <f>YEAR(G4486)</f>
        <v>2026</v>
      </c>
      <c r="V4486" s="117">
        <f>IFERROR(Q4486/N4486,"0")</f>
        <v>0</v>
      </c>
    </row>
    <row r="4487" spans="1:22">
      <c r="A4487" t="str">
        <f>_xlfn.XLOOKUP(D4487,BN:BN,BO:BO)</f>
        <v>México</v>
      </c>
      <c r="B4487" t="s">
        <v>25</v>
      </c>
      <c r="C4487">
        <v>735</v>
      </c>
      <c r="D4487" t="str">
        <f>_xlfn.XLOOKUP(C4487,BH:BH,BI:BI)</f>
        <v>MariaM</v>
      </c>
      <c r="E4487">
        <v>28934</v>
      </c>
      <c r="F4487" t="s">
        <v>4768</v>
      </c>
      <c r="G4487" s="63">
        <v>46073</v>
      </c>
      <c r="H4487" s="63">
        <v>46080</v>
      </c>
      <c r="I4487" t="s">
        <v>366</v>
      </c>
      <c r="J4487" t="str">
        <f>_xlfn.XLOOKUP(I4487,AS:AS,AU:AU)</f>
        <v>Vuelos</v>
      </c>
      <c r="K4487" t="s">
        <v>33</v>
      </c>
      <c r="L4487">
        <v>392</v>
      </c>
      <c r="M4487">
        <f>L4487*_xlfn.XLOOKUP(K4487,AM:AM,AN:AN)</f>
        <v>337.12</v>
      </c>
      <c r="N4487">
        <f>L4487*_xlfn.XLOOKUP(K4487,AM:AM,AO:AO)</f>
        <v>392</v>
      </c>
      <c r="O4487">
        <v>0</v>
      </c>
      <c r="P4487">
        <f>O4487*_xlfn.XLOOKUP(K4487,AM:AM,AN:AN)</f>
        <v>0</v>
      </c>
      <c r="Q4487">
        <f>O4487*_xlfn.XLOOKUP(K4487,AM:AM,AO:AO)</f>
        <v>0</v>
      </c>
      <c r="R4487" t="str">
        <f>_xlfn.XLOOKUP(E4487,AF:AF,AG:AG)</f>
        <v>F1S USA</v>
      </c>
      <c r="S4487" t="str">
        <f>_xlfn.XLOOKUP(E4487,AF:AF,AI:AI)</f>
        <v>United States</v>
      </c>
      <c r="T4487">
        <f>WEEKNUM(G4487)</f>
        <v>8</v>
      </c>
      <c r="U4487">
        <f>YEAR(G4487)</f>
        <v>2026</v>
      </c>
      <c r="V4487" s="117">
        <f>IFERROR(Q4487/N4487,"0")</f>
        <v>0</v>
      </c>
    </row>
    <row r="4488" spans="1:22">
      <c r="A4488" t="str">
        <f>_xlfn.XLOOKUP(D4488,BN:BN,BO:BO)</f>
        <v>México</v>
      </c>
      <c r="B4488" t="s">
        <v>25</v>
      </c>
      <c r="C4488">
        <v>735</v>
      </c>
      <c r="D4488" t="str">
        <f>_xlfn.XLOOKUP(C4488,BH:BH,BI:BI)</f>
        <v>MariaM</v>
      </c>
      <c r="E4488">
        <v>28934</v>
      </c>
      <c r="F4488" t="s">
        <v>4769</v>
      </c>
      <c r="G4488" s="63">
        <v>46073</v>
      </c>
      <c r="H4488" s="63">
        <v>46080</v>
      </c>
      <c r="I4488" t="s">
        <v>366</v>
      </c>
      <c r="J4488" t="str">
        <f>_xlfn.XLOOKUP(I4488,AS:AS,AU:AU)</f>
        <v>Vuelos</v>
      </c>
      <c r="K4488" t="s">
        <v>33</v>
      </c>
      <c r="L4488">
        <v>0</v>
      </c>
      <c r="M4488">
        <f>L4488*_xlfn.XLOOKUP(K4488,AM:AM,AN:AN)</f>
        <v>0</v>
      </c>
      <c r="N4488">
        <f>L4488*_xlfn.XLOOKUP(K4488,AM:AM,AO:AO)</f>
        <v>0</v>
      </c>
      <c r="O4488">
        <v>0</v>
      </c>
      <c r="P4488">
        <f>O4488*_xlfn.XLOOKUP(K4488,AM:AM,AN:AN)</f>
        <v>0</v>
      </c>
      <c r="Q4488">
        <f>O4488*_xlfn.XLOOKUP(K4488,AM:AM,AO:AO)</f>
        <v>0</v>
      </c>
      <c r="R4488" t="str">
        <f>_xlfn.XLOOKUP(E4488,AF:AF,AG:AG)</f>
        <v>F1S USA</v>
      </c>
      <c r="S4488" t="str">
        <f>_xlfn.XLOOKUP(E4488,AF:AF,AI:AI)</f>
        <v>United States</v>
      </c>
      <c r="T4488">
        <f>WEEKNUM(G4488)</f>
        <v>8</v>
      </c>
      <c r="U4488">
        <f>YEAR(G4488)</f>
        <v>2026</v>
      </c>
      <c r="V4488" s="117" t="str">
        <f>IFERROR(Q4488/N4488,"0")</f>
        <v>0</v>
      </c>
    </row>
    <row r="4489" spans="1:22">
      <c r="A4489" t="str">
        <f>_xlfn.XLOOKUP(D4489,BN:BN,BO:BO)</f>
        <v>México</v>
      </c>
      <c r="B4489" t="s">
        <v>25</v>
      </c>
      <c r="C4489">
        <v>735</v>
      </c>
      <c r="D4489" t="str">
        <f>_xlfn.XLOOKUP(C4489,BH:BH,BI:BI)</f>
        <v>MariaM</v>
      </c>
      <c r="E4489">
        <v>28934</v>
      </c>
      <c r="F4489" t="s">
        <v>4769</v>
      </c>
      <c r="G4489" s="63">
        <v>46073</v>
      </c>
      <c r="H4489" s="63">
        <v>46080</v>
      </c>
      <c r="I4489" t="s">
        <v>366</v>
      </c>
      <c r="J4489" t="str">
        <f>_xlfn.XLOOKUP(I4489,AS:AS,AU:AU)</f>
        <v>Vuelos</v>
      </c>
      <c r="K4489" t="s">
        <v>33</v>
      </c>
      <c r="L4489">
        <v>406</v>
      </c>
      <c r="M4489">
        <f>L4489*_xlfn.XLOOKUP(K4489,AM:AM,AN:AN)</f>
        <v>349.15999999999997</v>
      </c>
      <c r="N4489">
        <f>L4489*_xlfn.XLOOKUP(K4489,AM:AM,AO:AO)</f>
        <v>406</v>
      </c>
      <c r="O4489">
        <v>0</v>
      </c>
      <c r="P4489">
        <f>O4489*_xlfn.XLOOKUP(K4489,AM:AM,AN:AN)</f>
        <v>0</v>
      </c>
      <c r="Q4489">
        <f>O4489*_xlfn.XLOOKUP(K4489,AM:AM,AO:AO)</f>
        <v>0</v>
      </c>
      <c r="R4489" t="str">
        <f>_xlfn.XLOOKUP(E4489,AF:AF,AG:AG)</f>
        <v>F1S USA</v>
      </c>
      <c r="S4489" t="str">
        <f>_xlfn.XLOOKUP(E4489,AF:AF,AI:AI)</f>
        <v>United States</v>
      </c>
      <c r="T4489">
        <f>WEEKNUM(G4489)</f>
        <v>8</v>
      </c>
      <c r="U4489">
        <f>YEAR(G4489)</f>
        <v>2026</v>
      </c>
      <c r="V4489" s="117">
        <f>IFERROR(Q4489/N4489,"0")</f>
        <v>0</v>
      </c>
    </row>
    <row r="4490" spans="1:22">
      <c r="A4490" t="str">
        <f>_xlfn.XLOOKUP(D4490,BN:BN,BO:BO)</f>
        <v>México</v>
      </c>
      <c r="B4490" t="s">
        <v>25</v>
      </c>
      <c r="C4490">
        <v>735</v>
      </c>
      <c r="D4490" t="str">
        <f>_xlfn.XLOOKUP(C4490,BH:BH,BI:BI)</f>
        <v>MariaM</v>
      </c>
      <c r="E4490">
        <v>23789</v>
      </c>
      <c r="F4490" t="s">
        <v>4772</v>
      </c>
      <c r="G4490" s="63">
        <v>45953</v>
      </c>
      <c r="H4490" s="63">
        <v>46140</v>
      </c>
      <c r="I4490" t="s">
        <v>364</v>
      </c>
      <c r="J4490" t="str">
        <f>_xlfn.XLOOKUP(I4490,AS:AS,AU:AU)</f>
        <v>DMC</v>
      </c>
      <c r="K4490" t="s">
        <v>33</v>
      </c>
      <c r="L4490">
        <v>51588</v>
      </c>
      <c r="M4490">
        <f>L4490*_xlfn.XLOOKUP(K4490,AM:AM,AN:AN)</f>
        <v>44365.68</v>
      </c>
      <c r="N4490">
        <f>L4490*_xlfn.XLOOKUP(K4490,AM:AM,AO:AO)</f>
        <v>51588</v>
      </c>
      <c r="O4490">
        <v>8368</v>
      </c>
      <c r="P4490">
        <f>O4490*_xlfn.XLOOKUP(K4490,AM:AM,AN:AN)</f>
        <v>7196.48</v>
      </c>
      <c r="Q4490">
        <f>O4490*_xlfn.XLOOKUP(K4490,AM:AM,AO:AO)</f>
        <v>8368</v>
      </c>
      <c r="R4490" t="str">
        <f>_xlfn.XLOOKUP(E4490,AF:AF,AG:AG)</f>
        <v>TRIUMPH TRAVEL</v>
      </c>
      <c r="S4490" t="str">
        <f>_xlfn.XLOOKUP(E4490,AF:AF,AI:AI)</f>
        <v>South Africa</v>
      </c>
      <c r="T4490">
        <f>WEEKNUM(G4490)</f>
        <v>43</v>
      </c>
      <c r="U4490">
        <f>YEAR(G4490)</f>
        <v>2025</v>
      </c>
      <c r="V4490" s="117">
        <f>IFERROR(Q4490/N4490,"0")</f>
        <v>0.162208265488098</v>
      </c>
    </row>
    <row r="4491" spans="1:22">
      <c r="A4491" t="str">
        <f>_xlfn.XLOOKUP(D4491,BN:BN,BO:BO)</f>
        <v>México</v>
      </c>
      <c r="B4491" t="s">
        <v>25</v>
      </c>
      <c r="C4491">
        <v>735</v>
      </c>
      <c r="D4491" t="str">
        <f>_xlfn.XLOOKUP(C4491,BH:BH,BI:BI)</f>
        <v>MariaM</v>
      </c>
      <c r="E4491">
        <v>23789</v>
      </c>
      <c r="F4491" t="s">
        <v>4773</v>
      </c>
      <c r="G4491" s="63">
        <v>45951</v>
      </c>
      <c r="H4491" s="63">
        <v>46140</v>
      </c>
      <c r="I4491" t="s">
        <v>425</v>
      </c>
      <c r="J4491" t="str">
        <f>_xlfn.XLOOKUP(I4491,AS:AS,AU:AU)</f>
        <v>Traslados</v>
      </c>
      <c r="K4491" t="s">
        <v>33</v>
      </c>
      <c r="L4491">
        <v>100</v>
      </c>
      <c r="M4491">
        <f>L4491*_xlfn.XLOOKUP(K4491,AM:AM,AN:AN)</f>
        <v>86</v>
      </c>
      <c r="N4491">
        <f>L4491*_xlfn.XLOOKUP(K4491,AM:AM,AO:AO)</f>
        <v>100</v>
      </c>
      <c r="O4491">
        <v>0</v>
      </c>
      <c r="P4491">
        <f>O4491*_xlfn.XLOOKUP(K4491,AM:AM,AN:AN)</f>
        <v>0</v>
      </c>
      <c r="Q4491">
        <f>O4491*_xlfn.XLOOKUP(K4491,AM:AM,AO:AO)</f>
        <v>0</v>
      </c>
      <c r="R4491" t="str">
        <f>_xlfn.XLOOKUP(E4491,AF:AF,AG:AG)</f>
        <v>TRIUMPH TRAVEL</v>
      </c>
      <c r="S4491" t="str">
        <f>_xlfn.XLOOKUP(E4491,AF:AF,AI:AI)</f>
        <v>South Africa</v>
      </c>
      <c r="T4491">
        <f>WEEKNUM(G4491)</f>
        <v>43</v>
      </c>
      <c r="U4491">
        <f>YEAR(G4491)</f>
        <v>2025</v>
      </c>
      <c r="V4491" s="117">
        <f>IFERROR(Q4491/N4491,"0")</f>
        <v>0</v>
      </c>
    </row>
    <row r="4492" spans="1:22">
      <c r="A4492" t="str">
        <f>_xlfn.XLOOKUP(D4492,BN:BN,BO:BO)</f>
        <v>México</v>
      </c>
      <c r="B4492" t="s">
        <v>25</v>
      </c>
      <c r="C4492">
        <v>736</v>
      </c>
      <c r="D4492" t="str">
        <f>_xlfn.XLOOKUP(C4492,BH:BH,BI:BI)</f>
        <v>ManonR</v>
      </c>
      <c r="E4492">
        <v>25372</v>
      </c>
      <c r="F4492" t="s">
        <v>4774</v>
      </c>
      <c r="G4492" s="63">
        <v>46184</v>
      </c>
      <c r="H4492" s="63">
        <v>46214</v>
      </c>
      <c r="I4492" t="s">
        <v>468</v>
      </c>
      <c r="J4492" t="str">
        <f>_xlfn.XLOOKUP(I4492,AS:AS,AU:AU)</f>
        <v>DMC</v>
      </c>
      <c r="K4492" t="s">
        <v>33</v>
      </c>
      <c r="L4492">
        <v>13900</v>
      </c>
      <c r="M4492">
        <f>L4492*_xlfn.XLOOKUP(K4492,AM:AM,AN:AN)</f>
        <v>11954</v>
      </c>
      <c r="N4492">
        <f>L4492*_xlfn.XLOOKUP(K4492,AM:AM,AO:AO)</f>
        <v>13900</v>
      </c>
      <c r="O4492">
        <v>1390</v>
      </c>
      <c r="P4492">
        <f>O4492*_xlfn.XLOOKUP(K4492,AM:AM,AN:AN)</f>
        <v>1195.4000000000001</v>
      </c>
      <c r="Q4492">
        <f>O4492*_xlfn.XLOOKUP(K4492,AM:AM,AO:AO)</f>
        <v>1390</v>
      </c>
      <c r="R4492" t="str">
        <f>_xlfn.XLOOKUP(E4492,AF:AF,AG:AG)</f>
        <v>Queen Of Clubs Lifestyle Luxury Services LTD</v>
      </c>
      <c r="S4492" t="str">
        <f>_xlfn.XLOOKUP(E4492,AF:AF,AI:AI)</f>
        <v>United Kingdom</v>
      </c>
      <c r="T4492">
        <f>WEEKNUM(G4492)</f>
        <v>24</v>
      </c>
      <c r="U4492">
        <f>YEAR(G4492)</f>
        <v>2026</v>
      </c>
      <c r="V4492" s="117">
        <f>IFERROR(Q4492/N4492,"0")</f>
        <v>0.1</v>
      </c>
    </row>
    <row r="4493" spans="1:22">
      <c r="A4493" t="str">
        <f>_xlfn.XLOOKUP(D4493,BN:BN,BO:BO)</f>
        <v>México</v>
      </c>
      <c r="B4493" t="s">
        <v>25</v>
      </c>
      <c r="C4493">
        <v>737</v>
      </c>
      <c r="D4493" t="str">
        <f>_xlfn.XLOOKUP(C4493,BH:BH,BI:BI)</f>
        <v>PaulinaV</v>
      </c>
      <c r="E4493">
        <v>31382</v>
      </c>
      <c r="F4493" t="s">
        <v>3428</v>
      </c>
      <c r="G4493" s="63">
        <v>45893</v>
      </c>
      <c r="H4493" s="63">
        <v>45896</v>
      </c>
      <c r="I4493" t="s">
        <v>376</v>
      </c>
      <c r="J4493" t="str">
        <f>_xlfn.XLOOKUP(I4493,AS:AS,AU:AU)</f>
        <v>Hotel</v>
      </c>
      <c r="K4493" t="s">
        <v>27</v>
      </c>
      <c r="L4493">
        <v>3828</v>
      </c>
      <c r="M4493">
        <f>L4493*_xlfn.XLOOKUP(K4493,AM:AM,AN:AN)</f>
        <v>3828</v>
      </c>
      <c r="N4493">
        <f>L4493*_xlfn.XLOOKUP(K4493,AM:AM,AO:AO)</f>
        <v>4440.4799999999996</v>
      </c>
      <c r="O4493">
        <v>327.12</v>
      </c>
      <c r="P4493">
        <f>O4493*_xlfn.XLOOKUP(K4493,AM:AM,AN:AN)</f>
        <v>327.12</v>
      </c>
      <c r="Q4493">
        <f>O4493*_xlfn.XLOOKUP(K4493,AM:AM,AO:AO)</f>
        <v>379.45919999999995</v>
      </c>
      <c r="R4493" t="str">
        <f>_xlfn.XLOOKUP(E4493,AF:AF,AG:AG)</f>
        <v>PALAZZO VECCHIO TAORMINA</v>
      </c>
      <c r="S4493" t="str">
        <f>_xlfn.XLOOKUP(E4493,AF:AF,AI:AI)</f>
        <v>Italy</v>
      </c>
      <c r="T4493">
        <f>WEEKNUM(G4493)</f>
        <v>35</v>
      </c>
      <c r="U4493">
        <f>YEAR(G4493)</f>
        <v>2025</v>
      </c>
      <c r="V4493" s="117">
        <f>IFERROR(Q4493/N4493,"0")</f>
        <v>8.545454545454545E-2</v>
      </c>
    </row>
    <row r="4494" spans="1:22">
      <c r="A4494" t="str">
        <f>_xlfn.XLOOKUP(D4494,BN:BN,BO:BO)</f>
        <v>México</v>
      </c>
      <c r="B4494" t="s">
        <v>25</v>
      </c>
      <c r="C4494">
        <v>737</v>
      </c>
      <c r="D4494" t="str">
        <f>_xlfn.XLOOKUP(C4494,BH:BH,BI:BI)</f>
        <v>PaulinaV</v>
      </c>
      <c r="E4494">
        <v>29688</v>
      </c>
      <c r="F4494" t="s">
        <v>4775</v>
      </c>
      <c r="G4494" s="63">
        <v>45896</v>
      </c>
      <c r="H4494" s="63">
        <v>45899</v>
      </c>
      <c r="I4494" t="s">
        <v>376</v>
      </c>
      <c r="J4494" t="str">
        <f>_xlfn.XLOOKUP(I4494,AS:AS,AU:AU)</f>
        <v>Hotel</v>
      </c>
      <c r="K4494" t="s">
        <v>27</v>
      </c>
      <c r="L4494">
        <v>1242</v>
      </c>
      <c r="M4494">
        <f>L4494*_xlfn.XLOOKUP(K4494,AM:AM,AN:AN)</f>
        <v>1242</v>
      </c>
      <c r="N4494">
        <f>L4494*_xlfn.XLOOKUP(K4494,AM:AM,AO:AO)</f>
        <v>1440.7199999999998</v>
      </c>
      <c r="O4494">
        <v>124.2</v>
      </c>
      <c r="P4494">
        <f>O4494*_xlfn.XLOOKUP(K4494,AM:AM,AN:AN)</f>
        <v>124.2</v>
      </c>
      <c r="Q4494">
        <f>O4494*_xlfn.XLOOKUP(K4494,AM:AM,AO:AO)</f>
        <v>144.072</v>
      </c>
      <c r="R4494" t="str">
        <f>_xlfn.XLOOKUP(E4494,AF:AF,AG:AG)</f>
        <v>TABLET HOTELS</v>
      </c>
      <c r="S4494" t="str">
        <f>_xlfn.XLOOKUP(E4494,AF:AF,AI:AI)</f>
        <v>United States</v>
      </c>
      <c r="T4494">
        <f>WEEKNUM(G4494)</f>
        <v>35</v>
      </c>
      <c r="U4494">
        <f>YEAR(G4494)</f>
        <v>2025</v>
      </c>
      <c r="V4494" s="117">
        <f>IFERROR(Q4494/N4494,"0")</f>
        <v>0.10000000000000002</v>
      </c>
    </row>
    <row r="4495" spans="1:22">
      <c r="A4495" t="str">
        <f>_xlfn.XLOOKUP(D4495,BN:BN,BO:BO)</f>
        <v>México</v>
      </c>
      <c r="B4495" t="s">
        <v>25</v>
      </c>
      <c r="C4495">
        <v>738</v>
      </c>
      <c r="D4495" t="str">
        <f>_xlfn.XLOOKUP(C4495,BH:BH,BI:BI)</f>
        <v>PaulinaV</v>
      </c>
      <c r="E4495">
        <v>29688</v>
      </c>
      <c r="F4495" t="s">
        <v>4776</v>
      </c>
      <c r="G4495" s="63">
        <v>45848</v>
      </c>
      <c r="H4495" s="63">
        <v>45852</v>
      </c>
      <c r="I4495" t="s">
        <v>376</v>
      </c>
      <c r="J4495" t="str">
        <f>_xlfn.XLOOKUP(I4495,AS:AS,AU:AU)</f>
        <v>Hotel</v>
      </c>
      <c r="K4495" t="s">
        <v>27</v>
      </c>
      <c r="L4495">
        <v>1664</v>
      </c>
      <c r="M4495">
        <f>L4495*_xlfn.XLOOKUP(K4495,AM:AM,AN:AN)</f>
        <v>1664</v>
      </c>
      <c r="N4495">
        <f>L4495*_xlfn.XLOOKUP(K4495,AM:AM,AO:AO)</f>
        <v>1930.2399999999998</v>
      </c>
      <c r="O4495">
        <v>218.69</v>
      </c>
      <c r="P4495">
        <f>O4495*_xlfn.XLOOKUP(K4495,AM:AM,AN:AN)</f>
        <v>218.69</v>
      </c>
      <c r="Q4495">
        <f>O4495*_xlfn.XLOOKUP(K4495,AM:AM,AO:AO)</f>
        <v>253.68039999999999</v>
      </c>
      <c r="R4495" t="str">
        <f>_xlfn.XLOOKUP(E4495,AF:AF,AG:AG)</f>
        <v>TABLET HOTELS</v>
      </c>
      <c r="S4495" t="str">
        <f>_xlfn.XLOOKUP(E4495,AF:AF,AI:AI)</f>
        <v>United States</v>
      </c>
      <c r="T4495">
        <f>WEEKNUM(G4495)</f>
        <v>28</v>
      </c>
      <c r="U4495">
        <f>YEAR(G4495)</f>
        <v>2025</v>
      </c>
      <c r="V4495" s="117">
        <f>IFERROR(Q4495/N4495,"0")</f>
        <v>0.13142427884615385</v>
      </c>
    </row>
    <row r="4496" spans="1:22">
      <c r="A4496" t="str">
        <f>_xlfn.XLOOKUP(D4496,BN:BN,BO:BO)</f>
        <v>México</v>
      </c>
      <c r="B4496" t="s">
        <v>25</v>
      </c>
      <c r="C4496">
        <v>738</v>
      </c>
      <c r="D4496" t="str">
        <f>_xlfn.XLOOKUP(C4496,BH:BH,BI:BI)</f>
        <v>PaulinaV</v>
      </c>
      <c r="E4496">
        <v>29688</v>
      </c>
      <c r="F4496" t="s">
        <v>4777</v>
      </c>
      <c r="G4496" s="63">
        <v>45855</v>
      </c>
      <c r="H4496" s="63">
        <v>45857</v>
      </c>
      <c r="I4496" t="s">
        <v>376</v>
      </c>
      <c r="J4496" t="str">
        <f>_xlfn.XLOOKUP(I4496,AS:AS,AU:AU)</f>
        <v>Hotel</v>
      </c>
      <c r="K4496" t="s">
        <v>27</v>
      </c>
      <c r="L4496">
        <v>589.04999999999995</v>
      </c>
      <c r="M4496">
        <f>L4496*_xlfn.XLOOKUP(K4496,AM:AM,AN:AN)</f>
        <v>589.04999999999995</v>
      </c>
      <c r="N4496">
        <f>L4496*_xlfn.XLOOKUP(K4496,AM:AM,AO:AO)</f>
        <v>683.29799999999989</v>
      </c>
      <c r="O4496">
        <v>0</v>
      </c>
      <c r="P4496">
        <f>O4496*_xlfn.XLOOKUP(K4496,AM:AM,AN:AN)</f>
        <v>0</v>
      </c>
      <c r="Q4496">
        <f>O4496*_xlfn.XLOOKUP(K4496,AM:AM,AO:AO)</f>
        <v>0</v>
      </c>
      <c r="R4496" t="str">
        <f>_xlfn.XLOOKUP(E4496,AF:AF,AG:AG)</f>
        <v>TABLET HOTELS</v>
      </c>
      <c r="S4496" t="str">
        <f>_xlfn.XLOOKUP(E4496,AF:AF,AI:AI)</f>
        <v>United States</v>
      </c>
      <c r="T4496">
        <f>WEEKNUM(G4496)</f>
        <v>29</v>
      </c>
      <c r="U4496">
        <f>YEAR(G4496)</f>
        <v>2025</v>
      </c>
      <c r="V4496" s="117">
        <f>IFERROR(Q4496/N4496,"0")</f>
        <v>0</v>
      </c>
    </row>
    <row r="4497" spans="1:22">
      <c r="A4497" t="str">
        <f>_xlfn.XLOOKUP(D4497,BN:BN,BO:BO)</f>
        <v>México</v>
      </c>
      <c r="B4497" t="s">
        <v>25</v>
      </c>
      <c r="C4497">
        <v>739</v>
      </c>
      <c r="D4497" t="str">
        <f>_xlfn.XLOOKUP(C4497,BH:BH,BI:BI)</f>
        <v>VivianaS</v>
      </c>
      <c r="E4497">
        <v>27195</v>
      </c>
      <c r="F4497" t="s">
        <v>4778</v>
      </c>
      <c r="G4497" s="63">
        <v>46030</v>
      </c>
      <c r="H4497" s="63">
        <v>46033</v>
      </c>
      <c r="I4497" t="s">
        <v>376</v>
      </c>
      <c r="J4497" t="str">
        <f>_xlfn.XLOOKUP(I4497,AS:AS,AU:AU)</f>
        <v>Hotel</v>
      </c>
      <c r="K4497" t="s">
        <v>27</v>
      </c>
      <c r="L4497">
        <v>2820</v>
      </c>
      <c r="M4497">
        <f>L4497*_xlfn.XLOOKUP(K4497,AM:AM,AN:AN)</f>
        <v>2820</v>
      </c>
      <c r="N4497">
        <f>L4497*_xlfn.XLOOKUP(K4497,AM:AM,AO:AO)</f>
        <v>3271.2</v>
      </c>
      <c r="O4497">
        <v>282</v>
      </c>
      <c r="P4497">
        <f>O4497*_xlfn.XLOOKUP(K4497,AM:AM,AN:AN)</f>
        <v>282</v>
      </c>
      <c r="Q4497">
        <f>O4497*_xlfn.XLOOKUP(K4497,AM:AM,AO:AO)</f>
        <v>327.12</v>
      </c>
      <c r="R4497" t="str">
        <f>_xlfn.XLOOKUP(E4497,AF:AF,AG:AG)</f>
        <v>CROSSING MANZONI</v>
      </c>
      <c r="S4497" t="str">
        <f>_xlfn.XLOOKUP(E4497,AF:AF,AI:AI)</f>
        <v>Italy</v>
      </c>
      <c r="T4497">
        <f>WEEKNUM(G4497)</f>
        <v>2</v>
      </c>
      <c r="U4497">
        <f>YEAR(G4497)</f>
        <v>2026</v>
      </c>
      <c r="V4497" s="117">
        <f>IFERROR(Q4497/N4497,"0")</f>
        <v>0.1</v>
      </c>
    </row>
    <row r="4498" spans="1:22">
      <c r="A4498" t="str">
        <f>_xlfn.XLOOKUP(D4498,BN:BN,BO:BO)</f>
        <v>México</v>
      </c>
      <c r="B4498" t="s">
        <v>25</v>
      </c>
      <c r="C4498">
        <v>739</v>
      </c>
      <c r="D4498" t="str">
        <f>_xlfn.XLOOKUP(C4498,BH:BH,BI:BI)</f>
        <v>VivianaS</v>
      </c>
      <c r="E4498">
        <v>29025</v>
      </c>
      <c r="F4498" t="s">
        <v>4779</v>
      </c>
      <c r="G4498" s="63">
        <v>46033</v>
      </c>
      <c r="H4498" s="63">
        <v>46037</v>
      </c>
      <c r="I4498" t="s">
        <v>376</v>
      </c>
      <c r="J4498" t="str">
        <f>_xlfn.XLOOKUP(I4498,AS:AS,AU:AU)</f>
        <v>Hotel</v>
      </c>
      <c r="K4498" t="s">
        <v>27</v>
      </c>
      <c r="L4498">
        <v>2080</v>
      </c>
      <c r="M4498">
        <f>L4498*_xlfn.XLOOKUP(K4498,AM:AM,AN:AN)</f>
        <v>2080</v>
      </c>
      <c r="N4498">
        <f>L4498*_xlfn.XLOOKUP(K4498,AM:AM,AO:AO)</f>
        <v>2412.7999999999997</v>
      </c>
      <c r="O4498">
        <v>184.32</v>
      </c>
      <c r="P4498">
        <f>O4498*_xlfn.XLOOKUP(K4498,AM:AM,AN:AN)</f>
        <v>184.32</v>
      </c>
      <c r="Q4498">
        <f>O4498*_xlfn.XLOOKUP(K4498,AM:AM,AO:AO)</f>
        <v>213.81119999999999</v>
      </c>
      <c r="R4498" t="str">
        <f>_xlfn.XLOOKUP(E4498,AF:AF,AG:AG)</f>
        <v>LEFAY RESORT AND SPA DOLOMITI</v>
      </c>
      <c r="S4498" t="str">
        <f>_xlfn.XLOOKUP(E4498,AF:AF,AI:AI)</f>
        <v>Italy</v>
      </c>
      <c r="T4498">
        <f>WEEKNUM(G4498)</f>
        <v>3</v>
      </c>
      <c r="U4498">
        <f>YEAR(G4498)</f>
        <v>2026</v>
      </c>
      <c r="V4498" s="117">
        <f>IFERROR(Q4498/N4498,"0")</f>
        <v>8.8615384615384624E-2</v>
      </c>
    </row>
    <row r="4499" spans="1:22">
      <c r="A4499" t="str">
        <f>_xlfn.XLOOKUP(D4499,BN:BN,BO:BO)</f>
        <v>México</v>
      </c>
      <c r="B4499" t="s">
        <v>25</v>
      </c>
      <c r="C4499">
        <v>739</v>
      </c>
      <c r="D4499" t="str">
        <f>_xlfn.XLOOKUP(C4499,BH:BH,BI:BI)</f>
        <v>VivianaS</v>
      </c>
      <c r="E4499">
        <v>28259</v>
      </c>
      <c r="F4499" t="s">
        <v>4780</v>
      </c>
      <c r="G4499" s="63">
        <v>46037</v>
      </c>
      <c r="H4499" s="63">
        <v>46040</v>
      </c>
      <c r="I4499" t="s">
        <v>376</v>
      </c>
      <c r="J4499" t="str">
        <f>_xlfn.XLOOKUP(I4499,AS:AS,AU:AU)</f>
        <v>Hotel</v>
      </c>
      <c r="K4499" t="s">
        <v>27</v>
      </c>
      <c r="L4499">
        <v>1560</v>
      </c>
      <c r="M4499">
        <f>L4499*_xlfn.XLOOKUP(K4499,AM:AM,AN:AN)</f>
        <v>1560</v>
      </c>
      <c r="N4499">
        <f>L4499*_xlfn.XLOOKUP(K4499,AM:AM,AO:AO)</f>
        <v>1809.6</v>
      </c>
      <c r="O4499">
        <v>154.85</v>
      </c>
      <c r="P4499">
        <f>O4499*_xlfn.XLOOKUP(K4499,AM:AM,AN:AN)</f>
        <v>154.85</v>
      </c>
      <c r="Q4499">
        <f>O4499*_xlfn.XLOOKUP(K4499,AM:AM,AO:AO)</f>
        <v>179.62599999999998</v>
      </c>
      <c r="R4499" t="str">
        <f>_xlfn.XLOOKUP(E4499,AF:AF,AG:AG)</f>
        <v>HOTEL AUBEPINE</v>
      </c>
      <c r="S4499" t="str">
        <f>_xlfn.XLOOKUP(E4499,AF:AF,AI:AI)</f>
        <v>France</v>
      </c>
      <c r="T4499">
        <f>WEEKNUM(G4499)</f>
        <v>3</v>
      </c>
      <c r="U4499">
        <f>YEAR(G4499)</f>
        <v>2026</v>
      </c>
      <c r="V4499" s="117">
        <f>IFERROR(Q4499/N4499,"0")</f>
        <v>9.926282051282051E-2</v>
      </c>
    </row>
    <row r="4500" spans="1:22">
      <c r="A4500" t="str">
        <f>_xlfn.XLOOKUP(D4500,BN:BN,BO:BO)</f>
        <v>México</v>
      </c>
      <c r="B4500" t="s">
        <v>25</v>
      </c>
      <c r="C4500">
        <v>739</v>
      </c>
      <c r="D4500" t="str">
        <f>_xlfn.XLOOKUP(C4500,BH:BH,BI:BI)</f>
        <v>VivianaS</v>
      </c>
      <c r="E4500">
        <v>28934</v>
      </c>
      <c r="F4500" t="s">
        <v>4781</v>
      </c>
      <c r="G4500" s="63">
        <v>46030</v>
      </c>
      <c r="H4500" s="63">
        <v>46037</v>
      </c>
      <c r="I4500" t="s">
        <v>366</v>
      </c>
      <c r="J4500" t="str">
        <f>_xlfn.XLOOKUP(I4500,AS:AS,AU:AU)</f>
        <v>Vuelos</v>
      </c>
      <c r="K4500" t="s">
        <v>27</v>
      </c>
      <c r="L4500">
        <v>385.87</v>
      </c>
      <c r="M4500">
        <f>L4500*_xlfn.XLOOKUP(K4500,AM:AM,AN:AN)</f>
        <v>385.87</v>
      </c>
      <c r="N4500">
        <f>L4500*_xlfn.XLOOKUP(K4500,AM:AM,AO:AO)</f>
        <v>447.60919999999999</v>
      </c>
      <c r="O4500">
        <v>0</v>
      </c>
      <c r="P4500">
        <f>O4500*_xlfn.XLOOKUP(K4500,AM:AM,AN:AN)</f>
        <v>0</v>
      </c>
      <c r="Q4500">
        <f>O4500*_xlfn.XLOOKUP(K4500,AM:AM,AO:AO)</f>
        <v>0</v>
      </c>
      <c r="R4500" t="str">
        <f>_xlfn.XLOOKUP(E4500,AF:AF,AG:AG)</f>
        <v>F1S USA</v>
      </c>
      <c r="S4500" t="str">
        <f>_xlfn.XLOOKUP(E4500,AF:AF,AI:AI)</f>
        <v>United States</v>
      </c>
      <c r="T4500">
        <f>WEEKNUM(G4500)</f>
        <v>2</v>
      </c>
      <c r="U4500">
        <f>YEAR(G4500)</f>
        <v>2026</v>
      </c>
      <c r="V4500" s="117">
        <f>IFERROR(Q4500/N4500,"0")</f>
        <v>0</v>
      </c>
    </row>
    <row r="4501" spans="1:22">
      <c r="A4501" t="str">
        <f>_xlfn.XLOOKUP(D4501,BN:BN,BO:BO)</f>
        <v>México</v>
      </c>
      <c r="B4501" t="s">
        <v>25</v>
      </c>
      <c r="C4501">
        <v>739</v>
      </c>
      <c r="D4501" t="str">
        <f>_xlfn.XLOOKUP(C4501,BH:BH,BI:BI)</f>
        <v>VivianaS</v>
      </c>
      <c r="E4501">
        <v>28934</v>
      </c>
      <c r="F4501" t="s">
        <v>4782</v>
      </c>
      <c r="G4501" s="63">
        <v>46030</v>
      </c>
      <c r="H4501" s="63">
        <v>46037</v>
      </c>
      <c r="I4501" t="s">
        <v>366</v>
      </c>
      <c r="J4501" t="str">
        <f>_xlfn.XLOOKUP(I4501,AS:AS,AU:AU)</f>
        <v>Vuelos</v>
      </c>
      <c r="K4501" t="s">
        <v>27</v>
      </c>
      <c r="L4501">
        <v>385.87</v>
      </c>
      <c r="M4501">
        <f>L4501*_xlfn.XLOOKUP(K4501,AM:AM,AN:AN)</f>
        <v>385.87</v>
      </c>
      <c r="N4501">
        <f>L4501*_xlfn.XLOOKUP(K4501,AM:AM,AO:AO)</f>
        <v>447.60919999999999</v>
      </c>
      <c r="O4501">
        <v>0</v>
      </c>
      <c r="P4501">
        <f>O4501*_xlfn.XLOOKUP(K4501,AM:AM,AN:AN)</f>
        <v>0</v>
      </c>
      <c r="Q4501">
        <f>O4501*_xlfn.XLOOKUP(K4501,AM:AM,AO:AO)</f>
        <v>0</v>
      </c>
      <c r="R4501" t="str">
        <f>_xlfn.XLOOKUP(E4501,AF:AF,AG:AG)</f>
        <v>F1S USA</v>
      </c>
      <c r="S4501" t="str">
        <f>_xlfn.XLOOKUP(E4501,AF:AF,AI:AI)</f>
        <v>United States</v>
      </c>
      <c r="T4501">
        <f>WEEKNUM(G4501)</f>
        <v>2</v>
      </c>
      <c r="U4501">
        <f>YEAR(G4501)</f>
        <v>2026</v>
      </c>
      <c r="V4501" s="117">
        <f>IFERROR(Q4501/N4501,"0")</f>
        <v>0</v>
      </c>
    </row>
    <row r="4502" spans="1:22">
      <c r="A4502" t="str">
        <f>_xlfn.XLOOKUP(D4502,BN:BN,BO:BO)</f>
        <v>México</v>
      </c>
      <c r="B4502" t="s">
        <v>25</v>
      </c>
      <c r="C4502">
        <v>739</v>
      </c>
      <c r="D4502" t="str">
        <f>_xlfn.XLOOKUP(C4502,BH:BH,BI:BI)</f>
        <v>VivianaS</v>
      </c>
      <c r="E4502">
        <v>28934</v>
      </c>
      <c r="F4502" t="s">
        <v>4783</v>
      </c>
      <c r="G4502" s="63">
        <v>46030</v>
      </c>
      <c r="H4502" s="63">
        <v>46037</v>
      </c>
      <c r="I4502" t="s">
        <v>366</v>
      </c>
      <c r="J4502" t="str">
        <f>_xlfn.XLOOKUP(I4502,AS:AS,AU:AU)</f>
        <v>Vuelos</v>
      </c>
      <c r="K4502" t="s">
        <v>27</v>
      </c>
      <c r="L4502">
        <v>385.87</v>
      </c>
      <c r="M4502">
        <f>L4502*_xlfn.XLOOKUP(K4502,AM:AM,AN:AN)</f>
        <v>385.87</v>
      </c>
      <c r="N4502">
        <f>L4502*_xlfn.XLOOKUP(K4502,AM:AM,AO:AO)</f>
        <v>447.60919999999999</v>
      </c>
      <c r="O4502">
        <v>0</v>
      </c>
      <c r="P4502">
        <f>O4502*_xlfn.XLOOKUP(K4502,AM:AM,AN:AN)</f>
        <v>0</v>
      </c>
      <c r="Q4502">
        <f>O4502*_xlfn.XLOOKUP(K4502,AM:AM,AO:AO)</f>
        <v>0</v>
      </c>
      <c r="R4502" t="str">
        <f>_xlfn.XLOOKUP(E4502,AF:AF,AG:AG)</f>
        <v>F1S USA</v>
      </c>
      <c r="S4502" t="str">
        <f>_xlfn.XLOOKUP(E4502,AF:AF,AI:AI)</f>
        <v>United States</v>
      </c>
      <c r="T4502">
        <f>WEEKNUM(G4502)</f>
        <v>2</v>
      </c>
      <c r="U4502">
        <f>YEAR(G4502)</f>
        <v>2026</v>
      </c>
      <c r="V4502" s="117">
        <f>IFERROR(Q4502/N4502,"0")</f>
        <v>0</v>
      </c>
    </row>
    <row r="4503" spans="1:22">
      <c r="A4503" t="str">
        <f>_xlfn.XLOOKUP(D4503,BN:BN,BO:BO)</f>
        <v>México</v>
      </c>
      <c r="B4503" t="s">
        <v>25</v>
      </c>
      <c r="C4503">
        <v>739</v>
      </c>
      <c r="D4503" t="str">
        <f>_xlfn.XLOOKUP(C4503,BH:BH,BI:BI)</f>
        <v>VivianaS</v>
      </c>
      <c r="E4503">
        <v>28934</v>
      </c>
      <c r="F4503" t="s">
        <v>4781</v>
      </c>
      <c r="G4503" s="63">
        <v>46030</v>
      </c>
      <c r="H4503" s="63">
        <v>46037</v>
      </c>
      <c r="I4503" t="s">
        <v>366</v>
      </c>
      <c r="J4503" t="str">
        <f>_xlfn.XLOOKUP(I4503,AS:AS,AU:AU)</f>
        <v>Vuelos</v>
      </c>
      <c r="K4503" t="s">
        <v>27</v>
      </c>
      <c r="L4503">
        <v>45.17</v>
      </c>
      <c r="M4503">
        <f>L4503*_xlfn.XLOOKUP(K4503,AM:AM,AN:AN)</f>
        <v>45.17</v>
      </c>
      <c r="N4503">
        <f>L4503*_xlfn.XLOOKUP(K4503,AM:AM,AO:AO)</f>
        <v>52.397199999999998</v>
      </c>
      <c r="O4503">
        <v>0</v>
      </c>
      <c r="P4503">
        <f>O4503*_xlfn.XLOOKUP(K4503,AM:AM,AN:AN)</f>
        <v>0</v>
      </c>
      <c r="Q4503">
        <f>O4503*_xlfn.XLOOKUP(K4503,AM:AM,AO:AO)</f>
        <v>0</v>
      </c>
      <c r="R4503" t="str">
        <f>_xlfn.XLOOKUP(E4503,AF:AF,AG:AG)</f>
        <v>F1S USA</v>
      </c>
      <c r="S4503" t="str">
        <f>_xlfn.XLOOKUP(E4503,AF:AF,AI:AI)</f>
        <v>United States</v>
      </c>
      <c r="T4503">
        <f>WEEKNUM(G4503)</f>
        <v>2</v>
      </c>
      <c r="U4503">
        <f>YEAR(G4503)</f>
        <v>2026</v>
      </c>
      <c r="V4503" s="117">
        <f>IFERROR(Q4503/N4503,"0")</f>
        <v>0</v>
      </c>
    </row>
    <row r="4504" spans="1:22">
      <c r="A4504" t="str">
        <f>_xlfn.XLOOKUP(D4504,BN:BN,BO:BO)</f>
        <v>México</v>
      </c>
      <c r="B4504" t="s">
        <v>25</v>
      </c>
      <c r="C4504">
        <v>739</v>
      </c>
      <c r="D4504" t="str">
        <f>_xlfn.XLOOKUP(C4504,BH:BH,BI:BI)</f>
        <v>VivianaS</v>
      </c>
      <c r="E4504">
        <v>28934</v>
      </c>
      <c r="F4504" t="s">
        <v>4782</v>
      </c>
      <c r="G4504" s="63">
        <v>46030</v>
      </c>
      <c r="H4504" s="63">
        <v>46037</v>
      </c>
      <c r="I4504" t="s">
        <v>366</v>
      </c>
      <c r="J4504" t="str">
        <f>_xlfn.XLOOKUP(I4504,AS:AS,AU:AU)</f>
        <v>Vuelos</v>
      </c>
      <c r="K4504" t="s">
        <v>27</v>
      </c>
      <c r="L4504">
        <v>45.17</v>
      </c>
      <c r="M4504">
        <f>L4504*_xlfn.XLOOKUP(K4504,AM:AM,AN:AN)</f>
        <v>45.17</v>
      </c>
      <c r="N4504">
        <f>L4504*_xlfn.XLOOKUP(K4504,AM:AM,AO:AO)</f>
        <v>52.397199999999998</v>
      </c>
      <c r="O4504">
        <v>0</v>
      </c>
      <c r="P4504">
        <f>O4504*_xlfn.XLOOKUP(K4504,AM:AM,AN:AN)</f>
        <v>0</v>
      </c>
      <c r="Q4504">
        <f>O4504*_xlfn.XLOOKUP(K4504,AM:AM,AO:AO)</f>
        <v>0</v>
      </c>
      <c r="R4504" t="str">
        <f>_xlfn.XLOOKUP(E4504,AF:AF,AG:AG)</f>
        <v>F1S USA</v>
      </c>
      <c r="S4504" t="str">
        <f>_xlfn.XLOOKUP(E4504,AF:AF,AI:AI)</f>
        <v>United States</v>
      </c>
      <c r="T4504">
        <f>WEEKNUM(G4504)</f>
        <v>2</v>
      </c>
      <c r="U4504">
        <f>YEAR(G4504)</f>
        <v>2026</v>
      </c>
      <c r="V4504" s="117">
        <f>IFERROR(Q4504/N4504,"0")</f>
        <v>0</v>
      </c>
    </row>
    <row r="4505" spans="1:22">
      <c r="A4505" t="str">
        <f>_xlfn.XLOOKUP(D4505,BN:BN,BO:BO)</f>
        <v>México</v>
      </c>
      <c r="B4505" t="s">
        <v>25</v>
      </c>
      <c r="C4505">
        <v>739</v>
      </c>
      <c r="D4505" t="str">
        <f>_xlfn.XLOOKUP(C4505,BH:BH,BI:BI)</f>
        <v>VivianaS</v>
      </c>
      <c r="E4505">
        <v>28934</v>
      </c>
      <c r="F4505" t="s">
        <v>4783</v>
      </c>
      <c r="G4505" s="63">
        <v>46030</v>
      </c>
      <c r="H4505" s="63">
        <v>46037</v>
      </c>
      <c r="I4505" t="s">
        <v>366</v>
      </c>
      <c r="J4505" t="str">
        <f>_xlfn.XLOOKUP(I4505,AS:AS,AU:AU)</f>
        <v>Vuelos</v>
      </c>
      <c r="K4505" t="s">
        <v>27</v>
      </c>
      <c r="L4505">
        <v>45.17</v>
      </c>
      <c r="M4505">
        <f>L4505*_xlfn.XLOOKUP(K4505,AM:AM,AN:AN)</f>
        <v>45.17</v>
      </c>
      <c r="N4505">
        <f>L4505*_xlfn.XLOOKUP(K4505,AM:AM,AO:AO)</f>
        <v>52.397199999999998</v>
      </c>
      <c r="O4505">
        <v>0</v>
      </c>
      <c r="P4505">
        <f>O4505*_xlfn.XLOOKUP(K4505,AM:AM,AN:AN)</f>
        <v>0</v>
      </c>
      <c r="Q4505">
        <f>O4505*_xlfn.XLOOKUP(K4505,AM:AM,AO:AO)</f>
        <v>0</v>
      </c>
      <c r="R4505" t="str">
        <f>_xlfn.XLOOKUP(E4505,AF:AF,AG:AG)</f>
        <v>F1S USA</v>
      </c>
      <c r="S4505" t="str">
        <f>_xlfn.XLOOKUP(E4505,AF:AF,AI:AI)</f>
        <v>United States</v>
      </c>
      <c r="T4505">
        <f>WEEKNUM(G4505)</f>
        <v>2</v>
      </c>
      <c r="U4505">
        <f>YEAR(G4505)</f>
        <v>2026</v>
      </c>
      <c r="V4505" s="117">
        <f>IFERROR(Q4505/N4505,"0")</f>
        <v>0</v>
      </c>
    </row>
    <row r="4506" spans="1:22">
      <c r="A4506" t="str">
        <f>_xlfn.XLOOKUP(D4506,BN:BN,BO:BO)</f>
        <v>México</v>
      </c>
      <c r="B4506" t="s">
        <v>25</v>
      </c>
      <c r="C4506">
        <v>739</v>
      </c>
      <c r="D4506" t="str">
        <f>_xlfn.XLOOKUP(C4506,BH:BH,BI:BI)</f>
        <v>VivianaS</v>
      </c>
      <c r="E4506">
        <v>28934</v>
      </c>
      <c r="F4506" t="s">
        <v>4781</v>
      </c>
      <c r="G4506" s="63">
        <v>46030</v>
      </c>
      <c r="H4506" s="63">
        <v>46030</v>
      </c>
      <c r="I4506" t="s">
        <v>366</v>
      </c>
      <c r="J4506" t="str">
        <f>_xlfn.XLOOKUP(I4506,AS:AS,AU:AU)</f>
        <v>Vuelos</v>
      </c>
      <c r="K4506" t="s">
        <v>27</v>
      </c>
      <c r="L4506">
        <v>482.19</v>
      </c>
      <c r="M4506">
        <f>L4506*_xlfn.XLOOKUP(K4506,AM:AM,AN:AN)</f>
        <v>482.19</v>
      </c>
      <c r="N4506">
        <f>L4506*_xlfn.XLOOKUP(K4506,AM:AM,AO:AO)</f>
        <v>559.34039999999993</v>
      </c>
      <c r="O4506">
        <v>0</v>
      </c>
      <c r="P4506">
        <f>O4506*_xlfn.XLOOKUP(K4506,AM:AM,AN:AN)</f>
        <v>0</v>
      </c>
      <c r="Q4506">
        <f>O4506*_xlfn.XLOOKUP(K4506,AM:AM,AO:AO)</f>
        <v>0</v>
      </c>
      <c r="R4506" t="str">
        <f>_xlfn.XLOOKUP(E4506,AF:AF,AG:AG)</f>
        <v>F1S USA</v>
      </c>
      <c r="S4506" t="str">
        <f>_xlfn.XLOOKUP(E4506,AF:AF,AI:AI)</f>
        <v>United States</v>
      </c>
      <c r="T4506">
        <f>WEEKNUM(G4506)</f>
        <v>2</v>
      </c>
      <c r="U4506">
        <f>YEAR(G4506)</f>
        <v>2026</v>
      </c>
      <c r="V4506" s="117">
        <f>IFERROR(Q4506/N4506,"0")</f>
        <v>0</v>
      </c>
    </row>
    <row r="4507" spans="1:22">
      <c r="A4507" t="str">
        <f>_xlfn.XLOOKUP(D4507,BN:BN,BO:BO)</f>
        <v>México</v>
      </c>
      <c r="B4507" t="s">
        <v>25</v>
      </c>
      <c r="C4507">
        <v>739</v>
      </c>
      <c r="D4507" t="str">
        <f>_xlfn.XLOOKUP(C4507,BH:BH,BI:BI)</f>
        <v>VivianaS</v>
      </c>
      <c r="E4507">
        <v>28934</v>
      </c>
      <c r="F4507" t="s">
        <v>4782</v>
      </c>
      <c r="G4507" s="63">
        <v>46030</v>
      </c>
      <c r="H4507" s="63">
        <v>46030</v>
      </c>
      <c r="I4507" t="s">
        <v>366</v>
      </c>
      <c r="J4507" t="str">
        <f>_xlfn.XLOOKUP(I4507,AS:AS,AU:AU)</f>
        <v>Vuelos</v>
      </c>
      <c r="K4507" t="s">
        <v>27</v>
      </c>
      <c r="L4507">
        <v>482.19</v>
      </c>
      <c r="M4507">
        <f>L4507*_xlfn.XLOOKUP(K4507,AM:AM,AN:AN)</f>
        <v>482.19</v>
      </c>
      <c r="N4507">
        <f>L4507*_xlfn.XLOOKUP(K4507,AM:AM,AO:AO)</f>
        <v>559.34039999999993</v>
      </c>
      <c r="O4507">
        <v>0</v>
      </c>
      <c r="P4507">
        <f>O4507*_xlfn.XLOOKUP(K4507,AM:AM,AN:AN)</f>
        <v>0</v>
      </c>
      <c r="Q4507">
        <f>O4507*_xlfn.XLOOKUP(K4507,AM:AM,AO:AO)</f>
        <v>0</v>
      </c>
      <c r="R4507" t="str">
        <f>_xlfn.XLOOKUP(E4507,AF:AF,AG:AG)</f>
        <v>F1S USA</v>
      </c>
      <c r="S4507" t="str">
        <f>_xlfn.XLOOKUP(E4507,AF:AF,AI:AI)</f>
        <v>United States</v>
      </c>
      <c r="T4507">
        <f>WEEKNUM(G4507)</f>
        <v>2</v>
      </c>
      <c r="U4507">
        <f>YEAR(G4507)</f>
        <v>2026</v>
      </c>
      <c r="V4507" s="117">
        <f>IFERROR(Q4507/N4507,"0")</f>
        <v>0</v>
      </c>
    </row>
    <row r="4508" spans="1:22">
      <c r="A4508" t="str">
        <f>_xlfn.XLOOKUP(D4508,BN:BN,BO:BO)</f>
        <v>México</v>
      </c>
      <c r="B4508" t="s">
        <v>25</v>
      </c>
      <c r="C4508">
        <v>739</v>
      </c>
      <c r="D4508" t="str">
        <f>_xlfn.XLOOKUP(C4508,BH:BH,BI:BI)</f>
        <v>VivianaS</v>
      </c>
      <c r="E4508">
        <v>28934</v>
      </c>
      <c r="F4508" t="s">
        <v>4783</v>
      </c>
      <c r="G4508" s="63">
        <v>46030</v>
      </c>
      <c r="H4508" s="63">
        <v>46030</v>
      </c>
      <c r="I4508" t="s">
        <v>366</v>
      </c>
      <c r="J4508" t="str">
        <f>_xlfn.XLOOKUP(I4508,AS:AS,AU:AU)</f>
        <v>Vuelos</v>
      </c>
      <c r="K4508" t="s">
        <v>27</v>
      </c>
      <c r="L4508">
        <v>482.19</v>
      </c>
      <c r="M4508">
        <f>L4508*_xlfn.XLOOKUP(K4508,AM:AM,AN:AN)</f>
        <v>482.19</v>
      </c>
      <c r="N4508">
        <f>L4508*_xlfn.XLOOKUP(K4508,AM:AM,AO:AO)</f>
        <v>559.34039999999993</v>
      </c>
      <c r="O4508">
        <v>0</v>
      </c>
      <c r="P4508">
        <f>O4508*_xlfn.XLOOKUP(K4508,AM:AM,AN:AN)</f>
        <v>0</v>
      </c>
      <c r="Q4508">
        <f>O4508*_xlfn.XLOOKUP(K4508,AM:AM,AO:AO)</f>
        <v>0</v>
      </c>
      <c r="R4508" t="str">
        <f>_xlfn.XLOOKUP(E4508,AF:AF,AG:AG)</f>
        <v>F1S USA</v>
      </c>
      <c r="S4508" t="str">
        <f>_xlfn.XLOOKUP(E4508,AF:AF,AI:AI)</f>
        <v>United States</v>
      </c>
      <c r="T4508">
        <f>WEEKNUM(G4508)</f>
        <v>2</v>
      </c>
      <c r="U4508">
        <f>YEAR(G4508)</f>
        <v>2026</v>
      </c>
      <c r="V4508" s="117">
        <f>IFERROR(Q4508/N4508,"0")</f>
        <v>0</v>
      </c>
    </row>
    <row r="4509" spans="1:22">
      <c r="A4509" t="str">
        <f>_xlfn.XLOOKUP(D4509,BN:BN,BO:BO)</f>
        <v>México</v>
      </c>
      <c r="B4509" t="s">
        <v>25</v>
      </c>
      <c r="C4509">
        <v>740</v>
      </c>
      <c r="D4509" t="str">
        <f>_xlfn.XLOOKUP(C4509,BH:BH,BI:BI)</f>
        <v>DianaM</v>
      </c>
      <c r="E4509">
        <v>31477</v>
      </c>
      <c r="F4509" t="s">
        <v>1880</v>
      </c>
      <c r="G4509" s="63">
        <v>45846</v>
      </c>
      <c r="H4509" s="63">
        <v>45869</v>
      </c>
      <c r="I4509" t="s">
        <v>376</v>
      </c>
      <c r="J4509" t="str">
        <f>_xlfn.XLOOKUP(I4509,AS:AS,AU:AU)</f>
        <v>Hotel</v>
      </c>
      <c r="K4509" t="s">
        <v>33</v>
      </c>
      <c r="L4509">
        <v>4207.3999999999996</v>
      </c>
      <c r="M4509">
        <f>L4509*_xlfn.XLOOKUP(K4509,AM:AM,AN:AN)</f>
        <v>3618.3639999999996</v>
      </c>
      <c r="N4509">
        <f>L4509*_xlfn.XLOOKUP(K4509,AM:AM,AO:AO)</f>
        <v>4207.3999999999996</v>
      </c>
      <c r="O4509">
        <v>420.74</v>
      </c>
      <c r="P4509">
        <f>O4509*_xlfn.XLOOKUP(K4509,AM:AM,AN:AN)</f>
        <v>361.83640000000003</v>
      </c>
      <c r="Q4509">
        <f>O4509*_xlfn.XLOOKUP(K4509,AM:AM,AO:AO)</f>
        <v>420.74</v>
      </c>
      <c r="R4509" t="str">
        <f>_xlfn.XLOOKUP(E4509,AF:AF,AG:AG)</f>
        <v>HOTEL CIPRIANI, A BELMOND HOTEL, VENICE</v>
      </c>
      <c r="S4509" t="str">
        <f>_xlfn.XLOOKUP(E4509,AF:AF,AI:AI)</f>
        <v>Italy</v>
      </c>
      <c r="T4509">
        <f>WEEKNUM(G4509)</f>
        <v>28</v>
      </c>
      <c r="U4509">
        <f>YEAR(G4509)</f>
        <v>2025</v>
      </c>
      <c r="V4509" s="117">
        <f>IFERROR(Q4509/N4509,"0")</f>
        <v>0.1</v>
      </c>
    </row>
    <row r="4510" spans="1:22">
      <c r="A4510" t="str">
        <f>_xlfn.XLOOKUP(D4510,BN:BN,BO:BO)</f>
        <v>México</v>
      </c>
      <c r="B4510" t="s">
        <v>25</v>
      </c>
      <c r="C4510">
        <v>740</v>
      </c>
      <c r="D4510" t="str">
        <f>_xlfn.XLOOKUP(C4510,BH:BH,BI:BI)</f>
        <v>DianaM</v>
      </c>
      <c r="E4510">
        <v>31477</v>
      </c>
      <c r="F4510" t="s">
        <v>1880</v>
      </c>
      <c r="G4510" s="63">
        <v>45846</v>
      </c>
      <c r="H4510" s="63">
        <v>45869</v>
      </c>
      <c r="I4510" t="s">
        <v>376</v>
      </c>
      <c r="J4510" t="str">
        <f>_xlfn.XLOOKUP(I4510,AS:AS,AU:AU)</f>
        <v>Hotel</v>
      </c>
      <c r="K4510" t="s">
        <v>33</v>
      </c>
      <c r="L4510">
        <v>4428.3</v>
      </c>
      <c r="M4510">
        <f>L4510*_xlfn.XLOOKUP(K4510,AM:AM,AN:AN)</f>
        <v>3808.3380000000002</v>
      </c>
      <c r="N4510">
        <f>L4510*_xlfn.XLOOKUP(K4510,AM:AM,AO:AO)</f>
        <v>4428.3</v>
      </c>
      <c r="O4510">
        <v>442.83</v>
      </c>
      <c r="P4510">
        <f>O4510*_xlfn.XLOOKUP(K4510,AM:AM,AN:AN)</f>
        <v>380.8338</v>
      </c>
      <c r="Q4510">
        <f>O4510*_xlfn.XLOOKUP(K4510,AM:AM,AO:AO)</f>
        <v>442.83</v>
      </c>
      <c r="R4510" t="str">
        <f>_xlfn.XLOOKUP(E4510,AF:AF,AG:AG)</f>
        <v>HOTEL CIPRIANI, A BELMOND HOTEL, VENICE</v>
      </c>
      <c r="S4510" t="str">
        <f>_xlfn.XLOOKUP(E4510,AF:AF,AI:AI)</f>
        <v>Italy</v>
      </c>
      <c r="T4510">
        <f>WEEKNUM(G4510)</f>
        <v>28</v>
      </c>
      <c r="U4510">
        <f>YEAR(G4510)</f>
        <v>2025</v>
      </c>
      <c r="V4510" s="117">
        <f>IFERROR(Q4510/N4510,"0")</f>
        <v>9.9999999999999992E-2</v>
      </c>
    </row>
    <row r="4511" spans="1:22">
      <c r="A4511" t="str">
        <f>_xlfn.XLOOKUP(D4511,BN:BN,BO:BO)</f>
        <v>México</v>
      </c>
      <c r="B4511" t="s">
        <v>25</v>
      </c>
      <c r="C4511">
        <v>740</v>
      </c>
      <c r="D4511" t="str">
        <f>_xlfn.XLOOKUP(C4511,BH:BH,BI:BI)</f>
        <v>DianaM</v>
      </c>
      <c r="E4511">
        <v>31475</v>
      </c>
      <c r="F4511" t="s">
        <v>1880</v>
      </c>
      <c r="G4511" s="63">
        <v>45846</v>
      </c>
      <c r="H4511" s="63">
        <v>45869</v>
      </c>
      <c r="I4511" t="s">
        <v>376</v>
      </c>
      <c r="J4511" t="str">
        <f>_xlfn.XLOOKUP(I4511,AS:AS,AU:AU)</f>
        <v>Hotel</v>
      </c>
      <c r="K4511" t="s">
        <v>33</v>
      </c>
      <c r="L4511">
        <v>12070.1</v>
      </c>
      <c r="M4511">
        <f>L4511*_xlfn.XLOOKUP(K4511,AM:AM,AN:AN)</f>
        <v>10380.286</v>
      </c>
      <c r="N4511">
        <f>L4511*_xlfn.XLOOKUP(K4511,AM:AM,AO:AO)</f>
        <v>12070.1</v>
      </c>
      <c r="O4511">
        <v>1207.01</v>
      </c>
      <c r="P4511">
        <f>O4511*_xlfn.XLOOKUP(K4511,AM:AM,AN:AN)</f>
        <v>1038.0285999999999</v>
      </c>
      <c r="Q4511">
        <f>O4511*_xlfn.XLOOKUP(K4511,AM:AM,AO:AO)</f>
        <v>1207.01</v>
      </c>
      <c r="R4511" t="str">
        <f>_xlfn.XLOOKUP(E4511,AF:AF,AG:AG)</f>
        <v>IL SERENO HOTEL</v>
      </c>
      <c r="S4511" t="str">
        <f>_xlfn.XLOOKUP(E4511,AF:AF,AI:AI)</f>
        <v>Italy</v>
      </c>
      <c r="T4511">
        <f>WEEKNUM(G4511)</f>
        <v>28</v>
      </c>
      <c r="U4511">
        <f>YEAR(G4511)</f>
        <v>2025</v>
      </c>
      <c r="V4511" s="117">
        <f>IFERROR(Q4511/N4511,"0")</f>
        <v>9.9999999999999992E-2</v>
      </c>
    </row>
    <row r="4512" spans="1:22">
      <c r="A4512" t="str">
        <f>_xlfn.XLOOKUP(D4512,BN:BN,BO:BO)</f>
        <v>México</v>
      </c>
      <c r="B4512" t="s">
        <v>25</v>
      </c>
      <c r="C4512">
        <v>741</v>
      </c>
      <c r="D4512" t="str">
        <f>_xlfn.XLOOKUP(C4512,BH:BH,BI:BI)</f>
        <v>LuisHdz</v>
      </c>
      <c r="E4512">
        <v>24878</v>
      </c>
      <c r="F4512" t="s">
        <v>4784</v>
      </c>
      <c r="G4512" s="63">
        <v>46063</v>
      </c>
      <c r="H4512" s="63">
        <v>46070</v>
      </c>
      <c r="I4512" t="s">
        <v>376</v>
      </c>
      <c r="J4512" t="str">
        <f>_xlfn.XLOOKUP(I4512,AS:AS,AU:AU)</f>
        <v>Hotel</v>
      </c>
      <c r="K4512" t="s">
        <v>214</v>
      </c>
      <c r="L4512">
        <v>24500</v>
      </c>
      <c r="M4512">
        <f>L4512*_xlfn.XLOOKUP(K4512,AM:AM,AN:AN)</f>
        <v>26215</v>
      </c>
      <c r="N4512">
        <f>L4512*_xlfn.XLOOKUP(K4512,AM:AM,AO:AO)</f>
        <v>30625</v>
      </c>
      <c r="O4512">
        <v>2440.7600000000002</v>
      </c>
      <c r="P4512">
        <f>O4512*_xlfn.XLOOKUP(K4512,AM:AM,AN:AN)</f>
        <v>2611.6132000000002</v>
      </c>
      <c r="Q4512">
        <f>O4512*_xlfn.XLOOKUP(K4512,AM:AM,AO:AO)</f>
        <v>3050.9500000000003</v>
      </c>
      <c r="R4512" t="str">
        <f>_xlfn.XLOOKUP(E4512,AF:AF,AG:AG)</f>
        <v>THE ALPINA GSTAAD</v>
      </c>
      <c r="S4512" t="str">
        <f>_xlfn.XLOOKUP(E4512,AF:AF,AI:AI)</f>
        <v>Switzerland</v>
      </c>
      <c r="T4512">
        <f>WEEKNUM(G4512)</f>
        <v>7</v>
      </c>
      <c r="U4512">
        <f>YEAR(G4512)</f>
        <v>2026</v>
      </c>
      <c r="V4512" s="117">
        <f>IFERROR(Q4512/N4512,"0")</f>
        <v>9.9622857142857152E-2</v>
      </c>
    </row>
    <row r="4513" spans="1:22">
      <c r="A4513" t="str">
        <f>_xlfn.XLOOKUP(D4513,BN:BN,BO:BO)</f>
        <v>Madrid</v>
      </c>
      <c r="B4513" t="s">
        <v>25</v>
      </c>
      <c r="C4513">
        <v>742</v>
      </c>
      <c r="D4513" t="str">
        <f>_xlfn.XLOOKUP(C4513,BH:BH,BI:BI)</f>
        <v>FernandaS</v>
      </c>
      <c r="E4513">
        <v>31575</v>
      </c>
      <c r="F4513" t="s">
        <v>4785</v>
      </c>
      <c r="G4513" s="63">
        <v>45933</v>
      </c>
      <c r="H4513" s="63">
        <v>45935</v>
      </c>
      <c r="I4513" t="s">
        <v>376</v>
      </c>
      <c r="J4513" t="str">
        <f>_xlfn.XLOOKUP(I4513,AS:AS,AU:AU)</f>
        <v>Hotel</v>
      </c>
      <c r="K4513" t="s">
        <v>27</v>
      </c>
      <c r="L4513">
        <v>12300</v>
      </c>
      <c r="M4513">
        <f>L4513*_xlfn.XLOOKUP(K4513,AM:AM,AN:AN)</f>
        <v>12300</v>
      </c>
      <c r="N4513">
        <f>L4513*_xlfn.XLOOKUP(K4513,AM:AM,AO:AO)</f>
        <v>14267.999999999998</v>
      </c>
      <c r="O4513">
        <v>1063.3399999999999</v>
      </c>
      <c r="P4513">
        <f>O4513*_xlfn.XLOOKUP(K4513,AM:AM,AN:AN)</f>
        <v>1063.3399999999999</v>
      </c>
      <c r="Q4513">
        <f>O4513*_xlfn.XLOOKUP(K4513,AM:AM,AO:AO)</f>
        <v>1233.4743999999998</v>
      </c>
      <c r="R4513" t="str">
        <f>_xlfn.XLOOKUP(E4513,AF:AF,AG:AG)</f>
        <v>HOTEL CAP ROCAT</v>
      </c>
      <c r="S4513" t="str">
        <f>_xlfn.XLOOKUP(E4513,AF:AF,AI:AI)</f>
        <v>Spain</v>
      </c>
      <c r="T4513">
        <f>WEEKNUM(G4513)</f>
        <v>40</v>
      </c>
      <c r="U4513">
        <f>YEAR(G4513)</f>
        <v>2025</v>
      </c>
      <c r="V4513" s="117">
        <f>IFERROR(Q4513/N4513,"0")</f>
        <v>8.6450406504065033E-2</v>
      </c>
    </row>
    <row r="4514" spans="1:22">
      <c r="A4514" t="str">
        <f>_xlfn.XLOOKUP(D4514,BN:BN,BO:BO)</f>
        <v>Madrid</v>
      </c>
      <c r="B4514" t="s">
        <v>25</v>
      </c>
      <c r="C4514">
        <v>742</v>
      </c>
      <c r="D4514" t="str">
        <f>_xlfn.XLOOKUP(C4514,BH:BH,BI:BI)</f>
        <v>FernandaS</v>
      </c>
      <c r="E4514">
        <v>28934</v>
      </c>
      <c r="F4514" t="s">
        <v>4786</v>
      </c>
      <c r="G4514" s="63">
        <v>45933</v>
      </c>
      <c r="H4514" s="63">
        <v>45935</v>
      </c>
      <c r="I4514" t="s">
        <v>366</v>
      </c>
      <c r="J4514" t="str">
        <f>_xlfn.XLOOKUP(I4514,AS:AS,AU:AU)</f>
        <v>Vuelos</v>
      </c>
      <c r="K4514" t="s">
        <v>27</v>
      </c>
      <c r="L4514">
        <v>465.73</v>
      </c>
      <c r="M4514">
        <f>L4514*_xlfn.XLOOKUP(K4514,AM:AM,AN:AN)</f>
        <v>465.73</v>
      </c>
      <c r="N4514">
        <f>L4514*_xlfn.XLOOKUP(K4514,AM:AM,AO:AO)</f>
        <v>540.24680000000001</v>
      </c>
      <c r="O4514">
        <v>0</v>
      </c>
      <c r="P4514">
        <f>O4514*_xlfn.XLOOKUP(K4514,AM:AM,AN:AN)</f>
        <v>0</v>
      </c>
      <c r="Q4514">
        <f>O4514*_xlfn.XLOOKUP(K4514,AM:AM,AO:AO)</f>
        <v>0</v>
      </c>
      <c r="R4514" t="str">
        <f>_xlfn.XLOOKUP(E4514,AF:AF,AG:AG)</f>
        <v>F1S USA</v>
      </c>
      <c r="S4514" t="str">
        <f>_xlfn.XLOOKUP(E4514,AF:AF,AI:AI)</f>
        <v>United States</v>
      </c>
      <c r="T4514">
        <f>WEEKNUM(G4514)</f>
        <v>40</v>
      </c>
      <c r="U4514">
        <f>YEAR(G4514)</f>
        <v>2025</v>
      </c>
      <c r="V4514" s="117">
        <f>IFERROR(Q4514/N4514,"0")</f>
        <v>0</v>
      </c>
    </row>
    <row r="4515" spans="1:22">
      <c r="A4515" t="str">
        <f>_xlfn.XLOOKUP(D4515,BN:BN,BO:BO)</f>
        <v>Madrid</v>
      </c>
      <c r="B4515" t="s">
        <v>25</v>
      </c>
      <c r="C4515">
        <v>742</v>
      </c>
      <c r="D4515" t="str">
        <f>_xlfn.XLOOKUP(C4515,BH:BH,BI:BI)</f>
        <v>FernandaS</v>
      </c>
      <c r="E4515">
        <v>28934</v>
      </c>
      <c r="F4515" t="s">
        <v>4787</v>
      </c>
      <c r="G4515" s="63">
        <v>45933</v>
      </c>
      <c r="H4515" s="63">
        <v>45935</v>
      </c>
      <c r="I4515" t="s">
        <v>366</v>
      </c>
      <c r="J4515" t="str">
        <f>_xlfn.XLOOKUP(I4515,AS:AS,AU:AU)</f>
        <v>Vuelos</v>
      </c>
      <c r="K4515" t="s">
        <v>27</v>
      </c>
      <c r="L4515">
        <v>465.73</v>
      </c>
      <c r="M4515">
        <f>L4515*_xlfn.XLOOKUP(K4515,AM:AM,AN:AN)</f>
        <v>465.73</v>
      </c>
      <c r="N4515">
        <f>L4515*_xlfn.XLOOKUP(K4515,AM:AM,AO:AO)</f>
        <v>540.24680000000001</v>
      </c>
      <c r="O4515">
        <v>0</v>
      </c>
      <c r="P4515">
        <f>O4515*_xlfn.XLOOKUP(K4515,AM:AM,AN:AN)</f>
        <v>0</v>
      </c>
      <c r="Q4515">
        <f>O4515*_xlfn.XLOOKUP(K4515,AM:AM,AO:AO)</f>
        <v>0</v>
      </c>
      <c r="R4515" t="str">
        <f>_xlfn.XLOOKUP(E4515,AF:AF,AG:AG)</f>
        <v>F1S USA</v>
      </c>
      <c r="S4515" t="str">
        <f>_xlfn.XLOOKUP(E4515,AF:AF,AI:AI)</f>
        <v>United States</v>
      </c>
      <c r="T4515">
        <f>WEEKNUM(G4515)</f>
        <v>40</v>
      </c>
      <c r="U4515">
        <f>YEAR(G4515)</f>
        <v>2025</v>
      </c>
      <c r="V4515" s="117">
        <f>IFERROR(Q4515/N4515,"0")</f>
        <v>0</v>
      </c>
    </row>
    <row r="4516" spans="1:22">
      <c r="A4516" t="str">
        <f>_xlfn.XLOOKUP(D4516,BN:BN,BO:BO)</f>
        <v>Madrid</v>
      </c>
      <c r="B4516" t="s">
        <v>25</v>
      </c>
      <c r="C4516">
        <v>742</v>
      </c>
      <c r="D4516" t="str">
        <f>_xlfn.XLOOKUP(C4516,BH:BH,BI:BI)</f>
        <v>FernandaS</v>
      </c>
      <c r="E4516">
        <v>28934</v>
      </c>
      <c r="F4516" t="s">
        <v>4788</v>
      </c>
      <c r="G4516" s="63">
        <v>45933</v>
      </c>
      <c r="H4516" s="63">
        <v>45935</v>
      </c>
      <c r="I4516" t="s">
        <v>366</v>
      </c>
      <c r="J4516" t="str">
        <f>_xlfn.XLOOKUP(I4516,AS:AS,AU:AU)</f>
        <v>Vuelos</v>
      </c>
      <c r="K4516" t="s">
        <v>27</v>
      </c>
      <c r="L4516">
        <v>465.73</v>
      </c>
      <c r="M4516">
        <f>L4516*_xlfn.XLOOKUP(K4516,AM:AM,AN:AN)</f>
        <v>465.73</v>
      </c>
      <c r="N4516">
        <f>L4516*_xlfn.XLOOKUP(K4516,AM:AM,AO:AO)</f>
        <v>540.24680000000001</v>
      </c>
      <c r="O4516">
        <v>0</v>
      </c>
      <c r="P4516">
        <f>O4516*_xlfn.XLOOKUP(K4516,AM:AM,AN:AN)</f>
        <v>0</v>
      </c>
      <c r="Q4516">
        <f>O4516*_xlfn.XLOOKUP(K4516,AM:AM,AO:AO)</f>
        <v>0</v>
      </c>
      <c r="R4516" t="str">
        <f>_xlfn.XLOOKUP(E4516,AF:AF,AG:AG)</f>
        <v>F1S USA</v>
      </c>
      <c r="S4516" t="str">
        <f>_xlfn.XLOOKUP(E4516,AF:AF,AI:AI)</f>
        <v>United States</v>
      </c>
      <c r="T4516">
        <f>WEEKNUM(G4516)</f>
        <v>40</v>
      </c>
      <c r="U4516">
        <f>YEAR(G4516)</f>
        <v>2025</v>
      </c>
      <c r="V4516" s="117">
        <f>IFERROR(Q4516/N4516,"0")</f>
        <v>0</v>
      </c>
    </row>
    <row r="4517" spans="1:22">
      <c r="A4517" t="str">
        <f>_xlfn.XLOOKUP(D4517,BN:BN,BO:BO)</f>
        <v>Madrid</v>
      </c>
      <c r="B4517" t="s">
        <v>25</v>
      </c>
      <c r="C4517">
        <v>742</v>
      </c>
      <c r="D4517" t="str">
        <f>_xlfn.XLOOKUP(C4517,BH:BH,BI:BI)</f>
        <v>FernandaS</v>
      </c>
      <c r="E4517">
        <v>28934</v>
      </c>
      <c r="F4517" t="s">
        <v>4786</v>
      </c>
      <c r="G4517" s="63">
        <v>45933</v>
      </c>
      <c r="H4517" s="63">
        <v>45935</v>
      </c>
      <c r="I4517" t="s">
        <v>366</v>
      </c>
      <c r="J4517" t="str">
        <f>_xlfn.XLOOKUP(I4517,AS:AS,AU:AU)</f>
        <v>Vuelos</v>
      </c>
      <c r="K4517" t="s">
        <v>27</v>
      </c>
      <c r="L4517">
        <v>15.98</v>
      </c>
      <c r="M4517">
        <f>L4517*_xlfn.XLOOKUP(K4517,AM:AM,AN:AN)</f>
        <v>15.98</v>
      </c>
      <c r="N4517">
        <f>L4517*_xlfn.XLOOKUP(K4517,AM:AM,AO:AO)</f>
        <v>18.536799999999999</v>
      </c>
      <c r="O4517">
        <v>0</v>
      </c>
      <c r="P4517">
        <f>O4517*_xlfn.XLOOKUP(K4517,AM:AM,AN:AN)</f>
        <v>0</v>
      </c>
      <c r="Q4517">
        <f>O4517*_xlfn.XLOOKUP(K4517,AM:AM,AO:AO)</f>
        <v>0</v>
      </c>
      <c r="R4517" t="str">
        <f>_xlfn.XLOOKUP(E4517,AF:AF,AG:AG)</f>
        <v>F1S USA</v>
      </c>
      <c r="S4517" t="str">
        <f>_xlfn.XLOOKUP(E4517,AF:AF,AI:AI)</f>
        <v>United States</v>
      </c>
      <c r="T4517">
        <f>WEEKNUM(G4517)</f>
        <v>40</v>
      </c>
      <c r="U4517">
        <f>YEAR(G4517)</f>
        <v>2025</v>
      </c>
      <c r="V4517" s="117">
        <f>IFERROR(Q4517/N4517,"0")</f>
        <v>0</v>
      </c>
    </row>
    <row r="4518" spans="1:22">
      <c r="A4518" t="str">
        <f>_xlfn.XLOOKUP(D4518,BN:BN,BO:BO)</f>
        <v>Madrid</v>
      </c>
      <c r="B4518" t="s">
        <v>25</v>
      </c>
      <c r="C4518">
        <v>742</v>
      </c>
      <c r="D4518" t="str">
        <f>_xlfn.XLOOKUP(C4518,BH:BH,BI:BI)</f>
        <v>FernandaS</v>
      </c>
      <c r="E4518">
        <v>28934</v>
      </c>
      <c r="F4518" t="s">
        <v>4787</v>
      </c>
      <c r="G4518" s="63">
        <v>45933</v>
      </c>
      <c r="H4518" s="63">
        <v>45935</v>
      </c>
      <c r="I4518" t="s">
        <v>366</v>
      </c>
      <c r="J4518" t="str">
        <f>_xlfn.XLOOKUP(I4518,AS:AS,AU:AU)</f>
        <v>Vuelos</v>
      </c>
      <c r="K4518" t="s">
        <v>27</v>
      </c>
      <c r="L4518">
        <v>15.98</v>
      </c>
      <c r="M4518">
        <f>L4518*_xlfn.XLOOKUP(K4518,AM:AM,AN:AN)</f>
        <v>15.98</v>
      </c>
      <c r="N4518">
        <f>L4518*_xlfn.XLOOKUP(K4518,AM:AM,AO:AO)</f>
        <v>18.536799999999999</v>
      </c>
      <c r="O4518">
        <v>0</v>
      </c>
      <c r="P4518">
        <f>O4518*_xlfn.XLOOKUP(K4518,AM:AM,AN:AN)</f>
        <v>0</v>
      </c>
      <c r="Q4518">
        <f>O4518*_xlfn.XLOOKUP(K4518,AM:AM,AO:AO)</f>
        <v>0</v>
      </c>
      <c r="R4518" t="str">
        <f>_xlfn.XLOOKUP(E4518,AF:AF,AG:AG)</f>
        <v>F1S USA</v>
      </c>
      <c r="S4518" t="str">
        <f>_xlfn.XLOOKUP(E4518,AF:AF,AI:AI)</f>
        <v>United States</v>
      </c>
      <c r="T4518">
        <f>WEEKNUM(G4518)</f>
        <v>40</v>
      </c>
      <c r="U4518">
        <f>YEAR(G4518)</f>
        <v>2025</v>
      </c>
      <c r="V4518" s="117">
        <f>IFERROR(Q4518/N4518,"0")</f>
        <v>0</v>
      </c>
    </row>
    <row r="4519" spans="1:22">
      <c r="A4519" t="str">
        <f>_xlfn.XLOOKUP(D4519,BN:BN,BO:BO)</f>
        <v>Madrid</v>
      </c>
      <c r="B4519" t="s">
        <v>25</v>
      </c>
      <c r="C4519">
        <v>742</v>
      </c>
      <c r="D4519" t="str">
        <f>_xlfn.XLOOKUP(C4519,BH:BH,BI:BI)</f>
        <v>FernandaS</v>
      </c>
      <c r="E4519">
        <v>28934</v>
      </c>
      <c r="F4519" t="s">
        <v>4788</v>
      </c>
      <c r="G4519" s="63">
        <v>45933</v>
      </c>
      <c r="H4519" s="63">
        <v>45935</v>
      </c>
      <c r="I4519" t="s">
        <v>366</v>
      </c>
      <c r="J4519" t="str">
        <f>_xlfn.XLOOKUP(I4519,AS:AS,AU:AU)</f>
        <v>Vuelos</v>
      </c>
      <c r="K4519" t="s">
        <v>27</v>
      </c>
      <c r="L4519">
        <v>15.98</v>
      </c>
      <c r="M4519">
        <f>L4519*_xlfn.XLOOKUP(K4519,AM:AM,AN:AN)</f>
        <v>15.98</v>
      </c>
      <c r="N4519">
        <f>L4519*_xlfn.XLOOKUP(K4519,AM:AM,AO:AO)</f>
        <v>18.536799999999999</v>
      </c>
      <c r="O4519">
        <v>0</v>
      </c>
      <c r="P4519">
        <f>O4519*_xlfn.XLOOKUP(K4519,AM:AM,AN:AN)</f>
        <v>0</v>
      </c>
      <c r="Q4519">
        <f>O4519*_xlfn.XLOOKUP(K4519,AM:AM,AO:AO)</f>
        <v>0</v>
      </c>
      <c r="R4519" t="str">
        <f>_xlfn.XLOOKUP(E4519,AF:AF,AG:AG)</f>
        <v>F1S USA</v>
      </c>
      <c r="S4519" t="str">
        <f>_xlfn.XLOOKUP(E4519,AF:AF,AI:AI)</f>
        <v>United States</v>
      </c>
      <c r="T4519">
        <f>WEEKNUM(G4519)</f>
        <v>40</v>
      </c>
      <c r="U4519">
        <f>YEAR(G4519)</f>
        <v>2025</v>
      </c>
      <c r="V4519" s="117">
        <f>IFERROR(Q4519/N4519,"0")</f>
        <v>0</v>
      </c>
    </row>
    <row r="4520" spans="1:22">
      <c r="A4520" t="str">
        <f>_xlfn.XLOOKUP(D4520,BN:BN,BO:BO)</f>
        <v>Madrid</v>
      </c>
      <c r="B4520" t="s">
        <v>25</v>
      </c>
      <c r="C4520">
        <v>742</v>
      </c>
      <c r="D4520" t="str">
        <f>_xlfn.XLOOKUP(C4520,BH:BH,BI:BI)</f>
        <v>FernandaS</v>
      </c>
      <c r="E4520">
        <v>28934</v>
      </c>
      <c r="F4520" t="s">
        <v>4786</v>
      </c>
      <c r="G4520" s="63">
        <v>45933</v>
      </c>
      <c r="H4520" s="63">
        <v>45935</v>
      </c>
      <c r="I4520" t="s">
        <v>366</v>
      </c>
      <c r="J4520" t="str">
        <f>_xlfn.XLOOKUP(I4520,AS:AS,AU:AU)</f>
        <v>Vuelos</v>
      </c>
      <c r="K4520" t="s">
        <v>27</v>
      </c>
      <c r="L4520">
        <v>7.01</v>
      </c>
      <c r="M4520">
        <f>L4520*_xlfn.XLOOKUP(K4520,AM:AM,AN:AN)</f>
        <v>7.01</v>
      </c>
      <c r="N4520">
        <f>L4520*_xlfn.XLOOKUP(K4520,AM:AM,AO:AO)</f>
        <v>8.1315999999999988</v>
      </c>
      <c r="O4520">
        <v>0</v>
      </c>
      <c r="P4520">
        <f>O4520*_xlfn.XLOOKUP(K4520,AM:AM,AN:AN)</f>
        <v>0</v>
      </c>
      <c r="Q4520">
        <f>O4520*_xlfn.XLOOKUP(K4520,AM:AM,AO:AO)</f>
        <v>0</v>
      </c>
      <c r="R4520" t="str">
        <f>_xlfn.XLOOKUP(E4520,AF:AF,AG:AG)</f>
        <v>F1S USA</v>
      </c>
      <c r="S4520" t="str">
        <f>_xlfn.XLOOKUP(E4520,AF:AF,AI:AI)</f>
        <v>United States</v>
      </c>
      <c r="T4520">
        <f>WEEKNUM(G4520)</f>
        <v>40</v>
      </c>
      <c r="U4520">
        <f>YEAR(G4520)</f>
        <v>2025</v>
      </c>
      <c r="V4520" s="117">
        <f>IFERROR(Q4520/N4520,"0")</f>
        <v>0</v>
      </c>
    </row>
    <row r="4521" spans="1:22">
      <c r="A4521" t="str">
        <f>_xlfn.XLOOKUP(D4521,BN:BN,BO:BO)</f>
        <v>Madrid</v>
      </c>
      <c r="B4521" t="s">
        <v>25</v>
      </c>
      <c r="C4521">
        <v>742</v>
      </c>
      <c r="D4521" t="str">
        <f>_xlfn.XLOOKUP(C4521,BH:BH,BI:BI)</f>
        <v>FernandaS</v>
      </c>
      <c r="E4521">
        <v>28934</v>
      </c>
      <c r="F4521" t="s">
        <v>4787</v>
      </c>
      <c r="G4521" s="63">
        <v>45933</v>
      </c>
      <c r="H4521" s="63">
        <v>45935</v>
      </c>
      <c r="I4521" t="s">
        <v>366</v>
      </c>
      <c r="J4521" t="str">
        <f>_xlfn.XLOOKUP(I4521,AS:AS,AU:AU)</f>
        <v>Vuelos</v>
      </c>
      <c r="K4521" t="s">
        <v>27</v>
      </c>
      <c r="L4521">
        <v>7.01</v>
      </c>
      <c r="M4521">
        <f>L4521*_xlfn.XLOOKUP(K4521,AM:AM,AN:AN)</f>
        <v>7.01</v>
      </c>
      <c r="N4521">
        <f>L4521*_xlfn.XLOOKUP(K4521,AM:AM,AO:AO)</f>
        <v>8.1315999999999988</v>
      </c>
      <c r="O4521">
        <v>0</v>
      </c>
      <c r="P4521">
        <f>O4521*_xlfn.XLOOKUP(K4521,AM:AM,AN:AN)</f>
        <v>0</v>
      </c>
      <c r="Q4521">
        <f>O4521*_xlfn.XLOOKUP(K4521,AM:AM,AO:AO)</f>
        <v>0</v>
      </c>
      <c r="R4521" t="str">
        <f>_xlfn.XLOOKUP(E4521,AF:AF,AG:AG)</f>
        <v>F1S USA</v>
      </c>
      <c r="S4521" t="str">
        <f>_xlfn.XLOOKUP(E4521,AF:AF,AI:AI)</f>
        <v>United States</v>
      </c>
      <c r="T4521">
        <f>WEEKNUM(G4521)</f>
        <v>40</v>
      </c>
      <c r="U4521">
        <f>YEAR(G4521)</f>
        <v>2025</v>
      </c>
      <c r="V4521" s="117">
        <f>IFERROR(Q4521/N4521,"0")</f>
        <v>0</v>
      </c>
    </row>
    <row r="4522" spans="1:22">
      <c r="A4522" t="str">
        <f>_xlfn.XLOOKUP(D4522,BN:BN,BO:BO)</f>
        <v>Madrid</v>
      </c>
      <c r="B4522" t="s">
        <v>25</v>
      </c>
      <c r="C4522">
        <v>742</v>
      </c>
      <c r="D4522" t="str">
        <f>_xlfn.XLOOKUP(C4522,BH:BH,BI:BI)</f>
        <v>FernandaS</v>
      </c>
      <c r="E4522">
        <v>28934</v>
      </c>
      <c r="F4522" t="s">
        <v>4788</v>
      </c>
      <c r="G4522" s="63">
        <v>45933</v>
      </c>
      <c r="H4522" s="63">
        <v>45935</v>
      </c>
      <c r="I4522" t="s">
        <v>366</v>
      </c>
      <c r="J4522" t="str">
        <f>_xlfn.XLOOKUP(I4522,AS:AS,AU:AU)</f>
        <v>Vuelos</v>
      </c>
      <c r="K4522" t="s">
        <v>27</v>
      </c>
      <c r="L4522">
        <v>7.01</v>
      </c>
      <c r="M4522">
        <f>L4522*_xlfn.XLOOKUP(K4522,AM:AM,AN:AN)</f>
        <v>7.01</v>
      </c>
      <c r="N4522">
        <f>L4522*_xlfn.XLOOKUP(K4522,AM:AM,AO:AO)</f>
        <v>8.1315999999999988</v>
      </c>
      <c r="O4522">
        <v>0</v>
      </c>
      <c r="P4522">
        <f>O4522*_xlfn.XLOOKUP(K4522,AM:AM,AN:AN)</f>
        <v>0</v>
      </c>
      <c r="Q4522">
        <f>O4522*_xlfn.XLOOKUP(K4522,AM:AM,AO:AO)</f>
        <v>0</v>
      </c>
      <c r="R4522" t="str">
        <f>_xlfn.XLOOKUP(E4522,AF:AF,AG:AG)</f>
        <v>F1S USA</v>
      </c>
      <c r="S4522" t="str">
        <f>_xlfn.XLOOKUP(E4522,AF:AF,AI:AI)</f>
        <v>United States</v>
      </c>
      <c r="T4522">
        <f>WEEKNUM(G4522)</f>
        <v>40</v>
      </c>
      <c r="U4522">
        <f>YEAR(G4522)</f>
        <v>2025</v>
      </c>
      <c r="V4522" s="117">
        <f>IFERROR(Q4522/N4522,"0")</f>
        <v>0</v>
      </c>
    </row>
    <row r="4523" spans="1:22">
      <c r="A4523" t="str">
        <f>_xlfn.XLOOKUP(D4523,BN:BN,BO:BO)</f>
        <v>Madrid</v>
      </c>
      <c r="B4523" t="s">
        <v>25</v>
      </c>
      <c r="C4523">
        <v>742</v>
      </c>
      <c r="D4523" t="str">
        <f>_xlfn.XLOOKUP(C4523,BH:BH,BI:BI)</f>
        <v>FernandaS</v>
      </c>
      <c r="E4523">
        <v>28934</v>
      </c>
      <c r="F4523" t="s">
        <v>4789</v>
      </c>
      <c r="G4523" s="63">
        <v>45933</v>
      </c>
      <c r="H4523" s="63">
        <v>45933</v>
      </c>
      <c r="I4523" t="s">
        <v>366</v>
      </c>
      <c r="J4523" t="str">
        <f>_xlfn.XLOOKUP(I4523,AS:AS,AU:AU)</f>
        <v>Vuelos</v>
      </c>
      <c r="K4523" t="s">
        <v>27</v>
      </c>
      <c r="L4523">
        <v>294.36</v>
      </c>
      <c r="M4523">
        <f>L4523*_xlfn.XLOOKUP(K4523,AM:AM,AN:AN)</f>
        <v>294.36</v>
      </c>
      <c r="N4523">
        <f>L4523*_xlfn.XLOOKUP(K4523,AM:AM,AO:AO)</f>
        <v>341.45760000000001</v>
      </c>
      <c r="O4523">
        <v>0</v>
      </c>
      <c r="P4523">
        <f>O4523*_xlfn.XLOOKUP(K4523,AM:AM,AN:AN)</f>
        <v>0</v>
      </c>
      <c r="Q4523">
        <f>O4523*_xlfn.XLOOKUP(K4523,AM:AM,AO:AO)</f>
        <v>0</v>
      </c>
      <c r="R4523" t="str">
        <f>_xlfn.XLOOKUP(E4523,AF:AF,AG:AG)</f>
        <v>F1S USA</v>
      </c>
      <c r="S4523" t="str">
        <f>_xlfn.XLOOKUP(E4523,AF:AF,AI:AI)</f>
        <v>United States</v>
      </c>
      <c r="T4523">
        <f>WEEKNUM(G4523)</f>
        <v>40</v>
      </c>
      <c r="U4523">
        <f>YEAR(G4523)</f>
        <v>2025</v>
      </c>
      <c r="V4523" s="117">
        <f>IFERROR(Q4523/N4523,"0")</f>
        <v>0</v>
      </c>
    </row>
    <row r="4524" spans="1:22">
      <c r="A4524" t="str">
        <f>_xlfn.XLOOKUP(D4524,BN:BN,BO:BO)</f>
        <v>Madrid</v>
      </c>
      <c r="B4524" t="s">
        <v>25</v>
      </c>
      <c r="C4524">
        <v>742</v>
      </c>
      <c r="D4524" t="str">
        <f>_xlfn.XLOOKUP(C4524,BH:BH,BI:BI)</f>
        <v>FernandaS</v>
      </c>
      <c r="E4524">
        <v>28934</v>
      </c>
      <c r="F4524" t="s">
        <v>4790</v>
      </c>
      <c r="G4524" s="63">
        <v>45933</v>
      </c>
      <c r="H4524" s="63">
        <v>45933</v>
      </c>
      <c r="I4524" t="s">
        <v>366</v>
      </c>
      <c r="J4524" t="str">
        <f>_xlfn.XLOOKUP(I4524,AS:AS,AU:AU)</f>
        <v>Vuelos</v>
      </c>
      <c r="K4524" t="s">
        <v>27</v>
      </c>
      <c r="L4524">
        <v>294.36</v>
      </c>
      <c r="M4524">
        <f>L4524*_xlfn.XLOOKUP(K4524,AM:AM,AN:AN)</f>
        <v>294.36</v>
      </c>
      <c r="N4524">
        <f>L4524*_xlfn.XLOOKUP(K4524,AM:AM,AO:AO)</f>
        <v>341.45760000000001</v>
      </c>
      <c r="O4524">
        <v>0</v>
      </c>
      <c r="P4524">
        <f>O4524*_xlfn.XLOOKUP(K4524,AM:AM,AN:AN)</f>
        <v>0</v>
      </c>
      <c r="Q4524">
        <f>O4524*_xlfn.XLOOKUP(K4524,AM:AM,AO:AO)</f>
        <v>0</v>
      </c>
      <c r="R4524" t="str">
        <f>_xlfn.XLOOKUP(E4524,AF:AF,AG:AG)</f>
        <v>F1S USA</v>
      </c>
      <c r="S4524" t="str">
        <f>_xlfn.XLOOKUP(E4524,AF:AF,AI:AI)</f>
        <v>United States</v>
      </c>
      <c r="T4524">
        <f>WEEKNUM(G4524)</f>
        <v>40</v>
      </c>
      <c r="U4524">
        <f>YEAR(G4524)</f>
        <v>2025</v>
      </c>
      <c r="V4524" s="117">
        <f>IFERROR(Q4524/N4524,"0")</f>
        <v>0</v>
      </c>
    </row>
    <row r="4525" spans="1:22">
      <c r="A4525" t="str">
        <f>_xlfn.XLOOKUP(D4525,BN:BN,BO:BO)</f>
        <v>Madrid</v>
      </c>
      <c r="B4525" t="s">
        <v>25</v>
      </c>
      <c r="C4525">
        <v>742</v>
      </c>
      <c r="D4525" t="str">
        <f>_xlfn.XLOOKUP(C4525,BH:BH,BI:BI)</f>
        <v>FernandaS</v>
      </c>
      <c r="E4525">
        <v>28934</v>
      </c>
      <c r="F4525" t="s">
        <v>4789</v>
      </c>
      <c r="G4525" s="63">
        <v>45933</v>
      </c>
      <c r="H4525" s="63">
        <v>45933</v>
      </c>
      <c r="I4525" t="s">
        <v>366</v>
      </c>
      <c r="J4525" t="str">
        <f>_xlfn.XLOOKUP(I4525,AS:AS,AU:AU)</f>
        <v>Vuelos</v>
      </c>
      <c r="K4525" t="s">
        <v>27</v>
      </c>
      <c r="L4525">
        <v>15.38</v>
      </c>
      <c r="M4525">
        <f>L4525*_xlfn.XLOOKUP(K4525,AM:AM,AN:AN)</f>
        <v>15.38</v>
      </c>
      <c r="N4525">
        <f>L4525*_xlfn.XLOOKUP(K4525,AM:AM,AO:AO)</f>
        <v>17.840799999999998</v>
      </c>
      <c r="O4525">
        <v>0</v>
      </c>
      <c r="P4525">
        <f>O4525*_xlfn.XLOOKUP(K4525,AM:AM,AN:AN)</f>
        <v>0</v>
      </c>
      <c r="Q4525">
        <f>O4525*_xlfn.XLOOKUP(K4525,AM:AM,AO:AO)</f>
        <v>0</v>
      </c>
      <c r="R4525" t="str">
        <f>_xlfn.XLOOKUP(E4525,AF:AF,AG:AG)</f>
        <v>F1S USA</v>
      </c>
      <c r="S4525" t="str">
        <f>_xlfn.XLOOKUP(E4525,AF:AF,AI:AI)</f>
        <v>United States</v>
      </c>
      <c r="T4525">
        <f>WEEKNUM(G4525)</f>
        <v>40</v>
      </c>
      <c r="U4525">
        <f>YEAR(G4525)</f>
        <v>2025</v>
      </c>
      <c r="V4525" s="117">
        <f>IFERROR(Q4525/N4525,"0")</f>
        <v>0</v>
      </c>
    </row>
    <row r="4526" spans="1:22">
      <c r="A4526" t="str">
        <f>_xlfn.XLOOKUP(D4526,BN:BN,BO:BO)</f>
        <v>Madrid</v>
      </c>
      <c r="B4526" t="s">
        <v>25</v>
      </c>
      <c r="C4526">
        <v>742</v>
      </c>
      <c r="D4526" t="str">
        <f>_xlfn.XLOOKUP(C4526,BH:BH,BI:BI)</f>
        <v>FernandaS</v>
      </c>
      <c r="E4526">
        <v>28934</v>
      </c>
      <c r="F4526" t="s">
        <v>4790</v>
      </c>
      <c r="G4526" s="63">
        <v>45933</v>
      </c>
      <c r="H4526" s="63">
        <v>45933</v>
      </c>
      <c r="I4526" t="s">
        <v>366</v>
      </c>
      <c r="J4526" t="str">
        <f>_xlfn.XLOOKUP(I4526,AS:AS,AU:AU)</f>
        <v>Vuelos</v>
      </c>
      <c r="K4526" t="s">
        <v>27</v>
      </c>
      <c r="L4526">
        <v>15.38</v>
      </c>
      <c r="M4526">
        <f>L4526*_xlfn.XLOOKUP(K4526,AM:AM,AN:AN)</f>
        <v>15.38</v>
      </c>
      <c r="N4526">
        <f>L4526*_xlfn.XLOOKUP(K4526,AM:AM,AO:AO)</f>
        <v>17.840799999999998</v>
      </c>
      <c r="O4526">
        <v>0</v>
      </c>
      <c r="P4526">
        <f>O4526*_xlfn.XLOOKUP(K4526,AM:AM,AN:AN)</f>
        <v>0</v>
      </c>
      <c r="Q4526">
        <f>O4526*_xlfn.XLOOKUP(K4526,AM:AM,AO:AO)</f>
        <v>0</v>
      </c>
      <c r="R4526" t="str">
        <f>_xlfn.XLOOKUP(E4526,AF:AF,AG:AG)</f>
        <v>F1S USA</v>
      </c>
      <c r="S4526" t="str">
        <f>_xlfn.XLOOKUP(E4526,AF:AF,AI:AI)</f>
        <v>United States</v>
      </c>
      <c r="T4526">
        <f>WEEKNUM(G4526)</f>
        <v>40</v>
      </c>
      <c r="U4526">
        <f>YEAR(G4526)</f>
        <v>2025</v>
      </c>
      <c r="V4526" s="117">
        <f>IFERROR(Q4526/N4526,"0")</f>
        <v>0</v>
      </c>
    </row>
    <row r="4527" spans="1:22">
      <c r="A4527" t="str">
        <f>_xlfn.XLOOKUP(D4527,BN:BN,BO:BO)</f>
        <v>Madrid</v>
      </c>
      <c r="B4527" t="s">
        <v>25</v>
      </c>
      <c r="C4527">
        <v>742</v>
      </c>
      <c r="D4527" t="str">
        <f>_xlfn.XLOOKUP(C4527,BH:BH,BI:BI)</f>
        <v>FernandaS</v>
      </c>
      <c r="E4527">
        <v>28934</v>
      </c>
      <c r="F4527" t="s">
        <v>4789</v>
      </c>
      <c r="G4527" s="63">
        <v>45935</v>
      </c>
      <c r="H4527" s="63">
        <v>45935</v>
      </c>
      <c r="I4527" t="s">
        <v>366</v>
      </c>
      <c r="J4527" t="str">
        <f>_xlfn.XLOOKUP(I4527,AS:AS,AU:AU)</f>
        <v>Vuelos</v>
      </c>
      <c r="K4527" t="s">
        <v>27</v>
      </c>
      <c r="L4527">
        <v>298.47000000000003</v>
      </c>
      <c r="M4527">
        <f>L4527*_xlfn.XLOOKUP(K4527,AM:AM,AN:AN)</f>
        <v>298.47000000000003</v>
      </c>
      <c r="N4527">
        <f>L4527*_xlfn.XLOOKUP(K4527,AM:AM,AO:AO)</f>
        <v>346.22520000000003</v>
      </c>
      <c r="O4527">
        <v>0</v>
      </c>
      <c r="P4527">
        <f>O4527*_xlfn.XLOOKUP(K4527,AM:AM,AN:AN)</f>
        <v>0</v>
      </c>
      <c r="Q4527">
        <f>O4527*_xlfn.XLOOKUP(K4527,AM:AM,AO:AO)</f>
        <v>0</v>
      </c>
      <c r="R4527" t="str">
        <f>_xlfn.XLOOKUP(E4527,AF:AF,AG:AG)</f>
        <v>F1S USA</v>
      </c>
      <c r="S4527" t="str">
        <f>_xlfn.XLOOKUP(E4527,AF:AF,AI:AI)</f>
        <v>United States</v>
      </c>
      <c r="T4527">
        <f>WEEKNUM(G4527)</f>
        <v>41</v>
      </c>
      <c r="U4527">
        <f>YEAR(G4527)</f>
        <v>2025</v>
      </c>
      <c r="V4527" s="117">
        <f>IFERROR(Q4527/N4527,"0")</f>
        <v>0</v>
      </c>
    </row>
    <row r="4528" spans="1:22">
      <c r="A4528" t="str">
        <f>_xlfn.XLOOKUP(D4528,BN:BN,BO:BO)</f>
        <v>Madrid</v>
      </c>
      <c r="B4528" t="s">
        <v>25</v>
      </c>
      <c r="C4528">
        <v>742</v>
      </c>
      <c r="D4528" t="str">
        <f>_xlfn.XLOOKUP(C4528,BH:BH,BI:BI)</f>
        <v>FernandaS</v>
      </c>
      <c r="E4528">
        <v>28934</v>
      </c>
      <c r="F4528" t="s">
        <v>4790</v>
      </c>
      <c r="G4528" s="63">
        <v>45935</v>
      </c>
      <c r="H4528" s="63">
        <v>45935</v>
      </c>
      <c r="I4528" t="s">
        <v>366</v>
      </c>
      <c r="J4528" t="str">
        <f>_xlfn.XLOOKUP(I4528,AS:AS,AU:AU)</f>
        <v>Vuelos</v>
      </c>
      <c r="K4528" t="s">
        <v>27</v>
      </c>
      <c r="L4528">
        <v>298.47000000000003</v>
      </c>
      <c r="M4528">
        <f>L4528*_xlfn.XLOOKUP(K4528,AM:AM,AN:AN)</f>
        <v>298.47000000000003</v>
      </c>
      <c r="N4528">
        <f>L4528*_xlfn.XLOOKUP(K4528,AM:AM,AO:AO)</f>
        <v>346.22520000000003</v>
      </c>
      <c r="O4528">
        <v>0</v>
      </c>
      <c r="P4528">
        <f>O4528*_xlfn.XLOOKUP(K4528,AM:AM,AN:AN)</f>
        <v>0</v>
      </c>
      <c r="Q4528">
        <f>O4528*_xlfn.XLOOKUP(K4528,AM:AM,AO:AO)</f>
        <v>0</v>
      </c>
      <c r="R4528" t="str">
        <f>_xlfn.XLOOKUP(E4528,AF:AF,AG:AG)</f>
        <v>F1S USA</v>
      </c>
      <c r="S4528" t="str">
        <f>_xlfn.XLOOKUP(E4528,AF:AF,AI:AI)</f>
        <v>United States</v>
      </c>
      <c r="T4528">
        <f>WEEKNUM(G4528)</f>
        <v>41</v>
      </c>
      <c r="U4528">
        <f>YEAR(G4528)</f>
        <v>2025</v>
      </c>
      <c r="V4528" s="117">
        <f>IFERROR(Q4528/N4528,"0")</f>
        <v>0</v>
      </c>
    </row>
    <row r="4529" spans="1:22">
      <c r="A4529" t="str">
        <f>_xlfn.XLOOKUP(D4529,BN:BN,BO:BO)</f>
        <v>Madrid</v>
      </c>
      <c r="B4529" t="s">
        <v>25</v>
      </c>
      <c r="C4529">
        <v>742</v>
      </c>
      <c r="D4529" t="str">
        <f>_xlfn.XLOOKUP(C4529,BH:BH,BI:BI)</f>
        <v>FernandaS</v>
      </c>
      <c r="E4529">
        <v>28934</v>
      </c>
      <c r="F4529" t="s">
        <v>4789</v>
      </c>
      <c r="G4529" s="63">
        <v>45935</v>
      </c>
      <c r="H4529" s="63">
        <v>45935</v>
      </c>
      <c r="I4529" t="s">
        <v>366</v>
      </c>
      <c r="J4529" t="str">
        <f>_xlfn.XLOOKUP(I4529,AS:AS,AU:AU)</f>
        <v>Vuelos</v>
      </c>
      <c r="K4529" t="s">
        <v>27</v>
      </c>
      <c r="L4529">
        <v>7.01</v>
      </c>
      <c r="M4529">
        <f>L4529*_xlfn.XLOOKUP(K4529,AM:AM,AN:AN)</f>
        <v>7.01</v>
      </c>
      <c r="N4529">
        <f>L4529*_xlfn.XLOOKUP(K4529,AM:AM,AO:AO)</f>
        <v>8.1315999999999988</v>
      </c>
      <c r="O4529">
        <v>0</v>
      </c>
      <c r="P4529">
        <f>O4529*_xlfn.XLOOKUP(K4529,AM:AM,AN:AN)</f>
        <v>0</v>
      </c>
      <c r="Q4529">
        <f>O4529*_xlfn.XLOOKUP(K4529,AM:AM,AO:AO)</f>
        <v>0</v>
      </c>
      <c r="R4529" t="str">
        <f>_xlfn.XLOOKUP(E4529,AF:AF,AG:AG)</f>
        <v>F1S USA</v>
      </c>
      <c r="S4529" t="str">
        <f>_xlfn.XLOOKUP(E4529,AF:AF,AI:AI)</f>
        <v>United States</v>
      </c>
      <c r="T4529">
        <f>WEEKNUM(G4529)</f>
        <v>41</v>
      </c>
      <c r="U4529">
        <f>YEAR(G4529)</f>
        <v>2025</v>
      </c>
      <c r="V4529" s="117">
        <f>IFERROR(Q4529/N4529,"0")</f>
        <v>0</v>
      </c>
    </row>
    <row r="4530" spans="1:22">
      <c r="A4530" t="str">
        <f>_xlfn.XLOOKUP(D4530,BN:BN,BO:BO)</f>
        <v>Madrid</v>
      </c>
      <c r="B4530" t="s">
        <v>25</v>
      </c>
      <c r="C4530">
        <v>742</v>
      </c>
      <c r="D4530" t="str">
        <f>_xlfn.XLOOKUP(C4530,BH:BH,BI:BI)</f>
        <v>FernandaS</v>
      </c>
      <c r="E4530">
        <v>28934</v>
      </c>
      <c r="F4530" t="s">
        <v>4790</v>
      </c>
      <c r="G4530" s="63">
        <v>45935</v>
      </c>
      <c r="H4530" s="63">
        <v>45935</v>
      </c>
      <c r="I4530" t="s">
        <v>366</v>
      </c>
      <c r="J4530" t="str">
        <f>_xlfn.XLOOKUP(I4530,AS:AS,AU:AU)</f>
        <v>Vuelos</v>
      </c>
      <c r="K4530" t="s">
        <v>27</v>
      </c>
      <c r="L4530">
        <v>7.01</v>
      </c>
      <c r="M4530">
        <f>L4530*_xlfn.XLOOKUP(K4530,AM:AM,AN:AN)</f>
        <v>7.01</v>
      </c>
      <c r="N4530">
        <f>L4530*_xlfn.XLOOKUP(K4530,AM:AM,AO:AO)</f>
        <v>8.1315999999999988</v>
      </c>
      <c r="O4530">
        <v>0</v>
      </c>
      <c r="P4530">
        <f>O4530*_xlfn.XLOOKUP(K4530,AM:AM,AN:AN)</f>
        <v>0</v>
      </c>
      <c r="Q4530">
        <f>O4530*_xlfn.XLOOKUP(K4530,AM:AM,AO:AO)</f>
        <v>0</v>
      </c>
      <c r="R4530" t="str">
        <f>_xlfn.XLOOKUP(E4530,AF:AF,AG:AG)</f>
        <v>F1S USA</v>
      </c>
      <c r="S4530" t="str">
        <f>_xlfn.XLOOKUP(E4530,AF:AF,AI:AI)</f>
        <v>United States</v>
      </c>
      <c r="T4530">
        <f>WEEKNUM(G4530)</f>
        <v>41</v>
      </c>
      <c r="U4530">
        <f>YEAR(G4530)</f>
        <v>2025</v>
      </c>
      <c r="V4530" s="117">
        <f>IFERROR(Q4530/N4530,"0")</f>
        <v>0</v>
      </c>
    </row>
    <row r="4531" spans="1:22">
      <c r="A4531" t="str">
        <f>_xlfn.XLOOKUP(D4531,BN:BN,BO:BO)</f>
        <v>Madrid</v>
      </c>
      <c r="B4531" t="s">
        <v>25</v>
      </c>
      <c r="C4531">
        <v>742</v>
      </c>
      <c r="D4531" t="str">
        <f>_xlfn.XLOOKUP(C4531,BH:BH,BI:BI)</f>
        <v>FernandaS</v>
      </c>
      <c r="E4531">
        <v>0</v>
      </c>
      <c r="F4531" t="s">
        <v>661</v>
      </c>
      <c r="G4531" s="63">
        <v>45933</v>
      </c>
      <c r="H4531" s="63">
        <v>45935</v>
      </c>
      <c r="I4531" t="s">
        <v>396</v>
      </c>
      <c r="J4531" t="str">
        <f>_xlfn.XLOOKUP(I4531,AS:AS,AU:AU)</f>
        <v>Honorarios</v>
      </c>
      <c r="K4531" t="s">
        <v>27</v>
      </c>
      <c r="L4531">
        <v>210</v>
      </c>
      <c r="M4531">
        <f>L4531*_xlfn.XLOOKUP(K4531,AM:AM,AN:AN)</f>
        <v>210</v>
      </c>
      <c r="N4531">
        <f>L4531*_xlfn.XLOOKUP(K4531,AM:AM,AO:AO)</f>
        <v>243.6</v>
      </c>
      <c r="O4531">
        <v>210</v>
      </c>
      <c r="P4531">
        <f>O4531*_xlfn.XLOOKUP(K4531,AM:AM,AN:AN)</f>
        <v>210</v>
      </c>
      <c r="Q4531">
        <f>O4531*_xlfn.XLOOKUP(K4531,AM:AM,AO:AO)</f>
        <v>243.6</v>
      </c>
      <c r="R4531" t="str">
        <f>_xlfn.XLOOKUP(E4531,AF:AF,AG:AG)</f>
        <v>FEES</v>
      </c>
      <c r="S4531">
        <f>_xlfn.XLOOKUP(E4531,AF:AF,AI:AI)</f>
        <v>0</v>
      </c>
      <c r="T4531">
        <f>WEEKNUM(G4531)</f>
        <v>40</v>
      </c>
      <c r="U4531">
        <f>YEAR(G4531)</f>
        <v>2025</v>
      </c>
      <c r="V4531" s="117">
        <f>IFERROR(Q4531/N4531,"0")</f>
        <v>1</v>
      </c>
    </row>
    <row r="4532" spans="1:22">
      <c r="A4532" t="str">
        <f>_xlfn.XLOOKUP(D4532,BN:BN,BO:BO)</f>
        <v>México</v>
      </c>
      <c r="B4532" t="s">
        <v>25</v>
      </c>
      <c r="C4532">
        <v>743</v>
      </c>
      <c r="D4532" t="str">
        <f>_xlfn.XLOOKUP(C4532,BH:BH,BI:BI)</f>
        <v>LucianaE</v>
      </c>
      <c r="E4532">
        <v>27490</v>
      </c>
      <c r="F4532" t="s">
        <v>4791</v>
      </c>
      <c r="G4532" s="63">
        <v>45974</v>
      </c>
      <c r="H4532" s="63">
        <v>45976</v>
      </c>
      <c r="I4532" t="s">
        <v>376</v>
      </c>
      <c r="J4532" t="str">
        <f>_xlfn.XLOOKUP(I4532,AS:AS,AU:AU)</f>
        <v>Hotel</v>
      </c>
      <c r="K4532" t="s">
        <v>33</v>
      </c>
      <c r="L4532">
        <v>5283</v>
      </c>
      <c r="M4532">
        <f>L4532*_xlfn.XLOOKUP(K4532,AM:AM,AN:AN)</f>
        <v>4543.38</v>
      </c>
      <c r="N4532">
        <f>L4532*_xlfn.XLOOKUP(K4532,AM:AM,AO:AO)</f>
        <v>5283</v>
      </c>
      <c r="O4532">
        <v>434.48</v>
      </c>
      <c r="P4532">
        <f>O4532*_xlfn.XLOOKUP(K4532,AM:AM,AN:AN)</f>
        <v>373.65280000000001</v>
      </c>
      <c r="Q4532">
        <f>O4532*_xlfn.XLOOKUP(K4532,AM:AM,AO:AO)</f>
        <v>434.48</v>
      </c>
      <c r="R4532" t="str">
        <f>_xlfn.XLOOKUP(E4532,AF:AF,AG:AG)</f>
        <v>HOSHINOYA FUJI</v>
      </c>
      <c r="S4532" t="str">
        <f>_xlfn.XLOOKUP(E4532,AF:AF,AI:AI)</f>
        <v>Japan</v>
      </c>
      <c r="T4532">
        <f>WEEKNUM(G4532)</f>
        <v>46</v>
      </c>
      <c r="U4532">
        <f>YEAR(G4532)</f>
        <v>2025</v>
      </c>
      <c r="V4532" s="117">
        <f>IFERROR(Q4532/N4532,"0")</f>
        <v>8.2241150861253082E-2</v>
      </c>
    </row>
    <row r="4533" spans="1:22">
      <c r="A4533" t="str">
        <f>_xlfn.XLOOKUP(D4533,BN:BN,BO:BO)</f>
        <v>México</v>
      </c>
      <c r="B4533" t="s">
        <v>25</v>
      </c>
      <c r="C4533">
        <v>743</v>
      </c>
      <c r="D4533" t="str">
        <f>_xlfn.XLOOKUP(C4533,BH:BH,BI:BI)</f>
        <v>LucianaE</v>
      </c>
      <c r="E4533">
        <v>27261</v>
      </c>
      <c r="F4533" t="s">
        <v>4792</v>
      </c>
      <c r="G4533" s="63">
        <v>45976</v>
      </c>
      <c r="H4533" s="63">
        <v>45979</v>
      </c>
      <c r="I4533" t="s">
        <v>376</v>
      </c>
      <c r="J4533" t="str">
        <f>_xlfn.XLOOKUP(I4533,AS:AS,AU:AU)</f>
        <v>Hotel</v>
      </c>
      <c r="K4533" t="s">
        <v>33</v>
      </c>
      <c r="L4533">
        <v>4070.77</v>
      </c>
      <c r="M4533">
        <f>L4533*_xlfn.XLOOKUP(K4533,AM:AM,AN:AN)</f>
        <v>3500.8622</v>
      </c>
      <c r="N4533">
        <f>L4533*_xlfn.XLOOKUP(K4533,AM:AM,AO:AO)</f>
        <v>4070.77</v>
      </c>
      <c r="O4533">
        <v>277.64999999999998</v>
      </c>
      <c r="P4533">
        <f>O4533*_xlfn.XLOOKUP(K4533,AM:AM,AN:AN)</f>
        <v>238.77899999999997</v>
      </c>
      <c r="Q4533">
        <f>O4533*_xlfn.XLOOKUP(K4533,AM:AM,AO:AO)</f>
        <v>277.64999999999998</v>
      </c>
      <c r="R4533" t="str">
        <f>_xlfn.XLOOKUP(E4533,AF:AF,AG:AG)</f>
        <v>ACE HOTEL KYOTO</v>
      </c>
      <c r="S4533" t="str">
        <f>_xlfn.XLOOKUP(E4533,AF:AF,AI:AI)</f>
        <v>Japan</v>
      </c>
      <c r="T4533">
        <f>WEEKNUM(G4533)</f>
        <v>46</v>
      </c>
      <c r="U4533">
        <f>YEAR(G4533)</f>
        <v>2025</v>
      </c>
      <c r="V4533" s="117">
        <f>IFERROR(Q4533/N4533,"0")</f>
        <v>6.8205769424457774E-2</v>
      </c>
    </row>
    <row r="4534" spans="1:22">
      <c r="A4534" t="str">
        <f>_xlfn.XLOOKUP(D4534,BN:BN,BO:BO)</f>
        <v>México</v>
      </c>
      <c r="B4534" t="s">
        <v>25</v>
      </c>
      <c r="C4534">
        <v>743</v>
      </c>
      <c r="D4534" t="str">
        <f>_xlfn.XLOOKUP(C4534,BH:BH,BI:BI)</f>
        <v>LucianaE</v>
      </c>
      <c r="E4534">
        <v>25907</v>
      </c>
      <c r="F4534" t="s">
        <v>4793</v>
      </c>
      <c r="G4534" s="63">
        <v>45979</v>
      </c>
      <c r="H4534" s="63">
        <v>45983</v>
      </c>
      <c r="I4534" t="s">
        <v>376</v>
      </c>
      <c r="J4534" t="str">
        <f>_xlfn.XLOOKUP(I4534,AS:AS,AU:AU)</f>
        <v>Hotel</v>
      </c>
      <c r="K4534" t="s">
        <v>33</v>
      </c>
      <c r="L4534">
        <v>8485.1200000000008</v>
      </c>
      <c r="M4534">
        <f>L4534*_xlfn.XLOOKUP(K4534,AM:AM,AN:AN)</f>
        <v>7297.2032000000008</v>
      </c>
      <c r="N4534">
        <f>L4534*_xlfn.XLOOKUP(K4534,AM:AM,AO:AO)</f>
        <v>8485.1200000000008</v>
      </c>
      <c r="O4534">
        <v>599.30999999999995</v>
      </c>
      <c r="P4534">
        <f>O4534*_xlfn.XLOOKUP(K4534,AM:AM,AN:AN)</f>
        <v>515.40659999999991</v>
      </c>
      <c r="Q4534">
        <f>O4534*_xlfn.XLOOKUP(K4534,AM:AM,AO:AO)</f>
        <v>599.30999999999995</v>
      </c>
      <c r="R4534" t="str">
        <f>_xlfn.XLOOKUP(E4534,AF:AF,AG:AG)</f>
        <v>THE OKURA TOKYO</v>
      </c>
      <c r="S4534" t="str">
        <f>_xlfn.XLOOKUP(E4534,AF:AF,AI:AI)</f>
        <v>Japan</v>
      </c>
      <c r="T4534">
        <f>WEEKNUM(G4534)</f>
        <v>47</v>
      </c>
      <c r="U4534">
        <f>YEAR(G4534)</f>
        <v>2025</v>
      </c>
      <c r="V4534" s="117">
        <f>IFERROR(Q4534/N4534,"0")</f>
        <v>7.0630704103182965E-2</v>
      </c>
    </row>
    <row r="4535" spans="1:22">
      <c r="A4535" t="str">
        <f>_xlfn.XLOOKUP(D4535,BN:BN,BO:BO)</f>
        <v>México</v>
      </c>
      <c r="B4535" t="s">
        <v>25</v>
      </c>
      <c r="C4535">
        <v>743</v>
      </c>
      <c r="D4535" t="str">
        <f>_xlfn.XLOOKUP(C4535,BH:BH,BI:BI)</f>
        <v>LucianaE</v>
      </c>
      <c r="E4535">
        <v>27265</v>
      </c>
      <c r="F4535" t="s">
        <v>4794</v>
      </c>
      <c r="G4535" s="63">
        <v>45972</v>
      </c>
      <c r="H4535" s="63">
        <v>45973</v>
      </c>
      <c r="I4535" t="s">
        <v>376</v>
      </c>
      <c r="J4535" t="str">
        <f>_xlfn.XLOOKUP(I4535,AS:AS,AU:AU)</f>
        <v>Hotel</v>
      </c>
      <c r="K4535" t="s">
        <v>33</v>
      </c>
      <c r="L4535">
        <v>937.34</v>
      </c>
      <c r="M4535">
        <f>L4535*_xlfn.XLOOKUP(K4535,AM:AM,AN:AN)</f>
        <v>806.11239999999998</v>
      </c>
      <c r="N4535">
        <f>L4535*_xlfn.XLOOKUP(K4535,AM:AM,AO:AO)</f>
        <v>937.34</v>
      </c>
      <c r="O4535">
        <v>71.430000000000007</v>
      </c>
      <c r="P4535">
        <f>O4535*_xlfn.XLOOKUP(K4535,AM:AM,AN:AN)</f>
        <v>61.429800000000007</v>
      </c>
      <c r="Q4535">
        <f>O4535*_xlfn.XLOOKUP(K4535,AM:AM,AO:AO)</f>
        <v>71.430000000000007</v>
      </c>
      <c r="R4535" t="str">
        <f>_xlfn.XLOOKUP(E4535,AF:AF,AG:AG)</f>
        <v>HOTEL THE CELESTINE GINZA</v>
      </c>
      <c r="S4535" t="str">
        <f>_xlfn.XLOOKUP(E4535,AF:AF,AI:AI)</f>
        <v>Japan</v>
      </c>
      <c r="T4535">
        <f>WEEKNUM(G4535)</f>
        <v>46</v>
      </c>
      <c r="U4535">
        <f>YEAR(G4535)</f>
        <v>2025</v>
      </c>
      <c r="V4535" s="117">
        <f>IFERROR(Q4535/N4535,"0")</f>
        <v>7.6205005654298344E-2</v>
      </c>
    </row>
    <row r="4536" spans="1:22">
      <c r="A4536" t="str">
        <f>_xlfn.XLOOKUP(D4536,BN:BN,BO:BO)</f>
        <v>México</v>
      </c>
      <c r="B4536" t="s">
        <v>25</v>
      </c>
      <c r="C4536">
        <v>743</v>
      </c>
      <c r="D4536" t="str">
        <f>_xlfn.XLOOKUP(C4536,BH:BH,BI:BI)</f>
        <v>LucianaE</v>
      </c>
      <c r="E4536">
        <v>25360</v>
      </c>
      <c r="F4536" t="s">
        <v>4795</v>
      </c>
      <c r="G4536" s="63">
        <v>45972</v>
      </c>
      <c r="H4536" s="63">
        <v>45983</v>
      </c>
      <c r="I4536" t="s">
        <v>376</v>
      </c>
      <c r="J4536" t="str">
        <f>_xlfn.XLOOKUP(I4536,AS:AS,AU:AU)</f>
        <v>Hotel</v>
      </c>
      <c r="K4536" t="s">
        <v>33</v>
      </c>
      <c r="L4536">
        <v>15771</v>
      </c>
      <c r="M4536">
        <f>L4536*_xlfn.XLOOKUP(K4536,AM:AM,AN:AN)</f>
        <v>13563.06</v>
      </c>
      <c r="N4536">
        <f>L4536*_xlfn.XLOOKUP(K4536,AM:AM,AO:AO)</f>
        <v>15771</v>
      </c>
      <c r="O4536">
        <v>2168.2199999999998</v>
      </c>
      <c r="P4536">
        <f>O4536*_xlfn.XLOOKUP(K4536,AM:AM,AN:AN)</f>
        <v>1864.6691999999998</v>
      </c>
      <c r="Q4536">
        <f>O4536*_xlfn.XLOOKUP(K4536,AM:AM,AO:AO)</f>
        <v>2168.2199999999998</v>
      </c>
      <c r="R4536" t="str">
        <f>_xlfn.XLOOKUP(E4536,AF:AF,AG:AG)</f>
        <v>Luxury Japan</v>
      </c>
      <c r="S4536" t="str">
        <f>_xlfn.XLOOKUP(E4536,AF:AF,AI:AI)</f>
        <v>Japan</v>
      </c>
      <c r="T4536">
        <f>WEEKNUM(G4536)</f>
        <v>46</v>
      </c>
      <c r="U4536">
        <f>YEAR(G4536)</f>
        <v>2025</v>
      </c>
      <c r="V4536" s="117">
        <f>IFERROR(Q4536/N4536,"0")</f>
        <v>0.13748145330036141</v>
      </c>
    </row>
    <row r="4537" spans="1:22">
      <c r="A4537" t="str">
        <f>_xlfn.XLOOKUP(D4537,BN:BN,BO:BO)</f>
        <v>México</v>
      </c>
      <c r="B4537" t="s">
        <v>25</v>
      </c>
      <c r="C4537">
        <v>743</v>
      </c>
      <c r="D4537" t="str">
        <f>_xlfn.XLOOKUP(C4537,BH:BH,BI:BI)</f>
        <v>LucianaE</v>
      </c>
      <c r="E4537">
        <v>28934</v>
      </c>
      <c r="F4537" t="s">
        <v>4796</v>
      </c>
      <c r="G4537" s="63">
        <v>45983</v>
      </c>
      <c r="H4537" s="63">
        <v>45990</v>
      </c>
      <c r="I4537" t="s">
        <v>366</v>
      </c>
      <c r="J4537" t="str">
        <f>_xlfn.XLOOKUP(I4537,AS:AS,AU:AU)</f>
        <v>Vuelos</v>
      </c>
      <c r="K4537" t="s">
        <v>33</v>
      </c>
      <c r="L4537">
        <v>1977.1</v>
      </c>
      <c r="M4537">
        <f>L4537*_xlfn.XLOOKUP(K4537,AM:AM,AN:AN)</f>
        <v>1700.3059999999998</v>
      </c>
      <c r="N4537">
        <f>L4537*_xlfn.XLOOKUP(K4537,AM:AM,AO:AO)</f>
        <v>1977.1</v>
      </c>
      <c r="O4537">
        <v>0</v>
      </c>
      <c r="P4537">
        <f>O4537*_xlfn.XLOOKUP(K4537,AM:AM,AN:AN)</f>
        <v>0</v>
      </c>
      <c r="Q4537">
        <f>O4537*_xlfn.XLOOKUP(K4537,AM:AM,AO:AO)</f>
        <v>0</v>
      </c>
      <c r="R4537" t="str">
        <f>_xlfn.XLOOKUP(E4537,AF:AF,AG:AG)</f>
        <v>F1S USA</v>
      </c>
      <c r="S4537" t="str">
        <f>_xlfn.XLOOKUP(E4537,AF:AF,AI:AI)</f>
        <v>United States</v>
      </c>
      <c r="T4537">
        <f>WEEKNUM(G4537)</f>
        <v>47</v>
      </c>
      <c r="U4537">
        <f>YEAR(G4537)</f>
        <v>2025</v>
      </c>
      <c r="V4537" s="117">
        <f>IFERROR(Q4537/N4537,"0")</f>
        <v>0</v>
      </c>
    </row>
    <row r="4538" spans="1:22">
      <c r="A4538" t="str">
        <f>_xlfn.XLOOKUP(D4538,BN:BN,BO:BO)</f>
        <v>México</v>
      </c>
      <c r="B4538" t="s">
        <v>25</v>
      </c>
      <c r="C4538">
        <v>743</v>
      </c>
      <c r="D4538" t="str">
        <f>_xlfn.XLOOKUP(C4538,BH:BH,BI:BI)</f>
        <v>LucianaE</v>
      </c>
      <c r="E4538">
        <v>28934</v>
      </c>
      <c r="F4538" t="s">
        <v>4797</v>
      </c>
      <c r="G4538" s="63">
        <v>45983</v>
      </c>
      <c r="H4538" s="63">
        <v>45990</v>
      </c>
      <c r="I4538" t="s">
        <v>366</v>
      </c>
      <c r="J4538" t="str">
        <f>_xlfn.XLOOKUP(I4538,AS:AS,AU:AU)</f>
        <v>Vuelos</v>
      </c>
      <c r="K4538" t="s">
        <v>33</v>
      </c>
      <c r="L4538">
        <v>1977.1</v>
      </c>
      <c r="M4538">
        <f>L4538*_xlfn.XLOOKUP(K4538,AM:AM,AN:AN)</f>
        <v>1700.3059999999998</v>
      </c>
      <c r="N4538">
        <f>L4538*_xlfn.XLOOKUP(K4538,AM:AM,AO:AO)</f>
        <v>1977.1</v>
      </c>
      <c r="O4538">
        <v>0</v>
      </c>
      <c r="P4538">
        <f>O4538*_xlfn.XLOOKUP(K4538,AM:AM,AN:AN)</f>
        <v>0</v>
      </c>
      <c r="Q4538">
        <f>O4538*_xlfn.XLOOKUP(K4538,AM:AM,AO:AO)</f>
        <v>0</v>
      </c>
      <c r="R4538" t="str">
        <f>_xlfn.XLOOKUP(E4538,AF:AF,AG:AG)</f>
        <v>F1S USA</v>
      </c>
      <c r="S4538" t="str">
        <f>_xlfn.XLOOKUP(E4538,AF:AF,AI:AI)</f>
        <v>United States</v>
      </c>
      <c r="T4538">
        <f>WEEKNUM(G4538)</f>
        <v>47</v>
      </c>
      <c r="U4538">
        <f>YEAR(G4538)</f>
        <v>2025</v>
      </c>
      <c r="V4538" s="117">
        <f>IFERROR(Q4538/N4538,"0")</f>
        <v>0</v>
      </c>
    </row>
    <row r="4539" spans="1:22">
      <c r="A4539" t="str">
        <f>_xlfn.XLOOKUP(D4539,BN:BN,BO:BO)</f>
        <v>México</v>
      </c>
      <c r="B4539" t="s">
        <v>25</v>
      </c>
      <c r="C4539">
        <v>743</v>
      </c>
      <c r="D4539" t="str">
        <f>_xlfn.XLOOKUP(C4539,BH:BH,BI:BI)</f>
        <v>LucianaE</v>
      </c>
      <c r="E4539">
        <v>28934</v>
      </c>
      <c r="F4539" t="s">
        <v>4798</v>
      </c>
      <c r="G4539" s="63">
        <v>45983</v>
      </c>
      <c r="H4539" s="63">
        <v>45990</v>
      </c>
      <c r="I4539" t="s">
        <v>366</v>
      </c>
      <c r="J4539" t="str">
        <f>_xlfn.XLOOKUP(I4539,AS:AS,AU:AU)</f>
        <v>Vuelos</v>
      </c>
      <c r="K4539" t="s">
        <v>33</v>
      </c>
      <c r="L4539">
        <v>1977.1</v>
      </c>
      <c r="M4539">
        <f>L4539*_xlfn.XLOOKUP(K4539,AM:AM,AN:AN)</f>
        <v>1700.3059999999998</v>
      </c>
      <c r="N4539">
        <f>L4539*_xlfn.XLOOKUP(K4539,AM:AM,AO:AO)</f>
        <v>1977.1</v>
      </c>
      <c r="O4539">
        <v>0</v>
      </c>
      <c r="P4539">
        <f>O4539*_xlfn.XLOOKUP(K4539,AM:AM,AN:AN)</f>
        <v>0</v>
      </c>
      <c r="Q4539">
        <f>O4539*_xlfn.XLOOKUP(K4539,AM:AM,AO:AO)</f>
        <v>0</v>
      </c>
      <c r="R4539" t="str">
        <f>_xlfn.XLOOKUP(E4539,AF:AF,AG:AG)</f>
        <v>F1S USA</v>
      </c>
      <c r="S4539" t="str">
        <f>_xlfn.XLOOKUP(E4539,AF:AF,AI:AI)</f>
        <v>United States</v>
      </c>
      <c r="T4539">
        <f>WEEKNUM(G4539)</f>
        <v>47</v>
      </c>
      <c r="U4539">
        <f>YEAR(G4539)</f>
        <v>2025</v>
      </c>
      <c r="V4539" s="117">
        <f>IFERROR(Q4539/N4539,"0")</f>
        <v>0</v>
      </c>
    </row>
    <row r="4540" spans="1:22">
      <c r="A4540" t="str">
        <f>_xlfn.XLOOKUP(D4540,BN:BN,BO:BO)</f>
        <v>México</v>
      </c>
      <c r="B4540" t="s">
        <v>25</v>
      </c>
      <c r="C4540">
        <v>743</v>
      </c>
      <c r="D4540" t="str">
        <f>_xlfn.XLOOKUP(C4540,BH:BH,BI:BI)</f>
        <v>LucianaE</v>
      </c>
      <c r="E4540">
        <v>28934</v>
      </c>
      <c r="F4540" t="s">
        <v>4799</v>
      </c>
      <c r="G4540" s="63">
        <v>45983</v>
      </c>
      <c r="H4540" s="63">
        <v>45987</v>
      </c>
      <c r="I4540" t="s">
        <v>366</v>
      </c>
      <c r="J4540" t="str">
        <f>_xlfn.XLOOKUP(I4540,AS:AS,AU:AU)</f>
        <v>Vuelos</v>
      </c>
      <c r="K4540" t="s">
        <v>33</v>
      </c>
      <c r="L4540">
        <v>1257.0999999999999</v>
      </c>
      <c r="M4540">
        <f>L4540*_xlfn.XLOOKUP(K4540,AM:AM,AN:AN)</f>
        <v>1081.106</v>
      </c>
      <c r="N4540">
        <f>L4540*_xlfn.XLOOKUP(K4540,AM:AM,AO:AO)</f>
        <v>1257.0999999999999</v>
      </c>
      <c r="O4540">
        <v>0</v>
      </c>
      <c r="P4540">
        <f>O4540*_xlfn.XLOOKUP(K4540,AM:AM,AN:AN)</f>
        <v>0</v>
      </c>
      <c r="Q4540">
        <f>O4540*_xlfn.XLOOKUP(K4540,AM:AM,AO:AO)</f>
        <v>0</v>
      </c>
      <c r="R4540" t="str">
        <f>_xlfn.XLOOKUP(E4540,AF:AF,AG:AG)</f>
        <v>F1S USA</v>
      </c>
      <c r="S4540" t="str">
        <f>_xlfn.XLOOKUP(E4540,AF:AF,AI:AI)</f>
        <v>United States</v>
      </c>
      <c r="T4540">
        <f>WEEKNUM(G4540)</f>
        <v>47</v>
      </c>
      <c r="U4540">
        <f>YEAR(G4540)</f>
        <v>2025</v>
      </c>
      <c r="V4540" s="117">
        <f>IFERROR(Q4540/N4540,"0")</f>
        <v>0</v>
      </c>
    </row>
    <row r="4541" spans="1:22">
      <c r="A4541" t="str">
        <f>_xlfn.XLOOKUP(D4541,BN:BN,BO:BO)</f>
        <v>México</v>
      </c>
      <c r="B4541" t="s">
        <v>25</v>
      </c>
      <c r="C4541">
        <v>743</v>
      </c>
      <c r="D4541" t="str">
        <f>_xlfn.XLOOKUP(C4541,BH:BH,BI:BI)</f>
        <v>LucianaE</v>
      </c>
      <c r="E4541">
        <v>0</v>
      </c>
      <c r="F4541" t="s">
        <v>2790</v>
      </c>
      <c r="G4541" s="63">
        <v>45972</v>
      </c>
      <c r="H4541" s="63">
        <v>45983</v>
      </c>
      <c r="I4541" t="s">
        <v>396</v>
      </c>
      <c r="J4541" t="str">
        <f>_xlfn.XLOOKUP(I4541,AS:AS,AU:AU)</f>
        <v>Honorarios</v>
      </c>
      <c r="K4541" t="s">
        <v>33</v>
      </c>
      <c r="L4541">
        <v>140</v>
      </c>
      <c r="M4541">
        <f>L4541*_xlfn.XLOOKUP(K4541,AM:AM,AN:AN)</f>
        <v>120.39999999999999</v>
      </c>
      <c r="N4541">
        <f>L4541*_xlfn.XLOOKUP(K4541,AM:AM,AO:AO)</f>
        <v>140</v>
      </c>
      <c r="O4541">
        <v>140</v>
      </c>
      <c r="P4541">
        <f>O4541*_xlfn.XLOOKUP(K4541,AM:AM,AN:AN)</f>
        <v>120.39999999999999</v>
      </c>
      <c r="Q4541">
        <f>O4541*_xlfn.XLOOKUP(K4541,AM:AM,AO:AO)</f>
        <v>140</v>
      </c>
      <c r="R4541" t="str">
        <f>_xlfn.XLOOKUP(E4541,AF:AF,AG:AG)</f>
        <v>FEES</v>
      </c>
      <c r="S4541">
        <f>_xlfn.XLOOKUP(E4541,AF:AF,AI:AI)</f>
        <v>0</v>
      </c>
      <c r="T4541">
        <f>WEEKNUM(G4541)</f>
        <v>46</v>
      </c>
      <c r="U4541">
        <f>YEAR(G4541)</f>
        <v>2025</v>
      </c>
      <c r="V4541" s="117">
        <f>IFERROR(Q4541/N4541,"0")</f>
        <v>1</v>
      </c>
    </row>
    <row r="4542" spans="1:22">
      <c r="A4542" t="str">
        <f>_xlfn.XLOOKUP(D4542,BN:BN,BO:BO)</f>
        <v>México</v>
      </c>
      <c r="B4542" t="s">
        <v>25</v>
      </c>
      <c r="C4542">
        <v>743</v>
      </c>
      <c r="D4542" t="str">
        <f>_xlfn.XLOOKUP(C4542,BH:BH,BI:BI)</f>
        <v>LucianaE</v>
      </c>
      <c r="E4542">
        <v>30616</v>
      </c>
      <c r="F4542" t="s">
        <v>4800</v>
      </c>
      <c r="G4542" s="63">
        <v>45983</v>
      </c>
      <c r="H4542" s="63">
        <v>45987</v>
      </c>
      <c r="I4542" t="s">
        <v>376</v>
      </c>
      <c r="J4542" t="str">
        <f>_xlfn.XLOOKUP(I4542,AS:AS,AU:AU)</f>
        <v>Hotel</v>
      </c>
      <c r="K4542" t="s">
        <v>33</v>
      </c>
      <c r="L4542">
        <v>2690.76</v>
      </c>
      <c r="M4542">
        <f>L4542*_xlfn.XLOOKUP(K4542,AM:AM,AN:AN)</f>
        <v>2314.0536000000002</v>
      </c>
      <c r="N4542">
        <f>L4542*_xlfn.XLOOKUP(K4542,AM:AM,AO:AO)</f>
        <v>2690.76</v>
      </c>
      <c r="O4542">
        <v>269.08</v>
      </c>
      <c r="P4542">
        <f>O4542*_xlfn.XLOOKUP(K4542,AM:AM,AN:AN)</f>
        <v>231.40879999999999</v>
      </c>
      <c r="Q4542">
        <f>O4542*_xlfn.XLOOKUP(K4542,AM:AM,AO:AO)</f>
        <v>269.08</v>
      </c>
      <c r="R4542" t="str">
        <f>_xlfn.XLOOKUP(E4542,AF:AF,AG:AG)</f>
        <v>GRACE HOTEL, AUBERGE COLLECTION</v>
      </c>
      <c r="S4542" t="str">
        <f>_xlfn.XLOOKUP(E4542,AF:AF,AI:AI)</f>
        <v>Greece</v>
      </c>
      <c r="T4542">
        <f>WEEKNUM(G4542)</f>
        <v>47</v>
      </c>
      <c r="U4542">
        <f>YEAR(G4542)</f>
        <v>2025</v>
      </c>
      <c r="V4542" s="117">
        <f>IFERROR(Q4542/N4542,"0")</f>
        <v>0.10000148656885043</v>
      </c>
    </row>
    <row r="4543" spans="1:22">
      <c r="A4543" t="str">
        <f>_xlfn.XLOOKUP(D4543,BN:BN,BO:BO)</f>
        <v>México</v>
      </c>
      <c r="B4543" t="s">
        <v>25</v>
      </c>
      <c r="C4543">
        <v>743</v>
      </c>
      <c r="D4543" t="str">
        <f>_xlfn.XLOOKUP(C4543,BH:BH,BI:BI)</f>
        <v>LucianaE</v>
      </c>
      <c r="E4543">
        <v>24239</v>
      </c>
      <c r="F4543" t="s">
        <v>4801</v>
      </c>
      <c r="G4543" s="63">
        <v>45987</v>
      </c>
      <c r="H4543" s="63">
        <v>45990</v>
      </c>
      <c r="I4543" t="s">
        <v>376</v>
      </c>
      <c r="J4543" t="str">
        <f>_xlfn.XLOOKUP(I4543,AS:AS,AU:AU)</f>
        <v>Hotel</v>
      </c>
      <c r="K4543" t="s">
        <v>33</v>
      </c>
      <c r="L4543">
        <v>2835</v>
      </c>
      <c r="M4543">
        <f>L4543*_xlfn.XLOOKUP(K4543,AM:AM,AN:AN)</f>
        <v>2438.1</v>
      </c>
      <c r="N4543">
        <f>L4543*_xlfn.XLOOKUP(K4543,AM:AM,AO:AO)</f>
        <v>2835</v>
      </c>
      <c r="O4543">
        <v>283.5</v>
      </c>
      <c r="P4543">
        <f>O4543*_xlfn.XLOOKUP(K4543,AM:AM,AN:AN)</f>
        <v>243.81</v>
      </c>
      <c r="Q4543">
        <f>O4543*_xlfn.XLOOKUP(K4543,AM:AM,AO:AO)</f>
        <v>283.5</v>
      </c>
      <c r="R4543" t="str">
        <f>_xlfn.XLOOKUP(E4543,AF:AF,AG:AG)</f>
        <v>UNITED PLACES HOTEL BOTANIC GARDENS</v>
      </c>
      <c r="S4543" t="str">
        <f>_xlfn.XLOOKUP(E4543,AF:AF,AI:AI)</f>
        <v>Australia</v>
      </c>
      <c r="T4543">
        <f>WEEKNUM(G4543)</f>
        <v>48</v>
      </c>
      <c r="U4543">
        <f>YEAR(G4543)</f>
        <v>2025</v>
      </c>
      <c r="V4543" s="117">
        <f>IFERROR(Q4543/N4543,"0")</f>
        <v>0.1</v>
      </c>
    </row>
    <row r="4544" spans="1:22">
      <c r="A4544" t="str">
        <f>_xlfn.XLOOKUP(D4544,BN:BN,BO:BO)</f>
        <v>México</v>
      </c>
      <c r="B4544" t="s">
        <v>25</v>
      </c>
      <c r="C4544">
        <v>744</v>
      </c>
      <c r="D4544" t="str">
        <f>_xlfn.XLOOKUP(C4544,BH:BH,BI:BI)</f>
        <v>VeronicaN</v>
      </c>
      <c r="E4544">
        <v>28934</v>
      </c>
      <c r="F4544" t="s">
        <v>2122</v>
      </c>
      <c r="G4544" s="63">
        <v>45982</v>
      </c>
      <c r="H4544" s="63">
        <v>45982</v>
      </c>
      <c r="I4544" t="s">
        <v>366</v>
      </c>
      <c r="J4544" t="str">
        <f>_xlfn.XLOOKUP(I4544,AS:AS,AU:AU)</f>
        <v>Vuelos</v>
      </c>
      <c r="K4544" t="s">
        <v>33</v>
      </c>
      <c r="L4544">
        <v>224.7</v>
      </c>
      <c r="M4544">
        <f>L4544*_xlfn.XLOOKUP(K4544,AM:AM,AN:AN)</f>
        <v>193.24199999999999</v>
      </c>
      <c r="N4544">
        <f>L4544*_xlfn.XLOOKUP(K4544,AM:AM,AO:AO)</f>
        <v>224.7</v>
      </c>
      <c r="O4544">
        <v>0</v>
      </c>
      <c r="P4544">
        <f>O4544*_xlfn.XLOOKUP(K4544,AM:AM,AN:AN)</f>
        <v>0</v>
      </c>
      <c r="Q4544">
        <f>O4544*_xlfn.XLOOKUP(K4544,AM:AM,AO:AO)</f>
        <v>0</v>
      </c>
      <c r="R4544" t="str">
        <f>_xlfn.XLOOKUP(E4544,AF:AF,AG:AG)</f>
        <v>F1S USA</v>
      </c>
      <c r="S4544" t="str">
        <f>_xlfn.XLOOKUP(E4544,AF:AF,AI:AI)</f>
        <v>United States</v>
      </c>
      <c r="T4544">
        <f>WEEKNUM(G4544)</f>
        <v>47</v>
      </c>
      <c r="U4544">
        <f>YEAR(G4544)</f>
        <v>2025</v>
      </c>
      <c r="V4544" s="117">
        <f>IFERROR(Q4544/N4544,"0")</f>
        <v>0</v>
      </c>
    </row>
    <row r="4545" spans="1:22">
      <c r="A4545" t="str">
        <f>_xlfn.XLOOKUP(D4545,BN:BN,BO:BO)</f>
        <v>México</v>
      </c>
      <c r="B4545" t="s">
        <v>25</v>
      </c>
      <c r="C4545">
        <v>744</v>
      </c>
      <c r="D4545" t="str">
        <f>_xlfn.XLOOKUP(C4545,BH:BH,BI:BI)</f>
        <v>VeronicaN</v>
      </c>
      <c r="E4545">
        <v>28934</v>
      </c>
      <c r="F4545" t="s">
        <v>2122</v>
      </c>
      <c r="G4545" s="63">
        <v>45982</v>
      </c>
      <c r="H4545" s="63">
        <v>45982</v>
      </c>
      <c r="I4545" t="s">
        <v>366</v>
      </c>
      <c r="J4545" t="str">
        <f>_xlfn.XLOOKUP(I4545,AS:AS,AU:AU)</f>
        <v>Vuelos</v>
      </c>
      <c r="K4545" t="s">
        <v>33</v>
      </c>
      <c r="L4545">
        <v>16.3</v>
      </c>
      <c r="M4545">
        <f>L4545*_xlfn.XLOOKUP(K4545,AM:AM,AN:AN)</f>
        <v>14.018000000000001</v>
      </c>
      <c r="N4545">
        <f>L4545*_xlfn.XLOOKUP(K4545,AM:AM,AO:AO)</f>
        <v>16.3</v>
      </c>
      <c r="O4545">
        <v>0</v>
      </c>
      <c r="P4545">
        <f>O4545*_xlfn.XLOOKUP(K4545,AM:AM,AN:AN)</f>
        <v>0</v>
      </c>
      <c r="Q4545">
        <f>O4545*_xlfn.XLOOKUP(K4545,AM:AM,AO:AO)</f>
        <v>0</v>
      </c>
      <c r="R4545" t="str">
        <f>_xlfn.XLOOKUP(E4545,AF:AF,AG:AG)</f>
        <v>F1S USA</v>
      </c>
      <c r="S4545" t="str">
        <f>_xlfn.XLOOKUP(E4545,AF:AF,AI:AI)</f>
        <v>United States</v>
      </c>
      <c r="T4545">
        <f>WEEKNUM(G4545)</f>
        <v>47</v>
      </c>
      <c r="U4545">
        <f>YEAR(G4545)</f>
        <v>2025</v>
      </c>
      <c r="V4545" s="117">
        <f>IFERROR(Q4545/N4545,"0")</f>
        <v>0</v>
      </c>
    </row>
    <row r="4546" spans="1:22">
      <c r="A4546" t="str">
        <f>_xlfn.XLOOKUP(D4546,BN:BN,BO:BO)</f>
        <v>México</v>
      </c>
      <c r="B4546" t="s">
        <v>25</v>
      </c>
      <c r="C4546">
        <v>744</v>
      </c>
      <c r="D4546" t="str">
        <f>_xlfn.XLOOKUP(C4546,BH:BH,BI:BI)</f>
        <v>VeronicaN</v>
      </c>
      <c r="E4546">
        <v>28934</v>
      </c>
      <c r="F4546" t="s">
        <v>2122</v>
      </c>
      <c r="G4546" s="63">
        <v>45988</v>
      </c>
      <c r="H4546" s="63">
        <v>45988</v>
      </c>
      <c r="I4546" t="s">
        <v>366</v>
      </c>
      <c r="J4546" t="str">
        <f>_xlfn.XLOOKUP(I4546,AS:AS,AU:AU)</f>
        <v>Vuelos</v>
      </c>
      <c r="K4546" t="s">
        <v>33</v>
      </c>
      <c r="L4546">
        <v>144.4</v>
      </c>
      <c r="M4546">
        <f>L4546*_xlfn.XLOOKUP(K4546,AM:AM,AN:AN)</f>
        <v>124.184</v>
      </c>
      <c r="N4546">
        <f>L4546*_xlfn.XLOOKUP(K4546,AM:AM,AO:AO)</f>
        <v>144.4</v>
      </c>
      <c r="O4546">
        <v>0</v>
      </c>
      <c r="P4546">
        <f>O4546*_xlfn.XLOOKUP(K4546,AM:AM,AN:AN)</f>
        <v>0</v>
      </c>
      <c r="Q4546">
        <f>O4546*_xlfn.XLOOKUP(K4546,AM:AM,AO:AO)</f>
        <v>0</v>
      </c>
      <c r="R4546" t="str">
        <f>_xlfn.XLOOKUP(E4546,AF:AF,AG:AG)</f>
        <v>F1S USA</v>
      </c>
      <c r="S4546" t="str">
        <f>_xlfn.XLOOKUP(E4546,AF:AF,AI:AI)</f>
        <v>United States</v>
      </c>
      <c r="T4546">
        <f>WEEKNUM(G4546)</f>
        <v>48</v>
      </c>
      <c r="U4546">
        <f>YEAR(G4546)</f>
        <v>2025</v>
      </c>
      <c r="V4546" s="117">
        <f>IFERROR(Q4546/N4546,"0")</f>
        <v>0</v>
      </c>
    </row>
    <row r="4547" spans="1:22">
      <c r="A4547" t="str">
        <f>_xlfn.XLOOKUP(D4547,BN:BN,BO:BO)</f>
        <v>México</v>
      </c>
      <c r="B4547" t="s">
        <v>25</v>
      </c>
      <c r="C4547">
        <v>744</v>
      </c>
      <c r="D4547" t="str">
        <f>_xlfn.XLOOKUP(C4547,BH:BH,BI:BI)</f>
        <v>VeronicaN</v>
      </c>
      <c r="E4547">
        <v>28934</v>
      </c>
      <c r="F4547" t="s">
        <v>4802</v>
      </c>
      <c r="G4547" s="63">
        <v>45971</v>
      </c>
      <c r="H4547" s="63">
        <v>45971</v>
      </c>
      <c r="I4547" t="s">
        <v>366</v>
      </c>
      <c r="J4547" t="str">
        <f>_xlfn.XLOOKUP(I4547,AS:AS,AU:AU)</f>
        <v>Vuelos</v>
      </c>
      <c r="K4547" t="s">
        <v>33</v>
      </c>
      <c r="L4547">
        <v>780.6</v>
      </c>
      <c r="M4547">
        <f>L4547*_xlfn.XLOOKUP(K4547,AM:AM,AN:AN)</f>
        <v>671.31600000000003</v>
      </c>
      <c r="N4547">
        <f>L4547*_xlfn.XLOOKUP(K4547,AM:AM,AO:AO)</f>
        <v>780.6</v>
      </c>
      <c r="O4547">
        <v>0</v>
      </c>
      <c r="P4547">
        <f>O4547*_xlfn.XLOOKUP(K4547,AM:AM,AN:AN)</f>
        <v>0</v>
      </c>
      <c r="Q4547">
        <f>O4547*_xlfn.XLOOKUP(K4547,AM:AM,AO:AO)</f>
        <v>0</v>
      </c>
      <c r="R4547" t="str">
        <f>_xlfn.XLOOKUP(E4547,AF:AF,AG:AG)</f>
        <v>F1S USA</v>
      </c>
      <c r="S4547" t="str">
        <f>_xlfn.XLOOKUP(E4547,AF:AF,AI:AI)</f>
        <v>United States</v>
      </c>
      <c r="T4547">
        <f>WEEKNUM(G4547)</f>
        <v>46</v>
      </c>
      <c r="U4547">
        <f>YEAR(G4547)</f>
        <v>2025</v>
      </c>
      <c r="V4547" s="117">
        <f>IFERROR(Q4547/N4547,"0")</f>
        <v>0</v>
      </c>
    </row>
    <row r="4548" spans="1:22">
      <c r="A4548" t="str">
        <f>_xlfn.XLOOKUP(D4548,BN:BN,BO:BO)</f>
        <v>México</v>
      </c>
      <c r="B4548" t="s">
        <v>25</v>
      </c>
      <c r="C4548">
        <v>744</v>
      </c>
      <c r="D4548" t="str">
        <f>_xlfn.XLOOKUP(C4548,BH:BH,BI:BI)</f>
        <v>VeronicaN</v>
      </c>
      <c r="E4548">
        <v>28934</v>
      </c>
      <c r="F4548" t="s">
        <v>4802</v>
      </c>
      <c r="G4548" s="63">
        <v>45971</v>
      </c>
      <c r="H4548" s="63">
        <v>45971</v>
      </c>
      <c r="I4548" t="s">
        <v>366</v>
      </c>
      <c r="J4548" t="str">
        <f>_xlfn.XLOOKUP(I4548,AS:AS,AU:AU)</f>
        <v>Vuelos</v>
      </c>
      <c r="K4548" t="s">
        <v>33</v>
      </c>
      <c r="L4548">
        <v>22.3</v>
      </c>
      <c r="M4548">
        <f>L4548*_xlfn.XLOOKUP(K4548,AM:AM,AN:AN)</f>
        <v>19.178000000000001</v>
      </c>
      <c r="N4548">
        <f>L4548*_xlfn.XLOOKUP(K4548,AM:AM,AO:AO)</f>
        <v>22.3</v>
      </c>
      <c r="O4548">
        <v>0</v>
      </c>
      <c r="P4548">
        <f>O4548*_xlfn.XLOOKUP(K4548,AM:AM,AN:AN)</f>
        <v>0</v>
      </c>
      <c r="Q4548">
        <f>O4548*_xlfn.XLOOKUP(K4548,AM:AM,AO:AO)</f>
        <v>0</v>
      </c>
      <c r="R4548" t="str">
        <f>_xlfn.XLOOKUP(E4548,AF:AF,AG:AG)</f>
        <v>F1S USA</v>
      </c>
      <c r="S4548" t="str">
        <f>_xlfn.XLOOKUP(E4548,AF:AF,AI:AI)</f>
        <v>United States</v>
      </c>
      <c r="T4548">
        <f>WEEKNUM(G4548)</f>
        <v>46</v>
      </c>
      <c r="U4548">
        <f>YEAR(G4548)</f>
        <v>2025</v>
      </c>
      <c r="V4548" s="117">
        <f>IFERROR(Q4548/N4548,"0")</f>
        <v>0</v>
      </c>
    </row>
    <row r="4549" spans="1:22">
      <c r="A4549" t="str">
        <f>_xlfn.XLOOKUP(D4549,BN:BN,BO:BO)</f>
        <v>México</v>
      </c>
      <c r="B4549" t="s">
        <v>25</v>
      </c>
      <c r="C4549">
        <v>744</v>
      </c>
      <c r="D4549" t="str">
        <f>_xlfn.XLOOKUP(C4549,BH:BH,BI:BI)</f>
        <v>VeronicaN</v>
      </c>
      <c r="E4549">
        <v>28934</v>
      </c>
      <c r="F4549" t="s">
        <v>4802</v>
      </c>
      <c r="G4549" s="63">
        <v>45968</v>
      </c>
      <c r="H4549" s="63">
        <v>45942</v>
      </c>
      <c r="I4549" t="s">
        <v>366</v>
      </c>
      <c r="J4549" t="str">
        <f>_xlfn.XLOOKUP(I4549,AS:AS,AU:AU)</f>
        <v>Vuelos</v>
      </c>
      <c r="K4549" t="s">
        <v>33</v>
      </c>
      <c r="L4549">
        <v>7049.01</v>
      </c>
      <c r="M4549">
        <f>L4549*_xlfn.XLOOKUP(K4549,AM:AM,AN:AN)</f>
        <v>6062.1486000000004</v>
      </c>
      <c r="N4549">
        <f>L4549*_xlfn.XLOOKUP(K4549,AM:AM,AO:AO)</f>
        <v>7049.01</v>
      </c>
      <c r="O4549">
        <v>0</v>
      </c>
      <c r="P4549">
        <f>O4549*_xlfn.XLOOKUP(K4549,AM:AM,AN:AN)</f>
        <v>0</v>
      </c>
      <c r="Q4549">
        <f>O4549*_xlfn.XLOOKUP(K4549,AM:AM,AO:AO)</f>
        <v>0</v>
      </c>
      <c r="R4549" t="str">
        <f>_xlfn.XLOOKUP(E4549,AF:AF,AG:AG)</f>
        <v>F1S USA</v>
      </c>
      <c r="S4549" t="str">
        <f>_xlfn.XLOOKUP(E4549,AF:AF,AI:AI)</f>
        <v>United States</v>
      </c>
      <c r="T4549">
        <f>WEEKNUM(G4549)</f>
        <v>45</v>
      </c>
      <c r="U4549">
        <f>YEAR(G4549)</f>
        <v>2025</v>
      </c>
      <c r="V4549" s="117">
        <f>IFERROR(Q4549/N4549,"0")</f>
        <v>0</v>
      </c>
    </row>
    <row r="4550" spans="1:22">
      <c r="A4550" t="str">
        <f>_xlfn.XLOOKUP(D4550,BN:BN,BO:BO)</f>
        <v>México</v>
      </c>
      <c r="B4550" t="s">
        <v>25</v>
      </c>
      <c r="C4550">
        <v>744</v>
      </c>
      <c r="D4550" t="str">
        <f>_xlfn.XLOOKUP(C4550,BH:BH,BI:BI)</f>
        <v>VeronicaN</v>
      </c>
      <c r="E4550">
        <v>28934</v>
      </c>
      <c r="F4550" t="s">
        <v>2118</v>
      </c>
      <c r="G4550" s="63">
        <v>45966</v>
      </c>
      <c r="H4550" s="63">
        <v>45967</v>
      </c>
      <c r="I4550" t="s">
        <v>366</v>
      </c>
      <c r="J4550" t="str">
        <f>_xlfn.XLOOKUP(I4550,AS:AS,AU:AU)</f>
        <v>Vuelos</v>
      </c>
      <c r="K4550" t="s">
        <v>33</v>
      </c>
      <c r="L4550">
        <v>3253.48</v>
      </c>
      <c r="M4550">
        <f>L4550*_xlfn.XLOOKUP(K4550,AM:AM,AN:AN)</f>
        <v>2797.9928</v>
      </c>
      <c r="N4550">
        <f>L4550*_xlfn.XLOOKUP(K4550,AM:AM,AO:AO)</f>
        <v>3253.48</v>
      </c>
      <c r="O4550">
        <v>0</v>
      </c>
      <c r="P4550">
        <f>O4550*_xlfn.XLOOKUP(K4550,AM:AM,AN:AN)</f>
        <v>0</v>
      </c>
      <c r="Q4550">
        <f>O4550*_xlfn.XLOOKUP(K4550,AM:AM,AO:AO)</f>
        <v>0</v>
      </c>
      <c r="R4550" t="str">
        <f>_xlfn.XLOOKUP(E4550,AF:AF,AG:AG)</f>
        <v>F1S USA</v>
      </c>
      <c r="S4550" t="str">
        <f>_xlfn.XLOOKUP(E4550,AF:AF,AI:AI)</f>
        <v>United States</v>
      </c>
      <c r="T4550">
        <f>WEEKNUM(G4550)</f>
        <v>45</v>
      </c>
      <c r="U4550">
        <f>YEAR(G4550)</f>
        <v>2025</v>
      </c>
      <c r="V4550" s="117">
        <f>IFERROR(Q4550/N4550,"0")</f>
        <v>0</v>
      </c>
    </row>
    <row r="4551" spans="1:22">
      <c r="A4551" t="str">
        <f>_xlfn.XLOOKUP(D4551,BN:BN,BO:BO)</f>
        <v>México</v>
      </c>
      <c r="B4551" t="s">
        <v>25</v>
      </c>
      <c r="C4551">
        <v>744</v>
      </c>
      <c r="D4551" t="str">
        <f>_xlfn.XLOOKUP(C4551,BH:BH,BI:BI)</f>
        <v>VeronicaN</v>
      </c>
      <c r="E4551">
        <v>28934</v>
      </c>
      <c r="F4551" t="s">
        <v>2933</v>
      </c>
      <c r="G4551" s="63">
        <v>45988</v>
      </c>
      <c r="H4551" s="63">
        <v>45988</v>
      </c>
      <c r="I4551" t="s">
        <v>366</v>
      </c>
      <c r="J4551" t="str">
        <f>_xlfn.XLOOKUP(I4551,AS:AS,AU:AU)</f>
        <v>Vuelos</v>
      </c>
      <c r="K4551" t="s">
        <v>33</v>
      </c>
      <c r="L4551">
        <v>289.76</v>
      </c>
      <c r="M4551">
        <f>L4551*_xlfn.XLOOKUP(K4551,AM:AM,AN:AN)</f>
        <v>249.19359999999998</v>
      </c>
      <c r="N4551">
        <f>L4551*_xlfn.XLOOKUP(K4551,AM:AM,AO:AO)</f>
        <v>289.76</v>
      </c>
      <c r="O4551">
        <v>12.6</v>
      </c>
      <c r="P4551">
        <f>O4551*_xlfn.XLOOKUP(K4551,AM:AM,AN:AN)</f>
        <v>10.836</v>
      </c>
      <c r="Q4551">
        <f>O4551*_xlfn.XLOOKUP(K4551,AM:AM,AO:AO)</f>
        <v>12.6</v>
      </c>
      <c r="R4551" t="str">
        <f>_xlfn.XLOOKUP(E4551,AF:AF,AG:AG)</f>
        <v>F1S USA</v>
      </c>
      <c r="S4551" t="str">
        <f>_xlfn.XLOOKUP(E4551,AF:AF,AI:AI)</f>
        <v>United States</v>
      </c>
      <c r="T4551">
        <f>WEEKNUM(G4551)</f>
        <v>48</v>
      </c>
      <c r="U4551">
        <f>YEAR(G4551)</f>
        <v>2025</v>
      </c>
      <c r="V4551" s="117">
        <f>IFERROR(Q4551/N4551,"0")</f>
        <v>4.3484262838210934E-2</v>
      </c>
    </row>
    <row r="4552" spans="1:22">
      <c r="A4552" t="str">
        <f>_xlfn.XLOOKUP(D4552,BN:BN,BO:BO)</f>
        <v>México</v>
      </c>
      <c r="B4552" t="s">
        <v>25</v>
      </c>
      <c r="C4552">
        <v>744</v>
      </c>
      <c r="D4552" t="str">
        <f>_xlfn.XLOOKUP(C4552,BH:BH,BI:BI)</f>
        <v>VeronicaN</v>
      </c>
      <c r="E4552">
        <v>28934</v>
      </c>
      <c r="F4552" t="s">
        <v>4803</v>
      </c>
      <c r="G4552" s="63">
        <v>45988</v>
      </c>
      <c r="H4552" s="63">
        <v>45988</v>
      </c>
      <c r="I4552" t="s">
        <v>366</v>
      </c>
      <c r="J4552" t="str">
        <f>_xlfn.XLOOKUP(I4552,AS:AS,AU:AU)</f>
        <v>Vuelos</v>
      </c>
      <c r="K4552" t="s">
        <v>33</v>
      </c>
      <c r="L4552">
        <v>289.76</v>
      </c>
      <c r="M4552">
        <f>L4552*_xlfn.XLOOKUP(K4552,AM:AM,AN:AN)</f>
        <v>249.19359999999998</v>
      </c>
      <c r="N4552">
        <f>L4552*_xlfn.XLOOKUP(K4552,AM:AM,AO:AO)</f>
        <v>289.76</v>
      </c>
      <c r="O4552">
        <v>12.6</v>
      </c>
      <c r="P4552">
        <f>O4552*_xlfn.XLOOKUP(K4552,AM:AM,AN:AN)</f>
        <v>10.836</v>
      </c>
      <c r="Q4552">
        <f>O4552*_xlfn.XLOOKUP(K4552,AM:AM,AO:AO)</f>
        <v>12.6</v>
      </c>
      <c r="R4552" t="str">
        <f>_xlfn.XLOOKUP(E4552,AF:AF,AG:AG)</f>
        <v>F1S USA</v>
      </c>
      <c r="S4552" t="str">
        <f>_xlfn.XLOOKUP(E4552,AF:AF,AI:AI)</f>
        <v>United States</v>
      </c>
      <c r="T4552">
        <f>WEEKNUM(G4552)</f>
        <v>48</v>
      </c>
      <c r="U4552">
        <f>YEAR(G4552)</f>
        <v>2025</v>
      </c>
      <c r="V4552" s="117">
        <f>IFERROR(Q4552/N4552,"0")</f>
        <v>4.3484262838210934E-2</v>
      </c>
    </row>
    <row r="4553" spans="1:22">
      <c r="A4553" t="str">
        <f>_xlfn.XLOOKUP(D4553,BN:BN,BO:BO)</f>
        <v>México</v>
      </c>
      <c r="B4553" t="s">
        <v>25</v>
      </c>
      <c r="C4553">
        <v>744</v>
      </c>
      <c r="D4553" t="str">
        <f>_xlfn.XLOOKUP(C4553,BH:BH,BI:BI)</f>
        <v>VeronicaN</v>
      </c>
      <c r="E4553">
        <v>28934</v>
      </c>
      <c r="F4553" t="s">
        <v>4804</v>
      </c>
      <c r="G4553" s="63">
        <v>46011</v>
      </c>
      <c r="H4553" s="63">
        <v>46021</v>
      </c>
      <c r="I4553" t="s">
        <v>366</v>
      </c>
      <c r="J4553" t="str">
        <f>_xlfn.XLOOKUP(I4553,AS:AS,AU:AU)</f>
        <v>Vuelos</v>
      </c>
      <c r="K4553" t="s">
        <v>33</v>
      </c>
      <c r="L4553">
        <v>1129.3399999999999</v>
      </c>
      <c r="M4553">
        <f>L4553*_xlfn.XLOOKUP(K4553,AM:AM,AN:AN)</f>
        <v>971.23239999999987</v>
      </c>
      <c r="N4553">
        <f>L4553*_xlfn.XLOOKUP(K4553,AM:AM,AO:AO)</f>
        <v>1129.3399999999999</v>
      </c>
      <c r="O4553">
        <v>15.44</v>
      </c>
      <c r="P4553">
        <f>O4553*_xlfn.XLOOKUP(K4553,AM:AM,AN:AN)</f>
        <v>13.2784</v>
      </c>
      <c r="Q4553">
        <f>O4553*_xlfn.XLOOKUP(K4553,AM:AM,AO:AO)</f>
        <v>15.44</v>
      </c>
      <c r="R4553" t="str">
        <f>_xlfn.XLOOKUP(E4553,AF:AF,AG:AG)</f>
        <v>F1S USA</v>
      </c>
      <c r="S4553" t="str">
        <f>_xlfn.XLOOKUP(E4553,AF:AF,AI:AI)</f>
        <v>United States</v>
      </c>
      <c r="T4553">
        <f>WEEKNUM(G4553)</f>
        <v>51</v>
      </c>
      <c r="U4553">
        <f>YEAR(G4553)</f>
        <v>2025</v>
      </c>
      <c r="V4553" s="117">
        <f>IFERROR(Q4553/N4553,"0")</f>
        <v>1.3671702056068146E-2</v>
      </c>
    </row>
    <row r="4554" spans="1:22">
      <c r="A4554" t="str">
        <f>_xlfn.XLOOKUP(D4554,BN:BN,BO:BO)</f>
        <v>México</v>
      </c>
      <c r="B4554" t="s">
        <v>25</v>
      </c>
      <c r="C4554">
        <v>744</v>
      </c>
      <c r="D4554" t="str">
        <f>_xlfn.XLOOKUP(C4554,BH:BH,BI:BI)</f>
        <v>VeronicaN</v>
      </c>
      <c r="E4554">
        <v>28934</v>
      </c>
      <c r="F4554" t="s">
        <v>4805</v>
      </c>
      <c r="G4554" s="63">
        <v>46011</v>
      </c>
      <c r="H4554" s="63">
        <v>46021</v>
      </c>
      <c r="I4554" t="s">
        <v>366</v>
      </c>
      <c r="J4554" t="str">
        <f>_xlfn.XLOOKUP(I4554,AS:AS,AU:AU)</f>
        <v>Vuelos</v>
      </c>
      <c r="K4554" t="s">
        <v>33</v>
      </c>
      <c r="L4554">
        <v>1129.3399999999999</v>
      </c>
      <c r="M4554">
        <f>L4554*_xlfn.XLOOKUP(K4554,AM:AM,AN:AN)</f>
        <v>971.23239999999987</v>
      </c>
      <c r="N4554">
        <f>L4554*_xlfn.XLOOKUP(K4554,AM:AM,AO:AO)</f>
        <v>1129.3399999999999</v>
      </c>
      <c r="O4554">
        <v>15.44</v>
      </c>
      <c r="P4554">
        <f>O4554*_xlfn.XLOOKUP(K4554,AM:AM,AN:AN)</f>
        <v>13.2784</v>
      </c>
      <c r="Q4554">
        <f>O4554*_xlfn.XLOOKUP(K4554,AM:AM,AO:AO)</f>
        <v>15.44</v>
      </c>
      <c r="R4554" t="str">
        <f>_xlfn.XLOOKUP(E4554,AF:AF,AG:AG)</f>
        <v>F1S USA</v>
      </c>
      <c r="S4554" t="str">
        <f>_xlfn.XLOOKUP(E4554,AF:AF,AI:AI)</f>
        <v>United States</v>
      </c>
      <c r="T4554">
        <f>WEEKNUM(G4554)</f>
        <v>51</v>
      </c>
      <c r="U4554">
        <f>YEAR(G4554)</f>
        <v>2025</v>
      </c>
      <c r="V4554" s="117">
        <f>IFERROR(Q4554/N4554,"0")</f>
        <v>1.3671702056068146E-2</v>
      </c>
    </row>
    <row r="4555" spans="1:22">
      <c r="A4555" t="str">
        <f>_xlfn.XLOOKUP(D4555,BN:BN,BO:BO)</f>
        <v>México</v>
      </c>
      <c r="B4555" t="s">
        <v>25</v>
      </c>
      <c r="C4555">
        <v>744</v>
      </c>
      <c r="D4555" t="str">
        <f>_xlfn.XLOOKUP(C4555,BH:BH,BI:BI)</f>
        <v>VeronicaN</v>
      </c>
      <c r="E4555">
        <v>28934</v>
      </c>
      <c r="F4555" t="s">
        <v>4806</v>
      </c>
      <c r="G4555" s="63">
        <v>46011</v>
      </c>
      <c r="H4555" s="63">
        <v>46021</v>
      </c>
      <c r="I4555" t="s">
        <v>366</v>
      </c>
      <c r="J4555" t="str">
        <f>_xlfn.XLOOKUP(I4555,AS:AS,AU:AU)</f>
        <v>Vuelos</v>
      </c>
      <c r="K4555" t="s">
        <v>33</v>
      </c>
      <c r="L4555">
        <v>1129.3399999999999</v>
      </c>
      <c r="M4555">
        <f>L4555*_xlfn.XLOOKUP(K4555,AM:AM,AN:AN)</f>
        <v>971.23239999999987</v>
      </c>
      <c r="N4555">
        <f>L4555*_xlfn.XLOOKUP(K4555,AM:AM,AO:AO)</f>
        <v>1129.3399999999999</v>
      </c>
      <c r="O4555">
        <v>15.44</v>
      </c>
      <c r="P4555">
        <f>O4555*_xlfn.XLOOKUP(K4555,AM:AM,AN:AN)</f>
        <v>13.2784</v>
      </c>
      <c r="Q4555">
        <f>O4555*_xlfn.XLOOKUP(K4555,AM:AM,AO:AO)</f>
        <v>15.44</v>
      </c>
      <c r="R4555" t="str">
        <f>_xlfn.XLOOKUP(E4555,AF:AF,AG:AG)</f>
        <v>F1S USA</v>
      </c>
      <c r="S4555" t="str">
        <f>_xlfn.XLOOKUP(E4555,AF:AF,AI:AI)</f>
        <v>United States</v>
      </c>
      <c r="T4555">
        <f>WEEKNUM(G4555)</f>
        <v>51</v>
      </c>
      <c r="U4555">
        <f>YEAR(G4555)</f>
        <v>2025</v>
      </c>
      <c r="V4555" s="117">
        <f>IFERROR(Q4555/N4555,"0")</f>
        <v>1.3671702056068146E-2</v>
      </c>
    </row>
    <row r="4556" spans="1:22">
      <c r="A4556" t="str">
        <f>_xlfn.XLOOKUP(D4556,BN:BN,BO:BO)</f>
        <v>México</v>
      </c>
      <c r="B4556" t="s">
        <v>25</v>
      </c>
      <c r="C4556">
        <v>744</v>
      </c>
      <c r="D4556" t="str">
        <f>_xlfn.XLOOKUP(C4556,BH:BH,BI:BI)</f>
        <v>VeronicaN</v>
      </c>
      <c r="E4556">
        <v>28934</v>
      </c>
      <c r="F4556" t="s">
        <v>4807</v>
      </c>
      <c r="G4556" s="63">
        <v>46011</v>
      </c>
      <c r="H4556" s="63">
        <v>46021</v>
      </c>
      <c r="I4556" t="s">
        <v>366</v>
      </c>
      <c r="J4556" t="str">
        <f>_xlfn.XLOOKUP(I4556,AS:AS,AU:AU)</f>
        <v>Vuelos</v>
      </c>
      <c r="K4556" t="s">
        <v>33</v>
      </c>
      <c r="L4556">
        <v>1129.3399999999999</v>
      </c>
      <c r="M4556">
        <f>L4556*_xlfn.XLOOKUP(K4556,AM:AM,AN:AN)</f>
        <v>971.23239999999987</v>
      </c>
      <c r="N4556">
        <f>L4556*_xlfn.XLOOKUP(K4556,AM:AM,AO:AO)</f>
        <v>1129.3399999999999</v>
      </c>
      <c r="O4556">
        <v>15.44</v>
      </c>
      <c r="P4556">
        <f>O4556*_xlfn.XLOOKUP(K4556,AM:AM,AN:AN)</f>
        <v>13.2784</v>
      </c>
      <c r="Q4556">
        <f>O4556*_xlfn.XLOOKUP(K4556,AM:AM,AO:AO)</f>
        <v>15.44</v>
      </c>
      <c r="R4556" t="str">
        <f>_xlfn.XLOOKUP(E4556,AF:AF,AG:AG)</f>
        <v>F1S USA</v>
      </c>
      <c r="S4556" t="str">
        <f>_xlfn.XLOOKUP(E4556,AF:AF,AI:AI)</f>
        <v>United States</v>
      </c>
      <c r="T4556">
        <f>WEEKNUM(G4556)</f>
        <v>51</v>
      </c>
      <c r="U4556">
        <f>YEAR(G4556)</f>
        <v>2025</v>
      </c>
      <c r="V4556" s="117">
        <f>IFERROR(Q4556/N4556,"0")</f>
        <v>1.3671702056068146E-2</v>
      </c>
    </row>
    <row r="4557" spans="1:22">
      <c r="A4557" t="str">
        <f>_xlfn.XLOOKUP(D4557,BN:BN,BO:BO)</f>
        <v>México</v>
      </c>
      <c r="B4557" t="s">
        <v>25</v>
      </c>
      <c r="C4557">
        <v>744</v>
      </c>
      <c r="D4557" t="str">
        <f>_xlfn.XLOOKUP(C4557,BH:BH,BI:BI)</f>
        <v>VeronicaN</v>
      </c>
      <c r="E4557">
        <v>28934</v>
      </c>
      <c r="F4557" t="s">
        <v>4808</v>
      </c>
      <c r="G4557" s="63">
        <v>46011</v>
      </c>
      <c r="H4557" s="63">
        <v>46021</v>
      </c>
      <c r="I4557" t="s">
        <v>366</v>
      </c>
      <c r="J4557" t="str">
        <f>_xlfn.XLOOKUP(I4557,AS:AS,AU:AU)</f>
        <v>Vuelos</v>
      </c>
      <c r="K4557" t="s">
        <v>33</v>
      </c>
      <c r="L4557">
        <v>1129.3399999999999</v>
      </c>
      <c r="M4557">
        <f>L4557*_xlfn.XLOOKUP(K4557,AM:AM,AN:AN)</f>
        <v>971.23239999999987</v>
      </c>
      <c r="N4557">
        <f>L4557*_xlfn.XLOOKUP(K4557,AM:AM,AO:AO)</f>
        <v>1129.3399999999999</v>
      </c>
      <c r="O4557">
        <v>15.44</v>
      </c>
      <c r="P4557">
        <f>O4557*_xlfn.XLOOKUP(K4557,AM:AM,AN:AN)</f>
        <v>13.2784</v>
      </c>
      <c r="Q4557">
        <f>O4557*_xlfn.XLOOKUP(K4557,AM:AM,AO:AO)</f>
        <v>15.44</v>
      </c>
      <c r="R4557" t="str">
        <f>_xlfn.XLOOKUP(E4557,AF:AF,AG:AG)</f>
        <v>F1S USA</v>
      </c>
      <c r="S4557" t="str">
        <f>_xlfn.XLOOKUP(E4557,AF:AF,AI:AI)</f>
        <v>United States</v>
      </c>
      <c r="T4557">
        <f>WEEKNUM(G4557)</f>
        <v>51</v>
      </c>
      <c r="U4557">
        <f>YEAR(G4557)</f>
        <v>2025</v>
      </c>
      <c r="V4557" s="117">
        <f>IFERROR(Q4557/N4557,"0")</f>
        <v>1.3671702056068146E-2</v>
      </c>
    </row>
    <row r="4558" spans="1:22">
      <c r="A4558" t="str">
        <f>_xlfn.XLOOKUP(D4558,BN:BN,BO:BO)</f>
        <v>México</v>
      </c>
      <c r="B4558" t="s">
        <v>25</v>
      </c>
      <c r="C4558">
        <v>744</v>
      </c>
      <c r="D4558" t="str">
        <f>_xlfn.XLOOKUP(C4558,BH:BH,BI:BI)</f>
        <v>VeronicaN</v>
      </c>
      <c r="E4558">
        <v>28934</v>
      </c>
      <c r="F4558" t="s">
        <v>4809</v>
      </c>
      <c r="G4558" s="63">
        <v>46011</v>
      </c>
      <c r="H4558" s="63">
        <v>46021</v>
      </c>
      <c r="I4558" t="s">
        <v>366</v>
      </c>
      <c r="J4558" t="str">
        <f>_xlfn.XLOOKUP(I4558,AS:AS,AU:AU)</f>
        <v>Vuelos</v>
      </c>
      <c r="K4558" t="s">
        <v>33</v>
      </c>
      <c r="L4558">
        <v>1129.3399999999999</v>
      </c>
      <c r="M4558">
        <f>L4558*_xlfn.XLOOKUP(K4558,AM:AM,AN:AN)</f>
        <v>971.23239999999987</v>
      </c>
      <c r="N4558">
        <f>L4558*_xlfn.XLOOKUP(K4558,AM:AM,AO:AO)</f>
        <v>1129.3399999999999</v>
      </c>
      <c r="O4558">
        <v>15.44</v>
      </c>
      <c r="P4558">
        <f>O4558*_xlfn.XLOOKUP(K4558,AM:AM,AN:AN)</f>
        <v>13.2784</v>
      </c>
      <c r="Q4558">
        <f>O4558*_xlfn.XLOOKUP(K4558,AM:AM,AO:AO)</f>
        <v>15.44</v>
      </c>
      <c r="R4558" t="str">
        <f>_xlfn.XLOOKUP(E4558,AF:AF,AG:AG)</f>
        <v>F1S USA</v>
      </c>
      <c r="S4558" t="str">
        <f>_xlfn.XLOOKUP(E4558,AF:AF,AI:AI)</f>
        <v>United States</v>
      </c>
      <c r="T4558">
        <f>WEEKNUM(G4558)</f>
        <v>51</v>
      </c>
      <c r="U4558">
        <f>YEAR(G4558)</f>
        <v>2025</v>
      </c>
      <c r="V4558" s="117">
        <f>IFERROR(Q4558/N4558,"0")</f>
        <v>1.3671702056068146E-2</v>
      </c>
    </row>
    <row r="4559" spans="1:22">
      <c r="A4559" t="str">
        <f>_xlfn.XLOOKUP(D4559,BN:BN,BO:BO)</f>
        <v>México</v>
      </c>
      <c r="B4559" t="s">
        <v>25</v>
      </c>
      <c r="C4559">
        <v>744</v>
      </c>
      <c r="D4559" t="str">
        <f>_xlfn.XLOOKUP(C4559,BH:BH,BI:BI)</f>
        <v>VeronicaN</v>
      </c>
      <c r="E4559">
        <v>28934</v>
      </c>
      <c r="F4559" t="s">
        <v>4804</v>
      </c>
      <c r="G4559" s="63">
        <v>46011</v>
      </c>
      <c r="H4559" s="63">
        <v>46021</v>
      </c>
      <c r="I4559" t="s">
        <v>366</v>
      </c>
      <c r="J4559" t="str">
        <f>_xlfn.XLOOKUP(I4559,AS:AS,AU:AU)</f>
        <v>Vuelos</v>
      </c>
      <c r="K4559" t="s">
        <v>33</v>
      </c>
      <c r="L4559">
        <v>67.599999999999994</v>
      </c>
      <c r="M4559">
        <f>L4559*_xlfn.XLOOKUP(K4559,AM:AM,AN:AN)</f>
        <v>58.135999999999996</v>
      </c>
      <c r="N4559">
        <f>L4559*_xlfn.XLOOKUP(K4559,AM:AM,AO:AO)</f>
        <v>67.599999999999994</v>
      </c>
      <c r="O4559">
        <v>0</v>
      </c>
      <c r="P4559">
        <f>O4559*_xlfn.XLOOKUP(K4559,AM:AM,AN:AN)</f>
        <v>0</v>
      </c>
      <c r="Q4559">
        <f>O4559*_xlfn.XLOOKUP(K4559,AM:AM,AO:AO)</f>
        <v>0</v>
      </c>
      <c r="R4559" t="str">
        <f>_xlfn.XLOOKUP(E4559,AF:AF,AG:AG)</f>
        <v>F1S USA</v>
      </c>
      <c r="S4559" t="str">
        <f>_xlfn.XLOOKUP(E4559,AF:AF,AI:AI)</f>
        <v>United States</v>
      </c>
      <c r="T4559">
        <f>WEEKNUM(G4559)</f>
        <v>51</v>
      </c>
      <c r="U4559">
        <f>YEAR(G4559)</f>
        <v>2025</v>
      </c>
      <c r="V4559" s="117">
        <f>IFERROR(Q4559/N4559,"0")</f>
        <v>0</v>
      </c>
    </row>
    <row r="4560" spans="1:22">
      <c r="A4560" t="str">
        <f>_xlfn.XLOOKUP(D4560,BN:BN,BO:BO)</f>
        <v>México</v>
      </c>
      <c r="B4560" t="s">
        <v>25</v>
      </c>
      <c r="C4560">
        <v>744</v>
      </c>
      <c r="D4560" t="str">
        <f>_xlfn.XLOOKUP(C4560,BH:BH,BI:BI)</f>
        <v>VeronicaN</v>
      </c>
      <c r="E4560">
        <v>28934</v>
      </c>
      <c r="F4560" t="s">
        <v>4805</v>
      </c>
      <c r="G4560" s="63">
        <v>46011</v>
      </c>
      <c r="H4560" s="63">
        <v>46021</v>
      </c>
      <c r="I4560" t="s">
        <v>366</v>
      </c>
      <c r="J4560" t="str">
        <f>_xlfn.XLOOKUP(I4560,AS:AS,AU:AU)</f>
        <v>Vuelos</v>
      </c>
      <c r="K4560" t="s">
        <v>33</v>
      </c>
      <c r="L4560">
        <v>67.599999999999994</v>
      </c>
      <c r="M4560">
        <f>L4560*_xlfn.XLOOKUP(K4560,AM:AM,AN:AN)</f>
        <v>58.135999999999996</v>
      </c>
      <c r="N4560">
        <f>L4560*_xlfn.XLOOKUP(K4560,AM:AM,AO:AO)</f>
        <v>67.599999999999994</v>
      </c>
      <c r="O4560">
        <v>0</v>
      </c>
      <c r="P4560">
        <f>O4560*_xlfn.XLOOKUP(K4560,AM:AM,AN:AN)</f>
        <v>0</v>
      </c>
      <c r="Q4560">
        <f>O4560*_xlfn.XLOOKUP(K4560,AM:AM,AO:AO)</f>
        <v>0</v>
      </c>
      <c r="R4560" t="str">
        <f>_xlfn.XLOOKUP(E4560,AF:AF,AG:AG)</f>
        <v>F1S USA</v>
      </c>
      <c r="S4560" t="str">
        <f>_xlfn.XLOOKUP(E4560,AF:AF,AI:AI)</f>
        <v>United States</v>
      </c>
      <c r="T4560">
        <f>WEEKNUM(G4560)</f>
        <v>51</v>
      </c>
      <c r="U4560">
        <f>YEAR(G4560)</f>
        <v>2025</v>
      </c>
      <c r="V4560" s="117">
        <f>IFERROR(Q4560/N4560,"0")</f>
        <v>0</v>
      </c>
    </row>
    <row r="4561" spans="1:22">
      <c r="A4561" t="str">
        <f>_xlfn.XLOOKUP(D4561,BN:BN,BO:BO)</f>
        <v>México</v>
      </c>
      <c r="B4561" t="s">
        <v>25</v>
      </c>
      <c r="C4561">
        <v>744</v>
      </c>
      <c r="D4561" t="str">
        <f>_xlfn.XLOOKUP(C4561,BH:BH,BI:BI)</f>
        <v>VeronicaN</v>
      </c>
      <c r="E4561">
        <v>28934</v>
      </c>
      <c r="F4561" t="s">
        <v>4806</v>
      </c>
      <c r="G4561" s="63">
        <v>46011</v>
      </c>
      <c r="H4561" s="63">
        <v>46021</v>
      </c>
      <c r="I4561" t="s">
        <v>366</v>
      </c>
      <c r="J4561" t="str">
        <f>_xlfn.XLOOKUP(I4561,AS:AS,AU:AU)</f>
        <v>Vuelos</v>
      </c>
      <c r="K4561" t="s">
        <v>33</v>
      </c>
      <c r="L4561">
        <v>67.599999999999994</v>
      </c>
      <c r="M4561">
        <f>L4561*_xlfn.XLOOKUP(K4561,AM:AM,AN:AN)</f>
        <v>58.135999999999996</v>
      </c>
      <c r="N4561">
        <f>L4561*_xlfn.XLOOKUP(K4561,AM:AM,AO:AO)</f>
        <v>67.599999999999994</v>
      </c>
      <c r="O4561">
        <v>0</v>
      </c>
      <c r="P4561">
        <f>O4561*_xlfn.XLOOKUP(K4561,AM:AM,AN:AN)</f>
        <v>0</v>
      </c>
      <c r="Q4561">
        <f>O4561*_xlfn.XLOOKUP(K4561,AM:AM,AO:AO)</f>
        <v>0</v>
      </c>
      <c r="R4561" t="str">
        <f>_xlfn.XLOOKUP(E4561,AF:AF,AG:AG)</f>
        <v>F1S USA</v>
      </c>
      <c r="S4561" t="str">
        <f>_xlfn.XLOOKUP(E4561,AF:AF,AI:AI)</f>
        <v>United States</v>
      </c>
      <c r="T4561">
        <f>WEEKNUM(G4561)</f>
        <v>51</v>
      </c>
      <c r="U4561">
        <f>YEAR(G4561)</f>
        <v>2025</v>
      </c>
      <c r="V4561" s="117">
        <f>IFERROR(Q4561/N4561,"0")</f>
        <v>0</v>
      </c>
    </row>
    <row r="4562" spans="1:22">
      <c r="A4562" t="str">
        <f>_xlfn.XLOOKUP(D4562,BN:BN,BO:BO)</f>
        <v>México</v>
      </c>
      <c r="B4562" t="s">
        <v>25</v>
      </c>
      <c r="C4562">
        <v>744</v>
      </c>
      <c r="D4562" t="str">
        <f>_xlfn.XLOOKUP(C4562,BH:BH,BI:BI)</f>
        <v>VeronicaN</v>
      </c>
      <c r="E4562">
        <v>28934</v>
      </c>
      <c r="F4562" t="s">
        <v>4807</v>
      </c>
      <c r="G4562" s="63">
        <v>46011</v>
      </c>
      <c r="H4562" s="63">
        <v>46021</v>
      </c>
      <c r="I4562" t="s">
        <v>366</v>
      </c>
      <c r="J4562" t="str">
        <f>_xlfn.XLOOKUP(I4562,AS:AS,AU:AU)</f>
        <v>Vuelos</v>
      </c>
      <c r="K4562" t="s">
        <v>33</v>
      </c>
      <c r="L4562">
        <v>67.599999999999994</v>
      </c>
      <c r="M4562">
        <f>L4562*_xlfn.XLOOKUP(K4562,AM:AM,AN:AN)</f>
        <v>58.135999999999996</v>
      </c>
      <c r="N4562">
        <f>L4562*_xlfn.XLOOKUP(K4562,AM:AM,AO:AO)</f>
        <v>67.599999999999994</v>
      </c>
      <c r="O4562">
        <v>0</v>
      </c>
      <c r="P4562">
        <f>O4562*_xlfn.XLOOKUP(K4562,AM:AM,AN:AN)</f>
        <v>0</v>
      </c>
      <c r="Q4562">
        <f>O4562*_xlfn.XLOOKUP(K4562,AM:AM,AO:AO)</f>
        <v>0</v>
      </c>
      <c r="R4562" t="str">
        <f>_xlfn.XLOOKUP(E4562,AF:AF,AG:AG)</f>
        <v>F1S USA</v>
      </c>
      <c r="S4562" t="str">
        <f>_xlfn.XLOOKUP(E4562,AF:AF,AI:AI)</f>
        <v>United States</v>
      </c>
      <c r="T4562">
        <f>WEEKNUM(G4562)</f>
        <v>51</v>
      </c>
      <c r="U4562">
        <f>YEAR(G4562)</f>
        <v>2025</v>
      </c>
      <c r="V4562" s="117">
        <f>IFERROR(Q4562/N4562,"0")</f>
        <v>0</v>
      </c>
    </row>
    <row r="4563" spans="1:22">
      <c r="A4563" t="str">
        <f>_xlfn.XLOOKUP(D4563,BN:BN,BO:BO)</f>
        <v>México</v>
      </c>
      <c r="B4563" t="s">
        <v>25</v>
      </c>
      <c r="C4563">
        <v>744</v>
      </c>
      <c r="D4563" t="str">
        <f>_xlfn.XLOOKUP(C4563,BH:BH,BI:BI)</f>
        <v>VeronicaN</v>
      </c>
      <c r="E4563">
        <v>28934</v>
      </c>
      <c r="F4563" t="s">
        <v>4808</v>
      </c>
      <c r="G4563" s="63">
        <v>46011</v>
      </c>
      <c r="H4563" s="63">
        <v>46021</v>
      </c>
      <c r="I4563" t="s">
        <v>366</v>
      </c>
      <c r="J4563" t="str">
        <f>_xlfn.XLOOKUP(I4563,AS:AS,AU:AU)</f>
        <v>Vuelos</v>
      </c>
      <c r="K4563" t="s">
        <v>33</v>
      </c>
      <c r="L4563">
        <v>67.599999999999994</v>
      </c>
      <c r="M4563">
        <f>L4563*_xlfn.XLOOKUP(K4563,AM:AM,AN:AN)</f>
        <v>58.135999999999996</v>
      </c>
      <c r="N4563">
        <f>L4563*_xlfn.XLOOKUP(K4563,AM:AM,AO:AO)</f>
        <v>67.599999999999994</v>
      </c>
      <c r="O4563">
        <v>0</v>
      </c>
      <c r="P4563">
        <f>O4563*_xlfn.XLOOKUP(K4563,AM:AM,AN:AN)</f>
        <v>0</v>
      </c>
      <c r="Q4563">
        <f>O4563*_xlfn.XLOOKUP(K4563,AM:AM,AO:AO)</f>
        <v>0</v>
      </c>
      <c r="R4563" t="str">
        <f>_xlfn.XLOOKUP(E4563,AF:AF,AG:AG)</f>
        <v>F1S USA</v>
      </c>
      <c r="S4563" t="str">
        <f>_xlfn.XLOOKUP(E4563,AF:AF,AI:AI)</f>
        <v>United States</v>
      </c>
      <c r="T4563">
        <f>WEEKNUM(G4563)</f>
        <v>51</v>
      </c>
      <c r="U4563">
        <f>YEAR(G4563)</f>
        <v>2025</v>
      </c>
      <c r="V4563" s="117">
        <f>IFERROR(Q4563/N4563,"0")</f>
        <v>0</v>
      </c>
    </row>
    <row r="4564" spans="1:22">
      <c r="A4564" t="str">
        <f>_xlfn.XLOOKUP(D4564,BN:BN,BO:BO)</f>
        <v>México</v>
      </c>
      <c r="B4564" t="s">
        <v>25</v>
      </c>
      <c r="C4564">
        <v>744</v>
      </c>
      <c r="D4564" t="str">
        <f>_xlfn.XLOOKUP(C4564,BH:BH,BI:BI)</f>
        <v>VeronicaN</v>
      </c>
      <c r="E4564">
        <v>28934</v>
      </c>
      <c r="F4564" t="s">
        <v>4809</v>
      </c>
      <c r="G4564" s="63">
        <v>46011</v>
      </c>
      <c r="H4564" s="63">
        <v>46021</v>
      </c>
      <c r="I4564" t="s">
        <v>366</v>
      </c>
      <c r="J4564" t="str">
        <f>_xlfn.XLOOKUP(I4564,AS:AS,AU:AU)</f>
        <v>Vuelos</v>
      </c>
      <c r="K4564" t="s">
        <v>33</v>
      </c>
      <c r="L4564">
        <v>67.599999999999994</v>
      </c>
      <c r="M4564">
        <f>L4564*_xlfn.XLOOKUP(K4564,AM:AM,AN:AN)</f>
        <v>58.135999999999996</v>
      </c>
      <c r="N4564">
        <f>L4564*_xlfn.XLOOKUP(K4564,AM:AM,AO:AO)</f>
        <v>67.599999999999994</v>
      </c>
      <c r="O4564">
        <v>0</v>
      </c>
      <c r="P4564">
        <f>O4564*_xlfn.XLOOKUP(K4564,AM:AM,AN:AN)</f>
        <v>0</v>
      </c>
      <c r="Q4564">
        <f>O4564*_xlfn.XLOOKUP(K4564,AM:AM,AO:AO)</f>
        <v>0</v>
      </c>
      <c r="R4564" t="str">
        <f>_xlfn.XLOOKUP(E4564,AF:AF,AG:AG)</f>
        <v>F1S USA</v>
      </c>
      <c r="S4564" t="str">
        <f>_xlfn.XLOOKUP(E4564,AF:AF,AI:AI)</f>
        <v>United States</v>
      </c>
      <c r="T4564">
        <f>WEEKNUM(G4564)</f>
        <v>51</v>
      </c>
      <c r="U4564">
        <f>YEAR(G4564)</f>
        <v>2025</v>
      </c>
      <c r="V4564" s="117">
        <f>IFERROR(Q4564/N4564,"0")</f>
        <v>0</v>
      </c>
    </row>
    <row r="4565" spans="1:22">
      <c r="A4565" t="str">
        <f>_xlfn.XLOOKUP(D4565,BN:BN,BO:BO)</f>
        <v>México</v>
      </c>
      <c r="B4565" t="s">
        <v>25</v>
      </c>
      <c r="C4565">
        <v>744</v>
      </c>
      <c r="D4565" t="str">
        <f>_xlfn.XLOOKUP(C4565,BH:BH,BI:BI)</f>
        <v>VeronicaN</v>
      </c>
      <c r="E4565">
        <v>28934</v>
      </c>
      <c r="F4565" t="s">
        <v>4804</v>
      </c>
      <c r="G4565" s="63">
        <v>46011</v>
      </c>
      <c r="H4565" s="63">
        <v>46021</v>
      </c>
      <c r="I4565" t="s">
        <v>366</v>
      </c>
      <c r="J4565" t="str">
        <f>_xlfn.XLOOKUP(I4565,AS:AS,AU:AU)</f>
        <v>Vuelos</v>
      </c>
      <c r="K4565" t="s">
        <v>33</v>
      </c>
      <c r="L4565">
        <v>67.599999999999994</v>
      </c>
      <c r="M4565">
        <f>L4565*_xlfn.XLOOKUP(K4565,AM:AM,AN:AN)</f>
        <v>58.135999999999996</v>
      </c>
      <c r="N4565">
        <f>L4565*_xlfn.XLOOKUP(K4565,AM:AM,AO:AO)</f>
        <v>67.599999999999994</v>
      </c>
      <c r="O4565">
        <v>0</v>
      </c>
      <c r="P4565">
        <f>O4565*_xlfn.XLOOKUP(K4565,AM:AM,AN:AN)</f>
        <v>0</v>
      </c>
      <c r="Q4565">
        <f>O4565*_xlfn.XLOOKUP(K4565,AM:AM,AO:AO)</f>
        <v>0</v>
      </c>
      <c r="R4565" t="str">
        <f>_xlfn.XLOOKUP(E4565,AF:AF,AG:AG)</f>
        <v>F1S USA</v>
      </c>
      <c r="S4565" t="str">
        <f>_xlfn.XLOOKUP(E4565,AF:AF,AI:AI)</f>
        <v>United States</v>
      </c>
      <c r="T4565">
        <f>WEEKNUM(G4565)</f>
        <v>51</v>
      </c>
      <c r="U4565">
        <f>YEAR(G4565)</f>
        <v>2025</v>
      </c>
      <c r="V4565" s="117">
        <f>IFERROR(Q4565/N4565,"0")</f>
        <v>0</v>
      </c>
    </row>
    <row r="4566" spans="1:22">
      <c r="A4566" t="str">
        <f>_xlfn.XLOOKUP(D4566,BN:BN,BO:BO)</f>
        <v>México</v>
      </c>
      <c r="B4566" t="s">
        <v>25</v>
      </c>
      <c r="C4566">
        <v>744</v>
      </c>
      <c r="D4566" t="str">
        <f>_xlfn.XLOOKUP(C4566,BH:BH,BI:BI)</f>
        <v>VeronicaN</v>
      </c>
      <c r="E4566">
        <v>28934</v>
      </c>
      <c r="F4566" t="s">
        <v>4805</v>
      </c>
      <c r="G4566" s="63">
        <v>46011</v>
      </c>
      <c r="H4566" s="63">
        <v>46021</v>
      </c>
      <c r="I4566" t="s">
        <v>366</v>
      </c>
      <c r="J4566" t="str">
        <f>_xlfn.XLOOKUP(I4566,AS:AS,AU:AU)</f>
        <v>Vuelos</v>
      </c>
      <c r="K4566" t="s">
        <v>33</v>
      </c>
      <c r="L4566">
        <v>67.599999999999994</v>
      </c>
      <c r="M4566">
        <f>L4566*_xlfn.XLOOKUP(K4566,AM:AM,AN:AN)</f>
        <v>58.135999999999996</v>
      </c>
      <c r="N4566">
        <f>L4566*_xlfn.XLOOKUP(K4566,AM:AM,AO:AO)</f>
        <v>67.599999999999994</v>
      </c>
      <c r="O4566">
        <v>0</v>
      </c>
      <c r="P4566">
        <f>O4566*_xlfn.XLOOKUP(K4566,AM:AM,AN:AN)</f>
        <v>0</v>
      </c>
      <c r="Q4566">
        <f>O4566*_xlfn.XLOOKUP(K4566,AM:AM,AO:AO)</f>
        <v>0</v>
      </c>
      <c r="R4566" t="str">
        <f>_xlfn.XLOOKUP(E4566,AF:AF,AG:AG)</f>
        <v>F1S USA</v>
      </c>
      <c r="S4566" t="str">
        <f>_xlfn.XLOOKUP(E4566,AF:AF,AI:AI)</f>
        <v>United States</v>
      </c>
      <c r="T4566">
        <f>WEEKNUM(G4566)</f>
        <v>51</v>
      </c>
      <c r="U4566">
        <f>YEAR(G4566)</f>
        <v>2025</v>
      </c>
      <c r="V4566" s="117">
        <f>IFERROR(Q4566/N4566,"0")</f>
        <v>0</v>
      </c>
    </row>
    <row r="4567" spans="1:22">
      <c r="A4567" t="str">
        <f>_xlfn.XLOOKUP(D4567,BN:BN,BO:BO)</f>
        <v>México</v>
      </c>
      <c r="B4567" t="s">
        <v>25</v>
      </c>
      <c r="C4567">
        <v>744</v>
      </c>
      <c r="D4567" t="str">
        <f>_xlfn.XLOOKUP(C4567,BH:BH,BI:BI)</f>
        <v>VeronicaN</v>
      </c>
      <c r="E4567">
        <v>28934</v>
      </c>
      <c r="F4567" t="s">
        <v>4806</v>
      </c>
      <c r="G4567" s="63">
        <v>46011</v>
      </c>
      <c r="H4567" s="63">
        <v>46021</v>
      </c>
      <c r="I4567" t="s">
        <v>366</v>
      </c>
      <c r="J4567" t="str">
        <f>_xlfn.XLOOKUP(I4567,AS:AS,AU:AU)</f>
        <v>Vuelos</v>
      </c>
      <c r="K4567" t="s">
        <v>33</v>
      </c>
      <c r="L4567">
        <v>67.599999999999994</v>
      </c>
      <c r="M4567">
        <f>L4567*_xlfn.XLOOKUP(K4567,AM:AM,AN:AN)</f>
        <v>58.135999999999996</v>
      </c>
      <c r="N4567">
        <f>L4567*_xlfn.XLOOKUP(K4567,AM:AM,AO:AO)</f>
        <v>67.599999999999994</v>
      </c>
      <c r="O4567">
        <v>0</v>
      </c>
      <c r="P4567">
        <f>O4567*_xlfn.XLOOKUP(K4567,AM:AM,AN:AN)</f>
        <v>0</v>
      </c>
      <c r="Q4567">
        <f>O4567*_xlfn.XLOOKUP(K4567,AM:AM,AO:AO)</f>
        <v>0</v>
      </c>
      <c r="R4567" t="str">
        <f>_xlfn.XLOOKUP(E4567,AF:AF,AG:AG)</f>
        <v>F1S USA</v>
      </c>
      <c r="S4567" t="str">
        <f>_xlfn.XLOOKUP(E4567,AF:AF,AI:AI)</f>
        <v>United States</v>
      </c>
      <c r="T4567">
        <f>WEEKNUM(G4567)</f>
        <v>51</v>
      </c>
      <c r="U4567">
        <f>YEAR(G4567)</f>
        <v>2025</v>
      </c>
      <c r="V4567" s="117">
        <f>IFERROR(Q4567/N4567,"0")</f>
        <v>0</v>
      </c>
    </row>
    <row r="4568" spans="1:22">
      <c r="A4568" t="str">
        <f>_xlfn.XLOOKUP(D4568,BN:BN,BO:BO)</f>
        <v>México</v>
      </c>
      <c r="B4568" t="s">
        <v>25</v>
      </c>
      <c r="C4568">
        <v>744</v>
      </c>
      <c r="D4568" t="str">
        <f>_xlfn.XLOOKUP(C4568,BH:BH,BI:BI)</f>
        <v>VeronicaN</v>
      </c>
      <c r="E4568">
        <v>28934</v>
      </c>
      <c r="F4568" t="s">
        <v>4807</v>
      </c>
      <c r="G4568" s="63">
        <v>46011</v>
      </c>
      <c r="H4568" s="63">
        <v>46021</v>
      </c>
      <c r="I4568" t="s">
        <v>366</v>
      </c>
      <c r="J4568" t="str">
        <f>_xlfn.XLOOKUP(I4568,AS:AS,AU:AU)</f>
        <v>Vuelos</v>
      </c>
      <c r="K4568" t="s">
        <v>33</v>
      </c>
      <c r="L4568">
        <v>67.599999999999994</v>
      </c>
      <c r="M4568">
        <f>L4568*_xlfn.XLOOKUP(K4568,AM:AM,AN:AN)</f>
        <v>58.135999999999996</v>
      </c>
      <c r="N4568">
        <f>L4568*_xlfn.XLOOKUP(K4568,AM:AM,AO:AO)</f>
        <v>67.599999999999994</v>
      </c>
      <c r="O4568">
        <v>0</v>
      </c>
      <c r="P4568">
        <f>O4568*_xlfn.XLOOKUP(K4568,AM:AM,AN:AN)</f>
        <v>0</v>
      </c>
      <c r="Q4568">
        <f>O4568*_xlfn.XLOOKUP(K4568,AM:AM,AO:AO)</f>
        <v>0</v>
      </c>
      <c r="R4568" t="str">
        <f>_xlfn.XLOOKUP(E4568,AF:AF,AG:AG)</f>
        <v>F1S USA</v>
      </c>
      <c r="S4568" t="str">
        <f>_xlfn.XLOOKUP(E4568,AF:AF,AI:AI)</f>
        <v>United States</v>
      </c>
      <c r="T4568">
        <f>WEEKNUM(G4568)</f>
        <v>51</v>
      </c>
      <c r="U4568">
        <f>YEAR(G4568)</f>
        <v>2025</v>
      </c>
      <c r="V4568" s="117">
        <f>IFERROR(Q4568/N4568,"0")</f>
        <v>0</v>
      </c>
    </row>
    <row r="4569" spans="1:22">
      <c r="A4569" t="str">
        <f>_xlfn.XLOOKUP(D4569,BN:BN,BO:BO)</f>
        <v>México</v>
      </c>
      <c r="B4569" t="s">
        <v>25</v>
      </c>
      <c r="C4569">
        <v>744</v>
      </c>
      <c r="D4569" t="str">
        <f>_xlfn.XLOOKUP(C4569,BH:BH,BI:BI)</f>
        <v>VeronicaN</v>
      </c>
      <c r="E4569">
        <v>28934</v>
      </c>
      <c r="F4569" t="s">
        <v>4808</v>
      </c>
      <c r="G4569" s="63">
        <v>46011</v>
      </c>
      <c r="H4569" s="63">
        <v>46021</v>
      </c>
      <c r="I4569" t="s">
        <v>366</v>
      </c>
      <c r="J4569" t="str">
        <f>_xlfn.XLOOKUP(I4569,AS:AS,AU:AU)</f>
        <v>Vuelos</v>
      </c>
      <c r="K4569" t="s">
        <v>33</v>
      </c>
      <c r="L4569">
        <v>67.599999999999994</v>
      </c>
      <c r="M4569">
        <f>L4569*_xlfn.XLOOKUP(K4569,AM:AM,AN:AN)</f>
        <v>58.135999999999996</v>
      </c>
      <c r="N4569">
        <f>L4569*_xlfn.XLOOKUP(K4569,AM:AM,AO:AO)</f>
        <v>67.599999999999994</v>
      </c>
      <c r="O4569">
        <v>0</v>
      </c>
      <c r="P4569">
        <f>O4569*_xlfn.XLOOKUP(K4569,AM:AM,AN:AN)</f>
        <v>0</v>
      </c>
      <c r="Q4569">
        <f>O4569*_xlfn.XLOOKUP(K4569,AM:AM,AO:AO)</f>
        <v>0</v>
      </c>
      <c r="R4569" t="str">
        <f>_xlfn.XLOOKUP(E4569,AF:AF,AG:AG)</f>
        <v>F1S USA</v>
      </c>
      <c r="S4569" t="str">
        <f>_xlfn.XLOOKUP(E4569,AF:AF,AI:AI)</f>
        <v>United States</v>
      </c>
      <c r="T4569">
        <f>WEEKNUM(G4569)</f>
        <v>51</v>
      </c>
      <c r="U4569">
        <f>YEAR(G4569)</f>
        <v>2025</v>
      </c>
      <c r="V4569" s="117">
        <f>IFERROR(Q4569/N4569,"0")</f>
        <v>0</v>
      </c>
    </row>
    <row r="4570" spans="1:22">
      <c r="A4570" t="str">
        <f>_xlfn.XLOOKUP(D4570,BN:BN,BO:BO)</f>
        <v>México</v>
      </c>
      <c r="B4570" t="s">
        <v>25</v>
      </c>
      <c r="C4570">
        <v>744</v>
      </c>
      <c r="D4570" t="str">
        <f>_xlfn.XLOOKUP(C4570,BH:BH,BI:BI)</f>
        <v>VeronicaN</v>
      </c>
      <c r="E4570">
        <v>28934</v>
      </c>
      <c r="F4570" t="s">
        <v>4809</v>
      </c>
      <c r="G4570" s="63">
        <v>46011</v>
      </c>
      <c r="H4570" s="63">
        <v>46021</v>
      </c>
      <c r="I4570" t="s">
        <v>366</v>
      </c>
      <c r="J4570" t="str">
        <f>_xlfn.XLOOKUP(I4570,AS:AS,AU:AU)</f>
        <v>Vuelos</v>
      </c>
      <c r="K4570" t="s">
        <v>33</v>
      </c>
      <c r="L4570">
        <v>67.599999999999994</v>
      </c>
      <c r="M4570">
        <f>L4570*_xlfn.XLOOKUP(K4570,AM:AM,AN:AN)</f>
        <v>58.135999999999996</v>
      </c>
      <c r="N4570">
        <f>L4570*_xlfn.XLOOKUP(K4570,AM:AM,AO:AO)</f>
        <v>67.599999999999994</v>
      </c>
      <c r="O4570">
        <v>0</v>
      </c>
      <c r="P4570">
        <f>O4570*_xlfn.XLOOKUP(K4570,AM:AM,AN:AN)</f>
        <v>0</v>
      </c>
      <c r="Q4570">
        <f>O4570*_xlfn.XLOOKUP(K4570,AM:AM,AO:AO)</f>
        <v>0</v>
      </c>
      <c r="R4570" t="str">
        <f>_xlfn.XLOOKUP(E4570,AF:AF,AG:AG)</f>
        <v>F1S USA</v>
      </c>
      <c r="S4570" t="str">
        <f>_xlfn.XLOOKUP(E4570,AF:AF,AI:AI)</f>
        <v>United States</v>
      </c>
      <c r="T4570">
        <f>WEEKNUM(G4570)</f>
        <v>51</v>
      </c>
      <c r="U4570">
        <f>YEAR(G4570)</f>
        <v>2025</v>
      </c>
      <c r="V4570" s="117">
        <f>IFERROR(Q4570/N4570,"0")</f>
        <v>0</v>
      </c>
    </row>
    <row r="4571" spans="1:22">
      <c r="A4571" t="str">
        <f>_xlfn.XLOOKUP(D4571,BN:BN,BO:BO)</f>
        <v>México</v>
      </c>
      <c r="B4571" t="s">
        <v>25</v>
      </c>
      <c r="C4571">
        <v>744</v>
      </c>
      <c r="D4571" t="str">
        <f>_xlfn.XLOOKUP(C4571,BH:BH,BI:BI)</f>
        <v>VeronicaN</v>
      </c>
      <c r="E4571">
        <v>0</v>
      </c>
      <c r="F4571" t="s">
        <v>2273</v>
      </c>
      <c r="G4571" s="63">
        <v>45966</v>
      </c>
      <c r="H4571" s="63">
        <v>46021</v>
      </c>
      <c r="I4571" t="s">
        <v>396</v>
      </c>
      <c r="J4571" t="str">
        <f>_xlfn.XLOOKUP(I4571,AS:AS,AU:AU)</f>
        <v>Honorarios</v>
      </c>
      <c r="K4571" t="s">
        <v>33</v>
      </c>
      <c r="L4571">
        <v>35</v>
      </c>
      <c r="M4571">
        <f>L4571*_xlfn.XLOOKUP(K4571,AM:AM,AN:AN)</f>
        <v>30.099999999999998</v>
      </c>
      <c r="N4571">
        <f>L4571*_xlfn.XLOOKUP(K4571,AM:AM,AO:AO)</f>
        <v>35</v>
      </c>
      <c r="O4571">
        <v>35</v>
      </c>
      <c r="P4571">
        <f>O4571*_xlfn.XLOOKUP(K4571,AM:AM,AN:AN)</f>
        <v>30.099999999999998</v>
      </c>
      <c r="Q4571">
        <f>O4571*_xlfn.XLOOKUP(K4571,AM:AM,AO:AO)</f>
        <v>35</v>
      </c>
      <c r="R4571" t="str">
        <f>_xlfn.XLOOKUP(E4571,AF:AF,AG:AG)</f>
        <v>FEES</v>
      </c>
      <c r="S4571">
        <f>_xlfn.XLOOKUP(E4571,AF:AF,AI:AI)</f>
        <v>0</v>
      </c>
      <c r="T4571">
        <f>WEEKNUM(G4571)</f>
        <v>45</v>
      </c>
      <c r="U4571">
        <f>YEAR(G4571)</f>
        <v>2025</v>
      </c>
      <c r="V4571" s="117">
        <f>IFERROR(Q4571/N4571,"0")</f>
        <v>1</v>
      </c>
    </row>
    <row r="4572" spans="1:22">
      <c r="A4572" t="str">
        <f>_xlfn.XLOOKUP(D4572,BN:BN,BO:BO)</f>
        <v>México</v>
      </c>
      <c r="B4572" t="s">
        <v>25</v>
      </c>
      <c r="C4572">
        <v>744</v>
      </c>
      <c r="D4572" t="str">
        <f>_xlfn.XLOOKUP(C4572,BH:BH,BI:BI)</f>
        <v>VeronicaN</v>
      </c>
      <c r="E4572">
        <v>28934</v>
      </c>
      <c r="F4572" t="s">
        <v>2118</v>
      </c>
      <c r="G4572" s="63">
        <v>45968</v>
      </c>
      <c r="H4572" s="63">
        <v>45970</v>
      </c>
      <c r="I4572" t="s">
        <v>366</v>
      </c>
      <c r="J4572" t="str">
        <f>_xlfn.XLOOKUP(I4572,AS:AS,AU:AU)</f>
        <v>Vuelos</v>
      </c>
      <c r="K4572" t="s">
        <v>33</v>
      </c>
      <c r="L4572">
        <v>561.41</v>
      </c>
      <c r="M4572">
        <f>L4572*_xlfn.XLOOKUP(K4572,AM:AM,AN:AN)</f>
        <v>482.81259999999997</v>
      </c>
      <c r="N4572">
        <f>L4572*_xlfn.XLOOKUP(K4572,AM:AM,AO:AO)</f>
        <v>561.41</v>
      </c>
      <c r="O4572">
        <v>6.98</v>
      </c>
      <c r="P4572">
        <f>O4572*_xlfn.XLOOKUP(K4572,AM:AM,AN:AN)</f>
        <v>6.0028000000000006</v>
      </c>
      <c r="Q4572">
        <f>O4572*_xlfn.XLOOKUP(K4572,AM:AM,AO:AO)</f>
        <v>6.98</v>
      </c>
      <c r="R4572" t="str">
        <f>_xlfn.XLOOKUP(E4572,AF:AF,AG:AG)</f>
        <v>F1S USA</v>
      </c>
      <c r="S4572" t="str">
        <f>_xlfn.XLOOKUP(E4572,AF:AF,AI:AI)</f>
        <v>United States</v>
      </c>
      <c r="T4572">
        <f>WEEKNUM(G4572)</f>
        <v>45</v>
      </c>
      <c r="U4572">
        <f>YEAR(G4572)</f>
        <v>2025</v>
      </c>
      <c r="V4572" s="117">
        <f>IFERROR(Q4572/N4572,"0")</f>
        <v>1.2432981243654372E-2</v>
      </c>
    </row>
    <row r="4573" spans="1:22">
      <c r="A4573" t="str">
        <f>_xlfn.XLOOKUP(D4573,BN:BN,BO:BO)</f>
        <v>México</v>
      </c>
      <c r="B4573" t="s">
        <v>25</v>
      </c>
      <c r="C4573">
        <v>744</v>
      </c>
      <c r="D4573" t="str">
        <f>_xlfn.XLOOKUP(C4573,BH:BH,BI:BI)</f>
        <v>VeronicaN</v>
      </c>
      <c r="E4573">
        <v>28243</v>
      </c>
      <c r="F4573" t="s">
        <v>1503</v>
      </c>
      <c r="G4573" s="63">
        <v>46019</v>
      </c>
      <c r="H4573" s="63">
        <v>46020</v>
      </c>
      <c r="I4573" t="s">
        <v>376</v>
      </c>
      <c r="J4573" t="str">
        <f>_xlfn.XLOOKUP(I4573,AS:AS,AU:AU)</f>
        <v>Hotel</v>
      </c>
      <c r="K4573" t="s">
        <v>33</v>
      </c>
      <c r="L4573">
        <v>629.77</v>
      </c>
      <c r="M4573">
        <f>L4573*_xlfn.XLOOKUP(K4573,AM:AM,AN:AN)</f>
        <v>541.60219999999993</v>
      </c>
      <c r="N4573">
        <f>L4573*_xlfn.XLOOKUP(K4573,AM:AM,AO:AO)</f>
        <v>629.77</v>
      </c>
      <c r="O4573">
        <v>62.98</v>
      </c>
      <c r="P4573">
        <f>O4573*_xlfn.XLOOKUP(K4573,AM:AM,AN:AN)</f>
        <v>54.162799999999997</v>
      </c>
      <c r="Q4573">
        <f>O4573*_xlfn.XLOOKUP(K4573,AM:AM,AO:AO)</f>
        <v>62.98</v>
      </c>
      <c r="R4573" t="str">
        <f>_xlfn.XLOOKUP(E4573,AF:AF,AG:AG)</f>
        <v>ROSEWOOD HOTEL GEORGIA</v>
      </c>
      <c r="S4573" t="str">
        <f>_xlfn.XLOOKUP(E4573,AF:AF,AI:AI)</f>
        <v>Canada</v>
      </c>
      <c r="T4573">
        <f>WEEKNUM(G4573)</f>
        <v>53</v>
      </c>
      <c r="U4573">
        <f>YEAR(G4573)</f>
        <v>2025</v>
      </c>
      <c r="V4573" s="117">
        <f>IFERROR(Q4573/N4573,"0")</f>
        <v>0.10000476364386998</v>
      </c>
    </row>
    <row r="4574" spans="1:22">
      <c r="A4574" t="str">
        <f>_xlfn.XLOOKUP(D4574,BN:BN,BO:BO)</f>
        <v>México</v>
      </c>
      <c r="B4574" t="s">
        <v>25</v>
      </c>
      <c r="C4574">
        <v>744</v>
      </c>
      <c r="D4574" t="str">
        <f>_xlfn.XLOOKUP(C4574,BH:BH,BI:BI)</f>
        <v>VeronicaN</v>
      </c>
      <c r="E4574">
        <v>28243</v>
      </c>
      <c r="F4574" t="s">
        <v>1503</v>
      </c>
      <c r="G4574" s="63">
        <v>46019</v>
      </c>
      <c r="H4574" s="63">
        <v>46020</v>
      </c>
      <c r="I4574" t="s">
        <v>376</v>
      </c>
      <c r="J4574" t="str">
        <f>_xlfn.XLOOKUP(I4574,AS:AS,AU:AU)</f>
        <v>Hotel</v>
      </c>
      <c r="K4574" t="s">
        <v>33</v>
      </c>
      <c r="L4574">
        <v>629.77</v>
      </c>
      <c r="M4574">
        <f>L4574*_xlfn.XLOOKUP(K4574,AM:AM,AN:AN)</f>
        <v>541.60219999999993</v>
      </c>
      <c r="N4574">
        <f>L4574*_xlfn.XLOOKUP(K4574,AM:AM,AO:AO)</f>
        <v>629.77</v>
      </c>
      <c r="O4574">
        <v>62.98</v>
      </c>
      <c r="P4574">
        <f>O4574*_xlfn.XLOOKUP(K4574,AM:AM,AN:AN)</f>
        <v>54.162799999999997</v>
      </c>
      <c r="Q4574">
        <f>O4574*_xlfn.XLOOKUP(K4574,AM:AM,AO:AO)</f>
        <v>62.98</v>
      </c>
      <c r="R4574" t="str">
        <f>_xlfn.XLOOKUP(E4574,AF:AF,AG:AG)</f>
        <v>ROSEWOOD HOTEL GEORGIA</v>
      </c>
      <c r="S4574" t="str">
        <f>_xlfn.XLOOKUP(E4574,AF:AF,AI:AI)</f>
        <v>Canada</v>
      </c>
      <c r="T4574">
        <f>WEEKNUM(G4574)</f>
        <v>53</v>
      </c>
      <c r="U4574">
        <f>YEAR(G4574)</f>
        <v>2025</v>
      </c>
      <c r="V4574" s="117">
        <f>IFERROR(Q4574/N4574,"0")</f>
        <v>0.10000476364386998</v>
      </c>
    </row>
    <row r="4575" spans="1:22">
      <c r="A4575" t="str">
        <f>_xlfn.XLOOKUP(D4575,BN:BN,BO:BO)</f>
        <v>México</v>
      </c>
      <c r="B4575" t="s">
        <v>25</v>
      </c>
      <c r="C4575">
        <v>744</v>
      </c>
      <c r="D4575" t="str">
        <f>_xlfn.XLOOKUP(C4575,BH:BH,BI:BI)</f>
        <v>VeronicaN</v>
      </c>
      <c r="E4575">
        <v>28243</v>
      </c>
      <c r="F4575" t="s">
        <v>1503</v>
      </c>
      <c r="G4575" s="63">
        <v>46019</v>
      </c>
      <c r="H4575" s="63">
        <v>46020</v>
      </c>
      <c r="I4575" t="s">
        <v>376</v>
      </c>
      <c r="J4575" t="str">
        <f>_xlfn.XLOOKUP(I4575,AS:AS,AU:AU)</f>
        <v>Hotel</v>
      </c>
      <c r="K4575" t="s">
        <v>33</v>
      </c>
      <c r="L4575">
        <v>655.48</v>
      </c>
      <c r="M4575">
        <f>L4575*_xlfn.XLOOKUP(K4575,AM:AM,AN:AN)</f>
        <v>563.71280000000002</v>
      </c>
      <c r="N4575">
        <f>L4575*_xlfn.XLOOKUP(K4575,AM:AM,AO:AO)</f>
        <v>655.48</v>
      </c>
      <c r="O4575">
        <v>65.55</v>
      </c>
      <c r="P4575">
        <f>O4575*_xlfn.XLOOKUP(K4575,AM:AM,AN:AN)</f>
        <v>56.372999999999998</v>
      </c>
      <c r="Q4575">
        <f>O4575*_xlfn.XLOOKUP(K4575,AM:AM,AO:AO)</f>
        <v>65.55</v>
      </c>
      <c r="R4575" t="str">
        <f>_xlfn.XLOOKUP(E4575,AF:AF,AG:AG)</f>
        <v>ROSEWOOD HOTEL GEORGIA</v>
      </c>
      <c r="S4575" t="str">
        <f>_xlfn.XLOOKUP(E4575,AF:AF,AI:AI)</f>
        <v>Canada</v>
      </c>
      <c r="T4575">
        <f>WEEKNUM(G4575)</f>
        <v>53</v>
      </c>
      <c r="U4575">
        <f>YEAR(G4575)</f>
        <v>2025</v>
      </c>
      <c r="V4575" s="117">
        <f>IFERROR(Q4575/N4575,"0")</f>
        <v>0.10000305119912124</v>
      </c>
    </row>
    <row r="4576" spans="1:22">
      <c r="A4576" t="str">
        <f>_xlfn.XLOOKUP(D4576,BN:BN,BO:BO)</f>
        <v>México</v>
      </c>
      <c r="B4576" t="s">
        <v>25</v>
      </c>
      <c r="C4576">
        <v>745</v>
      </c>
      <c r="D4576" t="str">
        <f>_xlfn.XLOOKUP(C4576,BH:BH,BI:BI)</f>
        <v>MariellaP</v>
      </c>
      <c r="E4576">
        <v>24267</v>
      </c>
      <c r="F4576" t="s">
        <v>4810</v>
      </c>
      <c r="G4576" s="63">
        <v>45967</v>
      </c>
      <c r="H4576" s="63">
        <v>45970</v>
      </c>
      <c r="I4576" t="s">
        <v>376</v>
      </c>
      <c r="J4576" t="str">
        <f>_xlfn.XLOOKUP(I4576,AS:AS,AU:AU)</f>
        <v>Hotel</v>
      </c>
      <c r="K4576" t="s">
        <v>33</v>
      </c>
      <c r="L4576">
        <v>11714.05</v>
      </c>
      <c r="M4576">
        <f>L4576*_xlfn.XLOOKUP(K4576,AM:AM,AN:AN)</f>
        <v>10074.082999999999</v>
      </c>
      <c r="N4576">
        <f>L4576*_xlfn.XLOOKUP(K4576,AM:AM,AO:AO)</f>
        <v>11714.05</v>
      </c>
      <c r="O4576">
        <v>958.24</v>
      </c>
      <c r="P4576">
        <f>O4576*_xlfn.XLOOKUP(K4576,AM:AM,AN:AN)</f>
        <v>824.08640000000003</v>
      </c>
      <c r="Q4576">
        <f>O4576*_xlfn.XLOOKUP(K4576,AM:AM,AO:AO)</f>
        <v>958.24</v>
      </c>
      <c r="R4576" t="str">
        <f>_xlfn.XLOOKUP(E4576,AF:AF,AG:AG)</f>
        <v>THE MARK HOTEL</v>
      </c>
      <c r="S4576" t="str">
        <f>_xlfn.XLOOKUP(E4576,AF:AF,AI:AI)</f>
        <v>United States</v>
      </c>
      <c r="T4576">
        <f>WEEKNUM(G4576)</f>
        <v>45</v>
      </c>
      <c r="U4576">
        <f>YEAR(G4576)</f>
        <v>2025</v>
      </c>
      <c r="V4576" s="117">
        <f>IFERROR(Q4576/N4576,"0")</f>
        <v>8.1802621638118328E-2</v>
      </c>
    </row>
    <row r="4577" spans="1:22">
      <c r="A4577" t="str">
        <f>_xlfn.XLOOKUP(D4577,BN:BN,BO:BO)</f>
        <v>Madrid</v>
      </c>
      <c r="B4577" t="s">
        <v>25</v>
      </c>
      <c r="C4577">
        <v>746</v>
      </c>
      <c r="D4577" t="str">
        <f>_xlfn.XLOOKUP(C4577,BH:BH,BI:BI)</f>
        <v>PaulinaA</v>
      </c>
      <c r="E4577">
        <v>31400</v>
      </c>
      <c r="F4577" t="s">
        <v>4811</v>
      </c>
      <c r="G4577" s="63">
        <v>46109</v>
      </c>
      <c r="H4577" s="63">
        <v>46112</v>
      </c>
      <c r="I4577" t="s">
        <v>376</v>
      </c>
      <c r="J4577" t="str">
        <f>_xlfn.XLOOKUP(I4577,AS:AS,AU:AU)</f>
        <v>Hotel</v>
      </c>
      <c r="K4577" t="s">
        <v>33</v>
      </c>
      <c r="L4577">
        <v>1183.94</v>
      </c>
      <c r="M4577">
        <f>L4577*_xlfn.XLOOKUP(K4577,AM:AM,AN:AN)</f>
        <v>1018.1884</v>
      </c>
      <c r="N4577">
        <f>L4577*_xlfn.XLOOKUP(K4577,AM:AM,AO:AO)</f>
        <v>1183.94</v>
      </c>
      <c r="O4577">
        <v>118.39</v>
      </c>
      <c r="P4577">
        <f>O4577*_xlfn.XLOOKUP(K4577,AM:AM,AN:AN)</f>
        <v>101.8154</v>
      </c>
      <c r="Q4577">
        <f>O4577*_xlfn.XLOOKUP(K4577,AM:AM,AO:AO)</f>
        <v>118.39</v>
      </c>
      <c r="R4577" t="str">
        <f>_xlfn.XLOOKUP(E4577,AF:AF,AG:AG)</f>
        <v>HILTON GARDEN INN KYOTO SHIJO KARASUMA</v>
      </c>
      <c r="S4577" t="str">
        <f>_xlfn.XLOOKUP(E4577,AF:AF,AI:AI)</f>
        <v>Japan</v>
      </c>
      <c r="T4577">
        <f>WEEKNUM(G4577)</f>
        <v>13</v>
      </c>
      <c r="U4577">
        <f>YEAR(G4577)</f>
        <v>2026</v>
      </c>
      <c r="V4577" s="117">
        <f>IFERROR(Q4577/N4577,"0")</f>
        <v>9.9996621450411341E-2</v>
      </c>
    </row>
    <row r="4578" spans="1:22">
      <c r="A4578" t="str">
        <f>_xlfn.XLOOKUP(D4578,BN:BN,BO:BO)</f>
        <v>Madrid</v>
      </c>
      <c r="B4578" t="s">
        <v>25</v>
      </c>
      <c r="C4578">
        <v>746</v>
      </c>
      <c r="D4578" t="str">
        <f>_xlfn.XLOOKUP(C4578,BH:BH,BI:BI)</f>
        <v>PaulinaA</v>
      </c>
      <c r="E4578">
        <v>31469</v>
      </c>
      <c r="F4578" t="s">
        <v>4812</v>
      </c>
      <c r="G4578" s="63">
        <v>46125</v>
      </c>
      <c r="H4578" s="63">
        <v>46127</v>
      </c>
      <c r="I4578" t="s">
        <v>376</v>
      </c>
      <c r="J4578" t="str">
        <f>_xlfn.XLOOKUP(I4578,AS:AS,AU:AU)</f>
        <v>Hotel</v>
      </c>
      <c r="K4578" t="s">
        <v>33</v>
      </c>
      <c r="L4578">
        <v>841.01</v>
      </c>
      <c r="M4578">
        <f>L4578*_xlfn.XLOOKUP(K4578,AM:AM,AN:AN)</f>
        <v>723.26859999999999</v>
      </c>
      <c r="N4578">
        <f>L4578*_xlfn.XLOOKUP(K4578,AM:AM,AO:AO)</f>
        <v>841.01</v>
      </c>
      <c r="O4578">
        <v>100</v>
      </c>
      <c r="P4578">
        <f>O4578*_xlfn.XLOOKUP(K4578,AM:AM,AN:AN)</f>
        <v>86</v>
      </c>
      <c r="Q4578">
        <f>O4578*_xlfn.XLOOKUP(K4578,AM:AM,AO:AO)</f>
        <v>100</v>
      </c>
      <c r="R4578" t="str">
        <f>_xlfn.XLOOKUP(E4578,AF:AF,AG:AG)</f>
        <v>Pacific Hotel Chiangmai Co.,Ltd.</v>
      </c>
      <c r="S4578" t="str">
        <f>_xlfn.XLOOKUP(E4578,AF:AF,AI:AI)</f>
        <v>Thailand</v>
      </c>
      <c r="T4578">
        <f>WEEKNUM(G4578)</f>
        <v>16</v>
      </c>
      <c r="U4578">
        <f>YEAR(G4578)</f>
        <v>2026</v>
      </c>
      <c r="V4578" s="117">
        <f>IFERROR(Q4578/N4578,"0")</f>
        <v>0.11890465036087562</v>
      </c>
    </row>
    <row r="4579" spans="1:22">
      <c r="A4579" t="str">
        <f>_xlfn.XLOOKUP(D4579,BN:BN,BO:BO)</f>
        <v>Madrid</v>
      </c>
      <c r="B4579" t="s">
        <v>25</v>
      </c>
      <c r="C4579">
        <v>746</v>
      </c>
      <c r="D4579" t="str">
        <f>_xlfn.XLOOKUP(C4579,BH:BH,BI:BI)</f>
        <v>PaulinaA</v>
      </c>
      <c r="E4579">
        <v>31311</v>
      </c>
      <c r="F4579" t="s">
        <v>4813</v>
      </c>
      <c r="G4579" s="63">
        <v>46109</v>
      </c>
      <c r="H4579" s="63">
        <v>46127</v>
      </c>
      <c r="I4579" t="s">
        <v>364</v>
      </c>
      <c r="J4579" t="str">
        <f>_xlfn.XLOOKUP(I4579,AS:AS,AU:AU)</f>
        <v>DMC</v>
      </c>
      <c r="K4579" t="s">
        <v>33</v>
      </c>
      <c r="L4579">
        <v>2688</v>
      </c>
      <c r="M4579">
        <f>L4579*_xlfn.XLOOKUP(K4579,AM:AM,AN:AN)</f>
        <v>2311.6799999999998</v>
      </c>
      <c r="N4579">
        <f>L4579*_xlfn.XLOOKUP(K4579,AM:AM,AO:AO)</f>
        <v>2688</v>
      </c>
      <c r="O4579">
        <v>250</v>
      </c>
      <c r="P4579">
        <f>O4579*_xlfn.XLOOKUP(K4579,AM:AM,AN:AN)</f>
        <v>215</v>
      </c>
      <c r="Q4579">
        <f>O4579*_xlfn.XLOOKUP(K4579,AM:AM,AO:AO)</f>
        <v>250</v>
      </c>
      <c r="R4579" t="str">
        <f>_xlfn.XLOOKUP(E4579,AF:AF,AG:AG)</f>
        <v>DESTINATION ASIA TAILANDIA</v>
      </c>
      <c r="S4579" t="str">
        <f>_xlfn.XLOOKUP(E4579,AF:AF,AI:AI)</f>
        <v>Thailand</v>
      </c>
      <c r="T4579">
        <f>WEEKNUM(G4579)</f>
        <v>13</v>
      </c>
      <c r="U4579">
        <f>YEAR(G4579)</f>
        <v>2026</v>
      </c>
      <c r="V4579" s="117">
        <f>IFERROR(Q4579/N4579,"0")</f>
        <v>9.3005952380952384E-2</v>
      </c>
    </row>
    <row r="4580" spans="1:22">
      <c r="A4580" t="str">
        <f>_xlfn.XLOOKUP(D4580,BN:BN,BO:BO)</f>
        <v>Madrid</v>
      </c>
      <c r="B4580" t="s">
        <v>25</v>
      </c>
      <c r="C4580">
        <v>746</v>
      </c>
      <c r="D4580" t="str">
        <f>_xlfn.XLOOKUP(C4580,BH:BH,BI:BI)</f>
        <v>PaulinaA</v>
      </c>
      <c r="E4580">
        <v>31310</v>
      </c>
      <c r="F4580" t="s">
        <v>4814</v>
      </c>
      <c r="G4580" s="63">
        <v>46129</v>
      </c>
      <c r="H4580" s="63">
        <v>46130</v>
      </c>
      <c r="I4580" t="s">
        <v>376</v>
      </c>
      <c r="J4580" t="str">
        <f>_xlfn.XLOOKUP(I4580,AS:AS,AU:AU)</f>
        <v>Hotel</v>
      </c>
      <c r="K4580" t="s">
        <v>33</v>
      </c>
      <c r="L4580">
        <v>376.27</v>
      </c>
      <c r="M4580">
        <f>L4580*_xlfn.XLOOKUP(K4580,AM:AM,AN:AN)</f>
        <v>323.59219999999999</v>
      </c>
      <c r="N4580">
        <f>L4580*_xlfn.XLOOKUP(K4580,AM:AM,AO:AO)</f>
        <v>376.27</v>
      </c>
      <c r="O4580">
        <v>37.630000000000003</v>
      </c>
      <c r="P4580">
        <f>O4580*_xlfn.XLOOKUP(K4580,AM:AM,AN:AN)</f>
        <v>32.361800000000002</v>
      </c>
      <c r="Q4580">
        <f>O4580*_xlfn.XLOOKUP(K4580,AM:AM,AO:AO)</f>
        <v>37.630000000000003</v>
      </c>
      <c r="R4580" t="str">
        <f>_xlfn.XLOOKUP(E4580,AF:AF,AG:AG)</f>
        <v>MITSUI GARDEN HOTEL GINZA-GOCHOME</v>
      </c>
      <c r="S4580" t="str">
        <f>_xlfn.XLOOKUP(E4580,AF:AF,AI:AI)</f>
        <v>Japan</v>
      </c>
      <c r="T4580">
        <f>WEEKNUM(G4580)</f>
        <v>16</v>
      </c>
      <c r="U4580">
        <f>YEAR(G4580)</f>
        <v>2026</v>
      </c>
      <c r="V4580" s="117">
        <f>IFERROR(Q4580/N4580,"0")</f>
        <v>0.10000797299811306</v>
      </c>
    </row>
    <row r="4581" spans="1:22">
      <c r="A4581" t="str">
        <f>_xlfn.XLOOKUP(D4581,BN:BN,BO:BO)</f>
        <v>Madrid</v>
      </c>
      <c r="B4581" t="s">
        <v>25</v>
      </c>
      <c r="C4581">
        <v>746</v>
      </c>
      <c r="D4581" t="str">
        <f>_xlfn.XLOOKUP(C4581,BH:BH,BI:BI)</f>
        <v>PaulinaA</v>
      </c>
      <c r="E4581">
        <v>31310</v>
      </c>
      <c r="F4581" t="s">
        <v>4814</v>
      </c>
      <c r="G4581" s="63">
        <v>46106</v>
      </c>
      <c r="H4581" s="63">
        <v>46109</v>
      </c>
      <c r="I4581" t="s">
        <v>376</v>
      </c>
      <c r="J4581" t="str">
        <f>_xlfn.XLOOKUP(I4581,AS:AS,AU:AU)</f>
        <v>Hotel</v>
      </c>
      <c r="K4581" t="s">
        <v>33</v>
      </c>
      <c r="L4581">
        <v>1198.3</v>
      </c>
      <c r="M4581">
        <f>L4581*_xlfn.XLOOKUP(K4581,AM:AM,AN:AN)</f>
        <v>1030.538</v>
      </c>
      <c r="N4581">
        <f>L4581*_xlfn.XLOOKUP(K4581,AM:AM,AO:AO)</f>
        <v>1198.3</v>
      </c>
      <c r="O4581">
        <v>0</v>
      </c>
      <c r="P4581">
        <f>O4581*_xlfn.XLOOKUP(K4581,AM:AM,AN:AN)</f>
        <v>0</v>
      </c>
      <c r="Q4581">
        <f>O4581*_xlfn.XLOOKUP(K4581,AM:AM,AO:AO)</f>
        <v>0</v>
      </c>
      <c r="R4581" t="str">
        <f>_xlfn.XLOOKUP(E4581,AF:AF,AG:AG)</f>
        <v>MITSUI GARDEN HOTEL GINZA-GOCHOME</v>
      </c>
      <c r="S4581" t="str">
        <f>_xlfn.XLOOKUP(E4581,AF:AF,AI:AI)</f>
        <v>Japan</v>
      </c>
      <c r="T4581">
        <f>WEEKNUM(G4581)</f>
        <v>13</v>
      </c>
      <c r="U4581">
        <f>YEAR(G4581)</f>
        <v>2026</v>
      </c>
      <c r="V4581" s="117">
        <f>IFERROR(Q4581/N4581,"0")</f>
        <v>0</v>
      </c>
    </row>
    <row r="4582" spans="1:22">
      <c r="A4582" t="str">
        <f>_xlfn.XLOOKUP(D4582,BN:BN,BO:BO)</f>
        <v>Madrid</v>
      </c>
      <c r="B4582" t="s">
        <v>25</v>
      </c>
      <c r="C4582">
        <v>746</v>
      </c>
      <c r="D4582" t="str">
        <f>_xlfn.XLOOKUP(C4582,BH:BH,BI:BI)</f>
        <v>PaulinaA</v>
      </c>
      <c r="E4582">
        <v>31981</v>
      </c>
      <c r="F4582" t="s">
        <v>4815</v>
      </c>
      <c r="G4582" s="63">
        <v>46112</v>
      </c>
      <c r="H4582" s="63">
        <v>46115</v>
      </c>
      <c r="I4582" t="s">
        <v>376</v>
      </c>
      <c r="J4582" t="str">
        <f>_xlfn.XLOOKUP(I4582,AS:AS,AU:AU)</f>
        <v>Hotel</v>
      </c>
      <c r="K4582" t="s">
        <v>33</v>
      </c>
      <c r="L4582">
        <v>846.51</v>
      </c>
      <c r="M4582">
        <f>L4582*_xlfn.XLOOKUP(K4582,AM:AM,AN:AN)</f>
        <v>727.99860000000001</v>
      </c>
      <c r="N4582">
        <f>L4582*_xlfn.XLOOKUP(K4582,AM:AM,AO:AO)</f>
        <v>846.51</v>
      </c>
      <c r="O4582">
        <v>126.98</v>
      </c>
      <c r="P4582">
        <f>O4582*_xlfn.XLOOKUP(K4582,AM:AM,AN:AN)</f>
        <v>109.2028</v>
      </c>
      <c r="Q4582">
        <f>O4582*_xlfn.XLOOKUP(K4582,AM:AM,AO:AO)</f>
        <v>126.98</v>
      </c>
      <c r="R4582" t="str">
        <f>_xlfn.XLOOKUP(E4582,AF:AF,AG:AG)</f>
        <v>FAIRMONT SINGAPORE</v>
      </c>
      <c r="S4582" t="str">
        <f>_xlfn.XLOOKUP(E4582,AF:AF,AI:AI)</f>
        <v>Singapore</v>
      </c>
      <c r="T4582">
        <f>WEEKNUM(G4582)</f>
        <v>14</v>
      </c>
      <c r="U4582">
        <f>YEAR(G4582)</f>
        <v>2026</v>
      </c>
      <c r="V4582" s="117">
        <f>IFERROR(Q4582/N4582,"0")</f>
        <v>0.15000413462333581</v>
      </c>
    </row>
    <row r="4583" spans="1:22">
      <c r="A4583" t="str">
        <f>_xlfn.XLOOKUP(D4583,BN:BN,BO:BO)</f>
        <v>Madrid</v>
      </c>
      <c r="B4583" t="s">
        <v>25</v>
      </c>
      <c r="C4583">
        <v>746</v>
      </c>
      <c r="D4583" t="str">
        <f>_xlfn.XLOOKUP(C4583,BH:BH,BI:BI)</f>
        <v>PaulinaA</v>
      </c>
      <c r="E4583">
        <v>31312</v>
      </c>
      <c r="F4583" t="s">
        <v>4816</v>
      </c>
      <c r="G4583" s="63">
        <v>46115</v>
      </c>
      <c r="H4583" s="63">
        <v>46119</v>
      </c>
      <c r="I4583" t="s">
        <v>376</v>
      </c>
      <c r="J4583" t="str">
        <f>_xlfn.XLOOKUP(I4583,AS:AS,AU:AU)</f>
        <v>Hotel</v>
      </c>
      <c r="K4583" t="s">
        <v>33</v>
      </c>
      <c r="L4583">
        <v>1460</v>
      </c>
      <c r="M4583">
        <f>L4583*_xlfn.XLOOKUP(K4583,AM:AM,AN:AN)</f>
        <v>1255.5999999999999</v>
      </c>
      <c r="N4583">
        <f>L4583*_xlfn.XLOOKUP(K4583,AM:AM,AO:AO)</f>
        <v>1460</v>
      </c>
      <c r="O4583">
        <v>132</v>
      </c>
      <c r="P4583">
        <f>O4583*_xlfn.XLOOKUP(K4583,AM:AM,AN:AN)</f>
        <v>113.52</v>
      </c>
      <c r="Q4583">
        <f>O4583*_xlfn.XLOOKUP(K4583,AM:AM,AO:AO)</f>
        <v>132</v>
      </c>
      <c r="R4583" t="str">
        <f>_xlfn.XLOOKUP(E4583,AF:AF,AG:AG)</f>
        <v>SAMSARA UBUD</v>
      </c>
      <c r="S4583" t="str">
        <f>_xlfn.XLOOKUP(E4583,AF:AF,AI:AI)</f>
        <v>Indonesia</v>
      </c>
      <c r="T4583">
        <f>WEEKNUM(G4583)</f>
        <v>14</v>
      </c>
      <c r="U4583">
        <f>YEAR(G4583)</f>
        <v>2026</v>
      </c>
      <c r="V4583" s="117">
        <f>IFERROR(Q4583/N4583,"0")</f>
        <v>9.0410958904109592E-2</v>
      </c>
    </row>
    <row r="4584" spans="1:22">
      <c r="A4584" t="str">
        <f>_xlfn.XLOOKUP(D4584,BN:BN,BO:BO)</f>
        <v>Madrid</v>
      </c>
      <c r="B4584" t="s">
        <v>25</v>
      </c>
      <c r="C4584">
        <v>746</v>
      </c>
      <c r="D4584" t="str">
        <f>_xlfn.XLOOKUP(C4584,BH:BH,BI:BI)</f>
        <v>PaulinaA</v>
      </c>
      <c r="E4584">
        <v>32367</v>
      </c>
      <c r="F4584" t="s">
        <v>4817</v>
      </c>
      <c r="G4584" s="63">
        <v>46119</v>
      </c>
      <c r="H4584" s="63">
        <v>46120</v>
      </c>
      <c r="I4584" t="s">
        <v>376</v>
      </c>
      <c r="J4584" t="str">
        <f>_xlfn.XLOOKUP(I4584,AS:AS,AU:AU)</f>
        <v>Hotel</v>
      </c>
      <c r="K4584" t="s">
        <v>33</v>
      </c>
      <c r="L4584">
        <v>251</v>
      </c>
      <c r="M4584">
        <f>L4584*_xlfn.XLOOKUP(K4584,AM:AM,AN:AN)</f>
        <v>215.85999999999999</v>
      </c>
      <c r="N4584">
        <f>L4584*_xlfn.XLOOKUP(K4584,AM:AM,AO:AO)</f>
        <v>251</v>
      </c>
      <c r="O4584">
        <v>25.1</v>
      </c>
      <c r="P4584">
        <f>O4584*_xlfn.XLOOKUP(K4584,AM:AM,AN:AN)</f>
        <v>21.586000000000002</v>
      </c>
      <c r="Q4584">
        <f>O4584*_xlfn.XLOOKUP(K4584,AM:AM,AO:AO)</f>
        <v>25.1</v>
      </c>
      <c r="R4584" t="str">
        <f>_xlfn.XLOOKUP(E4584,AF:AF,AG:AG)</f>
        <v>JW Marriott Bangkok</v>
      </c>
      <c r="S4584" t="str">
        <f>_xlfn.XLOOKUP(E4584,AF:AF,AI:AI)</f>
        <v>Thailand</v>
      </c>
      <c r="T4584">
        <f>WEEKNUM(G4584)</f>
        <v>15</v>
      </c>
      <c r="U4584">
        <f>YEAR(G4584)</f>
        <v>2026</v>
      </c>
      <c r="V4584" s="117">
        <f>IFERROR(Q4584/N4584,"0")</f>
        <v>0.1</v>
      </c>
    </row>
    <row r="4585" spans="1:22">
      <c r="A4585" t="str">
        <f>_xlfn.XLOOKUP(D4585,BN:BN,BO:BO)</f>
        <v>Madrid</v>
      </c>
      <c r="B4585" t="s">
        <v>25</v>
      </c>
      <c r="C4585">
        <v>746</v>
      </c>
      <c r="D4585" t="str">
        <f>_xlfn.XLOOKUP(C4585,BH:BH,BI:BI)</f>
        <v>PaulinaA</v>
      </c>
      <c r="E4585">
        <v>31471</v>
      </c>
      <c r="F4585" t="s">
        <v>4818</v>
      </c>
      <c r="G4585" s="63">
        <v>46122</v>
      </c>
      <c r="H4585" s="63">
        <v>46125</v>
      </c>
      <c r="I4585" t="s">
        <v>376</v>
      </c>
      <c r="J4585" t="str">
        <f>_xlfn.XLOOKUP(I4585,AS:AS,AU:AU)</f>
        <v>Hotel</v>
      </c>
      <c r="K4585" t="s">
        <v>33</v>
      </c>
      <c r="L4585">
        <v>4829</v>
      </c>
      <c r="M4585">
        <f>L4585*_xlfn.XLOOKUP(K4585,AM:AM,AN:AN)</f>
        <v>4152.9399999999996</v>
      </c>
      <c r="N4585">
        <f>L4585*_xlfn.XLOOKUP(K4585,AM:AM,AO:AO)</f>
        <v>4829</v>
      </c>
      <c r="O4585">
        <v>482.9</v>
      </c>
      <c r="P4585">
        <f>O4585*_xlfn.XLOOKUP(K4585,AM:AM,AN:AN)</f>
        <v>415.29399999999998</v>
      </c>
      <c r="Q4585">
        <f>O4585*_xlfn.XLOOKUP(K4585,AM:AM,AO:AO)</f>
        <v>482.9</v>
      </c>
      <c r="R4585" t="str">
        <f>_xlfn.XLOOKUP(E4585,AF:AF,AG:AG)</f>
        <v>Premier Resorts &amp; Hotels Co.,Ltd.</v>
      </c>
      <c r="S4585" t="str">
        <f>_xlfn.XLOOKUP(E4585,AF:AF,AI:AI)</f>
        <v>Thailand</v>
      </c>
      <c r="T4585">
        <f>WEEKNUM(G4585)</f>
        <v>15</v>
      </c>
      <c r="U4585">
        <f>YEAR(G4585)</f>
        <v>2026</v>
      </c>
      <c r="V4585" s="117">
        <f>IFERROR(Q4585/N4585,"0")</f>
        <v>9.9999999999999992E-2</v>
      </c>
    </row>
    <row r="4586" spans="1:22">
      <c r="A4586" t="str">
        <f>_xlfn.XLOOKUP(D4586,BN:BN,BO:BO)</f>
        <v>Madrid</v>
      </c>
      <c r="B4586" t="s">
        <v>25</v>
      </c>
      <c r="C4586">
        <v>746</v>
      </c>
      <c r="D4586" t="str">
        <f>_xlfn.XLOOKUP(C4586,BH:BH,BI:BI)</f>
        <v>PaulinaA</v>
      </c>
      <c r="E4586">
        <v>31473</v>
      </c>
      <c r="F4586" t="s">
        <v>4819</v>
      </c>
      <c r="G4586" s="63">
        <v>46127</v>
      </c>
      <c r="H4586" s="63">
        <v>46129</v>
      </c>
      <c r="I4586" t="s">
        <v>376</v>
      </c>
      <c r="J4586" t="str">
        <f>_xlfn.XLOOKUP(I4586,AS:AS,AU:AU)</f>
        <v>Hotel</v>
      </c>
      <c r="K4586" t="s">
        <v>33</v>
      </c>
      <c r="L4586">
        <v>607.41999999999996</v>
      </c>
      <c r="M4586">
        <f>L4586*_xlfn.XLOOKUP(K4586,AM:AM,AN:AN)</f>
        <v>522.38119999999992</v>
      </c>
      <c r="N4586">
        <f>L4586*_xlfn.XLOOKUP(K4586,AM:AM,AO:AO)</f>
        <v>607.41999999999996</v>
      </c>
      <c r="O4586">
        <v>60.74</v>
      </c>
      <c r="P4586">
        <f>O4586*_xlfn.XLOOKUP(K4586,AM:AM,AN:AN)</f>
        <v>52.236400000000003</v>
      </c>
      <c r="Q4586">
        <f>O4586*_xlfn.XLOOKUP(K4586,AM:AM,AO:AO)</f>
        <v>60.74</v>
      </c>
      <c r="R4586" t="str">
        <f>_xlfn.XLOOKUP(E4586,AF:AF,AG:AG)</f>
        <v>INTERCONTINENTAL GRAND STANFORD HONG KONG BY IHG</v>
      </c>
      <c r="S4586" t="str">
        <f>_xlfn.XLOOKUP(E4586,AF:AF,AI:AI)</f>
        <v>Hong Kong</v>
      </c>
      <c r="T4586">
        <f>WEEKNUM(G4586)</f>
        <v>16</v>
      </c>
      <c r="U4586">
        <f>YEAR(G4586)</f>
        <v>2026</v>
      </c>
      <c r="V4586" s="117">
        <f>IFERROR(Q4586/N4586,"0")</f>
        <v>9.9996707385334699E-2</v>
      </c>
    </row>
    <row r="4587" spans="1:22">
      <c r="A4587" t="str">
        <f>_xlfn.XLOOKUP(D4587,BN:BN,BO:BO)</f>
        <v>Madrid</v>
      </c>
      <c r="B4587" t="s">
        <v>25</v>
      </c>
      <c r="C4587">
        <v>746</v>
      </c>
      <c r="D4587" t="str">
        <f>_xlfn.XLOOKUP(C4587,BH:BH,BI:BI)</f>
        <v>PaulinaA</v>
      </c>
      <c r="E4587">
        <v>31469</v>
      </c>
      <c r="F4587" t="s">
        <v>4820</v>
      </c>
      <c r="G4587" s="63">
        <v>46120</v>
      </c>
      <c r="H4587" s="63">
        <v>46122</v>
      </c>
      <c r="I4587" t="s">
        <v>376</v>
      </c>
      <c r="J4587" t="str">
        <f>_xlfn.XLOOKUP(I4587,AS:AS,AU:AU)</f>
        <v>Hotel</v>
      </c>
      <c r="K4587" t="s">
        <v>33</v>
      </c>
      <c r="L4587">
        <v>438.68</v>
      </c>
      <c r="M4587">
        <f>L4587*_xlfn.XLOOKUP(K4587,AM:AM,AN:AN)</f>
        <v>377.26479999999998</v>
      </c>
      <c r="N4587">
        <f>L4587*_xlfn.XLOOKUP(K4587,AM:AM,AO:AO)</f>
        <v>438.68</v>
      </c>
      <c r="O4587">
        <v>43.87</v>
      </c>
      <c r="P4587">
        <f>O4587*_xlfn.XLOOKUP(K4587,AM:AM,AN:AN)</f>
        <v>37.728199999999994</v>
      </c>
      <c r="Q4587">
        <f>O4587*_xlfn.XLOOKUP(K4587,AM:AM,AO:AO)</f>
        <v>43.87</v>
      </c>
      <c r="R4587" t="str">
        <f>_xlfn.XLOOKUP(E4587,AF:AF,AG:AG)</f>
        <v>Pacific Hotel Chiangmai Co.,Ltd.</v>
      </c>
      <c r="S4587" t="str">
        <f>_xlfn.XLOOKUP(E4587,AF:AF,AI:AI)</f>
        <v>Thailand</v>
      </c>
      <c r="T4587">
        <f>WEEKNUM(G4587)</f>
        <v>15</v>
      </c>
      <c r="U4587">
        <f>YEAR(G4587)</f>
        <v>2026</v>
      </c>
      <c r="V4587" s="117">
        <f>IFERROR(Q4587/N4587,"0")</f>
        <v>0.10000455913194127</v>
      </c>
    </row>
    <row r="4588" spans="1:22">
      <c r="A4588" t="str">
        <f>_xlfn.XLOOKUP(D4588,BN:BN,BO:BO)</f>
        <v>Madrid</v>
      </c>
      <c r="B4588" t="s">
        <v>25</v>
      </c>
      <c r="C4588">
        <v>747</v>
      </c>
      <c r="D4588" t="str">
        <f>_xlfn.XLOOKUP(C4588,BH:BH,BI:BI)</f>
        <v>FernandaS</v>
      </c>
      <c r="E4588">
        <v>31641</v>
      </c>
      <c r="F4588" t="s">
        <v>4821</v>
      </c>
      <c r="G4588" s="63">
        <v>46074</v>
      </c>
      <c r="H4588" s="63">
        <v>46081</v>
      </c>
      <c r="I4588" t="s">
        <v>376</v>
      </c>
      <c r="J4588" t="str">
        <f>_xlfn.XLOOKUP(I4588,AS:AS,AU:AU)</f>
        <v>Hotel</v>
      </c>
      <c r="K4588" t="s">
        <v>27</v>
      </c>
      <c r="L4588">
        <v>10332</v>
      </c>
      <c r="M4588">
        <f>L4588*_xlfn.XLOOKUP(K4588,AM:AM,AN:AN)</f>
        <v>10332</v>
      </c>
      <c r="N4588">
        <f>L4588*_xlfn.XLOOKUP(K4588,AM:AM,AO:AO)</f>
        <v>11985.119999999999</v>
      </c>
      <c r="O4588">
        <v>1033.2</v>
      </c>
      <c r="P4588">
        <f>O4588*_xlfn.XLOOKUP(K4588,AM:AM,AN:AN)</f>
        <v>1033.2</v>
      </c>
      <c r="Q4588">
        <f>O4588*_xlfn.XLOOKUP(K4588,AM:AM,AO:AO)</f>
        <v>1198.5119999999999</v>
      </c>
      <c r="R4588" t="str">
        <f>_xlfn.XLOOKUP(E4588,AF:AF,AG:AG)</f>
        <v>HOTEL VAL DE NEU</v>
      </c>
      <c r="S4588" t="str">
        <f>_xlfn.XLOOKUP(E4588,AF:AF,AI:AI)</f>
        <v>Spain</v>
      </c>
      <c r="T4588">
        <f>WEEKNUM(G4588)</f>
        <v>8</v>
      </c>
      <c r="U4588">
        <f>YEAR(G4588)</f>
        <v>2026</v>
      </c>
      <c r="V4588" s="117">
        <f>IFERROR(Q4588/N4588,"0")</f>
        <v>0.1</v>
      </c>
    </row>
    <row r="4589" spans="1:22">
      <c r="A4589" t="str">
        <f>_xlfn.XLOOKUP(D4589,BN:BN,BO:BO)</f>
        <v>Madrid</v>
      </c>
      <c r="B4589" t="s">
        <v>25</v>
      </c>
      <c r="C4589">
        <v>747</v>
      </c>
      <c r="D4589" t="str">
        <f>_xlfn.XLOOKUP(C4589,BH:BH,BI:BI)</f>
        <v>FernandaS</v>
      </c>
      <c r="E4589">
        <v>0</v>
      </c>
      <c r="F4589" t="s">
        <v>1158</v>
      </c>
      <c r="G4589" s="63">
        <v>46074</v>
      </c>
      <c r="H4589" s="63">
        <v>46081</v>
      </c>
      <c r="I4589" t="s">
        <v>396</v>
      </c>
      <c r="J4589" t="str">
        <f>_xlfn.XLOOKUP(I4589,AS:AS,AU:AU)</f>
        <v>Honorarios</v>
      </c>
      <c r="K4589" t="s">
        <v>27</v>
      </c>
      <c r="L4589">
        <v>413</v>
      </c>
      <c r="M4589">
        <f>L4589*_xlfn.XLOOKUP(K4589,AM:AM,AN:AN)</f>
        <v>413</v>
      </c>
      <c r="N4589">
        <f>L4589*_xlfn.XLOOKUP(K4589,AM:AM,AO:AO)</f>
        <v>479.08</v>
      </c>
      <c r="O4589">
        <v>413</v>
      </c>
      <c r="P4589">
        <f>O4589*_xlfn.XLOOKUP(K4589,AM:AM,AN:AN)</f>
        <v>413</v>
      </c>
      <c r="Q4589">
        <f>O4589*_xlfn.XLOOKUP(K4589,AM:AM,AO:AO)</f>
        <v>479.08</v>
      </c>
      <c r="R4589" t="str">
        <f>_xlfn.XLOOKUP(E4589,AF:AF,AG:AG)</f>
        <v>FEES</v>
      </c>
      <c r="S4589">
        <f>_xlfn.XLOOKUP(E4589,AF:AF,AI:AI)</f>
        <v>0</v>
      </c>
      <c r="T4589">
        <f>WEEKNUM(G4589)</f>
        <v>8</v>
      </c>
      <c r="U4589">
        <f>YEAR(G4589)</f>
        <v>2026</v>
      </c>
      <c r="V4589" s="117">
        <f>IFERROR(Q4589/N4589,"0")</f>
        <v>1</v>
      </c>
    </row>
    <row r="4590" spans="1:22">
      <c r="A4590" t="str">
        <f>_xlfn.XLOOKUP(D4590,BN:BN,BO:BO)</f>
        <v>Madrid</v>
      </c>
      <c r="B4590" t="s">
        <v>25</v>
      </c>
      <c r="C4590">
        <v>748</v>
      </c>
      <c r="D4590" t="str">
        <f>_xlfn.XLOOKUP(C4590,BH:BH,BI:BI)</f>
        <v>AndreaG</v>
      </c>
      <c r="E4590">
        <v>31622</v>
      </c>
      <c r="F4590" t="s">
        <v>4822</v>
      </c>
      <c r="G4590" s="63">
        <v>45958</v>
      </c>
      <c r="H4590" s="63">
        <v>45963</v>
      </c>
      <c r="I4590" t="s">
        <v>376</v>
      </c>
      <c r="J4590" t="str">
        <f>_xlfn.XLOOKUP(I4590,AS:AS,AU:AU)</f>
        <v>Hotel</v>
      </c>
      <c r="K4590" t="s">
        <v>33</v>
      </c>
      <c r="L4590">
        <v>58777</v>
      </c>
      <c r="M4590">
        <f>L4590*_xlfn.XLOOKUP(K4590,AM:AM,AN:AN)</f>
        <v>50548.22</v>
      </c>
      <c r="N4590">
        <f>L4590*_xlfn.XLOOKUP(K4590,AM:AM,AO:AO)</f>
        <v>58777</v>
      </c>
      <c r="O4590">
        <v>4867.6400000000003</v>
      </c>
      <c r="P4590">
        <f>O4590*_xlfn.XLOOKUP(K4590,AM:AM,AN:AN)</f>
        <v>4186.1704</v>
      </c>
      <c r="Q4590">
        <f>O4590*_xlfn.XLOOKUP(K4590,AM:AM,AO:AO)</f>
        <v>4867.6400000000003</v>
      </c>
      <c r="R4590" t="str">
        <f>_xlfn.XLOOKUP(E4590,AF:AF,AG:AG)</f>
        <v>FOUR SEASONS HOTEL RIYADH AT KINGDOM CENTER</v>
      </c>
      <c r="S4590" t="str">
        <f>_xlfn.XLOOKUP(E4590,AF:AF,AI:AI)</f>
        <v>Saudi Arabia</v>
      </c>
      <c r="T4590">
        <f>WEEKNUM(G4590)</f>
        <v>44</v>
      </c>
      <c r="U4590">
        <f>YEAR(G4590)</f>
        <v>2025</v>
      </c>
      <c r="V4590" s="117">
        <f>IFERROR(Q4590/N4590,"0")</f>
        <v>8.281538697109414E-2</v>
      </c>
    </row>
    <row r="4591" spans="1:22">
      <c r="A4591" t="str">
        <f>_xlfn.XLOOKUP(D4591,BN:BN,BO:BO)</f>
        <v>Madrid</v>
      </c>
      <c r="B4591" t="s">
        <v>25</v>
      </c>
      <c r="C4591">
        <v>748</v>
      </c>
      <c r="D4591" t="str">
        <f>_xlfn.XLOOKUP(C4591,BH:BH,BI:BI)</f>
        <v>AndreaG</v>
      </c>
      <c r="E4591">
        <v>0</v>
      </c>
      <c r="F4591" t="s">
        <v>4823</v>
      </c>
      <c r="G4591" s="63">
        <v>45958</v>
      </c>
      <c r="H4591" s="63">
        <v>45963</v>
      </c>
      <c r="I4591" t="s">
        <v>396</v>
      </c>
      <c r="J4591" t="str">
        <f>_xlfn.XLOOKUP(I4591,AS:AS,AU:AU)</f>
        <v>Honorarios</v>
      </c>
      <c r="K4591" t="s">
        <v>33</v>
      </c>
      <c r="L4591">
        <v>3500</v>
      </c>
      <c r="M4591">
        <f>L4591*_xlfn.XLOOKUP(K4591,AM:AM,AN:AN)</f>
        <v>3010</v>
      </c>
      <c r="N4591">
        <f>L4591*_xlfn.XLOOKUP(K4591,AM:AM,AO:AO)</f>
        <v>3500</v>
      </c>
      <c r="O4591">
        <v>3500</v>
      </c>
      <c r="P4591">
        <f>O4591*_xlfn.XLOOKUP(K4591,AM:AM,AN:AN)</f>
        <v>3010</v>
      </c>
      <c r="Q4591">
        <f>O4591*_xlfn.XLOOKUP(K4591,AM:AM,AO:AO)</f>
        <v>3500</v>
      </c>
      <c r="R4591" t="str">
        <f>_xlfn.XLOOKUP(E4591,AF:AF,AG:AG)</f>
        <v>FEES</v>
      </c>
      <c r="S4591">
        <f>_xlfn.XLOOKUP(E4591,AF:AF,AI:AI)</f>
        <v>0</v>
      </c>
      <c r="T4591">
        <f>WEEKNUM(G4591)</f>
        <v>44</v>
      </c>
      <c r="U4591">
        <f>YEAR(G4591)</f>
        <v>2025</v>
      </c>
      <c r="V4591" s="117">
        <f>IFERROR(Q4591/N4591,"0")</f>
        <v>1</v>
      </c>
    </row>
    <row r="4592" spans="1:22">
      <c r="A4592" t="str">
        <f>_xlfn.XLOOKUP(D4592,BN:BN,BO:BO)</f>
        <v>Madrid</v>
      </c>
      <c r="B4592" t="s">
        <v>25</v>
      </c>
      <c r="C4592">
        <v>748</v>
      </c>
      <c r="D4592" t="str">
        <f>_xlfn.XLOOKUP(C4592,BH:BH,BI:BI)</f>
        <v>AndreaG</v>
      </c>
      <c r="E4592">
        <v>29059</v>
      </c>
      <c r="F4592" t="s">
        <v>4824</v>
      </c>
      <c r="G4592" s="63">
        <v>45958</v>
      </c>
      <c r="H4592" s="63">
        <v>45963</v>
      </c>
      <c r="I4592" t="s">
        <v>456</v>
      </c>
      <c r="J4592" t="str">
        <f>_xlfn.XLOOKUP(I4592,AS:AS,AU:AU)</f>
        <v>Visados</v>
      </c>
      <c r="K4592" t="s">
        <v>33</v>
      </c>
      <c r="L4592">
        <v>454.44</v>
      </c>
      <c r="M4592">
        <f>L4592*_xlfn.XLOOKUP(K4592,AM:AM,AN:AN)</f>
        <v>390.8184</v>
      </c>
      <c r="N4592">
        <f>L4592*_xlfn.XLOOKUP(K4592,AM:AM,AO:AO)</f>
        <v>454.44</v>
      </c>
      <c r="O4592">
        <v>129</v>
      </c>
      <c r="P4592">
        <f>O4592*_xlfn.XLOOKUP(K4592,AM:AM,AN:AN)</f>
        <v>110.94</v>
      </c>
      <c r="Q4592">
        <f>O4592*_xlfn.XLOOKUP(K4592,AM:AM,AO:AO)</f>
        <v>129</v>
      </c>
      <c r="R4592" t="str">
        <f>_xlfn.XLOOKUP(E4592,AF:AF,AG:AG)</f>
        <v>Visas web</v>
      </c>
      <c r="S4592" t="str">
        <f>_xlfn.XLOOKUP(E4592,AF:AF,AI:AI)</f>
        <v>Canada</v>
      </c>
      <c r="T4592">
        <f>WEEKNUM(G4592)</f>
        <v>44</v>
      </c>
      <c r="U4592">
        <f>YEAR(G4592)</f>
        <v>2025</v>
      </c>
      <c r="V4592" s="117">
        <f>IFERROR(Q4592/N4592,"0")</f>
        <v>0.2838658568787959</v>
      </c>
    </row>
    <row r="4593" spans="1:22">
      <c r="A4593" t="str">
        <f>_xlfn.XLOOKUP(D4593,BN:BN,BO:BO)</f>
        <v>Madrid</v>
      </c>
      <c r="B4593" t="s">
        <v>25</v>
      </c>
      <c r="C4593">
        <v>748</v>
      </c>
      <c r="D4593" t="str">
        <f>_xlfn.XLOOKUP(C4593,BH:BH,BI:BI)</f>
        <v>AndreaG</v>
      </c>
      <c r="E4593">
        <v>0</v>
      </c>
      <c r="F4593" t="s">
        <v>856</v>
      </c>
      <c r="G4593" s="63">
        <v>45958</v>
      </c>
      <c r="H4593" s="63">
        <v>45963</v>
      </c>
      <c r="I4593" t="s">
        <v>396</v>
      </c>
      <c r="J4593" t="str">
        <f>_xlfn.XLOOKUP(I4593,AS:AS,AU:AU)</f>
        <v>Honorarios</v>
      </c>
      <c r="K4593" t="s">
        <v>33</v>
      </c>
      <c r="L4593">
        <v>628.55999999999995</v>
      </c>
      <c r="M4593">
        <f>L4593*_xlfn.XLOOKUP(K4593,AM:AM,AN:AN)</f>
        <v>540.5616</v>
      </c>
      <c r="N4593">
        <f>L4593*_xlfn.XLOOKUP(K4593,AM:AM,AO:AO)</f>
        <v>628.55999999999995</v>
      </c>
      <c r="O4593">
        <v>628.55999999999995</v>
      </c>
      <c r="P4593">
        <f>O4593*_xlfn.XLOOKUP(K4593,AM:AM,AN:AN)</f>
        <v>540.5616</v>
      </c>
      <c r="Q4593">
        <f>O4593*_xlfn.XLOOKUP(K4593,AM:AM,AO:AO)</f>
        <v>628.55999999999995</v>
      </c>
      <c r="R4593" t="str">
        <f>_xlfn.XLOOKUP(E4593,AF:AF,AG:AG)</f>
        <v>FEES</v>
      </c>
      <c r="S4593">
        <f>_xlfn.XLOOKUP(E4593,AF:AF,AI:AI)</f>
        <v>0</v>
      </c>
      <c r="T4593">
        <f>WEEKNUM(G4593)</f>
        <v>44</v>
      </c>
      <c r="U4593">
        <f>YEAR(G4593)</f>
        <v>2025</v>
      </c>
      <c r="V4593" s="117">
        <f>IFERROR(Q4593/N4593,"0")</f>
        <v>1</v>
      </c>
    </row>
    <row r="4594" spans="1:22">
      <c r="A4594" t="str">
        <f>_xlfn.XLOOKUP(D4594,BN:BN,BO:BO)</f>
        <v>México</v>
      </c>
      <c r="B4594" t="s">
        <v>25</v>
      </c>
      <c r="C4594">
        <v>749</v>
      </c>
      <c r="D4594" t="str">
        <f>_xlfn.XLOOKUP(C4594,BH:BH,BI:BI)</f>
        <v>MariellaP</v>
      </c>
      <c r="E4594">
        <v>30217</v>
      </c>
      <c r="F4594" t="s">
        <v>4810</v>
      </c>
      <c r="G4594" s="63">
        <v>45934</v>
      </c>
      <c r="H4594" s="63">
        <v>45940</v>
      </c>
      <c r="I4594" t="s">
        <v>376</v>
      </c>
      <c r="J4594" t="str">
        <f>_xlfn.XLOOKUP(I4594,AS:AS,AU:AU)</f>
        <v>Hotel</v>
      </c>
      <c r="K4594" t="s">
        <v>33</v>
      </c>
      <c r="L4594">
        <v>13873.49</v>
      </c>
      <c r="M4594">
        <f>L4594*_xlfn.XLOOKUP(K4594,AM:AM,AN:AN)</f>
        <v>11931.2014</v>
      </c>
      <c r="N4594">
        <f>L4594*_xlfn.XLOOKUP(K4594,AM:AM,AO:AO)</f>
        <v>13873.49</v>
      </c>
      <c r="O4594">
        <v>1105.1600000000001</v>
      </c>
      <c r="P4594">
        <f>O4594*_xlfn.XLOOKUP(K4594,AM:AM,AN:AN)</f>
        <v>950.43760000000009</v>
      </c>
      <c r="Q4594">
        <f>O4594*_xlfn.XLOOKUP(K4594,AM:AM,AO:AO)</f>
        <v>1105.1600000000001</v>
      </c>
      <c r="R4594" t="str">
        <f>_xlfn.XLOOKUP(E4594,AF:AF,AG:AG)</f>
        <v>THE DOMINICK</v>
      </c>
      <c r="S4594" t="str">
        <f>_xlfn.XLOOKUP(E4594,AF:AF,AI:AI)</f>
        <v>United States</v>
      </c>
      <c r="T4594">
        <f>WEEKNUM(G4594)</f>
        <v>40</v>
      </c>
      <c r="U4594">
        <f>YEAR(G4594)</f>
        <v>2025</v>
      </c>
      <c r="V4594" s="117">
        <f>IFERROR(Q4594/N4594,"0")</f>
        <v>7.9659840458312953E-2</v>
      </c>
    </row>
    <row r="4595" spans="1:22">
      <c r="A4595" t="str">
        <f>_xlfn.XLOOKUP(D4595,BN:BN,BO:BO)</f>
        <v>México</v>
      </c>
      <c r="B4595" t="s">
        <v>25</v>
      </c>
      <c r="C4595">
        <v>750</v>
      </c>
      <c r="D4595" t="str">
        <f>_xlfn.XLOOKUP(C4595,BH:BH,BI:BI)</f>
        <v>ClaudiaF</v>
      </c>
      <c r="E4595">
        <v>31778</v>
      </c>
      <c r="F4595" t="s">
        <v>4825</v>
      </c>
      <c r="G4595" s="63">
        <v>45960</v>
      </c>
      <c r="H4595" s="63">
        <v>45973</v>
      </c>
      <c r="I4595" t="s">
        <v>364</v>
      </c>
      <c r="J4595" t="str">
        <f>_xlfn.XLOOKUP(I4595,AS:AS,AU:AU)</f>
        <v>DMC</v>
      </c>
      <c r="K4595" t="s">
        <v>33</v>
      </c>
      <c r="L4595">
        <v>59139</v>
      </c>
      <c r="M4595">
        <f>L4595*_xlfn.XLOOKUP(K4595,AM:AM,AN:AN)</f>
        <v>50859.54</v>
      </c>
      <c r="N4595">
        <f>L4595*_xlfn.XLOOKUP(K4595,AM:AM,AO:AO)</f>
        <v>59139</v>
      </c>
      <c r="O4595">
        <v>5977</v>
      </c>
      <c r="P4595">
        <f>O4595*_xlfn.XLOOKUP(K4595,AM:AM,AN:AN)</f>
        <v>5140.22</v>
      </c>
      <c r="Q4595">
        <f>O4595*_xlfn.XLOOKUP(K4595,AM:AM,AO:AO)</f>
        <v>5977</v>
      </c>
      <c r="R4595" t="str">
        <f>_xlfn.XLOOKUP(E4595,AF:AF,AG:AG)</f>
        <v>Oriunda Travel Designers</v>
      </c>
      <c r="S4595" t="str">
        <f>_xlfn.XLOOKUP(E4595,AF:AF,AI:AI)</f>
        <v>Argentina</v>
      </c>
      <c r="T4595">
        <f>WEEKNUM(G4595)</f>
        <v>44</v>
      </c>
      <c r="U4595">
        <f>YEAR(G4595)</f>
        <v>2025</v>
      </c>
      <c r="V4595" s="117">
        <f>IFERROR(Q4595/N4595,"0")</f>
        <v>0.10106697779806896</v>
      </c>
    </row>
    <row r="4596" spans="1:22">
      <c r="A4596" t="str">
        <f>_xlfn.XLOOKUP(D4596,BN:BN,BO:BO)</f>
        <v>Madrid</v>
      </c>
      <c r="B4596" t="s">
        <v>25</v>
      </c>
      <c r="C4596">
        <v>751</v>
      </c>
      <c r="D4596" t="str">
        <f>_xlfn.XLOOKUP(C4596,BH:BH,BI:BI)</f>
        <v>AndreaG</v>
      </c>
      <c r="E4596">
        <v>31854</v>
      </c>
      <c r="F4596" t="s">
        <v>4826</v>
      </c>
      <c r="G4596" s="63">
        <v>45980</v>
      </c>
      <c r="H4596" s="63">
        <v>45985</v>
      </c>
      <c r="I4596" t="s">
        <v>376</v>
      </c>
      <c r="J4596" t="str">
        <f>_xlfn.XLOOKUP(I4596,AS:AS,AU:AU)</f>
        <v>Hotel</v>
      </c>
      <c r="K4596" t="s">
        <v>27</v>
      </c>
      <c r="L4596">
        <v>27327</v>
      </c>
      <c r="M4596">
        <f>L4596*_xlfn.XLOOKUP(K4596,AM:AM,AN:AN)</f>
        <v>27327</v>
      </c>
      <c r="N4596">
        <f>L4596*_xlfn.XLOOKUP(K4596,AM:AM,AO:AO)</f>
        <v>31699.319999999996</v>
      </c>
      <c r="O4596">
        <v>2504.46</v>
      </c>
      <c r="P4596">
        <f>O4596*_xlfn.XLOOKUP(K4596,AM:AM,AN:AN)</f>
        <v>2504.46</v>
      </c>
      <c r="Q4596">
        <f>O4596*_xlfn.XLOOKUP(K4596,AM:AM,AO:AO)</f>
        <v>2905.1735999999996</v>
      </c>
      <c r="R4596" t="str">
        <f>_xlfn.XLOOKUP(E4596,AF:AF,AG:AG)</f>
        <v>FOUR SEASONS HOTEL PRAGUE</v>
      </c>
      <c r="S4596" t="str">
        <f>_xlfn.XLOOKUP(E4596,AF:AF,AI:AI)</f>
        <v>Czech Republic</v>
      </c>
      <c r="T4596">
        <f>WEEKNUM(G4596)</f>
        <v>47</v>
      </c>
      <c r="U4596">
        <f>YEAR(G4596)</f>
        <v>2025</v>
      </c>
      <c r="V4596" s="117">
        <f>IFERROR(Q4596/N4596,"0")</f>
        <v>9.164782083653529E-2</v>
      </c>
    </row>
    <row r="4597" spans="1:22">
      <c r="A4597" t="str">
        <f>_xlfn.XLOOKUP(D4597,BN:BN,BO:BO)</f>
        <v>México</v>
      </c>
      <c r="B4597" t="s">
        <v>25</v>
      </c>
      <c r="C4597">
        <v>752</v>
      </c>
      <c r="D4597" t="str">
        <f>_xlfn.XLOOKUP(C4597,BH:BH,BI:BI)</f>
        <v>MinervaH</v>
      </c>
      <c r="E4597">
        <v>27721</v>
      </c>
      <c r="F4597" t="s">
        <v>4827</v>
      </c>
      <c r="G4597" s="63">
        <v>45952</v>
      </c>
      <c r="H4597" s="63">
        <v>45952</v>
      </c>
      <c r="I4597" t="s">
        <v>366</v>
      </c>
      <c r="J4597" t="str">
        <f>_xlfn.XLOOKUP(I4597,AS:AS,AU:AU)</f>
        <v>Vuelos</v>
      </c>
      <c r="K4597" t="s">
        <v>30</v>
      </c>
      <c r="L4597">
        <v>9810</v>
      </c>
      <c r="M4597">
        <f>L4597*_xlfn.XLOOKUP(K4597,AM:AM,AN:AN)</f>
        <v>470.88</v>
      </c>
      <c r="N4597">
        <f>L4597*_xlfn.XLOOKUP(K4597,AM:AM,AO:AO)</f>
        <v>549.36</v>
      </c>
      <c r="O4597">
        <v>0</v>
      </c>
      <c r="P4597">
        <f>O4597*_xlfn.XLOOKUP(K4597,AM:AM,AN:AN)</f>
        <v>0</v>
      </c>
      <c r="Q4597">
        <f>O4597*_xlfn.XLOOKUP(K4597,AM:AM,AO:AO)</f>
        <v>0</v>
      </c>
      <c r="R4597" t="str">
        <f>_xlfn.XLOOKUP(E4597,AF:AF,AG:AG)</f>
        <v>TURISMO EXMAR</v>
      </c>
      <c r="S4597" t="str">
        <f>_xlfn.XLOOKUP(E4597,AF:AF,AI:AI)</f>
        <v>Mexico</v>
      </c>
      <c r="T4597">
        <f>WEEKNUM(G4597)</f>
        <v>43</v>
      </c>
      <c r="U4597">
        <f>YEAR(G4597)</f>
        <v>2025</v>
      </c>
      <c r="V4597" s="117">
        <f>IFERROR(Q4597/N4597,"0")</f>
        <v>0</v>
      </c>
    </row>
    <row r="4598" spans="1:22">
      <c r="A4598" t="str">
        <f>_xlfn.XLOOKUP(D4598,BN:BN,BO:BO)</f>
        <v>México</v>
      </c>
      <c r="B4598" t="s">
        <v>25</v>
      </c>
      <c r="C4598">
        <v>752</v>
      </c>
      <c r="D4598" t="str">
        <f>_xlfn.XLOOKUP(C4598,BH:BH,BI:BI)</f>
        <v>MinervaH</v>
      </c>
      <c r="E4598">
        <v>27721</v>
      </c>
      <c r="F4598" t="s">
        <v>4827</v>
      </c>
      <c r="G4598" s="63">
        <v>45952</v>
      </c>
      <c r="H4598" s="63">
        <v>45952</v>
      </c>
      <c r="I4598" t="s">
        <v>366</v>
      </c>
      <c r="J4598" t="str">
        <f>_xlfn.XLOOKUP(I4598,AS:AS,AU:AU)</f>
        <v>Vuelos</v>
      </c>
      <c r="K4598" t="s">
        <v>30</v>
      </c>
      <c r="L4598">
        <v>9810</v>
      </c>
      <c r="M4598">
        <f>L4598*_xlfn.XLOOKUP(K4598,AM:AM,AN:AN)</f>
        <v>470.88</v>
      </c>
      <c r="N4598">
        <f>L4598*_xlfn.XLOOKUP(K4598,AM:AM,AO:AO)</f>
        <v>549.36</v>
      </c>
      <c r="O4598">
        <v>0</v>
      </c>
      <c r="P4598">
        <f>O4598*_xlfn.XLOOKUP(K4598,AM:AM,AN:AN)</f>
        <v>0</v>
      </c>
      <c r="Q4598">
        <f>O4598*_xlfn.XLOOKUP(K4598,AM:AM,AO:AO)</f>
        <v>0</v>
      </c>
      <c r="R4598" t="str">
        <f>_xlfn.XLOOKUP(E4598,AF:AF,AG:AG)</f>
        <v>TURISMO EXMAR</v>
      </c>
      <c r="S4598" t="str">
        <f>_xlfn.XLOOKUP(E4598,AF:AF,AI:AI)</f>
        <v>Mexico</v>
      </c>
      <c r="T4598">
        <f>WEEKNUM(G4598)</f>
        <v>43</v>
      </c>
      <c r="U4598">
        <f>YEAR(G4598)</f>
        <v>2025</v>
      </c>
      <c r="V4598" s="117">
        <f>IFERROR(Q4598/N4598,"0")</f>
        <v>0</v>
      </c>
    </row>
    <row r="4599" spans="1:22">
      <c r="A4599" t="str">
        <f>_xlfn.XLOOKUP(D4599,BN:BN,BO:BO)</f>
        <v>México</v>
      </c>
      <c r="B4599" t="s">
        <v>25</v>
      </c>
      <c r="C4599">
        <v>752</v>
      </c>
      <c r="D4599" t="str">
        <f>_xlfn.XLOOKUP(C4599,BH:BH,BI:BI)</f>
        <v>MinervaH</v>
      </c>
      <c r="E4599">
        <v>0</v>
      </c>
      <c r="F4599" t="s">
        <v>3110</v>
      </c>
      <c r="G4599" s="63">
        <v>45952</v>
      </c>
      <c r="H4599" s="63">
        <v>45952</v>
      </c>
      <c r="I4599" t="s">
        <v>396</v>
      </c>
      <c r="J4599" t="str">
        <f>_xlfn.XLOOKUP(I4599,AS:AS,AU:AU)</f>
        <v>Honorarios</v>
      </c>
      <c r="K4599" t="s">
        <v>30</v>
      </c>
      <c r="L4599">
        <v>1302</v>
      </c>
      <c r="M4599">
        <f>L4599*_xlfn.XLOOKUP(K4599,AM:AM,AN:AN)</f>
        <v>62.496000000000002</v>
      </c>
      <c r="N4599">
        <f>L4599*_xlfn.XLOOKUP(K4599,AM:AM,AO:AO)</f>
        <v>72.912000000000006</v>
      </c>
      <c r="O4599">
        <v>1302</v>
      </c>
      <c r="P4599">
        <f>O4599*_xlfn.XLOOKUP(K4599,AM:AM,AN:AN)</f>
        <v>62.496000000000002</v>
      </c>
      <c r="Q4599">
        <f>O4599*_xlfn.XLOOKUP(K4599,AM:AM,AO:AO)</f>
        <v>72.912000000000006</v>
      </c>
      <c r="R4599" t="str">
        <f>_xlfn.XLOOKUP(E4599,AF:AF,AG:AG)</f>
        <v>FEES</v>
      </c>
      <c r="S4599">
        <f>_xlfn.XLOOKUP(E4599,AF:AF,AI:AI)</f>
        <v>0</v>
      </c>
      <c r="T4599">
        <f>WEEKNUM(G4599)</f>
        <v>43</v>
      </c>
      <c r="U4599">
        <f>YEAR(G4599)</f>
        <v>2025</v>
      </c>
      <c r="V4599" s="117">
        <f>IFERROR(Q4599/N4599,"0")</f>
        <v>1</v>
      </c>
    </row>
    <row r="4600" spans="1:22">
      <c r="A4600" t="str">
        <f>_xlfn.XLOOKUP(D4600,BN:BN,BO:BO)</f>
        <v>México</v>
      </c>
      <c r="B4600" t="s">
        <v>25</v>
      </c>
      <c r="C4600">
        <v>752</v>
      </c>
      <c r="D4600" t="str">
        <f>_xlfn.XLOOKUP(C4600,BH:BH,BI:BI)</f>
        <v>MinervaH</v>
      </c>
      <c r="E4600">
        <v>28934</v>
      </c>
      <c r="F4600" t="s">
        <v>4828</v>
      </c>
      <c r="G4600" s="63">
        <v>45973</v>
      </c>
      <c r="H4600" s="63">
        <v>45973</v>
      </c>
      <c r="I4600" t="s">
        <v>366</v>
      </c>
      <c r="J4600" t="str">
        <f>_xlfn.XLOOKUP(I4600,AS:AS,AU:AU)</f>
        <v>Vuelos</v>
      </c>
      <c r="K4600" t="s">
        <v>30</v>
      </c>
      <c r="L4600">
        <v>16238</v>
      </c>
      <c r="M4600">
        <f>L4600*_xlfn.XLOOKUP(K4600,AM:AM,AN:AN)</f>
        <v>779.42399999999998</v>
      </c>
      <c r="N4600">
        <f>L4600*_xlfn.XLOOKUP(K4600,AM:AM,AO:AO)</f>
        <v>909.32799999999997</v>
      </c>
      <c r="O4600">
        <v>2656.98</v>
      </c>
      <c r="P4600">
        <f>O4600*_xlfn.XLOOKUP(K4600,AM:AM,AN:AN)</f>
        <v>127.53504000000001</v>
      </c>
      <c r="Q4600">
        <f>O4600*_xlfn.XLOOKUP(K4600,AM:AM,AO:AO)</f>
        <v>148.79088000000002</v>
      </c>
      <c r="R4600" t="str">
        <f>_xlfn.XLOOKUP(E4600,AF:AF,AG:AG)</f>
        <v>F1S USA</v>
      </c>
      <c r="S4600" t="str">
        <f>_xlfn.XLOOKUP(E4600,AF:AF,AI:AI)</f>
        <v>United States</v>
      </c>
      <c r="T4600">
        <f>WEEKNUM(G4600)</f>
        <v>46</v>
      </c>
      <c r="U4600">
        <f>YEAR(G4600)</f>
        <v>2025</v>
      </c>
      <c r="V4600" s="117">
        <f>IFERROR(Q4600/N4600,"0")</f>
        <v>0.16362729400172438</v>
      </c>
    </row>
    <row r="4601" spans="1:22">
      <c r="A4601" t="str">
        <f>_xlfn.XLOOKUP(D4601,BN:BN,BO:BO)</f>
        <v>México</v>
      </c>
      <c r="B4601" t="s">
        <v>25</v>
      </c>
      <c r="C4601">
        <v>752</v>
      </c>
      <c r="D4601" t="str">
        <f>_xlfn.XLOOKUP(C4601,BH:BH,BI:BI)</f>
        <v>MinervaH</v>
      </c>
      <c r="E4601">
        <v>28934</v>
      </c>
      <c r="F4601" t="s">
        <v>4829</v>
      </c>
      <c r="G4601" s="63">
        <v>45973</v>
      </c>
      <c r="H4601" s="63">
        <v>45973</v>
      </c>
      <c r="I4601" t="s">
        <v>366</v>
      </c>
      <c r="J4601" t="str">
        <f>_xlfn.XLOOKUP(I4601,AS:AS,AU:AU)</f>
        <v>Vuelos</v>
      </c>
      <c r="K4601" t="s">
        <v>30</v>
      </c>
      <c r="L4601">
        <v>21952</v>
      </c>
      <c r="M4601">
        <f>L4601*_xlfn.XLOOKUP(K4601,AM:AM,AN:AN)</f>
        <v>1053.6959999999999</v>
      </c>
      <c r="N4601">
        <f>L4601*_xlfn.XLOOKUP(K4601,AM:AM,AO:AO)</f>
        <v>1229.3120000000001</v>
      </c>
      <c r="O4601">
        <v>3685.5</v>
      </c>
      <c r="P4601">
        <f>O4601*_xlfn.XLOOKUP(K4601,AM:AM,AN:AN)</f>
        <v>176.904</v>
      </c>
      <c r="Q4601">
        <f>O4601*_xlfn.XLOOKUP(K4601,AM:AM,AO:AO)</f>
        <v>206.38800000000001</v>
      </c>
      <c r="R4601" t="str">
        <f>_xlfn.XLOOKUP(E4601,AF:AF,AG:AG)</f>
        <v>F1S USA</v>
      </c>
      <c r="S4601" t="str">
        <f>_xlfn.XLOOKUP(E4601,AF:AF,AI:AI)</f>
        <v>United States</v>
      </c>
      <c r="T4601">
        <f>WEEKNUM(G4601)</f>
        <v>46</v>
      </c>
      <c r="U4601">
        <f>YEAR(G4601)</f>
        <v>2025</v>
      </c>
      <c r="V4601" s="117">
        <f>IFERROR(Q4601/N4601,"0")</f>
        <v>0.16788903061224489</v>
      </c>
    </row>
    <row r="4602" spans="1:22">
      <c r="A4602" t="str">
        <f>_xlfn.XLOOKUP(D4602,BN:BN,BO:BO)</f>
        <v>México</v>
      </c>
      <c r="B4602" t="s">
        <v>25</v>
      </c>
      <c r="C4602">
        <v>752</v>
      </c>
      <c r="D4602" t="str">
        <f>_xlfn.XLOOKUP(C4602,BH:BH,BI:BI)</f>
        <v>MinervaH</v>
      </c>
      <c r="E4602">
        <v>0</v>
      </c>
      <c r="F4602" t="s">
        <v>2567</v>
      </c>
      <c r="G4602" s="63">
        <v>45973</v>
      </c>
      <c r="H4602" s="63">
        <v>45973</v>
      </c>
      <c r="I4602" t="s">
        <v>396</v>
      </c>
      <c r="J4602" t="str">
        <f>_xlfn.XLOOKUP(I4602,AS:AS,AU:AU)</f>
        <v>Honorarios</v>
      </c>
      <c r="K4602" t="s">
        <v>30</v>
      </c>
      <c r="L4602">
        <v>1322.3</v>
      </c>
      <c r="M4602">
        <f>L4602*_xlfn.XLOOKUP(K4602,AM:AM,AN:AN)</f>
        <v>63.470399999999998</v>
      </c>
      <c r="N4602">
        <f>L4602*_xlfn.XLOOKUP(K4602,AM:AM,AO:AO)</f>
        <v>74.0488</v>
      </c>
      <c r="O4602">
        <v>1322.3</v>
      </c>
      <c r="P4602">
        <f>O4602*_xlfn.XLOOKUP(K4602,AM:AM,AN:AN)</f>
        <v>63.470399999999998</v>
      </c>
      <c r="Q4602">
        <f>O4602*_xlfn.XLOOKUP(K4602,AM:AM,AO:AO)</f>
        <v>74.0488</v>
      </c>
      <c r="R4602" t="str">
        <f>_xlfn.XLOOKUP(E4602,AF:AF,AG:AG)</f>
        <v>FEES</v>
      </c>
      <c r="S4602">
        <f>_xlfn.XLOOKUP(E4602,AF:AF,AI:AI)</f>
        <v>0</v>
      </c>
      <c r="T4602">
        <f>WEEKNUM(G4602)</f>
        <v>46</v>
      </c>
      <c r="U4602">
        <f>YEAR(G4602)</f>
        <v>2025</v>
      </c>
      <c r="V4602" s="117">
        <f>IFERROR(Q4602/N4602,"0")</f>
        <v>1</v>
      </c>
    </row>
    <row r="4603" spans="1:22">
      <c r="A4603" t="str">
        <f>_xlfn.XLOOKUP(D4603,BN:BN,BO:BO)</f>
        <v>México</v>
      </c>
      <c r="B4603" t="s">
        <v>25</v>
      </c>
      <c r="C4603">
        <v>753</v>
      </c>
      <c r="D4603" t="str">
        <f>_xlfn.XLOOKUP(C4603,BH:BH,BI:BI)</f>
        <v>DianaM</v>
      </c>
      <c r="E4603">
        <v>27301</v>
      </c>
      <c r="F4603" t="s">
        <v>4830</v>
      </c>
      <c r="G4603" s="63">
        <v>45956</v>
      </c>
      <c r="H4603" s="63">
        <v>45956</v>
      </c>
      <c r="I4603" t="s">
        <v>366</v>
      </c>
      <c r="J4603" t="str">
        <f>_xlfn.XLOOKUP(I4603,AS:AS,AU:AU)</f>
        <v>Vuelos</v>
      </c>
      <c r="K4603" t="s">
        <v>33</v>
      </c>
      <c r="L4603">
        <v>484.53</v>
      </c>
      <c r="M4603">
        <f>L4603*_xlfn.XLOOKUP(K4603,AM:AM,AN:AN)</f>
        <v>416.69579999999996</v>
      </c>
      <c r="N4603">
        <f>L4603*_xlfn.XLOOKUP(K4603,AM:AM,AO:AO)</f>
        <v>484.53</v>
      </c>
      <c r="O4603">
        <v>0</v>
      </c>
      <c r="P4603">
        <f>O4603*_xlfn.XLOOKUP(K4603,AM:AM,AN:AN)</f>
        <v>0</v>
      </c>
      <c r="Q4603">
        <f>O4603*_xlfn.XLOOKUP(K4603,AM:AM,AO:AO)</f>
        <v>0</v>
      </c>
      <c r="R4603" t="str">
        <f>_xlfn.XLOOKUP(E4603,AF:AF,AG:AG)</f>
        <v>TURISMO EX MAR, S.A. DE C.V.</v>
      </c>
      <c r="S4603" t="str">
        <f>_xlfn.XLOOKUP(E4603,AF:AF,AI:AI)</f>
        <v>Mexico</v>
      </c>
      <c r="T4603">
        <f>WEEKNUM(G4603)</f>
        <v>44</v>
      </c>
      <c r="U4603">
        <f>YEAR(G4603)</f>
        <v>2025</v>
      </c>
      <c r="V4603" s="117">
        <f>IFERROR(Q4603/N4603,"0")</f>
        <v>0</v>
      </c>
    </row>
    <row r="4604" spans="1:22">
      <c r="A4604" t="str">
        <f>_xlfn.XLOOKUP(D4604,BN:BN,BO:BO)</f>
        <v>México</v>
      </c>
      <c r="B4604" t="s">
        <v>25</v>
      </c>
      <c r="C4604">
        <v>753</v>
      </c>
      <c r="D4604" t="str">
        <f>_xlfn.XLOOKUP(C4604,BH:BH,BI:BI)</f>
        <v>DianaM</v>
      </c>
      <c r="E4604">
        <v>27301</v>
      </c>
      <c r="F4604" t="s">
        <v>4831</v>
      </c>
      <c r="G4604" s="63">
        <v>45956</v>
      </c>
      <c r="H4604" s="63">
        <v>45956</v>
      </c>
      <c r="I4604" t="s">
        <v>366</v>
      </c>
      <c r="J4604" t="str">
        <f>_xlfn.XLOOKUP(I4604,AS:AS,AU:AU)</f>
        <v>Vuelos</v>
      </c>
      <c r="K4604" t="s">
        <v>33</v>
      </c>
      <c r="L4604">
        <v>484.52</v>
      </c>
      <c r="M4604">
        <f>L4604*_xlfn.XLOOKUP(K4604,AM:AM,AN:AN)</f>
        <v>416.68719999999996</v>
      </c>
      <c r="N4604">
        <f>L4604*_xlfn.XLOOKUP(K4604,AM:AM,AO:AO)</f>
        <v>484.52</v>
      </c>
      <c r="O4604">
        <v>0</v>
      </c>
      <c r="P4604">
        <f>O4604*_xlfn.XLOOKUP(K4604,AM:AM,AN:AN)</f>
        <v>0</v>
      </c>
      <c r="Q4604">
        <f>O4604*_xlfn.XLOOKUP(K4604,AM:AM,AO:AO)</f>
        <v>0</v>
      </c>
      <c r="R4604" t="str">
        <f>_xlfn.XLOOKUP(E4604,AF:AF,AG:AG)</f>
        <v>TURISMO EX MAR, S.A. DE C.V.</v>
      </c>
      <c r="S4604" t="str">
        <f>_xlfn.XLOOKUP(E4604,AF:AF,AI:AI)</f>
        <v>Mexico</v>
      </c>
      <c r="T4604">
        <f>WEEKNUM(G4604)</f>
        <v>44</v>
      </c>
      <c r="U4604">
        <f>YEAR(G4604)</f>
        <v>2025</v>
      </c>
      <c r="V4604" s="117">
        <f>IFERROR(Q4604/N4604,"0")</f>
        <v>0</v>
      </c>
    </row>
    <row r="4605" spans="1:22">
      <c r="A4605" t="str">
        <f>_xlfn.XLOOKUP(D4605,BN:BN,BO:BO)</f>
        <v>México</v>
      </c>
      <c r="B4605" t="s">
        <v>25</v>
      </c>
      <c r="C4605">
        <v>753</v>
      </c>
      <c r="D4605" t="str">
        <f>_xlfn.XLOOKUP(C4605,BH:BH,BI:BI)</f>
        <v>DianaM</v>
      </c>
      <c r="E4605">
        <v>28934</v>
      </c>
      <c r="F4605" t="s">
        <v>4832</v>
      </c>
      <c r="G4605" s="63">
        <v>45960</v>
      </c>
      <c r="H4605" s="63">
        <v>45960</v>
      </c>
      <c r="I4605" t="s">
        <v>366</v>
      </c>
      <c r="J4605" t="str">
        <f>_xlfn.XLOOKUP(I4605,AS:AS,AU:AU)</f>
        <v>Vuelos</v>
      </c>
      <c r="K4605" t="s">
        <v>33</v>
      </c>
      <c r="L4605">
        <v>654.48</v>
      </c>
      <c r="M4605">
        <f>L4605*_xlfn.XLOOKUP(K4605,AM:AM,AN:AN)</f>
        <v>562.8528</v>
      </c>
      <c r="N4605">
        <f>L4605*_xlfn.XLOOKUP(K4605,AM:AM,AO:AO)</f>
        <v>654.48</v>
      </c>
      <c r="O4605">
        <v>46</v>
      </c>
      <c r="P4605">
        <f>O4605*_xlfn.XLOOKUP(K4605,AM:AM,AN:AN)</f>
        <v>39.56</v>
      </c>
      <c r="Q4605">
        <f>O4605*_xlfn.XLOOKUP(K4605,AM:AM,AO:AO)</f>
        <v>46</v>
      </c>
      <c r="R4605" t="str">
        <f>_xlfn.XLOOKUP(E4605,AF:AF,AG:AG)</f>
        <v>F1S USA</v>
      </c>
      <c r="S4605" t="str">
        <f>_xlfn.XLOOKUP(E4605,AF:AF,AI:AI)</f>
        <v>United States</v>
      </c>
      <c r="T4605">
        <f>WEEKNUM(G4605)</f>
        <v>44</v>
      </c>
      <c r="U4605">
        <f>YEAR(G4605)</f>
        <v>2025</v>
      </c>
      <c r="V4605" s="117">
        <f>IFERROR(Q4605/N4605,"0")</f>
        <v>7.0284806258403609E-2</v>
      </c>
    </row>
    <row r="4606" spans="1:22">
      <c r="A4606" t="str">
        <f>_xlfn.XLOOKUP(D4606,BN:BN,BO:BO)</f>
        <v>México</v>
      </c>
      <c r="B4606" t="s">
        <v>25</v>
      </c>
      <c r="C4606">
        <v>753</v>
      </c>
      <c r="D4606" t="str">
        <f>_xlfn.XLOOKUP(C4606,BH:BH,BI:BI)</f>
        <v>DianaM</v>
      </c>
      <c r="E4606">
        <v>28934</v>
      </c>
      <c r="F4606" t="s">
        <v>4833</v>
      </c>
      <c r="G4606" s="63">
        <v>45960</v>
      </c>
      <c r="H4606" s="63">
        <v>45960</v>
      </c>
      <c r="I4606" t="s">
        <v>366</v>
      </c>
      <c r="J4606" t="str">
        <f>_xlfn.XLOOKUP(I4606,AS:AS,AU:AU)</f>
        <v>Vuelos</v>
      </c>
      <c r="K4606" t="s">
        <v>33</v>
      </c>
      <c r="L4606">
        <v>654.48</v>
      </c>
      <c r="M4606">
        <f>L4606*_xlfn.XLOOKUP(K4606,AM:AM,AN:AN)</f>
        <v>562.8528</v>
      </c>
      <c r="N4606">
        <f>L4606*_xlfn.XLOOKUP(K4606,AM:AM,AO:AO)</f>
        <v>654.48</v>
      </c>
      <c r="O4606">
        <v>46</v>
      </c>
      <c r="P4606">
        <f>O4606*_xlfn.XLOOKUP(K4606,AM:AM,AN:AN)</f>
        <v>39.56</v>
      </c>
      <c r="Q4606">
        <f>O4606*_xlfn.XLOOKUP(K4606,AM:AM,AO:AO)</f>
        <v>46</v>
      </c>
      <c r="R4606" t="str">
        <f>_xlfn.XLOOKUP(E4606,AF:AF,AG:AG)</f>
        <v>F1S USA</v>
      </c>
      <c r="S4606" t="str">
        <f>_xlfn.XLOOKUP(E4606,AF:AF,AI:AI)</f>
        <v>United States</v>
      </c>
      <c r="T4606">
        <f>WEEKNUM(G4606)</f>
        <v>44</v>
      </c>
      <c r="U4606">
        <f>YEAR(G4606)</f>
        <v>2025</v>
      </c>
      <c r="V4606" s="117">
        <f>IFERROR(Q4606/N4606,"0")</f>
        <v>7.0284806258403609E-2</v>
      </c>
    </row>
    <row r="4607" spans="1:22">
      <c r="A4607" t="str">
        <f>_xlfn.XLOOKUP(D4607,BN:BN,BO:BO)</f>
        <v>México</v>
      </c>
      <c r="B4607" t="s">
        <v>25</v>
      </c>
      <c r="C4607">
        <v>753</v>
      </c>
      <c r="D4607" t="str">
        <f>_xlfn.XLOOKUP(C4607,BH:BH,BI:BI)</f>
        <v>DianaM</v>
      </c>
      <c r="E4607">
        <v>24495</v>
      </c>
      <c r="F4607" t="s">
        <v>4834</v>
      </c>
      <c r="G4607" s="63">
        <v>45956</v>
      </c>
      <c r="H4607" s="63">
        <v>45960</v>
      </c>
      <c r="I4607" t="s">
        <v>484</v>
      </c>
      <c r="J4607" t="str">
        <f>_xlfn.XLOOKUP(I4607,AS:AS,AU:AU)</f>
        <v>Vuelos</v>
      </c>
      <c r="K4607" t="s">
        <v>33</v>
      </c>
      <c r="L4607">
        <v>1210</v>
      </c>
      <c r="M4607">
        <f>L4607*_xlfn.XLOOKUP(K4607,AM:AM,AN:AN)</f>
        <v>1040.5999999999999</v>
      </c>
      <c r="N4607">
        <f>L4607*_xlfn.XLOOKUP(K4607,AM:AM,AO:AO)</f>
        <v>1210</v>
      </c>
      <c r="O4607">
        <v>0</v>
      </c>
      <c r="P4607">
        <f>O4607*_xlfn.XLOOKUP(K4607,AM:AM,AN:AN)</f>
        <v>0</v>
      </c>
      <c r="Q4607">
        <f>O4607*_xlfn.XLOOKUP(K4607,AM:AM,AO:AO)</f>
        <v>0</v>
      </c>
      <c r="R4607" t="str">
        <f>_xlfn.XLOOKUP(E4607,AF:AF,AG:AG)</f>
        <v>United Airlines</v>
      </c>
      <c r="S4607" t="str">
        <f>_xlfn.XLOOKUP(E4607,AF:AF,AI:AI)</f>
        <v>United States</v>
      </c>
      <c r="T4607">
        <f>WEEKNUM(G4607)</f>
        <v>44</v>
      </c>
      <c r="U4607">
        <f>YEAR(G4607)</f>
        <v>2025</v>
      </c>
      <c r="V4607" s="117">
        <f>IFERROR(Q4607/N4607,"0")</f>
        <v>0</v>
      </c>
    </row>
    <row r="4608" spans="1:22">
      <c r="A4608" t="str">
        <f>_xlfn.XLOOKUP(D4608,BN:BN,BO:BO)</f>
        <v>México</v>
      </c>
      <c r="B4608" t="s">
        <v>25</v>
      </c>
      <c r="C4608">
        <v>753</v>
      </c>
      <c r="D4608" t="str">
        <f>_xlfn.XLOOKUP(C4608,BH:BH,BI:BI)</f>
        <v>DianaM</v>
      </c>
      <c r="E4608">
        <v>24267</v>
      </c>
      <c r="F4608" t="s">
        <v>4022</v>
      </c>
      <c r="G4608" s="63">
        <v>45956</v>
      </c>
      <c r="H4608" s="63">
        <v>45960</v>
      </c>
      <c r="I4608" t="s">
        <v>376</v>
      </c>
      <c r="J4608" t="str">
        <f>_xlfn.XLOOKUP(I4608,AS:AS,AU:AU)</f>
        <v>Hotel</v>
      </c>
      <c r="K4608" t="s">
        <v>33</v>
      </c>
      <c r="L4608">
        <v>6053.6</v>
      </c>
      <c r="M4608">
        <f>L4608*_xlfn.XLOOKUP(K4608,AM:AM,AN:AN)</f>
        <v>5206.0960000000005</v>
      </c>
      <c r="N4608">
        <f>L4608*_xlfn.XLOOKUP(K4608,AM:AM,AO:AO)</f>
        <v>6053.6</v>
      </c>
      <c r="O4608">
        <v>605.36</v>
      </c>
      <c r="P4608">
        <f>O4608*_xlfn.XLOOKUP(K4608,AM:AM,AN:AN)</f>
        <v>520.6096</v>
      </c>
      <c r="Q4608">
        <f>O4608*_xlfn.XLOOKUP(K4608,AM:AM,AO:AO)</f>
        <v>605.36</v>
      </c>
      <c r="R4608" t="str">
        <f>_xlfn.XLOOKUP(E4608,AF:AF,AG:AG)</f>
        <v>THE MARK HOTEL</v>
      </c>
      <c r="S4608" t="str">
        <f>_xlfn.XLOOKUP(E4608,AF:AF,AI:AI)</f>
        <v>United States</v>
      </c>
      <c r="T4608">
        <f>WEEKNUM(G4608)</f>
        <v>44</v>
      </c>
      <c r="U4608">
        <f>YEAR(G4608)</f>
        <v>2025</v>
      </c>
      <c r="V4608" s="117">
        <f>IFERROR(Q4608/N4608,"0")</f>
        <v>9.9999999999999992E-2</v>
      </c>
    </row>
    <row r="4609" spans="1:22">
      <c r="A4609" t="str">
        <f>_xlfn.XLOOKUP(D4609,BN:BN,BO:BO)</f>
        <v>México</v>
      </c>
      <c r="B4609" t="s">
        <v>25</v>
      </c>
      <c r="C4609">
        <v>753</v>
      </c>
      <c r="D4609" t="str">
        <f>_xlfn.XLOOKUP(C4609,BH:BH,BI:BI)</f>
        <v>DianaM</v>
      </c>
      <c r="E4609">
        <v>0</v>
      </c>
      <c r="F4609" t="s">
        <v>1158</v>
      </c>
      <c r="G4609" s="63">
        <v>45956</v>
      </c>
      <c r="H4609" s="63">
        <v>45960</v>
      </c>
      <c r="I4609" t="s">
        <v>396</v>
      </c>
      <c r="J4609" t="str">
        <f>_xlfn.XLOOKUP(I4609,AS:AS,AU:AU)</f>
        <v>Honorarios</v>
      </c>
      <c r="K4609" t="s">
        <v>33</v>
      </c>
      <c r="L4609">
        <v>160.93</v>
      </c>
      <c r="M4609">
        <f>L4609*_xlfn.XLOOKUP(K4609,AM:AM,AN:AN)</f>
        <v>138.3998</v>
      </c>
      <c r="N4609">
        <f>L4609*_xlfn.XLOOKUP(K4609,AM:AM,AO:AO)</f>
        <v>160.93</v>
      </c>
      <c r="O4609">
        <v>160.93</v>
      </c>
      <c r="P4609">
        <f>O4609*_xlfn.XLOOKUP(K4609,AM:AM,AN:AN)</f>
        <v>138.3998</v>
      </c>
      <c r="Q4609">
        <f>O4609*_xlfn.XLOOKUP(K4609,AM:AM,AO:AO)</f>
        <v>160.93</v>
      </c>
      <c r="R4609" t="str">
        <f>_xlfn.XLOOKUP(E4609,AF:AF,AG:AG)</f>
        <v>FEES</v>
      </c>
      <c r="S4609">
        <f>_xlfn.XLOOKUP(E4609,AF:AF,AI:AI)</f>
        <v>0</v>
      </c>
      <c r="T4609">
        <f>WEEKNUM(G4609)</f>
        <v>44</v>
      </c>
      <c r="U4609">
        <f>YEAR(G4609)</f>
        <v>2025</v>
      </c>
      <c r="V4609" s="117">
        <f>IFERROR(Q4609/N4609,"0")</f>
        <v>1</v>
      </c>
    </row>
    <row r="4610" spans="1:22">
      <c r="A4610" t="str">
        <f>_xlfn.XLOOKUP(D4610,BN:BN,BO:BO)</f>
        <v>México</v>
      </c>
      <c r="B4610" t="s">
        <v>25</v>
      </c>
      <c r="C4610">
        <v>754</v>
      </c>
      <c r="D4610" t="str">
        <f>_xlfn.XLOOKUP(C4610,BH:BH,BI:BI)</f>
        <v>VeronicaN</v>
      </c>
      <c r="E4610">
        <v>0</v>
      </c>
      <c r="F4610" t="s">
        <v>2273</v>
      </c>
      <c r="G4610" s="63">
        <v>46005</v>
      </c>
      <c r="H4610" s="63">
        <v>46025</v>
      </c>
      <c r="I4610" t="s">
        <v>396</v>
      </c>
      <c r="J4610" t="str">
        <f>_xlfn.XLOOKUP(I4610,AS:AS,AU:AU)</f>
        <v>Honorarios</v>
      </c>
      <c r="K4610" t="s">
        <v>33</v>
      </c>
      <c r="L4610">
        <v>194.16</v>
      </c>
      <c r="M4610">
        <f>L4610*_xlfn.XLOOKUP(K4610,AM:AM,AN:AN)</f>
        <v>166.9776</v>
      </c>
      <c r="N4610">
        <f>L4610*_xlfn.XLOOKUP(K4610,AM:AM,AO:AO)</f>
        <v>194.16</v>
      </c>
      <c r="O4610">
        <v>194.16</v>
      </c>
      <c r="P4610">
        <f>O4610*_xlfn.XLOOKUP(K4610,AM:AM,AN:AN)</f>
        <v>166.9776</v>
      </c>
      <c r="Q4610">
        <f>O4610*_xlfn.XLOOKUP(K4610,AM:AM,AO:AO)</f>
        <v>194.16</v>
      </c>
      <c r="R4610" t="str">
        <f>_xlfn.XLOOKUP(E4610,AF:AF,AG:AG)</f>
        <v>FEES</v>
      </c>
      <c r="S4610">
        <f>_xlfn.XLOOKUP(E4610,AF:AF,AI:AI)</f>
        <v>0</v>
      </c>
      <c r="T4610">
        <f>WEEKNUM(G4610)</f>
        <v>51</v>
      </c>
      <c r="U4610">
        <f>YEAR(G4610)</f>
        <v>2025</v>
      </c>
      <c r="V4610" s="117">
        <f>IFERROR(Q4610/N4610,"0")</f>
        <v>1</v>
      </c>
    </row>
    <row r="4611" spans="1:22">
      <c r="A4611" t="str">
        <f>_xlfn.XLOOKUP(D4611,BN:BN,BO:BO)</f>
        <v>México</v>
      </c>
      <c r="B4611" t="s">
        <v>25</v>
      </c>
      <c r="C4611">
        <v>754</v>
      </c>
      <c r="D4611" t="str">
        <f>_xlfn.XLOOKUP(C4611,BH:BH,BI:BI)</f>
        <v>VeronicaN</v>
      </c>
      <c r="E4611">
        <v>28934</v>
      </c>
      <c r="F4611" t="s">
        <v>4835</v>
      </c>
      <c r="G4611" s="63">
        <v>46010</v>
      </c>
      <c r="H4611" s="63">
        <v>46024</v>
      </c>
      <c r="I4611" t="s">
        <v>366</v>
      </c>
      <c r="J4611" t="str">
        <f>_xlfn.XLOOKUP(I4611,AS:AS,AU:AU)</f>
        <v>Vuelos</v>
      </c>
      <c r="K4611" t="s">
        <v>33</v>
      </c>
      <c r="L4611">
        <v>12526.44</v>
      </c>
      <c r="M4611">
        <f>L4611*_xlfn.XLOOKUP(K4611,AM:AM,AN:AN)</f>
        <v>10772.7384</v>
      </c>
      <c r="N4611">
        <f>L4611*_xlfn.XLOOKUP(K4611,AM:AM,AO:AO)</f>
        <v>12526.44</v>
      </c>
      <c r="O4611">
        <v>547.5</v>
      </c>
      <c r="P4611">
        <f>O4611*_xlfn.XLOOKUP(K4611,AM:AM,AN:AN)</f>
        <v>470.84999999999997</v>
      </c>
      <c r="Q4611">
        <f>O4611*_xlfn.XLOOKUP(K4611,AM:AM,AO:AO)</f>
        <v>547.5</v>
      </c>
      <c r="R4611" t="str">
        <f>_xlfn.XLOOKUP(E4611,AF:AF,AG:AG)</f>
        <v>F1S USA</v>
      </c>
      <c r="S4611" t="str">
        <f>_xlfn.XLOOKUP(E4611,AF:AF,AI:AI)</f>
        <v>United States</v>
      </c>
      <c r="T4611">
        <f>WEEKNUM(G4611)</f>
        <v>51</v>
      </c>
      <c r="U4611">
        <f>YEAR(G4611)</f>
        <v>2025</v>
      </c>
      <c r="V4611" s="117">
        <f>IFERROR(Q4611/N4611,"0")</f>
        <v>4.3707549790682747E-2</v>
      </c>
    </row>
    <row r="4612" spans="1:22">
      <c r="A4612" t="str">
        <f>_xlfn.XLOOKUP(D4612,BN:BN,BO:BO)</f>
        <v>México</v>
      </c>
      <c r="B4612" t="s">
        <v>25</v>
      </c>
      <c r="C4612">
        <v>754</v>
      </c>
      <c r="D4612" t="str">
        <f>_xlfn.XLOOKUP(C4612,BH:BH,BI:BI)</f>
        <v>VeronicaN</v>
      </c>
      <c r="E4612">
        <v>28934</v>
      </c>
      <c r="F4612" t="s">
        <v>4836</v>
      </c>
      <c r="G4612" s="63">
        <v>46010</v>
      </c>
      <c r="H4612" s="63">
        <v>46024</v>
      </c>
      <c r="I4612" t="s">
        <v>366</v>
      </c>
      <c r="J4612" t="str">
        <f>_xlfn.XLOOKUP(I4612,AS:AS,AU:AU)</f>
        <v>Vuelos</v>
      </c>
      <c r="K4612" t="s">
        <v>33</v>
      </c>
      <c r="L4612">
        <v>12526.44</v>
      </c>
      <c r="M4612">
        <f>L4612*_xlfn.XLOOKUP(K4612,AM:AM,AN:AN)</f>
        <v>10772.7384</v>
      </c>
      <c r="N4612">
        <f>L4612*_xlfn.XLOOKUP(K4612,AM:AM,AO:AO)</f>
        <v>12526.44</v>
      </c>
      <c r="O4612">
        <v>547.5</v>
      </c>
      <c r="P4612">
        <f>O4612*_xlfn.XLOOKUP(K4612,AM:AM,AN:AN)</f>
        <v>470.84999999999997</v>
      </c>
      <c r="Q4612">
        <f>O4612*_xlfn.XLOOKUP(K4612,AM:AM,AO:AO)</f>
        <v>547.5</v>
      </c>
      <c r="R4612" t="str">
        <f>_xlfn.XLOOKUP(E4612,AF:AF,AG:AG)</f>
        <v>F1S USA</v>
      </c>
      <c r="S4612" t="str">
        <f>_xlfn.XLOOKUP(E4612,AF:AF,AI:AI)</f>
        <v>United States</v>
      </c>
      <c r="T4612">
        <f>WEEKNUM(G4612)</f>
        <v>51</v>
      </c>
      <c r="U4612">
        <f>YEAR(G4612)</f>
        <v>2025</v>
      </c>
      <c r="V4612" s="117">
        <f>IFERROR(Q4612/N4612,"0")</f>
        <v>4.3707549790682747E-2</v>
      </c>
    </row>
    <row r="4613" spans="1:22">
      <c r="A4613" t="str">
        <f>_xlfn.XLOOKUP(D4613,BN:BN,BO:BO)</f>
        <v>México</v>
      </c>
      <c r="B4613" t="s">
        <v>25</v>
      </c>
      <c r="C4613">
        <v>754</v>
      </c>
      <c r="D4613" t="str">
        <f>_xlfn.XLOOKUP(C4613,BH:BH,BI:BI)</f>
        <v>VeronicaN</v>
      </c>
      <c r="E4613">
        <v>28934</v>
      </c>
      <c r="F4613" t="s">
        <v>4837</v>
      </c>
      <c r="G4613" s="63">
        <v>46010</v>
      </c>
      <c r="H4613" s="63">
        <v>46024</v>
      </c>
      <c r="I4613" t="s">
        <v>366</v>
      </c>
      <c r="J4613" t="str">
        <f>_xlfn.XLOOKUP(I4613,AS:AS,AU:AU)</f>
        <v>Vuelos</v>
      </c>
      <c r="K4613" t="s">
        <v>33</v>
      </c>
      <c r="L4613">
        <v>12526.44</v>
      </c>
      <c r="M4613">
        <f>L4613*_xlfn.XLOOKUP(K4613,AM:AM,AN:AN)</f>
        <v>10772.7384</v>
      </c>
      <c r="N4613">
        <f>L4613*_xlfn.XLOOKUP(K4613,AM:AM,AO:AO)</f>
        <v>12526.44</v>
      </c>
      <c r="O4613">
        <v>547.5</v>
      </c>
      <c r="P4613">
        <f>O4613*_xlfn.XLOOKUP(K4613,AM:AM,AN:AN)</f>
        <v>470.84999999999997</v>
      </c>
      <c r="Q4613">
        <f>O4613*_xlfn.XLOOKUP(K4613,AM:AM,AO:AO)</f>
        <v>547.5</v>
      </c>
      <c r="R4613" t="str">
        <f>_xlfn.XLOOKUP(E4613,AF:AF,AG:AG)</f>
        <v>F1S USA</v>
      </c>
      <c r="S4613" t="str">
        <f>_xlfn.XLOOKUP(E4613,AF:AF,AI:AI)</f>
        <v>United States</v>
      </c>
      <c r="T4613">
        <f>WEEKNUM(G4613)</f>
        <v>51</v>
      </c>
      <c r="U4613">
        <f>YEAR(G4613)</f>
        <v>2025</v>
      </c>
      <c r="V4613" s="117">
        <f>IFERROR(Q4613/N4613,"0")</f>
        <v>4.3707549790682747E-2</v>
      </c>
    </row>
    <row r="4614" spans="1:22">
      <c r="A4614" t="str">
        <f>_xlfn.XLOOKUP(D4614,BN:BN,BO:BO)</f>
        <v>México</v>
      </c>
      <c r="B4614" t="s">
        <v>25</v>
      </c>
      <c r="C4614">
        <v>754</v>
      </c>
      <c r="D4614" t="str">
        <f>_xlfn.XLOOKUP(C4614,BH:BH,BI:BI)</f>
        <v>VeronicaN</v>
      </c>
      <c r="E4614">
        <v>28934</v>
      </c>
      <c r="F4614" t="s">
        <v>4838</v>
      </c>
      <c r="G4614" s="63">
        <v>46010</v>
      </c>
      <c r="H4614" s="63">
        <v>46024</v>
      </c>
      <c r="I4614" t="s">
        <v>366</v>
      </c>
      <c r="J4614" t="str">
        <f>_xlfn.XLOOKUP(I4614,AS:AS,AU:AU)</f>
        <v>Vuelos</v>
      </c>
      <c r="K4614" t="s">
        <v>33</v>
      </c>
      <c r="L4614">
        <v>12526.44</v>
      </c>
      <c r="M4614">
        <f>L4614*_xlfn.XLOOKUP(K4614,AM:AM,AN:AN)</f>
        <v>10772.7384</v>
      </c>
      <c r="N4614">
        <f>L4614*_xlfn.XLOOKUP(K4614,AM:AM,AO:AO)</f>
        <v>12526.44</v>
      </c>
      <c r="O4614">
        <v>547.5</v>
      </c>
      <c r="P4614">
        <f>O4614*_xlfn.XLOOKUP(K4614,AM:AM,AN:AN)</f>
        <v>470.84999999999997</v>
      </c>
      <c r="Q4614">
        <f>O4614*_xlfn.XLOOKUP(K4614,AM:AM,AO:AO)</f>
        <v>547.5</v>
      </c>
      <c r="R4614" t="str">
        <f>_xlfn.XLOOKUP(E4614,AF:AF,AG:AG)</f>
        <v>F1S USA</v>
      </c>
      <c r="S4614" t="str">
        <f>_xlfn.XLOOKUP(E4614,AF:AF,AI:AI)</f>
        <v>United States</v>
      </c>
      <c r="T4614">
        <f>WEEKNUM(G4614)</f>
        <v>51</v>
      </c>
      <c r="U4614">
        <f>YEAR(G4614)</f>
        <v>2025</v>
      </c>
      <c r="V4614" s="117">
        <f>IFERROR(Q4614/N4614,"0")</f>
        <v>4.3707549790682747E-2</v>
      </c>
    </row>
    <row r="4615" spans="1:22">
      <c r="A4615" t="str">
        <f>_xlfn.XLOOKUP(D4615,BN:BN,BO:BO)</f>
        <v>México</v>
      </c>
      <c r="B4615" t="s">
        <v>25</v>
      </c>
      <c r="C4615">
        <v>754</v>
      </c>
      <c r="D4615" t="str">
        <f>_xlfn.XLOOKUP(C4615,BH:BH,BI:BI)</f>
        <v>VeronicaN</v>
      </c>
      <c r="E4615">
        <v>28934</v>
      </c>
      <c r="F4615" t="s">
        <v>4839</v>
      </c>
      <c r="G4615" s="63">
        <v>46005</v>
      </c>
      <c r="H4615" s="63">
        <v>46024</v>
      </c>
      <c r="I4615" t="s">
        <v>366</v>
      </c>
      <c r="J4615" t="str">
        <f>_xlfn.XLOOKUP(I4615,AS:AS,AU:AU)</f>
        <v>Vuelos</v>
      </c>
      <c r="K4615" t="s">
        <v>33</v>
      </c>
      <c r="L4615">
        <v>14086.04</v>
      </c>
      <c r="M4615">
        <f>L4615*_xlfn.XLOOKUP(K4615,AM:AM,AN:AN)</f>
        <v>12113.994400000001</v>
      </c>
      <c r="N4615">
        <f>L4615*_xlfn.XLOOKUP(K4615,AM:AM,AO:AO)</f>
        <v>14086.04</v>
      </c>
      <c r="O4615">
        <v>622.5</v>
      </c>
      <c r="P4615">
        <f>O4615*_xlfn.XLOOKUP(K4615,AM:AM,AN:AN)</f>
        <v>535.35</v>
      </c>
      <c r="Q4615">
        <f>O4615*_xlfn.XLOOKUP(K4615,AM:AM,AO:AO)</f>
        <v>622.5</v>
      </c>
      <c r="R4615" t="str">
        <f>_xlfn.XLOOKUP(E4615,AF:AF,AG:AG)</f>
        <v>F1S USA</v>
      </c>
      <c r="S4615" t="str">
        <f>_xlfn.XLOOKUP(E4615,AF:AF,AI:AI)</f>
        <v>United States</v>
      </c>
      <c r="T4615">
        <f>WEEKNUM(G4615)</f>
        <v>51</v>
      </c>
      <c r="U4615">
        <f>YEAR(G4615)</f>
        <v>2025</v>
      </c>
      <c r="V4615" s="117">
        <f>IFERROR(Q4615/N4615,"0")</f>
        <v>4.419269006761304E-2</v>
      </c>
    </row>
    <row r="4616" spans="1:22">
      <c r="A4616" t="str">
        <f>_xlfn.XLOOKUP(D4616,BN:BN,BO:BO)</f>
        <v>México</v>
      </c>
      <c r="B4616" t="s">
        <v>25</v>
      </c>
      <c r="C4616">
        <v>754</v>
      </c>
      <c r="D4616" t="str">
        <f>_xlfn.XLOOKUP(C4616,BH:BH,BI:BI)</f>
        <v>VeronicaN</v>
      </c>
      <c r="E4616">
        <v>28934</v>
      </c>
      <c r="F4616" t="s">
        <v>4840</v>
      </c>
      <c r="G4616" s="63">
        <v>46005</v>
      </c>
      <c r="H4616" s="63">
        <v>46024</v>
      </c>
      <c r="I4616" t="s">
        <v>366</v>
      </c>
      <c r="J4616" t="str">
        <f>_xlfn.XLOOKUP(I4616,AS:AS,AU:AU)</f>
        <v>Vuelos</v>
      </c>
      <c r="K4616" t="s">
        <v>33</v>
      </c>
      <c r="L4616">
        <v>14086.04</v>
      </c>
      <c r="M4616">
        <f>L4616*_xlfn.XLOOKUP(K4616,AM:AM,AN:AN)</f>
        <v>12113.994400000001</v>
      </c>
      <c r="N4616">
        <f>L4616*_xlfn.XLOOKUP(K4616,AM:AM,AO:AO)</f>
        <v>14086.04</v>
      </c>
      <c r="O4616">
        <v>622.5</v>
      </c>
      <c r="P4616">
        <f>O4616*_xlfn.XLOOKUP(K4616,AM:AM,AN:AN)</f>
        <v>535.35</v>
      </c>
      <c r="Q4616">
        <f>O4616*_xlfn.XLOOKUP(K4616,AM:AM,AO:AO)</f>
        <v>622.5</v>
      </c>
      <c r="R4616" t="str">
        <f>_xlfn.XLOOKUP(E4616,AF:AF,AG:AG)</f>
        <v>F1S USA</v>
      </c>
      <c r="S4616" t="str">
        <f>_xlfn.XLOOKUP(E4616,AF:AF,AI:AI)</f>
        <v>United States</v>
      </c>
      <c r="T4616">
        <f>WEEKNUM(G4616)</f>
        <v>51</v>
      </c>
      <c r="U4616">
        <f>YEAR(G4616)</f>
        <v>2025</v>
      </c>
      <c r="V4616" s="117">
        <f>IFERROR(Q4616/N4616,"0")</f>
        <v>4.419269006761304E-2</v>
      </c>
    </row>
    <row r="4617" spans="1:22">
      <c r="A4617" t="str">
        <f>_xlfn.XLOOKUP(D4617,BN:BN,BO:BO)</f>
        <v>México</v>
      </c>
      <c r="B4617" t="s">
        <v>25</v>
      </c>
      <c r="C4617">
        <v>754</v>
      </c>
      <c r="D4617" t="str">
        <f>_xlfn.XLOOKUP(C4617,BH:BH,BI:BI)</f>
        <v>VeronicaN</v>
      </c>
      <c r="E4617">
        <v>28934</v>
      </c>
      <c r="F4617" t="s">
        <v>4835</v>
      </c>
      <c r="G4617" s="63">
        <v>46008</v>
      </c>
      <c r="H4617" s="63">
        <v>46024</v>
      </c>
      <c r="I4617" t="s">
        <v>366</v>
      </c>
      <c r="J4617" t="str">
        <f>_xlfn.XLOOKUP(I4617,AS:AS,AU:AU)</f>
        <v>Vuelos</v>
      </c>
      <c r="K4617" t="s">
        <v>33</v>
      </c>
      <c r="L4617">
        <v>0</v>
      </c>
      <c r="M4617">
        <f>L4617*_xlfn.XLOOKUP(K4617,AM:AM,AN:AN)</f>
        <v>0</v>
      </c>
      <c r="N4617">
        <f>L4617*_xlfn.XLOOKUP(K4617,AM:AM,AO:AO)</f>
        <v>0</v>
      </c>
      <c r="O4617">
        <v>0</v>
      </c>
      <c r="P4617">
        <f>O4617*_xlfn.XLOOKUP(K4617,AM:AM,AN:AN)</f>
        <v>0</v>
      </c>
      <c r="Q4617">
        <f>O4617*_xlfn.XLOOKUP(K4617,AM:AM,AO:AO)</f>
        <v>0</v>
      </c>
      <c r="R4617" t="str">
        <f>_xlfn.XLOOKUP(E4617,AF:AF,AG:AG)</f>
        <v>F1S USA</v>
      </c>
      <c r="S4617" t="str">
        <f>_xlfn.XLOOKUP(E4617,AF:AF,AI:AI)</f>
        <v>United States</v>
      </c>
      <c r="T4617">
        <f>WEEKNUM(G4617)</f>
        <v>51</v>
      </c>
      <c r="U4617">
        <f>YEAR(G4617)</f>
        <v>2025</v>
      </c>
      <c r="V4617" s="117" t="str">
        <f>IFERROR(Q4617/N4617,"0")</f>
        <v>0</v>
      </c>
    </row>
    <row r="4618" spans="1:22">
      <c r="A4618" t="str">
        <f>_xlfn.XLOOKUP(D4618,BN:BN,BO:BO)</f>
        <v>México</v>
      </c>
      <c r="B4618" t="s">
        <v>25</v>
      </c>
      <c r="C4618">
        <v>754</v>
      </c>
      <c r="D4618" t="str">
        <f>_xlfn.XLOOKUP(C4618,BH:BH,BI:BI)</f>
        <v>VeronicaN</v>
      </c>
      <c r="E4618">
        <v>28934</v>
      </c>
      <c r="F4618" t="s">
        <v>4836</v>
      </c>
      <c r="G4618" s="63">
        <v>46008</v>
      </c>
      <c r="H4618" s="63">
        <v>46024</v>
      </c>
      <c r="I4618" t="s">
        <v>366</v>
      </c>
      <c r="J4618" t="str">
        <f>_xlfn.XLOOKUP(I4618,AS:AS,AU:AU)</f>
        <v>Vuelos</v>
      </c>
      <c r="K4618" t="s">
        <v>33</v>
      </c>
      <c r="L4618">
        <v>0</v>
      </c>
      <c r="M4618">
        <f>L4618*_xlfn.XLOOKUP(K4618,AM:AM,AN:AN)</f>
        <v>0</v>
      </c>
      <c r="N4618">
        <f>L4618*_xlfn.XLOOKUP(K4618,AM:AM,AO:AO)</f>
        <v>0</v>
      </c>
      <c r="O4618">
        <v>0</v>
      </c>
      <c r="P4618">
        <f>O4618*_xlfn.XLOOKUP(K4618,AM:AM,AN:AN)</f>
        <v>0</v>
      </c>
      <c r="Q4618">
        <f>O4618*_xlfn.XLOOKUP(K4618,AM:AM,AO:AO)</f>
        <v>0</v>
      </c>
      <c r="R4618" t="str">
        <f>_xlfn.XLOOKUP(E4618,AF:AF,AG:AG)</f>
        <v>F1S USA</v>
      </c>
      <c r="S4618" t="str">
        <f>_xlfn.XLOOKUP(E4618,AF:AF,AI:AI)</f>
        <v>United States</v>
      </c>
      <c r="T4618">
        <f>WEEKNUM(G4618)</f>
        <v>51</v>
      </c>
      <c r="U4618">
        <f>YEAR(G4618)</f>
        <v>2025</v>
      </c>
      <c r="V4618" s="117" t="str">
        <f>IFERROR(Q4618/N4618,"0")</f>
        <v>0</v>
      </c>
    </row>
    <row r="4619" spans="1:22">
      <c r="A4619" t="str">
        <f>_xlfn.XLOOKUP(D4619,BN:BN,BO:BO)</f>
        <v>México</v>
      </c>
      <c r="B4619" t="s">
        <v>25</v>
      </c>
      <c r="C4619">
        <v>754</v>
      </c>
      <c r="D4619" t="str">
        <f>_xlfn.XLOOKUP(C4619,BH:BH,BI:BI)</f>
        <v>VeronicaN</v>
      </c>
      <c r="E4619">
        <v>28934</v>
      </c>
      <c r="F4619" t="s">
        <v>4837</v>
      </c>
      <c r="G4619" s="63">
        <v>46008</v>
      </c>
      <c r="H4619" s="63">
        <v>46024</v>
      </c>
      <c r="I4619" t="s">
        <v>366</v>
      </c>
      <c r="J4619" t="str">
        <f>_xlfn.XLOOKUP(I4619,AS:AS,AU:AU)</f>
        <v>Vuelos</v>
      </c>
      <c r="K4619" t="s">
        <v>33</v>
      </c>
      <c r="L4619">
        <v>0</v>
      </c>
      <c r="M4619">
        <f>L4619*_xlfn.XLOOKUP(K4619,AM:AM,AN:AN)</f>
        <v>0</v>
      </c>
      <c r="N4619">
        <f>L4619*_xlfn.XLOOKUP(K4619,AM:AM,AO:AO)</f>
        <v>0</v>
      </c>
      <c r="O4619">
        <v>0</v>
      </c>
      <c r="P4619">
        <f>O4619*_xlfn.XLOOKUP(K4619,AM:AM,AN:AN)</f>
        <v>0</v>
      </c>
      <c r="Q4619">
        <f>O4619*_xlfn.XLOOKUP(K4619,AM:AM,AO:AO)</f>
        <v>0</v>
      </c>
      <c r="R4619" t="str">
        <f>_xlfn.XLOOKUP(E4619,AF:AF,AG:AG)</f>
        <v>F1S USA</v>
      </c>
      <c r="S4619" t="str">
        <f>_xlfn.XLOOKUP(E4619,AF:AF,AI:AI)</f>
        <v>United States</v>
      </c>
      <c r="T4619">
        <f>WEEKNUM(G4619)</f>
        <v>51</v>
      </c>
      <c r="U4619">
        <f>YEAR(G4619)</f>
        <v>2025</v>
      </c>
      <c r="V4619" s="117" t="str">
        <f>IFERROR(Q4619/N4619,"0")</f>
        <v>0</v>
      </c>
    </row>
    <row r="4620" spans="1:22">
      <c r="A4620" t="str">
        <f>_xlfn.XLOOKUP(D4620,BN:BN,BO:BO)</f>
        <v>México</v>
      </c>
      <c r="B4620" t="s">
        <v>25</v>
      </c>
      <c r="C4620">
        <v>754</v>
      </c>
      <c r="D4620" t="str">
        <f>_xlfn.XLOOKUP(C4620,BH:BH,BI:BI)</f>
        <v>VeronicaN</v>
      </c>
      <c r="E4620">
        <v>28934</v>
      </c>
      <c r="F4620" t="s">
        <v>4838</v>
      </c>
      <c r="G4620" s="63">
        <v>46008</v>
      </c>
      <c r="H4620" s="63">
        <v>46024</v>
      </c>
      <c r="I4620" t="s">
        <v>366</v>
      </c>
      <c r="J4620" t="str">
        <f>_xlfn.XLOOKUP(I4620,AS:AS,AU:AU)</f>
        <v>Vuelos</v>
      </c>
      <c r="K4620" t="s">
        <v>33</v>
      </c>
      <c r="L4620">
        <v>0</v>
      </c>
      <c r="M4620">
        <f>L4620*_xlfn.XLOOKUP(K4620,AM:AM,AN:AN)</f>
        <v>0</v>
      </c>
      <c r="N4620">
        <f>L4620*_xlfn.XLOOKUP(K4620,AM:AM,AO:AO)</f>
        <v>0</v>
      </c>
      <c r="O4620">
        <v>0</v>
      </c>
      <c r="P4620">
        <f>O4620*_xlfn.XLOOKUP(K4620,AM:AM,AN:AN)</f>
        <v>0</v>
      </c>
      <c r="Q4620">
        <f>O4620*_xlfn.XLOOKUP(K4620,AM:AM,AO:AO)</f>
        <v>0</v>
      </c>
      <c r="R4620" t="str">
        <f>_xlfn.XLOOKUP(E4620,AF:AF,AG:AG)</f>
        <v>F1S USA</v>
      </c>
      <c r="S4620" t="str">
        <f>_xlfn.XLOOKUP(E4620,AF:AF,AI:AI)</f>
        <v>United States</v>
      </c>
      <c r="T4620">
        <f>WEEKNUM(G4620)</f>
        <v>51</v>
      </c>
      <c r="U4620">
        <f>YEAR(G4620)</f>
        <v>2025</v>
      </c>
      <c r="V4620" s="117" t="str">
        <f>IFERROR(Q4620/N4620,"0")</f>
        <v>0</v>
      </c>
    </row>
    <row r="4621" spans="1:22">
      <c r="A4621" t="str">
        <f>_xlfn.XLOOKUP(D4621,BN:BN,BO:BO)</f>
        <v>México</v>
      </c>
      <c r="B4621" t="s">
        <v>25</v>
      </c>
      <c r="C4621">
        <v>754</v>
      </c>
      <c r="D4621" t="str">
        <f>_xlfn.XLOOKUP(C4621,BH:BH,BI:BI)</f>
        <v>VeronicaN</v>
      </c>
      <c r="E4621">
        <v>0</v>
      </c>
      <c r="F4621" t="s">
        <v>4841</v>
      </c>
      <c r="G4621" s="63">
        <v>46005</v>
      </c>
      <c r="H4621" s="63">
        <v>46024</v>
      </c>
      <c r="I4621" t="s">
        <v>396</v>
      </c>
      <c r="J4621" t="str">
        <f>_xlfn.XLOOKUP(I4621,AS:AS,AU:AU)</f>
        <v>Honorarios</v>
      </c>
      <c r="K4621" t="s">
        <v>33</v>
      </c>
      <c r="L4621">
        <v>140</v>
      </c>
      <c r="M4621">
        <f>L4621*_xlfn.XLOOKUP(K4621,AM:AM,AN:AN)</f>
        <v>120.39999999999999</v>
      </c>
      <c r="N4621">
        <f>L4621*_xlfn.XLOOKUP(K4621,AM:AM,AO:AO)</f>
        <v>140</v>
      </c>
      <c r="O4621">
        <v>140</v>
      </c>
      <c r="P4621">
        <f>O4621*_xlfn.XLOOKUP(K4621,AM:AM,AN:AN)</f>
        <v>120.39999999999999</v>
      </c>
      <c r="Q4621">
        <f>O4621*_xlfn.XLOOKUP(K4621,AM:AM,AO:AO)</f>
        <v>140</v>
      </c>
      <c r="R4621" t="str">
        <f>_xlfn.XLOOKUP(E4621,AF:AF,AG:AG)</f>
        <v>FEES</v>
      </c>
      <c r="S4621">
        <f>_xlfn.XLOOKUP(E4621,AF:AF,AI:AI)</f>
        <v>0</v>
      </c>
      <c r="T4621">
        <f>WEEKNUM(G4621)</f>
        <v>51</v>
      </c>
      <c r="U4621">
        <f>YEAR(G4621)</f>
        <v>2025</v>
      </c>
      <c r="V4621" s="117">
        <f>IFERROR(Q4621/N4621,"0")</f>
        <v>1</v>
      </c>
    </row>
    <row r="4622" spans="1:22">
      <c r="A4622" t="str">
        <f>_xlfn.XLOOKUP(D4622,BN:BN,BO:BO)</f>
        <v>México</v>
      </c>
      <c r="B4622" t="s">
        <v>25</v>
      </c>
      <c r="C4622">
        <v>754</v>
      </c>
      <c r="D4622" t="str">
        <f>_xlfn.XLOOKUP(C4622,BH:BH,BI:BI)</f>
        <v>VeronicaN</v>
      </c>
      <c r="E4622">
        <v>0</v>
      </c>
      <c r="F4622" t="s">
        <v>2283</v>
      </c>
      <c r="G4622" s="63">
        <v>46005</v>
      </c>
      <c r="H4622" s="63">
        <v>46025</v>
      </c>
      <c r="I4622" t="s">
        <v>396</v>
      </c>
      <c r="J4622" t="str">
        <f>_xlfn.XLOOKUP(I4622,AS:AS,AU:AU)</f>
        <v>Honorarios</v>
      </c>
      <c r="K4622" t="s">
        <v>33</v>
      </c>
      <c r="L4622">
        <v>14</v>
      </c>
      <c r="M4622">
        <f>L4622*_xlfn.XLOOKUP(K4622,AM:AM,AN:AN)</f>
        <v>12.04</v>
      </c>
      <c r="N4622">
        <f>L4622*_xlfn.XLOOKUP(K4622,AM:AM,AO:AO)</f>
        <v>14</v>
      </c>
      <c r="O4622">
        <v>14</v>
      </c>
      <c r="P4622">
        <f>O4622*_xlfn.XLOOKUP(K4622,AM:AM,AN:AN)</f>
        <v>12.04</v>
      </c>
      <c r="Q4622">
        <f>O4622*_xlfn.XLOOKUP(K4622,AM:AM,AO:AO)</f>
        <v>14</v>
      </c>
      <c r="R4622" t="str">
        <f>_xlfn.XLOOKUP(E4622,AF:AF,AG:AG)</f>
        <v>FEES</v>
      </c>
      <c r="S4622">
        <f>_xlfn.XLOOKUP(E4622,AF:AF,AI:AI)</f>
        <v>0</v>
      </c>
      <c r="T4622">
        <f>WEEKNUM(G4622)</f>
        <v>51</v>
      </c>
      <c r="U4622">
        <f>YEAR(G4622)</f>
        <v>2025</v>
      </c>
      <c r="V4622" s="117">
        <f>IFERROR(Q4622/N4622,"0")</f>
        <v>1</v>
      </c>
    </row>
    <row r="4623" spans="1:22">
      <c r="A4623" t="str">
        <f>_xlfn.XLOOKUP(D4623,BN:BN,BO:BO)</f>
        <v>México</v>
      </c>
      <c r="B4623" t="s">
        <v>25</v>
      </c>
      <c r="C4623">
        <v>755</v>
      </c>
      <c r="D4623" t="str">
        <f>_xlfn.XLOOKUP(C4623,BH:BH,BI:BI)</f>
        <v>VeronicaN</v>
      </c>
      <c r="E4623">
        <v>0</v>
      </c>
      <c r="F4623" t="s">
        <v>2273</v>
      </c>
      <c r="G4623" s="63">
        <v>45968</v>
      </c>
      <c r="H4623" s="63">
        <v>45972</v>
      </c>
      <c r="I4623" t="s">
        <v>396</v>
      </c>
      <c r="J4623" t="str">
        <f>_xlfn.XLOOKUP(I4623,AS:AS,AU:AU)</f>
        <v>Honorarios</v>
      </c>
      <c r="K4623" t="s">
        <v>33</v>
      </c>
      <c r="L4623">
        <v>175</v>
      </c>
      <c r="M4623">
        <f>L4623*_xlfn.XLOOKUP(K4623,AM:AM,AN:AN)</f>
        <v>150.5</v>
      </c>
      <c r="N4623">
        <f>L4623*_xlfn.XLOOKUP(K4623,AM:AM,AO:AO)</f>
        <v>175</v>
      </c>
      <c r="O4623">
        <v>175</v>
      </c>
      <c r="P4623">
        <f>O4623*_xlfn.XLOOKUP(K4623,AM:AM,AN:AN)</f>
        <v>150.5</v>
      </c>
      <c r="Q4623">
        <f>O4623*_xlfn.XLOOKUP(K4623,AM:AM,AO:AO)</f>
        <v>175</v>
      </c>
      <c r="R4623" t="str">
        <f>_xlfn.XLOOKUP(E4623,AF:AF,AG:AG)</f>
        <v>FEES</v>
      </c>
      <c r="S4623">
        <f>_xlfn.XLOOKUP(E4623,AF:AF,AI:AI)</f>
        <v>0</v>
      </c>
      <c r="T4623">
        <f>WEEKNUM(G4623)</f>
        <v>45</v>
      </c>
      <c r="U4623">
        <f>YEAR(G4623)</f>
        <v>2025</v>
      </c>
      <c r="V4623" s="117">
        <f>IFERROR(Q4623/N4623,"0")</f>
        <v>1</v>
      </c>
    </row>
    <row r="4624" spans="1:22">
      <c r="A4624" t="str">
        <f>_xlfn.XLOOKUP(D4624,BN:BN,BO:BO)</f>
        <v>México</v>
      </c>
      <c r="B4624" t="s">
        <v>25</v>
      </c>
      <c r="C4624">
        <v>755</v>
      </c>
      <c r="D4624" t="str">
        <f>_xlfn.XLOOKUP(C4624,BH:BH,BI:BI)</f>
        <v>VeronicaN</v>
      </c>
      <c r="E4624">
        <v>31860</v>
      </c>
      <c r="F4624" t="s">
        <v>4842</v>
      </c>
      <c r="G4624" s="63">
        <v>45968</v>
      </c>
      <c r="H4624" s="63">
        <v>45975</v>
      </c>
      <c r="I4624" t="s">
        <v>364</v>
      </c>
      <c r="J4624" t="str">
        <f>_xlfn.XLOOKUP(I4624,AS:AS,AU:AU)</f>
        <v>DMC</v>
      </c>
      <c r="K4624" t="s">
        <v>33</v>
      </c>
      <c r="L4624">
        <v>17355.88</v>
      </c>
      <c r="M4624">
        <f>L4624*_xlfn.XLOOKUP(K4624,AM:AM,AN:AN)</f>
        <v>14926.0568</v>
      </c>
      <c r="N4624">
        <f>L4624*_xlfn.XLOOKUP(K4624,AM:AM,AO:AO)</f>
        <v>17355.88</v>
      </c>
      <c r="O4624">
        <v>4308.8100000000004</v>
      </c>
      <c r="P4624">
        <f>O4624*_xlfn.XLOOKUP(K4624,AM:AM,AN:AN)</f>
        <v>3705.5766000000003</v>
      </c>
      <c r="Q4624">
        <f>O4624*_xlfn.XLOOKUP(K4624,AM:AM,AO:AO)</f>
        <v>4308.8100000000004</v>
      </c>
      <c r="R4624" t="str">
        <f>_xlfn.XLOOKUP(E4624,AF:AF,AG:AG)</f>
        <v>Evergreen Adventures</v>
      </c>
      <c r="S4624" t="str">
        <f>_xlfn.XLOOKUP(E4624,AF:AF,AI:AI)</f>
        <v>Canada</v>
      </c>
      <c r="T4624">
        <f>WEEKNUM(G4624)</f>
        <v>45</v>
      </c>
      <c r="U4624">
        <f>YEAR(G4624)</f>
        <v>2025</v>
      </c>
      <c r="V4624" s="117">
        <f>IFERROR(Q4624/N4624,"0")</f>
        <v>0.24826226039820512</v>
      </c>
    </row>
    <row r="4625" spans="1:22">
      <c r="A4625" t="str">
        <f>_xlfn.XLOOKUP(D4625,BN:BN,BO:BO)</f>
        <v>México</v>
      </c>
      <c r="B4625" t="s">
        <v>25</v>
      </c>
      <c r="C4625">
        <v>755</v>
      </c>
      <c r="D4625" t="str">
        <f>_xlfn.XLOOKUP(C4625,BH:BH,BI:BI)</f>
        <v>VeronicaN</v>
      </c>
      <c r="E4625">
        <v>28934</v>
      </c>
      <c r="F4625" t="s">
        <v>4843</v>
      </c>
      <c r="G4625" s="63">
        <v>45972</v>
      </c>
      <c r="H4625" s="63">
        <v>45972</v>
      </c>
      <c r="I4625" t="s">
        <v>366</v>
      </c>
      <c r="J4625" t="str">
        <f>_xlfn.XLOOKUP(I4625,AS:AS,AU:AU)</f>
        <v>Vuelos</v>
      </c>
      <c r="K4625" t="s">
        <v>33</v>
      </c>
      <c r="L4625">
        <v>1080.98</v>
      </c>
      <c r="M4625">
        <f>L4625*_xlfn.XLOOKUP(K4625,AM:AM,AN:AN)</f>
        <v>929.64279999999997</v>
      </c>
      <c r="N4625">
        <f>L4625*_xlfn.XLOOKUP(K4625,AM:AM,AO:AO)</f>
        <v>1080.98</v>
      </c>
      <c r="O4625">
        <v>116.35</v>
      </c>
      <c r="P4625">
        <f>O4625*_xlfn.XLOOKUP(K4625,AM:AM,AN:AN)</f>
        <v>100.06099999999999</v>
      </c>
      <c r="Q4625">
        <f>O4625*_xlfn.XLOOKUP(K4625,AM:AM,AO:AO)</f>
        <v>116.35</v>
      </c>
      <c r="R4625" t="str">
        <f>_xlfn.XLOOKUP(E4625,AF:AF,AG:AG)</f>
        <v>F1S USA</v>
      </c>
      <c r="S4625" t="str">
        <f>_xlfn.XLOOKUP(E4625,AF:AF,AI:AI)</f>
        <v>United States</v>
      </c>
      <c r="T4625">
        <f>WEEKNUM(G4625)</f>
        <v>46</v>
      </c>
      <c r="U4625">
        <f>YEAR(G4625)</f>
        <v>2025</v>
      </c>
      <c r="V4625" s="117">
        <f>IFERROR(Q4625/N4625,"0")</f>
        <v>0.10763381376158671</v>
      </c>
    </row>
    <row r="4626" spans="1:22">
      <c r="A4626" t="str">
        <f>_xlfn.XLOOKUP(D4626,BN:BN,BO:BO)</f>
        <v>México</v>
      </c>
      <c r="B4626" t="s">
        <v>25</v>
      </c>
      <c r="C4626">
        <v>755</v>
      </c>
      <c r="D4626" t="str">
        <f>_xlfn.XLOOKUP(C4626,BH:BH,BI:BI)</f>
        <v>VeronicaN</v>
      </c>
      <c r="E4626">
        <v>28934</v>
      </c>
      <c r="F4626" t="s">
        <v>4844</v>
      </c>
      <c r="G4626" s="63">
        <v>45972</v>
      </c>
      <c r="H4626" s="63">
        <v>45972</v>
      </c>
      <c r="I4626" t="s">
        <v>366</v>
      </c>
      <c r="J4626" t="str">
        <f>_xlfn.XLOOKUP(I4626,AS:AS,AU:AU)</f>
        <v>Vuelos</v>
      </c>
      <c r="K4626" t="s">
        <v>33</v>
      </c>
      <c r="L4626">
        <v>1080.98</v>
      </c>
      <c r="M4626">
        <f>L4626*_xlfn.XLOOKUP(K4626,AM:AM,AN:AN)</f>
        <v>929.64279999999997</v>
      </c>
      <c r="N4626">
        <f>L4626*_xlfn.XLOOKUP(K4626,AM:AM,AO:AO)</f>
        <v>1080.98</v>
      </c>
      <c r="O4626">
        <v>116.35</v>
      </c>
      <c r="P4626">
        <f>O4626*_xlfn.XLOOKUP(K4626,AM:AM,AN:AN)</f>
        <v>100.06099999999999</v>
      </c>
      <c r="Q4626">
        <f>O4626*_xlfn.XLOOKUP(K4626,AM:AM,AO:AO)</f>
        <v>116.35</v>
      </c>
      <c r="R4626" t="str">
        <f>_xlfn.XLOOKUP(E4626,AF:AF,AG:AG)</f>
        <v>F1S USA</v>
      </c>
      <c r="S4626" t="str">
        <f>_xlfn.XLOOKUP(E4626,AF:AF,AI:AI)</f>
        <v>United States</v>
      </c>
      <c r="T4626">
        <f>WEEKNUM(G4626)</f>
        <v>46</v>
      </c>
      <c r="U4626">
        <f>YEAR(G4626)</f>
        <v>2025</v>
      </c>
      <c r="V4626" s="117">
        <f>IFERROR(Q4626/N4626,"0")</f>
        <v>0.10763381376158671</v>
      </c>
    </row>
    <row r="4627" spans="1:22">
      <c r="A4627" t="str">
        <f>_xlfn.XLOOKUP(D4627,BN:BN,BO:BO)</f>
        <v>México</v>
      </c>
      <c r="B4627" t="s">
        <v>25</v>
      </c>
      <c r="C4627">
        <v>755</v>
      </c>
      <c r="D4627" t="str">
        <f>_xlfn.XLOOKUP(C4627,BH:BH,BI:BI)</f>
        <v>VeronicaN</v>
      </c>
      <c r="E4627">
        <v>28934</v>
      </c>
      <c r="F4627" t="s">
        <v>4844</v>
      </c>
      <c r="G4627" s="63">
        <v>45968</v>
      </c>
      <c r="H4627" s="63">
        <v>45968</v>
      </c>
      <c r="I4627" t="s">
        <v>366</v>
      </c>
      <c r="J4627" t="str">
        <f>_xlfn.XLOOKUP(I4627,AS:AS,AU:AU)</f>
        <v>Vuelos</v>
      </c>
      <c r="K4627" t="s">
        <v>33</v>
      </c>
      <c r="L4627">
        <v>917.26</v>
      </c>
      <c r="M4627">
        <f>L4627*_xlfn.XLOOKUP(K4627,AM:AM,AN:AN)</f>
        <v>788.84359999999992</v>
      </c>
      <c r="N4627">
        <f>L4627*_xlfn.XLOOKUP(K4627,AM:AM,AO:AO)</f>
        <v>917.26</v>
      </c>
      <c r="O4627">
        <v>13.62</v>
      </c>
      <c r="P4627">
        <f>O4627*_xlfn.XLOOKUP(K4627,AM:AM,AN:AN)</f>
        <v>11.713199999999999</v>
      </c>
      <c r="Q4627">
        <f>O4627*_xlfn.XLOOKUP(K4627,AM:AM,AO:AO)</f>
        <v>13.62</v>
      </c>
      <c r="R4627" t="str">
        <f>_xlfn.XLOOKUP(E4627,AF:AF,AG:AG)</f>
        <v>F1S USA</v>
      </c>
      <c r="S4627" t="str">
        <f>_xlfn.XLOOKUP(E4627,AF:AF,AI:AI)</f>
        <v>United States</v>
      </c>
      <c r="T4627">
        <f>WEEKNUM(G4627)</f>
        <v>45</v>
      </c>
      <c r="U4627">
        <f>YEAR(G4627)</f>
        <v>2025</v>
      </c>
      <c r="V4627" s="117">
        <f>IFERROR(Q4627/N4627,"0")</f>
        <v>1.4848570743300699E-2</v>
      </c>
    </row>
    <row r="4628" spans="1:22">
      <c r="A4628" t="str">
        <f>_xlfn.XLOOKUP(D4628,BN:BN,BO:BO)</f>
        <v>México</v>
      </c>
      <c r="B4628" t="s">
        <v>25</v>
      </c>
      <c r="C4628">
        <v>755</v>
      </c>
      <c r="D4628" t="str">
        <f>_xlfn.XLOOKUP(C4628,BH:BH,BI:BI)</f>
        <v>VeronicaN</v>
      </c>
      <c r="E4628">
        <v>28934</v>
      </c>
      <c r="F4628" t="s">
        <v>4845</v>
      </c>
      <c r="G4628" s="63">
        <v>45968</v>
      </c>
      <c r="H4628" s="63">
        <v>45968</v>
      </c>
      <c r="I4628" t="s">
        <v>366</v>
      </c>
      <c r="J4628" t="str">
        <f>_xlfn.XLOOKUP(I4628,AS:AS,AU:AU)</f>
        <v>Vuelos</v>
      </c>
      <c r="K4628" t="s">
        <v>33</v>
      </c>
      <c r="L4628">
        <v>809.65</v>
      </c>
      <c r="M4628">
        <f>L4628*_xlfn.XLOOKUP(K4628,AM:AM,AN:AN)</f>
        <v>696.29899999999998</v>
      </c>
      <c r="N4628">
        <f>L4628*_xlfn.XLOOKUP(K4628,AM:AM,AO:AO)</f>
        <v>809.65</v>
      </c>
      <c r="O4628">
        <v>27.6</v>
      </c>
      <c r="P4628">
        <f>O4628*_xlfn.XLOOKUP(K4628,AM:AM,AN:AN)</f>
        <v>23.736000000000001</v>
      </c>
      <c r="Q4628">
        <f>O4628*_xlfn.XLOOKUP(K4628,AM:AM,AO:AO)</f>
        <v>27.6</v>
      </c>
      <c r="R4628" t="str">
        <f>_xlfn.XLOOKUP(E4628,AF:AF,AG:AG)</f>
        <v>F1S USA</v>
      </c>
      <c r="S4628" t="str">
        <f>_xlfn.XLOOKUP(E4628,AF:AF,AI:AI)</f>
        <v>United States</v>
      </c>
      <c r="T4628">
        <f>WEEKNUM(G4628)</f>
        <v>45</v>
      </c>
      <c r="U4628">
        <f>YEAR(G4628)</f>
        <v>2025</v>
      </c>
      <c r="V4628" s="117">
        <f>IFERROR(Q4628/N4628,"0")</f>
        <v>3.4088803804112888E-2</v>
      </c>
    </row>
    <row r="4629" spans="1:22">
      <c r="A4629" t="str">
        <f>_xlfn.XLOOKUP(D4629,BN:BN,BO:BO)</f>
        <v>México</v>
      </c>
      <c r="B4629" t="s">
        <v>25</v>
      </c>
      <c r="C4629">
        <v>755</v>
      </c>
      <c r="D4629" t="str">
        <f>_xlfn.XLOOKUP(C4629,BH:BH,BI:BI)</f>
        <v>VeronicaN</v>
      </c>
      <c r="E4629">
        <v>28934</v>
      </c>
      <c r="F4629" t="s">
        <v>4846</v>
      </c>
      <c r="G4629" s="63">
        <v>45968</v>
      </c>
      <c r="H4629" s="63">
        <v>45968</v>
      </c>
      <c r="I4629" t="s">
        <v>366</v>
      </c>
      <c r="J4629" t="str">
        <f>_xlfn.XLOOKUP(I4629,AS:AS,AU:AU)</f>
        <v>Vuelos</v>
      </c>
      <c r="K4629" t="s">
        <v>33</v>
      </c>
      <c r="L4629">
        <v>809.65</v>
      </c>
      <c r="M4629">
        <f>L4629*_xlfn.XLOOKUP(K4629,AM:AM,AN:AN)</f>
        <v>696.29899999999998</v>
      </c>
      <c r="N4629">
        <f>L4629*_xlfn.XLOOKUP(K4629,AM:AM,AO:AO)</f>
        <v>809.65</v>
      </c>
      <c r="O4629">
        <v>27.6</v>
      </c>
      <c r="P4629">
        <f>O4629*_xlfn.XLOOKUP(K4629,AM:AM,AN:AN)</f>
        <v>23.736000000000001</v>
      </c>
      <c r="Q4629">
        <f>O4629*_xlfn.XLOOKUP(K4629,AM:AM,AO:AO)</f>
        <v>27.6</v>
      </c>
      <c r="R4629" t="str">
        <f>_xlfn.XLOOKUP(E4629,AF:AF,AG:AG)</f>
        <v>F1S USA</v>
      </c>
      <c r="S4629" t="str">
        <f>_xlfn.XLOOKUP(E4629,AF:AF,AI:AI)</f>
        <v>United States</v>
      </c>
      <c r="T4629">
        <f>WEEKNUM(G4629)</f>
        <v>45</v>
      </c>
      <c r="U4629">
        <f>YEAR(G4629)</f>
        <v>2025</v>
      </c>
      <c r="V4629" s="117">
        <f>IFERROR(Q4629/N4629,"0")</f>
        <v>3.4088803804112888E-2</v>
      </c>
    </row>
    <row r="4630" spans="1:22">
      <c r="A4630" t="str">
        <f>_xlfn.XLOOKUP(D4630,BN:BN,BO:BO)</f>
        <v>México</v>
      </c>
      <c r="B4630" t="s">
        <v>25</v>
      </c>
      <c r="C4630">
        <v>755</v>
      </c>
      <c r="D4630" t="str">
        <f>_xlfn.XLOOKUP(C4630,BH:BH,BI:BI)</f>
        <v>VeronicaN</v>
      </c>
      <c r="E4630">
        <v>28934</v>
      </c>
      <c r="F4630" t="s">
        <v>4844</v>
      </c>
      <c r="G4630" s="63">
        <v>45968</v>
      </c>
      <c r="H4630" s="63">
        <v>45968</v>
      </c>
      <c r="I4630" t="s">
        <v>366</v>
      </c>
      <c r="J4630" t="str">
        <f>_xlfn.XLOOKUP(I4630,AS:AS,AU:AU)</f>
        <v>Vuelos</v>
      </c>
      <c r="K4630" t="s">
        <v>33</v>
      </c>
      <c r="L4630">
        <v>184.38</v>
      </c>
      <c r="M4630">
        <f>L4630*_xlfn.XLOOKUP(K4630,AM:AM,AN:AN)</f>
        <v>158.5668</v>
      </c>
      <c r="N4630">
        <f>L4630*_xlfn.XLOOKUP(K4630,AM:AM,AO:AO)</f>
        <v>184.38</v>
      </c>
      <c r="O4630">
        <v>0</v>
      </c>
      <c r="P4630">
        <f>O4630*_xlfn.XLOOKUP(K4630,AM:AM,AN:AN)</f>
        <v>0</v>
      </c>
      <c r="Q4630">
        <f>O4630*_xlfn.XLOOKUP(K4630,AM:AM,AO:AO)</f>
        <v>0</v>
      </c>
      <c r="R4630" t="str">
        <f>_xlfn.XLOOKUP(E4630,AF:AF,AG:AG)</f>
        <v>F1S USA</v>
      </c>
      <c r="S4630" t="str">
        <f>_xlfn.XLOOKUP(E4630,AF:AF,AI:AI)</f>
        <v>United States</v>
      </c>
      <c r="T4630">
        <f>WEEKNUM(G4630)</f>
        <v>45</v>
      </c>
      <c r="U4630">
        <f>YEAR(G4630)</f>
        <v>2025</v>
      </c>
      <c r="V4630" s="117">
        <f>IFERROR(Q4630/N4630,"0")</f>
        <v>0</v>
      </c>
    </row>
    <row r="4631" spans="1:22">
      <c r="A4631" t="str">
        <f>_xlfn.XLOOKUP(D4631,BN:BN,BO:BO)</f>
        <v>México</v>
      </c>
      <c r="B4631" t="s">
        <v>25</v>
      </c>
      <c r="C4631">
        <v>755</v>
      </c>
      <c r="D4631" t="str">
        <f>_xlfn.XLOOKUP(C4631,BH:BH,BI:BI)</f>
        <v>VeronicaN</v>
      </c>
      <c r="E4631">
        <v>28934</v>
      </c>
      <c r="F4631" t="s">
        <v>4847</v>
      </c>
      <c r="G4631" s="63">
        <v>45987</v>
      </c>
      <c r="H4631" s="63">
        <v>45991</v>
      </c>
      <c r="I4631" t="s">
        <v>366</v>
      </c>
      <c r="J4631" t="str">
        <f>_xlfn.XLOOKUP(I4631,AS:AS,AU:AU)</f>
        <v>Vuelos</v>
      </c>
      <c r="K4631" t="s">
        <v>33</v>
      </c>
      <c r="L4631">
        <v>1877.03</v>
      </c>
      <c r="M4631">
        <f>L4631*_xlfn.XLOOKUP(K4631,AM:AM,AN:AN)</f>
        <v>1614.2457999999999</v>
      </c>
      <c r="N4631">
        <f>L4631*_xlfn.XLOOKUP(K4631,AM:AM,AO:AO)</f>
        <v>1877.03</v>
      </c>
      <c r="O4631">
        <v>219.2</v>
      </c>
      <c r="P4631">
        <f>O4631*_xlfn.XLOOKUP(K4631,AM:AM,AN:AN)</f>
        <v>188.512</v>
      </c>
      <c r="Q4631">
        <f>O4631*_xlfn.XLOOKUP(K4631,AM:AM,AO:AO)</f>
        <v>219.2</v>
      </c>
      <c r="R4631" t="str">
        <f>_xlfn.XLOOKUP(E4631,AF:AF,AG:AG)</f>
        <v>F1S USA</v>
      </c>
      <c r="S4631" t="str">
        <f>_xlfn.XLOOKUP(E4631,AF:AF,AI:AI)</f>
        <v>United States</v>
      </c>
      <c r="T4631">
        <f>WEEKNUM(G4631)</f>
        <v>48</v>
      </c>
      <c r="U4631">
        <f>YEAR(G4631)</f>
        <v>2025</v>
      </c>
      <c r="V4631" s="117">
        <f>IFERROR(Q4631/N4631,"0")</f>
        <v>0.11678023260150343</v>
      </c>
    </row>
    <row r="4632" spans="1:22">
      <c r="A4632" t="str">
        <f>_xlfn.XLOOKUP(D4632,BN:BN,BO:BO)</f>
        <v>México</v>
      </c>
      <c r="B4632" t="s">
        <v>25</v>
      </c>
      <c r="C4632">
        <v>755</v>
      </c>
      <c r="D4632" t="str">
        <f>_xlfn.XLOOKUP(C4632,BH:BH,BI:BI)</f>
        <v>VeronicaN</v>
      </c>
      <c r="E4632">
        <v>28934</v>
      </c>
      <c r="F4632" t="s">
        <v>4848</v>
      </c>
      <c r="G4632" s="63">
        <v>45971</v>
      </c>
      <c r="H4632" s="63">
        <v>45971</v>
      </c>
      <c r="I4632" t="s">
        <v>366</v>
      </c>
      <c r="J4632" t="str">
        <f>_xlfn.XLOOKUP(I4632,AS:AS,AU:AU)</f>
        <v>Vuelos</v>
      </c>
      <c r="K4632" t="s">
        <v>33</v>
      </c>
      <c r="L4632">
        <v>313.95</v>
      </c>
      <c r="M4632">
        <f>L4632*_xlfn.XLOOKUP(K4632,AM:AM,AN:AN)</f>
        <v>269.99700000000001</v>
      </c>
      <c r="N4632">
        <f>L4632*_xlfn.XLOOKUP(K4632,AM:AM,AO:AO)</f>
        <v>313.95</v>
      </c>
      <c r="O4632">
        <v>0</v>
      </c>
      <c r="P4632">
        <f>O4632*_xlfn.XLOOKUP(K4632,AM:AM,AN:AN)</f>
        <v>0</v>
      </c>
      <c r="Q4632">
        <f>O4632*_xlfn.XLOOKUP(K4632,AM:AM,AO:AO)</f>
        <v>0</v>
      </c>
      <c r="R4632" t="str">
        <f>_xlfn.XLOOKUP(E4632,AF:AF,AG:AG)</f>
        <v>F1S USA</v>
      </c>
      <c r="S4632" t="str">
        <f>_xlfn.XLOOKUP(E4632,AF:AF,AI:AI)</f>
        <v>United States</v>
      </c>
      <c r="T4632">
        <f>WEEKNUM(G4632)</f>
        <v>46</v>
      </c>
      <c r="U4632">
        <f>YEAR(G4632)</f>
        <v>2025</v>
      </c>
      <c r="V4632" s="117">
        <f>IFERROR(Q4632/N4632,"0")</f>
        <v>0</v>
      </c>
    </row>
    <row r="4633" spans="1:22">
      <c r="A4633" t="str">
        <f>_xlfn.XLOOKUP(D4633,BN:BN,BO:BO)</f>
        <v>México</v>
      </c>
      <c r="B4633" t="s">
        <v>25</v>
      </c>
      <c r="C4633">
        <v>755</v>
      </c>
      <c r="D4633" t="str">
        <f>_xlfn.XLOOKUP(C4633,BH:BH,BI:BI)</f>
        <v>VeronicaN</v>
      </c>
      <c r="E4633">
        <v>28934</v>
      </c>
      <c r="F4633" t="s">
        <v>4844</v>
      </c>
      <c r="G4633" s="63">
        <v>45971</v>
      </c>
      <c r="H4633" s="63">
        <v>45971</v>
      </c>
      <c r="I4633" t="s">
        <v>366</v>
      </c>
      <c r="J4633" t="str">
        <f>_xlfn.XLOOKUP(I4633,AS:AS,AU:AU)</f>
        <v>Vuelos</v>
      </c>
      <c r="K4633" t="s">
        <v>33</v>
      </c>
      <c r="L4633">
        <v>313.95</v>
      </c>
      <c r="M4633">
        <f>L4633*_xlfn.XLOOKUP(K4633,AM:AM,AN:AN)</f>
        <v>269.99700000000001</v>
      </c>
      <c r="N4633">
        <f>L4633*_xlfn.XLOOKUP(K4633,AM:AM,AO:AO)</f>
        <v>313.95</v>
      </c>
      <c r="O4633">
        <v>0</v>
      </c>
      <c r="P4633">
        <f>O4633*_xlfn.XLOOKUP(K4633,AM:AM,AN:AN)</f>
        <v>0</v>
      </c>
      <c r="Q4633">
        <f>O4633*_xlfn.XLOOKUP(K4633,AM:AM,AO:AO)</f>
        <v>0</v>
      </c>
      <c r="R4633" t="str">
        <f>_xlfn.XLOOKUP(E4633,AF:AF,AG:AG)</f>
        <v>F1S USA</v>
      </c>
      <c r="S4633" t="str">
        <f>_xlfn.XLOOKUP(E4633,AF:AF,AI:AI)</f>
        <v>United States</v>
      </c>
      <c r="T4633">
        <f>WEEKNUM(G4633)</f>
        <v>46</v>
      </c>
      <c r="U4633">
        <f>YEAR(G4633)</f>
        <v>2025</v>
      </c>
      <c r="V4633" s="117">
        <f>IFERROR(Q4633/N4633,"0")</f>
        <v>0</v>
      </c>
    </row>
    <row r="4634" spans="1:22">
      <c r="A4634" t="str">
        <f>_xlfn.XLOOKUP(D4634,BN:BN,BO:BO)</f>
        <v>México</v>
      </c>
      <c r="B4634" t="s">
        <v>25</v>
      </c>
      <c r="C4634">
        <v>755</v>
      </c>
      <c r="D4634" t="str">
        <f>_xlfn.XLOOKUP(C4634,BH:BH,BI:BI)</f>
        <v>VeronicaN</v>
      </c>
      <c r="E4634">
        <v>28934</v>
      </c>
      <c r="F4634" t="s">
        <v>4845</v>
      </c>
      <c r="G4634" s="63">
        <v>45971</v>
      </c>
      <c r="H4634" s="63">
        <v>45971</v>
      </c>
      <c r="I4634" t="s">
        <v>366</v>
      </c>
      <c r="J4634" t="str">
        <f>_xlfn.XLOOKUP(I4634,AS:AS,AU:AU)</f>
        <v>Vuelos</v>
      </c>
      <c r="K4634" t="s">
        <v>33</v>
      </c>
      <c r="L4634">
        <v>136.5</v>
      </c>
      <c r="M4634">
        <f>L4634*_xlfn.XLOOKUP(K4634,AM:AM,AN:AN)</f>
        <v>117.39</v>
      </c>
      <c r="N4634">
        <f>L4634*_xlfn.XLOOKUP(K4634,AM:AM,AO:AO)</f>
        <v>136.5</v>
      </c>
      <c r="O4634">
        <v>0</v>
      </c>
      <c r="P4634">
        <f>O4634*_xlfn.XLOOKUP(K4634,AM:AM,AN:AN)</f>
        <v>0</v>
      </c>
      <c r="Q4634">
        <f>O4634*_xlfn.XLOOKUP(K4634,AM:AM,AO:AO)</f>
        <v>0</v>
      </c>
      <c r="R4634" t="str">
        <f>_xlfn.XLOOKUP(E4634,AF:AF,AG:AG)</f>
        <v>F1S USA</v>
      </c>
      <c r="S4634" t="str">
        <f>_xlfn.XLOOKUP(E4634,AF:AF,AI:AI)</f>
        <v>United States</v>
      </c>
      <c r="T4634">
        <f>WEEKNUM(G4634)</f>
        <v>46</v>
      </c>
      <c r="U4634">
        <f>YEAR(G4634)</f>
        <v>2025</v>
      </c>
      <c r="V4634" s="117">
        <f>IFERROR(Q4634/N4634,"0")</f>
        <v>0</v>
      </c>
    </row>
    <row r="4635" spans="1:22">
      <c r="A4635" t="str">
        <f>_xlfn.XLOOKUP(D4635,BN:BN,BO:BO)</f>
        <v>México</v>
      </c>
      <c r="B4635" t="s">
        <v>25</v>
      </c>
      <c r="C4635">
        <v>755</v>
      </c>
      <c r="D4635" t="str">
        <f>_xlfn.XLOOKUP(C4635,BH:BH,BI:BI)</f>
        <v>VeronicaN</v>
      </c>
      <c r="E4635">
        <v>28934</v>
      </c>
      <c r="F4635" t="s">
        <v>4846</v>
      </c>
      <c r="G4635" s="63">
        <v>45971</v>
      </c>
      <c r="H4635" s="63">
        <v>45971</v>
      </c>
      <c r="I4635" t="s">
        <v>366</v>
      </c>
      <c r="J4635" t="str">
        <f>_xlfn.XLOOKUP(I4635,AS:AS,AU:AU)</f>
        <v>Vuelos</v>
      </c>
      <c r="K4635" t="s">
        <v>33</v>
      </c>
      <c r="L4635">
        <v>136.5</v>
      </c>
      <c r="M4635">
        <f>L4635*_xlfn.XLOOKUP(K4635,AM:AM,AN:AN)</f>
        <v>117.39</v>
      </c>
      <c r="N4635">
        <f>L4635*_xlfn.XLOOKUP(K4635,AM:AM,AO:AO)</f>
        <v>136.5</v>
      </c>
      <c r="O4635">
        <v>0</v>
      </c>
      <c r="P4635">
        <f>O4635*_xlfn.XLOOKUP(K4635,AM:AM,AN:AN)</f>
        <v>0</v>
      </c>
      <c r="Q4635">
        <f>O4635*_xlfn.XLOOKUP(K4635,AM:AM,AO:AO)</f>
        <v>0</v>
      </c>
      <c r="R4635" t="str">
        <f>_xlfn.XLOOKUP(E4635,AF:AF,AG:AG)</f>
        <v>F1S USA</v>
      </c>
      <c r="S4635" t="str">
        <f>_xlfn.XLOOKUP(E4635,AF:AF,AI:AI)</f>
        <v>United States</v>
      </c>
      <c r="T4635">
        <f>WEEKNUM(G4635)</f>
        <v>46</v>
      </c>
      <c r="U4635">
        <f>YEAR(G4635)</f>
        <v>2025</v>
      </c>
      <c r="V4635" s="117">
        <f>IFERROR(Q4635/N4635,"0")</f>
        <v>0</v>
      </c>
    </row>
    <row r="4636" spans="1:22">
      <c r="A4636" t="str">
        <f>_xlfn.XLOOKUP(D4636,BN:BN,BO:BO)</f>
        <v>México</v>
      </c>
      <c r="B4636" t="s">
        <v>25</v>
      </c>
      <c r="C4636">
        <v>755</v>
      </c>
      <c r="D4636" t="str">
        <f>_xlfn.XLOOKUP(C4636,BH:BH,BI:BI)</f>
        <v>VeronicaN</v>
      </c>
      <c r="E4636">
        <v>28934</v>
      </c>
      <c r="F4636" t="s">
        <v>4848</v>
      </c>
      <c r="G4636" s="63">
        <v>45968</v>
      </c>
      <c r="H4636" s="63">
        <v>45968</v>
      </c>
      <c r="I4636" t="s">
        <v>366</v>
      </c>
      <c r="J4636" t="str">
        <f>_xlfn.XLOOKUP(I4636,AS:AS,AU:AU)</f>
        <v>Vuelos</v>
      </c>
      <c r="K4636" t="s">
        <v>33</v>
      </c>
      <c r="L4636">
        <v>1657.15</v>
      </c>
      <c r="M4636">
        <f>L4636*_xlfn.XLOOKUP(K4636,AM:AM,AN:AN)</f>
        <v>1425.1490000000001</v>
      </c>
      <c r="N4636">
        <f>L4636*_xlfn.XLOOKUP(K4636,AM:AM,AO:AO)</f>
        <v>1657.15</v>
      </c>
      <c r="O4636">
        <v>57.6</v>
      </c>
      <c r="P4636">
        <f>O4636*_xlfn.XLOOKUP(K4636,AM:AM,AN:AN)</f>
        <v>49.536000000000001</v>
      </c>
      <c r="Q4636">
        <f>O4636*_xlfn.XLOOKUP(K4636,AM:AM,AO:AO)</f>
        <v>57.6</v>
      </c>
      <c r="R4636" t="str">
        <f>_xlfn.XLOOKUP(E4636,AF:AF,AG:AG)</f>
        <v>F1S USA</v>
      </c>
      <c r="S4636" t="str">
        <f>_xlfn.XLOOKUP(E4636,AF:AF,AI:AI)</f>
        <v>United States</v>
      </c>
      <c r="T4636">
        <f>WEEKNUM(G4636)</f>
        <v>45</v>
      </c>
      <c r="U4636">
        <f>YEAR(G4636)</f>
        <v>2025</v>
      </c>
      <c r="V4636" s="117">
        <f>IFERROR(Q4636/N4636,"0")</f>
        <v>3.4758470868660046E-2</v>
      </c>
    </row>
    <row r="4637" spans="1:22">
      <c r="A4637" t="str">
        <f>_xlfn.XLOOKUP(D4637,BN:BN,BO:BO)</f>
        <v>México</v>
      </c>
      <c r="B4637" t="s">
        <v>25</v>
      </c>
      <c r="C4637">
        <v>755</v>
      </c>
      <c r="D4637" t="str">
        <f>_xlfn.XLOOKUP(C4637,BH:BH,BI:BI)</f>
        <v>VeronicaN</v>
      </c>
      <c r="E4637">
        <v>28934</v>
      </c>
      <c r="F4637" t="s">
        <v>4845</v>
      </c>
      <c r="G4637" s="63">
        <v>45972</v>
      </c>
      <c r="H4637" s="63">
        <v>45975</v>
      </c>
      <c r="I4637" t="s">
        <v>366</v>
      </c>
      <c r="J4637" t="str">
        <f>_xlfn.XLOOKUP(I4637,AS:AS,AU:AU)</f>
        <v>Vuelos</v>
      </c>
      <c r="K4637" t="s">
        <v>33</v>
      </c>
      <c r="L4637">
        <v>2120.83</v>
      </c>
      <c r="M4637">
        <f>L4637*_xlfn.XLOOKUP(K4637,AM:AM,AN:AN)</f>
        <v>1823.9137999999998</v>
      </c>
      <c r="N4637">
        <f>L4637*_xlfn.XLOOKUP(K4637,AM:AM,AO:AO)</f>
        <v>2120.83</v>
      </c>
      <c r="O4637">
        <v>73.2</v>
      </c>
      <c r="P4637">
        <f>O4637*_xlfn.XLOOKUP(K4637,AM:AM,AN:AN)</f>
        <v>62.951999999999998</v>
      </c>
      <c r="Q4637">
        <f>O4637*_xlfn.XLOOKUP(K4637,AM:AM,AO:AO)</f>
        <v>73.2</v>
      </c>
      <c r="R4637" t="str">
        <f>_xlfn.XLOOKUP(E4637,AF:AF,AG:AG)</f>
        <v>F1S USA</v>
      </c>
      <c r="S4637" t="str">
        <f>_xlfn.XLOOKUP(E4637,AF:AF,AI:AI)</f>
        <v>United States</v>
      </c>
      <c r="T4637">
        <f>WEEKNUM(G4637)</f>
        <v>46</v>
      </c>
      <c r="U4637">
        <f>YEAR(G4637)</f>
        <v>2025</v>
      </c>
      <c r="V4637" s="117">
        <f>IFERROR(Q4637/N4637,"0")</f>
        <v>3.4514789021279406E-2</v>
      </c>
    </row>
    <row r="4638" spans="1:22">
      <c r="A4638" t="str">
        <f>_xlfn.XLOOKUP(D4638,BN:BN,BO:BO)</f>
        <v>México</v>
      </c>
      <c r="B4638" t="s">
        <v>25</v>
      </c>
      <c r="C4638">
        <v>755</v>
      </c>
      <c r="D4638" t="str">
        <f>_xlfn.XLOOKUP(C4638,BH:BH,BI:BI)</f>
        <v>VeronicaN</v>
      </c>
      <c r="E4638">
        <v>28934</v>
      </c>
      <c r="F4638" t="s">
        <v>4846</v>
      </c>
      <c r="G4638" s="63">
        <v>45972</v>
      </c>
      <c r="H4638" s="63">
        <v>45975</v>
      </c>
      <c r="I4638" t="s">
        <v>366</v>
      </c>
      <c r="J4638" t="str">
        <f>_xlfn.XLOOKUP(I4638,AS:AS,AU:AU)</f>
        <v>Vuelos</v>
      </c>
      <c r="K4638" t="s">
        <v>33</v>
      </c>
      <c r="L4638">
        <v>2120.83</v>
      </c>
      <c r="M4638">
        <f>L4638*_xlfn.XLOOKUP(K4638,AM:AM,AN:AN)</f>
        <v>1823.9137999999998</v>
      </c>
      <c r="N4638">
        <f>L4638*_xlfn.XLOOKUP(K4638,AM:AM,AO:AO)</f>
        <v>2120.83</v>
      </c>
      <c r="O4638">
        <v>73.2</v>
      </c>
      <c r="P4638">
        <f>O4638*_xlfn.XLOOKUP(K4638,AM:AM,AN:AN)</f>
        <v>62.951999999999998</v>
      </c>
      <c r="Q4638">
        <f>O4638*_xlfn.XLOOKUP(K4638,AM:AM,AO:AO)</f>
        <v>73.2</v>
      </c>
      <c r="R4638" t="str">
        <f>_xlfn.XLOOKUP(E4638,AF:AF,AG:AG)</f>
        <v>F1S USA</v>
      </c>
      <c r="S4638" t="str">
        <f>_xlfn.XLOOKUP(E4638,AF:AF,AI:AI)</f>
        <v>United States</v>
      </c>
      <c r="T4638">
        <f>WEEKNUM(G4638)</f>
        <v>46</v>
      </c>
      <c r="U4638">
        <f>YEAR(G4638)</f>
        <v>2025</v>
      </c>
      <c r="V4638" s="117">
        <f>IFERROR(Q4638/N4638,"0")</f>
        <v>3.4514789021279406E-2</v>
      </c>
    </row>
    <row r="4639" spans="1:22">
      <c r="A4639" t="str">
        <f>_xlfn.XLOOKUP(D4639,BN:BN,BO:BO)</f>
        <v>México</v>
      </c>
      <c r="B4639" t="s">
        <v>25</v>
      </c>
      <c r="C4639">
        <v>755</v>
      </c>
      <c r="D4639" t="str">
        <f>_xlfn.XLOOKUP(C4639,BH:BH,BI:BI)</f>
        <v>VeronicaN</v>
      </c>
      <c r="E4639">
        <v>28934</v>
      </c>
      <c r="F4639" t="s">
        <v>4845</v>
      </c>
      <c r="G4639" s="63">
        <v>45972</v>
      </c>
      <c r="H4639" s="63">
        <v>45975</v>
      </c>
      <c r="I4639" t="s">
        <v>366</v>
      </c>
      <c r="J4639" t="str">
        <f>_xlfn.XLOOKUP(I4639,AS:AS,AU:AU)</f>
        <v>Vuelos</v>
      </c>
      <c r="K4639" t="s">
        <v>33</v>
      </c>
      <c r="L4639">
        <v>36.799999999999997</v>
      </c>
      <c r="M4639">
        <f>L4639*_xlfn.XLOOKUP(K4639,AM:AM,AN:AN)</f>
        <v>31.647999999999996</v>
      </c>
      <c r="N4639">
        <f>L4639*_xlfn.XLOOKUP(K4639,AM:AM,AO:AO)</f>
        <v>36.799999999999997</v>
      </c>
      <c r="O4639">
        <v>0</v>
      </c>
      <c r="P4639">
        <f>O4639*_xlfn.XLOOKUP(K4639,AM:AM,AN:AN)</f>
        <v>0</v>
      </c>
      <c r="Q4639">
        <f>O4639*_xlfn.XLOOKUP(K4639,AM:AM,AO:AO)</f>
        <v>0</v>
      </c>
      <c r="R4639" t="str">
        <f>_xlfn.XLOOKUP(E4639,AF:AF,AG:AG)</f>
        <v>F1S USA</v>
      </c>
      <c r="S4639" t="str">
        <f>_xlfn.XLOOKUP(E4639,AF:AF,AI:AI)</f>
        <v>United States</v>
      </c>
      <c r="T4639">
        <f>WEEKNUM(G4639)</f>
        <v>46</v>
      </c>
      <c r="U4639">
        <f>YEAR(G4639)</f>
        <v>2025</v>
      </c>
      <c r="V4639" s="117">
        <f>IFERROR(Q4639/N4639,"0")</f>
        <v>0</v>
      </c>
    </row>
    <row r="4640" spans="1:22">
      <c r="A4640" t="str">
        <f>_xlfn.XLOOKUP(D4640,BN:BN,BO:BO)</f>
        <v>México</v>
      </c>
      <c r="B4640" t="s">
        <v>25</v>
      </c>
      <c r="C4640">
        <v>755</v>
      </c>
      <c r="D4640" t="str">
        <f>_xlfn.XLOOKUP(C4640,BH:BH,BI:BI)</f>
        <v>VeronicaN</v>
      </c>
      <c r="E4640">
        <v>28934</v>
      </c>
      <c r="F4640" t="s">
        <v>4846</v>
      </c>
      <c r="G4640" s="63">
        <v>45972</v>
      </c>
      <c r="H4640" s="63">
        <v>45975</v>
      </c>
      <c r="I4640" t="s">
        <v>366</v>
      </c>
      <c r="J4640" t="str">
        <f>_xlfn.XLOOKUP(I4640,AS:AS,AU:AU)</f>
        <v>Vuelos</v>
      </c>
      <c r="K4640" t="s">
        <v>33</v>
      </c>
      <c r="L4640">
        <v>36.799999999999997</v>
      </c>
      <c r="M4640">
        <f>L4640*_xlfn.XLOOKUP(K4640,AM:AM,AN:AN)</f>
        <v>31.647999999999996</v>
      </c>
      <c r="N4640">
        <f>L4640*_xlfn.XLOOKUP(K4640,AM:AM,AO:AO)</f>
        <v>36.799999999999997</v>
      </c>
      <c r="O4640">
        <v>0</v>
      </c>
      <c r="P4640">
        <f>O4640*_xlfn.XLOOKUP(K4640,AM:AM,AN:AN)</f>
        <v>0</v>
      </c>
      <c r="Q4640">
        <f>O4640*_xlfn.XLOOKUP(K4640,AM:AM,AO:AO)</f>
        <v>0</v>
      </c>
      <c r="R4640" t="str">
        <f>_xlfn.XLOOKUP(E4640,AF:AF,AG:AG)</f>
        <v>F1S USA</v>
      </c>
      <c r="S4640" t="str">
        <f>_xlfn.XLOOKUP(E4640,AF:AF,AI:AI)</f>
        <v>United States</v>
      </c>
      <c r="T4640">
        <f>WEEKNUM(G4640)</f>
        <v>46</v>
      </c>
      <c r="U4640">
        <f>YEAR(G4640)</f>
        <v>2025</v>
      </c>
      <c r="V4640" s="117">
        <f>IFERROR(Q4640/N4640,"0")</f>
        <v>0</v>
      </c>
    </row>
    <row r="4641" spans="1:22">
      <c r="A4641" t="str">
        <f>_xlfn.XLOOKUP(D4641,BN:BN,BO:BO)</f>
        <v>México</v>
      </c>
      <c r="B4641" t="s">
        <v>25</v>
      </c>
      <c r="C4641">
        <v>755</v>
      </c>
      <c r="D4641" t="str">
        <f>_xlfn.XLOOKUP(C4641,BH:BH,BI:BI)</f>
        <v>VeronicaN</v>
      </c>
      <c r="E4641">
        <v>28934</v>
      </c>
      <c r="F4641" t="s">
        <v>4849</v>
      </c>
      <c r="G4641" s="63">
        <v>45975</v>
      </c>
      <c r="H4641" s="63">
        <v>45978</v>
      </c>
      <c r="I4641" t="s">
        <v>366</v>
      </c>
      <c r="J4641" t="str">
        <f>_xlfn.XLOOKUP(I4641,AS:AS,AU:AU)</f>
        <v>Vuelos</v>
      </c>
      <c r="K4641" t="s">
        <v>33</v>
      </c>
      <c r="L4641">
        <v>483.05</v>
      </c>
      <c r="M4641">
        <f>L4641*_xlfn.XLOOKUP(K4641,AM:AM,AN:AN)</f>
        <v>415.423</v>
      </c>
      <c r="N4641">
        <f>L4641*_xlfn.XLOOKUP(K4641,AM:AM,AO:AO)</f>
        <v>483.05</v>
      </c>
      <c r="O4641">
        <v>0</v>
      </c>
      <c r="P4641">
        <f>O4641*_xlfn.XLOOKUP(K4641,AM:AM,AN:AN)</f>
        <v>0</v>
      </c>
      <c r="Q4641">
        <f>O4641*_xlfn.XLOOKUP(K4641,AM:AM,AO:AO)</f>
        <v>0</v>
      </c>
      <c r="R4641" t="str">
        <f>_xlfn.XLOOKUP(E4641,AF:AF,AG:AG)</f>
        <v>F1S USA</v>
      </c>
      <c r="S4641" t="str">
        <f>_xlfn.XLOOKUP(E4641,AF:AF,AI:AI)</f>
        <v>United States</v>
      </c>
      <c r="T4641">
        <f>WEEKNUM(G4641)</f>
        <v>46</v>
      </c>
      <c r="U4641">
        <f>YEAR(G4641)</f>
        <v>2025</v>
      </c>
      <c r="V4641" s="117">
        <f>IFERROR(Q4641/N4641,"0")</f>
        <v>0</v>
      </c>
    </row>
    <row r="4642" spans="1:22">
      <c r="A4642" t="str">
        <f>_xlfn.XLOOKUP(D4642,BN:BN,BO:BO)</f>
        <v>México</v>
      </c>
      <c r="B4642" t="s">
        <v>25</v>
      </c>
      <c r="C4642">
        <v>755</v>
      </c>
      <c r="D4642" t="str">
        <f>_xlfn.XLOOKUP(C4642,BH:BH,BI:BI)</f>
        <v>VeronicaN</v>
      </c>
      <c r="E4642">
        <v>28934</v>
      </c>
      <c r="F4642" t="s">
        <v>4847</v>
      </c>
      <c r="G4642" s="63">
        <v>45986</v>
      </c>
      <c r="H4642" s="63">
        <v>45991</v>
      </c>
      <c r="I4642" t="s">
        <v>366</v>
      </c>
      <c r="J4642" t="str">
        <f>_xlfn.XLOOKUP(I4642,AS:AS,AU:AU)</f>
        <v>Vuelos</v>
      </c>
      <c r="K4642" t="s">
        <v>33</v>
      </c>
      <c r="L4642">
        <v>0</v>
      </c>
      <c r="M4642">
        <f>L4642*_xlfn.XLOOKUP(K4642,AM:AM,AN:AN)</f>
        <v>0</v>
      </c>
      <c r="N4642">
        <f>L4642*_xlfn.XLOOKUP(K4642,AM:AM,AO:AO)</f>
        <v>0</v>
      </c>
      <c r="O4642">
        <v>0</v>
      </c>
      <c r="P4642">
        <f>O4642*_xlfn.XLOOKUP(K4642,AM:AM,AN:AN)</f>
        <v>0</v>
      </c>
      <c r="Q4642">
        <f>O4642*_xlfn.XLOOKUP(K4642,AM:AM,AO:AO)</f>
        <v>0</v>
      </c>
      <c r="R4642" t="str">
        <f>_xlfn.XLOOKUP(E4642,AF:AF,AG:AG)</f>
        <v>F1S USA</v>
      </c>
      <c r="S4642" t="str">
        <f>_xlfn.XLOOKUP(E4642,AF:AF,AI:AI)</f>
        <v>United States</v>
      </c>
      <c r="T4642">
        <f>WEEKNUM(G4642)</f>
        <v>48</v>
      </c>
      <c r="U4642">
        <f>YEAR(G4642)</f>
        <v>2025</v>
      </c>
      <c r="V4642" s="117" t="str">
        <f>IFERROR(Q4642/N4642,"0")</f>
        <v>0</v>
      </c>
    </row>
    <row r="4643" spans="1:22">
      <c r="A4643" t="str">
        <f>_xlfn.XLOOKUP(D4643,BN:BN,BO:BO)</f>
        <v>México</v>
      </c>
      <c r="B4643" t="s">
        <v>25</v>
      </c>
      <c r="C4643">
        <v>756</v>
      </c>
      <c r="D4643" t="str">
        <f>_xlfn.XLOOKUP(C4643,BH:BH,BI:BI)</f>
        <v>MariellaP</v>
      </c>
      <c r="E4643">
        <v>25409</v>
      </c>
      <c r="F4643" t="s">
        <v>4850</v>
      </c>
      <c r="G4643" s="63">
        <v>45947</v>
      </c>
      <c r="H4643" s="63">
        <v>45954</v>
      </c>
      <c r="I4643" t="s">
        <v>364</v>
      </c>
      <c r="J4643" t="str">
        <f>_xlfn.XLOOKUP(I4643,AS:AS,AU:AU)</f>
        <v>DMC</v>
      </c>
      <c r="K4643" t="s">
        <v>33</v>
      </c>
      <c r="L4643">
        <v>32454.12</v>
      </c>
      <c r="M4643">
        <f>L4643*_xlfn.XLOOKUP(K4643,AM:AM,AN:AN)</f>
        <v>27910.5432</v>
      </c>
      <c r="N4643">
        <f>L4643*_xlfn.XLOOKUP(K4643,AM:AM,AO:AO)</f>
        <v>32454.12</v>
      </c>
      <c r="O4643">
        <v>5586.12</v>
      </c>
      <c r="P4643">
        <f>O4643*_xlfn.XLOOKUP(K4643,AM:AM,AN:AN)</f>
        <v>4804.0631999999996</v>
      </c>
      <c r="Q4643">
        <f>O4643*_xlfn.XLOOKUP(K4643,AM:AM,AO:AO)</f>
        <v>5586.12</v>
      </c>
      <c r="R4643" t="str">
        <f>_xlfn.XLOOKUP(E4643,AF:AF,AG:AG)</f>
        <v>Nubia Tours</v>
      </c>
      <c r="S4643" t="str">
        <f>_xlfn.XLOOKUP(E4643,AF:AF,AI:AI)</f>
        <v>Egypt</v>
      </c>
      <c r="T4643">
        <f>WEEKNUM(G4643)</f>
        <v>42</v>
      </c>
      <c r="U4643">
        <f>YEAR(G4643)</f>
        <v>2025</v>
      </c>
      <c r="V4643" s="117">
        <f>IFERROR(Q4643/N4643,"0")</f>
        <v>0.17212360094804605</v>
      </c>
    </row>
    <row r="4644" spans="1:22">
      <c r="A4644" t="str">
        <f>_xlfn.XLOOKUP(D4644,BN:BN,BO:BO)</f>
        <v>México</v>
      </c>
      <c r="B4644" t="s">
        <v>25</v>
      </c>
      <c r="C4644">
        <v>756</v>
      </c>
      <c r="D4644" t="str">
        <f>_xlfn.XLOOKUP(C4644,BH:BH,BI:BI)</f>
        <v>MariellaP</v>
      </c>
      <c r="E4644">
        <v>28934</v>
      </c>
      <c r="F4644" t="s">
        <v>4851</v>
      </c>
      <c r="G4644" s="63">
        <v>45950</v>
      </c>
      <c r="H4644" s="63">
        <v>45950</v>
      </c>
      <c r="I4644" t="s">
        <v>366</v>
      </c>
      <c r="J4644" t="str">
        <f>_xlfn.XLOOKUP(I4644,AS:AS,AU:AU)</f>
        <v>Vuelos</v>
      </c>
      <c r="K4644" t="s">
        <v>33</v>
      </c>
      <c r="L4644">
        <v>226.69</v>
      </c>
      <c r="M4644">
        <f>L4644*_xlfn.XLOOKUP(K4644,AM:AM,AN:AN)</f>
        <v>194.95339999999999</v>
      </c>
      <c r="N4644">
        <f>L4644*_xlfn.XLOOKUP(K4644,AM:AM,AO:AO)</f>
        <v>226.69</v>
      </c>
      <c r="O4644">
        <v>6.6</v>
      </c>
      <c r="P4644">
        <f>O4644*_xlfn.XLOOKUP(K4644,AM:AM,AN:AN)</f>
        <v>5.6759999999999993</v>
      </c>
      <c r="Q4644">
        <f>O4644*_xlfn.XLOOKUP(K4644,AM:AM,AO:AO)</f>
        <v>6.6</v>
      </c>
      <c r="R4644" t="str">
        <f>_xlfn.XLOOKUP(E4644,AF:AF,AG:AG)</f>
        <v>F1S USA</v>
      </c>
      <c r="S4644" t="str">
        <f>_xlfn.XLOOKUP(E4644,AF:AF,AI:AI)</f>
        <v>United States</v>
      </c>
      <c r="T4644">
        <f>WEEKNUM(G4644)</f>
        <v>43</v>
      </c>
      <c r="U4644">
        <f>YEAR(G4644)</f>
        <v>2025</v>
      </c>
      <c r="V4644" s="117">
        <f>IFERROR(Q4644/N4644,"0")</f>
        <v>2.9114649962503857E-2</v>
      </c>
    </row>
    <row r="4645" spans="1:22">
      <c r="A4645" t="str">
        <f>_xlfn.XLOOKUP(D4645,BN:BN,BO:BO)</f>
        <v>México</v>
      </c>
      <c r="B4645" t="s">
        <v>25</v>
      </c>
      <c r="C4645">
        <v>756</v>
      </c>
      <c r="D4645" t="str">
        <f>_xlfn.XLOOKUP(C4645,BH:BH,BI:BI)</f>
        <v>MariellaP</v>
      </c>
      <c r="E4645">
        <v>28934</v>
      </c>
      <c r="F4645" t="s">
        <v>4851</v>
      </c>
      <c r="G4645" s="63">
        <v>45950</v>
      </c>
      <c r="H4645" s="63">
        <v>45950</v>
      </c>
      <c r="I4645" t="s">
        <v>366</v>
      </c>
      <c r="J4645" t="str">
        <f>_xlfn.XLOOKUP(I4645,AS:AS,AU:AU)</f>
        <v>Vuelos</v>
      </c>
      <c r="K4645" t="s">
        <v>33</v>
      </c>
      <c r="L4645">
        <v>40</v>
      </c>
      <c r="M4645">
        <f>L4645*_xlfn.XLOOKUP(K4645,AM:AM,AN:AN)</f>
        <v>34.4</v>
      </c>
      <c r="N4645">
        <f>L4645*_xlfn.XLOOKUP(K4645,AM:AM,AO:AO)</f>
        <v>40</v>
      </c>
      <c r="O4645">
        <v>0</v>
      </c>
      <c r="P4645">
        <f>O4645*_xlfn.XLOOKUP(K4645,AM:AM,AN:AN)</f>
        <v>0</v>
      </c>
      <c r="Q4645">
        <f>O4645*_xlfn.XLOOKUP(K4645,AM:AM,AO:AO)</f>
        <v>0</v>
      </c>
      <c r="R4645" t="str">
        <f>_xlfn.XLOOKUP(E4645,AF:AF,AG:AG)</f>
        <v>F1S USA</v>
      </c>
      <c r="S4645" t="str">
        <f>_xlfn.XLOOKUP(E4645,AF:AF,AI:AI)</f>
        <v>United States</v>
      </c>
      <c r="T4645">
        <f>WEEKNUM(G4645)</f>
        <v>43</v>
      </c>
      <c r="U4645">
        <f>YEAR(G4645)</f>
        <v>2025</v>
      </c>
      <c r="V4645" s="117">
        <f>IFERROR(Q4645/N4645,"0")</f>
        <v>0</v>
      </c>
    </row>
    <row r="4646" spans="1:22">
      <c r="A4646" t="str">
        <f>_xlfn.XLOOKUP(D4646,BN:BN,BO:BO)</f>
        <v>México</v>
      </c>
      <c r="B4646" t="s">
        <v>25</v>
      </c>
      <c r="C4646">
        <v>756</v>
      </c>
      <c r="D4646" t="str">
        <f>_xlfn.XLOOKUP(C4646,BH:BH,BI:BI)</f>
        <v>MariellaP</v>
      </c>
      <c r="E4646">
        <v>28934</v>
      </c>
      <c r="F4646" t="s">
        <v>4852</v>
      </c>
      <c r="G4646" s="63">
        <v>45950</v>
      </c>
      <c r="H4646" s="63">
        <v>45950</v>
      </c>
      <c r="I4646" t="s">
        <v>366</v>
      </c>
      <c r="J4646" t="str">
        <f>_xlfn.XLOOKUP(I4646,AS:AS,AU:AU)</f>
        <v>Vuelos</v>
      </c>
      <c r="K4646" t="s">
        <v>33</v>
      </c>
      <c r="L4646">
        <v>280.19</v>
      </c>
      <c r="M4646">
        <f>L4646*_xlfn.XLOOKUP(K4646,AM:AM,AN:AN)</f>
        <v>240.96340000000001</v>
      </c>
      <c r="N4646">
        <f>L4646*_xlfn.XLOOKUP(K4646,AM:AM,AO:AO)</f>
        <v>280.19</v>
      </c>
      <c r="O4646">
        <v>11.8</v>
      </c>
      <c r="P4646">
        <f>O4646*_xlfn.XLOOKUP(K4646,AM:AM,AN:AN)</f>
        <v>10.148</v>
      </c>
      <c r="Q4646">
        <f>O4646*_xlfn.XLOOKUP(K4646,AM:AM,AO:AO)</f>
        <v>11.8</v>
      </c>
      <c r="R4646" t="str">
        <f>_xlfn.XLOOKUP(E4646,AF:AF,AG:AG)</f>
        <v>F1S USA</v>
      </c>
      <c r="S4646" t="str">
        <f>_xlfn.XLOOKUP(E4646,AF:AF,AI:AI)</f>
        <v>United States</v>
      </c>
      <c r="T4646">
        <f>WEEKNUM(G4646)</f>
        <v>43</v>
      </c>
      <c r="U4646">
        <f>YEAR(G4646)</f>
        <v>2025</v>
      </c>
      <c r="V4646" s="117">
        <f>IFERROR(Q4646/N4646,"0")</f>
        <v>4.2114279595988437E-2</v>
      </c>
    </row>
    <row r="4647" spans="1:22">
      <c r="A4647" t="str">
        <f>_xlfn.XLOOKUP(D4647,BN:BN,BO:BO)</f>
        <v>México</v>
      </c>
      <c r="B4647" t="s">
        <v>25</v>
      </c>
      <c r="C4647">
        <v>756</v>
      </c>
      <c r="D4647" t="str">
        <f>_xlfn.XLOOKUP(C4647,BH:BH,BI:BI)</f>
        <v>MariellaP</v>
      </c>
      <c r="E4647">
        <v>28934</v>
      </c>
      <c r="F4647" t="s">
        <v>4852</v>
      </c>
      <c r="G4647" s="63">
        <v>45950</v>
      </c>
      <c r="H4647" s="63">
        <v>45950</v>
      </c>
      <c r="I4647" t="s">
        <v>366</v>
      </c>
      <c r="J4647" t="str">
        <f>_xlfn.XLOOKUP(I4647,AS:AS,AU:AU)</f>
        <v>Vuelos</v>
      </c>
      <c r="K4647" t="s">
        <v>33</v>
      </c>
      <c r="L4647">
        <v>20</v>
      </c>
      <c r="M4647">
        <f>L4647*_xlfn.XLOOKUP(K4647,AM:AM,AN:AN)</f>
        <v>17.2</v>
      </c>
      <c r="N4647">
        <f>L4647*_xlfn.XLOOKUP(K4647,AM:AM,AO:AO)</f>
        <v>20</v>
      </c>
      <c r="O4647">
        <v>0</v>
      </c>
      <c r="P4647">
        <f>O4647*_xlfn.XLOOKUP(K4647,AM:AM,AN:AN)</f>
        <v>0</v>
      </c>
      <c r="Q4647">
        <f>O4647*_xlfn.XLOOKUP(K4647,AM:AM,AO:AO)</f>
        <v>0</v>
      </c>
      <c r="R4647" t="str">
        <f>_xlfn.XLOOKUP(E4647,AF:AF,AG:AG)</f>
        <v>F1S USA</v>
      </c>
      <c r="S4647" t="str">
        <f>_xlfn.XLOOKUP(E4647,AF:AF,AI:AI)</f>
        <v>United States</v>
      </c>
      <c r="T4647">
        <f>WEEKNUM(G4647)</f>
        <v>43</v>
      </c>
      <c r="U4647">
        <f>YEAR(G4647)</f>
        <v>2025</v>
      </c>
      <c r="V4647" s="117">
        <f>IFERROR(Q4647/N4647,"0")</f>
        <v>0</v>
      </c>
    </row>
    <row r="4648" spans="1:22">
      <c r="A4648" t="str">
        <f>_xlfn.XLOOKUP(D4648,BN:BN,BO:BO)</f>
        <v>México</v>
      </c>
      <c r="B4648" t="s">
        <v>25</v>
      </c>
      <c r="C4648">
        <v>756</v>
      </c>
      <c r="D4648" t="str">
        <f>_xlfn.XLOOKUP(C4648,BH:BH,BI:BI)</f>
        <v>MariellaP</v>
      </c>
      <c r="E4648">
        <v>0</v>
      </c>
      <c r="F4648" t="s">
        <v>4853</v>
      </c>
      <c r="G4648" s="63">
        <v>45947</v>
      </c>
      <c r="H4648" s="63">
        <v>45954</v>
      </c>
      <c r="I4648" t="s">
        <v>396</v>
      </c>
      <c r="J4648" t="str">
        <f>_xlfn.XLOOKUP(I4648,AS:AS,AU:AU)</f>
        <v>Honorarios</v>
      </c>
      <c r="K4648" t="s">
        <v>33</v>
      </c>
      <c r="L4648">
        <v>70</v>
      </c>
      <c r="M4648">
        <f>L4648*_xlfn.XLOOKUP(K4648,AM:AM,AN:AN)</f>
        <v>60.199999999999996</v>
      </c>
      <c r="N4648">
        <f>L4648*_xlfn.XLOOKUP(K4648,AM:AM,AO:AO)</f>
        <v>70</v>
      </c>
      <c r="O4648">
        <v>70</v>
      </c>
      <c r="P4648">
        <f>O4648*_xlfn.XLOOKUP(K4648,AM:AM,AN:AN)</f>
        <v>60.199999999999996</v>
      </c>
      <c r="Q4648">
        <f>O4648*_xlfn.XLOOKUP(K4648,AM:AM,AO:AO)</f>
        <v>70</v>
      </c>
      <c r="R4648" t="str">
        <f>_xlfn.XLOOKUP(E4648,AF:AF,AG:AG)</f>
        <v>FEES</v>
      </c>
      <c r="S4648">
        <f>_xlfn.XLOOKUP(E4648,AF:AF,AI:AI)</f>
        <v>0</v>
      </c>
      <c r="T4648">
        <f>WEEKNUM(G4648)</f>
        <v>42</v>
      </c>
      <c r="U4648">
        <f>YEAR(G4648)</f>
        <v>2025</v>
      </c>
      <c r="V4648" s="117">
        <f>IFERROR(Q4648/N4648,"0")</f>
        <v>1</v>
      </c>
    </row>
    <row r="4649" spans="1:22">
      <c r="A4649" t="str">
        <f>_xlfn.XLOOKUP(D4649,BN:BN,BO:BO)</f>
        <v>México</v>
      </c>
      <c r="B4649" t="s">
        <v>25</v>
      </c>
      <c r="C4649">
        <v>757</v>
      </c>
      <c r="D4649" t="str">
        <f>_xlfn.XLOOKUP(C4649,BH:BH,BI:BI)</f>
        <v>PaulinaV</v>
      </c>
      <c r="E4649">
        <v>31858</v>
      </c>
      <c r="F4649" t="s">
        <v>3428</v>
      </c>
      <c r="G4649" s="63">
        <v>45911</v>
      </c>
      <c r="H4649" s="63">
        <v>45916</v>
      </c>
      <c r="I4649" t="s">
        <v>376</v>
      </c>
      <c r="J4649" t="str">
        <f>_xlfn.XLOOKUP(I4649,AS:AS,AU:AU)</f>
        <v>Hotel</v>
      </c>
      <c r="K4649" t="s">
        <v>33</v>
      </c>
      <c r="L4649">
        <v>1067.6400000000001</v>
      </c>
      <c r="M4649">
        <f>L4649*_xlfn.XLOOKUP(K4649,AM:AM,AN:AN)</f>
        <v>918.17040000000009</v>
      </c>
      <c r="N4649">
        <f>L4649*_xlfn.XLOOKUP(K4649,AM:AM,AO:AO)</f>
        <v>1067.6400000000001</v>
      </c>
      <c r="O4649">
        <v>106.76</v>
      </c>
      <c r="P4649">
        <f>O4649*_xlfn.XLOOKUP(K4649,AM:AM,AN:AN)</f>
        <v>91.813600000000008</v>
      </c>
      <c r="Q4649">
        <f>O4649*_xlfn.XLOOKUP(K4649,AM:AM,AO:AO)</f>
        <v>106.76</v>
      </c>
      <c r="R4649" t="s">
        <v>582</v>
      </c>
      <c r="S4649" t="str">
        <f>_xlfn.XLOOKUP(E4649,AF:AF,AI:AI)</f>
        <v>Mexico</v>
      </c>
      <c r="T4649">
        <f>WEEKNUM(G4649)</f>
        <v>37</v>
      </c>
      <c r="U4649">
        <f>YEAR(G4649)</f>
        <v>2025</v>
      </c>
      <c r="V4649" s="117">
        <f>IFERROR(Q4649/N4649,"0")</f>
        <v>9.9996253418755385E-2</v>
      </c>
    </row>
    <row r="4650" spans="1:22">
      <c r="A4650" t="str">
        <f>_xlfn.XLOOKUP(D4650,BN:BN,BO:BO)</f>
        <v>México</v>
      </c>
      <c r="B4650" t="s">
        <v>25</v>
      </c>
      <c r="C4650">
        <v>758</v>
      </c>
      <c r="D4650" t="str">
        <f>_xlfn.XLOOKUP(C4650,BH:BH,BI:BI)</f>
        <v>PaulinaV</v>
      </c>
      <c r="E4650">
        <v>31645</v>
      </c>
      <c r="F4650" t="s">
        <v>3428</v>
      </c>
      <c r="G4650" s="63">
        <v>45899</v>
      </c>
      <c r="H4650" s="63">
        <v>45901</v>
      </c>
      <c r="I4650" t="s">
        <v>376</v>
      </c>
      <c r="J4650" t="str">
        <f>_xlfn.XLOOKUP(I4650,AS:AS,AU:AU)</f>
        <v>Hotel</v>
      </c>
      <c r="K4650" t="s">
        <v>27</v>
      </c>
      <c r="L4650">
        <v>1002.1</v>
      </c>
      <c r="M4650">
        <f>L4650*_xlfn.XLOOKUP(K4650,AM:AM,AN:AN)</f>
        <v>1002.1</v>
      </c>
      <c r="N4650">
        <f>L4650*_xlfn.XLOOKUP(K4650,AM:AM,AO:AO)</f>
        <v>1162.4359999999999</v>
      </c>
      <c r="O4650">
        <v>102.1</v>
      </c>
      <c r="P4650">
        <f>O4650*_xlfn.XLOOKUP(K4650,AM:AM,AN:AN)</f>
        <v>102.1</v>
      </c>
      <c r="Q4650">
        <f>O4650*_xlfn.XLOOKUP(K4650,AM:AM,AO:AO)</f>
        <v>118.43599999999998</v>
      </c>
      <c r="R4650" t="str">
        <f>_xlfn.XLOOKUP(E4650,AF:AF,AG:AG)</f>
        <v>SUSAFA</v>
      </c>
      <c r="S4650" t="str">
        <f>_xlfn.XLOOKUP(E4650,AF:AF,AI:AI)</f>
        <v>Italy</v>
      </c>
      <c r="T4650">
        <f>WEEKNUM(G4650)</f>
        <v>35</v>
      </c>
      <c r="U4650">
        <f>YEAR(G4650)</f>
        <v>2025</v>
      </c>
      <c r="V4650" s="117">
        <f>IFERROR(Q4650/N4650,"0")</f>
        <v>0.10188603931743338</v>
      </c>
    </row>
    <row r="4651" spans="1:22">
      <c r="A4651" t="str">
        <f>_xlfn.XLOOKUP(D4651,BN:BN,BO:BO)</f>
        <v>México</v>
      </c>
      <c r="B4651" t="s">
        <v>25</v>
      </c>
      <c r="C4651">
        <v>759</v>
      </c>
      <c r="D4651" t="str">
        <f>_xlfn.XLOOKUP(C4651,BH:BH,BI:BI)</f>
        <v>LorenzaP</v>
      </c>
      <c r="E4651">
        <v>27086</v>
      </c>
      <c r="F4651" t="s">
        <v>4854</v>
      </c>
      <c r="G4651" s="63">
        <v>45941</v>
      </c>
      <c r="H4651" s="63">
        <v>45948</v>
      </c>
      <c r="I4651" t="s">
        <v>389</v>
      </c>
      <c r="J4651" t="str">
        <f>_xlfn.XLOOKUP(I4651,AS:AS,AU:AU)</f>
        <v>Crucero</v>
      </c>
      <c r="K4651" t="s">
        <v>33</v>
      </c>
      <c r="L4651">
        <v>49400</v>
      </c>
      <c r="M4651">
        <f>L4651*_xlfn.XLOOKUP(K4651,AM:AM,AN:AN)</f>
        <v>42484</v>
      </c>
      <c r="N4651">
        <f>L4651*_xlfn.XLOOKUP(K4651,AM:AM,AO:AO)</f>
        <v>49400</v>
      </c>
      <c r="O4651">
        <v>7410</v>
      </c>
      <c r="P4651">
        <f>O4651*_xlfn.XLOOKUP(K4651,AM:AM,AN:AN)</f>
        <v>6372.5999999999995</v>
      </c>
      <c r="Q4651">
        <f>O4651*_xlfn.XLOOKUP(K4651,AM:AM,AO:AO)</f>
        <v>7410</v>
      </c>
      <c r="R4651" t="str">
        <f>_xlfn.XLOOKUP(E4651,AF:AF,AG:AG)</f>
        <v>THE RITZ CARLTON YACHT COLLECTION</v>
      </c>
      <c r="S4651" t="str">
        <f>_xlfn.XLOOKUP(E4651,AF:AF,AI:AI)</f>
        <v>United States</v>
      </c>
      <c r="T4651">
        <f>WEEKNUM(G4651)</f>
        <v>41</v>
      </c>
      <c r="U4651">
        <f>YEAR(G4651)</f>
        <v>2025</v>
      </c>
      <c r="V4651" s="117">
        <f>IFERROR(Q4651/N4651,"0")</f>
        <v>0.15</v>
      </c>
    </row>
    <row r="4652" spans="1:22">
      <c r="A4652" t="str">
        <f>_xlfn.XLOOKUP(D4652,BN:BN,BO:BO)</f>
        <v>México</v>
      </c>
      <c r="B4652" t="s">
        <v>25</v>
      </c>
      <c r="C4652">
        <v>759</v>
      </c>
      <c r="D4652" t="str">
        <f>_xlfn.XLOOKUP(C4652,BH:BH,BI:BI)</f>
        <v>LorenzaP</v>
      </c>
      <c r="E4652">
        <v>24166</v>
      </c>
      <c r="F4652" t="s">
        <v>4855</v>
      </c>
      <c r="G4652" s="63">
        <v>45948</v>
      </c>
      <c r="H4652" s="63">
        <v>45950</v>
      </c>
      <c r="I4652" t="s">
        <v>376</v>
      </c>
      <c r="J4652" t="str">
        <f>_xlfn.XLOOKUP(I4652,AS:AS,AU:AU)</f>
        <v>Hotel</v>
      </c>
      <c r="K4652" t="s">
        <v>33</v>
      </c>
      <c r="L4652">
        <v>7478</v>
      </c>
      <c r="M4652">
        <f>L4652*_xlfn.XLOOKUP(K4652,AM:AM,AN:AN)</f>
        <v>6431.08</v>
      </c>
      <c r="N4652">
        <f>L4652*_xlfn.XLOOKUP(K4652,AM:AM,AO:AO)</f>
        <v>7478</v>
      </c>
      <c r="O4652">
        <v>673.79</v>
      </c>
      <c r="P4652">
        <f>O4652*_xlfn.XLOOKUP(K4652,AM:AM,AN:AN)</f>
        <v>579.45939999999996</v>
      </c>
      <c r="Q4652">
        <f>O4652*_xlfn.XLOOKUP(K4652,AM:AM,AO:AO)</f>
        <v>673.79</v>
      </c>
      <c r="R4652" t="str">
        <f>_xlfn.XLOOKUP(E4652,AF:AF,AG:AG)</f>
        <v>LE BRISTOL PARIS</v>
      </c>
      <c r="S4652" t="str">
        <f>_xlfn.XLOOKUP(E4652,AF:AF,AI:AI)</f>
        <v>France</v>
      </c>
      <c r="T4652">
        <f>WEEKNUM(G4652)</f>
        <v>42</v>
      </c>
      <c r="U4652">
        <f>YEAR(G4652)</f>
        <v>2025</v>
      </c>
      <c r="V4652" s="117">
        <f>IFERROR(Q4652/N4652,"0")</f>
        <v>9.0102968708210746E-2</v>
      </c>
    </row>
    <row r="4653" spans="1:22">
      <c r="A4653" t="str">
        <f>_xlfn.XLOOKUP(D4653,BN:BN,BO:BO)</f>
        <v>México</v>
      </c>
      <c r="B4653" t="s">
        <v>25</v>
      </c>
      <c r="C4653">
        <v>759</v>
      </c>
      <c r="D4653" t="str">
        <f>_xlfn.XLOOKUP(C4653,BH:BH,BI:BI)</f>
        <v>LorenzaP</v>
      </c>
      <c r="E4653">
        <v>25363</v>
      </c>
      <c r="F4653" t="s">
        <v>4856</v>
      </c>
      <c r="G4653" s="63">
        <v>45950</v>
      </c>
      <c r="H4653" s="63">
        <v>45952</v>
      </c>
      <c r="I4653" t="s">
        <v>376</v>
      </c>
      <c r="J4653" t="str">
        <f>_xlfn.XLOOKUP(I4653,AS:AS,AU:AU)</f>
        <v>Hotel</v>
      </c>
      <c r="K4653" t="s">
        <v>33</v>
      </c>
      <c r="L4653">
        <v>4601</v>
      </c>
      <c r="M4653">
        <f>L4653*_xlfn.XLOOKUP(K4653,AM:AM,AN:AN)</f>
        <v>3956.86</v>
      </c>
      <c r="N4653">
        <f>L4653*_xlfn.XLOOKUP(K4653,AM:AM,AO:AO)</f>
        <v>4601</v>
      </c>
      <c r="O4653">
        <v>781.64</v>
      </c>
      <c r="P4653">
        <f>O4653*_xlfn.XLOOKUP(K4653,AM:AM,AN:AN)</f>
        <v>672.21039999999994</v>
      </c>
      <c r="Q4653">
        <f>O4653*_xlfn.XLOOKUP(K4653,AM:AM,AO:AO)</f>
        <v>781.64</v>
      </c>
      <c r="R4653" t="str">
        <f>_xlfn.XLOOKUP(E4653,AF:AF,AG:AG)</f>
        <v>ROSEWOOD VILLA MAGNA</v>
      </c>
      <c r="S4653" t="str">
        <f>_xlfn.XLOOKUP(E4653,AF:AF,AI:AI)</f>
        <v>Spain</v>
      </c>
      <c r="T4653">
        <f>WEEKNUM(G4653)</f>
        <v>43</v>
      </c>
      <c r="U4653">
        <f>YEAR(G4653)</f>
        <v>2025</v>
      </c>
      <c r="V4653" s="117">
        <f>IFERROR(Q4653/N4653,"0")</f>
        <v>0.16988480765051076</v>
      </c>
    </row>
    <row r="4654" spans="1:22">
      <c r="A4654" t="str">
        <f>_xlfn.XLOOKUP(D4654,BN:BN,BO:BO)</f>
        <v>México</v>
      </c>
      <c r="B4654" t="s">
        <v>25</v>
      </c>
      <c r="C4654">
        <v>759</v>
      </c>
      <c r="D4654" t="str">
        <f>_xlfn.XLOOKUP(C4654,BH:BH,BI:BI)</f>
        <v>LorenzaP</v>
      </c>
      <c r="E4654">
        <v>27436</v>
      </c>
      <c r="F4654" t="s">
        <v>4857</v>
      </c>
      <c r="G4654" s="63">
        <v>45894</v>
      </c>
      <c r="H4654" s="63">
        <v>45894</v>
      </c>
      <c r="I4654" t="s">
        <v>484</v>
      </c>
      <c r="J4654" t="str">
        <f>_xlfn.XLOOKUP(I4654,AS:AS,AU:AU)</f>
        <v>Vuelos</v>
      </c>
      <c r="K4654" t="s">
        <v>33</v>
      </c>
      <c r="L4654">
        <v>1252.3900000000001</v>
      </c>
      <c r="M4654">
        <f>L4654*_xlfn.XLOOKUP(K4654,AM:AM,AN:AN)</f>
        <v>1077.0554</v>
      </c>
      <c r="N4654">
        <f>L4654*_xlfn.XLOOKUP(K4654,AM:AM,AO:AO)</f>
        <v>1252.3900000000001</v>
      </c>
      <c r="O4654">
        <v>0</v>
      </c>
      <c r="P4654">
        <f>O4654*_xlfn.XLOOKUP(K4654,AM:AM,AN:AN)</f>
        <v>0</v>
      </c>
      <c r="Q4654">
        <f>O4654*_xlfn.XLOOKUP(K4654,AM:AM,AO:AO)</f>
        <v>0</v>
      </c>
      <c r="R4654" t="str">
        <f>_xlfn.XLOOKUP(E4654,AF:AF,AG:AG)</f>
        <v>Vueling Airlines</v>
      </c>
      <c r="S4654" t="str">
        <f>_xlfn.XLOOKUP(E4654,AF:AF,AI:AI)</f>
        <v>Spain</v>
      </c>
      <c r="T4654">
        <f>WEEKNUM(G4654)</f>
        <v>35</v>
      </c>
      <c r="U4654">
        <f>YEAR(G4654)</f>
        <v>2025</v>
      </c>
      <c r="V4654" s="117">
        <f>IFERROR(Q4654/N4654,"0")</f>
        <v>0</v>
      </c>
    </row>
    <row r="4655" spans="1:22">
      <c r="A4655" t="str">
        <f>_xlfn.XLOOKUP(D4655,BN:BN,BO:BO)</f>
        <v>México</v>
      </c>
      <c r="B4655" t="s">
        <v>25</v>
      </c>
      <c r="C4655">
        <v>759</v>
      </c>
      <c r="D4655" t="str">
        <f>_xlfn.XLOOKUP(C4655,BH:BH,BI:BI)</f>
        <v>LorenzaP</v>
      </c>
      <c r="E4655">
        <v>24750</v>
      </c>
      <c r="F4655" t="s">
        <v>4858</v>
      </c>
      <c r="G4655" s="63">
        <v>45894</v>
      </c>
      <c r="H4655" s="63">
        <v>45952</v>
      </c>
      <c r="I4655" t="s">
        <v>484</v>
      </c>
      <c r="J4655" t="str">
        <f>_xlfn.XLOOKUP(I4655,AS:AS,AU:AU)</f>
        <v>Vuelos</v>
      </c>
      <c r="K4655" t="s">
        <v>33</v>
      </c>
      <c r="L4655">
        <v>2766.9</v>
      </c>
      <c r="M4655">
        <f>L4655*_xlfn.XLOOKUP(K4655,AM:AM,AN:AN)</f>
        <v>2379.5340000000001</v>
      </c>
      <c r="N4655">
        <f>L4655*_xlfn.XLOOKUP(K4655,AM:AM,AO:AO)</f>
        <v>2766.9</v>
      </c>
      <c r="O4655">
        <v>0</v>
      </c>
      <c r="P4655">
        <f>O4655*_xlfn.XLOOKUP(K4655,AM:AM,AN:AN)</f>
        <v>0</v>
      </c>
      <c r="Q4655">
        <f>O4655*_xlfn.XLOOKUP(K4655,AM:AM,AO:AO)</f>
        <v>0</v>
      </c>
      <c r="R4655" t="str">
        <f>_xlfn.XLOOKUP(E4655,AF:AF,AG:AG)</f>
        <v>Swiss International Airlines</v>
      </c>
      <c r="S4655" t="str">
        <f>_xlfn.XLOOKUP(E4655,AF:AF,AI:AI)</f>
        <v>Switzerland</v>
      </c>
      <c r="T4655">
        <f>WEEKNUM(G4655)</f>
        <v>35</v>
      </c>
      <c r="U4655">
        <f>YEAR(G4655)</f>
        <v>2025</v>
      </c>
      <c r="V4655" s="117">
        <f>IFERROR(Q4655/N4655,"0")</f>
        <v>0</v>
      </c>
    </row>
    <row r="4656" spans="1:22">
      <c r="A4656" t="str">
        <f>_xlfn.XLOOKUP(D4656,BN:BN,BO:BO)</f>
        <v>México</v>
      </c>
      <c r="B4656" t="s">
        <v>25</v>
      </c>
      <c r="C4656">
        <v>759</v>
      </c>
      <c r="D4656" t="str">
        <f>_xlfn.XLOOKUP(C4656,BH:BH,BI:BI)</f>
        <v>LorenzaP</v>
      </c>
      <c r="E4656">
        <v>28934</v>
      </c>
      <c r="F4656" t="s">
        <v>4859</v>
      </c>
      <c r="G4656" s="63">
        <v>45899</v>
      </c>
      <c r="H4656" s="63">
        <v>45899</v>
      </c>
      <c r="I4656" t="s">
        <v>366</v>
      </c>
      <c r="J4656" t="str">
        <f>_xlfn.XLOOKUP(I4656,AS:AS,AU:AU)</f>
        <v>Vuelos</v>
      </c>
      <c r="K4656" t="s">
        <v>33</v>
      </c>
      <c r="L4656">
        <v>2300.1</v>
      </c>
      <c r="M4656">
        <f>L4656*_xlfn.XLOOKUP(K4656,AM:AM,AN:AN)</f>
        <v>1978.0859999999998</v>
      </c>
      <c r="N4656">
        <f>L4656*_xlfn.XLOOKUP(K4656,AM:AM,AO:AO)</f>
        <v>2300.1</v>
      </c>
      <c r="O4656">
        <v>0</v>
      </c>
      <c r="P4656">
        <f>O4656*_xlfn.XLOOKUP(K4656,AM:AM,AN:AN)</f>
        <v>0</v>
      </c>
      <c r="Q4656">
        <f>O4656*_xlfn.XLOOKUP(K4656,AM:AM,AO:AO)</f>
        <v>0</v>
      </c>
      <c r="R4656" t="str">
        <f>_xlfn.XLOOKUP(E4656,AF:AF,AG:AG)</f>
        <v>F1S USA</v>
      </c>
      <c r="S4656" t="str">
        <f>_xlfn.XLOOKUP(E4656,AF:AF,AI:AI)</f>
        <v>United States</v>
      </c>
      <c r="T4656">
        <f>WEEKNUM(G4656)</f>
        <v>35</v>
      </c>
      <c r="U4656">
        <f>YEAR(G4656)</f>
        <v>2025</v>
      </c>
      <c r="V4656" s="117">
        <f>IFERROR(Q4656/N4656,"0")</f>
        <v>0</v>
      </c>
    </row>
    <row r="4657" spans="1:22">
      <c r="A4657" t="str">
        <f>_xlfn.XLOOKUP(D4657,BN:BN,BO:BO)</f>
        <v>México</v>
      </c>
      <c r="B4657" t="s">
        <v>25</v>
      </c>
      <c r="C4657">
        <v>759</v>
      </c>
      <c r="D4657" t="str">
        <f>_xlfn.XLOOKUP(C4657,BH:BH,BI:BI)</f>
        <v>LorenzaP</v>
      </c>
      <c r="E4657">
        <v>28934</v>
      </c>
      <c r="F4657" t="s">
        <v>4860</v>
      </c>
      <c r="G4657" s="63">
        <v>45899</v>
      </c>
      <c r="H4657" s="63">
        <v>45930</v>
      </c>
      <c r="I4657" t="s">
        <v>366</v>
      </c>
      <c r="J4657" t="str">
        <f>_xlfn.XLOOKUP(I4657,AS:AS,AU:AU)</f>
        <v>Vuelos</v>
      </c>
      <c r="K4657" t="s">
        <v>33</v>
      </c>
      <c r="L4657">
        <v>783</v>
      </c>
      <c r="M4657">
        <f>L4657*_xlfn.XLOOKUP(K4657,AM:AM,AN:AN)</f>
        <v>673.38</v>
      </c>
      <c r="N4657">
        <f>L4657*_xlfn.XLOOKUP(K4657,AM:AM,AO:AO)</f>
        <v>783</v>
      </c>
      <c r="O4657">
        <v>0</v>
      </c>
      <c r="P4657">
        <f>O4657*_xlfn.XLOOKUP(K4657,AM:AM,AN:AN)</f>
        <v>0</v>
      </c>
      <c r="Q4657">
        <f>O4657*_xlfn.XLOOKUP(K4657,AM:AM,AO:AO)</f>
        <v>0</v>
      </c>
      <c r="R4657" t="str">
        <f>_xlfn.XLOOKUP(E4657,AF:AF,AG:AG)</f>
        <v>F1S USA</v>
      </c>
      <c r="S4657" t="str">
        <f>_xlfn.XLOOKUP(E4657,AF:AF,AI:AI)</f>
        <v>United States</v>
      </c>
      <c r="T4657">
        <f>WEEKNUM(G4657)</f>
        <v>35</v>
      </c>
      <c r="U4657">
        <f>YEAR(G4657)</f>
        <v>2025</v>
      </c>
      <c r="V4657" s="117">
        <f>IFERROR(Q4657/N4657,"0")</f>
        <v>0</v>
      </c>
    </row>
    <row r="4658" spans="1:22">
      <c r="A4658" t="str">
        <f>_xlfn.XLOOKUP(D4658,BN:BN,BO:BO)</f>
        <v>México</v>
      </c>
      <c r="B4658" t="s">
        <v>25</v>
      </c>
      <c r="C4658">
        <v>759</v>
      </c>
      <c r="D4658" t="str">
        <f>_xlfn.XLOOKUP(C4658,BH:BH,BI:BI)</f>
        <v>LorenzaP</v>
      </c>
      <c r="E4658">
        <v>28934</v>
      </c>
      <c r="F4658" t="s">
        <v>4861</v>
      </c>
      <c r="G4658" s="63">
        <v>45899</v>
      </c>
      <c r="H4658" s="63">
        <v>45899</v>
      </c>
      <c r="I4658" t="s">
        <v>434</v>
      </c>
      <c r="J4658" t="str">
        <f>_xlfn.XLOOKUP(I4658,AS:AS,AU:AU)</f>
        <v>Reembolso</v>
      </c>
      <c r="K4658" t="s">
        <v>33</v>
      </c>
      <c r="L4658">
        <v>-2300.1</v>
      </c>
      <c r="M4658">
        <f>L4658*_xlfn.XLOOKUP(K4658,AM:AM,AN:AN)</f>
        <v>-1978.0859999999998</v>
      </c>
      <c r="N4658">
        <f>L4658*_xlfn.XLOOKUP(K4658,AM:AM,AO:AO)</f>
        <v>-2300.1</v>
      </c>
      <c r="O4658">
        <v>0</v>
      </c>
      <c r="P4658">
        <f>O4658*_xlfn.XLOOKUP(K4658,AM:AM,AN:AN)</f>
        <v>0</v>
      </c>
      <c r="Q4658">
        <f>O4658*_xlfn.XLOOKUP(K4658,AM:AM,AO:AO)</f>
        <v>0</v>
      </c>
      <c r="R4658" t="str">
        <f>_xlfn.XLOOKUP(E4658,AF:AF,AG:AG)</f>
        <v>F1S USA</v>
      </c>
      <c r="S4658" t="str">
        <f>_xlfn.XLOOKUP(E4658,AF:AF,AI:AI)</f>
        <v>United States</v>
      </c>
      <c r="T4658">
        <f>WEEKNUM(G4658)</f>
        <v>35</v>
      </c>
      <c r="U4658">
        <f>YEAR(G4658)</f>
        <v>2025</v>
      </c>
      <c r="V4658" s="117">
        <f>IFERROR(Q4658/N4658,"0")</f>
        <v>0</v>
      </c>
    </row>
    <row r="4659" spans="1:22">
      <c r="A4659" t="str">
        <f>_xlfn.XLOOKUP(D4659,BN:BN,BO:BO)</f>
        <v>México</v>
      </c>
      <c r="B4659" t="s">
        <v>25</v>
      </c>
      <c r="C4659">
        <v>759</v>
      </c>
      <c r="D4659" t="str">
        <f>_xlfn.XLOOKUP(C4659,BH:BH,BI:BI)</f>
        <v>LorenzaP</v>
      </c>
      <c r="E4659">
        <v>0</v>
      </c>
      <c r="F4659" t="s">
        <v>4862</v>
      </c>
      <c r="G4659" s="63">
        <v>45894</v>
      </c>
      <c r="H4659" s="63">
        <v>45952</v>
      </c>
      <c r="I4659" t="s">
        <v>396</v>
      </c>
      <c r="J4659" t="str">
        <f>_xlfn.XLOOKUP(I4659,AS:AS,AU:AU)</f>
        <v>Honorarios</v>
      </c>
      <c r="K4659" t="s">
        <v>33</v>
      </c>
      <c r="L4659">
        <v>597.02</v>
      </c>
      <c r="M4659">
        <f>L4659*_xlfn.XLOOKUP(K4659,AM:AM,AN:AN)</f>
        <v>513.43719999999996</v>
      </c>
      <c r="N4659">
        <f>L4659*_xlfn.XLOOKUP(K4659,AM:AM,AO:AO)</f>
        <v>597.02</v>
      </c>
      <c r="O4659">
        <v>597.02</v>
      </c>
      <c r="P4659">
        <f>O4659*_xlfn.XLOOKUP(K4659,AM:AM,AN:AN)</f>
        <v>513.43719999999996</v>
      </c>
      <c r="Q4659">
        <f>O4659*_xlfn.XLOOKUP(K4659,AM:AM,AO:AO)</f>
        <v>597.02</v>
      </c>
      <c r="R4659" t="str">
        <f>_xlfn.XLOOKUP(E4659,AF:AF,AG:AG)</f>
        <v>FEES</v>
      </c>
      <c r="S4659">
        <f>_xlfn.XLOOKUP(E4659,AF:AF,AI:AI)</f>
        <v>0</v>
      </c>
      <c r="T4659">
        <f>WEEKNUM(G4659)</f>
        <v>35</v>
      </c>
      <c r="U4659">
        <f>YEAR(G4659)</f>
        <v>2025</v>
      </c>
      <c r="V4659" s="117">
        <f>IFERROR(Q4659/N4659,"0")</f>
        <v>1</v>
      </c>
    </row>
    <row r="4660" spans="1:22">
      <c r="A4660" t="str">
        <f>_xlfn.XLOOKUP(D4660,BN:BN,BO:BO)</f>
        <v>México</v>
      </c>
      <c r="B4660" t="s">
        <v>25</v>
      </c>
      <c r="C4660">
        <v>759</v>
      </c>
      <c r="D4660" t="str">
        <f>_xlfn.XLOOKUP(C4660,BH:BH,BI:BI)</f>
        <v>LorenzaP</v>
      </c>
      <c r="E4660">
        <v>0</v>
      </c>
      <c r="F4660" t="s">
        <v>4863</v>
      </c>
      <c r="G4660" s="63">
        <v>45894</v>
      </c>
      <c r="H4660" s="63">
        <v>45952</v>
      </c>
      <c r="I4660" t="s">
        <v>396</v>
      </c>
      <c r="J4660" t="str">
        <f>_xlfn.XLOOKUP(I4660,AS:AS,AU:AU)</f>
        <v>Honorarios</v>
      </c>
      <c r="K4660" t="s">
        <v>33</v>
      </c>
      <c r="L4660">
        <v>70</v>
      </c>
      <c r="M4660">
        <f>L4660*_xlfn.XLOOKUP(K4660,AM:AM,AN:AN)</f>
        <v>60.199999999999996</v>
      </c>
      <c r="N4660">
        <f>L4660*_xlfn.XLOOKUP(K4660,AM:AM,AO:AO)</f>
        <v>70</v>
      </c>
      <c r="O4660">
        <v>70</v>
      </c>
      <c r="P4660">
        <f>O4660*_xlfn.XLOOKUP(K4660,AM:AM,AN:AN)</f>
        <v>60.199999999999996</v>
      </c>
      <c r="Q4660">
        <f>O4660*_xlfn.XLOOKUP(K4660,AM:AM,AO:AO)</f>
        <v>70</v>
      </c>
      <c r="R4660" t="str">
        <f>_xlfn.XLOOKUP(E4660,AF:AF,AG:AG)</f>
        <v>FEES</v>
      </c>
      <c r="S4660">
        <f>_xlfn.XLOOKUP(E4660,AF:AF,AI:AI)</f>
        <v>0</v>
      </c>
      <c r="T4660">
        <f>WEEKNUM(G4660)</f>
        <v>35</v>
      </c>
      <c r="U4660">
        <f>YEAR(G4660)</f>
        <v>2025</v>
      </c>
      <c r="V4660" s="117">
        <f>IFERROR(Q4660/N4660,"0")</f>
        <v>1</v>
      </c>
    </row>
    <row r="4661" spans="1:22">
      <c r="A4661" t="str">
        <f>_xlfn.XLOOKUP(D4661,BN:BN,BO:BO)</f>
        <v>México</v>
      </c>
      <c r="B4661" t="s">
        <v>25</v>
      </c>
      <c r="C4661">
        <v>760</v>
      </c>
      <c r="D4661" t="str">
        <f>_xlfn.XLOOKUP(C4661,BH:BH,BI:BI)</f>
        <v>LorenzaP</v>
      </c>
      <c r="E4661">
        <v>27086</v>
      </c>
      <c r="F4661" t="s">
        <v>390</v>
      </c>
      <c r="G4661" s="63">
        <v>45941</v>
      </c>
      <c r="H4661" s="63">
        <v>45948</v>
      </c>
      <c r="I4661" t="s">
        <v>389</v>
      </c>
      <c r="J4661" t="str">
        <f>_xlfn.XLOOKUP(I4661,AS:AS,AU:AU)</f>
        <v>Crucero</v>
      </c>
      <c r="K4661" t="s">
        <v>33</v>
      </c>
      <c r="L4661">
        <v>30600</v>
      </c>
      <c r="M4661">
        <f>L4661*_xlfn.XLOOKUP(K4661,AM:AM,AN:AN)</f>
        <v>26316</v>
      </c>
      <c r="N4661">
        <f>L4661*_xlfn.XLOOKUP(K4661,AM:AM,AO:AO)</f>
        <v>30600</v>
      </c>
      <c r="O4661">
        <v>4590</v>
      </c>
      <c r="P4661">
        <f>O4661*_xlfn.XLOOKUP(K4661,AM:AM,AN:AN)</f>
        <v>3947.4</v>
      </c>
      <c r="Q4661">
        <f>O4661*_xlfn.XLOOKUP(K4661,AM:AM,AO:AO)</f>
        <v>4590</v>
      </c>
      <c r="R4661" t="str">
        <f>_xlfn.XLOOKUP(E4661,AF:AF,AG:AG)</f>
        <v>THE RITZ CARLTON YACHT COLLECTION</v>
      </c>
      <c r="S4661" t="str">
        <f>_xlfn.XLOOKUP(E4661,AF:AF,AI:AI)</f>
        <v>United States</v>
      </c>
      <c r="T4661">
        <f>WEEKNUM(G4661)</f>
        <v>41</v>
      </c>
      <c r="U4661">
        <f>YEAR(G4661)</f>
        <v>2025</v>
      </c>
      <c r="V4661" s="117">
        <f>IFERROR(Q4661/N4661,"0")</f>
        <v>0.15</v>
      </c>
    </row>
    <row r="4662" spans="1:22">
      <c r="A4662" t="str">
        <f>_xlfn.XLOOKUP(D4662,BN:BN,BO:BO)</f>
        <v>México</v>
      </c>
      <c r="B4662" t="s">
        <v>25</v>
      </c>
      <c r="C4662">
        <v>760</v>
      </c>
      <c r="D4662" t="str">
        <f>_xlfn.XLOOKUP(C4662,BH:BH,BI:BI)</f>
        <v>LorenzaP</v>
      </c>
      <c r="E4662">
        <v>0</v>
      </c>
      <c r="F4662" t="s">
        <v>4864</v>
      </c>
      <c r="G4662" s="63">
        <v>45941</v>
      </c>
      <c r="H4662" s="63">
        <v>45948</v>
      </c>
      <c r="I4662" t="s">
        <v>396</v>
      </c>
      <c r="J4662" t="str">
        <f>_xlfn.XLOOKUP(I4662,AS:AS,AU:AU)</f>
        <v>Honorarios</v>
      </c>
      <c r="K4662" t="s">
        <v>33</v>
      </c>
      <c r="L4662">
        <v>2600</v>
      </c>
      <c r="M4662">
        <f>L4662*_xlfn.XLOOKUP(K4662,AM:AM,AN:AN)</f>
        <v>2236</v>
      </c>
      <c r="N4662">
        <f>L4662*_xlfn.XLOOKUP(K4662,AM:AM,AO:AO)</f>
        <v>2600</v>
      </c>
      <c r="O4662">
        <v>2600</v>
      </c>
      <c r="P4662">
        <f>O4662*_xlfn.XLOOKUP(K4662,AM:AM,AN:AN)</f>
        <v>2236</v>
      </c>
      <c r="Q4662">
        <f>O4662*_xlfn.XLOOKUP(K4662,AM:AM,AO:AO)</f>
        <v>2600</v>
      </c>
      <c r="R4662" t="str">
        <f>_xlfn.XLOOKUP(E4662,AF:AF,AG:AG)</f>
        <v>FEES</v>
      </c>
      <c r="S4662">
        <f>_xlfn.XLOOKUP(E4662,AF:AF,AI:AI)</f>
        <v>0</v>
      </c>
      <c r="T4662">
        <f>WEEKNUM(G4662)</f>
        <v>41</v>
      </c>
      <c r="U4662">
        <f>YEAR(G4662)</f>
        <v>2025</v>
      </c>
      <c r="V4662" s="117">
        <f>IFERROR(Q4662/N4662,"0")</f>
        <v>1</v>
      </c>
    </row>
    <row r="4663" spans="1:22">
      <c r="A4663" t="str">
        <f>_xlfn.XLOOKUP(D4663,BN:BN,BO:BO)</f>
        <v>México</v>
      </c>
      <c r="B4663" t="s">
        <v>25</v>
      </c>
      <c r="C4663">
        <v>761</v>
      </c>
      <c r="D4663" t="str">
        <f>_xlfn.XLOOKUP(C4663,BH:BH,BI:BI)</f>
        <v>VeronicaN</v>
      </c>
      <c r="E4663">
        <v>0</v>
      </c>
      <c r="F4663" t="s">
        <v>2273</v>
      </c>
      <c r="G4663" s="63">
        <v>46003</v>
      </c>
      <c r="H4663" s="63">
        <v>46028</v>
      </c>
      <c r="I4663" t="s">
        <v>396</v>
      </c>
      <c r="J4663" t="str">
        <f>_xlfn.XLOOKUP(I4663,AS:AS,AU:AU)</f>
        <v>Honorarios</v>
      </c>
      <c r="K4663" t="s">
        <v>33</v>
      </c>
      <c r="L4663">
        <v>175</v>
      </c>
      <c r="M4663">
        <f>L4663*_xlfn.XLOOKUP(K4663,AM:AM,AN:AN)</f>
        <v>150.5</v>
      </c>
      <c r="N4663">
        <f>L4663*_xlfn.XLOOKUP(K4663,AM:AM,AO:AO)</f>
        <v>175</v>
      </c>
      <c r="O4663">
        <v>175</v>
      </c>
      <c r="P4663">
        <f>O4663*_xlfn.XLOOKUP(K4663,AM:AM,AN:AN)</f>
        <v>150.5</v>
      </c>
      <c r="Q4663">
        <f>O4663*_xlfn.XLOOKUP(K4663,AM:AM,AO:AO)</f>
        <v>175</v>
      </c>
      <c r="R4663" t="str">
        <f>_xlfn.XLOOKUP(E4663,AF:AF,AG:AG)</f>
        <v>FEES</v>
      </c>
      <c r="S4663">
        <f>_xlfn.XLOOKUP(E4663,AF:AF,AI:AI)</f>
        <v>0</v>
      </c>
      <c r="T4663">
        <f>WEEKNUM(G4663)</f>
        <v>50</v>
      </c>
      <c r="U4663">
        <f>YEAR(G4663)</f>
        <v>2025</v>
      </c>
      <c r="V4663" s="117">
        <f>IFERROR(Q4663/N4663,"0")</f>
        <v>1</v>
      </c>
    </row>
    <row r="4664" spans="1:22">
      <c r="A4664" t="str">
        <f>_xlfn.XLOOKUP(D4664,BN:BN,BO:BO)</f>
        <v>México</v>
      </c>
      <c r="B4664" t="s">
        <v>25</v>
      </c>
      <c r="C4664">
        <v>761</v>
      </c>
      <c r="D4664" t="str">
        <f>_xlfn.XLOOKUP(C4664,BH:BH,BI:BI)</f>
        <v>VeronicaN</v>
      </c>
      <c r="E4664">
        <v>32068</v>
      </c>
      <c r="F4664" t="s">
        <v>4865</v>
      </c>
      <c r="G4664" s="63">
        <v>46003</v>
      </c>
      <c r="H4664" s="63">
        <v>46027</v>
      </c>
      <c r="I4664" t="s">
        <v>364</v>
      </c>
      <c r="J4664" t="str">
        <f>_xlfn.XLOOKUP(I4664,AS:AS,AU:AU)</f>
        <v>DMC</v>
      </c>
      <c r="K4664" t="s">
        <v>33</v>
      </c>
      <c r="L4664">
        <v>136865.01999999999</v>
      </c>
      <c r="M4664">
        <f>L4664*_xlfn.XLOOKUP(K4664,AM:AM,AN:AN)</f>
        <v>117703.9172</v>
      </c>
      <c r="N4664">
        <f>L4664*_xlfn.XLOOKUP(K4664,AM:AM,AO:AO)</f>
        <v>136865.01999999999</v>
      </c>
      <c r="O4664">
        <v>20696.96</v>
      </c>
      <c r="P4664">
        <f>O4664*_xlfn.XLOOKUP(K4664,AM:AM,AN:AN)</f>
        <v>17799.385599999998</v>
      </c>
      <c r="Q4664">
        <f>O4664*_xlfn.XLOOKUP(K4664,AM:AM,AO:AO)</f>
        <v>20696.96</v>
      </c>
      <c r="R4664" t="str">
        <f>_xlfn.XLOOKUP(E4664,AF:AF,AG:AG)</f>
        <v>REMOTE LANDS</v>
      </c>
      <c r="S4664" t="str">
        <f>_xlfn.XLOOKUP(E4664,AF:AF,AI:AI)</f>
        <v>United States</v>
      </c>
      <c r="T4664">
        <f>WEEKNUM(G4664)</f>
        <v>50</v>
      </c>
      <c r="U4664">
        <f>YEAR(G4664)</f>
        <v>2025</v>
      </c>
      <c r="V4664" s="117">
        <f>IFERROR(Q4664/N4664,"0")</f>
        <v>0.15122169273054575</v>
      </c>
    </row>
    <row r="4665" spans="1:22">
      <c r="A4665" t="str">
        <f>_xlfn.XLOOKUP(D4665,BN:BN,BO:BO)</f>
        <v>México</v>
      </c>
      <c r="B4665" t="s">
        <v>25</v>
      </c>
      <c r="C4665">
        <v>761</v>
      </c>
      <c r="D4665" t="str">
        <f>_xlfn.XLOOKUP(C4665,BH:BH,BI:BI)</f>
        <v>VeronicaN</v>
      </c>
      <c r="E4665">
        <v>28934</v>
      </c>
      <c r="F4665" t="s">
        <v>4866</v>
      </c>
      <c r="G4665" s="63">
        <v>46028</v>
      </c>
      <c r="H4665" s="63">
        <v>46029</v>
      </c>
      <c r="I4665" t="s">
        <v>366</v>
      </c>
      <c r="J4665" t="str">
        <f>_xlfn.XLOOKUP(I4665,AS:AS,AU:AU)</f>
        <v>Vuelos</v>
      </c>
      <c r="K4665" t="s">
        <v>33</v>
      </c>
      <c r="L4665">
        <v>2453.48</v>
      </c>
      <c r="M4665">
        <f>L4665*_xlfn.XLOOKUP(K4665,AM:AM,AN:AN)</f>
        <v>2109.9928</v>
      </c>
      <c r="N4665">
        <f>L4665*_xlfn.XLOOKUP(K4665,AM:AM,AO:AO)</f>
        <v>2453.48</v>
      </c>
      <c r="O4665">
        <v>101.45</v>
      </c>
      <c r="P4665">
        <f>O4665*_xlfn.XLOOKUP(K4665,AM:AM,AN:AN)</f>
        <v>87.247</v>
      </c>
      <c r="Q4665">
        <f>O4665*_xlfn.XLOOKUP(K4665,AM:AM,AO:AO)</f>
        <v>101.45</v>
      </c>
      <c r="R4665" t="str">
        <f>_xlfn.XLOOKUP(E4665,AF:AF,AG:AG)</f>
        <v>F1S USA</v>
      </c>
      <c r="S4665" t="str">
        <f>_xlfn.XLOOKUP(E4665,AF:AF,AI:AI)</f>
        <v>United States</v>
      </c>
      <c r="T4665">
        <f>WEEKNUM(G4665)</f>
        <v>2</v>
      </c>
      <c r="U4665">
        <f>YEAR(G4665)</f>
        <v>2026</v>
      </c>
      <c r="V4665" s="117">
        <f>IFERROR(Q4665/N4665,"0")</f>
        <v>4.1349430197107781E-2</v>
      </c>
    </row>
    <row r="4666" spans="1:22">
      <c r="A4666" t="str">
        <f>_xlfn.XLOOKUP(D4666,BN:BN,BO:BO)</f>
        <v>México</v>
      </c>
      <c r="B4666" t="s">
        <v>25</v>
      </c>
      <c r="C4666">
        <v>761</v>
      </c>
      <c r="D4666" t="str">
        <f>_xlfn.XLOOKUP(C4666,BH:BH,BI:BI)</f>
        <v>VeronicaN</v>
      </c>
      <c r="E4666">
        <v>28934</v>
      </c>
      <c r="F4666" t="s">
        <v>4867</v>
      </c>
      <c r="G4666" s="63">
        <v>46028</v>
      </c>
      <c r="H4666" s="63">
        <v>46029</v>
      </c>
      <c r="I4666" t="s">
        <v>366</v>
      </c>
      <c r="J4666" t="str">
        <f>_xlfn.XLOOKUP(I4666,AS:AS,AU:AU)</f>
        <v>Vuelos</v>
      </c>
      <c r="K4666" t="s">
        <v>33</v>
      </c>
      <c r="L4666">
        <v>2453.48</v>
      </c>
      <c r="M4666">
        <f>L4666*_xlfn.XLOOKUP(K4666,AM:AM,AN:AN)</f>
        <v>2109.9928</v>
      </c>
      <c r="N4666">
        <f>L4666*_xlfn.XLOOKUP(K4666,AM:AM,AO:AO)</f>
        <v>2453.48</v>
      </c>
      <c r="O4666">
        <v>101.45</v>
      </c>
      <c r="P4666">
        <f>O4666*_xlfn.XLOOKUP(K4666,AM:AM,AN:AN)</f>
        <v>87.247</v>
      </c>
      <c r="Q4666">
        <f>O4666*_xlfn.XLOOKUP(K4666,AM:AM,AO:AO)</f>
        <v>101.45</v>
      </c>
      <c r="R4666" t="str">
        <f>_xlfn.XLOOKUP(E4666,AF:AF,AG:AG)</f>
        <v>F1S USA</v>
      </c>
      <c r="S4666" t="str">
        <f>_xlfn.XLOOKUP(E4666,AF:AF,AI:AI)</f>
        <v>United States</v>
      </c>
      <c r="T4666">
        <f>WEEKNUM(G4666)</f>
        <v>2</v>
      </c>
      <c r="U4666">
        <f>YEAR(G4666)</f>
        <v>2026</v>
      </c>
      <c r="V4666" s="117">
        <f>IFERROR(Q4666/N4666,"0")</f>
        <v>4.1349430197107781E-2</v>
      </c>
    </row>
    <row r="4667" spans="1:22">
      <c r="A4667" t="str">
        <f>_xlfn.XLOOKUP(D4667,BN:BN,BO:BO)</f>
        <v>México</v>
      </c>
      <c r="B4667" t="s">
        <v>25</v>
      </c>
      <c r="C4667">
        <v>761</v>
      </c>
      <c r="D4667" t="str">
        <f>_xlfn.XLOOKUP(C4667,BH:BH,BI:BI)</f>
        <v>VeronicaN</v>
      </c>
      <c r="E4667">
        <v>28934</v>
      </c>
      <c r="F4667" t="s">
        <v>4868</v>
      </c>
      <c r="G4667" s="63">
        <v>46028</v>
      </c>
      <c r="H4667" s="63">
        <v>46029</v>
      </c>
      <c r="I4667" t="s">
        <v>366</v>
      </c>
      <c r="J4667" t="str">
        <f>_xlfn.XLOOKUP(I4667,AS:AS,AU:AU)</f>
        <v>Vuelos</v>
      </c>
      <c r="K4667" t="s">
        <v>33</v>
      </c>
      <c r="L4667">
        <v>2453.48</v>
      </c>
      <c r="M4667">
        <f>L4667*_xlfn.XLOOKUP(K4667,AM:AM,AN:AN)</f>
        <v>2109.9928</v>
      </c>
      <c r="N4667">
        <f>L4667*_xlfn.XLOOKUP(K4667,AM:AM,AO:AO)</f>
        <v>2453.48</v>
      </c>
      <c r="O4667">
        <v>101.45</v>
      </c>
      <c r="P4667">
        <f>O4667*_xlfn.XLOOKUP(K4667,AM:AM,AN:AN)</f>
        <v>87.247</v>
      </c>
      <c r="Q4667">
        <f>O4667*_xlfn.XLOOKUP(K4667,AM:AM,AO:AO)</f>
        <v>101.45</v>
      </c>
      <c r="R4667" t="str">
        <f>_xlfn.XLOOKUP(E4667,AF:AF,AG:AG)</f>
        <v>F1S USA</v>
      </c>
      <c r="S4667" t="str">
        <f>_xlfn.XLOOKUP(E4667,AF:AF,AI:AI)</f>
        <v>United States</v>
      </c>
      <c r="T4667">
        <f>WEEKNUM(G4667)</f>
        <v>2</v>
      </c>
      <c r="U4667">
        <f>YEAR(G4667)</f>
        <v>2026</v>
      </c>
      <c r="V4667" s="117">
        <f>IFERROR(Q4667/N4667,"0")</f>
        <v>4.1349430197107781E-2</v>
      </c>
    </row>
    <row r="4668" spans="1:22">
      <c r="A4668" t="str">
        <f>_xlfn.XLOOKUP(D4668,BN:BN,BO:BO)</f>
        <v>México</v>
      </c>
      <c r="B4668" t="s">
        <v>25</v>
      </c>
      <c r="C4668">
        <v>761</v>
      </c>
      <c r="D4668" t="str">
        <f>_xlfn.XLOOKUP(C4668,BH:BH,BI:BI)</f>
        <v>VeronicaN</v>
      </c>
      <c r="E4668">
        <v>28934</v>
      </c>
      <c r="F4668" t="s">
        <v>4869</v>
      </c>
      <c r="G4668" s="63">
        <v>46028</v>
      </c>
      <c r="H4668" s="63">
        <v>46029</v>
      </c>
      <c r="I4668" t="s">
        <v>366</v>
      </c>
      <c r="J4668" t="str">
        <f>_xlfn.XLOOKUP(I4668,AS:AS,AU:AU)</f>
        <v>Vuelos</v>
      </c>
      <c r="K4668" t="s">
        <v>33</v>
      </c>
      <c r="L4668">
        <v>2453.48</v>
      </c>
      <c r="M4668">
        <f>L4668*_xlfn.XLOOKUP(K4668,AM:AM,AN:AN)</f>
        <v>2109.9928</v>
      </c>
      <c r="N4668">
        <f>L4668*_xlfn.XLOOKUP(K4668,AM:AM,AO:AO)</f>
        <v>2453.48</v>
      </c>
      <c r="O4668">
        <v>101.45</v>
      </c>
      <c r="P4668">
        <f>O4668*_xlfn.XLOOKUP(K4668,AM:AM,AN:AN)</f>
        <v>87.247</v>
      </c>
      <c r="Q4668">
        <f>O4668*_xlfn.XLOOKUP(K4668,AM:AM,AO:AO)</f>
        <v>101.45</v>
      </c>
      <c r="R4668" t="str">
        <f>_xlfn.XLOOKUP(E4668,AF:AF,AG:AG)</f>
        <v>F1S USA</v>
      </c>
      <c r="S4668" t="str">
        <f>_xlfn.XLOOKUP(E4668,AF:AF,AI:AI)</f>
        <v>United States</v>
      </c>
      <c r="T4668">
        <f>WEEKNUM(G4668)</f>
        <v>2</v>
      </c>
      <c r="U4668">
        <f>YEAR(G4668)</f>
        <v>2026</v>
      </c>
      <c r="V4668" s="117">
        <f>IFERROR(Q4668/N4668,"0")</f>
        <v>4.1349430197107781E-2</v>
      </c>
    </row>
    <row r="4669" spans="1:22">
      <c r="A4669" t="str">
        <f>_xlfn.XLOOKUP(D4669,BN:BN,BO:BO)</f>
        <v>México</v>
      </c>
      <c r="B4669" t="s">
        <v>25</v>
      </c>
      <c r="C4669">
        <v>761</v>
      </c>
      <c r="D4669" t="str">
        <f>_xlfn.XLOOKUP(C4669,BH:BH,BI:BI)</f>
        <v>VeronicaN</v>
      </c>
      <c r="E4669">
        <v>28934</v>
      </c>
      <c r="F4669" t="s">
        <v>4870</v>
      </c>
      <c r="G4669" s="63">
        <v>46028</v>
      </c>
      <c r="H4669" s="63">
        <v>46029</v>
      </c>
      <c r="I4669" t="s">
        <v>366</v>
      </c>
      <c r="J4669" t="str">
        <f>_xlfn.XLOOKUP(I4669,AS:AS,AU:AU)</f>
        <v>Vuelos</v>
      </c>
      <c r="K4669" t="s">
        <v>33</v>
      </c>
      <c r="L4669">
        <v>2453.48</v>
      </c>
      <c r="M4669">
        <f>L4669*_xlfn.XLOOKUP(K4669,AM:AM,AN:AN)</f>
        <v>2109.9928</v>
      </c>
      <c r="N4669">
        <f>L4669*_xlfn.XLOOKUP(K4669,AM:AM,AO:AO)</f>
        <v>2453.48</v>
      </c>
      <c r="O4669">
        <v>101.45</v>
      </c>
      <c r="P4669">
        <f>O4669*_xlfn.XLOOKUP(K4669,AM:AM,AN:AN)</f>
        <v>87.247</v>
      </c>
      <c r="Q4669">
        <f>O4669*_xlfn.XLOOKUP(K4669,AM:AM,AO:AO)</f>
        <v>101.45</v>
      </c>
      <c r="R4669" t="str">
        <f>_xlfn.XLOOKUP(E4669,AF:AF,AG:AG)</f>
        <v>F1S USA</v>
      </c>
      <c r="S4669" t="str">
        <f>_xlfn.XLOOKUP(E4669,AF:AF,AI:AI)</f>
        <v>United States</v>
      </c>
      <c r="T4669">
        <f>WEEKNUM(G4669)</f>
        <v>2</v>
      </c>
      <c r="U4669">
        <f>YEAR(G4669)</f>
        <v>2026</v>
      </c>
      <c r="V4669" s="117">
        <f>IFERROR(Q4669/N4669,"0")</f>
        <v>4.1349430197107781E-2</v>
      </c>
    </row>
    <row r="4670" spans="1:22">
      <c r="A4670" t="str">
        <f>_xlfn.XLOOKUP(D4670,BN:BN,BO:BO)</f>
        <v>México</v>
      </c>
      <c r="B4670" t="s">
        <v>25</v>
      </c>
      <c r="C4670">
        <v>761</v>
      </c>
      <c r="D4670" t="str">
        <f>_xlfn.XLOOKUP(C4670,BH:BH,BI:BI)</f>
        <v>VeronicaN</v>
      </c>
      <c r="E4670">
        <v>28934</v>
      </c>
      <c r="F4670" t="s">
        <v>4866</v>
      </c>
      <c r="G4670" s="63">
        <v>45997</v>
      </c>
      <c r="H4670" s="63">
        <v>46003</v>
      </c>
      <c r="I4670" t="s">
        <v>366</v>
      </c>
      <c r="J4670" t="str">
        <f>_xlfn.XLOOKUP(I4670,AS:AS,AU:AU)</f>
        <v>Vuelos</v>
      </c>
      <c r="K4670" t="s">
        <v>33</v>
      </c>
      <c r="L4670">
        <v>1118.46</v>
      </c>
      <c r="M4670">
        <f>L4670*_xlfn.XLOOKUP(K4670,AM:AM,AN:AN)</f>
        <v>961.87559999999996</v>
      </c>
      <c r="N4670">
        <f>L4670*_xlfn.XLOOKUP(K4670,AM:AM,AO:AO)</f>
        <v>1118.46</v>
      </c>
      <c r="O4670">
        <v>0</v>
      </c>
      <c r="P4670">
        <f>O4670*_xlfn.XLOOKUP(K4670,AM:AM,AN:AN)</f>
        <v>0</v>
      </c>
      <c r="Q4670">
        <f>O4670*_xlfn.XLOOKUP(K4670,AM:AM,AO:AO)</f>
        <v>0</v>
      </c>
      <c r="R4670" t="str">
        <f>_xlfn.XLOOKUP(E4670,AF:AF,AG:AG)</f>
        <v>F1S USA</v>
      </c>
      <c r="S4670" t="str">
        <f>_xlfn.XLOOKUP(E4670,AF:AF,AI:AI)</f>
        <v>United States</v>
      </c>
      <c r="T4670">
        <f>WEEKNUM(G4670)</f>
        <v>49</v>
      </c>
      <c r="U4670">
        <f>YEAR(G4670)</f>
        <v>2025</v>
      </c>
      <c r="V4670" s="117">
        <f>IFERROR(Q4670/N4670,"0")</f>
        <v>0</v>
      </c>
    </row>
    <row r="4671" spans="1:22">
      <c r="A4671" t="str">
        <f>_xlfn.XLOOKUP(D4671,BN:BN,BO:BO)</f>
        <v>México</v>
      </c>
      <c r="B4671" t="s">
        <v>25</v>
      </c>
      <c r="C4671">
        <v>761</v>
      </c>
      <c r="D4671" t="str">
        <f>_xlfn.XLOOKUP(C4671,BH:BH,BI:BI)</f>
        <v>VeronicaN</v>
      </c>
      <c r="E4671">
        <v>28934</v>
      </c>
      <c r="F4671" t="s">
        <v>4867</v>
      </c>
      <c r="G4671" s="63">
        <v>45997</v>
      </c>
      <c r="H4671" s="63">
        <v>46003</v>
      </c>
      <c r="I4671" t="s">
        <v>366</v>
      </c>
      <c r="J4671" t="str">
        <f>_xlfn.XLOOKUP(I4671,AS:AS,AU:AU)</f>
        <v>Vuelos</v>
      </c>
      <c r="K4671" t="s">
        <v>33</v>
      </c>
      <c r="L4671">
        <v>1118.46</v>
      </c>
      <c r="M4671">
        <f>L4671*_xlfn.XLOOKUP(K4671,AM:AM,AN:AN)</f>
        <v>961.87559999999996</v>
      </c>
      <c r="N4671">
        <f>L4671*_xlfn.XLOOKUP(K4671,AM:AM,AO:AO)</f>
        <v>1118.46</v>
      </c>
      <c r="O4671">
        <v>0</v>
      </c>
      <c r="P4671">
        <f>O4671*_xlfn.XLOOKUP(K4671,AM:AM,AN:AN)</f>
        <v>0</v>
      </c>
      <c r="Q4671">
        <f>O4671*_xlfn.XLOOKUP(K4671,AM:AM,AO:AO)</f>
        <v>0</v>
      </c>
      <c r="R4671" t="str">
        <f>_xlfn.XLOOKUP(E4671,AF:AF,AG:AG)</f>
        <v>F1S USA</v>
      </c>
      <c r="S4671" t="str">
        <f>_xlfn.XLOOKUP(E4671,AF:AF,AI:AI)</f>
        <v>United States</v>
      </c>
      <c r="T4671">
        <f>WEEKNUM(G4671)</f>
        <v>49</v>
      </c>
      <c r="U4671">
        <f>YEAR(G4671)</f>
        <v>2025</v>
      </c>
      <c r="V4671" s="117">
        <f>IFERROR(Q4671/N4671,"0")</f>
        <v>0</v>
      </c>
    </row>
    <row r="4672" spans="1:22">
      <c r="A4672" t="str">
        <f>_xlfn.XLOOKUP(D4672,BN:BN,BO:BO)</f>
        <v>México</v>
      </c>
      <c r="B4672" t="s">
        <v>25</v>
      </c>
      <c r="C4672">
        <v>761</v>
      </c>
      <c r="D4672" t="str">
        <f>_xlfn.XLOOKUP(C4672,BH:BH,BI:BI)</f>
        <v>VeronicaN</v>
      </c>
      <c r="E4672">
        <v>28934</v>
      </c>
      <c r="F4672" t="s">
        <v>4868</v>
      </c>
      <c r="G4672" s="63">
        <v>45997</v>
      </c>
      <c r="H4672" s="63">
        <v>46003</v>
      </c>
      <c r="I4672" t="s">
        <v>366</v>
      </c>
      <c r="J4672" t="str">
        <f>_xlfn.XLOOKUP(I4672,AS:AS,AU:AU)</f>
        <v>Vuelos</v>
      </c>
      <c r="K4672" t="s">
        <v>33</v>
      </c>
      <c r="L4672">
        <v>1118.46</v>
      </c>
      <c r="M4672">
        <f>L4672*_xlfn.XLOOKUP(K4672,AM:AM,AN:AN)</f>
        <v>961.87559999999996</v>
      </c>
      <c r="N4672">
        <f>L4672*_xlfn.XLOOKUP(K4672,AM:AM,AO:AO)</f>
        <v>1118.46</v>
      </c>
      <c r="O4672">
        <v>0</v>
      </c>
      <c r="P4672">
        <f>O4672*_xlfn.XLOOKUP(K4672,AM:AM,AN:AN)</f>
        <v>0</v>
      </c>
      <c r="Q4672">
        <f>O4672*_xlfn.XLOOKUP(K4672,AM:AM,AO:AO)</f>
        <v>0</v>
      </c>
      <c r="R4672" t="str">
        <f>_xlfn.XLOOKUP(E4672,AF:AF,AG:AG)</f>
        <v>F1S USA</v>
      </c>
      <c r="S4672" t="str">
        <f>_xlfn.XLOOKUP(E4672,AF:AF,AI:AI)</f>
        <v>United States</v>
      </c>
      <c r="T4672">
        <f>WEEKNUM(G4672)</f>
        <v>49</v>
      </c>
      <c r="U4672">
        <f>YEAR(G4672)</f>
        <v>2025</v>
      </c>
      <c r="V4672" s="117">
        <f>IFERROR(Q4672/N4672,"0")</f>
        <v>0</v>
      </c>
    </row>
    <row r="4673" spans="1:22">
      <c r="A4673" t="str">
        <f>_xlfn.XLOOKUP(D4673,BN:BN,BO:BO)</f>
        <v>México</v>
      </c>
      <c r="B4673" t="s">
        <v>25</v>
      </c>
      <c r="C4673">
        <v>761</v>
      </c>
      <c r="D4673" t="str">
        <f>_xlfn.XLOOKUP(C4673,BH:BH,BI:BI)</f>
        <v>VeronicaN</v>
      </c>
      <c r="E4673">
        <v>28934</v>
      </c>
      <c r="F4673" t="s">
        <v>4869</v>
      </c>
      <c r="G4673" s="63">
        <v>45997</v>
      </c>
      <c r="H4673" s="63">
        <v>46003</v>
      </c>
      <c r="I4673" t="s">
        <v>366</v>
      </c>
      <c r="J4673" t="str">
        <f>_xlfn.XLOOKUP(I4673,AS:AS,AU:AU)</f>
        <v>Vuelos</v>
      </c>
      <c r="K4673" t="s">
        <v>33</v>
      </c>
      <c r="L4673">
        <v>1118.46</v>
      </c>
      <c r="M4673">
        <f>L4673*_xlfn.XLOOKUP(K4673,AM:AM,AN:AN)</f>
        <v>961.87559999999996</v>
      </c>
      <c r="N4673">
        <f>L4673*_xlfn.XLOOKUP(K4673,AM:AM,AO:AO)</f>
        <v>1118.46</v>
      </c>
      <c r="O4673">
        <v>0</v>
      </c>
      <c r="P4673">
        <f>O4673*_xlfn.XLOOKUP(K4673,AM:AM,AN:AN)</f>
        <v>0</v>
      </c>
      <c r="Q4673">
        <f>O4673*_xlfn.XLOOKUP(K4673,AM:AM,AO:AO)</f>
        <v>0</v>
      </c>
      <c r="R4673" t="str">
        <f>_xlfn.XLOOKUP(E4673,AF:AF,AG:AG)</f>
        <v>F1S USA</v>
      </c>
      <c r="S4673" t="str">
        <f>_xlfn.XLOOKUP(E4673,AF:AF,AI:AI)</f>
        <v>United States</v>
      </c>
      <c r="T4673">
        <f>WEEKNUM(G4673)</f>
        <v>49</v>
      </c>
      <c r="U4673">
        <f>YEAR(G4673)</f>
        <v>2025</v>
      </c>
      <c r="V4673" s="117">
        <f>IFERROR(Q4673/N4673,"0")</f>
        <v>0</v>
      </c>
    </row>
    <row r="4674" spans="1:22">
      <c r="A4674" t="str">
        <f>_xlfn.XLOOKUP(D4674,BN:BN,BO:BO)</f>
        <v>México</v>
      </c>
      <c r="B4674" t="s">
        <v>25</v>
      </c>
      <c r="C4674">
        <v>761</v>
      </c>
      <c r="D4674" t="str">
        <f>_xlfn.XLOOKUP(C4674,BH:BH,BI:BI)</f>
        <v>VeronicaN</v>
      </c>
      <c r="E4674">
        <v>28934</v>
      </c>
      <c r="F4674" t="s">
        <v>4870</v>
      </c>
      <c r="G4674" s="63">
        <v>45997</v>
      </c>
      <c r="H4674" s="63">
        <v>46003</v>
      </c>
      <c r="I4674" t="s">
        <v>366</v>
      </c>
      <c r="J4674" t="str">
        <f>_xlfn.XLOOKUP(I4674,AS:AS,AU:AU)</f>
        <v>Vuelos</v>
      </c>
      <c r="K4674" t="s">
        <v>33</v>
      </c>
      <c r="L4674">
        <v>1118.46</v>
      </c>
      <c r="M4674">
        <f>L4674*_xlfn.XLOOKUP(K4674,AM:AM,AN:AN)</f>
        <v>961.87559999999996</v>
      </c>
      <c r="N4674">
        <f>L4674*_xlfn.XLOOKUP(K4674,AM:AM,AO:AO)</f>
        <v>1118.46</v>
      </c>
      <c r="O4674">
        <v>0</v>
      </c>
      <c r="P4674">
        <f>O4674*_xlfn.XLOOKUP(K4674,AM:AM,AN:AN)</f>
        <v>0</v>
      </c>
      <c r="Q4674">
        <f>O4674*_xlfn.XLOOKUP(K4674,AM:AM,AO:AO)</f>
        <v>0</v>
      </c>
      <c r="R4674" t="str">
        <f>_xlfn.XLOOKUP(E4674,AF:AF,AG:AG)</f>
        <v>F1S USA</v>
      </c>
      <c r="S4674" t="str">
        <f>_xlfn.XLOOKUP(E4674,AF:AF,AI:AI)</f>
        <v>United States</v>
      </c>
      <c r="T4674">
        <f>WEEKNUM(G4674)</f>
        <v>49</v>
      </c>
      <c r="U4674">
        <f>YEAR(G4674)</f>
        <v>2025</v>
      </c>
      <c r="V4674" s="117">
        <f>IFERROR(Q4674/N4674,"0")</f>
        <v>0</v>
      </c>
    </row>
    <row r="4675" spans="1:22">
      <c r="A4675" t="str">
        <f>_xlfn.XLOOKUP(D4675,BN:BN,BO:BO)</f>
        <v>México</v>
      </c>
      <c r="B4675" t="s">
        <v>25</v>
      </c>
      <c r="C4675">
        <v>761</v>
      </c>
      <c r="D4675" t="str">
        <f>_xlfn.XLOOKUP(C4675,BH:BH,BI:BI)</f>
        <v>VeronicaN</v>
      </c>
      <c r="E4675">
        <v>28934</v>
      </c>
      <c r="F4675" t="s">
        <v>4866</v>
      </c>
      <c r="G4675" s="63">
        <v>45997</v>
      </c>
      <c r="H4675" s="63">
        <v>46003</v>
      </c>
      <c r="I4675" t="s">
        <v>366</v>
      </c>
      <c r="J4675" t="str">
        <f>_xlfn.XLOOKUP(I4675,AS:AS,AU:AU)</f>
        <v>Vuelos</v>
      </c>
      <c r="K4675" t="s">
        <v>33</v>
      </c>
      <c r="L4675">
        <v>1160.8</v>
      </c>
      <c r="M4675">
        <f>L4675*_xlfn.XLOOKUP(K4675,AM:AM,AN:AN)</f>
        <v>998.2879999999999</v>
      </c>
      <c r="N4675">
        <f>L4675*_xlfn.XLOOKUP(K4675,AM:AM,AO:AO)</f>
        <v>1160.8</v>
      </c>
      <c r="O4675">
        <v>0</v>
      </c>
      <c r="P4675">
        <f>O4675*_xlfn.XLOOKUP(K4675,AM:AM,AN:AN)</f>
        <v>0</v>
      </c>
      <c r="Q4675">
        <f>O4675*_xlfn.XLOOKUP(K4675,AM:AM,AO:AO)</f>
        <v>0</v>
      </c>
      <c r="R4675" t="str">
        <f>_xlfn.XLOOKUP(E4675,AF:AF,AG:AG)</f>
        <v>F1S USA</v>
      </c>
      <c r="S4675" t="str">
        <f>_xlfn.XLOOKUP(E4675,AF:AF,AI:AI)</f>
        <v>United States</v>
      </c>
      <c r="T4675">
        <f>WEEKNUM(G4675)</f>
        <v>49</v>
      </c>
      <c r="U4675">
        <f>YEAR(G4675)</f>
        <v>2025</v>
      </c>
      <c r="V4675" s="117">
        <f>IFERROR(Q4675/N4675,"0")</f>
        <v>0</v>
      </c>
    </row>
    <row r="4676" spans="1:22">
      <c r="A4676" t="str">
        <f>_xlfn.XLOOKUP(D4676,BN:BN,BO:BO)</f>
        <v>México</v>
      </c>
      <c r="B4676" t="s">
        <v>25</v>
      </c>
      <c r="C4676">
        <v>761</v>
      </c>
      <c r="D4676" t="str">
        <f>_xlfn.XLOOKUP(C4676,BH:BH,BI:BI)</f>
        <v>VeronicaN</v>
      </c>
      <c r="E4676">
        <v>28934</v>
      </c>
      <c r="F4676" t="s">
        <v>4867</v>
      </c>
      <c r="G4676" s="63">
        <v>45997</v>
      </c>
      <c r="H4676" s="63">
        <v>46003</v>
      </c>
      <c r="I4676" t="s">
        <v>366</v>
      </c>
      <c r="J4676" t="str">
        <f>_xlfn.XLOOKUP(I4676,AS:AS,AU:AU)</f>
        <v>Vuelos</v>
      </c>
      <c r="K4676" t="s">
        <v>33</v>
      </c>
      <c r="L4676">
        <v>1160.8</v>
      </c>
      <c r="M4676">
        <f>L4676*_xlfn.XLOOKUP(K4676,AM:AM,AN:AN)</f>
        <v>998.2879999999999</v>
      </c>
      <c r="N4676">
        <f>L4676*_xlfn.XLOOKUP(K4676,AM:AM,AO:AO)</f>
        <v>1160.8</v>
      </c>
      <c r="O4676">
        <v>0</v>
      </c>
      <c r="P4676">
        <f>O4676*_xlfn.XLOOKUP(K4676,AM:AM,AN:AN)</f>
        <v>0</v>
      </c>
      <c r="Q4676">
        <f>O4676*_xlfn.XLOOKUP(K4676,AM:AM,AO:AO)</f>
        <v>0</v>
      </c>
      <c r="R4676" t="str">
        <f>_xlfn.XLOOKUP(E4676,AF:AF,AG:AG)</f>
        <v>F1S USA</v>
      </c>
      <c r="S4676" t="str">
        <f>_xlfn.XLOOKUP(E4676,AF:AF,AI:AI)</f>
        <v>United States</v>
      </c>
      <c r="T4676">
        <f>WEEKNUM(G4676)</f>
        <v>49</v>
      </c>
      <c r="U4676">
        <f>YEAR(G4676)</f>
        <v>2025</v>
      </c>
      <c r="V4676" s="117">
        <f>IFERROR(Q4676/N4676,"0")</f>
        <v>0</v>
      </c>
    </row>
    <row r="4677" spans="1:22">
      <c r="A4677" t="str">
        <f>_xlfn.XLOOKUP(D4677,BN:BN,BO:BO)</f>
        <v>México</v>
      </c>
      <c r="B4677" t="s">
        <v>25</v>
      </c>
      <c r="C4677">
        <v>761</v>
      </c>
      <c r="D4677" t="str">
        <f>_xlfn.XLOOKUP(C4677,BH:BH,BI:BI)</f>
        <v>VeronicaN</v>
      </c>
      <c r="E4677">
        <v>28934</v>
      </c>
      <c r="F4677" t="s">
        <v>4868</v>
      </c>
      <c r="G4677" s="63">
        <v>45997</v>
      </c>
      <c r="H4677" s="63">
        <v>46003</v>
      </c>
      <c r="I4677" t="s">
        <v>366</v>
      </c>
      <c r="J4677" t="str">
        <f>_xlfn.XLOOKUP(I4677,AS:AS,AU:AU)</f>
        <v>Vuelos</v>
      </c>
      <c r="K4677" t="s">
        <v>33</v>
      </c>
      <c r="L4677">
        <v>1160.8</v>
      </c>
      <c r="M4677">
        <f>L4677*_xlfn.XLOOKUP(K4677,AM:AM,AN:AN)</f>
        <v>998.2879999999999</v>
      </c>
      <c r="N4677">
        <f>L4677*_xlfn.XLOOKUP(K4677,AM:AM,AO:AO)</f>
        <v>1160.8</v>
      </c>
      <c r="O4677">
        <v>0</v>
      </c>
      <c r="P4677">
        <f>O4677*_xlfn.XLOOKUP(K4677,AM:AM,AN:AN)</f>
        <v>0</v>
      </c>
      <c r="Q4677">
        <f>O4677*_xlfn.XLOOKUP(K4677,AM:AM,AO:AO)</f>
        <v>0</v>
      </c>
      <c r="R4677" t="str">
        <f>_xlfn.XLOOKUP(E4677,AF:AF,AG:AG)</f>
        <v>F1S USA</v>
      </c>
      <c r="S4677" t="str">
        <f>_xlfn.XLOOKUP(E4677,AF:AF,AI:AI)</f>
        <v>United States</v>
      </c>
      <c r="T4677">
        <f>WEEKNUM(G4677)</f>
        <v>49</v>
      </c>
      <c r="U4677">
        <f>YEAR(G4677)</f>
        <v>2025</v>
      </c>
      <c r="V4677" s="117">
        <f>IFERROR(Q4677/N4677,"0")</f>
        <v>0</v>
      </c>
    </row>
    <row r="4678" spans="1:22">
      <c r="A4678" t="str">
        <f>_xlfn.XLOOKUP(D4678,BN:BN,BO:BO)</f>
        <v>México</v>
      </c>
      <c r="B4678" t="s">
        <v>25</v>
      </c>
      <c r="C4678">
        <v>761</v>
      </c>
      <c r="D4678" t="str">
        <f>_xlfn.XLOOKUP(C4678,BH:BH,BI:BI)</f>
        <v>VeronicaN</v>
      </c>
      <c r="E4678">
        <v>28934</v>
      </c>
      <c r="F4678" t="s">
        <v>4869</v>
      </c>
      <c r="G4678" s="63">
        <v>45997</v>
      </c>
      <c r="H4678" s="63">
        <v>46003</v>
      </c>
      <c r="I4678" t="s">
        <v>366</v>
      </c>
      <c r="J4678" t="str">
        <f>_xlfn.XLOOKUP(I4678,AS:AS,AU:AU)</f>
        <v>Vuelos</v>
      </c>
      <c r="K4678" t="s">
        <v>33</v>
      </c>
      <c r="L4678">
        <v>1160.8</v>
      </c>
      <c r="M4678">
        <f>L4678*_xlfn.XLOOKUP(K4678,AM:AM,AN:AN)</f>
        <v>998.2879999999999</v>
      </c>
      <c r="N4678">
        <f>L4678*_xlfn.XLOOKUP(K4678,AM:AM,AO:AO)</f>
        <v>1160.8</v>
      </c>
      <c r="O4678">
        <v>0</v>
      </c>
      <c r="P4678">
        <f>O4678*_xlfn.XLOOKUP(K4678,AM:AM,AN:AN)</f>
        <v>0</v>
      </c>
      <c r="Q4678">
        <f>O4678*_xlfn.XLOOKUP(K4678,AM:AM,AO:AO)</f>
        <v>0</v>
      </c>
      <c r="R4678" t="str">
        <f>_xlfn.XLOOKUP(E4678,AF:AF,AG:AG)</f>
        <v>F1S USA</v>
      </c>
      <c r="S4678" t="str">
        <f>_xlfn.XLOOKUP(E4678,AF:AF,AI:AI)</f>
        <v>United States</v>
      </c>
      <c r="T4678">
        <f>WEEKNUM(G4678)</f>
        <v>49</v>
      </c>
      <c r="U4678">
        <f>YEAR(G4678)</f>
        <v>2025</v>
      </c>
      <c r="V4678" s="117">
        <f>IFERROR(Q4678/N4678,"0")</f>
        <v>0</v>
      </c>
    </row>
    <row r="4679" spans="1:22">
      <c r="A4679" t="str">
        <f>_xlfn.XLOOKUP(D4679,BN:BN,BO:BO)</f>
        <v>México</v>
      </c>
      <c r="B4679" t="s">
        <v>25</v>
      </c>
      <c r="C4679">
        <v>761</v>
      </c>
      <c r="D4679" t="str">
        <f>_xlfn.XLOOKUP(C4679,BH:BH,BI:BI)</f>
        <v>VeronicaN</v>
      </c>
      <c r="E4679">
        <v>28934</v>
      </c>
      <c r="F4679" t="s">
        <v>4870</v>
      </c>
      <c r="G4679" s="63">
        <v>45997</v>
      </c>
      <c r="H4679" s="63">
        <v>46003</v>
      </c>
      <c r="I4679" t="s">
        <v>366</v>
      </c>
      <c r="J4679" t="str">
        <f>_xlfn.XLOOKUP(I4679,AS:AS,AU:AU)</f>
        <v>Vuelos</v>
      </c>
      <c r="K4679" t="s">
        <v>33</v>
      </c>
      <c r="L4679">
        <v>1160.8</v>
      </c>
      <c r="M4679">
        <f>L4679*_xlfn.XLOOKUP(K4679,AM:AM,AN:AN)</f>
        <v>998.2879999999999</v>
      </c>
      <c r="N4679">
        <f>L4679*_xlfn.XLOOKUP(K4679,AM:AM,AO:AO)</f>
        <v>1160.8</v>
      </c>
      <c r="O4679">
        <v>0</v>
      </c>
      <c r="P4679">
        <f>O4679*_xlfn.XLOOKUP(K4679,AM:AM,AN:AN)</f>
        <v>0</v>
      </c>
      <c r="Q4679">
        <f>O4679*_xlfn.XLOOKUP(K4679,AM:AM,AO:AO)</f>
        <v>0</v>
      </c>
      <c r="R4679" t="str">
        <f>_xlfn.XLOOKUP(E4679,AF:AF,AG:AG)</f>
        <v>F1S USA</v>
      </c>
      <c r="S4679" t="str">
        <f>_xlfn.XLOOKUP(E4679,AF:AF,AI:AI)</f>
        <v>United States</v>
      </c>
      <c r="T4679">
        <f>WEEKNUM(G4679)</f>
        <v>49</v>
      </c>
      <c r="U4679">
        <f>YEAR(G4679)</f>
        <v>2025</v>
      </c>
      <c r="V4679" s="117">
        <f>IFERROR(Q4679/N4679,"0")</f>
        <v>0</v>
      </c>
    </row>
    <row r="4680" spans="1:22">
      <c r="A4680" t="str">
        <f>_xlfn.XLOOKUP(D4680,BN:BN,BO:BO)</f>
        <v>México</v>
      </c>
      <c r="B4680" t="s">
        <v>25</v>
      </c>
      <c r="C4680">
        <v>761</v>
      </c>
      <c r="D4680" t="str">
        <f>_xlfn.XLOOKUP(C4680,BH:BH,BI:BI)</f>
        <v>VeronicaN</v>
      </c>
      <c r="E4680">
        <v>28934</v>
      </c>
      <c r="F4680" t="s">
        <v>4866</v>
      </c>
      <c r="G4680" s="63">
        <v>45997</v>
      </c>
      <c r="H4680" s="63">
        <v>46003</v>
      </c>
      <c r="I4680" t="s">
        <v>366</v>
      </c>
      <c r="J4680" t="str">
        <f>_xlfn.XLOOKUP(I4680,AS:AS,AU:AU)</f>
        <v>Vuelos</v>
      </c>
      <c r="K4680" t="s">
        <v>33</v>
      </c>
      <c r="L4680">
        <v>60.2</v>
      </c>
      <c r="M4680">
        <f>L4680*_xlfn.XLOOKUP(K4680,AM:AM,AN:AN)</f>
        <v>51.771999999999998</v>
      </c>
      <c r="N4680">
        <f>L4680*_xlfn.XLOOKUP(K4680,AM:AM,AO:AO)</f>
        <v>60.2</v>
      </c>
      <c r="O4680">
        <v>0</v>
      </c>
      <c r="P4680">
        <f>O4680*_xlfn.XLOOKUP(K4680,AM:AM,AN:AN)</f>
        <v>0</v>
      </c>
      <c r="Q4680">
        <f>O4680*_xlfn.XLOOKUP(K4680,AM:AM,AO:AO)</f>
        <v>0</v>
      </c>
      <c r="R4680" t="str">
        <f>_xlfn.XLOOKUP(E4680,AF:AF,AG:AG)</f>
        <v>F1S USA</v>
      </c>
      <c r="S4680" t="str">
        <f>_xlfn.XLOOKUP(E4680,AF:AF,AI:AI)</f>
        <v>United States</v>
      </c>
      <c r="T4680">
        <f>WEEKNUM(G4680)</f>
        <v>49</v>
      </c>
      <c r="U4680">
        <f>YEAR(G4680)</f>
        <v>2025</v>
      </c>
      <c r="V4680" s="117">
        <f>IFERROR(Q4680/N4680,"0")</f>
        <v>0</v>
      </c>
    </row>
    <row r="4681" spans="1:22">
      <c r="A4681" t="str">
        <f>_xlfn.XLOOKUP(D4681,BN:BN,BO:BO)</f>
        <v>México</v>
      </c>
      <c r="B4681" t="s">
        <v>25</v>
      </c>
      <c r="C4681">
        <v>761</v>
      </c>
      <c r="D4681" t="str">
        <f>_xlfn.XLOOKUP(C4681,BH:BH,BI:BI)</f>
        <v>VeronicaN</v>
      </c>
      <c r="E4681">
        <v>28934</v>
      </c>
      <c r="F4681" t="s">
        <v>4867</v>
      </c>
      <c r="G4681" s="63">
        <v>45997</v>
      </c>
      <c r="H4681" s="63">
        <v>46003</v>
      </c>
      <c r="I4681" t="s">
        <v>366</v>
      </c>
      <c r="J4681" t="str">
        <f>_xlfn.XLOOKUP(I4681,AS:AS,AU:AU)</f>
        <v>Vuelos</v>
      </c>
      <c r="K4681" t="s">
        <v>33</v>
      </c>
      <c r="L4681">
        <v>60.2</v>
      </c>
      <c r="M4681">
        <f>L4681*_xlfn.XLOOKUP(K4681,AM:AM,AN:AN)</f>
        <v>51.771999999999998</v>
      </c>
      <c r="N4681">
        <f>L4681*_xlfn.XLOOKUP(K4681,AM:AM,AO:AO)</f>
        <v>60.2</v>
      </c>
      <c r="O4681">
        <v>0</v>
      </c>
      <c r="P4681">
        <f>O4681*_xlfn.XLOOKUP(K4681,AM:AM,AN:AN)</f>
        <v>0</v>
      </c>
      <c r="Q4681">
        <f>O4681*_xlfn.XLOOKUP(K4681,AM:AM,AO:AO)</f>
        <v>0</v>
      </c>
      <c r="R4681" t="str">
        <f>_xlfn.XLOOKUP(E4681,AF:AF,AG:AG)</f>
        <v>F1S USA</v>
      </c>
      <c r="S4681" t="str">
        <f>_xlfn.XLOOKUP(E4681,AF:AF,AI:AI)</f>
        <v>United States</v>
      </c>
      <c r="T4681">
        <f>WEEKNUM(G4681)</f>
        <v>49</v>
      </c>
      <c r="U4681">
        <f>YEAR(G4681)</f>
        <v>2025</v>
      </c>
      <c r="V4681" s="117">
        <f>IFERROR(Q4681/N4681,"0")</f>
        <v>0</v>
      </c>
    </row>
    <row r="4682" spans="1:22">
      <c r="A4682" t="str">
        <f>_xlfn.XLOOKUP(D4682,BN:BN,BO:BO)</f>
        <v>México</v>
      </c>
      <c r="B4682" t="s">
        <v>25</v>
      </c>
      <c r="C4682">
        <v>761</v>
      </c>
      <c r="D4682" t="str">
        <f>_xlfn.XLOOKUP(C4682,BH:BH,BI:BI)</f>
        <v>VeronicaN</v>
      </c>
      <c r="E4682">
        <v>28934</v>
      </c>
      <c r="F4682" t="s">
        <v>4868</v>
      </c>
      <c r="G4682" s="63">
        <v>45997</v>
      </c>
      <c r="H4682" s="63">
        <v>46003</v>
      </c>
      <c r="I4682" t="s">
        <v>366</v>
      </c>
      <c r="J4682" t="str">
        <f>_xlfn.XLOOKUP(I4682,AS:AS,AU:AU)</f>
        <v>Vuelos</v>
      </c>
      <c r="K4682" t="s">
        <v>33</v>
      </c>
      <c r="L4682">
        <v>60.2</v>
      </c>
      <c r="M4682">
        <f>L4682*_xlfn.XLOOKUP(K4682,AM:AM,AN:AN)</f>
        <v>51.771999999999998</v>
      </c>
      <c r="N4682">
        <f>L4682*_xlfn.XLOOKUP(K4682,AM:AM,AO:AO)</f>
        <v>60.2</v>
      </c>
      <c r="O4682">
        <v>0</v>
      </c>
      <c r="P4682">
        <f>O4682*_xlfn.XLOOKUP(K4682,AM:AM,AN:AN)</f>
        <v>0</v>
      </c>
      <c r="Q4682">
        <f>O4682*_xlfn.XLOOKUP(K4682,AM:AM,AO:AO)</f>
        <v>0</v>
      </c>
      <c r="R4682" t="str">
        <f>_xlfn.XLOOKUP(E4682,AF:AF,AG:AG)</f>
        <v>F1S USA</v>
      </c>
      <c r="S4682" t="str">
        <f>_xlfn.XLOOKUP(E4682,AF:AF,AI:AI)</f>
        <v>United States</v>
      </c>
      <c r="T4682">
        <f>WEEKNUM(G4682)</f>
        <v>49</v>
      </c>
      <c r="U4682">
        <f>YEAR(G4682)</f>
        <v>2025</v>
      </c>
      <c r="V4682" s="117">
        <f>IFERROR(Q4682/N4682,"0")</f>
        <v>0</v>
      </c>
    </row>
    <row r="4683" spans="1:22">
      <c r="A4683" t="str">
        <f>_xlfn.XLOOKUP(D4683,BN:BN,BO:BO)</f>
        <v>México</v>
      </c>
      <c r="B4683" t="s">
        <v>25</v>
      </c>
      <c r="C4683">
        <v>761</v>
      </c>
      <c r="D4683" t="str">
        <f>_xlfn.XLOOKUP(C4683,BH:BH,BI:BI)</f>
        <v>VeronicaN</v>
      </c>
      <c r="E4683">
        <v>28934</v>
      </c>
      <c r="F4683" t="s">
        <v>4869</v>
      </c>
      <c r="G4683" s="63">
        <v>45997</v>
      </c>
      <c r="H4683" s="63">
        <v>46003</v>
      </c>
      <c r="I4683" t="s">
        <v>366</v>
      </c>
      <c r="J4683" t="str">
        <f>_xlfn.XLOOKUP(I4683,AS:AS,AU:AU)</f>
        <v>Vuelos</v>
      </c>
      <c r="K4683" t="s">
        <v>33</v>
      </c>
      <c r="L4683">
        <v>60.2</v>
      </c>
      <c r="M4683">
        <f>L4683*_xlfn.XLOOKUP(K4683,AM:AM,AN:AN)</f>
        <v>51.771999999999998</v>
      </c>
      <c r="N4683">
        <f>L4683*_xlfn.XLOOKUP(K4683,AM:AM,AO:AO)</f>
        <v>60.2</v>
      </c>
      <c r="O4683">
        <v>0</v>
      </c>
      <c r="P4683">
        <f>O4683*_xlfn.XLOOKUP(K4683,AM:AM,AN:AN)</f>
        <v>0</v>
      </c>
      <c r="Q4683">
        <f>O4683*_xlfn.XLOOKUP(K4683,AM:AM,AO:AO)</f>
        <v>0</v>
      </c>
      <c r="R4683" t="str">
        <f>_xlfn.XLOOKUP(E4683,AF:AF,AG:AG)</f>
        <v>F1S USA</v>
      </c>
      <c r="S4683" t="str">
        <f>_xlfn.XLOOKUP(E4683,AF:AF,AI:AI)</f>
        <v>United States</v>
      </c>
      <c r="T4683">
        <f>WEEKNUM(G4683)</f>
        <v>49</v>
      </c>
      <c r="U4683">
        <f>YEAR(G4683)</f>
        <v>2025</v>
      </c>
      <c r="V4683" s="117">
        <f>IFERROR(Q4683/N4683,"0")</f>
        <v>0</v>
      </c>
    </row>
    <row r="4684" spans="1:22">
      <c r="A4684" t="str">
        <f>_xlfn.XLOOKUP(D4684,BN:BN,BO:BO)</f>
        <v>México</v>
      </c>
      <c r="B4684" t="s">
        <v>25</v>
      </c>
      <c r="C4684">
        <v>761</v>
      </c>
      <c r="D4684" t="str">
        <f>_xlfn.XLOOKUP(C4684,BH:BH,BI:BI)</f>
        <v>VeronicaN</v>
      </c>
      <c r="E4684">
        <v>28934</v>
      </c>
      <c r="F4684" t="s">
        <v>4870</v>
      </c>
      <c r="G4684" s="63">
        <v>45997</v>
      </c>
      <c r="H4684" s="63">
        <v>46003</v>
      </c>
      <c r="I4684" t="s">
        <v>366</v>
      </c>
      <c r="J4684" t="str">
        <f>_xlfn.XLOOKUP(I4684,AS:AS,AU:AU)</f>
        <v>Vuelos</v>
      </c>
      <c r="K4684" t="s">
        <v>33</v>
      </c>
      <c r="L4684">
        <v>60.2</v>
      </c>
      <c r="M4684">
        <f>L4684*_xlfn.XLOOKUP(K4684,AM:AM,AN:AN)</f>
        <v>51.771999999999998</v>
      </c>
      <c r="N4684">
        <f>L4684*_xlfn.XLOOKUP(K4684,AM:AM,AO:AO)</f>
        <v>60.2</v>
      </c>
      <c r="O4684">
        <v>0</v>
      </c>
      <c r="P4684">
        <f>O4684*_xlfn.XLOOKUP(K4684,AM:AM,AN:AN)</f>
        <v>0</v>
      </c>
      <c r="Q4684">
        <f>O4684*_xlfn.XLOOKUP(K4684,AM:AM,AO:AO)</f>
        <v>0</v>
      </c>
      <c r="R4684" t="str">
        <f>_xlfn.XLOOKUP(E4684,AF:AF,AG:AG)</f>
        <v>F1S USA</v>
      </c>
      <c r="S4684" t="str">
        <f>_xlfn.XLOOKUP(E4684,AF:AF,AI:AI)</f>
        <v>United States</v>
      </c>
      <c r="T4684">
        <f>WEEKNUM(G4684)</f>
        <v>49</v>
      </c>
      <c r="U4684">
        <f>YEAR(G4684)</f>
        <v>2025</v>
      </c>
      <c r="V4684" s="117">
        <f>IFERROR(Q4684/N4684,"0")</f>
        <v>0</v>
      </c>
    </row>
    <row r="4685" spans="1:22">
      <c r="A4685" t="str">
        <f>_xlfn.XLOOKUP(D4685,BN:BN,BO:BO)</f>
        <v>México</v>
      </c>
      <c r="B4685" t="s">
        <v>25</v>
      </c>
      <c r="C4685">
        <v>761</v>
      </c>
      <c r="D4685" t="str">
        <f>_xlfn.XLOOKUP(C4685,BH:BH,BI:BI)</f>
        <v>VeronicaN</v>
      </c>
      <c r="E4685">
        <v>25726</v>
      </c>
      <c r="F4685" t="s">
        <v>4871</v>
      </c>
      <c r="G4685" s="63">
        <v>45997</v>
      </c>
      <c r="H4685" s="63">
        <v>46029</v>
      </c>
      <c r="I4685" t="s">
        <v>456</v>
      </c>
      <c r="J4685" t="str">
        <f>_xlfn.XLOOKUP(I4685,AS:AS,AU:AU)</f>
        <v>Visados</v>
      </c>
      <c r="K4685" t="s">
        <v>33</v>
      </c>
      <c r="L4685">
        <v>191.9</v>
      </c>
      <c r="M4685">
        <f>L4685*_xlfn.XLOOKUP(K4685,AM:AM,AN:AN)</f>
        <v>165.03399999999999</v>
      </c>
      <c r="N4685">
        <f>L4685*_xlfn.XLOOKUP(K4685,AM:AM,AO:AO)</f>
        <v>191.9</v>
      </c>
      <c r="O4685">
        <v>0</v>
      </c>
      <c r="P4685">
        <f>O4685*_xlfn.XLOOKUP(K4685,AM:AM,AN:AN)</f>
        <v>0</v>
      </c>
      <c r="Q4685">
        <f>O4685*_xlfn.XLOOKUP(K4685,AM:AM,AO:AO)</f>
        <v>0</v>
      </c>
      <c r="R4685" t="str">
        <f>_xlfn.XLOOKUP(E4685,AF:AF,AG:AG)</f>
        <v>VISAS Osvaldo Cruz</v>
      </c>
      <c r="S4685" t="str">
        <f>_xlfn.XLOOKUP(E4685,AF:AF,AI:AI)</f>
        <v>Cliente</v>
      </c>
      <c r="T4685">
        <f>WEEKNUM(G4685)</f>
        <v>49</v>
      </c>
      <c r="U4685">
        <f>YEAR(G4685)</f>
        <v>2025</v>
      </c>
      <c r="V4685" s="117">
        <f>IFERROR(Q4685/N4685,"0")</f>
        <v>0</v>
      </c>
    </row>
    <row r="4686" spans="1:22">
      <c r="A4686" t="str">
        <f>_xlfn.XLOOKUP(D4686,BN:BN,BO:BO)</f>
        <v>México</v>
      </c>
      <c r="B4686" t="s">
        <v>25</v>
      </c>
      <c r="C4686">
        <v>761</v>
      </c>
      <c r="D4686" t="str">
        <f>_xlfn.XLOOKUP(C4686,BH:BH,BI:BI)</f>
        <v>VeronicaN</v>
      </c>
      <c r="E4686">
        <v>32002</v>
      </c>
      <c r="F4686" t="s">
        <v>4872</v>
      </c>
      <c r="G4686" s="63">
        <v>45997</v>
      </c>
      <c r="H4686" s="63">
        <v>46029</v>
      </c>
      <c r="I4686" t="s">
        <v>456</v>
      </c>
      <c r="J4686" t="str">
        <f>_xlfn.XLOOKUP(I4686,AS:AS,AU:AU)</f>
        <v>Visados</v>
      </c>
      <c r="K4686" t="s">
        <v>33</v>
      </c>
      <c r="L4686">
        <v>123.08</v>
      </c>
      <c r="M4686">
        <f>L4686*_xlfn.XLOOKUP(K4686,AM:AM,AN:AN)</f>
        <v>105.8488</v>
      </c>
      <c r="N4686">
        <f>L4686*_xlfn.XLOOKUP(K4686,AM:AM,AO:AO)</f>
        <v>123.08</v>
      </c>
      <c r="O4686">
        <v>0</v>
      </c>
      <c r="P4686">
        <f>O4686*_xlfn.XLOOKUP(K4686,AM:AM,AN:AN)</f>
        <v>0</v>
      </c>
      <c r="Q4686">
        <f>O4686*_xlfn.XLOOKUP(K4686,AM:AM,AO:AO)</f>
        <v>0</v>
      </c>
      <c r="R4686" t="str">
        <f>_xlfn.XLOOKUP(E4686,AF:AF,AG:AG)</f>
        <v>ZIMBABWE EMBASSY</v>
      </c>
      <c r="S4686" t="str">
        <f>_xlfn.XLOOKUP(E4686,AF:AF,AI:AI)</f>
        <v>Zimbabwe</v>
      </c>
      <c r="T4686">
        <f>WEEKNUM(G4686)</f>
        <v>49</v>
      </c>
      <c r="U4686">
        <f>YEAR(G4686)</f>
        <v>2025</v>
      </c>
      <c r="V4686" s="117">
        <f>IFERROR(Q4686/N4686,"0")</f>
        <v>0</v>
      </c>
    </row>
    <row r="4687" spans="1:22">
      <c r="A4687" t="str">
        <f>_xlfn.XLOOKUP(D4687,BN:BN,BO:BO)</f>
        <v>México</v>
      </c>
      <c r="B4687" t="s">
        <v>25</v>
      </c>
      <c r="C4687">
        <v>761</v>
      </c>
      <c r="D4687" t="str">
        <f>_xlfn.XLOOKUP(C4687,BH:BH,BI:BI)</f>
        <v>VeronicaN</v>
      </c>
      <c r="E4687">
        <v>24263</v>
      </c>
      <c r="F4687" t="s">
        <v>4873</v>
      </c>
      <c r="G4687" s="63">
        <v>45997</v>
      </c>
      <c r="H4687" s="63">
        <v>46029</v>
      </c>
      <c r="I4687" t="s">
        <v>484</v>
      </c>
      <c r="J4687" t="str">
        <f>_xlfn.XLOOKUP(I4687,AS:AS,AU:AU)</f>
        <v>Vuelos</v>
      </c>
      <c r="K4687" t="s">
        <v>33</v>
      </c>
      <c r="L4687">
        <v>175</v>
      </c>
      <c r="M4687">
        <f>L4687*_xlfn.XLOOKUP(K4687,AM:AM,AN:AN)</f>
        <v>150.5</v>
      </c>
      <c r="N4687">
        <f>L4687*_xlfn.XLOOKUP(K4687,AM:AM,AO:AO)</f>
        <v>175</v>
      </c>
      <c r="O4687">
        <v>0</v>
      </c>
      <c r="P4687">
        <f>O4687*_xlfn.XLOOKUP(K4687,AM:AM,AN:AN)</f>
        <v>0</v>
      </c>
      <c r="Q4687">
        <f>O4687*_xlfn.XLOOKUP(K4687,AM:AM,AO:AO)</f>
        <v>0</v>
      </c>
      <c r="R4687" t="str">
        <f>_xlfn.XLOOKUP(E4687,AF:AF,AG:AG)</f>
        <v>Turkish Airlines</v>
      </c>
      <c r="S4687" t="str">
        <f>_xlfn.XLOOKUP(E4687,AF:AF,AI:AI)</f>
        <v>Turkey</v>
      </c>
      <c r="T4687">
        <f>WEEKNUM(G4687)</f>
        <v>49</v>
      </c>
      <c r="U4687">
        <f>YEAR(G4687)</f>
        <v>2025</v>
      </c>
      <c r="V4687" s="117">
        <f>IFERROR(Q4687/N4687,"0")</f>
        <v>0</v>
      </c>
    </row>
    <row r="4688" spans="1:22">
      <c r="A4688" t="str">
        <f>_xlfn.XLOOKUP(D4688,BN:BN,BO:BO)</f>
        <v>México</v>
      </c>
      <c r="B4688" t="s">
        <v>25</v>
      </c>
      <c r="C4688">
        <v>761</v>
      </c>
      <c r="D4688" t="str">
        <f>_xlfn.XLOOKUP(C4688,BH:BH,BI:BI)</f>
        <v>VeronicaN</v>
      </c>
      <c r="E4688">
        <v>0</v>
      </c>
      <c r="F4688" t="s">
        <v>2283</v>
      </c>
      <c r="G4688" s="63">
        <v>45997</v>
      </c>
      <c r="H4688" s="63">
        <v>46029</v>
      </c>
      <c r="I4688" t="s">
        <v>396</v>
      </c>
      <c r="J4688" t="str">
        <f>_xlfn.XLOOKUP(I4688,AS:AS,AU:AU)</f>
        <v>Honorarios</v>
      </c>
      <c r="K4688" t="s">
        <v>33</v>
      </c>
      <c r="L4688">
        <v>7</v>
      </c>
      <c r="M4688">
        <f>L4688*_xlfn.XLOOKUP(K4688,AM:AM,AN:AN)</f>
        <v>6.02</v>
      </c>
      <c r="N4688">
        <f>L4688*_xlfn.XLOOKUP(K4688,AM:AM,AO:AO)</f>
        <v>7</v>
      </c>
      <c r="O4688">
        <v>7</v>
      </c>
      <c r="P4688">
        <f>O4688*_xlfn.XLOOKUP(K4688,AM:AM,AN:AN)</f>
        <v>6.02</v>
      </c>
      <c r="Q4688">
        <f>O4688*_xlfn.XLOOKUP(K4688,AM:AM,AO:AO)</f>
        <v>7</v>
      </c>
      <c r="R4688" t="str">
        <f>_xlfn.XLOOKUP(E4688,AF:AF,AG:AG)</f>
        <v>FEES</v>
      </c>
      <c r="S4688">
        <f>_xlfn.XLOOKUP(E4688,AF:AF,AI:AI)</f>
        <v>0</v>
      </c>
      <c r="T4688">
        <f>WEEKNUM(G4688)</f>
        <v>49</v>
      </c>
      <c r="U4688">
        <f>YEAR(G4688)</f>
        <v>2025</v>
      </c>
      <c r="V4688" s="117">
        <f>IFERROR(Q4688/N4688,"0")</f>
        <v>1</v>
      </c>
    </row>
    <row r="4689" spans="1:22">
      <c r="A4689" t="str">
        <f>_xlfn.XLOOKUP(D4689,BN:BN,BO:BO)</f>
        <v>México</v>
      </c>
      <c r="B4689" t="s">
        <v>25</v>
      </c>
      <c r="C4689">
        <v>762</v>
      </c>
      <c r="D4689" t="str">
        <f>_xlfn.XLOOKUP(C4689,BH:BH,BI:BI)</f>
        <v>VeronicaN</v>
      </c>
      <c r="E4689">
        <v>0</v>
      </c>
      <c r="F4689" t="s">
        <v>2273</v>
      </c>
      <c r="G4689" s="63">
        <v>45975</v>
      </c>
      <c r="H4689" s="63">
        <v>45996</v>
      </c>
      <c r="I4689" t="s">
        <v>396</v>
      </c>
      <c r="J4689" t="str">
        <f>_xlfn.XLOOKUP(I4689,AS:AS,AU:AU)</f>
        <v>Honorarios</v>
      </c>
      <c r="K4689" t="s">
        <v>33</v>
      </c>
      <c r="L4689">
        <v>70</v>
      </c>
      <c r="M4689">
        <f>L4689*_xlfn.XLOOKUP(K4689,AM:AM,AN:AN)</f>
        <v>60.199999999999996</v>
      </c>
      <c r="N4689">
        <f>L4689*_xlfn.XLOOKUP(K4689,AM:AM,AO:AO)</f>
        <v>70</v>
      </c>
      <c r="O4689">
        <v>70</v>
      </c>
      <c r="P4689">
        <f>O4689*_xlfn.XLOOKUP(K4689,AM:AM,AN:AN)</f>
        <v>60.199999999999996</v>
      </c>
      <c r="Q4689">
        <f>O4689*_xlfn.XLOOKUP(K4689,AM:AM,AO:AO)</f>
        <v>70</v>
      </c>
      <c r="R4689" t="str">
        <f>_xlfn.XLOOKUP(E4689,AF:AF,AG:AG)</f>
        <v>FEES</v>
      </c>
      <c r="S4689">
        <f>_xlfn.XLOOKUP(E4689,AF:AF,AI:AI)</f>
        <v>0</v>
      </c>
      <c r="T4689">
        <f>WEEKNUM(G4689)</f>
        <v>46</v>
      </c>
      <c r="U4689">
        <f>YEAR(G4689)</f>
        <v>2025</v>
      </c>
      <c r="V4689" s="117">
        <f>IFERROR(Q4689/N4689,"0")</f>
        <v>1</v>
      </c>
    </row>
    <row r="4690" spans="1:22">
      <c r="A4690" t="str">
        <f>_xlfn.XLOOKUP(D4690,BN:BN,BO:BO)</f>
        <v>México</v>
      </c>
      <c r="B4690" t="s">
        <v>25</v>
      </c>
      <c r="C4690">
        <v>762</v>
      </c>
      <c r="D4690" t="str">
        <f>_xlfn.XLOOKUP(C4690,BH:BH,BI:BI)</f>
        <v>VeronicaN</v>
      </c>
      <c r="E4690">
        <v>31904</v>
      </c>
      <c r="F4690" t="s">
        <v>4874</v>
      </c>
      <c r="G4690" s="63">
        <v>45975</v>
      </c>
      <c r="H4690" s="63">
        <v>45993</v>
      </c>
      <c r="I4690" t="s">
        <v>364</v>
      </c>
      <c r="J4690" t="str">
        <f>_xlfn.XLOOKUP(I4690,AS:AS,AU:AU)</f>
        <v>DMC</v>
      </c>
      <c r="K4690" t="s">
        <v>33</v>
      </c>
      <c r="L4690">
        <v>72141.55</v>
      </c>
      <c r="M4690">
        <f>L4690*_xlfn.XLOOKUP(K4690,AM:AM,AN:AN)</f>
        <v>62041.733</v>
      </c>
      <c r="N4690">
        <f>L4690*_xlfn.XLOOKUP(K4690,AM:AM,AO:AO)</f>
        <v>72141.55</v>
      </c>
      <c r="O4690">
        <v>12873.55</v>
      </c>
      <c r="P4690">
        <f>O4690*_xlfn.XLOOKUP(K4690,AM:AM,AN:AN)</f>
        <v>11071.252999999999</v>
      </c>
      <c r="Q4690">
        <f>O4690*_xlfn.XLOOKUP(K4690,AM:AM,AO:AO)</f>
        <v>12873.55</v>
      </c>
      <c r="R4690" t="str">
        <f>_xlfn.XLOOKUP(E4690,AF:AF,AG:AG)</f>
        <v>TOUCH OF SPICE LIMITED</v>
      </c>
      <c r="S4690" t="str">
        <f>_xlfn.XLOOKUP(E4690,AF:AF,AI:AI)</f>
        <v>New Zealand</v>
      </c>
      <c r="T4690">
        <f>WEEKNUM(G4690)</f>
        <v>46</v>
      </c>
      <c r="U4690">
        <f>YEAR(G4690)</f>
        <v>2025</v>
      </c>
      <c r="V4690" s="117">
        <f>IFERROR(Q4690/N4690,"0")</f>
        <v>0.17844848079920655</v>
      </c>
    </row>
    <row r="4691" spans="1:22">
      <c r="A4691" t="str">
        <f>_xlfn.XLOOKUP(D4691,BN:BN,BO:BO)</f>
        <v>México</v>
      </c>
      <c r="B4691" t="s">
        <v>25</v>
      </c>
      <c r="C4691">
        <v>762</v>
      </c>
      <c r="D4691" t="str">
        <f>_xlfn.XLOOKUP(C4691,BH:BH,BI:BI)</f>
        <v>VeronicaN</v>
      </c>
      <c r="E4691">
        <v>28934</v>
      </c>
      <c r="F4691" t="s">
        <v>4875</v>
      </c>
      <c r="G4691" s="63">
        <v>45979</v>
      </c>
      <c r="H4691" s="63">
        <v>45979</v>
      </c>
      <c r="I4691" t="s">
        <v>366</v>
      </c>
      <c r="J4691" t="str">
        <f>_xlfn.XLOOKUP(I4691,AS:AS,AU:AU)</f>
        <v>Vuelos</v>
      </c>
      <c r="K4691" t="s">
        <v>33</v>
      </c>
      <c r="L4691">
        <v>178.3</v>
      </c>
      <c r="M4691">
        <f>L4691*_xlfn.XLOOKUP(K4691,AM:AM,AN:AN)</f>
        <v>153.33799999999999</v>
      </c>
      <c r="N4691">
        <f>L4691*_xlfn.XLOOKUP(K4691,AM:AM,AO:AO)</f>
        <v>178.3</v>
      </c>
      <c r="O4691">
        <v>0</v>
      </c>
      <c r="P4691">
        <f>O4691*_xlfn.XLOOKUP(K4691,AM:AM,AN:AN)</f>
        <v>0</v>
      </c>
      <c r="Q4691">
        <f>O4691*_xlfn.XLOOKUP(K4691,AM:AM,AO:AO)</f>
        <v>0</v>
      </c>
      <c r="R4691" t="str">
        <f>_xlfn.XLOOKUP(E4691,AF:AF,AG:AG)</f>
        <v>F1S USA</v>
      </c>
      <c r="S4691" t="str">
        <f>_xlfn.XLOOKUP(E4691,AF:AF,AI:AI)</f>
        <v>United States</v>
      </c>
      <c r="T4691">
        <f>WEEKNUM(G4691)</f>
        <v>47</v>
      </c>
      <c r="U4691">
        <f>YEAR(G4691)</f>
        <v>2025</v>
      </c>
      <c r="V4691" s="117">
        <f>IFERROR(Q4691/N4691,"0")</f>
        <v>0</v>
      </c>
    </row>
    <row r="4692" spans="1:22">
      <c r="A4692" t="str">
        <f>_xlfn.XLOOKUP(D4692,BN:BN,BO:BO)</f>
        <v>México</v>
      </c>
      <c r="B4692" t="s">
        <v>25</v>
      </c>
      <c r="C4692">
        <v>762</v>
      </c>
      <c r="D4692" t="str">
        <f>_xlfn.XLOOKUP(C4692,BH:BH,BI:BI)</f>
        <v>VeronicaN</v>
      </c>
      <c r="E4692">
        <v>28934</v>
      </c>
      <c r="F4692" t="s">
        <v>4876</v>
      </c>
      <c r="G4692" s="63">
        <v>45979</v>
      </c>
      <c r="H4692" s="63">
        <v>45979</v>
      </c>
      <c r="I4692" t="s">
        <v>366</v>
      </c>
      <c r="J4692" t="str">
        <f>_xlfn.XLOOKUP(I4692,AS:AS,AU:AU)</f>
        <v>Vuelos</v>
      </c>
      <c r="K4692" t="s">
        <v>33</v>
      </c>
      <c r="L4692">
        <v>178.3</v>
      </c>
      <c r="M4692">
        <f>L4692*_xlfn.XLOOKUP(K4692,AM:AM,AN:AN)</f>
        <v>153.33799999999999</v>
      </c>
      <c r="N4692">
        <f>L4692*_xlfn.XLOOKUP(K4692,AM:AM,AO:AO)</f>
        <v>178.3</v>
      </c>
      <c r="O4692">
        <v>0</v>
      </c>
      <c r="P4692">
        <f>O4692*_xlfn.XLOOKUP(K4692,AM:AM,AN:AN)</f>
        <v>0</v>
      </c>
      <c r="Q4692">
        <f>O4692*_xlfn.XLOOKUP(K4692,AM:AM,AO:AO)</f>
        <v>0</v>
      </c>
      <c r="R4692" t="str">
        <f>_xlfn.XLOOKUP(E4692,AF:AF,AG:AG)</f>
        <v>F1S USA</v>
      </c>
      <c r="S4692" t="str">
        <f>_xlfn.XLOOKUP(E4692,AF:AF,AI:AI)</f>
        <v>United States</v>
      </c>
      <c r="T4692">
        <f>WEEKNUM(G4692)</f>
        <v>47</v>
      </c>
      <c r="U4692">
        <f>YEAR(G4692)</f>
        <v>2025</v>
      </c>
      <c r="V4692" s="117">
        <f>IFERROR(Q4692/N4692,"0")</f>
        <v>0</v>
      </c>
    </row>
    <row r="4693" spans="1:22">
      <c r="A4693" t="str">
        <f>_xlfn.XLOOKUP(D4693,BN:BN,BO:BO)</f>
        <v>México</v>
      </c>
      <c r="B4693" t="s">
        <v>25</v>
      </c>
      <c r="C4693">
        <v>762</v>
      </c>
      <c r="D4693" t="str">
        <f>_xlfn.XLOOKUP(C4693,BH:BH,BI:BI)</f>
        <v>VeronicaN</v>
      </c>
      <c r="E4693">
        <v>28934</v>
      </c>
      <c r="F4693" t="s">
        <v>4875</v>
      </c>
      <c r="G4693" s="63">
        <v>45979</v>
      </c>
      <c r="H4693" s="63">
        <v>45979</v>
      </c>
      <c r="I4693" t="s">
        <v>366</v>
      </c>
      <c r="J4693" t="str">
        <f>_xlfn.XLOOKUP(I4693,AS:AS,AU:AU)</f>
        <v>Vuelos</v>
      </c>
      <c r="K4693" t="s">
        <v>33</v>
      </c>
      <c r="L4693">
        <v>10</v>
      </c>
      <c r="M4693">
        <f>L4693*_xlfn.XLOOKUP(K4693,AM:AM,AN:AN)</f>
        <v>8.6</v>
      </c>
      <c r="N4693">
        <f>L4693*_xlfn.XLOOKUP(K4693,AM:AM,AO:AO)</f>
        <v>10</v>
      </c>
      <c r="O4693">
        <v>0</v>
      </c>
      <c r="P4693">
        <f>O4693*_xlfn.XLOOKUP(K4693,AM:AM,AN:AN)</f>
        <v>0</v>
      </c>
      <c r="Q4693">
        <f>O4693*_xlfn.XLOOKUP(K4693,AM:AM,AO:AO)</f>
        <v>0</v>
      </c>
      <c r="R4693" t="str">
        <f>_xlfn.XLOOKUP(E4693,AF:AF,AG:AG)</f>
        <v>F1S USA</v>
      </c>
      <c r="S4693" t="str">
        <f>_xlfn.XLOOKUP(E4693,AF:AF,AI:AI)</f>
        <v>United States</v>
      </c>
      <c r="T4693">
        <f>WEEKNUM(G4693)</f>
        <v>47</v>
      </c>
      <c r="U4693">
        <f>YEAR(G4693)</f>
        <v>2025</v>
      </c>
      <c r="V4693" s="117">
        <f>IFERROR(Q4693/N4693,"0")</f>
        <v>0</v>
      </c>
    </row>
    <row r="4694" spans="1:22">
      <c r="A4694" t="str">
        <f>_xlfn.XLOOKUP(D4694,BN:BN,BO:BO)</f>
        <v>México</v>
      </c>
      <c r="B4694" t="s">
        <v>25</v>
      </c>
      <c r="C4694">
        <v>762</v>
      </c>
      <c r="D4694" t="str">
        <f>_xlfn.XLOOKUP(C4694,BH:BH,BI:BI)</f>
        <v>VeronicaN</v>
      </c>
      <c r="E4694">
        <v>28934</v>
      </c>
      <c r="F4694" t="s">
        <v>4876</v>
      </c>
      <c r="G4694" s="63">
        <v>45979</v>
      </c>
      <c r="H4694" s="63">
        <v>45979</v>
      </c>
      <c r="I4694" t="s">
        <v>366</v>
      </c>
      <c r="J4694" t="str">
        <f>_xlfn.XLOOKUP(I4694,AS:AS,AU:AU)</f>
        <v>Vuelos</v>
      </c>
      <c r="K4694" t="s">
        <v>33</v>
      </c>
      <c r="L4694">
        <v>10</v>
      </c>
      <c r="M4694">
        <f>L4694*_xlfn.XLOOKUP(K4694,AM:AM,AN:AN)</f>
        <v>8.6</v>
      </c>
      <c r="N4694">
        <f>L4694*_xlfn.XLOOKUP(K4694,AM:AM,AO:AO)</f>
        <v>10</v>
      </c>
      <c r="O4694">
        <v>0</v>
      </c>
      <c r="P4694">
        <f>O4694*_xlfn.XLOOKUP(K4694,AM:AM,AN:AN)</f>
        <v>0</v>
      </c>
      <c r="Q4694">
        <f>O4694*_xlfn.XLOOKUP(K4694,AM:AM,AO:AO)</f>
        <v>0</v>
      </c>
      <c r="R4694" t="str">
        <f>_xlfn.XLOOKUP(E4694,AF:AF,AG:AG)</f>
        <v>F1S USA</v>
      </c>
      <c r="S4694" t="str">
        <f>_xlfn.XLOOKUP(E4694,AF:AF,AI:AI)</f>
        <v>United States</v>
      </c>
      <c r="T4694">
        <f>WEEKNUM(G4694)</f>
        <v>47</v>
      </c>
      <c r="U4694">
        <f>YEAR(G4694)</f>
        <v>2025</v>
      </c>
      <c r="V4694" s="117">
        <f>IFERROR(Q4694/N4694,"0")</f>
        <v>0</v>
      </c>
    </row>
    <row r="4695" spans="1:22">
      <c r="A4695" t="str">
        <f>_xlfn.XLOOKUP(D4695,BN:BN,BO:BO)</f>
        <v>México</v>
      </c>
      <c r="B4695" t="s">
        <v>25</v>
      </c>
      <c r="C4695">
        <v>762</v>
      </c>
      <c r="D4695" t="str">
        <f>_xlfn.XLOOKUP(C4695,BH:BH,BI:BI)</f>
        <v>VeronicaN</v>
      </c>
      <c r="E4695">
        <v>28934</v>
      </c>
      <c r="F4695" t="s">
        <v>4875</v>
      </c>
      <c r="G4695" s="63">
        <v>45993</v>
      </c>
      <c r="H4695" s="63">
        <v>45993</v>
      </c>
      <c r="I4695" t="s">
        <v>366</v>
      </c>
      <c r="J4695" t="str">
        <f>_xlfn.XLOOKUP(I4695,AS:AS,AU:AU)</f>
        <v>Vuelos</v>
      </c>
      <c r="K4695" t="s">
        <v>33</v>
      </c>
      <c r="L4695">
        <v>3055.41</v>
      </c>
      <c r="M4695">
        <f>L4695*_xlfn.XLOOKUP(K4695,AM:AM,AN:AN)</f>
        <v>2627.6525999999999</v>
      </c>
      <c r="N4695">
        <f>L4695*_xlfn.XLOOKUP(K4695,AM:AM,AO:AO)</f>
        <v>3055.41</v>
      </c>
      <c r="O4695">
        <v>0</v>
      </c>
      <c r="P4695">
        <f>O4695*_xlfn.XLOOKUP(K4695,AM:AM,AN:AN)</f>
        <v>0</v>
      </c>
      <c r="Q4695">
        <f>O4695*_xlfn.XLOOKUP(K4695,AM:AM,AO:AO)</f>
        <v>0</v>
      </c>
      <c r="R4695" t="str">
        <f>_xlfn.XLOOKUP(E4695,AF:AF,AG:AG)</f>
        <v>F1S USA</v>
      </c>
      <c r="S4695" t="str">
        <f>_xlfn.XLOOKUP(E4695,AF:AF,AI:AI)</f>
        <v>United States</v>
      </c>
      <c r="T4695">
        <f>WEEKNUM(G4695)</f>
        <v>49</v>
      </c>
      <c r="U4695">
        <f>YEAR(G4695)</f>
        <v>2025</v>
      </c>
      <c r="V4695" s="117">
        <f>IFERROR(Q4695/N4695,"0")</f>
        <v>0</v>
      </c>
    </row>
    <row r="4696" spans="1:22">
      <c r="A4696" t="str">
        <f>_xlfn.XLOOKUP(D4696,BN:BN,BO:BO)</f>
        <v>México</v>
      </c>
      <c r="B4696" t="s">
        <v>25</v>
      </c>
      <c r="C4696">
        <v>762</v>
      </c>
      <c r="D4696" t="str">
        <f>_xlfn.XLOOKUP(C4696,BH:BH,BI:BI)</f>
        <v>VeronicaN</v>
      </c>
      <c r="E4696">
        <v>28934</v>
      </c>
      <c r="F4696" t="s">
        <v>4876</v>
      </c>
      <c r="G4696" s="63">
        <v>45993</v>
      </c>
      <c r="H4696" s="63">
        <v>45993</v>
      </c>
      <c r="I4696" t="s">
        <v>366</v>
      </c>
      <c r="J4696" t="str">
        <f>_xlfn.XLOOKUP(I4696,AS:AS,AU:AU)</f>
        <v>Vuelos</v>
      </c>
      <c r="K4696" t="s">
        <v>33</v>
      </c>
      <c r="L4696">
        <v>3055.41</v>
      </c>
      <c r="M4696">
        <f>L4696*_xlfn.XLOOKUP(K4696,AM:AM,AN:AN)</f>
        <v>2627.6525999999999</v>
      </c>
      <c r="N4696">
        <f>L4696*_xlfn.XLOOKUP(K4696,AM:AM,AO:AO)</f>
        <v>3055.41</v>
      </c>
      <c r="O4696">
        <v>0</v>
      </c>
      <c r="P4696">
        <f>O4696*_xlfn.XLOOKUP(K4696,AM:AM,AN:AN)</f>
        <v>0</v>
      </c>
      <c r="Q4696">
        <f>O4696*_xlfn.XLOOKUP(K4696,AM:AM,AO:AO)</f>
        <v>0</v>
      </c>
      <c r="R4696" t="str">
        <f>_xlfn.XLOOKUP(E4696,AF:AF,AG:AG)</f>
        <v>F1S USA</v>
      </c>
      <c r="S4696" t="str">
        <f>_xlfn.XLOOKUP(E4696,AF:AF,AI:AI)</f>
        <v>United States</v>
      </c>
      <c r="T4696">
        <f>WEEKNUM(G4696)</f>
        <v>49</v>
      </c>
      <c r="U4696">
        <f>YEAR(G4696)</f>
        <v>2025</v>
      </c>
      <c r="V4696" s="117">
        <f>IFERROR(Q4696/N4696,"0")</f>
        <v>0</v>
      </c>
    </row>
    <row r="4697" spans="1:22">
      <c r="A4697" t="str">
        <f>_xlfn.XLOOKUP(D4697,BN:BN,BO:BO)</f>
        <v>México</v>
      </c>
      <c r="B4697" t="s">
        <v>25</v>
      </c>
      <c r="C4697">
        <v>762</v>
      </c>
      <c r="D4697" t="str">
        <f>_xlfn.XLOOKUP(C4697,BH:BH,BI:BI)</f>
        <v>VeronicaN</v>
      </c>
      <c r="E4697">
        <v>28934</v>
      </c>
      <c r="F4697" t="s">
        <v>4875</v>
      </c>
      <c r="G4697" s="63">
        <v>45973</v>
      </c>
      <c r="H4697" s="63">
        <v>45975</v>
      </c>
      <c r="I4697" t="s">
        <v>366</v>
      </c>
      <c r="J4697" t="str">
        <f>_xlfn.XLOOKUP(I4697,AS:AS,AU:AU)</f>
        <v>Vuelos</v>
      </c>
      <c r="K4697" t="s">
        <v>33</v>
      </c>
      <c r="L4697">
        <v>2925.58</v>
      </c>
      <c r="M4697">
        <f>L4697*_xlfn.XLOOKUP(K4697,AM:AM,AN:AN)</f>
        <v>2515.9987999999998</v>
      </c>
      <c r="N4697">
        <f>L4697*_xlfn.XLOOKUP(K4697,AM:AM,AO:AO)</f>
        <v>2925.58</v>
      </c>
      <c r="O4697">
        <v>0</v>
      </c>
      <c r="P4697">
        <f>O4697*_xlfn.XLOOKUP(K4697,AM:AM,AN:AN)</f>
        <v>0</v>
      </c>
      <c r="Q4697">
        <f>O4697*_xlfn.XLOOKUP(K4697,AM:AM,AO:AO)</f>
        <v>0</v>
      </c>
      <c r="R4697" t="str">
        <f>_xlfn.XLOOKUP(E4697,AF:AF,AG:AG)</f>
        <v>F1S USA</v>
      </c>
      <c r="S4697" t="str">
        <f>_xlfn.XLOOKUP(E4697,AF:AF,AI:AI)</f>
        <v>United States</v>
      </c>
      <c r="T4697">
        <f>WEEKNUM(G4697)</f>
        <v>46</v>
      </c>
      <c r="U4697">
        <f>YEAR(G4697)</f>
        <v>2025</v>
      </c>
      <c r="V4697" s="117">
        <f>IFERROR(Q4697/N4697,"0")</f>
        <v>0</v>
      </c>
    </row>
    <row r="4698" spans="1:22">
      <c r="A4698" t="str">
        <f>_xlfn.XLOOKUP(D4698,BN:BN,BO:BO)</f>
        <v>México</v>
      </c>
      <c r="B4698" t="s">
        <v>25</v>
      </c>
      <c r="C4698">
        <v>762</v>
      </c>
      <c r="D4698" t="str">
        <f>_xlfn.XLOOKUP(C4698,BH:BH,BI:BI)</f>
        <v>VeronicaN</v>
      </c>
      <c r="E4698">
        <v>28934</v>
      </c>
      <c r="F4698" t="s">
        <v>4876</v>
      </c>
      <c r="G4698" s="63">
        <v>45973</v>
      </c>
      <c r="H4698" s="63">
        <v>45975</v>
      </c>
      <c r="I4698" t="s">
        <v>366</v>
      </c>
      <c r="J4698" t="str">
        <f>_xlfn.XLOOKUP(I4698,AS:AS,AU:AU)</f>
        <v>Vuelos</v>
      </c>
      <c r="K4698" t="s">
        <v>33</v>
      </c>
      <c r="L4698">
        <v>2925.58</v>
      </c>
      <c r="M4698">
        <f>L4698*_xlfn.XLOOKUP(K4698,AM:AM,AN:AN)</f>
        <v>2515.9987999999998</v>
      </c>
      <c r="N4698">
        <f>L4698*_xlfn.XLOOKUP(K4698,AM:AM,AO:AO)</f>
        <v>2925.58</v>
      </c>
      <c r="O4698">
        <v>0</v>
      </c>
      <c r="P4698">
        <f>O4698*_xlfn.XLOOKUP(K4698,AM:AM,AN:AN)</f>
        <v>0</v>
      </c>
      <c r="Q4698">
        <f>O4698*_xlfn.XLOOKUP(K4698,AM:AM,AO:AO)</f>
        <v>0</v>
      </c>
      <c r="R4698" t="str">
        <f>_xlfn.XLOOKUP(E4698,AF:AF,AG:AG)</f>
        <v>F1S USA</v>
      </c>
      <c r="S4698" t="str">
        <f>_xlfn.XLOOKUP(E4698,AF:AF,AI:AI)</f>
        <v>United States</v>
      </c>
      <c r="T4698">
        <f>WEEKNUM(G4698)</f>
        <v>46</v>
      </c>
      <c r="U4698">
        <f>YEAR(G4698)</f>
        <v>2025</v>
      </c>
      <c r="V4698" s="117">
        <f>IFERROR(Q4698/N4698,"0")</f>
        <v>0</v>
      </c>
    </row>
    <row r="4699" spans="1:22">
      <c r="A4699" t="str">
        <f>_xlfn.XLOOKUP(D4699,BN:BN,BO:BO)</f>
        <v>México</v>
      </c>
      <c r="B4699" t="s">
        <v>25</v>
      </c>
      <c r="C4699">
        <v>762</v>
      </c>
      <c r="D4699" t="str">
        <f>_xlfn.XLOOKUP(C4699,BH:BH,BI:BI)</f>
        <v>VeronicaN</v>
      </c>
      <c r="E4699">
        <v>28934</v>
      </c>
      <c r="F4699" t="s">
        <v>4875</v>
      </c>
      <c r="G4699" s="63">
        <v>45993</v>
      </c>
      <c r="H4699" s="63">
        <v>45993</v>
      </c>
      <c r="I4699" t="s">
        <v>366</v>
      </c>
      <c r="J4699" t="str">
        <f>_xlfn.XLOOKUP(I4699,AS:AS,AU:AU)</f>
        <v>Vuelos</v>
      </c>
      <c r="K4699" t="s">
        <v>33</v>
      </c>
      <c r="L4699">
        <v>20</v>
      </c>
      <c r="M4699">
        <f>L4699*_xlfn.XLOOKUP(K4699,AM:AM,AN:AN)</f>
        <v>17.2</v>
      </c>
      <c r="N4699">
        <f>L4699*_xlfn.XLOOKUP(K4699,AM:AM,AO:AO)</f>
        <v>20</v>
      </c>
      <c r="O4699">
        <v>0</v>
      </c>
      <c r="P4699">
        <f>O4699*_xlfn.XLOOKUP(K4699,AM:AM,AN:AN)</f>
        <v>0</v>
      </c>
      <c r="Q4699">
        <f>O4699*_xlfn.XLOOKUP(K4699,AM:AM,AO:AO)</f>
        <v>0</v>
      </c>
      <c r="R4699" t="str">
        <f>_xlfn.XLOOKUP(E4699,AF:AF,AG:AG)</f>
        <v>F1S USA</v>
      </c>
      <c r="S4699" t="str">
        <f>_xlfn.XLOOKUP(E4699,AF:AF,AI:AI)</f>
        <v>United States</v>
      </c>
      <c r="T4699">
        <f>WEEKNUM(G4699)</f>
        <v>49</v>
      </c>
      <c r="U4699">
        <f>YEAR(G4699)</f>
        <v>2025</v>
      </c>
      <c r="V4699" s="117">
        <f>IFERROR(Q4699/N4699,"0")</f>
        <v>0</v>
      </c>
    </row>
    <row r="4700" spans="1:22">
      <c r="A4700" t="str">
        <f>_xlfn.XLOOKUP(D4700,BN:BN,BO:BO)</f>
        <v>México</v>
      </c>
      <c r="B4700" t="s">
        <v>25</v>
      </c>
      <c r="C4700">
        <v>762</v>
      </c>
      <c r="D4700" t="str">
        <f>_xlfn.XLOOKUP(C4700,BH:BH,BI:BI)</f>
        <v>VeronicaN</v>
      </c>
      <c r="E4700">
        <v>28934</v>
      </c>
      <c r="F4700" t="s">
        <v>4876</v>
      </c>
      <c r="G4700" s="63">
        <v>45993</v>
      </c>
      <c r="H4700" s="63">
        <v>45993</v>
      </c>
      <c r="I4700" t="s">
        <v>366</v>
      </c>
      <c r="J4700" t="str">
        <f>_xlfn.XLOOKUP(I4700,AS:AS,AU:AU)</f>
        <v>Vuelos</v>
      </c>
      <c r="K4700" t="s">
        <v>33</v>
      </c>
      <c r="L4700">
        <v>20</v>
      </c>
      <c r="M4700">
        <f>L4700*_xlfn.XLOOKUP(K4700,AM:AM,AN:AN)</f>
        <v>17.2</v>
      </c>
      <c r="N4700">
        <f>L4700*_xlfn.XLOOKUP(K4700,AM:AM,AO:AO)</f>
        <v>20</v>
      </c>
      <c r="O4700">
        <v>0</v>
      </c>
      <c r="P4700">
        <f>O4700*_xlfn.XLOOKUP(K4700,AM:AM,AN:AN)</f>
        <v>0</v>
      </c>
      <c r="Q4700">
        <f>O4700*_xlfn.XLOOKUP(K4700,AM:AM,AO:AO)</f>
        <v>0</v>
      </c>
      <c r="R4700" t="str">
        <f>_xlfn.XLOOKUP(E4700,AF:AF,AG:AG)</f>
        <v>F1S USA</v>
      </c>
      <c r="S4700" t="str">
        <f>_xlfn.XLOOKUP(E4700,AF:AF,AI:AI)</f>
        <v>United States</v>
      </c>
      <c r="T4700">
        <f>WEEKNUM(G4700)</f>
        <v>49</v>
      </c>
      <c r="U4700">
        <f>YEAR(G4700)</f>
        <v>2025</v>
      </c>
      <c r="V4700" s="117">
        <f>IFERROR(Q4700/N4700,"0")</f>
        <v>0</v>
      </c>
    </row>
    <row r="4701" spans="1:22">
      <c r="A4701" t="str">
        <f>_xlfn.XLOOKUP(D4701,BN:BN,BO:BO)</f>
        <v>México</v>
      </c>
      <c r="B4701" t="s">
        <v>25</v>
      </c>
      <c r="C4701">
        <v>762</v>
      </c>
      <c r="D4701" t="str">
        <f>_xlfn.XLOOKUP(C4701,BH:BH,BI:BI)</f>
        <v>VeronicaN</v>
      </c>
      <c r="E4701">
        <v>25726</v>
      </c>
      <c r="F4701" t="s">
        <v>4877</v>
      </c>
      <c r="G4701" s="63">
        <v>45973</v>
      </c>
      <c r="H4701" s="63">
        <v>45996</v>
      </c>
      <c r="I4701" t="s">
        <v>456</v>
      </c>
      <c r="J4701" t="str">
        <f>_xlfn.XLOOKUP(I4701,AS:AS,AU:AU)</f>
        <v>Visados</v>
      </c>
      <c r="K4701" t="s">
        <v>33</v>
      </c>
      <c r="L4701">
        <v>325.08999999999997</v>
      </c>
      <c r="M4701">
        <f>L4701*_xlfn.XLOOKUP(K4701,AM:AM,AN:AN)</f>
        <v>279.57739999999995</v>
      </c>
      <c r="N4701">
        <f>L4701*_xlfn.XLOOKUP(K4701,AM:AM,AO:AO)</f>
        <v>325.08999999999997</v>
      </c>
      <c r="O4701">
        <v>0</v>
      </c>
      <c r="P4701">
        <f>O4701*_xlfn.XLOOKUP(K4701,AM:AM,AN:AN)</f>
        <v>0</v>
      </c>
      <c r="Q4701">
        <f>O4701*_xlfn.XLOOKUP(K4701,AM:AM,AO:AO)</f>
        <v>0</v>
      </c>
      <c r="R4701" t="str">
        <f>_xlfn.XLOOKUP(E4701,AF:AF,AG:AG)</f>
        <v>VISAS Osvaldo Cruz</v>
      </c>
      <c r="S4701" t="str">
        <f>_xlfn.XLOOKUP(E4701,AF:AF,AI:AI)</f>
        <v>Cliente</v>
      </c>
      <c r="T4701">
        <f>WEEKNUM(G4701)</f>
        <v>46</v>
      </c>
      <c r="U4701">
        <f>YEAR(G4701)</f>
        <v>2025</v>
      </c>
      <c r="V4701" s="117">
        <f>IFERROR(Q4701/N4701,"0")</f>
        <v>0</v>
      </c>
    </row>
    <row r="4702" spans="1:22">
      <c r="A4702" t="str">
        <f>_xlfn.XLOOKUP(D4702,BN:BN,BO:BO)</f>
        <v>México</v>
      </c>
      <c r="B4702" t="s">
        <v>25</v>
      </c>
      <c r="C4702">
        <v>762</v>
      </c>
      <c r="D4702" t="str">
        <f>_xlfn.XLOOKUP(C4702,BH:BH,BI:BI)</f>
        <v>VeronicaN</v>
      </c>
      <c r="E4702">
        <v>0</v>
      </c>
      <c r="F4702" t="s">
        <v>2283</v>
      </c>
      <c r="G4702" s="63">
        <v>45973</v>
      </c>
      <c r="H4702" s="63">
        <v>45996</v>
      </c>
      <c r="I4702" t="s">
        <v>396</v>
      </c>
      <c r="J4702" t="str">
        <f>_xlfn.XLOOKUP(I4702,AS:AS,AU:AU)</f>
        <v>Honorarios</v>
      </c>
      <c r="K4702" t="s">
        <v>33</v>
      </c>
      <c r="L4702">
        <v>635.28</v>
      </c>
      <c r="M4702">
        <f>L4702*_xlfn.XLOOKUP(K4702,AM:AM,AN:AN)</f>
        <v>546.34079999999994</v>
      </c>
      <c r="N4702">
        <f>L4702*_xlfn.XLOOKUP(K4702,AM:AM,AO:AO)</f>
        <v>635.28</v>
      </c>
      <c r="O4702">
        <v>635.28</v>
      </c>
      <c r="P4702">
        <f>O4702*_xlfn.XLOOKUP(K4702,AM:AM,AN:AN)</f>
        <v>546.34079999999994</v>
      </c>
      <c r="Q4702">
        <f>O4702*_xlfn.XLOOKUP(K4702,AM:AM,AO:AO)</f>
        <v>635.28</v>
      </c>
      <c r="R4702" t="str">
        <f>_xlfn.XLOOKUP(E4702,AF:AF,AG:AG)</f>
        <v>FEES</v>
      </c>
      <c r="S4702">
        <f>_xlfn.XLOOKUP(E4702,AF:AF,AI:AI)</f>
        <v>0</v>
      </c>
      <c r="T4702">
        <f>WEEKNUM(G4702)</f>
        <v>46</v>
      </c>
      <c r="U4702">
        <f>YEAR(G4702)</f>
        <v>2025</v>
      </c>
      <c r="V4702" s="117">
        <f>IFERROR(Q4702/N4702,"0")</f>
        <v>1</v>
      </c>
    </row>
    <row r="4703" spans="1:22">
      <c r="A4703" t="str">
        <f>_xlfn.XLOOKUP(D4703,BN:BN,BO:BO)</f>
        <v>México</v>
      </c>
      <c r="B4703" t="s">
        <v>25</v>
      </c>
      <c r="C4703">
        <v>762</v>
      </c>
      <c r="D4703" t="str">
        <f>_xlfn.XLOOKUP(C4703,BH:BH,BI:BI)</f>
        <v>VeronicaN</v>
      </c>
      <c r="E4703">
        <v>28934</v>
      </c>
      <c r="F4703" t="s">
        <v>4875</v>
      </c>
      <c r="G4703" s="63">
        <v>45973</v>
      </c>
      <c r="H4703" s="63">
        <v>45975</v>
      </c>
      <c r="I4703" t="s">
        <v>366</v>
      </c>
      <c r="J4703" t="str">
        <f>_xlfn.XLOOKUP(I4703,AS:AS,AU:AU)</f>
        <v>Vuelos</v>
      </c>
      <c r="K4703" t="s">
        <v>33</v>
      </c>
      <c r="L4703">
        <v>20</v>
      </c>
      <c r="M4703">
        <f>L4703*_xlfn.XLOOKUP(K4703,AM:AM,AN:AN)</f>
        <v>17.2</v>
      </c>
      <c r="N4703">
        <f>L4703*_xlfn.XLOOKUP(K4703,AM:AM,AO:AO)</f>
        <v>20</v>
      </c>
      <c r="O4703">
        <v>0</v>
      </c>
      <c r="P4703">
        <f>O4703*_xlfn.XLOOKUP(K4703,AM:AM,AN:AN)</f>
        <v>0</v>
      </c>
      <c r="Q4703">
        <f>O4703*_xlfn.XLOOKUP(K4703,AM:AM,AO:AO)</f>
        <v>0</v>
      </c>
      <c r="R4703" t="str">
        <f>_xlfn.XLOOKUP(E4703,AF:AF,AG:AG)</f>
        <v>F1S USA</v>
      </c>
      <c r="S4703" t="str">
        <f>_xlfn.XLOOKUP(E4703,AF:AF,AI:AI)</f>
        <v>United States</v>
      </c>
      <c r="T4703">
        <f>WEEKNUM(G4703)</f>
        <v>46</v>
      </c>
      <c r="U4703">
        <f>YEAR(G4703)</f>
        <v>2025</v>
      </c>
      <c r="V4703" s="117">
        <f>IFERROR(Q4703/N4703,"0")</f>
        <v>0</v>
      </c>
    </row>
    <row r="4704" spans="1:22">
      <c r="A4704" t="str">
        <f>_xlfn.XLOOKUP(D4704,BN:BN,BO:BO)</f>
        <v>México</v>
      </c>
      <c r="B4704" t="s">
        <v>25</v>
      </c>
      <c r="C4704">
        <v>762</v>
      </c>
      <c r="D4704" t="str">
        <f>_xlfn.XLOOKUP(C4704,BH:BH,BI:BI)</f>
        <v>VeronicaN</v>
      </c>
      <c r="E4704">
        <v>28934</v>
      </c>
      <c r="F4704" t="s">
        <v>4876</v>
      </c>
      <c r="G4704" s="63">
        <v>45973</v>
      </c>
      <c r="H4704" s="63">
        <v>45975</v>
      </c>
      <c r="I4704" t="s">
        <v>366</v>
      </c>
      <c r="J4704" t="str">
        <f>_xlfn.XLOOKUP(I4704,AS:AS,AU:AU)</f>
        <v>Vuelos</v>
      </c>
      <c r="K4704" t="s">
        <v>33</v>
      </c>
      <c r="L4704">
        <v>20</v>
      </c>
      <c r="M4704">
        <f>L4704*_xlfn.XLOOKUP(K4704,AM:AM,AN:AN)</f>
        <v>17.2</v>
      </c>
      <c r="N4704">
        <f>L4704*_xlfn.XLOOKUP(K4704,AM:AM,AO:AO)</f>
        <v>20</v>
      </c>
      <c r="O4704">
        <v>0</v>
      </c>
      <c r="P4704">
        <f>O4704*_xlfn.XLOOKUP(K4704,AM:AM,AN:AN)</f>
        <v>0</v>
      </c>
      <c r="Q4704">
        <f>O4704*_xlfn.XLOOKUP(K4704,AM:AM,AO:AO)</f>
        <v>0</v>
      </c>
      <c r="R4704" t="str">
        <f>_xlfn.XLOOKUP(E4704,AF:AF,AG:AG)</f>
        <v>F1S USA</v>
      </c>
      <c r="S4704" t="str">
        <f>_xlfn.XLOOKUP(E4704,AF:AF,AI:AI)</f>
        <v>United States</v>
      </c>
      <c r="T4704">
        <f>WEEKNUM(G4704)</f>
        <v>46</v>
      </c>
      <c r="U4704">
        <f>YEAR(G4704)</f>
        <v>2025</v>
      </c>
      <c r="V4704" s="117">
        <f>IFERROR(Q4704/N4704,"0")</f>
        <v>0</v>
      </c>
    </row>
    <row r="4705" spans="1:22">
      <c r="A4705" t="str">
        <f>_xlfn.XLOOKUP(D4705,BN:BN,BO:BO)</f>
        <v>Madrid</v>
      </c>
      <c r="B4705" t="s">
        <v>25</v>
      </c>
      <c r="C4705">
        <v>763</v>
      </c>
      <c r="D4705" t="str">
        <f>_xlfn.XLOOKUP(C4705,BH:BH,BI:BI)</f>
        <v>FernandaS</v>
      </c>
      <c r="E4705">
        <v>31854</v>
      </c>
      <c r="F4705" t="s">
        <v>4878</v>
      </c>
      <c r="G4705" s="63">
        <v>45996</v>
      </c>
      <c r="H4705" s="63">
        <v>45999</v>
      </c>
      <c r="I4705" t="s">
        <v>376</v>
      </c>
      <c r="J4705" t="str">
        <f>_xlfn.XLOOKUP(I4705,AS:AS,AU:AU)</f>
        <v>Hotel</v>
      </c>
      <c r="K4705" t="s">
        <v>27</v>
      </c>
      <c r="L4705">
        <v>6059.94</v>
      </c>
      <c r="M4705">
        <f>L4705*_xlfn.XLOOKUP(K4705,AM:AM,AN:AN)</f>
        <v>6059.94</v>
      </c>
      <c r="N4705">
        <f>L4705*_xlfn.XLOOKUP(K4705,AM:AM,AO:AO)</f>
        <v>7029.5303999999987</v>
      </c>
      <c r="O4705">
        <v>605.99</v>
      </c>
      <c r="P4705">
        <f>O4705*_xlfn.XLOOKUP(K4705,AM:AM,AN:AN)</f>
        <v>605.99</v>
      </c>
      <c r="Q4705">
        <f>O4705*_xlfn.XLOOKUP(K4705,AM:AM,AO:AO)</f>
        <v>702.94839999999999</v>
      </c>
      <c r="R4705" t="str">
        <f>_xlfn.XLOOKUP(E4705,AF:AF,AG:AG)</f>
        <v>FOUR SEASONS HOTEL PRAGUE</v>
      </c>
      <c r="S4705" t="str">
        <f>_xlfn.XLOOKUP(E4705,AF:AF,AI:AI)</f>
        <v>Czech Republic</v>
      </c>
      <c r="T4705">
        <f>WEEKNUM(G4705)</f>
        <v>49</v>
      </c>
      <c r="U4705">
        <f>YEAR(G4705)</f>
        <v>2025</v>
      </c>
      <c r="V4705" s="117">
        <f>IFERROR(Q4705/N4705,"0")</f>
        <v>9.9999339927458047E-2</v>
      </c>
    </row>
    <row r="4706" spans="1:22">
      <c r="A4706" t="str">
        <f>_xlfn.XLOOKUP(D4706,BN:BN,BO:BO)</f>
        <v>Madrid</v>
      </c>
      <c r="B4706" t="s">
        <v>25</v>
      </c>
      <c r="C4706">
        <v>763</v>
      </c>
      <c r="D4706" t="str">
        <f>_xlfn.XLOOKUP(C4706,BH:BH,BI:BI)</f>
        <v>FernandaS</v>
      </c>
      <c r="E4706">
        <v>32173</v>
      </c>
      <c r="F4706" t="s">
        <v>4879</v>
      </c>
      <c r="G4706" s="63">
        <v>45997</v>
      </c>
      <c r="H4706" s="63">
        <v>45998</v>
      </c>
      <c r="I4706" t="s">
        <v>461</v>
      </c>
      <c r="J4706" t="str">
        <f>_xlfn.XLOOKUP(I4706,AS:AS,AU:AU)</f>
        <v>DMC</v>
      </c>
      <c r="K4706" t="s">
        <v>27</v>
      </c>
      <c r="L4706">
        <v>602.22</v>
      </c>
      <c r="M4706">
        <f>L4706*_xlfn.XLOOKUP(K4706,AM:AM,AN:AN)</f>
        <v>602.22</v>
      </c>
      <c r="N4706">
        <f>L4706*_xlfn.XLOOKUP(K4706,AM:AM,AO:AO)</f>
        <v>698.5752</v>
      </c>
      <c r="O4706">
        <v>41.22</v>
      </c>
      <c r="P4706">
        <f>O4706*_xlfn.XLOOKUP(K4706,AM:AM,AN:AN)</f>
        <v>41.22</v>
      </c>
      <c r="Q4706">
        <f>O4706*_xlfn.XLOOKUP(K4706,AM:AM,AO:AO)</f>
        <v>47.815199999999997</v>
      </c>
      <c r="R4706" t="str">
        <f>_xlfn.XLOOKUP(E4706,AF:AF,AG:AG)</f>
        <v>Granda Tours S.R.O</v>
      </c>
      <c r="S4706" t="str">
        <f>_xlfn.XLOOKUP(E4706,AF:AF,AI:AI)</f>
        <v>Czech Republic</v>
      </c>
      <c r="T4706">
        <f>WEEKNUM(G4706)</f>
        <v>49</v>
      </c>
      <c r="U4706">
        <f>YEAR(G4706)</f>
        <v>2025</v>
      </c>
      <c r="V4706" s="117">
        <f>IFERROR(Q4706/N4706,"0")</f>
        <v>6.8446747035966912E-2</v>
      </c>
    </row>
    <row r="4707" spans="1:22">
      <c r="A4707" t="str">
        <f>_xlfn.XLOOKUP(D4707,BN:BN,BO:BO)</f>
        <v>Madrid</v>
      </c>
      <c r="B4707" t="s">
        <v>25</v>
      </c>
      <c r="C4707">
        <v>763</v>
      </c>
      <c r="D4707" t="str">
        <f>_xlfn.XLOOKUP(C4707,BH:BH,BI:BI)</f>
        <v>FernandaS</v>
      </c>
      <c r="E4707">
        <v>0</v>
      </c>
      <c r="F4707" t="s">
        <v>1158</v>
      </c>
      <c r="G4707" s="63">
        <v>45996</v>
      </c>
      <c r="H4707" s="63">
        <v>45999</v>
      </c>
      <c r="I4707" t="s">
        <v>396</v>
      </c>
      <c r="J4707" t="str">
        <f>_xlfn.XLOOKUP(I4707,AS:AS,AU:AU)</f>
        <v>Honorarios</v>
      </c>
      <c r="K4707" t="s">
        <v>27</v>
      </c>
      <c r="L4707">
        <v>230.36</v>
      </c>
      <c r="M4707">
        <f>L4707*_xlfn.XLOOKUP(K4707,AM:AM,AN:AN)</f>
        <v>230.36</v>
      </c>
      <c r="N4707">
        <f>L4707*_xlfn.XLOOKUP(K4707,AM:AM,AO:AO)</f>
        <v>267.2176</v>
      </c>
      <c r="O4707">
        <v>230.36</v>
      </c>
      <c r="P4707">
        <f>O4707*_xlfn.XLOOKUP(K4707,AM:AM,AN:AN)</f>
        <v>230.36</v>
      </c>
      <c r="Q4707">
        <f>O4707*_xlfn.XLOOKUP(K4707,AM:AM,AO:AO)</f>
        <v>267.2176</v>
      </c>
      <c r="R4707" t="str">
        <f>_xlfn.XLOOKUP(E4707,AF:AF,AG:AG)</f>
        <v>FEES</v>
      </c>
      <c r="S4707">
        <f>_xlfn.XLOOKUP(E4707,AF:AF,AI:AI)</f>
        <v>0</v>
      </c>
      <c r="T4707">
        <f>WEEKNUM(G4707)</f>
        <v>49</v>
      </c>
      <c r="U4707">
        <f>YEAR(G4707)</f>
        <v>2025</v>
      </c>
      <c r="V4707" s="117">
        <f>IFERROR(Q4707/N4707,"0")</f>
        <v>1</v>
      </c>
    </row>
    <row r="4708" spans="1:22">
      <c r="A4708" t="str">
        <f>_xlfn.XLOOKUP(D4708,BN:BN,BO:BO)</f>
        <v>México</v>
      </c>
      <c r="B4708" t="s">
        <v>25</v>
      </c>
      <c r="C4708">
        <v>764</v>
      </c>
      <c r="D4708" t="str">
        <f>_xlfn.XLOOKUP(C4708,BH:BH,BI:BI)</f>
        <v>MariellaP</v>
      </c>
      <c r="E4708">
        <v>33513</v>
      </c>
      <c r="F4708" t="s">
        <v>4880</v>
      </c>
      <c r="G4708" s="63">
        <v>46137</v>
      </c>
      <c r="H4708" s="63">
        <v>46138</v>
      </c>
      <c r="I4708" t="s">
        <v>376</v>
      </c>
      <c r="J4708" t="str">
        <f>_xlfn.XLOOKUP(I4708,AS:AS,AU:AU)</f>
        <v>Hotel</v>
      </c>
      <c r="K4708" t="s">
        <v>33</v>
      </c>
      <c r="L4708">
        <v>236.28</v>
      </c>
      <c r="M4708">
        <f>L4708*_xlfn.XLOOKUP(K4708,AM:AM,AN:AN)</f>
        <v>203.20079999999999</v>
      </c>
      <c r="N4708">
        <f>L4708*_xlfn.XLOOKUP(K4708,AM:AM,AO:AO)</f>
        <v>236.28</v>
      </c>
      <c r="O4708">
        <v>0</v>
      </c>
      <c r="P4708">
        <f>O4708*_xlfn.XLOOKUP(K4708,AM:AM,AN:AN)</f>
        <v>0</v>
      </c>
      <c r="Q4708">
        <f>O4708*_xlfn.XLOOKUP(K4708,AM:AM,AO:AO)</f>
        <v>0</v>
      </c>
      <c r="R4708" t="str">
        <f>_xlfn.XLOOKUP(E4708,AF:AF,AG:AG)</f>
        <v>LIVE AQUA CD DE MÉXICO BOSQUES</v>
      </c>
      <c r="S4708" t="str">
        <f>_xlfn.XLOOKUP(E4708,AF:AF,AI:AI)</f>
        <v>Mexico</v>
      </c>
      <c r="T4708">
        <f>WEEKNUM(G4708)</f>
        <v>17</v>
      </c>
      <c r="U4708">
        <f>YEAR(G4708)</f>
        <v>2026</v>
      </c>
      <c r="V4708" s="117">
        <f>IFERROR(Q4708/N4708,"0")</f>
        <v>0</v>
      </c>
    </row>
    <row r="4709" spans="1:22">
      <c r="A4709" t="str">
        <f>_xlfn.XLOOKUP(D4709,BN:BN,BO:BO)</f>
        <v>México</v>
      </c>
      <c r="B4709" t="s">
        <v>25</v>
      </c>
      <c r="C4709">
        <v>764</v>
      </c>
      <c r="D4709" t="str">
        <f>_xlfn.XLOOKUP(C4709,BH:BH,BI:BI)</f>
        <v>MariellaP</v>
      </c>
      <c r="E4709">
        <v>25412</v>
      </c>
      <c r="F4709" t="s">
        <v>3028</v>
      </c>
      <c r="G4709" s="63">
        <v>46149</v>
      </c>
      <c r="H4709" s="63">
        <v>46153</v>
      </c>
      <c r="I4709" t="s">
        <v>376</v>
      </c>
      <c r="J4709" t="str">
        <f>_xlfn.XLOOKUP(I4709,AS:AS,AU:AU)</f>
        <v>Hotel</v>
      </c>
      <c r="K4709" t="s">
        <v>33</v>
      </c>
      <c r="L4709">
        <v>7120</v>
      </c>
      <c r="M4709">
        <f>L4709*_xlfn.XLOOKUP(K4709,AM:AM,AN:AN)</f>
        <v>6123.2</v>
      </c>
      <c r="N4709">
        <f>L4709*_xlfn.XLOOKUP(K4709,AM:AM,AO:AO)</f>
        <v>7120</v>
      </c>
      <c r="O4709">
        <v>784</v>
      </c>
      <c r="P4709">
        <f>O4709*_xlfn.XLOOKUP(K4709,AM:AM,AN:AN)</f>
        <v>674.24</v>
      </c>
      <c r="Q4709">
        <f>O4709*_xlfn.XLOOKUP(K4709,AM:AM,AO:AO)</f>
        <v>784</v>
      </c>
      <c r="R4709" t="str">
        <f>_xlfn.XLOOKUP(E4709,AF:AF,AG:AG)</f>
        <v>Bawah Reserve</v>
      </c>
      <c r="S4709" t="str">
        <f>_xlfn.XLOOKUP(E4709,AF:AF,AI:AI)</f>
        <v>Indonesia</v>
      </c>
      <c r="T4709">
        <f>WEEKNUM(G4709)</f>
        <v>19</v>
      </c>
      <c r="U4709">
        <f>YEAR(G4709)</f>
        <v>2026</v>
      </c>
      <c r="V4709" s="117">
        <f>IFERROR(Q4709/N4709,"0")</f>
        <v>0.1101123595505618</v>
      </c>
    </row>
    <row r="4710" spans="1:22">
      <c r="A4710" t="str">
        <f>_xlfn.XLOOKUP(D4710,BN:BN,BO:BO)</f>
        <v>México</v>
      </c>
      <c r="B4710" t="s">
        <v>25</v>
      </c>
      <c r="C4710">
        <v>764</v>
      </c>
      <c r="D4710" t="str">
        <f>_xlfn.XLOOKUP(C4710,BH:BH,BI:BI)</f>
        <v>MariellaP</v>
      </c>
      <c r="E4710">
        <v>25412</v>
      </c>
      <c r="F4710" t="s">
        <v>4881</v>
      </c>
      <c r="G4710" s="63">
        <v>46149</v>
      </c>
      <c r="H4710" s="63">
        <v>46153</v>
      </c>
      <c r="I4710" t="s">
        <v>376</v>
      </c>
      <c r="J4710" t="str">
        <f>_xlfn.XLOOKUP(I4710,AS:AS,AU:AU)</f>
        <v>Hotel</v>
      </c>
      <c r="K4710" t="s">
        <v>33</v>
      </c>
      <c r="L4710">
        <v>1960</v>
      </c>
      <c r="M4710">
        <f>L4710*_xlfn.XLOOKUP(K4710,AM:AM,AN:AN)</f>
        <v>1685.6</v>
      </c>
      <c r="N4710">
        <f>L4710*_xlfn.XLOOKUP(K4710,AM:AM,AO:AO)</f>
        <v>1960</v>
      </c>
      <c r="O4710">
        <v>0</v>
      </c>
      <c r="P4710">
        <f>O4710*_xlfn.XLOOKUP(K4710,AM:AM,AN:AN)</f>
        <v>0</v>
      </c>
      <c r="Q4710">
        <f>O4710*_xlfn.XLOOKUP(K4710,AM:AM,AO:AO)</f>
        <v>0</v>
      </c>
      <c r="R4710" t="str">
        <f>_xlfn.XLOOKUP(E4710,AF:AF,AG:AG)</f>
        <v>Bawah Reserve</v>
      </c>
      <c r="S4710" t="str">
        <f>_xlfn.XLOOKUP(E4710,AF:AF,AI:AI)</f>
        <v>Indonesia</v>
      </c>
      <c r="T4710">
        <f>WEEKNUM(G4710)</f>
        <v>19</v>
      </c>
      <c r="U4710">
        <f>YEAR(G4710)</f>
        <v>2026</v>
      </c>
      <c r="V4710" s="117">
        <f>IFERROR(Q4710/N4710,"0")</f>
        <v>0</v>
      </c>
    </row>
    <row r="4711" spans="1:22">
      <c r="A4711" t="str">
        <f>_xlfn.XLOOKUP(D4711,BN:BN,BO:BO)</f>
        <v>México</v>
      </c>
      <c r="B4711" t="s">
        <v>25</v>
      </c>
      <c r="C4711">
        <v>764</v>
      </c>
      <c r="D4711" t="str">
        <f>_xlfn.XLOOKUP(C4711,BH:BH,BI:BI)</f>
        <v>MariellaP</v>
      </c>
      <c r="E4711">
        <v>28934</v>
      </c>
      <c r="F4711" t="s">
        <v>4882</v>
      </c>
      <c r="G4711" s="63">
        <v>46143</v>
      </c>
      <c r="H4711" s="63">
        <v>46159</v>
      </c>
      <c r="I4711" t="s">
        <v>366</v>
      </c>
      <c r="J4711" t="str">
        <f>_xlfn.XLOOKUP(I4711,AS:AS,AU:AU)</f>
        <v>Vuelos</v>
      </c>
      <c r="K4711" t="s">
        <v>33</v>
      </c>
      <c r="L4711">
        <v>336.9</v>
      </c>
      <c r="M4711">
        <f>L4711*_xlfn.XLOOKUP(K4711,AM:AM,AN:AN)</f>
        <v>289.73399999999998</v>
      </c>
      <c r="N4711">
        <f>L4711*_xlfn.XLOOKUP(K4711,AM:AM,AO:AO)</f>
        <v>336.9</v>
      </c>
      <c r="O4711">
        <v>0</v>
      </c>
      <c r="P4711">
        <f>O4711*_xlfn.XLOOKUP(K4711,AM:AM,AN:AN)</f>
        <v>0</v>
      </c>
      <c r="Q4711">
        <f>O4711*_xlfn.XLOOKUP(K4711,AM:AM,AO:AO)</f>
        <v>0</v>
      </c>
      <c r="R4711" t="str">
        <f>_xlfn.XLOOKUP(E4711,AF:AF,AG:AG)</f>
        <v>F1S USA</v>
      </c>
      <c r="S4711" t="str">
        <f>_xlfn.XLOOKUP(E4711,AF:AF,AI:AI)</f>
        <v>United States</v>
      </c>
      <c r="T4711">
        <f>WEEKNUM(G4711)</f>
        <v>18</v>
      </c>
      <c r="U4711">
        <f>YEAR(G4711)</f>
        <v>2026</v>
      </c>
      <c r="V4711" s="117">
        <f>IFERROR(Q4711/N4711,"0")</f>
        <v>0</v>
      </c>
    </row>
    <row r="4712" spans="1:22">
      <c r="A4712" t="str">
        <f>_xlfn.XLOOKUP(D4712,BN:BN,BO:BO)</f>
        <v>México</v>
      </c>
      <c r="B4712" t="s">
        <v>25</v>
      </c>
      <c r="C4712">
        <v>764</v>
      </c>
      <c r="D4712" t="str">
        <f>_xlfn.XLOOKUP(C4712,BH:BH,BI:BI)</f>
        <v>MariellaP</v>
      </c>
      <c r="E4712">
        <v>28934</v>
      </c>
      <c r="F4712" t="s">
        <v>4883</v>
      </c>
      <c r="G4712" s="63">
        <v>46143</v>
      </c>
      <c r="H4712" s="63">
        <v>46159</v>
      </c>
      <c r="I4712" t="s">
        <v>366</v>
      </c>
      <c r="J4712" t="str">
        <f>_xlfn.XLOOKUP(I4712,AS:AS,AU:AU)</f>
        <v>Vuelos</v>
      </c>
      <c r="K4712" t="s">
        <v>33</v>
      </c>
      <c r="L4712">
        <v>336.9</v>
      </c>
      <c r="M4712">
        <f>L4712*_xlfn.XLOOKUP(K4712,AM:AM,AN:AN)</f>
        <v>289.73399999999998</v>
      </c>
      <c r="N4712">
        <f>L4712*_xlfn.XLOOKUP(K4712,AM:AM,AO:AO)</f>
        <v>336.9</v>
      </c>
      <c r="O4712">
        <v>0</v>
      </c>
      <c r="P4712">
        <f>O4712*_xlfn.XLOOKUP(K4712,AM:AM,AN:AN)</f>
        <v>0</v>
      </c>
      <c r="Q4712">
        <f>O4712*_xlfn.XLOOKUP(K4712,AM:AM,AO:AO)</f>
        <v>0</v>
      </c>
      <c r="R4712" t="str">
        <f>_xlfn.XLOOKUP(E4712,AF:AF,AG:AG)</f>
        <v>F1S USA</v>
      </c>
      <c r="S4712" t="str">
        <f>_xlfn.XLOOKUP(E4712,AF:AF,AI:AI)</f>
        <v>United States</v>
      </c>
      <c r="T4712">
        <f>WEEKNUM(G4712)</f>
        <v>18</v>
      </c>
      <c r="U4712">
        <f>YEAR(G4712)</f>
        <v>2026</v>
      </c>
      <c r="V4712" s="117">
        <f>IFERROR(Q4712/N4712,"0")</f>
        <v>0</v>
      </c>
    </row>
    <row r="4713" spans="1:22">
      <c r="A4713" t="str">
        <f>_xlfn.XLOOKUP(D4713,BN:BN,BO:BO)</f>
        <v>México</v>
      </c>
      <c r="B4713" t="s">
        <v>25</v>
      </c>
      <c r="C4713">
        <v>764</v>
      </c>
      <c r="D4713" t="str">
        <f>_xlfn.XLOOKUP(C4713,BH:BH,BI:BI)</f>
        <v>MariellaP</v>
      </c>
      <c r="E4713">
        <v>28934</v>
      </c>
      <c r="F4713" t="s">
        <v>4882</v>
      </c>
      <c r="G4713" s="63">
        <v>46143</v>
      </c>
      <c r="H4713" s="63">
        <v>46159</v>
      </c>
      <c r="I4713" t="s">
        <v>366</v>
      </c>
      <c r="J4713" t="str">
        <f>_xlfn.XLOOKUP(I4713,AS:AS,AU:AU)</f>
        <v>Vuelos</v>
      </c>
      <c r="K4713" t="s">
        <v>33</v>
      </c>
      <c r="L4713">
        <v>369.6</v>
      </c>
      <c r="M4713">
        <f>L4713*_xlfn.XLOOKUP(K4713,AM:AM,AN:AN)</f>
        <v>317.85599999999999</v>
      </c>
      <c r="N4713">
        <f>L4713*_xlfn.XLOOKUP(K4713,AM:AM,AO:AO)</f>
        <v>369.6</v>
      </c>
      <c r="O4713">
        <v>0</v>
      </c>
      <c r="P4713">
        <f>O4713*_xlfn.XLOOKUP(K4713,AM:AM,AN:AN)</f>
        <v>0</v>
      </c>
      <c r="Q4713">
        <f>O4713*_xlfn.XLOOKUP(K4713,AM:AM,AO:AO)</f>
        <v>0</v>
      </c>
      <c r="R4713" t="str">
        <f>_xlfn.XLOOKUP(E4713,AF:AF,AG:AG)</f>
        <v>F1S USA</v>
      </c>
      <c r="S4713" t="str">
        <f>_xlfn.XLOOKUP(E4713,AF:AF,AI:AI)</f>
        <v>United States</v>
      </c>
      <c r="T4713">
        <f>WEEKNUM(G4713)</f>
        <v>18</v>
      </c>
      <c r="U4713">
        <f>YEAR(G4713)</f>
        <v>2026</v>
      </c>
      <c r="V4713" s="117">
        <f>IFERROR(Q4713/N4713,"0")</f>
        <v>0</v>
      </c>
    </row>
    <row r="4714" spans="1:22">
      <c r="A4714" t="str">
        <f>_xlfn.XLOOKUP(D4714,BN:BN,BO:BO)</f>
        <v>México</v>
      </c>
      <c r="B4714" t="s">
        <v>25</v>
      </c>
      <c r="C4714">
        <v>764</v>
      </c>
      <c r="D4714" t="str">
        <f>_xlfn.XLOOKUP(C4714,BH:BH,BI:BI)</f>
        <v>MariellaP</v>
      </c>
      <c r="E4714">
        <v>28934</v>
      </c>
      <c r="F4714" t="s">
        <v>4883</v>
      </c>
      <c r="G4714" s="63">
        <v>46143</v>
      </c>
      <c r="H4714" s="63">
        <v>46159</v>
      </c>
      <c r="I4714" t="s">
        <v>366</v>
      </c>
      <c r="J4714" t="str">
        <f>_xlfn.XLOOKUP(I4714,AS:AS,AU:AU)</f>
        <v>Vuelos</v>
      </c>
      <c r="K4714" t="s">
        <v>33</v>
      </c>
      <c r="L4714">
        <v>369.6</v>
      </c>
      <c r="M4714">
        <f>L4714*_xlfn.XLOOKUP(K4714,AM:AM,AN:AN)</f>
        <v>317.85599999999999</v>
      </c>
      <c r="N4714">
        <f>L4714*_xlfn.XLOOKUP(K4714,AM:AM,AO:AO)</f>
        <v>369.6</v>
      </c>
      <c r="O4714">
        <v>0</v>
      </c>
      <c r="P4714">
        <f>O4714*_xlfn.XLOOKUP(K4714,AM:AM,AN:AN)</f>
        <v>0</v>
      </c>
      <c r="Q4714">
        <f>O4714*_xlfn.XLOOKUP(K4714,AM:AM,AO:AO)</f>
        <v>0</v>
      </c>
      <c r="R4714" t="str">
        <f>_xlfn.XLOOKUP(E4714,AF:AF,AG:AG)</f>
        <v>F1S USA</v>
      </c>
      <c r="S4714" t="str">
        <f>_xlfn.XLOOKUP(E4714,AF:AF,AI:AI)</f>
        <v>United States</v>
      </c>
      <c r="T4714">
        <f>WEEKNUM(G4714)</f>
        <v>18</v>
      </c>
      <c r="U4714">
        <f>YEAR(G4714)</f>
        <v>2026</v>
      </c>
      <c r="V4714" s="117">
        <f>IFERROR(Q4714/N4714,"0")</f>
        <v>0</v>
      </c>
    </row>
    <row r="4715" spans="1:22">
      <c r="A4715" t="str">
        <f>_xlfn.XLOOKUP(D4715,BN:BN,BO:BO)</f>
        <v>México</v>
      </c>
      <c r="B4715" t="s">
        <v>25</v>
      </c>
      <c r="C4715">
        <v>764</v>
      </c>
      <c r="D4715" t="str">
        <f>_xlfn.XLOOKUP(C4715,BH:BH,BI:BI)</f>
        <v>MariellaP</v>
      </c>
      <c r="E4715">
        <v>28934</v>
      </c>
      <c r="F4715" t="s">
        <v>4882</v>
      </c>
      <c r="G4715" s="63">
        <v>46143</v>
      </c>
      <c r="H4715" s="63">
        <v>46159</v>
      </c>
      <c r="I4715" t="s">
        <v>366</v>
      </c>
      <c r="J4715" t="str">
        <f>_xlfn.XLOOKUP(I4715,AS:AS,AU:AU)</f>
        <v>Vuelos</v>
      </c>
      <c r="K4715" t="s">
        <v>33</v>
      </c>
      <c r="L4715">
        <v>796.5</v>
      </c>
      <c r="M4715">
        <f>L4715*_xlfn.XLOOKUP(K4715,AM:AM,AN:AN)</f>
        <v>684.99</v>
      </c>
      <c r="N4715">
        <f>L4715*_xlfn.XLOOKUP(K4715,AM:AM,AO:AO)</f>
        <v>796.5</v>
      </c>
      <c r="O4715">
        <v>0</v>
      </c>
      <c r="P4715">
        <f>O4715*_xlfn.XLOOKUP(K4715,AM:AM,AN:AN)</f>
        <v>0</v>
      </c>
      <c r="Q4715">
        <f>O4715*_xlfn.XLOOKUP(K4715,AM:AM,AO:AO)</f>
        <v>0</v>
      </c>
      <c r="R4715" t="str">
        <f>_xlfn.XLOOKUP(E4715,AF:AF,AG:AG)</f>
        <v>F1S USA</v>
      </c>
      <c r="S4715" t="str">
        <f>_xlfn.XLOOKUP(E4715,AF:AF,AI:AI)</f>
        <v>United States</v>
      </c>
      <c r="T4715">
        <f>WEEKNUM(G4715)</f>
        <v>18</v>
      </c>
      <c r="U4715">
        <f>YEAR(G4715)</f>
        <v>2026</v>
      </c>
      <c r="V4715" s="117">
        <f>IFERROR(Q4715/N4715,"0")</f>
        <v>0</v>
      </c>
    </row>
    <row r="4716" spans="1:22">
      <c r="A4716" t="str">
        <f>_xlfn.XLOOKUP(D4716,BN:BN,BO:BO)</f>
        <v>México</v>
      </c>
      <c r="B4716" t="s">
        <v>25</v>
      </c>
      <c r="C4716">
        <v>764</v>
      </c>
      <c r="D4716" t="str">
        <f>_xlfn.XLOOKUP(C4716,BH:BH,BI:BI)</f>
        <v>MariellaP</v>
      </c>
      <c r="E4716">
        <v>28934</v>
      </c>
      <c r="F4716" t="s">
        <v>4883</v>
      </c>
      <c r="G4716" s="63">
        <v>46143</v>
      </c>
      <c r="H4716" s="63">
        <v>46159</v>
      </c>
      <c r="I4716" t="s">
        <v>366</v>
      </c>
      <c r="J4716" t="str">
        <f>_xlfn.XLOOKUP(I4716,AS:AS,AU:AU)</f>
        <v>Vuelos</v>
      </c>
      <c r="K4716" t="s">
        <v>33</v>
      </c>
      <c r="L4716">
        <v>796.5</v>
      </c>
      <c r="M4716">
        <f>L4716*_xlfn.XLOOKUP(K4716,AM:AM,AN:AN)</f>
        <v>684.99</v>
      </c>
      <c r="N4716">
        <f>L4716*_xlfn.XLOOKUP(K4716,AM:AM,AO:AO)</f>
        <v>796.5</v>
      </c>
      <c r="O4716">
        <v>0</v>
      </c>
      <c r="P4716">
        <f>O4716*_xlfn.XLOOKUP(K4716,AM:AM,AN:AN)</f>
        <v>0</v>
      </c>
      <c r="Q4716">
        <f>O4716*_xlfn.XLOOKUP(K4716,AM:AM,AO:AO)</f>
        <v>0</v>
      </c>
      <c r="R4716" t="str">
        <f>_xlfn.XLOOKUP(E4716,AF:AF,AG:AG)</f>
        <v>F1S USA</v>
      </c>
      <c r="S4716" t="str">
        <f>_xlfn.XLOOKUP(E4716,AF:AF,AI:AI)</f>
        <v>United States</v>
      </c>
      <c r="T4716">
        <f>WEEKNUM(G4716)</f>
        <v>18</v>
      </c>
      <c r="U4716">
        <f>YEAR(G4716)</f>
        <v>2026</v>
      </c>
      <c r="V4716" s="117">
        <f>IFERROR(Q4716/N4716,"0")</f>
        <v>0</v>
      </c>
    </row>
    <row r="4717" spans="1:22">
      <c r="A4717" t="str">
        <f>_xlfn.XLOOKUP(D4717,BN:BN,BO:BO)</f>
        <v>México</v>
      </c>
      <c r="B4717" t="s">
        <v>25</v>
      </c>
      <c r="C4717">
        <v>764</v>
      </c>
      <c r="D4717" t="str">
        <f>_xlfn.XLOOKUP(C4717,BH:BH,BI:BI)</f>
        <v>MariellaP</v>
      </c>
      <c r="E4717">
        <v>28934</v>
      </c>
      <c r="F4717" t="s">
        <v>4882</v>
      </c>
      <c r="G4717" s="63">
        <v>46143</v>
      </c>
      <c r="H4717" s="63">
        <v>46159</v>
      </c>
      <c r="I4717" t="s">
        <v>366</v>
      </c>
      <c r="J4717" t="str">
        <f>_xlfn.XLOOKUP(I4717,AS:AS,AU:AU)</f>
        <v>Vuelos</v>
      </c>
      <c r="K4717" t="s">
        <v>33</v>
      </c>
      <c r="L4717">
        <v>41</v>
      </c>
      <c r="M4717">
        <f>L4717*_xlfn.XLOOKUP(K4717,AM:AM,AN:AN)</f>
        <v>35.26</v>
      </c>
      <c r="N4717">
        <f>L4717*_xlfn.XLOOKUP(K4717,AM:AM,AO:AO)</f>
        <v>41</v>
      </c>
      <c r="O4717">
        <v>0</v>
      </c>
      <c r="P4717">
        <f>O4717*_xlfn.XLOOKUP(K4717,AM:AM,AN:AN)</f>
        <v>0</v>
      </c>
      <c r="Q4717">
        <f>O4717*_xlfn.XLOOKUP(K4717,AM:AM,AO:AO)</f>
        <v>0</v>
      </c>
      <c r="R4717" t="str">
        <f>_xlfn.XLOOKUP(E4717,AF:AF,AG:AG)</f>
        <v>F1S USA</v>
      </c>
      <c r="S4717" t="str">
        <f>_xlfn.XLOOKUP(E4717,AF:AF,AI:AI)</f>
        <v>United States</v>
      </c>
      <c r="T4717">
        <f>WEEKNUM(G4717)</f>
        <v>18</v>
      </c>
      <c r="U4717">
        <f>YEAR(G4717)</f>
        <v>2026</v>
      </c>
      <c r="V4717" s="117">
        <f>IFERROR(Q4717/N4717,"0")</f>
        <v>0</v>
      </c>
    </row>
    <row r="4718" spans="1:22">
      <c r="A4718" t="str">
        <f>_xlfn.XLOOKUP(D4718,BN:BN,BO:BO)</f>
        <v>México</v>
      </c>
      <c r="B4718" t="s">
        <v>25</v>
      </c>
      <c r="C4718">
        <v>764</v>
      </c>
      <c r="D4718" t="str">
        <f>_xlfn.XLOOKUP(C4718,BH:BH,BI:BI)</f>
        <v>MariellaP</v>
      </c>
      <c r="E4718">
        <v>28934</v>
      </c>
      <c r="F4718" t="s">
        <v>4883</v>
      </c>
      <c r="G4718" s="63">
        <v>46143</v>
      </c>
      <c r="H4718" s="63">
        <v>46159</v>
      </c>
      <c r="I4718" t="s">
        <v>366</v>
      </c>
      <c r="J4718" t="str">
        <f>_xlfn.XLOOKUP(I4718,AS:AS,AU:AU)</f>
        <v>Vuelos</v>
      </c>
      <c r="K4718" t="s">
        <v>33</v>
      </c>
      <c r="L4718">
        <v>44</v>
      </c>
      <c r="M4718">
        <f>L4718*_xlfn.XLOOKUP(K4718,AM:AM,AN:AN)</f>
        <v>37.839999999999996</v>
      </c>
      <c r="N4718">
        <f>L4718*_xlfn.XLOOKUP(K4718,AM:AM,AO:AO)</f>
        <v>44</v>
      </c>
      <c r="O4718">
        <v>0</v>
      </c>
      <c r="P4718">
        <f>O4718*_xlfn.XLOOKUP(K4718,AM:AM,AN:AN)</f>
        <v>0</v>
      </c>
      <c r="Q4718">
        <f>O4718*_xlfn.XLOOKUP(K4718,AM:AM,AO:AO)</f>
        <v>0</v>
      </c>
      <c r="R4718" t="str">
        <f>_xlfn.XLOOKUP(E4718,AF:AF,AG:AG)</f>
        <v>F1S USA</v>
      </c>
      <c r="S4718" t="str">
        <f>_xlfn.XLOOKUP(E4718,AF:AF,AI:AI)</f>
        <v>United States</v>
      </c>
      <c r="T4718">
        <f>WEEKNUM(G4718)</f>
        <v>18</v>
      </c>
      <c r="U4718">
        <f>YEAR(G4718)</f>
        <v>2026</v>
      </c>
      <c r="V4718" s="117">
        <f>IFERROR(Q4718/N4718,"0")</f>
        <v>0</v>
      </c>
    </row>
    <row r="4719" spans="1:22">
      <c r="A4719" t="str">
        <f>_xlfn.XLOOKUP(D4719,BN:BN,BO:BO)</f>
        <v>México</v>
      </c>
      <c r="B4719" t="s">
        <v>25</v>
      </c>
      <c r="C4719">
        <v>764</v>
      </c>
      <c r="D4719" t="str">
        <f>_xlfn.XLOOKUP(C4719,BH:BH,BI:BI)</f>
        <v>MariellaP</v>
      </c>
      <c r="E4719">
        <v>28934</v>
      </c>
      <c r="F4719" t="s">
        <v>4882</v>
      </c>
      <c r="G4719" s="63">
        <v>46143</v>
      </c>
      <c r="H4719" s="63">
        <v>46159</v>
      </c>
      <c r="I4719" t="s">
        <v>366</v>
      </c>
      <c r="J4719" t="str">
        <f>_xlfn.XLOOKUP(I4719,AS:AS,AU:AU)</f>
        <v>Vuelos</v>
      </c>
      <c r="K4719" t="s">
        <v>33</v>
      </c>
      <c r="L4719">
        <v>233.8</v>
      </c>
      <c r="M4719">
        <f>L4719*_xlfn.XLOOKUP(K4719,AM:AM,AN:AN)</f>
        <v>201.06800000000001</v>
      </c>
      <c r="N4719">
        <f>L4719*_xlfn.XLOOKUP(K4719,AM:AM,AO:AO)</f>
        <v>233.8</v>
      </c>
      <c r="O4719">
        <v>0</v>
      </c>
      <c r="P4719">
        <f>O4719*_xlfn.XLOOKUP(K4719,AM:AM,AN:AN)</f>
        <v>0</v>
      </c>
      <c r="Q4719">
        <f>O4719*_xlfn.XLOOKUP(K4719,AM:AM,AO:AO)</f>
        <v>0</v>
      </c>
      <c r="R4719" t="str">
        <f>_xlfn.XLOOKUP(E4719,AF:AF,AG:AG)</f>
        <v>F1S USA</v>
      </c>
      <c r="S4719" t="str">
        <f>_xlfn.XLOOKUP(E4719,AF:AF,AI:AI)</f>
        <v>United States</v>
      </c>
      <c r="T4719">
        <f>WEEKNUM(G4719)</f>
        <v>18</v>
      </c>
      <c r="U4719">
        <f>YEAR(G4719)</f>
        <v>2026</v>
      </c>
      <c r="V4719" s="117">
        <f>IFERROR(Q4719/N4719,"0")</f>
        <v>0</v>
      </c>
    </row>
    <row r="4720" spans="1:22">
      <c r="A4720" t="str">
        <f>_xlfn.XLOOKUP(D4720,BN:BN,BO:BO)</f>
        <v>México</v>
      </c>
      <c r="B4720" t="s">
        <v>25</v>
      </c>
      <c r="C4720">
        <v>764</v>
      </c>
      <c r="D4720" t="str">
        <f>_xlfn.XLOOKUP(C4720,BH:BH,BI:BI)</f>
        <v>MariellaP</v>
      </c>
      <c r="E4720">
        <v>28934</v>
      </c>
      <c r="F4720" t="s">
        <v>4883</v>
      </c>
      <c r="G4720" s="63">
        <v>46143</v>
      </c>
      <c r="H4720" s="63">
        <v>46159</v>
      </c>
      <c r="I4720" t="s">
        <v>366</v>
      </c>
      <c r="J4720" t="str">
        <f>_xlfn.XLOOKUP(I4720,AS:AS,AU:AU)</f>
        <v>Vuelos</v>
      </c>
      <c r="K4720" t="s">
        <v>33</v>
      </c>
      <c r="L4720">
        <v>233.8</v>
      </c>
      <c r="M4720">
        <f>L4720*_xlfn.XLOOKUP(K4720,AM:AM,AN:AN)</f>
        <v>201.06800000000001</v>
      </c>
      <c r="N4720">
        <f>L4720*_xlfn.XLOOKUP(K4720,AM:AM,AO:AO)</f>
        <v>233.8</v>
      </c>
      <c r="O4720">
        <v>0</v>
      </c>
      <c r="P4720">
        <f>O4720*_xlfn.XLOOKUP(K4720,AM:AM,AN:AN)</f>
        <v>0</v>
      </c>
      <c r="Q4720">
        <f>O4720*_xlfn.XLOOKUP(K4720,AM:AM,AO:AO)</f>
        <v>0</v>
      </c>
      <c r="R4720" t="str">
        <f>_xlfn.XLOOKUP(E4720,AF:AF,AG:AG)</f>
        <v>F1S USA</v>
      </c>
      <c r="S4720" t="str">
        <f>_xlfn.XLOOKUP(E4720,AF:AF,AI:AI)</f>
        <v>United States</v>
      </c>
      <c r="T4720">
        <f>WEEKNUM(G4720)</f>
        <v>18</v>
      </c>
      <c r="U4720">
        <f>YEAR(G4720)</f>
        <v>2026</v>
      </c>
      <c r="V4720" s="117">
        <f>IFERROR(Q4720/N4720,"0")</f>
        <v>0</v>
      </c>
    </row>
    <row r="4721" spans="1:22">
      <c r="A4721" t="str">
        <f>_xlfn.XLOOKUP(D4721,BN:BN,BO:BO)</f>
        <v>México</v>
      </c>
      <c r="B4721" t="s">
        <v>25</v>
      </c>
      <c r="C4721">
        <v>765</v>
      </c>
      <c r="D4721" t="str">
        <f>_xlfn.XLOOKUP(C4721,BH:BH,BI:BI)</f>
        <v>LorenzaP</v>
      </c>
      <c r="E4721">
        <v>31111</v>
      </c>
      <c r="F4721" t="s">
        <v>4884</v>
      </c>
      <c r="G4721" s="63">
        <v>45999</v>
      </c>
      <c r="H4721" s="63">
        <v>46002</v>
      </c>
      <c r="I4721" t="s">
        <v>376</v>
      </c>
      <c r="J4721" t="str">
        <f>_xlfn.XLOOKUP(I4721,AS:AS,AU:AU)</f>
        <v>Hotel</v>
      </c>
      <c r="K4721" t="s">
        <v>33</v>
      </c>
      <c r="L4721">
        <v>319329</v>
      </c>
      <c r="M4721">
        <f>L4721*_xlfn.XLOOKUP(K4721,AM:AM,AN:AN)</f>
        <v>274622.94</v>
      </c>
      <c r="N4721">
        <f>L4721*_xlfn.XLOOKUP(K4721,AM:AM,AO:AO)</f>
        <v>319329</v>
      </c>
      <c r="O4721">
        <v>31932.9</v>
      </c>
      <c r="P4721">
        <f>O4721*_xlfn.XLOOKUP(K4721,AM:AM,AN:AN)</f>
        <v>27462.294000000002</v>
      </c>
      <c r="Q4721">
        <f>O4721*_xlfn.XLOOKUP(K4721,AM:AM,AO:AO)</f>
        <v>31932.9</v>
      </c>
      <c r="R4721" t="str">
        <f>_xlfn.XLOOKUP(E4721,AF:AF,AG:AG)</f>
        <v>GRAND VELAS RIVIERA NAYARIT</v>
      </c>
      <c r="S4721" t="str">
        <f>_xlfn.XLOOKUP(E4721,AF:AF,AI:AI)</f>
        <v>Mexico</v>
      </c>
      <c r="T4721">
        <f>WEEKNUM(G4721)</f>
        <v>50</v>
      </c>
      <c r="U4721">
        <f>YEAR(G4721)</f>
        <v>2025</v>
      </c>
      <c r="V4721" s="117">
        <f>IFERROR(Q4721/N4721,"0")</f>
        <v>0.1</v>
      </c>
    </row>
    <row r="4722" spans="1:22">
      <c r="A4722" t="str">
        <f>_xlfn.XLOOKUP(D4722,BN:BN,BO:BO)</f>
        <v>México</v>
      </c>
      <c r="B4722" t="s">
        <v>25</v>
      </c>
      <c r="C4722">
        <v>765</v>
      </c>
      <c r="D4722" t="str">
        <f>_xlfn.XLOOKUP(C4722,BH:BH,BI:BI)</f>
        <v>LorenzaP</v>
      </c>
      <c r="E4722">
        <v>31111</v>
      </c>
      <c r="F4722" t="s">
        <v>4885</v>
      </c>
      <c r="G4722" s="63">
        <v>45999</v>
      </c>
      <c r="H4722" s="63">
        <v>46002</v>
      </c>
      <c r="I4722" t="s">
        <v>376</v>
      </c>
      <c r="J4722" t="str">
        <f>_xlfn.XLOOKUP(I4722,AS:AS,AU:AU)</f>
        <v>Hotel</v>
      </c>
      <c r="K4722" t="s">
        <v>33</v>
      </c>
      <c r="L4722">
        <v>39015</v>
      </c>
      <c r="M4722">
        <f>L4722*_xlfn.XLOOKUP(K4722,AM:AM,AN:AN)</f>
        <v>33552.9</v>
      </c>
      <c r="N4722">
        <f>L4722*_xlfn.XLOOKUP(K4722,AM:AM,AO:AO)</f>
        <v>39015</v>
      </c>
      <c r="O4722">
        <v>3901.5</v>
      </c>
      <c r="P4722">
        <f>O4722*_xlfn.XLOOKUP(K4722,AM:AM,AN:AN)</f>
        <v>3355.29</v>
      </c>
      <c r="Q4722">
        <f>O4722*_xlfn.XLOOKUP(K4722,AM:AM,AO:AO)</f>
        <v>3901.5</v>
      </c>
      <c r="R4722" t="str">
        <f>_xlfn.XLOOKUP(E4722,AF:AF,AG:AG)</f>
        <v>GRAND VELAS RIVIERA NAYARIT</v>
      </c>
      <c r="S4722" t="str">
        <f>_xlfn.XLOOKUP(E4722,AF:AF,AI:AI)</f>
        <v>Mexico</v>
      </c>
      <c r="T4722">
        <f>WEEKNUM(G4722)</f>
        <v>50</v>
      </c>
      <c r="U4722">
        <f>YEAR(G4722)</f>
        <v>2025</v>
      </c>
      <c r="V4722" s="117">
        <f>IFERROR(Q4722/N4722,"0")</f>
        <v>0.1</v>
      </c>
    </row>
    <row r="4723" spans="1:22">
      <c r="A4723" t="str">
        <f>_xlfn.XLOOKUP(D4723,BN:BN,BO:BO)</f>
        <v>México</v>
      </c>
      <c r="B4723" t="s">
        <v>25</v>
      </c>
      <c r="C4723">
        <v>765</v>
      </c>
      <c r="D4723" t="str">
        <f>_xlfn.XLOOKUP(C4723,BH:BH,BI:BI)</f>
        <v>LorenzaP</v>
      </c>
      <c r="E4723">
        <v>31111</v>
      </c>
      <c r="F4723" t="s">
        <v>4886</v>
      </c>
      <c r="G4723" s="63">
        <v>45999</v>
      </c>
      <c r="H4723" s="63">
        <v>46002</v>
      </c>
      <c r="I4723" t="s">
        <v>376</v>
      </c>
      <c r="J4723" t="str">
        <f>_xlfn.XLOOKUP(I4723,AS:AS,AU:AU)</f>
        <v>Hotel</v>
      </c>
      <c r="K4723" t="s">
        <v>33</v>
      </c>
      <c r="L4723">
        <v>59961.1</v>
      </c>
      <c r="M4723">
        <f>L4723*_xlfn.XLOOKUP(K4723,AM:AM,AN:AN)</f>
        <v>51566.545999999995</v>
      </c>
      <c r="N4723">
        <f>L4723*_xlfn.XLOOKUP(K4723,AM:AM,AO:AO)</f>
        <v>59961.1</v>
      </c>
      <c r="O4723">
        <v>5996.11</v>
      </c>
      <c r="P4723">
        <f>O4723*_xlfn.XLOOKUP(K4723,AM:AM,AN:AN)</f>
        <v>5156.6545999999998</v>
      </c>
      <c r="Q4723">
        <f>O4723*_xlfn.XLOOKUP(K4723,AM:AM,AO:AO)</f>
        <v>5996.11</v>
      </c>
      <c r="R4723" t="str">
        <f>_xlfn.XLOOKUP(E4723,AF:AF,AG:AG)</f>
        <v>GRAND VELAS RIVIERA NAYARIT</v>
      </c>
      <c r="S4723" t="str">
        <f>_xlfn.XLOOKUP(E4723,AF:AF,AI:AI)</f>
        <v>Mexico</v>
      </c>
      <c r="T4723">
        <f>WEEKNUM(G4723)</f>
        <v>50</v>
      </c>
      <c r="U4723">
        <f>YEAR(G4723)</f>
        <v>2025</v>
      </c>
      <c r="V4723" s="117">
        <f>IFERROR(Q4723/N4723,"0")</f>
        <v>9.9999999999999992E-2</v>
      </c>
    </row>
    <row r="4724" spans="1:22">
      <c r="A4724" t="str">
        <f>_xlfn.XLOOKUP(D4724,BN:BN,BO:BO)</f>
        <v>México</v>
      </c>
      <c r="B4724" t="s">
        <v>25</v>
      </c>
      <c r="C4724">
        <v>766</v>
      </c>
      <c r="D4724" t="str">
        <f>_xlfn.XLOOKUP(C4724,BH:BH,BI:BI)</f>
        <v>LuisHdz</v>
      </c>
      <c r="E4724">
        <v>24009</v>
      </c>
      <c r="F4724" t="s">
        <v>4887</v>
      </c>
      <c r="G4724" s="63">
        <v>45944</v>
      </c>
      <c r="H4724" s="63">
        <v>45949</v>
      </c>
      <c r="I4724" t="s">
        <v>376</v>
      </c>
      <c r="J4724" t="str">
        <f>_xlfn.XLOOKUP(I4724,AS:AS,AU:AU)</f>
        <v>Hotel</v>
      </c>
      <c r="K4724" t="s">
        <v>33</v>
      </c>
      <c r="L4724">
        <v>8623.7199999999993</v>
      </c>
      <c r="M4724">
        <f>L4724*_xlfn.XLOOKUP(K4724,AM:AM,AN:AN)</f>
        <v>7416.3991999999989</v>
      </c>
      <c r="N4724">
        <f>L4724*_xlfn.XLOOKUP(K4724,AM:AM,AO:AO)</f>
        <v>8623.7199999999993</v>
      </c>
      <c r="O4724">
        <v>705</v>
      </c>
      <c r="P4724">
        <f>O4724*_xlfn.XLOOKUP(K4724,AM:AM,AN:AN)</f>
        <v>606.29999999999995</v>
      </c>
      <c r="Q4724">
        <f>O4724*_xlfn.XLOOKUP(K4724,AM:AM,AO:AO)</f>
        <v>705</v>
      </c>
      <c r="R4724" t="str">
        <f>_xlfn.XLOOKUP(E4724,AF:AF,AG:AG)</f>
        <v>THE SURREY A CORINTHIA HOTEL</v>
      </c>
      <c r="S4724" t="str">
        <f>_xlfn.XLOOKUP(E4724,AF:AF,AI:AI)</f>
        <v>United States</v>
      </c>
      <c r="T4724">
        <f>WEEKNUM(G4724)</f>
        <v>42</v>
      </c>
      <c r="U4724">
        <f>YEAR(G4724)</f>
        <v>2025</v>
      </c>
      <c r="V4724" s="117">
        <f>IFERROR(Q4724/N4724,"0")</f>
        <v>8.1751262796101926E-2</v>
      </c>
    </row>
    <row r="4725" spans="1:22">
      <c r="A4725" t="str">
        <f>_xlfn.XLOOKUP(D4725,BN:BN,BO:BO)</f>
        <v>México</v>
      </c>
      <c r="B4725" t="s">
        <v>25</v>
      </c>
      <c r="C4725">
        <v>766</v>
      </c>
      <c r="D4725" t="str">
        <f>_xlfn.XLOOKUP(C4725,BH:BH,BI:BI)</f>
        <v>LuisHdz</v>
      </c>
      <c r="E4725">
        <v>24009</v>
      </c>
      <c r="F4725" t="s">
        <v>4888</v>
      </c>
      <c r="G4725" s="63">
        <v>45944</v>
      </c>
      <c r="H4725" s="63">
        <v>45949</v>
      </c>
      <c r="I4725" t="s">
        <v>376</v>
      </c>
      <c r="J4725" t="str">
        <f>_xlfn.XLOOKUP(I4725,AS:AS,AU:AU)</f>
        <v>Hotel</v>
      </c>
      <c r="K4725" t="s">
        <v>33</v>
      </c>
      <c r="L4725">
        <v>8623.7199999999993</v>
      </c>
      <c r="M4725">
        <f>L4725*_xlfn.XLOOKUP(K4725,AM:AM,AN:AN)</f>
        <v>7416.3991999999989</v>
      </c>
      <c r="N4725">
        <f>L4725*_xlfn.XLOOKUP(K4725,AM:AM,AO:AO)</f>
        <v>8623.7199999999993</v>
      </c>
      <c r="O4725">
        <v>705</v>
      </c>
      <c r="P4725">
        <f>O4725*_xlfn.XLOOKUP(K4725,AM:AM,AN:AN)</f>
        <v>606.29999999999995</v>
      </c>
      <c r="Q4725">
        <f>O4725*_xlfn.XLOOKUP(K4725,AM:AM,AO:AO)</f>
        <v>705</v>
      </c>
      <c r="R4725" t="str">
        <f>_xlfn.XLOOKUP(E4725,AF:AF,AG:AG)</f>
        <v>THE SURREY A CORINTHIA HOTEL</v>
      </c>
      <c r="S4725" t="str">
        <f>_xlfn.XLOOKUP(E4725,AF:AF,AI:AI)</f>
        <v>United States</v>
      </c>
      <c r="T4725">
        <f>WEEKNUM(G4725)</f>
        <v>42</v>
      </c>
      <c r="U4725">
        <f>YEAR(G4725)</f>
        <v>2025</v>
      </c>
      <c r="V4725" s="117">
        <f>IFERROR(Q4725/N4725,"0")</f>
        <v>8.1751262796101926E-2</v>
      </c>
    </row>
    <row r="4726" spans="1:22">
      <c r="A4726" t="str">
        <f>_xlfn.XLOOKUP(D4726,BN:BN,BO:BO)</f>
        <v>México</v>
      </c>
      <c r="B4726" t="s">
        <v>25</v>
      </c>
      <c r="C4726">
        <v>767</v>
      </c>
      <c r="D4726" t="str">
        <f>_xlfn.XLOOKUP(C4726,BH:BH,BI:BI)</f>
        <v>LuisHdz</v>
      </c>
      <c r="E4726">
        <v>24009</v>
      </c>
      <c r="F4726" t="s">
        <v>4889</v>
      </c>
      <c r="G4726" s="63">
        <v>45953</v>
      </c>
      <c r="H4726" s="63">
        <v>45969</v>
      </c>
      <c r="I4726" t="s">
        <v>376</v>
      </c>
      <c r="J4726" t="str">
        <f>_xlfn.XLOOKUP(I4726,AS:AS,AU:AU)</f>
        <v>Hotel</v>
      </c>
      <c r="K4726" t="s">
        <v>33</v>
      </c>
      <c r="L4726">
        <v>37433.699999999997</v>
      </c>
      <c r="M4726">
        <f>L4726*_xlfn.XLOOKUP(K4726,AM:AM,AN:AN)</f>
        <v>32192.981999999996</v>
      </c>
      <c r="N4726">
        <f>L4726*_xlfn.XLOOKUP(K4726,AM:AM,AO:AO)</f>
        <v>37433.699999999997</v>
      </c>
      <c r="O4726">
        <v>5293.14</v>
      </c>
      <c r="P4726">
        <f>O4726*_xlfn.XLOOKUP(K4726,AM:AM,AN:AN)</f>
        <v>4552.1004000000003</v>
      </c>
      <c r="Q4726">
        <f>O4726*_xlfn.XLOOKUP(K4726,AM:AM,AO:AO)</f>
        <v>5293.14</v>
      </c>
      <c r="R4726" t="str">
        <f>_xlfn.XLOOKUP(E4726,AF:AF,AG:AG)</f>
        <v>THE SURREY A CORINTHIA HOTEL</v>
      </c>
      <c r="S4726" t="str">
        <f>_xlfn.XLOOKUP(E4726,AF:AF,AI:AI)</f>
        <v>United States</v>
      </c>
      <c r="T4726">
        <f>WEEKNUM(G4726)</f>
        <v>43</v>
      </c>
      <c r="U4726">
        <f>YEAR(G4726)</f>
        <v>2025</v>
      </c>
      <c r="V4726" s="117">
        <f>IFERROR(Q4726/N4726,"0")</f>
        <v>0.14140039589995113</v>
      </c>
    </row>
    <row r="4727" spans="1:22">
      <c r="A4727" t="str">
        <f>_xlfn.XLOOKUP(D4727,BN:BN,BO:BO)</f>
        <v>México</v>
      </c>
      <c r="B4727" t="s">
        <v>25</v>
      </c>
      <c r="C4727">
        <v>767</v>
      </c>
      <c r="D4727" t="str">
        <f>_xlfn.XLOOKUP(C4727,BH:BH,BI:BI)</f>
        <v>LuisHdz</v>
      </c>
      <c r="E4727">
        <v>24009</v>
      </c>
      <c r="F4727" t="s">
        <v>4890</v>
      </c>
      <c r="G4727" s="63">
        <v>45953</v>
      </c>
      <c r="H4727" s="63">
        <v>45969</v>
      </c>
      <c r="I4727" t="s">
        <v>376</v>
      </c>
      <c r="J4727" t="str">
        <f>_xlfn.XLOOKUP(I4727,AS:AS,AU:AU)</f>
        <v>Hotel</v>
      </c>
      <c r="K4727" t="s">
        <v>33</v>
      </c>
      <c r="L4727">
        <v>17093.080000000002</v>
      </c>
      <c r="M4727">
        <f>L4727*_xlfn.XLOOKUP(K4727,AM:AM,AN:AN)</f>
        <v>14700.0488</v>
      </c>
      <c r="N4727">
        <f>L4727*_xlfn.XLOOKUP(K4727,AM:AM,AO:AO)</f>
        <v>17093.080000000002</v>
      </c>
      <c r="O4727">
        <v>0</v>
      </c>
      <c r="P4727">
        <f>O4727*_xlfn.XLOOKUP(K4727,AM:AM,AN:AN)</f>
        <v>0</v>
      </c>
      <c r="Q4727">
        <f>O4727*_xlfn.XLOOKUP(K4727,AM:AM,AO:AO)</f>
        <v>0</v>
      </c>
      <c r="R4727" t="str">
        <f>_xlfn.XLOOKUP(E4727,AF:AF,AG:AG)</f>
        <v>THE SURREY A CORINTHIA HOTEL</v>
      </c>
      <c r="S4727" t="str">
        <f>_xlfn.XLOOKUP(E4727,AF:AF,AI:AI)</f>
        <v>United States</v>
      </c>
      <c r="T4727">
        <f>WEEKNUM(G4727)</f>
        <v>43</v>
      </c>
      <c r="U4727">
        <f>YEAR(G4727)</f>
        <v>2025</v>
      </c>
      <c r="V4727" s="117">
        <f>IFERROR(Q4727/N4727,"0")</f>
        <v>0</v>
      </c>
    </row>
    <row r="4728" spans="1:22">
      <c r="A4728" t="str">
        <f>_xlfn.XLOOKUP(D4728,BN:BN,BO:BO)</f>
        <v>México</v>
      </c>
      <c r="B4728" t="s">
        <v>25</v>
      </c>
      <c r="C4728">
        <v>767</v>
      </c>
      <c r="D4728" t="str">
        <f>_xlfn.XLOOKUP(C4728,BH:BH,BI:BI)</f>
        <v>LuisHdz</v>
      </c>
      <c r="E4728">
        <v>24009</v>
      </c>
      <c r="F4728" t="s">
        <v>4891</v>
      </c>
      <c r="G4728" s="63">
        <v>45954</v>
      </c>
      <c r="H4728" s="63">
        <v>45963</v>
      </c>
      <c r="I4728" t="s">
        <v>376</v>
      </c>
      <c r="J4728" t="str">
        <f>_xlfn.XLOOKUP(I4728,AS:AS,AU:AU)</f>
        <v>Hotel</v>
      </c>
      <c r="K4728" t="s">
        <v>33</v>
      </c>
      <c r="L4728">
        <v>11133.64</v>
      </c>
      <c r="M4728">
        <f>L4728*_xlfn.XLOOKUP(K4728,AM:AM,AN:AN)</f>
        <v>9574.9303999999993</v>
      </c>
      <c r="N4728">
        <f>L4728*_xlfn.XLOOKUP(K4728,AM:AM,AO:AO)</f>
        <v>11133.64</v>
      </c>
      <c r="O4728">
        <v>0</v>
      </c>
      <c r="P4728">
        <f>O4728*_xlfn.XLOOKUP(K4728,AM:AM,AN:AN)</f>
        <v>0</v>
      </c>
      <c r="Q4728">
        <f>O4728*_xlfn.XLOOKUP(K4728,AM:AM,AO:AO)</f>
        <v>0</v>
      </c>
      <c r="R4728" t="str">
        <f>_xlfn.XLOOKUP(E4728,AF:AF,AG:AG)</f>
        <v>THE SURREY A CORINTHIA HOTEL</v>
      </c>
      <c r="S4728" t="str">
        <f>_xlfn.XLOOKUP(E4728,AF:AF,AI:AI)</f>
        <v>United States</v>
      </c>
      <c r="T4728">
        <f>WEEKNUM(G4728)</f>
        <v>43</v>
      </c>
      <c r="U4728">
        <f>YEAR(G4728)</f>
        <v>2025</v>
      </c>
      <c r="V4728" s="117">
        <f>IFERROR(Q4728/N4728,"0")</f>
        <v>0</v>
      </c>
    </row>
    <row r="4729" spans="1:22">
      <c r="A4729" t="e">
        <f>_xlfn.XLOOKUP(D4729,BN:BN,BO:BO)</f>
        <v>#N/A</v>
      </c>
      <c r="B4729" t="s">
        <v>25</v>
      </c>
      <c r="C4729">
        <v>768</v>
      </c>
      <c r="D4729" t="e">
        <f>_xlfn.XLOOKUP(C4729,BH:BH,BI:BI)</f>
        <v>#N/A</v>
      </c>
      <c r="E4729">
        <v>0</v>
      </c>
      <c r="F4729" t="s">
        <v>4892</v>
      </c>
      <c r="G4729" s="63">
        <v>46011</v>
      </c>
      <c r="H4729" s="63">
        <v>46018</v>
      </c>
      <c r="I4729" t="s">
        <v>396</v>
      </c>
      <c r="J4729" t="str">
        <f>_xlfn.XLOOKUP(I4729,AS:AS,AU:AU)</f>
        <v>Honorarios</v>
      </c>
      <c r="K4729" t="s">
        <v>33</v>
      </c>
      <c r="L4729">
        <v>0</v>
      </c>
      <c r="M4729">
        <f>L4729*_xlfn.XLOOKUP(K4729,AM:AM,AN:AN)</f>
        <v>0</v>
      </c>
      <c r="N4729">
        <f>L4729*_xlfn.XLOOKUP(K4729,AM:AM,AO:AO)</f>
        <v>0</v>
      </c>
      <c r="O4729">
        <v>0</v>
      </c>
      <c r="P4729">
        <f>O4729*_xlfn.XLOOKUP(K4729,AM:AM,AN:AN)</f>
        <v>0</v>
      </c>
      <c r="Q4729">
        <f>O4729*_xlfn.XLOOKUP(K4729,AM:AM,AO:AO)</f>
        <v>0</v>
      </c>
      <c r="R4729" t="str">
        <f>_xlfn.XLOOKUP(E4729,AF:AF,AG:AG)</f>
        <v>FEES</v>
      </c>
      <c r="S4729">
        <f>_xlfn.XLOOKUP(E4729,AF:AF,AI:AI)</f>
        <v>0</v>
      </c>
      <c r="T4729">
        <f>WEEKNUM(G4729)</f>
        <v>51</v>
      </c>
      <c r="U4729">
        <f>YEAR(G4729)</f>
        <v>2025</v>
      </c>
      <c r="V4729" s="117" t="str">
        <f>IFERROR(Q4729/N4729,"0")</f>
        <v>0</v>
      </c>
    </row>
    <row r="4730" spans="1:22">
      <c r="A4730" t="str">
        <f>_xlfn.XLOOKUP(D4730,BN:BN,BO:BO)</f>
        <v>Madrid</v>
      </c>
      <c r="B4730" t="s">
        <v>25</v>
      </c>
      <c r="C4730">
        <v>769</v>
      </c>
      <c r="D4730" t="str">
        <f>_xlfn.XLOOKUP(C4730,BH:BH,BI:BI)</f>
        <v>AndreaG</v>
      </c>
      <c r="E4730">
        <v>31058</v>
      </c>
      <c r="F4730" t="s">
        <v>4893</v>
      </c>
      <c r="G4730" s="63">
        <v>45941</v>
      </c>
      <c r="H4730" s="63">
        <v>45942</v>
      </c>
      <c r="I4730" t="s">
        <v>376</v>
      </c>
      <c r="J4730" t="str">
        <f>_xlfn.XLOOKUP(I4730,AS:AS,AU:AU)</f>
        <v>Hotel</v>
      </c>
      <c r="K4730" t="s">
        <v>27</v>
      </c>
      <c r="L4730">
        <v>1823</v>
      </c>
      <c r="M4730">
        <f>L4730*_xlfn.XLOOKUP(K4730,AM:AM,AN:AN)</f>
        <v>1823</v>
      </c>
      <c r="N4730">
        <f>L4730*_xlfn.XLOOKUP(K4730,AM:AM,AO:AO)</f>
        <v>2114.6799999999998</v>
      </c>
      <c r="O4730">
        <v>160</v>
      </c>
      <c r="P4730">
        <f>O4730*_xlfn.XLOOKUP(K4730,AM:AM,AN:AN)</f>
        <v>160</v>
      </c>
      <c r="Q4730">
        <f>O4730*_xlfn.XLOOKUP(K4730,AM:AM,AO:AO)</f>
        <v>185.6</v>
      </c>
      <c r="R4730" t="str">
        <f>_xlfn.XLOOKUP(E4730,AF:AF,AG:AG)</f>
        <v>FOUR SEASONS ASTIR PALACE HOTEL ATHENS</v>
      </c>
      <c r="S4730" t="str">
        <f>_xlfn.XLOOKUP(E4730,AF:AF,AI:AI)</f>
        <v>Greece</v>
      </c>
      <c r="T4730">
        <f>WEEKNUM(G4730)</f>
        <v>41</v>
      </c>
      <c r="U4730">
        <f>YEAR(G4730)</f>
        <v>2025</v>
      </c>
      <c r="V4730" s="117">
        <f>IFERROR(Q4730/N4730,"0")</f>
        <v>8.7767416346681296E-2</v>
      </c>
    </row>
    <row r="4731" spans="1:22">
      <c r="A4731" t="str">
        <f>_xlfn.XLOOKUP(D4731,BN:BN,BO:BO)</f>
        <v>México</v>
      </c>
      <c r="B4731" t="s">
        <v>25</v>
      </c>
      <c r="C4731">
        <v>770</v>
      </c>
      <c r="D4731" t="str">
        <f>_xlfn.XLOOKUP(C4731,BH:BH,BI:BI)</f>
        <v>LuisHdz</v>
      </c>
      <c r="E4731">
        <v>24166</v>
      </c>
      <c r="F4731" t="s">
        <v>4894</v>
      </c>
      <c r="G4731" s="63">
        <v>45983</v>
      </c>
      <c r="H4731" s="63">
        <v>45986</v>
      </c>
      <c r="I4731" t="s">
        <v>376</v>
      </c>
      <c r="J4731" t="str">
        <f>_xlfn.XLOOKUP(I4731,AS:AS,AU:AU)</f>
        <v>Hotel</v>
      </c>
      <c r="K4731" t="s">
        <v>27</v>
      </c>
      <c r="L4731">
        <v>5943.6</v>
      </c>
      <c r="M4731">
        <f>L4731*_xlfn.XLOOKUP(K4731,AM:AM,AN:AN)</f>
        <v>5943.6</v>
      </c>
      <c r="N4731">
        <f>L4731*_xlfn.XLOOKUP(K4731,AM:AM,AO:AO)</f>
        <v>6894.576</v>
      </c>
      <c r="O4731">
        <v>585</v>
      </c>
      <c r="P4731">
        <f>O4731*_xlfn.XLOOKUP(K4731,AM:AM,AN:AN)</f>
        <v>585</v>
      </c>
      <c r="Q4731">
        <f>O4731*_xlfn.XLOOKUP(K4731,AM:AM,AO:AO)</f>
        <v>678.59999999999991</v>
      </c>
      <c r="R4731" t="str">
        <f>_xlfn.XLOOKUP(E4731,AF:AF,AG:AG)</f>
        <v>LE BRISTOL PARIS</v>
      </c>
      <c r="S4731" t="str">
        <f>_xlfn.XLOOKUP(E4731,AF:AF,AI:AI)</f>
        <v>France</v>
      </c>
      <c r="T4731">
        <f>WEEKNUM(G4731)</f>
        <v>47</v>
      </c>
      <c r="U4731">
        <f>YEAR(G4731)</f>
        <v>2025</v>
      </c>
      <c r="V4731" s="117">
        <f>IFERROR(Q4731/N4731,"0")</f>
        <v>9.8425196850393692E-2</v>
      </c>
    </row>
    <row r="4732" spans="1:22">
      <c r="A4732" t="e">
        <f>_xlfn.XLOOKUP(D4732,BN:BN,BO:BO)</f>
        <v>#N/A</v>
      </c>
      <c r="B4732" t="s">
        <v>25</v>
      </c>
      <c r="C4732">
        <v>771</v>
      </c>
      <c r="D4732" t="e">
        <f>_xlfn.XLOOKUP(C4732,BH:BH,BI:BI)</f>
        <v>#N/A</v>
      </c>
      <c r="E4732">
        <v>31636</v>
      </c>
      <c r="F4732" t="s">
        <v>4895</v>
      </c>
      <c r="G4732" s="63">
        <v>45951</v>
      </c>
      <c r="H4732" s="63">
        <v>45957</v>
      </c>
      <c r="I4732" t="s">
        <v>376</v>
      </c>
      <c r="J4732" t="str">
        <f>_xlfn.XLOOKUP(I4732,AS:AS,AU:AU)</f>
        <v>Hotel</v>
      </c>
      <c r="K4732" t="s">
        <v>27</v>
      </c>
      <c r="L4732">
        <v>7362</v>
      </c>
      <c r="M4732">
        <f>L4732*_xlfn.XLOOKUP(K4732,AM:AM,AN:AN)</f>
        <v>7362</v>
      </c>
      <c r="N4732">
        <f>L4732*_xlfn.XLOOKUP(K4732,AM:AM,AO:AO)</f>
        <v>8539.92</v>
      </c>
      <c r="O4732">
        <v>1083.82</v>
      </c>
      <c r="P4732">
        <f>O4732*_xlfn.XLOOKUP(K4732,AM:AM,AN:AN)</f>
        <v>1083.82</v>
      </c>
      <c r="Q4732">
        <f>O4732*_xlfn.XLOOKUP(K4732,AM:AM,AO:AO)</f>
        <v>1257.2311999999999</v>
      </c>
      <c r="R4732" t="str">
        <f>_xlfn.XLOOKUP(E4732,AF:AF,AG:AG)</f>
        <v>MAISON DELANO PARIS</v>
      </c>
      <c r="S4732" t="str">
        <f>_xlfn.XLOOKUP(E4732,AF:AF,AI:AI)</f>
        <v>France</v>
      </c>
      <c r="T4732">
        <f>WEEKNUM(G4732)</f>
        <v>43</v>
      </c>
      <c r="U4732">
        <f>YEAR(G4732)</f>
        <v>2025</v>
      </c>
      <c r="V4732" s="117">
        <f>IFERROR(Q4732/N4732,"0")</f>
        <v>0.1472181472425971</v>
      </c>
    </row>
    <row r="4733" spans="1:22">
      <c r="A4733" t="str">
        <f>_xlfn.XLOOKUP(D4733,BN:BN,BO:BO)</f>
        <v>México</v>
      </c>
      <c r="B4733" t="s">
        <v>25</v>
      </c>
      <c r="C4733">
        <v>772</v>
      </c>
      <c r="D4733" t="str">
        <f>_xlfn.XLOOKUP(C4733,BH:BH,BI:BI)</f>
        <v>DianaM</v>
      </c>
      <c r="E4733">
        <v>28934</v>
      </c>
      <c r="F4733" t="s">
        <v>4896</v>
      </c>
      <c r="G4733" s="63">
        <v>46017</v>
      </c>
      <c r="H4733" s="63">
        <v>46027</v>
      </c>
      <c r="I4733" t="s">
        <v>366</v>
      </c>
      <c r="J4733" t="str">
        <f>_xlfn.XLOOKUP(I4733,AS:AS,AU:AU)</f>
        <v>Vuelos</v>
      </c>
      <c r="K4733" t="s">
        <v>33</v>
      </c>
      <c r="L4733">
        <v>6770.53</v>
      </c>
      <c r="M4733">
        <f>L4733*_xlfn.XLOOKUP(K4733,AM:AM,AN:AN)</f>
        <v>5822.6557999999995</v>
      </c>
      <c r="N4733">
        <f>L4733*_xlfn.XLOOKUP(K4733,AM:AM,AO:AO)</f>
        <v>6770.53</v>
      </c>
      <c r="O4733">
        <v>529.6</v>
      </c>
      <c r="P4733">
        <f>O4733*_xlfn.XLOOKUP(K4733,AM:AM,AN:AN)</f>
        <v>455.45600000000002</v>
      </c>
      <c r="Q4733">
        <f>O4733*_xlfn.XLOOKUP(K4733,AM:AM,AO:AO)</f>
        <v>529.6</v>
      </c>
      <c r="R4733" t="str">
        <f>_xlfn.XLOOKUP(E4733,AF:AF,AG:AG)</f>
        <v>F1S USA</v>
      </c>
      <c r="S4733" t="str">
        <f>_xlfn.XLOOKUP(E4733,AF:AF,AI:AI)</f>
        <v>United States</v>
      </c>
      <c r="T4733">
        <f>WEEKNUM(G4733)</f>
        <v>52</v>
      </c>
      <c r="U4733">
        <f>YEAR(G4733)</f>
        <v>2025</v>
      </c>
      <c r="V4733" s="117">
        <f>IFERROR(Q4733/N4733,"0")</f>
        <v>7.8221350470347228E-2</v>
      </c>
    </row>
    <row r="4734" spans="1:22">
      <c r="A4734" t="str">
        <f>_xlfn.XLOOKUP(D4734,BN:BN,BO:BO)</f>
        <v>México</v>
      </c>
      <c r="B4734" t="s">
        <v>25</v>
      </c>
      <c r="C4734">
        <v>772</v>
      </c>
      <c r="D4734" t="str">
        <f>_xlfn.XLOOKUP(C4734,BH:BH,BI:BI)</f>
        <v>DianaM</v>
      </c>
      <c r="E4734">
        <v>28934</v>
      </c>
      <c r="F4734" t="s">
        <v>4897</v>
      </c>
      <c r="G4734" s="63">
        <v>46017</v>
      </c>
      <c r="H4734" s="63">
        <v>46027</v>
      </c>
      <c r="I4734" t="s">
        <v>366</v>
      </c>
      <c r="J4734" t="str">
        <f>_xlfn.XLOOKUP(I4734,AS:AS,AU:AU)</f>
        <v>Vuelos</v>
      </c>
      <c r="K4734" t="s">
        <v>33</v>
      </c>
      <c r="L4734">
        <v>6770.53</v>
      </c>
      <c r="M4734">
        <f>L4734*_xlfn.XLOOKUP(K4734,AM:AM,AN:AN)</f>
        <v>5822.6557999999995</v>
      </c>
      <c r="N4734">
        <f>L4734*_xlfn.XLOOKUP(K4734,AM:AM,AO:AO)</f>
        <v>6770.53</v>
      </c>
      <c r="O4734">
        <v>529.6</v>
      </c>
      <c r="P4734">
        <f>O4734*_xlfn.XLOOKUP(K4734,AM:AM,AN:AN)</f>
        <v>455.45600000000002</v>
      </c>
      <c r="Q4734">
        <f>O4734*_xlfn.XLOOKUP(K4734,AM:AM,AO:AO)</f>
        <v>529.6</v>
      </c>
      <c r="R4734" t="str">
        <f>_xlfn.XLOOKUP(E4734,AF:AF,AG:AG)</f>
        <v>F1S USA</v>
      </c>
      <c r="S4734" t="str">
        <f>_xlfn.XLOOKUP(E4734,AF:AF,AI:AI)</f>
        <v>United States</v>
      </c>
      <c r="T4734">
        <f>WEEKNUM(G4734)</f>
        <v>52</v>
      </c>
      <c r="U4734">
        <f>YEAR(G4734)</f>
        <v>2025</v>
      </c>
      <c r="V4734" s="117">
        <f>IFERROR(Q4734/N4734,"0")</f>
        <v>7.8221350470347228E-2</v>
      </c>
    </row>
    <row r="4735" spans="1:22">
      <c r="A4735" t="str">
        <f>_xlfn.XLOOKUP(D4735,BN:BN,BO:BO)</f>
        <v>México</v>
      </c>
      <c r="B4735" t="s">
        <v>25</v>
      </c>
      <c r="C4735">
        <v>772</v>
      </c>
      <c r="D4735" t="str">
        <f>_xlfn.XLOOKUP(C4735,BH:BH,BI:BI)</f>
        <v>DianaM</v>
      </c>
      <c r="E4735">
        <v>28934</v>
      </c>
      <c r="F4735" t="s">
        <v>4896</v>
      </c>
      <c r="G4735" s="63">
        <v>46017</v>
      </c>
      <c r="H4735" s="63">
        <v>46027</v>
      </c>
      <c r="I4735" t="s">
        <v>366</v>
      </c>
      <c r="J4735" t="str">
        <f>_xlfn.XLOOKUP(I4735,AS:AS,AU:AU)</f>
        <v>Vuelos</v>
      </c>
      <c r="K4735" t="s">
        <v>33</v>
      </c>
      <c r="L4735">
        <v>1400.87</v>
      </c>
      <c r="M4735">
        <f>L4735*_xlfn.XLOOKUP(K4735,AM:AM,AN:AN)</f>
        <v>1204.7482</v>
      </c>
      <c r="N4735">
        <f>L4735*_xlfn.XLOOKUP(K4735,AM:AM,AO:AO)</f>
        <v>1400.87</v>
      </c>
      <c r="O4735">
        <v>0</v>
      </c>
      <c r="P4735">
        <f>O4735*_xlfn.XLOOKUP(K4735,AM:AM,AN:AN)</f>
        <v>0</v>
      </c>
      <c r="Q4735">
        <f>O4735*_xlfn.XLOOKUP(K4735,AM:AM,AO:AO)</f>
        <v>0</v>
      </c>
      <c r="R4735" t="str">
        <f>_xlfn.XLOOKUP(E4735,AF:AF,AG:AG)</f>
        <v>F1S USA</v>
      </c>
      <c r="S4735" t="str">
        <f>_xlfn.XLOOKUP(E4735,AF:AF,AI:AI)</f>
        <v>United States</v>
      </c>
      <c r="T4735">
        <f>WEEKNUM(G4735)</f>
        <v>52</v>
      </c>
      <c r="U4735">
        <f>YEAR(G4735)</f>
        <v>2025</v>
      </c>
      <c r="V4735" s="117">
        <f>IFERROR(Q4735/N4735,"0")</f>
        <v>0</v>
      </c>
    </row>
    <row r="4736" spans="1:22">
      <c r="A4736" t="str">
        <f>_xlfn.XLOOKUP(D4736,BN:BN,BO:BO)</f>
        <v>México</v>
      </c>
      <c r="B4736" t="s">
        <v>25</v>
      </c>
      <c r="C4736">
        <v>772</v>
      </c>
      <c r="D4736" t="str">
        <f>_xlfn.XLOOKUP(C4736,BH:BH,BI:BI)</f>
        <v>DianaM</v>
      </c>
      <c r="E4736">
        <v>28934</v>
      </c>
      <c r="F4736" t="s">
        <v>4897</v>
      </c>
      <c r="G4736" s="63">
        <v>46017</v>
      </c>
      <c r="H4736" s="63">
        <v>46027</v>
      </c>
      <c r="I4736" t="s">
        <v>366</v>
      </c>
      <c r="J4736" t="str">
        <f>_xlfn.XLOOKUP(I4736,AS:AS,AU:AU)</f>
        <v>Vuelos</v>
      </c>
      <c r="K4736" t="s">
        <v>33</v>
      </c>
      <c r="L4736">
        <v>1400.87</v>
      </c>
      <c r="M4736">
        <f>L4736*_xlfn.XLOOKUP(K4736,AM:AM,AN:AN)</f>
        <v>1204.7482</v>
      </c>
      <c r="N4736">
        <f>L4736*_xlfn.XLOOKUP(K4736,AM:AM,AO:AO)</f>
        <v>1400.87</v>
      </c>
      <c r="O4736">
        <v>0</v>
      </c>
      <c r="P4736">
        <f>O4736*_xlfn.XLOOKUP(K4736,AM:AM,AN:AN)</f>
        <v>0</v>
      </c>
      <c r="Q4736">
        <f>O4736*_xlfn.XLOOKUP(K4736,AM:AM,AO:AO)</f>
        <v>0</v>
      </c>
      <c r="R4736" t="str">
        <f>_xlfn.XLOOKUP(E4736,AF:AF,AG:AG)</f>
        <v>F1S USA</v>
      </c>
      <c r="S4736" t="str">
        <f>_xlfn.XLOOKUP(E4736,AF:AF,AI:AI)</f>
        <v>United States</v>
      </c>
      <c r="T4736">
        <f>WEEKNUM(G4736)</f>
        <v>52</v>
      </c>
      <c r="U4736">
        <f>YEAR(G4736)</f>
        <v>2025</v>
      </c>
      <c r="V4736" s="117">
        <f>IFERROR(Q4736/N4736,"0")</f>
        <v>0</v>
      </c>
    </row>
    <row r="4737" spans="1:22">
      <c r="A4737" t="str">
        <f>_xlfn.XLOOKUP(D4737,BN:BN,BO:BO)</f>
        <v>México</v>
      </c>
      <c r="B4737" t="s">
        <v>25</v>
      </c>
      <c r="C4737">
        <v>772</v>
      </c>
      <c r="D4737" t="str">
        <f>_xlfn.XLOOKUP(C4737,BH:BH,BI:BI)</f>
        <v>DianaM</v>
      </c>
      <c r="E4737">
        <v>0</v>
      </c>
      <c r="F4737" t="s">
        <v>4898</v>
      </c>
      <c r="G4737" s="63" t="s">
        <v>218</v>
      </c>
      <c r="H4737" s="63" t="s">
        <v>218</v>
      </c>
      <c r="I4737" t="s">
        <v>396</v>
      </c>
      <c r="J4737" t="str">
        <f>_xlfn.XLOOKUP(I4737,AS:AS,AU:AU)</f>
        <v>Honorarios</v>
      </c>
      <c r="K4737" t="s">
        <v>33</v>
      </c>
      <c r="L4737">
        <v>50</v>
      </c>
      <c r="M4737">
        <f>L4737*_xlfn.XLOOKUP(K4737,AM:AM,AN:AN)</f>
        <v>43</v>
      </c>
      <c r="N4737">
        <f>L4737*_xlfn.XLOOKUP(K4737,AM:AM,AO:AO)</f>
        <v>50</v>
      </c>
      <c r="O4737">
        <v>50</v>
      </c>
      <c r="P4737">
        <f>O4737*_xlfn.XLOOKUP(K4737,AM:AM,AN:AN)</f>
        <v>43</v>
      </c>
      <c r="Q4737">
        <f>O4737*_xlfn.XLOOKUP(K4737,AM:AM,AO:AO)</f>
        <v>50</v>
      </c>
      <c r="R4737" t="str">
        <f>_xlfn.XLOOKUP(E4737,AF:AF,AG:AG)</f>
        <v>FEES</v>
      </c>
      <c r="S4737">
        <f>_xlfn.XLOOKUP(E4737,AF:AF,AI:AI)</f>
        <v>0</v>
      </c>
      <c r="T4737" t="e">
        <f>WEEKNUM(G4737)</f>
        <v>#VALUE!</v>
      </c>
      <c r="U4737" t="e">
        <f>YEAR(G4737)</f>
        <v>#VALUE!</v>
      </c>
      <c r="V4737" s="117">
        <f>IFERROR(Q4737/N4737,"0")</f>
        <v>1</v>
      </c>
    </row>
    <row r="4738" spans="1:22">
      <c r="A4738" t="str">
        <f>_xlfn.XLOOKUP(D4738,BN:BN,BO:BO)</f>
        <v>México</v>
      </c>
      <c r="B4738" t="s">
        <v>25</v>
      </c>
      <c r="C4738">
        <v>772</v>
      </c>
      <c r="D4738" t="str">
        <f>_xlfn.XLOOKUP(C4738,BH:BH,BI:BI)</f>
        <v>DianaM</v>
      </c>
      <c r="E4738">
        <v>28934</v>
      </c>
      <c r="F4738" t="s">
        <v>4896</v>
      </c>
      <c r="G4738" s="63">
        <v>46017</v>
      </c>
      <c r="H4738" s="63">
        <v>46027</v>
      </c>
      <c r="I4738" t="s">
        <v>366</v>
      </c>
      <c r="J4738" t="str">
        <f>_xlfn.XLOOKUP(I4738,AS:AS,AU:AU)</f>
        <v>Vuelos</v>
      </c>
      <c r="K4738" t="s">
        <v>33</v>
      </c>
      <c r="L4738">
        <v>21.6</v>
      </c>
      <c r="M4738">
        <f>L4738*_xlfn.XLOOKUP(K4738,AM:AM,AN:AN)</f>
        <v>18.576000000000001</v>
      </c>
      <c r="N4738">
        <f>L4738*_xlfn.XLOOKUP(K4738,AM:AM,AO:AO)</f>
        <v>21.6</v>
      </c>
      <c r="O4738">
        <v>0</v>
      </c>
      <c r="P4738">
        <f>O4738*_xlfn.XLOOKUP(K4738,AM:AM,AN:AN)</f>
        <v>0</v>
      </c>
      <c r="Q4738">
        <f>O4738*_xlfn.XLOOKUP(K4738,AM:AM,AO:AO)</f>
        <v>0</v>
      </c>
      <c r="R4738" t="str">
        <f>_xlfn.XLOOKUP(E4738,AF:AF,AG:AG)</f>
        <v>F1S USA</v>
      </c>
      <c r="S4738" t="str">
        <f>_xlfn.XLOOKUP(E4738,AF:AF,AI:AI)</f>
        <v>United States</v>
      </c>
      <c r="T4738">
        <f>WEEKNUM(G4738)</f>
        <v>52</v>
      </c>
      <c r="U4738">
        <f>YEAR(G4738)</f>
        <v>2025</v>
      </c>
      <c r="V4738" s="117">
        <f>IFERROR(Q4738/N4738,"0")</f>
        <v>0</v>
      </c>
    </row>
    <row r="4739" spans="1:22">
      <c r="A4739" t="str">
        <f>_xlfn.XLOOKUP(D4739,BN:BN,BO:BO)</f>
        <v>México</v>
      </c>
      <c r="B4739" t="s">
        <v>25</v>
      </c>
      <c r="C4739">
        <v>772</v>
      </c>
      <c r="D4739" t="str">
        <f>_xlfn.XLOOKUP(C4739,BH:BH,BI:BI)</f>
        <v>DianaM</v>
      </c>
      <c r="E4739">
        <v>28934</v>
      </c>
      <c r="F4739" t="s">
        <v>4896</v>
      </c>
      <c r="G4739" s="63">
        <v>46017</v>
      </c>
      <c r="H4739" s="63">
        <v>46027</v>
      </c>
      <c r="I4739" t="s">
        <v>366</v>
      </c>
      <c r="J4739" t="str">
        <f>_xlfn.XLOOKUP(I4739,AS:AS,AU:AU)</f>
        <v>Vuelos</v>
      </c>
      <c r="K4739" t="s">
        <v>33</v>
      </c>
      <c r="L4739">
        <v>37</v>
      </c>
      <c r="M4739">
        <f>L4739*_xlfn.XLOOKUP(K4739,AM:AM,AN:AN)</f>
        <v>31.82</v>
      </c>
      <c r="N4739">
        <f>L4739*_xlfn.XLOOKUP(K4739,AM:AM,AO:AO)</f>
        <v>37</v>
      </c>
      <c r="O4739">
        <v>0</v>
      </c>
      <c r="P4739">
        <f>O4739*_xlfn.XLOOKUP(K4739,AM:AM,AN:AN)</f>
        <v>0</v>
      </c>
      <c r="Q4739">
        <f>O4739*_xlfn.XLOOKUP(K4739,AM:AM,AO:AO)</f>
        <v>0</v>
      </c>
      <c r="R4739" t="str">
        <f>_xlfn.XLOOKUP(E4739,AF:AF,AG:AG)</f>
        <v>F1S USA</v>
      </c>
      <c r="S4739" t="str">
        <f>_xlfn.XLOOKUP(E4739,AF:AF,AI:AI)</f>
        <v>United States</v>
      </c>
      <c r="T4739">
        <f>WEEKNUM(G4739)</f>
        <v>52</v>
      </c>
      <c r="U4739">
        <f>YEAR(G4739)</f>
        <v>2025</v>
      </c>
      <c r="V4739" s="117">
        <f>IFERROR(Q4739/N4739,"0")</f>
        <v>0</v>
      </c>
    </row>
    <row r="4740" spans="1:22">
      <c r="A4740" t="str">
        <f>_xlfn.XLOOKUP(D4740,BN:BN,BO:BO)</f>
        <v>México</v>
      </c>
      <c r="B4740" t="s">
        <v>25</v>
      </c>
      <c r="C4740">
        <v>772</v>
      </c>
      <c r="D4740" t="str">
        <f>_xlfn.XLOOKUP(C4740,BH:BH,BI:BI)</f>
        <v>DianaM</v>
      </c>
      <c r="E4740">
        <v>28934</v>
      </c>
      <c r="F4740" t="s">
        <v>4897</v>
      </c>
      <c r="G4740" s="63">
        <v>46017</v>
      </c>
      <c r="H4740" s="63">
        <v>46027</v>
      </c>
      <c r="I4740" t="s">
        <v>366</v>
      </c>
      <c r="J4740" t="str">
        <f>_xlfn.XLOOKUP(I4740,AS:AS,AU:AU)</f>
        <v>Vuelos</v>
      </c>
      <c r="K4740" t="s">
        <v>33</v>
      </c>
      <c r="L4740">
        <v>21.6</v>
      </c>
      <c r="M4740">
        <f>L4740*_xlfn.XLOOKUP(K4740,AM:AM,AN:AN)</f>
        <v>18.576000000000001</v>
      </c>
      <c r="N4740">
        <f>L4740*_xlfn.XLOOKUP(K4740,AM:AM,AO:AO)</f>
        <v>21.6</v>
      </c>
      <c r="O4740">
        <v>0</v>
      </c>
      <c r="P4740">
        <f>O4740*_xlfn.XLOOKUP(K4740,AM:AM,AN:AN)</f>
        <v>0</v>
      </c>
      <c r="Q4740">
        <f>O4740*_xlfn.XLOOKUP(K4740,AM:AM,AO:AO)</f>
        <v>0</v>
      </c>
      <c r="R4740" t="str">
        <f>_xlfn.XLOOKUP(E4740,AF:AF,AG:AG)</f>
        <v>F1S USA</v>
      </c>
      <c r="S4740" t="str">
        <f>_xlfn.XLOOKUP(E4740,AF:AF,AI:AI)</f>
        <v>United States</v>
      </c>
      <c r="T4740">
        <f>WEEKNUM(G4740)</f>
        <v>52</v>
      </c>
      <c r="U4740">
        <f>YEAR(G4740)</f>
        <v>2025</v>
      </c>
      <c r="V4740" s="117">
        <f>IFERROR(Q4740/N4740,"0")</f>
        <v>0</v>
      </c>
    </row>
    <row r="4741" spans="1:22">
      <c r="A4741" t="str">
        <f>_xlfn.XLOOKUP(D4741,BN:BN,BO:BO)</f>
        <v>México</v>
      </c>
      <c r="B4741" t="s">
        <v>25</v>
      </c>
      <c r="C4741">
        <v>772</v>
      </c>
      <c r="D4741" t="str">
        <f>_xlfn.XLOOKUP(C4741,BH:BH,BI:BI)</f>
        <v>DianaM</v>
      </c>
      <c r="E4741">
        <v>28934</v>
      </c>
      <c r="F4741" t="s">
        <v>4897</v>
      </c>
      <c r="G4741" s="63">
        <v>46017</v>
      </c>
      <c r="H4741" s="63">
        <v>46027</v>
      </c>
      <c r="I4741" t="s">
        <v>366</v>
      </c>
      <c r="J4741" t="str">
        <f>_xlfn.XLOOKUP(I4741,AS:AS,AU:AU)</f>
        <v>Vuelos</v>
      </c>
      <c r="K4741" t="s">
        <v>33</v>
      </c>
      <c r="L4741">
        <v>35</v>
      </c>
      <c r="M4741">
        <f>L4741*_xlfn.XLOOKUP(K4741,AM:AM,AN:AN)</f>
        <v>30.099999999999998</v>
      </c>
      <c r="N4741">
        <f>L4741*_xlfn.XLOOKUP(K4741,AM:AM,AO:AO)</f>
        <v>35</v>
      </c>
      <c r="O4741">
        <v>0</v>
      </c>
      <c r="P4741">
        <f>O4741*_xlfn.XLOOKUP(K4741,AM:AM,AN:AN)</f>
        <v>0</v>
      </c>
      <c r="Q4741">
        <f>O4741*_xlfn.XLOOKUP(K4741,AM:AM,AO:AO)</f>
        <v>0</v>
      </c>
      <c r="R4741" t="str">
        <f>_xlfn.XLOOKUP(E4741,AF:AF,AG:AG)</f>
        <v>F1S USA</v>
      </c>
      <c r="S4741" t="str">
        <f>_xlfn.XLOOKUP(E4741,AF:AF,AI:AI)</f>
        <v>United States</v>
      </c>
      <c r="T4741">
        <f>WEEKNUM(G4741)</f>
        <v>52</v>
      </c>
      <c r="U4741">
        <f>YEAR(G4741)</f>
        <v>2025</v>
      </c>
      <c r="V4741" s="117">
        <f>IFERROR(Q4741/N4741,"0")</f>
        <v>0</v>
      </c>
    </row>
    <row r="4742" spans="1:22">
      <c r="A4742" t="str">
        <f>_xlfn.XLOOKUP(D4742,BN:BN,BO:BO)</f>
        <v>México</v>
      </c>
      <c r="B4742" t="s">
        <v>25</v>
      </c>
      <c r="C4742">
        <v>772</v>
      </c>
      <c r="D4742" t="str">
        <f>_xlfn.XLOOKUP(C4742,BH:BH,BI:BI)</f>
        <v>DianaM</v>
      </c>
      <c r="E4742">
        <v>28934</v>
      </c>
      <c r="F4742" t="s">
        <v>4896</v>
      </c>
      <c r="G4742" s="63">
        <v>46017</v>
      </c>
      <c r="H4742" s="63">
        <v>46027</v>
      </c>
      <c r="I4742" t="s">
        <v>366</v>
      </c>
      <c r="J4742" t="str">
        <f>_xlfn.XLOOKUP(I4742,AS:AS,AU:AU)</f>
        <v>Vuelos</v>
      </c>
      <c r="K4742" t="s">
        <v>33</v>
      </c>
      <c r="L4742">
        <v>0</v>
      </c>
      <c r="M4742">
        <f>L4742*_xlfn.XLOOKUP(K4742,AM:AM,AN:AN)</f>
        <v>0</v>
      </c>
      <c r="N4742">
        <f>L4742*_xlfn.XLOOKUP(K4742,AM:AM,AO:AO)</f>
        <v>0</v>
      </c>
      <c r="O4742">
        <v>0</v>
      </c>
      <c r="P4742">
        <f>O4742*_xlfn.XLOOKUP(K4742,AM:AM,AN:AN)</f>
        <v>0</v>
      </c>
      <c r="Q4742">
        <f>O4742*_xlfn.XLOOKUP(K4742,AM:AM,AO:AO)</f>
        <v>0</v>
      </c>
      <c r="R4742" t="str">
        <f>_xlfn.XLOOKUP(E4742,AF:AF,AG:AG)</f>
        <v>F1S USA</v>
      </c>
      <c r="S4742" t="str">
        <f>_xlfn.XLOOKUP(E4742,AF:AF,AI:AI)</f>
        <v>United States</v>
      </c>
      <c r="T4742">
        <f>WEEKNUM(G4742)</f>
        <v>52</v>
      </c>
      <c r="U4742">
        <f>YEAR(G4742)</f>
        <v>2025</v>
      </c>
      <c r="V4742" s="117" t="str">
        <f>IFERROR(Q4742/N4742,"0")</f>
        <v>0</v>
      </c>
    </row>
    <row r="4743" spans="1:22">
      <c r="A4743" t="str">
        <f>_xlfn.XLOOKUP(D4743,BN:BN,BO:BO)</f>
        <v>México</v>
      </c>
      <c r="B4743" t="s">
        <v>25</v>
      </c>
      <c r="C4743">
        <v>772</v>
      </c>
      <c r="D4743" t="str">
        <f>_xlfn.XLOOKUP(C4743,BH:BH,BI:BI)</f>
        <v>DianaM</v>
      </c>
      <c r="E4743">
        <v>28934</v>
      </c>
      <c r="F4743" t="s">
        <v>4897</v>
      </c>
      <c r="G4743" s="63">
        <v>46017</v>
      </c>
      <c r="H4743" s="63">
        <v>46027</v>
      </c>
      <c r="I4743" t="s">
        <v>366</v>
      </c>
      <c r="J4743" t="str">
        <f>_xlfn.XLOOKUP(I4743,AS:AS,AU:AU)</f>
        <v>Vuelos</v>
      </c>
      <c r="K4743" t="s">
        <v>33</v>
      </c>
      <c r="L4743">
        <v>0</v>
      </c>
      <c r="M4743">
        <f>L4743*_xlfn.XLOOKUP(K4743,AM:AM,AN:AN)</f>
        <v>0</v>
      </c>
      <c r="N4743">
        <f>L4743*_xlfn.XLOOKUP(K4743,AM:AM,AO:AO)</f>
        <v>0</v>
      </c>
      <c r="O4743">
        <v>0</v>
      </c>
      <c r="P4743">
        <f>O4743*_xlfn.XLOOKUP(K4743,AM:AM,AN:AN)</f>
        <v>0</v>
      </c>
      <c r="Q4743">
        <f>O4743*_xlfn.XLOOKUP(K4743,AM:AM,AO:AO)</f>
        <v>0</v>
      </c>
      <c r="R4743" t="str">
        <f>_xlfn.XLOOKUP(E4743,AF:AF,AG:AG)</f>
        <v>F1S USA</v>
      </c>
      <c r="S4743" t="str">
        <f>_xlfn.XLOOKUP(E4743,AF:AF,AI:AI)</f>
        <v>United States</v>
      </c>
      <c r="T4743">
        <f>WEEKNUM(G4743)</f>
        <v>52</v>
      </c>
      <c r="U4743">
        <f>YEAR(G4743)</f>
        <v>2025</v>
      </c>
      <c r="V4743" s="117" t="str">
        <f>IFERROR(Q4743/N4743,"0")</f>
        <v>0</v>
      </c>
    </row>
    <row r="4744" spans="1:22">
      <c r="A4744" t="str">
        <f>_xlfn.XLOOKUP(D4744,BN:BN,BO:BO)</f>
        <v>México</v>
      </c>
      <c r="B4744" t="s">
        <v>25</v>
      </c>
      <c r="C4744">
        <v>772</v>
      </c>
      <c r="D4744" t="str">
        <f>_xlfn.XLOOKUP(C4744,BH:BH,BI:BI)</f>
        <v>DianaM</v>
      </c>
      <c r="E4744">
        <v>28934</v>
      </c>
      <c r="F4744" t="s">
        <v>4896</v>
      </c>
      <c r="G4744" s="63">
        <v>46017</v>
      </c>
      <c r="H4744" s="63">
        <v>46027</v>
      </c>
      <c r="I4744" t="s">
        <v>366</v>
      </c>
      <c r="J4744" t="str">
        <f>_xlfn.XLOOKUP(I4744,AS:AS,AU:AU)</f>
        <v>Vuelos</v>
      </c>
      <c r="K4744" t="s">
        <v>33</v>
      </c>
      <c r="L4744">
        <v>37</v>
      </c>
      <c r="M4744">
        <f>L4744*_xlfn.XLOOKUP(K4744,AM:AM,AN:AN)</f>
        <v>31.82</v>
      </c>
      <c r="N4744">
        <f>L4744*_xlfn.XLOOKUP(K4744,AM:AM,AO:AO)</f>
        <v>37</v>
      </c>
      <c r="O4744">
        <v>0</v>
      </c>
      <c r="P4744">
        <f>O4744*_xlfn.XLOOKUP(K4744,AM:AM,AN:AN)</f>
        <v>0</v>
      </c>
      <c r="Q4744">
        <f>O4744*_xlfn.XLOOKUP(K4744,AM:AM,AO:AO)</f>
        <v>0</v>
      </c>
      <c r="R4744" t="str">
        <f>_xlfn.XLOOKUP(E4744,AF:AF,AG:AG)</f>
        <v>F1S USA</v>
      </c>
      <c r="S4744" t="str">
        <f>_xlfn.XLOOKUP(E4744,AF:AF,AI:AI)</f>
        <v>United States</v>
      </c>
      <c r="T4744">
        <f>WEEKNUM(G4744)</f>
        <v>52</v>
      </c>
      <c r="U4744">
        <f>YEAR(G4744)</f>
        <v>2025</v>
      </c>
      <c r="V4744" s="117">
        <f>IFERROR(Q4744/N4744,"0")</f>
        <v>0</v>
      </c>
    </row>
    <row r="4745" spans="1:22">
      <c r="A4745" t="str">
        <f>_xlfn.XLOOKUP(D4745,BN:BN,BO:BO)</f>
        <v>México</v>
      </c>
      <c r="B4745" t="s">
        <v>25</v>
      </c>
      <c r="C4745">
        <v>772</v>
      </c>
      <c r="D4745" t="str">
        <f>_xlfn.XLOOKUP(C4745,BH:BH,BI:BI)</f>
        <v>DianaM</v>
      </c>
      <c r="E4745">
        <v>28934</v>
      </c>
      <c r="F4745" t="s">
        <v>4897</v>
      </c>
      <c r="G4745" s="63">
        <v>46017</v>
      </c>
      <c r="H4745" s="63">
        <v>46027</v>
      </c>
      <c r="I4745" t="s">
        <v>366</v>
      </c>
      <c r="J4745" t="str">
        <f>_xlfn.XLOOKUP(I4745,AS:AS,AU:AU)</f>
        <v>Vuelos</v>
      </c>
      <c r="K4745" t="s">
        <v>33</v>
      </c>
      <c r="L4745">
        <v>37</v>
      </c>
      <c r="M4745">
        <f>L4745*_xlfn.XLOOKUP(K4745,AM:AM,AN:AN)</f>
        <v>31.82</v>
      </c>
      <c r="N4745">
        <f>L4745*_xlfn.XLOOKUP(K4745,AM:AM,AO:AO)</f>
        <v>37</v>
      </c>
      <c r="O4745">
        <v>0</v>
      </c>
      <c r="P4745">
        <f>O4745*_xlfn.XLOOKUP(K4745,AM:AM,AN:AN)</f>
        <v>0</v>
      </c>
      <c r="Q4745">
        <f>O4745*_xlfn.XLOOKUP(K4745,AM:AM,AO:AO)</f>
        <v>0</v>
      </c>
      <c r="R4745" t="str">
        <f>_xlfn.XLOOKUP(E4745,AF:AF,AG:AG)</f>
        <v>F1S USA</v>
      </c>
      <c r="S4745" t="str">
        <f>_xlfn.XLOOKUP(E4745,AF:AF,AI:AI)</f>
        <v>United States</v>
      </c>
      <c r="T4745">
        <f>WEEKNUM(G4745)</f>
        <v>52</v>
      </c>
      <c r="U4745">
        <f>YEAR(G4745)</f>
        <v>2025</v>
      </c>
      <c r="V4745" s="117">
        <f>IFERROR(Q4745/N4745,"0")</f>
        <v>0</v>
      </c>
    </row>
    <row r="4746" spans="1:22">
      <c r="A4746" t="str">
        <f>_xlfn.XLOOKUP(D4746,BN:BN,BO:BO)</f>
        <v>México</v>
      </c>
      <c r="B4746" t="s">
        <v>25</v>
      </c>
      <c r="C4746">
        <v>772</v>
      </c>
      <c r="D4746" t="str">
        <f>_xlfn.XLOOKUP(C4746,BH:BH,BI:BI)</f>
        <v>DianaM</v>
      </c>
      <c r="E4746">
        <v>28934</v>
      </c>
      <c r="F4746" t="s">
        <v>4899</v>
      </c>
      <c r="G4746" s="63">
        <v>46017</v>
      </c>
      <c r="H4746" s="63">
        <v>46027</v>
      </c>
      <c r="I4746" t="s">
        <v>366</v>
      </c>
      <c r="J4746" t="str">
        <f>_xlfn.XLOOKUP(I4746,AS:AS,AU:AU)</f>
        <v>Vuelos</v>
      </c>
      <c r="K4746" t="s">
        <v>33</v>
      </c>
      <c r="L4746">
        <v>-2398</v>
      </c>
      <c r="M4746">
        <f>L4746*_xlfn.XLOOKUP(K4746,AM:AM,AN:AN)</f>
        <v>-2062.2799999999997</v>
      </c>
      <c r="N4746">
        <f>L4746*_xlfn.XLOOKUP(K4746,AM:AM,AO:AO)</f>
        <v>-2398</v>
      </c>
      <c r="O4746">
        <v>0</v>
      </c>
      <c r="P4746">
        <f>O4746*_xlfn.XLOOKUP(K4746,AM:AM,AN:AN)</f>
        <v>0</v>
      </c>
      <c r="Q4746">
        <f>O4746*_xlfn.XLOOKUP(K4746,AM:AM,AO:AO)</f>
        <v>0</v>
      </c>
      <c r="R4746" t="str">
        <f>_xlfn.XLOOKUP(E4746,AF:AF,AG:AG)</f>
        <v>F1S USA</v>
      </c>
      <c r="S4746" t="str">
        <f>_xlfn.XLOOKUP(E4746,AF:AF,AI:AI)</f>
        <v>United States</v>
      </c>
      <c r="T4746">
        <f>WEEKNUM(G4746)</f>
        <v>52</v>
      </c>
      <c r="U4746">
        <f>YEAR(G4746)</f>
        <v>2025</v>
      </c>
      <c r="V4746" s="117">
        <f>IFERROR(Q4746/N4746,"0")</f>
        <v>0</v>
      </c>
    </row>
    <row r="4747" spans="1:22">
      <c r="A4747" t="str">
        <f>_xlfn.XLOOKUP(D4747,BN:BN,BO:BO)</f>
        <v>México</v>
      </c>
      <c r="B4747" t="s">
        <v>25</v>
      </c>
      <c r="C4747">
        <v>772</v>
      </c>
      <c r="D4747" t="str">
        <f>_xlfn.XLOOKUP(C4747,BH:BH,BI:BI)</f>
        <v>DianaM</v>
      </c>
      <c r="E4747">
        <v>28934</v>
      </c>
      <c r="F4747" t="s">
        <v>4899</v>
      </c>
      <c r="G4747" s="63">
        <v>46017</v>
      </c>
      <c r="H4747" s="63">
        <v>46027</v>
      </c>
      <c r="I4747" t="s">
        <v>366</v>
      </c>
      <c r="J4747" t="str">
        <f>_xlfn.XLOOKUP(I4747,AS:AS,AU:AU)</f>
        <v>Vuelos</v>
      </c>
      <c r="K4747" t="s">
        <v>33</v>
      </c>
      <c r="L4747">
        <v>-2398</v>
      </c>
      <c r="M4747">
        <f>L4747*_xlfn.XLOOKUP(K4747,AM:AM,AN:AN)</f>
        <v>-2062.2799999999997</v>
      </c>
      <c r="N4747">
        <f>L4747*_xlfn.XLOOKUP(K4747,AM:AM,AO:AO)</f>
        <v>-2398</v>
      </c>
      <c r="O4747">
        <v>0</v>
      </c>
      <c r="P4747">
        <f>O4747*_xlfn.XLOOKUP(K4747,AM:AM,AN:AN)</f>
        <v>0</v>
      </c>
      <c r="Q4747">
        <f>O4747*_xlfn.XLOOKUP(K4747,AM:AM,AO:AO)</f>
        <v>0</v>
      </c>
      <c r="R4747" t="str">
        <f>_xlfn.XLOOKUP(E4747,AF:AF,AG:AG)</f>
        <v>F1S USA</v>
      </c>
      <c r="S4747" t="str">
        <f>_xlfn.XLOOKUP(E4747,AF:AF,AI:AI)</f>
        <v>United States</v>
      </c>
      <c r="T4747">
        <f>WEEKNUM(G4747)</f>
        <v>52</v>
      </c>
      <c r="U4747">
        <f>YEAR(G4747)</f>
        <v>2025</v>
      </c>
      <c r="V4747" s="117">
        <f>IFERROR(Q4747/N4747,"0")</f>
        <v>0</v>
      </c>
    </row>
    <row r="4748" spans="1:22">
      <c r="A4748" t="str">
        <f>_xlfn.XLOOKUP(D4748,BN:BN,BO:BO)</f>
        <v>México</v>
      </c>
      <c r="B4748" t="s">
        <v>25</v>
      </c>
      <c r="C4748">
        <v>772</v>
      </c>
      <c r="D4748" t="str">
        <f>_xlfn.XLOOKUP(C4748,BH:BH,BI:BI)</f>
        <v>DianaM</v>
      </c>
      <c r="E4748">
        <v>0</v>
      </c>
      <c r="F4748" t="s">
        <v>4900</v>
      </c>
      <c r="G4748" s="63">
        <v>46017</v>
      </c>
      <c r="H4748" s="63">
        <v>46027</v>
      </c>
      <c r="I4748" t="s">
        <v>396</v>
      </c>
      <c r="J4748" t="str">
        <f>_xlfn.XLOOKUP(I4748,AS:AS,AU:AU)</f>
        <v>Honorarios</v>
      </c>
      <c r="K4748" t="s">
        <v>33</v>
      </c>
      <c r="L4748">
        <v>996</v>
      </c>
      <c r="M4748">
        <f>L4748*_xlfn.XLOOKUP(K4748,AM:AM,AN:AN)</f>
        <v>856.56</v>
      </c>
      <c r="N4748">
        <f>L4748*_xlfn.XLOOKUP(K4748,AM:AM,AO:AO)</f>
        <v>996</v>
      </c>
      <c r="O4748">
        <v>996</v>
      </c>
      <c r="P4748">
        <f>O4748*_xlfn.XLOOKUP(K4748,AM:AM,AN:AN)</f>
        <v>856.56</v>
      </c>
      <c r="Q4748">
        <f>O4748*_xlfn.XLOOKUP(K4748,AM:AM,AO:AO)</f>
        <v>996</v>
      </c>
      <c r="R4748" t="str">
        <f>_xlfn.XLOOKUP(E4748,AF:AF,AG:AG)</f>
        <v>FEES</v>
      </c>
      <c r="S4748">
        <f>_xlfn.XLOOKUP(E4748,AF:AF,AI:AI)</f>
        <v>0</v>
      </c>
      <c r="T4748">
        <f>WEEKNUM(G4748)</f>
        <v>52</v>
      </c>
      <c r="U4748">
        <f>YEAR(G4748)</f>
        <v>2025</v>
      </c>
      <c r="V4748" s="117">
        <f>IFERROR(Q4748/N4748,"0")</f>
        <v>1</v>
      </c>
    </row>
    <row r="4749" spans="1:22">
      <c r="A4749" t="str">
        <f>_xlfn.XLOOKUP(D4749,BN:BN,BO:BO)</f>
        <v>México</v>
      </c>
      <c r="B4749" t="s">
        <v>25</v>
      </c>
      <c r="C4749">
        <v>773</v>
      </c>
      <c r="D4749" t="str">
        <f>_xlfn.XLOOKUP(C4749,BH:BH,BI:BI)</f>
        <v>VivianaS</v>
      </c>
      <c r="E4749">
        <v>31465</v>
      </c>
      <c r="F4749" t="s">
        <v>4901</v>
      </c>
      <c r="G4749" s="63">
        <v>45931</v>
      </c>
      <c r="H4749" s="63">
        <v>45937</v>
      </c>
      <c r="I4749" t="s">
        <v>376</v>
      </c>
      <c r="J4749" t="str">
        <f>_xlfn.XLOOKUP(I4749,AS:AS,AU:AU)</f>
        <v>Hotel</v>
      </c>
      <c r="K4749" t="s">
        <v>27</v>
      </c>
      <c r="L4749">
        <v>14646</v>
      </c>
      <c r="M4749">
        <f>L4749*_xlfn.XLOOKUP(K4749,AM:AM,AN:AN)</f>
        <v>14646</v>
      </c>
      <c r="N4749">
        <f>L4749*_xlfn.XLOOKUP(K4749,AM:AM,AO:AO)</f>
        <v>16989.36</v>
      </c>
      <c r="O4749">
        <v>1489.57</v>
      </c>
      <c r="P4749">
        <f>O4749*_xlfn.XLOOKUP(K4749,AM:AM,AN:AN)</f>
        <v>1489.57</v>
      </c>
      <c r="Q4749">
        <f>O4749*_xlfn.XLOOKUP(K4749,AM:AM,AO:AO)</f>
        <v>1727.9011999999998</v>
      </c>
      <c r="R4749" t="str">
        <f>_xlfn.XLOOKUP(E4749,AF:AF,AG:AG)</f>
        <v>ROCCO FORTE HOTEL DE RUSSIE</v>
      </c>
      <c r="S4749" t="str">
        <f>_xlfn.XLOOKUP(E4749,AF:AF,AI:AI)</f>
        <v>Italy</v>
      </c>
      <c r="T4749">
        <f>WEEKNUM(G4749)</f>
        <v>40</v>
      </c>
      <c r="U4749">
        <f>YEAR(G4749)</f>
        <v>2025</v>
      </c>
      <c r="V4749" s="117">
        <f>IFERROR(Q4749/N4749,"0")</f>
        <v>0.10170490236241976</v>
      </c>
    </row>
    <row r="4750" spans="1:22">
      <c r="A4750" t="str">
        <f>_xlfn.XLOOKUP(D4750,BN:BN,BO:BO)</f>
        <v>México</v>
      </c>
      <c r="B4750" t="s">
        <v>25</v>
      </c>
      <c r="C4750">
        <v>774</v>
      </c>
      <c r="D4750" t="str">
        <f>_xlfn.XLOOKUP(C4750,BH:BH,BI:BI)</f>
        <v>VivianaS</v>
      </c>
      <c r="E4750">
        <v>25022</v>
      </c>
      <c r="F4750" t="s">
        <v>4902</v>
      </c>
      <c r="G4750" s="63">
        <v>46014</v>
      </c>
      <c r="H4750" s="63">
        <v>46016</v>
      </c>
      <c r="I4750" t="s">
        <v>376</v>
      </c>
      <c r="J4750" t="str">
        <f>_xlfn.XLOOKUP(I4750,AS:AS,AU:AU)</f>
        <v>Hotel</v>
      </c>
      <c r="K4750" t="s">
        <v>250</v>
      </c>
      <c r="L4750">
        <v>532100</v>
      </c>
      <c r="M4750">
        <f>L4750*_xlfn.XLOOKUP(K4750,AM:AM,AN:AN)</f>
        <v>2926.5499999999997</v>
      </c>
      <c r="N4750">
        <f>L4750*_xlfn.XLOOKUP(K4750,AM:AM,AO:AO)</f>
        <v>3405.44</v>
      </c>
      <c r="O4750">
        <v>48300</v>
      </c>
      <c r="P4750">
        <f>O4750*_xlfn.XLOOKUP(K4750,AM:AM,AN:AN)</f>
        <v>265.64999999999998</v>
      </c>
      <c r="Q4750">
        <f>O4750*_xlfn.XLOOKUP(K4750,AM:AM,AO:AO)</f>
        <v>309.12</v>
      </c>
      <c r="R4750" t="str">
        <f>_xlfn.XLOOKUP(E4750,AF:AF,AG:AG)</f>
        <v>THE PENINSULA TOKYO</v>
      </c>
      <c r="S4750" t="str">
        <f>_xlfn.XLOOKUP(E4750,AF:AF,AI:AI)</f>
        <v>Japan</v>
      </c>
      <c r="T4750">
        <f>WEEKNUM(G4750)</f>
        <v>52</v>
      </c>
      <c r="U4750">
        <f>YEAR(G4750)</f>
        <v>2025</v>
      </c>
      <c r="V4750" s="117">
        <f>IFERROR(Q4750/N4750,"0")</f>
        <v>9.0772411200902084E-2</v>
      </c>
    </row>
    <row r="4751" spans="1:22">
      <c r="A4751" t="str">
        <f>_xlfn.XLOOKUP(D4751,BN:BN,BO:BO)</f>
        <v>México</v>
      </c>
      <c r="B4751" t="s">
        <v>25</v>
      </c>
      <c r="C4751">
        <v>774</v>
      </c>
      <c r="D4751" t="str">
        <f>_xlfn.XLOOKUP(C4751,BH:BH,BI:BI)</f>
        <v>VivianaS</v>
      </c>
      <c r="E4751">
        <v>30698</v>
      </c>
      <c r="F4751" t="s">
        <v>4903</v>
      </c>
      <c r="G4751" s="63">
        <v>46032</v>
      </c>
      <c r="H4751" s="63">
        <v>46036</v>
      </c>
      <c r="I4751" t="s">
        <v>376</v>
      </c>
      <c r="J4751" t="str">
        <f>_xlfn.XLOOKUP(I4751,AS:AS,AU:AU)</f>
        <v>Hotel</v>
      </c>
      <c r="K4751" t="s">
        <v>250</v>
      </c>
      <c r="L4751">
        <v>427120</v>
      </c>
      <c r="M4751">
        <f>L4751*_xlfn.XLOOKUP(K4751,AM:AM,AN:AN)</f>
        <v>2349.16</v>
      </c>
      <c r="N4751">
        <f>L4751*_xlfn.XLOOKUP(K4751,AM:AM,AO:AO)</f>
        <v>2733.5680000000002</v>
      </c>
      <c r="O4751">
        <v>54000</v>
      </c>
      <c r="P4751">
        <f>O4751*_xlfn.XLOOKUP(K4751,AM:AM,AN:AN)</f>
        <v>297</v>
      </c>
      <c r="Q4751">
        <f>O4751*_xlfn.XLOOKUP(K4751,AM:AM,AO:AO)</f>
        <v>345.6</v>
      </c>
      <c r="R4751" t="str">
        <f>_xlfn.XLOOKUP(E4751,AF:AF,AG:AG)</f>
        <v>HILTON NISEKO VILLAGE</v>
      </c>
      <c r="S4751" t="str">
        <f>_xlfn.XLOOKUP(E4751,AF:AF,AI:AI)</f>
        <v>Japan</v>
      </c>
      <c r="T4751">
        <f>WEEKNUM(G4751)</f>
        <v>2</v>
      </c>
      <c r="U4751">
        <f>YEAR(G4751)</f>
        <v>2026</v>
      </c>
      <c r="V4751" s="117">
        <f>IFERROR(Q4751/N4751,"0")</f>
        <v>0.12642817006930138</v>
      </c>
    </row>
    <row r="4752" spans="1:22">
      <c r="A4752" t="str">
        <f>_xlfn.XLOOKUP(D4752,BN:BN,BO:BO)</f>
        <v>México</v>
      </c>
      <c r="B4752" t="s">
        <v>25</v>
      </c>
      <c r="C4752">
        <v>775</v>
      </c>
      <c r="D4752" t="str">
        <f>_xlfn.XLOOKUP(C4752,BH:BH,BI:BI)</f>
        <v>VivianaS</v>
      </c>
      <c r="E4752">
        <v>25022</v>
      </c>
      <c r="F4752" t="s">
        <v>4902</v>
      </c>
      <c r="G4752" s="63">
        <v>46015</v>
      </c>
      <c r="H4752" s="63">
        <v>46016</v>
      </c>
      <c r="I4752" t="s">
        <v>376</v>
      </c>
      <c r="J4752" t="str">
        <f>_xlfn.XLOOKUP(I4752,AS:AS,AU:AU)</f>
        <v>Hotel</v>
      </c>
      <c r="K4752" t="s">
        <v>250</v>
      </c>
      <c r="L4752">
        <v>266050</v>
      </c>
      <c r="M4752">
        <f>L4752*_xlfn.XLOOKUP(K4752,AM:AM,AN:AN)</f>
        <v>1463.2749999999999</v>
      </c>
      <c r="N4752">
        <f>L4752*_xlfn.XLOOKUP(K4752,AM:AM,AO:AO)</f>
        <v>1702.72</v>
      </c>
      <c r="O4752">
        <v>24150</v>
      </c>
      <c r="P4752">
        <f>O4752*_xlfn.XLOOKUP(K4752,AM:AM,AN:AN)</f>
        <v>132.82499999999999</v>
      </c>
      <c r="Q4752">
        <f>O4752*_xlfn.XLOOKUP(K4752,AM:AM,AO:AO)</f>
        <v>154.56</v>
      </c>
      <c r="R4752" t="str">
        <f>_xlfn.XLOOKUP(E4752,AF:AF,AG:AG)</f>
        <v>THE PENINSULA TOKYO</v>
      </c>
      <c r="S4752" t="str">
        <f>_xlfn.XLOOKUP(E4752,AF:AF,AI:AI)</f>
        <v>Japan</v>
      </c>
      <c r="T4752">
        <f>WEEKNUM(G4752)</f>
        <v>52</v>
      </c>
      <c r="U4752">
        <f>YEAR(G4752)</f>
        <v>2025</v>
      </c>
      <c r="V4752" s="117">
        <f>IFERROR(Q4752/N4752,"0")</f>
        <v>9.0772411200902084E-2</v>
      </c>
    </row>
    <row r="4753" spans="1:22">
      <c r="A4753" t="str">
        <f>_xlfn.XLOOKUP(D4753,BN:BN,BO:BO)</f>
        <v>México</v>
      </c>
      <c r="B4753" t="s">
        <v>25</v>
      </c>
      <c r="C4753">
        <v>775</v>
      </c>
      <c r="D4753" t="str">
        <f>_xlfn.XLOOKUP(C4753,BH:BH,BI:BI)</f>
        <v>VivianaS</v>
      </c>
      <c r="E4753">
        <v>25053</v>
      </c>
      <c r="F4753" t="s">
        <v>4904</v>
      </c>
      <c r="G4753" s="63">
        <v>46019</v>
      </c>
      <c r="H4753" s="63">
        <v>46022</v>
      </c>
      <c r="I4753" t="s">
        <v>376</v>
      </c>
      <c r="J4753" t="str">
        <f>_xlfn.XLOOKUP(I4753,AS:AS,AU:AU)</f>
        <v>Hotel</v>
      </c>
      <c r="K4753" t="s">
        <v>250</v>
      </c>
      <c r="L4753">
        <v>937000</v>
      </c>
      <c r="M4753">
        <f>L4753*_xlfn.XLOOKUP(K4753,AM:AM,AN:AN)</f>
        <v>5153.5</v>
      </c>
      <c r="N4753">
        <f>L4753*_xlfn.XLOOKUP(K4753,AM:AM,AO:AO)</f>
        <v>5996.8</v>
      </c>
      <c r="O4753">
        <v>68502.600000000006</v>
      </c>
      <c r="P4753">
        <f>O4753*_xlfn.XLOOKUP(K4753,AM:AM,AN:AN)</f>
        <v>376.76429999999999</v>
      </c>
      <c r="Q4753">
        <f>O4753*_xlfn.XLOOKUP(K4753,AM:AM,AO:AO)</f>
        <v>438.41664000000009</v>
      </c>
      <c r="R4753" t="str">
        <f>_xlfn.XLOOKUP(E4753,AF:AF,AG:AG)</f>
        <v>THE RITZ CARLTON NIKKO</v>
      </c>
      <c r="S4753" t="str">
        <f>_xlfn.XLOOKUP(E4753,AF:AF,AI:AI)</f>
        <v>Japan</v>
      </c>
      <c r="T4753">
        <f>WEEKNUM(G4753)</f>
        <v>53</v>
      </c>
      <c r="U4753">
        <f>YEAR(G4753)</f>
        <v>2025</v>
      </c>
      <c r="V4753" s="117">
        <f>IFERROR(Q4753/N4753,"0")</f>
        <v>7.3108431163287094E-2</v>
      </c>
    </row>
    <row r="4754" spans="1:22">
      <c r="A4754" t="str">
        <f>_xlfn.XLOOKUP(D4754,BN:BN,BO:BO)</f>
        <v>México</v>
      </c>
      <c r="B4754" t="s">
        <v>25</v>
      </c>
      <c r="C4754">
        <v>775</v>
      </c>
      <c r="D4754" t="str">
        <f>_xlfn.XLOOKUP(C4754,BH:BH,BI:BI)</f>
        <v>VivianaS</v>
      </c>
      <c r="E4754">
        <v>33515</v>
      </c>
      <c r="F4754" t="s">
        <v>4905</v>
      </c>
      <c r="G4754" s="63">
        <v>46032</v>
      </c>
      <c r="H4754" s="63">
        <v>46036</v>
      </c>
      <c r="I4754" t="s">
        <v>376</v>
      </c>
      <c r="J4754" t="str">
        <f>_xlfn.XLOOKUP(I4754,AS:AS,AU:AU)</f>
        <v>Hotel</v>
      </c>
      <c r="K4754" t="s">
        <v>250</v>
      </c>
      <c r="L4754">
        <v>1072341</v>
      </c>
      <c r="M4754">
        <f>L4754*_xlfn.XLOOKUP(K4754,AM:AM,AN:AN)</f>
        <v>5897.8755000000001</v>
      </c>
      <c r="N4754">
        <f>L4754*_xlfn.XLOOKUP(K4754,AM:AM,AO:AO)</f>
        <v>6862.9824000000008</v>
      </c>
      <c r="O4754">
        <v>84770</v>
      </c>
      <c r="P4754">
        <f>O4754*_xlfn.XLOOKUP(K4754,AM:AM,AN:AN)</f>
        <v>466.23499999999996</v>
      </c>
      <c r="Q4754">
        <f>O4754*_xlfn.XLOOKUP(K4754,AM:AM,AO:AO)</f>
        <v>542.52800000000002</v>
      </c>
      <c r="R4754" t="str">
        <f>_xlfn.XLOOKUP(E4754,AF:AF,AG:AG)</f>
        <v>PARK HYATT NISEKO HANAZONO</v>
      </c>
      <c r="S4754" t="str">
        <f>_xlfn.XLOOKUP(E4754,AF:AF,AI:AI)</f>
        <v>Japan</v>
      </c>
      <c r="T4754">
        <f>WEEKNUM(G4754)</f>
        <v>2</v>
      </c>
      <c r="U4754">
        <f>YEAR(G4754)</f>
        <v>2026</v>
      </c>
      <c r="V4754" s="117">
        <f>IFERROR(Q4754/N4754,"0")</f>
        <v>7.9051346539953243E-2</v>
      </c>
    </row>
    <row r="4755" spans="1:22">
      <c r="A4755" t="str">
        <f>_xlfn.XLOOKUP(D4755,BN:BN,BO:BO)</f>
        <v>México</v>
      </c>
      <c r="B4755" t="s">
        <v>25</v>
      </c>
      <c r="C4755">
        <v>775</v>
      </c>
      <c r="D4755" t="str">
        <f>_xlfn.XLOOKUP(C4755,BH:BH,BI:BI)</f>
        <v>VivianaS</v>
      </c>
      <c r="E4755">
        <v>28293</v>
      </c>
      <c r="F4755" t="s">
        <v>4906</v>
      </c>
      <c r="G4755" s="63">
        <v>46025</v>
      </c>
      <c r="H4755" s="63">
        <v>46029</v>
      </c>
      <c r="I4755" t="s">
        <v>376</v>
      </c>
      <c r="J4755" t="str">
        <f>_xlfn.XLOOKUP(I4755,AS:AS,AU:AU)</f>
        <v>Hotel</v>
      </c>
      <c r="K4755" t="s">
        <v>250</v>
      </c>
      <c r="L4755">
        <v>1007350</v>
      </c>
      <c r="M4755">
        <f>L4755*_xlfn.XLOOKUP(K4755,AM:AM,AN:AN)</f>
        <v>5540.4249999999993</v>
      </c>
      <c r="N4755">
        <f>L4755*_xlfn.XLOOKUP(K4755,AM:AM,AO:AO)</f>
        <v>6447.04</v>
      </c>
      <c r="O4755">
        <v>90850</v>
      </c>
      <c r="P4755">
        <f>O4755*_xlfn.XLOOKUP(K4755,AM:AM,AN:AN)</f>
        <v>499.67499999999995</v>
      </c>
      <c r="Q4755">
        <f>O4755*_xlfn.XLOOKUP(K4755,AM:AM,AO:AO)</f>
        <v>581.44000000000005</v>
      </c>
      <c r="R4755" t="str">
        <f>_xlfn.XLOOKUP(E4755,AF:AF,AG:AG)</f>
        <v>THE RITZ CARLTON KYOTO</v>
      </c>
      <c r="S4755" t="str">
        <f>_xlfn.XLOOKUP(E4755,AF:AF,AI:AI)</f>
        <v>Japan</v>
      </c>
      <c r="T4755">
        <f>WEEKNUM(G4755)</f>
        <v>1</v>
      </c>
      <c r="U4755">
        <f>YEAR(G4755)</f>
        <v>2026</v>
      </c>
      <c r="V4755" s="117">
        <f>IFERROR(Q4755/N4755,"0")</f>
        <v>9.0187124633940546E-2</v>
      </c>
    </row>
    <row r="4756" spans="1:22">
      <c r="A4756" t="str">
        <f>_xlfn.XLOOKUP(D4756,BN:BN,BO:BO)</f>
        <v>México</v>
      </c>
      <c r="B4756" t="s">
        <v>25</v>
      </c>
      <c r="C4756">
        <v>775</v>
      </c>
      <c r="D4756" t="str">
        <f>_xlfn.XLOOKUP(C4756,BH:BH,BI:BI)</f>
        <v>VivianaS</v>
      </c>
      <c r="E4756">
        <v>25022</v>
      </c>
      <c r="F4756" t="s">
        <v>4907</v>
      </c>
      <c r="G4756" s="63">
        <v>46036</v>
      </c>
      <c r="H4756" s="63">
        <v>46037</v>
      </c>
      <c r="I4756" t="s">
        <v>376</v>
      </c>
      <c r="J4756" t="str">
        <f>_xlfn.XLOOKUP(I4756,AS:AS,AU:AU)</f>
        <v>Hotel</v>
      </c>
      <c r="K4756" t="s">
        <v>250</v>
      </c>
      <c r="L4756">
        <v>152200</v>
      </c>
      <c r="M4756">
        <f>L4756*_xlfn.XLOOKUP(K4756,AM:AM,AN:AN)</f>
        <v>837.09999999999991</v>
      </c>
      <c r="N4756">
        <f>L4756*_xlfn.XLOOKUP(K4756,AM:AM,AO:AO)</f>
        <v>974.08</v>
      </c>
      <c r="O4756">
        <v>10490.6</v>
      </c>
      <c r="P4756">
        <f>O4756*_xlfn.XLOOKUP(K4756,AM:AM,AN:AN)</f>
        <v>57.698299999999996</v>
      </c>
      <c r="Q4756">
        <f>O4756*_xlfn.XLOOKUP(K4756,AM:AM,AO:AO)</f>
        <v>67.139840000000007</v>
      </c>
      <c r="R4756" t="str">
        <f>_xlfn.XLOOKUP(E4756,AF:AF,AG:AG)</f>
        <v>THE PENINSULA TOKYO</v>
      </c>
      <c r="S4756" t="str">
        <f>_xlfn.XLOOKUP(E4756,AF:AF,AI:AI)</f>
        <v>Japan</v>
      </c>
      <c r="T4756">
        <f>WEEKNUM(G4756)</f>
        <v>3</v>
      </c>
      <c r="U4756">
        <f>YEAR(G4756)</f>
        <v>2026</v>
      </c>
      <c r="V4756" s="117">
        <f>IFERROR(Q4756/N4756,"0")</f>
        <v>6.8926412614980295E-2</v>
      </c>
    </row>
    <row r="4757" spans="1:22">
      <c r="A4757" t="str">
        <f>_xlfn.XLOOKUP(D4757,BN:BN,BO:BO)</f>
        <v>México</v>
      </c>
      <c r="B4757" t="s">
        <v>25</v>
      </c>
      <c r="C4757">
        <v>775</v>
      </c>
      <c r="D4757" t="str">
        <f>_xlfn.XLOOKUP(C4757,BH:BH,BI:BI)</f>
        <v>VivianaS</v>
      </c>
      <c r="E4757">
        <v>28350</v>
      </c>
      <c r="F4757" t="s">
        <v>4531</v>
      </c>
      <c r="G4757" s="63">
        <v>46029</v>
      </c>
      <c r="H4757" s="63">
        <v>46032</v>
      </c>
      <c r="I4757" t="s">
        <v>376</v>
      </c>
      <c r="J4757" t="str">
        <f>_xlfn.XLOOKUP(I4757,AS:AS,AU:AU)</f>
        <v>Hotel</v>
      </c>
      <c r="K4757" t="s">
        <v>250</v>
      </c>
      <c r="L4757">
        <v>255000</v>
      </c>
      <c r="M4757">
        <f>L4757*_xlfn.XLOOKUP(K4757,AM:AM,AN:AN)</f>
        <v>1402.5</v>
      </c>
      <c r="N4757">
        <f>L4757*_xlfn.XLOOKUP(K4757,AM:AM,AO:AO)</f>
        <v>1632</v>
      </c>
      <c r="O4757">
        <v>20000</v>
      </c>
      <c r="P4757">
        <f>O4757*_xlfn.XLOOKUP(K4757,AM:AM,AN:AN)</f>
        <v>110</v>
      </c>
      <c r="Q4757">
        <f>O4757*_xlfn.XLOOKUP(K4757,AM:AM,AO:AO)</f>
        <v>128</v>
      </c>
      <c r="R4757" t="str">
        <f>_xlfn.XLOOKUP(E4757,AF:AF,AG:AG)</f>
        <v>FOUR SEASONS HOTEL OSAKA</v>
      </c>
      <c r="S4757" t="str">
        <f>_xlfn.XLOOKUP(E4757,AF:AF,AI:AI)</f>
        <v>Japan</v>
      </c>
      <c r="T4757">
        <f>WEEKNUM(G4757)</f>
        <v>2</v>
      </c>
      <c r="U4757">
        <f>YEAR(G4757)</f>
        <v>2026</v>
      </c>
      <c r="V4757" s="117">
        <f>IFERROR(Q4757/N4757,"0")</f>
        <v>7.8431372549019607E-2</v>
      </c>
    </row>
    <row r="4758" spans="1:22">
      <c r="A4758" t="str">
        <f>_xlfn.XLOOKUP(D4758,BN:BN,BO:BO)</f>
        <v>México</v>
      </c>
      <c r="B4758" t="s">
        <v>25</v>
      </c>
      <c r="C4758">
        <v>776</v>
      </c>
      <c r="D4758" t="str">
        <f>_xlfn.XLOOKUP(C4758,BH:BH,BI:BI)</f>
        <v>VivianaS</v>
      </c>
      <c r="E4758">
        <v>25022</v>
      </c>
      <c r="F4758" t="s">
        <v>4908</v>
      </c>
      <c r="G4758" s="63">
        <v>46015</v>
      </c>
      <c r="H4758" s="63">
        <v>46016</v>
      </c>
      <c r="I4758" t="s">
        <v>376</v>
      </c>
      <c r="J4758" t="str">
        <f>_xlfn.XLOOKUP(I4758,AS:AS,AU:AU)</f>
        <v>Hotel</v>
      </c>
      <c r="K4758" t="s">
        <v>250</v>
      </c>
      <c r="L4758">
        <v>266050</v>
      </c>
      <c r="M4758">
        <f>L4758*_xlfn.XLOOKUP(K4758,AM:AM,AN:AN)</f>
        <v>1463.2749999999999</v>
      </c>
      <c r="N4758">
        <f>L4758*_xlfn.XLOOKUP(K4758,AM:AM,AO:AO)</f>
        <v>1702.72</v>
      </c>
      <c r="O4758">
        <v>24150</v>
      </c>
      <c r="P4758">
        <f>O4758*_xlfn.XLOOKUP(K4758,AM:AM,AN:AN)</f>
        <v>132.82499999999999</v>
      </c>
      <c r="Q4758">
        <f>O4758*_xlfn.XLOOKUP(K4758,AM:AM,AO:AO)</f>
        <v>154.56</v>
      </c>
      <c r="R4758" t="str">
        <f>_xlfn.XLOOKUP(E4758,AF:AF,AG:AG)</f>
        <v>THE PENINSULA TOKYO</v>
      </c>
      <c r="S4758" t="str">
        <f>_xlfn.XLOOKUP(E4758,AF:AF,AI:AI)</f>
        <v>Japan</v>
      </c>
      <c r="T4758">
        <f>WEEKNUM(G4758)</f>
        <v>52</v>
      </c>
      <c r="U4758">
        <f>YEAR(G4758)</f>
        <v>2025</v>
      </c>
      <c r="V4758" s="117">
        <f>IFERROR(Q4758/N4758,"0")</f>
        <v>9.0772411200902084E-2</v>
      </c>
    </row>
    <row r="4759" spans="1:22">
      <c r="A4759" t="str">
        <f>_xlfn.XLOOKUP(D4759,BN:BN,BO:BO)</f>
        <v>México</v>
      </c>
      <c r="B4759" t="s">
        <v>25</v>
      </c>
      <c r="C4759">
        <v>776</v>
      </c>
      <c r="D4759" t="str">
        <f>_xlfn.XLOOKUP(C4759,BH:BH,BI:BI)</f>
        <v>VivianaS</v>
      </c>
      <c r="E4759">
        <v>28934</v>
      </c>
      <c r="F4759" t="s">
        <v>4909</v>
      </c>
      <c r="G4759" s="63">
        <v>46032</v>
      </c>
      <c r="H4759" s="63">
        <v>46036</v>
      </c>
      <c r="I4759" t="s">
        <v>366</v>
      </c>
      <c r="J4759" t="str">
        <f>_xlfn.XLOOKUP(I4759,AS:AS,AU:AU)</f>
        <v>Vuelos</v>
      </c>
      <c r="K4759" t="s">
        <v>250</v>
      </c>
      <c r="L4759">
        <v>121478.36</v>
      </c>
      <c r="M4759">
        <f>L4759*_xlfn.XLOOKUP(K4759,AM:AM,AN:AN)</f>
        <v>668.13097999999991</v>
      </c>
      <c r="N4759">
        <f>L4759*_xlfn.XLOOKUP(K4759,AM:AM,AO:AO)</f>
        <v>777.46150399999999</v>
      </c>
      <c r="O4759">
        <v>5435.29</v>
      </c>
      <c r="P4759">
        <f>O4759*_xlfn.XLOOKUP(K4759,AM:AM,AN:AN)</f>
        <v>29.894094999999997</v>
      </c>
      <c r="Q4759">
        <f>O4759*_xlfn.XLOOKUP(K4759,AM:AM,AO:AO)</f>
        <v>34.785856000000003</v>
      </c>
      <c r="R4759" t="str">
        <f>_xlfn.XLOOKUP(E4759,AF:AF,AG:AG)</f>
        <v>F1S USA</v>
      </c>
      <c r="S4759" t="str">
        <f>_xlfn.XLOOKUP(E4759,AF:AF,AI:AI)</f>
        <v>United States</v>
      </c>
      <c r="T4759">
        <f>WEEKNUM(G4759)</f>
        <v>2</v>
      </c>
      <c r="U4759">
        <f>YEAR(G4759)</f>
        <v>2026</v>
      </c>
      <c r="V4759" s="117">
        <f>IFERROR(Q4759/N4759,"0")</f>
        <v>4.4742866136816474E-2</v>
      </c>
    </row>
    <row r="4760" spans="1:22">
      <c r="A4760" t="str">
        <f>_xlfn.XLOOKUP(D4760,BN:BN,BO:BO)</f>
        <v>México</v>
      </c>
      <c r="B4760" t="s">
        <v>25</v>
      </c>
      <c r="C4760">
        <v>776</v>
      </c>
      <c r="D4760" t="str">
        <f>_xlfn.XLOOKUP(C4760,BH:BH,BI:BI)</f>
        <v>VivianaS</v>
      </c>
      <c r="E4760">
        <v>28934</v>
      </c>
      <c r="F4760" t="s">
        <v>4910</v>
      </c>
      <c r="G4760" s="63">
        <v>46032</v>
      </c>
      <c r="H4760" s="63">
        <v>46036</v>
      </c>
      <c r="I4760" t="s">
        <v>366</v>
      </c>
      <c r="J4760" t="str">
        <f>_xlfn.XLOOKUP(I4760,AS:AS,AU:AU)</f>
        <v>Vuelos</v>
      </c>
      <c r="K4760" t="s">
        <v>250</v>
      </c>
      <c r="L4760">
        <v>121478.36</v>
      </c>
      <c r="M4760">
        <f>L4760*_xlfn.XLOOKUP(K4760,AM:AM,AN:AN)</f>
        <v>668.13097999999991</v>
      </c>
      <c r="N4760">
        <f>L4760*_xlfn.XLOOKUP(K4760,AM:AM,AO:AO)</f>
        <v>777.46150399999999</v>
      </c>
      <c r="O4760">
        <v>5435.29</v>
      </c>
      <c r="P4760">
        <f>O4760*_xlfn.XLOOKUP(K4760,AM:AM,AN:AN)</f>
        <v>29.894094999999997</v>
      </c>
      <c r="Q4760">
        <f>O4760*_xlfn.XLOOKUP(K4760,AM:AM,AO:AO)</f>
        <v>34.785856000000003</v>
      </c>
      <c r="R4760" t="str">
        <f>_xlfn.XLOOKUP(E4760,AF:AF,AG:AG)</f>
        <v>F1S USA</v>
      </c>
      <c r="S4760" t="str">
        <f>_xlfn.XLOOKUP(E4760,AF:AF,AI:AI)</f>
        <v>United States</v>
      </c>
      <c r="T4760">
        <f>WEEKNUM(G4760)</f>
        <v>2</v>
      </c>
      <c r="U4760">
        <f>YEAR(G4760)</f>
        <v>2026</v>
      </c>
      <c r="V4760" s="117">
        <f>IFERROR(Q4760/N4760,"0")</f>
        <v>4.4742866136816474E-2</v>
      </c>
    </row>
    <row r="4761" spans="1:22">
      <c r="A4761" t="str">
        <f>_xlfn.XLOOKUP(D4761,BN:BN,BO:BO)</f>
        <v>México</v>
      </c>
      <c r="B4761" t="s">
        <v>25</v>
      </c>
      <c r="C4761">
        <v>776</v>
      </c>
      <c r="D4761" t="str">
        <f>_xlfn.XLOOKUP(C4761,BH:BH,BI:BI)</f>
        <v>VivianaS</v>
      </c>
      <c r="E4761">
        <v>28934</v>
      </c>
      <c r="F4761" t="s">
        <v>4911</v>
      </c>
      <c r="G4761" s="63">
        <v>46032</v>
      </c>
      <c r="H4761" s="63">
        <v>46036</v>
      </c>
      <c r="I4761" t="s">
        <v>366</v>
      </c>
      <c r="J4761" t="str">
        <f>_xlfn.XLOOKUP(I4761,AS:AS,AU:AU)</f>
        <v>Vuelos</v>
      </c>
      <c r="K4761" t="s">
        <v>250</v>
      </c>
      <c r="L4761">
        <v>108339.78</v>
      </c>
      <c r="M4761">
        <f>L4761*_xlfn.XLOOKUP(K4761,AM:AM,AN:AN)</f>
        <v>595.86878999999999</v>
      </c>
      <c r="N4761">
        <f>L4761*_xlfn.XLOOKUP(K4761,AM:AM,AO:AO)</f>
        <v>693.37459200000001</v>
      </c>
      <c r="O4761">
        <v>4845.1499999999996</v>
      </c>
      <c r="P4761">
        <f>O4761*_xlfn.XLOOKUP(K4761,AM:AM,AN:AN)</f>
        <v>26.648324999999996</v>
      </c>
      <c r="Q4761">
        <f>O4761*_xlfn.XLOOKUP(K4761,AM:AM,AO:AO)</f>
        <v>31.008959999999998</v>
      </c>
      <c r="R4761" t="str">
        <f>_xlfn.XLOOKUP(E4761,AF:AF,AG:AG)</f>
        <v>F1S USA</v>
      </c>
      <c r="S4761" t="str">
        <f>_xlfn.XLOOKUP(E4761,AF:AF,AI:AI)</f>
        <v>United States</v>
      </c>
      <c r="T4761">
        <f>WEEKNUM(G4761)</f>
        <v>2</v>
      </c>
      <c r="U4761">
        <f>YEAR(G4761)</f>
        <v>2026</v>
      </c>
      <c r="V4761" s="117">
        <f>IFERROR(Q4761/N4761,"0")</f>
        <v>4.4721800247332973E-2</v>
      </c>
    </row>
    <row r="4762" spans="1:22">
      <c r="A4762" t="str">
        <f>_xlfn.XLOOKUP(D4762,BN:BN,BO:BO)</f>
        <v>México</v>
      </c>
      <c r="B4762" t="s">
        <v>25</v>
      </c>
      <c r="C4762">
        <v>776</v>
      </c>
      <c r="D4762" t="str">
        <f>_xlfn.XLOOKUP(C4762,BH:BH,BI:BI)</f>
        <v>VivianaS</v>
      </c>
      <c r="E4762">
        <v>28934</v>
      </c>
      <c r="F4762" t="s">
        <v>4912</v>
      </c>
      <c r="G4762" s="63">
        <v>46032</v>
      </c>
      <c r="H4762" s="63">
        <v>46036</v>
      </c>
      <c r="I4762" t="s">
        <v>366</v>
      </c>
      <c r="J4762" t="str">
        <f>_xlfn.XLOOKUP(I4762,AS:AS,AU:AU)</f>
        <v>Vuelos</v>
      </c>
      <c r="K4762" t="s">
        <v>250</v>
      </c>
      <c r="L4762">
        <v>108339.78</v>
      </c>
      <c r="M4762">
        <f>L4762*_xlfn.XLOOKUP(K4762,AM:AM,AN:AN)</f>
        <v>595.86878999999999</v>
      </c>
      <c r="N4762">
        <f>L4762*_xlfn.XLOOKUP(K4762,AM:AM,AO:AO)</f>
        <v>693.37459200000001</v>
      </c>
      <c r="O4762">
        <v>4845.1499999999996</v>
      </c>
      <c r="P4762">
        <f>O4762*_xlfn.XLOOKUP(K4762,AM:AM,AN:AN)</f>
        <v>26.648324999999996</v>
      </c>
      <c r="Q4762">
        <f>O4762*_xlfn.XLOOKUP(K4762,AM:AM,AO:AO)</f>
        <v>31.008959999999998</v>
      </c>
      <c r="R4762" t="str">
        <f>_xlfn.XLOOKUP(E4762,AF:AF,AG:AG)</f>
        <v>F1S USA</v>
      </c>
      <c r="S4762" t="str">
        <f>_xlfn.XLOOKUP(E4762,AF:AF,AI:AI)</f>
        <v>United States</v>
      </c>
      <c r="T4762">
        <f>WEEKNUM(G4762)</f>
        <v>2</v>
      </c>
      <c r="U4762">
        <f>YEAR(G4762)</f>
        <v>2026</v>
      </c>
      <c r="V4762" s="117">
        <f>IFERROR(Q4762/N4762,"0")</f>
        <v>4.4721800247332973E-2</v>
      </c>
    </row>
    <row r="4763" spans="1:22">
      <c r="A4763" t="str">
        <f>_xlfn.XLOOKUP(D4763,BN:BN,BO:BO)</f>
        <v>México</v>
      </c>
      <c r="B4763" t="s">
        <v>25</v>
      </c>
      <c r="C4763">
        <v>776</v>
      </c>
      <c r="D4763" t="str">
        <f>_xlfn.XLOOKUP(C4763,BH:BH,BI:BI)</f>
        <v>VivianaS</v>
      </c>
      <c r="E4763">
        <v>28934</v>
      </c>
      <c r="F4763" t="s">
        <v>4913</v>
      </c>
      <c r="G4763" s="63">
        <v>46032</v>
      </c>
      <c r="H4763" s="63">
        <v>46036</v>
      </c>
      <c r="I4763" t="s">
        <v>366</v>
      </c>
      <c r="J4763" t="str">
        <f>_xlfn.XLOOKUP(I4763,AS:AS,AU:AU)</f>
        <v>Vuelos</v>
      </c>
      <c r="K4763" t="s">
        <v>250</v>
      </c>
      <c r="L4763">
        <v>108339.78</v>
      </c>
      <c r="M4763">
        <f>L4763*_xlfn.XLOOKUP(K4763,AM:AM,AN:AN)</f>
        <v>595.86878999999999</v>
      </c>
      <c r="N4763">
        <f>L4763*_xlfn.XLOOKUP(K4763,AM:AM,AO:AO)</f>
        <v>693.37459200000001</v>
      </c>
      <c r="O4763">
        <v>4845.1499999999996</v>
      </c>
      <c r="P4763">
        <f>O4763*_xlfn.XLOOKUP(K4763,AM:AM,AN:AN)</f>
        <v>26.648324999999996</v>
      </c>
      <c r="Q4763">
        <f>O4763*_xlfn.XLOOKUP(K4763,AM:AM,AO:AO)</f>
        <v>31.008959999999998</v>
      </c>
      <c r="R4763" t="str">
        <f>_xlfn.XLOOKUP(E4763,AF:AF,AG:AG)</f>
        <v>F1S USA</v>
      </c>
      <c r="S4763" t="str">
        <f>_xlfn.XLOOKUP(E4763,AF:AF,AI:AI)</f>
        <v>United States</v>
      </c>
      <c r="T4763">
        <f>WEEKNUM(G4763)</f>
        <v>2</v>
      </c>
      <c r="U4763">
        <f>YEAR(G4763)</f>
        <v>2026</v>
      </c>
      <c r="V4763" s="117">
        <f>IFERROR(Q4763/N4763,"0")</f>
        <v>4.4721800247332973E-2</v>
      </c>
    </row>
    <row r="4764" spans="1:22">
      <c r="A4764" t="str">
        <f>_xlfn.XLOOKUP(D4764,BN:BN,BO:BO)</f>
        <v>México</v>
      </c>
      <c r="B4764" t="s">
        <v>25</v>
      </c>
      <c r="C4764">
        <v>776</v>
      </c>
      <c r="D4764" t="str">
        <f>_xlfn.XLOOKUP(C4764,BH:BH,BI:BI)</f>
        <v>VivianaS</v>
      </c>
      <c r="E4764">
        <v>28934</v>
      </c>
      <c r="F4764" t="s">
        <v>4914</v>
      </c>
      <c r="G4764" s="63">
        <v>46032</v>
      </c>
      <c r="H4764" s="63">
        <v>46036</v>
      </c>
      <c r="I4764" t="s">
        <v>366</v>
      </c>
      <c r="J4764" t="str">
        <f>_xlfn.XLOOKUP(I4764,AS:AS,AU:AU)</f>
        <v>Vuelos</v>
      </c>
      <c r="K4764" t="s">
        <v>250</v>
      </c>
      <c r="L4764">
        <v>108339.78</v>
      </c>
      <c r="M4764">
        <f>L4764*_xlfn.XLOOKUP(K4764,AM:AM,AN:AN)</f>
        <v>595.86878999999999</v>
      </c>
      <c r="N4764">
        <f>L4764*_xlfn.XLOOKUP(K4764,AM:AM,AO:AO)</f>
        <v>693.37459200000001</v>
      </c>
      <c r="O4764">
        <v>4845.1499999999996</v>
      </c>
      <c r="P4764">
        <f>O4764*_xlfn.XLOOKUP(K4764,AM:AM,AN:AN)</f>
        <v>26.648324999999996</v>
      </c>
      <c r="Q4764">
        <f>O4764*_xlfn.XLOOKUP(K4764,AM:AM,AO:AO)</f>
        <v>31.008959999999998</v>
      </c>
      <c r="R4764" t="str">
        <f>_xlfn.XLOOKUP(E4764,AF:AF,AG:AG)</f>
        <v>F1S USA</v>
      </c>
      <c r="S4764" t="str">
        <f>_xlfn.XLOOKUP(E4764,AF:AF,AI:AI)</f>
        <v>United States</v>
      </c>
      <c r="T4764">
        <f>WEEKNUM(G4764)</f>
        <v>2</v>
      </c>
      <c r="U4764">
        <f>YEAR(G4764)</f>
        <v>2026</v>
      </c>
      <c r="V4764" s="117">
        <f>IFERROR(Q4764/N4764,"0")</f>
        <v>4.4721800247332973E-2</v>
      </c>
    </row>
    <row r="4765" spans="1:22">
      <c r="A4765" t="str">
        <f>_xlfn.XLOOKUP(D4765,BN:BN,BO:BO)</f>
        <v>México</v>
      </c>
      <c r="B4765" t="s">
        <v>25</v>
      </c>
      <c r="C4765">
        <v>776</v>
      </c>
      <c r="D4765" t="str">
        <f>_xlfn.XLOOKUP(C4765,BH:BH,BI:BI)</f>
        <v>VivianaS</v>
      </c>
      <c r="E4765">
        <v>28934</v>
      </c>
      <c r="F4765" t="s">
        <v>4915</v>
      </c>
      <c r="G4765" s="63">
        <v>46032</v>
      </c>
      <c r="H4765" s="63">
        <v>46036</v>
      </c>
      <c r="I4765" t="s">
        <v>366</v>
      </c>
      <c r="J4765" t="str">
        <f>_xlfn.XLOOKUP(I4765,AS:AS,AU:AU)</f>
        <v>Vuelos</v>
      </c>
      <c r="K4765" t="s">
        <v>250</v>
      </c>
      <c r="L4765">
        <v>108339.78</v>
      </c>
      <c r="M4765">
        <f>L4765*_xlfn.XLOOKUP(K4765,AM:AM,AN:AN)</f>
        <v>595.86878999999999</v>
      </c>
      <c r="N4765">
        <f>L4765*_xlfn.XLOOKUP(K4765,AM:AM,AO:AO)</f>
        <v>693.37459200000001</v>
      </c>
      <c r="O4765">
        <v>4845.1499999999996</v>
      </c>
      <c r="P4765">
        <f>O4765*_xlfn.XLOOKUP(K4765,AM:AM,AN:AN)</f>
        <v>26.648324999999996</v>
      </c>
      <c r="Q4765">
        <f>O4765*_xlfn.XLOOKUP(K4765,AM:AM,AO:AO)</f>
        <v>31.008959999999998</v>
      </c>
      <c r="R4765" t="str">
        <f>_xlfn.XLOOKUP(E4765,AF:AF,AG:AG)</f>
        <v>F1S USA</v>
      </c>
      <c r="S4765" t="str">
        <f>_xlfn.XLOOKUP(E4765,AF:AF,AI:AI)</f>
        <v>United States</v>
      </c>
      <c r="T4765">
        <f>WEEKNUM(G4765)</f>
        <v>2</v>
      </c>
      <c r="U4765">
        <f>YEAR(G4765)</f>
        <v>2026</v>
      </c>
      <c r="V4765" s="117">
        <f>IFERROR(Q4765/N4765,"0")</f>
        <v>4.4721800247332973E-2</v>
      </c>
    </row>
    <row r="4766" spans="1:22">
      <c r="A4766" t="str">
        <f>_xlfn.XLOOKUP(D4766,BN:BN,BO:BO)</f>
        <v>México</v>
      </c>
      <c r="B4766" t="s">
        <v>25</v>
      </c>
      <c r="C4766">
        <v>776</v>
      </c>
      <c r="D4766" t="str">
        <f>_xlfn.XLOOKUP(C4766,BH:BH,BI:BI)</f>
        <v>VivianaS</v>
      </c>
      <c r="E4766">
        <v>28934</v>
      </c>
      <c r="F4766" t="s">
        <v>4916</v>
      </c>
      <c r="G4766" s="63">
        <v>46032</v>
      </c>
      <c r="H4766" s="63">
        <v>46036</v>
      </c>
      <c r="I4766" t="s">
        <v>366</v>
      </c>
      <c r="J4766" t="str">
        <f>_xlfn.XLOOKUP(I4766,AS:AS,AU:AU)</f>
        <v>Vuelos</v>
      </c>
      <c r="K4766" t="s">
        <v>250</v>
      </c>
      <c r="L4766">
        <v>108339.78</v>
      </c>
      <c r="M4766">
        <f>L4766*_xlfn.XLOOKUP(K4766,AM:AM,AN:AN)</f>
        <v>595.86878999999999</v>
      </c>
      <c r="N4766">
        <f>L4766*_xlfn.XLOOKUP(K4766,AM:AM,AO:AO)</f>
        <v>693.37459200000001</v>
      </c>
      <c r="O4766">
        <v>4845.1499999999996</v>
      </c>
      <c r="P4766">
        <f>O4766*_xlfn.XLOOKUP(K4766,AM:AM,AN:AN)</f>
        <v>26.648324999999996</v>
      </c>
      <c r="Q4766">
        <f>O4766*_xlfn.XLOOKUP(K4766,AM:AM,AO:AO)</f>
        <v>31.008959999999998</v>
      </c>
      <c r="R4766" t="str">
        <f>_xlfn.XLOOKUP(E4766,AF:AF,AG:AG)</f>
        <v>F1S USA</v>
      </c>
      <c r="S4766" t="str">
        <f>_xlfn.XLOOKUP(E4766,AF:AF,AI:AI)</f>
        <v>United States</v>
      </c>
      <c r="T4766">
        <f>WEEKNUM(G4766)</f>
        <v>2</v>
      </c>
      <c r="U4766">
        <f>YEAR(G4766)</f>
        <v>2026</v>
      </c>
      <c r="V4766" s="117">
        <f>IFERROR(Q4766/N4766,"0")</f>
        <v>4.4721800247332973E-2</v>
      </c>
    </row>
    <row r="4767" spans="1:22">
      <c r="A4767" t="str">
        <f>_xlfn.XLOOKUP(D4767,BN:BN,BO:BO)</f>
        <v>México</v>
      </c>
      <c r="B4767" t="s">
        <v>25</v>
      </c>
      <c r="C4767">
        <v>776</v>
      </c>
      <c r="D4767" t="str">
        <f>_xlfn.XLOOKUP(C4767,BH:BH,BI:BI)</f>
        <v>VivianaS</v>
      </c>
      <c r="E4767">
        <v>33515</v>
      </c>
      <c r="F4767" t="s">
        <v>4539</v>
      </c>
      <c r="G4767" s="63">
        <v>46032</v>
      </c>
      <c r="H4767" s="63">
        <v>46036</v>
      </c>
      <c r="I4767" t="s">
        <v>376</v>
      </c>
      <c r="J4767" t="str">
        <f>_xlfn.XLOOKUP(I4767,AS:AS,AU:AU)</f>
        <v>Hotel</v>
      </c>
      <c r="K4767" t="s">
        <v>250</v>
      </c>
      <c r="L4767">
        <v>1674101</v>
      </c>
      <c r="M4767">
        <f>L4767*_xlfn.XLOOKUP(K4767,AM:AM,AN:AN)</f>
        <v>9207.5554999999986</v>
      </c>
      <c r="N4767">
        <f>L4767*_xlfn.XLOOKUP(K4767,AM:AM,AO:AO)</f>
        <v>10714.2464</v>
      </c>
      <c r="O4767">
        <v>132340</v>
      </c>
      <c r="P4767">
        <f>O4767*_xlfn.XLOOKUP(K4767,AM:AM,AN:AN)</f>
        <v>727.87</v>
      </c>
      <c r="Q4767">
        <f>O4767*_xlfn.XLOOKUP(K4767,AM:AM,AO:AO)</f>
        <v>846.976</v>
      </c>
      <c r="R4767" t="str">
        <f>_xlfn.XLOOKUP(E4767,AF:AF,AG:AG)</f>
        <v>PARK HYATT NISEKO HANAZONO</v>
      </c>
      <c r="S4767" t="str">
        <f>_xlfn.XLOOKUP(E4767,AF:AF,AI:AI)</f>
        <v>Japan</v>
      </c>
      <c r="T4767">
        <f>WEEKNUM(G4767)</f>
        <v>2</v>
      </c>
      <c r="U4767">
        <f>YEAR(G4767)</f>
        <v>2026</v>
      </c>
      <c r="V4767" s="117">
        <f>IFERROR(Q4767/N4767,"0")</f>
        <v>7.9051383399209488E-2</v>
      </c>
    </row>
    <row r="4768" spans="1:22">
      <c r="A4768" t="str">
        <f>_xlfn.XLOOKUP(D4768,BN:BN,BO:BO)</f>
        <v>México</v>
      </c>
      <c r="B4768" t="s">
        <v>25</v>
      </c>
      <c r="C4768">
        <v>776</v>
      </c>
      <c r="D4768" t="str">
        <f>_xlfn.XLOOKUP(C4768,BH:BH,BI:BI)</f>
        <v>VivianaS</v>
      </c>
      <c r="E4768">
        <v>23362</v>
      </c>
      <c r="F4768" t="s">
        <v>4917</v>
      </c>
      <c r="G4768" s="63">
        <v>46033</v>
      </c>
      <c r="H4768" s="63">
        <v>46035</v>
      </c>
      <c r="I4768" t="s">
        <v>468</v>
      </c>
      <c r="J4768" t="str">
        <f>_xlfn.XLOOKUP(I4768,AS:AS,AU:AU)</f>
        <v>DMC</v>
      </c>
      <c r="K4768" t="s">
        <v>250</v>
      </c>
      <c r="L4768">
        <v>591428.6</v>
      </c>
      <c r="M4768">
        <f>L4768*_xlfn.XLOOKUP(K4768,AM:AM,AN:AN)</f>
        <v>3252.8572999999997</v>
      </c>
      <c r="N4768">
        <f>L4768*_xlfn.XLOOKUP(K4768,AM:AM,AO:AO)</f>
        <v>3785.1430399999999</v>
      </c>
      <c r="O4768">
        <v>59142.86</v>
      </c>
      <c r="P4768">
        <f>O4768*_xlfn.XLOOKUP(K4768,AM:AM,AN:AN)</f>
        <v>325.28573</v>
      </c>
      <c r="Q4768">
        <f>O4768*_xlfn.XLOOKUP(K4768,AM:AM,AO:AO)</f>
        <v>378.51430400000004</v>
      </c>
      <c r="R4768" t="str">
        <f>_xlfn.XLOOKUP(E4768,AF:AF,AG:AG)</f>
        <v>SKIUSA VACATIONS LLC</v>
      </c>
      <c r="S4768" t="str">
        <f>_xlfn.XLOOKUP(E4768,AF:AF,AI:AI)</f>
        <v>United States</v>
      </c>
      <c r="T4768">
        <f>WEEKNUM(G4768)</f>
        <v>3</v>
      </c>
      <c r="U4768">
        <f>YEAR(G4768)</f>
        <v>2026</v>
      </c>
      <c r="V4768" s="117">
        <f>IFERROR(Q4768/N4768,"0")</f>
        <v>0.1</v>
      </c>
    </row>
    <row r="4769" spans="1:22">
      <c r="A4769" t="str">
        <f>_xlfn.XLOOKUP(D4769,BN:BN,BO:BO)</f>
        <v>Madrid</v>
      </c>
      <c r="B4769" t="s">
        <v>25</v>
      </c>
      <c r="C4769">
        <v>777</v>
      </c>
      <c r="D4769" t="str">
        <f>_xlfn.XLOOKUP(C4769,BH:BH,BI:BI)</f>
        <v>AndreaG</v>
      </c>
      <c r="E4769">
        <v>32015</v>
      </c>
      <c r="F4769" t="s">
        <v>4918</v>
      </c>
      <c r="G4769" s="63">
        <v>46004</v>
      </c>
      <c r="H4769" s="63">
        <v>46008</v>
      </c>
      <c r="I4769" t="s">
        <v>364</v>
      </c>
      <c r="J4769" t="str">
        <f>_xlfn.XLOOKUP(I4769,AS:AS,AU:AU)</f>
        <v>DMC</v>
      </c>
      <c r="K4769" t="s">
        <v>27</v>
      </c>
      <c r="L4769">
        <v>25245.38</v>
      </c>
      <c r="M4769">
        <f>L4769*_xlfn.XLOOKUP(K4769,AM:AM,AN:AN)</f>
        <v>25245.38</v>
      </c>
      <c r="N4769">
        <f>L4769*_xlfn.XLOOKUP(K4769,AM:AM,AO:AO)</f>
        <v>29284.640799999997</v>
      </c>
      <c r="O4769">
        <v>0</v>
      </c>
      <c r="P4769">
        <f>O4769*_xlfn.XLOOKUP(K4769,AM:AM,AN:AN)</f>
        <v>0</v>
      </c>
      <c r="Q4769">
        <f>O4769*_xlfn.XLOOKUP(K4769,AM:AM,AO:AO)</f>
        <v>0</v>
      </c>
      <c r="R4769" t="str">
        <f>_xlfn.XLOOKUP(E4769,AF:AF,AG:AG)</f>
        <v>SINGITA</v>
      </c>
      <c r="S4769" t="str">
        <f>_xlfn.XLOOKUP(E4769,AF:AF,AI:AI)</f>
        <v>South Africa</v>
      </c>
      <c r="T4769">
        <f>WEEKNUM(G4769)</f>
        <v>50</v>
      </c>
      <c r="U4769">
        <f>YEAR(G4769)</f>
        <v>2025</v>
      </c>
      <c r="V4769" s="117">
        <f>IFERROR(Q4769/N4769,"0")</f>
        <v>0</v>
      </c>
    </row>
    <row r="4770" spans="1:22">
      <c r="A4770" t="str">
        <f>_xlfn.XLOOKUP(D4770,BN:BN,BO:BO)</f>
        <v>Madrid</v>
      </c>
      <c r="B4770" t="s">
        <v>25</v>
      </c>
      <c r="C4770">
        <v>777</v>
      </c>
      <c r="D4770" t="str">
        <f>_xlfn.XLOOKUP(C4770,BH:BH,BI:BI)</f>
        <v>AndreaG</v>
      </c>
      <c r="E4770">
        <v>27914</v>
      </c>
      <c r="F4770" t="s">
        <v>4919</v>
      </c>
      <c r="G4770" s="63">
        <v>45986</v>
      </c>
      <c r="H4770" s="63">
        <v>45987</v>
      </c>
      <c r="I4770" t="s">
        <v>366</v>
      </c>
      <c r="J4770" t="str">
        <f>_xlfn.XLOOKUP(I4770,AS:AS,AU:AU)</f>
        <v>Vuelos</v>
      </c>
      <c r="K4770" t="s">
        <v>27</v>
      </c>
      <c r="L4770">
        <v>6522</v>
      </c>
      <c r="M4770">
        <f>L4770*_xlfn.XLOOKUP(K4770,AM:AM,AN:AN)</f>
        <v>6522</v>
      </c>
      <c r="N4770">
        <f>L4770*_xlfn.XLOOKUP(K4770,AM:AM,AO:AO)</f>
        <v>7565.5199999999995</v>
      </c>
      <c r="O4770">
        <v>422.34</v>
      </c>
      <c r="P4770">
        <f>O4770*_xlfn.XLOOKUP(K4770,AM:AM,AN:AN)</f>
        <v>422.34</v>
      </c>
      <c r="Q4770">
        <f>O4770*_xlfn.XLOOKUP(K4770,AM:AM,AO:AO)</f>
        <v>489.91439999999994</v>
      </c>
      <c r="R4770" t="str">
        <f>_xlfn.XLOOKUP(E4770,AF:AF,AG:AG)</f>
        <v>Servivuelo</v>
      </c>
      <c r="S4770" t="str">
        <f>_xlfn.XLOOKUP(E4770,AF:AF,AI:AI)</f>
        <v>Spain</v>
      </c>
      <c r="T4770">
        <f>WEEKNUM(G4770)</f>
        <v>48</v>
      </c>
      <c r="U4770">
        <f>YEAR(G4770)</f>
        <v>2025</v>
      </c>
      <c r="V4770" s="117">
        <f>IFERROR(Q4770/N4770,"0")</f>
        <v>6.4756209751609936E-2</v>
      </c>
    </row>
    <row r="4771" spans="1:22">
      <c r="A4771" t="str">
        <f>_xlfn.XLOOKUP(D4771,BN:BN,BO:BO)</f>
        <v>Madrid</v>
      </c>
      <c r="B4771" t="s">
        <v>25</v>
      </c>
      <c r="C4771">
        <v>777</v>
      </c>
      <c r="D4771" t="str">
        <f>_xlfn.XLOOKUP(C4771,BH:BH,BI:BI)</f>
        <v>AndreaG</v>
      </c>
      <c r="E4771">
        <v>27109</v>
      </c>
      <c r="F4771" t="s">
        <v>4920</v>
      </c>
      <c r="G4771" s="63">
        <v>46000</v>
      </c>
      <c r="H4771" s="63">
        <v>46004</v>
      </c>
      <c r="I4771" t="s">
        <v>376</v>
      </c>
      <c r="J4771" t="str">
        <f>_xlfn.XLOOKUP(I4771,AS:AS,AU:AU)</f>
        <v>Hotel</v>
      </c>
      <c r="K4771" t="s">
        <v>27</v>
      </c>
      <c r="L4771">
        <v>20890.96</v>
      </c>
      <c r="M4771">
        <f>L4771*_xlfn.XLOOKUP(K4771,AM:AM,AN:AN)</f>
        <v>20890.96</v>
      </c>
      <c r="N4771">
        <f>L4771*_xlfn.XLOOKUP(K4771,AM:AM,AO:AO)</f>
        <v>24233.513599999998</v>
      </c>
      <c r="O4771">
        <v>0</v>
      </c>
      <c r="P4771">
        <f>O4771*_xlfn.XLOOKUP(K4771,AM:AM,AN:AN)</f>
        <v>0</v>
      </c>
      <c r="Q4771">
        <f>O4771*_xlfn.XLOOKUP(K4771,AM:AM,AO:AO)</f>
        <v>0</v>
      </c>
      <c r="R4771" t="str">
        <f>_xlfn.XLOOKUP(E4771,AF:AF,AG:AG)</f>
        <v>KISAWA SANCTUARY</v>
      </c>
      <c r="S4771" t="str">
        <f>_xlfn.XLOOKUP(E4771,AF:AF,AI:AI)</f>
        <v>Mozambique</v>
      </c>
      <c r="T4771">
        <f>WEEKNUM(G4771)</f>
        <v>50</v>
      </c>
      <c r="U4771">
        <f>YEAR(G4771)</f>
        <v>2025</v>
      </c>
      <c r="V4771" s="117">
        <f>IFERROR(Q4771/N4771,"0")</f>
        <v>0</v>
      </c>
    </row>
    <row r="4772" spans="1:22">
      <c r="A4772" t="str">
        <f>_xlfn.XLOOKUP(D4772,BN:BN,BO:BO)</f>
        <v>Madrid</v>
      </c>
      <c r="B4772" t="s">
        <v>25</v>
      </c>
      <c r="C4772">
        <v>777</v>
      </c>
      <c r="D4772" t="str">
        <f>_xlfn.XLOOKUP(C4772,BH:BH,BI:BI)</f>
        <v>AndreaG</v>
      </c>
      <c r="E4772">
        <v>27914</v>
      </c>
      <c r="F4772" t="s">
        <v>4921</v>
      </c>
      <c r="G4772" s="63">
        <v>45991</v>
      </c>
      <c r="H4772" s="63">
        <v>45992</v>
      </c>
      <c r="I4772" t="s">
        <v>484</v>
      </c>
      <c r="J4772" t="str">
        <f>_xlfn.XLOOKUP(I4772,AS:AS,AU:AU)</f>
        <v>Vuelos</v>
      </c>
      <c r="K4772" t="s">
        <v>27</v>
      </c>
      <c r="L4772">
        <v>11018</v>
      </c>
      <c r="M4772">
        <f>L4772*_xlfn.XLOOKUP(K4772,AM:AM,AN:AN)</f>
        <v>11018</v>
      </c>
      <c r="N4772">
        <f>L4772*_xlfn.XLOOKUP(K4772,AM:AM,AO:AO)</f>
        <v>12780.88</v>
      </c>
      <c r="O4772">
        <v>1556.6</v>
      </c>
      <c r="P4772">
        <f>O4772*_xlfn.XLOOKUP(K4772,AM:AM,AN:AN)</f>
        <v>1556.6</v>
      </c>
      <c r="Q4772">
        <f>O4772*_xlfn.XLOOKUP(K4772,AM:AM,AO:AO)</f>
        <v>1805.6559999999997</v>
      </c>
      <c r="R4772" t="str">
        <f>_xlfn.XLOOKUP(E4772,AF:AF,AG:AG)</f>
        <v>Servivuelo</v>
      </c>
      <c r="S4772" t="str">
        <f>_xlfn.XLOOKUP(E4772,AF:AF,AI:AI)</f>
        <v>Spain</v>
      </c>
      <c r="T4772">
        <f>WEEKNUM(G4772)</f>
        <v>49</v>
      </c>
      <c r="U4772">
        <f>YEAR(G4772)</f>
        <v>2025</v>
      </c>
      <c r="V4772" s="117">
        <f>IFERROR(Q4772/N4772,"0")</f>
        <v>0.14127790887638408</v>
      </c>
    </row>
    <row r="4773" spans="1:22">
      <c r="A4773" t="str">
        <f>_xlfn.XLOOKUP(D4773,BN:BN,BO:BO)</f>
        <v>Madrid</v>
      </c>
      <c r="B4773" t="s">
        <v>25</v>
      </c>
      <c r="C4773">
        <v>777</v>
      </c>
      <c r="D4773" t="str">
        <f>_xlfn.XLOOKUP(C4773,BH:BH,BI:BI)</f>
        <v>AndreaG</v>
      </c>
      <c r="E4773">
        <v>27914</v>
      </c>
      <c r="F4773" t="s">
        <v>4922</v>
      </c>
      <c r="G4773" s="63">
        <v>45966</v>
      </c>
      <c r="H4773" s="63">
        <v>45996</v>
      </c>
      <c r="I4773" t="s">
        <v>484</v>
      </c>
      <c r="J4773" t="str">
        <f>_xlfn.XLOOKUP(I4773,AS:AS,AU:AU)</f>
        <v>Vuelos</v>
      </c>
      <c r="K4773" t="s">
        <v>27</v>
      </c>
      <c r="L4773">
        <v>2338</v>
      </c>
      <c r="M4773">
        <f>L4773*_xlfn.XLOOKUP(K4773,AM:AM,AN:AN)</f>
        <v>2338</v>
      </c>
      <c r="N4773">
        <f>L4773*_xlfn.XLOOKUP(K4773,AM:AM,AO:AO)</f>
        <v>2712.08</v>
      </c>
      <c r="O4773">
        <v>21.54</v>
      </c>
      <c r="P4773">
        <f>O4773*_xlfn.XLOOKUP(K4773,AM:AM,AN:AN)</f>
        <v>21.54</v>
      </c>
      <c r="Q4773">
        <f>O4773*_xlfn.XLOOKUP(K4773,AM:AM,AO:AO)</f>
        <v>24.986399999999996</v>
      </c>
      <c r="R4773" t="str">
        <f>_xlfn.XLOOKUP(E4773,AF:AF,AG:AG)</f>
        <v>Servivuelo</v>
      </c>
      <c r="S4773" t="str">
        <f>_xlfn.XLOOKUP(E4773,AF:AF,AI:AI)</f>
        <v>Spain</v>
      </c>
      <c r="T4773">
        <f>WEEKNUM(G4773)</f>
        <v>45</v>
      </c>
      <c r="U4773">
        <f>YEAR(G4773)</f>
        <v>2025</v>
      </c>
      <c r="V4773" s="117">
        <f>IFERROR(Q4773/N4773,"0")</f>
        <v>9.2130025662959785E-3</v>
      </c>
    </row>
    <row r="4774" spans="1:22">
      <c r="A4774" t="str">
        <f>_xlfn.XLOOKUP(D4774,BN:BN,BO:BO)</f>
        <v>Madrid</v>
      </c>
      <c r="B4774" t="s">
        <v>25</v>
      </c>
      <c r="C4774">
        <v>777</v>
      </c>
      <c r="D4774" t="str">
        <f>_xlfn.XLOOKUP(C4774,BH:BH,BI:BI)</f>
        <v>AndreaG</v>
      </c>
      <c r="E4774">
        <v>27914</v>
      </c>
      <c r="F4774" t="s">
        <v>4923</v>
      </c>
      <c r="G4774" s="63">
        <v>46000</v>
      </c>
      <c r="H4774" s="63">
        <v>46000</v>
      </c>
      <c r="I4774" t="s">
        <v>484</v>
      </c>
      <c r="J4774" t="str">
        <f>_xlfn.XLOOKUP(I4774,AS:AS,AU:AU)</f>
        <v>Vuelos</v>
      </c>
      <c r="K4774" t="s">
        <v>27</v>
      </c>
      <c r="L4774">
        <v>574.1</v>
      </c>
      <c r="M4774">
        <f>L4774*_xlfn.XLOOKUP(K4774,AM:AM,AN:AN)</f>
        <v>574.1</v>
      </c>
      <c r="N4774">
        <f>L4774*_xlfn.XLOOKUP(K4774,AM:AM,AO:AO)</f>
        <v>665.95600000000002</v>
      </c>
      <c r="O4774">
        <v>0</v>
      </c>
      <c r="P4774">
        <f>O4774*_xlfn.XLOOKUP(K4774,AM:AM,AN:AN)</f>
        <v>0</v>
      </c>
      <c r="Q4774">
        <f>O4774*_xlfn.XLOOKUP(K4774,AM:AM,AO:AO)</f>
        <v>0</v>
      </c>
      <c r="R4774" t="s">
        <v>582</v>
      </c>
      <c r="S4774" t="str">
        <f>_xlfn.XLOOKUP(E4774,AF:AF,AI:AI)</f>
        <v>Spain</v>
      </c>
      <c r="T4774">
        <f>WEEKNUM(G4774)</f>
        <v>50</v>
      </c>
      <c r="U4774">
        <f>YEAR(G4774)</f>
        <v>2025</v>
      </c>
      <c r="V4774" s="117">
        <f>IFERROR(Q4774/N4774,"0")</f>
        <v>0</v>
      </c>
    </row>
    <row r="4775" spans="1:22">
      <c r="A4775" t="str">
        <f>_xlfn.XLOOKUP(D4775,BN:BN,BO:BO)</f>
        <v>Madrid</v>
      </c>
      <c r="B4775" t="s">
        <v>25</v>
      </c>
      <c r="C4775">
        <v>777</v>
      </c>
      <c r="D4775" t="str">
        <f>_xlfn.XLOOKUP(C4775,BH:BH,BI:BI)</f>
        <v>AndreaG</v>
      </c>
      <c r="E4775">
        <v>27914</v>
      </c>
      <c r="F4775" t="s">
        <v>4924</v>
      </c>
      <c r="G4775" s="63">
        <v>46004</v>
      </c>
      <c r="H4775" s="63">
        <v>46004</v>
      </c>
      <c r="I4775" t="s">
        <v>484</v>
      </c>
      <c r="J4775" t="str">
        <f>_xlfn.XLOOKUP(I4775,AS:AS,AU:AU)</f>
        <v>Vuelos</v>
      </c>
      <c r="K4775" t="s">
        <v>27</v>
      </c>
      <c r="L4775">
        <v>2768.64</v>
      </c>
      <c r="M4775">
        <f>L4775*_xlfn.XLOOKUP(K4775,AM:AM,AN:AN)</f>
        <v>2768.64</v>
      </c>
      <c r="N4775">
        <f>L4775*_xlfn.XLOOKUP(K4775,AM:AM,AO:AO)</f>
        <v>3211.6223999999997</v>
      </c>
      <c r="O4775">
        <v>0</v>
      </c>
      <c r="P4775">
        <f>O4775*_xlfn.XLOOKUP(K4775,AM:AM,AN:AN)</f>
        <v>0</v>
      </c>
      <c r="Q4775">
        <f>O4775*_xlfn.XLOOKUP(K4775,AM:AM,AO:AO)</f>
        <v>0</v>
      </c>
      <c r="R4775" t="s">
        <v>582</v>
      </c>
      <c r="S4775" t="str">
        <f>_xlfn.XLOOKUP(E4775,AF:AF,AI:AI)</f>
        <v>Spain</v>
      </c>
      <c r="T4775">
        <f>WEEKNUM(G4775)</f>
        <v>50</v>
      </c>
      <c r="U4775">
        <f>YEAR(G4775)</f>
        <v>2025</v>
      </c>
      <c r="V4775" s="117">
        <f>IFERROR(Q4775/N4775,"0")</f>
        <v>0</v>
      </c>
    </row>
    <row r="4776" spans="1:22">
      <c r="A4776" t="str">
        <f>_xlfn.XLOOKUP(D4776,BN:BN,BO:BO)</f>
        <v>Madrid</v>
      </c>
      <c r="B4776" t="s">
        <v>25</v>
      </c>
      <c r="C4776">
        <v>777</v>
      </c>
      <c r="D4776" t="str">
        <f>_xlfn.XLOOKUP(C4776,BH:BH,BI:BI)</f>
        <v>AndreaG</v>
      </c>
      <c r="E4776">
        <v>27914</v>
      </c>
      <c r="F4776" t="s">
        <v>4925</v>
      </c>
      <c r="G4776" s="63">
        <v>46008</v>
      </c>
      <c r="H4776" s="63">
        <v>46008</v>
      </c>
      <c r="I4776" t="s">
        <v>484</v>
      </c>
      <c r="J4776" t="str">
        <f>_xlfn.XLOOKUP(I4776,AS:AS,AU:AU)</f>
        <v>Vuelos</v>
      </c>
      <c r="K4776" t="s">
        <v>27</v>
      </c>
      <c r="L4776">
        <v>3025.66</v>
      </c>
      <c r="M4776">
        <f>L4776*_xlfn.XLOOKUP(K4776,AM:AM,AN:AN)</f>
        <v>3025.66</v>
      </c>
      <c r="N4776">
        <f>L4776*_xlfn.XLOOKUP(K4776,AM:AM,AO:AO)</f>
        <v>3509.7655999999997</v>
      </c>
      <c r="O4776">
        <v>0</v>
      </c>
      <c r="P4776">
        <f>O4776*_xlfn.XLOOKUP(K4776,AM:AM,AN:AN)</f>
        <v>0</v>
      </c>
      <c r="Q4776">
        <f>O4776*_xlfn.XLOOKUP(K4776,AM:AM,AO:AO)</f>
        <v>0</v>
      </c>
      <c r="R4776" t="s">
        <v>582</v>
      </c>
      <c r="S4776" t="str">
        <f>_xlfn.XLOOKUP(E4776,AF:AF,AI:AI)</f>
        <v>Spain</v>
      </c>
      <c r="T4776">
        <f>WEEKNUM(G4776)</f>
        <v>51</v>
      </c>
      <c r="U4776">
        <f>YEAR(G4776)</f>
        <v>2025</v>
      </c>
      <c r="V4776" s="117">
        <f>IFERROR(Q4776/N4776,"0")</f>
        <v>0</v>
      </c>
    </row>
    <row r="4777" spans="1:22">
      <c r="A4777" t="str">
        <f>_xlfn.XLOOKUP(D4777,BN:BN,BO:BO)</f>
        <v>Madrid</v>
      </c>
      <c r="B4777" t="s">
        <v>25</v>
      </c>
      <c r="C4777">
        <v>777</v>
      </c>
      <c r="D4777" t="str">
        <f>_xlfn.XLOOKUP(C4777,BH:BH,BI:BI)</f>
        <v>AndreaG</v>
      </c>
      <c r="E4777">
        <v>0</v>
      </c>
      <c r="F4777" t="s">
        <v>3620</v>
      </c>
      <c r="G4777" s="63">
        <v>45966</v>
      </c>
      <c r="H4777" s="63">
        <v>46008</v>
      </c>
      <c r="I4777" t="s">
        <v>396</v>
      </c>
      <c r="J4777" t="str">
        <f>_xlfn.XLOOKUP(I4777,AS:AS,AU:AU)</f>
        <v>Honorarios</v>
      </c>
      <c r="K4777" t="s">
        <v>27</v>
      </c>
      <c r="L4777">
        <v>490</v>
      </c>
      <c r="M4777">
        <f>L4777*_xlfn.XLOOKUP(K4777,AM:AM,AN:AN)</f>
        <v>490</v>
      </c>
      <c r="N4777">
        <f>L4777*_xlfn.XLOOKUP(K4777,AM:AM,AO:AO)</f>
        <v>568.4</v>
      </c>
      <c r="O4777">
        <v>490</v>
      </c>
      <c r="P4777">
        <f>O4777*_xlfn.XLOOKUP(K4777,AM:AM,AN:AN)</f>
        <v>490</v>
      </c>
      <c r="Q4777">
        <f>O4777*_xlfn.XLOOKUP(K4777,AM:AM,AO:AO)</f>
        <v>568.4</v>
      </c>
      <c r="R4777" t="s">
        <v>582</v>
      </c>
      <c r="S4777">
        <f>_xlfn.XLOOKUP(E4777,AF:AF,AI:AI)</f>
        <v>0</v>
      </c>
      <c r="T4777">
        <f>WEEKNUM(G4777)</f>
        <v>45</v>
      </c>
      <c r="U4777">
        <f>YEAR(G4777)</f>
        <v>2025</v>
      </c>
      <c r="V4777" s="117">
        <f>IFERROR(Q4777/N4777,"0")</f>
        <v>1</v>
      </c>
    </row>
    <row r="4778" spans="1:22">
      <c r="A4778" t="str">
        <f>_xlfn.XLOOKUP(D4778,BN:BN,BO:BO)</f>
        <v>Madrid</v>
      </c>
      <c r="B4778" t="s">
        <v>25</v>
      </c>
      <c r="C4778">
        <v>777</v>
      </c>
      <c r="D4778" t="str">
        <f>_xlfn.XLOOKUP(C4778,BH:BH,BI:BI)</f>
        <v>AndreaG</v>
      </c>
      <c r="E4778">
        <v>0</v>
      </c>
      <c r="F4778" t="s">
        <v>2716</v>
      </c>
      <c r="G4778" s="63">
        <v>45966</v>
      </c>
      <c r="H4778" s="63">
        <v>46008</v>
      </c>
      <c r="I4778" t="s">
        <v>396</v>
      </c>
      <c r="J4778" t="str">
        <f>_xlfn.XLOOKUP(I4778,AS:AS,AU:AU)</f>
        <v>Honorarios</v>
      </c>
      <c r="K4778" t="s">
        <v>27</v>
      </c>
      <c r="L4778">
        <v>41938.480000000003</v>
      </c>
      <c r="M4778">
        <f>L4778*_xlfn.XLOOKUP(K4778,AM:AM,AN:AN)</f>
        <v>41938.480000000003</v>
      </c>
      <c r="N4778">
        <f>L4778*_xlfn.XLOOKUP(K4778,AM:AM,AO:AO)</f>
        <v>48648.6368</v>
      </c>
      <c r="O4778">
        <v>41938.480000000003</v>
      </c>
      <c r="P4778">
        <f>O4778*_xlfn.XLOOKUP(K4778,AM:AM,AN:AN)</f>
        <v>41938.480000000003</v>
      </c>
      <c r="Q4778">
        <f>O4778*_xlfn.XLOOKUP(K4778,AM:AM,AO:AO)</f>
        <v>48648.6368</v>
      </c>
      <c r="R4778" t="s">
        <v>582</v>
      </c>
      <c r="S4778">
        <f>_xlfn.XLOOKUP(E4778,AF:AF,AI:AI)</f>
        <v>0</v>
      </c>
      <c r="T4778">
        <f>WEEKNUM(G4778)</f>
        <v>45</v>
      </c>
      <c r="U4778">
        <f>YEAR(G4778)</f>
        <v>2025</v>
      </c>
      <c r="V4778" s="117">
        <f>IFERROR(Q4778/N4778,"0")</f>
        <v>1</v>
      </c>
    </row>
    <row r="4779" spans="1:22">
      <c r="A4779" t="str">
        <f>_xlfn.XLOOKUP(D4779,BN:BN,BO:BO)</f>
        <v>Madrid</v>
      </c>
      <c r="B4779" t="s">
        <v>25</v>
      </c>
      <c r="C4779">
        <v>777</v>
      </c>
      <c r="D4779" t="str">
        <f>_xlfn.XLOOKUP(C4779,BH:BH,BI:BI)</f>
        <v>AndreaG</v>
      </c>
      <c r="E4779">
        <v>31970</v>
      </c>
      <c r="F4779" t="s">
        <v>4926</v>
      </c>
      <c r="G4779" s="63">
        <v>45992</v>
      </c>
      <c r="H4779" s="63">
        <v>45996</v>
      </c>
      <c r="I4779" t="s">
        <v>376</v>
      </c>
      <c r="J4779" t="str">
        <f>_xlfn.XLOOKUP(I4779,AS:AS,AU:AU)</f>
        <v>Hotel</v>
      </c>
      <c r="K4779" t="s">
        <v>27</v>
      </c>
      <c r="L4779">
        <v>23732.9</v>
      </c>
      <c r="M4779">
        <f>L4779*_xlfn.XLOOKUP(K4779,AM:AM,AN:AN)</f>
        <v>23732.9</v>
      </c>
      <c r="N4779">
        <f>L4779*_xlfn.XLOOKUP(K4779,AM:AM,AO:AO)</f>
        <v>27530.164000000001</v>
      </c>
      <c r="O4779">
        <v>0</v>
      </c>
      <c r="P4779">
        <f>O4779*_xlfn.XLOOKUP(K4779,AM:AM,AN:AN)</f>
        <v>0</v>
      </c>
      <c r="Q4779">
        <f>O4779*_xlfn.XLOOKUP(K4779,AM:AM,AO:AO)</f>
        <v>0</v>
      </c>
      <c r="R4779" t="str">
        <f>_xlfn.XLOOKUP(E4779,AF:AF,AG:AG)</f>
        <v>CHEVAL BLANC SEYCHELLES</v>
      </c>
      <c r="S4779" t="str">
        <f>_xlfn.XLOOKUP(E4779,AF:AF,AI:AI)</f>
        <v>Seychelles</v>
      </c>
      <c r="T4779">
        <f>WEEKNUM(G4779)</f>
        <v>49</v>
      </c>
      <c r="U4779">
        <f>YEAR(G4779)</f>
        <v>2025</v>
      </c>
      <c r="V4779" s="117">
        <f>IFERROR(Q4779/N4779,"0")</f>
        <v>0</v>
      </c>
    </row>
    <row r="4780" spans="1:22">
      <c r="A4780" t="str">
        <f>_xlfn.XLOOKUP(D4780,BN:BN,BO:BO)</f>
        <v>Madrid</v>
      </c>
      <c r="B4780" t="s">
        <v>25</v>
      </c>
      <c r="C4780">
        <v>777</v>
      </c>
      <c r="D4780" t="str">
        <f>_xlfn.XLOOKUP(C4780,BH:BH,BI:BI)</f>
        <v>AndreaG</v>
      </c>
      <c r="E4780">
        <v>32015</v>
      </c>
      <c r="F4780" t="s">
        <v>4927</v>
      </c>
      <c r="G4780" s="63">
        <v>45966</v>
      </c>
      <c r="H4780" s="63">
        <v>46000</v>
      </c>
      <c r="I4780" t="s">
        <v>376</v>
      </c>
      <c r="J4780" t="str">
        <f>_xlfn.XLOOKUP(I4780,AS:AS,AU:AU)</f>
        <v>Hotel</v>
      </c>
      <c r="K4780" t="s">
        <v>27</v>
      </c>
      <c r="L4780">
        <v>18537</v>
      </c>
      <c r="M4780">
        <f>L4780*_xlfn.XLOOKUP(K4780,AM:AM,AN:AN)</f>
        <v>18537</v>
      </c>
      <c r="N4780">
        <f>L4780*_xlfn.XLOOKUP(K4780,AM:AM,AO:AO)</f>
        <v>21502.92</v>
      </c>
      <c r="O4780">
        <v>0</v>
      </c>
      <c r="P4780">
        <f>O4780*_xlfn.XLOOKUP(K4780,AM:AM,AN:AN)</f>
        <v>0</v>
      </c>
      <c r="Q4780">
        <f>O4780*_xlfn.XLOOKUP(K4780,AM:AM,AO:AO)</f>
        <v>0</v>
      </c>
      <c r="R4780" t="str">
        <f>_xlfn.XLOOKUP(E4780,AF:AF,AG:AG)</f>
        <v>SINGITA</v>
      </c>
      <c r="S4780" t="str">
        <f>_xlfn.XLOOKUP(E4780,AF:AF,AI:AI)</f>
        <v>South Africa</v>
      </c>
      <c r="T4780">
        <f>WEEKNUM(G4780)</f>
        <v>45</v>
      </c>
      <c r="U4780">
        <f>YEAR(G4780)</f>
        <v>2025</v>
      </c>
      <c r="V4780" s="117">
        <f>IFERROR(Q4780/N4780,"0")</f>
        <v>0</v>
      </c>
    </row>
    <row r="4781" spans="1:22">
      <c r="A4781" t="str">
        <f>_xlfn.XLOOKUP(D4781,BN:BN,BO:BO)</f>
        <v>Madrid</v>
      </c>
      <c r="B4781" t="s">
        <v>25</v>
      </c>
      <c r="C4781">
        <v>777</v>
      </c>
      <c r="D4781" t="str">
        <f>_xlfn.XLOOKUP(C4781,BH:BH,BI:BI)</f>
        <v>AndreaG</v>
      </c>
      <c r="E4781">
        <v>32017</v>
      </c>
      <c r="F4781" t="s">
        <v>4928</v>
      </c>
      <c r="G4781" s="63">
        <v>45987</v>
      </c>
      <c r="H4781" s="63">
        <v>45991</v>
      </c>
      <c r="I4781" t="s">
        <v>376</v>
      </c>
      <c r="J4781" t="str">
        <f>_xlfn.XLOOKUP(I4781,AS:AS,AU:AU)</f>
        <v>Hotel</v>
      </c>
      <c r="K4781" t="s">
        <v>27</v>
      </c>
      <c r="L4781">
        <v>15162.88</v>
      </c>
      <c r="M4781">
        <f>L4781*_xlfn.XLOOKUP(K4781,AM:AM,AN:AN)</f>
        <v>15162.88</v>
      </c>
      <c r="N4781">
        <f>L4781*_xlfn.XLOOKUP(K4781,AM:AM,AO:AO)</f>
        <v>17588.940799999997</v>
      </c>
      <c r="O4781">
        <v>0</v>
      </c>
      <c r="P4781">
        <f>O4781*_xlfn.XLOOKUP(K4781,AM:AM,AN:AN)</f>
        <v>0</v>
      </c>
      <c r="Q4781">
        <f>O4781*_xlfn.XLOOKUP(K4781,AM:AM,AO:AO)</f>
        <v>0</v>
      </c>
      <c r="R4781" t="str">
        <f>_xlfn.XLOOKUP(E4781,AF:AF,AG:AG)</f>
        <v>CHEVAL BLANC MALDIVES</v>
      </c>
      <c r="S4781" t="str">
        <f>_xlfn.XLOOKUP(E4781,AF:AF,AI:AI)</f>
        <v>Maldives</v>
      </c>
      <c r="T4781">
        <f>WEEKNUM(G4781)</f>
        <v>48</v>
      </c>
      <c r="U4781">
        <f>YEAR(G4781)</f>
        <v>2025</v>
      </c>
      <c r="V4781" s="117">
        <f>IFERROR(Q4781/N4781,"0")</f>
        <v>0</v>
      </c>
    </row>
    <row r="4782" spans="1:22">
      <c r="A4782" t="str">
        <f>_xlfn.XLOOKUP(D4782,BN:BN,BO:BO)</f>
        <v>Madrid</v>
      </c>
      <c r="B4782" t="s">
        <v>25</v>
      </c>
      <c r="C4782">
        <v>777</v>
      </c>
      <c r="D4782" t="str">
        <f>_xlfn.XLOOKUP(C4782,BH:BH,BI:BI)</f>
        <v>AndreaG</v>
      </c>
      <c r="E4782">
        <v>27914</v>
      </c>
      <c r="F4782" t="s">
        <v>4929</v>
      </c>
      <c r="G4782" s="63">
        <v>46000</v>
      </c>
      <c r="H4782" s="63">
        <v>46000</v>
      </c>
      <c r="I4782" t="s">
        <v>484</v>
      </c>
      <c r="J4782" t="str">
        <f>_xlfn.XLOOKUP(I4782,AS:AS,AU:AU)</f>
        <v>Vuelos</v>
      </c>
      <c r="K4782" t="s">
        <v>27</v>
      </c>
      <c r="L4782">
        <v>247.92</v>
      </c>
      <c r="M4782">
        <f>L4782*_xlfn.XLOOKUP(K4782,AM:AM,AN:AN)</f>
        <v>247.92</v>
      </c>
      <c r="N4782">
        <f>L4782*_xlfn.XLOOKUP(K4782,AM:AM,AO:AO)</f>
        <v>287.58719999999994</v>
      </c>
      <c r="O4782">
        <v>0</v>
      </c>
      <c r="P4782">
        <f>O4782*_xlfn.XLOOKUP(K4782,AM:AM,AN:AN)</f>
        <v>0</v>
      </c>
      <c r="Q4782">
        <f>O4782*_xlfn.XLOOKUP(K4782,AM:AM,AO:AO)</f>
        <v>0</v>
      </c>
      <c r="R4782" t="str">
        <f>_xlfn.XLOOKUP(E4782,AF:AF,AG:AG)</f>
        <v>Servivuelo</v>
      </c>
      <c r="S4782" t="str">
        <f>_xlfn.XLOOKUP(E4782,AF:AF,AI:AI)</f>
        <v>Spain</v>
      </c>
      <c r="T4782">
        <f>WEEKNUM(G4782)</f>
        <v>50</v>
      </c>
      <c r="U4782">
        <f>YEAR(G4782)</f>
        <v>2025</v>
      </c>
      <c r="V4782" s="117">
        <f>IFERROR(Q4782/N4782,"0")</f>
        <v>0</v>
      </c>
    </row>
    <row r="4783" spans="1:22">
      <c r="A4783" t="str">
        <f>_xlfn.XLOOKUP(D4783,BN:BN,BO:BO)</f>
        <v>Madrid</v>
      </c>
      <c r="B4783" t="s">
        <v>25</v>
      </c>
      <c r="C4783">
        <v>777</v>
      </c>
      <c r="D4783" t="str">
        <f>_xlfn.XLOOKUP(C4783,BH:BH,BI:BI)</f>
        <v>AndreaG</v>
      </c>
      <c r="E4783">
        <v>27914</v>
      </c>
      <c r="F4783" t="s">
        <v>4930</v>
      </c>
      <c r="G4783" s="63">
        <v>45997</v>
      </c>
      <c r="H4783" s="63">
        <v>45998</v>
      </c>
      <c r="I4783" t="s">
        <v>484</v>
      </c>
      <c r="J4783" t="str">
        <f>_xlfn.XLOOKUP(I4783,AS:AS,AU:AU)</f>
        <v>Vuelos</v>
      </c>
      <c r="K4783" t="s">
        <v>27</v>
      </c>
      <c r="L4783">
        <v>9439.4</v>
      </c>
      <c r="M4783">
        <f>L4783*_xlfn.XLOOKUP(K4783,AM:AM,AN:AN)</f>
        <v>9439.4</v>
      </c>
      <c r="N4783">
        <f>L4783*_xlfn.XLOOKUP(K4783,AM:AM,AO:AO)</f>
        <v>10949.704</v>
      </c>
      <c r="O4783">
        <v>0</v>
      </c>
      <c r="P4783">
        <f>O4783*_xlfn.XLOOKUP(K4783,AM:AM,AN:AN)</f>
        <v>0</v>
      </c>
      <c r="Q4783">
        <f>O4783*_xlfn.XLOOKUP(K4783,AM:AM,AO:AO)</f>
        <v>0</v>
      </c>
      <c r="R4783" t="str">
        <f>_xlfn.XLOOKUP(E4783,AF:AF,AG:AG)</f>
        <v>Servivuelo</v>
      </c>
      <c r="S4783" t="str">
        <f>_xlfn.XLOOKUP(E4783,AF:AF,AI:AI)</f>
        <v>Spain</v>
      </c>
      <c r="T4783">
        <f>WEEKNUM(G4783)</f>
        <v>49</v>
      </c>
      <c r="U4783">
        <f>YEAR(G4783)</f>
        <v>2025</v>
      </c>
      <c r="V4783" s="117">
        <f>IFERROR(Q4783/N4783,"0")</f>
        <v>0</v>
      </c>
    </row>
    <row r="4784" spans="1:22">
      <c r="A4784" t="str">
        <f>_xlfn.XLOOKUP(D4784,BN:BN,BO:BO)</f>
        <v>Madrid</v>
      </c>
      <c r="B4784" t="s">
        <v>25</v>
      </c>
      <c r="C4784">
        <v>777</v>
      </c>
      <c r="D4784" t="str">
        <f>_xlfn.XLOOKUP(C4784,BH:BH,BI:BI)</f>
        <v>AndreaG</v>
      </c>
      <c r="E4784">
        <v>0</v>
      </c>
      <c r="F4784" t="s">
        <v>4931</v>
      </c>
      <c r="G4784" s="63">
        <v>45997</v>
      </c>
      <c r="H4784" s="63">
        <v>45998</v>
      </c>
      <c r="I4784" t="s">
        <v>396</v>
      </c>
      <c r="J4784" t="str">
        <f>_xlfn.XLOOKUP(I4784,AS:AS,AU:AU)</f>
        <v>Honorarios</v>
      </c>
      <c r="K4784" t="s">
        <v>27</v>
      </c>
      <c r="L4784">
        <v>130</v>
      </c>
      <c r="M4784">
        <f>L4784*_xlfn.XLOOKUP(K4784,AM:AM,AN:AN)</f>
        <v>130</v>
      </c>
      <c r="N4784">
        <f>L4784*_xlfn.XLOOKUP(K4784,AM:AM,AO:AO)</f>
        <v>150.79999999999998</v>
      </c>
      <c r="O4784">
        <v>130</v>
      </c>
      <c r="P4784">
        <f>O4784*_xlfn.XLOOKUP(K4784,AM:AM,AN:AN)</f>
        <v>130</v>
      </c>
      <c r="Q4784">
        <f>O4784*_xlfn.XLOOKUP(K4784,AM:AM,AO:AO)</f>
        <v>150.79999999999998</v>
      </c>
      <c r="R4784" t="str">
        <f>_xlfn.XLOOKUP(E4784,AF:AF,AG:AG)</f>
        <v>FEES</v>
      </c>
      <c r="S4784">
        <f>_xlfn.XLOOKUP(E4784,AF:AF,AI:AI)</f>
        <v>0</v>
      </c>
      <c r="T4784">
        <f>WEEKNUM(G4784)</f>
        <v>49</v>
      </c>
      <c r="U4784">
        <f>YEAR(G4784)</f>
        <v>2025</v>
      </c>
      <c r="V4784" s="117">
        <f>IFERROR(Q4784/N4784,"0")</f>
        <v>1</v>
      </c>
    </row>
    <row r="4785" spans="1:22">
      <c r="A4785" t="str">
        <f>_xlfn.XLOOKUP(D4785,BN:BN,BO:BO)</f>
        <v>Madrid</v>
      </c>
      <c r="B4785" t="s">
        <v>25</v>
      </c>
      <c r="C4785">
        <v>777</v>
      </c>
      <c r="D4785" t="str">
        <f>_xlfn.XLOOKUP(C4785,BH:BH,BI:BI)</f>
        <v>AndreaG</v>
      </c>
      <c r="E4785">
        <v>33432</v>
      </c>
      <c r="F4785" t="s">
        <v>4932</v>
      </c>
      <c r="G4785" s="63">
        <v>45991</v>
      </c>
      <c r="H4785" s="63">
        <v>45991</v>
      </c>
      <c r="I4785" t="s">
        <v>425</v>
      </c>
      <c r="J4785" t="str">
        <f>_xlfn.XLOOKUP(I4785,AS:AS,AU:AU)</f>
        <v>Traslados</v>
      </c>
      <c r="K4785" t="s">
        <v>27</v>
      </c>
      <c r="L4785">
        <v>59173</v>
      </c>
      <c r="M4785">
        <f>L4785*_xlfn.XLOOKUP(K4785,AM:AM,AN:AN)</f>
        <v>59173</v>
      </c>
      <c r="N4785">
        <f>L4785*_xlfn.XLOOKUP(K4785,AM:AM,AO:AO)</f>
        <v>68640.679999999993</v>
      </c>
      <c r="O4785">
        <v>2823</v>
      </c>
      <c r="P4785">
        <f>O4785*_xlfn.XLOOKUP(K4785,AM:AM,AN:AN)</f>
        <v>2823</v>
      </c>
      <c r="Q4785">
        <f>O4785*_xlfn.XLOOKUP(K4785,AM:AM,AO:AO)</f>
        <v>3274.68</v>
      </c>
      <c r="R4785" t="str">
        <f>_xlfn.XLOOKUP(E4785,AF:AF,AG:AG)</f>
        <v>Luna Jets</v>
      </c>
      <c r="S4785" t="str">
        <f>_xlfn.XLOOKUP(E4785,AF:AF,AI:AI)</f>
        <v>Spain</v>
      </c>
      <c r="T4785">
        <f>WEEKNUM(G4785)</f>
        <v>49</v>
      </c>
      <c r="U4785">
        <f>YEAR(G4785)</f>
        <v>2025</v>
      </c>
      <c r="V4785" s="117">
        <f>IFERROR(Q4785/N4785,"0")</f>
        <v>4.7707569330606867E-2</v>
      </c>
    </row>
    <row r="4786" spans="1:22">
      <c r="A4786" t="str">
        <f>_xlfn.XLOOKUP(D4786,BN:BN,BO:BO)</f>
        <v>Madrid</v>
      </c>
      <c r="B4786" t="s">
        <v>25</v>
      </c>
      <c r="C4786">
        <v>777</v>
      </c>
      <c r="D4786" t="str">
        <f>_xlfn.XLOOKUP(C4786,BH:BH,BI:BI)</f>
        <v>AndreaG</v>
      </c>
      <c r="E4786">
        <v>27914</v>
      </c>
      <c r="F4786" t="s">
        <v>4933</v>
      </c>
      <c r="G4786" s="63">
        <v>45970</v>
      </c>
      <c r="H4786" s="63">
        <v>46000</v>
      </c>
      <c r="I4786" t="s">
        <v>484</v>
      </c>
      <c r="J4786" t="str">
        <f>_xlfn.XLOOKUP(I4786,AS:AS,AU:AU)</f>
        <v>Vuelos</v>
      </c>
      <c r="K4786" t="s">
        <v>27</v>
      </c>
      <c r="L4786">
        <v>-371.16</v>
      </c>
      <c r="M4786">
        <f>L4786*_xlfn.XLOOKUP(K4786,AM:AM,AN:AN)</f>
        <v>-371.16</v>
      </c>
      <c r="N4786">
        <f>L4786*_xlfn.XLOOKUP(K4786,AM:AM,AO:AO)</f>
        <v>-430.54559999999998</v>
      </c>
      <c r="O4786">
        <v>0</v>
      </c>
      <c r="P4786">
        <f>O4786*_xlfn.XLOOKUP(K4786,AM:AM,AN:AN)</f>
        <v>0</v>
      </c>
      <c r="Q4786">
        <f>O4786*_xlfn.XLOOKUP(K4786,AM:AM,AO:AO)</f>
        <v>0</v>
      </c>
      <c r="R4786" t="str">
        <f>_xlfn.XLOOKUP(E4786,AF:AF,AG:AG)</f>
        <v>Servivuelo</v>
      </c>
      <c r="S4786" t="str">
        <f>_xlfn.XLOOKUP(E4786,AF:AF,AI:AI)</f>
        <v>Spain</v>
      </c>
      <c r="T4786">
        <f>WEEKNUM(G4786)</f>
        <v>46</v>
      </c>
      <c r="U4786">
        <f>YEAR(G4786)</f>
        <v>2025</v>
      </c>
      <c r="V4786" s="117">
        <f>IFERROR(Q4786/N4786,"0")</f>
        <v>0</v>
      </c>
    </row>
    <row r="4787" spans="1:22">
      <c r="A4787" t="str">
        <f>_xlfn.XLOOKUP(D4787,BN:BN,BO:BO)</f>
        <v>Madrid</v>
      </c>
      <c r="B4787" t="s">
        <v>25</v>
      </c>
      <c r="C4787">
        <v>777</v>
      </c>
      <c r="D4787" t="str">
        <f>_xlfn.XLOOKUP(C4787,BH:BH,BI:BI)</f>
        <v>AndreaG</v>
      </c>
      <c r="E4787">
        <v>27914</v>
      </c>
      <c r="F4787" t="s">
        <v>4934</v>
      </c>
      <c r="G4787" s="63">
        <v>46008</v>
      </c>
      <c r="H4787" s="63">
        <v>46008</v>
      </c>
      <c r="I4787" t="s">
        <v>484</v>
      </c>
      <c r="J4787" t="str">
        <f>_xlfn.XLOOKUP(I4787,AS:AS,AU:AU)</f>
        <v>Vuelos</v>
      </c>
      <c r="K4787" t="s">
        <v>27</v>
      </c>
      <c r="L4787">
        <v>-2408.66</v>
      </c>
      <c r="M4787">
        <f>L4787*_xlfn.XLOOKUP(K4787,AM:AM,AN:AN)</f>
        <v>-2408.66</v>
      </c>
      <c r="N4787">
        <f>L4787*_xlfn.XLOOKUP(K4787,AM:AM,AO:AO)</f>
        <v>-2794.0455999999995</v>
      </c>
      <c r="O4787">
        <v>0</v>
      </c>
      <c r="P4787">
        <f>O4787*_xlfn.XLOOKUP(K4787,AM:AM,AN:AN)</f>
        <v>0</v>
      </c>
      <c r="Q4787">
        <f>O4787*_xlfn.XLOOKUP(K4787,AM:AM,AO:AO)</f>
        <v>0</v>
      </c>
      <c r="R4787" t="str">
        <f>_xlfn.XLOOKUP(E4787,AF:AF,AG:AG)</f>
        <v>Servivuelo</v>
      </c>
      <c r="S4787" t="str">
        <f>_xlfn.XLOOKUP(E4787,AF:AF,AI:AI)</f>
        <v>Spain</v>
      </c>
      <c r="T4787">
        <f>WEEKNUM(G4787)</f>
        <v>51</v>
      </c>
      <c r="U4787">
        <f>YEAR(G4787)</f>
        <v>2025</v>
      </c>
      <c r="V4787" s="117">
        <f>IFERROR(Q4787/N4787,"0")</f>
        <v>0</v>
      </c>
    </row>
    <row r="4788" spans="1:22">
      <c r="A4788" t="str">
        <f>_xlfn.XLOOKUP(D4788,BN:BN,BO:BO)</f>
        <v>Madrid</v>
      </c>
      <c r="B4788" t="s">
        <v>25</v>
      </c>
      <c r="C4788">
        <v>777</v>
      </c>
      <c r="D4788" t="str">
        <f>_xlfn.XLOOKUP(C4788,BH:BH,BI:BI)</f>
        <v>AndreaG</v>
      </c>
      <c r="E4788">
        <v>27914</v>
      </c>
      <c r="F4788" t="s">
        <v>4935</v>
      </c>
      <c r="G4788" s="63">
        <v>46004</v>
      </c>
      <c r="H4788" s="63">
        <v>46004</v>
      </c>
      <c r="I4788" t="s">
        <v>484</v>
      </c>
      <c r="J4788" t="str">
        <f>_xlfn.XLOOKUP(I4788,AS:AS,AU:AU)</f>
        <v>Vuelos</v>
      </c>
      <c r="K4788" t="s">
        <v>27</v>
      </c>
      <c r="L4788">
        <v>-2546.64</v>
      </c>
      <c r="M4788">
        <f>L4788*_xlfn.XLOOKUP(K4788,AM:AM,AN:AN)</f>
        <v>-2546.64</v>
      </c>
      <c r="N4788">
        <f>L4788*_xlfn.XLOOKUP(K4788,AM:AM,AO:AO)</f>
        <v>-2954.1023999999998</v>
      </c>
      <c r="O4788">
        <v>0</v>
      </c>
      <c r="P4788">
        <f>O4788*_xlfn.XLOOKUP(K4788,AM:AM,AN:AN)</f>
        <v>0</v>
      </c>
      <c r="Q4788">
        <f>O4788*_xlfn.XLOOKUP(K4788,AM:AM,AO:AO)</f>
        <v>0</v>
      </c>
      <c r="R4788" t="str">
        <f>_xlfn.XLOOKUP(E4788,AF:AF,AG:AG)</f>
        <v>Servivuelo</v>
      </c>
      <c r="S4788" t="str">
        <f>_xlfn.XLOOKUP(E4788,AF:AF,AI:AI)</f>
        <v>Spain</v>
      </c>
      <c r="T4788">
        <f>WEEKNUM(G4788)</f>
        <v>50</v>
      </c>
      <c r="U4788">
        <f>YEAR(G4788)</f>
        <v>2025</v>
      </c>
      <c r="V4788" s="117">
        <f>IFERROR(Q4788/N4788,"0")</f>
        <v>0</v>
      </c>
    </row>
    <row r="4789" spans="1:22">
      <c r="A4789" t="str">
        <f>_xlfn.XLOOKUP(D4789,BN:BN,BO:BO)</f>
        <v>Madrid</v>
      </c>
      <c r="B4789" t="s">
        <v>25</v>
      </c>
      <c r="C4789">
        <v>777</v>
      </c>
      <c r="D4789" t="str">
        <f>_xlfn.XLOOKUP(C4789,BH:BH,BI:BI)</f>
        <v>AndreaG</v>
      </c>
      <c r="E4789">
        <v>27914</v>
      </c>
      <c r="F4789" t="s">
        <v>4936</v>
      </c>
      <c r="G4789" s="63">
        <v>45991</v>
      </c>
      <c r="H4789" s="63">
        <v>45992</v>
      </c>
      <c r="I4789" t="s">
        <v>484</v>
      </c>
      <c r="J4789" t="str">
        <f>_xlfn.XLOOKUP(I4789,AS:AS,AU:AU)</f>
        <v>Vuelos</v>
      </c>
      <c r="K4789" t="s">
        <v>27</v>
      </c>
      <c r="L4789">
        <v>-9257.4</v>
      </c>
      <c r="M4789">
        <f>L4789*_xlfn.XLOOKUP(K4789,AM:AM,AN:AN)</f>
        <v>-9257.4</v>
      </c>
      <c r="N4789">
        <f>L4789*_xlfn.XLOOKUP(K4789,AM:AM,AO:AO)</f>
        <v>-10738.583999999999</v>
      </c>
      <c r="O4789">
        <v>0</v>
      </c>
      <c r="P4789">
        <f>O4789*_xlfn.XLOOKUP(K4789,AM:AM,AN:AN)</f>
        <v>0</v>
      </c>
      <c r="Q4789">
        <f>O4789*_xlfn.XLOOKUP(K4789,AM:AM,AO:AO)</f>
        <v>0</v>
      </c>
      <c r="R4789" t="str">
        <f>_xlfn.XLOOKUP(E4789,AF:AF,AG:AG)</f>
        <v>Servivuelo</v>
      </c>
      <c r="S4789" t="str">
        <f>_xlfn.XLOOKUP(E4789,AF:AF,AI:AI)</f>
        <v>Spain</v>
      </c>
      <c r="T4789">
        <f>WEEKNUM(G4789)</f>
        <v>49</v>
      </c>
      <c r="U4789">
        <f>YEAR(G4789)</f>
        <v>2025</v>
      </c>
      <c r="V4789" s="117">
        <f>IFERROR(Q4789/N4789,"0")</f>
        <v>0</v>
      </c>
    </row>
    <row r="4790" spans="1:22">
      <c r="A4790" t="str">
        <f>_xlfn.XLOOKUP(D4790,BN:BN,BO:BO)</f>
        <v>Madrid</v>
      </c>
      <c r="B4790" t="s">
        <v>25</v>
      </c>
      <c r="C4790">
        <v>777</v>
      </c>
      <c r="D4790" t="str">
        <f>_xlfn.XLOOKUP(C4790,BH:BH,BI:BI)</f>
        <v>AndreaG</v>
      </c>
      <c r="E4790">
        <v>27914</v>
      </c>
      <c r="F4790" t="s">
        <v>4937</v>
      </c>
      <c r="G4790" s="63">
        <v>45996</v>
      </c>
      <c r="H4790" s="63">
        <v>45996</v>
      </c>
      <c r="I4790" t="s">
        <v>484</v>
      </c>
      <c r="J4790" t="str">
        <f>_xlfn.XLOOKUP(I4790,AS:AS,AU:AU)</f>
        <v>Vuelos</v>
      </c>
      <c r="K4790" t="s">
        <v>27</v>
      </c>
      <c r="L4790">
        <v>-1922.46</v>
      </c>
      <c r="M4790">
        <f>L4790*_xlfn.XLOOKUP(K4790,AM:AM,AN:AN)</f>
        <v>-1922.46</v>
      </c>
      <c r="N4790">
        <f>L4790*_xlfn.XLOOKUP(K4790,AM:AM,AO:AO)</f>
        <v>-2230.0535999999997</v>
      </c>
      <c r="O4790">
        <v>0</v>
      </c>
      <c r="P4790">
        <f>O4790*_xlfn.XLOOKUP(K4790,AM:AM,AN:AN)</f>
        <v>0</v>
      </c>
      <c r="Q4790">
        <f>O4790*_xlfn.XLOOKUP(K4790,AM:AM,AO:AO)</f>
        <v>0</v>
      </c>
      <c r="R4790" t="str">
        <f>_xlfn.XLOOKUP(E4790,AF:AF,AG:AG)</f>
        <v>Servivuelo</v>
      </c>
      <c r="S4790" t="str">
        <f>_xlfn.XLOOKUP(E4790,AF:AF,AI:AI)</f>
        <v>Spain</v>
      </c>
      <c r="T4790">
        <f>WEEKNUM(G4790)</f>
        <v>49</v>
      </c>
      <c r="U4790">
        <f>YEAR(G4790)</f>
        <v>2025</v>
      </c>
      <c r="V4790" s="117">
        <f>IFERROR(Q4790/N4790,"0")</f>
        <v>0</v>
      </c>
    </row>
    <row r="4791" spans="1:22">
      <c r="A4791" t="str">
        <f>_xlfn.XLOOKUP(D4791,BN:BN,BO:BO)</f>
        <v>México</v>
      </c>
      <c r="B4791" t="s">
        <v>25</v>
      </c>
      <c r="C4791">
        <v>778</v>
      </c>
      <c r="D4791" t="str">
        <f>_xlfn.XLOOKUP(C4791,BH:BH,BI:BI)</f>
        <v>IsraelB</v>
      </c>
      <c r="E4791">
        <v>28934</v>
      </c>
      <c r="F4791" t="s">
        <v>4938</v>
      </c>
      <c r="G4791" s="63">
        <v>46012</v>
      </c>
      <c r="H4791" s="63">
        <v>46012</v>
      </c>
      <c r="I4791" t="s">
        <v>366</v>
      </c>
      <c r="J4791" t="str">
        <f>_xlfn.XLOOKUP(I4791,AS:AS,AU:AU)</f>
        <v>Vuelos</v>
      </c>
      <c r="K4791" t="s">
        <v>33</v>
      </c>
      <c r="L4791">
        <v>921.48</v>
      </c>
      <c r="M4791">
        <f>L4791*_xlfn.XLOOKUP(K4791,AM:AM,AN:AN)</f>
        <v>792.47280000000001</v>
      </c>
      <c r="N4791">
        <f>L4791*_xlfn.XLOOKUP(K4791,AM:AM,AO:AO)</f>
        <v>921.48</v>
      </c>
      <c r="O4791">
        <v>151.56</v>
      </c>
      <c r="P4791">
        <f>O4791*_xlfn.XLOOKUP(K4791,AM:AM,AN:AN)</f>
        <v>130.3416</v>
      </c>
      <c r="Q4791">
        <f>O4791*_xlfn.XLOOKUP(K4791,AM:AM,AO:AO)</f>
        <v>151.56</v>
      </c>
      <c r="R4791" t="str">
        <f>_xlfn.XLOOKUP(E4791,AF:AF,AG:AG)</f>
        <v>F1S USA</v>
      </c>
      <c r="S4791" t="str">
        <f>_xlfn.XLOOKUP(E4791,AF:AF,AI:AI)</f>
        <v>United States</v>
      </c>
      <c r="T4791">
        <f>WEEKNUM(G4791)</f>
        <v>52</v>
      </c>
      <c r="U4791">
        <f>YEAR(G4791)</f>
        <v>2025</v>
      </c>
      <c r="V4791" s="117">
        <f>IFERROR(Q4791/N4791,"0")</f>
        <v>0.16447454095585362</v>
      </c>
    </row>
    <row r="4792" spans="1:22">
      <c r="A4792" t="str">
        <f>_xlfn.XLOOKUP(D4792,BN:BN,BO:BO)</f>
        <v>México</v>
      </c>
      <c r="B4792" t="s">
        <v>25</v>
      </c>
      <c r="C4792">
        <v>778</v>
      </c>
      <c r="D4792" t="str">
        <f>_xlfn.XLOOKUP(C4792,BH:BH,BI:BI)</f>
        <v>IsraelB</v>
      </c>
      <c r="E4792">
        <v>28934</v>
      </c>
      <c r="F4792" t="s">
        <v>4939</v>
      </c>
      <c r="G4792" s="63">
        <v>46006</v>
      </c>
      <c r="H4792" s="63">
        <v>46012</v>
      </c>
      <c r="I4792" t="s">
        <v>366</v>
      </c>
      <c r="J4792" t="str">
        <f>_xlfn.XLOOKUP(I4792,AS:AS,AU:AU)</f>
        <v>Vuelos</v>
      </c>
      <c r="K4792" t="s">
        <v>33</v>
      </c>
      <c r="L4792">
        <v>1940.07</v>
      </c>
      <c r="M4792">
        <f>L4792*_xlfn.XLOOKUP(K4792,AM:AM,AN:AN)</f>
        <v>1668.4602</v>
      </c>
      <c r="N4792">
        <f>L4792*_xlfn.XLOOKUP(K4792,AM:AM,AO:AO)</f>
        <v>1940.07</v>
      </c>
      <c r="O4792">
        <v>33.5</v>
      </c>
      <c r="P4792">
        <f>O4792*_xlfn.XLOOKUP(K4792,AM:AM,AN:AN)</f>
        <v>28.81</v>
      </c>
      <c r="Q4792">
        <f>O4792*_xlfn.XLOOKUP(K4792,AM:AM,AO:AO)</f>
        <v>33.5</v>
      </c>
      <c r="R4792" t="str">
        <f>_xlfn.XLOOKUP(E4792,AF:AF,AG:AG)</f>
        <v>F1S USA</v>
      </c>
      <c r="S4792" t="str">
        <f>_xlfn.XLOOKUP(E4792,AF:AF,AI:AI)</f>
        <v>United States</v>
      </c>
      <c r="T4792">
        <f>WEEKNUM(G4792)</f>
        <v>51</v>
      </c>
      <c r="U4792">
        <f>YEAR(G4792)</f>
        <v>2025</v>
      </c>
      <c r="V4792" s="117">
        <f>IFERROR(Q4792/N4792,"0")</f>
        <v>1.7267418185941744E-2</v>
      </c>
    </row>
    <row r="4793" spans="1:22">
      <c r="A4793" t="str">
        <f>_xlfn.XLOOKUP(D4793,BN:BN,BO:BO)</f>
        <v>México</v>
      </c>
      <c r="B4793" t="s">
        <v>25</v>
      </c>
      <c r="C4793">
        <v>778</v>
      </c>
      <c r="D4793" t="str">
        <f>_xlfn.XLOOKUP(C4793,BH:BH,BI:BI)</f>
        <v>IsraelB</v>
      </c>
      <c r="E4793">
        <v>0</v>
      </c>
      <c r="F4793" t="s">
        <v>4940</v>
      </c>
      <c r="G4793" s="63">
        <v>46006</v>
      </c>
      <c r="H4793" s="63">
        <v>46012</v>
      </c>
      <c r="I4793" t="s">
        <v>396</v>
      </c>
      <c r="J4793" t="str">
        <f>_xlfn.XLOOKUP(I4793,AS:AS,AU:AU)</f>
        <v>Honorarios</v>
      </c>
      <c r="K4793" t="s">
        <v>33</v>
      </c>
      <c r="L4793">
        <v>35</v>
      </c>
      <c r="M4793">
        <f>L4793*_xlfn.XLOOKUP(K4793,AM:AM,AN:AN)</f>
        <v>30.099999999999998</v>
      </c>
      <c r="N4793">
        <f>L4793*_xlfn.XLOOKUP(K4793,AM:AM,AO:AO)</f>
        <v>35</v>
      </c>
      <c r="O4793">
        <v>35</v>
      </c>
      <c r="P4793">
        <f>O4793*_xlfn.XLOOKUP(K4793,AM:AM,AN:AN)</f>
        <v>30.099999999999998</v>
      </c>
      <c r="Q4793">
        <f>O4793*_xlfn.XLOOKUP(K4793,AM:AM,AO:AO)</f>
        <v>35</v>
      </c>
      <c r="R4793" t="str">
        <f>_xlfn.XLOOKUP(E4793,AF:AF,AG:AG)</f>
        <v>FEES</v>
      </c>
      <c r="S4793">
        <f>_xlfn.XLOOKUP(E4793,AF:AF,AI:AI)</f>
        <v>0</v>
      </c>
      <c r="T4793">
        <f>WEEKNUM(G4793)</f>
        <v>51</v>
      </c>
      <c r="U4793">
        <f>YEAR(G4793)</f>
        <v>2025</v>
      </c>
      <c r="V4793" s="117">
        <f>IFERROR(Q4793/N4793,"0")</f>
        <v>1</v>
      </c>
    </row>
    <row r="4794" spans="1:22">
      <c r="A4794" t="str">
        <f>_xlfn.XLOOKUP(D4794,BN:BN,BO:BO)</f>
        <v>México</v>
      </c>
      <c r="B4794" t="s">
        <v>25</v>
      </c>
      <c r="C4794">
        <v>778</v>
      </c>
      <c r="D4794" t="str">
        <f>_xlfn.XLOOKUP(C4794,BH:BH,BI:BI)</f>
        <v>IsraelB</v>
      </c>
      <c r="E4794">
        <v>0</v>
      </c>
      <c r="F4794" t="s">
        <v>4940</v>
      </c>
      <c r="G4794" s="63">
        <v>46006</v>
      </c>
      <c r="H4794" s="63">
        <v>46012</v>
      </c>
      <c r="I4794" t="s">
        <v>396</v>
      </c>
      <c r="J4794" t="str">
        <f>_xlfn.XLOOKUP(I4794,AS:AS,AU:AU)</f>
        <v>Honorarios</v>
      </c>
      <c r="K4794" t="s">
        <v>33</v>
      </c>
      <c r="L4794">
        <v>35</v>
      </c>
      <c r="M4794">
        <f>L4794*_xlfn.XLOOKUP(K4794,AM:AM,AN:AN)</f>
        <v>30.099999999999998</v>
      </c>
      <c r="N4794">
        <f>L4794*_xlfn.XLOOKUP(K4794,AM:AM,AO:AO)</f>
        <v>35</v>
      </c>
      <c r="O4794">
        <v>35</v>
      </c>
      <c r="P4794">
        <f>O4794*_xlfn.XLOOKUP(K4794,AM:AM,AN:AN)</f>
        <v>30.099999999999998</v>
      </c>
      <c r="Q4794">
        <f>O4794*_xlfn.XLOOKUP(K4794,AM:AM,AO:AO)</f>
        <v>35</v>
      </c>
      <c r="R4794" t="str">
        <f>_xlfn.XLOOKUP(E4794,AF:AF,AG:AG)</f>
        <v>FEES</v>
      </c>
      <c r="S4794">
        <f>_xlfn.XLOOKUP(E4794,AF:AF,AI:AI)</f>
        <v>0</v>
      </c>
      <c r="T4794">
        <f>WEEKNUM(G4794)</f>
        <v>51</v>
      </c>
      <c r="U4794">
        <f>YEAR(G4794)</f>
        <v>2025</v>
      </c>
      <c r="V4794" s="117">
        <f>IFERROR(Q4794/N4794,"0")</f>
        <v>1</v>
      </c>
    </row>
    <row r="4795" spans="1:22">
      <c r="A4795" t="str">
        <f>_xlfn.XLOOKUP(D4795,BN:BN,BO:BO)</f>
        <v>México</v>
      </c>
      <c r="B4795" t="s">
        <v>25</v>
      </c>
      <c r="C4795">
        <v>778</v>
      </c>
      <c r="D4795" t="str">
        <f>_xlfn.XLOOKUP(C4795,BH:BH,BI:BI)</f>
        <v>IsraelB</v>
      </c>
      <c r="E4795">
        <v>28934</v>
      </c>
      <c r="F4795" t="s">
        <v>4941</v>
      </c>
      <c r="G4795" s="63">
        <v>46006</v>
      </c>
      <c r="H4795" s="63">
        <v>46012</v>
      </c>
      <c r="I4795" t="s">
        <v>366</v>
      </c>
      <c r="J4795" t="str">
        <f>_xlfn.XLOOKUP(I4795,AS:AS,AU:AU)</f>
        <v>Vuelos</v>
      </c>
      <c r="K4795" t="s">
        <v>33</v>
      </c>
      <c r="L4795">
        <v>2529.0100000000002</v>
      </c>
      <c r="M4795">
        <f>L4795*_xlfn.XLOOKUP(K4795,AM:AM,AN:AN)</f>
        <v>2174.9486000000002</v>
      </c>
      <c r="N4795">
        <f>L4795*_xlfn.XLOOKUP(K4795,AM:AM,AO:AO)</f>
        <v>2529.0100000000002</v>
      </c>
      <c r="O4795">
        <v>44.82</v>
      </c>
      <c r="P4795">
        <f>O4795*_xlfn.XLOOKUP(K4795,AM:AM,AN:AN)</f>
        <v>38.545200000000001</v>
      </c>
      <c r="Q4795">
        <f>O4795*_xlfn.XLOOKUP(K4795,AM:AM,AO:AO)</f>
        <v>44.82</v>
      </c>
      <c r="R4795" t="str">
        <f>_xlfn.XLOOKUP(E4795,AF:AF,AG:AG)</f>
        <v>F1S USA</v>
      </c>
      <c r="S4795" t="str">
        <f>_xlfn.XLOOKUP(E4795,AF:AF,AI:AI)</f>
        <v>United States</v>
      </c>
      <c r="T4795">
        <f>WEEKNUM(G4795)</f>
        <v>51</v>
      </c>
      <c r="U4795">
        <f>YEAR(G4795)</f>
        <v>2025</v>
      </c>
      <c r="V4795" s="117">
        <f>IFERROR(Q4795/N4795,"0")</f>
        <v>1.7722349852313749E-2</v>
      </c>
    </row>
    <row r="4796" spans="1:22">
      <c r="A4796" t="str">
        <f>_xlfn.XLOOKUP(D4796,BN:BN,BO:BO)</f>
        <v>México</v>
      </c>
      <c r="B4796" t="s">
        <v>25</v>
      </c>
      <c r="C4796">
        <v>779</v>
      </c>
      <c r="D4796" t="str">
        <f>_xlfn.XLOOKUP(C4796,BH:BH,BI:BI)</f>
        <v>DianaM</v>
      </c>
      <c r="E4796">
        <v>28934</v>
      </c>
      <c r="F4796" t="s">
        <v>4942</v>
      </c>
      <c r="G4796" s="63">
        <v>46108</v>
      </c>
      <c r="H4796" s="63">
        <v>46117</v>
      </c>
      <c r="I4796" t="s">
        <v>366</v>
      </c>
      <c r="J4796" t="str">
        <f>_xlfn.XLOOKUP(I4796,AS:AS,AU:AU)</f>
        <v>Vuelos</v>
      </c>
      <c r="K4796" t="s">
        <v>33</v>
      </c>
      <c r="L4796">
        <v>27877.01</v>
      </c>
      <c r="M4796">
        <f>L4796*_xlfn.XLOOKUP(K4796,AM:AM,AN:AN)</f>
        <v>23974.228599999999</v>
      </c>
      <c r="N4796">
        <f>L4796*_xlfn.XLOOKUP(K4796,AM:AM,AO:AO)</f>
        <v>27877.01</v>
      </c>
      <c r="O4796">
        <v>1669.44</v>
      </c>
      <c r="P4796">
        <f>O4796*_xlfn.XLOOKUP(K4796,AM:AM,AN:AN)</f>
        <v>1435.7184</v>
      </c>
      <c r="Q4796">
        <f>O4796*_xlfn.XLOOKUP(K4796,AM:AM,AO:AO)</f>
        <v>1669.44</v>
      </c>
      <c r="R4796" t="str">
        <f>_xlfn.XLOOKUP(E4796,AF:AF,AG:AG)</f>
        <v>F1S USA</v>
      </c>
      <c r="S4796" t="str">
        <f>_xlfn.XLOOKUP(E4796,AF:AF,AI:AI)</f>
        <v>United States</v>
      </c>
      <c r="T4796">
        <f>WEEKNUM(G4796)</f>
        <v>13</v>
      </c>
      <c r="U4796">
        <f>YEAR(G4796)</f>
        <v>2026</v>
      </c>
      <c r="V4796" s="117">
        <f>IFERROR(Q4796/N4796,"0")</f>
        <v>5.98859059848958E-2</v>
      </c>
    </row>
    <row r="4797" spans="1:22">
      <c r="A4797" t="str">
        <f>_xlfn.XLOOKUP(D4797,BN:BN,BO:BO)</f>
        <v>México</v>
      </c>
      <c r="B4797" t="s">
        <v>25</v>
      </c>
      <c r="C4797">
        <v>779</v>
      </c>
      <c r="D4797" t="str">
        <f>_xlfn.XLOOKUP(C4797,BH:BH,BI:BI)</f>
        <v>DianaM</v>
      </c>
      <c r="E4797">
        <v>28934</v>
      </c>
      <c r="F4797" t="s">
        <v>4943</v>
      </c>
      <c r="G4797" s="63">
        <v>46108</v>
      </c>
      <c r="H4797" s="63">
        <v>46117</v>
      </c>
      <c r="I4797" t="s">
        <v>366</v>
      </c>
      <c r="J4797" t="str">
        <f>_xlfn.XLOOKUP(I4797,AS:AS,AU:AU)</f>
        <v>Vuelos</v>
      </c>
      <c r="K4797" t="s">
        <v>33</v>
      </c>
      <c r="L4797">
        <v>27877.01</v>
      </c>
      <c r="M4797">
        <f>L4797*_xlfn.XLOOKUP(K4797,AM:AM,AN:AN)</f>
        <v>23974.228599999999</v>
      </c>
      <c r="N4797">
        <f>L4797*_xlfn.XLOOKUP(K4797,AM:AM,AO:AO)</f>
        <v>27877.01</v>
      </c>
      <c r="O4797">
        <v>1669.44</v>
      </c>
      <c r="P4797">
        <f>O4797*_xlfn.XLOOKUP(K4797,AM:AM,AN:AN)</f>
        <v>1435.7184</v>
      </c>
      <c r="Q4797">
        <f>O4797*_xlfn.XLOOKUP(K4797,AM:AM,AO:AO)</f>
        <v>1669.44</v>
      </c>
      <c r="R4797" t="str">
        <f>_xlfn.XLOOKUP(E4797,AF:AF,AG:AG)</f>
        <v>F1S USA</v>
      </c>
      <c r="S4797" t="str">
        <f>_xlfn.XLOOKUP(E4797,AF:AF,AI:AI)</f>
        <v>United States</v>
      </c>
      <c r="T4797">
        <f>WEEKNUM(G4797)</f>
        <v>13</v>
      </c>
      <c r="U4797">
        <f>YEAR(G4797)</f>
        <v>2026</v>
      </c>
      <c r="V4797" s="117">
        <f>IFERROR(Q4797/N4797,"0")</f>
        <v>5.98859059848958E-2</v>
      </c>
    </row>
    <row r="4798" spans="1:22">
      <c r="A4798" t="str">
        <f>_xlfn.XLOOKUP(D4798,BN:BN,BO:BO)</f>
        <v>México</v>
      </c>
      <c r="B4798" t="s">
        <v>25</v>
      </c>
      <c r="C4798">
        <v>779</v>
      </c>
      <c r="D4798" t="str">
        <f>_xlfn.XLOOKUP(C4798,BH:BH,BI:BI)</f>
        <v>DianaM</v>
      </c>
      <c r="E4798">
        <v>0</v>
      </c>
      <c r="F4798" t="s">
        <v>4944</v>
      </c>
      <c r="G4798" s="63">
        <v>46108</v>
      </c>
      <c r="H4798" s="63">
        <v>46117</v>
      </c>
      <c r="I4798" t="s">
        <v>396</v>
      </c>
      <c r="J4798" t="str">
        <f>_xlfn.XLOOKUP(I4798,AS:AS,AU:AU)</f>
        <v>Honorarios</v>
      </c>
      <c r="K4798" t="s">
        <v>33</v>
      </c>
      <c r="L4798">
        <v>140</v>
      </c>
      <c r="M4798">
        <f>L4798*_xlfn.XLOOKUP(K4798,AM:AM,AN:AN)</f>
        <v>120.39999999999999</v>
      </c>
      <c r="N4798">
        <f>L4798*_xlfn.XLOOKUP(K4798,AM:AM,AO:AO)</f>
        <v>140</v>
      </c>
      <c r="O4798">
        <v>140</v>
      </c>
      <c r="P4798">
        <f>O4798*_xlfn.XLOOKUP(K4798,AM:AM,AN:AN)</f>
        <v>120.39999999999999</v>
      </c>
      <c r="Q4798">
        <f>O4798*_xlfn.XLOOKUP(K4798,AM:AM,AO:AO)</f>
        <v>140</v>
      </c>
      <c r="R4798" t="str">
        <f>_xlfn.XLOOKUP(E4798,AF:AF,AG:AG)</f>
        <v>FEES</v>
      </c>
      <c r="S4798">
        <f>_xlfn.XLOOKUP(E4798,AF:AF,AI:AI)</f>
        <v>0</v>
      </c>
      <c r="T4798">
        <f>WEEKNUM(G4798)</f>
        <v>13</v>
      </c>
      <c r="U4798">
        <f>YEAR(G4798)</f>
        <v>2026</v>
      </c>
      <c r="V4798" s="117">
        <f>IFERROR(Q4798/N4798,"0")</f>
        <v>1</v>
      </c>
    </row>
    <row r="4799" spans="1:22">
      <c r="A4799" t="str">
        <f>_xlfn.XLOOKUP(D4799,BN:BN,BO:BO)</f>
        <v>México</v>
      </c>
      <c r="B4799" t="s">
        <v>25</v>
      </c>
      <c r="C4799">
        <v>779</v>
      </c>
      <c r="D4799" t="str">
        <f>_xlfn.XLOOKUP(C4799,BH:BH,BI:BI)</f>
        <v>DianaM</v>
      </c>
      <c r="E4799">
        <v>28934</v>
      </c>
      <c r="F4799" t="s">
        <v>4945</v>
      </c>
      <c r="G4799" s="63">
        <v>46110</v>
      </c>
      <c r="H4799" s="63">
        <v>46117</v>
      </c>
      <c r="I4799" t="s">
        <v>366</v>
      </c>
      <c r="J4799" t="str">
        <f>_xlfn.XLOOKUP(I4799,AS:AS,AU:AU)</f>
        <v>Vuelos</v>
      </c>
      <c r="K4799" t="s">
        <v>33</v>
      </c>
      <c r="L4799">
        <v>13613.83</v>
      </c>
      <c r="M4799">
        <f>L4799*_xlfn.XLOOKUP(K4799,AM:AM,AN:AN)</f>
        <v>11707.8938</v>
      </c>
      <c r="N4799">
        <f>L4799*_xlfn.XLOOKUP(K4799,AM:AM,AO:AO)</f>
        <v>13613.83</v>
      </c>
      <c r="O4799">
        <v>1623.29</v>
      </c>
      <c r="P4799">
        <f>O4799*_xlfn.XLOOKUP(K4799,AM:AM,AN:AN)</f>
        <v>1396.0293999999999</v>
      </c>
      <c r="Q4799">
        <f>O4799*_xlfn.XLOOKUP(K4799,AM:AM,AO:AO)</f>
        <v>1623.29</v>
      </c>
      <c r="R4799" t="str">
        <f>_xlfn.XLOOKUP(E4799,AF:AF,AG:AG)</f>
        <v>F1S USA</v>
      </c>
      <c r="S4799" t="str">
        <f>_xlfn.XLOOKUP(E4799,AF:AF,AI:AI)</f>
        <v>United States</v>
      </c>
      <c r="T4799">
        <f>WEEKNUM(G4799)</f>
        <v>14</v>
      </c>
      <c r="U4799">
        <f>YEAR(G4799)</f>
        <v>2026</v>
      </c>
      <c r="V4799" s="117">
        <f>IFERROR(Q4799/N4799,"0")</f>
        <v>0.11923830398939901</v>
      </c>
    </row>
    <row r="4800" spans="1:22">
      <c r="A4800" t="str">
        <f>_xlfn.XLOOKUP(D4800,BN:BN,BO:BO)</f>
        <v>México</v>
      </c>
      <c r="B4800" t="s">
        <v>25</v>
      </c>
      <c r="C4800">
        <v>779</v>
      </c>
      <c r="D4800" t="str">
        <f>_xlfn.XLOOKUP(C4800,BH:BH,BI:BI)</f>
        <v>DianaM</v>
      </c>
      <c r="E4800">
        <v>28934</v>
      </c>
      <c r="F4800" t="s">
        <v>4946</v>
      </c>
      <c r="G4800" s="63">
        <v>46110</v>
      </c>
      <c r="H4800" s="63">
        <v>46117</v>
      </c>
      <c r="I4800" t="s">
        <v>366</v>
      </c>
      <c r="J4800" t="str">
        <f>_xlfn.XLOOKUP(I4800,AS:AS,AU:AU)</f>
        <v>Vuelos</v>
      </c>
      <c r="K4800" t="s">
        <v>33</v>
      </c>
      <c r="L4800">
        <v>13613.83</v>
      </c>
      <c r="M4800">
        <f>L4800*_xlfn.XLOOKUP(K4800,AM:AM,AN:AN)</f>
        <v>11707.8938</v>
      </c>
      <c r="N4800">
        <f>L4800*_xlfn.XLOOKUP(K4800,AM:AM,AO:AO)</f>
        <v>13613.83</v>
      </c>
      <c r="O4800">
        <v>1623.29</v>
      </c>
      <c r="P4800">
        <f>O4800*_xlfn.XLOOKUP(K4800,AM:AM,AN:AN)</f>
        <v>1396.0293999999999</v>
      </c>
      <c r="Q4800">
        <f>O4800*_xlfn.XLOOKUP(K4800,AM:AM,AO:AO)</f>
        <v>1623.29</v>
      </c>
      <c r="R4800" t="str">
        <f>_xlfn.XLOOKUP(E4800,AF:AF,AG:AG)</f>
        <v>F1S USA</v>
      </c>
      <c r="S4800" t="str">
        <f>_xlfn.XLOOKUP(E4800,AF:AF,AI:AI)</f>
        <v>United States</v>
      </c>
      <c r="T4800">
        <f>WEEKNUM(G4800)</f>
        <v>14</v>
      </c>
      <c r="U4800">
        <f>YEAR(G4800)</f>
        <v>2026</v>
      </c>
      <c r="V4800" s="117">
        <f>IFERROR(Q4800/N4800,"0")</f>
        <v>0.11923830398939901</v>
      </c>
    </row>
    <row r="4801" spans="1:22">
      <c r="A4801" t="str">
        <f>_xlfn.XLOOKUP(D4801,BN:BN,BO:BO)</f>
        <v>México</v>
      </c>
      <c r="B4801" t="s">
        <v>25</v>
      </c>
      <c r="C4801">
        <v>779</v>
      </c>
      <c r="D4801" t="str">
        <f>_xlfn.XLOOKUP(C4801,BH:BH,BI:BI)</f>
        <v>DianaM</v>
      </c>
      <c r="E4801">
        <v>28934</v>
      </c>
      <c r="F4801" t="s">
        <v>4947</v>
      </c>
      <c r="G4801" s="63">
        <v>46108</v>
      </c>
      <c r="H4801" s="63">
        <v>46108</v>
      </c>
      <c r="I4801" t="s">
        <v>366</v>
      </c>
      <c r="J4801" t="str">
        <f>_xlfn.XLOOKUP(I4801,AS:AS,AU:AU)</f>
        <v>Vuelos</v>
      </c>
      <c r="K4801" t="s">
        <v>33</v>
      </c>
      <c r="L4801">
        <v>1005.48</v>
      </c>
      <c r="M4801">
        <f>L4801*_xlfn.XLOOKUP(K4801,AM:AM,AN:AN)</f>
        <v>864.71280000000002</v>
      </c>
      <c r="N4801">
        <f>L4801*_xlfn.XLOOKUP(K4801,AM:AM,AO:AO)</f>
        <v>1005.48</v>
      </c>
      <c r="O4801">
        <v>0</v>
      </c>
      <c r="P4801">
        <f>O4801*_xlfn.XLOOKUP(K4801,AM:AM,AN:AN)</f>
        <v>0</v>
      </c>
      <c r="Q4801">
        <f>O4801*_xlfn.XLOOKUP(K4801,AM:AM,AO:AO)</f>
        <v>0</v>
      </c>
      <c r="R4801" t="str">
        <f>_xlfn.XLOOKUP(E4801,AF:AF,AG:AG)</f>
        <v>F1S USA</v>
      </c>
      <c r="S4801" t="str">
        <f>_xlfn.XLOOKUP(E4801,AF:AF,AI:AI)</f>
        <v>United States</v>
      </c>
      <c r="T4801">
        <f>WEEKNUM(G4801)</f>
        <v>13</v>
      </c>
      <c r="U4801">
        <f>YEAR(G4801)</f>
        <v>2026</v>
      </c>
      <c r="V4801" s="117">
        <f>IFERROR(Q4801/N4801,"0")</f>
        <v>0</v>
      </c>
    </row>
    <row r="4802" spans="1:22">
      <c r="A4802" t="str">
        <f>_xlfn.XLOOKUP(D4802,BN:BN,BO:BO)</f>
        <v>México</v>
      </c>
      <c r="B4802" t="s">
        <v>25</v>
      </c>
      <c r="C4802">
        <v>779</v>
      </c>
      <c r="D4802" t="str">
        <f>_xlfn.XLOOKUP(C4802,BH:BH,BI:BI)</f>
        <v>DianaM</v>
      </c>
      <c r="E4802">
        <v>28934</v>
      </c>
      <c r="F4802" t="s">
        <v>4948</v>
      </c>
      <c r="G4802" s="63">
        <v>46108</v>
      </c>
      <c r="H4802" s="63">
        <v>46108</v>
      </c>
      <c r="I4802" t="s">
        <v>366</v>
      </c>
      <c r="J4802" t="str">
        <f>_xlfn.XLOOKUP(I4802,AS:AS,AU:AU)</f>
        <v>Vuelos</v>
      </c>
      <c r="K4802" t="s">
        <v>33</v>
      </c>
      <c r="L4802">
        <v>1005.48</v>
      </c>
      <c r="M4802">
        <f>L4802*_xlfn.XLOOKUP(K4802,AM:AM,AN:AN)</f>
        <v>864.71280000000002</v>
      </c>
      <c r="N4802">
        <f>L4802*_xlfn.XLOOKUP(K4802,AM:AM,AO:AO)</f>
        <v>1005.48</v>
      </c>
      <c r="O4802">
        <v>0</v>
      </c>
      <c r="P4802">
        <f>O4802*_xlfn.XLOOKUP(K4802,AM:AM,AN:AN)</f>
        <v>0</v>
      </c>
      <c r="Q4802">
        <f>O4802*_xlfn.XLOOKUP(K4802,AM:AM,AO:AO)</f>
        <v>0</v>
      </c>
      <c r="R4802" t="str">
        <f>_xlfn.XLOOKUP(E4802,AF:AF,AG:AG)</f>
        <v>F1S USA</v>
      </c>
      <c r="S4802" t="str">
        <f>_xlfn.XLOOKUP(E4802,AF:AF,AI:AI)</f>
        <v>United States</v>
      </c>
      <c r="T4802">
        <f>WEEKNUM(G4802)</f>
        <v>13</v>
      </c>
      <c r="U4802">
        <f>YEAR(G4802)</f>
        <v>2026</v>
      </c>
      <c r="V4802" s="117">
        <f>IFERROR(Q4802/N4802,"0")</f>
        <v>0</v>
      </c>
    </row>
    <row r="4803" spans="1:22">
      <c r="A4803" t="str">
        <f>_xlfn.XLOOKUP(D4803,BN:BN,BO:BO)</f>
        <v>México</v>
      </c>
      <c r="B4803" t="s">
        <v>25</v>
      </c>
      <c r="C4803">
        <v>779</v>
      </c>
      <c r="D4803" t="str">
        <f>_xlfn.XLOOKUP(C4803,BH:BH,BI:BI)</f>
        <v>DianaM</v>
      </c>
      <c r="E4803">
        <v>28934</v>
      </c>
      <c r="F4803" t="s">
        <v>4949</v>
      </c>
      <c r="G4803" s="63">
        <v>46108</v>
      </c>
      <c r="H4803" s="63">
        <v>46117</v>
      </c>
      <c r="I4803" t="s">
        <v>366</v>
      </c>
      <c r="J4803" t="str">
        <f>_xlfn.XLOOKUP(I4803,AS:AS,AU:AU)</f>
        <v>Vuelos</v>
      </c>
      <c r="K4803" t="s">
        <v>33</v>
      </c>
      <c r="L4803">
        <v>0</v>
      </c>
      <c r="M4803">
        <f>L4803*_xlfn.XLOOKUP(K4803,AM:AM,AN:AN)</f>
        <v>0</v>
      </c>
      <c r="N4803">
        <f>L4803*_xlfn.XLOOKUP(K4803,AM:AM,AO:AO)</f>
        <v>0</v>
      </c>
      <c r="O4803">
        <v>0</v>
      </c>
      <c r="P4803">
        <f>O4803*_xlfn.XLOOKUP(K4803,AM:AM,AN:AN)</f>
        <v>0</v>
      </c>
      <c r="Q4803">
        <f>O4803*_xlfn.XLOOKUP(K4803,AM:AM,AO:AO)</f>
        <v>0</v>
      </c>
      <c r="R4803" t="str">
        <f>_xlfn.XLOOKUP(E4803,AF:AF,AG:AG)</f>
        <v>F1S USA</v>
      </c>
      <c r="S4803" t="str">
        <f>_xlfn.XLOOKUP(E4803,AF:AF,AI:AI)</f>
        <v>United States</v>
      </c>
      <c r="T4803">
        <f>WEEKNUM(G4803)</f>
        <v>13</v>
      </c>
      <c r="U4803">
        <f>YEAR(G4803)</f>
        <v>2026</v>
      </c>
      <c r="V4803" s="117" t="str">
        <f>IFERROR(Q4803/N4803,"0")</f>
        <v>0</v>
      </c>
    </row>
    <row r="4804" spans="1:22">
      <c r="A4804" t="str">
        <f>_xlfn.XLOOKUP(D4804,BN:BN,BO:BO)</f>
        <v>México</v>
      </c>
      <c r="B4804" t="s">
        <v>25</v>
      </c>
      <c r="C4804">
        <v>779</v>
      </c>
      <c r="D4804" t="str">
        <f>_xlfn.XLOOKUP(C4804,BH:BH,BI:BI)</f>
        <v>DianaM</v>
      </c>
      <c r="E4804">
        <v>28934</v>
      </c>
      <c r="F4804" t="s">
        <v>4950</v>
      </c>
      <c r="G4804" s="63">
        <v>46108</v>
      </c>
      <c r="H4804" s="63">
        <v>46117</v>
      </c>
      <c r="I4804" t="s">
        <v>366</v>
      </c>
      <c r="J4804" t="str">
        <f>_xlfn.XLOOKUP(I4804,AS:AS,AU:AU)</f>
        <v>Vuelos</v>
      </c>
      <c r="K4804" t="s">
        <v>33</v>
      </c>
      <c r="L4804">
        <v>0</v>
      </c>
      <c r="M4804">
        <f>L4804*_xlfn.XLOOKUP(K4804,AM:AM,AN:AN)</f>
        <v>0</v>
      </c>
      <c r="N4804">
        <f>L4804*_xlfn.XLOOKUP(K4804,AM:AM,AO:AO)</f>
        <v>0</v>
      </c>
      <c r="O4804">
        <v>0</v>
      </c>
      <c r="P4804">
        <f>O4804*_xlfn.XLOOKUP(K4804,AM:AM,AN:AN)</f>
        <v>0</v>
      </c>
      <c r="Q4804">
        <f>O4804*_xlfn.XLOOKUP(K4804,AM:AM,AO:AO)</f>
        <v>0</v>
      </c>
      <c r="R4804" t="str">
        <f>_xlfn.XLOOKUP(E4804,AF:AF,AG:AG)</f>
        <v>F1S USA</v>
      </c>
      <c r="S4804" t="str">
        <f>_xlfn.XLOOKUP(E4804,AF:AF,AI:AI)</f>
        <v>United States</v>
      </c>
      <c r="T4804">
        <f>WEEKNUM(G4804)</f>
        <v>13</v>
      </c>
      <c r="U4804">
        <f>YEAR(G4804)</f>
        <v>2026</v>
      </c>
      <c r="V4804" s="117" t="str">
        <f>IFERROR(Q4804/N4804,"0")</f>
        <v>0</v>
      </c>
    </row>
    <row r="4805" spans="1:22">
      <c r="A4805" t="str">
        <f>_xlfn.XLOOKUP(D4805,BN:BN,BO:BO)</f>
        <v>México</v>
      </c>
      <c r="B4805" t="s">
        <v>25</v>
      </c>
      <c r="C4805">
        <v>779</v>
      </c>
      <c r="D4805" t="str">
        <f>_xlfn.XLOOKUP(C4805,BH:BH,BI:BI)</f>
        <v>DianaM</v>
      </c>
      <c r="E4805">
        <v>28934</v>
      </c>
      <c r="F4805" t="s">
        <v>4949</v>
      </c>
      <c r="G4805" s="63">
        <v>46108</v>
      </c>
      <c r="H4805" s="63">
        <v>46117</v>
      </c>
      <c r="I4805" t="s">
        <v>366</v>
      </c>
      <c r="J4805" t="str">
        <f>_xlfn.XLOOKUP(I4805,AS:AS,AU:AU)</f>
        <v>Vuelos</v>
      </c>
      <c r="K4805" t="s">
        <v>33</v>
      </c>
      <c r="L4805">
        <v>99.9</v>
      </c>
      <c r="M4805">
        <f>L4805*_xlfn.XLOOKUP(K4805,AM:AM,AN:AN)</f>
        <v>85.914000000000001</v>
      </c>
      <c r="N4805">
        <f>L4805*_xlfn.XLOOKUP(K4805,AM:AM,AO:AO)</f>
        <v>99.9</v>
      </c>
      <c r="O4805">
        <v>0</v>
      </c>
      <c r="P4805">
        <f>O4805*_xlfn.XLOOKUP(K4805,AM:AM,AN:AN)</f>
        <v>0</v>
      </c>
      <c r="Q4805">
        <f>O4805*_xlfn.XLOOKUP(K4805,AM:AM,AO:AO)</f>
        <v>0</v>
      </c>
      <c r="R4805" t="str">
        <f>_xlfn.XLOOKUP(E4805,AF:AF,AG:AG)</f>
        <v>F1S USA</v>
      </c>
      <c r="S4805" t="str">
        <f>_xlfn.XLOOKUP(E4805,AF:AF,AI:AI)</f>
        <v>United States</v>
      </c>
      <c r="T4805">
        <f>WEEKNUM(G4805)</f>
        <v>13</v>
      </c>
      <c r="U4805">
        <f>YEAR(G4805)</f>
        <v>2026</v>
      </c>
      <c r="V4805" s="117">
        <f>IFERROR(Q4805/N4805,"0")</f>
        <v>0</v>
      </c>
    </row>
    <row r="4806" spans="1:22">
      <c r="A4806" t="str">
        <f>_xlfn.XLOOKUP(D4806,BN:BN,BO:BO)</f>
        <v>México</v>
      </c>
      <c r="B4806" t="s">
        <v>25</v>
      </c>
      <c r="C4806">
        <v>779</v>
      </c>
      <c r="D4806" t="str">
        <f>_xlfn.XLOOKUP(C4806,BH:BH,BI:BI)</f>
        <v>DianaM</v>
      </c>
      <c r="E4806">
        <v>28934</v>
      </c>
      <c r="F4806" t="s">
        <v>4950</v>
      </c>
      <c r="G4806" s="63">
        <v>46108</v>
      </c>
      <c r="H4806" s="63">
        <v>46117</v>
      </c>
      <c r="I4806" t="s">
        <v>366</v>
      </c>
      <c r="J4806" t="str">
        <f>_xlfn.XLOOKUP(I4806,AS:AS,AU:AU)</f>
        <v>Vuelos</v>
      </c>
      <c r="K4806" t="s">
        <v>33</v>
      </c>
      <c r="L4806">
        <v>99.9</v>
      </c>
      <c r="M4806">
        <f>L4806*_xlfn.XLOOKUP(K4806,AM:AM,AN:AN)</f>
        <v>85.914000000000001</v>
      </c>
      <c r="N4806">
        <f>L4806*_xlfn.XLOOKUP(K4806,AM:AM,AO:AO)</f>
        <v>99.9</v>
      </c>
      <c r="O4806">
        <v>0</v>
      </c>
      <c r="P4806">
        <f>O4806*_xlfn.XLOOKUP(K4806,AM:AM,AN:AN)</f>
        <v>0</v>
      </c>
      <c r="Q4806">
        <f>O4806*_xlfn.XLOOKUP(K4806,AM:AM,AO:AO)</f>
        <v>0</v>
      </c>
      <c r="R4806" t="str">
        <f>_xlfn.XLOOKUP(E4806,AF:AF,AG:AG)</f>
        <v>F1S USA</v>
      </c>
      <c r="S4806" t="str">
        <f>_xlfn.XLOOKUP(E4806,AF:AF,AI:AI)</f>
        <v>United States</v>
      </c>
      <c r="T4806">
        <f>WEEKNUM(G4806)</f>
        <v>13</v>
      </c>
      <c r="U4806">
        <f>YEAR(G4806)</f>
        <v>2026</v>
      </c>
      <c r="V4806" s="117">
        <f>IFERROR(Q4806/N4806,"0")</f>
        <v>0</v>
      </c>
    </row>
    <row r="4807" spans="1:22">
      <c r="A4807" t="str">
        <f>_xlfn.XLOOKUP(D4807,BN:BN,BO:BO)</f>
        <v>México</v>
      </c>
      <c r="B4807" t="s">
        <v>25</v>
      </c>
      <c r="C4807">
        <v>779</v>
      </c>
      <c r="D4807" t="str">
        <f>_xlfn.XLOOKUP(C4807,BH:BH,BI:BI)</f>
        <v>DianaM</v>
      </c>
      <c r="E4807">
        <v>28934</v>
      </c>
      <c r="F4807" t="s">
        <v>4951</v>
      </c>
      <c r="G4807" s="63">
        <v>46108</v>
      </c>
      <c r="H4807" s="63">
        <v>46108</v>
      </c>
      <c r="I4807" t="s">
        <v>366</v>
      </c>
      <c r="J4807" t="str">
        <f>_xlfn.XLOOKUP(I4807,AS:AS,AU:AU)</f>
        <v>Vuelos</v>
      </c>
      <c r="K4807" t="s">
        <v>33</v>
      </c>
      <c r="L4807">
        <v>20</v>
      </c>
      <c r="M4807">
        <f>L4807*_xlfn.XLOOKUP(K4807,AM:AM,AN:AN)</f>
        <v>17.2</v>
      </c>
      <c r="N4807">
        <f>L4807*_xlfn.XLOOKUP(K4807,AM:AM,AO:AO)</f>
        <v>20</v>
      </c>
      <c r="O4807">
        <v>0</v>
      </c>
      <c r="P4807">
        <f>O4807*_xlfn.XLOOKUP(K4807,AM:AM,AN:AN)</f>
        <v>0</v>
      </c>
      <c r="Q4807">
        <f>O4807*_xlfn.XLOOKUP(K4807,AM:AM,AO:AO)</f>
        <v>0</v>
      </c>
      <c r="R4807" t="str">
        <f>_xlfn.XLOOKUP(E4807,AF:AF,AG:AG)</f>
        <v>F1S USA</v>
      </c>
      <c r="S4807" t="str">
        <f>_xlfn.XLOOKUP(E4807,AF:AF,AI:AI)</f>
        <v>United States</v>
      </c>
      <c r="T4807">
        <f>WEEKNUM(G4807)</f>
        <v>13</v>
      </c>
      <c r="U4807">
        <f>YEAR(G4807)</f>
        <v>2026</v>
      </c>
      <c r="V4807" s="117">
        <f>IFERROR(Q4807/N4807,"0")</f>
        <v>0</v>
      </c>
    </row>
    <row r="4808" spans="1:22">
      <c r="A4808" t="str">
        <f>_xlfn.XLOOKUP(D4808,BN:BN,BO:BO)</f>
        <v>México</v>
      </c>
      <c r="B4808" t="s">
        <v>25</v>
      </c>
      <c r="C4808">
        <v>779</v>
      </c>
      <c r="D4808" t="str">
        <f>_xlfn.XLOOKUP(C4808,BH:BH,BI:BI)</f>
        <v>DianaM</v>
      </c>
      <c r="E4808">
        <v>28934</v>
      </c>
      <c r="F4808" t="s">
        <v>4952</v>
      </c>
      <c r="G4808" s="63">
        <v>46108</v>
      </c>
      <c r="H4808" s="63">
        <v>46108</v>
      </c>
      <c r="I4808" t="s">
        <v>366</v>
      </c>
      <c r="J4808" t="str">
        <f>_xlfn.XLOOKUP(I4808,AS:AS,AU:AU)</f>
        <v>Vuelos</v>
      </c>
      <c r="K4808" t="s">
        <v>33</v>
      </c>
      <c r="L4808">
        <v>20</v>
      </c>
      <c r="M4808">
        <f>L4808*_xlfn.XLOOKUP(K4808,AM:AM,AN:AN)</f>
        <v>17.2</v>
      </c>
      <c r="N4808">
        <f>L4808*_xlfn.XLOOKUP(K4808,AM:AM,AO:AO)</f>
        <v>20</v>
      </c>
      <c r="O4808">
        <v>0</v>
      </c>
      <c r="P4808">
        <f>O4808*_xlfn.XLOOKUP(K4808,AM:AM,AN:AN)</f>
        <v>0</v>
      </c>
      <c r="Q4808">
        <f>O4808*_xlfn.XLOOKUP(K4808,AM:AM,AO:AO)</f>
        <v>0</v>
      </c>
      <c r="R4808" t="str">
        <f>_xlfn.XLOOKUP(E4808,AF:AF,AG:AG)</f>
        <v>F1S USA</v>
      </c>
      <c r="S4808" t="str">
        <f>_xlfn.XLOOKUP(E4808,AF:AF,AI:AI)</f>
        <v>United States</v>
      </c>
      <c r="T4808">
        <f>WEEKNUM(G4808)</f>
        <v>13</v>
      </c>
      <c r="U4808">
        <f>YEAR(G4808)</f>
        <v>2026</v>
      </c>
      <c r="V4808" s="117">
        <f>IFERROR(Q4808/N4808,"0")</f>
        <v>0</v>
      </c>
    </row>
    <row r="4809" spans="1:22">
      <c r="A4809" t="str">
        <f>_xlfn.XLOOKUP(D4809,BN:BN,BO:BO)</f>
        <v>México</v>
      </c>
      <c r="B4809" t="s">
        <v>25</v>
      </c>
      <c r="C4809">
        <v>779</v>
      </c>
      <c r="D4809" t="str">
        <f>_xlfn.XLOOKUP(C4809,BH:BH,BI:BI)</f>
        <v>DianaM</v>
      </c>
      <c r="E4809">
        <v>28934</v>
      </c>
      <c r="F4809" t="s">
        <v>4951</v>
      </c>
      <c r="G4809" s="63">
        <v>46108</v>
      </c>
      <c r="H4809" s="63">
        <v>46108</v>
      </c>
      <c r="I4809" t="s">
        <v>366</v>
      </c>
      <c r="J4809" t="str">
        <f>_xlfn.XLOOKUP(I4809,AS:AS,AU:AU)</f>
        <v>Vuelos</v>
      </c>
      <c r="K4809" t="s">
        <v>33</v>
      </c>
      <c r="L4809">
        <v>0</v>
      </c>
      <c r="M4809">
        <f>L4809*_xlfn.XLOOKUP(K4809,AM:AM,AN:AN)</f>
        <v>0</v>
      </c>
      <c r="N4809">
        <f>L4809*_xlfn.XLOOKUP(K4809,AM:AM,AO:AO)</f>
        <v>0</v>
      </c>
      <c r="O4809">
        <v>0</v>
      </c>
      <c r="P4809">
        <f>O4809*_xlfn.XLOOKUP(K4809,AM:AM,AN:AN)</f>
        <v>0</v>
      </c>
      <c r="Q4809">
        <f>O4809*_xlfn.XLOOKUP(K4809,AM:AM,AO:AO)</f>
        <v>0</v>
      </c>
      <c r="R4809" t="str">
        <f>_xlfn.XLOOKUP(E4809,AF:AF,AG:AG)</f>
        <v>F1S USA</v>
      </c>
      <c r="S4809" t="str">
        <f>_xlfn.XLOOKUP(E4809,AF:AF,AI:AI)</f>
        <v>United States</v>
      </c>
      <c r="T4809">
        <f>WEEKNUM(G4809)</f>
        <v>13</v>
      </c>
      <c r="U4809">
        <f>YEAR(G4809)</f>
        <v>2026</v>
      </c>
      <c r="V4809" s="117" t="str">
        <f>IFERROR(Q4809/N4809,"0")</f>
        <v>0</v>
      </c>
    </row>
    <row r="4810" spans="1:22">
      <c r="A4810" t="str">
        <f>_xlfn.XLOOKUP(D4810,BN:BN,BO:BO)</f>
        <v>México</v>
      </c>
      <c r="B4810" t="s">
        <v>25</v>
      </c>
      <c r="C4810">
        <v>779</v>
      </c>
      <c r="D4810" t="str">
        <f>_xlfn.XLOOKUP(C4810,BH:BH,BI:BI)</f>
        <v>DianaM</v>
      </c>
      <c r="E4810">
        <v>28934</v>
      </c>
      <c r="F4810" t="s">
        <v>4952</v>
      </c>
      <c r="G4810" s="63">
        <v>46108</v>
      </c>
      <c r="H4810" s="63">
        <v>46108</v>
      </c>
      <c r="I4810" t="s">
        <v>366</v>
      </c>
      <c r="J4810" t="str">
        <f>_xlfn.XLOOKUP(I4810,AS:AS,AU:AU)</f>
        <v>Vuelos</v>
      </c>
      <c r="K4810" t="s">
        <v>33</v>
      </c>
      <c r="L4810">
        <v>0</v>
      </c>
      <c r="M4810">
        <f>L4810*_xlfn.XLOOKUP(K4810,AM:AM,AN:AN)</f>
        <v>0</v>
      </c>
      <c r="N4810">
        <f>L4810*_xlfn.XLOOKUP(K4810,AM:AM,AO:AO)</f>
        <v>0</v>
      </c>
      <c r="O4810">
        <v>0</v>
      </c>
      <c r="P4810">
        <f>O4810*_xlfn.XLOOKUP(K4810,AM:AM,AN:AN)</f>
        <v>0</v>
      </c>
      <c r="Q4810">
        <f>O4810*_xlfn.XLOOKUP(K4810,AM:AM,AO:AO)</f>
        <v>0</v>
      </c>
      <c r="R4810" t="str">
        <f>_xlfn.XLOOKUP(E4810,AF:AF,AG:AG)</f>
        <v>F1S USA</v>
      </c>
      <c r="S4810" t="str">
        <f>_xlfn.XLOOKUP(E4810,AF:AF,AI:AI)</f>
        <v>United States</v>
      </c>
      <c r="T4810">
        <f>WEEKNUM(G4810)</f>
        <v>13</v>
      </c>
      <c r="U4810">
        <f>YEAR(G4810)</f>
        <v>2026</v>
      </c>
      <c r="V4810" s="117" t="str">
        <f>IFERROR(Q4810/N4810,"0")</f>
        <v>0</v>
      </c>
    </row>
    <row r="4811" spans="1:22">
      <c r="A4811" t="str">
        <f>_xlfn.XLOOKUP(D4811,BN:BN,BO:BO)</f>
        <v>México</v>
      </c>
      <c r="B4811" t="s">
        <v>25</v>
      </c>
      <c r="C4811">
        <v>779</v>
      </c>
      <c r="D4811" t="str">
        <f>_xlfn.XLOOKUP(C4811,BH:BH,BI:BI)</f>
        <v>DianaM</v>
      </c>
      <c r="E4811">
        <v>28934</v>
      </c>
      <c r="F4811" t="s">
        <v>4953</v>
      </c>
      <c r="G4811" s="63">
        <v>46108</v>
      </c>
      <c r="H4811" s="63">
        <v>46117</v>
      </c>
      <c r="I4811" t="s">
        <v>366</v>
      </c>
      <c r="J4811" t="str">
        <f>_xlfn.XLOOKUP(I4811,AS:AS,AU:AU)</f>
        <v>Vuelos</v>
      </c>
      <c r="K4811" t="s">
        <v>33</v>
      </c>
      <c r="L4811">
        <v>0</v>
      </c>
      <c r="M4811">
        <f>L4811*_xlfn.XLOOKUP(K4811,AM:AM,AN:AN)</f>
        <v>0</v>
      </c>
      <c r="N4811">
        <f>L4811*_xlfn.XLOOKUP(K4811,AM:AM,AO:AO)</f>
        <v>0</v>
      </c>
      <c r="O4811">
        <v>0</v>
      </c>
      <c r="P4811">
        <f>O4811*_xlfn.XLOOKUP(K4811,AM:AM,AN:AN)</f>
        <v>0</v>
      </c>
      <c r="Q4811">
        <f>O4811*_xlfn.XLOOKUP(K4811,AM:AM,AO:AO)</f>
        <v>0</v>
      </c>
      <c r="R4811" t="str">
        <f>_xlfn.XLOOKUP(E4811,AF:AF,AG:AG)</f>
        <v>F1S USA</v>
      </c>
      <c r="S4811" t="str">
        <f>_xlfn.XLOOKUP(E4811,AF:AF,AI:AI)</f>
        <v>United States</v>
      </c>
      <c r="T4811">
        <f>WEEKNUM(G4811)</f>
        <v>13</v>
      </c>
      <c r="U4811">
        <f>YEAR(G4811)</f>
        <v>2026</v>
      </c>
      <c r="V4811" s="117" t="str">
        <f>IFERROR(Q4811/N4811,"0")</f>
        <v>0</v>
      </c>
    </row>
    <row r="4812" spans="1:22">
      <c r="A4812" t="str">
        <f>_xlfn.XLOOKUP(D4812,BN:BN,BO:BO)</f>
        <v>México</v>
      </c>
      <c r="B4812" t="s">
        <v>25</v>
      </c>
      <c r="C4812">
        <v>779</v>
      </c>
      <c r="D4812" t="str">
        <f>_xlfn.XLOOKUP(C4812,BH:BH,BI:BI)</f>
        <v>DianaM</v>
      </c>
      <c r="E4812">
        <v>28934</v>
      </c>
      <c r="F4812" t="s">
        <v>4954</v>
      </c>
      <c r="G4812" s="63">
        <v>46108</v>
      </c>
      <c r="H4812" s="63">
        <v>46117</v>
      </c>
      <c r="I4812" t="s">
        <v>366</v>
      </c>
      <c r="J4812" t="str">
        <f>_xlfn.XLOOKUP(I4812,AS:AS,AU:AU)</f>
        <v>Vuelos</v>
      </c>
      <c r="K4812" t="s">
        <v>33</v>
      </c>
      <c r="L4812">
        <v>0</v>
      </c>
      <c r="M4812">
        <f>L4812*_xlfn.XLOOKUP(K4812,AM:AM,AN:AN)</f>
        <v>0</v>
      </c>
      <c r="N4812">
        <f>L4812*_xlfn.XLOOKUP(K4812,AM:AM,AO:AO)</f>
        <v>0</v>
      </c>
      <c r="O4812">
        <v>0</v>
      </c>
      <c r="P4812">
        <f>O4812*_xlfn.XLOOKUP(K4812,AM:AM,AN:AN)</f>
        <v>0</v>
      </c>
      <c r="Q4812">
        <f>O4812*_xlfn.XLOOKUP(K4812,AM:AM,AO:AO)</f>
        <v>0</v>
      </c>
      <c r="R4812" t="str">
        <f>_xlfn.XLOOKUP(E4812,AF:AF,AG:AG)</f>
        <v>F1S USA</v>
      </c>
      <c r="S4812" t="str">
        <f>_xlfn.XLOOKUP(E4812,AF:AF,AI:AI)</f>
        <v>United States</v>
      </c>
      <c r="T4812">
        <f>WEEKNUM(G4812)</f>
        <v>13</v>
      </c>
      <c r="U4812">
        <f>YEAR(G4812)</f>
        <v>2026</v>
      </c>
      <c r="V4812" s="117" t="str">
        <f>IFERROR(Q4812/N4812,"0")</f>
        <v>0</v>
      </c>
    </row>
    <row r="4813" spans="1:22">
      <c r="A4813" t="str">
        <f>_xlfn.XLOOKUP(D4813,BN:BN,BO:BO)</f>
        <v>México</v>
      </c>
      <c r="B4813" t="s">
        <v>25</v>
      </c>
      <c r="C4813">
        <v>779</v>
      </c>
      <c r="D4813" t="str">
        <f>_xlfn.XLOOKUP(C4813,BH:BH,BI:BI)</f>
        <v>DianaM</v>
      </c>
      <c r="E4813">
        <v>28934</v>
      </c>
      <c r="F4813" t="s">
        <v>4955</v>
      </c>
      <c r="G4813" s="63">
        <v>46108</v>
      </c>
      <c r="H4813" s="63">
        <v>46108</v>
      </c>
      <c r="I4813" t="s">
        <v>366</v>
      </c>
      <c r="J4813" t="str">
        <f>_xlfn.XLOOKUP(I4813,AS:AS,AU:AU)</f>
        <v>Vuelos</v>
      </c>
      <c r="K4813" t="s">
        <v>33</v>
      </c>
      <c r="L4813">
        <v>0</v>
      </c>
      <c r="M4813">
        <f>L4813*_xlfn.XLOOKUP(K4813,AM:AM,AN:AN)</f>
        <v>0</v>
      </c>
      <c r="N4813">
        <f>L4813*_xlfn.XLOOKUP(K4813,AM:AM,AO:AO)</f>
        <v>0</v>
      </c>
      <c r="O4813">
        <v>0</v>
      </c>
      <c r="P4813">
        <f>O4813*_xlfn.XLOOKUP(K4813,AM:AM,AN:AN)</f>
        <v>0</v>
      </c>
      <c r="Q4813">
        <f>O4813*_xlfn.XLOOKUP(K4813,AM:AM,AO:AO)</f>
        <v>0</v>
      </c>
      <c r="R4813" t="str">
        <f>_xlfn.XLOOKUP(E4813,AF:AF,AG:AG)</f>
        <v>F1S USA</v>
      </c>
      <c r="S4813" t="str">
        <f>_xlfn.XLOOKUP(E4813,AF:AF,AI:AI)</f>
        <v>United States</v>
      </c>
      <c r="T4813">
        <f>WEEKNUM(G4813)</f>
        <v>13</v>
      </c>
      <c r="U4813">
        <f>YEAR(G4813)</f>
        <v>2026</v>
      </c>
      <c r="V4813" s="117" t="str">
        <f>IFERROR(Q4813/N4813,"0")</f>
        <v>0</v>
      </c>
    </row>
    <row r="4814" spans="1:22">
      <c r="A4814" t="str">
        <f>_xlfn.XLOOKUP(D4814,BN:BN,BO:BO)</f>
        <v>México</v>
      </c>
      <c r="B4814" t="s">
        <v>25</v>
      </c>
      <c r="C4814">
        <v>779</v>
      </c>
      <c r="D4814" t="str">
        <f>_xlfn.XLOOKUP(C4814,BH:BH,BI:BI)</f>
        <v>DianaM</v>
      </c>
      <c r="E4814">
        <v>28934</v>
      </c>
      <c r="F4814" t="s">
        <v>4956</v>
      </c>
      <c r="G4814" s="63">
        <v>46108</v>
      </c>
      <c r="H4814" s="63">
        <v>46108</v>
      </c>
      <c r="I4814" t="s">
        <v>366</v>
      </c>
      <c r="J4814" t="str">
        <f>_xlfn.XLOOKUP(I4814,AS:AS,AU:AU)</f>
        <v>Vuelos</v>
      </c>
      <c r="K4814" t="s">
        <v>33</v>
      </c>
      <c r="L4814">
        <v>0</v>
      </c>
      <c r="M4814">
        <f>L4814*_xlfn.XLOOKUP(K4814,AM:AM,AN:AN)</f>
        <v>0</v>
      </c>
      <c r="N4814">
        <f>L4814*_xlfn.XLOOKUP(K4814,AM:AM,AO:AO)</f>
        <v>0</v>
      </c>
      <c r="O4814">
        <v>0</v>
      </c>
      <c r="P4814">
        <f>O4814*_xlfn.XLOOKUP(K4814,AM:AM,AN:AN)</f>
        <v>0</v>
      </c>
      <c r="Q4814">
        <f>O4814*_xlfn.XLOOKUP(K4814,AM:AM,AO:AO)</f>
        <v>0</v>
      </c>
      <c r="R4814" t="str">
        <f>_xlfn.XLOOKUP(E4814,AF:AF,AG:AG)</f>
        <v>F1S USA</v>
      </c>
      <c r="S4814" t="str">
        <f>_xlfn.XLOOKUP(E4814,AF:AF,AI:AI)</f>
        <v>United States</v>
      </c>
      <c r="T4814">
        <f>WEEKNUM(G4814)</f>
        <v>13</v>
      </c>
      <c r="U4814">
        <f>YEAR(G4814)</f>
        <v>2026</v>
      </c>
      <c r="V4814" s="117" t="str">
        <f>IFERROR(Q4814/N4814,"0")</f>
        <v>0</v>
      </c>
    </row>
    <row r="4815" spans="1:22">
      <c r="A4815" t="str">
        <f>_xlfn.XLOOKUP(D4815,BN:BN,BO:BO)</f>
        <v>México</v>
      </c>
      <c r="B4815" t="s">
        <v>25</v>
      </c>
      <c r="C4815">
        <v>779</v>
      </c>
      <c r="D4815" t="str">
        <f>_xlfn.XLOOKUP(C4815,BH:BH,BI:BI)</f>
        <v>DianaM</v>
      </c>
      <c r="E4815">
        <v>28934</v>
      </c>
      <c r="F4815" t="s">
        <v>4955</v>
      </c>
      <c r="G4815" s="63">
        <v>46109</v>
      </c>
      <c r="H4815" s="63">
        <v>46117</v>
      </c>
      <c r="I4815" t="s">
        <v>366</v>
      </c>
      <c r="J4815" t="str">
        <f>_xlfn.XLOOKUP(I4815,AS:AS,AU:AU)</f>
        <v>Vuelos</v>
      </c>
      <c r="K4815" t="s">
        <v>33</v>
      </c>
      <c r="L4815">
        <v>1641.9</v>
      </c>
      <c r="M4815">
        <f>L4815*_xlfn.XLOOKUP(K4815,AM:AM,AN:AN)</f>
        <v>1412.0340000000001</v>
      </c>
      <c r="N4815">
        <f>L4815*_xlfn.XLOOKUP(K4815,AM:AM,AO:AO)</f>
        <v>1641.9</v>
      </c>
      <c r="O4815">
        <v>0</v>
      </c>
      <c r="P4815">
        <f>O4815*_xlfn.XLOOKUP(K4815,AM:AM,AN:AN)</f>
        <v>0</v>
      </c>
      <c r="Q4815">
        <f>O4815*_xlfn.XLOOKUP(K4815,AM:AM,AO:AO)</f>
        <v>0</v>
      </c>
      <c r="R4815" t="str">
        <f>_xlfn.XLOOKUP(E4815,AF:AF,AG:AG)</f>
        <v>F1S USA</v>
      </c>
      <c r="S4815" t="str">
        <f>_xlfn.XLOOKUP(E4815,AF:AF,AI:AI)</f>
        <v>United States</v>
      </c>
      <c r="T4815">
        <f>WEEKNUM(G4815)</f>
        <v>13</v>
      </c>
      <c r="U4815">
        <f>YEAR(G4815)</f>
        <v>2026</v>
      </c>
      <c r="V4815" s="117">
        <f>IFERROR(Q4815/N4815,"0")</f>
        <v>0</v>
      </c>
    </row>
    <row r="4816" spans="1:22">
      <c r="A4816" t="str">
        <f>_xlfn.XLOOKUP(D4816,BN:BN,BO:BO)</f>
        <v>México</v>
      </c>
      <c r="B4816" t="s">
        <v>25</v>
      </c>
      <c r="C4816">
        <v>779</v>
      </c>
      <c r="D4816" t="str">
        <f>_xlfn.XLOOKUP(C4816,BH:BH,BI:BI)</f>
        <v>DianaM</v>
      </c>
      <c r="E4816">
        <v>28934</v>
      </c>
      <c r="F4816" t="s">
        <v>4956</v>
      </c>
      <c r="G4816" s="63">
        <v>46109</v>
      </c>
      <c r="H4816" s="63">
        <v>46117</v>
      </c>
      <c r="I4816" t="s">
        <v>366</v>
      </c>
      <c r="J4816" t="str">
        <f>_xlfn.XLOOKUP(I4816,AS:AS,AU:AU)</f>
        <v>Vuelos</v>
      </c>
      <c r="K4816" t="s">
        <v>33</v>
      </c>
      <c r="L4816">
        <v>1641.9</v>
      </c>
      <c r="M4816">
        <f>L4816*_xlfn.XLOOKUP(K4816,AM:AM,AN:AN)</f>
        <v>1412.0340000000001</v>
      </c>
      <c r="N4816">
        <f>L4816*_xlfn.XLOOKUP(K4816,AM:AM,AO:AO)</f>
        <v>1641.9</v>
      </c>
      <c r="O4816">
        <v>0</v>
      </c>
      <c r="P4816">
        <f>O4816*_xlfn.XLOOKUP(K4816,AM:AM,AN:AN)</f>
        <v>0</v>
      </c>
      <c r="Q4816">
        <f>O4816*_xlfn.XLOOKUP(K4816,AM:AM,AO:AO)</f>
        <v>0</v>
      </c>
      <c r="R4816" t="str">
        <f>_xlfn.XLOOKUP(E4816,AF:AF,AG:AG)</f>
        <v>F1S USA</v>
      </c>
      <c r="S4816" t="str">
        <f>_xlfn.XLOOKUP(E4816,AF:AF,AI:AI)</f>
        <v>United States</v>
      </c>
      <c r="T4816">
        <f>WEEKNUM(G4816)</f>
        <v>13</v>
      </c>
      <c r="U4816">
        <f>YEAR(G4816)</f>
        <v>2026</v>
      </c>
      <c r="V4816" s="117">
        <f>IFERROR(Q4816/N4816,"0")</f>
        <v>0</v>
      </c>
    </row>
    <row r="4817" spans="1:22">
      <c r="A4817" t="str">
        <f>_xlfn.XLOOKUP(D4817,BN:BN,BO:BO)</f>
        <v>México</v>
      </c>
      <c r="B4817" t="s">
        <v>25</v>
      </c>
      <c r="C4817">
        <v>779</v>
      </c>
      <c r="D4817" t="str">
        <f>_xlfn.XLOOKUP(C4817,BH:BH,BI:BI)</f>
        <v>DianaM</v>
      </c>
      <c r="E4817">
        <v>28934</v>
      </c>
      <c r="F4817" t="s">
        <v>4953</v>
      </c>
      <c r="G4817" s="63">
        <v>46108</v>
      </c>
      <c r="H4817" s="63">
        <v>46117</v>
      </c>
      <c r="I4817" t="s">
        <v>366</v>
      </c>
      <c r="J4817" t="str">
        <f>_xlfn.XLOOKUP(I4817,AS:AS,AU:AU)</f>
        <v>Vuelos</v>
      </c>
      <c r="K4817" t="s">
        <v>33</v>
      </c>
      <c r="L4817">
        <v>0</v>
      </c>
      <c r="M4817">
        <f>L4817*_xlfn.XLOOKUP(K4817,AM:AM,AN:AN)</f>
        <v>0</v>
      </c>
      <c r="N4817">
        <f>L4817*_xlfn.XLOOKUP(K4817,AM:AM,AO:AO)</f>
        <v>0</v>
      </c>
      <c r="O4817">
        <v>0</v>
      </c>
      <c r="P4817">
        <f>O4817*_xlfn.XLOOKUP(K4817,AM:AM,AN:AN)</f>
        <v>0</v>
      </c>
      <c r="Q4817">
        <f>O4817*_xlfn.XLOOKUP(K4817,AM:AM,AO:AO)</f>
        <v>0</v>
      </c>
      <c r="R4817" t="str">
        <f>_xlfn.XLOOKUP(E4817,AF:AF,AG:AG)</f>
        <v>F1S USA</v>
      </c>
      <c r="S4817" t="str">
        <f>_xlfn.XLOOKUP(E4817,AF:AF,AI:AI)</f>
        <v>United States</v>
      </c>
      <c r="T4817">
        <f>WEEKNUM(G4817)</f>
        <v>13</v>
      </c>
      <c r="U4817">
        <f>YEAR(G4817)</f>
        <v>2026</v>
      </c>
      <c r="V4817" s="117" t="str">
        <f>IFERROR(Q4817/N4817,"0")</f>
        <v>0</v>
      </c>
    </row>
    <row r="4818" spans="1:22">
      <c r="A4818" t="str">
        <f>_xlfn.XLOOKUP(D4818,BN:BN,BO:BO)</f>
        <v>México</v>
      </c>
      <c r="B4818" t="s">
        <v>25</v>
      </c>
      <c r="C4818">
        <v>779</v>
      </c>
      <c r="D4818" t="str">
        <f>_xlfn.XLOOKUP(C4818,BH:BH,BI:BI)</f>
        <v>DianaM</v>
      </c>
      <c r="E4818">
        <v>28934</v>
      </c>
      <c r="F4818" t="s">
        <v>4954</v>
      </c>
      <c r="G4818" s="63">
        <v>46108</v>
      </c>
      <c r="H4818" s="63">
        <v>46117</v>
      </c>
      <c r="I4818" t="s">
        <v>366</v>
      </c>
      <c r="J4818" t="str">
        <f>_xlfn.XLOOKUP(I4818,AS:AS,AU:AU)</f>
        <v>Vuelos</v>
      </c>
      <c r="K4818" t="s">
        <v>33</v>
      </c>
      <c r="L4818">
        <v>0</v>
      </c>
      <c r="M4818">
        <f>L4818*_xlfn.XLOOKUP(K4818,AM:AM,AN:AN)</f>
        <v>0</v>
      </c>
      <c r="N4818">
        <f>L4818*_xlfn.XLOOKUP(K4818,AM:AM,AO:AO)</f>
        <v>0</v>
      </c>
      <c r="O4818">
        <v>0</v>
      </c>
      <c r="P4818">
        <f>O4818*_xlfn.XLOOKUP(K4818,AM:AM,AN:AN)</f>
        <v>0</v>
      </c>
      <c r="Q4818">
        <f>O4818*_xlfn.XLOOKUP(K4818,AM:AM,AO:AO)</f>
        <v>0</v>
      </c>
      <c r="R4818" t="str">
        <f>_xlfn.XLOOKUP(E4818,AF:AF,AG:AG)</f>
        <v>F1S USA</v>
      </c>
      <c r="S4818" t="str">
        <f>_xlfn.XLOOKUP(E4818,AF:AF,AI:AI)</f>
        <v>United States</v>
      </c>
      <c r="T4818">
        <f>WEEKNUM(G4818)</f>
        <v>13</v>
      </c>
      <c r="U4818">
        <f>YEAR(G4818)</f>
        <v>2026</v>
      </c>
      <c r="V4818" s="117" t="str">
        <f>IFERROR(Q4818/N4818,"0")</f>
        <v>0</v>
      </c>
    </row>
    <row r="4819" spans="1:22">
      <c r="A4819" t="str">
        <f>_xlfn.XLOOKUP(D4819,BN:BN,BO:BO)</f>
        <v>México</v>
      </c>
      <c r="B4819" t="s">
        <v>25</v>
      </c>
      <c r="C4819">
        <v>779</v>
      </c>
      <c r="D4819" t="str">
        <f>_xlfn.XLOOKUP(C4819,BH:BH,BI:BI)</f>
        <v>DianaM</v>
      </c>
      <c r="E4819">
        <v>28934</v>
      </c>
      <c r="F4819" t="s">
        <v>4955</v>
      </c>
      <c r="G4819" s="63">
        <v>46109</v>
      </c>
      <c r="H4819" s="63">
        <v>46117</v>
      </c>
      <c r="I4819" t="s">
        <v>366</v>
      </c>
      <c r="J4819" t="str">
        <f>_xlfn.XLOOKUP(I4819,AS:AS,AU:AU)</f>
        <v>Vuelos</v>
      </c>
      <c r="K4819" t="s">
        <v>33</v>
      </c>
      <c r="L4819">
        <v>0</v>
      </c>
      <c r="M4819">
        <f>L4819*_xlfn.XLOOKUP(K4819,AM:AM,AN:AN)</f>
        <v>0</v>
      </c>
      <c r="N4819">
        <f>L4819*_xlfn.XLOOKUP(K4819,AM:AM,AO:AO)</f>
        <v>0</v>
      </c>
      <c r="O4819">
        <v>0</v>
      </c>
      <c r="P4819">
        <f>O4819*_xlfn.XLOOKUP(K4819,AM:AM,AN:AN)</f>
        <v>0</v>
      </c>
      <c r="Q4819">
        <f>O4819*_xlfn.XLOOKUP(K4819,AM:AM,AO:AO)</f>
        <v>0</v>
      </c>
      <c r="R4819" t="str">
        <f>_xlfn.XLOOKUP(E4819,AF:AF,AG:AG)</f>
        <v>F1S USA</v>
      </c>
      <c r="S4819" t="str">
        <f>_xlfn.XLOOKUP(E4819,AF:AF,AI:AI)</f>
        <v>United States</v>
      </c>
      <c r="T4819">
        <f>WEEKNUM(G4819)</f>
        <v>13</v>
      </c>
      <c r="U4819">
        <f>YEAR(G4819)</f>
        <v>2026</v>
      </c>
      <c r="V4819" s="117" t="str">
        <f>IFERROR(Q4819/N4819,"0")</f>
        <v>0</v>
      </c>
    </row>
    <row r="4820" spans="1:22">
      <c r="A4820" t="str">
        <f>_xlfn.XLOOKUP(D4820,BN:BN,BO:BO)</f>
        <v>México</v>
      </c>
      <c r="B4820" t="s">
        <v>25</v>
      </c>
      <c r="C4820">
        <v>779</v>
      </c>
      <c r="D4820" t="str">
        <f>_xlfn.XLOOKUP(C4820,BH:BH,BI:BI)</f>
        <v>DianaM</v>
      </c>
      <c r="E4820">
        <v>28934</v>
      </c>
      <c r="F4820" t="s">
        <v>4956</v>
      </c>
      <c r="G4820" s="63">
        <v>46109</v>
      </c>
      <c r="H4820" s="63">
        <v>46117</v>
      </c>
      <c r="I4820" t="s">
        <v>366</v>
      </c>
      <c r="J4820" t="str">
        <f>_xlfn.XLOOKUP(I4820,AS:AS,AU:AU)</f>
        <v>Vuelos</v>
      </c>
      <c r="K4820" t="s">
        <v>33</v>
      </c>
      <c r="L4820">
        <v>0</v>
      </c>
      <c r="M4820">
        <f>L4820*_xlfn.XLOOKUP(K4820,AM:AM,AN:AN)</f>
        <v>0</v>
      </c>
      <c r="N4820">
        <f>L4820*_xlfn.XLOOKUP(K4820,AM:AM,AO:AO)</f>
        <v>0</v>
      </c>
      <c r="O4820">
        <v>0</v>
      </c>
      <c r="P4820">
        <f>O4820*_xlfn.XLOOKUP(K4820,AM:AM,AN:AN)</f>
        <v>0</v>
      </c>
      <c r="Q4820">
        <f>O4820*_xlfn.XLOOKUP(K4820,AM:AM,AO:AO)</f>
        <v>0</v>
      </c>
      <c r="R4820" t="str">
        <f>_xlfn.XLOOKUP(E4820,AF:AF,AG:AG)</f>
        <v>F1S USA</v>
      </c>
      <c r="S4820" t="str">
        <f>_xlfn.XLOOKUP(E4820,AF:AF,AI:AI)</f>
        <v>United States</v>
      </c>
      <c r="T4820">
        <f>WEEKNUM(G4820)</f>
        <v>13</v>
      </c>
      <c r="U4820">
        <f>YEAR(G4820)</f>
        <v>2026</v>
      </c>
      <c r="V4820" s="117" t="str">
        <f>IFERROR(Q4820/N4820,"0")</f>
        <v>0</v>
      </c>
    </row>
    <row r="4821" spans="1:22">
      <c r="A4821" t="str">
        <f>_xlfn.XLOOKUP(D4821,BN:BN,BO:BO)</f>
        <v>México</v>
      </c>
      <c r="B4821" t="s">
        <v>25</v>
      </c>
      <c r="C4821">
        <v>780</v>
      </c>
      <c r="D4821" t="str">
        <f>_xlfn.XLOOKUP(C4821,BH:BH,BI:BI)</f>
        <v>MariaM</v>
      </c>
      <c r="E4821">
        <v>0</v>
      </c>
      <c r="F4821" t="s">
        <v>4728</v>
      </c>
      <c r="G4821" s="63">
        <v>45973</v>
      </c>
      <c r="H4821" s="63">
        <v>45979</v>
      </c>
      <c r="I4821" t="s">
        <v>396</v>
      </c>
      <c r="J4821" t="str">
        <f>_xlfn.XLOOKUP(I4821,AS:AS,AU:AU)</f>
        <v>Honorarios</v>
      </c>
      <c r="K4821" t="s">
        <v>33</v>
      </c>
      <c r="L4821">
        <v>105</v>
      </c>
      <c r="M4821">
        <f>L4821*_xlfn.XLOOKUP(K4821,AM:AM,AN:AN)</f>
        <v>90.3</v>
      </c>
      <c r="N4821">
        <f>L4821*_xlfn.XLOOKUP(K4821,AM:AM,AO:AO)</f>
        <v>105</v>
      </c>
      <c r="O4821">
        <v>105</v>
      </c>
      <c r="P4821">
        <f>O4821*_xlfn.XLOOKUP(K4821,AM:AM,AN:AN)</f>
        <v>90.3</v>
      </c>
      <c r="Q4821">
        <f>O4821*_xlfn.XLOOKUP(K4821,AM:AM,AO:AO)</f>
        <v>105</v>
      </c>
      <c r="R4821" t="str">
        <f>_xlfn.XLOOKUP(E4821,AF:AF,AG:AG)</f>
        <v>FEES</v>
      </c>
      <c r="S4821">
        <f>_xlfn.XLOOKUP(E4821,AF:AF,AI:AI)</f>
        <v>0</v>
      </c>
      <c r="T4821">
        <f>WEEKNUM(G4821)</f>
        <v>46</v>
      </c>
      <c r="U4821">
        <f>YEAR(G4821)</f>
        <v>2025</v>
      </c>
      <c r="V4821" s="117">
        <f>IFERROR(Q4821/N4821,"0")</f>
        <v>1</v>
      </c>
    </row>
    <row r="4822" spans="1:22">
      <c r="A4822" t="str">
        <f>_xlfn.XLOOKUP(D4822,BN:BN,BO:BO)</f>
        <v>México</v>
      </c>
      <c r="B4822" t="s">
        <v>25</v>
      </c>
      <c r="C4822">
        <v>780</v>
      </c>
      <c r="D4822" t="str">
        <f>_xlfn.XLOOKUP(C4822,BH:BH,BI:BI)</f>
        <v>MariaM</v>
      </c>
      <c r="E4822">
        <v>28934</v>
      </c>
      <c r="F4822" t="s">
        <v>4957</v>
      </c>
      <c r="G4822" s="63">
        <v>45973</v>
      </c>
      <c r="H4822" s="63">
        <v>45979</v>
      </c>
      <c r="I4822" t="s">
        <v>366</v>
      </c>
      <c r="J4822" t="str">
        <f>_xlfn.XLOOKUP(I4822,AS:AS,AU:AU)</f>
        <v>Vuelos</v>
      </c>
      <c r="K4822" t="s">
        <v>33</v>
      </c>
      <c r="L4822">
        <v>882.37</v>
      </c>
      <c r="M4822">
        <f>L4822*_xlfn.XLOOKUP(K4822,AM:AM,AN:AN)</f>
        <v>758.83820000000003</v>
      </c>
      <c r="N4822">
        <f>L4822*_xlfn.XLOOKUP(K4822,AM:AM,AO:AO)</f>
        <v>882.37</v>
      </c>
      <c r="O4822">
        <v>13.16</v>
      </c>
      <c r="P4822">
        <f>O4822*_xlfn.XLOOKUP(K4822,AM:AM,AN:AN)</f>
        <v>11.317600000000001</v>
      </c>
      <c r="Q4822">
        <f>O4822*_xlfn.XLOOKUP(K4822,AM:AM,AO:AO)</f>
        <v>13.16</v>
      </c>
      <c r="R4822" t="str">
        <f>_xlfn.XLOOKUP(E4822,AF:AF,AG:AG)</f>
        <v>F1S USA</v>
      </c>
      <c r="S4822" t="str">
        <f>_xlfn.XLOOKUP(E4822,AF:AF,AI:AI)</f>
        <v>United States</v>
      </c>
      <c r="T4822">
        <f>WEEKNUM(G4822)</f>
        <v>46</v>
      </c>
      <c r="U4822">
        <f>YEAR(G4822)</f>
        <v>2025</v>
      </c>
      <c r="V4822" s="117">
        <f>IFERROR(Q4822/N4822,"0")</f>
        <v>1.4914378322019108E-2</v>
      </c>
    </row>
    <row r="4823" spans="1:22">
      <c r="A4823" t="str">
        <f>_xlfn.XLOOKUP(D4823,BN:BN,BO:BO)</f>
        <v>México</v>
      </c>
      <c r="B4823" t="s">
        <v>25</v>
      </c>
      <c r="C4823">
        <v>780</v>
      </c>
      <c r="D4823" t="str">
        <f>_xlfn.XLOOKUP(C4823,BH:BH,BI:BI)</f>
        <v>MariaM</v>
      </c>
      <c r="E4823">
        <v>28934</v>
      </c>
      <c r="F4823" t="s">
        <v>4958</v>
      </c>
      <c r="G4823" s="63">
        <v>45973</v>
      </c>
      <c r="H4823" s="63">
        <v>45979</v>
      </c>
      <c r="I4823" t="s">
        <v>366</v>
      </c>
      <c r="J4823" t="str">
        <f>_xlfn.XLOOKUP(I4823,AS:AS,AU:AU)</f>
        <v>Vuelos</v>
      </c>
      <c r="K4823" t="s">
        <v>33</v>
      </c>
      <c r="L4823">
        <v>882.37</v>
      </c>
      <c r="M4823">
        <f>L4823*_xlfn.XLOOKUP(K4823,AM:AM,AN:AN)</f>
        <v>758.83820000000003</v>
      </c>
      <c r="N4823">
        <f>L4823*_xlfn.XLOOKUP(K4823,AM:AM,AO:AO)</f>
        <v>882.37</v>
      </c>
      <c r="O4823">
        <v>13.16</v>
      </c>
      <c r="P4823">
        <f>O4823*_xlfn.XLOOKUP(K4823,AM:AM,AN:AN)</f>
        <v>11.317600000000001</v>
      </c>
      <c r="Q4823">
        <f>O4823*_xlfn.XLOOKUP(K4823,AM:AM,AO:AO)</f>
        <v>13.16</v>
      </c>
      <c r="R4823" t="str">
        <f>_xlfn.XLOOKUP(E4823,AF:AF,AG:AG)</f>
        <v>F1S USA</v>
      </c>
      <c r="S4823" t="str">
        <f>_xlfn.XLOOKUP(E4823,AF:AF,AI:AI)</f>
        <v>United States</v>
      </c>
      <c r="T4823">
        <f>WEEKNUM(G4823)</f>
        <v>46</v>
      </c>
      <c r="U4823">
        <f>YEAR(G4823)</f>
        <v>2025</v>
      </c>
      <c r="V4823" s="117">
        <f>IFERROR(Q4823/N4823,"0")</f>
        <v>1.4914378322019108E-2</v>
      </c>
    </row>
    <row r="4824" spans="1:22">
      <c r="A4824" t="str">
        <f>_xlfn.XLOOKUP(D4824,BN:BN,BO:BO)</f>
        <v>México</v>
      </c>
      <c r="B4824" t="s">
        <v>25</v>
      </c>
      <c r="C4824">
        <v>780</v>
      </c>
      <c r="D4824" t="str">
        <f>_xlfn.XLOOKUP(C4824,BH:BH,BI:BI)</f>
        <v>MariaM</v>
      </c>
      <c r="E4824">
        <v>28934</v>
      </c>
      <c r="F4824" t="s">
        <v>4957</v>
      </c>
      <c r="G4824" s="63">
        <v>45973</v>
      </c>
      <c r="H4824" s="63">
        <v>45979</v>
      </c>
      <c r="I4824" t="s">
        <v>366</v>
      </c>
      <c r="J4824" t="str">
        <f>_xlfn.XLOOKUP(I4824,AS:AS,AU:AU)</f>
        <v>Vuelos</v>
      </c>
      <c r="K4824" t="s">
        <v>33</v>
      </c>
      <c r="L4824">
        <v>36.4</v>
      </c>
      <c r="M4824">
        <f>L4824*_xlfn.XLOOKUP(K4824,AM:AM,AN:AN)</f>
        <v>31.303999999999998</v>
      </c>
      <c r="N4824">
        <f>L4824*_xlfn.XLOOKUP(K4824,AM:AM,AO:AO)</f>
        <v>36.4</v>
      </c>
      <c r="O4824">
        <v>0</v>
      </c>
      <c r="P4824">
        <f>O4824*_xlfn.XLOOKUP(K4824,AM:AM,AN:AN)</f>
        <v>0</v>
      </c>
      <c r="Q4824">
        <f>O4824*_xlfn.XLOOKUP(K4824,AM:AM,AO:AO)</f>
        <v>0</v>
      </c>
      <c r="R4824" t="str">
        <f>_xlfn.XLOOKUP(E4824,AF:AF,AG:AG)</f>
        <v>F1S USA</v>
      </c>
      <c r="S4824" t="str">
        <f>_xlfn.XLOOKUP(E4824,AF:AF,AI:AI)</f>
        <v>United States</v>
      </c>
      <c r="T4824">
        <f>WEEKNUM(G4824)</f>
        <v>46</v>
      </c>
      <c r="U4824">
        <f>YEAR(G4824)</f>
        <v>2025</v>
      </c>
      <c r="V4824" s="117">
        <f>IFERROR(Q4824/N4824,"0")</f>
        <v>0</v>
      </c>
    </row>
    <row r="4825" spans="1:22">
      <c r="A4825" t="str">
        <f>_xlfn.XLOOKUP(D4825,BN:BN,BO:BO)</f>
        <v>México</v>
      </c>
      <c r="B4825" t="s">
        <v>25</v>
      </c>
      <c r="C4825">
        <v>780</v>
      </c>
      <c r="D4825" t="str">
        <f>_xlfn.XLOOKUP(C4825,BH:BH,BI:BI)</f>
        <v>MariaM</v>
      </c>
      <c r="E4825">
        <v>28934</v>
      </c>
      <c r="F4825" t="s">
        <v>4957</v>
      </c>
      <c r="G4825" s="63">
        <v>45973</v>
      </c>
      <c r="H4825" s="63">
        <v>45979</v>
      </c>
      <c r="I4825" t="s">
        <v>366</v>
      </c>
      <c r="J4825" t="str">
        <f>_xlfn.XLOOKUP(I4825,AS:AS,AU:AU)</f>
        <v>Vuelos</v>
      </c>
      <c r="K4825" t="s">
        <v>33</v>
      </c>
      <c r="L4825">
        <v>35</v>
      </c>
      <c r="M4825">
        <f>L4825*_xlfn.XLOOKUP(K4825,AM:AM,AN:AN)</f>
        <v>30.099999999999998</v>
      </c>
      <c r="N4825">
        <f>L4825*_xlfn.XLOOKUP(K4825,AM:AM,AO:AO)</f>
        <v>35</v>
      </c>
      <c r="O4825">
        <v>0</v>
      </c>
      <c r="P4825">
        <f>O4825*_xlfn.XLOOKUP(K4825,AM:AM,AN:AN)</f>
        <v>0</v>
      </c>
      <c r="Q4825">
        <f>O4825*_xlfn.XLOOKUP(K4825,AM:AM,AO:AO)</f>
        <v>0</v>
      </c>
      <c r="R4825" t="str">
        <f>_xlfn.XLOOKUP(E4825,AF:AF,AG:AG)</f>
        <v>F1S USA</v>
      </c>
      <c r="S4825" t="str">
        <f>_xlfn.XLOOKUP(E4825,AF:AF,AI:AI)</f>
        <v>United States</v>
      </c>
      <c r="T4825">
        <f>WEEKNUM(G4825)</f>
        <v>46</v>
      </c>
      <c r="U4825">
        <f>YEAR(G4825)</f>
        <v>2025</v>
      </c>
      <c r="V4825" s="117">
        <f>IFERROR(Q4825/N4825,"0")</f>
        <v>0</v>
      </c>
    </row>
    <row r="4826" spans="1:22">
      <c r="A4826" t="str">
        <f>_xlfn.XLOOKUP(D4826,BN:BN,BO:BO)</f>
        <v>México</v>
      </c>
      <c r="B4826" t="s">
        <v>25</v>
      </c>
      <c r="C4826">
        <v>780</v>
      </c>
      <c r="D4826" t="str">
        <f>_xlfn.XLOOKUP(C4826,BH:BH,BI:BI)</f>
        <v>MariaM</v>
      </c>
      <c r="E4826">
        <v>28934</v>
      </c>
      <c r="F4826" t="s">
        <v>4957</v>
      </c>
      <c r="G4826" s="63">
        <v>45973</v>
      </c>
      <c r="H4826" s="63">
        <v>45979</v>
      </c>
      <c r="I4826" t="s">
        <v>366</v>
      </c>
      <c r="J4826" t="str">
        <f>_xlfn.XLOOKUP(I4826,AS:AS,AU:AU)</f>
        <v>Vuelos</v>
      </c>
      <c r="K4826" t="s">
        <v>33</v>
      </c>
      <c r="L4826">
        <v>40</v>
      </c>
      <c r="M4826">
        <f>L4826*_xlfn.XLOOKUP(K4826,AM:AM,AN:AN)</f>
        <v>34.4</v>
      </c>
      <c r="N4826">
        <f>L4826*_xlfn.XLOOKUP(K4826,AM:AM,AO:AO)</f>
        <v>40</v>
      </c>
      <c r="O4826">
        <v>0</v>
      </c>
      <c r="P4826">
        <f>O4826*_xlfn.XLOOKUP(K4826,AM:AM,AN:AN)</f>
        <v>0</v>
      </c>
      <c r="Q4826">
        <f>O4826*_xlfn.XLOOKUP(K4826,AM:AM,AO:AO)</f>
        <v>0</v>
      </c>
      <c r="R4826" t="str">
        <f>_xlfn.XLOOKUP(E4826,AF:AF,AG:AG)</f>
        <v>F1S USA</v>
      </c>
      <c r="S4826" t="str">
        <f>_xlfn.XLOOKUP(E4826,AF:AF,AI:AI)</f>
        <v>United States</v>
      </c>
      <c r="T4826">
        <f>WEEKNUM(G4826)</f>
        <v>46</v>
      </c>
      <c r="U4826">
        <f>YEAR(G4826)</f>
        <v>2025</v>
      </c>
      <c r="V4826" s="117">
        <f>IFERROR(Q4826/N4826,"0")</f>
        <v>0</v>
      </c>
    </row>
    <row r="4827" spans="1:22">
      <c r="A4827" t="str">
        <f>_xlfn.XLOOKUP(D4827,BN:BN,BO:BO)</f>
        <v>México</v>
      </c>
      <c r="B4827" t="s">
        <v>25</v>
      </c>
      <c r="C4827">
        <v>780</v>
      </c>
      <c r="D4827" t="str">
        <f>_xlfn.XLOOKUP(C4827,BH:BH,BI:BI)</f>
        <v>MariaM</v>
      </c>
      <c r="E4827">
        <v>28934</v>
      </c>
      <c r="F4827" t="s">
        <v>4958</v>
      </c>
      <c r="G4827" s="63">
        <v>45973</v>
      </c>
      <c r="H4827" s="63">
        <v>45979</v>
      </c>
      <c r="I4827" t="s">
        <v>366</v>
      </c>
      <c r="J4827" t="str">
        <f>_xlfn.XLOOKUP(I4827,AS:AS,AU:AU)</f>
        <v>Vuelos</v>
      </c>
      <c r="K4827" t="s">
        <v>33</v>
      </c>
      <c r="L4827">
        <v>36.4</v>
      </c>
      <c r="M4827">
        <f>L4827*_xlfn.XLOOKUP(K4827,AM:AM,AN:AN)</f>
        <v>31.303999999999998</v>
      </c>
      <c r="N4827">
        <f>L4827*_xlfn.XLOOKUP(K4827,AM:AM,AO:AO)</f>
        <v>36.4</v>
      </c>
      <c r="O4827">
        <v>0</v>
      </c>
      <c r="P4827">
        <f>O4827*_xlfn.XLOOKUP(K4827,AM:AM,AN:AN)</f>
        <v>0</v>
      </c>
      <c r="Q4827">
        <f>O4827*_xlfn.XLOOKUP(K4827,AM:AM,AO:AO)</f>
        <v>0</v>
      </c>
      <c r="R4827" t="str">
        <f>_xlfn.XLOOKUP(E4827,AF:AF,AG:AG)</f>
        <v>F1S USA</v>
      </c>
      <c r="S4827" t="str">
        <f>_xlfn.XLOOKUP(E4827,AF:AF,AI:AI)</f>
        <v>United States</v>
      </c>
      <c r="T4827">
        <f>WEEKNUM(G4827)</f>
        <v>46</v>
      </c>
      <c r="U4827">
        <f>YEAR(G4827)</f>
        <v>2025</v>
      </c>
      <c r="V4827" s="117">
        <f>IFERROR(Q4827/N4827,"0")</f>
        <v>0</v>
      </c>
    </row>
    <row r="4828" spans="1:22">
      <c r="A4828" t="str">
        <f>_xlfn.XLOOKUP(D4828,BN:BN,BO:BO)</f>
        <v>México</v>
      </c>
      <c r="B4828" t="s">
        <v>25</v>
      </c>
      <c r="C4828">
        <v>780</v>
      </c>
      <c r="D4828" t="str">
        <f>_xlfn.XLOOKUP(C4828,BH:BH,BI:BI)</f>
        <v>MariaM</v>
      </c>
      <c r="E4828">
        <v>28934</v>
      </c>
      <c r="F4828" t="s">
        <v>4958</v>
      </c>
      <c r="G4828" s="63">
        <v>45973</v>
      </c>
      <c r="H4828" s="63">
        <v>45979</v>
      </c>
      <c r="I4828" t="s">
        <v>366</v>
      </c>
      <c r="J4828" t="str">
        <f>_xlfn.XLOOKUP(I4828,AS:AS,AU:AU)</f>
        <v>Vuelos</v>
      </c>
      <c r="K4828" t="s">
        <v>33</v>
      </c>
      <c r="L4828">
        <v>35</v>
      </c>
      <c r="M4828">
        <f>L4828*_xlfn.XLOOKUP(K4828,AM:AM,AN:AN)</f>
        <v>30.099999999999998</v>
      </c>
      <c r="N4828">
        <f>L4828*_xlfn.XLOOKUP(K4828,AM:AM,AO:AO)</f>
        <v>35</v>
      </c>
      <c r="O4828">
        <v>0</v>
      </c>
      <c r="P4828">
        <f>O4828*_xlfn.XLOOKUP(K4828,AM:AM,AN:AN)</f>
        <v>0</v>
      </c>
      <c r="Q4828">
        <f>O4828*_xlfn.XLOOKUP(K4828,AM:AM,AO:AO)</f>
        <v>0</v>
      </c>
      <c r="R4828" t="str">
        <f>_xlfn.XLOOKUP(E4828,AF:AF,AG:AG)</f>
        <v>F1S USA</v>
      </c>
      <c r="S4828" t="str">
        <f>_xlfn.XLOOKUP(E4828,AF:AF,AI:AI)</f>
        <v>United States</v>
      </c>
      <c r="T4828">
        <f>WEEKNUM(G4828)</f>
        <v>46</v>
      </c>
      <c r="U4828">
        <f>YEAR(G4828)</f>
        <v>2025</v>
      </c>
      <c r="V4828" s="117">
        <f>IFERROR(Q4828/N4828,"0")</f>
        <v>0</v>
      </c>
    </row>
    <row r="4829" spans="1:22">
      <c r="A4829" t="str">
        <f>_xlfn.XLOOKUP(D4829,BN:BN,BO:BO)</f>
        <v>México</v>
      </c>
      <c r="B4829" t="s">
        <v>25</v>
      </c>
      <c r="C4829">
        <v>780</v>
      </c>
      <c r="D4829" t="str">
        <f>_xlfn.XLOOKUP(C4829,BH:BH,BI:BI)</f>
        <v>MariaM</v>
      </c>
      <c r="E4829">
        <v>28934</v>
      </c>
      <c r="F4829" t="s">
        <v>4958</v>
      </c>
      <c r="G4829" s="63">
        <v>45973</v>
      </c>
      <c r="H4829" s="63">
        <v>45979</v>
      </c>
      <c r="I4829" t="s">
        <v>366</v>
      </c>
      <c r="J4829" t="str">
        <f>_xlfn.XLOOKUP(I4829,AS:AS,AU:AU)</f>
        <v>Vuelos</v>
      </c>
      <c r="K4829" t="s">
        <v>33</v>
      </c>
      <c r="L4829">
        <v>40</v>
      </c>
      <c r="M4829">
        <f>L4829*_xlfn.XLOOKUP(K4829,AM:AM,AN:AN)</f>
        <v>34.4</v>
      </c>
      <c r="N4829">
        <f>L4829*_xlfn.XLOOKUP(K4829,AM:AM,AO:AO)</f>
        <v>40</v>
      </c>
      <c r="O4829">
        <v>0</v>
      </c>
      <c r="P4829">
        <f>O4829*_xlfn.XLOOKUP(K4829,AM:AM,AN:AN)</f>
        <v>0</v>
      </c>
      <c r="Q4829">
        <f>O4829*_xlfn.XLOOKUP(K4829,AM:AM,AO:AO)</f>
        <v>0</v>
      </c>
      <c r="R4829" t="str">
        <f>_xlfn.XLOOKUP(E4829,AF:AF,AG:AG)</f>
        <v>F1S USA</v>
      </c>
      <c r="S4829" t="str">
        <f>_xlfn.XLOOKUP(E4829,AF:AF,AI:AI)</f>
        <v>United States</v>
      </c>
      <c r="T4829">
        <f>WEEKNUM(G4829)</f>
        <v>46</v>
      </c>
      <c r="U4829">
        <f>YEAR(G4829)</f>
        <v>2025</v>
      </c>
      <c r="V4829" s="117">
        <f>IFERROR(Q4829/N4829,"0")</f>
        <v>0</v>
      </c>
    </row>
    <row r="4830" spans="1:22">
      <c r="A4830" t="str">
        <f>_xlfn.XLOOKUP(D4830,BN:BN,BO:BO)</f>
        <v>México</v>
      </c>
      <c r="B4830" t="s">
        <v>25</v>
      </c>
      <c r="C4830">
        <v>780</v>
      </c>
      <c r="D4830" t="str">
        <f>_xlfn.XLOOKUP(C4830,BH:BH,BI:BI)</f>
        <v>MariaM</v>
      </c>
      <c r="E4830">
        <v>28934</v>
      </c>
      <c r="F4830" t="s">
        <v>4959</v>
      </c>
      <c r="G4830" s="63">
        <v>45973</v>
      </c>
      <c r="H4830" s="63">
        <v>45979</v>
      </c>
      <c r="I4830" t="s">
        <v>366</v>
      </c>
      <c r="J4830" t="str">
        <f>_xlfn.XLOOKUP(I4830,AS:AS,AU:AU)</f>
        <v>Vuelos</v>
      </c>
      <c r="K4830" t="s">
        <v>33</v>
      </c>
      <c r="L4830">
        <v>747.17</v>
      </c>
      <c r="M4830">
        <f>L4830*_xlfn.XLOOKUP(K4830,AM:AM,AN:AN)</f>
        <v>642.56619999999998</v>
      </c>
      <c r="N4830">
        <f>L4830*_xlfn.XLOOKUP(K4830,AM:AM,AO:AO)</f>
        <v>747.17</v>
      </c>
      <c r="O4830">
        <v>10.56</v>
      </c>
      <c r="P4830">
        <f>O4830*_xlfn.XLOOKUP(K4830,AM:AM,AN:AN)</f>
        <v>9.0815999999999999</v>
      </c>
      <c r="Q4830">
        <f>O4830*_xlfn.XLOOKUP(K4830,AM:AM,AO:AO)</f>
        <v>10.56</v>
      </c>
      <c r="R4830" t="str">
        <f>_xlfn.XLOOKUP(E4830,AF:AF,AG:AG)</f>
        <v>F1S USA</v>
      </c>
      <c r="S4830" t="str">
        <f>_xlfn.XLOOKUP(E4830,AF:AF,AI:AI)</f>
        <v>United States</v>
      </c>
      <c r="T4830">
        <f>WEEKNUM(G4830)</f>
        <v>46</v>
      </c>
      <c r="U4830">
        <f>YEAR(G4830)</f>
        <v>2025</v>
      </c>
      <c r="V4830" s="117">
        <f>IFERROR(Q4830/N4830,"0")</f>
        <v>1.4133329764310667E-2</v>
      </c>
    </row>
    <row r="4831" spans="1:22">
      <c r="A4831" t="str">
        <f>_xlfn.XLOOKUP(D4831,BN:BN,BO:BO)</f>
        <v>México</v>
      </c>
      <c r="B4831" t="s">
        <v>25</v>
      </c>
      <c r="C4831">
        <v>780</v>
      </c>
      <c r="D4831" t="str">
        <f>_xlfn.XLOOKUP(C4831,BH:BH,BI:BI)</f>
        <v>MariaM</v>
      </c>
      <c r="E4831">
        <v>32832</v>
      </c>
      <c r="F4831" t="s">
        <v>4960</v>
      </c>
      <c r="G4831" s="63">
        <v>45973</v>
      </c>
      <c r="H4831" s="63">
        <v>45979</v>
      </c>
      <c r="I4831" t="s">
        <v>376</v>
      </c>
      <c r="J4831" t="str">
        <f>_xlfn.XLOOKUP(I4831,AS:AS,AU:AU)</f>
        <v>Hotel</v>
      </c>
      <c r="K4831" t="s">
        <v>33</v>
      </c>
      <c r="L4831">
        <v>5088.07</v>
      </c>
      <c r="M4831">
        <f>L4831*_xlfn.XLOOKUP(K4831,AM:AM,AN:AN)</f>
        <v>4375.7401999999993</v>
      </c>
      <c r="N4831">
        <f>L4831*_xlfn.XLOOKUP(K4831,AM:AM,AO:AO)</f>
        <v>5088.07</v>
      </c>
      <c r="O4831">
        <v>379.52</v>
      </c>
      <c r="P4831">
        <f>O4831*_xlfn.XLOOKUP(K4831,AM:AM,AN:AN)</f>
        <v>326.38720000000001</v>
      </c>
      <c r="Q4831">
        <f>O4831*_xlfn.XLOOKUP(K4831,AM:AM,AO:AO)</f>
        <v>379.52</v>
      </c>
      <c r="R4831" t="str">
        <f>_xlfn.XLOOKUP(E4831,AF:AF,AG:AG)</f>
        <v>PARK SOUTH HOTEL - JDV BY HYATT</v>
      </c>
      <c r="S4831" t="str">
        <f>_xlfn.XLOOKUP(E4831,AF:AF,AI:AI)</f>
        <v>United States</v>
      </c>
      <c r="T4831">
        <f>WEEKNUM(G4831)</f>
        <v>46</v>
      </c>
      <c r="U4831">
        <f>YEAR(G4831)</f>
        <v>2025</v>
      </c>
      <c r="V4831" s="117">
        <f>IFERROR(Q4831/N4831,"0")</f>
        <v>7.459016876733221E-2</v>
      </c>
    </row>
    <row r="4832" spans="1:22">
      <c r="A4832" t="str">
        <f>_xlfn.XLOOKUP(D4832,BN:BN,BO:BO)</f>
        <v>Madrid</v>
      </c>
      <c r="B4832" t="s">
        <v>25</v>
      </c>
      <c r="C4832">
        <v>781</v>
      </c>
      <c r="D4832" t="str">
        <f>_xlfn.XLOOKUP(C4832,BH:BH,BI:BI)</f>
        <v>RafaellaP</v>
      </c>
      <c r="E4832">
        <v>29251</v>
      </c>
      <c r="F4832" t="s">
        <v>4961</v>
      </c>
      <c r="G4832" s="63">
        <v>45934</v>
      </c>
      <c r="H4832" s="63">
        <v>45939</v>
      </c>
      <c r="I4832" t="s">
        <v>376</v>
      </c>
      <c r="J4832" t="str">
        <f>_xlfn.XLOOKUP(I4832,AS:AS,AU:AU)</f>
        <v>Hotel</v>
      </c>
      <c r="K4832" t="s">
        <v>33</v>
      </c>
      <c r="L4832">
        <v>4700</v>
      </c>
      <c r="M4832">
        <f>L4832*_xlfn.XLOOKUP(K4832,AM:AM,AN:AN)</f>
        <v>4042</v>
      </c>
      <c r="N4832">
        <f>L4832*_xlfn.XLOOKUP(K4832,AM:AM,AO:AO)</f>
        <v>4700</v>
      </c>
      <c r="O4832">
        <v>346.86</v>
      </c>
      <c r="P4832">
        <f>O4832*_xlfn.XLOOKUP(K4832,AM:AM,AN:AN)</f>
        <v>298.2996</v>
      </c>
      <c r="Q4832">
        <f>O4832*_xlfn.XLOOKUP(K4832,AM:AM,AO:AO)</f>
        <v>346.86</v>
      </c>
      <c r="R4832" t="str">
        <f>_xlfn.XLOOKUP(E4832,AF:AF,AG:AG)</f>
        <v>THE TOKYO EDITION TORANOMON</v>
      </c>
      <c r="S4832" t="str">
        <f>_xlfn.XLOOKUP(E4832,AF:AF,AI:AI)</f>
        <v>Japan</v>
      </c>
      <c r="T4832">
        <f>WEEKNUM(G4832)</f>
        <v>40</v>
      </c>
      <c r="U4832">
        <f>YEAR(G4832)</f>
        <v>2025</v>
      </c>
      <c r="V4832" s="117">
        <f>IFERROR(Q4832/N4832,"0")</f>
        <v>7.3800000000000004E-2</v>
      </c>
    </row>
    <row r="4833" spans="1:22">
      <c r="A4833" t="str">
        <f>_xlfn.XLOOKUP(D4833,BN:BN,BO:BO)</f>
        <v>Madrid</v>
      </c>
      <c r="B4833" t="s">
        <v>25</v>
      </c>
      <c r="C4833">
        <v>781</v>
      </c>
      <c r="D4833" t="str">
        <f>_xlfn.XLOOKUP(C4833,BH:BH,BI:BI)</f>
        <v>RafaellaP</v>
      </c>
      <c r="E4833">
        <v>31978</v>
      </c>
      <c r="F4833" t="s">
        <v>4962</v>
      </c>
      <c r="G4833" s="63">
        <v>45928</v>
      </c>
      <c r="H4833" s="63">
        <v>45934</v>
      </c>
      <c r="I4833" t="s">
        <v>376</v>
      </c>
      <c r="J4833" t="str">
        <f>_xlfn.XLOOKUP(I4833,AS:AS,AU:AU)</f>
        <v>Hotel</v>
      </c>
      <c r="K4833" t="s">
        <v>33</v>
      </c>
      <c r="L4833">
        <v>1770</v>
      </c>
      <c r="M4833">
        <f>L4833*_xlfn.XLOOKUP(K4833,AM:AM,AN:AN)</f>
        <v>1522.2</v>
      </c>
      <c r="N4833">
        <f>L4833*_xlfn.XLOOKUP(K4833,AM:AM,AO:AO)</f>
        <v>1770</v>
      </c>
      <c r="O4833">
        <v>177</v>
      </c>
      <c r="P4833">
        <f>O4833*_xlfn.XLOOKUP(K4833,AM:AM,AN:AN)</f>
        <v>152.22</v>
      </c>
      <c r="Q4833">
        <f>O4833*_xlfn.XLOOKUP(K4833,AM:AM,AO:AO)</f>
        <v>177</v>
      </c>
      <c r="R4833" t="str">
        <f>_xlfn.XLOOKUP(E4833,AF:AF,AG:AG)</f>
        <v>TRADERS HOTEL, KUALA LUMPUR</v>
      </c>
      <c r="S4833" t="str">
        <f>_xlfn.XLOOKUP(E4833,AF:AF,AI:AI)</f>
        <v>Malaysia</v>
      </c>
      <c r="T4833">
        <f>WEEKNUM(G4833)</f>
        <v>40</v>
      </c>
      <c r="U4833">
        <f>YEAR(G4833)</f>
        <v>2025</v>
      </c>
      <c r="V4833" s="117">
        <f>IFERROR(Q4833/N4833,"0")</f>
        <v>0.1</v>
      </c>
    </row>
    <row r="4834" spans="1:22">
      <c r="A4834" t="str">
        <f>_xlfn.XLOOKUP(D4834,BN:BN,BO:BO)</f>
        <v>Madrid</v>
      </c>
      <c r="B4834" t="s">
        <v>25</v>
      </c>
      <c r="C4834">
        <v>781</v>
      </c>
      <c r="D4834" t="str">
        <f>_xlfn.XLOOKUP(C4834,BH:BH,BI:BI)</f>
        <v>RafaellaP</v>
      </c>
      <c r="E4834">
        <v>31981</v>
      </c>
      <c r="F4834" t="s">
        <v>4963</v>
      </c>
      <c r="G4834" s="63">
        <v>45925</v>
      </c>
      <c r="H4834" s="63">
        <v>45928</v>
      </c>
      <c r="I4834" t="s">
        <v>376</v>
      </c>
      <c r="J4834" t="str">
        <f>_xlfn.XLOOKUP(I4834,AS:AS,AU:AU)</f>
        <v>Hotel</v>
      </c>
      <c r="K4834" t="s">
        <v>33</v>
      </c>
      <c r="L4834">
        <v>1954</v>
      </c>
      <c r="M4834">
        <f>L4834*_xlfn.XLOOKUP(K4834,AM:AM,AN:AN)</f>
        <v>1680.44</v>
      </c>
      <c r="N4834">
        <f>L4834*_xlfn.XLOOKUP(K4834,AM:AM,AO:AO)</f>
        <v>1954</v>
      </c>
      <c r="O4834">
        <v>125.71</v>
      </c>
      <c r="P4834">
        <f>O4834*_xlfn.XLOOKUP(K4834,AM:AM,AN:AN)</f>
        <v>108.11059999999999</v>
      </c>
      <c r="Q4834">
        <f>O4834*_xlfn.XLOOKUP(K4834,AM:AM,AO:AO)</f>
        <v>125.71</v>
      </c>
      <c r="R4834" t="str">
        <f>_xlfn.XLOOKUP(E4834,AF:AF,AG:AG)</f>
        <v>FAIRMONT SINGAPORE</v>
      </c>
      <c r="S4834" t="str">
        <f>_xlfn.XLOOKUP(E4834,AF:AF,AI:AI)</f>
        <v>Singapore</v>
      </c>
      <c r="T4834">
        <f>WEEKNUM(G4834)</f>
        <v>39</v>
      </c>
      <c r="U4834">
        <f>YEAR(G4834)</f>
        <v>2025</v>
      </c>
      <c r="V4834" s="117">
        <f>IFERROR(Q4834/N4834,"0")</f>
        <v>6.4334698055271242E-2</v>
      </c>
    </row>
    <row r="4835" spans="1:22">
      <c r="A4835" t="str">
        <f>_xlfn.XLOOKUP(D4835,BN:BN,BO:BO)</f>
        <v>México</v>
      </c>
      <c r="B4835" t="s">
        <v>25</v>
      </c>
      <c r="C4835">
        <v>782</v>
      </c>
      <c r="D4835" t="str">
        <f>_xlfn.XLOOKUP(C4835,BH:BH,BI:BI)</f>
        <v>LuisHdz</v>
      </c>
      <c r="E4835">
        <v>0</v>
      </c>
      <c r="F4835" t="s">
        <v>4964</v>
      </c>
      <c r="G4835" s="63">
        <v>46019</v>
      </c>
      <c r="H4835" s="63">
        <v>46027</v>
      </c>
      <c r="I4835" t="s">
        <v>396</v>
      </c>
      <c r="J4835" t="str">
        <f>_xlfn.XLOOKUP(I4835,AS:AS,AU:AU)</f>
        <v>Honorarios</v>
      </c>
      <c r="K4835" t="s">
        <v>33</v>
      </c>
      <c r="L4835">
        <v>70</v>
      </c>
      <c r="M4835">
        <f>L4835*_xlfn.XLOOKUP(K4835,AM:AM,AN:AN)</f>
        <v>60.199999999999996</v>
      </c>
      <c r="N4835">
        <f>L4835*_xlfn.XLOOKUP(K4835,AM:AM,AO:AO)</f>
        <v>70</v>
      </c>
      <c r="O4835">
        <v>70</v>
      </c>
      <c r="P4835">
        <f>O4835*_xlfn.XLOOKUP(K4835,AM:AM,AN:AN)</f>
        <v>60.199999999999996</v>
      </c>
      <c r="Q4835">
        <f>O4835*_xlfn.XLOOKUP(K4835,AM:AM,AO:AO)</f>
        <v>70</v>
      </c>
      <c r="R4835" t="str">
        <f>_xlfn.XLOOKUP(E4835,AF:AF,AG:AG)</f>
        <v>FEES</v>
      </c>
      <c r="S4835">
        <f>_xlfn.XLOOKUP(E4835,AF:AF,AI:AI)</f>
        <v>0</v>
      </c>
      <c r="T4835">
        <f>WEEKNUM(G4835)</f>
        <v>53</v>
      </c>
      <c r="U4835">
        <f>YEAR(G4835)</f>
        <v>2025</v>
      </c>
      <c r="V4835" s="117">
        <f>IFERROR(Q4835/N4835,"0")</f>
        <v>1</v>
      </c>
    </row>
    <row r="4836" spans="1:22">
      <c r="A4836" t="str">
        <f>_xlfn.XLOOKUP(D4836,BN:BN,BO:BO)</f>
        <v>México</v>
      </c>
      <c r="B4836" t="s">
        <v>25</v>
      </c>
      <c r="C4836">
        <v>782</v>
      </c>
      <c r="D4836" t="str">
        <f>_xlfn.XLOOKUP(C4836,BH:BH,BI:BI)</f>
        <v>LuisHdz</v>
      </c>
      <c r="E4836">
        <v>28934</v>
      </c>
      <c r="F4836" t="s">
        <v>4965</v>
      </c>
      <c r="G4836" s="63">
        <v>46023</v>
      </c>
      <c r="H4836" s="63">
        <v>46023</v>
      </c>
      <c r="I4836" t="s">
        <v>366</v>
      </c>
      <c r="J4836" t="str">
        <f>_xlfn.XLOOKUP(I4836,AS:AS,AU:AU)</f>
        <v>Vuelos</v>
      </c>
      <c r="K4836" t="s">
        <v>33</v>
      </c>
      <c r="L4836">
        <v>572.79999999999995</v>
      </c>
      <c r="M4836">
        <f>L4836*_xlfn.XLOOKUP(K4836,AM:AM,AN:AN)</f>
        <v>492.60799999999995</v>
      </c>
      <c r="N4836">
        <f>L4836*_xlfn.XLOOKUP(K4836,AM:AM,AO:AO)</f>
        <v>572.79999999999995</v>
      </c>
      <c r="O4836">
        <v>0</v>
      </c>
      <c r="P4836">
        <f>O4836*_xlfn.XLOOKUP(K4836,AM:AM,AN:AN)</f>
        <v>0</v>
      </c>
      <c r="Q4836">
        <f>O4836*_xlfn.XLOOKUP(K4836,AM:AM,AO:AO)</f>
        <v>0</v>
      </c>
      <c r="R4836" t="str">
        <f>_xlfn.XLOOKUP(E4836,AF:AF,AG:AG)</f>
        <v>F1S USA</v>
      </c>
      <c r="S4836" t="str">
        <f>_xlfn.XLOOKUP(E4836,AF:AF,AI:AI)</f>
        <v>United States</v>
      </c>
      <c r="T4836">
        <f>WEEKNUM(G4836)</f>
        <v>1</v>
      </c>
      <c r="U4836">
        <f>YEAR(G4836)</f>
        <v>2026</v>
      </c>
      <c r="V4836" s="117">
        <f>IFERROR(Q4836/N4836,"0")</f>
        <v>0</v>
      </c>
    </row>
    <row r="4837" spans="1:22">
      <c r="A4837" t="str">
        <f>_xlfn.XLOOKUP(D4837,BN:BN,BO:BO)</f>
        <v>México</v>
      </c>
      <c r="B4837" t="s">
        <v>25</v>
      </c>
      <c r="C4837">
        <v>782</v>
      </c>
      <c r="D4837" t="str">
        <f>_xlfn.XLOOKUP(C4837,BH:BH,BI:BI)</f>
        <v>LuisHdz</v>
      </c>
      <c r="E4837">
        <v>28934</v>
      </c>
      <c r="F4837" t="s">
        <v>4966</v>
      </c>
      <c r="G4837" s="63">
        <v>46023</v>
      </c>
      <c r="H4837" s="63">
        <v>46023</v>
      </c>
      <c r="I4837" t="s">
        <v>366</v>
      </c>
      <c r="J4837" t="str">
        <f>_xlfn.XLOOKUP(I4837,AS:AS,AU:AU)</f>
        <v>Vuelos</v>
      </c>
      <c r="K4837" t="s">
        <v>33</v>
      </c>
      <c r="L4837">
        <v>572.79999999999995</v>
      </c>
      <c r="M4837">
        <f>L4837*_xlfn.XLOOKUP(K4837,AM:AM,AN:AN)</f>
        <v>492.60799999999995</v>
      </c>
      <c r="N4837">
        <f>L4837*_xlfn.XLOOKUP(K4837,AM:AM,AO:AO)</f>
        <v>572.79999999999995</v>
      </c>
      <c r="O4837">
        <v>0</v>
      </c>
      <c r="P4837">
        <f>O4837*_xlfn.XLOOKUP(K4837,AM:AM,AN:AN)</f>
        <v>0</v>
      </c>
      <c r="Q4837">
        <f>O4837*_xlfn.XLOOKUP(K4837,AM:AM,AO:AO)</f>
        <v>0</v>
      </c>
      <c r="R4837" t="str">
        <f>_xlfn.XLOOKUP(E4837,AF:AF,AG:AG)</f>
        <v>F1S USA</v>
      </c>
      <c r="S4837" t="str">
        <f>_xlfn.XLOOKUP(E4837,AF:AF,AI:AI)</f>
        <v>United States</v>
      </c>
      <c r="T4837">
        <f>WEEKNUM(G4837)</f>
        <v>1</v>
      </c>
      <c r="U4837">
        <f>YEAR(G4837)</f>
        <v>2026</v>
      </c>
      <c r="V4837" s="117">
        <f>IFERROR(Q4837/N4837,"0")</f>
        <v>0</v>
      </c>
    </row>
    <row r="4838" spans="1:22">
      <c r="A4838" t="str">
        <f>_xlfn.XLOOKUP(D4838,BN:BN,BO:BO)</f>
        <v>México</v>
      </c>
      <c r="B4838" t="s">
        <v>25</v>
      </c>
      <c r="C4838">
        <v>782</v>
      </c>
      <c r="D4838" t="str">
        <f>_xlfn.XLOOKUP(C4838,BH:BH,BI:BI)</f>
        <v>LuisHdz</v>
      </c>
      <c r="E4838">
        <v>0</v>
      </c>
      <c r="F4838" t="s">
        <v>1893</v>
      </c>
      <c r="G4838" s="63">
        <v>46023</v>
      </c>
      <c r="H4838" s="63">
        <v>46023</v>
      </c>
      <c r="I4838" t="s">
        <v>396</v>
      </c>
      <c r="J4838" t="str">
        <f>_xlfn.XLOOKUP(I4838,AS:AS,AU:AU)</f>
        <v>Honorarios</v>
      </c>
      <c r="K4838" t="s">
        <v>33</v>
      </c>
      <c r="L4838">
        <v>140</v>
      </c>
      <c r="M4838">
        <f>L4838*_xlfn.XLOOKUP(K4838,AM:AM,AN:AN)</f>
        <v>120.39999999999999</v>
      </c>
      <c r="N4838">
        <f>L4838*_xlfn.XLOOKUP(K4838,AM:AM,AO:AO)</f>
        <v>140</v>
      </c>
      <c r="O4838">
        <v>140</v>
      </c>
      <c r="P4838">
        <f>O4838*_xlfn.XLOOKUP(K4838,AM:AM,AN:AN)</f>
        <v>120.39999999999999</v>
      </c>
      <c r="Q4838">
        <f>O4838*_xlfn.XLOOKUP(K4838,AM:AM,AO:AO)</f>
        <v>140</v>
      </c>
      <c r="R4838" t="str">
        <f>_xlfn.XLOOKUP(E4838,AF:AF,AG:AG)</f>
        <v>FEES</v>
      </c>
      <c r="S4838">
        <f>_xlfn.XLOOKUP(E4838,AF:AF,AI:AI)</f>
        <v>0</v>
      </c>
      <c r="T4838">
        <f>WEEKNUM(G4838)</f>
        <v>1</v>
      </c>
      <c r="U4838">
        <f>YEAR(G4838)</f>
        <v>2026</v>
      </c>
      <c r="V4838" s="117">
        <f>IFERROR(Q4838/N4838,"0")</f>
        <v>1</v>
      </c>
    </row>
    <row r="4839" spans="1:22">
      <c r="A4839" t="str">
        <f>_xlfn.XLOOKUP(D4839,BN:BN,BO:BO)</f>
        <v>México</v>
      </c>
      <c r="B4839" t="s">
        <v>25</v>
      </c>
      <c r="C4839">
        <v>782</v>
      </c>
      <c r="D4839" t="str">
        <f>_xlfn.XLOOKUP(C4839,BH:BH,BI:BI)</f>
        <v>LuisHdz</v>
      </c>
      <c r="E4839">
        <v>28934</v>
      </c>
      <c r="F4839" t="s">
        <v>4967</v>
      </c>
      <c r="G4839" s="63">
        <v>46023</v>
      </c>
      <c r="H4839" s="63">
        <v>46023</v>
      </c>
      <c r="I4839" t="s">
        <v>366</v>
      </c>
      <c r="J4839" t="str">
        <f>_xlfn.XLOOKUP(I4839,AS:AS,AU:AU)</f>
        <v>Vuelos</v>
      </c>
      <c r="K4839" t="s">
        <v>33</v>
      </c>
      <c r="L4839">
        <v>279.60000000000002</v>
      </c>
      <c r="M4839">
        <f>L4839*_xlfn.XLOOKUP(K4839,AM:AM,AN:AN)</f>
        <v>240.45600000000002</v>
      </c>
      <c r="N4839">
        <f>L4839*_xlfn.XLOOKUP(K4839,AM:AM,AO:AO)</f>
        <v>279.60000000000002</v>
      </c>
      <c r="O4839">
        <v>0</v>
      </c>
      <c r="P4839">
        <f>O4839*_xlfn.XLOOKUP(K4839,AM:AM,AN:AN)</f>
        <v>0</v>
      </c>
      <c r="Q4839">
        <f>O4839*_xlfn.XLOOKUP(K4839,AM:AM,AO:AO)</f>
        <v>0</v>
      </c>
      <c r="R4839" t="str">
        <f>_xlfn.XLOOKUP(E4839,AF:AF,AG:AG)</f>
        <v>F1S USA</v>
      </c>
      <c r="S4839" t="str">
        <f>_xlfn.XLOOKUP(E4839,AF:AF,AI:AI)</f>
        <v>United States</v>
      </c>
      <c r="T4839">
        <f>WEEKNUM(G4839)</f>
        <v>1</v>
      </c>
      <c r="U4839">
        <f>YEAR(G4839)</f>
        <v>2026</v>
      </c>
      <c r="V4839" s="117">
        <f>IFERROR(Q4839/N4839,"0")</f>
        <v>0</v>
      </c>
    </row>
    <row r="4840" spans="1:22">
      <c r="A4840" t="str">
        <f>_xlfn.XLOOKUP(D4840,BN:BN,BO:BO)</f>
        <v>México</v>
      </c>
      <c r="B4840" t="s">
        <v>25</v>
      </c>
      <c r="C4840">
        <v>782</v>
      </c>
      <c r="D4840" t="str">
        <f>_xlfn.XLOOKUP(C4840,BH:BH,BI:BI)</f>
        <v>LuisHdz</v>
      </c>
      <c r="E4840">
        <v>28934</v>
      </c>
      <c r="F4840" t="s">
        <v>4968</v>
      </c>
      <c r="G4840" s="63">
        <v>46023</v>
      </c>
      <c r="H4840" s="63">
        <v>46023</v>
      </c>
      <c r="I4840" t="s">
        <v>366</v>
      </c>
      <c r="J4840" t="str">
        <f>_xlfn.XLOOKUP(I4840,AS:AS,AU:AU)</f>
        <v>Vuelos</v>
      </c>
      <c r="K4840" t="s">
        <v>33</v>
      </c>
      <c r="L4840">
        <v>279.60000000000002</v>
      </c>
      <c r="M4840">
        <f>L4840*_xlfn.XLOOKUP(K4840,AM:AM,AN:AN)</f>
        <v>240.45600000000002</v>
      </c>
      <c r="N4840">
        <f>L4840*_xlfn.XLOOKUP(K4840,AM:AM,AO:AO)</f>
        <v>279.60000000000002</v>
      </c>
      <c r="O4840">
        <v>0</v>
      </c>
      <c r="P4840">
        <f>O4840*_xlfn.XLOOKUP(K4840,AM:AM,AN:AN)</f>
        <v>0</v>
      </c>
      <c r="Q4840">
        <f>O4840*_xlfn.XLOOKUP(K4840,AM:AM,AO:AO)</f>
        <v>0</v>
      </c>
      <c r="R4840" t="str">
        <f>_xlfn.XLOOKUP(E4840,AF:AF,AG:AG)</f>
        <v>F1S USA</v>
      </c>
      <c r="S4840" t="str">
        <f>_xlfn.XLOOKUP(E4840,AF:AF,AI:AI)</f>
        <v>United States</v>
      </c>
      <c r="T4840">
        <f>WEEKNUM(G4840)</f>
        <v>1</v>
      </c>
      <c r="U4840">
        <f>YEAR(G4840)</f>
        <v>2026</v>
      </c>
      <c r="V4840" s="117">
        <f>IFERROR(Q4840/N4840,"0")</f>
        <v>0</v>
      </c>
    </row>
    <row r="4841" spans="1:22">
      <c r="A4841" t="str">
        <f>_xlfn.XLOOKUP(D4841,BN:BN,BO:BO)</f>
        <v>México</v>
      </c>
      <c r="B4841" t="s">
        <v>25</v>
      </c>
      <c r="C4841">
        <v>782</v>
      </c>
      <c r="D4841" t="str">
        <f>_xlfn.XLOOKUP(C4841,BH:BH,BI:BI)</f>
        <v>LuisHdz</v>
      </c>
      <c r="E4841">
        <v>28934</v>
      </c>
      <c r="F4841" t="s">
        <v>4969</v>
      </c>
      <c r="G4841" s="63">
        <v>46023</v>
      </c>
      <c r="H4841" s="63">
        <v>46023</v>
      </c>
      <c r="I4841" t="s">
        <v>366</v>
      </c>
      <c r="J4841" t="str">
        <f>_xlfn.XLOOKUP(I4841,AS:AS,AU:AU)</f>
        <v>Vuelos</v>
      </c>
      <c r="K4841" t="s">
        <v>33</v>
      </c>
      <c r="L4841">
        <v>279.60000000000002</v>
      </c>
      <c r="M4841">
        <f>L4841*_xlfn.XLOOKUP(K4841,AM:AM,AN:AN)</f>
        <v>240.45600000000002</v>
      </c>
      <c r="N4841">
        <f>L4841*_xlfn.XLOOKUP(K4841,AM:AM,AO:AO)</f>
        <v>279.60000000000002</v>
      </c>
      <c r="O4841">
        <v>0</v>
      </c>
      <c r="P4841">
        <f>O4841*_xlfn.XLOOKUP(K4841,AM:AM,AN:AN)</f>
        <v>0</v>
      </c>
      <c r="Q4841">
        <f>O4841*_xlfn.XLOOKUP(K4841,AM:AM,AO:AO)</f>
        <v>0</v>
      </c>
      <c r="R4841" t="str">
        <f>_xlfn.XLOOKUP(E4841,AF:AF,AG:AG)</f>
        <v>F1S USA</v>
      </c>
      <c r="S4841" t="str">
        <f>_xlfn.XLOOKUP(E4841,AF:AF,AI:AI)</f>
        <v>United States</v>
      </c>
      <c r="T4841">
        <f>WEEKNUM(G4841)</f>
        <v>1</v>
      </c>
      <c r="U4841">
        <f>YEAR(G4841)</f>
        <v>2026</v>
      </c>
      <c r="V4841" s="117">
        <f>IFERROR(Q4841/N4841,"0")</f>
        <v>0</v>
      </c>
    </row>
    <row r="4842" spans="1:22">
      <c r="A4842" t="str">
        <f>_xlfn.XLOOKUP(D4842,BN:BN,BO:BO)</f>
        <v>México</v>
      </c>
      <c r="B4842" t="s">
        <v>25</v>
      </c>
      <c r="C4842">
        <v>782</v>
      </c>
      <c r="D4842" t="str">
        <f>_xlfn.XLOOKUP(C4842,BH:BH,BI:BI)</f>
        <v>LuisHdz</v>
      </c>
      <c r="E4842">
        <v>28934</v>
      </c>
      <c r="F4842" t="s">
        <v>4970</v>
      </c>
      <c r="G4842" s="63">
        <v>46023</v>
      </c>
      <c r="H4842" s="63">
        <v>46023</v>
      </c>
      <c r="I4842" t="s">
        <v>366</v>
      </c>
      <c r="J4842" t="str">
        <f>_xlfn.XLOOKUP(I4842,AS:AS,AU:AU)</f>
        <v>Vuelos</v>
      </c>
      <c r="K4842" t="s">
        <v>33</v>
      </c>
      <c r="L4842">
        <v>279.60000000000002</v>
      </c>
      <c r="M4842">
        <f>L4842*_xlfn.XLOOKUP(K4842,AM:AM,AN:AN)</f>
        <v>240.45600000000002</v>
      </c>
      <c r="N4842">
        <f>L4842*_xlfn.XLOOKUP(K4842,AM:AM,AO:AO)</f>
        <v>279.60000000000002</v>
      </c>
      <c r="O4842">
        <v>0</v>
      </c>
      <c r="P4842">
        <f>O4842*_xlfn.XLOOKUP(K4842,AM:AM,AN:AN)</f>
        <v>0</v>
      </c>
      <c r="Q4842">
        <f>O4842*_xlfn.XLOOKUP(K4842,AM:AM,AO:AO)</f>
        <v>0</v>
      </c>
      <c r="R4842" t="str">
        <f>_xlfn.XLOOKUP(E4842,AF:AF,AG:AG)</f>
        <v>F1S USA</v>
      </c>
      <c r="S4842" t="str">
        <f>_xlfn.XLOOKUP(E4842,AF:AF,AI:AI)</f>
        <v>United States</v>
      </c>
      <c r="T4842">
        <f>WEEKNUM(G4842)</f>
        <v>1</v>
      </c>
      <c r="U4842">
        <f>YEAR(G4842)</f>
        <v>2026</v>
      </c>
      <c r="V4842" s="117">
        <f>IFERROR(Q4842/N4842,"0")</f>
        <v>0</v>
      </c>
    </row>
    <row r="4843" spans="1:22">
      <c r="A4843" t="str">
        <f>_xlfn.XLOOKUP(D4843,BN:BN,BO:BO)</f>
        <v>México</v>
      </c>
      <c r="B4843" t="s">
        <v>25</v>
      </c>
      <c r="C4843">
        <v>782</v>
      </c>
      <c r="D4843" t="str">
        <f>_xlfn.XLOOKUP(C4843,BH:BH,BI:BI)</f>
        <v>LuisHdz</v>
      </c>
      <c r="E4843">
        <v>0</v>
      </c>
      <c r="F4843" t="s">
        <v>4971</v>
      </c>
      <c r="G4843" s="63">
        <v>46023</v>
      </c>
      <c r="H4843" s="63">
        <v>46023</v>
      </c>
      <c r="I4843" t="s">
        <v>396</v>
      </c>
      <c r="J4843" t="str">
        <f>_xlfn.XLOOKUP(I4843,AS:AS,AU:AU)</f>
        <v>Honorarios</v>
      </c>
      <c r="K4843" t="s">
        <v>33</v>
      </c>
      <c r="L4843">
        <v>70</v>
      </c>
      <c r="M4843">
        <f>L4843*_xlfn.XLOOKUP(K4843,AM:AM,AN:AN)</f>
        <v>60.199999999999996</v>
      </c>
      <c r="N4843">
        <f>L4843*_xlfn.XLOOKUP(K4843,AM:AM,AO:AO)</f>
        <v>70</v>
      </c>
      <c r="O4843">
        <v>70</v>
      </c>
      <c r="P4843">
        <f>O4843*_xlfn.XLOOKUP(K4843,AM:AM,AN:AN)</f>
        <v>60.199999999999996</v>
      </c>
      <c r="Q4843">
        <f>O4843*_xlfn.XLOOKUP(K4843,AM:AM,AO:AO)</f>
        <v>70</v>
      </c>
      <c r="R4843" t="str">
        <f>_xlfn.XLOOKUP(E4843,AF:AF,AG:AG)</f>
        <v>FEES</v>
      </c>
      <c r="S4843">
        <f>_xlfn.XLOOKUP(E4843,AF:AF,AI:AI)</f>
        <v>0</v>
      </c>
      <c r="T4843">
        <f>WEEKNUM(G4843)</f>
        <v>1</v>
      </c>
      <c r="U4843">
        <f>YEAR(G4843)</f>
        <v>2026</v>
      </c>
      <c r="V4843" s="117">
        <f>IFERROR(Q4843/N4843,"0")</f>
        <v>1</v>
      </c>
    </row>
    <row r="4844" spans="1:22">
      <c r="A4844" t="str">
        <f>_xlfn.XLOOKUP(D4844,BN:BN,BO:BO)</f>
        <v>México</v>
      </c>
      <c r="B4844" t="s">
        <v>25</v>
      </c>
      <c r="C4844">
        <v>782</v>
      </c>
      <c r="D4844" t="str">
        <f>_xlfn.XLOOKUP(C4844,BH:BH,BI:BI)</f>
        <v>LuisHdz</v>
      </c>
      <c r="E4844">
        <v>28934</v>
      </c>
      <c r="F4844" t="s">
        <v>4966</v>
      </c>
      <c r="G4844" s="63">
        <v>46027</v>
      </c>
      <c r="H4844" s="63">
        <v>46027</v>
      </c>
      <c r="I4844" t="s">
        <v>366</v>
      </c>
      <c r="J4844" t="str">
        <f>_xlfn.XLOOKUP(I4844,AS:AS,AU:AU)</f>
        <v>Vuelos</v>
      </c>
      <c r="K4844" t="s">
        <v>33</v>
      </c>
      <c r="L4844">
        <v>707.5</v>
      </c>
      <c r="M4844">
        <f>L4844*_xlfn.XLOOKUP(K4844,AM:AM,AN:AN)</f>
        <v>608.45000000000005</v>
      </c>
      <c r="N4844">
        <f>L4844*_xlfn.XLOOKUP(K4844,AM:AM,AO:AO)</f>
        <v>707.5</v>
      </c>
      <c r="O4844">
        <v>0</v>
      </c>
      <c r="P4844">
        <f>O4844*_xlfn.XLOOKUP(K4844,AM:AM,AN:AN)</f>
        <v>0</v>
      </c>
      <c r="Q4844">
        <f>O4844*_xlfn.XLOOKUP(K4844,AM:AM,AO:AO)</f>
        <v>0</v>
      </c>
      <c r="R4844" t="str">
        <f>_xlfn.XLOOKUP(E4844,AF:AF,AG:AG)</f>
        <v>F1S USA</v>
      </c>
      <c r="S4844" t="str">
        <f>_xlfn.XLOOKUP(E4844,AF:AF,AI:AI)</f>
        <v>United States</v>
      </c>
      <c r="T4844">
        <f>WEEKNUM(G4844)</f>
        <v>2</v>
      </c>
      <c r="U4844">
        <f>YEAR(G4844)</f>
        <v>2026</v>
      </c>
      <c r="V4844" s="117">
        <f>IFERROR(Q4844/N4844,"0")</f>
        <v>0</v>
      </c>
    </row>
    <row r="4845" spans="1:22">
      <c r="A4845" t="str">
        <f>_xlfn.XLOOKUP(D4845,BN:BN,BO:BO)</f>
        <v>México</v>
      </c>
      <c r="B4845" t="s">
        <v>25</v>
      </c>
      <c r="C4845">
        <v>782</v>
      </c>
      <c r="D4845" t="str">
        <f>_xlfn.XLOOKUP(C4845,BH:BH,BI:BI)</f>
        <v>LuisHdz</v>
      </c>
      <c r="E4845">
        <v>28934</v>
      </c>
      <c r="F4845" t="s">
        <v>4965</v>
      </c>
      <c r="G4845" s="63">
        <v>46027</v>
      </c>
      <c r="H4845" s="63">
        <v>46027</v>
      </c>
      <c r="I4845" t="s">
        <v>366</v>
      </c>
      <c r="J4845" t="str">
        <f>_xlfn.XLOOKUP(I4845,AS:AS,AU:AU)</f>
        <v>Vuelos</v>
      </c>
      <c r="K4845" t="s">
        <v>33</v>
      </c>
      <c r="L4845">
        <v>707.5</v>
      </c>
      <c r="M4845">
        <f>L4845*_xlfn.XLOOKUP(K4845,AM:AM,AN:AN)</f>
        <v>608.45000000000005</v>
      </c>
      <c r="N4845">
        <f>L4845*_xlfn.XLOOKUP(K4845,AM:AM,AO:AO)</f>
        <v>707.5</v>
      </c>
      <c r="O4845">
        <v>0</v>
      </c>
      <c r="P4845">
        <f>O4845*_xlfn.XLOOKUP(K4845,AM:AM,AN:AN)</f>
        <v>0</v>
      </c>
      <c r="Q4845">
        <f>O4845*_xlfn.XLOOKUP(K4845,AM:AM,AO:AO)</f>
        <v>0</v>
      </c>
      <c r="R4845" t="str">
        <f>_xlfn.XLOOKUP(E4845,AF:AF,AG:AG)</f>
        <v>F1S USA</v>
      </c>
      <c r="S4845" t="str">
        <f>_xlfn.XLOOKUP(E4845,AF:AF,AI:AI)</f>
        <v>United States</v>
      </c>
      <c r="T4845">
        <f>WEEKNUM(G4845)</f>
        <v>2</v>
      </c>
      <c r="U4845">
        <f>YEAR(G4845)</f>
        <v>2026</v>
      </c>
      <c r="V4845" s="117">
        <f>IFERROR(Q4845/N4845,"0")</f>
        <v>0</v>
      </c>
    </row>
    <row r="4846" spans="1:22">
      <c r="A4846" t="str">
        <f>_xlfn.XLOOKUP(D4846,BN:BN,BO:BO)</f>
        <v>México</v>
      </c>
      <c r="B4846" t="s">
        <v>25</v>
      </c>
      <c r="C4846">
        <v>782</v>
      </c>
      <c r="D4846" t="str">
        <f>_xlfn.XLOOKUP(C4846,BH:BH,BI:BI)</f>
        <v>LuisHdz</v>
      </c>
      <c r="E4846">
        <v>0</v>
      </c>
      <c r="F4846" t="s">
        <v>4971</v>
      </c>
      <c r="G4846" s="63">
        <v>46023</v>
      </c>
      <c r="H4846" s="63">
        <v>46027</v>
      </c>
      <c r="I4846" t="s">
        <v>396</v>
      </c>
      <c r="J4846" t="str">
        <f>_xlfn.XLOOKUP(I4846,AS:AS,AU:AU)</f>
        <v>Honorarios</v>
      </c>
      <c r="K4846" t="s">
        <v>33</v>
      </c>
      <c r="L4846">
        <v>35</v>
      </c>
      <c r="M4846">
        <f>L4846*_xlfn.XLOOKUP(K4846,AM:AM,AN:AN)</f>
        <v>30.099999999999998</v>
      </c>
      <c r="N4846">
        <f>L4846*_xlfn.XLOOKUP(K4846,AM:AM,AO:AO)</f>
        <v>35</v>
      </c>
      <c r="O4846">
        <v>35</v>
      </c>
      <c r="P4846">
        <f>O4846*_xlfn.XLOOKUP(K4846,AM:AM,AN:AN)</f>
        <v>30.099999999999998</v>
      </c>
      <c r="Q4846">
        <f>O4846*_xlfn.XLOOKUP(K4846,AM:AM,AO:AO)</f>
        <v>35</v>
      </c>
      <c r="R4846" t="str">
        <f>_xlfn.XLOOKUP(E4846,AF:AF,AG:AG)</f>
        <v>FEES</v>
      </c>
      <c r="S4846">
        <f>_xlfn.XLOOKUP(E4846,AF:AF,AI:AI)</f>
        <v>0</v>
      </c>
      <c r="T4846">
        <f>WEEKNUM(G4846)</f>
        <v>1</v>
      </c>
      <c r="U4846">
        <f>YEAR(G4846)</f>
        <v>2026</v>
      </c>
      <c r="V4846" s="117">
        <f>IFERROR(Q4846/N4846,"0")</f>
        <v>1</v>
      </c>
    </row>
    <row r="4847" spans="1:22">
      <c r="A4847" t="str">
        <f>_xlfn.XLOOKUP(D4847,BN:BN,BO:BO)</f>
        <v>México</v>
      </c>
      <c r="B4847" t="s">
        <v>25</v>
      </c>
      <c r="C4847">
        <v>782</v>
      </c>
      <c r="D4847" t="str">
        <f>_xlfn.XLOOKUP(C4847,BH:BH,BI:BI)</f>
        <v>LuisHdz</v>
      </c>
      <c r="E4847">
        <v>28934</v>
      </c>
      <c r="F4847" t="s">
        <v>4967</v>
      </c>
      <c r="G4847" s="63">
        <v>46027</v>
      </c>
      <c r="H4847" s="63">
        <v>46027</v>
      </c>
      <c r="I4847" t="s">
        <v>366</v>
      </c>
      <c r="J4847" t="str">
        <f>_xlfn.XLOOKUP(I4847,AS:AS,AU:AU)</f>
        <v>Vuelos</v>
      </c>
      <c r="K4847" t="s">
        <v>33</v>
      </c>
      <c r="L4847">
        <v>319.60000000000002</v>
      </c>
      <c r="M4847">
        <f>L4847*_xlfn.XLOOKUP(K4847,AM:AM,AN:AN)</f>
        <v>274.85599999999999</v>
      </c>
      <c r="N4847">
        <f>L4847*_xlfn.XLOOKUP(K4847,AM:AM,AO:AO)</f>
        <v>319.60000000000002</v>
      </c>
      <c r="O4847">
        <v>0</v>
      </c>
      <c r="P4847">
        <f>O4847*_xlfn.XLOOKUP(K4847,AM:AM,AN:AN)</f>
        <v>0</v>
      </c>
      <c r="Q4847">
        <f>O4847*_xlfn.XLOOKUP(K4847,AM:AM,AO:AO)</f>
        <v>0</v>
      </c>
      <c r="R4847" t="str">
        <f>_xlfn.XLOOKUP(E4847,AF:AF,AG:AG)</f>
        <v>F1S USA</v>
      </c>
      <c r="S4847" t="str">
        <f>_xlfn.XLOOKUP(E4847,AF:AF,AI:AI)</f>
        <v>United States</v>
      </c>
      <c r="T4847">
        <f>WEEKNUM(G4847)</f>
        <v>2</v>
      </c>
      <c r="U4847">
        <f>YEAR(G4847)</f>
        <v>2026</v>
      </c>
      <c r="V4847" s="117">
        <f>IFERROR(Q4847/N4847,"0")</f>
        <v>0</v>
      </c>
    </row>
    <row r="4848" spans="1:22">
      <c r="A4848" t="str">
        <f>_xlfn.XLOOKUP(D4848,BN:BN,BO:BO)</f>
        <v>México</v>
      </c>
      <c r="B4848" t="s">
        <v>25</v>
      </c>
      <c r="C4848">
        <v>782</v>
      </c>
      <c r="D4848" t="str">
        <f>_xlfn.XLOOKUP(C4848,BH:BH,BI:BI)</f>
        <v>LuisHdz</v>
      </c>
      <c r="E4848">
        <v>23317</v>
      </c>
      <c r="F4848" t="s">
        <v>4972</v>
      </c>
      <c r="G4848" s="63">
        <v>46019</v>
      </c>
      <c r="H4848" s="63">
        <v>46023</v>
      </c>
      <c r="I4848" t="s">
        <v>376</v>
      </c>
      <c r="J4848" t="str">
        <f>_xlfn.XLOOKUP(I4848,AS:AS,AU:AU)</f>
        <v>Hotel</v>
      </c>
      <c r="K4848" t="s">
        <v>33</v>
      </c>
      <c r="L4848">
        <v>6262.4</v>
      </c>
      <c r="M4848">
        <f>L4848*_xlfn.XLOOKUP(K4848,AM:AM,AN:AN)</f>
        <v>5385.6639999999998</v>
      </c>
      <c r="N4848">
        <f>L4848*_xlfn.XLOOKUP(K4848,AM:AM,AO:AO)</f>
        <v>6262.4</v>
      </c>
      <c r="O4848">
        <v>608</v>
      </c>
      <c r="P4848">
        <f>O4848*_xlfn.XLOOKUP(K4848,AM:AM,AN:AN)</f>
        <v>522.88</v>
      </c>
      <c r="Q4848">
        <f>O4848*_xlfn.XLOOKUP(K4848,AM:AM,AO:AO)</f>
        <v>608</v>
      </c>
      <c r="R4848" t="str">
        <f>_xlfn.XLOOKUP(E4848,AF:AF,AG:AG)</f>
        <v>THE LUXURY TRAVEL BOOK</v>
      </c>
      <c r="S4848" t="str">
        <f>_xlfn.XLOOKUP(E4848,AF:AF,AI:AI)</f>
        <v>United Kingdom</v>
      </c>
      <c r="T4848">
        <f>WEEKNUM(G4848)</f>
        <v>53</v>
      </c>
      <c r="U4848">
        <f>YEAR(G4848)</f>
        <v>2025</v>
      </c>
      <c r="V4848" s="117">
        <f>IFERROR(Q4848/N4848,"0")</f>
        <v>9.7087378640776711E-2</v>
      </c>
    </row>
    <row r="4849" spans="1:22">
      <c r="A4849" t="str">
        <f>_xlfn.XLOOKUP(D4849,BN:BN,BO:BO)</f>
        <v>México</v>
      </c>
      <c r="B4849" t="s">
        <v>25</v>
      </c>
      <c r="C4849">
        <v>782</v>
      </c>
      <c r="D4849" t="str">
        <f>_xlfn.XLOOKUP(C4849,BH:BH,BI:BI)</f>
        <v>LuisHdz</v>
      </c>
      <c r="E4849">
        <v>33466</v>
      </c>
      <c r="F4849" t="s">
        <v>4973</v>
      </c>
      <c r="G4849" s="63">
        <v>46019</v>
      </c>
      <c r="H4849" s="63">
        <v>46027</v>
      </c>
      <c r="I4849" t="s">
        <v>461</v>
      </c>
      <c r="J4849" t="str">
        <f>_xlfn.XLOOKUP(I4849,AS:AS,AU:AU)</f>
        <v>DMC</v>
      </c>
      <c r="K4849" t="s">
        <v>33</v>
      </c>
      <c r="L4849">
        <v>484.2</v>
      </c>
      <c r="M4849">
        <f>L4849*_xlfn.XLOOKUP(K4849,AM:AM,AN:AN)</f>
        <v>416.41199999999998</v>
      </c>
      <c r="N4849">
        <f>L4849*_xlfn.XLOOKUP(K4849,AM:AM,AO:AO)</f>
        <v>484.2</v>
      </c>
      <c r="O4849">
        <v>0</v>
      </c>
      <c r="P4849">
        <f>O4849*_xlfn.XLOOKUP(K4849,AM:AM,AN:AN)</f>
        <v>0</v>
      </c>
      <c r="Q4849">
        <f>O4849*_xlfn.XLOOKUP(K4849,AM:AM,AO:AO)</f>
        <v>0</v>
      </c>
      <c r="R4849" t="str">
        <f>_xlfn.XLOOKUP(E4849,AF:AF,AG:AG)</f>
        <v>IVANO VALENTINI</v>
      </c>
      <c r="S4849" t="str">
        <f>_xlfn.XLOOKUP(E4849,AF:AF,AI:AI)</f>
        <v>Italy</v>
      </c>
      <c r="T4849">
        <f>WEEKNUM(G4849)</f>
        <v>53</v>
      </c>
      <c r="U4849">
        <f>YEAR(G4849)</f>
        <v>2025</v>
      </c>
      <c r="V4849" s="117">
        <f>IFERROR(Q4849/N4849,"0")</f>
        <v>0</v>
      </c>
    </row>
    <row r="4850" spans="1:22">
      <c r="A4850" t="str">
        <f>_xlfn.XLOOKUP(D4850,BN:BN,BO:BO)</f>
        <v>México</v>
      </c>
      <c r="B4850" t="s">
        <v>25</v>
      </c>
      <c r="C4850">
        <v>782</v>
      </c>
      <c r="D4850" t="str">
        <f>_xlfn.XLOOKUP(C4850,BH:BH,BI:BI)</f>
        <v>LuisHdz</v>
      </c>
      <c r="E4850">
        <v>25780</v>
      </c>
      <c r="F4850" t="s">
        <v>4974</v>
      </c>
      <c r="G4850" s="63">
        <v>46023</v>
      </c>
      <c r="H4850" s="63">
        <v>46023</v>
      </c>
      <c r="I4850" t="s">
        <v>425</v>
      </c>
      <c r="J4850" t="str">
        <f>_xlfn.XLOOKUP(I4850,AS:AS,AU:AU)</f>
        <v>Traslados</v>
      </c>
      <c r="K4850" t="s">
        <v>33</v>
      </c>
      <c r="L4850">
        <v>445</v>
      </c>
      <c r="M4850">
        <f>L4850*_xlfn.XLOOKUP(K4850,AM:AM,AN:AN)</f>
        <v>382.7</v>
      </c>
      <c r="N4850">
        <f>L4850*_xlfn.XLOOKUP(K4850,AM:AM,AO:AO)</f>
        <v>445</v>
      </c>
      <c r="O4850">
        <v>66.75</v>
      </c>
      <c r="P4850">
        <f>O4850*_xlfn.XLOOKUP(K4850,AM:AM,AN:AN)</f>
        <v>57.405000000000001</v>
      </c>
      <c r="Q4850">
        <f>O4850*_xlfn.XLOOKUP(K4850,AM:AM,AO:AO)</f>
        <v>66.75</v>
      </c>
      <c r="R4850" t="str">
        <f>_xlfn.XLOOKUP(E4850,AF:AF,AG:AG)</f>
        <v>ROLZO</v>
      </c>
      <c r="S4850" t="str">
        <f>_xlfn.XLOOKUP(E4850,AF:AF,AI:AI)</f>
        <v>United Kingdom</v>
      </c>
      <c r="T4850">
        <f>WEEKNUM(G4850)</f>
        <v>1</v>
      </c>
      <c r="U4850">
        <f>YEAR(G4850)</f>
        <v>2026</v>
      </c>
      <c r="V4850" s="117">
        <f>IFERROR(Q4850/N4850,"0")</f>
        <v>0.15</v>
      </c>
    </row>
    <row r="4851" spans="1:22">
      <c r="A4851" t="str">
        <f>_xlfn.XLOOKUP(D4851,BN:BN,BO:BO)</f>
        <v>México</v>
      </c>
      <c r="B4851" t="s">
        <v>25</v>
      </c>
      <c r="C4851">
        <v>782</v>
      </c>
      <c r="D4851" t="str">
        <f>_xlfn.XLOOKUP(C4851,BH:BH,BI:BI)</f>
        <v>LuisHdz</v>
      </c>
      <c r="E4851">
        <v>30769</v>
      </c>
      <c r="F4851" t="s">
        <v>4975</v>
      </c>
      <c r="G4851" s="63">
        <v>46023</v>
      </c>
      <c r="H4851" s="63">
        <v>46026</v>
      </c>
      <c r="I4851" t="s">
        <v>376</v>
      </c>
      <c r="J4851" t="str">
        <f>_xlfn.XLOOKUP(I4851,AS:AS,AU:AU)</f>
        <v>Hotel</v>
      </c>
      <c r="K4851" t="s">
        <v>33</v>
      </c>
      <c r="L4851">
        <v>3352.14</v>
      </c>
      <c r="M4851">
        <f>L4851*_xlfn.XLOOKUP(K4851,AM:AM,AN:AN)</f>
        <v>2882.8404</v>
      </c>
      <c r="N4851">
        <f>L4851*_xlfn.XLOOKUP(K4851,AM:AM,AO:AO)</f>
        <v>3352.14</v>
      </c>
      <c r="O4851">
        <v>331.21</v>
      </c>
      <c r="P4851">
        <f>O4851*_xlfn.XLOOKUP(K4851,AM:AM,AN:AN)</f>
        <v>284.84059999999999</v>
      </c>
      <c r="Q4851">
        <f>O4851*_xlfn.XLOOKUP(K4851,AM:AM,AO:AO)</f>
        <v>331.21</v>
      </c>
      <c r="R4851" t="str">
        <f>_xlfn.XLOOKUP(E4851,AF:AF,AG:AG)</f>
        <v>THE ST. REGIS VENICE</v>
      </c>
      <c r="S4851" t="str">
        <f>_xlfn.XLOOKUP(E4851,AF:AF,AI:AI)</f>
        <v>Italy</v>
      </c>
      <c r="T4851">
        <f>WEEKNUM(G4851)</f>
        <v>1</v>
      </c>
      <c r="U4851">
        <f>YEAR(G4851)</f>
        <v>2026</v>
      </c>
      <c r="V4851" s="117">
        <f>IFERROR(Q4851/N4851,"0")</f>
        <v>9.8805539148126273E-2</v>
      </c>
    </row>
    <row r="4852" spans="1:22">
      <c r="A4852" t="str">
        <f>_xlfn.XLOOKUP(D4852,BN:BN,BO:BO)</f>
        <v>México</v>
      </c>
      <c r="B4852" t="s">
        <v>25</v>
      </c>
      <c r="C4852">
        <v>782</v>
      </c>
      <c r="D4852" t="str">
        <f>_xlfn.XLOOKUP(C4852,BH:BH,BI:BI)</f>
        <v>LuisHdz</v>
      </c>
      <c r="E4852">
        <v>30769</v>
      </c>
      <c r="F4852" t="s">
        <v>4976</v>
      </c>
      <c r="G4852" s="63">
        <v>46023</v>
      </c>
      <c r="H4852" s="63">
        <v>46027</v>
      </c>
      <c r="I4852" t="s">
        <v>376</v>
      </c>
      <c r="J4852" t="str">
        <f>_xlfn.XLOOKUP(I4852,AS:AS,AU:AU)</f>
        <v>Hotel</v>
      </c>
      <c r="K4852" t="s">
        <v>33</v>
      </c>
      <c r="L4852">
        <v>3628.85</v>
      </c>
      <c r="M4852">
        <f>L4852*_xlfn.XLOOKUP(K4852,AM:AM,AN:AN)</f>
        <v>3120.8109999999997</v>
      </c>
      <c r="N4852">
        <f>L4852*_xlfn.XLOOKUP(K4852,AM:AM,AO:AO)</f>
        <v>3628.85</v>
      </c>
      <c r="O4852">
        <v>358.89</v>
      </c>
      <c r="P4852">
        <f>O4852*_xlfn.XLOOKUP(K4852,AM:AM,AN:AN)</f>
        <v>308.6454</v>
      </c>
      <c r="Q4852">
        <f>O4852*_xlfn.XLOOKUP(K4852,AM:AM,AO:AO)</f>
        <v>358.89</v>
      </c>
      <c r="R4852" t="str">
        <f>_xlfn.XLOOKUP(E4852,AF:AF,AG:AG)</f>
        <v>THE ST. REGIS VENICE</v>
      </c>
      <c r="S4852" t="str">
        <f>_xlfn.XLOOKUP(E4852,AF:AF,AI:AI)</f>
        <v>Italy</v>
      </c>
      <c r="T4852">
        <f>WEEKNUM(G4852)</f>
        <v>1</v>
      </c>
      <c r="U4852">
        <f>YEAR(G4852)</f>
        <v>2026</v>
      </c>
      <c r="V4852" s="117">
        <f>IFERROR(Q4852/N4852,"0")</f>
        <v>9.8899100265924467E-2</v>
      </c>
    </row>
    <row r="4853" spans="1:22">
      <c r="A4853" t="str">
        <f>_xlfn.XLOOKUP(D4853,BN:BN,BO:BO)</f>
        <v>México</v>
      </c>
      <c r="B4853" t="s">
        <v>25</v>
      </c>
      <c r="C4853">
        <v>782</v>
      </c>
      <c r="D4853" t="str">
        <f>_xlfn.XLOOKUP(C4853,BH:BH,BI:BI)</f>
        <v>LuisHdz</v>
      </c>
      <c r="E4853">
        <v>30769</v>
      </c>
      <c r="F4853" t="s">
        <v>4977</v>
      </c>
      <c r="G4853" s="63">
        <v>46023</v>
      </c>
      <c r="H4853" s="63">
        <v>46027</v>
      </c>
      <c r="I4853" t="s">
        <v>376</v>
      </c>
      <c r="J4853" t="str">
        <f>_xlfn.XLOOKUP(I4853,AS:AS,AU:AU)</f>
        <v>Hotel</v>
      </c>
      <c r="K4853" t="s">
        <v>33</v>
      </c>
      <c r="L4853">
        <v>6176.87</v>
      </c>
      <c r="M4853">
        <f>L4853*_xlfn.XLOOKUP(K4853,AM:AM,AN:AN)</f>
        <v>5312.1081999999997</v>
      </c>
      <c r="N4853">
        <f>L4853*_xlfn.XLOOKUP(K4853,AM:AM,AO:AO)</f>
        <v>6176.87</v>
      </c>
      <c r="O4853">
        <v>612.69000000000005</v>
      </c>
      <c r="P4853">
        <f>O4853*_xlfn.XLOOKUP(K4853,AM:AM,AN:AN)</f>
        <v>526.91340000000002</v>
      </c>
      <c r="Q4853">
        <f>O4853*_xlfn.XLOOKUP(K4853,AM:AM,AO:AO)</f>
        <v>612.69000000000005</v>
      </c>
      <c r="R4853" t="str">
        <f>_xlfn.XLOOKUP(E4853,AF:AF,AG:AG)</f>
        <v>THE ST. REGIS VENICE</v>
      </c>
      <c r="S4853" t="str">
        <f>_xlfn.XLOOKUP(E4853,AF:AF,AI:AI)</f>
        <v>Italy</v>
      </c>
      <c r="T4853">
        <f>WEEKNUM(G4853)</f>
        <v>1</v>
      </c>
      <c r="U4853">
        <f>YEAR(G4853)</f>
        <v>2026</v>
      </c>
      <c r="V4853" s="117">
        <f>IFERROR(Q4853/N4853,"0")</f>
        <v>9.9191014219175741E-2</v>
      </c>
    </row>
    <row r="4854" spans="1:22">
      <c r="A4854" t="str">
        <f>_xlfn.XLOOKUP(D4854,BN:BN,BO:BO)</f>
        <v>México</v>
      </c>
      <c r="B4854" t="s">
        <v>25</v>
      </c>
      <c r="C4854">
        <v>782</v>
      </c>
      <c r="D4854" t="str">
        <f>_xlfn.XLOOKUP(C4854,BH:BH,BI:BI)</f>
        <v>LuisHdz</v>
      </c>
      <c r="E4854">
        <v>29074</v>
      </c>
      <c r="F4854" t="s">
        <v>4978</v>
      </c>
      <c r="G4854" s="63">
        <v>46015</v>
      </c>
      <c r="H4854" s="63">
        <v>46050</v>
      </c>
      <c r="I4854" t="s">
        <v>376</v>
      </c>
      <c r="J4854" t="str">
        <f>_xlfn.XLOOKUP(I4854,AS:AS,AU:AU)</f>
        <v>Hotel</v>
      </c>
      <c r="K4854" t="s">
        <v>33</v>
      </c>
      <c r="L4854">
        <v>11710.78</v>
      </c>
      <c r="M4854">
        <f>L4854*_xlfn.XLOOKUP(K4854,AM:AM,AN:AN)</f>
        <v>10071.2708</v>
      </c>
      <c r="N4854">
        <f>L4854*_xlfn.XLOOKUP(K4854,AM:AM,AO:AO)</f>
        <v>11710.78</v>
      </c>
      <c r="O4854">
        <v>1166.92</v>
      </c>
      <c r="P4854">
        <f>O4854*_xlfn.XLOOKUP(K4854,AM:AM,AN:AN)</f>
        <v>1003.5512</v>
      </c>
      <c r="Q4854">
        <f>O4854*_xlfn.XLOOKUP(K4854,AM:AM,AO:AO)</f>
        <v>1166.92</v>
      </c>
      <c r="R4854" t="str">
        <f>_xlfn.XLOOKUP(E4854,AF:AF,AG:AG)</f>
        <v>HIGHSTAY</v>
      </c>
      <c r="S4854" t="str">
        <f>_xlfn.XLOOKUP(E4854,AF:AF,AI:AI)</f>
        <v>France</v>
      </c>
      <c r="T4854">
        <f>WEEKNUM(G4854)</f>
        <v>52</v>
      </c>
      <c r="U4854">
        <f>YEAR(G4854)</f>
        <v>2025</v>
      </c>
      <c r="V4854" s="117">
        <f>IFERROR(Q4854/N4854,"0")</f>
        <v>9.9644942523042873E-2</v>
      </c>
    </row>
    <row r="4855" spans="1:22">
      <c r="A4855" t="str">
        <f>_xlfn.XLOOKUP(D4855,BN:BN,BO:BO)</f>
        <v>México</v>
      </c>
      <c r="B4855" t="s">
        <v>25</v>
      </c>
      <c r="C4855">
        <v>782</v>
      </c>
      <c r="D4855" t="str">
        <f>_xlfn.XLOOKUP(C4855,BH:BH,BI:BI)</f>
        <v>LuisHdz</v>
      </c>
      <c r="E4855">
        <v>28934</v>
      </c>
      <c r="F4855" t="s">
        <v>4967</v>
      </c>
      <c r="G4855" s="63">
        <v>46027</v>
      </c>
      <c r="H4855" s="63">
        <v>46027</v>
      </c>
      <c r="I4855" t="s">
        <v>366</v>
      </c>
      <c r="J4855" t="str">
        <f>_xlfn.XLOOKUP(I4855,AS:AS,AU:AU)</f>
        <v>Vuelos</v>
      </c>
      <c r="K4855" t="s">
        <v>33</v>
      </c>
      <c r="L4855">
        <v>24.4</v>
      </c>
      <c r="M4855">
        <f>L4855*_xlfn.XLOOKUP(K4855,AM:AM,AN:AN)</f>
        <v>20.983999999999998</v>
      </c>
      <c r="N4855">
        <f>L4855*_xlfn.XLOOKUP(K4855,AM:AM,AO:AO)</f>
        <v>24.4</v>
      </c>
      <c r="O4855">
        <v>0</v>
      </c>
      <c r="P4855">
        <f>O4855*_xlfn.XLOOKUP(K4855,AM:AM,AN:AN)</f>
        <v>0</v>
      </c>
      <c r="Q4855">
        <f>O4855*_xlfn.XLOOKUP(K4855,AM:AM,AO:AO)</f>
        <v>0</v>
      </c>
      <c r="R4855" t="str">
        <f>_xlfn.XLOOKUP(E4855,AF:AF,AG:AG)</f>
        <v>F1S USA</v>
      </c>
      <c r="S4855" t="str">
        <f>_xlfn.XLOOKUP(E4855,AF:AF,AI:AI)</f>
        <v>United States</v>
      </c>
      <c r="T4855">
        <f>WEEKNUM(G4855)</f>
        <v>2</v>
      </c>
      <c r="U4855">
        <f>YEAR(G4855)</f>
        <v>2026</v>
      </c>
      <c r="V4855" s="117">
        <f>IFERROR(Q4855/N4855,"0")</f>
        <v>0</v>
      </c>
    </row>
    <row r="4856" spans="1:22">
      <c r="A4856" t="str">
        <f>_xlfn.XLOOKUP(D4856,BN:BN,BO:BO)</f>
        <v>Madrid</v>
      </c>
      <c r="B4856" t="s">
        <v>25</v>
      </c>
      <c r="C4856">
        <v>783</v>
      </c>
      <c r="D4856" t="str">
        <f>_xlfn.XLOOKUP(C4856,BH:BH,BI:BI)</f>
        <v>MartinB</v>
      </c>
      <c r="E4856">
        <v>30923</v>
      </c>
      <c r="F4856" t="s">
        <v>4979</v>
      </c>
      <c r="G4856" s="63">
        <v>45968</v>
      </c>
      <c r="H4856" s="63">
        <v>45976</v>
      </c>
      <c r="I4856" t="s">
        <v>376</v>
      </c>
      <c r="J4856" t="str">
        <f>_xlfn.XLOOKUP(I4856,AS:AS,AU:AU)</f>
        <v>Hotel</v>
      </c>
      <c r="K4856" t="s">
        <v>29</v>
      </c>
      <c r="L4856">
        <v>3925</v>
      </c>
      <c r="M4856">
        <f>L4856*_xlfn.XLOOKUP(K4856,AM:AM,AN:AN)</f>
        <v>4513.75</v>
      </c>
      <c r="N4856">
        <f>L4856*_xlfn.XLOOKUP(K4856,AM:AM,AO:AO)</f>
        <v>5259.5</v>
      </c>
      <c r="O4856">
        <v>327.08</v>
      </c>
      <c r="P4856">
        <f>O4856*_xlfn.XLOOKUP(K4856,AM:AM,AN:AN)</f>
        <v>376.14199999999994</v>
      </c>
      <c r="Q4856">
        <f>O4856*_xlfn.XLOOKUP(K4856,AM:AM,AO:AO)</f>
        <v>438.28719999999998</v>
      </c>
      <c r="R4856" t="str">
        <f>_xlfn.XLOOKUP(E4856,AF:AF,AG:AG)</f>
        <v>ROYAL GARDEN HOTEL</v>
      </c>
      <c r="S4856" t="str">
        <f>_xlfn.XLOOKUP(E4856,AF:AF,AI:AI)</f>
        <v>United Kingdom</v>
      </c>
      <c r="T4856">
        <f>WEEKNUM(G4856)</f>
        <v>45</v>
      </c>
      <c r="U4856">
        <f>YEAR(G4856)</f>
        <v>2025</v>
      </c>
      <c r="V4856" s="117">
        <f>IFERROR(Q4856/N4856,"0")</f>
        <v>8.3332484076433122E-2</v>
      </c>
    </row>
    <row r="4857" spans="1:22">
      <c r="A4857" t="str">
        <f>_xlfn.XLOOKUP(D4857,BN:BN,BO:BO)</f>
        <v>Madrid</v>
      </c>
      <c r="B4857" t="s">
        <v>25</v>
      </c>
      <c r="C4857">
        <v>784</v>
      </c>
      <c r="D4857" t="str">
        <f>_xlfn.XLOOKUP(C4857,BH:BH,BI:BI)</f>
        <v>FernandaS</v>
      </c>
      <c r="E4857">
        <v>28934</v>
      </c>
      <c r="F4857" t="s">
        <v>4980</v>
      </c>
      <c r="G4857" s="63">
        <v>45953</v>
      </c>
      <c r="H4857" s="63">
        <v>45956</v>
      </c>
      <c r="I4857" t="s">
        <v>366</v>
      </c>
      <c r="J4857" t="str">
        <f>_xlfn.XLOOKUP(I4857,AS:AS,AU:AU)</f>
        <v>Vuelos</v>
      </c>
      <c r="K4857" t="s">
        <v>27</v>
      </c>
      <c r="L4857">
        <v>645.87</v>
      </c>
      <c r="M4857">
        <f>L4857*_xlfn.XLOOKUP(K4857,AM:AM,AN:AN)</f>
        <v>645.87</v>
      </c>
      <c r="N4857">
        <f>L4857*_xlfn.XLOOKUP(K4857,AM:AM,AO:AO)</f>
        <v>749.20920000000001</v>
      </c>
      <c r="O4857">
        <v>0</v>
      </c>
      <c r="P4857">
        <f>O4857*_xlfn.XLOOKUP(K4857,AM:AM,AN:AN)</f>
        <v>0</v>
      </c>
      <c r="Q4857">
        <f>O4857*_xlfn.XLOOKUP(K4857,AM:AM,AO:AO)</f>
        <v>0</v>
      </c>
      <c r="R4857" t="str">
        <f>_xlfn.XLOOKUP(E4857,AF:AF,AG:AG)</f>
        <v>F1S USA</v>
      </c>
      <c r="S4857" t="str">
        <f>_xlfn.XLOOKUP(E4857,AF:AF,AI:AI)</f>
        <v>United States</v>
      </c>
      <c r="T4857">
        <f>WEEKNUM(G4857)</f>
        <v>43</v>
      </c>
      <c r="U4857">
        <f>YEAR(G4857)</f>
        <v>2025</v>
      </c>
      <c r="V4857" s="117">
        <f>IFERROR(Q4857/N4857,"0")</f>
        <v>0</v>
      </c>
    </row>
    <row r="4858" spans="1:22">
      <c r="A4858" t="str">
        <f>_xlfn.XLOOKUP(D4858,BN:BN,BO:BO)</f>
        <v>Madrid</v>
      </c>
      <c r="B4858" t="s">
        <v>25</v>
      </c>
      <c r="C4858">
        <v>784</v>
      </c>
      <c r="D4858" t="str">
        <f>_xlfn.XLOOKUP(C4858,BH:BH,BI:BI)</f>
        <v>FernandaS</v>
      </c>
      <c r="E4858">
        <v>28934</v>
      </c>
      <c r="F4858" t="s">
        <v>4980</v>
      </c>
      <c r="G4858" s="63">
        <v>45953</v>
      </c>
      <c r="H4858" s="63">
        <v>45956</v>
      </c>
      <c r="I4858" t="s">
        <v>366</v>
      </c>
      <c r="J4858" t="str">
        <f>_xlfn.XLOOKUP(I4858,AS:AS,AU:AU)</f>
        <v>Vuelos</v>
      </c>
      <c r="K4858" t="s">
        <v>27</v>
      </c>
      <c r="L4858">
        <v>35.9</v>
      </c>
      <c r="M4858">
        <f>L4858*_xlfn.XLOOKUP(K4858,AM:AM,AN:AN)</f>
        <v>35.9</v>
      </c>
      <c r="N4858">
        <f>L4858*_xlfn.XLOOKUP(K4858,AM:AM,AO:AO)</f>
        <v>41.643999999999998</v>
      </c>
      <c r="O4858">
        <v>0</v>
      </c>
      <c r="P4858">
        <f>O4858*_xlfn.XLOOKUP(K4858,AM:AM,AN:AN)</f>
        <v>0</v>
      </c>
      <c r="Q4858">
        <f>O4858*_xlfn.XLOOKUP(K4858,AM:AM,AO:AO)</f>
        <v>0</v>
      </c>
      <c r="R4858" t="str">
        <f>_xlfn.XLOOKUP(E4858,AF:AF,AG:AG)</f>
        <v>F1S USA</v>
      </c>
      <c r="S4858" t="str">
        <f>_xlfn.XLOOKUP(E4858,AF:AF,AI:AI)</f>
        <v>United States</v>
      </c>
      <c r="T4858">
        <f>WEEKNUM(G4858)</f>
        <v>43</v>
      </c>
      <c r="U4858">
        <f>YEAR(G4858)</f>
        <v>2025</v>
      </c>
      <c r="V4858" s="117">
        <f>IFERROR(Q4858/N4858,"0")</f>
        <v>0</v>
      </c>
    </row>
    <row r="4859" spans="1:22">
      <c r="A4859" t="str">
        <f>_xlfn.XLOOKUP(D4859,BN:BN,BO:BO)</f>
        <v>Madrid</v>
      </c>
      <c r="B4859" t="s">
        <v>25</v>
      </c>
      <c r="C4859">
        <v>784</v>
      </c>
      <c r="D4859" t="str">
        <f>_xlfn.XLOOKUP(C4859,BH:BH,BI:BI)</f>
        <v>FernandaS</v>
      </c>
      <c r="E4859">
        <v>28934</v>
      </c>
      <c r="F4859" t="s">
        <v>4981</v>
      </c>
      <c r="G4859" s="63">
        <v>45953</v>
      </c>
      <c r="H4859" s="63">
        <v>45956</v>
      </c>
      <c r="I4859" t="s">
        <v>366</v>
      </c>
      <c r="J4859" t="str">
        <f>_xlfn.XLOOKUP(I4859,AS:AS,AU:AU)</f>
        <v>Vuelos</v>
      </c>
      <c r="K4859" t="s">
        <v>27</v>
      </c>
      <c r="L4859">
        <v>695.92</v>
      </c>
      <c r="M4859">
        <f>L4859*_xlfn.XLOOKUP(K4859,AM:AM,AN:AN)</f>
        <v>695.92</v>
      </c>
      <c r="N4859">
        <f>L4859*_xlfn.XLOOKUP(K4859,AM:AM,AO:AO)</f>
        <v>807.26719999999989</v>
      </c>
      <c r="O4859">
        <v>0</v>
      </c>
      <c r="P4859">
        <f>O4859*_xlfn.XLOOKUP(K4859,AM:AM,AN:AN)</f>
        <v>0</v>
      </c>
      <c r="Q4859">
        <f>O4859*_xlfn.XLOOKUP(K4859,AM:AM,AO:AO)</f>
        <v>0</v>
      </c>
      <c r="R4859" t="str">
        <f>_xlfn.XLOOKUP(E4859,AF:AF,AG:AG)</f>
        <v>F1S USA</v>
      </c>
      <c r="S4859" t="str">
        <f>_xlfn.XLOOKUP(E4859,AF:AF,AI:AI)</f>
        <v>United States</v>
      </c>
      <c r="T4859">
        <f>WEEKNUM(G4859)</f>
        <v>43</v>
      </c>
      <c r="U4859">
        <f>YEAR(G4859)</f>
        <v>2025</v>
      </c>
      <c r="V4859" s="117">
        <f>IFERROR(Q4859/N4859,"0")</f>
        <v>0</v>
      </c>
    </row>
    <row r="4860" spans="1:22">
      <c r="A4860" t="str">
        <f>_xlfn.XLOOKUP(D4860,BN:BN,BO:BO)</f>
        <v>Madrid</v>
      </c>
      <c r="B4860" t="s">
        <v>25</v>
      </c>
      <c r="C4860">
        <v>784</v>
      </c>
      <c r="D4860" t="str">
        <f>_xlfn.XLOOKUP(C4860,BH:BH,BI:BI)</f>
        <v>FernandaS</v>
      </c>
      <c r="E4860">
        <v>28934</v>
      </c>
      <c r="F4860" t="s">
        <v>4981</v>
      </c>
      <c r="G4860" s="63">
        <v>45953</v>
      </c>
      <c r="H4860" s="63">
        <v>45956</v>
      </c>
      <c r="I4860" t="s">
        <v>366</v>
      </c>
      <c r="J4860" t="str">
        <f>_xlfn.XLOOKUP(I4860,AS:AS,AU:AU)</f>
        <v>Vuelos</v>
      </c>
      <c r="K4860" t="s">
        <v>27</v>
      </c>
      <c r="L4860">
        <v>35.9</v>
      </c>
      <c r="M4860">
        <f>L4860*_xlfn.XLOOKUP(K4860,AM:AM,AN:AN)</f>
        <v>35.9</v>
      </c>
      <c r="N4860">
        <f>L4860*_xlfn.XLOOKUP(K4860,AM:AM,AO:AO)</f>
        <v>41.643999999999998</v>
      </c>
      <c r="O4860">
        <v>0</v>
      </c>
      <c r="P4860">
        <f>O4860*_xlfn.XLOOKUP(K4860,AM:AM,AN:AN)</f>
        <v>0</v>
      </c>
      <c r="Q4860">
        <f>O4860*_xlfn.XLOOKUP(K4860,AM:AM,AO:AO)</f>
        <v>0</v>
      </c>
      <c r="R4860" t="str">
        <f>_xlfn.XLOOKUP(E4860,AF:AF,AG:AG)</f>
        <v>F1S USA</v>
      </c>
      <c r="S4860" t="str">
        <f>_xlfn.XLOOKUP(E4860,AF:AF,AI:AI)</f>
        <v>United States</v>
      </c>
      <c r="T4860">
        <f>WEEKNUM(G4860)</f>
        <v>43</v>
      </c>
      <c r="U4860">
        <f>YEAR(G4860)</f>
        <v>2025</v>
      </c>
      <c r="V4860" s="117">
        <f>IFERROR(Q4860/N4860,"0")</f>
        <v>0</v>
      </c>
    </row>
    <row r="4861" spans="1:22">
      <c r="A4861" t="str">
        <f>_xlfn.XLOOKUP(D4861,BN:BN,BO:BO)</f>
        <v>Madrid</v>
      </c>
      <c r="B4861" t="s">
        <v>25</v>
      </c>
      <c r="C4861">
        <v>784</v>
      </c>
      <c r="D4861" t="str">
        <f>_xlfn.XLOOKUP(C4861,BH:BH,BI:BI)</f>
        <v>FernandaS</v>
      </c>
      <c r="E4861">
        <v>0</v>
      </c>
      <c r="F4861" t="s">
        <v>661</v>
      </c>
      <c r="G4861" s="63">
        <v>45953</v>
      </c>
      <c r="H4861" s="63">
        <v>45956</v>
      </c>
      <c r="I4861" t="s">
        <v>396</v>
      </c>
      <c r="J4861" t="str">
        <f>_xlfn.XLOOKUP(I4861,AS:AS,AU:AU)</f>
        <v>Honorarios</v>
      </c>
      <c r="K4861" t="s">
        <v>27</v>
      </c>
      <c r="L4861">
        <v>70</v>
      </c>
      <c r="M4861">
        <f>L4861*_xlfn.XLOOKUP(K4861,AM:AM,AN:AN)</f>
        <v>70</v>
      </c>
      <c r="N4861">
        <f>L4861*_xlfn.XLOOKUP(K4861,AM:AM,AO:AO)</f>
        <v>81.199999999999989</v>
      </c>
      <c r="O4861">
        <v>70</v>
      </c>
      <c r="P4861">
        <f>O4861*_xlfn.XLOOKUP(K4861,AM:AM,AN:AN)</f>
        <v>70</v>
      </c>
      <c r="Q4861">
        <f>O4861*_xlfn.XLOOKUP(K4861,AM:AM,AO:AO)</f>
        <v>81.199999999999989</v>
      </c>
      <c r="R4861" t="str">
        <f>_xlfn.XLOOKUP(E4861,AF:AF,AG:AG)</f>
        <v>FEES</v>
      </c>
      <c r="S4861">
        <f>_xlfn.XLOOKUP(E4861,AF:AF,AI:AI)</f>
        <v>0</v>
      </c>
      <c r="T4861">
        <f>WEEKNUM(G4861)</f>
        <v>43</v>
      </c>
      <c r="U4861">
        <f>YEAR(G4861)</f>
        <v>2025</v>
      </c>
      <c r="V4861" s="117">
        <f>IFERROR(Q4861/N4861,"0")</f>
        <v>1</v>
      </c>
    </row>
    <row r="4862" spans="1:22">
      <c r="A4862" t="str">
        <f>_xlfn.XLOOKUP(D4862,BN:BN,BO:BO)</f>
        <v>México</v>
      </c>
      <c r="B4862" t="s">
        <v>25</v>
      </c>
      <c r="C4862">
        <v>785</v>
      </c>
      <c r="D4862" t="str">
        <f>_xlfn.XLOOKUP(C4862,BH:BH,BI:BI)</f>
        <v>LuisHdz</v>
      </c>
      <c r="E4862">
        <v>23789</v>
      </c>
      <c r="F4862" t="s">
        <v>4982</v>
      </c>
      <c r="G4862" s="63">
        <v>45947</v>
      </c>
      <c r="H4862" s="63">
        <v>45951</v>
      </c>
      <c r="I4862" t="s">
        <v>364</v>
      </c>
      <c r="J4862" t="str">
        <f>_xlfn.XLOOKUP(I4862,AS:AS,AU:AU)</f>
        <v>DMC</v>
      </c>
      <c r="K4862" t="s">
        <v>33</v>
      </c>
      <c r="L4862">
        <v>17118</v>
      </c>
      <c r="M4862">
        <f>L4862*_xlfn.XLOOKUP(K4862,AM:AM,AN:AN)</f>
        <v>14721.48</v>
      </c>
      <c r="N4862">
        <f>L4862*_xlfn.XLOOKUP(K4862,AM:AM,AO:AO)</f>
        <v>17118</v>
      </c>
      <c r="O4862">
        <v>4559</v>
      </c>
      <c r="P4862">
        <f>O4862*_xlfn.XLOOKUP(K4862,AM:AM,AN:AN)</f>
        <v>3920.74</v>
      </c>
      <c r="Q4862">
        <f>O4862*_xlfn.XLOOKUP(K4862,AM:AM,AO:AO)</f>
        <v>4559</v>
      </c>
      <c r="R4862" t="str">
        <f>_xlfn.XLOOKUP(E4862,AF:AF,AG:AG)</f>
        <v>TRIUMPH TRAVEL</v>
      </c>
      <c r="S4862" t="str">
        <f>_xlfn.XLOOKUP(E4862,AF:AF,AI:AI)</f>
        <v>South Africa</v>
      </c>
      <c r="T4862">
        <f>WEEKNUM(G4862)</f>
        <v>42</v>
      </c>
      <c r="U4862">
        <f>YEAR(G4862)</f>
        <v>2025</v>
      </c>
      <c r="V4862" s="117">
        <f>IFERROR(Q4862/N4862,"0")</f>
        <v>0.26632784203762122</v>
      </c>
    </row>
    <row r="4863" spans="1:22">
      <c r="A4863" t="str">
        <f>_xlfn.XLOOKUP(D4863,BN:BN,BO:BO)</f>
        <v>México</v>
      </c>
      <c r="B4863" t="s">
        <v>25</v>
      </c>
      <c r="C4863">
        <v>785</v>
      </c>
      <c r="D4863" t="str">
        <f>_xlfn.XLOOKUP(C4863,BH:BH,BI:BI)</f>
        <v>LuisHdz</v>
      </c>
      <c r="E4863">
        <v>0</v>
      </c>
      <c r="F4863" t="s">
        <v>4983</v>
      </c>
      <c r="G4863" s="63">
        <v>45947</v>
      </c>
      <c r="H4863" s="63">
        <v>45951</v>
      </c>
      <c r="I4863" t="s">
        <v>396</v>
      </c>
      <c r="J4863" t="str">
        <f>_xlfn.XLOOKUP(I4863,AS:AS,AU:AU)</f>
        <v>Honorarios</v>
      </c>
      <c r="K4863" t="s">
        <v>33</v>
      </c>
      <c r="L4863">
        <v>4612</v>
      </c>
      <c r="M4863">
        <f>L4863*_xlfn.XLOOKUP(K4863,AM:AM,AN:AN)</f>
        <v>3966.32</v>
      </c>
      <c r="N4863">
        <f>L4863*_xlfn.XLOOKUP(K4863,AM:AM,AO:AO)</f>
        <v>4612</v>
      </c>
      <c r="O4863">
        <v>4612</v>
      </c>
      <c r="P4863">
        <f>O4863*_xlfn.XLOOKUP(K4863,AM:AM,AN:AN)</f>
        <v>3966.32</v>
      </c>
      <c r="Q4863">
        <f>O4863*_xlfn.XLOOKUP(K4863,AM:AM,AO:AO)</f>
        <v>4612</v>
      </c>
      <c r="R4863" t="str">
        <f>_xlfn.XLOOKUP(E4863,AF:AF,AG:AG)</f>
        <v>FEES</v>
      </c>
      <c r="S4863">
        <f>_xlfn.XLOOKUP(E4863,AF:AF,AI:AI)</f>
        <v>0</v>
      </c>
      <c r="T4863">
        <f>WEEKNUM(G4863)</f>
        <v>42</v>
      </c>
      <c r="U4863">
        <f>YEAR(G4863)</f>
        <v>2025</v>
      </c>
      <c r="V4863" s="117">
        <f>IFERROR(Q4863/N4863,"0")</f>
        <v>1</v>
      </c>
    </row>
    <row r="4864" spans="1:22">
      <c r="A4864" t="str">
        <f>_xlfn.XLOOKUP(D4864,BN:BN,BO:BO)</f>
        <v>Madrid</v>
      </c>
      <c r="B4864" t="s">
        <v>25</v>
      </c>
      <c r="C4864">
        <v>786</v>
      </c>
      <c r="D4864" t="str">
        <f>_xlfn.XLOOKUP(C4864,BH:BH,BI:BI)</f>
        <v>AndreaG</v>
      </c>
      <c r="E4864">
        <v>28934</v>
      </c>
      <c r="F4864" t="s">
        <v>4984</v>
      </c>
      <c r="G4864" s="63">
        <v>45982</v>
      </c>
      <c r="H4864" s="63">
        <v>45991</v>
      </c>
      <c r="I4864" t="s">
        <v>366</v>
      </c>
      <c r="J4864" t="str">
        <f>_xlfn.XLOOKUP(I4864,AS:AS,AU:AU)</f>
        <v>Vuelos</v>
      </c>
      <c r="K4864" t="s">
        <v>27</v>
      </c>
      <c r="L4864">
        <v>6889.64</v>
      </c>
      <c r="M4864">
        <f>L4864*_xlfn.XLOOKUP(K4864,AM:AM,AN:AN)</f>
        <v>6889.64</v>
      </c>
      <c r="N4864">
        <f>L4864*_xlfn.XLOOKUP(K4864,AM:AM,AO:AO)</f>
        <v>7991.9823999999999</v>
      </c>
      <c r="O4864">
        <v>0</v>
      </c>
      <c r="P4864">
        <f>O4864*_xlfn.XLOOKUP(K4864,AM:AM,AN:AN)</f>
        <v>0</v>
      </c>
      <c r="Q4864">
        <f>O4864*_xlfn.XLOOKUP(K4864,AM:AM,AO:AO)</f>
        <v>0</v>
      </c>
      <c r="R4864" t="str">
        <f>_xlfn.XLOOKUP(E4864,AF:AF,AG:AG)</f>
        <v>F1S USA</v>
      </c>
      <c r="S4864" t="str">
        <f>_xlfn.XLOOKUP(E4864,AF:AF,AI:AI)</f>
        <v>United States</v>
      </c>
      <c r="T4864">
        <f>WEEKNUM(G4864)</f>
        <v>47</v>
      </c>
      <c r="U4864">
        <f>YEAR(G4864)</f>
        <v>2025</v>
      </c>
      <c r="V4864" s="117">
        <f>IFERROR(Q4864/N4864,"0")</f>
        <v>0</v>
      </c>
    </row>
    <row r="4865" spans="1:22">
      <c r="A4865" t="str">
        <f>_xlfn.XLOOKUP(D4865,BN:BN,BO:BO)</f>
        <v>Madrid</v>
      </c>
      <c r="B4865" t="s">
        <v>25</v>
      </c>
      <c r="C4865">
        <v>786</v>
      </c>
      <c r="D4865" t="str">
        <f>_xlfn.XLOOKUP(C4865,BH:BH,BI:BI)</f>
        <v>AndreaG</v>
      </c>
      <c r="E4865">
        <v>28934</v>
      </c>
      <c r="F4865" t="s">
        <v>4985</v>
      </c>
      <c r="G4865" s="63">
        <v>45982</v>
      </c>
      <c r="H4865" s="63">
        <v>45991</v>
      </c>
      <c r="I4865" t="s">
        <v>366</v>
      </c>
      <c r="J4865" t="str">
        <f>_xlfn.XLOOKUP(I4865,AS:AS,AU:AU)</f>
        <v>Vuelos</v>
      </c>
      <c r="K4865" t="s">
        <v>27</v>
      </c>
      <c r="L4865">
        <v>7525.73</v>
      </c>
      <c r="M4865">
        <f>L4865*_xlfn.XLOOKUP(K4865,AM:AM,AN:AN)</f>
        <v>7525.73</v>
      </c>
      <c r="N4865">
        <f>L4865*_xlfn.XLOOKUP(K4865,AM:AM,AO:AO)</f>
        <v>8729.8467999999993</v>
      </c>
      <c r="O4865">
        <v>0</v>
      </c>
      <c r="P4865">
        <f>O4865*_xlfn.XLOOKUP(K4865,AM:AM,AN:AN)</f>
        <v>0</v>
      </c>
      <c r="Q4865">
        <f>O4865*_xlfn.XLOOKUP(K4865,AM:AM,AO:AO)</f>
        <v>0</v>
      </c>
      <c r="R4865" t="str">
        <f>_xlfn.XLOOKUP(E4865,AF:AF,AG:AG)</f>
        <v>F1S USA</v>
      </c>
      <c r="S4865" t="str">
        <f>_xlfn.XLOOKUP(E4865,AF:AF,AI:AI)</f>
        <v>United States</v>
      </c>
      <c r="T4865">
        <f>WEEKNUM(G4865)</f>
        <v>47</v>
      </c>
      <c r="U4865">
        <f>YEAR(G4865)</f>
        <v>2025</v>
      </c>
      <c r="V4865" s="117">
        <f>IFERROR(Q4865/N4865,"0")</f>
        <v>0</v>
      </c>
    </row>
    <row r="4866" spans="1:22">
      <c r="A4866" t="str">
        <f>_xlfn.XLOOKUP(D4866,BN:BN,BO:BO)</f>
        <v>Madrid</v>
      </c>
      <c r="B4866" t="s">
        <v>25</v>
      </c>
      <c r="C4866">
        <v>786</v>
      </c>
      <c r="D4866" t="str">
        <f>_xlfn.XLOOKUP(C4866,BH:BH,BI:BI)</f>
        <v>AndreaG</v>
      </c>
      <c r="E4866">
        <v>28934</v>
      </c>
      <c r="F4866" t="s">
        <v>4986</v>
      </c>
      <c r="G4866" s="63">
        <v>45987</v>
      </c>
      <c r="H4866" s="63">
        <v>45991</v>
      </c>
      <c r="I4866" t="s">
        <v>366</v>
      </c>
      <c r="J4866" t="str">
        <f>_xlfn.XLOOKUP(I4866,AS:AS,AU:AU)</f>
        <v>Vuelos</v>
      </c>
      <c r="K4866" t="s">
        <v>27</v>
      </c>
      <c r="L4866">
        <v>6693.44</v>
      </c>
      <c r="M4866">
        <f>L4866*_xlfn.XLOOKUP(K4866,AM:AM,AN:AN)</f>
        <v>6693.44</v>
      </c>
      <c r="N4866">
        <f>L4866*_xlfn.XLOOKUP(K4866,AM:AM,AO:AO)</f>
        <v>7764.3903999999993</v>
      </c>
      <c r="O4866">
        <v>1060.18</v>
      </c>
      <c r="P4866">
        <f>O4866*_xlfn.XLOOKUP(K4866,AM:AM,AN:AN)</f>
        <v>1060.18</v>
      </c>
      <c r="Q4866">
        <f>O4866*_xlfn.XLOOKUP(K4866,AM:AM,AO:AO)</f>
        <v>1229.8088</v>
      </c>
      <c r="R4866" t="str">
        <f>_xlfn.XLOOKUP(E4866,AF:AF,AG:AG)</f>
        <v>F1S USA</v>
      </c>
      <c r="S4866" t="str">
        <f>_xlfn.XLOOKUP(E4866,AF:AF,AI:AI)</f>
        <v>United States</v>
      </c>
      <c r="T4866">
        <f>WEEKNUM(G4866)</f>
        <v>48</v>
      </c>
      <c r="U4866">
        <f>YEAR(G4866)</f>
        <v>2025</v>
      </c>
      <c r="V4866" s="117">
        <f>IFERROR(Q4866/N4866,"0")</f>
        <v>0.15839090213701776</v>
      </c>
    </row>
    <row r="4867" spans="1:22">
      <c r="A4867" t="str">
        <f>_xlfn.XLOOKUP(D4867,BN:BN,BO:BO)</f>
        <v>Madrid</v>
      </c>
      <c r="B4867" t="s">
        <v>25</v>
      </c>
      <c r="C4867">
        <v>786</v>
      </c>
      <c r="D4867" t="str">
        <f>_xlfn.XLOOKUP(C4867,BH:BH,BI:BI)</f>
        <v>AndreaG</v>
      </c>
      <c r="E4867">
        <v>28934</v>
      </c>
      <c r="F4867" t="s">
        <v>4987</v>
      </c>
      <c r="G4867" s="63">
        <v>45982</v>
      </c>
      <c r="H4867" s="63">
        <v>45991</v>
      </c>
      <c r="I4867" t="s">
        <v>366</v>
      </c>
      <c r="J4867" t="str">
        <f>_xlfn.XLOOKUP(I4867,AS:AS,AU:AU)</f>
        <v>Vuelos</v>
      </c>
      <c r="K4867" t="s">
        <v>27</v>
      </c>
      <c r="L4867">
        <v>6730.68</v>
      </c>
      <c r="M4867">
        <f>L4867*_xlfn.XLOOKUP(K4867,AM:AM,AN:AN)</f>
        <v>6730.68</v>
      </c>
      <c r="N4867">
        <f>L4867*_xlfn.XLOOKUP(K4867,AM:AM,AO:AO)</f>
        <v>7807.5887999999995</v>
      </c>
      <c r="O4867">
        <v>648.20000000000005</v>
      </c>
      <c r="P4867">
        <f>O4867*_xlfn.XLOOKUP(K4867,AM:AM,AN:AN)</f>
        <v>648.20000000000005</v>
      </c>
      <c r="Q4867">
        <f>O4867*_xlfn.XLOOKUP(K4867,AM:AM,AO:AO)</f>
        <v>751.91200000000003</v>
      </c>
      <c r="R4867" t="str">
        <f>_xlfn.XLOOKUP(E4867,AF:AF,AG:AG)</f>
        <v>F1S USA</v>
      </c>
      <c r="S4867" t="str">
        <f>_xlfn.XLOOKUP(E4867,AF:AF,AI:AI)</f>
        <v>United States</v>
      </c>
      <c r="T4867">
        <f>WEEKNUM(G4867)</f>
        <v>47</v>
      </c>
      <c r="U4867">
        <f>YEAR(G4867)</f>
        <v>2025</v>
      </c>
      <c r="V4867" s="117">
        <f>IFERROR(Q4867/N4867,"0")</f>
        <v>9.6305276732811557E-2</v>
      </c>
    </row>
    <row r="4868" spans="1:22">
      <c r="A4868" t="str">
        <f>_xlfn.XLOOKUP(D4868,BN:BN,BO:BO)</f>
        <v>Madrid</v>
      </c>
      <c r="B4868" t="s">
        <v>25</v>
      </c>
      <c r="C4868">
        <v>786</v>
      </c>
      <c r="D4868" t="str">
        <f>_xlfn.XLOOKUP(C4868,BH:BH,BI:BI)</f>
        <v>AndreaG</v>
      </c>
      <c r="E4868">
        <v>28934</v>
      </c>
      <c r="F4868" t="s">
        <v>4988</v>
      </c>
      <c r="G4868" s="63">
        <v>45982</v>
      </c>
      <c r="H4868" s="63">
        <v>45991</v>
      </c>
      <c r="I4868" t="s">
        <v>366</v>
      </c>
      <c r="J4868" t="str">
        <f>_xlfn.XLOOKUP(I4868,AS:AS,AU:AU)</f>
        <v>Vuelos</v>
      </c>
      <c r="K4868" t="s">
        <v>27</v>
      </c>
      <c r="L4868">
        <v>6730.68</v>
      </c>
      <c r="M4868">
        <f>L4868*_xlfn.XLOOKUP(K4868,AM:AM,AN:AN)</f>
        <v>6730.68</v>
      </c>
      <c r="N4868">
        <f>L4868*_xlfn.XLOOKUP(K4868,AM:AM,AO:AO)</f>
        <v>7807.5887999999995</v>
      </c>
      <c r="O4868">
        <v>648.20000000000005</v>
      </c>
      <c r="P4868">
        <f>O4868*_xlfn.XLOOKUP(K4868,AM:AM,AN:AN)</f>
        <v>648.20000000000005</v>
      </c>
      <c r="Q4868">
        <f>O4868*_xlfn.XLOOKUP(K4868,AM:AM,AO:AO)</f>
        <v>751.91200000000003</v>
      </c>
      <c r="R4868" t="str">
        <f>_xlfn.XLOOKUP(E4868,AF:AF,AG:AG)</f>
        <v>F1S USA</v>
      </c>
      <c r="S4868" t="str">
        <f>_xlfn.XLOOKUP(E4868,AF:AF,AI:AI)</f>
        <v>United States</v>
      </c>
      <c r="T4868">
        <f>WEEKNUM(G4868)</f>
        <v>47</v>
      </c>
      <c r="U4868">
        <f>YEAR(G4868)</f>
        <v>2025</v>
      </c>
      <c r="V4868" s="117">
        <f>IFERROR(Q4868/N4868,"0")</f>
        <v>9.6305276732811557E-2</v>
      </c>
    </row>
    <row r="4869" spans="1:22">
      <c r="A4869" t="str">
        <f>_xlfn.XLOOKUP(D4869,BN:BN,BO:BO)</f>
        <v>Madrid</v>
      </c>
      <c r="B4869" t="s">
        <v>25</v>
      </c>
      <c r="C4869">
        <v>786</v>
      </c>
      <c r="D4869" t="str">
        <f>_xlfn.XLOOKUP(C4869,BH:BH,BI:BI)</f>
        <v>AndreaG</v>
      </c>
      <c r="E4869">
        <v>0</v>
      </c>
      <c r="F4869" t="s">
        <v>1077</v>
      </c>
      <c r="G4869" s="63">
        <v>45982</v>
      </c>
      <c r="H4869" s="63">
        <v>45991</v>
      </c>
      <c r="I4869" t="s">
        <v>396</v>
      </c>
      <c r="J4869" t="str">
        <f>_xlfn.XLOOKUP(I4869,AS:AS,AU:AU)</f>
        <v>Honorarios</v>
      </c>
      <c r="K4869" t="s">
        <v>27</v>
      </c>
      <c r="L4869">
        <v>260</v>
      </c>
      <c r="M4869">
        <f>L4869*_xlfn.XLOOKUP(K4869,AM:AM,AN:AN)</f>
        <v>260</v>
      </c>
      <c r="N4869">
        <f>L4869*_xlfn.XLOOKUP(K4869,AM:AM,AO:AO)</f>
        <v>301.59999999999997</v>
      </c>
      <c r="O4869">
        <v>260</v>
      </c>
      <c r="P4869">
        <f>O4869*_xlfn.XLOOKUP(K4869,AM:AM,AN:AN)</f>
        <v>260</v>
      </c>
      <c r="Q4869">
        <f>O4869*_xlfn.XLOOKUP(K4869,AM:AM,AO:AO)</f>
        <v>301.59999999999997</v>
      </c>
      <c r="R4869" t="str">
        <f>_xlfn.XLOOKUP(E4869,AF:AF,AG:AG)</f>
        <v>FEES</v>
      </c>
      <c r="S4869">
        <f>_xlfn.XLOOKUP(E4869,AF:AF,AI:AI)</f>
        <v>0</v>
      </c>
      <c r="T4869">
        <f>WEEKNUM(G4869)</f>
        <v>47</v>
      </c>
      <c r="U4869">
        <f>YEAR(G4869)</f>
        <v>2025</v>
      </c>
      <c r="V4869" s="117">
        <f>IFERROR(Q4869/N4869,"0")</f>
        <v>1</v>
      </c>
    </row>
    <row r="4870" spans="1:22">
      <c r="A4870" t="str">
        <f>_xlfn.XLOOKUP(D4870,BN:BN,BO:BO)</f>
        <v>Madrid</v>
      </c>
      <c r="B4870" t="s">
        <v>25</v>
      </c>
      <c r="C4870">
        <v>786</v>
      </c>
      <c r="D4870" t="str">
        <f>_xlfn.XLOOKUP(C4870,BH:BH,BI:BI)</f>
        <v>AndreaG</v>
      </c>
      <c r="E4870">
        <v>32362</v>
      </c>
      <c r="F4870" t="s">
        <v>4989</v>
      </c>
      <c r="G4870" s="63">
        <v>45982</v>
      </c>
      <c r="H4870" s="63">
        <v>45988</v>
      </c>
      <c r="I4870" t="s">
        <v>477</v>
      </c>
      <c r="J4870" t="str">
        <f>_xlfn.XLOOKUP(I4870,AS:AS,AU:AU)</f>
        <v>Traslados</v>
      </c>
      <c r="K4870" t="s">
        <v>27</v>
      </c>
      <c r="L4870">
        <v>657</v>
      </c>
      <c r="M4870">
        <f>L4870*_xlfn.XLOOKUP(K4870,AM:AM,AN:AN)</f>
        <v>657</v>
      </c>
      <c r="N4870">
        <f>L4870*_xlfn.XLOOKUP(K4870,AM:AM,AO:AO)</f>
        <v>762.11999999999989</v>
      </c>
      <c r="O4870">
        <v>0</v>
      </c>
      <c r="P4870">
        <f>O4870*_xlfn.XLOOKUP(K4870,AM:AM,AN:AN)</f>
        <v>0</v>
      </c>
      <c r="Q4870">
        <f>O4870*_xlfn.XLOOKUP(K4870,AM:AM,AO:AO)</f>
        <v>0</v>
      </c>
      <c r="R4870" t="str">
        <f>_xlfn.XLOOKUP(E4870,AF:AF,AG:AG)</f>
        <v>RENFE Spain</v>
      </c>
      <c r="S4870" t="str">
        <f>_xlfn.XLOOKUP(E4870,AF:AF,AI:AI)</f>
        <v>Spain</v>
      </c>
      <c r="T4870">
        <f>WEEKNUM(G4870)</f>
        <v>47</v>
      </c>
      <c r="U4870">
        <f>YEAR(G4870)</f>
        <v>2025</v>
      </c>
      <c r="V4870" s="117">
        <f>IFERROR(Q4870/N4870,"0")</f>
        <v>0</v>
      </c>
    </row>
    <row r="4871" spans="1:22">
      <c r="A4871" t="str">
        <f>_xlfn.XLOOKUP(D4871,BN:BN,BO:BO)</f>
        <v>Madrid</v>
      </c>
      <c r="B4871" t="s">
        <v>25</v>
      </c>
      <c r="C4871">
        <v>786</v>
      </c>
      <c r="D4871" t="str">
        <f>_xlfn.XLOOKUP(C4871,BH:BH,BI:BI)</f>
        <v>AndreaG</v>
      </c>
      <c r="E4871">
        <v>26232</v>
      </c>
      <c r="F4871" t="s">
        <v>4990</v>
      </c>
      <c r="G4871" s="63">
        <v>45982</v>
      </c>
      <c r="H4871" s="63">
        <v>45988</v>
      </c>
      <c r="I4871" t="s">
        <v>364</v>
      </c>
      <c r="J4871" t="str">
        <f>_xlfn.XLOOKUP(I4871,AS:AS,AU:AU)</f>
        <v>DMC</v>
      </c>
      <c r="K4871" t="s">
        <v>27</v>
      </c>
      <c r="L4871">
        <v>5111.29</v>
      </c>
      <c r="M4871">
        <f>L4871*_xlfn.XLOOKUP(K4871,AM:AM,AN:AN)</f>
        <v>5111.29</v>
      </c>
      <c r="N4871">
        <f>L4871*_xlfn.XLOOKUP(K4871,AM:AM,AO:AO)</f>
        <v>5929.0963999999994</v>
      </c>
      <c r="O4871">
        <v>1022</v>
      </c>
      <c r="P4871">
        <f>O4871*_xlfn.XLOOKUP(K4871,AM:AM,AN:AN)</f>
        <v>1022</v>
      </c>
      <c r="Q4871">
        <f>O4871*_xlfn.XLOOKUP(K4871,AM:AM,AO:AO)</f>
        <v>1185.52</v>
      </c>
      <c r="R4871" t="str">
        <f>_xlfn.XLOOKUP(E4871,AF:AF,AG:AG)</f>
        <v>Exclusive Spain/Tailor-Made Travel</v>
      </c>
      <c r="S4871" t="str">
        <f>_xlfn.XLOOKUP(E4871,AF:AF,AI:AI)</f>
        <v>Spain</v>
      </c>
      <c r="T4871">
        <f>WEEKNUM(G4871)</f>
        <v>47</v>
      </c>
      <c r="U4871">
        <f>YEAR(G4871)</f>
        <v>2025</v>
      </c>
      <c r="V4871" s="117">
        <f>IFERROR(Q4871/N4871,"0")</f>
        <v>0.19994952350580775</v>
      </c>
    </row>
    <row r="4872" spans="1:22">
      <c r="A4872" t="str">
        <f>_xlfn.XLOOKUP(D4872,BN:BN,BO:BO)</f>
        <v>Madrid</v>
      </c>
      <c r="B4872" t="s">
        <v>25</v>
      </c>
      <c r="C4872">
        <v>786</v>
      </c>
      <c r="D4872" t="str">
        <f>_xlfn.XLOOKUP(C4872,BH:BH,BI:BI)</f>
        <v>AndreaG</v>
      </c>
      <c r="E4872">
        <v>25363</v>
      </c>
      <c r="F4872" t="s">
        <v>4991</v>
      </c>
      <c r="G4872" s="63">
        <v>45982</v>
      </c>
      <c r="H4872" s="63">
        <v>45983</v>
      </c>
      <c r="I4872" t="s">
        <v>376</v>
      </c>
      <c r="J4872" t="str">
        <f>_xlfn.XLOOKUP(I4872,AS:AS,AU:AU)</f>
        <v>Hotel</v>
      </c>
      <c r="K4872" t="s">
        <v>27</v>
      </c>
      <c r="L4872">
        <v>11607</v>
      </c>
      <c r="M4872">
        <f>L4872*_xlfn.XLOOKUP(K4872,AM:AM,AN:AN)</f>
        <v>11607</v>
      </c>
      <c r="N4872">
        <f>L4872*_xlfn.XLOOKUP(K4872,AM:AM,AO:AO)</f>
        <v>13464.119999999999</v>
      </c>
      <c r="O4872">
        <v>2323</v>
      </c>
      <c r="P4872">
        <f>O4872*_xlfn.XLOOKUP(K4872,AM:AM,AN:AN)</f>
        <v>2323</v>
      </c>
      <c r="Q4872">
        <f>O4872*_xlfn.XLOOKUP(K4872,AM:AM,AO:AO)</f>
        <v>2694.68</v>
      </c>
      <c r="R4872" t="str">
        <f>_xlfn.XLOOKUP(E4872,AF:AF,AG:AG)</f>
        <v>ROSEWOOD VILLA MAGNA</v>
      </c>
      <c r="S4872" t="str">
        <f>_xlfn.XLOOKUP(E4872,AF:AF,AI:AI)</f>
        <v>Spain</v>
      </c>
      <c r="T4872">
        <f>WEEKNUM(G4872)</f>
        <v>47</v>
      </c>
      <c r="U4872">
        <f>YEAR(G4872)</f>
        <v>2025</v>
      </c>
      <c r="V4872" s="117">
        <f>IFERROR(Q4872/N4872,"0")</f>
        <v>0.20013784785043509</v>
      </c>
    </row>
    <row r="4873" spans="1:22">
      <c r="A4873" t="str">
        <f>_xlfn.XLOOKUP(D4873,BN:BN,BO:BO)</f>
        <v>Madrid</v>
      </c>
      <c r="B4873" t="s">
        <v>25</v>
      </c>
      <c r="C4873">
        <v>786</v>
      </c>
      <c r="D4873" t="str">
        <f>_xlfn.XLOOKUP(C4873,BH:BH,BI:BI)</f>
        <v>AndreaG</v>
      </c>
      <c r="E4873">
        <v>32407</v>
      </c>
      <c r="F4873" t="s">
        <v>4992</v>
      </c>
      <c r="G4873" s="63">
        <v>45982</v>
      </c>
      <c r="H4873" s="63">
        <v>45983</v>
      </c>
      <c r="I4873" t="s">
        <v>376</v>
      </c>
      <c r="J4873" t="str">
        <f>_xlfn.XLOOKUP(I4873,AS:AS,AU:AU)</f>
        <v>Hotel</v>
      </c>
      <c r="K4873" t="s">
        <v>27</v>
      </c>
      <c r="L4873">
        <v>1965</v>
      </c>
      <c r="M4873">
        <f>L4873*_xlfn.XLOOKUP(K4873,AM:AM,AN:AN)</f>
        <v>1965</v>
      </c>
      <c r="N4873">
        <f>L4873*_xlfn.XLOOKUP(K4873,AM:AM,AO:AO)</f>
        <v>2279.3999999999996</v>
      </c>
      <c r="O4873">
        <v>327</v>
      </c>
      <c r="P4873">
        <f>O4873*_xlfn.XLOOKUP(K4873,AM:AM,AN:AN)</f>
        <v>327</v>
      </c>
      <c r="Q4873">
        <f>O4873*_xlfn.XLOOKUP(K4873,AM:AM,AO:AO)</f>
        <v>379.32</v>
      </c>
      <c r="R4873" t="str">
        <f>_xlfn.XLOOKUP(E4873,AF:AF,AG:AG)</f>
        <v>Hospes Palacio de los Patos</v>
      </c>
      <c r="S4873" t="str">
        <f>_xlfn.XLOOKUP(E4873,AF:AF,AI:AI)</f>
        <v>Spain</v>
      </c>
      <c r="T4873">
        <f>WEEKNUM(G4873)</f>
        <v>47</v>
      </c>
      <c r="U4873">
        <f>YEAR(G4873)</f>
        <v>2025</v>
      </c>
      <c r="V4873" s="117">
        <f>IFERROR(Q4873/N4873,"0")</f>
        <v>0.16641221374045803</v>
      </c>
    </row>
    <row r="4874" spans="1:22">
      <c r="A4874" t="str">
        <f>_xlfn.XLOOKUP(D4874,BN:BN,BO:BO)</f>
        <v>Madrid</v>
      </c>
      <c r="B4874" t="s">
        <v>25</v>
      </c>
      <c r="C4874">
        <v>786</v>
      </c>
      <c r="D4874" t="str">
        <f>_xlfn.XLOOKUP(C4874,BH:BH,BI:BI)</f>
        <v>AndreaG</v>
      </c>
      <c r="E4874">
        <v>25269</v>
      </c>
      <c r="F4874" t="s">
        <v>4993</v>
      </c>
      <c r="G4874" s="63">
        <v>45982</v>
      </c>
      <c r="H4874" s="63">
        <v>45991</v>
      </c>
      <c r="I4874" t="s">
        <v>376</v>
      </c>
      <c r="J4874" t="str">
        <f>_xlfn.XLOOKUP(I4874,AS:AS,AU:AU)</f>
        <v>Hotel</v>
      </c>
      <c r="K4874" t="s">
        <v>27</v>
      </c>
      <c r="L4874">
        <v>2362.8000000000002</v>
      </c>
      <c r="M4874">
        <f>L4874*_xlfn.XLOOKUP(K4874,AM:AM,AN:AN)</f>
        <v>2362.8000000000002</v>
      </c>
      <c r="N4874">
        <f>L4874*_xlfn.XLOOKUP(K4874,AM:AM,AO:AO)</f>
        <v>2740.848</v>
      </c>
      <c r="O4874">
        <v>201.24</v>
      </c>
      <c r="P4874">
        <f>O4874*_xlfn.XLOOKUP(K4874,AM:AM,AN:AN)</f>
        <v>201.24</v>
      </c>
      <c r="Q4874">
        <f>O4874*_xlfn.XLOOKUP(K4874,AM:AM,AO:AO)</f>
        <v>233.4384</v>
      </c>
      <c r="R4874" t="str">
        <f>_xlfn.XLOOKUP(E4874,AF:AF,AG:AG)</f>
        <v>HOTEL ALFONSO XIII</v>
      </c>
      <c r="S4874" t="str">
        <f>_xlfn.XLOOKUP(E4874,AF:AF,AI:AI)</f>
        <v>Spain</v>
      </c>
      <c r="T4874">
        <f>WEEKNUM(G4874)</f>
        <v>47</v>
      </c>
      <c r="U4874">
        <f>YEAR(G4874)</f>
        <v>2025</v>
      </c>
      <c r="V4874" s="117">
        <f>IFERROR(Q4874/N4874,"0")</f>
        <v>8.5170137125444384E-2</v>
      </c>
    </row>
    <row r="4875" spans="1:22">
      <c r="A4875" t="str">
        <f>_xlfn.XLOOKUP(D4875,BN:BN,BO:BO)</f>
        <v>Madrid</v>
      </c>
      <c r="B4875" t="s">
        <v>25</v>
      </c>
      <c r="C4875">
        <v>786</v>
      </c>
      <c r="D4875" t="str">
        <f>_xlfn.XLOOKUP(C4875,BH:BH,BI:BI)</f>
        <v>AndreaG</v>
      </c>
      <c r="E4875">
        <v>28491</v>
      </c>
      <c r="F4875" t="s">
        <v>1525</v>
      </c>
      <c r="G4875" s="63">
        <v>45982</v>
      </c>
      <c r="H4875" s="63">
        <v>45991</v>
      </c>
      <c r="I4875" t="s">
        <v>409</v>
      </c>
      <c r="J4875" t="str">
        <f>_xlfn.XLOOKUP(I4875,AS:AS,AU:AU)</f>
        <v>Otros</v>
      </c>
      <c r="K4875" t="s">
        <v>27</v>
      </c>
      <c r="L4875">
        <v>438.25</v>
      </c>
      <c r="M4875">
        <f>L4875*_xlfn.XLOOKUP(K4875,AM:AM,AN:AN)</f>
        <v>438.25</v>
      </c>
      <c r="N4875">
        <f>L4875*_xlfn.XLOOKUP(K4875,AM:AM,AO:AO)</f>
        <v>508.36999999999995</v>
      </c>
      <c r="O4875">
        <v>0</v>
      </c>
      <c r="P4875">
        <f>O4875*_xlfn.XLOOKUP(K4875,AM:AM,AN:AN)</f>
        <v>0</v>
      </c>
      <c r="Q4875">
        <f>O4875*_xlfn.XLOOKUP(K4875,AM:AM,AO:AO)</f>
        <v>0</v>
      </c>
      <c r="R4875" t="str">
        <f>_xlfn.XLOOKUP(E4875,AF:AF,AG:AG)</f>
        <v>AON</v>
      </c>
      <c r="S4875" t="str">
        <f>_xlfn.XLOOKUP(E4875,AF:AF,AI:AI)</f>
        <v>United Kingdom</v>
      </c>
      <c r="T4875">
        <f>WEEKNUM(G4875)</f>
        <v>47</v>
      </c>
      <c r="U4875">
        <f>YEAR(G4875)</f>
        <v>2025</v>
      </c>
      <c r="V4875" s="117">
        <f>IFERROR(Q4875/N4875,"0")</f>
        <v>0</v>
      </c>
    </row>
    <row r="4876" spans="1:22">
      <c r="A4876" t="str">
        <f>_xlfn.XLOOKUP(D4876,BN:BN,BO:BO)</f>
        <v>Madrid</v>
      </c>
      <c r="B4876" t="s">
        <v>25</v>
      </c>
      <c r="C4876">
        <v>786</v>
      </c>
      <c r="D4876" t="str">
        <f>_xlfn.XLOOKUP(C4876,BH:BH,BI:BI)</f>
        <v>AndreaG</v>
      </c>
      <c r="E4876">
        <v>0</v>
      </c>
      <c r="F4876" t="s">
        <v>2716</v>
      </c>
      <c r="G4876" s="63">
        <v>45982</v>
      </c>
      <c r="H4876" s="63">
        <v>45991</v>
      </c>
      <c r="I4876" t="s">
        <v>396</v>
      </c>
      <c r="J4876" t="str">
        <f>_xlfn.XLOOKUP(I4876,AS:AS,AU:AU)</f>
        <v>Honorarios</v>
      </c>
      <c r="K4876" t="s">
        <v>27</v>
      </c>
      <c r="L4876">
        <v>1578</v>
      </c>
      <c r="M4876">
        <f>L4876*_xlfn.XLOOKUP(K4876,AM:AM,AN:AN)</f>
        <v>1578</v>
      </c>
      <c r="N4876">
        <f>L4876*_xlfn.XLOOKUP(K4876,AM:AM,AO:AO)</f>
        <v>1830.4799999999998</v>
      </c>
      <c r="O4876">
        <v>1578</v>
      </c>
      <c r="P4876">
        <f>O4876*_xlfn.XLOOKUP(K4876,AM:AM,AN:AN)</f>
        <v>1578</v>
      </c>
      <c r="Q4876">
        <f>O4876*_xlfn.XLOOKUP(K4876,AM:AM,AO:AO)</f>
        <v>1830.4799999999998</v>
      </c>
      <c r="R4876" t="str">
        <f>_xlfn.XLOOKUP(E4876,AF:AF,AG:AG)</f>
        <v>FEES</v>
      </c>
      <c r="S4876">
        <f>_xlfn.XLOOKUP(E4876,AF:AF,AI:AI)</f>
        <v>0</v>
      </c>
      <c r="T4876">
        <f>WEEKNUM(G4876)</f>
        <v>47</v>
      </c>
      <c r="U4876">
        <f>YEAR(G4876)</f>
        <v>2025</v>
      </c>
      <c r="V4876" s="117">
        <f>IFERROR(Q4876/N4876,"0")</f>
        <v>1</v>
      </c>
    </row>
    <row r="4877" spans="1:22">
      <c r="A4877" t="str">
        <f>_xlfn.XLOOKUP(D4877,BN:BN,BO:BO)</f>
        <v>Madrid</v>
      </c>
      <c r="B4877" t="s">
        <v>25</v>
      </c>
      <c r="C4877">
        <v>786</v>
      </c>
      <c r="D4877" t="str">
        <f>_xlfn.XLOOKUP(C4877,BH:BH,BI:BI)</f>
        <v>AndreaG</v>
      </c>
      <c r="E4877">
        <v>28934</v>
      </c>
      <c r="F4877" t="s">
        <v>4987</v>
      </c>
      <c r="G4877" s="63">
        <v>45982</v>
      </c>
      <c r="H4877" s="63">
        <v>45991</v>
      </c>
      <c r="I4877" t="s">
        <v>366</v>
      </c>
      <c r="J4877" t="str">
        <f>_xlfn.XLOOKUP(I4877,AS:AS,AU:AU)</f>
        <v>Vuelos</v>
      </c>
      <c r="K4877" t="s">
        <v>27</v>
      </c>
      <c r="L4877">
        <v>692.78</v>
      </c>
      <c r="M4877">
        <f>L4877*_xlfn.XLOOKUP(K4877,AM:AM,AN:AN)</f>
        <v>692.78</v>
      </c>
      <c r="N4877">
        <f>L4877*_xlfn.XLOOKUP(K4877,AM:AM,AO:AO)</f>
        <v>803.62479999999994</v>
      </c>
      <c r="O4877">
        <v>0</v>
      </c>
      <c r="P4877">
        <f>O4877*_xlfn.XLOOKUP(K4877,AM:AM,AN:AN)</f>
        <v>0</v>
      </c>
      <c r="Q4877">
        <f>O4877*_xlfn.XLOOKUP(K4877,AM:AM,AO:AO)</f>
        <v>0</v>
      </c>
      <c r="R4877" t="str">
        <f>_xlfn.XLOOKUP(E4877,AF:AF,AG:AG)</f>
        <v>F1S USA</v>
      </c>
      <c r="S4877" t="str">
        <f>_xlfn.XLOOKUP(E4877,AF:AF,AI:AI)</f>
        <v>United States</v>
      </c>
      <c r="T4877">
        <f>WEEKNUM(G4877)</f>
        <v>47</v>
      </c>
      <c r="U4877">
        <f>YEAR(G4877)</f>
        <v>2025</v>
      </c>
      <c r="V4877" s="117">
        <f>IFERROR(Q4877/N4877,"0")</f>
        <v>0</v>
      </c>
    </row>
    <row r="4878" spans="1:22">
      <c r="A4878" t="str">
        <f>_xlfn.XLOOKUP(D4878,BN:BN,BO:BO)</f>
        <v>México</v>
      </c>
      <c r="B4878" t="s">
        <v>25</v>
      </c>
      <c r="C4878">
        <v>787</v>
      </c>
      <c r="D4878" t="str">
        <f>_xlfn.XLOOKUP(C4878,BH:BH,BI:BI)</f>
        <v>ClaudiaF</v>
      </c>
      <c r="E4878">
        <v>31778</v>
      </c>
      <c r="F4878" t="s">
        <v>2123</v>
      </c>
      <c r="G4878" s="63">
        <v>45964</v>
      </c>
      <c r="H4878" s="63">
        <v>45970</v>
      </c>
      <c r="I4878" t="s">
        <v>364</v>
      </c>
      <c r="J4878" t="str">
        <f>_xlfn.XLOOKUP(I4878,AS:AS,AU:AU)</f>
        <v>DMC</v>
      </c>
      <c r="K4878" t="s">
        <v>33</v>
      </c>
      <c r="L4878">
        <v>9224.8799999999992</v>
      </c>
      <c r="M4878">
        <f>L4878*_xlfn.XLOOKUP(K4878,AM:AM,AN:AN)</f>
        <v>7933.3967999999995</v>
      </c>
      <c r="N4878">
        <f>L4878*_xlfn.XLOOKUP(K4878,AM:AM,AO:AO)</f>
        <v>9224.8799999999992</v>
      </c>
      <c r="O4878">
        <v>0</v>
      </c>
      <c r="P4878">
        <f>O4878*_xlfn.XLOOKUP(K4878,AM:AM,AN:AN)</f>
        <v>0</v>
      </c>
      <c r="Q4878">
        <f>O4878*_xlfn.XLOOKUP(K4878,AM:AM,AO:AO)</f>
        <v>0</v>
      </c>
      <c r="R4878" t="str">
        <f>_xlfn.XLOOKUP(E4878,AF:AF,AG:AG)</f>
        <v>Oriunda Travel Designers</v>
      </c>
      <c r="S4878" t="str">
        <f>_xlfn.XLOOKUP(E4878,AF:AF,AI:AI)</f>
        <v>Argentina</v>
      </c>
      <c r="T4878">
        <f>WEEKNUM(G4878)</f>
        <v>45</v>
      </c>
      <c r="U4878">
        <f>YEAR(G4878)</f>
        <v>2025</v>
      </c>
      <c r="V4878" s="117">
        <f>IFERROR(Q4878/N4878,"0")</f>
        <v>0</v>
      </c>
    </row>
    <row r="4879" spans="1:22">
      <c r="A4879" t="str">
        <f>_xlfn.XLOOKUP(D4879,BN:BN,BO:BO)</f>
        <v>México</v>
      </c>
      <c r="B4879" t="s">
        <v>25</v>
      </c>
      <c r="C4879">
        <v>788</v>
      </c>
      <c r="D4879" t="str">
        <f>_xlfn.XLOOKUP(C4879,BH:BH,BI:BI)</f>
        <v>ManonR</v>
      </c>
      <c r="E4879">
        <v>32235</v>
      </c>
      <c r="F4879" t="s">
        <v>4994</v>
      </c>
      <c r="G4879" s="63">
        <v>45976</v>
      </c>
      <c r="H4879" s="63">
        <v>45976</v>
      </c>
      <c r="I4879" t="s">
        <v>444</v>
      </c>
      <c r="J4879" t="str">
        <f>_xlfn.XLOOKUP(I4879,AS:AS,AU:AU)</f>
        <v>DMC</v>
      </c>
      <c r="K4879" t="s">
        <v>33</v>
      </c>
      <c r="L4879">
        <v>1750</v>
      </c>
      <c r="M4879">
        <f>L4879*_xlfn.XLOOKUP(K4879,AM:AM,AN:AN)</f>
        <v>1505</v>
      </c>
      <c r="N4879">
        <f>L4879*_xlfn.XLOOKUP(K4879,AM:AM,AO:AO)</f>
        <v>1750</v>
      </c>
      <c r="O4879">
        <v>350</v>
      </c>
      <c r="P4879">
        <f>O4879*_xlfn.XLOOKUP(K4879,AM:AM,AN:AN)</f>
        <v>301</v>
      </c>
      <c r="Q4879">
        <f>O4879*_xlfn.XLOOKUP(K4879,AM:AM,AO:AO)</f>
        <v>350</v>
      </c>
      <c r="R4879" t="str">
        <f>_xlfn.XLOOKUP(E4879,AF:AF,AG:AG)</f>
        <v>THE TRAVELING BEETLE</v>
      </c>
      <c r="S4879" t="str">
        <f>_xlfn.XLOOKUP(E4879,AF:AF,AI:AI)</f>
        <v>Mexico</v>
      </c>
      <c r="T4879">
        <f>WEEKNUM(G4879)</f>
        <v>46</v>
      </c>
      <c r="U4879">
        <f>YEAR(G4879)</f>
        <v>2025</v>
      </c>
      <c r="V4879" s="117">
        <f>IFERROR(Q4879/N4879,"0")</f>
        <v>0.2</v>
      </c>
    </row>
    <row r="4880" spans="1:22">
      <c r="A4880" t="str">
        <f>_xlfn.XLOOKUP(D4880,BN:BN,BO:BO)</f>
        <v>Madrid</v>
      </c>
      <c r="B4880" t="s">
        <v>25</v>
      </c>
      <c r="C4880">
        <v>789</v>
      </c>
      <c r="D4880" t="str">
        <f>_xlfn.XLOOKUP(C4880,BH:BH,BI:BI)</f>
        <v>MartinB</v>
      </c>
      <c r="E4880">
        <v>28934</v>
      </c>
      <c r="F4880" t="s">
        <v>4995</v>
      </c>
      <c r="G4880" s="63">
        <v>46135</v>
      </c>
      <c r="H4880" s="63">
        <v>46136</v>
      </c>
      <c r="I4880" t="s">
        <v>366</v>
      </c>
      <c r="J4880" t="str">
        <f>_xlfn.XLOOKUP(I4880,AS:AS,AU:AU)</f>
        <v>Vuelos</v>
      </c>
      <c r="K4880" t="s">
        <v>27</v>
      </c>
      <c r="L4880">
        <v>3410.74</v>
      </c>
      <c r="M4880">
        <f>L4880*_xlfn.XLOOKUP(K4880,AM:AM,AN:AN)</f>
        <v>3410.74</v>
      </c>
      <c r="N4880">
        <f>L4880*_xlfn.XLOOKUP(K4880,AM:AM,AO:AO)</f>
        <v>3956.4583999999995</v>
      </c>
      <c r="O4880">
        <v>0</v>
      </c>
      <c r="P4880">
        <f>O4880*_xlfn.XLOOKUP(K4880,AM:AM,AN:AN)</f>
        <v>0</v>
      </c>
      <c r="Q4880">
        <f>O4880*_xlfn.XLOOKUP(K4880,AM:AM,AO:AO)</f>
        <v>0</v>
      </c>
      <c r="R4880" t="str">
        <f>_xlfn.XLOOKUP(E4880,AF:AF,AG:AG)</f>
        <v>F1S USA</v>
      </c>
      <c r="S4880" t="str">
        <f>_xlfn.XLOOKUP(E4880,AF:AF,AI:AI)</f>
        <v>United States</v>
      </c>
      <c r="T4880">
        <f>WEEKNUM(G4880)</f>
        <v>17</v>
      </c>
      <c r="U4880">
        <f>YEAR(G4880)</f>
        <v>2026</v>
      </c>
      <c r="V4880" s="117">
        <f>IFERROR(Q4880/N4880,"0")</f>
        <v>0</v>
      </c>
    </row>
    <row r="4881" spans="1:22">
      <c r="A4881" t="str">
        <f>_xlfn.XLOOKUP(D4881,BN:BN,BO:BO)</f>
        <v>Madrid</v>
      </c>
      <c r="B4881" t="s">
        <v>25</v>
      </c>
      <c r="C4881">
        <v>789</v>
      </c>
      <c r="D4881" t="str">
        <f>_xlfn.XLOOKUP(C4881,BH:BH,BI:BI)</f>
        <v>MartinB</v>
      </c>
      <c r="E4881">
        <v>28934</v>
      </c>
      <c r="F4881" t="s">
        <v>4996</v>
      </c>
      <c r="G4881" s="63">
        <v>46135</v>
      </c>
      <c r="H4881" s="63">
        <v>46136</v>
      </c>
      <c r="I4881" t="s">
        <v>366</v>
      </c>
      <c r="J4881" t="str">
        <f>_xlfn.XLOOKUP(I4881,AS:AS,AU:AU)</f>
        <v>Vuelos</v>
      </c>
      <c r="K4881" t="s">
        <v>27</v>
      </c>
      <c r="L4881">
        <v>3410.74</v>
      </c>
      <c r="M4881">
        <f>L4881*_xlfn.XLOOKUP(K4881,AM:AM,AN:AN)</f>
        <v>3410.74</v>
      </c>
      <c r="N4881">
        <f>L4881*_xlfn.XLOOKUP(K4881,AM:AM,AO:AO)</f>
        <v>3956.4583999999995</v>
      </c>
      <c r="O4881">
        <v>0</v>
      </c>
      <c r="P4881">
        <f>O4881*_xlfn.XLOOKUP(K4881,AM:AM,AN:AN)</f>
        <v>0</v>
      </c>
      <c r="Q4881">
        <f>O4881*_xlfn.XLOOKUP(K4881,AM:AM,AO:AO)</f>
        <v>0</v>
      </c>
      <c r="R4881" t="str">
        <f>_xlfn.XLOOKUP(E4881,AF:AF,AG:AG)</f>
        <v>F1S USA</v>
      </c>
      <c r="S4881" t="str">
        <f>_xlfn.XLOOKUP(E4881,AF:AF,AI:AI)</f>
        <v>United States</v>
      </c>
      <c r="T4881">
        <f>WEEKNUM(G4881)</f>
        <v>17</v>
      </c>
      <c r="U4881">
        <f>YEAR(G4881)</f>
        <v>2026</v>
      </c>
      <c r="V4881" s="117">
        <f>IFERROR(Q4881/N4881,"0")</f>
        <v>0</v>
      </c>
    </row>
    <row r="4882" spans="1:22">
      <c r="A4882" t="str">
        <f>_xlfn.XLOOKUP(D4882,BN:BN,BO:BO)</f>
        <v>Madrid</v>
      </c>
      <c r="B4882" t="s">
        <v>25</v>
      </c>
      <c r="C4882">
        <v>789</v>
      </c>
      <c r="D4882" t="str">
        <f>_xlfn.XLOOKUP(C4882,BH:BH,BI:BI)</f>
        <v>MartinB</v>
      </c>
      <c r="E4882">
        <v>28934</v>
      </c>
      <c r="F4882" t="s">
        <v>4995</v>
      </c>
      <c r="G4882" s="63">
        <v>46116</v>
      </c>
      <c r="H4882" s="63">
        <v>46116</v>
      </c>
      <c r="I4882" t="s">
        <v>366</v>
      </c>
      <c r="J4882" t="str">
        <f>_xlfn.XLOOKUP(I4882,AS:AS,AU:AU)</f>
        <v>Vuelos</v>
      </c>
      <c r="K4882" t="s">
        <v>27</v>
      </c>
      <c r="L4882">
        <v>577.53</v>
      </c>
      <c r="M4882">
        <f>L4882*_xlfn.XLOOKUP(K4882,AM:AM,AN:AN)</f>
        <v>577.53</v>
      </c>
      <c r="N4882">
        <f>L4882*_xlfn.XLOOKUP(K4882,AM:AM,AO:AO)</f>
        <v>669.93479999999988</v>
      </c>
      <c r="O4882">
        <v>0</v>
      </c>
      <c r="P4882">
        <f>O4882*_xlfn.XLOOKUP(K4882,AM:AM,AN:AN)</f>
        <v>0</v>
      </c>
      <c r="Q4882">
        <f>O4882*_xlfn.XLOOKUP(K4882,AM:AM,AO:AO)</f>
        <v>0</v>
      </c>
      <c r="R4882" t="str">
        <f>_xlfn.XLOOKUP(E4882,AF:AF,AG:AG)</f>
        <v>F1S USA</v>
      </c>
      <c r="S4882" t="str">
        <f>_xlfn.XLOOKUP(E4882,AF:AF,AI:AI)</f>
        <v>United States</v>
      </c>
      <c r="T4882">
        <f>WEEKNUM(G4882)</f>
        <v>14</v>
      </c>
      <c r="U4882">
        <f>YEAR(G4882)</f>
        <v>2026</v>
      </c>
      <c r="V4882" s="117">
        <f>IFERROR(Q4882/N4882,"0")</f>
        <v>0</v>
      </c>
    </row>
    <row r="4883" spans="1:22">
      <c r="A4883" t="str">
        <f>_xlfn.XLOOKUP(D4883,BN:BN,BO:BO)</f>
        <v>Madrid</v>
      </c>
      <c r="B4883" t="s">
        <v>25</v>
      </c>
      <c r="C4883">
        <v>789</v>
      </c>
      <c r="D4883" t="str">
        <f>_xlfn.XLOOKUP(C4883,BH:BH,BI:BI)</f>
        <v>MartinB</v>
      </c>
      <c r="E4883">
        <v>28934</v>
      </c>
      <c r="F4883" t="s">
        <v>4996</v>
      </c>
      <c r="G4883" s="63">
        <v>46116</v>
      </c>
      <c r="H4883" s="63">
        <v>46116</v>
      </c>
      <c r="I4883" t="s">
        <v>366</v>
      </c>
      <c r="J4883" t="str">
        <f>_xlfn.XLOOKUP(I4883,AS:AS,AU:AU)</f>
        <v>Vuelos</v>
      </c>
      <c r="K4883" t="s">
        <v>27</v>
      </c>
      <c r="L4883">
        <v>577.53</v>
      </c>
      <c r="M4883">
        <f>L4883*_xlfn.XLOOKUP(K4883,AM:AM,AN:AN)</f>
        <v>577.53</v>
      </c>
      <c r="N4883">
        <f>L4883*_xlfn.XLOOKUP(K4883,AM:AM,AO:AO)</f>
        <v>669.93479999999988</v>
      </c>
      <c r="O4883">
        <v>0</v>
      </c>
      <c r="P4883">
        <f>O4883*_xlfn.XLOOKUP(K4883,AM:AM,AN:AN)</f>
        <v>0</v>
      </c>
      <c r="Q4883">
        <f>O4883*_xlfn.XLOOKUP(K4883,AM:AM,AO:AO)</f>
        <v>0</v>
      </c>
      <c r="R4883" t="str">
        <f>_xlfn.XLOOKUP(E4883,AF:AF,AG:AG)</f>
        <v>F1S USA</v>
      </c>
      <c r="S4883" t="str">
        <f>_xlfn.XLOOKUP(E4883,AF:AF,AI:AI)</f>
        <v>United States</v>
      </c>
      <c r="T4883">
        <f>WEEKNUM(G4883)</f>
        <v>14</v>
      </c>
      <c r="U4883">
        <f>YEAR(G4883)</f>
        <v>2026</v>
      </c>
      <c r="V4883" s="117">
        <f>IFERROR(Q4883/N4883,"0")</f>
        <v>0</v>
      </c>
    </row>
    <row r="4884" spans="1:22">
      <c r="A4884" t="str">
        <f>_xlfn.XLOOKUP(D4884,BN:BN,BO:BO)</f>
        <v>Madrid</v>
      </c>
      <c r="B4884" t="s">
        <v>25</v>
      </c>
      <c r="C4884">
        <v>789</v>
      </c>
      <c r="D4884" t="str">
        <f>_xlfn.XLOOKUP(C4884,BH:BH,BI:BI)</f>
        <v>MartinB</v>
      </c>
      <c r="E4884">
        <v>28934</v>
      </c>
      <c r="F4884" t="s">
        <v>4995</v>
      </c>
      <c r="G4884" s="63">
        <v>46158</v>
      </c>
      <c r="H4884" s="63">
        <v>46158</v>
      </c>
      <c r="I4884" t="s">
        <v>366</v>
      </c>
      <c r="J4884" t="str">
        <f>_xlfn.XLOOKUP(I4884,AS:AS,AU:AU)</f>
        <v>Vuelos</v>
      </c>
      <c r="K4884" t="s">
        <v>27</v>
      </c>
      <c r="L4884">
        <v>356.77</v>
      </c>
      <c r="M4884">
        <f>L4884*_xlfn.XLOOKUP(K4884,AM:AM,AN:AN)</f>
        <v>356.77</v>
      </c>
      <c r="N4884">
        <f>L4884*_xlfn.XLOOKUP(K4884,AM:AM,AO:AO)</f>
        <v>413.85319999999996</v>
      </c>
      <c r="O4884">
        <v>0</v>
      </c>
      <c r="P4884">
        <f>O4884*_xlfn.XLOOKUP(K4884,AM:AM,AN:AN)</f>
        <v>0</v>
      </c>
      <c r="Q4884">
        <f>O4884*_xlfn.XLOOKUP(K4884,AM:AM,AO:AO)</f>
        <v>0</v>
      </c>
      <c r="R4884" t="s">
        <v>582</v>
      </c>
      <c r="S4884" t="str">
        <f>_xlfn.XLOOKUP(E4884,AF:AF,AI:AI)</f>
        <v>United States</v>
      </c>
      <c r="T4884">
        <f>WEEKNUM(G4884)</f>
        <v>20</v>
      </c>
      <c r="U4884">
        <f>YEAR(G4884)</f>
        <v>2026</v>
      </c>
      <c r="V4884" s="117">
        <f>IFERROR(Q4884/N4884,"0")</f>
        <v>0</v>
      </c>
    </row>
    <row r="4885" spans="1:22">
      <c r="A4885" t="str">
        <f>_xlfn.XLOOKUP(D4885,BN:BN,BO:BO)</f>
        <v>Madrid</v>
      </c>
      <c r="B4885" t="s">
        <v>25</v>
      </c>
      <c r="C4885">
        <v>789</v>
      </c>
      <c r="D4885" t="str">
        <f>_xlfn.XLOOKUP(C4885,BH:BH,BI:BI)</f>
        <v>MartinB</v>
      </c>
      <c r="E4885">
        <v>28934</v>
      </c>
      <c r="F4885" t="s">
        <v>4996</v>
      </c>
      <c r="G4885" s="63">
        <v>46158</v>
      </c>
      <c r="H4885" s="63">
        <v>46158</v>
      </c>
      <c r="I4885" t="s">
        <v>366</v>
      </c>
      <c r="J4885" t="str">
        <f>_xlfn.XLOOKUP(I4885,AS:AS,AU:AU)</f>
        <v>Vuelos</v>
      </c>
      <c r="K4885" t="s">
        <v>27</v>
      </c>
      <c r="L4885">
        <v>356.77</v>
      </c>
      <c r="M4885">
        <f>L4885*_xlfn.XLOOKUP(K4885,AM:AM,AN:AN)</f>
        <v>356.77</v>
      </c>
      <c r="N4885">
        <f>L4885*_xlfn.XLOOKUP(K4885,AM:AM,AO:AO)</f>
        <v>413.85319999999996</v>
      </c>
      <c r="O4885">
        <v>0</v>
      </c>
      <c r="P4885">
        <f>O4885*_xlfn.XLOOKUP(K4885,AM:AM,AN:AN)</f>
        <v>0</v>
      </c>
      <c r="Q4885">
        <f>O4885*_xlfn.XLOOKUP(K4885,AM:AM,AO:AO)</f>
        <v>0</v>
      </c>
      <c r="R4885" t="s">
        <v>582</v>
      </c>
      <c r="S4885" t="str">
        <f>_xlfn.XLOOKUP(E4885,AF:AF,AI:AI)</f>
        <v>United States</v>
      </c>
      <c r="T4885">
        <f>WEEKNUM(G4885)</f>
        <v>20</v>
      </c>
      <c r="U4885">
        <f>YEAR(G4885)</f>
        <v>2026</v>
      </c>
      <c r="V4885" s="117">
        <f>IFERROR(Q4885/N4885,"0")</f>
        <v>0</v>
      </c>
    </row>
    <row r="4886" spans="1:22">
      <c r="A4886" t="str">
        <f>_xlfn.XLOOKUP(D4886,BN:BN,BO:BO)</f>
        <v>Madrid</v>
      </c>
      <c r="B4886" t="s">
        <v>25</v>
      </c>
      <c r="C4886">
        <v>789</v>
      </c>
      <c r="D4886" t="str">
        <f>_xlfn.XLOOKUP(C4886,BH:BH,BI:BI)</f>
        <v>MartinB</v>
      </c>
      <c r="E4886">
        <v>0</v>
      </c>
      <c r="F4886" t="s">
        <v>661</v>
      </c>
      <c r="G4886" s="63">
        <v>46135</v>
      </c>
      <c r="H4886" s="63">
        <v>46136</v>
      </c>
      <c r="I4886" t="s">
        <v>396</v>
      </c>
      <c r="J4886" t="str">
        <f>_xlfn.XLOOKUP(I4886,AS:AS,AU:AU)</f>
        <v>Honorarios</v>
      </c>
      <c r="K4886" t="s">
        <v>27</v>
      </c>
      <c r="L4886">
        <v>422</v>
      </c>
      <c r="M4886">
        <f>L4886*_xlfn.XLOOKUP(K4886,AM:AM,AN:AN)</f>
        <v>422</v>
      </c>
      <c r="N4886">
        <f>L4886*_xlfn.XLOOKUP(K4886,AM:AM,AO:AO)</f>
        <v>489.52</v>
      </c>
      <c r="O4886">
        <v>422</v>
      </c>
      <c r="P4886">
        <f>O4886*_xlfn.XLOOKUP(K4886,AM:AM,AN:AN)</f>
        <v>422</v>
      </c>
      <c r="Q4886">
        <f>O4886*_xlfn.XLOOKUP(K4886,AM:AM,AO:AO)</f>
        <v>489.52</v>
      </c>
      <c r="R4886" t="str">
        <f>_xlfn.XLOOKUP(E4886,AF:AF,AG:AG)</f>
        <v>FEES</v>
      </c>
      <c r="S4886">
        <f>_xlfn.XLOOKUP(E4886,AF:AF,AI:AI)</f>
        <v>0</v>
      </c>
      <c r="T4886">
        <f>WEEKNUM(G4886)</f>
        <v>17</v>
      </c>
      <c r="U4886">
        <f>YEAR(G4886)</f>
        <v>2026</v>
      </c>
      <c r="V4886" s="117">
        <f>IFERROR(Q4886/N4886,"0")</f>
        <v>1</v>
      </c>
    </row>
    <row r="4887" spans="1:22">
      <c r="A4887" t="str">
        <f>_xlfn.XLOOKUP(D4887,BN:BN,BO:BO)</f>
        <v>Madrid</v>
      </c>
      <c r="B4887" t="s">
        <v>25</v>
      </c>
      <c r="C4887">
        <v>789</v>
      </c>
      <c r="D4887" t="str">
        <f>_xlfn.XLOOKUP(C4887,BH:BH,BI:BI)</f>
        <v>MartinB</v>
      </c>
      <c r="E4887">
        <v>25263</v>
      </c>
      <c r="F4887" t="s">
        <v>4997</v>
      </c>
      <c r="G4887" s="63">
        <v>46136</v>
      </c>
      <c r="H4887" s="63">
        <v>46140</v>
      </c>
      <c r="I4887" t="s">
        <v>376</v>
      </c>
      <c r="J4887" t="str">
        <f>_xlfn.XLOOKUP(I4887,AS:AS,AU:AU)</f>
        <v>Hotel</v>
      </c>
      <c r="K4887" t="s">
        <v>27</v>
      </c>
      <c r="L4887">
        <v>7440</v>
      </c>
      <c r="M4887">
        <f>L4887*_xlfn.XLOOKUP(K4887,AM:AM,AN:AN)</f>
        <v>7440</v>
      </c>
      <c r="N4887">
        <f>L4887*_xlfn.XLOOKUP(K4887,AM:AM,AO:AO)</f>
        <v>8630.4</v>
      </c>
      <c r="O4887">
        <v>676.36</v>
      </c>
      <c r="P4887">
        <f>O4887*_xlfn.XLOOKUP(K4887,AM:AM,AN:AN)</f>
        <v>676.36</v>
      </c>
      <c r="Q4887">
        <f>O4887*_xlfn.XLOOKUP(K4887,AM:AM,AO:AO)</f>
        <v>784.57759999999996</v>
      </c>
      <c r="R4887" t="str">
        <f>_xlfn.XLOOKUP(E4887,AF:AF,AG:AG)</f>
        <v>HOTEL DU CAP EDEN ROC</v>
      </c>
      <c r="S4887" t="str">
        <f>_xlfn.XLOOKUP(E4887,AF:AF,AI:AI)</f>
        <v>France</v>
      </c>
      <c r="T4887">
        <f>WEEKNUM(G4887)</f>
        <v>17</v>
      </c>
      <c r="U4887">
        <f>YEAR(G4887)</f>
        <v>2026</v>
      </c>
      <c r="V4887" s="117">
        <f>IFERROR(Q4887/N4887,"0")</f>
        <v>9.0908602150537629E-2</v>
      </c>
    </row>
    <row r="4888" spans="1:22">
      <c r="A4888" t="str">
        <f>_xlfn.XLOOKUP(D4888,BN:BN,BO:BO)</f>
        <v>Madrid</v>
      </c>
      <c r="B4888" t="s">
        <v>25</v>
      </c>
      <c r="C4888">
        <v>789</v>
      </c>
      <c r="D4888" t="str">
        <f>_xlfn.XLOOKUP(C4888,BH:BH,BI:BI)</f>
        <v>MartinB</v>
      </c>
      <c r="E4888">
        <v>32365</v>
      </c>
      <c r="F4888" t="s">
        <v>4998</v>
      </c>
      <c r="G4888" s="63">
        <v>46140</v>
      </c>
      <c r="H4888" s="63">
        <v>46144</v>
      </c>
      <c r="I4888" t="s">
        <v>376</v>
      </c>
      <c r="J4888" t="str">
        <f>_xlfn.XLOOKUP(I4888,AS:AS,AU:AU)</f>
        <v>Hotel</v>
      </c>
      <c r="K4888" t="s">
        <v>27</v>
      </c>
      <c r="L4888">
        <v>5410</v>
      </c>
      <c r="M4888">
        <f>L4888*_xlfn.XLOOKUP(K4888,AM:AM,AN:AN)</f>
        <v>5410</v>
      </c>
      <c r="N4888">
        <f>L4888*_xlfn.XLOOKUP(K4888,AM:AM,AO:AO)</f>
        <v>6275.5999999999995</v>
      </c>
      <c r="O4888">
        <v>491.82</v>
      </c>
      <c r="P4888">
        <f>O4888*_xlfn.XLOOKUP(K4888,AM:AM,AN:AN)</f>
        <v>491.82</v>
      </c>
      <c r="Q4888">
        <f>O4888*_xlfn.XLOOKUP(K4888,AM:AM,AO:AO)</f>
        <v>570.51119999999992</v>
      </c>
      <c r="R4888" t="str">
        <f>_xlfn.XLOOKUP(E4888,AF:AF,AG:AG)</f>
        <v>Château de la Messardière</v>
      </c>
      <c r="S4888" t="str">
        <f>_xlfn.XLOOKUP(E4888,AF:AF,AI:AI)</f>
        <v>France</v>
      </c>
      <c r="T4888">
        <f>WEEKNUM(G4888)</f>
        <v>18</v>
      </c>
      <c r="U4888">
        <f>YEAR(G4888)</f>
        <v>2026</v>
      </c>
      <c r="V4888" s="117">
        <f>IFERROR(Q4888/N4888,"0")</f>
        <v>9.090942698706099E-2</v>
      </c>
    </row>
    <row r="4889" spans="1:22">
      <c r="A4889" t="str">
        <f>_xlfn.XLOOKUP(D4889,BN:BN,BO:BO)</f>
        <v>Madrid</v>
      </c>
      <c r="B4889" t="s">
        <v>25</v>
      </c>
      <c r="C4889">
        <v>789</v>
      </c>
      <c r="D4889" t="str">
        <f>_xlfn.XLOOKUP(C4889,BH:BH,BI:BI)</f>
        <v>MartinB</v>
      </c>
      <c r="E4889">
        <v>32366</v>
      </c>
      <c r="F4889" t="s">
        <v>4999</v>
      </c>
      <c r="G4889" s="63">
        <v>46144</v>
      </c>
      <c r="H4889" s="63">
        <v>46146</v>
      </c>
      <c r="I4889" t="s">
        <v>376</v>
      </c>
      <c r="J4889" t="str">
        <f>_xlfn.XLOOKUP(I4889,AS:AS,AU:AU)</f>
        <v>Hotel</v>
      </c>
      <c r="K4889" t="s">
        <v>27</v>
      </c>
      <c r="L4889">
        <v>3050</v>
      </c>
      <c r="M4889">
        <f>L4889*_xlfn.XLOOKUP(K4889,AM:AM,AN:AN)</f>
        <v>3050</v>
      </c>
      <c r="N4889">
        <f>L4889*_xlfn.XLOOKUP(K4889,AM:AM,AO:AO)</f>
        <v>3537.9999999999995</v>
      </c>
      <c r="O4889">
        <v>305</v>
      </c>
      <c r="P4889">
        <f>O4889*_xlfn.XLOOKUP(K4889,AM:AM,AN:AN)</f>
        <v>305</v>
      </c>
      <c r="Q4889">
        <f>O4889*_xlfn.XLOOKUP(K4889,AM:AM,AO:AO)</f>
        <v>353.79999999999995</v>
      </c>
      <c r="R4889" t="str">
        <f>_xlfn.XLOOKUP(E4889,AF:AF,AG:AG)</f>
        <v>HOTEL LES ROCHES BLANCHES</v>
      </c>
      <c r="S4889" t="str">
        <f>_xlfn.XLOOKUP(E4889,AF:AF,AI:AI)</f>
        <v>France</v>
      </c>
      <c r="T4889">
        <f>WEEKNUM(G4889)</f>
        <v>18</v>
      </c>
      <c r="U4889">
        <f>YEAR(G4889)</f>
        <v>2026</v>
      </c>
      <c r="V4889" s="117">
        <f>IFERROR(Q4889/N4889,"0")</f>
        <v>0.1</v>
      </c>
    </row>
    <row r="4890" spans="1:22">
      <c r="A4890" t="str">
        <f>_xlfn.XLOOKUP(D4890,BN:BN,BO:BO)</f>
        <v>Madrid</v>
      </c>
      <c r="B4890" t="s">
        <v>25</v>
      </c>
      <c r="C4890">
        <v>789</v>
      </c>
      <c r="D4890" t="str">
        <f>_xlfn.XLOOKUP(C4890,BH:BH,BI:BI)</f>
        <v>MartinB</v>
      </c>
      <c r="E4890">
        <v>28494</v>
      </c>
      <c r="F4890" t="s">
        <v>5000</v>
      </c>
      <c r="G4890" s="63">
        <v>46146</v>
      </c>
      <c r="H4890" s="63">
        <v>46148</v>
      </c>
      <c r="I4890" t="s">
        <v>376</v>
      </c>
      <c r="J4890" t="str">
        <f>_xlfn.XLOOKUP(I4890,AS:AS,AU:AU)</f>
        <v>Hotel</v>
      </c>
      <c r="K4890" t="s">
        <v>27</v>
      </c>
      <c r="L4890">
        <v>8919.6</v>
      </c>
      <c r="M4890">
        <f>L4890*_xlfn.XLOOKUP(K4890,AM:AM,AN:AN)</f>
        <v>8919.6</v>
      </c>
      <c r="N4890">
        <f>L4890*_xlfn.XLOOKUP(K4890,AM:AM,AO:AO)</f>
        <v>10346.735999999999</v>
      </c>
      <c r="O4890">
        <v>702</v>
      </c>
      <c r="P4890">
        <f>O4890*_xlfn.XLOOKUP(K4890,AM:AM,AN:AN)</f>
        <v>702</v>
      </c>
      <c r="Q4890">
        <f>O4890*_xlfn.XLOOKUP(K4890,AM:AM,AO:AO)</f>
        <v>814.31999999999994</v>
      </c>
      <c r="R4890" t="str">
        <f>_xlfn.XLOOKUP(E4890,AF:AF,AG:AG)</f>
        <v>AIRELLES CHATEAU DE VERSAILLES, LE GRAND CONTROLE</v>
      </c>
      <c r="S4890" t="str">
        <f>_xlfn.XLOOKUP(E4890,AF:AF,AI:AI)</f>
        <v>France</v>
      </c>
      <c r="T4890">
        <f>WEEKNUM(G4890)</f>
        <v>19</v>
      </c>
      <c r="U4890">
        <f>YEAR(G4890)</f>
        <v>2026</v>
      </c>
      <c r="V4890" s="117">
        <f>IFERROR(Q4890/N4890,"0")</f>
        <v>7.8703080855643759E-2</v>
      </c>
    </row>
    <row r="4891" spans="1:22">
      <c r="A4891" t="str">
        <f>_xlfn.XLOOKUP(D4891,BN:BN,BO:BO)</f>
        <v>Madrid</v>
      </c>
      <c r="B4891" t="s">
        <v>25</v>
      </c>
      <c r="C4891">
        <v>789</v>
      </c>
      <c r="D4891" t="str">
        <f>_xlfn.XLOOKUP(C4891,BH:BH,BI:BI)</f>
        <v>MartinB</v>
      </c>
      <c r="E4891">
        <v>32457</v>
      </c>
      <c r="F4891" t="s">
        <v>2957</v>
      </c>
      <c r="G4891" s="63">
        <v>46148</v>
      </c>
      <c r="H4891" s="63">
        <v>46153</v>
      </c>
      <c r="I4891" t="s">
        <v>376</v>
      </c>
      <c r="J4891" t="str">
        <f>_xlfn.XLOOKUP(I4891,AS:AS,AU:AU)</f>
        <v>Hotel</v>
      </c>
      <c r="K4891" t="s">
        <v>27</v>
      </c>
      <c r="L4891">
        <v>12314.3</v>
      </c>
      <c r="M4891">
        <f>L4891*_xlfn.XLOOKUP(K4891,AM:AM,AN:AN)</f>
        <v>12314.3</v>
      </c>
      <c r="N4891">
        <f>L4891*_xlfn.XLOOKUP(K4891,AM:AM,AO:AO)</f>
        <v>14284.587999999998</v>
      </c>
      <c r="O4891">
        <v>1215.5</v>
      </c>
      <c r="P4891">
        <f>O4891*_xlfn.XLOOKUP(K4891,AM:AM,AN:AN)</f>
        <v>1215.5</v>
      </c>
      <c r="Q4891">
        <f>O4891*_xlfn.XLOOKUP(K4891,AM:AM,AO:AO)</f>
        <v>1409.9799999999998</v>
      </c>
      <c r="R4891" t="str">
        <f>_xlfn.XLOOKUP(E4891,AF:AF,AG:AG)</f>
        <v>Four Seasons Hotel George V, Paris</v>
      </c>
      <c r="S4891" t="str">
        <f>_xlfn.XLOOKUP(E4891,AF:AF,AI:AI)</f>
        <v>France</v>
      </c>
      <c r="T4891">
        <f>WEEKNUM(G4891)</f>
        <v>19</v>
      </c>
      <c r="U4891">
        <f>YEAR(G4891)</f>
        <v>2026</v>
      </c>
      <c r="V4891" s="117">
        <f>IFERROR(Q4891/N4891,"0")</f>
        <v>9.8706382011157764E-2</v>
      </c>
    </row>
    <row r="4892" spans="1:22">
      <c r="A4892" t="str">
        <f>_xlfn.XLOOKUP(D4892,BN:BN,BO:BO)</f>
        <v>Madrid</v>
      </c>
      <c r="B4892" t="s">
        <v>25</v>
      </c>
      <c r="C4892">
        <v>789</v>
      </c>
      <c r="D4892" t="str">
        <f>_xlfn.XLOOKUP(C4892,BH:BH,BI:BI)</f>
        <v>MartinB</v>
      </c>
      <c r="E4892">
        <v>25386</v>
      </c>
      <c r="F4892" t="s">
        <v>5001</v>
      </c>
      <c r="G4892" s="63">
        <v>46153</v>
      </c>
      <c r="H4892" s="63">
        <v>46158</v>
      </c>
      <c r="I4892" t="s">
        <v>376</v>
      </c>
      <c r="J4892" t="str">
        <f>_xlfn.XLOOKUP(I4892,AS:AS,AU:AU)</f>
        <v>Hotel</v>
      </c>
      <c r="K4892" t="s">
        <v>27</v>
      </c>
      <c r="L4892">
        <v>7397</v>
      </c>
      <c r="M4892">
        <f>L4892*_xlfn.XLOOKUP(K4892,AM:AM,AN:AN)</f>
        <v>7397</v>
      </c>
      <c r="N4892">
        <f>L4892*_xlfn.XLOOKUP(K4892,AM:AM,AO:AO)</f>
        <v>8580.5199999999986</v>
      </c>
      <c r="O4892">
        <v>614</v>
      </c>
      <c r="P4892">
        <f>O4892*_xlfn.XLOOKUP(K4892,AM:AM,AN:AN)</f>
        <v>614</v>
      </c>
      <c r="Q4892">
        <f>O4892*_xlfn.XLOOKUP(K4892,AM:AM,AO:AO)</f>
        <v>712.2399999999999</v>
      </c>
      <c r="R4892" t="str">
        <f>_xlfn.XLOOKUP(E4892,AF:AF,AG:AG)</f>
        <v>THE CONNAUGHT</v>
      </c>
      <c r="S4892" t="str">
        <f>_xlfn.XLOOKUP(E4892,AF:AF,AI:AI)</f>
        <v>United Kingdom</v>
      </c>
      <c r="T4892">
        <f>WEEKNUM(G4892)</f>
        <v>20</v>
      </c>
      <c r="U4892">
        <f>YEAR(G4892)</f>
        <v>2026</v>
      </c>
      <c r="V4892" s="117">
        <f>IFERROR(Q4892/N4892,"0")</f>
        <v>8.3006624307151555E-2</v>
      </c>
    </row>
    <row r="4893" spans="1:22">
      <c r="A4893" t="str">
        <f>_xlfn.XLOOKUP(D4893,BN:BN,BO:BO)</f>
        <v>Madrid</v>
      </c>
      <c r="B4893" t="s">
        <v>25</v>
      </c>
      <c r="C4893">
        <v>789</v>
      </c>
      <c r="D4893" t="str">
        <f>_xlfn.XLOOKUP(C4893,BH:BH,BI:BI)</f>
        <v>MartinB</v>
      </c>
      <c r="E4893">
        <v>0</v>
      </c>
      <c r="F4893" t="s">
        <v>5002</v>
      </c>
      <c r="G4893" s="63">
        <v>46153</v>
      </c>
      <c r="H4893" s="63">
        <v>46158</v>
      </c>
      <c r="I4893" t="s">
        <v>396</v>
      </c>
      <c r="J4893" t="str">
        <f>_xlfn.XLOOKUP(I4893,AS:AS,AU:AU)</f>
        <v>Honorarios</v>
      </c>
      <c r="K4893" t="s">
        <v>27</v>
      </c>
      <c r="L4893">
        <v>666</v>
      </c>
      <c r="M4893">
        <f>L4893*_xlfn.XLOOKUP(K4893,AM:AM,AN:AN)</f>
        <v>666</v>
      </c>
      <c r="N4893">
        <f>L4893*_xlfn.XLOOKUP(K4893,AM:AM,AO:AO)</f>
        <v>772.56</v>
      </c>
      <c r="O4893">
        <v>666</v>
      </c>
      <c r="P4893">
        <f>O4893*_xlfn.XLOOKUP(K4893,AM:AM,AN:AN)</f>
        <v>666</v>
      </c>
      <c r="Q4893">
        <f>O4893*_xlfn.XLOOKUP(K4893,AM:AM,AO:AO)</f>
        <v>772.56</v>
      </c>
      <c r="R4893" t="str">
        <f>_xlfn.XLOOKUP(E4893,AF:AF,AG:AG)</f>
        <v>FEES</v>
      </c>
      <c r="S4893">
        <f>_xlfn.XLOOKUP(E4893,AF:AF,AI:AI)</f>
        <v>0</v>
      </c>
      <c r="T4893">
        <f>WEEKNUM(G4893)</f>
        <v>20</v>
      </c>
      <c r="U4893">
        <f>YEAR(G4893)</f>
        <v>2026</v>
      </c>
      <c r="V4893" s="117">
        <f>IFERROR(Q4893/N4893,"0")</f>
        <v>1</v>
      </c>
    </row>
    <row r="4894" spans="1:22">
      <c r="A4894" t="str">
        <f>_xlfn.XLOOKUP(D4894,BN:BN,BO:BO)</f>
        <v>Madrid</v>
      </c>
      <c r="B4894" t="s">
        <v>25</v>
      </c>
      <c r="C4894">
        <v>789</v>
      </c>
      <c r="D4894" t="str">
        <f>_xlfn.XLOOKUP(C4894,BH:BH,BI:BI)</f>
        <v>MartinB</v>
      </c>
      <c r="E4894">
        <v>24017</v>
      </c>
      <c r="F4894" t="s">
        <v>5003</v>
      </c>
      <c r="G4894" s="63">
        <v>46153</v>
      </c>
      <c r="H4894" s="63">
        <v>46153</v>
      </c>
      <c r="I4894" t="s">
        <v>477</v>
      </c>
      <c r="J4894" t="str">
        <f>_xlfn.XLOOKUP(I4894,AS:AS,AU:AU)</f>
        <v>Traslados</v>
      </c>
      <c r="K4894" t="s">
        <v>27</v>
      </c>
      <c r="L4894">
        <v>750</v>
      </c>
      <c r="M4894">
        <f>L4894*_xlfn.XLOOKUP(K4894,AM:AM,AN:AN)</f>
        <v>750</v>
      </c>
      <c r="N4894">
        <f>L4894*_xlfn.XLOOKUP(K4894,AM:AM,AO:AO)</f>
        <v>869.99999999999989</v>
      </c>
      <c r="O4894">
        <v>0</v>
      </c>
      <c r="P4894">
        <f>O4894*_xlfn.XLOOKUP(K4894,AM:AM,AN:AN)</f>
        <v>0</v>
      </c>
      <c r="Q4894">
        <f>O4894*_xlfn.XLOOKUP(K4894,AM:AM,AO:AO)</f>
        <v>0</v>
      </c>
      <c r="R4894" t="str">
        <f>_xlfn.XLOOKUP(E4894,AF:AF,AG:AG)</f>
        <v>Eurostar</v>
      </c>
      <c r="S4894" t="str">
        <f>_xlfn.XLOOKUP(E4894,AF:AF,AI:AI)</f>
        <v>United Kingdom</v>
      </c>
      <c r="T4894">
        <f>WEEKNUM(G4894)</f>
        <v>20</v>
      </c>
      <c r="U4894">
        <f>YEAR(G4894)</f>
        <v>2026</v>
      </c>
      <c r="V4894" s="117">
        <f>IFERROR(Q4894/N4894,"0")</f>
        <v>0</v>
      </c>
    </row>
    <row r="4895" spans="1:22">
      <c r="A4895" t="str">
        <f>_xlfn.XLOOKUP(D4895,BN:BN,BO:BO)</f>
        <v>Madrid</v>
      </c>
      <c r="B4895" t="s">
        <v>25</v>
      </c>
      <c r="C4895">
        <v>789</v>
      </c>
      <c r="D4895" t="str">
        <f>_xlfn.XLOOKUP(C4895,BH:BH,BI:BI)</f>
        <v>MartinB</v>
      </c>
      <c r="E4895">
        <v>0</v>
      </c>
      <c r="F4895" t="s">
        <v>5004</v>
      </c>
      <c r="G4895" s="63">
        <v>46153</v>
      </c>
      <c r="H4895" s="63">
        <v>46153</v>
      </c>
      <c r="I4895" t="s">
        <v>396</v>
      </c>
      <c r="J4895" t="str">
        <f>_xlfn.XLOOKUP(I4895,AS:AS,AU:AU)</f>
        <v>Honorarios</v>
      </c>
      <c r="K4895" t="s">
        <v>27</v>
      </c>
      <c r="L4895">
        <v>60</v>
      </c>
      <c r="M4895">
        <f>L4895*_xlfn.XLOOKUP(K4895,AM:AM,AN:AN)</f>
        <v>60</v>
      </c>
      <c r="N4895">
        <f>L4895*_xlfn.XLOOKUP(K4895,AM:AM,AO:AO)</f>
        <v>69.599999999999994</v>
      </c>
      <c r="O4895">
        <v>60</v>
      </c>
      <c r="P4895">
        <f>O4895*_xlfn.XLOOKUP(K4895,AM:AM,AN:AN)</f>
        <v>60</v>
      </c>
      <c r="Q4895">
        <f>O4895*_xlfn.XLOOKUP(K4895,AM:AM,AO:AO)</f>
        <v>69.599999999999994</v>
      </c>
      <c r="R4895" t="str">
        <f>_xlfn.XLOOKUP(E4895,AF:AF,AG:AG)</f>
        <v>FEES</v>
      </c>
      <c r="S4895">
        <f>_xlfn.XLOOKUP(E4895,AF:AF,AI:AI)</f>
        <v>0</v>
      </c>
      <c r="T4895">
        <f>WEEKNUM(G4895)</f>
        <v>20</v>
      </c>
      <c r="U4895">
        <f>YEAR(G4895)</f>
        <v>2026</v>
      </c>
      <c r="V4895" s="117">
        <f>IFERROR(Q4895/N4895,"0")</f>
        <v>1</v>
      </c>
    </row>
    <row r="4896" spans="1:22">
      <c r="A4896" t="str">
        <f>_xlfn.XLOOKUP(D4896,BN:BN,BO:BO)</f>
        <v>Madrid</v>
      </c>
      <c r="B4896" t="s">
        <v>25</v>
      </c>
      <c r="C4896">
        <v>789</v>
      </c>
      <c r="D4896" t="str">
        <f>_xlfn.XLOOKUP(C4896,BH:BH,BI:BI)</f>
        <v>MartinB</v>
      </c>
      <c r="E4896">
        <v>28420</v>
      </c>
      <c r="F4896" t="s">
        <v>5005</v>
      </c>
      <c r="G4896" s="63">
        <v>46137</v>
      </c>
      <c r="H4896" s="63">
        <v>46146</v>
      </c>
      <c r="I4896" t="s">
        <v>471</v>
      </c>
      <c r="J4896" t="str">
        <f>_xlfn.XLOOKUP(I4896,AS:AS,AU:AU)</f>
        <v>Traslados</v>
      </c>
      <c r="K4896" t="s">
        <v>27</v>
      </c>
      <c r="L4896">
        <v>1383.89</v>
      </c>
      <c r="M4896">
        <f>L4896*_xlfn.XLOOKUP(K4896,AM:AM,AN:AN)</f>
        <v>1383.89</v>
      </c>
      <c r="N4896">
        <f>L4896*_xlfn.XLOOKUP(K4896,AM:AM,AO:AO)</f>
        <v>1605.3124</v>
      </c>
      <c r="O4896">
        <v>138.38999999999999</v>
      </c>
      <c r="P4896">
        <f>O4896*_xlfn.XLOOKUP(K4896,AM:AM,AN:AN)</f>
        <v>138.38999999999999</v>
      </c>
      <c r="Q4896">
        <f>O4896*_xlfn.XLOOKUP(K4896,AM:AM,AO:AO)</f>
        <v>160.53239999999997</v>
      </c>
      <c r="R4896" t="str">
        <f>_xlfn.XLOOKUP(E4896,AF:AF,AG:AG)</f>
        <v>SIXT MÉXICO</v>
      </c>
      <c r="S4896" t="str">
        <f>_xlfn.XLOOKUP(E4896,AF:AF,AI:AI)</f>
        <v>Mexico</v>
      </c>
      <c r="T4896">
        <f>WEEKNUM(G4896)</f>
        <v>17</v>
      </c>
      <c r="U4896">
        <f>YEAR(G4896)</f>
        <v>2026</v>
      </c>
      <c r="V4896" s="117">
        <f>IFERROR(Q4896/N4896,"0")</f>
        <v>0.10000072260078473</v>
      </c>
    </row>
    <row r="4897" spans="1:22">
      <c r="A4897" t="str">
        <f>_xlfn.XLOOKUP(D4897,BN:BN,BO:BO)</f>
        <v>Madrid</v>
      </c>
      <c r="B4897" t="s">
        <v>25</v>
      </c>
      <c r="C4897">
        <v>789</v>
      </c>
      <c r="D4897" t="str">
        <f>_xlfn.XLOOKUP(C4897,BH:BH,BI:BI)</f>
        <v>MartinB</v>
      </c>
      <c r="E4897">
        <v>25857</v>
      </c>
      <c r="F4897" t="s">
        <v>5006</v>
      </c>
      <c r="G4897" s="63">
        <v>46116</v>
      </c>
      <c r="H4897" s="63">
        <v>46158</v>
      </c>
      <c r="I4897" t="s">
        <v>419</v>
      </c>
      <c r="J4897" t="str">
        <f>_xlfn.XLOOKUP(I4897,AS:AS,AU:AU)</f>
        <v>Otros</v>
      </c>
      <c r="K4897" t="s">
        <v>27</v>
      </c>
      <c r="L4897">
        <v>9569.1</v>
      </c>
      <c r="M4897">
        <f>L4897*_xlfn.XLOOKUP(K4897,AM:AM,AN:AN)</f>
        <v>9569.1</v>
      </c>
      <c r="N4897">
        <f>L4897*_xlfn.XLOOKUP(K4897,AM:AM,AO:AO)</f>
        <v>11100.155999999999</v>
      </c>
      <c r="O4897">
        <v>0</v>
      </c>
      <c r="P4897">
        <f>O4897*_xlfn.XLOOKUP(K4897,AM:AM,AN:AN)</f>
        <v>0</v>
      </c>
      <c r="Q4897">
        <f>O4897*_xlfn.XLOOKUP(K4897,AM:AM,AO:AO)</f>
        <v>0</v>
      </c>
      <c r="R4897" t="str">
        <f>_xlfn.XLOOKUP(E4897,AF:AF,AG:AG)</f>
        <v>GANNET</v>
      </c>
      <c r="S4897" t="str">
        <f>_xlfn.XLOOKUP(E4897,AF:AF,AI:AI)</f>
        <v>United States</v>
      </c>
      <c r="T4897">
        <f>WEEKNUM(G4897)</f>
        <v>14</v>
      </c>
      <c r="U4897">
        <f>YEAR(G4897)</f>
        <v>2026</v>
      </c>
      <c r="V4897" s="117">
        <f>IFERROR(Q4897/N4897,"0")</f>
        <v>0</v>
      </c>
    </row>
    <row r="4898" spans="1:22">
      <c r="A4898" t="str">
        <f>_xlfn.XLOOKUP(D4898,BN:BN,BO:BO)</f>
        <v>Madrid</v>
      </c>
      <c r="B4898" t="s">
        <v>25</v>
      </c>
      <c r="C4898">
        <v>789</v>
      </c>
      <c r="D4898" t="str">
        <f>_xlfn.XLOOKUP(C4898,BH:BH,BI:BI)</f>
        <v>MartinB</v>
      </c>
      <c r="E4898">
        <v>28934</v>
      </c>
      <c r="F4898" t="s">
        <v>5007</v>
      </c>
      <c r="G4898" s="63">
        <v>46116</v>
      </c>
      <c r="H4898" s="63">
        <v>46158</v>
      </c>
      <c r="I4898" t="s">
        <v>419</v>
      </c>
      <c r="J4898" t="str">
        <f>_xlfn.XLOOKUP(I4898,AS:AS,AU:AU)</f>
        <v>Otros</v>
      </c>
      <c r="K4898" t="s">
        <v>27</v>
      </c>
      <c r="L4898">
        <v>-3403</v>
      </c>
      <c r="M4898">
        <f>L4898*_xlfn.XLOOKUP(K4898,AM:AM,AN:AN)</f>
        <v>-3403</v>
      </c>
      <c r="N4898">
        <f>L4898*_xlfn.XLOOKUP(K4898,AM:AM,AO:AO)</f>
        <v>-3947.4799999999996</v>
      </c>
      <c r="O4898">
        <v>0</v>
      </c>
      <c r="P4898">
        <f>O4898*_xlfn.XLOOKUP(K4898,AM:AM,AN:AN)</f>
        <v>0</v>
      </c>
      <c r="Q4898">
        <f>O4898*_xlfn.XLOOKUP(K4898,AM:AM,AO:AO)</f>
        <v>0</v>
      </c>
      <c r="R4898" t="str">
        <f>_xlfn.XLOOKUP(E4898,AF:AF,AG:AG)</f>
        <v>F1S USA</v>
      </c>
      <c r="S4898" t="str">
        <f>_xlfn.XLOOKUP(E4898,AF:AF,AI:AI)</f>
        <v>United States</v>
      </c>
      <c r="T4898">
        <f>WEEKNUM(G4898)</f>
        <v>14</v>
      </c>
      <c r="U4898">
        <f>YEAR(G4898)</f>
        <v>2026</v>
      </c>
      <c r="V4898" s="117">
        <f>IFERROR(Q4898/N4898,"0")</f>
        <v>0</v>
      </c>
    </row>
    <row r="4899" spans="1:22">
      <c r="A4899" t="str">
        <f>_xlfn.XLOOKUP(D4899,BN:BN,BO:BO)</f>
        <v>Madrid</v>
      </c>
      <c r="B4899" t="s">
        <v>25</v>
      </c>
      <c r="C4899">
        <v>789</v>
      </c>
      <c r="D4899" t="str">
        <f>_xlfn.XLOOKUP(C4899,BH:BH,BI:BI)</f>
        <v>MartinB</v>
      </c>
      <c r="E4899">
        <v>28934</v>
      </c>
      <c r="F4899" t="s">
        <v>4996</v>
      </c>
      <c r="G4899" s="63">
        <v>46136</v>
      </c>
      <c r="H4899" s="63">
        <v>46136</v>
      </c>
      <c r="I4899" t="s">
        <v>366</v>
      </c>
      <c r="J4899" t="str">
        <f>_xlfn.XLOOKUP(I4899,AS:AS,AU:AU)</f>
        <v>Vuelos</v>
      </c>
      <c r="K4899" t="s">
        <v>27</v>
      </c>
      <c r="L4899">
        <v>348.81</v>
      </c>
      <c r="M4899">
        <f>L4899*_xlfn.XLOOKUP(K4899,AM:AM,AN:AN)</f>
        <v>348.81</v>
      </c>
      <c r="N4899">
        <f>L4899*_xlfn.XLOOKUP(K4899,AM:AM,AO:AO)</f>
        <v>404.61959999999999</v>
      </c>
      <c r="O4899">
        <v>0</v>
      </c>
      <c r="P4899">
        <f>O4899*_xlfn.XLOOKUP(K4899,AM:AM,AN:AN)</f>
        <v>0</v>
      </c>
      <c r="Q4899">
        <f>O4899*_xlfn.XLOOKUP(K4899,AM:AM,AO:AO)</f>
        <v>0</v>
      </c>
      <c r="R4899" t="str">
        <f>_xlfn.XLOOKUP(E4899,AF:AF,AG:AG)</f>
        <v>F1S USA</v>
      </c>
      <c r="S4899" t="str">
        <f>_xlfn.XLOOKUP(E4899,AF:AF,AI:AI)</f>
        <v>United States</v>
      </c>
      <c r="T4899">
        <f>WEEKNUM(G4899)</f>
        <v>17</v>
      </c>
      <c r="U4899">
        <f>YEAR(G4899)</f>
        <v>2026</v>
      </c>
      <c r="V4899" s="117">
        <f>IFERROR(Q4899/N4899,"0")</f>
        <v>0</v>
      </c>
    </row>
    <row r="4900" spans="1:22">
      <c r="A4900" t="str">
        <f>_xlfn.XLOOKUP(D4900,BN:BN,BO:BO)</f>
        <v>México</v>
      </c>
      <c r="B4900" t="s">
        <v>25</v>
      </c>
      <c r="C4900">
        <v>790</v>
      </c>
      <c r="D4900" t="str">
        <f>_xlfn.XLOOKUP(C4900,BH:BH,BI:BI)</f>
        <v>DianaM</v>
      </c>
      <c r="E4900">
        <v>27301</v>
      </c>
      <c r="F4900" t="s">
        <v>5008</v>
      </c>
      <c r="G4900" s="63">
        <v>46013</v>
      </c>
      <c r="H4900" s="63">
        <v>46022</v>
      </c>
      <c r="I4900" t="s">
        <v>366</v>
      </c>
      <c r="J4900" t="str">
        <f>_xlfn.XLOOKUP(I4900,AS:AS,AU:AU)</f>
        <v>Vuelos</v>
      </c>
      <c r="K4900" t="s">
        <v>33</v>
      </c>
      <c r="L4900">
        <v>2470.0500000000002</v>
      </c>
      <c r="M4900">
        <f>L4900*_xlfn.XLOOKUP(K4900,AM:AM,AN:AN)</f>
        <v>2124.2429999999999</v>
      </c>
      <c r="N4900">
        <f>L4900*_xlfn.XLOOKUP(K4900,AM:AM,AO:AO)</f>
        <v>2470.0500000000002</v>
      </c>
      <c r="O4900">
        <v>0</v>
      </c>
      <c r="P4900">
        <f>O4900*_xlfn.XLOOKUP(K4900,AM:AM,AN:AN)</f>
        <v>0</v>
      </c>
      <c r="Q4900">
        <f>O4900*_xlfn.XLOOKUP(K4900,AM:AM,AO:AO)</f>
        <v>0</v>
      </c>
      <c r="R4900" t="str">
        <f>_xlfn.XLOOKUP(E4900,AF:AF,AG:AG)</f>
        <v>TURISMO EX MAR, S.A. DE C.V.</v>
      </c>
      <c r="S4900" t="str">
        <f>_xlfn.XLOOKUP(E4900,AF:AF,AI:AI)</f>
        <v>Mexico</v>
      </c>
      <c r="T4900">
        <f>WEEKNUM(G4900)</f>
        <v>52</v>
      </c>
      <c r="U4900">
        <f>YEAR(G4900)</f>
        <v>2025</v>
      </c>
      <c r="V4900" s="117">
        <f>IFERROR(Q4900/N4900,"0")</f>
        <v>0</v>
      </c>
    </row>
    <row r="4901" spans="1:22">
      <c r="A4901" t="str">
        <f>_xlfn.XLOOKUP(D4901,BN:BN,BO:BO)</f>
        <v>México</v>
      </c>
      <c r="B4901" t="s">
        <v>25</v>
      </c>
      <c r="C4901">
        <v>790</v>
      </c>
      <c r="D4901" t="str">
        <f>_xlfn.XLOOKUP(C4901,BH:BH,BI:BI)</f>
        <v>DianaM</v>
      </c>
      <c r="E4901">
        <v>27301</v>
      </c>
      <c r="F4901" t="s">
        <v>5009</v>
      </c>
      <c r="G4901" s="63">
        <v>46013</v>
      </c>
      <c r="H4901" s="63">
        <v>46022</v>
      </c>
      <c r="I4901" t="s">
        <v>366</v>
      </c>
      <c r="J4901" t="str">
        <f>_xlfn.XLOOKUP(I4901,AS:AS,AU:AU)</f>
        <v>Vuelos</v>
      </c>
      <c r="K4901" t="s">
        <v>33</v>
      </c>
      <c r="L4901">
        <v>2470.0500000000002</v>
      </c>
      <c r="M4901">
        <f>L4901*_xlfn.XLOOKUP(K4901,AM:AM,AN:AN)</f>
        <v>2124.2429999999999</v>
      </c>
      <c r="N4901">
        <f>L4901*_xlfn.XLOOKUP(K4901,AM:AM,AO:AO)</f>
        <v>2470.0500000000002</v>
      </c>
      <c r="O4901">
        <v>0</v>
      </c>
      <c r="P4901">
        <f>O4901*_xlfn.XLOOKUP(K4901,AM:AM,AN:AN)</f>
        <v>0</v>
      </c>
      <c r="Q4901">
        <f>O4901*_xlfn.XLOOKUP(K4901,AM:AM,AO:AO)</f>
        <v>0</v>
      </c>
      <c r="R4901" t="str">
        <f>_xlfn.XLOOKUP(E4901,AF:AF,AG:AG)</f>
        <v>TURISMO EX MAR, S.A. DE C.V.</v>
      </c>
      <c r="S4901" t="str">
        <f>_xlfn.XLOOKUP(E4901,AF:AF,AI:AI)</f>
        <v>Mexico</v>
      </c>
      <c r="T4901">
        <f>WEEKNUM(G4901)</f>
        <v>52</v>
      </c>
      <c r="U4901">
        <f>YEAR(G4901)</f>
        <v>2025</v>
      </c>
      <c r="V4901" s="117">
        <f>IFERROR(Q4901/N4901,"0")</f>
        <v>0</v>
      </c>
    </row>
    <row r="4902" spans="1:22">
      <c r="A4902" t="str">
        <f>_xlfn.XLOOKUP(D4902,BN:BN,BO:BO)</f>
        <v>México</v>
      </c>
      <c r="B4902" t="s">
        <v>25</v>
      </c>
      <c r="C4902">
        <v>790</v>
      </c>
      <c r="D4902" t="str">
        <f>_xlfn.XLOOKUP(C4902,BH:BH,BI:BI)</f>
        <v>DianaM</v>
      </c>
      <c r="E4902">
        <v>29471</v>
      </c>
      <c r="F4902" t="s">
        <v>1880</v>
      </c>
      <c r="G4902" s="63">
        <v>46018</v>
      </c>
      <c r="H4902" s="63">
        <v>46022</v>
      </c>
      <c r="I4902" t="s">
        <v>376</v>
      </c>
      <c r="J4902" t="str">
        <f>_xlfn.XLOOKUP(I4902,AS:AS,AU:AU)</f>
        <v>Hotel</v>
      </c>
      <c r="K4902" t="s">
        <v>33</v>
      </c>
      <c r="L4902">
        <v>6142.37</v>
      </c>
      <c r="M4902">
        <f>L4902*_xlfn.XLOOKUP(K4902,AM:AM,AN:AN)</f>
        <v>5282.4381999999996</v>
      </c>
      <c r="N4902">
        <f>L4902*_xlfn.XLOOKUP(K4902,AM:AM,AO:AO)</f>
        <v>6142.37</v>
      </c>
      <c r="O4902">
        <v>0</v>
      </c>
      <c r="P4902">
        <f>O4902*_xlfn.XLOOKUP(K4902,AM:AM,AN:AN)</f>
        <v>0</v>
      </c>
      <c r="Q4902">
        <f>O4902*_xlfn.XLOOKUP(K4902,AM:AM,AO:AO)</f>
        <v>0</v>
      </c>
      <c r="R4902" t="str">
        <f>_xlfn.XLOOKUP(E4902,AF:AF,AG:AG)</f>
        <v>J.K. PLACE PARIS</v>
      </c>
      <c r="S4902" t="str">
        <f>_xlfn.XLOOKUP(E4902,AF:AF,AI:AI)</f>
        <v>France</v>
      </c>
      <c r="T4902">
        <f>WEEKNUM(G4902)</f>
        <v>52</v>
      </c>
      <c r="U4902">
        <f>YEAR(G4902)</f>
        <v>2025</v>
      </c>
      <c r="V4902" s="117">
        <f>IFERROR(Q4902/N4902,"0")</f>
        <v>0</v>
      </c>
    </row>
    <row r="4903" spans="1:22">
      <c r="A4903" t="str">
        <f>_xlfn.XLOOKUP(D4903,BN:BN,BO:BO)</f>
        <v>México</v>
      </c>
      <c r="B4903" t="s">
        <v>25</v>
      </c>
      <c r="C4903">
        <v>790</v>
      </c>
      <c r="D4903" t="str">
        <f>_xlfn.XLOOKUP(C4903,BH:BH,BI:BI)</f>
        <v>DianaM</v>
      </c>
      <c r="E4903">
        <v>27704</v>
      </c>
      <c r="F4903" t="s">
        <v>5010</v>
      </c>
      <c r="G4903" s="63">
        <v>46013</v>
      </c>
      <c r="H4903" s="63">
        <v>46022</v>
      </c>
      <c r="I4903" t="s">
        <v>425</v>
      </c>
      <c r="J4903" t="str">
        <f>_xlfn.XLOOKUP(I4903,AS:AS,AU:AU)</f>
        <v>Traslados</v>
      </c>
      <c r="K4903" t="s">
        <v>33</v>
      </c>
      <c r="L4903">
        <v>734.54</v>
      </c>
      <c r="M4903">
        <f>L4903*_xlfn.XLOOKUP(K4903,AM:AM,AN:AN)</f>
        <v>631.70439999999996</v>
      </c>
      <c r="N4903">
        <f>L4903*_xlfn.XLOOKUP(K4903,AM:AM,AO:AO)</f>
        <v>734.54</v>
      </c>
      <c r="O4903">
        <v>0</v>
      </c>
      <c r="P4903">
        <f>O4903*_xlfn.XLOOKUP(K4903,AM:AM,AN:AN)</f>
        <v>0</v>
      </c>
      <c r="Q4903">
        <f>O4903*_xlfn.XLOOKUP(K4903,AM:AM,AO:AO)</f>
        <v>0</v>
      </c>
      <c r="R4903" t="str">
        <f>_xlfn.XLOOKUP(E4903,AF:AF,AG:AG)</f>
        <v>Blacklane</v>
      </c>
      <c r="S4903" t="str">
        <f>_xlfn.XLOOKUP(E4903,AF:AF,AI:AI)</f>
        <v>Germany</v>
      </c>
      <c r="T4903">
        <f>WEEKNUM(G4903)</f>
        <v>52</v>
      </c>
      <c r="U4903">
        <f>YEAR(G4903)</f>
        <v>2025</v>
      </c>
      <c r="V4903" s="117">
        <f>IFERROR(Q4903/N4903,"0")</f>
        <v>0</v>
      </c>
    </row>
    <row r="4904" spans="1:22">
      <c r="A4904" t="str">
        <f>_xlfn.XLOOKUP(D4904,BN:BN,BO:BO)</f>
        <v>México</v>
      </c>
      <c r="B4904" t="s">
        <v>25</v>
      </c>
      <c r="C4904">
        <v>790</v>
      </c>
      <c r="D4904" t="str">
        <f>_xlfn.XLOOKUP(C4904,BH:BH,BI:BI)</f>
        <v>DianaM</v>
      </c>
      <c r="E4904">
        <v>27704</v>
      </c>
      <c r="F4904" t="s">
        <v>179</v>
      </c>
      <c r="G4904" s="63">
        <v>46013</v>
      </c>
      <c r="H4904" s="63">
        <v>46022</v>
      </c>
      <c r="I4904" t="s">
        <v>425</v>
      </c>
      <c r="J4904" t="str">
        <f>_xlfn.XLOOKUP(I4904,AS:AS,AU:AU)</f>
        <v>Traslados</v>
      </c>
      <c r="K4904" t="s">
        <v>33</v>
      </c>
      <c r="L4904">
        <v>849.56</v>
      </c>
      <c r="M4904">
        <f>L4904*_xlfn.XLOOKUP(K4904,AM:AM,AN:AN)</f>
        <v>730.62159999999994</v>
      </c>
      <c r="N4904">
        <f>L4904*_xlfn.XLOOKUP(K4904,AM:AM,AO:AO)</f>
        <v>849.56</v>
      </c>
      <c r="O4904">
        <v>0</v>
      </c>
      <c r="P4904">
        <f>O4904*_xlfn.XLOOKUP(K4904,AM:AM,AN:AN)</f>
        <v>0</v>
      </c>
      <c r="Q4904">
        <f>O4904*_xlfn.XLOOKUP(K4904,AM:AM,AO:AO)</f>
        <v>0</v>
      </c>
      <c r="R4904" t="str">
        <f>_xlfn.XLOOKUP(E4904,AF:AF,AG:AG)</f>
        <v>Blacklane</v>
      </c>
      <c r="S4904" t="str">
        <f>_xlfn.XLOOKUP(E4904,AF:AF,AI:AI)</f>
        <v>Germany</v>
      </c>
      <c r="T4904">
        <f>WEEKNUM(G4904)</f>
        <v>52</v>
      </c>
      <c r="U4904">
        <f>YEAR(G4904)</f>
        <v>2025</v>
      </c>
      <c r="V4904" s="117">
        <f>IFERROR(Q4904/N4904,"0")</f>
        <v>0</v>
      </c>
    </row>
    <row r="4905" spans="1:22">
      <c r="A4905" t="str">
        <f>_xlfn.XLOOKUP(D4905,BN:BN,BO:BO)</f>
        <v>México</v>
      </c>
      <c r="B4905" t="s">
        <v>25</v>
      </c>
      <c r="C4905">
        <v>790</v>
      </c>
      <c r="D4905" t="str">
        <f>_xlfn.XLOOKUP(C4905,BH:BH,BI:BI)</f>
        <v>DianaM</v>
      </c>
      <c r="E4905">
        <v>33890</v>
      </c>
      <c r="F4905" t="s">
        <v>5011</v>
      </c>
      <c r="G4905" s="63">
        <v>46017</v>
      </c>
      <c r="H4905" s="63">
        <v>46017</v>
      </c>
      <c r="I4905" t="s">
        <v>444</v>
      </c>
      <c r="J4905" t="str">
        <f>_xlfn.XLOOKUP(I4905,AS:AS,AU:AU)</f>
        <v>DMC</v>
      </c>
      <c r="K4905" t="s">
        <v>33</v>
      </c>
      <c r="L4905">
        <v>1165.02</v>
      </c>
      <c r="M4905">
        <f>L4905*_xlfn.XLOOKUP(K4905,AM:AM,AN:AN)</f>
        <v>1001.9172</v>
      </c>
      <c r="N4905">
        <f>L4905*_xlfn.XLOOKUP(K4905,AM:AM,AO:AO)</f>
        <v>1165.02</v>
      </c>
      <c r="O4905">
        <v>0</v>
      </c>
      <c r="P4905">
        <f>O4905*_xlfn.XLOOKUP(K4905,AM:AM,AN:AN)</f>
        <v>0</v>
      </c>
      <c r="Q4905">
        <f>O4905*_xlfn.XLOOKUP(K4905,AM:AM,AO:AO)</f>
        <v>0</v>
      </c>
      <c r="R4905" t="str">
        <f>_xlfn.XLOOKUP(E4905,AF:AF,AG:AG)</f>
        <v>Label West</v>
      </c>
      <c r="S4905" t="str">
        <f>_xlfn.XLOOKUP(E4905,AF:AF,AI:AI)</f>
        <v>France</v>
      </c>
      <c r="T4905">
        <f>WEEKNUM(G4905)</f>
        <v>52</v>
      </c>
      <c r="U4905">
        <f>YEAR(G4905)</f>
        <v>2025</v>
      </c>
      <c r="V4905" s="117">
        <f>IFERROR(Q4905/N4905,"0")</f>
        <v>0</v>
      </c>
    </row>
    <row r="4906" spans="1:22">
      <c r="A4906" t="str">
        <f>_xlfn.XLOOKUP(D4906,BN:BN,BO:BO)</f>
        <v>México</v>
      </c>
      <c r="B4906" t="s">
        <v>25</v>
      </c>
      <c r="C4906">
        <v>790</v>
      </c>
      <c r="D4906" t="str">
        <f>_xlfn.XLOOKUP(C4906,BH:BH,BI:BI)</f>
        <v>DianaM</v>
      </c>
      <c r="E4906">
        <v>33917</v>
      </c>
      <c r="F4906" t="s">
        <v>5012</v>
      </c>
      <c r="G4906" s="63">
        <v>46015</v>
      </c>
      <c r="H4906" s="63">
        <v>46017</v>
      </c>
      <c r="I4906" t="s">
        <v>376</v>
      </c>
      <c r="J4906" t="str">
        <f>_xlfn.XLOOKUP(I4906,AS:AS,AU:AU)</f>
        <v>Hotel</v>
      </c>
      <c r="K4906" t="s">
        <v>33</v>
      </c>
      <c r="L4906">
        <v>1815.71</v>
      </c>
      <c r="M4906">
        <f>L4906*_xlfn.XLOOKUP(K4906,AM:AM,AN:AN)</f>
        <v>1561.5106000000001</v>
      </c>
      <c r="N4906">
        <f>L4906*_xlfn.XLOOKUP(K4906,AM:AM,AO:AO)</f>
        <v>1815.71</v>
      </c>
      <c r="O4906">
        <v>0</v>
      </c>
      <c r="P4906">
        <f>O4906*_xlfn.XLOOKUP(K4906,AM:AM,AN:AN)</f>
        <v>0</v>
      </c>
      <c r="Q4906">
        <f>O4906*_xlfn.XLOOKUP(K4906,AM:AM,AO:AO)</f>
        <v>0</v>
      </c>
      <c r="R4906" t="str">
        <f>_xlfn.XLOOKUP(E4906,AF:AF,AG:AG)</f>
        <v>Les Sources De Cheverny</v>
      </c>
      <c r="S4906" t="str">
        <f>_xlfn.XLOOKUP(E4906,AF:AF,AI:AI)</f>
        <v>France</v>
      </c>
      <c r="T4906">
        <f>WEEKNUM(G4906)</f>
        <v>52</v>
      </c>
      <c r="U4906">
        <f>YEAR(G4906)</f>
        <v>2025</v>
      </c>
      <c r="V4906" s="117">
        <f>IFERROR(Q4906/N4906,"0")</f>
        <v>0</v>
      </c>
    </row>
    <row r="4907" spans="1:22">
      <c r="A4907" t="str">
        <f>_xlfn.XLOOKUP(D4907,BN:BN,BO:BO)</f>
        <v>México</v>
      </c>
      <c r="B4907" t="s">
        <v>25</v>
      </c>
      <c r="C4907">
        <v>790</v>
      </c>
      <c r="D4907" t="str">
        <f>_xlfn.XLOOKUP(C4907,BH:BH,BI:BI)</f>
        <v>DianaM</v>
      </c>
      <c r="E4907">
        <v>0</v>
      </c>
      <c r="F4907" t="s">
        <v>1158</v>
      </c>
      <c r="G4907" s="63">
        <v>46013</v>
      </c>
      <c r="H4907" s="63">
        <v>46022</v>
      </c>
      <c r="I4907" t="s">
        <v>396</v>
      </c>
      <c r="J4907" t="str">
        <f>_xlfn.XLOOKUP(I4907,AS:AS,AU:AU)</f>
        <v>Honorarios</v>
      </c>
      <c r="K4907" t="s">
        <v>33</v>
      </c>
      <c r="L4907">
        <v>729.01</v>
      </c>
      <c r="M4907">
        <f>L4907*_xlfn.XLOOKUP(K4907,AM:AM,AN:AN)</f>
        <v>626.94859999999994</v>
      </c>
      <c r="N4907">
        <f>L4907*_xlfn.XLOOKUP(K4907,AM:AM,AO:AO)</f>
        <v>729.01</v>
      </c>
      <c r="O4907">
        <v>729.01</v>
      </c>
      <c r="P4907">
        <f>O4907*_xlfn.XLOOKUP(K4907,AM:AM,AN:AN)</f>
        <v>626.94859999999994</v>
      </c>
      <c r="Q4907">
        <f>O4907*_xlfn.XLOOKUP(K4907,AM:AM,AO:AO)</f>
        <v>729.01</v>
      </c>
      <c r="R4907" t="str">
        <f>_xlfn.XLOOKUP(E4907,AF:AF,AG:AG)</f>
        <v>FEES</v>
      </c>
      <c r="S4907">
        <f>_xlfn.XLOOKUP(E4907,AF:AF,AI:AI)</f>
        <v>0</v>
      </c>
      <c r="T4907">
        <f>WEEKNUM(G4907)</f>
        <v>52</v>
      </c>
      <c r="U4907">
        <f>YEAR(G4907)</f>
        <v>2025</v>
      </c>
      <c r="V4907" s="117">
        <f>IFERROR(Q4907/N4907,"0")</f>
        <v>1</v>
      </c>
    </row>
    <row r="4908" spans="1:22">
      <c r="A4908" t="str">
        <f>_xlfn.XLOOKUP(D4908,BN:BN,BO:BO)</f>
        <v>México</v>
      </c>
      <c r="B4908" t="s">
        <v>25</v>
      </c>
      <c r="C4908">
        <v>791</v>
      </c>
      <c r="D4908" t="str">
        <f>_xlfn.XLOOKUP(C4908,BH:BH,BI:BI)</f>
        <v>LucianaE</v>
      </c>
      <c r="E4908">
        <v>28934</v>
      </c>
      <c r="F4908" t="s">
        <v>5013</v>
      </c>
      <c r="G4908" s="63">
        <v>45957</v>
      </c>
      <c r="H4908" s="63">
        <v>45962</v>
      </c>
      <c r="I4908" t="s">
        <v>366</v>
      </c>
      <c r="J4908" t="str">
        <f>_xlfn.XLOOKUP(I4908,AS:AS,AU:AU)</f>
        <v>Vuelos</v>
      </c>
      <c r="K4908" t="s">
        <v>27</v>
      </c>
      <c r="L4908">
        <v>318.39999999999998</v>
      </c>
      <c r="M4908">
        <f>L4908*_xlfn.XLOOKUP(K4908,AM:AM,AN:AN)</f>
        <v>318.39999999999998</v>
      </c>
      <c r="N4908">
        <f>L4908*_xlfn.XLOOKUP(K4908,AM:AM,AO:AO)</f>
        <v>369.34399999999994</v>
      </c>
      <c r="O4908">
        <v>0</v>
      </c>
      <c r="P4908">
        <f>O4908*_xlfn.XLOOKUP(K4908,AM:AM,AN:AN)</f>
        <v>0</v>
      </c>
      <c r="Q4908">
        <f>O4908*_xlfn.XLOOKUP(K4908,AM:AM,AO:AO)</f>
        <v>0</v>
      </c>
      <c r="R4908" t="str">
        <f>_xlfn.XLOOKUP(E4908,AF:AF,AG:AG)</f>
        <v>F1S USA</v>
      </c>
      <c r="S4908" t="str">
        <f>_xlfn.XLOOKUP(E4908,AF:AF,AI:AI)</f>
        <v>United States</v>
      </c>
      <c r="T4908">
        <f>WEEKNUM(G4908)</f>
        <v>44</v>
      </c>
      <c r="U4908">
        <f>YEAR(G4908)</f>
        <v>2025</v>
      </c>
      <c r="V4908" s="117">
        <f>IFERROR(Q4908/N4908,"0")</f>
        <v>0</v>
      </c>
    </row>
    <row r="4909" spans="1:22">
      <c r="A4909" t="str">
        <f>_xlfn.XLOOKUP(D4909,BN:BN,BO:BO)</f>
        <v>México</v>
      </c>
      <c r="B4909" t="s">
        <v>25</v>
      </c>
      <c r="C4909">
        <v>791</v>
      </c>
      <c r="D4909" t="str">
        <f>_xlfn.XLOOKUP(C4909,BH:BH,BI:BI)</f>
        <v>LucianaE</v>
      </c>
      <c r="E4909">
        <v>28934</v>
      </c>
      <c r="F4909" t="s">
        <v>5014</v>
      </c>
      <c r="G4909" s="63">
        <v>45957</v>
      </c>
      <c r="H4909" s="63">
        <v>45962</v>
      </c>
      <c r="I4909" t="s">
        <v>366</v>
      </c>
      <c r="J4909" t="str">
        <f>_xlfn.XLOOKUP(I4909,AS:AS,AU:AU)</f>
        <v>Vuelos</v>
      </c>
      <c r="K4909" t="s">
        <v>27</v>
      </c>
      <c r="L4909">
        <v>318.39999999999998</v>
      </c>
      <c r="M4909">
        <f>L4909*_xlfn.XLOOKUP(K4909,AM:AM,AN:AN)</f>
        <v>318.39999999999998</v>
      </c>
      <c r="N4909">
        <f>L4909*_xlfn.XLOOKUP(K4909,AM:AM,AO:AO)</f>
        <v>369.34399999999994</v>
      </c>
      <c r="O4909">
        <v>0</v>
      </c>
      <c r="P4909">
        <f>O4909*_xlfn.XLOOKUP(K4909,AM:AM,AN:AN)</f>
        <v>0</v>
      </c>
      <c r="Q4909">
        <f>O4909*_xlfn.XLOOKUP(K4909,AM:AM,AO:AO)</f>
        <v>0</v>
      </c>
      <c r="R4909" t="str">
        <f>_xlfn.XLOOKUP(E4909,AF:AF,AG:AG)</f>
        <v>F1S USA</v>
      </c>
      <c r="S4909" t="str">
        <f>_xlfn.XLOOKUP(E4909,AF:AF,AI:AI)</f>
        <v>United States</v>
      </c>
      <c r="T4909">
        <f>WEEKNUM(G4909)</f>
        <v>44</v>
      </c>
      <c r="U4909">
        <f>YEAR(G4909)</f>
        <v>2025</v>
      </c>
      <c r="V4909" s="117">
        <f>IFERROR(Q4909/N4909,"0")</f>
        <v>0</v>
      </c>
    </row>
    <row r="4910" spans="1:22">
      <c r="A4910" t="str">
        <f>_xlfn.XLOOKUP(D4910,BN:BN,BO:BO)</f>
        <v>México</v>
      </c>
      <c r="B4910" t="s">
        <v>25</v>
      </c>
      <c r="C4910">
        <v>791</v>
      </c>
      <c r="D4910" t="str">
        <f>_xlfn.XLOOKUP(C4910,BH:BH,BI:BI)</f>
        <v>LucianaE</v>
      </c>
      <c r="E4910">
        <v>28934</v>
      </c>
      <c r="F4910" t="s">
        <v>5013</v>
      </c>
      <c r="G4910" s="63">
        <v>45957</v>
      </c>
      <c r="H4910" s="63">
        <v>45962</v>
      </c>
      <c r="I4910" t="s">
        <v>366</v>
      </c>
      <c r="J4910" t="str">
        <f>_xlfn.XLOOKUP(I4910,AS:AS,AU:AU)</f>
        <v>Vuelos</v>
      </c>
      <c r="K4910" t="s">
        <v>27</v>
      </c>
      <c r="L4910">
        <v>27.46</v>
      </c>
      <c r="M4910">
        <f>L4910*_xlfn.XLOOKUP(K4910,AM:AM,AN:AN)</f>
        <v>27.46</v>
      </c>
      <c r="N4910">
        <f>L4910*_xlfn.XLOOKUP(K4910,AM:AM,AO:AO)</f>
        <v>31.8536</v>
      </c>
      <c r="O4910">
        <v>0</v>
      </c>
      <c r="P4910">
        <f>O4910*_xlfn.XLOOKUP(K4910,AM:AM,AN:AN)</f>
        <v>0</v>
      </c>
      <c r="Q4910">
        <f>O4910*_xlfn.XLOOKUP(K4910,AM:AM,AO:AO)</f>
        <v>0</v>
      </c>
      <c r="R4910" t="str">
        <f>_xlfn.XLOOKUP(E4910,AF:AF,AG:AG)</f>
        <v>F1S USA</v>
      </c>
      <c r="S4910" t="str">
        <f>_xlfn.XLOOKUP(E4910,AF:AF,AI:AI)</f>
        <v>United States</v>
      </c>
      <c r="T4910">
        <f>WEEKNUM(G4910)</f>
        <v>44</v>
      </c>
      <c r="U4910">
        <f>YEAR(G4910)</f>
        <v>2025</v>
      </c>
      <c r="V4910" s="117">
        <f>IFERROR(Q4910/N4910,"0")</f>
        <v>0</v>
      </c>
    </row>
    <row r="4911" spans="1:22">
      <c r="A4911" t="str">
        <f>_xlfn.XLOOKUP(D4911,BN:BN,BO:BO)</f>
        <v>México</v>
      </c>
      <c r="B4911" t="s">
        <v>25</v>
      </c>
      <c r="C4911">
        <v>791</v>
      </c>
      <c r="D4911" t="str">
        <f>_xlfn.XLOOKUP(C4911,BH:BH,BI:BI)</f>
        <v>LucianaE</v>
      </c>
      <c r="E4911">
        <v>28934</v>
      </c>
      <c r="F4911" t="s">
        <v>5014</v>
      </c>
      <c r="G4911" s="63">
        <v>45957</v>
      </c>
      <c r="H4911" s="63">
        <v>45962</v>
      </c>
      <c r="I4911" t="s">
        <v>366</v>
      </c>
      <c r="J4911" t="str">
        <f>_xlfn.XLOOKUP(I4911,AS:AS,AU:AU)</f>
        <v>Vuelos</v>
      </c>
      <c r="K4911" t="s">
        <v>27</v>
      </c>
      <c r="L4911">
        <v>27.46</v>
      </c>
      <c r="M4911">
        <f>L4911*_xlfn.XLOOKUP(K4911,AM:AM,AN:AN)</f>
        <v>27.46</v>
      </c>
      <c r="N4911">
        <f>L4911*_xlfn.XLOOKUP(K4911,AM:AM,AO:AO)</f>
        <v>31.8536</v>
      </c>
      <c r="O4911">
        <v>0</v>
      </c>
      <c r="P4911">
        <f>O4911*_xlfn.XLOOKUP(K4911,AM:AM,AN:AN)</f>
        <v>0</v>
      </c>
      <c r="Q4911">
        <f>O4911*_xlfn.XLOOKUP(K4911,AM:AM,AO:AO)</f>
        <v>0</v>
      </c>
      <c r="R4911" t="str">
        <f>_xlfn.XLOOKUP(E4911,AF:AF,AG:AG)</f>
        <v>F1S USA</v>
      </c>
      <c r="S4911" t="str">
        <f>_xlfn.XLOOKUP(E4911,AF:AF,AI:AI)</f>
        <v>United States</v>
      </c>
      <c r="T4911">
        <f>WEEKNUM(G4911)</f>
        <v>44</v>
      </c>
      <c r="U4911">
        <f>YEAR(G4911)</f>
        <v>2025</v>
      </c>
      <c r="V4911" s="117">
        <f>IFERROR(Q4911/N4911,"0")</f>
        <v>0</v>
      </c>
    </row>
    <row r="4912" spans="1:22">
      <c r="A4912" t="str">
        <f>_xlfn.XLOOKUP(D4912,BN:BN,BO:BO)</f>
        <v>México</v>
      </c>
      <c r="B4912" t="s">
        <v>25</v>
      </c>
      <c r="C4912">
        <v>791</v>
      </c>
      <c r="D4912" t="str">
        <f>_xlfn.XLOOKUP(C4912,BH:BH,BI:BI)</f>
        <v>LucianaE</v>
      </c>
      <c r="E4912">
        <v>0</v>
      </c>
      <c r="F4912" t="s">
        <v>5015</v>
      </c>
      <c r="G4912" s="63">
        <v>45957</v>
      </c>
      <c r="H4912" s="63">
        <v>45962</v>
      </c>
      <c r="I4912" t="s">
        <v>396</v>
      </c>
      <c r="J4912" t="str">
        <f>_xlfn.XLOOKUP(I4912,AS:AS,AU:AU)</f>
        <v>Honorarios</v>
      </c>
      <c r="K4912" t="s">
        <v>27</v>
      </c>
      <c r="L4912">
        <v>60</v>
      </c>
      <c r="M4912">
        <f>L4912*_xlfn.XLOOKUP(K4912,AM:AM,AN:AN)</f>
        <v>60</v>
      </c>
      <c r="N4912">
        <f>L4912*_xlfn.XLOOKUP(K4912,AM:AM,AO:AO)</f>
        <v>69.599999999999994</v>
      </c>
      <c r="O4912">
        <v>60</v>
      </c>
      <c r="P4912">
        <f>O4912*_xlfn.XLOOKUP(K4912,AM:AM,AN:AN)</f>
        <v>60</v>
      </c>
      <c r="Q4912">
        <f>O4912*_xlfn.XLOOKUP(K4912,AM:AM,AO:AO)</f>
        <v>69.599999999999994</v>
      </c>
      <c r="R4912" t="str">
        <f>_xlfn.XLOOKUP(E4912,AF:AF,AG:AG)</f>
        <v>FEES</v>
      </c>
      <c r="S4912">
        <f>_xlfn.XLOOKUP(E4912,AF:AF,AI:AI)</f>
        <v>0</v>
      </c>
      <c r="T4912">
        <f>WEEKNUM(G4912)</f>
        <v>44</v>
      </c>
      <c r="U4912">
        <f>YEAR(G4912)</f>
        <v>2025</v>
      </c>
      <c r="V4912" s="117">
        <f>IFERROR(Q4912/N4912,"0")</f>
        <v>1</v>
      </c>
    </row>
    <row r="4913" spans="1:22">
      <c r="A4913" t="str">
        <f>_xlfn.XLOOKUP(D4913,BN:BN,BO:BO)</f>
        <v>México</v>
      </c>
      <c r="B4913" t="s">
        <v>25</v>
      </c>
      <c r="C4913">
        <v>791</v>
      </c>
      <c r="D4913" t="str">
        <f>_xlfn.XLOOKUP(C4913,BH:BH,BI:BI)</f>
        <v>LucianaE</v>
      </c>
      <c r="E4913">
        <v>28749</v>
      </c>
      <c r="F4913" t="s">
        <v>5016</v>
      </c>
      <c r="G4913" s="63">
        <v>45957</v>
      </c>
      <c r="H4913" s="63">
        <v>45958</v>
      </c>
      <c r="I4913" t="s">
        <v>376</v>
      </c>
      <c r="J4913" t="str">
        <f>_xlfn.XLOOKUP(I4913,AS:AS,AU:AU)</f>
        <v>Hotel</v>
      </c>
      <c r="K4913" t="s">
        <v>27</v>
      </c>
      <c r="L4913">
        <v>720</v>
      </c>
      <c r="M4913">
        <f>L4913*_xlfn.XLOOKUP(K4913,AM:AM,AN:AN)</f>
        <v>720</v>
      </c>
      <c r="N4913">
        <f>L4913*_xlfn.XLOOKUP(K4913,AM:AM,AO:AO)</f>
        <v>835.19999999999993</v>
      </c>
      <c r="O4913">
        <v>64.45</v>
      </c>
      <c r="P4913">
        <f>O4913*_xlfn.XLOOKUP(K4913,AM:AM,AN:AN)</f>
        <v>64.45</v>
      </c>
      <c r="Q4913">
        <f>O4913*_xlfn.XLOOKUP(K4913,AM:AM,AO:AO)</f>
        <v>74.762</v>
      </c>
      <c r="R4913" t="str">
        <f>_xlfn.XLOOKUP(E4913,AF:AF,AG:AG)</f>
        <v>SAO LOURENCO DO BARROCAL</v>
      </c>
      <c r="S4913" t="str">
        <f>_xlfn.XLOOKUP(E4913,AF:AF,AI:AI)</f>
        <v>Portugal</v>
      </c>
      <c r="T4913">
        <f>WEEKNUM(G4913)</f>
        <v>44</v>
      </c>
      <c r="U4913">
        <f>YEAR(G4913)</f>
        <v>2025</v>
      </c>
      <c r="V4913" s="117">
        <f>IFERROR(Q4913/N4913,"0")</f>
        <v>8.9513888888888893E-2</v>
      </c>
    </row>
    <row r="4914" spans="1:22">
      <c r="A4914" t="str">
        <f>_xlfn.XLOOKUP(D4914,BN:BN,BO:BO)</f>
        <v>México</v>
      </c>
      <c r="B4914" t="s">
        <v>25</v>
      </c>
      <c r="C4914">
        <v>791</v>
      </c>
      <c r="D4914" t="str">
        <f>_xlfn.XLOOKUP(C4914,BH:BH,BI:BI)</f>
        <v>LucianaE</v>
      </c>
      <c r="E4914">
        <v>32160</v>
      </c>
      <c r="F4914" t="s">
        <v>5017</v>
      </c>
      <c r="G4914" s="63">
        <v>45958</v>
      </c>
      <c r="H4914" s="63">
        <v>45960</v>
      </c>
      <c r="I4914" t="s">
        <v>376</v>
      </c>
      <c r="J4914" t="str">
        <f>_xlfn.XLOOKUP(I4914,AS:AS,AU:AU)</f>
        <v>Hotel</v>
      </c>
      <c r="K4914" t="s">
        <v>27</v>
      </c>
      <c r="L4914">
        <v>571</v>
      </c>
      <c r="M4914">
        <f>L4914*_xlfn.XLOOKUP(K4914,AM:AM,AN:AN)</f>
        <v>571</v>
      </c>
      <c r="N4914">
        <f>L4914*_xlfn.XLOOKUP(K4914,AM:AM,AO:AO)</f>
        <v>662.3599999999999</v>
      </c>
      <c r="O4914">
        <v>57.1</v>
      </c>
      <c r="P4914">
        <f>O4914*_xlfn.XLOOKUP(K4914,AM:AM,AN:AN)</f>
        <v>57.1</v>
      </c>
      <c r="Q4914">
        <f>O4914*_xlfn.XLOOKUP(K4914,AM:AM,AO:AO)</f>
        <v>66.23599999999999</v>
      </c>
      <c r="R4914" t="str">
        <f>_xlfn.XLOOKUP(E4914,AF:AF,AG:AG)</f>
        <v>LX BOUTIQUE HOTEL</v>
      </c>
      <c r="S4914" t="str">
        <f>_xlfn.XLOOKUP(E4914,AF:AF,AI:AI)</f>
        <v>Portugal</v>
      </c>
      <c r="T4914">
        <f>WEEKNUM(G4914)</f>
        <v>44</v>
      </c>
      <c r="U4914">
        <f>YEAR(G4914)</f>
        <v>2025</v>
      </c>
      <c r="V4914" s="117">
        <f>IFERROR(Q4914/N4914,"0")</f>
        <v>0.1</v>
      </c>
    </row>
    <row r="4915" spans="1:22">
      <c r="A4915" t="str">
        <f>_xlfn.XLOOKUP(D4915,BN:BN,BO:BO)</f>
        <v>México</v>
      </c>
      <c r="B4915" t="s">
        <v>25</v>
      </c>
      <c r="C4915">
        <v>792</v>
      </c>
      <c r="D4915" t="str">
        <f>_xlfn.XLOOKUP(C4915,BH:BH,BI:BI)</f>
        <v>LuisHdz</v>
      </c>
      <c r="E4915">
        <v>27079</v>
      </c>
      <c r="F4915" t="s">
        <v>5018</v>
      </c>
      <c r="G4915" s="63">
        <v>45952</v>
      </c>
      <c r="H4915" s="63">
        <v>45953</v>
      </c>
      <c r="I4915" t="s">
        <v>376</v>
      </c>
      <c r="J4915" t="str">
        <f>_xlfn.XLOOKUP(I4915,AS:AS,AU:AU)</f>
        <v>Hotel</v>
      </c>
      <c r="K4915" t="s">
        <v>29</v>
      </c>
      <c r="L4915">
        <v>930</v>
      </c>
      <c r="M4915">
        <f>L4915*_xlfn.XLOOKUP(K4915,AM:AM,AN:AN)</f>
        <v>1069.5</v>
      </c>
      <c r="N4915">
        <f>L4915*_xlfn.XLOOKUP(K4915,AM:AM,AO:AO)</f>
        <v>1246.2</v>
      </c>
      <c r="O4915">
        <v>72.849999999999994</v>
      </c>
      <c r="P4915">
        <f>O4915*_xlfn.XLOOKUP(K4915,AM:AM,AN:AN)</f>
        <v>83.777499999999989</v>
      </c>
      <c r="Q4915">
        <f>O4915*_xlfn.XLOOKUP(K4915,AM:AM,AO:AO)</f>
        <v>97.619</v>
      </c>
      <c r="R4915" t="str">
        <f>_xlfn.XLOOKUP(E4915,AF:AF,AG:AG)</f>
        <v>CLARIDGE S HOTEL</v>
      </c>
      <c r="S4915" t="str">
        <f>_xlfn.XLOOKUP(E4915,AF:AF,AI:AI)</f>
        <v>United Kingdom</v>
      </c>
      <c r="T4915">
        <f>WEEKNUM(G4915)</f>
        <v>43</v>
      </c>
      <c r="U4915">
        <f>YEAR(G4915)</f>
        <v>2025</v>
      </c>
      <c r="V4915" s="117">
        <f>IFERROR(Q4915/N4915,"0")</f>
        <v>7.8333333333333324E-2</v>
      </c>
    </row>
    <row r="4916" spans="1:22">
      <c r="A4916" t="str">
        <f>_xlfn.XLOOKUP(D4916,BN:BN,BO:BO)</f>
        <v>México</v>
      </c>
      <c r="B4916" t="s">
        <v>25</v>
      </c>
      <c r="C4916">
        <v>793</v>
      </c>
      <c r="D4916" t="str">
        <f>_xlfn.XLOOKUP(C4916,BH:BH,BI:BI)</f>
        <v>VivianaS</v>
      </c>
      <c r="E4916">
        <v>32225</v>
      </c>
      <c r="F4916" t="s">
        <v>5019</v>
      </c>
      <c r="G4916" s="63">
        <v>46140</v>
      </c>
      <c r="H4916" s="63">
        <v>46142</v>
      </c>
      <c r="I4916" t="s">
        <v>376</v>
      </c>
      <c r="J4916" t="str">
        <f>_xlfn.XLOOKUP(I4916,AS:AS,AU:AU)</f>
        <v>Hotel</v>
      </c>
      <c r="K4916" t="s">
        <v>27</v>
      </c>
      <c r="L4916">
        <v>1474</v>
      </c>
      <c r="M4916">
        <f>L4916*_xlfn.XLOOKUP(K4916,AM:AM,AN:AN)</f>
        <v>1474</v>
      </c>
      <c r="N4916">
        <f>L4916*_xlfn.XLOOKUP(K4916,AM:AM,AO:AO)</f>
        <v>1709.84</v>
      </c>
      <c r="O4916">
        <v>0</v>
      </c>
      <c r="P4916">
        <f>O4916*_xlfn.XLOOKUP(K4916,AM:AM,AN:AN)</f>
        <v>0</v>
      </c>
      <c r="Q4916">
        <f>O4916*_xlfn.XLOOKUP(K4916,AM:AM,AO:AO)</f>
        <v>0</v>
      </c>
      <c r="R4916" t="str">
        <f>_xlfn.XLOOKUP(E4916,AF:AF,AG:AG)</f>
        <v>CASA ANGELINA HOTEL</v>
      </c>
      <c r="S4916" t="str">
        <f>_xlfn.XLOOKUP(E4916,AF:AF,AI:AI)</f>
        <v>Italy</v>
      </c>
      <c r="T4916">
        <f>WEEKNUM(G4916)</f>
        <v>18</v>
      </c>
      <c r="U4916">
        <f>YEAR(G4916)</f>
        <v>2026</v>
      </c>
      <c r="V4916" s="117">
        <f>IFERROR(Q4916/N4916,"0")</f>
        <v>0</v>
      </c>
    </row>
    <row r="4917" spans="1:22">
      <c r="A4917" t="str">
        <f>_xlfn.XLOOKUP(D4917,BN:BN,BO:BO)</f>
        <v>México</v>
      </c>
      <c r="B4917" t="s">
        <v>25</v>
      </c>
      <c r="C4917">
        <v>793</v>
      </c>
      <c r="D4917" t="str">
        <f>_xlfn.XLOOKUP(C4917,BH:BH,BI:BI)</f>
        <v>VivianaS</v>
      </c>
      <c r="E4917">
        <v>29689</v>
      </c>
      <c r="F4917" t="s">
        <v>5020</v>
      </c>
      <c r="G4917" s="63">
        <v>46144</v>
      </c>
      <c r="H4917" s="63">
        <v>46147</v>
      </c>
      <c r="I4917" t="s">
        <v>376</v>
      </c>
      <c r="J4917" t="str">
        <f>_xlfn.XLOOKUP(I4917,AS:AS,AU:AU)</f>
        <v>Hotel</v>
      </c>
      <c r="K4917" t="s">
        <v>27</v>
      </c>
      <c r="L4917">
        <v>3000</v>
      </c>
      <c r="M4917">
        <f>L4917*_xlfn.XLOOKUP(K4917,AM:AM,AN:AN)</f>
        <v>3000</v>
      </c>
      <c r="N4917">
        <f>L4917*_xlfn.XLOOKUP(K4917,AM:AM,AO:AO)</f>
        <v>3479.9999999999995</v>
      </c>
      <c r="O4917">
        <v>0</v>
      </c>
      <c r="P4917">
        <f>O4917*_xlfn.XLOOKUP(K4917,AM:AM,AN:AN)</f>
        <v>0</v>
      </c>
      <c r="Q4917">
        <f>O4917*_xlfn.XLOOKUP(K4917,AM:AM,AO:AO)</f>
        <v>0</v>
      </c>
      <c r="R4917" t="str">
        <f>_xlfn.XLOOKUP(E4917,AF:AF,AG:AG)</f>
        <v>HOTEL LA PALMA</v>
      </c>
      <c r="S4917" t="str">
        <f>_xlfn.XLOOKUP(E4917,AF:AF,AI:AI)</f>
        <v>Italy</v>
      </c>
      <c r="T4917">
        <f>WEEKNUM(G4917)</f>
        <v>18</v>
      </c>
      <c r="U4917">
        <f>YEAR(G4917)</f>
        <v>2026</v>
      </c>
      <c r="V4917" s="117">
        <f>IFERROR(Q4917/N4917,"0")</f>
        <v>0</v>
      </c>
    </row>
    <row r="4918" spans="1:22">
      <c r="A4918" t="str">
        <f>_xlfn.XLOOKUP(D4918,BN:BN,BO:BO)</f>
        <v>México</v>
      </c>
      <c r="B4918" t="s">
        <v>25</v>
      </c>
      <c r="C4918">
        <v>794</v>
      </c>
      <c r="D4918" t="str">
        <f>_xlfn.XLOOKUP(C4918,BH:BH,BI:BI)</f>
        <v>IsraelB</v>
      </c>
      <c r="E4918">
        <v>28934</v>
      </c>
      <c r="F4918" t="s">
        <v>5021</v>
      </c>
      <c r="G4918" s="63">
        <v>46027</v>
      </c>
      <c r="H4918" s="63">
        <v>46033</v>
      </c>
      <c r="I4918" t="s">
        <v>366</v>
      </c>
      <c r="J4918" t="str">
        <f>_xlfn.XLOOKUP(I4918,AS:AS,AU:AU)</f>
        <v>Vuelos</v>
      </c>
      <c r="K4918" t="s">
        <v>33</v>
      </c>
      <c r="L4918">
        <v>789.28</v>
      </c>
      <c r="M4918">
        <f>L4918*_xlfn.XLOOKUP(K4918,AM:AM,AN:AN)</f>
        <v>678.7808</v>
      </c>
      <c r="N4918">
        <f>L4918*_xlfn.XLOOKUP(K4918,AM:AM,AO:AO)</f>
        <v>789.28</v>
      </c>
      <c r="O4918">
        <v>0</v>
      </c>
      <c r="P4918">
        <f>O4918*_xlfn.XLOOKUP(K4918,AM:AM,AN:AN)</f>
        <v>0</v>
      </c>
      <c r="Q4918">
        <f>O4918*_xlfn.XLOOKUP(K4918,AM:AM,AO:AO)</f>
        <v>0</v>
      </c>
      <c r="R4918" t="str">
        <f>_xlfn.XLOOKUP(E4918,AF:AF,AG:AG)</f>
        <v>F1S USA</v>
      </c>
      <c r="S4918" t="str">
        <f>_xlfn.XLOOKUP(E4918,AF:AF,AI:AI)</f>
        <v>United States</v>
      </c>
      <c r="T4918">
        <f>WEEKNUM(G4918)</f>
        <v>2</v>
      </c>
      <c r="U4918">
        <f>YEAR(G4918)</f>
        <v>2026</v>
      </c>
      <c r="V4918" s="117">
        <f>IFERROR(Q4918/N4918,"0")</f>
        <v>0</v>
      </c>
    </row>
    <row r="4919" spans="1:22">
      <c r="A4919" t="str">
        <f>_xlfn.XLOOKUP(D4919,BN:BN,BO:BO)</f>
        <v>México</v>
      </c>
      <c r="B4919" t="s">
        <v>25</v>
      </c>
      <c r="C4919">
        <v>794</v>
      </c>
      <c r="D4919" t="str">
        <f>_xlfn.XLOOKUP(C4919,BH:BH,BI:BI)</f>
        <v>IsraelB</v>
      </c>
      <c r="E4919">
        <v>28934</v>
      </c>
      <c r="F4919" t="s">
        <v>5021</v>
      </c>
      <c r="G4919" s="63">
        <v>46027</v>
      </c>
      <c r="H4919" s="63">
        <v>46033</v>
      </c>
      <c r="I4919" t="s">
        <v>366</v>
      </c>
      <c r="J4919" t="str">
        <f>_xlfn.XLOOKUP(I4919,AS:AS,AU:AU)</f>
        <v>Vuelos</v>
      </c>
      <c r="K4919" t="s">
        <v>33</v>
      </c>
      <c r="L4919">
        <v>1982.43</v>
      </c>
      <c r="M4919">
        <f>L4919*_xlfn.XLOOKUP(K4919,AM:AM,AN:AN)</f>
        <v>1704.8897999999999</v>
      </c>
      <c r="N4919">
        <f>L4919*_xlfn.XLOOKUP(K4919,AM:AM,AO:AO)</f>
        <v>1982.43</v>
      </c>
      <c r="O4919">
        <v>163.84</v>
      </c>
      <c r="P4919">
        <f>O4919*_xlfn.XLOOKUP(K4919,AM:AM,AN:AN)</f>
        <v>140.9024</v>
      </c>
      <c r="Q4919">
        <f>O4919*_xlfn.XLOOKUP(K4919,AM:AM,AO:AO)</f>
        <v>163.84</v>
      </c>
      <c r="R4919" t="str">
        <f>_xlfn.XLOOKUP(E4919,AF:AF,AG:AG)</f>
        <v>F1S USA</v>
      </c>
      <c r="S4919" t="str">
        <f>_xlfn.XLOOKUP(E4919,AF:AF,AI:AI)</f>
        <v>United States</v>
      </c>
      <c r="T4919">
        <f>WEEKNUM(G4919)</f>
        <v>2</v>
      </c>
      <c r="U4919">
        <f>YEAR(G4919)</f>
        <v>2026</v>
      </c>
      <c r="V4919" s="117">
        <f>IFERROR(Q4919/N4919,"0")</f>
        <v>8.2646045509803617E-2</v>
      </c>
    </row>
    <row r="4920" spans="1:22">
      <c r="A4920" t="str">
        <f>_xlfn.XLOOKUP(D4920,BN:BN,BO:BO)</f>
        <v>México</v>
      </c>
      <c r="B4920" t="s">
        <v>25</v>
      </c>
      <c r="C4920">
        <v>794</v>
      </c>
      <c r="D4920" t="str">
        <f>_xlfn.XLOOKUP(C4920,BH:BH,BI:BI)</f>
        <v>IsraelB</v>
      </c>
      <c r="E4920">
        <v>28934</v>
      </c>
      <c r="F4920" t="s">
        <v>5022</v>
      </c>
      <c r="G4920" s="63">
        <v>46027</v>
      </c>
      <c r="H4920" s="63">
        <v>46033</v>
      </c>
      <c r="I4920" t="s">
        <v>366</v>
      </c>
      <c r="J4920" t="str">
        <f>_xlfn.XLOOKUP(I4920,AS:AS,AU:AU)</f>
        <v>Vuelos</v>
      </c>
      <c r="K4920" t="s">
        <v>33</v>
      </c>
      <c r="L4920">
        <v>789.28</v>
      </c>
      <c r="M4920">
        <f>L4920*_xlfn.XLOOKUP(K4920,AM:AM,AN:AN)</f>
        <v>678.7808</v>
      </c>
      <c r="N4920">
        <f>L4920*_xlfn.XLOOKUP(K4920,AM:AM,AO:AO)</f>
        <v>789.28</v>
      </c>
      <c r="O4920">
        <v>0</v>
      </c>
      <c r="P4920">
        <f>O4920*_xlfn.XLOOKUP(K4920,AM:AM,AN:AN)</f>
        <v>0</v>
      </c>
      <c r="Q4920">
        <f>O4920*_xlfn.XLOOKUP(K4920,AM:AM,AO:AO)</f>
        <v>0</v>
      </c>
      <c r="R4920" t="str">
        <f>_xlfn.XLOOKUP(E4920,AF:AF,AG:AG)</f>
        <v>F1S USA</v>
      </c>
      <c r="S4920" t="str">
        <f>_xlfn.XLOOKUP(E4920,AF:AF,AI:AI)</f>
        <v>United States</v>
      </c>
      <c r="T4920">
        <f>WEEKNUM(G4920)</f>
        <v>2</v>
      </c>
      <c r="U4920">
        <f>YEAR(G4920)</f>
        <v>2026</v>
      </c>
      <c r="V4920" s="117">
        <f>IFERROR(Q4920/N4920,"0")</f>
        <v>0</v>
      </c>
    </row>
    <row r="4921" spans="1:22">
      <c r="A4921" t="str">
        <f>_xlfn.XLOOKUP(D4921,BN:BN,BO:BO)</f>
        <v>México</v>
      </c>
      <c r="B4921" t="s">
        <v>25</v>
      </c>
      <c r="C4921">
        <v>794</v>
      </c>
      <c r="D4921" t="str">
        <f>_xlfn.XLOOKUP(C4921,BH:BH,BI:BI)</f>
        <v>IsraelB</v>
      </c>
      <c r="E4921">
        <v>28934</v>
      </c>
      <c r="F4921" t="s">
        <v>5022</v>
      </c>
      <c r="G4921" s="63">
        <v>46027</v>
      </c>
      <c r="H4921" s="63">
        <v>46033</v>
      </c>
      <c r="I4921" t="s">
        <v>366</v>
      </c>
      <c r="J4921" t="str">
        <f>_xlfn.XLOOKUP(I4921,AS:AS,AU:AU)</f>
        <v>Vuelos</v>
      </c>
      <c r="K4921" t="s">
        <v>33</v>
      </c>
      <c r="L4921">
        <v>2152.4299999999998</v>
      </c>
      <c r="M4921">
        <f>L4921*_xlfn.XLOOKUP(K4921,AM:AM,AN:AN)</f>
        <v>1851.0897999999997</v>
      </c>
      <c r="N4921">
        <f>L4921*_xlfn.XLOOKUP(K4921,AM:AM,AO:AO)</f>
        <v>2152.4299999999998</v>
      </c>
      <c r="O4921">
        <v>155.04</v>
      </c>
      <c r="P4921">
        <f>O4921*_xlfn.XLOOKUP(K4921,AM:AM,AN:AN)</f>
        <v>133.33439999999999</v>
      </c>
      <c r="Q4921">
        <f>O4921*_xlfn.XLOOKUP(K4921,AM:AM,AO:AO)</f>
        <v>155.04</v>
      </c>
      <c r="R4921" t="str">
        <f>_xlfn.XLOOKUP(E4921,AF:AF,AG:AG)</f>
        <v>F1S USA</v>
      </c>
      <c r="S4921" t="str">
        <f>_xlfn.XLOOKUP(E4921,AF:AF,AI:AI)</f>
        <v>United States</v>
      </c>
      <c r="T4921">
        <f>WEEKNUM(G4921)</f>
        <v>2</v>
      </c>
      <c r="U4921">
        <f>YEAR(G4921)</f>
        <v>2026</v>
      </c>
      <c r="V4921" s="117">
        <f>IFERROR(Q4921/N4921,"0")</f>
        <v>7.2030217010541575E-2</v>
      </c>
    </row>
    <row r="4922" spans="1:22">
      <c r="A4922" t="str">
        <f>_xlfn.XLOOKUP(D4922,BN:BN,BO:BO)</f>
        <v>México</v>
      </c>
      <c r="B4922" t="s">
        <v>25</v>
      </c>
      <c r="C4922">
        <v>794</v>
      </c>
      <c r="D4922" t="str">
        <f>_xlfn.XLOOKUP(C4922,BH:BH,BI:BI)</f>
        <v>IsraelB</v>
      </c>
      <c r="E4922">
        <v>28934</v>
      </c>
      <c r="F4922" t="s">
        <v>5023</v>
      </c>
      <c r="G4922" s="63">
        <v>46028</v>
      </c>
      <c r="H4922" s="63">
        <v>46033</v>
      </c>
      <c r="I4922" t="s">
        <v>366</v>
      </c>
      <c r="J4922" t="str">
        <f>_xlfn.XLOOKUP(I4922,AS:AS,AU:AU)</f>
        <v>Vuelos</v>
      </c>
      <c r="K4922" t="s">
        <v>33</v>
      </c>
      <c r="L4922">
        <v>322</v>
      </c>
      <c r="M4922">
        <f>L4922*_xlfn.XLOOKUP(K4922,AM:AM,AN:AN)</f>
        <v>276.92</v>
      </c>
      <c r="N4922">
        <f>L4922*_xlfn.XLOOKUP(K4922,AM:AM,AO:AO)</f>
        <v>322</v>
      </c>
      <c r="O4922">
        <v>0</v>
      </c>
      <c r="P4922">
        <f>O4922*_xlfn.XLOOKUP(K4922,AM:AM,AN:AN)</f>
        <v>0</v>
      </c>
      <c r="Q4922">
        <f>O4922*_xlfn.XLOOKUP(K4922,AM:AM,AO:AO)</f>
        <v>0</v>
      </c>
      <c r="R4922" t="str">
        <f>_xlfn.XLOOKUP(E4922,AF:AF,AG:AG)</f>
        <v>F1S USA</v>
      </c>
      <c r="S4922" t="str">
        <f>_xlfn.XLOOKUP(E4922,AF:AF,AI:AI)</f>
        <v>United States</v>
      </c>
      <c r="T4922">
        <f>WEEKNUM(G4922)</f>
        <v>2</v>
      </c>
      <c r="U4922">
        <f>YEAR(G4922)</f>
        <v>2026</v>
      </c>
      <c r="V4922" s="117">
        <f>IFERROR(Q4922/N4922,"0")</f>
        <v>0</v>
      </c>
    </row>
    <row r="4923" spans="1:22">
      <c r="A4923" t="str">
        <f>_xlfn.XLOOKUP(D4923,BN:BN,BO:BO)</f>
        <v>México</v>
      </c>
      <c r="B4923" t="s">
        <v>25</v>
      </c>
      <c r="C4923">
        <v>794</v>
      </c>
      <c r="D4923" t="str">
        <f>_xlfn.XLOOKUP(C4923,BH:BH,BI:BI)</f>
        <v>IsraelB</v>
      </c>
      <c r="E4923">
        <v>28934</v>
      </c>
      <c r="F4923" t="s">
        <v>5024</v>
      </c>
      <c r="G4923" s="63">
        <v>46028</v>
      </c>
      <c r="H4923" s="63">
        <v>46033</v>
      </c>
      <c r="I4923" t="s">
        <v>366</v>
      </c>
      <c r="J4923" t="str">
        <f>_xlfn.XLOOKUP(I4923,AS:AS,AU:AU)</f>
        <v>Vuelos</v>
      </c>
      <c r="K4923" t="s">
        <v>33</v>
      </c>
      <c r="L4923">
        <v>322</v>
      </c>
      <c r="M4923">
        <f>L4923*_xlfn.XLOOKUP(K4923,AM:AM,AN:AN)</f>
        <v>276.92</v>
      </c>
      <c r="N4923">
        <f>L4923*_xlfn.XLOOKUP(K4923,AM:AM,AO:AO)</f>
        <v>322</v>
      </c>
      <c r="O4923">
        <v>0</v>
      </c>
      <c r="P4923">
        <f>O4923*_xlfn.XLOOKUP(K4923,AM:AM,AN:AN)</f>
        <v>0</v>
      </c>
      <c r="Q4923">
        <f>O4923*_xlfn.XLOOKUP(K4923,AM:AM,AO:AO)</f>
        <v>0</v>
      </c>
      <c r="R4923" t="str">
        <f>_xlfn.XLOOKUP(E4923,AF:AF,AG:AG)</f>
        <v>F1S USA</v>
      </c>
      <c r="S4923" t="str">
        <f>_xlfn.XLOOKUP(E4923,AF:AF,AI:AI)</f>
        <v>United States</v>
      </c>
      <c r="T4923">
        <f>WEEKNUM(G4923)</f>
        <v>2</v>
      </c>
      <c r="U4923">
        <f>YEAR(G4923)</f>
        <v>2026</v>
      </c>
      <c r="V4923" s="117">
        <f>IFERROR(Q4923/N4923,"0")</f>
        <v>0</v>
      </c>
    </row>
    <row r="4924" spans="1:22">
      <c r="A4924" t="str">
        <f>_xlfn.XLOOKUP(D4924,BN:BN,BO:BO)</f>
        <v>México</v>
      </c>
      <c r="B4924" t="s">
        <v>25</v>
      </c>
      <c r="C4924">
        <v>794</v>
      </c>
      <c r="D4924" t="str">
        <f>_xlfn.XLOOKUP(C4924,BH:BH,BI:BI)</f>
        <v>IsraelB</v>
      </c>
      <c r="E4924">
        <v>27945</v>
      </c>
      <c r="F4924" t="s">
        <v>5025</v>
      </c>
      <c r="G4924" s="63">
        <v>46027</v>
      </c>
      <c r="H4924" s="63">
        <v>46033</v>
      </c>
      <c r="I4924" t="s">
        <v>364</v>
      </c>
      <c r="J4924" t="str">
        <f>_xlfn.XLOOKUP(I4924,AS:AS,AU:AU)</f>
        <v>DMC</v>
      </c>
      <c r="K4924" t="s">
        <v>33</v>
      </c>
      <c r="L4924">
        <v>1073.44</v>
      </c>
      <c r="M4924">
        <f>L4924*_xlfn.XLOOKUP(K4924,AM:AM,AN:AN)</f>
        <v>923.15840000000003</v>
      </c>
      <c r="N4924">
        <f>L4924*_xlfn.XLOOKUP(K4924,AM:AM,AO:AO)</f>
        <v>1073.44</v>
      </c>
      <c r="O4924">
        <v>231.3</v>
      </c>
      <c r="P4924">
        <f>O4924*_xlfn.XLOOKUP(K4924,AM:AM,AN:AN)</f>
        <v>198.91800000000001</v>
      </c>
      <c r="Q4924">
        <f>O4924*_xlfn.XLOOKUP(K4924,AM:AM,AO:AO)</f>
        <v>231.3</v>
      </c>
      <c r="R4924" t="str">
        <f>_xlfn.XLOOKUP(E4924,AF:AF,AG:AG)</f>
        <v>SMALLCAR BIGCITY</v>
      </c>
      <c r="S4924" t="str">
        <f>_xlfn.XLOOKUP(E4924,AF:AF,AI:AI)</f>
        <v>United Kingdom</v>
      </c>
      <c r="T4924">
        <f>WEEKNUM(G4924)</f>
        <v>2</v>
      </c>
      <c r="U4924">
        <f>YEAR(G4924)</f>
        <v>2026</v>
      </c>
      <c r="V4924" s="117">
        <f>IFERROR(Q4924/N4924,"0")</f>
        <v>0.21547548069757042</v>
      </c>
    </row>
    <row r="4925" spans="1:22">
      <c r="A4925" t="str">
        <f>_xlfn.XLOOKUP(D4925,BN:BN,BO:BO)</f>
        <v>México</v>
      </c>
      <c r="B4925" t="s">
        <v>25</v>
      </c>
      <c r="C4925">
        <v>794</v>
      </c>
      <c r="D4925" t="str">
        <f>_xlfn.XLOOKUP(C4925,BH:BH,BI:BI)</f>
        <v>IsraelB</v>
      </c>
      <c r="E4925">
        <v>29607</v>
      </c>
      <c r="F4925" t="s">
        <v>5026</v>
      </c>
      <c r="G4925" s="63">
        <v>46031</v>
      </c>
      <c r="H4925" s="63">
        <v>46031</v>
      </c>
      <c r="I4925" t="s">
        <v>418</v>
      </c>
      <c r="J4925" t="str">
        <f>_xlfn.XLOOKUP(I4925,AS:AS,AU:AU)</f>
        <v>Otros</v>
      </c>
      <c r="K4925" t="s">
        <v>33</v>
      </c>
      <c r="L4925">
        <v>1340.55</v>
      </c>
      <c r="M4925">
        <f>L4925*_xlfn.XLOOKUP(K4925,AM:AM,AN:AN)</f>
        <v>1152.873</v>
      </c>
      <c r="N4925">
        <f>L4925*_xlfn.XLOOKUP(K4925,AM:AM,AO:AO)</f>
        <v>1340.55</v>
      </c>
      <c r="O4925">
        <v>206.7</v>
      </c>
      <c r="P4925">
        <f>O4925*_xlfn.XLOOKUP(K4925,AM:AM,AN:AN)</f>
        <v>177.762</v>
      </c>
      <c r="Q4925">
        <f>O4925*_xlfn.XLOOKUP(K4925,AM:AM,AO:AO)</f>
        <v>206.7</v>
      </c>
      <c r="R4925" t="str">
        <f>_xlfn.XLOOKUP(E4925,AF:AF,AG:AG)</f>
        <v>Headout</v>
      </c>
      <c r="S4925" t="str">
        <f>_xlfn.XLOOKUP(E4925,AF:AF,AI:AI)</f>
        <v>United States</v>
      </c>
      <c r="T4925">
        <f>WEEKNUM(G4925)</f>
        <v>2</v>
      </c>
      <c r="U4925">
        <f>YEAR(G4925)</f>
        <v>2026</v>
      </c>
      <c r="V4925" s="117">
        <f>IFERROR(Q4925/N4925,"0")</f>
        <v>0.1541904442206557</v>
      </c>
    </row>
    <row r="4926" spans="1:22">
      <c r="A4926" t="str">
        <f>_xlfn.XLOOKUP(D4926,BN:BN,BO:BO)</f>
        <v>México</v>
      </c>
      <c r="B4926" t="s">
        <v>25</v>
      </c>
      <c r="C4926">
        <v>794</v>
      </c>
      <c r="D4926" t="str">
        <f>_xlfn.XLOOKUP(C4926,BH:BH,BI:BI)</f>
        <v>IsraelB</v>
      </c>
      <c r="E4926">
        <v>33349</v>
      </c>
      <c r="F4926" t="s">
        <v>5027</v>
      </c>
      <c r="G4926" s="63">
        <v>46027</v>
      </c>
      <c r="H4926" s="63">
        <v>46033</v>
      </c>
      <c r="I4926" t="s">
        <v>376</v>
      </c>
      <c r="J4926" t="str">
        <f>_xlfn.XLOOKUP(I4926,AS:AS,AU:AU)</f>
        <v>Hotel</v>
      </c>
      <c r="K4926" t="s">
        <v>33</v>
      </c>
      <c r="L4926">
        <v>6897.97</v>
      </c>
      <c r="M4926">
        <f>L4926*_xlfn.XLOOKUP(K4926,AM:AM,AN:AN)</f>
        <v>5932.2542000000003</v>
      </c>
      <c r="N4926">
        <f>L4926*_xlfn.XLOOKUP(K4926,AM:AM,AO:AO)</f>
        <v>6897.97</v>
      </c>
      <c r="O4926">
        <v>507.46</v>
      </c>
      <c r="P4926">
        <f>O4926*_xlfn.XLOOKUP(K4926,AM:AM,AN:AN)</f>
        <v>436.41559999999998</v>
      </c>
      <c r="Q4926">
        <f>O4926*_xlfn.XLOOKUP(K4926,AM:AM,AO:AO)</f>
        <v>507.46</v>
      </c>
      <c r="R4926" t="str">
        <f>_xlfn.XLOOKUP(E4926,AF:AF,AG:AG)</f>
        <v>1 HOTEL MAYFAIR</v>
      </c>
      <c r="S4926" t="str">
        <f>_xlfn.XLOOKUP(E4926,AF:AF,AI:AI)</f>
        <v>United Kingdom</v>
      </c>
      <c r="T4926">
        <f>WEEKNUM(G4926)</f>
        <v>2</v>
      </c>
      <c r="U4926">
        <f>YEAR(G4926)</f>
        <v>2026</v>
      </c>
      <c r="V4926" s="117">
        <f>IFERROR(Q4926/N4926,"0")</f>
        <v>7.3566571034666711E-2</v>
      </c>
    </row>
    <row r="4927" spans="1:22">
      <c r="A4927" t="str">
        <f>_xlfn.XLOOKUP(D4927,BN:BN,BO:BO)</f>
        <v>México</v>
      </c>
      <c r="B4927" t="s">
        <v>25</v>
      </c>
      <c r="C4927">
        <v>794</v>
      </c>
      <c r="D4927" t="str">
        <f>_xlfn.XLOOKUP(C4927,BH:BH,BI:BI)</f>
        <v>IsraelB</v>
      </c>
      <c r="E4927">
        <v>0</v>
      </c>
      <c r="F4927" t="s">
        <v>5028</v>
      </c>
      <c r="G4927" s="63">
        <v>46027</v>
      </c>
      <c r="H4927" s="63">
        <v>46033</v>
      </c>
      <c r="I4927" t="s">
        <v>396</v>
      </c>
      <c r="J4927" t="str">
        <f>_xlfn.XLOOKUP(I4927,AS:AS,AU:AU)</f>
        <v>Honorarios</v>
      </c>
      <c r="K4927" t="s">
        <v>33</v>
      </c>
      <c r="L4927">
        <v>961.03</v>
      </c>
      <c r="M4927">
        <f>L4927*_xlfn.XLOOKUP(K4927,AM:AM,AN:AN)</f>
        <v>826.48579999999993</v>
      </c>
      <c r="N4927">
        <f>L4927*_xlfn.XLOOKUP(K4927,AM:AM,AO:AO)</f>
        <v>961.03</v>
      </c>
      <c r="O4927">
        <v>961.03</v>
      </c>
      <c r="P4927">
        <f>O4927*_xlfn.XLOOKUP(K4927,AM:AM,AN:AN)</f>
        <v>826.48579999999993</v>
      </c>
      <c r="Q4927">
        <f>O4927*_xlfn.XLOOKUP(K4927,AM:AM,AO:AO)</f>
        <v>961.03</v>
      </c>
      <c r="R4927" t="str">
        <f>_xlfn.XLOOKUP(E4927,AF:AF,AG:AG)</f>
        <v>FEES</v>
      </c>
      <c r="S4927">
        <f>_xlfn.XLOOKUP(E4927,AF:AF,AI:AI)</f>
        <v>0</v>
      </c>
      <c r="T4927">
        <f>WEEKNUM(G4927)</f>
        <v>2</v>
      </c>
      <c r="U4927">
        <f>YEAR(G4927)</f>
        <v>2026</v>
      </c>
      <c r="V4927" s="117">
        <f>IFERROR(Q4927/N4927,"0")</f>
        <v>1</v>
      </c>
    </row>
    <row r="4928" spans="1:22">
      <c r="A4928" t="str">
        <f>_xlfn.XLOOKUP(D4928,BN:BN,BO:BO)</f>
        <v>México</v>
      </c>
      <c r="B4928" t="s">
        <v>25</v>
      </c>
      <c r="C4928">
        <v>794</v>
      </c>
      <c r="D4928" t="str">
        <f>_xlfn.XLOOKUP(C4928,BH:BH,BI:BI)</f>
        <v>IsraelB</v>
      </c>
      <c r="E4928">
        <v>23966</v>
      </c>
      <c r="F4928" t="s">
        <v>5029</v>
      </c>
      <c r="G4928" s="63">
        <v>46027</v>
      </c>
      <c r="H4928" s="63">
        <v>46033</v>
      </c>
      <c r="I4928" t="s">
        <v>484</v>
      </c>
      <c r="J4928" t="str">
        <f>_xlfn.XLOOKUP(I4928,AS:AS,AU:AU)</f>
        <v>Vuelos</v>
      </c>
      <c r="K4928" t="s">
        <v>33</v>
      </c>
      <c r="L4928">
        <v>491</v>
      </c>
      <c r="M4928">
        <f>L4928*_xlfn.XLOOKUP(K4928,AM:AM,AN:AN)</f>
        <v>422.26</v>
      </c>
      <c r="N4928">
        <f>L4928*_xlfn.XLOOKUP(K4928,AM:AM,AO:AO)</f>
        <v>491</v>
      </c>
      <c r="O4928">
        <v>0</v>
      </c>
      <c r="P4928">
        <f>O4928*_xlfn.XLOOKUP(K4928,AM:AM,AN:AN)</f>
        <v>0</v>
      </c>
      <c r="Q4928">
        <f>O4928*_xlfn.XLOOKUP(K4928,AM:AM,AO:AO)</f>
        <v>0</v>
      </c>
      <c r="R4928" t="str">
        <f>_xlfn.XLOOKUP(E4928,AF:AF,AG:AG)</f>
        <v>British Airways</v>
      </c>
      <c r="S4928" t="str">
        <f>_xlfn.XLOOKUP(E4928,AF:AF,AI:AI)</f>
        <v>United Kingdom</v>
      </c>
      <c r="T4928">
        <f>WEEKNUM(G4928)</f>
        <v>2</v>
      </c>
      <c r="U4928">
        <f>YEAR(G4928)</f>
        <v>2026</v>
      </c>
      <c r="V4928" s="117">
        <f>IFERROR(Q4928/N4928,"0")</f>
        <v>0</v>
      </c>
    </row>
    <row r="4929" spans="1:22">
      <c r="A4929" t="str">
        <f>_xlfn.XLOOKUP(D4929,BN:BN,BO:BO)</f>
        <v>México</v>
      </c>
      <c r="B4929" t="s">
        <v>25</v>
      </c>
      <c r="C4929">
        <v>794</v>
      </c>
      <c r="D4929" t="str">
        <f>_xlfn.XLOOKUP(C4929,BH:BH,BI:BI)</f>
        <v>IsraelB</v>
      </c>
      <c r="E4929">
        <v>25694</v>
      </c>
      <c r="F4929" t="s">
        <v>5030</v>
      </c>
      <c r="G4929" s="63">
        <v>46027</v>
      </c>
      <c r="H4929" s="63">
        <v>46033</v>
      </c>
      <c r="I4929" t="s">
        <v>484</v>
      </c>
      <c r="J4929" t="str">
        <f>_xlfn.XLOOKUP(I4929,AS:AS,AU:AU)</f>
        <v>Vuelos</v>
      </c>
      <c r="K4929" t="s">
        <v>33</v>
      </c>
      <c r="L4929">
        <v>77.900000000000006</v>
      </c>
      <c r="M4929">
        <f>L4929*_xlfn.XLOOKUP(K4929,AM:AM,AN:AN)</f>
        <v>66.994</v>
      </c>
      <c r="N4929">
        <f>L4929*_xlfn.XLOOKUP(K4929,AM:AM,AO:AO)</f>
        <v>77.900000000000006</v>
      </c>
      <c r="O4929">
        <v>0</v>
      </c>
      <c r="P4929">
        <f>O4929*_xlfn.XLOOKUP(K4929,AM:AM,AN:AN)</f>
        <v>0</v>
      </c>
      <c r="Q4929">
        <f>O4929*_xlfn.XLOOKUP(K4929,AM:AM,AO:AO)</f>
        <v>0</v>
      </c>
      <c r="R4929" t="str">
        <f>_xlfn.XLOOKUP(E4929,AF:AF,AG:AG)</f>
        <v>Copa Airlines</v>
      </c>
      <c r="S4929" t="str">
        <f>_xlfn.XLOOKUP(E4929,AF:AF,AI:AI)</f>
        <v>Panama</v>
      </c>
      <c r="T4929">
        <f>WEEKNUM(G4929)</f>
        <v>2</v>
      </c>
      <c r="U4929">
        <f>YEAR(G4929)</f>
        <v>2026</v>
      </c>
      <c r="V4929" s="117">
        <f>IFERROR(Q4929/N4929,"0")</f>
        <v>0</v>
      </c>
    </row>
    <row r="4930" spans="1:22">
      <c r="A4930" t="str">
        <f>_xlfn.XLOOKUP(D4930,BN:BN,BO:BO)</f>
        <v>México</v>
      </c>
      <c r="B4930" t="s">
        <v>25</v>
      </c>
      <c r="C4930">
        <v>795</v>
      </c>
      <c r="D4930" t="str">
        <f>_xlfn.XLOOKUP(C4930,BH:BH,BI:BI)</f>
        <v>MinervaH</v>
      </c>
      <c r="E4930">
        <v>32276</v>
      </c>
      <c r="F4930" t="s">
        <v>5031</v>
      </c>
      <c r="G4930" s="63">
        <v>45958</v>
      </c>
      <c r="H4930" s="63">
        <v>45961</v>
      </c>
      <c r="I4930" t="s">
        <v>376</v>
      </c>
      <c r="J4930" t="str">
        <f>_xlfn.XLOOKUP(I4930,AS:AS,AU:AU)</f>
        <v>Hotel</v>
      </c>
      <c r="K4930" t="s">
        <v>33</v>
      </c>
      <c r="L4930">
        <v>5990.13</v>
      </c>
      <c r="M4930">
        <f>L4930*_xlfn.XLOOKUP(K4930,AM:AM,AN:AN)</f>
        <v>5151.5118000000002</v>
      </c>
      <c r="N4930">
        <f>L4930*_xlfn.XLOOKUP(K4930,AM:AM,AO:AO)</f>
        <v>5990.13</v>
      </c>
      <c r="O4930">
        <v>0</v>
      </c>
      <c r="P4930">
        <f>O4930*_xlfn.XLOOKUP(K4930,AM:AM,AN:AN)</f>
        <v>0</v>
      </c>
      <c r="Q4930">
        <f>O4930*_xlfn.XLOOKUP(K4930,AM:AM,AO:AO)</f>
        <v>0</v>
      </c>
      <c r="R4930" t="str">
        <f>_xlfn.XLOOKUP(E4930,AF:AF,AG:AG)</f>
        <v>THE RITZ CARLTON, FORT LAUDERDALE</v>
      </c>
      <c r="S4930" t="str">
        <f>_xlfn.XLOOKUP(E4930,AF:AF,AI:AI)</f>
        <v>United States</v>
      </c>
      <c r="T4930">
        <f>WEEKNUM(G4930)</f>
        <v>44</v>
      </c>
      <c r="U4930">
        <f>YEAR(G4930)</f>
        <v>2025</v>
      </c>
      <c r="V4930" s="117">
        <f>IFERROR(Q4930/N4930,"0")</f>
        <v>0</v>
      </c>
    </row>
    <row r="4931" spans="1:22">
      <c r="A4931" t="str">
        <f>_xlfn.XLOOKUP(D4931,BN:BN,BO:BO)</f>
        <v>México</v>
      </c>
      <c r="B4931" t="s">
        <v>25</v>
      </c>
      <c r="C4931">
        <v>795</v>
      </c>
      <c r="D4931" t="str">
        <f>_xlfn.XLOOKUP(C4931,BH:BH,BI:BI)</f>
        <v>MinervaH</v>
      </c>
      <c r="E4931">
        <v>32276</v>
      </c>
      <c r="F4931" t="s">
        <v>5032</v>
      </c>
      <c r="G4931" s="63">
        <v>45958</v>
      </c>
      <c r="H4931" s="63">
        <v>45961</v>
      </c>
      <c r="I4931" t="s">
        <v>376</v>
      </c>
      <c r="J4931" t="str">
        <f>_xlfn.XLOOKUP(I4931,AS:AS,AU:AU)</f>
        <v>Hotel</v>
      </c>
      <c r="K4931" t="s">
        <v>33</v>
      </c>
      <c r="L4931">
        <v>5990.13</v>
      </c>
      <c r="M4931">
        <f>L4931*_xlfn.XLOOKUP(K4931,AM:AM,AN:AN)</f>
        <v>5151.5118000000002</v>
      </c>
      <c r="N4931">
        <f>L4931*_xlfn.XLOOKUP(K4931,AM:AM,AO:AO)</f>
        <v>5990.13</v>
      </c>
      <c r="O4931">
        <v>0</v>
      </c>
      <c r="P4931">
        <f>O4931*_xlfn.XLOOKUP(K4931,AM:AM,AN:AN)</f>
        <v>0</v>
      </c>
      <c r="Q4931">
        <f>O4931*_xlfn.XLOOKUP(K4931,AM:AM,AO:AO)</f>
        <v>0</v>
      </c>
      <c r="R4931" t="str">
        <f>_xlfn.XLOOKUP(E4931,AF:AF,AG:AG)</f>
        <v>THE RITZ CARLTON, FORT LAUDERDALE</v>
      </c>
      <c r="S4931" t="str">
        <f>_xlfn.XLOOKUP(E4931,AF:AF,AI:AI)</f>
        <v>United States</v>
      </c>
      <c r="T4931">
        <f>WEEKNUM(G4931)</f>
        <v>44</v>
      </c>
      <c r="U4931">
        <f>YEAR(G4931)</f>
        <v>2025</v>
      </c>
      <c r="V4931" s="117">
        <f>IFERROR(Q4931/N4931,"0")</f>
        <v>0</v>
      </c>
    </row>
    <row r="4932" spans="1:22">
      <c r="A4932" t="str">
        <f>_xlfn.XLOOKUP(D4932,BN:BN,BO:BO)</f>
        <v>Madrid</v>
      </c>
      <c r="B4932" t="s">
        <v>25</v>
      </c>
      <c r="C4932">
        <v>796</v>
      </c>
      <c r="D4932" t="str">
        <f>_xlfn.XLOOKUP(C4932,BH:BH,BI:BI)</f>
        <v>AndreaG</v>
      </c>
      <c r="E4932">
        <v>32291</v>
      </c>
      <c r="F4932" t="s">
        <v>5033</v>
      </c>
      <c r="G4932" s="63">
        <v>46441</v>
      </c>
      <c r="H4932" s="63">
        <v>46443</v>
      </c>
      <c r="I4932" t="s">
        <v>376</v>
      </c>
      <c r="J4932" t="str">
        <f>_xlfn.XLOOKUP(I4932,AS:AS,AU:AU)</f>
        <v>Hotel</v>
      </c>
      <c r="K4932" t="s">
        <v>27</v>
      </c>
      <c r="L4932">
        <v>40526</v>
      </c>
      <c r="M4932">
        <f>L4932*_xlfn.XLOOKUP(K4932,AM:AM,AN:AN)</f>
        <v>40526</v>
      </c>
      <c r="N4932">
        <f>L4932*_xlfn.XLOOKUP(K4932,AM:AM,AO:AO)</f>
        <v>47010.159999999996</v>
      </c>
      <c r="O4932">
        <v>8201</v>
      </c>
      <c r="P4932">
        <f>O4932*_xlfn.XLOOKUP(K4932,AM:AM,AN:AN)</f>
        <v>8201</v>
      </c>
      <c r="Q4932">
        <f>O4932*_xlfn.XLOOKUP(K4932,AM:AM,AO:AO)</f>
        <v>9513.16</v>
      </c>
      <c r="R4932" t="str">
        <f>_xlfn.XLOOKUP(E4932,AF:AF,AG:AG)</f>
        <v>KASBAH TAMADOT</v>
      </c>
      <c r="S4932" t="str">
        <f>_xlfn.XLOOKUP(E4932,AF:AF,AI:AI)</f>
        <v>United Kingdom</v>
      </c>
      <c r="T4932">
        <f>WEEKNUM(G4932)</f>
        <v>9</v>
      </c>
      <c r="U4932">
        <f>YEAR(G4932)</f>
        <v>2027</v>
      </c>
      <c r="V4932" s="117">
        <f>IFERROR(Q4932/N4932,"0")</f>
        <v>0.20236391452400929</v>
      </c>
    </row>
    <row r="4933" spans="1:22">
      <c r="A4933" t="str">
        <f>_xlfn.XLOOKUP(D4933,BN:BN,BO:BO)</f>
        <v>México</v>
      </c>
      <c r="B4933" t="s">
        <v>25</v>
      </c>
      <c r="C4933">
        <v>797</v>
      </c>
      <c r="D4933" t="str">
        <f>_xlfn.XLOOKUP(C4933,BH:BH,BI:BI)</f>
        <v>SalvadorR</v>
      </c>
      <c r="E4933">
        <v>28934</v>
      </c>
      <c r="F4933" t="s">
        <v>4589</v>
      </c>
      <c r="G4933" s="63">
        <v>45972</v>
      </c>
      <c r="H4933" s="63">
        <v>45977</v>
      </c>
      <c r="I4933" t="s">
        <v>366</v>
      </c>
      <c r="J4933" t="str">
        <f>_xlfn.XLOOKUP(I4933,AS:AS,AU:AU)</f>
        <v>Vuelos</v>
      </c>
      <c r="K4933" t="s">
        <v>33</v>
      </c>
      <c r="L4933">
        <v>873.07</v>
      </c>
      <c r="M4933">
        <f>L4933*_xlfn.XLOOKUP(K4933,AM:AM,AN:AN)</f>
        <v>750.84019999999998</v>
      </c>
      <c r="N4933">
        <f>L4933*_xlfn.XLOOKUP(K4933,AM:AM,AO:AO)</f>
        <v>873.07</v>
      </c>
      <c r="O4933">
        <v>13.5</v>
      </c>
      <c r="P4933">
        <f>O4933*_xlfn.XLOOKUP(K4933,AM:AM,AN:AN)</f>
        <v>11.61</v>
      </c>
      <c r="Q4933">
        <f>O4933*_xlfn.XLOOKUP(K4933,AM:AM,AO:AO)</f>
        <v>13.5</v>
      </c>
      <c r="R4933" t="str">
        <f>_xlfn.XLOOKUP(E4933,AF:AF,AG:AG)</f>
        <v>F1S USA</v>
      </c>
      <c r="S4933" t="str">
        <f>_xlfn.XLOOKUP(E4933,AF:AF,AI:AI)</f>
        <v>United States</v>
      </c>
      <c r="T4933">
        <f>WEEKNUM(G4933)</f>
        <v>46</v>
      </c>
      <c r="U4933">
        <f>YEAR(G4933)</f>
        <v>2025</v>
      </c>
      <c r="V4933" s="117">
        <f>IFERROR(Q4933/N4933,"0")</f>
        <v>1.546267767762035E-2</v>
      </c>
    </row>
    <row r="4934" spans="1:22">
      <c r="A4934" t="str">
        <f>_xlfn.XLOOKUP(D4934,BN:BN,BO:BO)</f>
        <v>México</v>
      </c>
      <c r="B4934" t="s">
        <v>25</v>
      </c>
      <c r="C4934">
        <v>797</v>
      </c>
      <c r="D4934" t="str">
        <f>_xlfn.XLOOKUP(C4934,BH:BH,BI:BI)</f>
        <v>SalvadorR</v>
      </c>
      <c r="E4934">
        <v>28934</v>
      </c>
      <c r="F4934" t="s">
        <v>5034</v>
      </c>
      <c r="G4934" s="63">
        <v>45975</v>
      </c>
      <c r="H4934" s="63">
        <v>45977</v>
      </c>
      <c r="I4934" t="s">
        <v>366</v>
      </c>
      <c r="J4934" t="str">
        <f>_xlfn.XLOOKUP(I4934,AS:AS,AU:AU)</f>
        <v>Vuelos</v>
      </c>
      <c r="K4934" t="s">
        <v>33</v>
      </c>
      <c r="L4934">
        <v>923.07</v>
      </c>
      <c r="M4934">
        <f>L4934*_xlfn.XLOOKUP(K4934,AM:AM,AN:AN)</f>
        <v>793.84019999999998</v>
      </c>
      <c r="N4934">
        <f>L4934*_xlfn.XLOOKUP(K4934,AM:AM,AO:AO)</f>
        <v>923.07</v>
      </c>
      <c r="O4934">
        <v>14.5</v>
      </c>
      <c r="P4934">
        <f>O4934*_xlfn.XLOOKUP(K4934,AM:AM,AN:AN)</f>
        <v>12.47</v>
      </c>
      <c r="Q4934">
        <f>O4934*_xlfn.XLOOKUP(K4934,AM:AM,AO:AO)</f>
        <v>14.5</v>
      </c>
      <c r="R4934" t="str">
        <f>_xlfn.XLOOKUP(E4934,AF:AF,AG:AG)</f>
        <v>F1S USA</v>
      </c>
      <c r="S4934" t="str">
        <f>_xlfn.XLOOKUP(E4934,AF:AF,AI:AI)</f>
        <v>United States</v>
      </c>
      <c r="T4934">
        <f>WEEKNUM(G4934)</f>
        <v>46</v>
      </c>
      <c r="U4934">
        <f>YEAR(G4934)</f>
        <v>2025</v>
      </c>
      <c r="V4934" s="117">
        <f>IFERROR(Q4934/N4934,"0")</f>
        <v>1.5708451146716932E-2</v>
      </c>
    </row>
    <row r="4935" spans="1:22">
      <c r="A4935" t="str">
        <f>_xlfn.XLOOKUP(D4935,BN:BN,BO:BO)</f>
        <v>México</v>
      </c>
      <c r="B4935" t="s">
        <v>25</v>
      </c>
      <c r="C4935">
        <v>797</v>
      </c>
      <c r="D4935" t="str">
        <f>_xlfn.XLOOKUP(C4935,BH:BH,BI:BI)</f>
        <v>SalvadorR</v>
      </c>
      <c r="E4935">
        <v>28934</v>
      </c>
      <c r="F4935" t="s">
        <v>5035</v>
      </c>
      <c r="G4935" s="63">
        <v>46014</v>
      </c>
      <c r="H4935" s="63">
        <v>46017</v>
      </c>
      <c r="I4935" t="s">
        <v>366</v>
      </c>
      <c r="J4935" t="str">
        <f>_xlfn.XLOOKUP(I4935,AS:AS,AU:AU)</f>
        <v>Vuelos</v>
      </c>
      <c r="K4935" t="s">
        <v>33</v>
      </c>
      <c r="L4935">
        <v>335.6</v>
      </c>
      <c r="M4935">
        <f>L4935*_xlfn.XLOOKUP(K4935,AM:AM,AN:AN)</f>
        <v>288.61600000000004</v>
      </c>
      <c r="N4935">
        <f>L4935*_xlfn.XLOOKUP(K4935,AM:AM,AO:AO)</f>
        <v>335.6</v>
      </c>
      <c r="O4935">
        <v>0</v>
      </c>
      <c r="P4935">
        <f>O4935*_xlfn.XLOOKUP(K4935,AM:AM,AN:AN)</f>
        <v>0</v>
      </c>
      <c r="Q4935">
        <f>O4935*_xlfn.XLOOKUP(K4935,AM:AM,AO:AO)</f>
        <v>0</v>
      </c>
      <c r="R4935" t="str">
        <f>_xlfn.XLOOKUP(E4935,AF:AF,AG:AG)</f>
        <v>F1S USA</v>
      </c>
      <c r="S4935" t="str">
        <f>_xlfn.XLOOKUP(E4935,AF:AF,AI:AI)</f>
        <v>United States</v>
      </c>
      <c r="T4935">
        <f>WEEKNUM(G4935)</f>
        <v>52</v>
      </c>
      <c r="U4935">
        <f>YEAR(G4935)</f>
        <v>2025</v>
      </c>
      <c r="V4935" s="117">
        <f>IFERROR(Q4935/N4935,"0")</f>
        <v>0</v>
      </c>
    </row>
    <row r="4936" spans="1:22">
      <c r="A4936" t="str">
        <f>_xlfn.XLOOKUP(D4936,BN:BN,BO:BO)</f>
        <v>México</v>
      </c>
      <c r="B4936" t="s">
        <v>25</v>
      </c>
      <c r="C4936">
        <v>797</v>
      </c>
      <c r="D4936" t="str">
        <f>_xlfn.XLOOKUP(C4936,BH:BH,BI:BI)</f>
        <v>SalvadorR</v>
      </c>
      <c r="E4936">
        <v>28934</v>
      </c>
      <c r="F4936" t="s">
        <v>5035</v>
      </c>
      <c r="G4936" s="63">
        <v>46014</v>
      </c>
      <c r="H4936" s="63">
        <v>46017</v>
      </c>
      <c r="I4936" t="s">
        <v>366</v>
      </c>
      <c r="J4936" t="str">
        <f>_xlfn.XLOOKUP(I4936,AS:AS,AU:AU)</f>
        <v>Vuelos</v>
      </c>
      <c r="K4936" t="s">
        <v>33</v>
      </c>
      <c r="L4936">
        <v>219.3</v>
      </c>
      <c r="M4936">
        <f>L4936*_xlfn.XLOOKUP(K4936,AM:AM,AN:AN)</f>
        <v>188.59800000000001</v>
      </c>
      <c r="N4936">
        <f>L4936*_xlfn.XLOOKUP(K4936,AM:AM,AO:AO)</f>
        <v>219.3</v>
      </c>
      <c r="O4936">
        <v>0</v>
      </c>
      <c r="P4936">
        <f>O4936*_xlfn.XLOOKUP(K4936,AM:AM,AN:AN)</f>
        <v>0</v>
      </c>
      <c r="Q4936">
        <f>O4936*_xlfn.XLOOKUP(K4936,AM:AM,AO:AO)</f>
        <v>0</v>
      </c>
      <c r="R4936" t="str">
        <f>_xlfn.XLOOKUP(E4936,AF:AF,AG:AG)</f>
        <v>F1S USA</v>
      </c>
      <c r="S4936" t="str">
        <f>_xlfn.XLOOKUP(E4936,AF:AF,AI:AI)</f>
        <v>United States</v>
      </c>
      <c r="T4936">
        <f>WEEKNUM(G4936)</f>
        <v>52</v>
      </c>
      <c r="U4936">
        <f>YEAR(G4936)</f>
        <v>2025</v>
      </c>
      <c r="V4936" s="117">
        <f>IFERROR(Q4936/N4936,"0")</f>
        <v>0</v>
      </c>
    </row>
    <row r="4937" spans="1:22">
      <c r="A4937" t="str">
        <f>_xlfn.XLOOKUP(D4937,BN:BN,BO:BO)</f>
        <v>México</v>
      </c>
      <c r="B4937" t="s">
        <v>25</v>
      </c>
      <c r="C4937">
        <v>797</v>
      </c>
      <c r="D4937" t="str">
        <f>_xlfn.XLOOKUP(C4937,BH:BH,BI:BI)</f>
        <v>SalvadorR</v>
      </c>
      <c r="E4937">
        <v>28934</v>
      </c>
      <c r="F4937" t="s">
        <v>5035</v>
      </c>
      <c r="G4937" s="63">
        <v>46014</v>
      </c>
      <c r="H4937" s="63">
        <v>46017</v>
      </c>
      <c r="I4937" t="s">
        <v>366</v>
      </c>
      <c r="J4937" t="str">
        <f>_xlfn.XLOOKUP(I4937,AS:AS,AU:AU)</f>
        <v>Vuelos</v>
      </c>
      <c r="K4937" t="s">
        <v>33</v>
      </c>
      <c r="L4937">
        <v>32.4</v>
      </c>
      <c r="M4937">
        <f>L4937*_xlfn.XLOOKUP(K4937,AM:AM,AN:AN)</f>
        <v>27.863999999999997</v>
      </c>
      <c r="N4937">
        <f>L4937*_xlfn.XLOOKUP(K4937,AM:AM,AO:AO)</f>
        <v>32.4</v>
      </c>
      <c r="O4937">
        <v>0</v>
      </c>
      <c r="P4937">
        <f>O4937*_xlfn.XLOOKUP(K4937,AM:AM,AN:AN)</f>
        <v>0</v>
      </c>
      <c r="Q4937">
        <f>O4937*_xlfn.XLOOKUP(K4937,AM:AM,AO:AO)</f>
        <v>0</v>
      </c>
      <c r="R4937" t="str">
        <f>_xlfn.XLOOKUP(E4937,AF:AF,AG:AG)</f>
        <v>F1S USA</v>
      </c>
      <c r="S4937" t="str">
        <f>_xlfn.XLOOKUP(E4937,AF:AF,AI:AI)</f>
        <v>United States</v>
      </c>
      <c r="T4937">
        <f>WEEKNUM(G4937)</f>
        <v>52</v>
      </c>
      <c r="U4937">
        <f>YEAR(G4937)</f>
        <v>2025</v>
      </c>
      <c r="V4937" s="117">
        <f>IFERROR(Q4937/N4937,"0")</f>
        <v>0</v>
      </c>
    </row>
    <row r="4938" spans="1:22">
      <c r="A4938" t="str">
        <f>_xlfn.XLOOKUP(D4938,BN:BN,BO:BO)</f>
        <v>Madrid</v>
      </c>
      <c r="B4938" t="s">
        <v>25</v>
      </c>
      <c r="C4938">
        <v>798</v>
      </c>
      <c r="D4938" t="str">
        <f>_xlfn.XLOOKUP(C4938,BH:BH,BI:BI)</f>
        <v>RafaellaP</v>
      </c>
      <c r="E4938">
        <v>25014</v>
      </c>
      <c r="F4938" t="s">
        <v>5036</v>
      </c>
      <c r="G4938" s="63">
        <v>45994</v>
      </c>
      <c r="H4938" s="63">
        <v>45996</v>
      </c>
      <c r="I4938" t="s">
        <v>376</v>
      </c>
      <c r="J4938" t="str">
        <f>_xlfn.XLOOKUP(I4938,AS:AS,AU:AU)</f>
        <v>Hotel</v>
      </c>
      <c r="K4938" t="s">
        <v>33</v>
      </c>
      <c r="L4938">
        <v>5300</v>
      </c>
      <c r="M4938">
        <f>L4938*_xlfn.XLOOKUP(K4938,AM:AM,AN:AN)</f>
        <v>4558</v>
      </c>
      <c r="N4938">
        <f>L4938*_xlfn.XLOOKUP(K4938,AM:AM,AO:AO)</f>
        <v>5300</v>
      </c>
      <c r="O4938">
        <v>576</v>
      </c>
      <c r="P4938">
        <f>O4938*_xlfn.XLOOKUP(K4938,AM:AM,AN:AN)</f>
        <v>495.36</v>
      </c>
      <c r="Q4938">
        <f>O4938*_xlfn.XLOOKUP(K4938,AM:AM,AO:AO)</f>
        <v>576</v>
      </c>
      <c r="R4938" t="str">
        <f>_xlfn.XLOOKUP(E4938,AF:AF,AG:AG)</f>
        <v>JANU TOKYO</v>
      </c>
      <c r="S4938" t="str">
        <f>_xlfn.XLOOKUP(E4938,AF:AF,AI:AI)</f>
        <v>Japan</v>
      </c>
      <c r="T4938">
        <f>WEEKNUM(G4938)</f>
        <v>49</v>
      </c>
      <c r="U4938">
        <f>YEAR(G4938)</f>
        <v>2025</v>
      </c>
      <c r="V4938" s="117">
        <f>IFERROR(Q4938/N4938,"0")</f>
        <v>0.10867924528301887</v>
      </c>
    </row>
    <row r="4939" spans="1:22">
      <c r="A4939" t="str">
        <f>_xlfn.XLOOKUP(D4939,BN:BN,BO:BO)</f>
        <v>México</v>
      </c>
      <c r="B4939" t="s">
        <v>25</v>
      </c>
      <c r="C4939">
        <v>799</v>
      </c>
      <c r="D4939" t="str">
        <f>_xlfn.XLOOKUP(C4939,BH:BH,BI:BI)</f>
        <v>VivianaS</v>
      </c>
      <c r="E4939">
        <v>25053</v>
      </c>
      <c r="F4939" t="s">
        <v>5037</v>
      </c>
      <c r="G4939" s="63">
        <v>46019</v>
      </c>
      <c r="H4939" s="63">
        <v>46022</v>
      </c>
      <c r="I4939" t="s">
        <v>376</v>
      </c>
      <c r="J4939" t="str">
        <f>_xlfn.XLOOKUP(I4939,AS:AS,AU:AU)</f>
        <v>Hotel</v>
      </c>
      <c r="K4939" t="s">
        <v>250</v>
      </c>
      <c r="L4939">
        <v>937000</v>
      </c>
      <c r="M4939">
        <f>L4939*_xlfn.XLOOKUP(K4939,AM:AM,AN:AN)</f>
        <v>5153.5</v>
      </c>
      <c r="N4939">
        <f>L4939*_xlfn.XLOOKUP(K4939,AM:AM,AO:AO)</f>
        <v>5996.8</v>
      </c>
      <c r="O4939">
        <v>68502.600000000006</v>
      </c>
      <c r="P4939">
        <f>O4939*_xlfn.XLOOKUP(K4939,AM:AM,AN:AN)</f>
        <v>376.76429999999999</v>
      </c>
      <c r="Q4939">
        <f>O4939*_xlfn.XLOOKUP(K4939,AM:AM,AO:AO)</f>
        <v>438.41664000000009</v>
      </c>
      <c r="R4939" t="str">
        <f>_xlfn.XLOOKUP(E4939,AF:AF,AG:AG)</f>
        <v>THE RITZ CARLTON NIKKO</v>
      </c>
      <c r="S4939" t="str">
        <f>_xlfn.XLOOKUP(E4939,AF:AF,AI:AI)</f>
        <v>Japan</v>
      </c>
      <c r="T4939">
        <f>WEEKNUM(G4939)</f>
        <v>53</v>
      </c>
      <c r="U4939">
        <f>YEAR(G4939)</f>
        <v>2025</v>
      </c>
      <c r="V4939" s="117">
        <f>IFERROR(Q4939/N4939,"0")</f>
        <v>7.3108431163287094E-2</v>
      </c>
    </row>
    <row r="4940" spans="1:22">
      <c r="A4940" t="str">
        <f>_xlfn.XLOOKUP(D4940,BN:BN,BO:BO)</f>
        <v>México</v>
      </c>
      <c r="B4940" t="s">
        <v>25</v>
      </c>
      <c r="C4940">
        <v>799</v>
      </c>
      <c r="D4940" t="str">
        <f>_xlfn.XLOOKUP(C4940,BH:BH,BI:BI)</f>
        <v>VivianaS</v>
      </c>
      <c r="E4940">
        <v>27697</v>
      </c>
      <c r="F4940" t="s">
        <v>5038</v>
      </c>
      <c r="G4940" s="63">
        <v>46025</v>
      </c>
      <c r="H4940" s="63">
        <v>46029</v>
      </c>
      <c r="I4940" t="s">
        <v>376</v>
      </c>
      <c r="J4940" t="str">
        <f>_xlfn.XLOOKUP(I4940,AS:AS,AU:AU)</f>
        <v>Hotel</v>
      </c>
      <c r="K4940" t="s">
        <v>250</v>
      </c>
      <c r="L4940">
        <v>181749</v>
      </c>
      <c r="M4940">
        <f>L4940*_xlfn.XLOOKUP(K4940,AM:AM,AN:AN)</f>
        <v>999.6194999999999</v>
      </c>
      <c r="N4940">
        <f>L4940*_xlfn.XLOOKUP(K4940,AM:AM,AO:AO)</f>
        <v>1163.1936000000001</v>
      </c>
      <c r="O4940">
        <v>16159</v>
      </c>
      <c r="P4940">
        <f>O4940*_xlfn.XLOOKUP(K4940,AM:AM,AN:AN)</f>
        <v>88.874499999999998</v>
      </c>
      <c r="Q4940">
        <f>O4940*_xlfn.XLOOKUP(K4940,AM:AM,AO:AO)</f>
        <v>103.41760000000001</v>
      </c>
      <c r="R4940" t="str">
        <f>_xlfn.XLOOKUP(E4940,AF:AF,AG:AG)</f>
        <v>HILTON KYOTO</v>
      </c>
      <c r="S4940" t="str">
        <f>_xlfn.XLOOKUP(E4940,AF:AF,AI:AI)</f>
        <v>Japan</v>
      </c>
      <c r="T4940">
        <f>WEEKNUM(G4940)</f>
        <v>1</v>
      </c>
      <c r="U4940">
        <f>YEAR(G4940)</f>
        <v>2026</v>
      </c>
      <c r="V4940" s="117">
        <f>IFERROR(Q4940/N4940,"0")</f>
        <v>8.890832961942019E-2</v>
      </c>
    </row>
    <row r="4941" spans="1:22">
      <c r="A4941" t="str">
        <f>_xlfn.XLOOKUP(D4941,BN:BN,BO:BO)</f>
        <v>México</v>
      </c>
      <c r="B4941" t="s">
        <v>25</v>
      </c>
      <c r="C4941">
        <v>799</v>
      </c>
      <c r="D4941" t="str">
        <f>_xlfn.XLOOKUP(C4941,BH:BH,BI:BI)</f>
        <v>VivianaS</v>
      </c>
      <c r="E4941">
        <v>30698</v>
      </c>
      <c r="F4941" t="s">
        <v>4903</v>
      </c>
      <c r="G4941" s="63">
        <v>46032</v>
      </c>
      <c r="H4941" s="63">
        <v>46036</v>
      </c>
      <c r="I4941" t="s">
        <v>376</v>
      </c>
      <c r="J4941" t="str">
        <f>_xlfn.XLOOKUP(I4941,AS:AS,AU:AU)</f>
        <v>Hotel</v>
      </c>
      <c r="K4941" t="s">
        <v>250</v>
      </c>
      <c r="L4941">
        <v>426520</v>
      </c>
      <c r="M4941">
        <f>L4941*_xlfn.XLOOKUP(K4941,AM:AM,AN:AN)</f>
        <v>2345.8599999999997</v>
      </c>
      <c r="N4941">
        <f>L4941*_xlfn.XLOOKUP(K4941,AM:AM,AO:AO)</f>
        <v>2729.7280000000001</v>
      </c>
      <c r="O4941">
        <v>30976</v>
      </c>
      <c r="P4941">
        <f>O4941*_xlfn.XLOOKUP(K4941,AM:AM,AN:AN)</f>
        <v>170.36799999999999</v>
      </c>
      <c r="Q4941">
        <f>O4941*_xlfn.XLOOKUP(K4941,AM:AM,AO:AO)</f>
        <v>198.24640000000002</v>
      </c>
      <c r="R4941" t="str">
        <f>_xlfn.XLOOKUP(E4941,AF:AF,AG:AG)</f>
        <v>HILTON NISEKO VILLAGE</v>
      </c>
      <c r="S4941" t="str">
        <f>_xlfn.XLOOKUP(E4941,AF:AF,AI:AI)</f>
        <v>Japan</v>
      </c>
      <c r="T4941">
        <f>WEEKNUM(G4941)</f>
        <v>2</v>
      </c>
      <c r="U4941">
        <f>YEAR(G4941)</f>
        <v>2026</v>
      </c>
      <c r="V4941" s="117">
        <f>IFERROR(Q4941/N4941,"0")</f>
        <v>7.2624964831660893E-2</v>
      </c>
    </row>
    <row r="4942" spans="1:22">
      <c r="A4942" t="str">
        <f>_xlfn.XLOOKUP(D4942,BN:BN,BO:BO)</f>
        <v>México</v>
      </c>
      <c r="B4942" t="s">
        <v>25</v>
      </c>
      <c r="C4942">
        <v>799</v>
      </c>
      <c r="D4942" t="str">
        <f>_xlfn.XLOOKUP(C4942,BH:BH,BI:BI)</f>
        <v>VivianaS</v>
      </c>
      <c r="E4942">
        <v>33565</v>
      </c>
      <c r="F4942" t="s">
        <v>5039</v>
      </c>
      <c r="G4942" s="63">
        <v>46018</v>
      </c>
      <c r="H4942" s="63">
        <v>46019</v>
      </c>
      <c r="I4942" t="s">
        <v>376</v>
      </c>
      <c r="J4942" t="str">
        <f>_xlfn.XLOOKUP(I4942,AS:AS,AU:AU)</f>
        <v>Hotel</v>
      </c>
      <c r="K4942" t="s">
        <v>250</v>
      </c>
      <c r="L4942">
        <v>107925</v>
      </c>
      <c r="M4942">
        <f>L4942*_xlfn.XLOOKUP(K4942,AM:AM,AN:AN)</f>
        <v>593.58749999999998</v>
      </c>
      <c r="N4942">
        <f>L4942*_xlfn.XLOOKUP(K4942,AM:AM,AO:AO)</f>
        <v>690.72</v>
      </c>
      <c r="O4942">
        <v>6951.64</v>
      </c>
      <c r="P4942">
        <f>O4942*_xlfn.XLOOKUP(K4942,AM:AM,AN:AN)</f>
        <v>38.234020000000001</v>
      </c>
      <c r="Q4942">
        <f>O4942*_xlfn.XLOOKUP(K4942,AM:AM,AO:AO)</f>
        <v>44.490496000000007</v>
      </c>
      <c r="R4942" t="str">
        <f>_xlfn.XLOOKUP(E4942,AF:AF,AG:AG)</f>
        <v>AC HOTEL TOKYO GINZA</v>
      </c>
      <c r="S4942" t="str">
        <f>_xlfn.XLOOKUP(E4942,AF:AF,AI:AI)</f>
        <v>Japan</v>
      </c>
      <c r="T4942">
        <f>WEEKNUM(G4942)</f>
        <v>52</v>
      </c>
      <c r="U4942">
        <f>YEAR(G4942)</f>
        <v>2025</v>
      </c>
      <c r="V4942" s="117">
        <f>IFERROR(Q4942/N4942,"0")</f>
        <v>6.4411767431086411E-2</v>
      </c>
    </row>
    <row r="4943" spans="1:22">
      <c r="A4943" t="str">
        <f>_xlfn.XLOOKUP(D4943,BN:BN,BO:BO)</f>
        <v>México</v>
      </c>
      <c r="B4943" t="s">
        <v>25</v>
      </c>
      <c r="C4943">
        <v>799</v>
      </c>
      <c r="D4943" t="str">
        <f>_xlfn.XLOOKUP(C4943,BH:BH,BI:BI)</f>
        <v>VivianaS</v>
      </c>
      <c r="E4943">
        <v>33565</v>
      </c>
      <c r="F4943" t="s">
        <v>5040</v>
      </c>
      <c r="G4943" s="63">
        <v>46022</v>
      </c>
      <c r="H4943" s="63">
        <v>46025</v>
      </c>
      <c r="I4943" t="s">
        <v>376</v>
      </c>
      <c r="J4943" t="str">
        <f>_xlfn.XLOOKUP(I4943,AS:AS,AU:AU)</f>
        <v>Hotel</v>
      </c>
      <c r="K4943" t="s">
        <v>250</v>
      </c>
      <c r="L4943">
        <v>356665</v>
      </c>
      <c r="M4943">
        <f>L4943*_xlfn.XLOOKUP(K4943,AM:AM,AN:AN)</f>
        <v>1961.6574999999998</v>
      </c>
      <c r="N4943">
        <f>L4943*_xlfn.XLOOKUP(K4943,AM:AM,AO:AO)</f>
        <v>2282.6559999999999</v>
      </c>
      <c r="O4943">
        <v>7820.59</v>
      </c>
      <c r="P4943">
        <f>O4943*_xlfn.XLOOKUP(K4943,AM:AM,AN:AN)</f>
        <v>43.013244999999998</v>
      </c>
      <c r="Q4943">
        <f>O4943*_xlfn.XLOOKUP(K4943,AM:AM,AO:AO)</f>
        <v>50.051776000000004</v>
      </c>
      <c r="R4943" t="str">
        <f>_xlfn.XLOOKUP(E4943,AF:AF,AG:AG)</f>
        <v>AC HOTEL TOKYO GINZA</v>
      </c>
      <c r="S4943" t="str">
        <f>_xlfn.XLOOKUP(E4943,AF:AF,AI:AI)</f>
        <v>Japan</v>
      </c>
      <c r="T4943">
        <f>WEEKNUM(G4943)</f>
        <v>53</v>
      </c>
      <c r="U4943">
        <f>YEAR(G4943)</f>
        <v>2025</v>
      </c>
      <c r="V4943" s="117">
        <f>IFERROR(Q4943/N4943,"0")</f>
        <v>2.1926990313038849E-2</v>
      </c>
    </row>
    <row r="4944" spans="1:22">
      <c r="A4944" t="str">
        <f>_xlfn.XLOOKUP(D4944,BN:BN,BO:BO)</f>
        <v>México</v>
      </c>
      <c r="B4944" t="s">
        <v>25</v>
      </c>
      <c r="C4944">
        <v>799</v>
      </c>
      <c r="D4944" t="str">
        <f>_xlfn.XLOOKUP(C4944,BH:BH,BI:BI)</f>
        <v>VivianaS</v>
      </c>
      <c r="E4944">
        <v>33565</v>
      </c>
      <c r="F4944" t="s">
        <v>5041</v>
      </c>
      <c r="G4944" s="63">
        <v>46036</v>
      </c>
      <c r="H4944" s="63">
        <v>46037</v>
      </c>
      <c r="I4944" t="s">
        <v>376</v>
      </c>
      <c r="J4944" t="str">
        <f>_xlfn.XLOOKUP(I4944,AS:AS,AU:AU)</f>
        <v>Hotel</v>
      </c>
      <c r="K4944" t="s">
        <v>250</v>
      </c>
      <c r="L4944">
        <v>61120</v>
      </c>
      <c r="M4944">
        <f>L4944*_xlfn.XLOOKUP(K4944,AM:AM,AN:AN)</f>
        <v>336.15999999999997</v>
      </c>
      <c r="N4944">
        <f>L4944*_xlfn.XLOOKUP(K4944,AM:AM,AO:AO)</f>
        <v>391.16800000000001</v>
      </c>
      <c r="O4944">
        <v>5520</v>
      </c>
      <c r="P4944">
        <f>O4944*_xlfn.XLOOKUP(K4944,AM:AM,AN:AN)</f>
        <v>30.36</v>
      </c>
      <c r="Q4944">
        <f>O4944*_xlfn.XLOOKUP(K4944,AM:AM,AO:AO)</f>
        <v>35.328000000000003</v>
      </c>
      <c r="R4944" t="str">
        <f>_xlfn.XLOOKUP(E4944,AF:AF,AG:AG)</f>
        <v>AC HOTEL TOKYO GINZA</v>
      </c>
      <c r="S4944" t="str">
        <f>_xlfn.XLOOKUP(E4944,AF:AF,AI:AI)</f>
        <v>Japan</v>
      </c>
      <c r="T4944">
        <f>WEEKNUM(G4944)</f>
        <v>3</v>
      </c>
      <c r="U4944">
        <f>YEAR(G4944)</f>
        <v>2026</v>
      </c>
      <c r="V4944" s="117">
        <f>IFERROR(Q4944/N4944,"0")</f>
        <v>9.0314136125654462E-2</v>
      </c>
    </row>
    <row r="4945" spans="1:22">
      <c r="A4945" t="str">
        <f>_xlfn.XLOOKUP(D4945,BN:BN,BO:BO)</f>
        <v>México</v>
      </c>
      <c r="B4945" t="s">
        <v>25</v>
      </c>
      <c r="C4945">
        <v>799</v>
      </c>
      <c r="D4945" t="str">
        <f>_xlfn.XLOOKUP(C4945,BH:BH,BI:BI)</f>
        <v>VivianaS</v>
      </c>
      <c r="E4945">
        <v>33618</v>
      </c>
      <c r="F4945" t="s">
        <v>5042</v>
      </c>
      <c r="G4945" s="63">
        <v>46029</v>
      </c>
      <c r="H4945" s="63">
        <v>46032</v>
      </c>
      <c r="I4945" t="s">
        <v>376</v>
      </c>
      <c r="J4945" t="str">
        <f>_xlfn.XLOOKUP(I4945,AS:AS,AU:AU)</f>
        <v>Hotel</v>
      </c>
      <c r="K4945" t="s">
        <v>250</v>
      </c>
      <c r="L4945">
        <v>162390</v>
      </c>
      <c r="M4945">
        <f>L4945*_xlfn.XLOOKUP(K4945,AM:AM,AN:AN)</f>
        <v>893.14499999999998</v>
      </c>
      <c r="N4945">
        <f>L4945*_xlfn.XLOOKUP(K4945,AM:AM,AO:AO)</f>
        <v>1039.296</v>
      </c>
      <c r="O4945">
        <v>14490</v>
      </c>
      <c r="P4945">
        <f>O4945*_xlfn.XLOOKUP(K4945,AM:AM,AN:AN)</f>
        <v>79.694999999999993</v>
      </c>
      <c r="Q4945">
        <f>O4945*_xlfn.XLOOKUP(K4945,AM:AM,AO:AO)</f>
        <v>92.736000000000004</v>
      </c>
      <c r="R4945" t="str">
        <f>_xlfn.XLOOKUP(E4945,AF:AF,AG:AG)</f>
        <v>CANOPY BY HILTON OSAKA UMEDA</v>
      </c>
      <c r="S4945" t="str">
        <f>_xlfn.XLOOKUP(E4945,AF:AF,AI:AI)</f>
        <v>Japan</v>
      </c>
      <c r="T4945">
        <f>WEEKNUM(G4945)</f>
        <v>2</v>
      </c>
      <c r="U4945">
        <f>YEAR(G4945)</f>
        <v>2026</v>
      </c>
      <c r="V4945" s="117">
        <f>IFERROR(Q4945/N4945,"0")</f>
        <v>8.9229632366525036E-2</v>
      </c>
    </row>
    <row r="4946" spans="1:22">
      <c r="A4946" t="str">
        <f>_xlfn.XLOOKUP(D4946,BN:BN,BO:BO)</f>
        <v>Madrid</v>
      </c>
      <c r="B4946" t="s">
        <v>25</v>
      </c>
      <c r="C4946">
        <v>800</v>
      </c>
      <c r="D4946" t="str">
        <f>_xlfn.XLOOKUP(C4946,BH:BH,BI:BI)</f>
        <v>FernandaS</v>
      </c>
      <c r="E4946">
        <v>32361</v>
      </c>
      <c r="F4946" t="s">
        <v>5043</v>
      </c>
      <c r="G4946" s="63">
        <v>45967</v>
      </c>
      <c r="H4946" s="63">
        <v>45969</v>
      </c>
      <c r="I4946" t="s">
        <v>376</v>
      </c>
      <c r="J4946" t="str">
        <f>_xlfn.XLOOKUP(I4946,AS:AS,AU:AU)</f>
        <v>Hotel</v>
      </c>
      <c r="K4946" t="s">
        <v>33</v>
      </c>
      <c r="L4946">
        <v>2610.35</v>
      </c>
      <c r="M4946">
        <f>L4946*_xlfn.XLOOKUP(K4946,AM:AM,AN:AN)</f>
        <v>2244.9009999999998</v>
      </c>
      <c r="N4946">
        <f>L4946*_xlfn.XLOOKUP(K4946,AM:AM,AO:AO)</f>
        <v>2610.35</v>
      </c>
      <c r="O4946">
        <v>260.68</v>
      </c>
      <c r="P4946">
        <f>O4946*_xlfn.XLOOKUP(K4946,AM:AM,AN:AN)</f>
        <v>224.1848</v>
      </c>
      <c r="Q4946">
        <f>O4946*_xlfn.XLOOKUP(K4946,AM:AM,AO:AO)</f>
        <v>260.68</v>
      </c>
      <c r="R4946" t="str">
        <f>_xlfn.XLOOKUP(E4946,AF:AF,AG:AG)</f>
        <v>The Inn at Newport Ranch</v>
      </c>
      <c r="S4946" t="str">
        <f>_xlfn.XLOOKUP(E4946,AF:AF,AI:AI)</f>
        <v>United States</v>
      </c>
      <c r="T4946">
        <f>WEEKNUM(G4946)</f>
        <v>45</v>
      </c>
      <c r="U4946">
        <f>YEAR(G4946)</f>
        <v>2025</v>
      </c>
      <c r="V4946" s="117">
        <f>IFERROR(Q4946/N4946,"0")</f>
        <v>9.9864002911486976E-2</v>
      </c>
    </row>
    <row r="4947" spans="1:22">
      <c r="A4947" t="str">
        <f>_xlfn.XLOOKUP(D4947,BN:BN,BO:BO)</f>
        <v>Madrid</v>
      </c>
      <c r="B4947" t="s">
        <v>25</v>
      </c>
      <c r="C4947">
        <v>800</v>
      </c>
      <c r="D4947" t="str">
        <f>_xlfn.XLOOKUP(C4947,BH:BH,BI:BI)</f>
        <v>FernandaS</v>
      </c>
      <c r="E4947">
        <v>32426</v>
      </c>
      <c r="F4947" t="s">
        <v>5044</v>
      </c>
      <c r="G4947" s="63">
        <v>45969</v>
      </c>
      <c r="H4947" s="63">
        <v>45971</v>
      </c>
      <c r="I4947" t="s">
        <v>376</v>
      </c>
      <c r="J4947" t="str">
        <f>_xlfn.XLOOKUP(I4947,AS:AS,AU:AU)</f>
        <v>Hotel</v>
      </c>
      <c r="K4947" t="s">
        <v>33</v>
      </c>
      <c r="L4947">
        <v>6962.99</v>
      </c>
      <c r="M4947">
        <f>L4947*_xlfn.XLOOKUP(K4947,AM:AM,AN:AN)</f>
        <v>5988.1713999999993</v>
      </c>
      <c r="N4947">
        <f>L4947*_xlfn.XLOOKUP(K4947,AM:AM,AO:AO)</f>
        <v>6962.99</v>
      </c>
      <c r="O4947">
        <v>1044.45</v>
      </c>
      <c r="P4947">
        <f>O4947*_xlfn.XLOOKUP(K4947,AM:AM,AN:AN)</f>
        <v>898.22699999999998</v>
      </c>
      <c r="Q4947">
        <f>O4947*_xlfn.XLOOKUP(K4947,AM:AM,AO:AO)</f>
        <v>1044.45</v>
      </c>
      <c r="R4947" t="str">
        <f>_xlfn.XLOOKUP(E4947,AF:AF,AG:AG)</f>
        <v>Stanly Ranch</v>
      </c>
      <c r="S4947" t="str">
        <f>_xlfn.XLOOKUP(E4947,AF:AF,AI:AI)</f>
        <v>United States</v>
      </c>
      <c r="T4947">
        <f>WEEKNUM(G4947)</f>
        <v>45</v>
      </c>
      <c r="U4947">
        <f>YEAR(G4947)</f>
        <v>2025</v>
      </c>
      <c r="V4947" s="117">
        <f>IFERROR(Q4947/N4947,"0")</f>
        <v>0.15000021542469544</v>
      </c>
    </row>
    <row r="4948" spans="1:22">
      <c r="A4948" t="str">
        <f>_xlfn.XLOOKUP(D4948,BN:BN,BO:BO)</f>
        <v>Madrid</v>
      </c>
      <c r="B4948" t="s">
        <v>25</v>
      </c>
      <c r="C4948">
        <v>800</v>
      </c>
      <c r="D4948" t="str">
        <f>_xlfn.XLOOKUP(C4948,BH:BH,BI:BI)</f>
        <v>FernandaS</v>
      </c>
      <c r="E4948">
        <v>32425</v>
      </c>
      <c r="F4948" t="s">
        <v>5045</v>
      </c>
      <c r="G4948" s="63">
        <v>45973</v>
      </c>
      <c r="H4948" s="63">
        <v>45975</v>
      </c>
      <c r="I4948" t="s">
        <v>376</v>
      </c>
      <c r="J4948" t="str">
        <f>_xlfn.XLOOKUP(I4948,AS:AS,AU:AU)</f>
        <v>Hotel</v>
      </c>
      <c r="K4948" t="s">
        <v>33</v>
      </c>
      <c r="L4948">
        <v>5495.22</v>
      </c>
      <c r="M4948">
        <f>L4948*_xlfn.XLOOKUP(K4948,AM:AM,AN:AN)</f>
        <v>4725.8892000000005</v>
      </c>
      <c r="N4948">
        <f>L4948*_xlfn.XLOOKUP(K4948,AM:AM,AO:AO)</f>
        <v>5495.22</v>
      </c>
      <c r="O4948">
        <v>465.3</v>
      </c>
      <c r="P4948">
        <f>O4948*_xlfn.XLOOKUP(K4948,AM:AM,AN:AN)</f>
        <v>400.15800000000002</v>
      </c>
      <c r="Q4948">
        <f>O4948*_xlfn.XLOOKUP(K4948,AM:AM,AO:AO)</f>
        <v>465.3</v>
      </c>
      <c r="R4948" t="str">
        <f>_xlfn.XLOOKUP(E4948,AF:AF,AG:AG)</f>
        <v>Post Ranch Inn</v>
      </c>
      <c r="S4948" t="str">
        <f>_xlfn.XLOOKUP(E4948,AF:AF,AI:AI)</f>
        <v>United States</v>
      </c>
      <c r="T4948">
        <f>WEEKNUM(G4948)</f>
        <v>46</v>
      </c>
      <c r="U4948">
        <f>YEAR(G4948)</f>
        <v>2025</v>
      </c>
      <c r="V4948" s="117">
        <f>IFERROR(Q4948/N4948,"0")</f>
        <v>8.4673589046480396E-2</v>
      </c>
    </row>
    <row r="4949" spans="1:22">
      <c r="A4949" t="str">
        <f>_xlfn.XLOOKUP(D4949,BN:BN,BO:BO)</f>
        <v>Madrid</v>
      </c>
      <c r="B4949" t="s">
        <v>25</v>
      </c>
      <c r="C4949">
        <v>800</v>
      </c>
      <c r="D4949" t="str">
        <f>_xlfn.XLOOKUP(C4949,BH:BH,BI:BI)</f>
        <v>FernandaS</v>
      </c>
      <c r="E4949">
        <v>26554</v>
      </c>
      <c r="F4949" t="s">
        <v>5046</v>
      </c>
      <c r="G4949" s="63">
        <v>45975</v>
      </c>
      <c r="H4949" s="63">
        <v>45976</v>
      </c>
      <c r="I4949" t="s">
        <v>376</v>
      </c>
      <c r="J4949" t="str">
        <f>_xlfn.XLOOKUP(I4949,AS:AS,AU:AU)</f>
        <v>Hotel</v>
      </c>
      <c r="K4949" t="s">
        <v>33</v>
      </c>
      <c r="L4949">
        <v>679.92</v>
      </c>
      <c r="M4949">
        <f>L4949*_xlfn.XLOOKUP(K4949,AM:AM,AN:AN)</f>
        <v>584.73119999999994</v>
      </c>
      <c r="N4949">
        <f>L4949*_xlfn.XLOOKUP(K4949,AM:AM,AO:AO)</f>
        <v>679.92</v>
      </c>
      <c r="O4949">
        <v>64.14</v>
      </c>
      <c r="P4949">
        <f>O4949*_xlfn.XLOOKUP(K4949,AM:AM,AN:AN)</f>
        <v>55.160400000000003</v>
      </c>
      <c r="Q4949">
        <f>O4949*_xlfn.XLOOKUP(K4949,AM:AM,AO:AO)</f>
        <v>64.14</v>
      </c>
      <c r="R4949" t="str">
        <f>_xlfn.XLOOKUP(E4949,AF:AF,AG:AG)</f>
        <v>FOUR SEASONS HOTEL SAN FRANCISCO AT EMBARCADERO</v>
      </c>
      <c r="S4949" t="str">
        <f>_xlfn.XLOOKUP(E4949,AF:AF,AI:AI)</f>
        <v>United States</v>
      </c>
      <c r="T4949">
        <f>WEEKNUM(G4949)</f>
        <v>46</v>
      </c>
      <c r="U4949">
        <f>YEAR(G4949)</f>
        <v>2025</v>
      </c>
      <c r="V4949" s="117">
        <f>IFERROR(Q4949/N4949,"0")</f>
        <v>9.4334627603247442E-2</v>
      </c>
    </row>
    <row r="4950" spans="1:22">
      <c r="A4950" t="str">
        <f>_xlfn.XLOOKUP(D4950,BN:BN,BO:BO)</f>
        <v>Madrid</v>
      </c>
      <c r="B4950" t="s">
        <v>25</v>
      </c>
      <c r="C4950">
        <v>800</v>
      </c>
      <c r="D4950" t="str">
        <f>_xlfn.XLOOKUP(C4950,BH:BH,BI:BI)</f>
        <v>FernandaS</v>
      </c>
      <c r="E4950">
        <v>0</v>
      </c>
      <c r="F4950" t="s">
        <v>5047</v>
      </c>
      <c r="G4950" s="63">
        <v>45967</v>
      </c>
      <c r="H4950" s="63">
        <v>45976</v>
      </c>
      <c r="I4950" t="s">
        <v>396</v>
      </c>
      <c r="J4950" t="str">
        <f>_xlfn.XLOOKUP(I4950,AS:AS,AU:AU)</f>
        <v>Honorarios</v>
      </c>
      <c r="K4950" t="s">
        <v>33</v>
      </c>
      <c r="L4950">
        <v>1428.76</v>
      </c>
      <c r="M4950">
        <f>L4950*_xlfn.XLOOKUP(K4950,AM:AM,AN:AN)</f>
        <v>1228.7336</v>
      </c>
      <c r="N4950">
        <f>L4950*_xlfn.XLOOKUP(K4950,AM:AM,AO:AO)</f>
        <v>1428.76</v>
      </c>
      <c r="O4950">
        <v>1428.76</v>
      </c>
      <c r="P4950">
        <f>O4950*_xlfn.XLOOKUP(K4950,AM:AM,AN:AN)</f>
        <v>1228.7336</v>
      </c>
      <c r="Q4950">
        <f>O4950*_xlfn.XLOOKUP(K4950,AM:AM,AO:AO)</f>
        <v>1428.76</v>
      </c>
      <c r="R4950" t="str">
        <f>_xlfn.XLOOKUP(E4950,AF:AF,AG:AG)</f>
        <v>FEES</v>
      </c>
      <c r="S4950">
        <f>_xlfn.XLOOKUP(E4950,AF:AF,AI:AI)</f>
        <v>0</v>
      </c>
      <c r="T4950">
        <f>WEEKNUM(G4950)</f>
        <v>45</v>
      </c>
      <c r="U4950">
        <f>YEAR(G4950)</f>
        <v>2025</v>
      </c>
      <c r="V4950" s="117">
        <f>IFERROR(Q4950/N4950,"0")</f>
        <v>1</v>
      </c>
    </row>
    <row r="4951" spans="1:22">
      <c r="A4951" t="str">
        <f>_xlfn.XLOOKUP(D4951,BN:BN,BO:BO)</f>
        <v>Madrid</v>
      </c>
      <c r="B4951" t="s">
        <v>25</v>
      </c>
      <c r="C4951">
        <v>800</v>
      </c>
      <c r="D4951" t="str">
        <f>_xlfn.XLOOKUP(C4951,BH:BH,BI:BI)</f>
        <v>FernandaS</v>
      </c>
      <c r="E4951">
        <v>33029</v>
      </c>
      <c r="F4951" t="s">
        <v>5048</v>
      </c>
      <c r="G4951" s="63">
        <v>45971</v>
      </c>
      <c r="H4951" s="63">
        <v>45973</v>
      </c>
      <c r="I4951" t="s">
        <v>376</v>
      </c>
      <c r="J4951" t="str">
        <f>_xlfn.XLOOKUP(I4951,AS:AS,AU:AU)</f>
        <v>Hotel</v>
      </c>
      <c r="K4951" t="s">
        <v>33</v>
      </c>
      <c r="L4951">
        <v>994</v>
      </c>
      <c r="M4951">
        <f>L4951*_xlfn.XLOOKUP(K4951,AM:AM,AN:AN)</f>
        <v>854.84</v>
      </c>
      <c r="N4951">
        <f>L4951*_xlfn.XLOOKUP(K4951,AM:AM,AO:AO)</f>
        <v>994</v>
      </c>
      <c r="O4951">
        <v>91</v>
      </c>
      <c r="P4951">
        <f>O4951*_xlfn.XLOOKUP(K4951,AM:AM,AN:AN)</f>
        <v>78.260000000000005</v>
      </c>
      <c r="Q4951">
        <f>O4951*_xlfn.XLOOKUP(K4951,AM:AM,AO:AO)</f>
        <v>91</v>
      </c>
      <c r="R4951" t="str">
        <f>_xlfn.XLOOKUP(E4951,AF:AF,AG:AG)</f>
        <v>Firefall Ranch</v>
      </c>
      <c r="S4951" t="str">
        <f>_xlfn.XLOOKUP(E4951,AF:AF,AI:AI)</f>
        <v>United States</v>
      </c>
      <c r="T4951">
        <f>WEEKNUM(G4951)</f>
        <v>46</v>
      </c>
      <c r="U4951">
        <f>YEAR(G4951)</f>
        <v>2025</v>
      </c>
      <c r="V4951" s="117">
        <f>IFERROR(Q4951/N4951,"0")</f>
        <v>9.154929577464789E-2</v>
      </c>
    </row>
    <row r="4952" spans="1:22">
      <c r="A4952" t="str">
        <f>_xlfn.XLOOKUP(D4952,BN:BN,BO:BO)</f>
        <v>Madrid</v>
      </c>
      <c r="B4952" t="s">
        <v>25</v>
      </c>
      <c r="C4952">
        <v>800</v>
      </c>
      <c r="D4952" t="str">
        <f>_xlfn.XLOOKUP(C4952,BH:BH,BI:BI)</f>
        <v>FernandaS</v>
      </c>
      <c r="E4952">
        <v>27914</v>
      </c>
      <c r="F4952" t="s">
        <v>5049</v>
      </c>
      <c r="G4952" s="63">
        <v>45967</v>
      </c>
      <c r="H4952" s="63">
        <v>45976</v>
      </c>
      <c r="I4952" t="s">
        <v>484</v>
      </c>
      <c r="J4952" t="str">
        <f>_xlfn.XLOOKUP(I4952,AS:AS,AU:AU)</f>
        <v>Vuelos</v>
      </c>
      <c r="K4952" t="s">
        <v>33</v>
      </c>
      <c r="L4952">
        <v>3148.36</v>
      </c>
      <c r="M4952">
        <f>L4952*_xlfn.XLOOKUP(K4952,AM:AM,AN:AN)</f>
        <v>2707.5896000000002</v>
      </c>
      <c r="N4952">
        <f>L4952*_xlfn.XLOOKUP(K4952,AM:AM,AO:AO)</f>
        <v>3148.36</v>
      </c>
      <c r="O4952">
        <v>0</v>
      </c>
      <c r="P4952">
        <f>O4952*_xlfn.XLOOKUP(K4952,AM:AM,AN:AN)</f>
        <v>0</v>
      </c>
      <c r="Q4952">
        <f>O4952*_xlfn.XLOOKUP(K4952,AM:AM,AO:AO)</f>
        <v>0</v>
      </c>
      <c r="R4952" t="str">
        <f>_xlfn.XLOOKUP(E4952,AF:AF,AG:AG)</f>
        <v>Servivuelo</v>
      </c>
      <c r="S4952" t="str">
        <f>_xlfn.XLOOKUP(E4952,AF:AF,AI:AI)</f>
        <v>Spain</v>
      </c>
      <c r="T4952">
        <f>WEEKNUM(G4952)</f>
        <v>45</v>
      </c>
      <c r="U4952">
        <f>YEAR(G4952)</f>
        <v>2025</v>
      </c>
      <c r="V4952" s="117">
        <f>IFERROR(Q4952/N4952,"0")</f>
        <v>0</v>
      </c>
    </row>
    <row r="4953" spans="1:22">
      <c r="A4953" t="str">
        <f>_xlfn.XLOOKUP(D4953,BN:BN,BO:BO)</f>
        <v>Madrid</v>
      </c>
      <c r="B4953" t="s">
        <v>25</v>
      </c>
      <c r="C4953">
        <v>800</v>
      </c>
      <c r="D4953" t="str">
        <f>_xlfn.XLOOKUP(C4953,BH:BH,BI:BI)</f>
        <v>FernandaS</v>
      </c>
      <c r="E4953">
        <v>0</v>
      </c>
      <c r="F4953" t="s">
        <v>5050</v>
      </c>
      <c r="G4953" s="63">
        <v>45971</v>
      </c>
      <c r="H4953" s="63">
        <v>45973</v>
      </c>
      <c r="I4953" t="s">
        <v>396</v>
      </c>
      <c r="J4953" t="str">
        <f>_xlfn.XLOOKUP(I4953,AS:AS,AU:AU)</f>
        <v>Honorarios</v>
      </c>
      <c r="K4953" t="s">
        <v>33</v>
      </c>
      <c r="L4953">
        <v>110.44</v>
      </c>
      <c r="M4953">
        <f>L4953*_xlfn.XLOOKUP(K4953,AM:AM,AN:AN)</f>
        <v>94.978399999999993</v>
      </c>
      <c r="N4953">
        <f>L4953*_xlfn.XLOOKUP(K4953,AM:AM,AO:AO)</f>
        <v>110.44</v>
      </c>
      <c r="O4953">
        <v>110.44</v>
      </c>
      <c r="P4953">
        <f>O4953*_xlfn.XLOOKUP(K4953,AM:AM,AN:AN)</f>
        <v>94.978399999999993</v>
      </c>
      <c r="Q4953">
        <f>O4953*_xlfn.XLOOKUP(K4953,AM:AM,AO:AO)</f>
        <v>110.44</v>
      </c>
      <c r="R4953" t="str">
        <f>_xlfn.XLOOKUP(E4953,AF:AF,AG:AG)</f>
        <v>FEES</v>
      </c>
      <c r="S4953">
        <f>_xlfn.XLOOKUP(E4953,AF:AF,AI:AI)</f>
        <v>0</v>
      </c>
      <c r="T4953">
        <f>WEEKNUM(G4953)</f>
        <v>46</v>
      </c>
      <c r="U4953">
        <f>YEAR(G4953)</f>
        <v>2025</v>
      </c>
      <c r="V4953" s="117">
        <f>IFERROR(Q4953/N4953,"0")</f>
        <v>1</v>
      </c>
    </row>
    <row r="4954" spans="1:22">
      <c r="A4954" t="e">
        <f>_xlfn.XLOOKUP(D4954,BN:BN,BO:BO)</f>
        <v>#N/A</v>
      </c>
      <c r="B4954" t="s">
        <v>25</v>
      </c>
      <c r="C4954">
        <v>801</v>
      </c>
      <c r="D4954" t="e">
        <f>_xlfn.XLOOKUP(C4954,BH:BH,BI:BI)</f>
        <v>#N/A</v>
      </c>
      <c r="E4954">
        <v>32341</v>
      </c>
      <c r="F4954" t="s">
        <v>5051</v>
      </c>
      <c r="G4954" s="63">
        <v>45954</v>
      </c>
      <c r="H4954" s="63">
        <v>45956</v>
      </c>
      <c r="I4954" t="s">
        <v>376</v>
      </c>
      <c r="J4954" t="str">
        <f>_xlfn.XLOOKUP(I4954,AS:AS,AU:AU)</f>
        <v>Hotel</v>
      </c>
      <c r="K4954" t="s">
        <v>33</v>
      </c>
      <c r="L4954">
        <v>858.4</v>
      </c>
      <c r="M4954">
        <f>L4954*_xlfn.XLOOKUP(K4954,AM:AM,AN:AN)</f>
        <v>738.22399999999993</v>
      </c>
      <c r="N4954">
        <f>L4954*_xlfn.XLOOKUP(K4954,AM:AM,AO:AO)</f>
        <v>858.4</v>
      </c>
      <c r="O4954">
        <v>85.84</v>
      </c>
      <c r="P4954">
        <f>O4954*_xlfn.XLOOKUP(K4954,AM:AM,AN:AN)</f>
        <v>73.822400000000002</v>
      </c>
      <c r="Q4954">
        <f>O4954*_xlfn.XLOOKUP(K4954,AM:AM,AO:AO)</f>
        <v>85.84</v>
      </c>
      <c r="R4954" t="str">
        <f>_xlfn.XLOOKUP(E4954,AF:AF,AG:AG)</f>
        <v>CALA DE MAR RESORT AND SPA IXTAPA</v>
      </c>
      <c r="S4954" t="str">
        <f>_xlfn.XLOOKUP(E4954,AF:AF,AI:AI)</f>
        <v>Mexico</v>
      </c>
      <c r="T4954">
        <f>WEEKNUM(G4954)</f>
        <v>43</v>
      </c>
      <c r="U4954">
        <f>YEAR(G4954)</f>
        <v>2025</v>
      </c>
      <c r="V4954" s="117">
        <f>IFERROR(Q4954/N4954,"0")</f>
        <v>0.1</v>
      </c>
    </row>
    <row r="4955" spans="1:22">
      <c r="A4955" t="str">
        <f>_xlfn.XLOOKUP(D4955,BN:BN,BO:BO)</f>
        <v>México</v>
      </c>
      <c r="B4955" t="s">
        <v>25</v>
      </c>
      <c r="C4955">
        <v>802</v>
      </c>
      <c r="D4955" t="str">
        <f>_xlfn.XLOOKUP(C4955,BH:BH,BI:BI)</f>
        <v>ClaudiaF</v>
      </c>
      <c r="E4955">
        <v>32341</v>
      </c>
      <c r="F4955" t="s">
        <v>5051</v>
      </c>
      <c r="G4955" s="63">
        <v>45954</v>
      </c>
      <c r="H4955" s="63">
        <v>45956</v>
      </c>
      <c r="I4955" t="s">
        <v>376</v>
      </c>
      <c r="J4955" t="str">
        <f>_xlfn.XLOOKUP(I4955,AS:AS,AU:AU)</f>
        <v>Hotel</v>
      </c>
      <c r="K4955" t="s">
        <v>33</v>
      </c>
      <c r="L4955">
        <v>858.4</v>
      </c>
      <c r="M4955">
        <f>L4955*_xlfn.XLOOKUP(K4955,AM:AM,AN:AN)</f>
        <v>738.22399999999993</v>
      </c>
      <c r="N4955">
        <f>L4955*_xlfn.XLOOKUP(K4955,AM:AM,AO:AO)</f>
        <v>858.4</v>
      </c>
      <c r="O4955">
        <v>66.03</v>
      </c>
      <c r="P4955">
        <f>O4955*_xlfn.XLOOKUP(K4955,AM:AM,AN:AN)</f>
        <v>56.785800000000002</v>
      </c>
      <c r="Q4955">
        <f>O4955*_xlfn.XLOOKUP(K4955,AM:AM,AO:AO)</f>
        <v>66.03</v>
      </c>
      <c r="R4955" t="str">
        <f>_xlfn.XLOOKUP(E4955,AF:AF,AG:AG)</f>
        <v>CALA DE MAR RESORT AND SPA IXTAPA</v>
      </c>
      <c r="S4955" t="str">
        <f>_xlfn.XLOOKUP(E4955,AF:AF,AI:AI)</f>
        <v>Mexico</v>
      </c>
      <c r="T4955">
        <f>WEEKNUM(G4955)</f>
        <v>43</v>
      </c>
      <c r="U4955">
        <f>YEAR(G4955)</f>
        <v>2025</v>
      </c>
      <c r="V4955" s="117">
        <f>IFERROR(Q4955/N4955,"0")</f>
        <v>7.6922180801491144E-2</v>
      </c>
    </row>
    <row r="4956" spans="1:22">
      <c r="A4956" t="str">
        <f>_xlfn.XLOOKUP(D4956,BN:BN,BO:BO)</f>
        <v>México</v>
      </c>
      <c r="B4956" t="s">
        <v>25</v>
      </c>
      <c r="C4956">
        <v>803</v>
      </c>
      <c r="D4956" t="str">
        <f>_xlfn.XLOOKUP(C4956,BH:BH,BI:BI)</f>
        <v>ClaudiaF</v>
      </c>
      <c r="E4956">
        <v>32339</v>
      </c>
      <c r="F4956" t="s">
        <v>5052</v>
      </c>
      <c r="G4956" s="63">
        <v>45955</v>
      </c>
      <c r="H4956" s="63">
        <v>45958</v>
      </c>
      <c r="I4956" t="s">
        <v>376</v>
      </c>
      <c r="J4956" t="str">
        <f>_xlfn.XLOOKUP(I4956,AS:AS,AU:AU)</f>
        <v>Hotel</v>
      </c>
      <c r="K4956" t="s">
        <v>30</v>
      </c>
      <c r="L4956">
        <v>10075</v>
      </c>
      <c r="M4956">
        <f>L4956*_xlfn.XLOOKUP(K4956,AM:AM,AN:AN)</f>
        <v>483.6</v>
      </c>
      <c r="N4956">
        <f>L4956*_xlfn.XLOOKUP(K4956,AM:AM,AO:AO)</f>
        <v>564.20000000000005</v>
      </c>
      <c r="O4956">
        <v>782.73</v>
      </c>
      <c r="P4956">
        <f>O4956*_xlfn.XLOOKUP(K4956,AM:AM,AN:AN)</f>
        <v>37.571040000000004</v>
      </c>
      <c r="Q4956">
        <f>O4956*_xlfn.XLOOKUP(K4956,AM:AM,AO:AO)</f>
        <v>43.832880000000003</v>
      </c>
      <c r="R4956" t="str">
        <f>_xlfn.XLOOKUP(E4956,AF:AF,AG:AG)</f>
        <v>CROWNE PLAZA MERIDA BY IHG</v>
      </c>
      <c r="S4956" t="str">
        <f>_xlfn.XLOOKUP(E4956,AF:AF,AI:AI)</f>
        <v>Mexico</v>
      </c>
      <c r="T4956">
        <f>WEEKNUM(G4956)</f>
        <v>43</v>
      </c>
      <c r="U4956">
        <f>YEAR(G4956)</f>
        <v>2025</v>
      </c>
      <c r="V4956" s="117">
        <f>IFERROR(Q4956/N4956,"0")</f>
        <v>7.7690322580645163E-2</v>
      </c>
    </row>
    <row r="4957" spans="1:22">
      <c r="A4957" t="str">
        <f>_xlfn.XLOOKUP(D4957,BN:BN,BO:BO)</f>
        <v>México</v>
      </c>
      <c r="B4957" t="s">
        <v>25</v>
      </c>
      <c r="C4957">
        <v>804</v>
      </c>
      <c r="D4957" t="str">
        <f>_xlfn.XLOOKUP(C4957,BH:BH,BI:BI)</f>
        <v>IsraelB</v>
      </c>
      <c r="E4957">
        <v>28934</v>
      </c>
      <c r="F4957" t="s">
        <v>5053</v>
      </c>
      <c r="G4957" s="63">
        <v>45970</v>
      </c>
      <c r="H4957" s="63">
        <v>45970</v>
      </c>
      <c r="I4957" t="s">
        <v>366</v>
      </c>
      <c r="J4957" t="str">
        <f>_xlfn.XLOOKUP(I4957,AS:AS,AU:AU)</f>
        <v>Vuelos</v>
      </c>
      <c r="K4957" t="s">
        <v>33</v>
      </c>
      <c r="L4957">
        <v>540.48</v>
      </c>
      <c r="M4957">
        <f>L4957*_xlfn.XLOOKUP(K4957,AM:AM,AN:AN)</f>
        <v>464.81279999999998</v>
      </c>
      <c r="N4957">
        <f>L4957*_xlfn.XLOOKUP(K4957,AM:AM,AO:AO)</f>
        <v>540.48</v>
      </c>
      <c r="O4957">
        <v>0</v>
      </c>
      <c r="P4957">
        <f>O4957*_xlfn.XLOOKUP(K4957,AM:AM,AN:AN)</f>
        <v>0</v>
      </c>
      <c r="Q4957">
        <f>O4957*_xlfn.XLOOKUP(K4957,AM:AM,AO:AO)</f>
        <v>0</v>
      </c>
      <c r="R4957" t="str">
        <f>_xlfn.XLOOKUP(E4957,AF:AF,AG:AG)</f>
        <v>F1S USA</v>
      </c>
      <c r="S4957" t="str">
        <f>_xlfn.XLOOKUP(E4957,AF:AF,AI:AI)</f>
        <v>United States</v>
      </c>
      <c r="T4957">
        <f>WEEKNUM(G4957)</f>
        <v>46</v>
      </c>
      <c r="U4957">
        <f>YEAR(G4957)</f>
        <v>2025</v>
      </c>
      <c r="V4957" s="117">
        <f>IFERROR(Q4957/N4957,"0")</f>
        <v>0</v>
      </c>
    </row>
    <row r="4958" spans="1:22">
      <c r="A4958" t="str">
        <f>_xlfn.XLOOKUP(D4958,BN:BN,BO:BO)</f>
        <v>México</v>
      </c>
      <c r="B4958" t="s">
        <v>25</v>
      </c>
      <c r="C4958">
        <v>804</v>
      </c>
      <c r="D4958" t="str">
        <f>_xlfn.XLOOKUP(C4958,BH:BH,BI:BI)</f>
        <v>IsraelB</v>
      </c>
      <c r="E4958">
        <v>0</v>
      </c>
      <c r="F4958" t="s">
        <v>5054</v>
      </c>
      <c r="G4958" s="63">
        <v>45970</v>
      </c>
      <c r="H4958" s="63">
        <v>45970</v>
      </c>
      <c r="I4958" t="s">
        <v>396</v>
      </c>
      <c r="J4958" t="str">
        <f>_xlfn.XLOOKUP(I4958,AS:AS,AU:AU)</f>
        <v>Honorarios</v>
      </c>
      <c r="K4958" t="s">
        <v>33</v>
      </c>
      <c r="L4958">
        <v>35</v>
      </c>
      <c r="M4958">
        <f>L4958*_xlfn.XLOOKUP(K4958,AM:AM,AN:AN)</f>
        <v>30.099999999999998</v>
      </c>
      <c r="N4958">
        <f>L4958*_xlfn.XLOOKUP(K4958,AM:AM,AO:AO)</f>
        <v>35</v>
      </c>
      <c r="O4958">
        <v>35</v>
      </c>
      <c r="P4958">
        <f>O4958*_xlfn.XLOOKUP(K4958,AM:AM,AN:AN)</f>
        <v>30.099999999999998</v>
      </c>
      <c r="Q4958">
        <f>O4958*_xlfn.XLOOKUP(K4958,AM:AM,AO:AO)</f>
        <v>35</v>
      </c>
      <c r="R4958" t="str">
        <f>_xlfn.XLOOKUP(E4958,AF:AF,AG:AG)</f>
        <v>FEES</v>
      </c>
      <c r="S4958">
        <f>_xlfn.XLOOKUP(E4958,AF:AF,AI:AI)</f>
        <v>0</v>
      </c>
      <c r="T4958">
        <f>WEEKNUM(G4958)</f>
        <v>46</v>
      </c>
      <c r="U4958">
        <f>YEAR(G4958)</f>
        <v>2025</v>
      </c>
      <c r="V4958" s="117">
        <f>IFERROR(Q4958/N4958,"0")</f>
        <v>1</v>
      </c>
    </row>
    <row r="4959" spans="1:22">
      <c r="A4959" t="str">
        <f>_xlfn.XLOOKUP(D4959,BN:BN,BO:BO)</f>
        <v>México</v>
      </c>
      <c r="B4959" t="s">
        <v>25</v>
      </c>
      <c r="C4959">
        <v>804</v>
      </c>
      <c r="D4959" t="str">
        <f>_xlfn.XLOOKUP(C4959,BH:BH,BI:BI)</f>
        <v>IsraelB</v>
      </c>
      <c r="E4959">
        <v>27931</v>
      </c>
      <c r="F4959" t="s">
        <v>5055</v>
      </c>
      <c r="G4959" s="63">
        <v>45967</v>
      </c>
      <c r="H4959" s="63">
        <v>45970</v>
      </c>
      <c r="I4959" t="s">
        <v>376</v>
      </c>
      <c r="J4959" t="str">
        <f>_xlfn.XLOOKUP(I4959,AS:AS,AU:AU)</f>
        <v>Hotel</v>
      </c>
      <c r="K4959" t="s">
        <v>33</v>
      </c>
      <c r="L4959">
        <v>1094.26</v>
      </c>
      <c r="M4959">
        <f>L4959*_xlfn.XLOOKUP(K4959,AM:AM,AN:AN)</f>
        <v>941.06359999999995</v>
      </c>
      <c r="N4959">
        <f>L4959*_xlfn.XLOOKUP(K4959,AM:AM,AO:AO)</f>
        <v>1094.26</v>
      </c>
      <c r="O4959">
        <v>0</v>
      </c>
      <c r="P4959">
        <f>O4959*_xlfn.XLOOKUP(K4959,AM:AM,AN:AN)</f>
        <v>0</v>
      </c>
      <c r="Q4959">
        <f>O4959*_xlfn.XLOOKUP(K4959,AM:AM,AO:AO)</f>
        <v>0</v>
      </c>
      <c r="R4959" t="str">
        <f>_xlfn.XLOOKUP(E4959,AF:AF,AG:AG)</f>
        <v>Bedsonline</v>
      </c>
      <c r="S4959" t="str">
        <f>_xlfn.XLOOKUP(E4959,AF:AF,AI:AI)</f>
        <v>Spain</v>
      </c>
      <c r="T4959">
        <f>WEEKNUM(G4959)</f>
        <v>45</v>
      </c>
      <c r="U4959">
        <f>YEAR(G4959)</f>
        <v>2025</v>
      </c>
      <c r="V4959" s="117">
        <f>IFERROR(Q4959/N4959,"0")</f>
        <v>0</v>
      </c>
    </row>
    <row r="4960" spans="1:22">
      <c r="A4960" t="str">
        <f>_xlfn.XLOOKUP(D4960,BN:BN,BO:BO)</f>
        <v>México</v>
      </c>
      <c r="B4960" t="s">
        <v>25</v>
      </c>
      <c r="C4960">
        <v>804</v>
      </c>
      <c r="D4960" t="str">
        <f>_xlfn.XLOOKUP(C4960,BH:BH,BI:BI)</f>
        <v>IsraelB</v>
      </c>
      <c r="E4960">
        <v>23590</v>
      </c>
      <c r="F4960" t="s">
        <v>5056</v>
      </c>
      <c r="G4960" s="63">
        <v>45967</v>
      </c>
      <c r="H4960" s="63">
        <v>45970</v>
      </c>
      <c r="I4960" t="s">
        <v>484</v>
      </c>
      <c r="J4960" t="str">
        <f>_xlfn.XLOOKUP(I4960,AS:AS,AU:AU)</f>
        <v>Vuelos</v>
      </c>
      <c r="K4960" t="s">
        <v>33</v>
      </c>
      <c r="L4960">
        <v>38.04</v>
      </c>
      <c r="M4960">
        <f>L4960*_xlfn.XLOOKUP(K4960,AM:AM,AN:AN)</f>
        <v>32.714399999999998</v>
      </c>
      <c r="N4960">
        <f>L4960*_xlfn.XLOOKUP(K4960,AM:AM,AO:AO)</f>
        <v>38.04</v>
      </c>
      <c r="O4960">
        <v>0</v>
      </c>
      <c r="P4960">
        <f>O4960*_xlfn.XLOOKUP(K4960,AM:AM,AN:AN)</f>
        <v>0</v>
      </c>
      <c r="Q4960">
        <f>O4960*_xlfn.XLOOKUP(K4960,AM:AM,AO:AO)</f>
        <v>0</v>
      </c>
      <c r="R4960" t="str">
        <f>_xlfn.XLOOKUP(E4960,AF:AF,AG:AG)</f>
        <v>AEROMÉXICO</v>
      </c>
      <c r="S4960" t="str">
        <f>_xlfn.XLOOKUP(E4960,AF:AF,AI:AI)</f>
        <v>Mexico</v>
      </c>
      <c r="T4960">
        <f>WEEKNUM(G4960)</f>
        <v>45</v>
      </c>
      <c r="U4960">
        <f>YEAR(G4960)</f>
        <v>2025</v>
      </c>
      <c r="V4960" s="117">
        <f>IFERROR(Q4960/N4960,"0")</f>
        <v>0</v>
      </c>
    </row>
    <row r="4961" spans="1:22">
      <c r="A4961" t="str">
        <f>_xlfn.XLOOKUP(D4961,BN:BN,BO:BO)</f>
        <v>México</v>
      </c>
      <c r="B4961" t="s">
        <v>25</v>
      </c>
      <c r="C4961">
        <v>804</v>
      </c>
      <c r="D4961" t="str">
        <f>_xlfn.XLOOKUP(C4961,BH:BH,BI:BI)</f>
        <v>IsraelB</v>
      </c>
      <c r="E4961">
        <v>0</v>
      </c>
      <c r="F4961" t="s">
        <v>5057</v>
      </c>
      <c r="G4961" s="63">
        <v>45967</v>
      </c>
      <c r="H4961" s="63">
        <v>45970</v>
      </c>
      <c r="I4961" t="s">
        <v>396</v>
      </c>
      <c r="J4961" t="str">
        <f>_xlfn.XLOOKUP(I4961,AS:AS,AU:AU)</f>
        <v>Honorarios</v>
      </c>
      <c r="K4961" t="s">
        <v>33</v>
      </c>
      <c r="L4961">
        <v>387.7</v>
      </c>
      <c r="M4961">
        <f>L4961*_xlfn.XLOOKUP(K4961,AM:AM,AN:AN)</f>
        <v>333.42199999999997</v>
      </c>
      <c r="N4961">
        <f>L4961*_xlfn.XLOOKUP(K4961,AM:AM,AO:AO)</f>
        <v>387.7</v>
      </c>
      <c r="O4961">
        <v>387.7</v>
      </c>
      <c r="P4961">
        <f>O4961*_xlfn.XLOOKUP(K4961,AM:AM,AN:AN)</f>
        <v>333.42199999999997</v>
      </c>
      <c r="Q4961">
        <f>O4961*_xlfn.XLOOKUP(K4961,AM:AM,AO:AO)</f>
        <v>387.7</v>
      </c>
      <c r="R4961" t="str">
        <f>_xlfn.XLOOKUP(E4961,AF:AF,AG:AG)</f>
        <v>FEES</v>
      </c>
      <c r="S4961">
        <f>_xlfn.XLOOKUP(E4961,AF:AF,AI:AI)</f>
        <v>0</v>
      </c>
      <c r="T4961">
        <f>WEEKNUM(G4961)</f>
        <v>45</v>
      </c>
      <c r="U4961">
        <f>YEAR(G4961)</f>
        <v>2025</v>
      </c>
      <c r="V4961" s="117">
        <f>IFERROR(Q4961/N4961,"0")</f>
        <v>1</v>
      </c>
    </row>
    <row r="4962" spans="1:22">
      <c r="A4962" t="str">
        <f>_xlfn.XLOOKUP(D4962,BN:BN,BO:BO)</f>
        <v>México</v>
      </c>
      <c r="B4962" t="s">
        <v>25</v>
      </c>
      <c r="C4962">
        <v>805</v>
      </c>
      <c r="D4962" t="str">
        <f>_xlfn.XLOOKUP(C4962,BH:BH,BI:BI)</f>
        <v>MariaJose</v>
      </c>
      <c r="E4962">
        <v>27931</v>
      </c>
      <c r="F4962" t="s">
        <v>5058</v>
      </c>
      <c r="G4962" s="63">
        <v>45926</v>
      </c>
      <c r="H4962" s="63">
        <v>45930</v>
      </c>
      <c r="I4962" t="s">
        <v>376</v>
      </c>
      <c r="J4962" t="str">
        <f>_xlfn.XLOOKUP(I4962,AS:AS,AU:AU)</f>
        <v>Hotel</v>
      </c>
      <c r="K4962" t="s">
        <v>33</v>
      </c>
      <c r="L4962">
        <v>1238.3</v>
      </c>
      <c r="M4962">
        <f>L4962*_xlfn.XLOOKUP(K4962,AM:AM,AN:AN)</f>
        <v>1064.9379999999999</v>
      </c>
      <c r="N4962">
        <f>L4962*_xlfn.XLOOKUP(K4962,AM:AM,AO:AO)</f>
        <v>1238.3</v>
      </c>
      <c r="O4962">
        <v>173.36</v>
      </c>
      <c r="P4962">
        <f>O4962*_xlfn.XLOOKUP(K4962,AM:AM,AN:AN)</f>
        <v>149.08960000000002</v>
      </c>
      <c r="Q4962">
        <f>O4962*_xlfn.XLOOKUP(K4962,AM:AM,AO:AO)</f>
        <v>173.36</v>
      </c>
      <c r="R4962" t="str">
        <f>_xlfn.XLOOKUP(E4962,AF:AF,AG:AG)</f>
        <v>Bedsonline</v>
      </c>
      <c r="S4962" t="str">
        <f>_xlfn.XLOOKUP(E4962,AF:AF,AI:AI)</f>
        <v>Spain</v>
      </c>
      <c r="T4962">
        <f>WEEKNUM(G4962)</f>
        <v>39</v>
      </c>
      <c r="U4962">
        <f>YEAR(G4962)</f>
        <v>2025</v>
      </c>
      <c r="V4962" s="117">
        <f>IFERROR(Q4962/N4962,"0")</f>
        <v>0.13999838488250022</v>
      </c>
    </row>
    <row r="4963" spans="1:22">
      <c r="A4963" t="str">
        <f>_xlfn.XLOOKUP(D4963,BN:BN,BO:BO)</f>
        <v>México</v>
      </c>
      <c r="B4963" t="s">
        <v>25</v>
      </c>
      <c r="C4963">
        <v>806</v>
      </c>
      <c r="D4963" t="str">
        <f>_xlfn.XLOOKUP(C4963,BH:BH,BI:BI)</f>
        <v>MariaJose</v>
      </c>
      <c r="E4963">
        <v>27633</v>
      </c>
      <c r="F4963" t="s">
        <v>2463</v>
      </c>
      <c r="G4963" s="63">
        <v>45973</v>
      </c>
      <c r="H4963" s="63">
        <v>45978</v>
      </c>
      <c r="I4963" t="s">
        <v>376</v>
      </c>
      <c r="J4963" t="str">
        <f>_xlfn.XLOOKUP(I4963,AS:AS,AU:AU)</f>
        <v>Hotel</v>
      </c>
      <c r="K4963" t="s">
        <v>33</v>
      </c>
      <c r="L4963">
        <v>14262</v>
      </c>
      <c r="M4963">
        <f>L4963*_xlfn.XLOOKUP(K4963,AM:AM,AN:AN)</f>
        <v>12265.32</v>
      </c>
      <c r="N4963">
        <f>L4963*_xlfn.XLOOKUP(K4963,AM:AM,AO:AO)</f>
        <v>14262</v>
      </c>
      <c r="O4963">
        <v>1038</v>
      </c>
      <c r="P4963">
        <f>O4963*_xlfn.XLOOKUP(K4963,AM:AM,AN:AN)</f>
        <v>892.68</v>
      </c>
      <c r="Q4963">
        <f>O4963*_xlfn.XLOOKUP(K4963,AM:AM,AO:AO)</f>
        <v>1038</v>
      </c>
      <c r="R4963" t="str">
        <f>_xlfn.XLOOKUP(E4963,AF:AF,AG:AG)</f>
        <v>FOUR SEASONS RESORT TAMARINDO</v>
      </c>
      <c r="S4963" t="str">
        <f>_xlfn.XLOOKUP(E4963,AF:AF,AI:AI)</f>
        <v>Mexico</v>
      </c>
      <c r="T4963">
        <f>WEEKNUM(G4963)</f>
        <v>46</v>
      </c>
      <c r="U4963">
        <f>YEAR(G4963)</f>
        <v>2025</v>
      </c>
      <c r="V4963" s="117">
        <f>IFERROR(Q4963/N4963,"0")</f>
        <v>7.2780816154816991E-2</v>
      </c>
    </row>
    <row r="4964" spans="1:22">
      <c r="A4964" t="str">
        <f>_xlfn.XLOOKUP(D4964,BN:BN,BO:BO)</f>
        <v>México</v>
      </c>
      <c r="B4964" t="s">
        <v>25</v>
      </c>
      <c r="C4964">
        <v>807</v>
      </c>
      <c r="D4964" t="str">
        <f>_xlfn.XLOOKUP(C4964,BH:BH,BI:BI)</f>
        <v>LuisHdz</v>
      </c>
      <c r="E4964">
        <v>25036</v>
      </c>
      <c r="F4964" t="s">
        <v>4538</v>
      </c>
      <c r="G4964" s="63">
        <v>46007</v>
      </c>
      <c r="H4964" s="63">
        <v>46017</v>
      </c>
      <c r="I4964" t="s">
        <v>376</v>
      </c>
      <c r="J4964" t="str">
        <f>_xlfn.XLOOKUP(I4964,AS:AS,AU:AU)</f>
        <v>Hotel</v>
      </c>
      <c r="K4964" t="s">
        <v>33</v>
      </c>
      <c r="L4964">
        <v>143332</v>
      </c>
      <c r="M4964">
        <f>L4964*_xlfn.XLOOKUP(K4964,AM:AM,AN:AN)</f>
        <v>123265.52</v>
      </c>
      <c r="N4964">
        <f>L4964*_xlfn.XLOOKUP(K4964,AM:AM,AO:AO)</f>
        <v>143332</v>
      </c>
      <c r="O4964">
        <v>16490</v>
      </c>
      <c r="P4964">
        <f>O4964*_xlfn.XLOOKUP(K4964,AM:AM,AN:AN)</f>
        <v>14181.4</v>
      </c>
      <c r="Q4964">
        <f>O4964*_xlfn.XLOOKUP(K4964,AM:AM,AO:AO)</f>
        <v>16490</v>
      </c>
      <c r="R4964" t="str">
        <f>_xlfn.XLOOKUP(E4964,AF:AF,AG:AG)</f>
        <v>HUMMINGBIRD TRAVEL</v>
      </c>
      <c r="S4964" t="str">
        <f>_xlfn.XLOOKUP(E4964,AF:AF,AI:AI)</f>
        <v>United Kingdom</v>
      </c>
      <c r="T4964">
        <f>WEEKNUM(G4964)</f>
        <v>51</v>
      </c>
      <c r="U4964">
        <f>YEAR(G4964)</f>
        <v>2025</v>
      </c>
      <c r="V4964" s="117">
        <f>IFERROR(Q4964/N4964,"0")</f>
        <v>0.11504758183797059</v>
      </c>
    </row>
    <row r="4965" spans="1:22">
      <c r="A4965" t="str">
        <f>_xlfn.XLOOKUP(D4965,BN:BN,BO:BO)</f>
        <v>México</v>
      </c>
      <c r="B4965" t="s">
        <v>25</v>
      </c>
      <c r="C4965">
        <v>807</v>
      </c>
      <c r="D4965" t="str">
        <f>_xlfn.XLOOKUP(C4965,BH:BH,BI:BI)</f>
        <v>LuisHdz</v>
      </c>
      <c r="E4965">
        <v>25623</v>
      </c>
      <c r="F4965" t="s">
        <v>5059</v>
      </c>
      <c r="G4965" s="63">
        <v>46017</v>
      </c>
      <c r="H4965" s="63">
        <v>46017</v>
      </c>
      <c r="I4965" t="s">
        <v>495</v>
      </c>
      <c r="J4965" t="str">
        <f>_xlfn.XLOOKUP(I4965,AS:AS,AU:AU)</f>
        <v>Vuelos</v>
      </c>
      <c r="K4965" t="s">
        <v>33</v>
      </c>
      <c r="L4965">
        <v>1487.65</v>
      </c>
      <c r="M4965">
        <f>L4965*_xlfn.XLOOKUP(K4965,AM:AM,AN:AN)</f>
        <v>1279.3790000000001</v>
      </c>
      <c r="N4965">
        <f>L4965*_xlfn.XLOOKUP(K4965,AM:AM,AO:AO)</f>
        <v>1487.65</v>
      </c>
      <c r="O4965">
        <v>0</v>
      </c>
      <c r="P4965">
        <f>O4965*_xlfn.XLOOKUP(K4965,AM:AM,AN:AN)</f>
        <v>0</v>
      </c>
      <c r="Q4965">
        <f>O4965*_xlfn.XLOOKUP(K4965,AM:AM,AO:AO)</f>
        <v>0</v>
      </c>
      <c r="R4965" t="str">
        <f>_xlfn.XLOOKUP(E4965,AF:AF,AG:AG)</f>
        <v>Qatar Airways</v>
      </c>
      <c r="S4965" t="str">
        <f>_xlfn.XLOOKUP(E4965,AF:AF,AI:AI)</f>
        <v>Qatar</v>
      </c>
      <c r="T4965">
        <f>WEEKNUM(G4965)</f>
        <v>52</v>
      </c>
      <c r="U4965">
        <f>YEAR(G4965)</f>
        <v>2025</v>
      </c>
      <c r="V4965" s="117">
        <f>IFERROR(Q4965/N4965,"0")</f>
        <v>0</v>
      </c>
    </row>
    <row r="4966" spans="1:22">
      <c r="A4966" t="str">
        <f>_xlfn.XLOOKUP(D4966,BN:BN,BO:BO)</f>
        <v>México</v>
      </c>
      <c r="B4966" t="s">
        <v>25</v>
      </c>
      <c r="C4966">
        <v>807</v>
      </c>
      <c r="D4966" t="str">
        <f>_xlfn.XLOOKUP(C4966,BH:BH,BI:BI)</f>
        <v>LuisHdz</v>
      </c>
      <c r="E4966">
        <v>27766</v>
      </c>
      <c r="F4966" t="s">
        <v>5060</v>
      </c>
      <c r="G4966" s="63">
        <v>46005</v>
      </c>
      <c r="H4966" s="63">
        <v>46008</v>
      </c>
      <c r="I4966" t="s">
        <v>376</v>
      </c>
      <c r="J4966" t="str">
        <f>_xlfn.XLOOKUP(I4966,AS:AS,AU:AU)</f>
        <v>Hotel</v>
      </c>
      <c r="K4966" t="s">
        <v>33</v>
      </c>
      <c r="L4966">
        <v>1383.74</v>
      </c>
      <c r="M4966">
        <f>L4966*_xlfn.XLOOKUP(K4966,AM:AM,AN:AN)</f>
        <v>1190.0164</v>
      </c>
      <c r="N4966">
        <f>L4966*_xlfn.XLOOKUP(K4966,AM:AM,AO:AO)</f>
        <v>1383.74</v>
      </c>
      <c r="O4966">
        <v>0</v>
      </c>
      <c r="P4966">
        <f>O4966*_xlfn.XLOOKUP(K4966,AM:AM,AN:AN)</f>
        <v>0</v>
      </c>
      <c r="Q4966">
        <f>O4966*_xlfn.XLOOKUP(K4966,AM:AM,AO:AO)</f>
        <v>0</v>
      </c>
      <c r="R4966" t="str">
        <f>_xlfn.XLOOKUP(E4966,AF:AF,AG:AG)</f>
        <v>THE PENINSULA BEVERLY HILLS</v>
      </c>
      <c r="S4966" t="str">
        <f>_xlfn.XLOOKUP(E4966,AF:AF,AI:AI)</f>
        <v>United States</v>
      </c>
      <c r="T4966">
        <f>WEEKNUM(G4966)</f>
        <v>51</v>
      </c>
      <c r="U4966">
        <f>YEAR(G4966)</f>
        <v>2025</v>
      </c>
      <c r="V4966" s="117">
        <f>IFERROR(Q4966/N4966,"0")</f>
        <v>0</v>
      </c>
    </row>
    <row r="4967" spans="1:22">
      <c r="A4967" t="str">
        <f>_xlfn.XLOOKUP(D4967,BN:BN,BO:BO)</f>
        <v>Madrid</v>
      </c>
      <c r="B4967" t="s">
        <v>25</v>
      </c>
      <c r="C4967">
        <v>808</v>
      </c>
      <c r="D4967" t="str">
        <f>_xlfn.XLOOKUP(C4967,BH:BH,BI:BI)</f>
        <v>FernandaS</v>
      </c>
      <c r="E4967">
        <v>27914</v>
      </c>
      <c r="F4967" t="s">
        <v>1404</v>
      </c>
      <c r="G4967" s="63">
        <v>46008</v>
      </c>
      <c r="H4967" s="63">
        <v>46012</v>
      </c>
      <c r="I4967" t="s">
        <v>484</v>
      </c>
      <c r="J4967" t="str">
        <f>_xlfn.XLOOKUP(I4967,AS:AS,AU:AU)</f>
        <v>Vuelos</v>
      </c>
      <c r="K4967" t="s">
        <v>27</v>
      </c>
      <c r="L4967">
        <v>2852.52</v>
      </c>
      <c r="M4967">
        <f>L4967*_xlfn.XLOOKUP(K4967,AM:AM,AN:AN)</f>
        <v>2852.52</v>
      </c>
      <c r="N4967">
        <f>L4967*_xlfn.XLOOKUP(K4967,AM:AM,AO:AO)</f>
        <v>3308.9231999999997</v>
      </c>
      <c r="O4967">
        <v>228.2</v>
      </c>
      <c r="P4967">
        <f>O4967*_xlfn.XLOOKUP(K4967,AM:AM,AN:AN)</f>
        <v>228.2</v>
      </c>
      <c r="Q4967">
        <f>O4967*_xlfn.XLOOKUP(K4967,AM:AM,AO:AO)</f>
        <v>264.71199999999999</v>
      </c>
      <c r="R4967" t="str">
        <f>_xlfn.XLOOKUP(E4967,AF:AF,AG:AG)</f>
        <v>Servivuelo</v>
      </c>
      <c r="S4967" t="str">
        <f>_xlfn.XLOOKUP(E4967,AF:AF,AI:AI)</f>
        <v>Spain</v>
      </c>
      <c r="T4967">
        <f>WEEKNUM(G4967)</f>
        <v>51</v>
      </c>
      <c r="U4967">
        <f>YEAR(G4967)</f>
        <v>2025</v>
      </c>
      <c r="V4967" s="117">
        <f>IFERROR(Q4967/N4967,"0")</f>
        <v>7.9999439092451594E-2</v>
      </c>
    </row>
    <row r="4968" spans="1:22">
      <c r="A4968" t="str">
        <f>_xlfn.XLOOKUP(D4968,BN:BN,BO:BO)</f>
        <v>Madrid</v>
      </c>
      <c r="B4968" t="s">
        <v>25</v>
      </c>
      <c r="C4968">
        <v>808</v>
      </c>
      <c r="D4968" t="str">
        <f>_xlfn.XLOOKUP(C4968,BH:BH,BI:BI)</f>
        <v>FernandaS</v>
      </c>
      <c r="E4968">
        <v>32456</v>
      </c>
      <c r="F4968" t="s">
        <v>5061</v>
      </c>
      <c r="G4968" s="63">
        <v>46008</v>
      </c>
      <c r="H4968" s="63">
        <v>46012</v>
      </c>
      <c r="I4968" t="s">
        <v>376</v>
      </c>
      <c r="J4968" t="str">
        <f>_xlfn.XLOOKUP(I4968,AS:AS,AU:AU)</f>
        <v>Hotel</v>
      </c>
      <c r="K4968" t="s">
        <v>27</v>
      </c>
      <c r="L4968">
        <v>16729.21</v>
      </c>
      <c r="M4968">
        <f>L4968*_xlfn.XLOOKUP(K4968,AM:AM,AN:AN)</f>
        <v>16729.21</v>
      </c>
      <c r="N4968">
        <f>L4968*_xlfn.XLOOKUP(K4968,AM:AM,AO:AO)</f>
        <v>19405.883599999997</v>
      </c>
      <c r="O4968">
        <v>1840.21</v>
      </c>
      <c r="P4968">
        <f>O4968*_xlfn.XLOOKUP(K4968,AM:AM,AN:AN)</f>
        <v>1840.21</v>
      </c>
      <c r="Q4968">
        <f>O4968*_xlfn.XLOOKUP(K4968,AM:AM,AO:AO)</f>
        <v>2134.6435999999999</v>
      </c>
      <c r="R4968" t="str">
        <f>_xlfn.XLOOKUP(E4968,AF:AF,AG:AG)</f>
        <v>Balder Luxury Lodge Oy</v>
      </c>
      <c r="S4968" t="str">
        <f>_xlfn.XLOOKUP(E4968,AF:AF,AI:AI)</f>
        <v>Finland</v>
      </c>
      <c r="T4968">
        <f>WEEKNUM(G4968)</f>
        <v>51</v>
      </c>
      <c r="U4968">
        <f>YEAR(G4968)</f>
        <v>2025</v>
      </c>
      <c r="V4968" s="117">
        <f>IFERROR(Q4968/N4968,"0")</f>
        <v>0.10999981469537415</v>
      </c>
    </row>
    <row r="4969" spans="1:22">
      <c r="A4969" t="str">
        <f>_xlfn.XLOOKUP(D4969,BN:BN,BO:BO)</f>
        <v>Madrid</v>
      </c>
      <c r="B4969" t="s">
        <v>25</v>
      </c>
      <c r="C4969">
        <v>808</v>
      </c>
      <c r="D4969" t="str">
        <f>_xlfn.XLOOKUP(C4969,BH:BH,BI:BI)</f>
        <v>FernandaS</v>
      </c>
      <c r="E4969">
        <v>0</v>
      </c>
      <c r="F4969" t="s">
        <v>1158</v>
      </c>
      <c r="G4969" s="63">
        <v>46008</v>
      </c>
      <c r="H4969" s="63">
        <v>46012</v>
      </c>
      <c r="I4969" t="s">
        <v>396</v>
      </c>
      <c r="J4969" t="str">
        <f>_xlfn.XLOOKUP(I4969,AS:AS,AU:AU)</f>
        <v>Honorarios</v>
      </c>
      <c r="K4969" t="s">
        <v>27</v>
      </c>
      <c r="L4969">
        <v>0.79</v>
      </c>
      <c r="M4969">
        <f>L4969*_xlfn.XLOOKUP(K4969,AM:AM,AN:AN)</f>
        <v>0.79</v>
      </c>
      <c r="N4969">
        <f>L4969*_xlfn.XLOOKUP(K4969,AM:AM,AO:AO)</f>
        <v>0.91639999999999999</v>
      </c>
      <c r="O4969">
        <v>0.79</v>
      </c>
      <c r="P4969">
        <f>O4969*_xlfn.XLOOKUP(K4969,AM:AM,AN:AN)</f>
        <v>0.79</v>
      </c>
      <c r="Q4969">
        <f>O4969*_xlfn.XLOOKUP(K4969,AM:AM,AO:AO)</f>
        <v>0.91639999999999999</v>
      </c>
      <c r="R4969" t="str">
        <f>_xlfn.XLOOKUP(E4969,AF:AF,AG:AG)</f>
        <v>FEES</v>
      </c>
      <c r="S4969">
        <f>_xlfn.XLOOKUP(E4969,AF:AF,AI:AI)</f>
        <v>0</v>
      </c>
      <c r="T4969">
        <f>WEEKNUM(G4969)</f>
        <v>51</v>
      </c>
      <c r="U4969">
        <f>YEAR(G4969)</f>
        <v>2025</v>
      </c>
      <c r="V4969" s="117">
        <f>IFERROR(Q4969/N4969,"0")</f>
        <v>1</v>
      </c>
    </row>
    <row r="4970" spans="1:22">
      <c r="A4970" t="str">
        <f>_xlfn.XLOOKUP(D4970,BN:BN,BO:BO)</f>
        <v>Madrid</v>
      </c>
      <c r="B4970" t="s">
        <v>25</v>
      </c>
      <c r="C4970">
        <v>808</v>
      </c>
      <c r="D4970" t="str">
        <f>_xlfn.XLOOKUP(C4970,BH:BH,BI:BI)</f>
        <v>FernandaS</v>
      </c>
      <c r="E4970">
        <v>32456</v>
      </c>
      <c r="F4970" t="s">
        <v>5062</v>
      </c>
      <c r="G4970" s="63">
        <v>46008</v>
      </c>
      <c r="H4970" s="63">
        <v>46012</v>
      </c>
      <c r="I4970" t="s">
        <v>376</v>
      </c>
      <c r="J4970" t="str">
        <f>_xlfn.XLOOKUP(I4970,AS:AS,AU:AU)</f>
        <v>Hotel</v>
      </c>
      <c r="K4970" t="s">
        <v>27</v>
      </c>
      <c r="L4970">
        <v>7682</v>
      </c>
      <c r="M4970">
        <f>L4970*_xlfn.XLOOKUP(K4970,AM:AM,AN:AN)</f>
        <v>7682</v>
      </c>
      <c r="N4970">
        <f>L4970*_xlfn.XLOOKUP(K4970,AM:AM,AO:AO)</f>
        <v>8911.119999999999</v>
      </c>
      <c r="O4970">
        <v>844</v>
      </c>
      <c r="P4970">
        <f>O4970*_xlfn.XLOOKUP(K4970,AM:AM,AN:AN)</f>
        <v>844</v>
      </c>
      <c r="Q4970">
        <f>O4970*_xlfn.XLOOKUP(K4970,AM:AM,AO:AO)</f>
        <v>979.04</v>
      </c>
      <c r="R4970" t="str">
        <f>_xlfn.XLOOKUP(E4970,AF:AF,AG:AG)</f>
        <v>Balder Luxury Lodge Oy</v>
      </c>
      <c r="S4970" t="str">
        <f>_xlfn.XLOOKUP(E4970,AF:AF,AI:AI)</f>
        <v>Finland</v>
      </c>
      <c r="T4970">
        <f>WEEKNUM(G4970)</f>
        <v>51</v>
      </c>
      <c r="U4970">
        <f>YEAR(G4970)</f>
        <v>2025</v>
      </c>
      <c r="V4970" s="117">
        <f>IFERROR(Q4970/N4970,"0")</f>
        <v>0.10986722207758397</v>
      </c>
    </row>
    <row r="4971" spans="1:22">
      <c r="A4971" t="str">
        <f>_xlfn.XLOOKUP(D4971,BN:BN,BO:BO)</f>
        <v>Madrid</v>
      </c>
      <c r="B4971" t="s">
        <v>25</v>
      </c>
      <c r="C4971">
        <v>808</v>
      </c>
      <c r="D4971" t="str">
        <f>_xlfn.XLOOKUP(C4971,BH:BH,BI:BI)</f>
        <v>FernandaS</v>
      </c>
      <c r="E4971">
        <v>32800</v>
      </c>
      <c r="F4971" t="s">
        <v>5063</v>
      </c>
      <c r="G4971" s="63">
        <v>46008</v>
      </c>
      <c r="H4971" s="63">
        <v>46012</v>
      </c>
      <c r="I4971" t="s">
        <v>376</v>
      </c>
      <c r="J4971" t="str">
        <f>_xlfn.XLOOKUP(I4971,AS:AS,AU:AU)</f>
        <v>Hotel</v>
      </c>
      <c r="K4971" t="s">
        <v>27</v>
      </c>
      <c r="L4971">
        <v>7682</v>
      </c>
      <c r="M4971">
        <f>L4971*_xlfn.XLOOKUP(K4971,AM:AM,AN:AN)</f>
        <v>7682</v>
      </c>
      <c r="N4971">
        <f>L4971*_xlfn.XLOOKUP(K4971,AM:AM,AO:AO)</f>
        <v>8911.119999999999</v>
      </c>
      <c r="O4971">
        <v>844</v>
      </c>
      <c r="P4971">
        <f>O4971*_xlfn.XLOOKUP(K4971,AM:AM,AN:AN)</f>
        <v>844</v>
      </c>
      <c r="Q4971">
        <f>O4971*_xlfn.XLOOKUP(K4971,AM:AM,AO:AO)</f>
        <v>979.04</v>
      </c>
      <c r="R4971" t="str">
        <f>_xlfn.XLOOKUP(E4971,AF:AF,AG:AG)</f>
        <v>NORDIC INCOMING OU</v>
      </c>
      <c r="S4971" t="str">
        <f>_xlfn.XLOOKUP(E4971,AF:AF,AI:AI)</f>
        <v>Estonia</v>
      </c>
      <c r="T4971">
        <f>WEEKNUM(G4971)</f>
        <v>51</v>
      </c>
      <c r="U4971">
        <f>YEAR(G4971)</f>
        <v>2025</v>
      </c>
      <c r="V4971" s="117">
        <f>IFERROR(Q4971/N4971,"0")</f>
        <v>0.10986722207758397</v>
      </c>
    </row>
    <row r="4972" spans="1:22">
      <c r="A4972" t="str">
        <f>_xlfn.XLOOKUP(D4972,BN:BN,BO:BO)</f>
        <v>Madrid</v>
      </c>
      <c r="B4972" t="s">
        <v>25</v>
      </c>
      <c r="C4972">
        <v>808</v>
      </c>
      <c r="D4972" t="str">
        <f>_xlfn.XLOOKUP(C4972,BH:BH,BI:BI)</f>
        <v>FernandaS</v>
      </c>
      <c r="E4972">
        <v>27914</v>
      </c>
      <c r="F4972" t="s">
        <v>5064</v>
      </c>
      <c r="G4972" s="63">
        <v>46008</v>
      </c>
      <c r="H4972" s="63">
        <v>46012</v>
      </c>
      <c r="I4972" t="s">
        <v>484</v>
      </c>
      <c r="J4972" t="str">
        <f>_xlfn.XLOOKUP(I4972,AS:AS,AU:AU)</f>
        <v>Vuelos</v>
      </c>
      <c r="K4972" t="s">
        <v>27</v>
      </c>
      <c r="L4972">
        <v>2825.93</v>
      </c>
      <c r="M4972">
        <f>L4972*_xlfn.XLOOKUP(K4972,AM:AM,AN:AN)</f>
        <v>2825.93</v>
      </c>
      <c r="N4972">
        <f>L4972*_xlfn.XLOOKUP(K4972,AM:AM,AO:AO)</f>
        <v>3278.0787999999998</v>
      </c>
      <c r="O4972">
        <v>865.19</v>
      </c>
      <c r="P4972">
        <f>O4972*_xlfn.XLOOKUP(K4972,AM:AM,AN:AN)</f>
        <v>865.19</v>
      </c>
      <c r="Q4972">
        <f>O4972*_xlfn.XLOOKUP(K4972,AM:AM,AO:AO)</f>
        <v>1003.6204</v>
      </c>
      <c r="R4972" t="str">
        <f>_xlfn.XLOOKUP(E4972,AF:AF,AG:AG)</f>
        <v>Servivuelo</v>
      </c>
      <c r="S4972" t="str">
        <f>_xlfn.XLOOKUP(E4972,AF:AF,AI:AI)</f>
        <v>Spain</v>
      </c>
      <c r="T4972">
        <f>WEEKNUM(G4972)</f>
        <v>51</v>
      </c>
      <c r="U4972">
        <f>YEAR(G4972)</f>
        <v>2025</v>
      </c>
      <c r="V4972" s="117">
        <f>IFERROR(Q4972/N4972,"0")</f>
        <v>0.3061611575658279</v>
      </c>
    </row>
    <row r="4973" spans="1:22">
      <c r="A4973" t="str">
        <f>_xlfn.XLOOKUP(D4973,BN:BN,BO:BO)</f>
        <v>Madrid</v>
      </c>
      <c r="B4973" t="s">
        <v>25</v>
      </c>
      <c r="C4973">
        <v>808</v>
      </c>
      <c r="D4973" t="str">
        <f>_xlfn.XLOOKUP(C4973,BH:BH,BI:BI)</f>
        <v>FernandaS</v>
      </c>
      <c r="E4973">
        <v>0</v>
      </c>
      <c r="F4973" t="s">
        <v>177</v>
      </c>
      <c r="G4973" s="63">
        <v>46008</v>
      </c>
      <c r="H4973" s="63">
        <v>46012</v>
      </c>
      <c r="I4973" t="s">
        <v>396</v>
      </c>
      <c r="J4973" t="str">
        <f>_xlfn.XLOOKUP(I4973,AS:AS,AU:AU)</f>
        <v>Honorarios</v>
      </c>
      <c r="K4973" t="s">
        <v>27</v>
      </c>
      <c r="L4973">
        <v>87.93</v>
      </c>
      <c r="M4973">
        <f>L4973*_xlfn.XLOOKUP(K4973,AM:AM,AN:AN)</f>
        <v>87.93</v>
      </c>
      <c r="N4973">
        <f>L4973*_xlfn.XLOOKUP(K4973,AM:AM,AO:AO)</f>
        <v>101.9988</v>
      </c>
      <c r="O4973">
        <v>87.93</v>
      </c>
      <c r="P4973">
        <f>O4973*_xlfn.XLOOKUP(K4973,AM:AM,AN:AN)</f>
        <v>87.93</v>
      </c>
      <c r="Q4973">
        <f>O4973*_xlfn.XLOOKUP(K4973,AM:AM,AO:AO)</f>
        <v>101.9988</v>
      </c>
      <c r="R4973" t="str">
        <f>_xlfn.XLOOKUP(E4973,AF:AF,AG:AG)</f>
        <v>FEES</v>
      </c>
      <c r="S4973">
        <f>_xlfn.XLOOKUP(E4973,AF:AF,AI:AI)</f>
        <v>0</v>
      </c>
      <c r="T4973">
        <f>WEEKNUM(G4973)</f>
        <v>51</v>
      </c>
      <c r="U4973">
        <f>YEAR(G4973)</f>
        <v>2025</v>
      </c>
      <c r="V4973" s="117">
        <f>IFERROR(Q4973/N4973,"0")</f>
        <v>1</v>
      </c>
    </row>
    <row r="4974" spans="1:22">
      <c r="A4974" t="str">
        <f>_xlfn.XLOOKUP(D4974,BN:BN,BO:BO)</f>
        <v>México</v>
      </c>
      <c r="B4974" t="s">
        <v>25</v>
      </c>
      <c r="C4974">
        <v>809</v>
      </c>
      <c r="D4974" t="str">
        <f>_xlfn.XLOOKUP(C4974,BH:BH,BI:BI)</f>
        <v>VivianaS</v>
      </c>
      <c r="E4974">
        <v>32410</v>
      </c>
      <c r="F4974" t="s">
        <v>5065</v>
      </c>
      <c r="G4974" s="63">
        <v>46065</v>
      </c>
      <c r="H4974" s="63">
        <v>46068</v>
      </c>
      <c r="I4974" t="s">
        <v>376</v>
      </c>
      <c r="J4974" t="str">
        <f>_xlfn.XLOOKUP(I4974,AS:AS,AU:AU)</f>
        <v>Hotel</v>
      </c>
      <c r="K4974" t="s">
        <v>30</v>
      </c>
      <c r="L4974">
        <v>174190.5</v>
      </c>
      <c r="M4974">
        <f>L4974*_xlfn.XLOOKUP(K4974,AM:AM,AN:AN)</f>
        <v>8361.1440000000002</v>
      </c>
      <c r="N4974">
        <f>L4974*_xlfn.XLOOKUP(K4974,AM:AM,AO:AO)</f>
        <v>9754.6679999999997</v>
      </c>
      <c r="O4974">
        <v>22720.5</v>
      </c>
      <c r="P4974">
        <f>O4974*_xlfn.XLOOKUP(K4974,AM:AM,AN:AN)</f>
        <v>1090.5840000000001</v>
      </c>
      <c r="Q4974">
        <f>O4974*_xlfn.XLOOKUP(K4974,AM:AM,AO:AO)</f>
        <v>1272.348</v>
      </c>
      <c r="R4974" t="str">
        <f>_xlfn.XLOOKUP(E4974,AF:AF,AG:AG)</f>
        <v>CASA LUNA CABOS</v>
      </c>
      <c r="S4974" t="str">
        <f>_xlfn.XLOOKUP(E4974,AF:AF,AI:AI)</f>
        <v>Mexico</v>
      </c>
      <c r="T4974">
        <f>WEEKNUM(G4974)</f>
        <v>7</v>
      </c>
      <c r="U4974">
        <f>YEAR(G4974)</f>
        <v>2026</v>
      </c>
      <c r="V4974" s="117">
        <f>IFERROR(Q4974/N4974,"0")</f>
        <v>0.13043478260869565</v>
      </c>
    </row>
    <row r="4975" spans="1:22">
      <c r="A4975" t="str">
        <f>_xlfn.XLOOKUP(D4975,BN:BN,BO:BO)</f>
        <v>México</v>
      </c>
      <c r="B4975" t="s">
        <v>25</v>
      </c>
      <c r="C4975">
        <v>809</v>
      </c>
      <c r="D4975" t="str">
        <f>_xlfn.XLOOKUP(C4975,BH:BH,BI:BI)</f>
        <v>VivianaS</v>
      </c>
      <c r="E4975">
        <v>0</v>
      </c>
      <c r="F4975" t="s">
        <v>5066</v>
      </c>
      <c r="G4975" s="63">
        <v>46065</v>
      </c>
      <c r="H4975" s="63">
        <v>46068</v>
      </c>
      <c r="I4975" t="s">
        <v>396</v>
      </c>
      <c r="J4975" t="str">
        <f>_xlfn.XLOOKUP(I4975,AS:AS,AU:AU)</f>
        <v>Honorarios</v>
      </c>
      <c r="K4975" t="s">
        <v>30</v>
      </c>
      <c r="L4975">
        <v>278.5</v>
      </c>
      <c r="M4975">
        <f>L4975*_xlfn.XLOOKUP(K4975,AM:AM,AN:AN)</f>
        <v>13.368</v>
      </c>
      <c r="N4975">
        <f>L4975*_xlfn.XLOOKUP(K4975,AM:AM,AO:AO)</f>
        <v>15.596</v>
      </c>
      <c r="O4975">
        <v>278.5</v>
      </c>
      <c r="P4975">
        <f>O4975*_xlfn.XLOOKUP(K4975,AM:AM,AN:AN)</f>
        <v>13.368</v>
      </c>
      <c r="Q4975">
        <f>O4975*_xlfn.XLOOKUP(K4975,AM:AM,AO:AO)</f>
        <v>15.596</v>
      </c>
      <c r="R4975" t="str">
        <f>_xlfn.XLOOKUP(E4975,AF:AF,AG:AG)</f>
        <v>FEES</v>
      </c>
      <c r="S4975">
        <f>_xlfn.XLOOKUP(E4975,AF:AF,AI:AI)</f>
        <v>0</v>
      </c>
      <c r="T4975">
        <f>WEEKNUM(G4975)</f>
        <v>7</v>
      </c>
      <c r="U4975">
        <f>YEAR(G4975)</f>
        <v>2026</v>
      </c>
      <c r="V4975" s="117">
        <f>IFERROR(Q4975/N4975,"0")</f>
        <v>1</v>
      </c>
    </row>
    <row r="4976" spans="1:22">
      <c r="A4976" t="str">
        <f>_xlfn.XLOOKUP(D4976,BN:BN,BO:BO)</f>
        <v>México</v>
      </c>
      <c r="B4976" t="s">
        <v>25</v>
      </c>
      <c r="C4976">
        <v>810</v>
      </c>
      <c r="D4976" t="str">
        <f>_xlfn.XLOOKUP(C4976,BH:BH,BI:BI)</f>
        <v>DianaM</v>
      </c>
      <c r="E4976">
        <v>27301</v>
      </c>
      <c r="F4976" t="s">
        <v>5067</v>
      </c>
      <c r="G4976" s="63">
        <v>46060</v>
      </c>
      <c r="H4976" s="63">
        <v>46088</v>
      </c>
      <c r="I4976" t="s">
        <v>366</v>
      </c>
      <c r="J4976" t="str">
        <f>_xlfn.XLOOKUP(I4976,AS:AS,AU:AU)</f>
        <v>Vuelos</v>
      </c>
      <c r="K4976" t="s">
        <v>33</v>
      </c>
      <c r="L4976">
        <v>2023.73</v>
      </c>
      <c r="M4976">
        <f>L4976*_xlfn.XLOOKUP(K4976,AM:AM,AN:AN)</f>
        <v>1740.4078</v>
      </c>
      <c r="N4976">
        <f>L4976*_xlfn.XLOOKUP(K4976,AM:AM,AO:AO)</f>
        <v>2023.73</v>
      </c>
      <c r="O4976">
        <v>0</v>
      </c>
      <c r="P4976">
        <f>O4976*_xlfn.XLOOKUP(K4976,AM:AM,AN:AN)</f>
        <v>0</v>
      </c>
      <c r="Q4976">
        <f>O4976*_xlfn.XLOOKUP(K4976,AM:AM,AO:AO)</f>
        <v>0</v>
      </c>
      <c r="R4976" t="str">
        <f>_xlfn.XLOOKUP(E4976,AF:AF,AG:AG)</f>
        <v>TURISMO EX MAR, S.A. DE C.V.</v>
      </c>
      <c r="S4976" t="str">
        <f>_xlfn.XLOOKUP(E4976,AF:AF,AI:AI)</f>
        <v>Mexico</v>
      </c>
      <c r="T4976">
        <f>WEEKNUM(G4976)</f>
        <v>6</v>
      </c>
      <c r="U4976">
        <f>YEAR(G4976)</f>
        <v>2026</v>
      </c>
      <c r="V4976" s="117">
        <f>IFERROR(Q4976/N4976,"0")</f>
        <v>0</v>
      </c>
    </row>
    <row r="4977" spans="1:22">
      <c r="A4977" t="str">
        <f>_xlfn.XLOOKUP(D4977,BN:BN,BO:BO)</f>
        <v>México</v>
      </c>
      <c r="B4977" t="s">
        <v>25</v>
      </c>
      <c r="C4977">
        <v>810</v>
      </c>
      <c r="D4977" t="str">
        <f>_xlfn.XLOOKUP(C4977,BH:BH,BI:BI)</f>
        <v>DianaM</v>
      </c>
      <c r="E4977">
        <v>27301</v>
      </c>
      <c r="F4977" t="s">
        <v>5068</v>
      </c>
      <c r="G4977" s="63">
        <v>46060</v>
      </c>
      <c r="H4977" s="63">
        <v>46088</v>
      </c>
      <c r="I4977" t="s">
        <v>366</v>
      </c>
      <c r="J4977" t="str">
        <f>_xlfn.XLOOKUP(I4977,AS:AS,AU:AU)</f>
        <v>Vuelos</v>
      </c>
      <c r="K4977" t="s">
        <v>33</v>
      </c>
      <c r="L4977">
        <v>2023.73</v>
      </c>
      <c r="M4977">
        <f>L4977*_xlfn.XLOOKUP(K4977,AM:AM,AN:AN)</f>
        <v>1740.4078</v>
      </c>
      <c r="N4977">
        <f>L4977*_xlfn.XLOOKUP(K4977,AM:AM,AO:AO)</f>
        <v>2023.73</v>
      </c>
      <c r="O4977">
        <v>0</v>
      </c>
      <c r="P4977">
        <f>O4977*_xlfn.XLOOKUP(K4977,AM:AM,AN:AN)</f>
        <v>0</v>
      </c>
      <c r="Q4977">
        <f>O4977*_xlfn.XLOOKUP(K4977,AM:AM,AO:AO)</f>
        <v>0</v>
      </c>
      <c r="R4977" t="str">
        <f>_xlfn.XLOOKUP(E4977,AF:AF,AG:AG)</f>
        <v>TURISMO EX MAR, S.A. DE C.V.</v>
      </c>
      <c r="S4977" t="str">
        <f>_xlfn.XLOOKUP(E4977,AF:AF,AI:AI)</f>
        <v>Mexico</v>
      </c>
      <c r="T4977">
        <f>WEEKNUM(G4977)</f>
        <v>6</v>
      </c>
      <c r="U4977">
        <f>YEAR(G4977)</f>
        <v>2026</v>
      </c>
      <c r="V4977" s="117">
        <f>IFERROR(Q4977/N4977,"0")</f>
        <v>0</v>
      </c>
    </row>
    <row r="4978" spans="1:22">
      <c r="A4978" t="str">
        <f>_xlfn.XLOOKUP(D4978,BN:BN,BO:BO)</f>
        <v>México</v>
      </c>
      <c r="B4978" t="s">
        <v>25</v>
      </c>
      <c r="C4978">
        <v>810</v>
      </c>
      <c r="D4978" t="str">
        <f>_xlfn.XLOOKUP(C4978,BH:BH,BI:BI)</f>
        <v>DianaM</v>
      </c>
      <c r="E4978">
        <v>0</v>
      </c>
      <c r="F4978" t="s">
        <v>1158</v>
      </c>
      <c r="G4978" s="63">
        <v>46060</v>
      </c>
      <c r="H4978" s="63">
        <v>46088</v>
      </c>
      <c r="I4978" t="s">
        <v>396</v>
      </c>
      <c r="J4978" t="str">
        <f>_xlfn.XLOOKUP(I4978,AS:AS,AU:AU)</f>
        <v>Honorarios</v>
      </c>
      <c r="K4978" t="s">
        <v>33</v>
      </c>
      <c r="L4978">
        <v>598.54</v>
      </c>
      <c r="M4978">
        <f>L4978*_xlfn.XLOOKUP(K4978,AM:AM,AN:AN)</f>
        <v>514.74439999999993</v>
      </c>
      <c r="N4978">
        <f>L4978*_xlfn.XLOOKUP(K4978,AM:AM,AO:AO)</f>
        <v>598.54</v>
      </c>
      <c r="O4978">
        <v>598.54</v>
      </c>
      <c r="P4978">
        <f>O4978*_xlfn.XLOOKUP(K4978,AM:AM,AN:AN)</f>
        <v>514.74439999999993</v>
      </c>
      <c r="Q4978">
        <f>O4978*_xlfn.XLOOKUP(K4978,AM:AM,AO:AO)</f>
        <v>598.54</v>
      </c>
      <c r="R4978" t="str">
        <f>_xlfn.XLOOKUP(E4978,AF:AF,AG:AG)</f>
        <v>FEES</v>
      </c>
      <c r="S4978">
        <f>_xlfn.XLOOKUP(E4978,AF:AF,AI:AI)</f>
        <v>0</v>
      </c>
      <c r="T4978">
        <f>WEEKNUM(G4978)</f>
        <v>6</v>
      </c>
      <c r="U4978">
        <f>YEAR(G4978)</f>
        <v>2026</v>
      </c>
      <c r="V4978" s="117">
        <f>IFERROR(Q4978/N4978,"0")</f>
        <v>1</v>
      </c>
    </row>
    <row r="4979" spans="1:22">
      <c r="A4979" t="str">
        <f>_xlfn.XLOOKUP(D4979,BN:BN,BO:BO)</f>
        <v>México</v>
      </c>
      <c r="B4979" t="s">
        <v>25</v>
      </c>
      <c r="C4979">
        <v>811</v>
      </c>
      <c r="D4979" t="str">
        <f>_xlfn.XLOOKUP(C4979,BH:BH,BI:BI)</f>
        <v>VeronicaN</v>
      </c>
      <c r="E4979">
        <v>28934</v>
      </c>
      <c r="F4979" t="s">
        <v>5069</v>
      </c>
      <c r="G4979" s="63">
        <v>45975</v>
      </c>
      <c r="H4979" s="63">
        <v>45978</v>
      </c>
      <c r="I4979" t="s">
        <v>366</v>
      </c>
      <c r="J4979" t="str">
        <f>_xlfn.XLOOKUP(I4979,AS:AS,AU:AU)</f>
        <v>Vuelos</v>
      </c>
      <c r="K4979" t="s">
        <v>33</v>
      </c>
      <c r="L4979">
        <v>918.01</v>
      </c>
      <c r="M4979">
        <f>L4979*_xlfn.XLOOKUP(K4979,AM:AM,AN:AN)</f>
        <v>789.48860000000002</v>
      </c>
      <c r="N4979">
        <f>L4979*_xlfn.XLOOKUP(K4979,AM:AM,AO:AO)</f>
        <v>918.01</v>
      </c>
      <c r="O4979">
        <v>0</v>
      </c>
      <c r="P4979">
        <f>O4979*_xlfn.XLOOKUP(K4979,AM:AM,AN:AN)</f>
        <v>0</v>
      </c>
      <c r="Q4979">
        <f>O4979*_xlfn.XLOOKUP(K4979,AM:AM,AO:AO)</f>
        <v>0</v>
      </c>
      <c r="R4979" t="str">
        <f>_xlfn.XLOOKUP(E4979,AF:AF,AG:AG)</f>
        <v>F1S USA</v>
      </c>
      <c r="S4979" t="str">
        <f>_xlfn.XLOOKUP(E4979,AF:AF,AI:AI)</f>
        <v>United States</v>
      </c>
      <c r="T4979">
        <f>WEEKNUM(G4979)</f>
        <v>46</v>
      </c>
      <c r="U4979">
        <f>YEAR(G4979)</f>
        <v>2025</v>
      </c>
      <c r="V4979" s="117">
        <f>IFERROR(Q4979/N4979,"0")</f>
        <v>0</v>
      </c>
    </row>
    <row r="4980" spans="1:22">
      <c r="A4980" t="str">
        <f>_xlfn.XLOOKUP(D4980,BN:BN,BO:BO)</f>
        <v>México</v>
      </c>
      <c r="B4980" t="s">
        <v>25</v>
      </c>
      <c r="C4980">
        <v>811</v>
      </c>
      <c r="D4980" t="str">
        <f>_xlfn.XLOOKUP(C4980,BH:BH,BI:BI)</f>
        <v>VeronicaN</v>
      </c>
      <c r="E4980">
        <v>28934</v>
      </c>
      <c r="F4980" t="s">
        <v>5070</v>
      </c>
      <c r="G4980" s="63">
        <v>45975</v>
      </c>
      <c r="H4980" s="63">
        <v>45978</v>
      </c>
      <c r="I4980" t="s">
        <v>366</v>
      </c>
      <c r="J4980" t="str">
        <f>_xlfn.XLOOKUP(I4980,AS:AS,AU:AU)</f>
        <v>Vuelos</v>
      </c>
      <c r="K4980" t="s">
        <v>33</v>
      </c>
      <c r="L4980">
        <v>918.01</v>
      </c>
      <c r="M4980">
        <f>L4980*_xlfn.XLOOKUP(K4980,AM:AM,AN:AN)</f>
        <v>789.48860000000002</v>
      </c>
      <c r="N4980">
        <f>L4980*_xlfn.XLOOKUP(K4980,AM:AM,AO:AO)</f>
        <v>918.01</v>
      </c>
      <c r="O4980">
        <v>0</v>
      </c>
      <c r="P4980">
        <f>O4980*_xlfn.XLOOKUP(K4980,AM:AM,AN:AN)</f>
        <v>0</v>
      </c>
      <c r="Q4980">
        <f>O4980*_xlfn.XLOOKUP(K4980,AM:AM,AO:AO)</f>
        <v>0</v>
      </c>
      <c r="R4980" t="str">
        <f>_xlfn.XLOOKUP(E4980,AF:AF,AG:AG)</f>
        <v>F1S USA</v>
      </c>
      <c r="S4980" t="str">
        <f>_xlfn.XLOOKUP(E4980,AF:AF,AI:AI)</f>
        <v>United States</v>
      </c>
      <c r="T4980">
        <f>WEEKNUM(G4980)</f>
        <v>46</v>
      </c>
      <c r="U4980">
        <f>YEAR(G4980)</f>
        <v>2025</v>
      </c>
      <c r="V4980" s="117">
        <f>IFERROR(Q4980/N4980,"0")</f>
        <v>0</v>
      </c>
    </row>
    <row r="4981" spans="1:22">
      <c r="A4981" t="str">
        <f>_xlfn.XLOOKUP(D4981,BN:BN,BO:BO)</f>
        <v>México</v>
      </c>
      <c r="B4981" t="s">
        <v>25</v>
      </c>
      <c r="C4981">
        <v>811</v>
      </c>
      <c r="D4981" t="str">
        <f>_xlfn.XLOOKUP(C4981,BH:BH,BI:BI)</f>
        <v>VeronicaN</v>
      </c>
      <c r="E4981">
        <v>28934</v>
      </c>
      <c r="F4981" t="s">
        <v>4763</v>
      </c>
      <c r="G4981" s="63">
        <v>46054</v>
      </c>
      <c r="H4981" s="63">
        <v>46077</v>
      </c>
      <c r="I4981" t="s">
        <v>366</v>
      </c>
      <c r="J4981" t="str">
        <f>_xlfn.XLOOKUP(I4981,AS:AS,AU:AU)</f>
        <v>Vuelos</v>
      </c>
      <c r="K4981" t="s">
        <v>33</v>
      </c>
      <c r="L4981">
        <v>1285.01</v>
      </c>
      <c r="M4981">
        <f>L4981*_xlfn.XLOOKUP(K4981,AM:AM,AN:AN)</f>
        <v>1105.1086</v>
      </c>
      <c r="N4981">
        <f>L4981*_xlfn.XLOOKUP(K4981,AM:AM,AO:AO)</f>
        <v>1285.01</v>
      </c>
      <c r="O4981">
        <v>0</v>
      </c>
      <c r="P4981">
        <f>O4981*_xlfn.XLOOKUP(K4981,AM:AM,AN:AN)</f>
        <v>0</v>
      </c>
      <c r="Q4981">
        <f>O4981*_xlfn.XLOOKUP(K4981,AM:AM,AO:AO)</f>
        <v>0</v>
      </c>
      <c r="R4981" t="str">
        <f>_xlfn.XLOOKUP(E4981,AF:AF,AG:AG)</f>
        <v>F1S USA</v>
      </c>
      <c r="S4981" t="str">
        <f>_xlfn.XLOOKUP(E4981,AF:AF,AI:AI)</f>
        <v>United States</v>
      </c>
      <c r="T4981">
        <f>WEEKNUM(G4981)</f>
        <v>6</v>
      </c>
      <c r="U4981">
        <f>YEAR(G4981)</f>
        <v>2026</v>
      </c>
      <c r="V4981" s="117">
        <f>IFERROR(Q4981/N4981,"0")</f>
        <v>0</v>
      </c>
    </row>
    <row r="4982" spans="1:22">
      <c r="A4982" t="str">
        <f>_xlfn.XLOOKUP(D4982,BN:BN,BO:BO)</f>
        <v>México</v>
      </c>
      <c r="B4982" t="s">
        <v>25</v>
      </c>
      <c r="C4982">
        <v>811</v>
      </c>
      <c r="D4982" t="str">
        <f>_xlfn.XLOOKUP(C4982,BH:BH,BI:BI)</f>
        <v>VeronicaN</v>
      </c>
      <c r="E4982">
        <v>28934</v>
      </c>
      <c r="F4982" t="s">
        <v>2933</v>
      </c>
      <c r="G4982" s="63">
        <v>46004</v>
      </c>
      <c r="H4982" s="63">
        <v>46004</v>
      </c>
      <c r="I4982" t="s">
        <v>366</v>
      </c>
      <c r="J4982" t="str">
        <f>_xlfn.XLOOKUP(I4982,AS:AS,AU:AU)</f>
        <v>Vuelos</v>
      </c>
      <c r="K4982" t="s">
        <v>33</v>
      </c>
      <c r="L4982">
        <v>228.3</v>
      </c>
      <c r="M4982">
        <f>L4982*_xlfn.XLOOKUP(K4982,AM:AM,AN:AN)</f>
        <v>196.33799999999999</v>
      </c>
      <c r="N4982">
        <f>L4982*_xlfn.XLOOKUP(K4982,AM:AM,AO:AO)</f>
        <v>228.3</v>
      </c>
      <c r="O4982">
        <v>0</v>
      </c>
      <c r="P4982">
        <f>O4982*_xlfn.XLOOKUP(K4982,AM:AM,AN:AN)</f>
        <v>0</v>
      </c>
      <c r="Q4982">
        <f>O4982*_xlfn.XLOOKUP(K4982,AM:AM,AO:AO)</f>
        <v>0</v>
      </c>
      <c r="R4982" t="str">
        <f>_xlfn.XLOOKUP(E4982,AF:AF,AG:AG)</f>
        <v>F1S USA</v>
      </c>
      <c r="S4982" t="str">
        <f>_xlfn.XLOOKUP(E4982,AF:AF,AI:AI)</f>
        <v>United States</v>
      </c>
      <c r="T4982">
        <f>WEEKNUM(G4982)</f>
        <v>50</v>
      </c>
      <c r="U4982">
        <f>YEAR(G4982)</f>
        <v>2025</v>
      </c>
      <c r="V4982" s="117">
        <f>IFERROR(Q4982/N4982,"0")</f>
        <v>0</v>
      </c>
    </row>
    <row r="4983" spans="1:22">
      <c r="A4983" t="str">
        <f>_xlfn.XLOOKUP(D4983,BN:BN,BO:BO)</f>
        <v>México</v>
      </c>
      <c r="B4983" t="s">
        <v>25</v>
      </c>
      <c r="C4983">
        <v>811</v>
      </c>
      <c r="D4983" t="str">
        <f>_xlfn.XLOOKUP(C4983,BH:BH,BI:BI)</f>
        <v>VeronicaN</v>
      </c>
      <c r="E4983">
        <v>28934</v>
      </c>
      <c r="F4983" t="s">
        <v>4763</v>
      </c>
      <c r="G4983" s="63">
        <v>46053</v>
      </c>
      <c r="H4983" s="63">
        <v>46077</v>
      </c>
      <c r="I4983" t="s">
        <v>366</v>
      </c>
      <c r="J4983" t="str">
        <f>_xlfn.XLOOKUP(I4983,AS:AS,AU:AU)</f>
        <v>Vuelos</v>
      </c>
      <c r="K4983" t="s">
        <v>33</v>
      </c>
      <c r="L4983">
        <v>1256.6400000000001</v>
      </c>
      <c r="M4983">
        <f>L4983*_xlfn.XLOOKUP(K4983,AM:AM,AN:AN)</f>
        <v>1080.7104000000002</v>
      </c>
      <c r="N4983">
        <f>L4983*_xlfn.XLOOKUP(K4983,AM:AM,AO:AO)</f>
        <v>1256.6400000000001</v>
      </c>
      <c r="O4983">
        <v>0</v>
      </c>
      <c r="P4983">
        <f>O4983*_xlfn.XLOOKUP(K4983,AM:AM,AN:AN)</f>
        <v>0</v>
      </c>
      <c r="Q4983">
        <f>O4983*_xlfn.XLOOKUP(K4983,AM:AM,AO:AO)</f>
        <v>0</v>
      </c>
      <c r="R4983" t="str">
        <f>_xlfn.XLOOKUP(E4983,AF:AF,AG:AG)</f>
        <v>F1S USA</v>
      </c>
      <c r="S4983" t="str">
        <f>_xlfn.XLOOKUP(E4983,AF:AF,AI:AI)</f>
        <v>United States</v>
      </c>
      <c r="T4983">
        <f>WEEKNUM(G4983)</f>
        <v>5</v>
      </c>
      <c r="U4983">
        <f>YEAR(G4983)</f>
        <v>2026</v>
      </c>
      <c r="V4983" s="117">
        <f>IFERROR(Q4983/N4983,"0")</f>
        <v>0</v>
      </c>
    </row>
    <row r="4984" spans="1:22">
      <c r="A4984" t="str">
        <f>_xlfn.XLOOKUP(D4984,BN:BN,BO:BO)</f>
        <v>México</v>
      </c>
      <c r="B4984" t="s">
        <v>25</v>
      </c>
      <c r="C4984">
        <v>811</v>
      </c>
      <c r="D4984" t="str">
        <f>_xlfn.XLOOKUP(C4984,BH:BH,BI:BI)</f>
        <v>VeronicaN</v>
      </c>
      <c r="E4984">
        <v>28934</v>
      </c>
      <c r="F4984" t="s">
        <v>4763</v>
      </c>
      <c r="G4984" s="63">
        <v>46053</v>
      </c>
      <c r="H4984" s="63">
        <v>46077</v>
      </c>
      <c r="I4984" t="s">
        <v>366</v>
      </c>
      <c r="J4984" t="str">
        <f>_xlfn.XLOOKUP(I4984,AS:AS,AU:AU)</f>
        <v>Vuelos</v>
      </c>
      <c r="K4984" t="s">
        <v>33</v>
      </c>
      <c r="L4984">
        <v>310</v>
      </c>
      <c r="M4984">
        <f>L4984*_xlfn.XLOOKUP(K4984,AM:AM,AN:AN)</f>
        <v>266.60000000000002</v>
      </c>
      <c r="N4984">
        <f>L4984*_xlfn.XLOOKUP(K4984,AM:AM,AO:AO)</f>
        <v>310</v>
      </c>
      <c r="O4984">
        <v>0</v>
      </c>
      <c r="P4984">
        <f>O4984*_xlfn.XLOOKUP(K4984,AM:AM,AN:AN)</f>
        <v>0</v>
      </c>
      <c r="Q4984">
        <f>O4984*_xlfn.XLOOKUP(K4984,AM:AM,AO:AO)</f>
        <v>0</v>
      </c>
      <c r="R4984" t="str">
        <f>_xlfn.XLOOKUP(E4984,AF:AF,AG:AG)</f>
        <v>F1S USA</v>
      </c>
      <c r="S4984" t="str">
        <f>_xlfn.XLOOKUP(E4984,AF:AF,AI:AI)</f>
        <v>United States</v>
      </c>
      <c r="T4984">
        <f>WEEKNUM(G4984)</f>
        <v>5</v>
      </c>
      <c r="U4984">
        <f>YEAR(G4984)</f>
        <v>2026</v>
      </c>
      <c r="V4984" s="117">
        <f>IFERROR(Q4984/N4984,"0")</f>
        <v>0</v>
      </c>
    </row>
    <row r="4985" spans="1:22">
      <c r="A4985" t="str">
        <f>_xlfn.XLOOKUP(D4985,BN:BN,BO:BO)</f>
        <v>México</v>
      </c>
      <c r="B4985" t="s">
        <v>25</v>
      </c>
      <c r="C4985">
        <v>811</v>
      </c>
      <c r="D4985" t="str">
        <f>_xlfn.XLOOKUP(C4985,BH:BH,BI:BI)</f>
        <v>VeronicaN</v>
      </c>
      <c r="E4985">
        <v>28934</v>
      </c>
      <c r="F4985" t="s">
        <v>5071</v>
      </c>
      <c r="G4985" s="63">
        <v>46066</v>
      </c>
      <c r="H4985" s="63">
        <v>46066</v>
      </c>
      <c r="I4985" t="s">
        <v>366</v>
      </c>
      <c r="J4985" t="str">
        <f>_xlfn.XLOOKUP(I4985,AS:AS,AU:AU)</f>
        <v>Vuelos</v>
      </c>
      <c r="K4985" t="s">
        <v>33</v>
      </c>
      <c r="L4985">
        <v>298.89999999999998</v>
      </c>
      <c r="M4985">
        <f>L4985*_xlfn.XLOOKUP(K4985,AM:AM,AN:AN)</f>
        <v>257.05399999999997</v>
      </c>
      <c r="N4985">
        <f>L4985*_xlfn.XLOOKUP(K4985,AM:AM,AO:AO)</f>
        <v>298.89999999999998</v>
      </c>
      <c r="O4985">
        <v>0</v>
      </c>
      <c r="P4985">
        <f>O4985*_xlfn.XLOOKUP(K4985,AM:AM,AN:AN)</f>
        <v>0</v>
      </c>
      <c r="Q4985">
        <f>O4985*_xlfn.XLOOKUP(K4985,AM:AM,AO:AO)</f>
        <v>0</v>
      </c>
      <c r="R4985" t="str">
        <f>_xlfn.XLOOKUP(E4985,AF:AF,AG:AG)</f>
        <v>F1S USA</v>
      </c>
      <c r="S4985" t="str">
        <f>_xlfn.XLOOKUP(E4985,AF:AF,AI:AI)</f>
        <v>United States</v>
      </c>
      <c r="T4985">
        <f>WEEKNUM(G4985)</f>
        <v>7</v>
      </c>
      <c r="U4985">
        <f>YEAR(G4985)</f>
        <v>2026</v>
      </c>
      <c r="V4985" s="117">
        <f>IFERROR(Q4985/N4985,"0")</f>
        <v>0</v>
      </c>
    </row>
    <row r="4986" spans="1:22">
      <c r="A4986" t="str">
        <f>_xlfn.XLOOKUP(D4986,BN:BN,BO:BO)</f>
        <v>México</v>
      </c>
      <c r="B4986" t="s">
        <v>25</v>
      </c>
      <c r="C4986">
        <v>811</v>
      </c>
      <c r="D4986" t="str">
        <f>_xlfn.XLOOKUP(C4986,BH:BH,BI:BI)</f>
        <v>VeronicaN</v>
      </c>
      <c r="E4986">
        <v>28934</v>
      </c>
      <c r="F4986" t="s">
        <v>5071</v>
      </c>
      <c r="G4986" s="63">
        <v>46058</v>
      </c>
      <c r="H4986" s="63">
        <v>46059</v>
      </c>
      <c r="I4986" t="s">
        <v>366</v>
      </c>
      <c r="J4986" t="str">
        <f>_xlfn.XLOOKUP(I4986,AS:AS,AU:AU)</f>
        <v>Vuelos</v>
      </c>
      <c r="K4986" t="s">
        <v>33</v>
      </c>
      <c r="L4986">
        <v>1059.2</v>
      </c>
      <c r="M4986">
        <f>L4986*_xlfn.XLOOKUP(K4986,AM:AM,AN:AN)</f>
        <v>910.91200000000003</v>
      </c>
      <c r="N4986">
        <f>L4986*_xlfn.XLOOKUP(K4986,AM:AM,AO:AO)</f>
        <v>1059.2</v>
      </c>
      <c r="O4986">
        <v>0</v>
      </c>
      <c r="P4986">
        <f>O4986*_xlfn.XLOOKUP(K4986,AM:AM,AN:AN)</f>
        <v>0</v>
      </c>
      <c r="Q4986">
        <f>O4986*_xlfn.XLOOKUP(K4986,AM:AM,AO:AO)</f>
        <v>0</v>
      </c>
      <c r="R4986" t="str">
        <f>_xlfn.XLOOKUP(E4986,AF:AF,AG:AG)</f>
        <v>F1S USA</v>
      </c>
      <c r="S4986" t="str">
        <f>_xlfn.XLOOKUP(E4986,AF:AF,AI:AI)</f>
        <v>United States</v>
      </c>
      <c r="T4986">
        <f>WEEKNUM(G4986)</f>
        <v>6</v>
      </c>
      <c r="U4986">
        <f>YEAR(G4986)</f>
        <v>2026</v>
      </c>
      <c r="V4986" s="117">
        <f>IFERROR(Q4986/N4986,"0")</f>
        <v>0</v>
      </c>
    </row>
    <row r="4987" spans="1:22">
      <c r="A4987" t="str">
        <f>_xlfn.XLOOKUP(D4987,BN:BN,BO:BO)</f>
        <v>México</v>
      </c>
      <c r="B4987" t="s">
        <v>25</v>
      </c>
      <c r="C4987">
        <v>811</v>
      </c>
      <c r="D4987" t="str">
        <f>_xlfn.XLOOKUP(C4987,BH:BH,BI:BI)</f>
        <v>VeronicaN</v>
      </c>
      <c r="E4987">
        <v>28934</v>
      </c>
      <c r="F4987" t="s">
        <v>2933</v>
      </c>
      <c r="G4987" s="63">
        <v>46062</v>
      </c>
      <c r="H4987" s="63">
        <v>46068</v>
      </c>
      <c r="I4987" t="s">
        <v>366</v>
      </c>
      <c r="J4987" t="str">
        <f>_xlfn.XLOOKUP(I4987,AS:AS,AU:AU)</f>
        <v>Vuelos</v>
      </c>
      <c r="K4987" t="s">
        <v>33</v>
      </c>
      <c r="L4987">
        <v>940.2</v>
      </c>
      <c r="M4987">
        <f>L4987*_xlfn.XLOOKUP(K4987,AM:AM,AN:AN)</f>
        <v>808.572</v>
      </c>
      <c r="N4987">
        <f>L4987*_xlfn.XLOOKUP(K4987,AM:AM,AO:AO)</f>
        <v>940.2</v>
      </c>
      <c r="O4987">
        <v>41.39</v>
      </c>
      <c r="P4987">
        <f>O4987*_xlfn.XLOOKUP(K4987,AM:AM,AN:AN)</f>
        <v>35.595399999999998</v>
      </c>
      <c r="Q4987">
        <f>O4987*_xlfn.XLOOKUP(K4987,AM:AM,AO:AO)</f>
        <v>41.39</v>
      </c>
      <c r="R4987" t="str">
        <f>_xlfn.XLOOKUP(E4987,AF:AF,AG:AG)</f>
        <v>F1S USA</v>
      </c>
      <c r="S4987" t="str">
        <f>_xlfn.XLOOKUP(E4987,AF:AF,AI:AI)</f>
        <v>United States</v>
      </c>
      <c r="T4987">
        <f>WEEKNUM(G4987)</f>
        <v>7</v>
      </c>
      <c r="U4987">
        <f>YEAR(G4987)</f>
        <v>2026</v>
      </c>
      <c r="V4987" s="117">
        <f>IFERROR(Q4987/N4987,"0")</f>
        <v>4.4022548393958728E-2</v>
      </c>
    </row>
    <row r="4988" spans="1:22">
      <c r="A4988" t="str">
        <f>_xlfn.XLOOKUP(D4988,BN:BN,BO:BO)</f>
        <v>Madrid</v>
      </c>
      <c r="B4988" t="s">
        <v>25</v>
      </c>
      <c r="C4988">
        <v>812</v>
      </c>
      <c r="D4988" t="str">
        <f>_xlfn.XLOOKUP(C4988,BH:BH,BI:BI)</f>
        <v>AndreaG</v>
      </c>
      <c r="E4988">
        <v>32500</v>
      </c>
      <c r="F4988" t="s">
        <v>5072</v>
      </c>
      <c r="G4988" s="63">
        <v>45994</v>
      </c>
      <c r="H4988" s="63">
        <v>46009</v>
      </c>
      <c r="I4988" t="s">
        <v>364</v>
      </c>
      <c r="J4988" t="str">
        <f>_xlfn.XLOOKUP(I4988,AS:AS,AU:AU)</f>
        <v>DMC</v>
      </c>
      <c r="K4988" t="s">
        <v>33</v>
      </c>
      <c r="L4988">
        <v>30717</v>
      </c>
      <c r="M4988">
        <f>L4988*_xlfn.XLOOKUP(K4988,AM:AM,AN:AN)</f>
        <v>26416.62</v>
      </c>
      <c r="N4988">
        <f>L4988*_xlfn.XLOOKUP(K4988,AM:AM,AO:AO)</f>
        <v>30717</v>
      </c>
      <c r="O4988">
        <v>5449</v>
      </c>
      <c r="P4988">
        <f>O4988*_xlfn.XLOOKUP(K4988,AM:AM,AN:AN)</f>
        <v>4686.1400000000003</v>
      </c>
      <c r="Q4988">
        <f>O4988*_xlfn.XLOOKUP(K4988,AM:AM,AO:AO)</f>
        <v>5449</v>
      </c>
      <c r="R4988" t="str">
        <f>_xlfn.XLOOKUP(E4988,AF:AF,AG:AG)</f>
        <v>EXO TRAVEL MOROCCO</v>
      </c>
      <c r="S4988" t="str">
        <f>_xlfn.XLOOKUP(E4988,AF:AF,AI:AI)</f>
        <v>Morocco</v>
      </c>
      <c r="T4988">
        <f>WEEKNUM(G4988)</f>
        <v>49</v>
      </c>
      <c r="U4988">
        <f>YEAR(G4988)</f>
        <v>2025</v>
      </c>
      <c r="V4988" s="117">
        <f>IFERROR(Q4988/N4988,"0")</f>
        <v>0.1773936256795911</v>
      </c>
    </row>
    <row r="4989" spans="1:22">
      <c r="A4989" t="str">
        <f>_xlfn.XLOOKUP(D4989,BN:BN,BO:BO)</f>
        <v>Madrid</v>
      </c>
      <c r="B4989" t="s">
        <v>25</v>
      </c>
      <c r="C4989">
        <v>812</v>
      </c>
      <c r="D4989" t="str">
        <f>_xlfn.XLOOKUP(C4989,BH:BH,BI:BI)</f>
        <v>AndreaG</v>
      </c>
      <c r="E4989">
        <v>26624</v>
      </c>
      <c r="F4989" t="s">
        <v>5073</v>
      </c>
      <c r="G4989" s="63">
        <v>45994</v>
      </c>
      <c r="H4989" s="63">
        <v>46009</v>
      </c>
      <c r="I4989" t="s">
        <v>484</v>
      </c>
      <c r="J4989" t="str">
        <f>_xlfn.XLOOKUP(I4989,AS:AS,AU:AU)</f>
        <v>Vuelos</v>
      </c>
      <c r="K4989" t="s">
        <v>33</v>
      </c>
      <c r="L4989">
        <v>283.97000000000003</v>
      </c>
      <c r="M4989">
        <f>L4989*_xlfn.XLOOKUP(K4989,AM:AM,AN:AN)</f>
        <v>244.21420000000003</v>
      </c>
      <c r="N4989">
        <f>L4989*_xlfn.XLOOKUP(K4989,AM:AM,AO:AO)</f>
        <v>283.97000000000003</v>
      </c>
      <c r="O4989">
        <v>0</v>
      </c>
      <c r="P4989">
        <f>O4989*_xlfn.XLOOKUP(K4989,AM:AM,AN:AN)</f>
        <v>0</v>
      </c>
      <c r="Q4989">
        <f>O4989*_xlfn.XLOOKUP(K4989,AM:AM,AO:AO)</f>
        <v>0</v>
      </c>
      <c r="R4989" t="str">
        <f>_xlfn.XLOOKUP(E4989,AF:AF,AG:AG)</f>
        <v>Ryanair</v>
      </c>
      <c r="S4989" t="str">
        <f>_xlfn.XLOOKUP(E4989,AF:AF,AI:AI)</f>
        <v>Ireland</v>
      </c>
      <c r="T4989">
        <f>WEEKNUM(G4989)</f>
        <v>49</v>
      </c>
      <c r="U4989">
        <f>YEAR(G4989)</f>
        <v>2025</v>
      </c>
      <c r="V4989" s="117">
        <f>IFERROR(Q4989/N4989,"0")</f>
        <v>0</v>
      </c>
    </row>
    <row r="4990" spans="1:22">
      <c r="A4990" t="str">
        <f>_xlfn.XLOOKUP(D4990,BN:BN,BO:BO)</f>
        <v>Madrid</v>
      </c>
      <c r="B4990" t="s">
        <v>25</v>
      </c>
      <c r="C4990">
        <v>812</v>
      </c>
      <c r="D4990" t="str">
        <f>_xlfn.XLOOKUP(C4990,BH:BH,BI:BI)</f>
        <v>AndreaG</v>
      </c>
      <c r="E4990">
        <v>0</v>
      </c>
      <c r="F4990" t="s">
        <v>2625</v>
      </c>
      <c r="G4990" s="63">
        <v>45994</v>
      </c>
      <c r="H4990" s="63">
        <v>46009</v>
      </c>
      <c r="I4990" t="s">
        <v>396</v>
      </c>
      <c r="J4990" t="str">
        <f>_xlfn.XLOOKUP(I4990,AS:AS,AU:AU)</f>
        <v>Honorarios</v>
      </c>
      <c r="K4990" t="s">
        <v>33</v>
      </c>
      <c r="L4990">
        <v>394.03</v>
      </c>
      <c r="M4990">
        <f>L4990*_xlfn.XLOOKUP(K4990,AM:AM,AN:AN)</f>
        <v>338.86579999999998</v>
      </c>
      <c r="N4990">
        <f>L4990*_xlfn.XLOOKUP(K4990,AM:AM,AO:AO)</f>
        <v>394.03</v>
      </c>
      <c r="O4990">
        <v>394.03</v>
      </c>
      <c r="P4990">
        <f>O4990*_xlfn.XLOOKUP(K4990,AM:AM,AN:AN)</f>
        <v>338.86579999999998</v>
      </c>
      <c r="Q4990">
        <f>O4990*_xlfn.XLOOKUP(K4990,AM:AM,AO:AO)</f>
        <v>394.03</v>
      </c>
      <c r="R4990" t="str">
        <f>_xlfn.XLOOKUP(E4990,AF:AF,AG:AG)</f>
        <v>FEES</v>
      </c>
      <c r="S4990">
        <f>_xlfn.XLOOKUP(E4990,AF:AF,AI:AI)</f>
        <v>0</v>
      </c>
      <c r="T4990">
        <f>WEEKNUM(G4990)</f>
        <v>49</v>
      </c>
      <c r="U4990">
        <f>YEAR(G4990)</f>
        <v>2025</v>
      </c>
      <c r="V4990" s="117">
        <f>IFERROR(Q4990/N4990,"0")</f>
        <v>1</v>
      </c>
    </row>
    <row r="4991" spans="1:22">
      <c r="A4991" t="str">
        <f>_xlfn.XLOOKUP(D4991,BN:BN,BO:BO)</f>
        <v>Madrid</v>
      </c>
      <c r="B4991" t="s">
        <v>25</v>
      </c>
      <c r="C4991">
        <v>812</v>
      </c>
      <c r="D4991" t="str">
        <f>_xlfn.XLOOKUP(C4991,BH:BH,BI:BI)</f>
        <v>AndreaG</v>
      </c>
      <c r="E4991">
        <v>32500</v>
      </c>
      <c r="F4991" t="s">
        <v>5074</v>
      </c>
      <c r="G4991" s="63">
        <v>45994</v>
      </c>
      <c r="H4991" s="63">
        <v>46009</v>
      </c>
      <c r="I4991" t="s">
        <v>364</v>
      </c>
      <c r="J4991" t="str">
        <f>_xlfn.XLOOKUP(I4991,AS:AS,AU:AU)</f>
        <v>DMC</v>
      </c>
      <c r="K4991" t="s">
        <v>33</v>
      </c>
      <c r="L4991">
        <v>430</v>
      </c>
      <c r="M4991">
        <f>L4991*_xlfn.XLOOKUP(K4991,AM:AM,AN:AN)</f>
        <v>369.8</v>
      </c>
      <c r="N4991">
        <f>L4991*_xlfn.XLOOKUP(K4991,AM:AM,AO:AO)</f>
        <v>430</v>
      </c>
      <c r="O4991">
        <v>80</v>
      </c>
      <c r="P4991">
        <f>O4991*_xlfn.XLOOKUP(K4991,AM:AM,AN:AN)</f>
        <v>68.8</v>
      </c>
      <c r="Q4991">
        <f>O4991*_xlfn.XLOOKUP(K4991,AM:AM,AO:AO)</f>
        <v>80</v>
      </c>
      <c r="R4991" t="s">
        <v>582</v>
      </c>
      <c r="S4991" t="str">
        <f>_xlfn.XLOOKUP(E4991,AF:AF,AI:AI)</f>
        <v>Morocco</v>
      </c>
      <c r="T4991">
        <f>WEEKNUM(G4991)</f>
        <v>49</v>
      </c>
      <c r="U4991">
        <f>YEAR(G4991)</f>
        <v>2025</v>
      </c>
      <c r="V4991" s="117">
        <f>IFERROR(Q4991/N4991,"0")</f>
        <v>0.18604651162790697</v>
      </c>
    </row>
    <row r="4992" spans="1:22">
      <c r="A4992" t="str">
        <f>_xlfn.XLOOKUP(D4992,BN:BN,BO:BO)</f>
        <v>México</v>
      </c>
      <c r="B4992" t="s">
        <v>25</v>
      </c>
      <c r="C4992">
        <v>813</v>
      </c>
      <c r="D4992" t="str">
        <f>_xlfn.XLOOKUP(C4992,BH:BH,BI:BI)</f>
        <v>VeronicaN</v>
      </c>
      <c r="E4992">
        <v>25372</v>
      </c>
      <c r="F4992" t="s">
        <v>2939</v>
      </c>
      <c r="G4992" s="63">
        <v>46005</v>
      </c>
      <c r="H4992" s="63">
        <v>46024</v>
      </c>
      <c r="I4992" t="s">
        <v>364</v>
      </c>
      <c r="J4992" t="str">
        <f>_xlfn.XLOOKUP(I4992,AS:AS,AU:AU)</f>
        <v>DMC</v>
      </c>
      <c r="K4992" t="s">
        <v>27</v>
      </c>
      <c r="L4992">
        <v>85064.13</v>
      </c>
      <c r="M4992">
        <f>L4992*_xlfn.XLOOKUP(K4992,AM:AM,AN:AN)</f>
        <v>85064.13</v>
      </c>
      <c r="N4992">
        <f>L4992*_xlfn.XLOOKUP(K4992,AM:AM,AO:AO)</f>
        <v>98674.390799999994</v>
      </c>
      <c r="O4992">
        <v>6990.15</v>
      </c>
      <c r="P4992">
        <f>O4992*_xlfn.XLOOKUP(K4992,AM:AM,AN:AN)</f>
        <v>6990.15</v>
      </c>
      <c r="Q4992">
        <f>O4992*_xlfn.XLOOKUP(K4992,AM:AM,AO:AO)</f>
        <v>8108.5739999999987</v>
      </c>
      <c r="R4992" t="s">
        <v>582</v>
      </c>
      <c r="S4992" t="str">
        <f>_xlfn.XLOOKUP(E4992,AF:AF,AI:AI)</f>
        <v>United Kingdom</v>
      </c>
      <c r="T4992">
        <f>WEEKNUM(G4992)</f>
        <v>51</v>
      </c>
      <c r="U4992">
        <f>YEAR(G4992)</f>
        <v>2025</v>
      </c>
      <c r="V4992" s="117">
        <f>IFERROR(Q4992/N4992,"0")</f>
        <v>8.2175060157554061E-2</v>
      </c>
    </row>
    <row r="4993" spans="1:22">
      <c r="A4993" t="str">
        <f>_xlfn.XLOOKUP(D4993,BN:BN,BO:BO)</f>
        <v>México</v>
      </c>
      <c r="B4993" t="s">
        <v>25</v>
      </c>
      <c r="C4993">
        <v>813</v>
      </c>
      <c r="D4993" t="str">
        <f>_xlfn.XLOOKUP(C4993,BH:BH,BI:BI)</f>
        <v>VeronicaN</v>
      </c>
      <c r="E4993">
        <v>0</v>
      </c>
      <c r="F4993" t="s">
        <v>2283</v>
      </c>
      <c r="G4993" s="63">
        <v>46005</v>
      </c>
      <c r="H4993" s="63">
        <v>46024</v>
      </c>
      <c r="I4993" t="s">
        <v>396</v>
      </c>
      <c r="J4993" t="str">
        <f>_xlfn.XLOOKUP(I4993,AS:AS,AU:AU)</f>
        <v>Honorarios</v>
      </c>
      <c r="K4993" t="s">
        <v>27</v>
      </c>
      <c r="L4993">
        <v>5114.2</v>
      </c>
      <c r="M4993">
        <f>L4993*_xlfn.XLOOKUP(K4993,AM:AM,AN:AN)</f>
        <v>5114.2</v>
      </c>
      <c r="N4993">
        <f>L4993*_xlfn.XLOOKUP(K4993,AM:AM,AO:AO)</f>
        <v>5932.4719999999998</v>
      </c>
      <c r="O4993">
        <v>5114.2</v>
      </c>
      <c r="P4993">
        <f>O4993*_xlfn.XLOOKUP(K4993,AM:AM,AN:AN)</f>
        <v>5114.2</v>
      </c>
      <c r="Q4993">
        <f>O4993*_xlfn.XLOOKUP(K4993,AM:AM,AO:AO)</f>
        <v>5932.4719999999998</v>
      </c>
      <c r="R4993" t="str">
        <f>_xlfn.XLOOKUP(E4993,AF:AF,AG:AG)</f>
        <v>FEES</v>
      </c>
      <c r="S4993">
        <f>_xlfn.XLOOKUP(E4993,AF:AF,AI:AI)</f>
        <v>0</v>
      </c>
      <c r="T4993">
        <f>WEEKNUM(G4993)</f>
        <v>51</v>
      </c>
      <c r="U4993">
        <f>YEAR(G4993)</f>
        <v>2025</v>
      </c>
      <c r="V4993" s="117">
        <f>IFERROR(Q4993/N4993,"0")</f>
        <v>1</v>
      </c>
    </row>
    <row r="4994" spans="1:22">
      <c r="A4994" t="str">
        <f>_xlfn.XLOOKUP(D4994,BN:BN,BO:BO)</f>
        <v>México</v>
      </c>
      <c r="B4994" t="s">
        <v>25</v>
      </c>
      <c r="C4994">
        <v>814</v>
      </c>
      <c r="D4994" t="str">
        <f>_xlfn.XLOOKUP(C4994,BH:BH,BI:BI)</f>
        <v>MartinO</v>
      </c>
      <c r="E4994">
        <v>32507</v>
      </c>
      <c r="F4994" t="s">
        <v>5075</v>
      </c>
      <c r="G4994" s="63">
        <v>46140</v>
      </c>
      <c r="H4994" s="63">
        <v>46146</v>
      </c>
      <c r="I4994" t="s">
        <v>376</v>
      </c>
      <c r="J4994" t="str">
        <f>_xlfn.XLOOKUP(I4994,AS:AS,AU:AU)</f>
        <v>Hotel</v>
      </c>
      <c r="K4994" t="s">
        <v>33</v>
      </c>
      <c r="L4994">
        <v>11072.64</v>
      </c>
      <c r="M4994">
        <f>L4994*_xlfn.XLOOKUP(K4994,AM:AM,AN:AN)</f>
        <v>9522.4704000000002</v>
      </c>
      <c r="N4994">
        <f>L4994*_xlfn.XLOOKUP(K4994,AM:AM,AO:AO)</f>
        <v>11072.64</v>
      </c>
      <c r="O4994">
        <v>1470</v>
      </c>
      <c r="P4994">
        <f>O4994*_xlfn.XLOOKUP(K4994,AM:AM,AN:AN)</f>
        <v>1264.2</v>
      </c>
      <c r="Q4994">
        <f>O4994*_xlfn.XLOOKUP(K4994,AM:AM,AO:AO)</f>
        <v>1470</v>
      </c>
      <c r="R4994" t="s">
        <v>582</v>
      </c>
      <c r="S4994" t="str">
        <f>_xlfn.XLOOKUP(E4994,AF:AF,AI:AI)</f>
        <v>Spain</v>
      </c>
      <c r="T4994">
        <f>WEEKNUM(G4994)</f>
        <v>18</v>
      </c>
      <c r="U4994">
        <f>YEAR(G4994)</f>
        <v>2026</v>
      </c>
      <c r="V4994" s="117">
        <f>IFERROR(Q4994/N4994,"0")</f>
        <v>0.13275966707126757</v>
      </c>
    </row>
    <row r="4995" spans="1:22">
      <c r="A4995" t="str">
        <f>_xlfn.XLOOKUP(D4995,BN:BN,BO:BO)</f>
        <v>México</v>
      </c>
      <c r="B4995" t="s">
        <v>25</v>
      </c>
      <c r="C4995">
        <v>814</v>
      </c>
      <c r="D4995" t="str">
        <f>_xlfn.XLOOKUP(C4995,BH:BH,BI:BI)</f>
        <v>MartinO</v>
      </c>
      <c r="E4995">
        <v>34353</v>
      </c>
      <c r="F4995" t="s">
        <v>5076</v>
      </c>
      <c r="G4995" s="63">
        <v>46146</v>
      </c>
      <c r="H4995" s="63">
        <v>46146</v>
      </c>
      <c r="I4995" t="s">
        <v>455</v>
      </c>
      <c r="J4995" t="str">
        <f>_xlfn.XLOOKUP(I4995,AS:AS,AU:AU)</f>
        <v>DMC</v>
      </c>
      <c r="K4995" t="s">
        <v>27</v>
      </c>
      <c r="L4995">
        <v>572</v>
      </c>
      <c r="M4995">
        <f>L4995*_xlfn.XLOOKUP(K4995,AM:AM,AN:AN)</f>
        <v>572</v>
      </c>
      <c r="N4995">
        <f>L4995*_xlfn.XLOOKUP(K4995,AM:AM,AO:AO)</f>
        <v>663.52</v>
      </c>
      <c r="O4995">
        <v>72</v>
      </c>
      <c r="P4995">
        <f>O4995*_xlfn.XLOOKUP(K4995,AM:AM,AN:AN)</f>
        <v>72</v>
      </c>
      <c r="Q4995">
        <f>O4995*_xlfn.XLOOKUP(K4995,AM:AM,AO:AO)</f>
        <v>83.52</v>
      </c>
      <c r="R4995" t="str">
        <f>_xlfn.XLOOKUP(E4995,AF:AF,AG:AG)</f>
        <v>Catedral de Santiago</v>
      </c>
      <c r="S4995" t="str">
        <f>_xlfn.XLOOKUP(E4995,AF:AF,AI:AI)</f>
        <v>Spain</v>
      </c>
      <c r="T4995">
        <f>WEEKNUM(G4995)</f>
        <v>19</v>
      </c>
      <c r="U4995">
        <f>YEAR(G4995)</f>
        <v>2026</v>
      </c>
      <c r="V4995" s="117">
        <f>IFERROR(Q4995/N4995,"0")</f>
        <v>0.12587412587412586</v>
      </c>
    </row>
    <row r="4996" spans="1:22">
      <c r="A4996" t="str">
        <f>_xlfn.XLOOKUP(D4996,BN:BN,BO:BO)</f>
        <v>México</v>
      </c>
      <c r="B4996" t="s">
        <v>25</v>
      </c>
      <c r="C4996">
        <v>815</v>
      </c>
      <c r="D4996" t="str">
        <f>_xlfn.XLOOKUP(C4996,BH:BH,BI:BI)</f>
        <v>MariellaP</v>
      </c>
      <c r="E4996">
        <v>32554</v>
      </c>
      <c r="F4996" t="s">
        <v>4738</v>
      </c>
      <c r="G4996" s="63">
        <v>46007</v>
      </c>
      <c r="H4996" s="63">
        <v>46011</v>
      </c>
      <c r="I4996" t="s">
        <v>376</v>
      </c>
      <c r="J4996" t="str">
        <f>_xlfn.XLOOKUP(I4996,AS:AS,AU:AU)</f>
        <v>Hotel</v>
      </c>
      <c r="K4996" t="s">
        <v>30</v>
      </c>
      <c r="L4996">
        <v>182057.96</v>
      </c>
      <c r="M4996">
        <f>L4996*_xlfn.XLOOKUP(K4996,AM:AM,AN:AN)</f>
        <v>8738.782079999999</v>
      </c>
      <c r="N4996">
        <f>L4996*_xlfn.XLOOKUP(K4996,AM:AM,AO:AO)</f>
        <v>10195.24576</v>
      </c>
      <c r="O4996">
        <v>12584.3</v>
      </c>
      <c r="P4996">
        <f>O4996*_xlfn.XLOOKUP(K4996,AM:AM,AN:AN)</f>
        <v>604.04639999999995</v>
      </c>
      <c r="Q4996">
        <f>O4996*_xlfn.XLOOKUP(K4996,AM:AM,AO:AO)</f>
        <v>704.72079999999994</v>
      </c>
      <c r="R4996" t="str">
        <f>_xlfn.XLOOKUP(E4996,AF:AF,AG:AG)</f>
        <v>AMANERA HOTEL</v>
      </c>
      <c r="S4996" t="str">
        <f>_xlfn.XLOOKUP(E4996,AF:AF,AI:AI)</f>
        <v>Dominican Republic</v>
      </c>
      <c r="T4996">
        <f>WEEKNUM(G4996)</f>
        <v>51</v>
      </c>
      <c r="U4996">
        <f>YEAR(G4996)</f>
        <v>2025</v>
      </c>
      <c r="V4996" s="117">
        <f>IFERROR(Q4996/N4996,"0")</f>
        <v>6.9122492639157332E-2</v>
      </c>
    </row>
    <row r="4997" spans="1:22">
      <c r="A4997" t="str">
        <f>_xlfn.XLOOKUP(D4997,BN:BN,BO:BO)</f>
        <v>México</v>
      </c>
      <c r="B4997" t="s">
        <v>25</v>
      </c>
      <c r="C4997">
        <v>815</v>
      </c>
      <c r="D4997" t="str">
        <f>_xlfn.XLOOKUP(C4997,BH:BH,BI:BI)</f>
        <v>MariellaP</v>
      </c>
      <c r="E4997">
        <v>27301</v>
      </c>
      <c r="F4997" t="s">
        <v>5077</v>
      </c>
      <c r="G4997" s="63">
        <v>46007</v>
      </c>
      <c r="H4997" s="63">
        <v>46012</v>
      </c>
      <c r="I4997" t="s">
        <v>366</v>
      </c>
      <c r="J4997" t="str">
        <f>_xlfn.XLOOKUP(I4997,AS:AS,AU:AU)</f>
        <v>Vuelos</v>
      </c>
      <c r="K4997" t="s">
        <v>30</v>
      </c>
      <c r="L4997">
        <v>18721</v>
      </c>
      <c r="M4997">
        <f>L4997*_xlfn.XLOOKUP(K4997,AM:AM,AN:AN)</f>
        <v>898.60800000000006</v>
      </c>
      <c r="N4997">
        <f>L4997*_xlfn.XLOOKUP(K4997,AM:AM,AO:AO)</f>
        <v>1048.376</v>
      </c>
      <c r="O4997">
        <v>0</v>
      </c>
      <c r="P4997">
        <f>O4997*_xlfn.XLOOKUP(K4997,AM:AM,AN:AN)</f>
        <v>0</v>
      </c>
      <c r="Q4997">
        <f>O4997*_xlfn.XLOOKUP(K4997,AM:AM,AO:AO)</f>
        <v>0</v>
      </c>
      <c r="R4997" t="str">
        <f>_xlfn.XLOOKUP(E4997,AF:AF,AG:AG)</f>
        <v>TURISMO EX MAR, S.A. DE C.V.</v>
      </c>
      <c r="S4997" t="str">
        <f>_xlfn.XLOOKUP(E4997,AF:AF,AI:AI)</f>
        <v>Mexico</v>
      </c>
      <c r="T4997">
        <f>WEEKNUM(G4997)</f>
        <v>51</v>
      </c>
      <c r="U4997">
        <f>YEAR(G4997)</f>
        <v>2025</v>
      </c>
      <c r="V4997" s="117">
        <f>IFERROR(Q4997/N4997,"0")</f>
        <v>0</v>
      </c>
    </row>
    <row r="4998" spans="1:22">
      <c r="A4998" t="str">
        <f>_xlfn.XLOOKUP(D4998,BN:BN,BO:BO)</f>
        <v>México</v>
      </c>
      <c r="B4998" t="s">
        <v>25</v>
      </c>
      <c r="C4998">
        <v>815</v>
      </c>
      <c r="D4998" t="str">
        <f>_xlfn.XLOOKUP(C4998,BH:BH,BI:BI)</f>
        <v>MariellaP</v>
      </c>
      <c r="E4998">
        <v>27301</v>
      </c>
      <c r="F4998" t="s">
        <v>5078</v>
      </c>
      <c r="G4998" s="63">
        <v>46007</v>
      </c>
      <c r="H4998" s="63">
        <v>46012</v>
      </c>
      <c r="I4998" t="s">
        <v>366</v>
      </c>
      <c r="J4998" t="str">
        <f>_xlfn.XLOOKUP(I4998,AS:AS,AU:AU)</f>
        <v>Vuelos</v>
      </c>
      <c r="K4998" t="s">
        <v>30</v>
      </c>
      <c r="L4998">
        <v>18721</v>
      </c>
      <c r="M4998">
        <f>L4998*_xlfn.XLOOKUP(K4998,AM:AM,AN:AN)</f>
        <v>898.60800000000006</v>
      </c>
      <c r="N4998">
        <f>L4998*_xlfn.XLOOKUP(K4998,AM:AM,AO:AO)</f>
        <v>1048.376</v>
      </c>
      <c r="O4998">
        <v>0</v>
      </c>
      <c r="P4998">
        <f>O4998*_xlfn.XLOOKUP(K4998,AM:AM,AN:AN)</f>
        <v>0</v>
      </c>
      <c r="Q4998">
        <f>O4998*_xlfn.XLOOKUP(K4998,AM:AM,AO:AO)</f>
        <v>0</v>
      </c>
      <c r="R4998" t="str">
        <f>_xlfn.XLOOKUP(E4998,AF:AF,AG:AG)</f>
        <v>TURISMO EX MAR, S.A. DE C.V.</v>
      </c>
      <c r="S4998" t="str">
        <f>_xlfn.XLOOKUP(E4998,AF:AF,AI:AI)</f>
        <v>Mexico</v>
      </c>
      <c r="T4998">
        <f>WEEKNUM(G4998)</f>
        <v>51</v>
      </c>
      <c r="U4998">
        <f>YEAR(G4998)</f>
        <v>2025</v>
      </c>
      <c r="V4998" s="117">
        <f>IFERROR(Q4998/N4998,"0")</f>
        <v>0</v>
      </c>
    </row>
    <row r="4999" spans="1:22">
      <c r="A4999" t="str">
        <f>_xlfn.XLOOKUP(D4999,BN:BN,BO:BO)</f>
        <v>México</v>
      </c>
      <c r="B4999" t="s">
        <v>25</v>
      </c>
      <c r="C4999">
        <v>815</v>
      </c>
      <c r="D4999" t="str">
        <f>_xlfn.XLOOKUP(C4999,BH:BH,BI:BI)</f>
        <v>MariellaP</v>
      </c>
      <c r="E4999">
        <v>0</v>
      </c>
      <c r="F4999" t="s">
        <v>4853</v>
      </c>
      <c r="G4999" s="63">
        <v>46007</v>
      </c>
      <c r="H4999" s="63">
        <v>46012</v>
      </c>
      <c r="I4999" t="s">
        <v>396</v>
      </c>
      <c r="J4999" t="str">
        <f>_xlfn.XLOOKUP(I4999,AS:AS,AU:AU)</f>
        <v>Honorarios</v>
      </c>
      <c r="K4999" t="s">
        <v>30</v>
      </c>
      <c r="L4999">
        <v>1299.2</v>
      </c>
      <c r="M4999">
        <f>L4999*_xlfn.XLOOKUP(K4999,AM:AM,AN:AN)</f>
        <v>62.361600000000003</v>
      </c>
      <c r="N4999">
        <f>L4999*_xlfn.XLOOKUP(K4999,AM:AM,AO:AO)</f>
        <v>72.755200000000002</v>
      </c>
      <c r="O4999">
        <v>1299.2</v>
      </c>
      <c r="P4999">
        <f>O4999*_xlfn.XLOOKUP(K4999,AM:AM,AN:AN)</f>
        <v>62.361600000000003</v>
      </c>
      <c r="Q4999">
        <f>O4999*_xlfn.XLOOKUP(K4999,AM:AM,AO:AO)</f>
        <v>72.755200000000002</v>
      </c>
      <c r="R4999" t="str">
        <f>_xlfn.XLOOKUP(E4999,AF:AF,AG:AG)</f>
        <v>FEES</v>
      </c>
      <c r="S4999">
        <f>_xlfn.XLOOKUP(E4999,AF:AF,AI:AI)</f>
        <v>0</v>
      </c>
      <c r="T4999">
        <f>WEEKNUM(G4999)</f>
        <v>51</v>
      </c>
      <c r="U4999">
        <f>YEAR(G4999)</f>
        <v>2025</v>
      </c>
      <c r="V4999" s="117">
        <f>IFERROR(Q4999/N4999,"0")</f>
        <v>1</v>
      </c>
    </row>
    <row r="5000" spans="1:22">
      <c r="A5000" t="str">
        <f>_xlfn.XLOOKUP(D5000,BN:BN,BO:BO)</f>
        <v>México</v>
      </c>
      <c r="B5000" t="s">
        <v>25</v>
      </c>
      <c r="C5000">
        <v>815</v>
      </c>
      <c r="D5000" t="str">
        <f>_xlfn.XLOOKUP(C5000,BH:BH,BI:BI)</f>
        <v>MariellaP</v>
      </c>
      <c r="E5000">
        <v>0</v>
      </c>
      <c r="F5000" t="s">
        <v>5079</v>
      </c>
      <c r="G5000" s="63">
        <v>46007</v>
      </c>
      <c r="H5000" s="63">
        <v>46012</v>
      </c>
      <c r="I5000" t="s">
        <v>396</v>
      </c>
      <c r="J5000" t="str">
        <f>_xlfn.XLOOKUP(I5000,AS:AS,AU:AU)</f>
        <v>Honorarios</v>
      </c>
      <c r="K5000" t="s">
        <v>30</v>
      </c>
      <c r="L5000">
        <v>3558</v>
      </c>
      <c r="M5000">
        <f>L5000*_xlfn.XLOOKUP(K5000,AM:AM,AN:AN)</f>
        <v>170.78399999999999</v>
      </c>
      <c r="N5000">
        <f>L5000*_xlfn.XLOOKUP(K5000,AM:AM,AO:AO)</f>
        <v>199.24799999999999</v>
      </c>
      <c r="O5000">
        <v>3558</v>
      </c>
      <c r="P5000">
        <f>O5000*_xlfn.XLOOKUP(K5000,AM:AM,AN:AN)</f>
        <v>170.78399999999999</v>
      </c>
      <c r="Q5000">
        <f>O5000*_xlfn.XLOOKUP(K5000,AM:AM,AO:AO)</f>
        <v>199.24799999999999</v>
      </c>
      <c r="R5000" t="str">
        <f>_xlfn.XLOOKUP(E5000,AF:AF,AG:AG)</f>
        <v>FEES</v>
      </c>
      <c r="S5000">
        <f>_xlfn.XLOOKUP(E5000,AF:AF,AI:AI)</f>
        <v>0</v>
      </c>
      <c r="T5000">
        <f>WEEKNUM(G5000)</f>
        <v>51</v>
      </c>
      <c r="U5000">
        <f>YEAR(G5000)</f>
        <v>2025</v>
      </c>
      <c r="V5000" s="117">
        <f>IFERROR(Q5000/N5000,"0")</f>
        <v>1</v>
      </c>
    </row>
    <row r="5001" spans="1:22">
      <c r="A5001" t="str">
        <f>_xlfn.XLOOKUP(D5001,BN:BN,BO:BO)</f>
        <v>México</v>
      </c>
      <c r="B5001" t="s">
        <v>25</v>
      </c>
      <c r="C5001">
        <v>815</v>
      </c>
      <c r="D5001" t="str">
        <f>_xlfn.XLOOKUP(C5001,BH:BH,BI:BI)</f>
        <v>MariellaP</v>
      </c>
      <c r="E5001">
        <v>29473</v>
      </c>
      <c r="F5001" t="s">
        <v>5080</v>
      </c>
      <c r="G5001" s="63">
        <v>46007</v>
      </c>
      <c r="H5001" s="63">
        <v>46012</v>
      </c>
      <c r="I5001" t="s">
        <v>364</v>
      </c>
      <c r="J5001" t="str">
        <f>_xlfn.XLOOKUP(I5001,AS:AS,AU:AU)</f>
        <v>DMC</v>
      </c>
      <c r="K5001" t="s">
        <v>30</v>
      </c>
      <c r="L5001">
        <v>26189</v>
      </c>
      <c r="M5001">
        <f>L5001*_xlfn.XLOOKUP(K5001,AM:AM,AN:AN)</f>
        <v>1257.0720000000001</v>
      </c>
      <c r="N5001">
        <f>L5001*_xlfn.XLOOKUP(K5001,AM:AM,AO:AO)</f>
        <v>1466.5840000000001</v>
      </c>
      <c r="O5001">
        <v>3626.45</v>
      </c>
      <c r="P5001">
        <f>O5001*_xlfn.XLOOKUP(K5001,AM:AM,AN:AN)</f>
        <v>174.06960000000001</v>
      </c>
      <c r="Q5001">
        <f>O5001*_xlfn.XLOOKUP(K5001,AM:AM,AO:AO)</f>
        <v>203.0812</v>
      </c>
      <c r="R5001" t="str">
        <f>_xlfn.XLOOKUP(E5001,AF:AF,AG:AG)</f>
        <v>TRAVELWISE CONSULTORES DE VIAJES</v>
      </c>
      <c r="S5001" t="str">
        <f>_xlfn.XLOOKUP(E5001,AF:AF,AI:AI)</f>
        <v>Dominican Republic</v>
      </c>
      <c r="T5001">
        <f>WEEKNUM(G5001)</f>
        <v>51</v>
      </c>
      <c r="U5001">
        <f>YEAR(G5001)</f>
        <v>2025</v>
      </c>
      <c r="V5001" s="117">
        <f>IFERROR(Q5001/N5001,"0")</f>
        <v>0.13847225934552673</v>
      </c>
    </row>
    <row r="5002" spans="1:22">
      <c r="A5002" t="str">
        <f>_xlfn.XLOOKUP(D5002,BN:BN,BO:BO)</f>
        <v>México</v>
      </c>
      <c r="B5002" t="s">
        <v>25</v>
      </c>
      <c r="C5002">
        <v>815</v>
      </c>
      <c r="D5002" t="str">
        <f>_xlfn.XLOOKUP(C5002,BH:BH,BI:BI)</f>
        <v>MariellaP</v>
      </c>
      <c r="E5002">
        <v>0</v>
      </c>
      <c r="F5002" t="s">
        <v>4519</v>
      </c>
      <c r="G5002" s="63">
        <v>46007</v>
      </c>
      <c r="H5002" s="63">
        <v>46012</v>
      </c>
      <c r="I5002" t="s">
        <v>396</v>
      </c>
      <c r="J5002" t="str">
        <f>_xlfn.XLOOKUP(I5002,AS:AS,AU:AU)</f>
        <v>Honorarios</v>
      </c>
      <c r="K5002" t="s">
        <v>30</v>
      </c>
      <c r="L5002">
        <v>1237.2</v>
      </c>
      <c r="M5002">
        <f>L5002*_xlfn.XLOOKUP(K5002,AM:AM,AN:AN)</f>
        <v>59.385600000000004</v>
      </c>
      <c r="N5002">
        <f>L5002*_xlfn.XLOOKUP(K5002,AM:AM,AO:AO)</f>
        <v>69.283200000000008</v>
      </c>
      <c r="O5002">
        <v>1237.2</v>
      </c>
      <c r="P5002">
        <f>O5002*_xlfn.XLOOKUP(K5002,AM:AM,AN:AN)</f>
        <v>59.385600000000004</v>
      </c>
      <c r="Q5002">
        <f>O5002*_xlfn.XLOOKUP(K5002,AM:AM,AO:AO)</f>
        <v>69.283200000000008</v>
      </c>
      <c r="R5002" t="str">
        <f>_xlfn.XLOOKUP(E5002,AF:AF,AG:AG)</f>
        <v>FEES</v>
      </c>
      <c r="S5002">
        <f>_xlfn.XLOOKUP(E5002,AF:AF,AI:AI)</f>
        <v>0</v>
      </c>
      <c r="T5002">
        <f>WEEKNUM(G5002)</f>
        <v>51</v>
      </c>
      <c r="U5002">
        <f>YEAR(G5002)</f>
        <v>2025</v>
      </c>
      <c r="V5002" s="117">
        <f>IFERROR(Q5002/N5002,"0")</f>
        <v>1</v>
      </c>
    </row>
    <row r="5003" spans="1:22">
      <c r="A5003" t="str">
        <f>_xlfn.XLOOKUP(D5003,BN:BN,BO:BO)</f>
        <v>México</v>
      </c>
      <c r="B5003" t="s">
        <v>25</v>
      </c>
      <c r="C5003">
        <v>815</v>
      </c>
      <c r="D5003" t="str">
        <f>_xlfn.XLOOKUP(C5003,BH:BH,BI:BI)</f>
        <v>MariellaP</v>
      </c>
      <c r="E5003">
        <v>0</v>
      </c>
      <c r="F5003" t="s">
        <v>5081</v>
      </c>
      <c r="G5003" s="63">
        <v>46007</v>
      </c>
      <c r="H5003" s="63">
        <v>46012</v>
      </c>
      <c r="I5003" t="s">
        <v>396</v>
      </c>
      <c r="J5003" t="str">
        <f>_xlfn.XLOOKUP(I5003,AS:AS,AU:AU)</f>
        <v>Honorarios</v>
      </c>
      <c r="K5003" t="s">
        <v>30</v>
      </c>
      <c r="L5003">
        <v>1314.84</v>
      </c>
      <c r="M5003">
        <f>L5003*_xlfn.XLOOKUP(K5003,AM:AM,AN:AN)</f>
        <v>63.112319999999997</v>
      </c>
      <c r="N5003">
        <f>L5003*_xlfn.XLOOKUP(K5003,AM:AM,AO:AO)</f>
        <v>73.631039999999999</v>
      </c>
      <c r="O5003">
        <v>1314.84</v>
      </c>
      <c r="P5003">
        <f>O5003*_xlfn.XLOOKUP(K5003,AM:AM,AN:AN)</f>
        <v>63.112319999999997</v>
      </c>
      <c r="Q5003">
        <f>O5003*_xlfn.XLOOKUP(K5003,AM:AM,AO:AO)</f>
        <v>73.631039999999999</v>
      </c>
      <c r="R5003" t="str">
        <f>_xlfn.XLOOKUP(E5003,AF:AF,AG:AG)</f>
        <v>FEES</v>
      </c>
      <c r="S5003">
        <f>_xlfn.XLOOKUP(E5003,AF:AF,AI:AI)</f>
        <v>0</v>
      </c>
      <c r="T5003">
        <f>WEEKNUM(G5003)</f>
        <v>51</v>
      </c>
      <c r="U5003">
        <f>YEAR(G5003)</f>
        <v>2025</v>
      </c>
      <c r="V5003" s="117">
        <f>IFERROR(Q5003/N5003,"0")</f>
        <v>1</v>
      </c>
    </row>
    <row r="5004" spans="1:22">
      <c r="A5004" t="e">
        <f>_xlfn.XLOOKUP(D5004,BN:BN,BO:BO)</f>
        <v>#N/A</v>
      </c>
      <c r="B5004" t="s">
        <v>25</v>
      </c>
      <c r="C5004">
        <v>816</v>
      </c>
      <c r="D5004" t="e">
        <f>_xlfn.XLOOKUP(C5004,BH:BH,BI:BI)</f>
        <v>#N/A</v>
      </c>
      <c r="E5004">
        <v>23931</v>
      </c>
      <c r="F5004" t="s">
        <v>5082</v>
      </c>
      <c r="G5004" s="63">
        <v>45983</v>
      </c>
      <c r="H5004" s="63">
        <v>45985</v>
      </c>
      <c r="I5004" t="s">
        <v>364</v>
      </c>
      <c r="J5004" t="str">
        <f>_xlfn.XLOOKUP(I5004,AS:AS,AU:AU)</f>
        <v>DMC</v>
      </c>
      <c r="K5004" t="s">
        <v>33</v>
      </c>
      <c r="L5004">
        <v>2000</v>
      </c>
      <c r="M5004">
        <f>L5004*_xlfn.XLOOKUP(K5004,AM:AM,AN:AN)</f>
        <v>1720</v>
      </c>
      <c r="N5004">
        <f>L5004*_xlfn.XLOOKUP(K5004,AM:AM,AO:AO)</f>
        <v>2000</v>
      </c>
      <c r="O5004">
        <v>0</v>
      </c>
      <c r="P5004">
        <f>O5004*_xlfn.XLOOKUP(K5004,AM:AM,AN:AN)</f>
        <v>0</v>
      </c>
      <c r="Q5004">
        <f>O5004*_xlfn.XLOOKUP(K5004,AM:AM,AO:AO)</f>
        <v>0</v>
      </c>
      <c r="R5004" t="str">
        <f>_xlfn.XLOOKUP(E5004,AF:AF,AG:AG)</f>
        <v>ABERCROMBIE AND KENT EUROPE</v>
      </c>
      <c r="S5004" t="str">
        <f>_xlfn.XLOOKUP(E5004,AF:AF,AI:AI)</f>
        <v>United Kingdom</v>
      </c>
      <c r="T5004">
        <f>WEEKNUM(G5004)</f>
        <v>47</v>
      </c>
      <c r="U5004">
        <f>YEAR(G5004)</f>
        <v>2025</v>
      </c>
      <c r="V5004" s="117">
        <f>IFERROR(Q5004/N5004,"0")</f>
        <v>0</v>
      </c>
    </row>
    <row r="5005" spans="1:22">
      <c r="A5005" t="str">
        <f>_xlfn.XLOOKUP(D5005,BN:BN,BO:BO)</f>
        <v>México</v>
      </c>
      <c r="B5005" t="s">
        <v>25</v>
      </c>
      <c r="C5005">
        <v>817</v>
      </c>
      <c r="D5005" t="str">
        <f>_xlfn.XLOOKUP(C5005,BH:BH,BI:BI)</f>
        <v>IsraelB</v>
      </c>
      <c r="E5005">
        <v>28934</v>
      </c>
      <c r="F5005" t="s">
        <v>5083</v>
      </c>
      <c r="G5005" s="63">
        <v>45987</v>
      </c>
      <c r="H5005" s="63">
        <v>45998</v>
      </c>
      <c r="I5005" t="s">
        <v>366</v>
      </c>
      <c r="J5005" t="str">
        <f>_xlfn.XLOOKUP(I5005,AS:AS,AU:AU)</f>
        <v>Vuelos</v>
      </c>
      <c r="K5005" t="s">
        <v>33</v>
      </c>
      <c r="L5005">
        <v>871.27</v>
      </c>
      <c r="M5005">
        <f>L5005*_xlfn.XLOOKUP(K5005,AM:AM,AN:AN)</f>
        <v>749.29219999999998</v>
      </c>
      <c r="N5005">
        <f>L5005*_xlfn.XLOOKUP(K5005,AM:AM,AO:AO)</f>
        <v>871.27</v>
      </c>
      <c r="O5005">
        <v>26.6</v>
      </c>
      <c r="P5005">
        <f>O5005*_xlfn.XLOOKUP(K5005,AM:AM,AN:AN)</f>
        <v>22.876000000000001</v>
      </c>
      <c r="Q5005">
        <f>O5005*_xlfn.XLOOKUP(K5005,AM:AM,AO:AO)</f>
        <v>26.6</v>
      </c>
      <c r="R5005" t="str">
        <f>_xlfn.XLOOKUP(E5005,AF:AF,AG:AG)</f>
        <v>F1S USA</v>
      </c>
      <c r="S5005" t="str">
        <f>_xlfn.XLOOKUP(E5005,AF:AF,AI:AI)</f>
        <v>United States</v>
      </c>
      <c r="T5005">
        <f>WEEKNUM(G5005)</f>
        <v>48</v>
      </c>
      <c r="U5005">
        <f>YEAR(G5005)</f>
        <v>2025</v>
      </c>
      <c r="V5005" s="117">
        <f>IFERROR(Q5005/N5005,"0")</f>
        <v>3.0530145649454249E-2</v>
      </c>
    </row>
    <row r="5006" spans="1:22">
      <c r="A5006" t="str">
        <f>_xlfn.XLOOKUP(D5006,BN:BN,BO:BO)</f>
        <v>Madrid</v>
      </c>
      <c r="B5006" t="s">
        <v>25</v>
      </c>
      <c r="C5006">
        <v>818</v>
      </c>
      <c r="D5006" t="str">
        <f>_xlfn.XLOOKUP(C5006,BH:BH,BI:BI)</f>
        <v>ConchaD</v>
      </c>
      <c r="E5006">
        <v>27142</v>
      </c>
      <c r="F5006" t="s">
        <v>5084</v>
      </c>
      <c r="G5006" s="63">
        <v>45973</v>
      </c>
      <c r="H5006" s="63">
        <v>45981</v>
      </c>
      <c r="I5006" t="s">
        <v>364</v>
      </c>
      <c r="J5006" t="str">
        <f>_xlfn.XLOOKUP(I5006,AS:AS,AU:AU)</f>
        <v>DMC</v>
      </c>
      <c r="K5006" t="s">
        <v>33</v>
      </c>
      <c r="L5006">
        <v>13600</v>
      </c>
      <c r="M5006">
        <f>L5006*_xlfn.XLOOKUP(K5006,AM:AM,AN:AN)</f>
        <v>11696</v>
      </c>
      <c r="N5006">
        <f>L5006*_xlfn.XLOOKUP(K5006,AM:AM,AO:AO)</f>
        <v>13600</v>
      </c>
      <c r="O5006">
        <v>4930</v>
      </c>
      <c r="P5006">
        <f>O5006*_xlfn.XLOOKUP(K5006,AM:AM,AN:AN)</f>
        <v>4239.8</v>
      </c>
      <c r="Q5006">
        <f>O5006*_xlfn.XLOOKUP(K5006,AM:AM,AO:AO)</f>
        <v>4930</v>
      </c>
      <c r="R5006" t="str">
        <f>_xlfn.XLOOKUP(E5006,AF:AF,AG:AG)</f>
        <v>Imperial Tours</v>
      </c>
      <c r="S5006" t="str">
        <f>_xlfn.XLOOKUP(E5006,AF:AF,AI:AI)</f>
        <v>Hong Kong</v>
      </c>
      <c r="T5006">
        <f>WEEKNUM(G5006)</f>
        <v>46</v>
      </c>
      <c r="U5006">
        <f>YEAR(G5006)</f>
        <v>2025</v>
      </c>
      <c r="V5006" s="117">
        <f>IFERROR(Q5006/N5006,"0")</f>
        <v>0.36249999999999999</v>
      </c>
    </row>
    <row r="5007" spans="1:22">
      <c r="A5007" t="str">
        <f>_xlfn.XLOOKUP(D5007,BN:BN,BO:BO)</f>
        <v>Madrid</v>
      </c>
      <c r="B5007" t="s">
        <v>25</v>
      </c>
      <c r="C5007">
        <v>818</v>
      </c>
      <c r="D5007" t="str">
        <f>_xlfn.XLOOKUP(C5007,BH:BH,BI:BI)</f>
        <v>ConchaD</v>
      </c>
      <c r="E5007">
        <v>32794</v>
      </c>
      <c r="F5007" t="s">
        <v>5085</v>
      </c>
      <c r="G5007" s="63">
        <v>45975</v>
      </c>
      <c r="H5007" s="63">
        <v>45978</v>
      </c>
      <c r="I5007" t="s">
        <v>376</v>
      </c>
      <c r="J5007" t="str">
        <f>_xlfn.XLOOKUP(I5007,AS:AS,AU:AU)</f>
        <v>Hotel</v>
      </c>
      <c r="K5007" t="s">
        <v>33</v>
      </c>
      <c r="L5007">
        <v>3347.69</v>
      </c>
      <c r="M5007">
        <f>L5007*_xlfn.XLOOKUP(K5007,AM:AM,AN:AN)</f>
        <v>2879.0133999999998</v>
      </c>
      <c r="N5007">
        <f>L5007*_xlfn.XLOOKUP(K5007,AM:AM,AO:AO)</f>
        <v>3347.69</v>
      </c>
      <c r="O5007">
        <v>122.61</v>
      </c>
      <c r="P5007">
        <f>O5007*_xlfn.XLOOKUP(K5007,AM:AM,AN:AN)</f>
        <v>105.44459999999999</v>
      </c>
      <c r="Q5007">
        <f>O5007*_xlfn.XLOOKUP(K5007,AM:AM,AO:AO)</f>
        <v>122.61</v>
      </c>
      <c r="R5007" t="str">
        <f>_xlfn.XLOOKUP(E5007,AF:AF,AG:AG)</f>
        <v>Amanfayun</v>
      </c>
      <c r="S5007" t="str">
        <f>_xlfn.XLOOKUP(E5007,AF:AF,AI:AI)</f>
        <v>China</v>
      </c>
      <c r="T5007">
        <f>WEEKNUM(G5007)</f>
        <v>46</v>
      </c>
      <c r="U5007">
        <f>YEAR(G5007)</f>
        <v>2025</v>
      </c>
      <c r="V5007" s="117">
        <f>IFERROR(Q5007/N5007,"0")</f>
        <v>3.6625255026600433E-2</v>
      </c>
    </row>
    <row r="5008" spans="1:22">
      <c r="A5008" t="str">
        <f>_xlfn.XLOOKUP(D5008,BN:BN,BO:BO)</f>
        <v>Madrid</v>
      </c>
      <c r="B5008" t="s">
        <v>25</v>
      </c>
      <c r="C5008">
        <v>818</v>
      </c>
      <c r="D5008" t="str">
        <f>_xlfn.XLOOKUP(C5008,BH:BH,BI:BI)</f>
        <v>ConchaD</v>
      </c>
      <c r="E5008">
        <v>32795</v>
      </c>
      <c r="F5008" t="s">
        <v>5086</v>
      </c>
      <c r="G5008" s="63">
        <v>45980</v>
      </c>
      <c r="H5008" s="63">
        <v>45981</v>
      </c>
      <c r="I5008" t="s">
        <v>376</v>
      </c>
      <c r="J5008" t="str">
        <f>_xlfn.XLOOKUP(I5008,AS:AS,AU:AU)</f>
        <v>Hotel</v>
      </c>
      <c r="K5008" t="s">
        <v>33</v>
      </c>
      <c r="L5008">
        <v>1073.75</v>
      </c>
      <c r="M5008">
        <f>L5008*_xlfn.XLOOKUP(K5008,AM:AM,AN:AN)</f>
        <v>923.42499999999995</v>
      </c>
      <c r="N5008">
        <f>L5008*_xlfn.XLOOKUP(K5008,AM:AM,AO:AO)</f>
        <v>1073.75</v>
      </c>
      <c r="O5008">
        <v>88.05</v>
      </c>
      <c r="P5008">
        <f>O5008*_xlfn.XLOOKUP(K5008,AM:AM,AN:AN)</f>
        <v>75.722999999999999</v>
      </c>
      <c r="Q5008">
        <f>O5008*_xlfn.XLOOKUP(K5008,AM:AM,AO:AO)</f>
        <v>88.05</v>
      </c>
      <c r="R5008" t="str">
        <f>_xlfn.XLOOKUP(E5008,AF:AF,AG:AG)</f>
        <v>Amanyangyun</v>
      </c>
      <c r="S5008" t="str">
        <f>_xlfn.XLOOKUP(E5008,AF:AF,AI:AI)</f>
        <v>China</v>
      </c>
      <c r="T5008">
        <f>WEEKNUM(G5008)</f>
        <v>47</v>
      </c>
      <c r="U5008">
        <f>YEAR(G5008)</f>
        <v>2025</v>
      </c>
      <c r="V5008" s="117">
        <f>IFERROR(Q5008/N5008,"0")</f>
        <v>8.2002328288707793E-2</v>
      </c>
    </row>
    <row r="5009" spans="1:22">
      <c r="A5009" t="str">
        <f>_xlfn.XLOOKUP(D5009,BN:BN,BO:BO)</f>
        <v>Madrid</v>
      </c>
      <c r="B5009" t="s">
        <v>25</v>
      </c>
      <c r="C5009">
        <v>818</v>
      </c>
      <c r="D5009" t="str">
        <f>_xlfn.XLOOKUP(C5009,BH:BH,BI:BI)</f>
        <v>ConchaD</v>
      </c>
      <c r="E5009">
        <v>27142</v>
      </c>
      <c r="F5009" t="s">
        <v>5087</v>
      </c>
      <c r="G5009" s="63">
        <v>45973</v>
      </c>
      <c r="H5009" s="63">
        <v>45981</v>
      </c>
      <c r="I5009" t="s">
        <v>364</v>
      </c>
      <c r="J5009" t="str">
        <f>_xlfn.XLOOKUP(I5009,AS:AS,AU:AU)</f>
        <v>DMC</v>
      </c>
      <c r="K5009" t="s">
        <v>33</v>
      </c>
      <c r="L5009">
        <v>-1925</v>
      </c>
      <c r="M5009">
        <f>L5009*_xlfn.XLOOKUP(K5009,AM:AM,AN:AN)</f>
        <v>-1655.5</v>
      </c>
      <c r="N5009">
        <f>L5009*_xlfn.XLOOKUP(K5009,AM:AM,AO:AO)</f>
        <v>-1925</v>
      </c>
      <c r="O5009">
        <v>0</v>
      </c>
      <c r="P5009">
        <f>O5009*_xlfn.XLOOKUP(K5009,AM:AM,AN:AN)</f>
        <v>0</v>
      </c>
      <c r="Q5009">
        <f>O5009*_xlfn.XLOOKUP(K5009,AM:AM,AO:AO)</f>
        <v>0</v>
      </c>
      <c r="R5009" t="str">
        <f>_xlfn.XLOOKUP(E5009,AF:AF,AG:AG)</f>
        <v>Imperial Tours</v>
      </c>
      <c r="S5009" t="str">
        <f>_xlfn.XLOOKUP(E5009,AF:AF,AI:AI)</f>
        <v>Hong Kong</v>
      </c>
      <c r="T5009">
        <f>WEEKNUM(G5009)</f>
        <v>46</v>
      </c>
      <c r="U5009">
        <f>YEAR(G5009)</f>
        <v>2025</v>
      </c>
      <c r="V5009" s="117">
        <f>IFERROR(Q5009/N5009,"0")</f>
        <v>0</v>
      </c>
    </row>
    <row r="5010" spans="1:22">
      <c r="A5010" t="str">
        <f>_xlfn.XLOOKUP(D5010,BN:BN,BO:BO)</f>
        <v>Madrid</v>
      </c>
      <c r="B5010" t="s">
        <v>25</v>
      </c>
      <c r="C5010">
        <v>818</v>
      </c>
      <c r="D5010" t="str">
        <f>_xlfn.XLOOKUP(C5010,BH:BH,BI:BI)</f>
        <v>ConchaD</v>
      </c>
      <c r="E5010">
        <v>32795</v>
      </c>
      <c r="F5010" t="s">
        <v>5088</v>
      </c>
      <c r="G5010" s="63">
        <v>45980</v>
      </c>
      <c r="H5010" s="63">
        <v>45981</v>
      </c>
      <c r="I5010" t="s">
        <v>376</v>
      </c>
      <c r="J5010" t="str">
        <f>_xlfn.XLOOKUP(I5010,AS:AS,AU:AU)</f>
        <v>Hotel</v>
      </c>
      <c r="K5010" t="s">
        <v>33</v>
      </c>
      <c r="L5010">
        <v>-985.7</v>
      </c>
      <c r="M5010">
        <f>L5010*_xlfn.XLOOKUP(K5010,AM:AM,AN:AN)</f>
        <v>-847.702</v>
      </c>
      <c r="N5010">
        <f>L5010*_xlfn.XLOOKUP(K5010,AM:AM,AO:AO)</f>
        <v>-985.7</v>
      </c>
      <c r="O5010">
        <v>0</v>
      </c>
      <c r="P5010">
        <f>O5010*_xlfn.XLOOKUP(K5010,AM:AM,AN:AN)</f>
        <v>0</v>
      </c>
      <c r="Q5010">
        <f>O5010*_xlfn.XLOOKUP(K5010,AM:AM,AO:AO)</f>
        <v>0</v>
      </c>
      <c r="R5010" t="str">
        <f>_xlfn.XLOOKUP(E5010,AF:AF,AG:AG)</f>
        <v>Amanyangyun</v>
      </c>
      <c r="S5010" t="str">
        <f>_xlfn.XLOOKUP(E5010,AF:AF,AI:AI)</f>
        <v>China</v>
      </c>
      <c r="T5010">
        <f>WEEKNUM(G5010)</f>
        <v>47</v>
      </c>
      <c r="U5010">
        <f>YEAR(G5010)</f>
        <v>2025</v>
      </c>
      <c r="V5010" s="117">
        <f>IFERROR(Q5010/N5010,"0")</f>
        <v>0</v>
      </c>
    </row>
    <row r="5011" spans="1:22">
      <c r="A5011" t="str">
        <f>_xlfn.XLOOKUP(D5011,BN:BN,BO:BO)</f>
        <v>Madrid</v>
      </c>
      <c r="B5011" t="s">
        <v>25</v>
      </c>
      <c r="C5011">
        <v>818</v>
      </c>
      <c r="D5011" t="str">
        <f>_xlfn.XLOOKUP(C5011,BH:BH,BI:BI)</f>
        <v>ConchaD</v>
      </c>
      <c r="E5011">
        <v>0</v>
      </c>
      <c r="F5011" t="s">
        <v>5089</v>
      </c>
      <c r="G5011" s="63">
        <v>45973</v>
      </c>
      <c r="H5011" s="63">
        <v>45981</v>
      </c>
      <c r="I5011" t="s">
        <v>396</v>
      </c>
      <c r="J5011" t="str">
        <f>_xlfn.XLOOKUP(I5011,AS:AS,AU:AU)</f>
        <v>Honorarios</v>
      </c>
      <c r="K5011" t="s">
        <v>33</v>
      </c>
      <c r="L5011">
        <v>1736.26</v>
      </c>
      <c r="M5011">
        <f>L5011*_xlfn.XLOOKUP(K5011,AM:AM,AN:AN)</f>
        <v>1493.1836000000001</v>
      </c>
      <c r="N5011">
        <f>L5011*_xlfn.XLOOKUP(K5011,AM:AM,AO:AO)</f>
        <v>1736.26</v>
      </c>
      <c r="O5011">
        <v>1736.26</v>
      </c>
      <c r="P5011">
        <f>O5011*_xlfn.XLOOKUP(K5011,AM:AM,AN:AN)</f>
        <v>1493.1836000000001</v>
      </c>
      <c r="Q5011">
        <f>O5011*_xlfn.XLOOKUP(K5011,AM:AM,AO:AO)</f>
        <v>1736.26</v>
      </c>
      <c r="R5011" t="str">
        <f>_xlfn.XLOOKUP(E5011,AF:AF,AG:AG)</f>
        <v>FEES</v>
      </c>
      <c r="S5011">
        <f>_xlfn.XLOOKUP(E5011,AF:AF,AI:AI)</f>
        <v>0</v>
      </c>
      <c r="T5011">
        <f>WEEKNUM(G5011)</f>
        <v>46</v>
      </c>
      <c r="U5011">
        <f>YEAR(G5011)</f>
        <v>2025</v>
      </c>
      <c r="V5011" s="117">
        <f>IFERROR(Q5011/N5011,"0")</f>
        <v>1</v>
      </c>
    </row>
    <row r="5012" spans="1:22">
      <c r="A5012" t="str">
        <f>_xlfn.XLOOKUP(D5012,BN:BN,BO:BO)</f>
        <v>Madrid</v>
      </c>
      <c r="B5012" t="s">
        <v>25</v>
      </c>
      <c r="C5012">
        <v>818</v>
      </c>
      <c r="D5012" t="str">
        <f>_xlfn.XLOOKUP(C5012,BH:BH,BI:BI)</f>
        <v>ConchaD</v>
      </c>
      <c r="E5012">
        <v>25857</v>
      </c>
      <c r="F5012" t="s">
        <v>5090</v>
      </c>
      <c r="G5012" s="63">
        <v>45973</v>
      </c>
      <c r="H5012" s="63">
        <v>45981</v>
      </c>
      <c r="I5012" t="s">
        <v>419</v>
      </c>
      <c r="J5012" t="str">
        <f>_xlfn.XLOOKUP(I5012,AS:AS,AU:AU)</f>
        <v>Otros</v>
      </c>
      <c r="K5012" t="s">
        <v>33</v>
      </c>
      <c r="L5012">
        <v>1650</v>
      </c>
      <c r="M5012">
        <f>L5012*_xlfn.XLOOKUP(K5012,AM:AM,AN:AN)</f>
        <v>1419</v>
      </c>
      <c r="N5012">
        <f>L5012*_xlfn.XLOOKUP(K5012,AM:AM,AO:AO)</f>
        <v>1650</v>
      </c>
      <c r="O5012">
        <v>0</v>
      </c>
      <c r="P5012">
        <f>O5012*_xlfn.XLOOKUP(K5012,AM:AM,AN:AN)</f>
        <v>0</v>
      </c>
      <c r="Q5012">
        <f>O5012*_xlfn.XLOOKUP(K5012,AM:AM,AO:AO)</f>
        <v>0</v>
      </c>
      <c r="R5012" t="str">
        <f>_xlfn.XLOOKUP(E5012,AF:AF,AG:AG)</f>
        <v>GANNET</v>
      </c>
      <c r="S5012" t="str">
        <f>_xlfn.XLOOKUP(E5012,AF:AF,AI:AI)</f>
        <v>United States</v>
      </c>
      <c r="T5012">
        <f>WEEKNUM(G5012)</f>
        <v>46</v>
      </c>
      <c r="U5012">
        <f>YEAR(G5012)</f>
        <v>2025</v>
      </c>
      <c r="V5012" s="117">
        <f>IFERROR(Q5012/N5012,"0")</f>
        <v>0</v>
      </c>
    </row>
    <row r="5013" spans="1:22">
      <c r="A5013" t="str">
        <f>_xlfn.XLOOKUP(D5013,BN:BN,BO:BO)</f>
        <v>México</v>
      </c>
      <c r="B5013" t="s">
        <v>25</v>
      </c>
      <c r="C5013">
        <v>819</v>
      </c>
      <c r="D5013" t="str">
        <f>_xlfn.XLOOKUP(C5013,BH:BH,BI:BI)</f>
        <v>IsraelB</v>
      </c>
      <c r="E5013">
        <v>28934</v>
      </c>
      <c r="F5013" t="s">
        <v>5091</v>
      </c>
      <c r="G5013" s="63">
        <v>45970</v>
      </c>
      <c r="H5013" s="63">
        <v>45972</v>
      </c>
      <c r="I5013" t="s">
        <v>366</v>
      </c>
      <c r="J5013" t="str">
        <f>_xlfn.XLOOKUP(I5013,AS:AS,AU:AU)</f>
        <v>Vuelos</v>
      </c>
      <c r="K5013" t="s">
        <v>33</v>
      </c>
      <c r="L5013">
        <v>2156.71</v>
      </c>
      <c r="M5013">
        <f>L5013*_xlfn.XLOOKUP(K5013,AM:AM,AN:AN)</f>
        <v>1854.7706000000001</v>
      </c>
      <c r="N5013">
        <f>L5013*_xlfn.XLOOKUP(K5013,AM:AM,AO:AO)</f>
        <v>2156.71</v>
      </c>
      <c r="O5013">
        <v>37.659999999999997</v>
      </c>
      <c r="P5013">
        <f>O5013*_xlfn.XLOOKUP(K5013,AM:AM,AN:AN)</f>
        <v>32.387599999999999</v>
      </c>
      <c r="Q5013">
        <f>O5013*_xlfn.XLOOKUP(K5013,AM:AM,AO:AO)</f>
        <v>37.659999999999997</v>
      </c>
      <c r="R5013" t="str">
        <f>_xlfn.XLOOKUP(E5013,AF:AF,AG:AG)</f>
        <v>F1S USA</v>
      </c>
      <c r="S5013" t="str">
        <f>_xlfn.XLOOKUP(E5013,AF:AF,AI:AI)</f>
        <v>United States</v>
      </c>
      <c r="T5013">
        <f>WEEKNUM(G5013)</f>
        <v>46</v>
      </c>
      <c r="U5013">
        <f>YEAR(G5013)</f>
        <v>2025</v>
      </c>
      <c r="V5013" s="117">
        <f>IFERROR(Q5013/N5013,"0")</f>
        <v>1.7461782066202688E-2</v>
      </c>
    </row>
    <row r="5014" spans="1:22">
      <c r="A5014" t="str">
        <f>_xlfn.XLOOKUP(D5014,BN:BN,BO:BO)</f>
        <v>México</v>
      </c>
      <c r="B5014" t="s">
        <v>25</v>
      </c>
      <c r="C5014">
        <v>819</v>
      </c>
      <c r="D5014" t="str">
        <f>_xlfn.XLOOKUP(C5014,BH:BH,BI:BI)</f>
        <v>IsraelB</v>
      </c>
      <c r="E5014">
        <v>0</v>
      </c>
      <c r="F5014" t="s">
        <v>5092</v>
      </c>
      <c r="G5014" s="63">
        <v>45970</v>
      </c>
      <c r="H5014" s="63">
        <v>45972</v>
      </c>
      <c r="I5014" t="s">
        <v>396</v>
      </c>
      <c r="J5014" t="str">
        <f>_xlfn.XLOOKUP(I5014,AS:AS,AU:AU)</f>
        <v>Honorarios</v>
      </c>
      <c r="K5014" t="s">
        <v>33</v>
      </c>
      <c r="L5014">
        <v>35</v>
      </c>
      <c r="M5014">
        <f>L5014*_xlfn.XLOOKUP(K5014,AM:AM,AN:AN)</f>
        <v>30.099999999999998</v>
      </c>
      <c r="N5014">
        <f>L5014*_xlfn.XLOOKUP(K5014,AM:AM,AO:AO)</f>
        <v>35</v>
      </c>
      <c r="O5014">
        <v>35</v>
      </c>
      <c r="P5014">
        <f>O5014*_xlfn.XLOOKUP(K5014,AM:AM,AN:AN)</f>
        <v>30.099999999999998</v>
      </c>
      <c r="Q5014">
        <f>O5014*_xlfn.XLOOKUP(K5014,AM:AM,AO:AO)</f>
        <v>35</v>
      </c>
      <c r="R5014" t="str">
        <f>_xlfn.XLOOKUP(E5014,AF:AF,AG:AG)</f>
        <v>FEES</v>
      </c>
      <c r="S5014">
        <f>_xlfn.XLOOKUP(E5014,AF:AF,AI:AI)</f>
        <v>0</v>
      </c>
      <c r="T5014">
        <f>WEEKNUM(G5014)</f>
        <v>46</v>
      </c>
      <c r="U5014">
        <f>YEAR(G5014)</f>
        <v>2025</v>
      </c>
      <c r="V5014" s="117">
        <f>IFERROR(Q5014/N5014,"0")</f>
        <v>1</v>
      </c>
    </row>
    <row r="5015" spans="1:22">
      <c r="A5015" t="str">
        <f>_xlfn.XLOOKUP(D5015,BN:BN,BO:BO)</f>
        <v>México</v>
      </c>
      <c r="B5015" t="s">
        <v>25</v>
      </c>
      <c r="C5015">
        <v>819</v>
      </c>
      <c r="D5015" t="str">
        <f>_xlfn.XLOOKUP(C5015,BH:BH,BI:BI)</f>
        <v>IsraelB</v>
      </c>
      <c r="E5015">
        <v>28934</v>
      </c>
      <c r="F5015" t="s">
        <v>5093</v>
      </c>
      <c r="G5015" s="63">
        <v>46125</v>
      </c>
      <c r="H5015" s="63">
        <v>46127</v>
      </c>
      <c r="I5015" t="s">
        <v>366</v>
      </c>
      <c r="J5015" t="str">
        <f>_xlfn.XLOOKUP(I5015,AS:AS,AU:AU)</f>
        <v>Vuelos</v>
      </c>
      <c r="K5015" t="s">
        <v>33</v>
      </c>
      <c r="L5015">
        <v>413.9</v>
      </c>
      <c r="M5015">
        <f>L5015*_xlfn.XLOOKUP(K5015,AM:AM,AN:AN)</f>
        <v>355.95399999999995</v>
      </c>
      <c r="N5015">
        <f>L5015*_xlfn.XLOOKUP(K5015,AM:AM,AO:AO)</f>
        <v>413.9</v>
      </c>
      <c r="O5015">
        <v>37.659999999999997</v>
      </c>
      <c r="P5015">
        <f>O5015*_xlfn.XLOOKUP(K5015,AM:AM,AN:AN)</f>
        <v>32.387599999999999</v>
      </c>
      <c r="Q5015">
        <f>O5015*_xlfn.XLOOKUP(K5015,AM:AM,AO:AO)</f>
        <v>37.659999999999997</v>
      </c>
      <c r="R5015" t="str">
        <f>_xlfn.XLOOKUP(E5015,AF:AF,AG:AG)</f>
        <v>F1S USA</v>
      </c>
      <c r="S5015" t="str">
        <f>_xlfn.XLOOKUP(E5015,AF:AF,AI:AI)</f>
        <v>United States</v>
      </c>
      <c r="T5015">
        <f>WEEKNUM(G5015)</f>
        <v>16</v>
      </c>
      <c r="U5015">
        <f>YEAR(G5015)</f>
        <v>2026</v>
      </c>
      <c r="V5015" s="117">
        <f>IFERROR(Q5015/N5015,"0")</f>
        <v>9.0988161391640496E-2</v>
      </c>
    </row>
    <row r="5016" spans="1:22">
      <c r="A5016" t="str">
        <f>_xlfn.XLOOKUP(D5016,BN:BN,BO:BO)</f>
        <v>México</v>
      </c>
      <c r="B5016" t="s">
        <v>25</v>
      </c>
      <c r="C5016">
        <v>819</v>
      </c>
      <c r="D5016" t="str">
        <f>_xlfn.XLOOKUP(C5016,BH:BH,BI:BI)</f>
        <v>IsraelB</v>
      </c>
      <c r="E5016">
        <v>28934</v>
      </c>
      <c r="F5016" t="s">
        <v>5093</v>
      </c>
      <c r="G5016" s="63">
        <v>46125</v>
      </c>
      <c r="H5016" s="63">
        <v>46127</v>
      </c>
      <c r="I5016" t="s">
        <v>366</v>
      </c>
      <c r="J5016" t="str">
        <f>_xlfn.XLOOKUP(I5016,AS:AS,AU:AU)</f>
        <v>Vuelos</v>
      </c>
      <c r="K5016" t="s">
        <v>33</v>
      </c>
      <c r="L5016">
        <v>200</v>
      </c>
      <c r="M5016">
        <f>L5016*_xlfn.XLOOKUP(K5016,AM:AM,AN:AN)</f>
        <v>172</v>
      </c>
      <c r="N5016">
        <f>L5016*_xlfn.XLOOKUP(K5016,AM:AM,AO:AO)</f>
        <v>200</v>
      </c>
      <c r="O5016">
        <v>0</v>
      </c>
      <c r="P5016">
        <f>O5016*_xlfn.XLOOKUP(K5016,AM:AM,AN:AN)</f>
        <v>0</v>
      </c>
      <c r="Q5016">
        <f>O5016*_xlfn.XLOOKUP(K5016,AM:AM,AO:AO)</f>
        <v>0</v>
      </c>
      <c r="R5016" t="str">
        <f>_xlfn.XLOOKUP(E5016,AF:AF,AG:AG)</f>
        <v>F1S USA</v>
      </c>
      <c r="S5016" t="str">
        <f>_xlfn.XLOOKUP(E5016,AF:AF,AI:AI)</f>
        <v>United States</v>
      </c>
      <c r="T5016">
        <f>WEEKNUM(G5016)</f>
        <v>16</v>
      </c>
      <c r="U5016">
        <f>YEAR(G5016)</f>
        <v>2026</v>
      </c>
      <c r="V5016" s="117">
        <f>IFERROR(Q5016/N5016,"0")</f>
        <v>0</v>
      </c>
    </row>
    <row r="5017" spans="1:22">
      <c r="A5017" t="str">
        <f>_xlfn.XLOOKUP(D5017,BN:BN,BO:BO)</f>
        <v>México</v>
      </c>
      <c r="B5017" t="s">
        <v>25</v>
      </c>
      <c r="C5017">
        <v>819</v>
      </c>
      <c r="D5017" t="str">
        <f>_xlfn.XLOOKUP(C5017,BH:BH,BI:BI)</f>
        <v>IsraelB</v>
      </c>
      <c r="E5017">
        <v>0</v>
      </c>
      <c r="F5017" t="s">
        <v>5094</v>
      </c>
      <c r="G5017" s="63">
        <v>45970</v>
      </c>
      <c r="H5017" s="63">
        <v>45972</v>
      </c>
      <c r="I5017" t="s">
        <v>396</v>
      </c>
      <c r="J5017" t="str">
        <f>_xlfn.XLOOKUP(I5017,AS:AS,AU:AU)</f>
        <v>Honorarios</v>
      </c>
      <c r="K5017" t="s">
        <v>33</v>
      </c>
      <c r="L5017">
        <v>35</v>
      </c>
      <c r="M5017">
        <f>L5017*_xlfn.XLOOKUP(K5017,AM:AM,AN:AN)</f>
        <v>30.099999999999998</v>
      </c>
      <c r="N5017">
        <f>L5017*_xlfn.XLOOKUP(K5017,AM:AM,AO:AO)</f>
        <v>35</v>
      </c>
      <c r="O5017">
        <v>35</v>
      </c>
      <c r="P5017">
        <f>O5017*_xlfn.XLOOKUP(K5017,AM:AM,AN:AN)</f>
        <v>30.099999999999998</v>
      </c>
      <c r="Q5017">
        <f>O5017*_xlfn.XLOOKUP(K5017,AM:AM,AO:AO)</f>
        <v>35</v>
      </c>
      <c r="R5017" t="str">
        <f>_xlfn.XLOOKUP(E5017,AF:AF,AG:AG)</f>
        <v>FEES</v>
      </c>
      <c r="S5017">
        <f>_xlfn.XLOOKUP(E5017,AF:AF,AI:AI)</f>
        <v>0</v>
      </c>
      <c r="T5017">
        <f>WEEKNUM(G5017)</f>
        <v>46</v>
      </c>
      <c r="U5017">
        <f>YEAR(G5017)</f>
        <v>2025</v>
      </c>
      <c r="V5017" s="117">
        <f>IFERROR(Q5017/N5017,"0")</f>
        <v>1</v>
      </c>
    </row>
    <row r="5018" spans="1:22">
      <c r="A5018" t="str">
        <f>_xlfn.XLOOKUP(D5018,BN:BN,BO:BO)</f>
        <v>México</v>
      </c>
      <c r="B5018" t="s">
        <v>25</v>
      </c>
      <c r="C5018">
        <v>819</v>
      </c>
      <c r="D5018" t="str">
        <f>_xlfn.XLOOKUP(C5018,BH:BH,BI:BI)</f>
        <v>IsraelB</v>
      </c>
      <c r="E5018">
        <v>28934</v>
      </c>
      <c r="F5018" t="s">
        <v>5093</v>
      </c>
      <c r="G5018" s="63">
        <v>46100</v>
      </c>
      <c r="H5018" s="63">
        <v>46103</v>
      </c>
      <c r="I5018" t="s">
        <v>366</v>
      </c>
      <c r="J5018" t="str">
        <f>_xlfn.XLOOKUP(I5018,AS:AS,AU:AU)</f>
        <v>Vuelos</v>
      </c>
      <c r="K5018" t="s">
        <v>33</v>
      </c>
      <c r="L5018">
        <v>235.36</v>
      </c>
      <c r="M5018">
        <f>L5018*_xlfn.XLOOKUP(K5018,AM:AM,AN:AN)</f>
        <v>202.40960000000001</v>
      </c>
      <c r="N5018">
        <f>L5018*_xlfn.XLOOKUP(K5018,AM:AM,AO:AO)</f>
        <v>235.36</v>
      </c>
      <c r="O5018">
        <v>0</v>
      </c>
      <c r="P5018">
        <f>O5018*_xlfn.XLOOKUP(K5018,AM:AM,AN:AN)</f>
        <v>0</v>
      </c>
      <c r="Q5018">
        <f>O5018*_xlfn.XLOOKUP(K5018,AM:AM,AO:AO)</f>
        <v>0</v>
      </c>
      <c r="R5018" t="str">
        <f>_xlfn.XLOOKUP(E5018,AF:AF,AG:AG)</f>
        <v>F1S USA</v>
      </c>
      <c r="S5018" t="str">
        <f>_xlfn.XLOOKUP(E5018,AF:AF,AI:AI)</f>
        <v>United States</v>
      </c>
      <c r="T5018">
        <f>WEEKNUM(G5018)</f>
        <v>12</v>
      </c>
      <c r="U5018">
        <f>YEAR(G5018)</f>
        <v>2026</v>
      </c>
      <c r="V5018" s="117">
        <f>IFERROR(Q5018/N5018,"0")</f>
        <v>0</v>
      </c>
    </row>
    <row r="5019" spans="1:22">
      <c r="A5019" t="str">
        <f>_xlfn.XLOOKUP(D5019,BN:BN,BO:BO)</f>
        <v>México</v>
      </c>
      <c r="B5019" t="s">
        <v>25</v>
      </c>
      <c r="C5019">
        <v>819</v>
      </c>
      <c r="D5019" t="str">
        <f>_xlfn.XLOOKUP(C5019,BH:BH,BI:BI)</f>
        <v>IsraelB</v>
      </c>
      <c r="E5019">
        <v>28934</v>
      </c>
      <c r="F5019" t="s">
        <v>5093</v>
      </c>
      <c r="G5019" s="63">
        <v>46100</v>
      </c>
      <c r="H5019" s="63">
        <v>46103</v>
      </c>
      <c r="I5019" t="s">
        <v>366</v>
      </c>
      <c r="J5019" t="str">
        <f>_xlfn.XLOOKUP(I5019,AS:AS,AU:AU)</f>
        <v>Vuelos</v>
      </c>
      <c r="K5019" t="s">
        <v>33</v>
      </c>
      <c r="L5019">
        <v>200</v>
      </c>
      <c r="M5019">
        <f>L5019*_xlfn.XLOOKUP(K5019,AM:AM,AN:AN)</f>
        <v>172</v>
      </c>
      <c r="N5019">
        <f>L5019*_xlfn.XLOOKUP(K5019,AM:AM,AO:AO)</f>
        <v>200</v>
      </c>
      <c r="O5019">
        <v>0</v>
      </c>
      <c r="P5019">
        <f>O5019*_xlfn.XLOOKUP(K5019,AM:AM,AN:AN)</f>
        <v>0</v>
      </c>
      <c r="Q5019">
        <f>O5019*_xlfn.XLOOKUP(K5019,AM:AM,AO:AO)</f>
        <v>0</v>
      </c>
      <c r="R5019" t="str">
        <f>_xlfn.XLOOKUP(E5019,AF:AF,AG:AG)</f>
        <v>F1S USA</v>
      </c>
      <c r="S5019" t="str">
        <f>_xlfn.XLOOKUP(E5019,AF:AF,AI:AI)</f>
        <v>United States</v>
      </c>
      <c r="T5019">
        <f>WEEKNUM(G5019)</f>
        <v>12</v>
      </c>
      <c r="U5019">
        <f>YEAR(G5019)</f>
        <v>2026</v>
      </c>
      <c r="V5019" s="117">
        <f>IFERROR(Q5019/N5019,"0")</f>
        <v>0</v>
      </c>
    </row>
    <row r="5020" spans="1:22">
      <c r="A5020" t="str">
        <f>_xlfn.XLOOKUP(D5020,BN:BN,BO:BO)</f>
        <v>México</v>
      </c>
      <c r="B5020" t="s">
        <v>25</v>
      </c>
      <c r="C5020">
        <v>819</v>
      </c>
      <c r="D5020" t="str">
        <f>_xlfn.XLOOKUP(C5020,BH:BH,BI:BI)</f>
        <v>IsraelB</v>
      </c>
      <c r="E5020">
        <v>0</v>
      </c>
      <c r="F5020" t="s">
        <v>5095</v>
      </c>
      <c r="G5020" s="63">
        <v>45970</v>
      </c>
      <c r="H5020" s="63">
        <v>45972</v>
      </c>
      <c r="I5020" t="s">
        <v>396</v>
      </c>
      <c r="J5020" t="str">
        <f>_xlfn.XLOOKUP(I5020,AS:AS,AU:AU)</f>
        <v>Honorarios</v>
      </c>
      <c r="K5020" t="s">
        <v>33</v>
      </c>
      <c r="L5020">
        <v>35</v>
      </c>
      <c r="M5020">
        <f>L5020*_xlfn.XLOOKUP(K5020,AM:AM,AN:AN)</f>
        <v>30.099999999999998</v>
      </c>
      <c r="N5020">
        <f>L5020*_xlfn.XLOOKUP(K5020,AM:AM,AO:AO)</f>
        <v>35</v>
      </c>
      <c r="O5020">
        <v>35</v>
      </c>
      <c r="P5020">
        <f>O5020*_xlfn.XLOOKUP(K5020,AM:AM,AN:AN)</f>
        <v>30.099999999999998</v>
      </c>
      <c r="Q5020">
        <f>O5020*_xlfn.XLOOKUP(K5020,AM:AM,AO:AO)</f>
        <v>35</v>
      </c>
      <c r="R5020" t="str">
        <f>_xlfn.XLOOKUP(E5020,AF:AF,AG:AG)</f>
        <v>FEES</v>
      </c>
      <c r="S5020">
        <f>_xlfn.XLOOKUP(E5020,AF:AF,AI:AI)</f>
        <v>0</v>
      </c>
      <c r="T5020">
        <f>WEEKNUM(G5020)</f>
        <v>46</v>
      </c>
      <c r="U5020">
        <f>YEAR(G5020)</f>
        <v>2025</v>
      </c>
      <c r="V5020" s="117">
        <f>IFERROR(Q5020/N5020,"0")</f>
        <v>1</v>
      </c>
    </row>
    <row r="5021" spans="1:22">
      <c r="A5021" t="str">
        <f>_xlfn.XLOOKUP(D5021,BN:BN,BO:BO)</f>
        <v>México</v>
      </c>
      <c r="B5021" t="s">
        <v>25</v>
      </c>
      <c r="C5021">
        <v>820</v>
      </c>
      <c r="D5021" t="str">
        <f>_xlfn.XLOOKUP(C5021,BH:BH,BI:BI)</f>
        <v>MinervaH</v>
      </c>
      <c r="E5021">
        <v>27301</v>
      </c>
      <c r="F5021" t="s">
        <v>5096</v>
      </c>
      <c r="G5021" s="63">
        <v>46001</v>
      </c>
      <c r="H5021" s="63">
        <v>46007</v>
      </c>
      <c r="I5021" t="s">
        <v>366</v>
      </c>
      <c r="J5021" t="str">
        <f>_xlfn.XLOOKUP(I5021,AS:AS,AU:AU)</f>
        <v>Vuelos</v>
      </c>
      <c r="K5021" t="s">
        <v>30</v>
      </c>
      <c r="L5021">
        <v>4444</v>
      </c>
      <c r="M5021">
        <f>L5021*_xlfn.XLOOKUP(K5021,AM:AM,AN:AN)</f>
        <v>213.31200000000001</v>
      </c>
      <c r="N5021">
        <f>L5021*_xlfn.XLOOKUP(K5021,AM:AM,AO:AO)</f>
        <v>248.864</v>
      </c>
      <c r="O5021">
        <v>0</v>
      </c>
      <c r="P5021">
        <f>O5021*_xlfn.XLOOKUP(K5021,AM:AM,AN:AN)</f>
        <v>0</v>
      </c>
      <c r="Q5021">
        <f>O5021*_xlfn.XLOOKUP(K5021,AM:AM,AO:AO)</f>
        <v>0</v>
      </c>
      <c r="R5021" t="str">
        <f>_xlfn.XLOOKUP(E5021,AF:AF,AG:AG)</f>
        <v>TURISMO EX MAR, S.A. DE C.V.</v>
      </c>
      <c r="S5021" t="str">
        <f>_xlfn.XLOOKUP(E5021,AF:AF,AI:AI)</f>
        <v>Mexico</v>
      </c>
      <c r="T5021">
        <f>WEEKNUM(G5021)</f>
        <v>50</v>
      </c>
      <c r="U5021">
        <f>YEAR(G5021)</f>
        <v>2025</v>
      </c>
      <c r="V5021" s="117">
        <f>IFERROR(Q5021/N5021,"0")</f>
        <v>0</v>
      </c>
    </row>
    <row r="5022" spans="1:22">
      <c r="A5022" t="str">
        <f>_xlfn.XLOOKUP(D5022,BN:BN,BO:BO)</f>
        <v>México</v>
      </c>
      <c r="B5022" t="s">
        <v>25</v>
      </c>
      <c r="C5022">
        <v>820</v>
      </c>
      <c r="D5022" t="str">
        <f>_xlfn.XLOOKUP(C5022,BH:BH,BI:BI)</f>
        <v>MinervaH</v>
      </c>
      <c r="E5022">
        <v>27301</v>
      </c>
      <c r="F5022" t="s">
        <v>4566</v>
      </c>
      <c r="G5022" s="63">
        <v>46001</v>
      </c>
      <c r="H5022" s="63">
        <v>46007</v>
      </c>
      <c r="I5022" t="s">
        <v>366</v>
      </c>
      <c r="J5022" t="str">
        <f>_xlfn.XLOOKUP(I5022,AS:AS,AU:AU)</f>
        <v>Vuelos</v>
      </c>
      <c r="K5022" t="s">
        <v>30</v>
      </c>
      <c r="L5022">
        <v>600</v>
      </c>
      <c r="M5022">
        <f>L5022*_xlfn.XLOOKUP(K5022,AM:AM,AN:AN)</f>
        <v>28.8</v>
      </c>
      <c r="N5022">
        <f>L5022*_xlfn.XLOOKUP(K5022,AM:AM,AO:AO)</f>
        <v>33.6</v>
      </c>
      <c r="O5022">
        <v>0</v>
      </c>
      <c r="P5022">
        <f>O5022*_xlfn.XLOOKUP(K5022,AM:AM,AN:AN)</f>
        <v>0</v>
      </c>
      <c r="Q5022">
        <f>O5022*_xlfn.XLOOKUP(K5022,AM:AM,AO:AO)</f>
        <v>0</v>
      </c>
      <c r="R5022" t="str">
        <f>_xlfn.XLOOKUP(E5022,AF:AF,AG:AG)</f>
        <v>TURISMO EX MAR, S.A. DE C.V.</v>
      </c>
      <c r="S5022" t="str">
        <f>_xlfn.XLOOKUP(E5022,AF:AF,AI:AI)</f>
        <v>Mexico</v>
      </c>
      <c r="T5022">
        <f>WEEKNUM(G5022)</f>
        <v>50</v>
      </c>
      <c r="U5022">
        <f>YEAR(G5022)</f>
        <v>2025</v>
      </c>
      <c r="V5022" s="117">
        <f>IFERROR(Q5022/N5022,"0")</f>
        <v>0</v>
      </c>
    </row>
    <row r="5023" spans="1:22">
      <c r="A5023" t="str">
        <f>_xlfn.XLOOKUP(D5023,BN:BN,BO:BO)</f>
        <v>México</v>
      </c>
      <c r="B5023" t="s">
        <v>25</v>
      </c>
      <c r="C5023">
        <v>820</v>
      </c>
      <c r="D5023" t="str">
        <f>_xlfn.XLOOKUP(C5023,BH:BH,BI:BI)</f>
        <v>MinervaH</v>
      </c>
      <c r="E5023">
        <v>27301</v>
      </c>
      <c r="F5023" t="s">
        <v>5097</v>
      </c>
      <c r="G5023" s="63">
        <v>46006</v>
      </c>
      <c r="H5023" s="63">
        <v>46007</v>
      </c>
      <c r="I5023" t="s">
        <v>366</v>
      </c>
      <c r="J5023" t="str">
        <f>_xlfn.XLOOKUP(I5023,AS:AS,AU:AU)</f>
        <v>Vuelos</v>
      </c>
      <c r="K5023" t="s">
        <v>30</v>
      </c>
      <c r="L5023">
        <v>5411</v>
      </c>
      <c r="M5023">
        <f>L5023*_xlfn.XLOOKUP(K5023,AM:AM,AN:AN)</f>
        <v>259.72800000000001</v>
      </c>
      <c r="N5023">
        <f>L5023*_xlfn.XLOOKUP(K5023,AM:AM,AO:AO)</f>
        <v>303.01600000000002</v>
      </c>
      <c r="O5023">
        <v>0</v>
      </c>
      <c r="P5023">
        <f>O5023*_xlfn.XLOOKUP(K5023,AM:AM,AN:AN)</f>
        <v>0</v>
      </c>
      <c r="Q5023">
        <f>O5023*_xlfn.XLOOKUP(K5023,AM:AM,AO:AO)</f>
        <v>0</v>
      </c>
      <c r="R5023" t="str">
        <f>_xlfn.XLOOKUP(E5023,AF:AF,AG:AG)</f>
        <v>TURISMO EX MAR, S.A. DE C.V.</v>
      </c>
      <c r="S5023" t="str">
        <f>_xlfn.XLOOKUP(E5023,AF:AF,AI:AI)</f>
        <v>Mexico</v>
      </c>
      <c r="T5023">
        <f>WEEKNUM(G5023)</f>
        <v>51</v>
      </c>
      <c r="U5023">
        <f>YEAR(G5023)</f>
        <v>2025</v>
      </c>
      <c r="V5023" s="117">
        <f>IFERROR(Q5023/N5023,"0")</f>
        <v>0</v>
      </c>
    </row>
    <row r="5024" spans="1:22">
      <c r="A5024" t="str">
        <f>_xlfn.XLOOKUP(D5024,BN:BN,BO:BO)</f>
        <v>México</v>
      </c>
      <c r="B5024" t="s">
        <v>25</v>
      </c>
      <c r="C5024">
        <v>820</v>
      </c>
      <c r="D5024" t="str">
        <f>_xlfn.XLOOKUP(C5024,BH:BH,BI:BI)</f>
        <v>MinervaH</v>
      </c>
      <c r="E5024">
        <v>27301</v>
      </c>
      <c r="F5024" t="s">
        <v>4566</v>
      </c>
      <c r="G5024" s="63">
        <v>46001</v>
      </c>
      <c r="H5024" s="63">
        <v>46007</v>
      </c>
      <c r="I5024" t="s">
        <v>366</v>
      </c>
      <c r="J5024" t="str">
        <f>_xlfn.XLOOKUP(I5024,AS:AS,AU:AU)</f>
        <v>Vuelos</v>
      </c>
      <c r="K5024" t="s">
        <v>30</v>
      </c>
      <c r="L5024">
        <v>1100</v>
      </c>
      <c r="M5024">
        <f>L5024*_xlfn.XLOOKUP(K5024,AM:AM,AN:AN)</f>
        <v>52.800000000000004</v>
      </c>
      <c r="N5024">
        <f>L5024*_xlfn.XLOOKUP(K5024,AM:AM,AO:AO)</f>
        <v>61.6</v>
      </c>
      <c r="O5024">
        <v>0</v>
      </c>
      <c r="P5024">
        <f>O5024*_xlfn.XLOOKUP(K5024,AM:AM,AN:AN)</f>
        <v>0</v>
      </c>
      <c r="Q5024">
        <f>O5024*_xlfn.XLOOKUP(K5024,AM:AM,AO:AO)</f>
        <v>0</v>
      </c>
      <c r="R5024" t="str">
        <f>_xlfn.XLOOKUP(E5024,AF:AF,AG:AG)</f>
        <v>TURISMO EX MAR, S.A. DE C.V.</v>
      </c>
      <c r="S5024" t="str">
        <f>_xlfn.XLOOKUP(E5024,AF:AF,AI:AI)</f>
        <v>Mexico</v>
      </c>
      <c r="T5024">
        <f>WEEKNUM(G5024)</f>
        <v>50</v>
      </c>
      <c r="U5024">
        <f>YEAR(G5024)</f>
        <v>2025</v>
      </c>
      <c r="V5024" s="117">
        <f>IFERROR(Q5024/N5024,"0")</f>
        <v>0</v>
      </c>
    </row>
    <row r="5025" spans="1:22">
      <c r="A5025" t="str">
        <f>_xlfn.XLOOKUP(D5025,BN:BN,BO:BO)</f>
        <v>México</v>
      </c>
      <c r="B5025" t="s">
        <v>25</v>
      </c>
      <c r="C5025">
        <v>820</v>
      </c>
      <c r="D5025" t="str">
        <f>_xlfn.XLOOKUP(C5025,BH:BH,BI:BI)</f>
        <v>MinervaH</v>
      </c>
      <c r="E5025">
        <v>27301</v>
      </c>
      <c r="F5025" t="s">
        <v>5098</v>
      </c>
      <c r="G5025" s="63">
        <v>46001</v>
      </c>
      <c r="H5025" s="63">
        <v>46007</v>
      </c>
      <c r="I5025" t="s">
        <v>366</v>
      </c>
      <c r="J5025" t="str">
        <f>_xlfn.XLOOKUP(I5025,AS:AS,AU:AU)</f>
        <v>Vuelos</v>
      </c>
      <c r="K5025" t="s">
        <v>30</v>
      </c>
      <c r="L5025">
        <v>300</v>
      </c>
      <c r="M5025">
        <f>L5025*_xlfn.XLOOKUP(K5025,AM:AM,AN:AN)</f>
        <v>14.4</v>
      </c>
      <c r="N5025">
        <f>L5025*_xlfn.XLOOKUP(K5025,AM:AM,AO:AO)</f>
        <v>16.8</v>
      </c>
      <c r="O5025">
        <v>0</v>
      </c>
      <c r="P5025">
        <f>O5025*_xlfn.XLOOKUP(K5025,AM:AM,AN:AN)</f>
        <v>0</v>
      </c>
      <c r="Q5025">
        <f>O5025*_xlfn.XLOOKUP(K5025,AM:AM,AO:AO)</f>
        <v>0</v>
      </c>
      <c r="R5025" t="str">
        <f>_xlfn.XLOOKUP(E5025,AF:AF,AG:AG)</f>
        <v>TURISMO EX MAR, S.A. DE C.V.</v>
      </c>
      <c r="S5025" t="str">
        <f>_xlfn.XLOOKUP(E5025,AF:AF,AI:AI)</f>
        <v>Mexico</v>
      </c>
      <c r="T5025">
        <f>WEEKNUM(G5025)</f>
        <v>50</v>
      </c>
      <c r="U5025">
        <f>YEAR(G5025)</f>
        <v>2025</v>
      </c>
      <c r="V5025" s="117">
        <f>IFERROR(Q5025/N5025,"0")</f>
        <v>0</v>
      </c>
    </row>
    <row r="5026" spans="1:22">
      <c r="A5026" t="str">
        <f>_xlfn.XLOOKUP(D5026,BN:BN,BO:BO)</f>
        <v>México</v>
      </c>
      <c r="B5026" t="s">
        <v>25</v>
      </c>
      <c r="C5026">
        <v>820</v>
      </c>
      <c r="D5026" t="str">
        <f>_xlfn.XLOOKUP(C5026,BH:BH,BI:BI)</f>
        <v>MinervaH</v>
      </c>
      <c r="E5026">
        <v>27301</v>
      </c>
      <c r="F5026" t="s">
        <v>5099</v>
      </c>
      <c r="G5026" s="63">
        <v>46021</v>
      </c>
      <c r="H5026" s="63">
        <v>46028</v>
      </c>
      <c r="I5026" t="s">
        <v>366</v>
      </c>
      <c r="J5026" t="str">
        <f>_xlfn.XLOOKUP(I5026,AS:AS,AU:AU)</f>
        <v>Vuelos</v>
      </c>
      <c r="K5026" t="s">
        <v>30</v>
      </c>
      <c r="L5026">
        <v>8508</v>
      </c>
      <c r="M5026">
        <f>L5026*_xlfn.XLOOKUP(K5026,AM:AM,AN:AN)</f>
        <v>408.38400000000001</v>
      </c>
      <c r="N5026">
        <f>L5026*_xlfn.XLOOKUP(K5026,AM:AM,AO:AO)</f>
        <v>476.44800000000004</v>
      </c>
      <c r="O5026">
        <v>0</v>
      </c>
      <c r="P5026">
        <f>O5026*_xlfn.XLOOKUP(K5026,AM:AM,AN:AN)</f>
        <v>0</v>
      </c>
      <c r="Q5026">
        <f>O5026*_xlfn.XLOOKUP(K5026,AM:AM,AO:AO)</f>
        <v>0</v>
      </c>
      <c r="R5026" t="str">
        <f>_xlfn.XLOOKUP(E5026,AF:AF,AG:AG)</f>
        <v>TURISMO EX MAR, S.A. DE C.V.</v>
      </c>
      <c r="S5026" t="str">
        <f>_xlfn.XLOOKUP(E5026,AF:AF,AI:AI)</f>
        <v>Mexico</v>
      </c>
      <c r="T5026">
        <f>WEEKNUM(G5026)</f>
        <v>53</v>
      </c>
      <c r="U5026">
        <f>YEAR(G5026)</f>
        <v>2025</v>
      </c>
      <c r="V5026" s="117">
        <f>IFERROR(Q5026/N5026,"0")</f>
        <v>0</v>
      </c>
    </row>
    <row r="5027" spans="1:22">
      <c r="A5027" t="str">
        <f>_xlfn.XLOOKUP(D5027,BN:BN,BO:BO)</f>
        <v>México</v>
      </c>
      <c r="B5027" t="s">
        <v>25</v>
      </c>
      <c r="C5027">
        <v>820</v>
      </c>
      <c r="D5027" t="str">
        <f>_xlfn.XLOOKUP(C5027,BH:BH,BI:BI)</f>
        <v>MinervaH</v>
      </c>
      <c r="E5027">
        <v>27301</v>
      </c>
      <c r="F5027" t="s">
        <v>5100</v>
      </c>
      <c r="G5027" s="63">
        <v>46021</v>
      </c>
      <c r="H5027" s="63">
        <v>46028</v>
      </c>
      <c r="I5027" t="s">
        <v>366</v>
      </c>
      <c r="J5027" t="str">
        <f>_xlfn.XLOOKUP(I5027,AS:AS,AU:AU)</f>
        <v>Vuelos</v>
      </c>
      <c r="K5027" t="s">
        <v>30</v>
      </c>
      <c r="L5027">
        <v>1100</v>
      </c>
      <c r="M5027">
        <f>L5027*_xlfn.XLOOKUP(K5027,AM:AM,AN:AN)</f>
        <v>52.800000000000004</v>
      </c>
      <c r="N5027">
        <f>L5027*_xlfn.XLOOKUP(K5027,AM:AM,AO:AO)</f>
        <v>61.6</v>
      </c>
      <c r="O5027">
        <v>0</v>
      </c>
      <c r="P5027">
        <f>O5027*_xlfn.XLOOKUP(K5027,AM:AM,AN:AN)</f>
        <v>0</v>
      </c>
      <c r="Q5027">
        <f>O5027*_xlfn.XLOOKUP(K5027,AM:AM,AO:AO)</f>
        <v>0</v>
      </c>
      <c r="R5027" t="str">
        <f>_xlfn.XLOOKUP(E5027,AF:AF,AG:AG)</f>
        <v>TURISMO EX MAR, S.A. DE C.V.</v>
      </c>
      <c r="S5027" t="str">
        <f>_xlfn.XLOOKUP(E5027,AF:AF,AI:AI)</f>
        <v>Mexico</v>
      </c>
      <c r="T5027">
        <f>WEEKNUM(G5027)</f>
        <v>53</v>
      </c>
      <c r="U5027">
        <f>YEAR(G5027)</f>
        <v>2025</v>
      </c>
      <c r="V5027" s="117">
        <f>IFERROR(Q5027/N5027,"0")</f>
        <v>0</v>
      </c>
    </row>
    <row r="5028" spans="1:22">
      <c r="A5028" t="str">
        <f>_xlfn.XLOOKUP(D5028,BN:BN,BO:BO)</f>
        <v>México</v>
      </c>
      <c r="B5028" t="s">
        <v>25</v>
      </c>
      <c r="C5028">
        <v>820</v>
      </c>
      <c r="D5028" t="str">
        <f>_xlfn.XLOOKUP(C5028,BH:BH,BI:BI)</f>
        <v>MinervaH</v>
      </c>
      <c r="E5028">
        <v>27301</v>
      </c>
      <c r="F5028" t="s">
        <v>4566</v>
      </c>
      <c r="G5028" s="63">
        <v>46021</v>
      </c>
      <c r="H5028" s="63">
        <v>46028</v>
      </c>
      <c r="I5028" t="s">
        <v>366</v>
      </c>
      <c r="J5028" t="str">
        <f>_xlfn.XLOOKUP(I5028,AS:AS,AU:AU)</f>
        <v>Vuelos</v>
      </c>
      <c r="K5028" t="s">
        <v>30</v>
      </c>
      <c r="L5028">
        <v>1100</v>
      </c>
      <c r="M5028">
        <f>L5028*_xlfn.XLOOKUP(K5028,AM:AM,AN:AN)</f>
        <v>52.800000000000004</v>
      </c>
      <c r="N5028">
        <f>L5028*_xlfn.XLOOKUP(K5028,AM:AM,AO:AO)</f>
        <v>61.6</v>
      </c>
      <c r="O5028">
        <v>0</v>
      </c>
      <c r="P5028">
        <f>O5028*_xlfn.XLOOKUP(K5028,AM:AM,AN:AN)</f>
        <v>0</v>
      </c>
      <c r="Q5028">
        <f>O5028*_xlfn.XLOOKUP(K5028,AM:AM,AO:AO)</f>
        <v>0</v>
      </c>
      <c r="R5028" t="str">
        <f>_xlfn.XLOOKUP(E5028,AF:AF,AG:AG)</f>
        <v>TURISMO EX MAR, S.A. DE C.V.</v>
      </c>
      <c r="S5028" t="str">
        <f>_xlfn.XLOOKUP(E5028,AF:AF,AI:AI)</f>
        <v>Mexico</v>
      </c>
      <c r="T5028">
        <f>WEEKNUM(G5028)</f>
        <v>53</v>
      </c>
      <c r="U5028">
        <f>YEAR(G5028)</f>
        <v>2025</v>
      </c>
      <c r="V5028" s="117">
        <f>IFERROR(Q5028/N5028,"0")</f>
        <v>0</v>
      </c>
    </row>
    <row r="5029" spans="1:22">
      <c r="A5029" t="str">
        <f>_xlfn.XLOOKUP(D5029,BN:BN,BO:BO)</f>
        <v>México</v>
      </c>
      <c r="B5029" t="s">
        <v>25</v>
      </c>
      <c r="C5029">
        <v>820</v>
      </c>
      <c r="D5029" t="str">
        <f>_xlfn.XLOOKUP(C5029,BH:BH,BI:BI)</f>
        <v>MinervaH</v>
      </c>
      <c r="E5029">
        <v>27301</v>
      </c>
      <c r="F5029" t="s">
        <v>4561</v>
      </c>
      <c r="G5029" s="63">
        <v>46021</v>
      </c>
      <c r="H5029" s="63">
        <v>46028</v>
      </c>
      <c r="I5029" t="s">
        <v>366</v>
      </c>
      <c r="J5029" t="str">
        <f>_xlfn.XLOOKUP(I5029,AS:AS,AU:AU)</f>
        <v>Vuelos</v>
      </c>
      <c r="K5029" t="s">
        <v>30</v>
      </c>
      <c r="L5029">
        <v>400</v>
      </c>
      <c r="M5029">
        <f>L5029*_xlfn.XLOOKUP(K5029,AM:AM,AN:AN)</f>
        <v>19.2</v>
      </c>
      <c r="N5029">
        <f>L5029*_xlfn.XLOOKUP(K5029,AM:AM,AO:AO)</f>
        <v>22.400000000000002</v>
      </c>
      <c r="O5029">
        <v>0</v>
      </c>
      <c r="P5029">
        <f>O5029*_xlfn.XLOOKUP(K5029,AM:AM,AN:AN)</f>
        <v>0</v>
      </c>
      <c r="Q5029">
        <f>O5029*_xlfn.XLOOKUP(K5029,AM:AM,AO:AO)</f>
        <v>0</v>
      </c>
      <c r="R5029" t="str">
        <f>_xlfn.XLOOKUP(E5029,AF:AF,AG:AG)</f>
        <v>TURISMO EX MAR, S.A. DE C.V.</v>
      </c>
      <c r="S5029" t="str">
        <f>_xlfn.XLOOKUP(E5029,AF:AF,AI:AI)</f>
        <v>Mexico</v>
      </c>
      <c r="T5029">
        <f>WEEKNUM(G5029)</f>
        <v>53</v>
      </c>
      <c r="U5029">
        <f>YEAR(G5029)</f>
        <v>2025</v>
      </c>
      <c r="V5029" s="117">
        <f>IFERROR(Q5029/N5029,"0")</f>
        <v>0</v>
      </c>
    </row>
    <row r="5030" spans="1:22">
      <c r="A5030" t="str">
        <f>_xlfn.XLOOKUP(D5030,BN:BN,BO:BO)</f>
        <v>Madrid</v>
      </c>
      <c r="B5030" t="s">
        <v>25</v>
      </c>
      <c r="C5030">
        <v>821</v>
      </c>
      <c r="D5030" t="str">
        <f>_xlfn.XLOOKUP(C5030,BH:BH,BI:BI)</f>
        <v>AndreaG</v>
      </c>
      <c r="E5030">
        <v>27914</v>
      </c>
      <c r="F5030" t="s">
        <v>5101</v>
      </c>
      <c r="G5030" s="63">
        <v>45972</v>
      </c>
      <c r="H5030" s="63">
        <v>45973</v>
      </c>
      <c r="I5030" t="s">
        <v>484</v>
      </c>
      <c r="J5030" t="str">
        <f>_xlfn.XLOOKUP(I5030,AS:AS,AU:AU)</f>
        <v>Vuelos</v>
      </c>
      <c r="K5030" t="s">
        <v>27</v>
      </c>
      <c r="L5030">
        <v>1139.3599999999999</v>
      </c>
      <c r="M5030">
        <f>L5030*_xlfn.XLOOKUP(K5030,AM:AM,AN:AN)</f>
        <v>1139.3599999999999</v>
      </c>
      <c r="N5030">
        <f>L5030*_xlfn.XLOOKUP(K5030,AM:AM,AO:AO)</f>
        <v>1321.6575999999998</v>
      </c>
      <c r="O5030">
        <v>0</v>
      </c>
      <c r="P5030">
        <f>O5030*_xlfn.XLOOKUP(K5030,AM:AM,AN:AN)</f>
        <v>0</v>
      </c>
      <c r="Q5030">
        <f>O5030*_xlfn.XLOOKUP(K5030,AM:AM,AO:AO)</f>
        <v>0</v>
      </c>
      <c r="R5030" t="str">
        <f>_xlfn.XLOOKUP(E5030,AF:AF,AG:AG)</f>
        <v>Servivuelo</v>
      </c>
      <c r="S5030" t="str">
        <f>_xlfn.XLOOKUP(E5030,AF:AF,AI:AI)</f>
        <v>Spain</v>
      </c>
      <c r="T5030">
        <f>WEEKNUM(G5030)</f>
        <v>46</v>
      </c>
      <c r="U5030">
        <f>YEAR(G5030)</f>
        <v>2025</v>
      </c>
      <c r="V5030" s="117">
        <f>IFERROR(Q5030/N5030,"0")</f>
        <v>0</v>
      </c>
    </row>
    <row r="5031" spans="1:22">
      <c r="A5031" t="str">
        <f>_xlfn.XLOOKUP(D5031,BN:BN,BO:BO)</f>
        <v>Madrid</v>
      </c>
      <c r="B5031" t="s">
        <v>25</v>
      </c>
      <c r="C5031">
        <v>821</v>
      </c>
      <c r="D5031" t="str">
        <f>_xlfn.XLOOKUP(C5031,BH:BH,BI:BI)</f>
        <v>AndreaG</v>
      </c>
      <c r="E5031">
        <v>0</v>
      </c>
      <c r="F5031" t="s">
        <v>1290</v>
      </c>
      <c r="G5031" s="63">
        <v>45972</v>
      </c>
      <c r="H5031" s="63">
        <v>45973</v>
      </c>
      <c r="I5031" t="s">
        <v>396</v>
      </c>
      <c r="J5031" t="str">
        <f>_xlfn.XLOOKUP(I5031,AS:AS,AU:AU)</f>
        <v>Honorarios</v>
      </c>
      <c r="K5031" t="s">
        <v>27</v>
      </c>
      <c r="L5031">
        <v>60.64</v>
      </c>
      <c r="M5031">
        <f>L5031*_xlfn.XLOOKUP(K5031,AM:AM,AN:AN)</f>
        <v>60.64</v>
      </c>
      <c r="N5031">
        <f>L5031*_xlfn.XLOOKUP(K5031,AM:AM,AO:AO)</f>
        <v>70.342399999999998</v>
      </c>
      <c r="O5031">
        <v>60.64</v>
      </c>
      <c r="P5031">
        <f>O5031*_xlfn.XLOOKUP(K5031,AM:AM,AN:AN)</f>
        <v>60.64</v>
      </c>
      <c r="Q5031">
        <f>O5031*_xlfn.XLOOKUP(K5031,AM:AM,AO:AO)</f>
        <v>70.342399999999998</v>
      </c>
      <c r="R5031" t="str">
        <f>_xlfn.XLOOKUP(E5031,AF:AF,AG:AG)</f>
        <v>FEES</v>
      </c>
      <c r="S5031">
        <f>_xlfn.XLOOKUP(E5031,AF:AF,AI:AI)</f>
        <v>0</v>
      </c>
      <c r="T5031">
        <f>WEEKNUM(G5031)</f>
        <v>46</v>
      </c>
      <c r="U5031">
        <f>YEAR(G5031)</f>
        <v>2025</v>
      </c>
      <c r="V5031" s="117">
        <f>IFERROR(Q5031/N5031,"0")</f>
        <v>1</v>
      </c>
    </row>
    <row r="5032" spans="1:22">
      <c r="A5032" t="str">
        <f>_xlfn.XLOOKUP(D5032,BN:BN,BO:BO)</f>
        <v>Madrid</v>
      </c>
      <c r="B5032" t="s">
        <v>25</v>
      </c>
      <c r="C5032">
        <v>821</v>
      </c>
      <c r="D5032" t="str">
        <f>_xlfn.XLOOKUP(C5032,BH:BH,BI:BI)</f>
        <v>AndreaG</v>
      </c>
      <c r="E5032">
        <v>33027</v>
      </c>
      <c r="F5032" t="s">
        <v>5102</v>
      </c>
      <c r="G5032" s="63">
        <v>45972</v>
      </c>
      <c r="H5032" s="63">
        <v>45973</v>
      </c>
      <c r="I5032" t="s">
        <v>376</v>
      </c>
      <c r="J5032" t="str">
        <f>_xlfn.XLOOKUP(I5032,AS:AS,AU:AU)</f>
        <v>Hotel</v>
      </c>
      <c r="K5032" t="s">
        <v>27</v>
      </c>
      <c r="L5032">
        <v>442</v>
      </c>
      <c r="M5032">
        <f>L5032*_xlfn.XLOOKUP(K5032,AM:AM,AN:AN)</f>
        <v>442</v>
      </c>
      <c r="N5032">
        <f>L5032*_xlfn.XLOOKUP(K5032,AM:AM,AO:AO)</f>
        <v>512.71999999999991</v>
      </c>
      <c r="O5032">
        <v>42</v>
      </c>
      <c r="P5032">
        <f>O5032*_xlfn.XLOOKUP(K5032,AM:AM,AN:AN)</f>
        <v>42</v>
      </c>
      <c r="Q5032">
        <f>O5032*_xlfn.XLOOKUP(K5032,AM:AM,AO:AO)</f>
        <v>48.72</v>
      </c>
      <c r="R5032" t="str">
        <f>_xlfn.XLOOKUP(E5032,AF:AF,AG:AG)</f>
        <v>Pousada Lisboa Praça do Comércio</v>
      </c>
      <c r="S5032" t="str">
        <f>_xlfn.XLOOKUP(E5032,AF:AF,AI:AI)</f>
        <v>Portugal</v>
      </c>
      <c r="T5032">
        <f>WEEKNUM(G5032)</f>
        <v>46</v>
      </c>
      <c r="U5032">
        <f>YEAR(G5032)</f>
        <v>2025</v>
      </c>
      <c r="V5032" s="117">
        <f>IFERROR(Q5032/N5032,"0")</f>
        <v>9.502262443438915E-2</v>
      </c>
    </row>
    <row r="5033" spans="1:22">
      <c r="A5033" t="str">
        <f>_xlfn.XLOOKUP(D5033,BN:BN,BO:BO)</f>
        <v>Madrid</v>
      </c>
      <c r="B5033" t="s">
        <v>25</v>
      </c>
      <c r="C5033">
        <v>821</v>
      </c>
      <c r="D5033" t="str">
        <f>_xlfn.XLOOKUP(C5033,BH:BH,BI:BI)</f>
        <v>AndreaG</v>
      </c>
      <c r="E5033">
        <v>0</v>
      </c>
      <c r="F5033" t="s">
        <v>2716</v>
      </c>
      <c r="G5033" s="63">
        <v>45972</v>
      </c>
      <c r="H5033" s="63">
        <v>45973</v>
      </c>
      <c r="I5033" t="s">
        <v>396</v>
      </c>
      <c r="J5033" t="str">
        <f>_xlfn.XLOOKUP(I5033,AS:AS,AU:AU)</f>
        <v>Honorarios</v>
      </c>
      <c r="K5033" t="s">
        <v>27</v>
      </c>
      <c r="L5033">
        <v>60</v>
      </c>
      <c r="M5033">
        <f>L5033*_xlfn.XLOOKUP(K5033,AM:AM,AN:AN)</f>
        <v>60</v>
      </c>
      <c r="N5033">
        <f>L5033*_xlfn.XLOOKUP(K5033,AM:AM,AO:AO)</f>
        <v>69.599999999999994</v>
      </c>
      <c r="O5033">
        <v>60</v>
      </c>
      <c r="P5033">
        <f>O5033*_xlfn.XLOOKUP(K5033,AM:AM,AN:AN)</f>
        <v>60</v>
      </c>
      <c r="Q5033">
        <f>O5033*_xlfn.XLOOKUP(K5033,AM:AM,AO:AO)</f>
        <v>69.599999999999994</v>
      </c>
      <c r="R5033" t="str">
        <f>_xlfn.XLOOKUP(E5033,AF:AF,AG:AG)</f>
        <v>FEES</v>
      </c>
      <c r="S5033">
        <f>_xlfn.XLOOKUP(E5033,AF:AF,AI:AI)</f>
        <v>0</v>
      </c>
      <c r="T5033">
        <f>WEEKNUM(G5033)</f>
        <v>46</v>
      </c>
      <c r="U5033">
        <f>YEAR(G5033)</f>
        <v>2025</v>
      </c>
      <c r="V5033" s="117">
        <f>IFERROR(Q5033/N5033,"0")</f>
        <v>1</v>
      </c>
    </row>
    <row r="5034" spans="1:22">
      <c r="A5034" t="str">
        <f>_xlfn.XLOOKUP(D5034,BN:BN,BO:BO)</f>
        <v>México</v>
      </c>
      <c r="B5034" t="s">
        <v>25</v>
      </c>
      <c r="C5034">
        <v>822</v>
      </c>
      <c r="D5034" t="str">
        <f>_xlfn.XLOOKUP(C5034,BH:BH,BI:BI)</f>
        <v>LorenzaP</v>
      </c>
      <c r="E5034">
        <v>32544</v>
      </c>
      <c r="F5034" t="s">
        <v>5103</v>
      </c>
      <c r="G5034" s="63">
        <v>45973</v>
      </c>
      <c r="H5034" s="63">
        <v>45977</v>
      </c>
      <c r="I5034" t="s">
        <v>364</v>
      </c>
      <c r="J5034" t="str">
        <f>_xlfn.XLOOKUP(I5034,AS:AS,AU:AU)</f>
        <v>DMC</v>
      </c>
      <c r="K5034" t="s">
        <v>33</v>
      </c>
      <c r="L5034">
        <v>10240</v>
      </c>
      <c r="M5034">
        <f>L5034*_xlfn.XLOOKUP(K5034,AM:AM,AN:AN)</f>
        <v>8806.4</v>
      </c>
      <c r="N5034">
        <f>L5034*_xlfn.XLOOKUP(K5034,AM:AM,AO:AO)</f>
        <v>10240</v>
      </c>
      <c r="O5034">
        <v>1210</v>
      </c>
      <c r="P5034">
        <f>O5034*_xlfn.XLOOKUP(K5034,AM:AM,AN:AN)</f>
        <v>1040.5999999999999</v>
      </c>
      <c r="Q5034">
        <f>O5034*_xlfn.XLOOKUP(K5034,AM:AM,AO:AO)</f>
        <v>1210</v>
      </c>
      <c r="R5034" t="str">
        <f>_xlfn.XLOOKUP(E5034,AF:AF,AG:AG)</f>
        <v>ICELAND ENCOUNTER</v>
      </c>
      <c r="S5034" t="str">
        <f>_xlfn.XLOOKUP(E5034,AF:AF,AI:AI)</f>
        <v>Iceland</v>
      </c>
      <c r="T5034">
        <f>WEEKNUM(G5034)</f>
        <v>46</v>
      </c>
      <c r="U5034">
        <f>YEAR(G5034)</f>
        <v>2025</v>
      </c>
      <c r="V5034" s="117">
        <f>IFERROR(Q5034/N5034,"0")</f>
        <v>0.1181640625</v>
      </c>
    </row>
    <row r="5035" spans="1:22">
      <c r="A5035" t="str">
        <f>_xlfn.XLOOKUP(D5035,BN:BN,BO:BO)</f>
        <v>México</v>
      </c>
      <c r="B5035" t="s">
        <v>25</v>
      </c>
      <c r="C5035">
        <v>822</v>
      </c>
      <c r="D5035" t="str">
        <f>_xlfn.XLOOKUP(C5035,BH:BH,BI:BI)</f>
        <v>LorenzaP</v>
      </c>
      <c r="E5035">
        <v>0</v>
      </c>
      <c r="F5035" t="s">
        <v>2099</v>
      </c>
      <c r="G5035" s="63">
        <v>45973</v>
      </c>
      <c r="H5035" s="63">
        <v>45977</v>
      </c>
      <c r="I5035" t="s">
        <v>396</v>
      </c>
      <c r="J5035" t="str">
        <f>_xlfn.XLOOKUP(I5035,AS:AS,AU:AU)</f>
        <v>Honorarios</v>
      </c>
      <c r="K5035" t="s">
        <v>33</v>
      </c>
      <c r="L5035">
        <v>409.6</v>
      </c>
      <c r="M5035">
        <f>L5035*_xlfn.XLOOKUP(K5035,AM:AM,AN:AN)</f>
        <v>352.25600000000003</v>
      </c>
      <c r="N5035">
        <f>L5035*_xlfn.XLOOKUP(K5035,AM:AM,AO:AO)</f>
        <v>409.6</v>
      </c>
      <c r="O5035">
        <v>409.6</v>
      </c>
      <c r="P5035">
        <f>O5035*_xlfn.XLOOKUP(K5035,AM:AM,AN:AN)</f>
        <v>352.25600000000003</v>
      </c>
      <c r="Q5035">
        <f>O5035*_xlfn.XLOOKUP(K5035,AM:AM,AO:AO)</f>
        <v>409.6</v>
      </c>
      <c r="R5035" t="str">
        <f>_xlfn.XLOOKUP(E5035,AF:AF,AG:AG)</f>
        <v>FEES</v>
      </c>
      <c r="S5035">
        <f>_xlfn.XLOOKUP(E5035,AF:AF,AI:AI)</f>
        <v>0</v>
      </c>
      <c r="T5035">
        <f>WEEKNUM(G5035)</f>
        <v>46</v>
      </c>
      <c r="U5035">
        <f>YEAR(G5035)</f>
        <v>2025</v>
      </c>
      <c r="V5035" s="117">
        <f>IFERROR(Q5035/N5035,"0")</f>
        <v>1</v>
      </c>
    </row>
    <row r="5036" spans="1:22">
      <c r="A5036" t="str">
        <f>_xlfn.XLOOKUP(D5036,BN:BN,BO:BO)</f>
        <v>México</v>
      </c>
      <c r="B5036" t="s">
        <v>25</v>
      </c>
      <c r="C5036">
        <v>823</v>
      </c>
      <c r="D5036" t="str">
        <f>_xlfn.XLOOKUP(C5036,BH:BH,BI:BI)</f>
        <v>VeronicaN</v>
      </c>
      <c r="E5036">
        <v>25372</v>
      </c>
      <c r="F5036" t="s">
        <v>5104</v>
      </c>
      <c r="G5036" s="63">
        <v>46210</v>
      </c>
      <c r="H5036" s="63">
        <v>46217</v>
      </c>
      <c r="I5036" t="s">
        <v>364</v>
      </c>
      <c r="J5036" t="str">
        <f>_xlfn.XLOOKUP(I5036,AS:AS,AU:AU)</f>
        <v>DMC</v>
      </c>
      <c r="K5036" t="s">
        <v>29</v>
      </c>
      <c r="L5036">
        <v>39415</v>
      </c>
      <c r="M5036">
        <f>L5036*_xlfn.XLOOKUP(K5036,AM:AM,AN:AN)</f>
        <v>45327.25</v>
      </c>
      <c r="N5036">
        <f>L5036*_xlfn.XLOOKUP(K5036,AM:AM,AO:AO)</f>
        <v>52816.100000000006</v>
      </c>
      <c r="O5036">
        <v>2415</v>
      </c>
      <c r="P5036">
        <f>O5036*_xlfn.XLOOKUP(K5036,AM:AM,AN:AN)</f>
        <v>2777.25</v>
      </c>
      <c r="Q5036">
        <f>O5036*_xlfn.XLOOKUP(K5036,AM:AM,AO:AO)</f>
        <v>3236.1000000000004</v>
      </c>
      <c r="R5036" t="str">
        <f>_xlfn.XLOOKUP(E5036,AF:AF,AG:AG)</f>
        <v>Queen Of Clubs Lifestyle Luxury Services LTD</v>
      </c>
      <c r="S5036" t="str">
        <f>_xlfn.XLOOKUP(E5036,AF:AF,AI:AI)</f>
        <v>United Kingdom</v>
      </c>
      <c r="T5036">
        <f>WEEKNUM(G5036)</f>
        <v>28</v>
      </c>
      <c r="U5036">
        <f>YEAR(G5036)</f>
        <v>2026</v>
      </c>
      <c r="V5036" s="117">
        <f>IFERROR(Q5036/N5036,"0")</f>
        <v>6.1271089686667515E-2</v>
      </c>
    </row>
    <row r="5037" spans="1:22">
      <c r="A5037" t="str">
        <f>_xlfn.XLOOKUP(D5037,BN:BN,BO:BO)</f>
        <v>México</v>
      </c>
      <c r="B5037" t="s">
        <v>25</v>
      </c>
      <c r="C5037">
        <v>823</v>
      </c>
      <c r="D5037" t="str">
        <f>_xlfn.XLOOKUP(C5037,BH:BH,BI:BI)</f>
        <v>VeronicaN</v>
      </c>
      <c r="E5037">
        <v>0</v>
      </c>
      <c r="F5037" t="s">
        <v>2283</v>
      </c>
      <c r="G5037" s="63">
        <v>46210</v>
      </c>
      <c r="H5037" s="63">
        <v>46217</v>
      </c>
      <c r="I5037" t="s">
        <v>396</v>
      </c>
      <c r="J5037" t="str">
        <f>_xlfn.XLOOKUP(I5037,AS:AS,AU:AU)</f>
        <v>Honorarios</v>
      </c>
      <c r="K5037" t="s">
        <v>29</v>
      </c>
      <c r="L5037">
        <v>2952.85</v>
      </c>
      <c r="M5037">
        <f>L5037*_xlfn.XLOOKUP(K5037,AM:AM,AN:AN)</f>
        <v>3395.7774999999997</v>
      </c>
      <c r="N5037">
        <f>L5037*_xlfn.XLOOKUP(K5037,AM:AM,AO:AO)</f>
        <v>3956.819</v>
      </c>
      <c r="O5037">
        <v>2952.85</v>
      </c>
      <c r="P5037">
        <f>O5037*_xlfn.XLOOKUP(K5037,AM:AM,AN:AN)</f>
        <v>3395.7774999999997</v>
      </c>
      <c r="Q5037">
        <f>O5037*_xlfn.XLOOKUP(K5037,AM:AM,AO:AO)</f>
        <v>3956.819</v>
      </c>
      <c r="R5037" t="str">
        <f>_xlfn.XLOOKUP(E5037,AF:AF,AG:AG)</f>
        <v>FEES</v>
      </c>
      <c r="S5037">
        <f>_xlfn.XLOOKUP(E5037,AF:AF,AI:AI)</f>
        <v>0</v>
      </c>
      <c r="T5037">
        <f>WEEKNUM(G5037)</f>
        <v>28</v>
      </c>
      <c r="U5037">
        <f>YEAR(G5037)</f>
        <v>2026</v>
      </c>
      <c r="V5037" s="117">
        <f>IFERROR(Q5037/N5037,"0")</f>
        <v>1</v>
      </c>
    </row>
    <row r="5038" spans="1:22">
      <c r="A5038" t="str">
        <f>_xlfn.XLOOKUP(D5038,BN:BN,BO:BO)</f>
        <v>México</v>
      </c>
      <c r="B5038" t="s">
        <v>25</v>
      </c>
      <c r="C5038">
        <v>824</v>
      </c>
      <c r="D5038" t="str">
        <f>_xlfn.XLOOKUP(C5038,BH:BH,BI:BI)</f>
        <v>IsraelB</v>
      </c>
      <c r="E5038">
        <v>27301</v>
      </c>
      <c r="F5038" t="s">
        <v>5105</v>
      </c>
      <c r="G5038" s="63">
        <v>45982</v>
      </c>
      <c r="H5038" s="63">
        <v>45984</v>
      </c>
      <c r="I5038" t="s">
        <v>366</v>
      </c>
      <c r="J5038" t="str">
        <f>_xlfn.XLOOKUP(I5038,AS:AS,AU:AU)</f>
        <v>Vuelos</v>
      </c>
      <c r="K5038" t="s">
        <v>30</v>
      </c>
      <c r="L5038">
        <v>22543</v>
      </c>
      <c r="M5038">
        <f>L5038*_xlfn.XLOOKUP(K5038,AM:AM,AN:AN)</f>
        <v>1082.0640000000001</v>
      </c>
      <c r="N5038">
        <f>L5038*_xlfn.XLOOKUP(K5038,AM:AM,AO:AO)</f>
        <v>1262.4080000000001</v>
      </c>
      <c r="O5038">
        <v>0</v>
      </c>
      <c r="P5038">
        <f>O5038*_xlfn.XLOOKUP(K5038,AM:AM,AN:AN)</f>
        <v>0</v>
      </c>
      <c r="Q5038">
        <f>O5038*_xlfn.XLOOKUP(K5038,AM:AM,AO:AO)</f>
        <v>0</v>
      </c>
      <c r="R5038" t="str">
        <f>_xlfn.XLOOKUP(E5038,AF:AF,AG:AG)</f>
        <v>TURISMO EX MAR, S.A. DE C.V.</v>
      </c>
      <c r="S5038" t="str">
        <f>_xlfn.XLOOKUP(E5038,AF:AF,AI:AI)</f>
        <v>Mexico</v>
      </c>
      <c r="T5038">
        <f>WEEKNUM(G5038)</f>
        <v>47</v>
      </c>
      <c r="U5038">
        <f>YEAR(G5038)</f>
        <v>2025</v>
      </c>
      <c r="V5038" s="117">
        <f>IFERROR(Q5038/N5038,"0")</f>
        <v>0</v>
      </c>
    </row>
    <row r="5039" spans="1:22">
      <c r="A5039" t="str">
        <f>_xlfn.XLOOKUP(D5039,BN:BN,BO:BO)</f>
        <v>México</v>
      </c>
      <c r="B5039" t="s">
        <v>25</v>
      </c>
      <c r="C5039">
        <v>824</v>
      </c>
      <c r="D5039" t="str">
        <f>_xlfn.XLOOKUP(C5039,BH:BH,BI:BI)</f>
        <v>IsraelB</v>
      </c>
      <c r="E5039">
        <v>27301</v>
      </c>
      <c r="F5039" t="s">
        <v>5106</v>
      </c>
      <c r="G5039" s="63">
        <v>45982</v>
      </c>
      <c r="H5039" s="63">
        <v>45984</v>
      </c>
      <c r="I5039" t="s">
        <v>366</v>
      </c>
      <c r="J5039" t="str">
        <f>_xlfn.XLOOKUP(I5039,AS:AS,AU:AU)</f>
        <v>Vuelos</v>
      </c>
      <c r="K5039" t="s">
        <v>30</v>
      </c>
      <c r="L5039">
        <v>22543</v>
      </c>
      <c r="M5039">
        <f>L5039*_xlfn.XLOOKUP(K5039,AM:AM,AN:AN)</f>
        <v>1082.0640000000001</v>
      </c>
      <c r="N5039">
        <f>L5039*_xlfn.XLOOKUP(K5039,AM:AM,AO:AO)</f>
        <v>1262.4080000000001</v>
      </c>
      <c r="O5039">
        <v>0</v>
      </c>
      <c r="P5039">
        <f>O5039*_xlfn.XLOOKUP(K5039,AM:AM,AN:AN)</f>
        <v>0</v>
      </c>
      <c r="Q5039">
        <f>O5039*_xlfn.XLOOKUP(K5039,AM:AM,AO:AO)</f>
        <v>0</v>
      </c>
      <c r="R5039" t="str">
        <f>_xlfn.XLOOKUP(E5039,AF:AF,AG:AG)</f>
        <v>TURISMO EX MAR, S.A. DE C.V.</v>
      </c>
      <c r="S5039" t="str">
        <f>_xlfn.XLOOKUP(E5039,AF:AF,AI:AI)</f>
        <v>Mexico</v>
      </c>
      <c r="T5039">
        <f>WEEKNUM(G5039)</f>
        <v>47</v>
      </c>
      <c r="U5039">
        <f>YEAR(G5039)</f>
        <v>2025</v>
      </c>
      <c r="V5039" s="117">
        <f>IFERROR(Q5039/N5039,"0")</f>
        <v>0</v>
      </c>
    </row>
    <row r="5040" spans="1:22">
      <c r="A5040" t="str">
        <f>_xlfn.XLOOKUP(D5040,BN:BN,BO:BO)</f>
        <v>México</v>
      </c>
      <c r="B5040" t="s">
        <v>25</v>
      </c>
      <c r="C5040">
        <v>824</v>
      </c>
      <c r="D5040" t="str">
        <f>_xlfn.XLOOKUP(C5040,BH:BH,BI:BI)</f>
        <v>IsraelB</v>
      </c>
      <c r="E5040">
        <v>27301</v>
      </c>
      <c r="F5040" t="s">
        <v>5107</v>
      </c>
      <c r="G5040" s="63">
        <v>45981</v>
      </c>
      <c r="H5040" s="63">
        <v>45987</v>
      </c>
      <c r="I5040" t="s">
        <v>366</v>
      </c>
      <c r="J5040" t="str">
        <f>_xlfn.XLOOKUP(I5040,AS:AS,AU:AU)</f>
        <v>Vuelos</v>
      </c>
      <c r="K5040" t="s">
        <v>30</v>
      </c>
      <c r="L5040">
        <v>17405</v>
      </c>
      <c r="M5040">
        <f>L5040*_xlfn.XLOOKUP(K5040,AM:AM,AN:AN)</f>
        <v>835.44</v>
      </c>
      <c r="N5040">
        <f>L5040*_xlfn.XLOOKUP(K5040,AM:AM,AO:AO)</f>
        <v>974.68000000000006</v>
      </c>
      <c r="O5040">
        <v>0</v>
      </c>
      <c r="P5040">
        <f>O5040*_xlfn.XLOOKUP(K5040,AM:AM,AN:AN)</f>
        <v>0</v>
      </c>
      <c r="Q5040">
        <f>O5040*_xlfn.XLOOKUP(K5040,AM:AM,AO:AO)</f>
        <v>0</v>
      </c>
      <c r="R5040" t="str">
        <f>_xlfn.XLOOKUP(E5040,AF:AF,AG:AG)</f>
        <v>TURISMO EX MAR, S.A. DE C.V.</v>
      </c>
      <c r="S5040" t="str">
        <f>_xlfn.XLOOKUP(E5040,AF:AF,AI:AI)</f>
        <v>Mexico</v>
      </c>
      <c r="T5040">
        <f>WEEKNUM(G5040)</f>
        <v>47</v>
      </c>
      <c r="U5040">
        <f>YEAR(G5040)</f>
        <v>2025</v>
      </c>
      <c r="V5040" s="117">
        <f>IFERROR(Q5040/N5040,"0")</f>
        <v>0</v>
      </c>
    </row>
    <row r="5041" spans="1:22">
      <c r="A5041" t="str">
        <f>_xlfn.XLOOKUP(D5041,BN:BN,BO:BO)</f>
        <v>México</v>
      </c>
      <c r="B5041" t="s">
        <v>25</v>
      </c>
      <c r="C5041">
        <v>824</v>
      </c>
      <c r="D5041" t="str">
        <f>_xlfn.XLOOKUP(C5041,BH:BH,BI:BI)</f>
        <v>IsraelB</v>
      </c>
      <c r="E5041">
        <v>27301</v>
      </c>
      <c r="F5041" t="s">
        <v>5108</v>
      </c>
      <c r="G5041" s="63">
        <v>45981</v>
      </c>
      <c r="H5041" s="63">
        <v>45984</v>
      </c>
      <c r="I5041" t="s">
        <v>366</v>
      </c>
      <c r="J5041" t="str">
        <f>_xlfn.XLOOKUP(I5041,AS:AS,AU:AU)</f>
        <v>Vuelos</v>
      </c>
      <c r="K5041" t="s">
        <v>30</v>
      </c>
      <c r="L5041">
        <v>22543</v>
      </c>
      <c r="M5041">
        <f>L5041*_xlfn.XLOOKUP(K5041,AM:AM,AN:AN)</f>
        <v>1082.0640000000001</v>
      </c>
      <c r="N5041">
        <f>L5041*_xlfn.XLOOKUP(K5041,AM:AM,AO:AO)</f>
        <v>1262.4080000000001</v>
      </c>
      <c r="O5041">
        <v>0</v>
      </c>
      <c r="P5041">
        <f>O5041*_xlfn.XLOOKUP(K5041,AM:AM,AN:AN)</f>
        <v>0</v>
      </c>
      <c r="Q5041">
        <f>O5041*_xlfn.XLOOKUP(K5041,AM:AM,AO:AO)</f>
        <v>0</v>
      </c>
      <c r="R5041" t="str">
        <f>_xlfn.XLOOKUP(E5041,AF:AF,AG:AG)</f>
        <v>TURISMO EX MAR, S.A. DE C.V.</v>
      </c>
      <c r="S5041" t="str">
        <f>_xlfn.XLOOKUP(E5041,AF:AF,AI:AI)</f>
        <v>Mexico</v>
      </c>
      <c r="T5041">
        <f>WEEKNUM(G5041)</f>
        <v>47</v>
      </c>
      <c r="U5041">
        <f>YEAR(G5041)</f>
        <v>2025</v>
      </c>
      <c r="V5041" s="117">
        <f>IFERROR(Q5041/N5041,"0")</f>
        <v>0</v>
      </c>
    </row>
    <row r="5042" spans="1:22">
      <c r="A5042" t="str">
        <f>_xlfn.XLOOKUP(D5042,BN:BN,BO:BO)</f>
        <v>México</v>
      </c>
      <c r="B5042" t="s">
        <v>25</v>
      </c>
      <c r="C5042">
        <v>824</v>
      </c>
      <c r="D5042" t="str">
        <f>_xlfn.XLOOKUP(C5042,BH:BH,BI:BI)</f>
        <v>IsraelB</v>
      </c>
      <c r="E5042">
        <v>27301</v>
      </c>
      <c r="F5042" t="s">
        <v>5109</v>
      </c>
      <c r="G5042" s="63">
        <v>45981</v>
      </c>
      <c r="H5042" s="63">
        <v>45984</v>
      </c>
      <c r="I5042" t="s">
        <v>366</v>
      </c>
      <c r="J5042" t="str">
        <f>_xlfn.XLOOKUP(I5042,AS:AS,AU:AU)</f>
        <v>Vuelos</v>
      </c>
      <c r="K5042" t="s">
        <v>30</v>
      </c>
      <c r="L5042">
        <v>22543</v>
      </c>
      <c r="M5042">
        <f>L5042*_xlfn.XLOOKUP(K5042,AM:AM,AN:AN)</f>
        <v>1082.0640000000001</v>
      </c>
      <c r="N5042">
        <f>L5042*_xlfn.XLOOKUP(K5042,AM:AM,AO:AO)</f>
        <v>1262.4080000000001</v>
      </c>
      <c r="O5042">
        <v>0</v>
      </c>
      <c r="P5042">
        <f>O5042*_xlfn.XLOOKUP(K5042,AM:AM,AN:AN)</f>
        <v>0</v>
      </c>
      <c r="Q5042">
        <f>O5042*_xlfn.XLOOKUP(K5042,AM:AM,AO:AO)</f>
        <v>0</v>
      </c>
      <c r="R5042" t="str">
        <f>_xlfn.XLOOKUP(E5042,AF:AF,AG:AG)</f>
        <v>TURISMO EX MAR, S.A. DE C.V.</v>
      </c>
      <c r="S5042" t="str">
        <f>_xlfn.XLOOKUP(E5042,AF:AF,AI:AI)</f>
        <v>Mexico</v>
      </c>
      <c r="T5042">
        <f>WEEKNUM(G5042)</f>
        <v>47</v>
      </c>
      <c r="U5042">
        <f>YEAR(G5042)</f>
        <v>2025</v>
      </c>
      <c r="V5042" s="117">
        <f>IFERROR(Q5042/N5042,"0")</f>
        <v>0</v>
      </c>
    </row>
    <row r="5043" spans="1:22">
      <c r="A5043" t="str">
        <f>_xlfn.XLOOKUP(D5043,BN:BN,BO:BO)</f>
        <v>México</v>
      </c>
      <c r="B5043" t="s">
        <v>25</v>
      </c>
      <c r="C5043">
        <v>824</v>
      </c>
      <c r="D5043" t="str">
        <f>_xlfn.XLOOKUP(C5043,BH:BH,BI:BI)</f>
        <v>IsraelB</v>
      </c>
      <c r="E5043">
        <v>0</v>
      </c>
      <c r="F5043" t="s">
        <v>5110</v>
      </c>
      <c r="G5043" s="63">
        <v>45981</v>
      </c>
      <c r="H5043" s="63">
        <v>45987</v>
      </c>
      <c r="I5043" t="s">
        <v>396</v>
      </c>
      <c r="J5043" t="str">
        <f>_xlfn.XLOOKUP(I5043,AS:AS,AU:AU)</f>
        <v>Honorarios</v>
      </c>
      <c r="K5043" t="s">
        <v>30</v>
      </c>
      <c r="L5043">
        <v>3298.75</v>
      </c>
      <c r="M5043">
        <f>L5043*_xlfn.XLOOKUP(K5043,AM:AM,AN:AN)</f>
        <v>158.34</v>
      </c>
      <c r="N5043">
        <f>L5043*_xlfn.XLOOKUP(K5043,AM:AM,AO:AO)</f>
        <v>184.73</v>
      </c>
      <c r="O5043">
        <v>3298.75</v>
      </c>
      <c r="P5043">
        <f>O5043*_xlfn.XLOOKUP(K5043,AM:AM,AN:AN)</f>
        <v>158.34</v>
      </c>
      <c r="Q5043">
        <f>O5043*_xlfn.XLOOKUP(K5043,AM:AM,AO:AO)</f>
        <v>184.73</v>
      </c>
      <c r="R5043" t="str">
        <f>_xlfn.XLOOKUP(E5043,AF:AF,AG:AG)</f>
        <v>FEES</v>
      </c>
      <c r="S5043">
        <f>_xlfn.XLOOKUP(E5043,AF:AF,AI:AI)</f>
        <v>0</v>
      </c>
      <c r="T5043">
        <f>WEEKNUM(G5043)</f>
        <v>47</v>
      </c>
      <c r="U5043">
        <f>YEAR(G5043)</f>
        <v>2025</v>
      </c>
      <c r="V5043" s="117">
        <f>IFERROR(Q5043/N5043,"0")</f>
        <v>1</v>
      </c>
    </row>
    <row r="5044" spans="1:22">
      <c r="A5044" t="str">
        <f>_xlfn.XLOOKUP(D5044,BN:BN,BO:BO)</f>
        <v>México</v>
      </c>
      <c r="B5044" t="s">
        <v>25</v>
      </c>
      <c r="C5044">
        <v>825</v>
      </c>
      <c r="D5044" t="str">
        <f>_xlfn.XLOOKUP(C5044,BH:BH,BI:BI)</f>
        <v>MariellaP</v>
      </c>
      <c r="E5044">
        <v>31575</v>
      </c>
      <c r="F5044" t="s">
        <v>3028</v>
      </c>
      <c r="G5044" s="63">
        <v>46164</v>
      </c>
      <c r="H5044" s="63">
        <v>46167</v>
      </c>
      <c r="I5044" t="s">
        <v>376</v>
      </c>
      <c r="J5044" t="str">
        <f>_xlfn.XLOOKUP(I5044,AS:AS,AU:AU)</f>
        <v>Hotel</v>
      </c>
      <c r="K5044" t="s">
        <v>30</v>
      </c>
      <c r="L5044">
        <v>10000</v>
      </c>
      <c r="M5044">
        <f>L5044*_xlfn.XLOOKUP(K5044,AM:AM,AN:AN)</f>
        <v>480</v>
      </c>
      <c r="N5044">
        <f>L5044*_xlfn.XLOOKUP(K5044,AM:AM,AO:AO)</f>
        <v>560</v>
      </c>
      <c r="O5044">
        <v>1000</v>
      </c>
      <c r="P5044">
        <f>O5044*_xlfn.XLOOKUP(K5044,AM:AM,AN:AN)</f>
        <v>48</v>
      </c>
      <c r="Q5044">
        <f>O5044*_xlfn.XLOOKUP(K5044,AM:AM,AO:AO)</f>
        <v>56</v>
      </c>
      <c r="R5044" t="str">
        <f>_xlfn.XLOOKUP(E5044,AF:AF,AG:AG)</f>
        <v>HOTEL CAP ROCAT</v>
      </c>
      <c r="S5044" t="str">
        <f>_xlfn.XLOOKUP(E5044,AF:AF,AI:AI)</f>
        <v>Spain</v>
      </c>
      <c r="T5044">
        <f>WEEKNUM(G5044)</f>
        <v>21</v>
      </c>
      <c r="U5044">
        <f>YEAR(G5044)</f>
        <v>2026</v>
      </c>
      <c r="V5044" s="117">
        <f>IFERROR(Q5044/N5044,"0")</f>
        <v>0.1</v>
      </c>
    </row>
    <row r="5045" spans="1:22">
      <c r="A5045" t="str">
        <f>_xlfn.XLOOKUP(D5045,BN:BN,BO:BO)</f>
        <v>Madrid</v>
      </c>
      <c r="B5045" t="s">
        <v>25</v>
      </c>
      <c r="C5045">
        <v>826</v>
      </c>
      <c r="D5045" t="str">
        <f>_xlfn.XLOOKUP(C5045,BH:BH,BI:BI)</f>
        <v>MartinB</v>
      </c>
      <c r="E5045">
        <v>0</v>
      </c>
      <c r="F5045" t="s">
        <v>661</v>
      </c>
      <c r="G5045" s="63">
        <v>46091</v>
      </c>
      <c r="H5045" s="63">
        <v>46129</v>
      </c>
      <c r="I5045" t="s">
        <v>396</v>
      </c>
      <c r="J5045" t="str">
        <f>_xlfn.XLOOKUP(I5045,AS:AS,AU:AU)</f>
        <v>Honorarios</v>
      </c>
      <c r="K5045" t="s">
        <v>27</v>
      </c>
      <c r="L5045">
        <v>399.63</v>
      </c>
      <c r="M5045">
        <f>L5045*_xlfn.XLOOKUP(K5045,AM:AM,AN:AN)</f>
        <v>399.63</v>
      </c>
      <c r="N5045">
        <f>L5045*_xlfn.XLOOKUP(K5045,AM:AM,AO:AO)</f>
        <v>463.57079999999996</v>
      </c>
      <c r="O5045">
        <v>399.63</v>
      </c>
      <c r="P5045">
        <f>O5045*_xlfn.XLOOKUP(K5045,AM:AM,AN:AN)</f>
        <v>399.63</v>
      </c>
      <c r="Q5045">
        <f>O5045*_xlfn.XLOOKUP(K5045,AM:AM,AO:AO)</f>
        <v>463.57079999999996</v>
      </c>
      <c r="R5045" t="str">
        <f>_xlfn.XLOOKUP(E5045,AF:AF,AG:AG)</f>
        <v>FEES</v>
      </c>
      <c r="S5045">
        <f>_xlfn.XLOOKUP(E5045,AF:AF,AI:AI)</f>
        <v>0</v>
      </c>
      <c r="T5045">
        <f>WEEKNUM(G5045)</f>
        <v>11</v>
      </c>
      <c r="U5045">
        <f>YEAR(G5045)</f>
        <v>2026</v>
      </c>
      <c r="V5045" s="117">
        <f>IFERROR(Q5045/N5045,"0")</f>
        <v>1</v>
      </c>
    </row>
    <row r="5046" spans="1:22">
      <c r="A5046" t="str">
        <f>_xlfn.XLOOKUP(D5046,BN:BN,BO:BO)</f>
        <v>Madrid</v>
      </c>
      <c r="B5046" t="s">
        <v>25</v>
      </c>
      <c r="C5046">
        <v>826</v>
      </c>
      <c r="D5046" t="str">
        <f>_xlfn.XLOOKUP(C5046,BH:BH,BI:BI)</f>
        <v>MartinB</v>
      </c>
      <c r="E5046">
        <v>28934</v>
      </c>
      <c r="F5046" t="s">
        <v>5111</v>
      </c>
      <c r="G5046" s="63">
        <v>46091</v>
      </c>
      <c r="H5046" s="63">
        <v>46130</v>
      </c>
      <c r="I5046" t="s">
        <v>366</v>
      </c>
      <c r="J5046" t="str">
        <f>_xlfn.XLOOKUP(I5046,AS:AS,AU:AU)</f>
        <v>Vuelos</v>
      </c>
      <c r="K5046" t="s">
        <v>27</v>
      </c>
      <c r="L5046">
        <v>4374.13</v>
      </c>
      <c r="M5046">
        <f>L5046*_xlfn.XLOOKUP(K5046,AM:AM,AN:AN)</f>
        <v>4374.13</v>
      </c>
      <c r="N5046">
        <f>L5046*_xlfn.XLOOKUP(K5046,AM:AM,AO:AO)</f>
        <v>5073.9907999999996</v>
      </c>
      <c r="O5046">
        <v>0</v>
      </c>
      <c r="P5046">
        <f>O5046*_xlfn.XLOOKUP(K5046,AM:AM,AN:AN)</f>
        <v>0</v>
      </c>
      <c r="Q5046">
        <f>O5046*_xlfn.XLOOKUP(K5046,AM:AM,AO:AO)</f>
        <v>0</v>
      </c>
      <c r="R5046" t="str">
        <f>_xlfn.XLOOKUP(E5046,AF:AF,AG:AG)</f>
        <v>F1S USA</v>
      </c>
      <c r="S5046" t="str">
        <f>_xlfn.XLOOKUP(E5046,AF:AF,AI:AI)</f>
        <v>United States</v>
      </c>
      <c r="T5046">
        <f>WEEKNUM(G5046)</f>
        <v>11</v>
      </c>
      <c r="U5046">
        <f>YEAR(G5046)</f>
        <v>2026</v>
      </c>
      <c r="V5046" s="117">
        <f>IFERROR(Q5046/N5046,"0")</f>
        <v>0</v>
      </c>
    </row>
    <row r="5047" spans="1:22">
      <c r="A5047" t="str">
        <f>_xlfn.XLOOKUP(D5047,BN:BN,BO:BO)</f>
        <v>Madrid</v>
      </c>
      <c r="B5047" t="s">
        <v>25</v>
      </c>
      <c r="C5047">
        <v>826</v>
      </c>
      <c r="D5047" t="str">
        <f>_xlfn.XLOOKUP(C5047,BH:BH,BI:BI)</f>
        <v>MartinB</v>
      </c>
      <c r="E5047">
        <v>28934</v>
      </c>
      <c r="F5047" t="s">
        <v>5112</v>
      </c>
      <c r="G5047" s="63">
        <v>46091</v>
      </c>
      <c r="H5047" s="63">
        <v>46130</v>
      </c>
      <c r="I5047" t="s">
        <v>366</v>
      </c>
      <c r="J5047" t="str">
        <f>_xlfn.XLOOKUP(I5047,AS:AS,AU:AU)</f>
        <v>Vuelos</v>
      </c>
      <c r="K5047" t="s">
        <v>27</v>
      </c>
      <c r="L5047">
        <v>4374.13</v>
      </c>
      <c r="M5047">
        <f>L5047*_xlfn.XLOOKUP(K5047,AM:AM,AN:AN)</f>
        <v>4374.13</v>
      </c>
      <c r="N5047">
        <f>L5047*_xlfn.XLOOKUP(K5047,AM:AM,AO:AO)</f>
        <v>5073.9907999999996</v>
      </c>
      <c r="O5047">
        <v>0</v>
      </c>
      <c r="P5047">
        <f>O5047*_xlfn.XLOOKUP(K5047,AM:AM,AN:AN)</f>
        <v>0</v>
      </c>
      <c r="Q5047">
        <f>O5047*_xlfn.XLOOKUP(K5047,AM:AM,AO:AO)</f>
        <v>0</v>
      </c>
      <c r="R5047" t="str">
        <f>_xlfn.XLOOKUP(E5047,AF:AF,AG:AG)</f>
        <v>F1S USA</v>
      </c>
      <c r="S5047" t="str">
        <f>_xlfn.XLOOKUP(E5047,AF:AF,AI:AI)</f>
        <v>United States</v>
      </c>
      <c r="T5047">
        <f>WEEKNUM(G5047)</f>
        <v>11</v>
      </c>
      <c r="U5047">
        <f>YEAR(G5047)</f>
        <v>2026</v>
      </c>
      <c r="V5047" s="117">
        <f>IFERROR(Q5047/N5047,"0")</f>
        <v>0</v>
      </c>
    </row>
    <row r="5048" spans="1:22">
      <c r="A5048" t="str">
        <f>_xlfn.XLOOKUP(D5048,BN:BN,BO:BO)</f>
        <v>Madrid</v>
      </c>
      <c r="B5048" t="s">
        <v>25</v>
      </c>
      <c r="C5048">
        <v>826</v>
      </c>
      <c r="D5048" t="str">
        <f>_xlfn.XLOOKUP(C5048,BH:BH,BI:BI)</f>
        <v>MartinB</v>
      </c>
      <c r="E5048">
        <v>28934</v>
      </c>
      <c r="F5048" t="s">
        <v>5113</v>
      </c>
      <c r="G5048" s="63">
        <v>46099</v>
      </c>
      <c r="H5048" s="63">
        <v>46130</v>
      </c>
      <c r="I5048" t="s">
        <v>366</v>
      </c>
      <c r="J5048" t="str">
        <f>_xlfn.XLOOKUP(I5048,AS:AS,AU:AU)</f>
        <v>Vuelos</v>
      </c>
      <c r="K5048" t="s">
        <v>27</v>
      </c>
      <c r="L5048">
        <v>862.11</v>
      </c>
      <c r="M5048">
        <f>L5048*_xlfn.XLOOKUP(K5048,AM:AM,AN:AN)</f>
        <v>862.11</v>
      </c>
      <c r="N5048">
        <f>L5048*_xlfn.XLOOKUP(K5048,AM:AM,AO:AO)</f>
        <v>1000.0476</v>
      </c>
      <c r="O5048">
        <v>0</v>
      </c>
      <c r="P5048">
        <f>O5048*_xlfn.XLOOKUP(K5048,AM:AM,AN:AN)</f>
        <v>0</v>
      </c>
      <c r="Q5048">
        <f>O5048*_xlfn.XLOOKUP(K5048,AM:AM,AO:AO)</f>
        <v>0</v>
      </c>
      <c r="R5048" t="str">
        <f>_xlfn.XLOOKUP(E5048,AF:AF,AG:AG)</f>
        <v>F1S USA</v>
      </c>
      <c r="S5048" t="str">
        <f>_xlfn.XLOOKUP(E5048,AF:AF,AI:AI)</f>
        <v>United States</v>
      </c>
      <c r="T5048">
        <f>WEEKNUM(G5048)</f>
        <v>12</v>
      </c>
      <c r="U5048">
        <f>YEAR(G5048)</f>
        <v>2026</v>
      </c>
      <c r="V5048" s="117">
        <f>IFERROR(Q5048/N5048,"0")</f>
        <v>0</v>
      </c>
    </row>
    <row r="5049" spans="1:22">
      <c r="A5049" t="str">
        <f>_xlfn.XLOOKUP(D5049,BN:BN,BO:BO)</f>
        <v>México</v>
      </c>
      <c r="B5049" t="s">
        <v>25</v>
      </c>
      <c r="C5049">
        <v>827</v>
      </c>
      <c r="D5049" t="str">
        <f>_xlfn.XLOOKUP(C5049,BH:BH,BI:BI)</f>
        <v>manonr</v>
      </c>
      <c r="E5049">
        <v>34242</v>
      </c>
      <c r="F5049" t="s">
        <v>5114</v>
      </c>
      <c r="G5049" s="63">
        <v>45969</v>
      </c>
      <c r="H5049" s="63">
        <v>45976</v>
      </c>
      <c r="I5049" t="s">
        <v>376</v>
      </c>
      <c r="J5049" t="str">
        <f>_xlfn.XLOOKUP(I5049,AS:AS,AU:AU)</f>
        <v>Hotel</v>
      </c>
      <c r="K5049" t="s">
        <v>33</v>
      </c>
      <c r="L5049">
        <v>7090.71</v>
      </c>
      <c r="M5049">
        <f>L5049*_xlfn.XLOOKUP(K5049,AM:AM,AN:AN)</f>
        <v>6098.0105999999996</v>
      </c>
      <c r="N5049">
        <f>L5049*_xlfn.XLOOKUP(K5049,AM:AM,AO:AO)</f>
        <v>7090.71</v>
      </c>
      <c r="O5049">
        <v>1590.71</v>
      </c>
      <c r="P5049">
        <f>O5049*_xlfn.XLOOKUP(K5049,AM:AM,AN:AN)</f>
        <v>1368.0106000000001</v>
      </c>
      <c r="Q5049">
        <f>O5049*_xlfn.XLOOKUP(K5049,AM:AM,AO:AO)</f>
        <v>1590.71</v>
      </c>
      <c r="R5049" t="str">
        <f>_xlfn.XLOOKUP(E5049,AF:AF,AG:AG)</f>
        <v>Define Living at Brittmoore</v>
      </c>
      <c r="S5049" t="str">
        <f>_xlfn.XLOOKUP(E5049,AF:AF,AI:AI)</f>
        <v>United States</v>
      </c>
      <c r="T5049">
        <f>WEEKNUM(G5049)</f>
        <v>45</v>
      </c>
      <c r="U5049">
        <f>YEAR(G5049)</f>
        <v>2025</v>
      </c>
      <c r="V5049" s="117">
        <f>IFERROR(Q5049/N5049,"0")</f>
        <v>0.22433719613409658</v>
      </c>
    </row>
    <row r="5050" spans="1:22">
      <c r="A5050" t="str">
        <f>_xlfn.XLOOKUP(D5050,BN:BN,BO:BO)</f>
        <v>México</v>
      </c>
      <c r="B5050" t="s">
        <v>25</v>
      </c>
      <c r="C5050">
        <v>828</v>
      </c>
      <c r="D5050" t="str">
        <f>_xlfn.XLOOKUP(C5050,BH:BH,BI:BI)</f>
        <v>MinervaH</v>
      </c>
      <c r="E5050">
        <v>27301</v>
      </c>
      <c r="F5050" t="s">
        <v>5115</v>
      </c>
      <c r="G5050" s="63">
        <v>46011</v>
      </c>
      <c r="H5050" s="63">
        <v>46018</v>
      </c>
      <c r="I5050" t="s">
        <v>366</v>
      </c>
      <c r="J5050" t="str">
        <f>_xlfn.XLOOKUP(I5050,AS:AS,AU:AU)</f>
        <v>Vuelos</v>
      </c>
      <c r="K5050" t="s">
        <v>30</v>
      </c>
      <c r="L5050">
        <v>10415</v>
      </c>
      <c r="M5050">
        <f>L5050*_xlfn.XLOOKUP(K5050,AM:AM,AN:AN)</f>
        <v>499.92</v>
      </c>
      <c r="N5050">
        <f>L5050*_xlfn.XLOOKUP(K5050,AM:AM,AO:AO)</f>
        <v>583.24</v>
      </c>
      <c r="O5050">
        <v>0</v>
      </c>
      <c r="P5050">
        <f>O5050*_xlfn.XLOOKUP(K5050,AM:AM,AN:AN)</f>
        <v>0</v>
      </c>
      <c r="Q5050">
        <f>O5050*_xlfn.XLOOKUP(K5050,AM:AM,AO:AO)</f>
        <v>0</v>
      </c>
      <c r="R5050" t="str">
        <f>_xlfn.XLOOKUP(E5050,AF:AF,AG:AG)</f>
        <v>TURISMO EX MAR, S.A. DE C.V.</v>
      </c>
      <c r="S5050" t="str">
        <f>_xlfn.XLOOKUP(E5050,AF:AF,AI:AI)</f>
        <v>Mexico</v>
      </c>
      <c r="T5050">
        <f>WEEKNUM(G5050)</f>
        <v>51</v>
      </c>
      <c r="U5050">
        <f>YEAR(G5050)</f>
        <v>2025</v>
      </c>
      <c r="V5050" s="117">
        <f>IFERROR(Q5050/N5050,"0")</f>
        <v>0</v>
      </c>
    </row>
    <row r="5051" spans="1:22">
      <c r="A5051" t="str">
        <f>_xlfn.XLOOKUP(D5051,BN:BN,BO:BO)</f>
        <v>México</v>
      </c>
      <c r="B5051" t="s">
        <v>25</v>
      </c>
      <c r="C5051">
        <v>828</v>
      </c>
      <c r="D5051" t="str">
        <f>_xlfn.XLOOKUP(C5051,BH:BH,BI:BI)</f>
        <v>MinervaH</v>
      </c>
      <c r="E5051">
        <v>27301</v>
      </c>
      <c r="F5051" t="s">
        <v>5116</v>
      </c>
      <c r="G5051" s="63">
        <v>46011</v>
      </c>
      <c r="H5051" s="63">
        <v>46018</v>
      </c>
      <c r="I5051" t="s">
        <v>366</v>
      </c>
      <c r="J5051" t="str">
        <f>_xlfn.XLOOKUP(I5051,AS:AS,AU:AU)</f>
        <v>Vuelos</v>
      </c>
      <c r="K5051" t="s">
        <v>30</v>
      </c>
      <c r="L5051">
        <v>10415</v>
      </c>
      <c r="M5051">
        <f>L5051*_xlfn.XLOOKUP(K5051,AM:AM,AN:AN)</f>
        <v>499.92</v>
      </c>
      <c r="N5051">
        <f>L5051*_xlfn.XLOOKUP(K5051,AM:AM,AO:AO)</f>
        <v>583.24</v>
      </c>
      <c r="O5051">
        <v>0</v>
      </c>
      <c r="P5051">
        <f>O5051*_xlfn.XLOOKUP(K5051,AM:AM,AN:AN)</f>
        <v>0</v>
      </c>
      <c r="Q5051">
        <f>O5051*_xlfn.XLOOKUP(K5051,AM:AM,AO:AO)</f>
        <v>0</v>
      </c>
      <c r="R5051" t="str">
        <f>_xlfn.XLOOKUP(E5051,AF:AF,AG:AG)</f>
        <v>TURISMO EX MAR, S.A. DE C.V.</v>
      </c>
      <c r="S5051" t="str">
        <f>_xlfn.XLOOKUP(E5051,AF:AF,AI:AI)</f>
        <v>Mexico</v>
      </c>
      <c r="T5051">
        <f>WEEKNUM(G5051)</f>
        <v>51</v>
      </c>
      <c r="U5051">
        <f>YEAR(G5051)</f>
        <v>2025</v>
      </c>
      <c r="V5051" s="117">
        <f>IFERROR(Q5051/N5051,"0")</f>
        <v>0</v>
      </c>
    </row>
    <row r="5052" spans="1:22">
      <c r="A5052" t="str">
        <f>_xlfn.XLOOKUP(D5052,BN:BN,BO:BO)</f>
        <v>México</v>
      </c>
      <c r="B5052" t="s">
        <v>25</v>
      </c>
      <c r="C5052">
        <v>828</v>
      </c>
      <c r="D5052" t="str">
        <f>_xlfn.XLOOKUP(C5052,BH:BH,BI:BI)</f>
        <v>MinervaH</v>
      </c>
      <c r="E5052">
        <v>27301</v>
      </c>
      <c r="F5052" t="s">
        <v>5116</v>
      </c>
      <c r="G5052" s="63">
        <v>46011</v>
      </c>
      <c r="H5052" s="63">
        <v>46018</v>
      </c>
      <c r="I5052" t="s">
        <v>366</v>
      </c>
      <c r="J5052" t="str">
        <f>_xlfn.XLOOKUP(I5052,AS:AS,AU:AU)</f>
        <v>Vuelos</v>
      </c>
      <c r="K5052" t="s">
        <v>30</v>
      </c>
      <c r="L5052">
        <v>10415</v>
      </c>
      <c r="M5052">
        <f>L5052*_xlfn.XLOOKUP(K5052,AM:AM,AN:AN)</f>
        <v>499.92</v>
      </c>
      <c r="N5052">
        <f>L5052*_xlfn.XLOOKUP(K5052,AM:AM,AO:AO)</f>
        <v>583.24</v>
      </c>
      <c r="O5052">
        <v>0</v>
      </c>
      <c r="P5052">
        <f>O5052*_xlfn.XLOOKUP(K5052,AM:AM,AN:AN)</f>
        <v>0</v>
      </c>
      <c r="Q5052">
        <f>O5052*_xlfn.XLOOKUP(K5052,AM:AM,AO:AO)</f>
        <v>0</v>
      </c>
      <c r="R5052" t="str">
        <f>_xlfn.XLOOKUP(E5052,AF:AF,AG:AG)</f>
        <v>TURISMO EX MAR, S.A. DE C.V.</v>
      </c>
      <c r="S5052" t="str">
        <f>_xlfn.XLOOKUP(E5052,AF:AF,AI:AI)</f>
        <v>Mexico</v>
      </c>
      <c r="T5052">
        <f>WEEKNUM(G5052)</f>
        <v>51</v>
      </c>
      <c r="U5052">
        <f>YEAR(G5052)</f>
        <v>2025</v>
      </c>
      <c r="V5052" s="117">
        <f>IFERROR(Q5052/N5052,"0")</f>
        <v>0</v>
      </c>
    </row>
    <row r="5053" spans="1:22">
      <c r="A5053" t="str">
        <f>_xlfn.XLOOKUP(D5053,BN:BN,BO:BO)</f>
        <v>México</v>
      </c>
      <c r="B5053" t="s">
        <v>25</v>
      </c>
      <c r="C5053">
        <v>828</v>
      </c>
      <c r="D5053" t="str">
        <f>_xlfn.XLOOKUP(C5053,BH:BH,BI:BI)</f>
        <v>MinervaH</v>
      </c>
      <c r="E5053">
        <v>27301</v>
      </c>
      <c r="F5053" t="s">
        <v>5116</v>
      </c>
      <c r="G5053" s="63">
        <v>46011</v>
      </c>
      <c r="H5053" s="63">
        <v>46018</v>
      </c>
      <c r="I5053" t="s">
        <v>366</v>
      </c>
      <c r="J5053" t="str">
        <f>_xlfn.XLOOKUP(I5053,AS:AS,AU:AU)</f>
        <v>Vuelos</v>
      </c>
      <c r="K5053" t="s">
        <v>30</v>
      </c>
      <c r="L5053">
        <v>10415</v>
      </c>
      <c r="M5053">
        <f>L5053*_xlfn.XLOOKUP(K5053,AM:AM,AN:AN)</f>
        <v>499.92</v>
      </c>
      <c r="N5053">
        <f>L5053*_xlfn.XLOOKUP(K5053,AM:AM,AO:AO)</f>
        <v>583.24</v>
      </c>
      <c r="O5053">
        <v>0</v>
      </c>
      <c r="P5053">
        <f>O5053*_xlfn.XLOOKUP(K5053,AM:AM,AN:AN)</f>
        <v>0</v>
      </c>
      <c r="Q5053">
        <f>O5053*_xlfn.XLOOKUP(K5053,AM:AM,AO:AO)</f>
        <v>0</v>
      </c>
      <c r="R5053" t="str">
        <f>_xlfn.XLOOKUP(E5053,AF:AF,AG:AG)</f>
        <v>TURISMO EX MAR, S.A. DE C.V.</v>
      </c>
      <c r="S5053" t="str">
        <f>_xlfn.XLOOKUP(E5053,AF:AF,AI:AI)</f>
        <v>Mexico</v>
      </c>
      <c r="T5053">
        <f>WEEKNUM(G5053)</f>
        <v>51</v>
      </c>
      <c r="U5053">
        <f>YEAR(G5053)</f>
        <v>2025</v>
      </c>
      <c r="V5053" s="117">
        <f>IFERROR(Q5053/N5053,"0")</f>
        <v>0</v>
      </c>
    </row>
    <row r="5054" spans="1:22">
      <c r="A5054" t="str">
        <f>_xlfn.XLOOKUP(D5054,BN:BN,BO:BO)</f>
        <v>México</v>
      </c>
      <c r="B5054" t="s">
        <v>25</v>
      </c>
      <c r="C5054">
        <v>828</v>
      </c>
      <c r="D5054" t="str">
        <f>_xlfn.XLOOKUP(C5054,BH:BH,BI:BI)</f>
        <v>MinervaH</v>
      </c>
      <c r="E5054">
        <v>27301</v>
      </c>
      <c r="F5054" t="s">
        <v>5117</v>
      </c>
      <c r="G5054" s="63">
        <v>46011</v>
      </c>
      <c r="H5054" s="63">
        <v>46018</v>
      </c>
      <c r="I5054" t="s">
        <v>366</v>
      </c>
      <c r="J5054" t="str">
        <f>_xlfn.XLOOKUP(I5054,AS:AS,AU:AU)</f>
        <v>Vuelos</v>
      </c>
      <c r="K5054" t="s">
        <v>30</v>
      </c>
      <c r="L5054">
        <v>9286</v>
      </c>
      <c r="M5054">
        <f>L5054*_xlfn.XLOOKUP(K5054,AM:AM,AN:AN)</f>
        <v>445.72800000000001</v>
      </c>
      <c r="N5054">
        <f>L5054*_xlfn.XLOOKUP(K5054,AM:AM,AO:AO)</f>
        <v>520.01599999999996</v>
      </c>
      <c r="O5054">
        <v>0</v>
      </c>
      <c r="P5054">
        <f>O5054*_xlfn.XLOOKUP(K5054,AM:AM,AN:AN)</f>
        <v>0</v>
      </c>
      <c r="Q5054">
        <f>O5054*_xlfn.XLOOKUP(K5054,AM:AM,AO:AO)</f>
        <v>0</v>
      </c>
      <c r="R5054" t="str">
        <f>_xlfn.XLOOKUP(E5054,AF:AF,AG:AG)</f>
        <v>TURISMO EX MAR, S.A. DE C.V.</v>
      </c>
      <c r="S5054" t="str">
        <f>_xlfn.XLOOKUP(E5054,AF:AF,AI:AI)</f>
        <v>Mexico</v>
      </c>
      <c r="T5054">
        <f>WEEKNUM(G5054)</f>
        <v>51</v>
      </c>
      <c r="U5054">
        <f>YEAR(G5054)</f>
        <v>2025</v>
      </c>
      <c r="V5054" s="117">
        <f>IFERROR(Q5054/N5054,"0")</f>
        <v>0</v>
      </c>
    </row>
    <row r="5055" spans="1:22">
      <c r="A5055" t="str">
        <f>_xlfn.XLOOKUP(D5055,BN:BN,BO:BO)</f>
        <v>México</v>
      </c>
      <c r="B5055" t="s">
        <v>25</v>
      </c>
      <c r="C5055">
        <v>828</v>
      </c>
      <c r="D5055" t="str">
        <f>_xlfn.XLOOKUP(C5055,BH:BH,BI:BI)</f>
        <v>MinervaH</v>
      </c>
      <c r="E5055">
        <v>27301</v>
      </c>
      <c r="F5055" t="s">
        <v>5117</v>
      </c>
      <c r="G5055" s="63">
        <v>46011</v>
      </c>
      <c r="H5055" s="63">
        <v>46018</v>
      </c>
      <c r="I5055" t="s">
        <v>366</v>
      </c>
      <c r="J5055" t="str">
        <f>_xlfn.XLOOKUP(I5055,AS:AS,AU:AU)</f>
        <v>Vuelos</v>
      </c>
      <c r="K5055" t="s">
        <v>30</v>
      </c>
      <c r="L5055">
        <v>9286</v>
      </c>
      <c r="M5055">
        <f>L5055*_xlfn.XLOOKUP(K5055,AM:AM,AN:AN)</f>
        <v>445.72800000000001</v>
      </c>
      <c r="N5055">
        <f>L5055*_xlfn.XLOOKUP(K5055,AM:AM,AO:AO)</f>
        <v>520.01599999999996</v>
      </c>
      <c r="O5055">
        <v>0</v>
      </c>
      <c r="P5055">
        <f>O5055*_xlfn.XLOOKUP(K5055,AM:AM,AN:AN)</f>
        <v>0</v>
      </c>
      <c r="Q5055">
        <f>O5055*_xlfn.XLOOKUP(K5055,AM:AM,AO:AO)</f>
        <v>0</v>
      </c>
      <c r="R5055" t="str">
        <f>_xlfn.XLOOKUP(E5055,AF:AF,AG:AG)</f>
        <v>TURISMO EX MAR, S.A. DE C.V.</v>
      </c>
      <c r="S5055" t="str">
        <f>_xlfn.XLOOKUP(E5055,AF:AF,AI:AI)</f>
        <v>Mexico</v>
      </c>
      <c r="T5055">
        <f>WEEKNUM(G5055)</f>
        <v>51</v>
      </c>
      <c r="U5055">
        <f>YEAR(G5055)</f>
        <v>2025</v>
      </c>
      <c r="V5055" s="117">
        <f>IFERROR(Q5055/N5055,"0")</f>
        <v>0</v>
      </c>
    </row>
    <row r="5056" spans="1:22">
      <c r="A5056" t="str">
        <f>_xlfn.XLOOKUP(D5056,BN:BN,BO:BO)</f>
        <v>México</v>
      </c>
      <c r="B5056" t="s">
        <v>25</v>
      </c>
      <c r="C5056">
        <v>828</v>
      </c>
      <c r="D5056" t="str">
        <f>_xlfn.XLOOKUP(C5056,BH:BH,BI:BI)</f>
        <v>MinervaH</v>
      </c>
      <c r="E5056">
        <v>27301</v>
      </c>
      <c r="F5056" t="s">
        <v>5117</v>
      </c>
      <c r="G5056" s="63">
        <v>46011</v>
      </c>
      <c r="H5056" s="63">
        <v>46018</v>
      </c>
      <c r="I5056" t="s">
        <v>366</v>
      </c>
      <c r="J5056" t="str">
        <f>_xlfn.XLOOKUP(I5056,AS:AS,AU:AU)</f>
        <v>Vuelos</v>
      </c>
      <c r="K5056" t="s">
        <v>30</v>
      </c>
      <c r="L5056">
        <v>9286</v>
      </c>
      <c r="M5056">
        <f>L5056*_xlfn.XLOOKUP(K5056,AM:AM,AN:AN)</f>
        <v>445.72800000000001</v>
      </c>
      <c r="N5056">
        <f>L5056*_xlfn.XLOOKUP(K5056,AM:AM,AO:AO)</f>
        <v>520.01599999999996</v>
      </c>
      <c r="O5056">
        <v>0</v>
      </c>
      <c r="P5056">
        <f>O5056*_xlfn.XLOOKUP(K5056,AM:AM,AN:AN)</f>
        <v>0</v>
      </c>
      <c r="Q5056">
        <f>O5056*_xlfn.XLOOKUP(K5056,AM:AM,AO:AO)</f>
        <v>0</v>
      </c>
      <c r="R5056" t="str">
        <f>_xlfn.XLOOKUP(E5056,AF:AF,AG:AG)</f>
        <v>TURISMO EX MAR, S.A. DE C.V.</v>
      </c>
      <c r="S5056" t="str">
        <f>_xlfn.XLOOKUP(E5056,AF:AF,AI:AI)</f>
        <v>Mexico</v>
      </c>
      <c r="T5056">
        <f>WEEKNUM(G5056)</f>
        <v>51</v>
      </c>
      <c r="U5056">
        <f>YEAR(G5056)</f>
        <v>2025</v>
      </c>
      <c r="V5056" s="117">
        <f>IFERROR(Q5056/N5056,"0")</f>
        <v>0</v>
      </c>
    </row>
    <row r="5057" spans="1:22">
      <c r="A5057" t="str">
        <f>_xlfn.XLOOKUP(D5057,BN:BN,BO:BO)</f>
        <v>México</v>
      </c>
      <c r="B5057" t="s">
        <v>25</v>
      </c>
      <c r="C5057">
        <v>828</v>
      </c>
      <c r="D5057" t="str">
        <f>_xlfn.XLOOKUP(C5057,BH:BH,BI:BI)</f>
        <v>MinervaH</v>
      </c>
      <c r="E5057">
        <v>27301</v>
      </c>
      <c r="F5057" t="s">
        <v>5117</v>
      </c>
      <c r="G5057" s="63">
        <v>46011</v>
      </c>
      <c r="H5057" s="63">
        <v>46018</v>
      </c>
      <c r="I5057" t="s">
        <v>366</v>
      </c>
      <c r="J5057" t="str">
        <f>_xlfn.XLOOKUP(I5057,AS:AS,AU:AU)</f>
        <v>Vuelos</v>
      </c>
      <c r="K5057" t="s">
        <v>30</v>
      </c>
      <c r="L5057">
        <v>9286</v>
      </c>
      <c r="M5057">
        <f>L5057*_xlfn.XLOOKUP(K5057,AM:AM,AN:AN)</f>
        <v>445.72800000000001</v>
      </c>
      <c r="N5057">
        <f>L5057*_xlfn.XLOOKUP(K5057,AM:AM,AO:AO)</f>
        <v>520.01599999999996</v>
      </c>
      <c r="O5057">
        <v>0</v>
      </c>
      <c r="P5057">
        <f>O5057*_xlfn.XLOOKUP(K5057,AM:AM,AN:AN)</f>
        <v>0</v>
      </c>
      <c r="Q5057">
        <f>O5057*_xlfn.XLOOKUP(K5057,AM:AM,AO:AO)</f>
        <v>0</v>
      </c>
      <c r="R5057" t="str">
        <f>_xlfn.XLOOKUP(E5057,AF:AF,AG:AG)</f>
        <v>TURISMO EX MAR, S.A. DE C.V.</v>
      </c>
      <c r="S5057" t="str">
        <f>_xlfn.XLOOKUP(E5057,AF:AF,AI:AI)</f>
        <v>Mexico</v>
      </c>
      <c r="T5057">
        <f>WEEKNUM(G5057)</f>
        <v>51</v>
      </c>
      <c r="U5057">
        <f>YEAR(G5057)</f>
        <v>2025</v>
      </c>
      <c r="V5057" s="117">
        <f>IFERROR(Q5057/N5057,"0")</f>
        <v>0</v>
      </c>
    </row>
    <row r="5058" spans="1:22">
      <c r="A5058" t="str">
        <f>_xlfn.XLOOKUP(D5058,BN:BN,BO:BO)</f>
        <v>México</v>
      </c>
      <c r="B5058" t="s">
        <v>25</v>
      </c>
      <c r="C5058">
        <v>828</v>
      </c>
      <c r="D5058" t="str">
        <f>_xlfn.XLOOKUP(C5058,BH:BH,BI:BI)</f>
        <v>MinervaH</v>
      </c>
      <c r="E5058">
        <v>27301</v>
      </c>
      <c r="F5058" t="s">
        <v>5118</v>
      </c>
      <c r="G5058" s="63">
        <v>46011</v>
      </c>
      <c r="H5058" s="63">
        <v>46018</v>
      </c>
      <c r="I5058" t="s">
        <v>366</v>
      </c>
      <c r="J5058" t="str">
        <f>_xlfn.XLOOKUP(I5058,AS:AS,AU:AU)</f>
        <v>Vuelos</v>
      </c>
      <c r="K5058" t="s">
        <v>30</v>
      </c>
      <c r="L5058">
        <v>10309</v>
      </c>
      <c r="M5058">
        <f>L5058*_xlfn.XLOOKUP(K5058,AM:AM,AN:AN)</f>
        <v>494.83199999999999</v>
      </c>
      <c r="N5058">
        <f>L5058*_xlfn.XLOOKUP(K5058,AM:AM,AO:AO)</f>
        <v>577.30399999999997</v>
      </c>
      <c r="O5058">
        <v>0</v>
      </c>
      <c r="P5058">
        <f>O5058*_xlfn.XLOOKUP(K5058,AM:AM,AN:AN)</f>
        <v>0</v>
      </c>
      <c r="Q5058">
        <f>O5058*_xlfn.XLOOKUP(K5058,AM:AM,AO:AO)</f>
        <v>0</v>
      </c>
      <c r="R5058" t="str">
        <f>_xlfn.XLOOKUP(E5058,AF:AF,AG:AG)</f>
        <v>TURISMO EX MAR, S.A. DE C.V.</v>
      </c>
      <c r="S5058" t="str">
        <f>_xlfn.XLOOKUP(E5058,AF:AF,AI:AI)</f>
        <v>Mexico</v>
      </c>
      <c r="T5058">
        <f>WEEKNUM(G5058)</f>
        <v>51</v>
      </c>
      <c r="U5058">
        <f>YEAR(G5058)</f>
        <v>2025</v>
      </c>
      <c r="V5058" s="117">
        <f>IFERROR(Q5058/N5058,"0")</f>
        <v>0</v>
      </c>
    </row>
    <row r="5059" spans="1:22">
      <c r="A5059" t="str">
        <f>_xlfn.XLOOKUP(D5059,BN:BN,BO:BO)</f>
        <v>México</v>
      </c>
      <c r="B5059" t="s">
        <v>25</v>
      </c>
      <c r="C5059">
        <v>828</v>
      </c>
      <c r="D5059" t="str">
        <f>_xlfn.XLOOKUP(C5059,BH:BH,BI:BI)</f>
        <v>MinervaH</v>
      </c>
      <c r="E5059">
        <v>27301</v>
      </c>
      <c r="F5059" t="s">
        <v>5118</v>
      </c>
      <c r="G5059" s="63">
        <v>46011</v>
      </c>
      <c r="H5059" s="63">
        <v>46018</v>
      </c>
      <c r="I5059" t="s">
        <v>366</v>
      </c>
      <c r="J5059" t="str">
        <f>_xlfn.XLOOKUP(I5059,AS:AS,AU:AU)</f>
        <v>Vuelos</v>
      </c>
      <c r="K5059" t="s">
        <v>30</v>
      </c>
      <c r="L5059">
        <v>10309</v>
      </c>
      <c r="M5059">
        <f>L5059*_xlfn.XLOOKUP(K5059,AM:AM,AN:AN)</f>
        <v>494.83199999999999</v>
      </c>
      <c r="N5059">
        <f>L5059*_xlfn.XLOOKUP(K5059,AM:AM,AO:AO)</f>
        <v>577.30399999999997</v>
      </c>
      <c r="O5059">
        <v>0</v>
      </c>
      <c r="P5059">
        <f>O5059*_xlfn.XLOOKUP(K5059,AM:AM,AN:AN)</f>
        <v>0</v>
      </c>
      <c r="Q5059">
        <f>O5059*_xlfn.XLOOKUP(K5059,AM:AM,AO:AO)</f>
        <v>0</v>
      </c>
      <c r="R5059" t="str">
        <f>_xlfn.XLOOKUP(E5059,AF:AF,AG:AG)</f>
        <v>TURISMO EX MAR, S.A. DE C.V.</v>
      </c>
      <c r="S5059" t="str">
        <f>_xlfn.XLOOKUP(E5059,AF:AF,AI:AI)</f>
        <v>Mexico</v>
      </c>
      <c r="T5059">
        <f>WEEKNUM(G5059)</f>
        <v>51</v>
      </c>
      <c r="U5059">
        <f>YEAR(G5059)</f>
        <v>2025</v>
      </c>
      <c r="V5059" s="117">
        <f>IFERROR(Q5059/N5059,"0")</f>
        <v>0</v>
      </c>
    </row>
    <row r="5060" spans="1:22">
      <c r="A5060" t="str">
        <f>_xlfn.XLOOKUP(D5060,BN:BN,BO:BO)</f>
        <v>México</v>
      </c>
      <c r="B5060" t="s">
        <v>25</v>
      </c>
      <c r="C5060">
        <v>828</v>
      </c>
      <c r="D5060" t="str">
        <f>_xlfn.XLOOKUP(C5060,BH:BH,BI:BI)</f>
        <v>MinervaH</v>
      </c>
      <c r="E5060">
        <v>27301</v>
      </c>
      <c r="F5060" t="s">
        <v>5116</v>
      </c>
      <c r="G5060" s="63">
        <v>46011</v>
      </c>
      <c r="H5060" s="63">
        <v>46018</v>
      </c>
      <c r="I5060" t="s">
        <v>366</v>
      </c>
      <c r="J5060" t="str">
        <f>_xlfn.XLOOKUP(I5060,AS:AS,AU:AU)</f>
        <v>Vuelos</v>
      </c>
      <c r="K5060" t="s">
        <v>30</v>
      </c>
      <c r="L5060">
        <v>10285</v>
      </c>
      <c r="M5060">
        <f>L5060*_xlfn.XLOOKUP(K5060,AM:AM,AN:AN)</f>
        <v>493.68</v>
      </c>
      <c r="N5060">
        <f>L5060*_xlfn.XLOOKUP(K5060,AM:AM,AO:AO)</f>
        <v>575.96</v>
      </c>
      <c r="O5060">
        <v>0</v>
      </c>
      <c r="P5060">
        <f>O5060*_xlfn.XLOOKUP(K5060,AM:AM,AN:AN)</f>
        <v>0</v>
      </c>
      <c r="Q5060">
        <f>O5060*_xlfn.XLOOKUP(K5060,AM:AM,AO:AO)</f>
        <v>0</v>
      </c>
      <c r="R5060" t="str">
        <f>_xlfn.XLOOKUP(E5060,AF:AF,AG:AG)</f>
        <v>TURISMO EX MAR, S.A. DE C.V.</v>
      </c>
      <c r="S5060" t="str">
        <f>_xlfn.XLOOKUP(E5060,AF:AF,AI:AI)</f>
        <v>Mexico</v>
      </c>
      <c r="T5060">
        <f>WEEKNUM(G5060)</f>
        <v>51</v>
      </c>
      <c r="U5060">
        <f>YEAR(G5060)</f>
        <v>2025</v>
      </c>
      <c r="V5060" s="117">
        <f>IFERROR(Q5060/N5060,"0")</f>
        <v>0</v>
      </c>
    </row>
    <row r="5061" spans="1:22">
      <c r="A5061" t="str">
        <f>_xlfn.XLOOKUP(D5061,BN:BN,BO:BO)</f>
        <v>México</v>
      </c>
      <c r="B5061" t="s">
        <v>25</v>
      </c>
      <c r="C5061">
        <v>828</v>
      </c>
      <c r="D5061" t="str">
        <f>_xlfn.XLOOKUP(C5061,BH:BH,BI:BI)</f>
        <v>MinervaH</v>
      </c>
      <c r="E5061">
        <v>27301</v>
      </c>
      <c r="F5061" t="s">
        <v>5116</v>
      </c>
      <c r="G5061" s="63">
        <v>46011</v>
      </c>
      <c r="H5061" s="63">
        <v>46018</v>
      </c>
      <c r="I5061" t="s">
        <v>366</v>
      </c>
      <c r="J5061" t="str">
        <f>_xlfn.XLOOKUP(I5061,AS:AS,AU:AU)</f>
        <v>Vuelos</v>
      </c>
      <c r="K5061" t="s">
        <v>30</v>
      </c>
      <c r="L5061">
        <v>10285</v>
      </c>
      <c r="M5061">
        <f>L5061*_xlfn.XLOOKUP(K5061,AM:AM,AN:AN)</f>
        <v>493.68</v>
      </c>
      <c r="N5061">
        <f>L5061*_xlfn.XLOOKUP(K5061,AM:AM,AO:AO)</f>
        <v>575.96</v>
      </c>
      <c r="O5061">
        <v>0</v>
      </c>
      <c r="P5061">
        <f>O5061*_xlfn.XLOOKUP(K5061,AM:AM,AN:AN)</f>
        <v>0</v>
      </c>
      <c r="Q5061">
        <f>O5061*_xlfn.XLOOKUP(K5061,AM:AM,AO:AO)</f>
        <v>0</v>
      </c>
      <c r="R5061" t="str">
        <f>_xlfn.XLOOKUP(E5061,AF:AF,AG:AG)</f>
        <v>TURISMO EX MAR, S.A. DE C.V.</v>
      </c>
      <c r="S5061" t="str">
        <f>_xlfn.XLOOKUP(E5061,AF:AF,AI:AI)</f>
        <v>Mexico</v>
      </c>
      <c r="T5061">
        <f>WEEKNUM(G5061)</f>
        <v>51</v>
      </c>
      <c r="U5061">
        <f>YEAR(G5061)</f>
        <v>2025</v>
      </c>
      <c r="V5061" s="117">
        <f>IFERROR(Q5061/N5061,"0")</f>
        <v>0</v>
      </c>
    </row>
    <row r="5062" spans="1:22">
      <c r="A5062" t="str">
        <f>_xlfn.XLOOKUP(D5062,BN:BN,BO:BO)</f>
        <v>México</v>
      </c>
      <c r="B5062" t="s">
        <v>25</v>
      </c>
      <c r="C5062">
        <v>828</v>
      </c>
      <c r="D5062" t="str">
        <f>_xlfn.XLOOKUP(C5062,BH:BH,BI:BI)</f>
        <v>MinervaH</v>
      </c>
      <c r="E5062">
        <v>27301</v>
      </c>
      <c r="F5062" t="s">
        <v>4566</v>
      </c>
      <c r="G5062" s="63">
        <v>46011</v>
      </c>
      <c r="H5062" s="63">
        <v>46018</v>
      </c>
      <c r="I5062" t="s">
        <v>366</v>
      </c>
      <c r="J5062" t="str">
        <f>_xlfn.XLOOKUP(I5062,AS:AS,AU:AU)</f>
        <v>Vuelos</v>
      </c>
      <c r="K5062" t="s">
        <v>30</v>
      </c>
      <c r="L5062">
        <v>700</v>
      </c>
      <c r="M5062">
        <f>L5062*_xlfn.XLOOKUP(K5062,AM:AM,AN:AN)</f>
        <v>33.6</v>
      </c>
      <c r="N5062">
        <f>L5062*_xlfn.XLOOKUP(K5062,AM:AM,AO:AO)</f>
        <v>39.200000000000003</v>
      </c>
      <c r="O5062">
        <v>0</v>
      </c>
      <c r="P5062">
        <f>O5062*_xlfn.XLOOKUP(K5062,AM:AM,AN:AN)</f>
        <v>0</v>
      </c>
      <c r="Q5062">
        <f>O5062*_xlfn.XLOOKUP(K5062,AM:AM,AO:AO)</f>
        <v>0</v>
      </c>
      <c r="R5062" t="str">
        <f>_xlfn.XLOOKUP(E5062,AF:AF,AG:AG)</f>
        <v>TURISMO EX MAR, S.A. DE C.V.</v>
      </c>
      <c r="S5062" t="str">
        <f>_xlfn.XLOOKUP(E5062,AF:AF,AI:AI)</f>
        <v>Mexico</v>
      </c>
      <c r="T5062">
        <f>WEEKNUM(G5062)</f>
        <v>51</v>
      </c>
      <c r="U5062">
        <f>YEAR(G5062)</f>
        <v>2025</v>
      </c>
      <c r="V5062" s="117">
        <f>IFERROR(Q5062/N5062,"0")</f>
        <v>0</v>
      </c>
    </row>
    <row r="5063" spans="1:22">
      <c r="A5063" t="str">
        <f>_xlfn.XLOOKUP(D5063,BN:BN,BO:BO)</f>
        <v>México</v>
      </c>
      <c r="B5063" t="s">
        <v>25</v>
      </c>
      <c r="C5063">
        <v>828</v>
      </c>
      <c r="D5063" t="str">
        <f>_xlfn.XLOOKUP(C5063,BH:BH,BI:BI)</f>
        <v>MinervaH</v>
      </c>
      <c r="E5063">
        <v>27301</v>
      </c>
      <c r="F5063" t="s">
        <v>5098</v>
      </c>
      <c r="G5063" s="63">
        <v>46011</v>
      </c>
      <c r="H5063" s="63">
        <v>46018</v>
      </c>
      <c r="I5063" t="s">
        <v>366</v>
      </c>
      <c r="J5063" t="str">
        <f>_xlfn.XLOOKUP(I5063,AS:AS,AU:AU)</f>
        <v>Vuelos</v>
      </c>
      <c r="K5063" t="s">
        <v>30</v>
      </c>
      <c r="L5063">
        <v>180</v>
      </c>
      <c r="M5063">
        <f>L5063*_xlfn.XLOOKUP(K5063,AM:AM,AN:AN)</f>
        <v>8.64</v>
      </c>
      <c r="N5063">
        <f>L5063*_xlfn.XLOOKUP(K5063,AM:AM,AO:AO)</f>
        <v>10.08</v>
      </c>
      <c r="O5063">
        <v>0</v>
      </c>
      <c r="P5063">
        <f>O5063*_xlfn.XLOOKUP(K5063,AM:AM,AN:AN)</f>
        <v>0</v>
      </c>
      <c r="Q5063">
        <f>O5063*_xlfn.XLOOKUP(K5063,AM:AM,AO:AO)</f>
        <v>0</v>
      </c>
      <c r="R5063" t="str">
        <f>_xlfn.XLOOKUP(E5063,AF:AF,AG:AG)</f>
        <v>TURISMO EX MAR, S.A. DE C.V.</v>
      </c>
      <c r="S5063" t="str">
        <f>_xlfn.XLOOKUP(E5063,AF:AF,AI:AI)</f>
        <v>Mexico</v>
      </c>
      <c r="T5063">
        <f>WEEKNUM(G5063)</f>
        <v>51</v>
      </c>
      <c r="U5063">
        <f>YEAR(G5063)</f>
        <v>2025</v>
      </c>
      <c r="V5063" s="117">
        <f>IFERROR(Q5063/N5063,"0")</f>
        <v>0</v>
      </c>
    </row>
    <row r="5064" spans="1:22">
      <c r="A5064" t="str">
        <f>_xlfn.XLOOKUP(D5064,BN:BN,BO:BO)</f>
        <v>México</v>
      </c>
      <c r="B5064" t="s">
        <v>25</v>
      </c>
      <c r="C5064">
        <v>828</v>
      </c>
      <c r="D5064" t="str">
        <f>_xlfn.XLOOKUP(C5064,BH:BH,BI:BI)</f>
        <v>MinervaH</v>
      </c>
      <c r="E5064">
        <v>27301</v>
      </c>
      <c r="F5064" t="s">
        <v>5119</v>
      </c>
      <c r="G5064" s="63">
        <v>46011</v>
      </c>
      <c r="H5064" s="63">
        <v>46018</v>
      </c>
      <c r="I5064" t="s">
        <v>366</v>
      </c>
      <c r="J5064" t="str">
        <f>_xlfn.XLOOKUP(I5064,AS:AS,AU:AU)</f>
        <v>Vuelos</v>
      </c>
      <c r="K5064" t="s">
        <v>30</v>
      </c>
      <c r="L5064">
        <v>700</v>
      </c>
      <c r="M5064">
        <f>L5064*_xlfn.XLOOKUP(K5064,AM:AM,AN:AN)</f>
        <v>33.6</v>
      </c>
      <c r="N5064">
        <f>L5064*_xlfn.XLOOKUP(K5064,AM:AM,AO:AO)</f>
        <v>39.200000000000003</v>
      </c>
      <c r="O5064">
        <v>0</v>
      </c>
      <c r="P5064">
        <f>O5064*_xlfn.XLOOKUP(K5064,AM:AM,AN:AN)</f>
        <v>0</v>
      </c>
      <c r="Q5064">
        <f>O5064*_xlfn.XLOOKUP(K5064,AM:AM,AO:AO)</f>
        <v>0</v>
      </c>
      <c r="R5064" t="str">
        <f>_xlfn.XLOOKUP(E5064,AF:AF,AG:AG)</f>
        <v>TURISMO EX MAR, S.A. DE C.V.</v>
      </c>
      <c r="S5064" t="str">
        <f>_xlfn.XLOOKUP(E5064,AF:AF,AI:AI)</f>
        <v>Mexico</v>
      </c>
      <c r="T5064">
        <f>WEEKNUM(G5064)</f>
        <v>51</v>
      </c>
      <c r="U5064">
        <f>YEAR(G5064)</f>
        <v>2025</v>
      </c>
      <c r="V5064" s="117">
        <f>IFERROR(Q5064/N5064,"0")</f>
        <v>0</v>
      </c>
    </row>
    <row r="5065" spans="1:22">
      <c r="A5065" t="str">
        <f>_xlfn.XLOOKUP(D5065,BN:BN,BO:BO)</f>
        <v>México</v>
      </c>
      <c r="B5065" t="s">
        <v>25</v>
      </c>
      <c r="C5065">
        <v>828</v>
      </c>
      <c r="D5065" t="str">
        <f>_xlfn.XLOOKUP(C5065,BH:BH,BI:BI)</f>
        <v>MinervaH</v>
      </c>
      <c r="E5065">
        <v>27301</v>
      </c>
      <c r="F5065" t="s">
        <v>5119</v>
      </c>
      <c r="G5065" s="63">
        <v>46011</v>
      </c>
      <c r="H5065" s="63">
        <v>46018</v>
      </c>
      <c r="I5065" t="s">
        <v>366</v>
      </c>
      <c r="J5065" t="str">
        <f>_xlfn.XLOOKUP(I5065,AS:AS,AU:AU)</f>
        <v>Vuelos</v>
      </c>
      <c r="K5065" t="s">
        <v>30</v>
      </c>
      <c r="L5065">
        <v>180</v>
      </c>
      <c r="M5065">
        <f>L5065*_xlfn.XLOOKUP(K5065,AM:AM,AN:AN)</f>
        <v>8.64</v>
      </c>
      <c r="N5065">
        <f>L5065*_xlfn.XLOOKUP(K5065,AM:AM,AO:AO)</f>
        <v>10.08</v>
      </c>
      <c r="O5065">
        <v>0</v>
      </c>
      <c r="P5065">
        <f>O5065*_xlfn.XLOOKUP(K5065,AM:AM,AN:AN)</f>
        <v>0</v>
      </c>
      <c r="Q5065">
        <f>O5065*_xlfn.XLOOKUP(K5065,AM:AM,AO:AO)</f>
        <v>0</v>
      </c>
      <c r="R5065" t="str">
        <f>_xlfn.XLOOKUP(E5065,AF:AF,AG:AG)</f>
        <v>TURISMO EX MAR, S.A. DE C.V.</v>
      </c>
      <c r="S5065" t="str">
        <f>_xlfn.XLOOKUP(E5065,AF:AF,AI:AI)</f>
        <v>Mexico</v>
      </c>
      <c r="T5065">
        <f>WEEKNUM(G5065)</f>
        <v>51</v>
      </c>
      <c r="U5065">
        <f>YEAR(G5065)</f>
        <v>2025</v>
      </c>
      <c r="V5065" s="117">
        <f>IFERROR(Q5065/N5065,"0")</f>
        <v>0</v>
      </c>
    </row>
    <row r="5066" spans="1:22">
      <c r="A5066" t="str">
        <f>_xlfn.XLOOKUP(D5066,BN:BN,BO:BO)</f>
        <v>México</v>
      </c>
      <c r="B5066" t="s">
        <v>25</v>
      </c>
      <c r="C5066">
        <v>828</v>
      </c>
      <c r="D5066" t="str">
        <f>_xlfn.XLOOKUP(C5066,BH:BH,BI:BI)</f>
        <v>MinervaH</v>
      </c>
      <c r="E5066">
        <v>27301</v>
      </c>
      <c r="F5066" t="s">
        <v>5119</v>
      </c>
      <c r="G5066" s="63">
        <v>46011</v>
      </c>
      <c r="H5066" s="63">
        <v>46018</v>
      </c>
      <c r="I5066" t="s">
        <v>366</v>
      </c>
      <c r="J5066" t="str">
        <f>_xlfn.XLOOKUP(I5066,AS:AS,AU:AU)</f>
        <v>Vuelos</v>
      </c>
      <c r="K5066" t="s">
        <v>30</v>
      </c>
      <c r="L5066">
        <v>700</v>
      </c>
      <c r="M5066">
        <f>L5066*_xlfn.XLOOKUP(K5066,AM:AM,AN:AN)</f>
        <v>33.6</v>
      </c>
      <c r="N5066">
        <f>L5066*_xlfn.XLOOKUP(K5066,AM:AM,AO:AO)</f>
        <v>39.200000000000003</v>
      </c>
      <c r="O5066">
        <v>0</v>
      </c>
      <c r="P5066">
        <f>O5066*_xlfn.XLOOKUP(K5066,AM:AM,AN:AN)</f>
        <v>0</v>
      </c>
      <c r="Q5066">
        <f>O5066*_xlfn.XLOOKUP(K5066,AM:AM,AO:AO)</f>
        <v>0</v>
      </c>
      <c r="R5066" t="str">
        <f>_xlfn.XLOOKUP(E5066,AF:AF,AG:AG)</f>
        <v>TURISMO EX MAR, S.A. DE C.V.</v>
      </c>
      <c r="S5066" t="str">
        <f>_xlfn.XLOOKUP(E5066,AF:AF,AI:AI)</f>
        <v>Mexico</v>
      </c>
      <c r="T5066">
        <f>WEEKNUM(G5066)</f>
        <v>51</v>
      </c>
      <c r="U5066">
        <f>YEAR(G5066)</f>
        <v>2025</v>
      </c>
      <c r="V5066" s="117">
        <f>IFERROR(Q5066/N5066,"0")</f>
        <v>0</v>
      </c>
    </row>
    <row r="5067" spans="1:22">
      <c r="A5067" t="str">
        <f>_xlfn.XLOOKUP(D5067,BN:BN,BO:BO)</f>
        <v>México</v>
      </c>
      <c r="B5067" t="s">
        <v>25</v>
      </c>
      <c r="C5067">
        <v>828</v>
      </c>
      <c r="D5067" t="str">
        <f>_xlfn.XLOOKUP(C5067,BH:BH,BI:BI)</f>
        <v>MinervaH</v>
      </c>
      <c r="E5067">
        <v>27301</v>
      </c>
      <c r="F5067" t="s">
        <v>5119</v>
      </c>
      <c r="G5067" s="63">
        <v>46011</v>
      </c>
      <c r="H5067" s="63">
        <v>46018</v>
      </c>
      <c r="I5067" t="s">
        <v>366</v>
      </c>
      <c r="J5067" t="str">
        <f>_xlfn.XLOOKUP(I5067,AS:AS,AU:AU)</f>
        <v>Vuelos</v>
      </c>
      <c r="K5067" t="s">
        <v>30</v>
      </c>
      <c r="L5067">
        <v>180</v>
      </c>
      <c r="M5067">
        <f>L5067*_xlfn.XLOOKUP(K5067,AM:AM,AN:AN)</f>
        <v>8.64</v>
      </c>
      <c r="N5067">
        <f>L5067*_xlfn.XLOOKUP(K5067,AM:AM,AO:AO)</f>
        <v>10.08</v>
      </c>
      <c r="O5067">
        <v>0</v>
      </c>
      <c r="P5067">
        <f>O5067*_xlfn.XLOOKUP(K5067,AM:AM,AN:AN)</f>
        <v>0</v>
      </c>
      <c r="Q5067">
        <f>O5067*_xlfn.XLOOKUP(K5067,AM:AM,AO:AO)</f>
        <v>0</v>
      </c>
      <c r="R5067" t="str">
        <f>_xlfn.XLOOKUP(E5067,AF:AF,AG:AG)</f>
        <v>TURISMO EX MAR, S.A. DE C.V.</v>
      </c>
      <c r="S5067" t="str">
        <f>_xlfn.XLOOKUP(E5067,AF:AF,AI:AI)</f>
        <v>Mexico</v>
      </c>
      <c r="T5067">
        <f>WEEKNUM(G5067)</f>
        <v>51</v>
      </c>
      <c r="U5067">
        <f>YEAR(G5067)</f>
        <v>2025</v>
      </c>
      <c r="V5067" s="117">
        <f>IFERROR(Q5067/N5067,"0")</f>
        <v>0</v>
      </c>
    </row>
    <row r="5068" spans="1:22">
      <c r="A5068" t="str">
        <f>_xlfn.XLOOKUP(D5068,BN:BN,BO:BO)</f>
        <v>México</v>
      </c>
      <c r="B5068" t="s">
        <v>25</v>
      </c>
      <c r="C5068">
        <v>828</v>
      </c>
      <c r="D5068" t="str">
        <f>_xlfn.XLOOKUP(C5068,BH:BH,BI:BI)</f>
        <v>MinervaH</v>
      </c>
      <c r="E5068">
        <v>27301</v>
      </c>
      <c r="F5068" t="s">
        <v>5119</v>
      </c>
      <c r="G5068" s="63">
        <v>46011</v>
      </c>
      <c r="H5068" s="63">
        <v>46018</v>
      </c>
      <c r="I5068" t="s">
        <v>366</v>
      </c>
      <c r="J5068" t="str">
        <f>_xlfn.XLOOKUP(I5068,AS:AS,AU:AU)</f>
        <v>Vuelos</v>
      </c>
      <c r="K5068" t="s">
        <v>30</v>
      </c>
      <c r="L5068">
        <v>700</v>
      </c>
      <c r="M5068">
        <f>L5068*_xlfn.XLOOKUP(K5068,AM:AM,AN:AN)</f>
        <v>33.6</v>
      </c>
      <c r="N5068">
        <f>L5068*_xlfn.XLOOKUP(K5068,AM:AM,AO:AO)</f>
        <v>39.200000000000003</v>
      </c>
      <c r="O5068">
        <v>0</v>
      </c>
      <c r="P5068">
        <f>O5068*_xlfn.XLOOKUP(K5068,AM:AM,AN:AN)</f>
        <v>0</v>
      </c>
      <c r="Q5068">
        <f>O5068*_xlfn.XLOOKUP(K5068,AM:AM,AO:AO)</f>
        <v>0</v>
      </c>
      <c r="R5068" t="str">
        <f>_xlfn.XLOOKUP(E5068,AF:AF,AG:AG)</f>
        <v>TURISMO EX MAR, S.A. DE C.V.</v>
      </c>
      <c r="S5068" t="str">
        <f>_xlfn.XLOOKUP(E5068,AF:AF,AI:AI)</f>
        <v>Mexico</v>
      </c>
      <c r="T5068">
        <f>WEEKNUM(G5068)</f>
        <v>51</v>
      </c>
      <c r="U5068">
        <f>YEAR(G5068)</f>
        <v>2025</v>
      </c>
      <c r="V5068" s="117">
        <f>IFERROR(Q5068/N5068,"0")</f>
        <v>0</v>
      </c>
    </row>
    <row r="5069" spans="1:22">
      <c r="A5069" t="str">
        <f>_xlfn.XLOOKUP(D5069,BN:BN,BO:BO)</f>
        <v>México</v>
      </c>
      <c r="B5069" t="s">
        <v>25</v>
      </c>
      <c r="C5069">
        <v>828</v>
      </c>
      <c r="D5069" t="str">
        <f>_xlfn.XLOOKUP(C5069,BH:BH,BI:BI)</f>
        <v>MinervaH</v>
      </c>
      <c r="E5069">
        <v>27301</v>
      </c>
      <c r="F5069" t="s">
        <v>5119</v>
      </c>
      <c r="G5069" s="63">
        <v>46011</v>
      </c>
      <c r="H5069" s="63">
        <v>46018</v>
      </c>
      <c r="I5069" t="s">
        <v>366</v>
      </c>
      <c r="J5069" t="str">
        <f>_xlfn.XLOOKUP(I5069,AS:AS,AU:AU)</f>
        <v>Vuelos</v>
      </c>
      <c r="K5069" t="s">
        <v>30</v>
      </c>
      <c r="L5069">
        <v>180</v>
      </c>
      <c r="M5069">
        <f>L5069*_xlfn.XLOOKUP(K5069,AM:AM,AN:AN)</f>
        <v>8.64</v>
      </c>
      <c r="N5069">
        <f>L5069*_xlfn.XLOOKUP(K5069,AM:AM,AO:AO)</f>
        <v>10.08</v>
      </c>
      <c r="O5069">
        <v>0</v>
      </c>
      <c r="P5069">
        <f>O5069*_xlfn.XLOOKUP(K5069,AM:AM,AN:AN)</f>
        <v>0</v>
      </c>
      <c r="Q5069">
        <f>O5069*_xlfn.XLOOKUP(K5069,AM:AM,AO:AO)</f>
        <v>0</v>
      </c>
      <c r="R5069" t="str">
        <f>_xlfn.XLOOKUP(E5069,AF:AF,AG:AG)</f>
        <v>TURISMO EX MAR, S.A. DE C.V.</v>
      </c>
      <c r="S5069" t="str">
        <f>_xlfn.XLOOKUP(E5069,AF:AF,AI:AI)</f>
        <v>Mexico</v>
      </c>
      <c r="T5069">
        <f>WEEKNUM(G5069)</f>
        <v>51</v>
      </c>
      <c r="U5069">
        <f>YEAR(G5069)</f>
        <v>2025</v>
      </c>
      <c r="V5069" s="117">
        <f>IFERROR(Q5069/N5069,"0")</f>
        <v>0</v>
      </c>
    </row>
    <row r="5070" spans="1:22">
      <c r="A5070" t="str">
        <f>_xlfn.XLOOKUP(D5070,BN:BN,BO:BO)</f>
        <v>México</v>
      </c>
      <c r="B5070" t="s">
        <v>25</v>
      </c>
      <c r="C5070">
        <v>828</v>
      </c>
      <c r="D5070" t="str">
        <f>_xlfn.XLOOKUP(C5070,BH:BH,BI:BI)</f>
        <v>MinervaH</v>
      </c>
      <c r="E5070">
        <v>27301</v>
      </c>
      <c r="F5070" t="s">
        <v>5119</v>
      </c>
      <c r="G5070" s="63">
        <v>46011</v>
      </c>
      <c r="H5070" s="63">
        <v>46018</v>
      </c>
      <c r="I5070" t="s">
        <v>366</v>
      </c>
      <c r="J5070" t="str">
        <f>_xlfn.XLOOKUP(I5070,AS:AS,AU:AU)</f>
        <v>Vuelos</v>
      </c>
      <c r="K5070" t="s">
        <v>30</v>
      </c>
      <c r="L5070">
        <v>700</v>
      </c>
      <c r="M5070">
        <f>L5070*_xlfn.XLOOKUP(K5070,AM:AM,AN:AN)</f>
        <v>33.6</v>
      </c>
      <c r="N5070">
        <f>L5070*_xlfn.XLOOKUP(K5070,AM:AM,AO:AO)</f>
        <v>39.200000000000003</v>
      </c>
      <c r="O5070">
        <v>0</v>
      </c>
      <c r="P5070">
        <f>O5070*_xlfn.XLOOKUP(K5070,AM:AM,AN:AN)</f>
        <v>0</v>
      </c>
      <c r="Q5070">
        <f>O5070*_xlfn.XLOOKUP(K5070,AM:AM,AO:AO)</f>
        <v>0</v>
      </c>
      <c r="R5070" t="str">
        <f>_xlfn.XLOOKUP(E5070,AF:AF,AG:AG)</f>
        <v>TURISMO EX MAR, S.A. DE C.V.</v>
      </c>
      <c r="S5070" t="str">
        <f>_xlfn.XLOOKUP(E5070,AF:AF,AI:AI)</f>
        <v>Mexico</v>
      </c>
      <c r="T5070">
        <f>WEEKNUM(G5070)</f>
        <v>51</v>
      </c>
      <c r="U5070">
        <f>YEAR(G5070)</f>
        <v>2025</v>
      </c>
      <c r="V5070" s="117">
        <f>IFERROR(Q5070/N5070,"0")</f>
        <v>0</v>
      </c>
    </row>
    <row r="5071" spans="1:22">
      <c r="A5071" t="str">
        <f>_xlfn.XLOOKUP(D5071,BN:BN,BO:BO)</f>
        <v>México</v>
      </c>
      <c r="B5071" t="s">
        <v>25</v>
      </c>
      <c r="C5071">
        <v>828</v>
      </c>
      <c r="D5071" t="str">
        <f>_xlfn.XLOOKUP(C5071,BH:BH,BI:BI)</f>
        <v>MinervaH</v>
      </c>
      <c r="E5071">
        <v>27301</v>
      </c>
      <c r="F5071" t="s">
        <v>5119</v>
      </c>
      <c r="G5071" s="63">
        <v>46011</v>
      </c>
      <c r="H5071" s="63">
        <v>46018</v>
      </c>
      <c r="I5071" t="s">
        <v>366</v>
      </c>
      <c r="J5071" t="str">
        <f>_xlfn.XLOOKUP(I5071,AS:AS,AU:AU)</f>
        <v>Vuelos</v>
      </c>
      <c r="K5071" t="s">
        <v>30</v>
      </c>
      <c r="L5071">
        <v>180</v>
      </c>
      <c r="M5071">
        <f>L5071*_xlfn.XLOOKUP(K5071,AM:AM,AN:AN)</f>
        <v>8.64</v>
      </c>
      <c r="N5071">
        <f>L5071*_xlfn.XLOOKUP(K5071,AM:AM,AO:AO)</f>
        <v>10.08</v>
      </c>
      <c r="O5071">
        <v>0</v>
      </c>
      <c r="P5071">
        <f>O5071*_xlfn.XLOOKUP(K5071,AM:AM,AN:AN)</f>
        <v>0</v>
      </c>
      <c r="Q5071">
        <f>O5071*_xlfn.XLOOKUP(K5071,AM:AM,AO:AO)</f>
        <v>0</v>
      </c>
      <c r="R5071" t="str">
        <f>_xlfn.XLOOKUP(E5071,AF:AF,AG:AG)</f>
        <v>TURISMO EX MAR, S.A. DE C.V.</v>
      </c>
      <c r="S5071" t="str">
        <f>_xlfn.XLOOKUP(E5071,AF:AF,AI:AI)</f>
        <v>Mexico</v>
      </c>
      <c r="T5071">
        <f>WEEKNUM(G5071)</f>
        <v>51</v>
      </c>
      <c r="U5071">
        <f>YEAR(G5071)</f>
        <v>2025</v>
      </c>
      <c r="V5071" s="117">
        <f>IFERROR(Q5071/N5071,"0")</f>
        <v>0</v>
      </c>
    </row>
    <row r="5072" spans="1:22">
      <c r="A5072" t="str">
        <f>_xlfn.XLOOKUP(D5072,BN:BN,BO:BO)</f>
        <v>Madrid</v>
      </c>
      <c r="B5072" t="s">
        <v>25</v>
      </c>
      <c r="C5072">
        <v>829</v>
      </c>
      <c r="D5072" t="str">
        <f>_xlfn.XLOOKUP(C5072,BH:BH,BI:BI)</f>
        <v>PaulinaA</v>
      </c>
      <c r="E5072">
        <v>30801</v>
      </c>
      <c r="F5072" t="s">
        <v>5120</v>
      </c>
      <c r="G5072" s="63">
        <v>45954</v>
      </c>
      <c r="H5072" s="63">
        <v>45964</v>
      </c>
      <c r="I5072" t="s">
        <v>364</v>
      </c>
      <c r="J5072" t="str">
        <f>_xlfn.XLOOKUP(I5072,AS:AS,AU:AU)</f>
        <v>DMC</v>
      </c>
      <c r="K5072" t="s">
        <v>33</v>
      </c>
      <c r="L5072">
        <v>6388.26</v>
      </c>
      <c r="M5072">
        <f>L5072*_xlfn.XLOOKUP(K5072,AM:AM,AN:AN)</f>
        <v>5493.9036000000006</v>
      </c>
      <c r="N5072">
        <f>L5072*_xlfn.XLOOKUP(K5072,AM:AM,AO:AO)</f>
        <v>6388.26</v>
      </c>
      <c r="O5072">
        <v>0</v>
      </c>
      <c r="P5072">
        <f>O5072*_xlfn.XLOOKUP(K5072,AM:AM,AN:AN)</f>
        <v>0</v>
      </c>
      <c r="Q5072">
        <f>O5072*_xlfn.XLOOKUP(K5072,AM:AM,AO:AO)</f>
        <v>0</v>
      </c>
      <c r="R5072" t="str">
        <f>_xlfn.XLOOKUP(E5072,AF:AF,AG:AG)</f>
        <v>LEVEL UP TRAVEL</v>
      </c>
      <c r="S5072" t="str">
        <f>_xlfn.XLOOKUP(E5072,AF:AF,AI:AI)</f>
        <v>United Arab Emirates</v>
      </c>
      <c r="T5072">
        <f>WEEKNUM(G5072)</f>
        <v>43</v>
      </c>
      <c r="U5072">
        <f>YEAR(G5072)</f>
        <v>2025</v>
      </c>
      <c r="V5072" s="117">
        <f>IFERROR(Q5072/N5072,"0")</f>
        <v>0</v>
      </c>
    </row>
    <row r="5073" spans="1:22">
      <c r="A5073" t="str">
        <f>_xlfn.XLOOKUP(D5073,BN:BN,BO:BO)</f>
        <v>Madrid</v>
      </c>
      <c r="B5073" t="s">
        <v>25</v>
      </c>
      <c r="C5073">
        <v>830</v>
      </c>
      <c r="D5073" t="str">
        <f>_xlfn.XLOOKUP(C5073,BH:BH,BI:BI)</f>
        <v>AndreaG</v>
      </c>
      <c r="E5073">
        <v>27633</v>
      </c>
      <c r="F5073" t="s">
        <v>5121</v>
      </c>
      <c r="G5073" s="63">
        <v>46015</v>
      </c>
      <c r="H5073" s="63">
        <v>46024</v>
      </c>
      <c r="I5073" t="s">
        <v>376</v>
      </c>
      <c r="J5073" t="str">
        <f>_xlfn.XLOOKUP(I5073,AS:AS,AU:AU)</f>
        <v>Hotel</v>
      </c>
      <c r="K5073" t="s">
        <v>33</v>
      </c>
      <c r="L5073">
        <v>91607</v>
      </c>
      <c r="M5073">
        <f>L5073*_xlfn.XLOOKUP(K5073,AM:AM,AN:AN)</f>
        <v>78782.02</v>
      </c>
      <c r="N5073">
        <f>L5073*_xlfn.XLOOKUP(K5073,AM:AM,AO:AO)</f>
        <v>91607</v>
      </c>
      <c r="O5073">
        <v>9160</v>
      </c>
      <c r="P5073">
        <f>O5073*_xlfn.XLOOKUP(K5073,AM:AM,AN:AN)</f>
        <v>7877.5999999999995</v>
      </c>
      <c r="Q5073">
        <f>O5073*_xlfn.XLOOKUP(K5073,AM:AM,AO:AO)</f>
        <v>9160</v>
      </c>
      <c r="R5073" t="str">
        <f>_xlfn.XLOOKUP(E5073,AF:AF,AG:AG)</f>
        <v>FOUR SEASONS RESORT TAMARINDO</v>
      </c>
      <c r="S5073" t="str">
        <f>_xlfn.XLOOKUP(E5073,AF:AF,AI:AI)</f>
        <v>Mexico</v>
      </c>
      <c r="T5073">
        <f>WEEKNUM(G5073)</f>
        <v>52</v>
      </c>
      <c r="U5073">
        <f>YEAR(G5073)</f>
        <v>2025</v>
      </c>
      <c r="V5073" s="117">
        <f>IFERROR(Q5073/N5073,"0")</f>
        <v>9.9992358662547617E-2</v>
      </c>
    </row>
    <row r="5074" spans="1:22">
      <c r="A5074" t="str">
        <f>_xlfn.XLOOKUP(D5074,BN:BN,BO:BO)</f>
        <v>Madrid</v>
      </c>
      <c r="B5074" t="s">
        <v>25</v>
      </c>
      <c r="C5074">
        <v>830</v>
      </c>
      <c r="D5074" t="str">
        <f>_xlfn.XLOOKUP(C5074,BH:BH,BI:BI)</f>
        <v>AndreaG</v>
      </c>
      <c r="E5074">
        <v>28491</v>
      </c>
      <c r="F5074" t="s">
        <v>5122</v>
      </c>
      <c r="G5074" s="63">
        <v>46015</v>
      </c>
      <c r="H5074" s="63">
        <v>46024</v>
      </c>
      <c r="I5074" t="s">
        <v>409</v>
      </c>
      <c r="J5074" t="str">
        <f>_xlfn.XLOOKUP(I5074,AS:AS,AU:AU)</f>
        <v>Otros</v>
      </c>
      <c r="K5074" t="s">
        <v>33</v>
      </c>
      <c r="L5074">
        <v>2238</v>
      </c>
      <c r="M5074">
        <f>L5074*_xlfn.XLOOKUP(K5074,AM:AM,AN:AN)</f>
        <v>1924.68</v>
      </c>
      <c r="N5074">
        <f>L5074*_xlfn.XLOOKUP(K5074,AM:AM,AO:AO)</f>
        <v>2238</v>
      </c>
      <c r="O5074">
        <v>665</v>
      </c>
      <c r="P5074">
        <f>O5074*_xlfn.XLOOKUP(K5074,AM:AM,AN:AN)</f>
        <v>571.9</v>
      </c>
      <c r="Q5074">
        <f>O5074*_xlfn.XLOOKUP(K5074,AM:AM,AO:AO)</f>
        <v>665</v>
      </c>
      <c r="R5074" t="str">
        <f>_xlfn.XLOOKUP(E5074,AF:AF,AG:AG)</f>
        <v>AON</v>
      </c>
      <c r="S5074" t="str">
        <f>_xlfn.XLOOKUP(E5074,AF:AF,AI:AI)</f>
        <v>United Kingdom</v>
      </c>
      <c r="T5074">
        <f>WEEKNUM(G5074)</f>
        <v>52</v>
      </c>
      <c r="U5074">
        <f>YEAR(G5074)</f>
        <v>2025</v>
      </c>
      <c r="V5074" s="117">
        <f>IFERROR(Q5074/N5074,"0")</f>
        <v>0.29714030384271672</v>
      </c>
    </row>
    <row r="5075" spans="1:22">
      <c r="A5075" t="str">
        <f>_xlfn.XLOOKUP(D5075,BN:BN,BO:BO)</f>
        <v>Madrid</v>
      </c>
      <c r="B5075" t="s">
        <v>25</v>
      </c>
      <c r="C5075">
        <v>830</v>
      </c>
      <c r="D5075" t="str">
        <f>_xlfn.XLOOKUP(C5075,BH:BH,BI:BI)</f>
        <v>AndreaG</v>
      </c>
      <c r="E5075">
        <v>0</v>
      </c>
      <c r="F5075" t="s">
        <v>2716</v>
      </c>
      <c r="G5075" s="63">
        <v>46015</v>
      </c>
      <c r="H5075" s="63">
        <v>46024</v>
      </c>
      <c r="I5075" t="s">
        <v>396</v>
      </c>
      <c r="J5075" t="str">
        <f>_xlfn.XLOOKUP(I5075,AS:AS,AU:AU)</f>
        <v>Honorarios</v>
      </c>
      <c r="K5075" t="s">
        <v>33</v>
      </c>
      <c r="L5075">
        <v>1000</v>
      </c>
      <c r="M5075">
        <f>L5075*_xlfn.XLOOKUP(K5075,AM:AM,AN:AN)</f>
        <v>860</v>
      </c>
      <c r="N5075">
        <f>L5075*_xlfn.XLOOKUP(K5075,AM:AM,AO:AO)</f>
        <v>1000</v>
      </c>
      <c r="O5075">
        <v>1000</v>
      </c>
      <c r="P5075">
        <f>O5075*_xlfn.XLOOKUP(K5075,AM:AM,AN:AN)</f>
        <v>860</v>
      </c>
      <c r="Q5075">
        <f>O5075*_xlfn.XLOOKUP(K5075,AM:AM,AO:AO)</f>
        <v>1000</v>
      </c>
      <c r="R5075" t="str">
        <f>_xlfn.XLOOKUP(E5075,AF:AF,AG:AG)</f>
        <v>FEES</v>
      </c>
      <c r="S5075">
        <f>_xlfn.XLOOKUP(E5075,AF:AF,AI:AI)</f>
        <v>0</v>
      </c>
      <c r="T5075">
        <f>WEEKNUM(G5075)</f>
        <v>52</v>
      </c>
      <c r="U5075">
        <f>YEAR(G5075)</f>
        <v>2025</v>
      </c>
      <c r="V5075" s="117">
        <f>IFERROR(Q5075/N5075,"0")</f>
        <v>1</v>
      </c>
    </row>
    <row r="5076" spans="1:22">
      <c r="A5076" t="str">
        <f>_xlfn.XLOOKUP(D5076,BN:BN,BO:BO)</f>
        <v>Madrid</v>
      </c>
      <c r="B5076" t="s">
        <v>25</v>
      </c>
      <c r="C5076">
        <v>830</v>
      </c>
      <c r="D5076" t="str">
        <f>_xlfn.XLOOKUP(C5076,BH:BH,BI:BI)</f>
        <v>AndreaG</v>
      </c>
      <c r="E5076">
        <v>27633</v>
      </c>
      <c r="F5076" t="s">
        <v>5123</v>
      </c>
      <c r="G5076" s="63">
        <v>46015</v>
      </c>
      <c r="H5076" s="63">
        <v>46024</v>
      </c>
      <c r="I5076" t="s">
        <v>376</v>
      </c>
      <c r="J5076" t="str">
        <f>_xlfn.XLOOKUP(I5076,AS:AS,AU:AU)</f>
        <v>Hotel</v>
      </c>
      <c r="K5076" t="s">
        <v>33</v>
      </c>
      <c r="L5076">
        <v>22902</v>
      </c>
      <c r="M5076">
        <f>L5076*_xlfn.XLOOKUP(K5076,AM:AM,AN:AN)</f>
        <v>19695.72</v>
      </c>
      <c r="N5076">
        <f>L5076*_xlfn.XLOOKUP(K5076,AM:AM,AO:AO)</f>
        <v>22902</v>
      </c>
      <c r="O5076">
        <v>2300</v>
      </c>
      <c r="P5076">
        <f>O5076*_xlfn.XLOOKUP(K5076,AM:AM,AN:AN)</f>
        <v>1978</v>
      </c>
      <c r="Q5076">
        <f>O5076*_xlfn.XLOOKUP(K5076,AM:AM,AO:AO)</f>
        <v>2300</v>
      </c>
      <c r="R5076" t="str">
        <f>_xlfn.XLOOKUP(E5076,AF:AF,AG:AG)</f>
        <v>FOUR SEASONS RESORT TAMARINDO</v>
      </c>
      <c r="S5076" t="str">
        <f>_xlfn.XLOOKUP(E5076,AF:AF,AI:AI)</f>
        <v>Mexico</v>
      </c>
      <c r="T5076">
        <f>WEEKNUM(G5076)</f>
        <v>52</v>
      </c>
      <c r="U5076">
        <f>YEAR(G5076)</f>
        <v>2025</v>
      </c>
      <c r="V5076" s="117">
        <f>IFERROR(Q5076/N5076,"0")</f>
        <v>0.10042791022618112</v>
      </c>
    </row>
    <row r="5077" spans="1:22">
      <c r="A5077" t="str">
        <f>_xlfn.XLOOKUP(D5077,BN:BN,BO:BO)</f>
        <v>Madrid</v>
      </c>
      <c r="B5077" t="s">
        <v>25</v>
      </c>
      <c r="C5077">
        <v>831</v>
      </c>
      <c r="D5077" t="str">
        <f>_xlfn.XLOOKUP(C5077,BH:BH,BI:BI)</f>
        <v>MartinB</v>
      </c>
      <c r="E5077">
        <v>28934</v>
      </c>
      <c r="F5077" t="s">
        <v>5124</v>
      </c>
      <c r="G5077" s="63">
        <v>46010</v>
      </c>
      <c r="H5077" s="63">
        <v>46027</v>
      </c>
      <c r="I5077" t="s">
        <v>366</v>
      </c>
      <c r="J5077" t="str">
        <f>_xlfn.XLOOKUP(I5077,AS:AS,AU:AU)</f>
        <v>Vuelos</v>
      </c>
      <c r="K5077" t="s">
        <v>33</v>
      </c>
      <c r="L5077">
        <v>1169.05</v>
      </c>
      <c r="M5077">
        <f>L5077*_xlfn.XLOOKUP(K5077,AM:AM,AN:AN)</f>
        <v>1005.3829999999999</v>
      </c>
      <c r="N5077">
        <f>L5077*_xlfn.XLOOKUP(K5077,AM:AM,AO:AO)</f>
        <v>1169.05</v>
      </c>
      <c r="O5077">
        <v>20.2</v>
      </c>
      <c r="P5077">
        <f>O5077*_xlfn.XLOOKUP(K5077,AM:AM,AN:AN)</f>
        <v>17.372</v>
      </c>
      <c r="Q5077">
        <f>O5077*_xlfn.XLOOKUP(K5077,AM:AM,AO:AO)</f>
        <v>20.2</v>
      </c>
      <c r="R5077" t="str">
        <f>_xlfn.XLOOKUP(E5077,AF:AF,AG:AG)</f>
        <v>F1S USA</v>
      </c>
      <c r="S5077" t="str">
        <f>_xlfn.XLOOKUP(E5077,AF:AF,AI:AI)</f>
        <v>United States</v>
      </c>
      <c r="T5077">
        <f>WEEKNUM(G5077)</f>
        <v>51</v>
      </c>
      <c r="U5077">
        <f>YEAR(G5077)</f>
        <v>2025</v>
      </c>
      <c r="V5077" s="117">
        <f>IFERROR(Q5077/N5077,"0")</f>
        <v>1.7278987211838674E-2</v>
      </c>
    </row>
    <row r="5078" spans="1:22">
      <c r="A5078" t="str">
        <f>_xlfn.XLOOKUP(D5078,BN:BN,BO:BO)</f>
        <v>Madrid</v>
      </c>
      <c r="B5078" t="s">
        <v>25</v>
      </c>
      <c r="C5078">
        <v>831</v>
      </c>
      <c r="D5078" t="str">
        <f>_xlfn.XLOOKUP(C5078,BH:BH,BI:BI)</f>
        <v>MartinB</v>
      </c>
      <c r="E5078">
        <v>28934</v>
      </c>
      <c r="F5078" t="s">
        <v>5124</v>
      </c>
      <c r="G5078" s="63">
        <v>46010</v>
      </c>
      <c r="H5078" s="63">
        <v>46027</v>
      </c>
      <c r="I5078" t="s">
        <v>366</v>
      </c>
      <c r="J5078" t="str">
        <f>_xlfn.XLOOKUP(I5078,AS:AS,AU:AU)</f>
        <v>Vuelos</v>
      </c>
      <c r="K5078" t="s">
        <v>33</v>
      </c>
      <c r="L5078">
        <v>869</v>
      </c>
      <c r="M5078">
        <f>L5078*_xlfn.XLOOKUP(K5078,AM:AM,AN:AN)</f>
        <v>747.34</v>
      </c>
      <c r="N5078">
        <f>L5078*_xlfn.XLOOKUP(K5078,AM:AM,AO:AO)</f>
        <v>869</v>
      </c>
      <c r="O5078">
        <v>65.680000000000007</v>
      </c>
      <c r="P5078">
        <f>O5078*_xlfn.XLOOKUP(K5078,AM:AM,AN:AN)</f>
        <v>56.484800000000007</v>
      </c>
      <c r="Q5078">
        <f>O5078*_xlfn.XLOOKUP(K5078,AM:AM,AO:AO)</f>
        <v>65.680000000000007</v>
      </c>
      <c r="R5078" t="str">
        <f>_xlfn.XLOOKUP(E5078,AF:AF,AG:AG)</f>
        <v>F1S USA</v>
      </c>
      <c r="S5078" t="str">
        <f>_xlfn.XLOOKUP(E5078,AF:AF,AI:AI)</f>
        <v>United States</v>
      </c>
      <c r="T5078">
        <f>WEEKNUM(G5078)</f>
        <v>51</v>
      </c>
      <c r="U5078">
        <f>YEAR(G5078)</f>
        <v>2025</v>
      </c>
      <c r="V5078" s="117">
        <f>IFERROR(Q5078/N5078,"0")</f>
        <v>7.5581127733026471E-2</v>
      </c>
    </row>
    <row r="5079" spans="1:22">
      <c r="A5079" t="str">
        <f>_xlfn.XLOOKUP(D5079,BN:BN,BO:BO)</f>
        <v>Madrid</v>
      </c>
      <c r="B5079" t="s">
        <v>25</v>
      </c>
      <c r="C5079">
        <v>831</v>
      </c>
      <c r="D5079" t="str">
        <f>_xlfn.XLOOKUP(C5079,BH:BH,BI:BI)</f>
        <v>MartinB</v>
      </c>
      <c r="E5079">
        <v>28934</v>
      </c>
      <c r="F5079" t="s">
        <v>5124</v>
      </c>
      <c r="G5079" s="63">
        <v>46010</v>
      </c>
      <c r="H5079" s="63">
        <v>46027</v>
      </c>
      <c r="I5079" t="s">
        <v>366</v>
      </c>
      <c r="J5079" t="str">
        <f>_xlfn.XLOOKUP(I5079,AS:AS,AU:AU)</f>
        <v>Vuelos</v>
      </c>
      <c r="K5079" t="s">
        <v>33</v>
      </c>
      <c r="L5079">
        <v>787.36</v>
      </c>
      <c r="M5079">
        <f>L5079*_xlfn.XLOOKUP(K5079,AM:AM,AN:AN)</f>
        <v>677.12959999999998</v>
      </c>
      <c r="N5079">
        <f>L5079*_xlfn.XLOOKUP(K5079,AM:AM,AO:AO)</f>
        <v>787.36</v>
      </c>
      <c r="O5079">
        <v>0</v>
      </c>
      <c r="P5079">
        <f>O5079*_xlfn.XLOOKUP(K5079,AM:AM,AN:AN)</f>
        <v>0</v>
      </c>
      <c r="Q5079">
        <f>O5079*_xlfn.XLOOKUP(K5079,AM:AM,AO:AO)</f>
        <v>0</v>
      </c>
      <c r="R5079" t="str">
        <f>_xlfn.XLOOKUP(E5079,AF:AF,AG:AG)</f>
        <v>F1S USA</v>
      </c>
      <c r="S5079" t="str">
        <f>_xlfn.XLOOKUP(E5079,AF:AF,AI:AI)</f>
        <v>United States</v>
      </c>
      <c r="T5079">
        <f>WEEKNUM(G5079)</f>
        <v>51</v>
      </c>
      <c r="U5079">
        <f>YEAR(G5079)</f>
        <v>2025</v>
      </c>
      <c r="V5079" s="117">
        <f>IFERROR(Q5079/N5079,"0")</f>
        <v>0</v>
      </c>
    </row>
    <row r="5080" spans="1:22">
      <c r="A5080" t="str">
        <f>_xlfn.XLOOKUP(D5080,BN:BN,BO:BO)</f>
        <v>Madrid</v>
      </c>
      <c r="B5080" t="s">
        <v>25</v>
      </c>
      <c r="C5080">
        <v>831</v>
      </c>
      <c r="D5080" t="str">
        <f>_xlfn.XLOOKUP(C5080,BH:BH,BI:BI)</f>
        <v>MartinB</v>
      </c>
      <c r="E5080">
        <v>0</v>
      </c>
      <c r="F5080" t="s">
        <v>661</v>
      </c>
      <c r="G5080" s="63">
        <v>46010</v>
      </c>
      <c r="H5080" s="63">
        <v>46027</v>
      </c>
      <c r="I5080" t="s">
        <v>396</v>
      </c>
      <c r="J5080" t="str">
        <f>_xlfn.XLOOKUP(I5080,AS:AS,AU:AU)</f>
        <v>Honorarios</v>
      </c>
      <c r="K5080" t="s">
        <v>33</v>
      </c>
      <c r="L5080">
        <v>276</v>
      </c>
      <c r="M5080">
        <f>L5080*_xlfn.XLOOKUP(K5080,AM:AM,AN:AN)</f>
        <v>237.35999999999999</v>
      </c>
      <c r="N5080">
        <f>L5080*_xlfn.XLOOKUP(K5080,AM:AM,AO:AO)</f>
        <v>276</v>
      </c>
      <c r="O5080">
        <v>276</v>
      </c>
      <c r="P5080">
        <f>O5080*_xlfn.XLOOKUP(K5080,AM:AM,AN:AN)</f>
        <v>237.35999999999999</v>
      </c>
      <c r="Q5080">
        <f>O5080*_xlfn.XLOOKUP(K5080,AM:AM,AO:AO)</f>
        <v>276</v>
      </c>
      <c r="R5080" t="str">
        <f>_xlfn.XLOOKUP(E5080,AF:AF,AG:AG)</f>
        <v>FEES</v>
      </c>
      <c r="S5080">
        <f>_xlfn.XLOOKUP(E5080,AF:AF,AI:AI)</f>
        <v>0</v>
      </c>
      <c r="T5080">
        <f>WEEKNUM(G5080)</f>
        <v>51</v>
      </c>
      <c r="U5080">
        <f>YEAR(G5080)</f>
        <v>2025</v>
      </c>
      <c r="V5080" s="117">
        <f>IFERROR(Q5080/N5080,"0")</f>
        <v>1</v>
      </c>
    </row>
    <row r="5081" spans="1:22">
      <c r="A5081" t="str">
        <f>_xlfn.XLOOKUP(D5081,BN:BN,BO:BO)</f>
        <v>Madrid</v>
      </c>
      <c r="B5081" t="s">
        <v>25</v>
      </c>
      <c r="C5081">
        <v>831</v>
      </c>
      <c r="D5081" t="str">
        <f>_xlfn.XLOOKUP(C5081,BH:BH,BI:BI)</f>
        <v>MartinB</v>
      </c>
      <c r="E5081">
        <v>28934</v>
      </c>
      <c r="F5081" t="s">
        <v>5124</v>
      </c>
      <c r="G5081" s="63">
        <v>46010</v>
      </c>
      <c r="H5081" s="63">
        <v>46026</v>
      </c>
      <c r="I5081" t="s">
        <v>366</v>
      </c>
      <c r="J5081" t="str">
        <f>_xlfn.XLOOKUP(I5081,AS:AS,AU:AU)</f>
        <v>Vuelos</v>
      </c>
      <c r="K5081" t="s">
        <v>33</v>
      </c>
      <c r="L5081">
        <v>1418.27</v>
      </c>
      <c r="M5081">
        <f>L5081*_xlfn.XLOOKUP(K5081,AM:AM,AN:AN)</f>
        <v>1219.7121999999999</v>
      </c>
      <c r="N5081">
        <f>L5081*_xlfn.XLOOKUP(K5081,AM:AM,AO:AO)</f>
        <v>1418.27</v>
      </c>
      <c r="O5081">
        <v>0</v>
      </c>
      <c r="P5081">
        <f>O5081*_xlfn.XLOOKUP(K5081,AM:AM,AN:AN)</f>
        <v>0</v>
      </c>
      <c r="Q5081">
        <f>O5081*_xlfn.XLOOKUP(K5081,AM:AM,AO:AO)</f>
        <v>0</v>
      </c>
      <c r="R5081" t="str">
        <f>_xlfn.XLOOKUP(E5081,AF:AF,AG:AG)</f>
        <v>F1S USA</v>
      </c>
      <c r="S5081" t="str">
        <f>_xlfn.XLOOKUP(E5081,AF:AF,AI:AI)</f>
        <v>United States</v>
      </c>
      <c r="T5081">
        <f>WEEKNUM(G5081)</f>
        <v>51</v>
      </c>
      <c r="U5081">
        <f>YEAR(G5081)</f>
        <v>2025</v>
      </c>
      <c r="V5081" s="117">
        <f>IFERROR(Q5081/N5081,"0")</f>
        <v>0</v>
      </c>
    </row>
    <row r="5082" spans="1:22">
      <c r="A5082" t="str">
        <f>_xlfn.XLOOKUP(D5082,BN:BN,BO:BO)</f>
        <v>Madrid</v>
      </c>
      <c r="B5082" t="s">
        <v>25</v>
      </c>
      <c r="C5082">
        <v>831</v>
      </c>
      <c r="D5082" t="str">
        <f>_xlfn.XLOOKUP(C5082,BH:BH,BI:BI)</f>
        <v>MartinB</v>
      </c>
      <c r="E5082">
        <v>0</v>
      </c>
      <c r="F5082" t="s">
        <v>1419</v>
      </c>
      <c r="G5082" s="63">
        <v>46010</v>
      </c>
      <c r="H5082" s="63">
        <v>46027</v>
      </c>
      <c r="I5082" t="s">
        <v>395</v>
      </c>
      <c r="J5082" t="str">
        <f>_xlfn.XLOOKUP(I5082,AS:AS,AU:AU)</f>
        <v>Honorarios</v>
      </c>
      <c r="K5082" t="s">
        <v>33</v>
      </c>
      <c r="L5082">
        <v>60.7</v>
      </c>
      <c r="M5082">
        <f>L5082*_xlfn.XLOOKUP(K5082,AM:AM,AN:AN)</f>
        <v>52.201999999999998</v>
      </c>
      <c r="N5082">
        <f>L5082*_xlfn.XLOOKUP(K5082,AM:AM,AO:AO)</f>
        <v>60.7</v>
      </c>
      <c r="O5082">
        <v>60.7</v>
      </c>
      <c r="P5082">
        <f>O5082*_xlfn.XLOOKUP(K5082,AM:AM,AN:AN)</f>
        <v>52.201999999999998</v>
      </c>
      <c r="Q5082">
        <f>O5082*_xlfn.XLOOKUP(K5082,AM:AM,AO:AO)</f>
        <v>60.7</v>
      </c>
      <c r="R5082" t="str">
        <f>_xlfn.XLOOKUP(E5082,AF:AF,AG:AG)</f>
        <v>FEES</v>
      </c>
      <c r="S5082">
        <f>_xlfn.XLOOKUP(E5082,AF:AF,AI:AI)</f>
        <v>0</v>
      </c>
      <c r="T5082">
        <f>WEEKNUM(G5082)</f>
        <v>51</v>
      </c>
      <c r="U5082">
        <f>YEAR(G5082)</f>
        <v>2025</v>
      </c>
      <c r="V5082" s="117">
        <f>IFERROR(Q5082/N5082,"0")</f>
        <v>1</v>
      </c>
    </row>
    <row r="5083" spans="1:22">
      <c r="A5083" t="str">
        <f>_xlfn.XLOOKUP(D5083,BN:BN,BO:BO)</f>
        <v>Madrid</v>
      </c>
      <c r="B5083" t="s">
        <v>25</v>
      </c>
      <c r="C5083">
        <v>831</v>
      </c>
      <c r="D5083" t="str">
        <f>_xlfn.XLOOKUP(C5083,BH:BH,BI:BI)</f>
        <v>MartinB</v>
      </c>
      <c r="E5083">
        <v>0</v>
      </c>
      <c r="F5083" t="s">
        <v>5125</v>
      </c>
      <c r="G5083" s="63">
        <v>46010</v>
      </c>
      <c r="H5083" s="63">
        <v>46027</v>
      </c>
      <c r="I5083" t="s">
        <v>402</v>
      </c>
      <c r="J5083" t="str">
        <f>_xlfn.XLOOKUP(I5083,AS:AS,AU:AU)</f>
        <v>Descuento</v>
      </c>
      <c r="K5083" t="s">
        <v>33</v>
      </c>
      <c r="L5083">
        <v>-1418.27</v>
      </c>
      <c r="M5083">
        <f>L5083*_xlfn.XLOOKUP(K5083,AM:AM,AN:AN)</f>
        <v>-1219.7121999999999</v>
      </c>
      <c r="N5083">
        <f>L5083*_xlfn.XLOOKUP(K5083,AM:AM,AO:AO)</f>
        <v>-1418.27</v>
      </c>
      <c r="O5083">
        <v>-1418.27</v>
      </c>
      <c r="P5083">
        <f>O5083*_xlfn.XLOOKUP(K5083,AM:AM,AN:AN)</f>
        <v>-1219.7121999999999</v>
      </c>
      <c r="Q5083">
        <f>O5083*_xlfn.XLOOKUP(K5083,AM:AM,AO:AO)</f>
        <v>-1418.27</v>
      </c>
      <c r="R5083" t="str">
        <f>_xlfn.XLOOKUP(E5083,AF:AF,AG:AG)</f>
        <v>FEES</v>
      </c>
      <c r="S5083">
        <f>_xlfn.XLOOKUP(E5083,AF:AF,AI:AI)</f>
        <v>0</v>
      </c>
      <c r="T5083">
        <f>WEEKNUM(G5083)</f>
        <v>51</v>
      </c>
      <c r="U5083">
        <f>YEAR(G5083)</f>
        <v>2025</v>
      </c>
      <c r="V5083" s="117">
        <f>IFERROR(Q5083/N5083,"0")</f>
        <v>1</v>
      </c>
    </row>
    <row r="5084" spans="1:22">
      <c r="A5084" t="str">
        <f>_xlfn.XLOOKUP(D5084,BN:BN,BO:BO)</f>
        <v>Madrid</v>
      </c>
      <c r="B5084" t="s">
        <v>25</v>
      </c>
      <c r="C5084">
        <v>832</v>
      </c>
      <c r="D5084" t="str">
        <f>_xlfn.XLOOKUP(C5084,BH:BH,BI:BI)</f>
        <v>AndreaG</v>
      </c>
      <c r="E5084">
        <v>32425</v>
      </c>
      <c r="F5084" t="s">
        <v>5126</v>
      </c>
      <c r="G5084" s="63">
        <v>46011</v>
      </c>
      <c r="H5084" s="63">
        <v>46014</v>
      </c>
      <c r="I5084" t="s">
        <v>376</v>
      </c>
      <c r="J5084" t="str">
        <f>_xlfn.XLOOKUP(I5084,AS:AS,AU:AU)</f>
        <v>Hotel</v>
      </c>
      <c r="K5084" t="s">
        <v>33</v>
      </c>
      <c r="L5084">
        <v>28049.14</v>
      </c>
      <c r="M5084">
        <f>L5084*_xlfn.XLOOKUP(K5084,AM:AM,AN:AN)</f>
        <v>24122.260399999999</v>
      </c>
      <c r="N5084">
        <f>L5084*_xlfn.XLOOKUP(K5084,AM:AM,AO:AO)</f>
        <v>28049.14</v>
      </c>
      <c r="O5084">
        <v>2527.5</v>
      </c>
      <c r="P5084">
        <f>O5084*_xlfn.XLOOKUP(K5084,AM:AM,AN:AN)</f>
        <v>2173.65</v>
      </c>
      <c r="Q5084">
        <f>O5084*_xlfn.XLOOKUP(K5084,AM:AM,AO:AO)</f>
        <v>2527.5</v>
      </c>
      <c r="R5084" t="str">
        <f>_xlfn.XLOOKUP(E5084,AF:AF,AG:AG)</f>
        <v>Post Ranch Inn</v>
      </c>
      <c r="S5084" t="str">
        <f>_xlfn.XLOOKUP(E5084,AF:AF,AI:AI)</f>
        <v>United States</v>
      </c>
      <c r="T5084">
        <f>WEEKNUM(G5084)</f>
        <v>51</v>
      </c>
      <c r="U5084">
        <f>YEAR(G5084)</f>
        <v>2025</v>
      </c>
      <c r="V5084" s="117">
        <f>IFERROR(Q5084/N5084,"0")</f>
        <v>9.0109714593745116E-2</v>
      </c>
    </row>
    <row r="5085" spans="1:22">
      <c r="A5085" t="str">
        <f>_xlfn.XLOOKUP(D5085,BN:BN,BO:BO)</f>
        <v>Madrid</v>
      </c>
      <c r="B5085" t="s">
        <v>25</v>
      </c>
      <c r="C5085">
        <v>832</v>
      </c>
      <c r="D5085" t="str">
        <f>_xlfn.XLOOKUP(C5085,BH:BH,BI:BI)</f>
        <v>AndreaG</v>
      </c>
      <c r="E5085">
        <v>32426</v>
      </c>
      <c r="F5085" t="s">
        <v>5127</v>
      </c>
      <c r="G5085" s="63">
        <v>46014</v>
      </c>
      <c r="H5085" s="63">
        <v>46017</v>
      </c>
      <c r="I5085" t="s">
        <v>376</v>
      </c>
      <c r="J5085" t="str">
        <f>_xlfn.XLOOKUP(I5085,AS:AS,AU:AU)</f>
        <v>Hotel</v>
      </c>
      <c r="K5085" t="s">
        <v>33</v>
      </c>
      <c r="L5085">
        <v>9729.27</v>
      </c>
      <c r="M5085">
        <f>L5085*_xlfn.XLOOKUP(K5085,AM:AM,AN:AN)</f>
        <v>8367.1722000000009</v>
      </c>
      <c r="N5085">
        <f>L5085*_xlfn.XLOOKUP(K5085,AM:AM,AO:AO)</f>
        <v>9729.27</v>
      </c>
      <c r="O5085">
        <v>1178.0999999999999</v>
      </c>
      <c r="P5085">
        <f>O5085*_xlfn.XLOOKUP(K5085,AM:AM,AN:AN)</f>
        <v>1013.1659999999999</v>
      </c>
      <c r="Q5085">
        <f>O5085*_xlfn.XLOOKUP(K5085,AM:AM,AO:AO)</f>
        <v>1178.0999999999999</v>
      </c>
      <c r="R5085" t="str">
        <f>_xlfn.XLOOKUP(E5085,AF:AF,AG:AG)</f>
        <v>Stanly Ranch</v>
      </c>
      <c r="S5085" t="str">
        <f>_xlfn.XLOOKUP(E5085,AF:AF,AI:AI)</f>
        <v>United States</v>
      </c>
      <c r="T5085">
        <f>WEEKNUM(G5085)</f>
        <v>52</v>
      </c>
      <c r="U5085">
        <f>YEAR(G5085)</f>
        <v>2025</v>
      </c>
      <c r="V5085" s="117">
        <f>IFERROR(Q5085/N5085,"0")</f>
        <v>0.12108822141846201</v>
      </c>
    </row>
    <row r="5086" spans="1:22">
      <c r="A5086" t="str">
        <f>_xlfn.XLOOKUP(D5086,BN:BN,BO:BO)</f>
        <v>Madrid</v>
      </c>
      <c r="B5086" t="s">
        <v>25</v>
      </c>
      <c r="C5086">
        <v>832</v>
      </c>
      <c r="D5086" t="str">
        <f>_xlfn.XLOOKUP(C5086,BH:BH,BI:BI)</f>
        <v>AndreaG</v>
      </c>
      <c r="E5086">
        <v>28934</v>
      </c>
      <c r="F5086" t="s">
        <v>4984</v>
      </c>
      <c r="G5086" s="63">
        <v>46011</v>
      </c>
      <c r="H5086" s="63">
        <v>46017</v>
      </c>
      <c r="I5086" t="s">
        <v>366</v>
      </c>
      <c r="J5086" t="str">
        <f>_xlfn.XLOOKUP(I5086,AS:AS,AU:AU)</f>
        <v>Vuelos</v>
      </c>
      <c r="K5086" t="s">
        <v>33</v>
      </c>
      <c r="L5086">
        <v>1392.65</v>
      </c>
      <c r="M5086">
        <f>L5086*_xlfn.XLOOKUP(K5086,AM:AM,AN:AN)</f>
        <v>1197.6790000000001</v>
      </c>
      <c r="N5086">
        <f>L5086*_xlfn.XLOOKUP(K5086,AM:AM,AO:AO)</f>
        <v>1392.65</v>
      </c>
      <c r="O5086">
        <v>24.5</v>
      </c>
      <c r="P5086">
        <f>O5086*_xlfn.XLOOKUP(K5086,AM:AM,AN:AN)</f>
        <v>21.07</v>
      </c>
      <c r="Q5086">
        <f>O5086*_xlfn.XLOOKUP(K5086,AM:AM,AO:AO)</f>
        <v>24.5</v>
      </c>
      <c r="R5086" t="str">
        <f>_xlfn.XLOOKUP(E5086,AF:AF,AG:AG)</f>
        <v>F1S USA</v>
      </c>
      <c r="S5086" t="str">
        <f>_xlfn.XLOOKUP(E5086,AF:AF,AI:AI)</f>
        <v>United States</v>
      </c>
      <c r="T5086">
        <f>WEEKNUM(G5086)</f>
        <v>51</v>
      </c>
      <c r="U5086">
        <f>YEAR(G5086)</f>
        <v>2025</v>
      </c>
      <c r="V5086" s="117">
        <f>IFERROR(Q5086/N5086,"0")</f>
        <v>1.759235988941945E-2</v>
      </c>
    </row>
    <row r="5087" spans="1:22">
      <c r="A5087" t="str">
        <f>_xlfn.XLOOKUP(D5087,BN:BN,BO:BO)</f>
        <v>Madrid</v>
      </c>
      <c r="B5087" t="s">
        <v>25</v>
      </c>
      <c r="C5087">
        <v>832</v>
      </c>
      <c r="D5087" t="str">
        <f>_xlfn.XLOOKUP(C5087,BH:BH,BI:BI)</f>
        <v>AndreaG</v>
      </c>
      <c r="E5087">
        <v>28934</v>
      </c>
      <c r="F5087" t="s">
        <v>4985</v>
      </c>
      <c r="G5087" s="63">
        <v>46011</v>
      </c>
      <c r="H5087" s="63">
        <v>46017</v>
      </c>
      <c r="I5087" t="s">
        <v>366</v>
      </c>
      <c r="J5087" t="str">
        <f>_xlfn.XLOOKUP(I5087,AS:AS,AU:AU)</f>
        <v>Vuelos</v>
      </c>
      <c r="K5087" t="s">
        <v>33</v>
      </c>
      <c r="L5087">
        <v>1392.65</v>
      </c>
      <c r="M5087">
        <f>L5087*_xlfn.XLOOKUP(K5087,AM:AM,AN:AN)</f>
        <v>1197.6790000000001</v>
      </c>
      <c r="N5087">
        <f>L5087*_xlfn.XLOOKUP(K5087,AM:AM,AO:AO)</f>
        <v>1392.65</v>
      </c>
      <c r="O5087">
        <v>24.5</v>
      </c>
      <c r="P5087">
        <f>O5087*_xlfn.XLOOKUP(K5087,AM:AM,AN:AN)</f>
        <v>21.07</v>
      </c>
      <c r="Q5087">
        <f>O5087*_xlfn.XLOOKUP(K5087,AM:AM,AO:AO)</f>
        <v>24.5</v>
      </c>
      <c r="R5087" t="str">
        <f>_xlfn.XLOOKUP(E5087,AF:AF,AG:AG)</f>
        <v>F1S USA</v>
      </c>
      <c r="S5087" t="str">
        <f>_xlfn.XLOOKUP(E5087,AF:AF,AI:AI)</f>
        <v>United States</v>
      </c>
      <c r="T5087">
        <f>WEEKNUM(G5087)</f>
        <v>51</v>
      </c>
      <c r="U5087">
        <f>YEAR(G5087)</f>
        <v>2025</v>
      </c>
      <c r="V5087" s="117">
        <f>IFERROR(Q5087/N5087,"0")</f>
        <v>1.759235988941945E-2</v>
      </c>
    </row>
    <row r="5088" spans="1:22">
      <c r="A5088" t="str">
        <f>_xlfn.XLOOKUP(D5088,BN:BN,BO:BO)</f>
        <v>Madrid</v>
      </c>
      <c r="B5088" t="s">
        <v>25</v>
      </c>
      <c r="C5088">
        <v>832</v>
      </c>
      <c r="D5088" t="str">
        <f>_xlfn.XLOOKUP(C5088,BH:BH,BI:BI)</f>
        <v>AndreaG</v>
      </c>
      <c r="E5088">
        <v>28934</v>
      </c>
      <c r="F5088" t="s">
        <v>4984</v>
      </c>
      <c r="G5088" s="63">
        <v>46011</v>
      </c>
      <c r="H5088" s="63">
        <v>46017</v>
      </c>
      <c r="I5088" t="s">
        <v>366</v>
      </c>
      <c r="J5088" t="str">
        <f>_xlfn.XLOOKUP(I5088,AS:AS,AU:AU)</f>
        <v>Vuelos</v>
      </c>
      <c r="K5088" t="s">
        <v>33</v>
      </c>
      <c r="L5088">
        <v>1569.76</v>
      </c>
      <c r="M5088">
        <f>L5088*_xlfn.XLOOKUP(K5088,AM:AM,AN:AN)</f>
        <v>1349.9936</v>
      </c>
      <c r="N5088">
        <f>L5088*_xlfn.XLOOKUP(K5088,AM:AM,AO:AO)</f>
        <v>1569.76</v>
      </c>
      <c r="O5088">
        <v>74.5</v>
      </c>
      <c r="P5088">
        <f>O5088*_xlfn.XLOOKUP(K5088,AM:AM,AN:AN)</f>
        <v>64.069999999999993</v>
      </c>
      <c r="Q5088">
        <f>O5088*_xlfn.XLOOKUP(K5088,AM:AM,AO:AO)</f>
        <v>74.5</v>
      </c>
      <c r="R5088" t="str">
        <f>_xlfn.XLOOKUP(E5088,AF:AF,AG:AG)</f>
        <v>F1S USA</v>
      </c>
      <c r="S5088" t="str">
        <f>_xlfn.XLOOKUP(E5088,AF:AF,AI:AI)</f>
        <v>United States</v>
      </c>
      <c r="T5088">
        <f>WEEKNUM(G5088)</f>
        <v>51</v>
      </c>
      <c r="U5088">
        <f>YEAR(G5088)</f>
        <v>2025</v>
      </c>
      <c r="V5088" s="117">
        <f>IFERROR(Q5088/N5088,"0")</f>
        <v>4.7459484252369788E-2</v>
      </c>
    </row>
    <row r="5089" spans="1:22">
      <c r="A5089" t="str">
        <f>_xlfn.XLOOKUP(D5089,BN:BN,BO:BO)</f>
        <v>Madrid</v>
      </c>
      <c r="B5089" t="s">
        <v>25</v>
      </c>
      <c r="C5089">
        <v>832</v>
      </c>
      <c r="D5089" t="str">
        <f>_xlfn.XLOOKUP(C5089,BH:BH,BI:BI)</f>
        <v>AndreaG</v>
      </c>
      <c r="E5089">
        <v>28934</v>
      </c>
      <c r="F5089" t="s">
        <v>4985</v>
      </c>
      <c r="G5089" s="63">
        <v>46011</v>
      </c>
      <c r="H5089" s="63">
        <v>46017</v>
      </c>
      <c r="I5089" t="s">
        <v>366</v>
      </c>
      <c r="J5089" t="str">
        <f>_xlfn.XLOOKUP(I5089,AS:AS,AU:AU)</f>
        <v>Vuelos</v>
      </c>
      <c r="K5089" t="s">
        <v>33</v>
      </c>
      <c r="L5089">
        <v>1569.76</v>
      </c>
      <c r="M5089">
        <f>L5089*_xlfn.XLOOKUP(K5089,AM:AM,AN:AN)</f>
        <v>1349.9936</v>
      </c>
      <c r="N5089">
        <f>L5089*_xlfn.XLOOKUP(K5089,AM:AM,AO:AO)</f>
        <v>1569.76</v>
      </c>
      <c r="O5089">
        <v>74.5</v>
      </c>
      <c r="P5089">
        <f>O5089*_xlfn.XLOOKUP(K5089,AM:AM,AN:AN)</f>
        <v>64.069999999999993</v>
      </c>
      <c r="Q5089">
        <f>O5089*_xlfn.XLOOKUP(K5089,AM:AM,AO:AO)</f>
        <v>74.5</v>
      </c>
      <c r="R5089" t="str">
        <f>_xlfn.XLOOKUP(E5089,AF:AF,AG:AG)</f>
        <v>F1S USA</v>
      </c>
      <c r="S5089" t="str">
        <f>_xlfn.XLOOKUP(E5089,AF:AF,AI:AI)</f>
        <v>United States</v>
      </c>
      <c r="T5089">
        <f>WEEKNUM(G5089)</f>
        <v>51</v>
      </c>
      <c r="U5089">
        <f>YEAR(G5089)</f>
        <v>2025</v>
      </c>
      <c r="V5089" s="117">
        <f>IFERROR(Q5089/N5089,"0")</f>
        <v>4.7459484252369788E-2</v>
      </c>
    </row>
    <row r="5090" spans="1:22">
      <c r="A5090" t="str">
        <f>_xlfn.XLOOKUP(D5090,BN:BN,BO:BO)</f>
        <v>Madrid</v>
      </c>
      <c r="B5090" t="s">
        <v>25</v>
      </c>
      <c r="C5090">
        <v>832</v>
      </c>
      <c r="D5090" t="str">
        <f>_xlfn.XLOOKUP(C5090,BH:BH,BI:BI)</f>
        <v>AndreaG</v>
      </c>
      <c r="E5090">
        <v>28934</v>
      </c>
      <c r="F5090" t="s">
        <v>4988</v>
      </c>
      <c r="G5090" s="63">
        <v>46011</v>
      </c>
      <c r="H5090" s="63">
        <v>46017</v>
      </c>
      <c r="I5090" t="s">
        <v>366</v>
      </c>
      <c r="J5090" t="str">
        <f>_xlfn.XLOOKUP(I5090,AS:AS,AU:AU)</f>
        <v>Vuelos</v>
      </c>
      <c r="K5090" t="s">
        <v>33</v>
      </c>
      <c r="L5090">
        <v>2084.3000000000002</v>
      </c>
      <c r="M5090">
        <f>L5090*_xlfn.XLOOKUP(K5090,AM:AM,AN:AN)</f>
        <v>1792.498</v>
      </c>
      <c r="N5090">
        <f>L5090*_xlfn.XLOOKUP(K5090,AM:AM,AO:AO)</f>
        <v>2084.3000000000002</v>
      </c>
      <c r="O5090">
        <v>134.72999999999999</v>
      </c>
      <c r="P5090">
        <f>O5090*_xlfn.XLOOKUP(K5090,AM:AM,AN:AN)</f>
        <v>115.86779999999999</v>
      </c>
      <c r="Q5090">
        <f>O5090*_xlfn.XLOOKUP(K5090,AM:AM,AO:AO)</f>
        <v>134.72999999999999</v>
      </c>
      <c r="R5090" t="str">
        <f>_xlfn.XLOOKUP(E5090,AF:AF,AG:AG)</f>
        <v>F1S USA</v>
      </c>
      <c r="S5090" t="str">
        <f>_xlfn.XLOOKUP(E5090,AF:AF,AI:AI)</f>
        <v>United States</v>
      </c>
      <c r="T5090">
        <f>WEEKNUM(G5090)</f>
        <v>51</v>
      </c>
      <c r="U5090">
        <f>YEAR(G5090)</f>
        <v>2025</v>
      </c>
      <c r="V5090" s="117">
        <f>IFERROR(Q5090/N5090,"0")</f>
        <v>6.4640406851221022E-2</v>
      </c>
    </row>
    <row r="5091" spans="1:22">
      <c r="A5091" t="str">
        <f>_xlfn.XLOOKUP(D5091,BN:BN,BO:BO)</f>
        <v>Madrid</v>
      </c>
      <c r="B5091" t="s">
        <v>25</v>
      </c>
      <c r="C5091">
        <v>832</v>
      </c>
      <c r="D5091" t="str">
        <f>_xlfn.XLOOKUP(C5091,BH:BH,BI:BI)</f>
        <v>AndreaG</v>
      </c>
      <c r="E5091">
        <v>28934</v>
      </c>
      <c r="F5091" t="s">
        <v>4988</v>
      </c>
      <c r="G5091" s="63">
        <v>46011</v>
      </c>
      <c r="H5091" s="63">
        <v>46017</v>
      </c>
      <c r="I5091" t="s">
        <v>366</v>
      </c>
      <c r="J5091" t="str">
        <f>_xlfn.XLOOKUP(I5091,AS:AS,AU:AU)</f>
        <v>Vuelos</v>
      </c>
      <c r="K5091" t="s">
        <v>33</v>
      </c>
      <c r="L5091">
        <v>1569.76</v>
      </c>
      <c r="M5091">
        <f>L5091*_xlfn.XLOOKUP(K5091,AM:AM,AN:AN)</f>
        <v>1349.9936</v>
      </c>
      <c r="N5091">
        <f>L5091*_xlfn.XLOOKUP(K5091,AM:AM,AO:AO)</f>
        <v>1569.76</v>
      </c>
      <c r="O5091">
        <v>74.5</v>
      </c>
      <c r="P5091">
        <f>O5091*_xlfn.XLOOKUP(K5091,AM:AM,AN:AN)</f>
        <v>64.069999999999993</v>
      </c>
      <c r="Q5091">
        <f>O5091*_xlfn.XLOOKUP(K5091,AM:AM,AO:AO)</f>
        <v>74.5</v>
      </c>
      <c r="R5091" t="str">
        <f>_xlfn.XLOOKUP(E5091,AF:AF,AG:AG)</f>
        <v>F1S USA</v>
      </c>
      <c r="S5091" t="str">
        <f>_xlfn.XLOOKUP(E5091,AF:AF,AI:AI)</f>
        <v>United States</v>
      </c>
      <c r="T5091">
        <f>WEEKNUM(G5091)</f>
        <v>51</v>
      </c>
      <c r="U5091">
        <f>YEAR(G5091)</f>
        <v>2025</v>
      </c>
      <c r="V5091" s="117">
        <f>IFERROR(Q5091/N5091,"0")</f>
        <v>4.7459484252369788E-2</v>
      </c>
    </row>
    <row r="5092" spans="1:22">
      <c r="A5092" t="str">
        <f>_xlfn.XLOOKUP(D5092,BN:BN,BO:BO)</f>
        <v>Madrid</v>
      </c>
      <c r="B5092" t="s">
        <v>25</v>
      </c>
      <c r="C5092">
        <v>832</v>
      </c>
      <c r="D5092" t="str">
        <f>_xlfn.XLOOKUP(C5092,BH:BH,BI:BI)</f>
        <v>AndreaG</v>
      </c>
      <c r="E5092">
        <v>28934</v>
      </c>
      <c r="F5092" t="s">
        <v>4986</v>
      </c>
      <c r="G5092" s="63">
        <v>46011</v>
      </c>
      <c r="H5092" s="63">
        <v>46017</v>
      </c>
      <c r="I5092" t="s">
        <v>366</v>
      </c>
      <c r="J5092" t="str">
        <f>_xlfn.XLOOKUP(I5092,AS:AS,AU:AU)</f>
        <v>Vuelos</v>
      </c>
      <c r="K5092" t="s">
        <v>33</v>
      </c>
      <c r="L5092">
        <v>773.3</v>
      </c>
      <c r="M5092">
        <f>L5092*_xlfn.XLOOKUP(K5092,AM:AM,AN:AN)</f>
        <v>665.0379999999999</v>
      </c>
      <c r="N5092">
        <f>L5092*_xlfn.XLOOKUP(K5092,AM:AM,AO:AO)</f>
        <v>773.3</v>
      </c>
      <c r="O5092">
        <v>35.26</v>
      </c>
      <c r="P5092">
        <f>O5092*_xlfn.XLOOKUP(K5092,AM:AM,AN:AN)</f>
        <v>30.323599999999999</v>
      </c>
      <c r="Q5092">
        <f>O5092*_xlfn.XLOOKUP(K5092,AM:AM,AO:AO)</f>
        <v>35.26</v>
      </c>
      <c r="R5092" t="str">
        <f>_xlfn.XLOOKUP(E5092,AF:AF,AG:AG)</f>
        <v>F1S USA</v>
      </c>
      <c r="S5092" t="str">
        <f>_xlfn.XLOOKUP(E5092,AF:AF,AI:AI)</f>
        <v>United States</v>
      </c>
      <c r="T5092">
        <f>WEEKNUM(G5092)</f>
        <v>51</v>
      </c>
      <c r="U5092">
        <f>YEAR(G5092)</f>
        <v>2025</v>
      </c>
      <c r="V5092" s="117">
        <f>IFERROR(Q5092/N5092,"0")</f>
        <v>4.5596792965214017E-2</v>
      </c>
    </row>
    <row r="5093" spans="1:22">
      <c r="A5093" t="str">
        <f>_xlfn.XLOOKUP(D5093,BN:BN,BO:BO)</f>
        <v>Madrid</v>
      </c>
      <c r="B5093" t="s">
        <v>25</v>
      </c>
      <c r="C5093">
        <v>832</v>
      </c>
      <c r="D5093" t="str">
        <f>_xlfn.XLOOKUP(C5093,BH:BH,BI:BI)</f>
        <v>AndreaG</v>
      </c>
      <c r="E5093">
        <v>28934</v>
      </c>
      <c r="F5093" t="s">
        <v>4987</v>
      </c>
      <c r="G5093" s="63">
        <v>46011</v>
      </c>
      <c r="H5093" s="63">
        <v>46017</v>
      </c>
      <c r="I5093" t="s">
        <v>366</v>
      </c>
      <c r="J5093" t="str">
        <f>_xlfn.XLOOKUP(I5093,AS:AS,AU:AU)</f>
        <v>Vuelos</v>
      </c>
      <c r="K5093" t="s">
        <v>33</v>
      </c>
      <c r="L5093">
        <v>773.3</v>
      </c>
      <c r="M5093">
        <f>L5093*_xlfn.XLOOKUP(K5093,AM:AM,AN:AN)</f>
        <v>665.0379999999999</v>
      </c>
      <c r="N5093">
        <f>L5093*_xlfn.XLOOKUP(K5093,AM:AM,AO:AO)</f>
        <v>773.3</v>
      </c>
      <c r="O5093">
        <v>35.26</v>
      </c>
      <c r="P5093">
        <f>O5093*_xlfn.XLOOKUP(K5093,AM:AM,AN:AN)</f>
        <v>30.323599999999999</v>
      </c>
      <c r="Q5093">
        <f>O5093*_xlfn.XLOOKUP(K5093,AM:AM,AO:AO)</f>
        <v>35.26</v>
      </c>
      <c r="R5093" t="str">
        <f>_xlfn.XLOOKUP(E5093,AF:AF,AG:AG)</f>
        <v>F1S USA</v>
      </c>
      <c r="S5093" t="str">
        <f>_xlfn.XLOOKUP(E5093,AF:AF,AI:AI)</f>
        <v>United States</v>
      </c>
      <c r="T5093">
        <f>WEEKNUM(G5093)</f>
        <v>51</v>
      </c>
      <c r="U5093">
        <f>YEAR(G5093)</f>
        <v>2025</v>
      </c>
      <c r="V5093" s="117">
        <f>IFERROR(Q5093/N5093,"0")</f>
        <v>4.5596792965214017E-2</v>
      </c>
    </row>
    <row r="5094" spans="1:22">
      <c r="A5094" t="str">
        <f>_xlfn.XLOOKUP(D5094,BN:BN,BO:BO)</f>
        <v>Madrid</v>
      </c>
      <c r="B5094" t="s">
        <v>25</v>
      </c>
      <c r="C5094">
        <v>832</v>
      </c>
      <c r="D5094" t="str">
        <f>_xlfn.XLOOKUP(C5094,BH:BH,BI:BI)</f>
        <v>AndreaG</v>
      </c>
      <c r="E5094">
        <v>28934</v>
      </c>
      <c r="F5094" t="s">
        <v>4986</v>
      </c>
      <c r="G5094" s="63">
        <v>46011</v>
      </c>
      <c r="H5094" s="63">
        <v>46017</v>
      </c>
      <c r="I5094" t="s">
        <v>366</v>
      </c>
      <c r="J5094" t="str">
        <f>_xlfn.XLOOKUP(I5094,AS:AS,AU:AU)</f>
        <v>Vuelos</v>
      </c>
      <c r="K5094" t="s">
        <v>33</v>
      </c>
      <c r="L5094">
        <v>1569.76</v>
      </c>
      <c r="M5094">
        <f>L5094*_xlfn.XLOOKUP(K5094,AM:AM,AN:AN)</f>
        <v>1349.9936</v>
      </c>
      <c r="N5094">
        <f>L5094*_xlfn.XLOOKUP(K5094,AM:AM,AO:AO)</f>
        <v>1569.76</v>
      </c>
      <c r="O5094">
        <v>74.5</v>
      </c>
      <c r="P5094">
        <f>O5094*_xlfn.XLOOKUP(K5094,AM:AM,AN:AN)</f>
        <v>64.069999999999993</v>
      </c>
      <c r="Q5094">
        <f>O5094*_xlfn.XLOOKUP(K5094,AM:AM,AO:AO)</f>
        <v>74.5</v>
      </c>
      <c r="R5094" t="str">
        <f>_xlfn.XLOOKUP(E5094,AF:AF,AG:AG)</f>
        <v>F1S USA</v>
      </c>
      <c r="S5094" t="str">
        <f>_xlfn.XLOOKUP(E5094,AF:AF,AI:AI)</f>
        <v>United States</v>
      </c>
      <c r="T5094">
        <f>WEEKNUM(G5094)</f>
        <v>51</v>
      </c>
      <c r="U5094">
        <f>YEAR(G5094)</f>
        <v>2025</v>
      </c>
      <c r="V5094" s="117">
        <f>IFERROR(Q5094/N5094,"0")</f>
        <v>4.7459484252369788E-2</v>
      </c>
    </row>
    <row r="5095" spans="1:22">
      <c r="A5095" t="str">
        <f>_xlfn.XLOOKUP(D5095,BN:BN,BO:BO)</f>
        <v>Madrid</v>
      </c>
      <c r="B5095" t="s">
        <v>25</v>
      </c>
      <c r="C5095">
        <v>832</v>
      </c>
      <c r="D5095" t="str">
        <f>_xlfn.XLOOKUP(C5095,BH:BH,BI:BI)</f>
        <v>AndreaG</v>
      </c>
      <c r="E5095">
        <v>28934</v>
      </c>
      <c r="F5095" t="s">
        <v>4987</v>
      </c>
      <c r="G5095" s="63">
        <v>46011</v>
      </c>
      <c r="H5095" s="63">
        <v>46017</v>
      </c>
      <c r="I5095" t="s">
        <v>366</v>
      </c>
      <c r="J5095" t="str">
        <f>_xlfn.XLOOKUP(I5095,AS:AS,AU:AU)</f>
        <v>Vuelos</v>
      </c>
      <c r="K5095" t="s">
        <v>33</v>
      </c>
      <c r="L5095">
        <v>1569.76</v>
      </c>
      <c r="M5095">
        <f>L5095*_xlfn.XLOOKUP(K5095,AM:AM,AN:AN)</f>
        <v>1349.9936</v>
      </c>
      <c r="N5095">
        <f>L5095*_xlfn.XLOOKUP(K5095,AM:AM,AO:AO)</f>
        <v>1569.76</v>
      </c>
      <c r="O5095">
        <v>74.5</v>
      </c>
      <c r="P5095">
        <f>O5095*_xlfn.XLOOKUP(K5095,AM:AM,AN:AN)</f>
        <v>64.069999999999993</v>
      </c>
      <c r="Q5095">
        <f>O5095*_xlfn.XLOOKUP(K5095,AM:AM,AO:AO)</f>
        <v>74.5</v>
      </c>
      <c r="R5095" t="str">
        <f>_xlfn.XLOOKUP(E5095,AF:AF,AG:AG)</f>
        <v>F1S USA</v>
      </c>
      <c r="S5095" t="str">
        <f>_xlfn.XLOOKUP(E5095,AF:AF,AI:AI)</f>
        <v>United States</v>
      </c>
      <c r="T5095">
        <f>WEEKNUM(G5095)</f>
        <v>51</v>
      </c>
      <c r="U5095">
        <f>YEAR(G5095)</f>
        <v>2025</v>
      </c>
      <c r="V5095" s="117">
        <f>IFERROR(Q5095/N5095,"0")</f>
        <v>4.7459484252369788E-2</v>
      </c>
    </row>
    <row r="5096" spans="1:22">
      <c r="A5096" t="str">
        <f>_xlfn.XLOOKUP(D5096,BN:BN,BO:BO)</f>
        <v>Madrid</v>
      </c>
      <c r="B5096" t="s">
        <v>25</v>
      </c>
      <c r="C5096">
        <v>832</v>
      </c>
      <c r="D5096" t="str">
        <f>_xlfn.XLOOKUP(C5096,BH:BH,BI:BI)</f>
        <v>AndreaG</v>
      </c>
      <c r="E5096">
        <v>0</v>
      </c>
      <c r="F5096" t="s">
        <v>1077</v>
      </c>
      <c r="G5096" s="63">
        <v>46011</v>
      </c>
      <c r="H5096" s="63">
        <v>46017</v>
      </c>
      <c r="I5096" t="s">
        <v>396</v>
      </c>
      <c r="J5096" t="str">
        <f>_xlfn.XLOOKUP(I5096,AS:AS,AU:AU)</f>
        <v>Honorarios</v>
      </c>
      <c r="K5096" t="s">
        <v>33</v>
      </c>
      <c r="L5096">
        <v>340</v>
      </c>
      <c r="M5096">
        <f>L5096*_xlfn.XLOOKUP(K5096,AM:AM,AN:AN)</f>
        <v>292.39999999999998</v>
      </c>
      <c r="N5096">
        <f>L5096*_xlfn.XLOOKUP(K5096,AM:AM,AO:AO)</f>
        <v>340</v>
      </c>
      <c r="O5096">
        <v>340</v>
      </c>
      <c r="P5096">
        <f>O5096*_xlfn.XLOOKUP(K5096,AM:AM,AN:AN)</f>
        <v>292.39999999999998</v>
      </c>
      <c r="Q5096">
        <f>O5096*_xlfn.XLOOKUP(K5096,AM:AM,AO:AO)</f>
        <v>340</v>
      </c>
      <c r="R5096" t="str">
        <f>_xlfn.XLOOKUP(E5096,AF:AF,AG:AG)</f>
        <v>FEES</v>
      </c>
      <c r="S5096">
        <f>_xlfn.XLOOKUP(E5096,AF:AF,AI:AI)</f>
        <v>0</v>
      </c>
      <c r="T5096">
        <f>WEEKNUM(G5096)</f>
        <v>51</v>
      </c>
      <c r="U5096">
        <f>YEAR(G5096)</f>
        <v>2025</v>
      </c>
      <c r="V5096" s="117">
        <f>IFERROR(Q5096/N5096,"0")</f>
        <v>1</v>
      </c>
    </row>
    <row r="5097" spans="1:22">
      <c r="A5097" t="str">
        <f>_xlfn.XLOOKUP(D5097,BN:BN,BO:BO)</f>
        <v>Madrid</v>
      </c>
      <c r="B5097" t="s">
        <v>25</v>
      </c>
      <c r="C5097">
        <v>832</v>
      </c>
      <c r="D5097" t="str">
        <f>_xlfn.XLOOKUP(C5097,BH:BH,BI:BI)</f>
        <v>AndreaG</v>
      </c>
      <c r="E5097">
        <v>0</v>
      </c>
      <c r="F5097" t="s">
        <v>1330</v>
      </c>
      <c r="G5097" s="63">
        <v>46011</v>
      </c>
      <c r="H5097" s="63">
        <v>46017</v>
      </c>
      <c r="I5097" t="s">
        <v>396</v>
      </c>
      <c r="J5097" t="str">
        <f>_xlfn.XLOOKUP(I5097,AS:AS,AU:AU)</f>
        <v>Honorarios</v>
      </c>
      <c r="K5097" t="s">
        <v>33</v>
      </c>
      <c r="L5097">
        <v>326</v>
      </c>
      <c r="M5097">
        <f>L5097*_xlfn.XLOOKUP(K5097,AM:AM,AN:AN)</f>
        <v>280.36</v>
      </c>
      <c r="N5097">
        <f>L5097*_xlfn.XLOOKUP(K5097,AM:AM,AO:AO)</f>
        <v>326</v>
      </c>
      <c r="O5097">
        <v>326</v>
      </c>
      <c r="P5097">
        <f>O5097*_xlfn.XLOOKUP(K5097,AM:AM,AN:AN)</f>
        <v>280.36</v>
      </c>
      <c r="Q5097">
        <f>O5097*_xlfn.XLOOKUP(K5097,AM:AM,AO:AO)</f>
        <v>326</v>
      </c>
      <c r="R5097" t="str">
        <f>_xlfn.XLOOKUP(E5097,AF:AF,AG:AG)</f>
        <v>FEES</v>
      </c>
      <c r="S5097">
        <f>_xlfn.XLOOKUP(E5097,AF:AF,AI:AI)</f>
        <v>0</v>
      </c>
      <c r="T5097">
        <f>WEEKNUM(G5097)</f>
        <v>51</v>
      </c>
      <c r="U5097">
        <f>YEAR(G5097)</f>
        <v>2025</v>
      </c>
      <c r="V5097" s="117">
        <f>IFERROR(Q5097/N5097,"0")</f>
        <v>1</v>
      </c>
    </row>
    <row r="5098" spans="1:22">
      <c r="A5098" t="str">
        <f>_xlfn.XLOOKUP(D5098,BN:BN,BO:BO)</f>
        <v>Madrid</v>
      </c>
      <c r="B5098" t="s">
        <v>25</v>
      </c>
      <c r="C5098">
        <v>832</v>
      </c>
      <c r="D5098" t="str">
        <f>_xlfn.XLOOKUP(C5098,BH:BH,BI:BI)</f>
        <v>AndreaG</v>
      </c>
      <c r="E5098">
        <v>28934</v>
      </c>
      <c r="F5098" t="s">
        <v>4986</v>
      </c>
      <c r="G5098" s="63">
        <v>46008</v>
      </c>
      <c r="H5098" s="63">
        <v>46017</v>
      </c>
      <c r="I5098" t="s">
        <v>366</v>
      </c>
      <c r="J5098" t="str">
        <f>_xlfn.XLOOKUP(I5098,AS:AS,AU:AU)</f>
        <v>Vuelos</v>
      </c>
      <c r="K5098" t="s">
        <v>33</v>
      </c>
      <c r="L5098">
        <v>10</v>
      </c>
      <c r="M5098">
        <f>L5098*_xlfn.XLOOKUP(K5098,AM:AM,AN:AN)</f>
        <v>8.6</v>
      </c>
      <c r="N5098">
        <f>L5098*_xlfn.XLOOKUP(K5098,AM:AM,AO:AO)</f>
        <v>10</v>
      </c>
      <c r="O5098">
        <v>0</v>
      </c>
      <c r="P5098">
        <f>O5098*_xlfn.XLOOKUP(K5098,AM:AM,AN:AN)</f>
        <v>0</v>
      </c>
      <c r="Q5098">
        <f>O5098*_xlfn.XLOOKUP(K5098,AM:AM,AO:AO)</f>
        <v>0</v>
      </c>
      <c r="R5098" t="str">
        <f>_xlfn.XLOOKUP(E5098,AF:AF,AG:AG)</f>
        <v>F1S USA</v>
      </c>
      <c r="S5098" t="str">
        <f>_xlfn.XLOOKUP(E5098,AF:AF,AI:AI)</f>
        <v>United States</v>
      </c>
      <c r="T5098">
        <f>WEEKNUM(G5098)</f>
        <v>51</v>
      </c>
      <c r="U5098">
        <f>YEAR(G5098)</f>
        <v>2025</v>
      </c>
      <c r="V5098" s="117">
        <f>IFERROR(Q5098/N5098,"0")</f>
        <v>0</v>
      </c>
    </row>
    <row r="5099" spans="1:22">
      <c r="A5099" t="str">
        <f>_xlfn.XLOOKUP(D5099,BN:BN,BO:BO)</f>
        <v>Madrid</v>
      </c>
      <c r="B5099" t="s">
        <v>25</v>
      </c>
      <c r="C5099">
        <v>832</v>
      </c>
      <c r="D5099" t="str">
        <f>_xlfn.XLOOKUP(C5099,BH:BH,BI:BI)</f>
        <v>AndreaG</v>
      </c>
      <c r="E5099">
        <v>0</v>
      </c>
      <c r="F5099" t="s">
        <v>5128</v>
      </c>
      <c r="G5099" s="63">
        <v>46008</v>
      </c>
      <c r="H5099" s="63">
        <v>46017</v>
      </c>
      <c r="I5099" t="s">
        <v>396</v>
      </c>
      <c r="J5099" t="str">
        <f>_xlfn.XLOOKUP(I5099,AS:AS,AU:AU)</f>
        <v>Honorarios</v>
      </c>
      <c r="K5099" t="s">
        <v>33</v>
      </c>
      <c r="L5099">
        <v>50</v>
      </c>
      <c r="M5099">
        <f>L5099*_xlfn.XLOOKUP(K5099,AM:AM,AN:AN)</f>
        <v>43</v>
      </c>
      <c r="N5099">
        <f>L5099*_xlfn.XLOOKUP(K5099,AM:AM,AO:AO)</f>
        <v>50</v>
      </c>
      <c r="O5099">
        <v>50</v>
      </c>
      <c r="P5099">
        <f>O5099*_xlfn.XLOOKUP(K5099,AM:AM,AN:AN)</f>
        <v>43</v>
      </c>
      <c r="Q5099">
        <f>O5099*_xlfn.XLOOKUP(K5099,AM:AM,AO:AO)</f>
        <v>50</v>
      </c>
      <c r="R5099" t="str">
        <f>_xlfn.XLOOKUP(E5099,AF:AF,AG:AG)</f>
        <v>FEES</v>
      </c>
      <c r="S5099">
        <f>_xlfn.XLOOKUP(E5099,AF:AF,AI:AI)</f>
        <v>0</v>
      </c>
      <c r="T5099">
        <f>WEEKNUM(G5099)</f>
        <v>51</v>
      </c>
      <c r="U5099">
        <f>YEAR(G5099)</f>
        <v>2025</v>
      </c>
      <c r="V5099" s="117">
        <f>IFERROR(Q5099/N5099,"0")</f>
        <v>1</v>
      </c>
    </row>
    <row r="5100" spans="1:22">
      <c r="A5100" t="str">
        <f>_xlfn.XLOOKUP(D5100,BN:BN,BO:BO)</f>
        <v>Madrid</v>
      </c>
      <c r="B5100" t="s">
        <v>25</v>
      </c>
      <c r="C5100">
        <v>833</v>
      </c>
      <c r="D5100" t="str">
        <f>_xlfn.XLOOKUP(C5100,BH:BH,BI:BI)</f>
        <v>RafaellaP</v>
      </c>
      <c r="E5100">
        <v>25918</v>
      </c>
      <c r="F5100" t="s">
        <v>5129</v>
      </c>
      <c r="G5100" s="63">
        <v>45983</v>
      </c>
      <c r="H5100" s="63">
        <v>45991</v>
      </c>
      <c r="I5100" t="s">
        <v>376</v>
      </c>
      <c r="J5100" t="str">
        <f>_xlfn.XLOOKUP(I5100,AS:AS,AU:AU)</f>
        <v>Hotel</v>
      </c>
      <c r="K5100" t="s">
        <v>33</v>
      </c>
      <c r="L5100">
        <v>9930</v>
      </c>
      <c r="M5100">
        <f>L5100*_xlfn.XLOOKUP(K5100,AM:AM,AN:AN)</f>
        <v>8539.7999999999993</v>
      </c>
      <c r="N5100">
        <f>L5100*_xlfn.XLOOKUP(K5100,AM:AM,AO:AO)</f>
        <v>9930</v>
      </c>
      <c r="O5100">
        <v>1392</v>
      </c>
      <c r="P5100">
        <f>O5100*_xlfn.XLOOKUP(K5100,AM:AM,AN:AN)</f>
        <v>1197.1199999999999</v>
      </c>
      <c r="Q5100">
        <f>O5100*_xlfn.XLOOKUP(K5100,AM:AM,AO:AO)</f>
        <v>1392</v>
      </c>
      <c r="R5100" t="str">
        <f>_xlfn.XLOOKUP(E5100,AF:AF,AG:AG)</f>
        <v>ANDEAN LUX</v>
      </c>
      <c r="S5100" t="str">
        <f>_xlfn.XLOOKUP(E5100,AF:AF,AI:AI)</f>
        <v>Peru</v>
      </c>
      <c r="T5100">
        <f>WEEKNUM(G5100)</f>
        <v>47</v>
      </c>
      <c r="U5100">
        <f>YEAR(G5100)</f>
        <v>2025</v>
      </c>
      <c r="V5100" s="117">
        <f>IFERROR(Q5100/N5100,"0")</f>
        <v>0.14018126888217522</v>
      </c>
    </row>
    <row r="5101" spans="1:22">
      <c r="A5101" t="str">
        <f>_xlfn.XLOOKUP(D5101,BN:BN,BO:BO)</f>
        <v>Madrid</v>
      </c>
      <c r="B5101" t="s">
        <v>25</v>
      </c>
      <c r="C5101">
        <v>834</v>
      </c>
      <c r="D5101" t="str">
        <f>_xlfn.XLOOKUP(C5101,BH:BH,BI:BI)</f>
        <v>ConchaD</v>
      </c>
      <c r="E5101">
        <v>28934</v>
      </c>
      <c r="F5101" t="s">
        <v>5130</v>
      </c>
      <c r="G5101" s="63">
        <v>46013</v>
      </c>
      <c r="H5101" s="63">
        <v>46013</v>
      </c>
      <c r="I5101" t="s">
        <v>366</v>
      </c>
      <c r="J5101" t="str">
        <f>_xlfn.XLOOKUP(I5101,AS:AS,AU:AU)</f>
        <v>Vuelos</v>
      </c>
      <c r="K5101" t="s">
        <v>33</v>
      </c>
      <c r="L5101">
        <v>1273.5999999999999</v>
      </c>
      <c r="M5101">
        <f>L5101*_xlfn.XLOOKUP(K5101,AM:AM,AN:AN)</f>
        <v>1095.2959999999998</v>
      </c>
      <c r="N5101">
        <f>L5101*_xlfn.XLOOKUP(K5101,AM:AM,AO:AO)</f>
        <v>1273.5999999999999</v>
      </c>
      <c r="O5101">
        <v>0</v>
      </c>
      <c r="P5101">
        <f>O5101*_xlfn.XLOOKUP(K5101,AM:AM,AN:AN)</f>
        <v>0</v>
      </c>
      <c r="Q5101">
        <f>O5101*_xlfn.XLOOKUP(K5101,AM:AM,AO:AO)</f>
        <v>0</v>
      </c>
      <c r="R5101" t="str">
        <f>_xlfn.XLOOKUP(E5101,AF:AF,AG:AG)</f>
        <v>F1S USA</v>
      </c>
      <c r="S5101" t="str">
        <f>_xlfn.XLOOKUP(E5101,AF:AF,AI:AI)</f>
        <v>United States</v>
      </c>
      <c r="T5101">
        <f>WEEKNUM(G5101)</f>
        <v>52</v>
      </c>
      <c r="U5101">
        <f>YEAR(G5101)</f>
        <v>2025</v>
      </c>
      <c r="V5101" s="117">
        <f>IFERROR(Q5101/N5101,"0")</f>
        <v>0</v>
      </c>
    </row>
    <row r="5102" spans="1:22">
      <c r="A5102" t="str">
        <f>_xlfn.XLOOKUP(D5102,BN:BN,BO:BO)</f>
        <v>Madrid</v>
      </c>
      <c r="B5102" t="s">
        <v>25</v>
      </c>
      <c r="C5102">
        <v>834</v>
      </c>
      <c r="D5102" t="str">
        <f>_xlfn.XLOOKUP(C5102,BH:BH,BI:BI)</f>
        <v>ConchaD</v>
      </c>
      <c r="E5102">
        <v>28934</v>
      </c>
      <c r="F5102" t="s">
        <v>5131</v>
      </c>
      <c r="G5102" s="63">
        <v>46013</v>
      </c>
      <c r="H5102" s="63">
        <v>46013</v>
      </c>
      <c r="I5102" t="s">
        <v>366</v>
      </c>
      <c r="J5102" t="str">
        <f>_xlfn.XLOOKUP(I5102,AS:AS,AU:AU)</f>
        <v>Vuelos</v>
      </c>
      <c r="K5102" t="s">
        <v>33</v>
      </c>
      <c r="L5102">
        <v>1273.5999999999999</v>
      </c>
      <c r="M5102">
        <f>L5102*_xlfn.XLOOKUP(K5102,AM:AM,AN:AN)</f>
        <v>1095.2959999999998</v>
      </c>
      <c r="N5102">
        <f>L5102*_xlfn.XLOOKUP(K5102,AM:AM,AO:AO)</f>
        <v>1273.5999999999999</v>
      </c>
      <c r="O5102">
        <v>0</v>
      </c>
      <c r="P5102">
        <f>O5102*_xlfn.XLOOKUP(K5102,AM:AM,AN:AN)</f>
        <v>0</v>
      </c>
      <c r="Q5102">
        <f>O5102*_xlfn.XLOOKUP(K5102,AM:AM,AO:AO)</f>
        <v>0</v>
      </c>
      <c r="R5102" t="str">
        <f>_xlfn.XLOOKUP(E5102,AF:AF,AG:AG)</f>
        <v>F1S USA</v>
      </c>
      <c r="S5102" t="str">
        <f>_xlfn.XLOOKUP(E5102,AF:AF,AI:AI)</f>
        <v>United States</v>
      </c>
      <c r="T5102">
        <f>WEEKNUM(G5102)</f>
        <v>52</v>
      </c>
      <c r="U5102">
        <f>YEAR(G5102)</f>
        <v>2025</v>
      </c>
      <c r="V5102" s="117">
        <f>IFERROR(Q5102/N5102,"0")</f>
        <v>0</v>
      </c>
    </row>
    <row r="5103" spans="1:22">
      <c r="A5103" t="str">
        <f>_xlfn.XLOOKUP(D5103,BN:BN,BO:BO)</f>
        <v>Madrid</v>
      </c>
      <c r="B5103" t="s">
        <v>25</v>
      </c>
      <c r="C5103">
        <v>834</v>
      </c>
      <c r="D5103" t="str">
        <f>_xlfn.XLOOKUP(C5103,BH:BH,BI:BI)</f>
        <v>ConchaD</v>
      </c>
      <c r="E5103">
        <v>28934</v>
      </c>
      <c r="F5103" t="s">
        <v>5132</v>
      </c>
      <c r="G5103" s="63">
        <v>46013</v>
      </c>
      <c r="H5103" s="63">
        <v>46013</v>
      </c>
      <c r="I5103" t="s">
        <v>366</v>
      </c>
      <c r="J5103" t="str">
        <f>_xlfn.XLOOKUP(I5103,AS:AS,AU:AU)</f>
        <v>Vuelos</v>
      </c>
      <c r="K5103" t="s">
        <v>33</v>
      </c>
      <c r="L5103">
        <v>1273.5999999999999</v>
      </c>
      <c r="M5103">
        <f>L5103*_xlfn.XLOOKUP(K5103,AM:AM,AN:AN)</f>
        <v>1095.2959999999998</v>
      </c>
      <c r="N5103">
        <f>L5103*_xlfn.XLOOKUP(K5103,AM:AM,AO:AO)</f>
        <v>1273.5999999999999</v>
      </c>
      <c r="O5103">
        <v>0</v>
      </c>
      <c r="P5103">
        <f>O5103*_xlfn.XLOOKUP(K5103,AM:AM,AN:AN)</f>
        <v>0</v>
      </c>
      <c r="Q5103">
        <f>O5103*_xlfn.XLOOKUP(K5103,AM:AM,AO:AO)</f>
        <v>0</v>
      </c>
      <c r="R5103" t="str">
        <f>_xlfn.XLOOKUP(E5103,AF:AF,AG:AG)</f>
        <v>F1S USA</v>
      </c>
      <c r="S5103" t="str">
        <f>_xlfn.XLOOKUP(E5103,AF:AF,AI:AI)</f>
        <v>United States</v>
      </c>
      <c r="T5103">
        <f>WEEKNUM(G5103)</f>
        <v>52</v>
      </c>
      <c r="U5103">
        <f>YEAR(G5103)</f>
        <v>2025</v>
      </c>
      <c r="V5103" s="117">
        <f>IFERROR(Q5103/N5103,"0")</f>
        <v>0</v>
      </c>
    </row>
    <row r="5104" spans="1:22">
      <c r="A5104" t="str">
        <f>_xlfn.XLOOKUP(D5104,BN:BN,BO:BO)</f>
        <v>Madrid</v>
      </c>
      <c r="B5104" t="s">
        <v>25</v>
      </c>
      <c r="C5104">
        <v>834</v>
      </c>
      <c r="D5104" t="str">
        <f>_xlfn.XLOOKUP(C5104,BH:BH,BI:BI)</f>
        <v>ConchaD</v>
      </c>
      <c r="E5104">
        <v>28934</v>
      </c>
      <c r="F5104" t="s">
        <v>5130</v>
      </c>
      <c r="G5104" s="63">
        <v>46023</v>
      </c>
      <c r="H5104" s="63">
        <v>46023</v>
      </c>
      <c r="I5104" t="s">
        <v>366</v>
      </c>
      <c r="J5104" t="str">
        <f>_xlfn.XLOOKUP(I5104,AS:AS,AU:AU)</f>
        <v>Vuelos</v>
      </c>
      <c r="K5104" t="s">
        <v>33</v>
      </c>
      <c r="L5104">
        <v>1483.9</v>
      </c>
      <c r="M5104">
        <f>L5104*_xlfn.XLOOKUP(K5104,AM:AM,AN:AN)</f>
        <v>1276.154</v>
      </c>
      <c r="N5104">
        <f>L5104*_xlfn.XLOOKUP(K5104,AM:AM,AO:AO)</f>
        <v>1483.9</v>
      </c>
      <c r="O5104">
        <v>0</v>
      </c>
      <c r="P5104">
        <f>O5104*_xlfn.XLOOKUP(K5104,AM:AM,AN:AN)</f>
        <v>0</v>
      </c>
      <c r="Q5104">
        <f>O5104*_xlfn.XLOOKUP(K5104,AM:AM,AO:AO)</f>
        <v>0</v>
      </c>
      <c r="R5104" t="str">
        <f>_xlfn.XLOOKUP(E5104,AF:AF,AG:AG)</f>
        <v>F1S USA</v>
      </c>
      <c r="S5104" t="str">
        <f>_xlfn.XLOOKUP(E5104,AF:AF,AI:AI)</f>
        <v>United States</v>
      </c>
      <c r="T5104">
        <f>WEEKNUM(G5104)</f>
        <v>1</v>
      </c>
      <c r="U5104">
        <f>YEAR(G5104)</f>
        <v>2026</v>
      </c>
      <c r="V5104" s="117">
        <f>IFERROR(Q5104/N5104,"0")</f>
        <v>0</v>
      </c>
    </row>
    <row r="5105" spans="1:22">
      <c r="A5105" t="str">
        <f>_xlfn.XLOOKUP(D5105,BN:BN,BO:BO)</f>
        <v>Madrid</v>
      </c>
      <c r="B5105" t="s">
        <v>25</v>
      </c>
      <c r="C5105">
        <v>834</v>
      </c>
      <c r="D5105" t="str">
        <f>_xlfn.XLOOKUP(C5105,BH:BH,BI:BI)</f>
        <v>ConchaD</v>
      </c>
      <c r="E5105">
        <v>28934</v>
      </c>
      <c r="F5105" t="s">
        <v>5131</v>
      </c>
      <c r="G5105" s="63">
        <v>46023</v>
      </c>
      <c r="H5105" s="63">
        <v>46023</v>
      </c>
      <c r="I5105" t="s">
        <v>366</v>
      </c>
      <c r="J5105" t="str">
        <f>_xlfn.XLOOKUP(I5105,AS:AS,AU:AU)</f>
        <v>Vuelos</v>
      </c>
      <c r="K5105" t="s">
        <v>33</v>
      </c>
      <c r="L5105">
        <v>1483.9</v>
      </c>
      <c r="M5105">
        <f>L5105*_xlfn.XLOOKUP(K5105,AM:AM,AN:AN)</f>
        <v>1276.154</v>
      </c>
      <c r="N5105">
        <f>L5105*_xlfn.XLOOKUP(K5105,AM:AM,AO:AO)</f>
        <v>1483.9</v>
      </c>
      <c r="O5105">
        <v>0</v>
      </c>
      <c r="P5105">
        <f>O5105*_xlfn.XLOOKUP(K5105,AM:AM,AN:AN)</f>
        <v>0</v>
      </c>
      <c r="Q5105">
        <f>O5105*_xlfn.XLOOKUP(K5105,AM:AM,AO:AO)</f>
        <v>0</v>
      </c>
      <c r="R5105" t="str">
        <f>_xlfn.XLOOKUP(E5105,AF:AF,AG:AG)</f>
        <v>F1S USA</v>
      </c>
      <c r="S5105" t="str">
        <f>_xlfn.XLOOKUP(E5105,AF:AF,AI:AI)</f>
        <v>United States</v>
      </c>
      <c r="T5105">
        <f>WEEKNUM(G5105)</f>
        <v>1</v>
      </c>
      <c r="U5105">
        <f>YEAR(G5105)</f>
        <v>2026</v>
      </c>
      <c r="V5105" s="117">
        <f>IFERROR(Q5105/N5105,"0")</f>
        <v>0</v>
      </c>
    </row>
    <row r="5106" spans="1:22">
      <c r="A5106" t="str">
        <f>_xlfn.XLOOKUP(D5106,BN:BN,BO:BO)</f>
        <v>Madrid</v>
      </c>
      <c r="B5106" t="s">
        <v>25</v>
      </c>
      <c r="C5106">
        <v>834</v>
      </c>
      <c r="D5106" t="str">
        <f>_xlfn.XLOOKUP(C5106,BH:BH,BI:BI)</f>
        <v>ConchaD</v>
      </c>
      <c r="E5106">
        <v>28934</v>
      </c>
      <c r="F5106" t="s">
        <v>5132</v>
      </c>
      <c r="G5106" s="63">
        <v>46023</v>
      </c>
      <c r="H5106" s="63">
        <v>46023</v>
      </c>
      <c r="I5106" t="s">
        <v>366</v>
      </c>
      <c r="J5106" t="str">
        <f>_xlfn.XLOOKUP(I5106,AS:AS,AU:AU)</f>
        <v>Vuelos</v>
      </c>
      <c r="K5106" t="s">
        <v>33</v>
      </c>
      <c r="L5106">
        <v>1483.9</v>
      </c>
      <c r="M5106">
        <f>L5106*_xlfn.XLOOKUP(K5106,AM:AM,AN:AN)</f>
        <v>1276.154</v>
      </c>
      <c r="N5106">
        <f>L5106*_xlfn.XLOOKUP(K5106,AM:AM,AO:AO)</f>
        <v>1483.9</v>
      </c>
      <c r="O5106">
        <v>0</v>
      </c>
      <c r="P5106">
        <f>O5106*_xlfn.XLOOKUP(K5106,AM:AM,AN:AN)</f>
        <v>0</v>
      </c>
      <c r="Q5106">
        <f>O5106*_xlfn.XLOOKUP(K5106,AM:AM,AO:AO)</f>
        <v>0</v>
      </c>
      <c r="R5106" t="str">
        <f>_xlfn.XLOOKUP(E5106,AF:AF,AG:AG)</f>
        <v>F1S USA</v>
      </c>
      <c r="S5106" t="str">
        <f>_xlfn.XLOOKUP(E5106,AF:AF,AI:AI)</f>
        <v>United States</v>
      </c>
      <c r="T5106">
        <f>WEEKNUM(G5106)</f>
        <v>1</v>
      </c>
      <c r="U5106">
        <f>YEAR(G5106)</f>
        <v>2026</v>
      </c>
      <c r="V5106" s="117">
        <f>IFERROR(Q5106/N5106,"0")</f>
        <v>0</v>
      </c>
    </row>
    <row r="5107" spans="1:22">
      <c r="A5107" t="str">
        <f>_xlfn.XLOOKUP(D5107,BN:BN,BO:BO)</f>
        <v>Madrid</v>
      </c>
      <c r="B5107" t="s">
        <v>25</v>
      </c>
      <c r="C5107">
        <v>834</v>
      </c>
      <c r="D5107" t="str">
        <f>_xlfn.XLOOKUP(C5107,BH:BH,BI:BI)</f>
        <v>ConchaD</v>
      </c>
      <c r="E5107">
        <v>0</v>
      </c>
      <c r="F5107" t="s">
        <v>5133</v>
      </c>
      <c r="G5107" s="63">
        <v>46008</v>
      </c>
      <c r="H5107" s="63">
        <v>46026</v>
      </c>
      <c r="I5107" t="s">
        <v>396</v>
      </c>
      <c r="J5107" t="str">
        <f>_xlfn.XLOOKUP(I5107,AS:AS,AU:AU)</f>
        <v>Honorarios</v>
      </c>
      <c r="K5107" t="s">
        <v>33</v>
      </c>
      <c r="L5107">
        <v>546</v>
      </c>
      <c r="M5107">
        <f>L5107*_xlfn.XLOOKUP(K5107,AM:AM,AN:AN)</f>
        <v>469.56</v>
      </c>
      <c r="N5107">
        <f>L5107*_xlfn.XLOOKUP(K5107,AM:AM,AO:AO)</f>
        <v>546</v>
      </c>
      <c r="O5107">
        <v>546</v>
      </c>
      <c r="P5107">
        <f>O5107*_xlfn.XLOOKUP(K5107,AM:AM,AN:AN)</f>
        <v>469.56</v>
      </c>
      <c r="Q5107">
        <f>O5107*_xlfn.XLOOKUP(K5107,AM:AM,AO:AO)</f>
        <v>546</v>
      </c>
      <c r="R5107" t="str">
        <f>_xlfn.XLOOKUP(E5107,AF:AF,AG:AG)</f>
        <v>FEES</v>
      </c>
      <c r="S5107">
        <f>_xlfn.XLOOKUP(E5107,AF:AF,AI:AI)</f>
        <v>0</v>
      </c>
      <c r="T5107">
        <f>WEEKNUM(G5107)</f>
        <v>51</v>
      </c>
      <c r="U5107">
        <f>YEAR(G5107)</f>
        <v>2025</v>
      </c>
      <c r="V5107" s="117">
        <f>IFERROR(Q5107/N5107,"0")</f>
        <v>1</v>
      </c>
    </row>
    <row r="5108" spans="1:22">
      <c r="A5108" t="str">
        <f>_xlfn.XLOOKUP(D5108,BN:BN,BO:BO)</f>
        <v>Madrid</v>
      </c>
      <c r="B5108" t="s">
        <v>25</v>
      </c>
      <c r="C5108">
        <v>834</v>
      </c>
      <c r="D5108" t="str">
        <f>_xlfn.XLOOKUP(C5108,BH:BH,BI:BI)</f>
        <v>ConchaD</v>
      </c>
      <c r="E5108">
        <v>33422</v>
      </c>
      <c r="F5108" t="s">
        <v>5134</v>
      </c>
      <c r="G5108" s="63">
        <v>46015</v>
      </c>
      <c r="H5108" s="63">
        <v>46021</v>
      </c>
      <c r="I5108" t="s">
        <v>364</v>
      </c>
      <c r="J5108" t="str">
        <f>_xlfn.XLOOKUP(I5108,AS:AS,AU:AU)</f>
        <v>DMC</v>
      </c>
      <c r="K5108" t="s">
        <v>33</v>
      </c>
      <c r="L5108">
        <v>28197</v>
      </c>
      <c r="M5108">
        <f>L5108*_xlfn.XLOOKUP(K5108,AM:AM,AN:AN)</f>
        <v>24249.42</v>
      </c>
      <c r="N5108">
        <f>L5108*_xlfn.XLOOKUP(K5108,AM:AM,AO:AO)</f>
        <v>28197</v>
      </c>
      <c r="O5108">
        <v>-685.96</v>
      </c>
      <c r="P5108">
        <f>O5108*_xlfn.XLOOKUP(K5108,AM:AM,AN:AN)</f>
        <v>-589.92560000000003</v>
      </c>
      <c r="Q5108">
        <f>O5108*_xlfn.XLOOKUP(K5108,AM:AM,AO:AO)</f>
        <v>-685.96</v>
      </c>
      <c r="R5108" t="str">
        <f>_xlfn.XLOOKUP(E5108,AF:AF,AG:AG)</f>
        <v>BHUTAN RESORT PRIVATE LIMITED AMANKORA</v>
      </c>
      <c r="S5108" t="str">
        <f>_xlfn.XLOOKUP(E5108,AF:AF,AI:AI)</f>
        <v>Kingdom of Bhutan</v>
      </c>
      <c r="T5108">
        <f>WEEKNUM(G5108)</f>
        <v>52</v>
      </c>
      <c r="U5108">
        <f>YEAR(G5108)</f>
        <v>2025</v>
      </c>
      <c r="V5108" s="117">
        <f>IFERROR(Q5108/N5108,"0")</f>
        <v>-2.4327410717452213E-2</v>
      </c>
    </row>
    <row r="5109" spans="1:22">
      <c r="A5109" t="str">
        <f>_xlfn.XLOOKUP(D5109,BN:BN,BO:BO)</f>
        <v>Madrid</v>
      </c>
      <c r="B5109" t="s">
        <v>25</v>
      </c>
      <c r="C5109">
        <v>834</v>
      </c>
      <c r="D5109" t="str">
        <f>_xlfn.XLOOKUP(C5109,BH:BH,BI:BI)</f>
        <v>ConchaD</v>
      </c>
      <c r="E5109">
        <v>25360</v>
      </c>
      <c r="F5109" t="s">
        <v>5135</v>
      </c>
      <c r="G5109" s="63">
        <v>46008</v>
      </c>
      <c r="H5109" s="63">
        <v>46013</v>
      </c>
      <c r="I5109" t="s">
        <v>364</v>
      </c>
      <c r="J5109" t="str">
        <f>_xlfn.XLOOKUP(I5109,AS:AS,AU:AU)</f>
        <v>DMC</v>
      </c>
      <c r="K5109" t="s">
        <v>33</v>
      </c>
      <c r="L5109">
        <v>13385</v>
      </c>
      <c r="M5109">
        <f>L5109*_xlfn.XLOOKUP(K5109,AM:AM,AN:AN)</f>
        <v>11511.1</v>
      </c>
      <c r="N5109">
        <f>L5109*_xlfn.XLOOKUP(K5109,AM:AM,AO:AO)</f>
        <v>13385</v>
      </c>
      <c r="O5109">
        <v>2214.87</v>
      </c>
      <c r="P5109">
        <f>O5109*_xlfn.XLOOKUP(K5109,AM:AM,AN:AN)</f>
        <v>1904.7882</v>
      </c>
      <c r="Q5109">
        <f>O5109*_xlfn.XLOOKUP(K5109,AM:AM,AO:AO)</f>
        <v>2214.87</v>
      </c>
      <c r="R5109" t="str">
        <f>_xlfn.XLOOKUP(E5109,AF:AF,AG:AG)</f>
        <v>Luxury Japan</v>
      </c>
      <c r="S5109" t="str">
        <f>_xlfn.XLOOKUP(E5109,AF:AF,AI:AI)</f>
        <v>Japan</v>
      </c>
      <c r="T5109">
        <f>WEEKNUM(G5109)</f>
        <v>51</v>
      </c>
      <c r="U5109">
        <f>YEAR(G5109)</f>
        <v>2025</v>
      </c>
      <c r="V5109" s="117">
        <f>IFERROR(Q5109/N5109,"0")</f>
        <v>0.16547403810235337</v>
      </c>
    </row>
    <row r="5110" spans="1:22">
      <c r="A5110" t="str">
        <f>_xlfn.XLOOKUP(D5110,BN:BN,BO:BO)</f>
        <v>Madrid</v>
      </c>
      <c r="B5110" t="s">
        <v>25</v>
      </c>
      <c r="C5110">
        <v>834</v>
      </c>
      <c r="D5110" t="str">
        <f>_xlfn.XLOOKUP(C5110,BH:BH,BI:BI)</f>
        <v>ConchaD</v>
      </c>
      <c r="E5110">
        <v>28454</v>
      </c>
      <c r="F5110" t="s">
        <v>5136</v>
      </c>
      <c r="G5110" s="63">
        <v>46013</v>
      </c>
      <c r="H5110" s="63">
        <v>46015</v>
      </c>
      <c r="I5110" t="s">
        <v>376</v>
      </c>
      <c r="J5110" t="str">
        <f>_xlfn.XLOOKUP(I5110,AS:AS,AU:AU)</f>
        <v>Hotel</v>
      </c>
      <c r="K5110" t="s">
        <v>33</v>
      </c>
      <c r="L5110">
        <v>6356</v>
      </c>
      <c r="M5110">
        <f>L5110*_xlfn.XLOOKUP(K5110,AM:AM,AN:AN)</f>
        <v>5466.16</v>
      </c>
      <c r="N5110">
        <f>L5110*_xlfn.XLOOKUP(K5110,AM:AM,AO:AO)</f>
        <v>6356</v>
      </c>
      <c r="O5110">
        <v>673.23</v>
      </c>
      <c r="P5110">
        <f>O5110*_xlfn.XLOOKUP(K5110,AM:AM,AN:AN)</f>
        <v>578.9778</v>
      </c>
      <c r="Q5110">
        <f>O5110*_xlfn.XLOOKUP(K5110,AM:AM,AO:AO)</f>
        <v>673.23</v>
      </c>
      <c r="R5110" t="str">
        <f>_xlfn.XLOOKUP(E5110,AF:AF,AG:AG)</f>
        <v>FOUR SEASONS HOTEL BANGKOK AT CHAO PHRAYA RIVER</v>
      </c>
      <c r="S5110" t="str">
        <f>_xlfn.XLOOKUP(E5110,AF:AF,AI:AI)</f>
        <v>Thailand</v>
      </c>
      <c r="T5110">
        <f>WEEKNUM(G5110)</f>
        <v>52</v>
      </c>
      <c r="U5110">
        <f>YEAR(G5110)</f>
        <v>2025</v>
      </c>
      <c r="V5110" s="117">
        <f>IFERROR(Q5110/N5110,"0")</f>
        <v>0.10592039018250472</v>
      </c>
    </row>
    <row r="5111" spans="1:22">
      <c r="A5111" t="str">
        <f>_xlfn.XLOOKUP(D5111,BN:BN,BO:BO)</f>
        <v>Madrid</v>
      </c>
      <c r="B5111" t="s">
        <v>25</v>
      </c>
      <c r="C5111">
        <v>834</v>
      </c>
      <c r="D5111" t="str">
        <f>_xlfn.XLOOKUP(C5111,BH:BH,BI:BI)</f>
        <v>ConchaD</v>
      </c>
      <c r="E5111">
        <v>28454</v>
      </c>
      <c r="F5111" t="s">
        <v>5137</v>
      </c>
      <c r="G5111" s="63">
        <v>46021</v>
      </c>
      <c r="H5111" s="63">
        <v>46023</v>
      </c>
      <c r="I5111" t="s">
        <v>376</v>
      </c>
      <c r="J5111" t="str">
        <f>_xlfn.XLOOKUP(I5111,AS:AS,AU:AU)</f>
        <v>Hotel</v>
      </c>
      <c r="K5111" t="s">
        <v>33</v>
      </c>
      <c r="L5111">
        <v>8913</v>
      </c>
      <c r="M5111">
        <f>L5111*_xlfn.XLOOKUP(K5111,AM:AM,AN:AN)</f>
        <v>7665.18</v>
      </c>
      <c r="N5111">
        <f>L5111*_xlfn.XLOOKUP(K5111,AM:AM,AO:AO)</f>
        <v>8913</v>
      </c>
      <c r="O5111">
        <v>944.08</v>
      </c>
      <c r="P5111">
        <f>O5111*_xlfn.XLOOKUP(K5111,AM:AM,AN:AN)</f>
        <v>811.90880000000004</v>
      </c>
      <c r="Q5111">
        <f>O5111*_xlfn.XLOOKUP(K5111,AM:AM,AO:AO)</f>
        <v>944.08</v>
      </c>
      <c r="R5111" t="str">
        <f>_xlfn.XLOOKUP(E5111,AF:AF,AG:AG)</f>
        <v>FOUR SEASONS HOTEL BANGKOK AT CHAO PHRAYA RIVER</v>
      </c>
      <c r="S5111" t="str">
        <f>_xlfn.XLOOKUP(E5111,AF:AF,AI:AI)</f>
        <v>Thailand</v>
      </c>
      <c r="T5111">
        <f>WEEKNUM(G5111)</f>
        <v>53</v>
      </c>
      <c r="U5111">
        <f>YEAR(G5111)</f>
        <v>2025</v>
      </c>
      <c r="V5111" s="117">
        <f>IFERROR(Q5111/N5111,"0")</f>
        <v>0.10592168742286548</v>
      </c>
    </row>
    <row r="5112" spans="1:22">
      <c r="A5112" t="str">
        <f>_xlfn.XLOOKUP(D5112,BN:BN,BO:BO)</f>
        <v>Madrid</v>
      </c>
      <c r="B5112" t="s">
        <v>25</v>
      </c>
      <c r="C5112">
        <v>834</v>
      </c>
      <c r="D5112" t="str">
        <f>_xlfn.XLOOKUP(C5112,BH:BH,BI:BI)</f>
        <v>ConchaD</v>
      </c>
      <c r="E5112">
        <v>25904</v>
      </c>
      <c r="F5112" t="s">
        <v>5138</v>
      </c>
      <c r="G5112" s="63">
        <v>46008</v>
      </c>
      <c r="H5112" s="63">
        <v>46042</v>
      </c>
      <c r="I5112" t="s">
        <v>376</v>
      </c>
      <c r="J5112" t="str">
        <f>_xlfn.XLOOKUP(I5112,AS:AS,AU:AU)</f>
        <v>Hotel</v>
      </c>
      <c r="K5112" t="s">
        <v>33</v>
      </c>
      <c r="L5112">
        <v>10181</v>
      </c>
      <c r="M5112">
        <f>L5112*_xlfn.XLOOKUP(K5112,AM:AM,AN:AN)</f>
        <v>8755.66</v>
      </c>
      <c r="N5112">
        <f>L5112*_xlfn.XLOOKUP(K5112,AM:AM,AO:AO)</f>
        <v>10181</v>
      </c>
      <c r="O5112">
        <v>2332</v>
      </c>
      <c r="P5112">
        <f>O5112*_xlfn.XLOOKUP(K5112,AM:AM,AN:AN)</f>
        <v>2005.52</v>
      </c>
      <c r="Q5112">
        <f>O5112*_xlfn.XLOOKUP(K5112,AM:AM,AO:AO)</f>
        <v>2332</v>
      </c>
      <c r="R5112" t="str">
        <f>_xlfn.XLOOKUP(E5112,AF:AF,AG:AG)</f>
        <v>FOUR SEASONS HOTEL TOKYO AT OTEMACHI</v>
      </c>
      <c r="S5112" t="str">
        <f>_xlfn.XLOOKUP(E5112,AF:AF,AI:AI)</f>
        <v>Japan</v>
      </c>
      <c r="T5112">
        <f>WEEKNUM(G5112)</f>
        <v>51</v>
      </c>
      <c r="U5112">
        <f>YEAR(G5112)</f>
        <v>2025</v>
      </c>
      <c r="V5112" s="117">
        <f>IFERROR(Q5112/N5112,"0")</f>
        <v>0.22905412042039092</v>
      </c>
    </row>
    <row r="5113" spans="1:22">
      <c r="A5113" t="str">
        <f>_xlfn.XLOOKUP(D5113,BN:BN,BO:BO)</f>
        <v>Madrid</v>
      </c>
      <c r="B5113" t="s">
        <v>25</v>
      </c>
      <c r="C5113">
        <v>834</v>
      </c>
      <c r="D5113" t="str">
        <f>_xlfn.XLOOKUP(C5113,BH:BH,BI:BI)</f>
        <v>ConchaD</v>
      </c>
      <c r="E5113">
        <v>25904</v>
      </c>
      <c r="F5113" t="s">
        <v>5139</v>
      </c>
      <c r="G5113" s="63">
        <v>46008</v>
      </c>
      <c r="H5113" s="63">
        <v>46042</v>
      </c>
      <c r="I5113" t="s">
        <v>376</v>
      </c>
      <c r="J5113" t="str">
        <f>_xlfn.XLOOKUP(I5113,AS:AS,AU:AU)</f>
        <v>Hotel</v>
      </c>
      <c r="K5113" t="s">
        <v>33</v>
      </c>
      <c r="L5113">
        <v>12169</v>
      </c>
      <c r="M5113">
        <f>L5113*_xlfn.XLOOKUP(K5113,AM:AM,AN:AN)</f>
        <v>10465.34</v>
      </c>
      <c r="N5113">
        <f>L5113*_xlfn.XLOOKUP(K5113,AM:AM,AO:AO)</f>
        <v>12169</v>
      </c>
      <c r="O5113">
        <v>2265</v>
      </c>
      <c r="P5113">
        <f>O5113*_xlfn.XLOOKUP(K5113,AM:AM,AN:AN)</f>
        <v>1947.8999999999999</v>
      </c>
      <c r="Q5113">
        <f>O5113*_xlfn.XLOOKUP(K5113,AM:AM,AO:AO)</f>
        <v>2265</v>
      </c>
      <c r="R5113" t="str">
        <f>_xlfn.XLOOKUP(E5113,AF:AF,AG:AG)</f>
        <v>FOUR SEASONS HOTEL TOKYO AT OTEMACHI</v>
      </c>
      <c r="S5113" t="str">
        <f>_xlfn.XLOOKUP(E5113,AF:AF,AI:AI)</f>
        <v>Japan</v>
      </c>
      <c r="T5113">
        <f>WEEKNUM(G5113)</f>
        <v>51</v>
      </c>
      <c r="U5113">
        <f>YEAR(G5113)</f>
        <v>2025</v>
      </c>
      <c r="V5113" s="117">
        <f>IFERROR(Q5113/N5113,"0")</f>
        <v>0.18612868764894402</v>
      </c>
    </row>
    <row r="5114" spans="1:22">
      <c r="A5114" t="str">
        <f>_xlfn.XLOOKUP(D5114,BN:BN,BO:BO)</f>
        <v>Madrid</v>
      </c>
      <c r="B5114" t="s">
        <v>25</v>
      </c>
      <c r="C5114">
        <v>834</v>
      </c>
      <c r="D5114" t="str">
        <f>_xlfn.XLOOKUP(C5114,BH:BH,BI:BI)</f>
        <v>ConchaD</v>
      </c>
      <c r="E5114">
        <v>25904</v>
      </c>
      <c r="F5114" t="s">
        <v>5140</v>
      </c>
      <c r="G5114" s="63">
        <v>46023</v>
      </c>
      <c r="H5114" s="63">
        <v>46026</v>
      </c>
      <c r="I5114" t="s">
        <v>376</v>
      </c>
      <c r="J5114" t="str">
        <f>_xlfn.XLOOKUP(I5114,AS:AS,AU:AU)</f>
        <v>Hotel</v>
      </c>
      <c r="K5114" t="s">
        <v>33</v>
      </c>
      <c r="L5114">
        <v>320.12</v>
      </c>
      <c r="M5114">
        <f>L5114*_xlfn.XLOOKUP(K5114,AM:AM,AN:AN)</f>
        <v>275.3032</v>
      </c>
      <c r="N5114">
        <f>L5114*_xlfn.XLOOKUP(K5114,AM:AM,AO:AO)</f>
        <v>320.12</v>
      </c>
      <c r="O5114">
        <v>0</v>
      </c>
      <c r="P5114">
        <f>O5114*_xlfn.XLOOKUP(K5114,AM:AM,AN:AN)</f>
        <v>0</v>
      </c>
      <c r="Q5114">
        <f>O5114*_xlfn.XLOOKUP(K5114,AM:AM,AO:AO)</f>
        <v>0</v>
      </c>
      <c r="R5114" t="str">
        <f>_xlfn.XLOOKUP(E5114,AF:AF,AG:AG)</f>
        <v>FOUR SEASONS HOTEL TOKYO AT OTEMACHI</v>
      </c>
      <c r="S5114" t="str">
        <f>_xlfn.XLOOKUP(E5114,AF:AF,AI:AI)</f>
        <v>Japan</v>
      </c>
      <c r="T5114">
        <f>WEEKNUM(G5114)</f>
        <v>1</v>
      </c>
      <c r="U5114">
        <f>YEAR(G5114)</f>
        <v>2026</v>
      </c>
      <c r="V5114" s="117">
        <f>IFERROR(Q5114/N5114,"0")</f>
        <v>0</v>
      </c>
    </row>
    <row r="5115" spans="1:22">
      <c r="A5115" t="str">
        <f>_xlfn.XLOOKUP(D5115,BN:BN,BO:BO)</f>
        <v>Madrid</v>
      </c>
      <c r="B5115" t="s">
        <v>25</v>
      </c>
      <c r="C5115">
        <v>834</v>
      </c>
      <c r="D5115" t="str">
        <f>_xlfn.XLOOKUP(C5115,BH:BH,BI:BI)</f>
        <v>ConchaD</v>
      </c>
      <c r="E5115">
        <v>25360</v>
      </c>
      <c r="F5115" t="s">
        <v>3156</v>
      </c>
      <c r="G5115" s="63">
        <v>46025</v>
      </c>
      <c r="H5115" s="63">
        <v>46025</v>
      </c>
      <c r="I5115" t="s">
        <v>364</v>
      </c>
      <c r="J5115" t="str">
        <f>_xlfn.XLOOKUP(I5115,AS:AS,AU:AU)</f>
        <v>DMC</v>
      </c>
      <c r="K5115" t="s">
        <v>33</v>
      </c>
      <c r="L5115">
        <v>159</v>
      </c>
      <c r="M5115">
        <f>L5115*_xlfn.XLOOKUP(K5115,AM:AM,AN:AN)</f>
        <v>136.74</v>
      </c>
      <c r="N5115">
        <f>L5115*_xlfn.XLOOKUP(K5115,AM:AM,AO:AO)</f>
        <v>159</v>
      </c>
      <c r="O5115">
        <v>0</v>
      </c>
      <c r="P5115">
        <f>O5115*_xlfn.XLOOKUP(K5115,AM:AM,AN:AN)</f>
        <v>0</v>
      </c>
      <c r="Q5115">
        <f>O5115*_xlfn.XLOOKUP(K5115,AM:AM,AO:AO)</f>
        <v>0</v>
      </c>
      <c r="R5115" t="str">
        <f>_xlfn.XLOOKUP(E5115,AF:AF,AG:AG)</f>
        <v>Luxury Japan</v>
      </c>
      <c r="S5115" t="str">
        <f>_xlfn.XLOOKUP(E5115,AF:AF,AI:AI)</f>
        <v>Japan</v>
      </c>
      <c r="T5115">
        <f>WEEKNUM(G5115)</f>
        <v>1</v>
      </c>
      <c r="U5115">
        <f>YEAR(G5115)</f>
        <v>2026</v>
      </c>
      <c r="V5115" s="117">
        <f>IFERROR(Q5115/N5115,"0")</f>
        <v>0</v>
      </c>
    </row>
    <row r="5116" spans="1:22">
      <c r="A5116" t="str">
        <f>_xlfn.XLOOKUP(D5116,BN:BN,BO:BO)</f>
        <v>Madrid</v>
      </c>
      <c r="B5116" t="s">
        <v>25</v>
      </c>
      <c r="C5116">
        <v>834</v>
      </c>
      <c r="D5116" t="str">
        <f>_xlfn.XLOOKUP(C5116,BH:BH,BI:BI)</f>
        <v>ConchaD</v>
      </c>
      <c r="E5116">
        <v>0</v>
      </c>
      <c r="F5116" t="s">
        <v>5141</v>
      </c>
      <c r="G5116" s="63">
        <v>46008</v>
      </c>
      <c r="H5116" s="63">
        <v>46042</v>
      </c>
      <c r="I5116" t="s">
        <v>396</v>
      </c>
      <c r="J5116" t="str">
        <f>_xlfn.XLOOKUP(I5116,AS:AS,AU:AU)</f>
        <v>Honorarios</v>
      </c>
      <c r="K5116" t="s">
        <v>33</v>
      </c>
      <c r="L5116">
        <v>2045.17</v>
      </c>
      <c r="M5116">
        <f>L5116*_xlfn.XLOOKUP(K5116,AM:AM,AN:AN)</f>
        <v>1758.8462</v>
      </c>
      <c r="N5116">
        <f>L5116*_xlfn.XLOOKUP(K5116,AM:AM,AO:AO)</f>
        <v>2045.17</v>
      </c>
      <c r="O5116">
        <v>2045.17</v>
      </c>
      <c r="P5116">
        <f>O5116*_xlfn.XLOOKUP(K5116,AM:AM,AN:AN)</f>
        <v>1758.8462</v>
      </c>
      <c r="Q5116">
        <f>O5116*_xlfn.XLOOKUP(K5116,AM:AM,AO:AO)</f>
        <v>2045.17</v>
      </c>
      <c r="R5116" t="str">
        <f>_xlfn.XLOOKUP(E5116,AF:AF,AG:AG)</f>
        <v>FEES</v>
      </c>
      <c r="S5116">
        <f>_xlfn.XLOOKUP(E5116,AF:AF,AI:AI)</f>
        <v>0</v>
      </c>
      <c r="T5116">
        <f>WEEKNUM(G5116)</f>
        <v>51</v>
      </c>
      <c r="U5116">
        <f>YEAR(G5116)</f>
        <v>2025</v>
      </c>
      <c r="V5116" s="117">
        <f>IFERROR(Q5116/N5116,"0")</f>
        <v>1</v>
      </c>
    </row>
    <row r="5117" spans="1:22">
      <c r="A5117" t="str">
        <f>_xlfn.XLOOKUP(D5117,BN:BN,BO:BO)</f>
        <v>México</v>
      </c>
      <c r="B5117" t="s">
        <v>25</v>
      </c>
      <c r="C5117">
        <v>835</v>
      </c>
      <c r="D5117" t="str">
        <f>_xlfn.XLOOKUP(C5117,BH:BH,BI:BI)</f>
        <v>LucianaE</v>
      </c>
      <c r="E5117">
        <v>25360</v>
      </c>
      <c r="F5117" t="s">
        <v>5142</v>
      </c>
      <c r="G5117" s="63">
        <v>46130</v>
      </c>
      <c r="H5117" s="63">
        <v>46145</v>
      </c>
      <c r="I5117" t="s">
        <v>376</v>
      </c>
      <c r="J5117" t="str">
        <f>_xlfn.XLOOKUP(I5117,AS:AS,AU:AU)</f>
        <v>Hotel</v>
      </c>
      <c r="K5117" t="s">
        <v>33</v>
      </c>
      <c r="L5117">
        <v>40027</v>
      </c>
      <c r="M5117">
        <f>L5117*_xlfn.XLOOKUP(K5117,AM:AM,AN:AN)</f>
        <v>34423.22</v>
      </c>
      <c r="N5117">
        <f>L5117*_xlfn.XLOOKUP(K5117,AM:AM,AO:AO)</f>
        <v>40027</v>
      </c>
      <c r="O5117">
        <v>4999</v>
      </c>
      <c r="P5117">
        <f>O5117*_xlfn.XLOOKUP(K5117,AM:AM,AN:AN)</f>
        <v>4299.1400000000003</v>
      </c>
      <c r="Q5117">
        <f>O5117*_xlfn.XLOOKUP(K5117,AM:AM,AO:AO)</f>
        <v>4999</v>
      </c>
      <c r="R5117" t="str">
        <f>_xlfn.XLOOKUP(E5117,AF:AF,AG:AG)</f>
        <v>Luxury Japan</v>
      </c>
      <c r="S5117" t="str">
        <f>_xlfn.XLOOKUP(E5117,AF:AF,AI:AI)</f>
        <v>Japan</v>
      </c>
      <c r="T5117">
        <f>WEEKNUM(G5117)</f>
        <v>16</v>
      </c>
      <c r="U5117">
        <f>YEAR(G5117)</f>
        <v>2026</v>
      </c>
      <c r="V5117" s="117">
        <f>IFERROR(Q5117/N5117,"0")</f>
        <v>0.12489069877832464</v>
      </c>
    </row>
    <row r="5118" spans="1:22">
      <c r="A5118" t="str">
        <f>_xlfn.XLOOKUP(D5118,BN:BN,BO:BO)</f>
        <v>México</v>
      </c>
      <c r="B5118" t="s">
        <v>25</v>
      </c>
      <c r="C5118">
        <v>835</v>
      </c>
      <c r="D5118" t="str">
        <f>_xlfn.XLOOKUP(C5118,BH:BH,BI:BI)</f>
        <v>LucianaE</v>
      </c>
      <c r="E5118">
        <v>25907</v>
      </c>
      <c r="F5118" t="s">
        <v>5143</v>
      </c>
      <c r="G5118" s="63">
        <v>46130</v>
      </c>
      <c r="H5118" s="63">
        <v>46134</v>
      </c>
      <c r="I5118" t="s">
        <v>376</v>
      </c>
      <c r="J5118" t="str">
        <f>_xlfn.XLOOKUP(I5118,AS:AS,AU:AU)</f>
        <v>Hotel</v>
      </c>
      <c r="K5118" t="s">
        <v>33</v>
      </c>
      <c r="L5118">
        <v>6617.81</v>
      </c>
      <c r="M5118">
        <f>L5118*_xlfn.XLOOKUP(K5118,AM:AM,AN:AN)</f>
        <v>5691.3166000000001</v>
      </c>
      <c r="N5118">
        <f>L5118*_xlfn.XLOOKUP(K5118,AM:AM,AO:AO)</f>
        <v>6617.81</v>
      </c>
      <c r="O5118">
        <v>521.09</v>
      </c>
      <c r="P5118">
        <f>O5118*_xlfn.XLOOKUP(K5118,AM:AM,AN:AN)</f>
        <v>448.13740000000001</v>
      </c>
      <c r="Q5118">
        <f>O5118*_xlfn.XLOOKUP(K5118,AM:AM,AO:AO)</f>
        <v>521.09</v>
      </c>
      <c r="R5118" t="str">
        <f>_xlfn.XLOOKUP(E5118,AF:AF,AG:AG)</f>
        <v>THE OKURA TOKYO</v>
      </c>
      <c r="S5118" t="str">
        <f>_xlfn.XLOOKUP(E5118,AF:AF,AI:AI)</f>
        <v>Japan</v>
      </c>
      <c r="T5118">
        <f>WEEKNUM(G5118)</f>
        <v>16</v>
      </c>
      <c r="U5118">
        <f>YEAR(G5118)</f>
        <v>2026</v>
      </c>
      <c r="V5118" s="117">
        <f>IFERROR(Q5118/N5118,"0")</f>
        <v>7.8740550121565903E-2</v>
      </c>
    </row>
    <row r="5119" spans="1:22">
      <c r="A5119" t="str">
        <f>_xlfn.XLOOKUP(D5119,BN:BN,BO:BO)</f>
        <v>México</v>
      </c>
      <c r="B5119" t="s">
        <v>25</v>
      </c>
      <c r="C5119">
        <v>835</v>
      </c>
      <c r="D5119" t="str">
        <f>_xlfn.XLOOKUP(C5119,BH:BH,BI:BI)</f>
        <v>LucianaE</v>
      </c>
      <c r="E5119">
        <v>25907</v>
      </c>
      <c r="F5119" t="s">
        <v>5144</v>
      </c>
      <c r="G5119" s="63">
        <v>46130</v>
      </c>
      <c r="H5119" s="63">
        <v>46134</v>
      </c>
      <c r="I5119" t="s">
        <v>376</v>
      </c>
      <c r="J5119" t="str">
        <f>_xlfn.XLOOKUP(I5119,AS:AS,AU:AU)</f>
        <v>Hotel</v>
      </c>
      <c r="K5119" t="s">
        <v>33</v>
      </c>
      <c r="L5119">
        <v>3152.77</v>
      </c>
      <c r="M5119">
        <f>L5119*_xlfn.XLOOKUP(K5119,AM:AM,AN:AN)</f>
        <v>2711.3822</v>
      </c>
      <c r="N5119">
        <f>L5119*_xlfn.XLOOKUP(K5119,AM:AM,AO:AO)</f>
        <v>3152.77</v>
      </c>
      <c r="O5119">
        <v>248.82</v>
      </c>
      <c r="P5119">
        <f>O5119*_xlfn.XLOOKUP(K5119,AM:AM,AN:AN)</f>
        <v>213.98519999999999</v>
      </c>
      <c r="Q5119">
        <f>O5119*_xlfn.XLOOKUP(K5119,AM:AM,AO:AO)</f>
        <v>248.82</v>
      </c>
      <c r="R5119" t="str">
        <f>_xlfn.XLOOKUP(E5119,AF:AF,AG:AG)</f>
        <v>THE OKURA TOKYO</v>
      </c>
      <c r="S5119" t="str">
        <f>_xlfn.XLOOKUP(E5119,AF:AF,AI:AI)</f>
        <v>Japan</v>
      </c>
      <c r="T5119">
        <f>WEEKNUM(G5119)</f>
        <v>16</v>
      </c>
      <c r="U5119">
        <f>YEAR(G5119)</f>
        <v>2026</v>
      </c>
      <c r="V5119" s="117">
        <f>IFERROR(Q5119/N5119,"0")</f>
        <v>7.8921075752433567E-2</v>
      </c>
    </row>
    <row r="5120" spans="1:22">
      <c r="A5120" t="str">
        <f>_xlfn.XLOOKUP(D5120,BN:BN,BO:BO)</f>
        <v>México</v>
      </c>
      <c r="B5120" t="s">
        <v>25</v>
      </c>
      <c r="C5120">
        <v>835</v>
      </c>
      <c r="D5120" t="str">
        <f>_xlfn.XLOOKUP(C5120,BH:BH,BI:BI)</f>
        <v>LucianaE</v>
      </c>
      <c r="E5120">
        <v>24989</v>
      </c>
      <c r="F5120" t="s">
        <v>5145</v>
      </c>
      <c r="G5120" s="63">
        <v>46134</v>
      </c>
      <c r="H5120" s="63">
        <v>46135</v>
      </c>
      <c r="I5120" t="s">
        <v>376</v>
      </c>
      <c r="J5120" t="str">
        <f>_xlfn.XLOOKUP(I5120,AS:AS,AU:AU)</f>
        <v>Hotel</v>
      </c>
      <c r="K5120" t="s">
        <v>33</v>
      </c>
      <c r="L5120">
        <v>896.99</v>
      </c>
      <c r="M5120">
        <f>L5120*_xlfn.XLOOKUP(K5120,AM:AM,AN:AN)</f>
        <v>771.41139999999996</v>
      </c>
      <c r="N5120">
        <f>L5120*_xlfn.XLOOKUP(K5120,AM:AM,AO:AO)</f>
        <v>896.99</v>
      </c>
      <c r="O5120">
        <v>72.2</v>
      </c>
      <c r="P5120">
        <f>O5120*_xlfn.XLOOKUP(K5120,AM:AM,AN:AN)</f>
        <v>62.091999999999999</v>
      </c>
      <c r="Q5120">
        <f>O5120*_xlfn.XLOOKUP(K5120,AM:AM,AO:AO)</f>
        <v>72.2</v>
      </c>
      <c r="R5120" t="str">
        <f>_xlfn.XLOOKUP(E5120,AF:AF,AG:AG)</f>
        <v>HYATT CENTRIC KANAZAWA</v>
      </c>
      <c r="S5120" t="str">
        <f>_xlfn.XLOOKUP(E5120,AF:AF,AI:AI)</f>
        <v>Japan</v>
      </c>
      <c r="T5120">
        <f>WEEKNUM(G5120)</f>
        <v>17</v>
      </c>
      <c r="U5120">
        <f>YEAR(G5120)</f>
        <v>2026</v>
      </c>
      <c r="V5120" s="117">
        <f>IFERROR(Q5120/N5120,"0")</f>
        <v>8.04914213090447E-2</v>
      </c>
    </row>
    <row r="5121" spans="1:22">
      <c r="A5121" t="str">
        <f>_xlfn.XLOOKUP(D5121,BN:BN,BO:BO)</f>
        <v>México</v>
      </c>
      <c r="B5121" t="s">
        <v>25</v>
      </c>
      <c r="C5121">
        <v>835</v>
      </c>
      <c r="D5121" t="str">
        <f>_xlfn.XLOOKUP(C5121,BH:BH,BI:BI)</f>
        <v>LucianaE</v>
      </c>
      <c r="E5121">
        <v>24989</v>
      </c>
      <c r="F5121" t="s">
        <v>5146</v>
      </c>
      <c r="G5121" s="63">
        <v>46134</v>
      </c>
      <c r="H5121" s="63">
        <v>46135</v>
      </c>
      <c r="I5121" t="s">
        <v>376</v>
      </c>
      <c r="J5121" t="str">
        <f>_xlfn.XLOOKUP(I5121,AS:AS,AU:AU)</f>
        <v>Hotel</v>
      </c>
      <c r="K5121" t="s">
        <v>33</v>
      </c>
      <c r="L5121">
        <v>257.89999999999998</v>
      </c>
      <c r="M5121">
        <f>L5121*_xlfn.XLOOKUP(K5121,AM:AM,AN:AN)</f>
        <v>221.79399999999998</v>
      </c>
      <c r="N5121">
        <f>L5121*_xlfn.XLOOKUP(K5121,AM:AM,AO:AO)</f>
        <v>257.89999999999998</v>
      </c>
      <c r="O5121">
        <v>20.39</v>
      </c>
      <c r="P5121">
        <f>O5121*_xlfn.XLOOKUP(K5121,AM:AM,AN:AN)</f>
        <v>17.535399999999999</v>
      </c>
      <c r="Q5121">
        <f>O5121*_xlfn.XLOOKUP(K5121,AM:AM,AO:AO)</f>
        <v>20.39</v>
      </c>
      <c r="R5121" t="str">
        <f>_xlfn.XLOOKUP(E5121,AF:AF,AG:AG)</f>
        <v>HYATT CENTRIC KANAZAWA</v>
      </c>
      <c r="S5121" t="str">
        <f>_xlfn.XLOOKUP(E5121,AF:AF,AI:AI)</f>
        <v>Japan</v>
      </c>
      <c r="T5121">
        <f>WEEKNUM(G5121)</f>
        <v>17</v>
      </c>
      <c r="U5121">
        <f>YEAR(G5121)</f>
        <v>2026</v>
      </c>
      <c r="V5121" s="117">
        <f>IFERROR(Q5121/N5121,"0")</f>
        <v>7.9061651803024435E-2</v>
      </c>
    </row>
    <row r="5122" spans="1:22">
      <c r="A5122" t="str">
        <f>_xlfn.XLOOKUP(D5122,BN:BN,BO:BO)</f>
        <v>México</v>
      </c>
      <c r="B5122" t="s">
        <v>25</v>
      </c>
      <c r="C5122">
        <v>835</v>
      </c>
      <c r="D5122" t="str">
        <f>_xlfn.XLOOKUP(C5122,BH:BH,BI:BI)</f>
        <v>LucianaE</v>
      </c>
      <c r="E5122">
        <v>27261</v>
      </c>
      <c r="F5122" t="s">
        <v>5147</v>
      </c>
      <c r="G5122" s="63">
        <v>46135</v>
      </c>
      <c r="H5122" s="63">
        <v>46138</v>
      </c>
      <c r="I5122" t="s">
        <v>376</v>
      </c>
      <c r="J5122" t="str">
        <f>_xlfn.XLOOKUP(I5122,AS:AS,AU:AU)</f>
        <v>Hotel</v>
      </c>
      <c r="K5122" t="s">
        <v>33</v>
      </c>
      <c r="L5122">
        <v>5052.1400000000003</v>
      </c>
      <c r="M5122">
        <f>L5122*_xlfn.XLOOKUP(K5122,AM:AM,AN:AN)</f>
        <v>4344.8404</v>
      </c>
      <c r="N5122">
        <f>L5122*_xlfn.XLOOKUP(K5122,AM:AM,AO:AO)</f>
        <v>5052.1400000000003</v>
      </c>
      <c r="O5122">
        <v>406.45</v>
      </c>
      <c r="P5122">
        <f>O5122*_xlfn.XLOOKUP(K5122,AM:AM,AN:AN)</f>
        <v>349.54699999999997</v>
      </c>
      <c r="Q5122">
        <f>O5122*_xlfn.XLOOKUP(K5122,AM:AM,AO:AO)</f>
        <v>406.45</v>
      </c>
      <c r="R5122" t="str">
        <f>_xlfn.XLOOKUP(E5122,AF:AF,AG:AG)</f>
        <v>ACE HOTEL KYOTO</v>
      </c>
      <c r="S5122" t="str">
        <f>_xlfn.XLOOKUP(E5122,AF:AF,AI:AI)</f>
        <v>Japan</v>
      </c>
      <c r="T5122">
        <f>WEEKNUM(G5122)</f>
        <v>17</v>
      </c>
      <c r="U5122">
        <f>YEAR(G5122)</f>
        <v>2026</v>
      </c>
      <c r="V5122" s="117">
        <f>IFERROR(Q5122/N5122,"0")</f>
        <v>8.0451056384027358E-2</v>
      </c>
    </row>
    <row r="5123" spans="1:22">
      <c r="A5123" t="str">
        <f>_xlfn.XLOOKUP(D5123,BN:BN,BO:BO)</f>
        <v>México</v>
      </c>
      <c r="B5123" t="s">
        <v>25</v>
      </c>
      <c r="C5123">
        <v>835</v>
      </c>
      <c r="D5123" t="str">
        <f>_xlfn.XLOOKUP(C5123,BH:BH,BI:BI)</f>
        <v>LucianaE</v>
      </c>
      <c r="E5123">
        <v>27261</v>
      </c>
      <c r="F5123" t="s">
        <v>5148</v>
      </c>
      <c r="G5123" s="63">
        <v>46135</v>
      </c>
      <c r="H5123" s="63">
        <v>46138</v>
      </c>
      <c r="I5123" t="s">
        <v>376</v>
      </c>
      <c r="J5123" t="str">
        <f>_xlfn.XLOOKUP(I5123,AS:AS,AU:AU)</f>
        <v>Hotel</v>
      </c>
      <c r="K5123" t="s">
        <v>33</v>
      </c>
      <c r="L5123">
        <v>1651.66</v>
      </c>
      <c r="M5123">
        <f>L5123*_xlfn.XLOOKUP(K5123,AM:AM,AN:AN)</f>
        <v>1420.4276</v>
      </c>
      <c r="N5123">
        <f>L5123*_xlfn.XLOOKUP(K5123,AM:AM,AO:AO)</f>
        <v>1651.66</v>
      </c>
      <c r="O5123">
        <v>132.88</v>
      </c>
      <c r="P5123">
        <f>O5123*_xlfn.XLOOKUP(K5123,AM:AM,AN:AN)</f>
        <v>114.27679999999999</v>
      </c>
      <c r="Q5123">
        <f>O5123*_xlfn.XLOOKUP(K5123,AM:AM,AO:AO)</f>
        <v>132.88</v>
      </c>
      <c r="R5123" t="str">
        <f>_xlfn.XLOOKUP(E5123,AF:AF,AG:AG)</f>
        <v>ACE HOTEL KYOTO</v>
      </c>
      <c r="S5123" t="str">
        <f>_xlfn.XLOOKUP(E5123,AF:AF,AI:AI)</f>
        <v>Japan</v>
      </c>
      <c r="T5123">
        <f>WEEKNUM(G5123)</f>
        <v>17</v>
      </c>
      <c r="U5123">
        <f>YEAR(G5123)</f>
        <v>2026</v>
      </c>
      <c r="V5123" s="117">
        <f>IFERROR(Q5123/N5123,"0")</f>
        <v>8.0452393349720874E-2</v>
      </c>
    </row>
    <row r="5124" spans="1:22">
      <c r="A5124" t="str">
        <f>_xlfn.XLOOKUP(D5124,BN:BN,BO:BO)</f>
        <v>México</v>
      </c>
      <c r="B5124" t="s">
        <v>25</v>
      </c>
      <c r="C5124">
        <v>835</v>
      </c>
      <c r="D5124" t="str">
        <f>_xlfn.XLOOKUP(C5124,BH:BH,BI:BI)</f>
        <v>LucianaE</v>
      </c>
      <c r="E5124">
        <v>29097</v>
      </c>
      <c r="F5124" t="s">
        <v>5149</v>
      </c>
      <c r="G5124" s="63">
        <v>46141</v>
      </c>
      <c r="H5124" s="63">
        <v>46142</v>
      </c>
      <c r="I5124" t="s">
        <v>376</v>
      </c>
      <c r="J5124" t="str">
        <f>_xlfn.XLOOKUP(I5124,AS:AS,AU:AU)</f>
        <v>Hotel</v>
      </c>
      <c r="K5124" t="s">
        <v>33</v>
      </c>
      <c r="L5124">
        <v>1680.69</v>
      </c>
      <c r="M5124">
        <f>L5124*_xlfn.XLOOKUP(K5124,AM:AM,AN:AN)</f>
        <v>1445.3933999999999</v>
      </c>
      <c r="N5124">
        <f>L5124*_xlfn.XLOOKUP(K5124,AM:AM,AO:AO)</f>
        <v>1680.69</v>
      </c>
      <c r="O5124">
        <v>123.16</v>
      </c>
      <c r="P5124">
        <f>O5124*_xlfn.XLOOKUP(K5124,AM:AM,AN:AN)</f>
        <v>105.91759999999999</v>
      </c>
      <c r="Q5124">
        <f>O5124*_xlfn.XLOOKUP(K5124,AM:AM,AO:AO)</f>
        <v>123.16</v>
      </c>
      <c r="R5124" t="str">
        <f>_xlfn.XLOOKUP(E5124,AF:AF,AG:AG)</f>
        <v>THE ST. REGIS OSAKA</v>
      </c>
      <c r="S5124" t="str">
        <f>_xlfn.XLOOKUP(E5124,AF:AF,AI:AI)</f>
        <v>Japan</v>
      </c>
      <c r="T5124">
        <f>WEEKNUM(G5124)</f>
        <v>18</v>
      </c>
      <c r="U5124">
        <f>YEAR(G5124)</f>
        <v>2026</v>
      </c>
      <c r="V5124" s="117">
        <f>IFERROR(Q5124/N5124,"0")</f>
        <v>7.3279426902046182E-2</v>
      </c>
    </row>
    <row r="5125" spans="1:22">
      <c r="A5125" t="str">
        <f>_xlfn.XLOOKUP(D5125,BN:BN,BO:BO)</f>
        <v>México</v>
      </c>
      <c r="B5125" t="s">
        <v>25</v>
      </c>
      <c r="C5125">
        <v>835</v>
      </c>
      <c r="D5125" t="str">
        <f>_xlfn.XLOOKUP(C5125,BH:BH,BI:BI)</f>
        <v>LucianaE</v>
      </c>
      <c r="E5125">
        <v>29097</v>
      </c>
      <c r="F5125" t="s">
        <v>5150</v>
      </c>
      <c r="G5125" s="63">
        <v>46141</v>
      </c>
      <c r="H5125" s="63">
        <v>46142</v>
      </c>
      <c r="I5125" t="s">
        <v>376</v>
      </c>
      <c r="J5125" t="str">
        <f>_xlfn.XLOOKUP(I5125,AS:AS,AU:AU)</f>
        <v>Hotel</v>
      </c>
      <c r="K5125" t="s">
        <v>33</v>
      </c>
      <c r="L5125">
        <v>786.02</v>
      </c>
      <c r="M5125">
        <f>L5125*_xlfn.XLOOKUP(K5125,AM:AM,AN:AN)</f>
        <v>675.97719999999993</v>
      </c>
      <c r="N5125">
        <f>L5125*_xlfn.XLOOKUP(K5125,AM:AM,AO:AO)</f>
        <v>786.02</v>
      </c>
      <c r="O5125">
        <v>61.88</v>
      </c>
      <c r="P5125">
        <f>O5125*_xlfn.XLOOKUP(K5125,AM:AM,AN:AN)</f>
        <v>53.216799999999999</v>
      </c>
      <c r="Q5125">
        <f>O5125*_xlfn.XLOOKUP(K5125,AM:AM,AO:AO)</f>
        <v>61.88</v>
      </c>
      <c r="R5125" t="str">
        <f>_xlfn.XLOOKUP(E5125,AF:AF,AG:AG)</f>
        <v>THE ST. REGIS OSAKA</v>
      </c>
      <c r="S5125" t="str">
        <f>_xlfn.XLOOKUP(E5125,AF:AF,AI:AI)</f>
        <v>Japan</v>
      </c>
      <c r="T5125">
        <f>WEEKNUM(G5125)</f>
        <v>18</v>
      </c>
      <c r="U5125">
        <f>YEAR(G5125)</f>
        <v>2026</v>
      </c>
      <c r="V5125" s="117">
        <f>IFERROR(Q5125/N5125,"0")</f>
        <v>7.87257321696649E-2</v>
      </c>
    </row>
    <row r="5126" spans="1:22">
      <c r="A5126" t="str">
        <f>_xlfn.XLOOKUP(D5126,BN:BN,BO:BO)</f>
        <v>México</v>
      </c>
      <c r="B5126" t="s">
        <v>25</v>
      </c>
      <c r="C5126">
        <v>835</v>
      </c>
      <c r="D5126" t="str">
        <f>_xlfn.XLOOKUP(C5126,BH:BH,BI:BI)</f>
        <v>LucianaE</v>
      </c>
      <c r="E5126">
        <v>25907</v>
      </c>
      <c r="F5126" t="s">
        <v>5151</v>
      </c>
      <c r="G5126" s="63">
        <v>46144</v>
      </c>
      <c r="H5126" s="63">
        <v>46145</v>
      </c>
      <c r="I5126" t="s">
        <v>376</v>
      </c>
      <c r="J5126" t="str">
        <f>_xlfn.XLOOKUP(I5126,AS:AS,AU:AU)</f>
        <v>Hotel</v>
      </c>
      <c r="K5126" t="s">
        <v>33</v>
      </c>
      <c r="L5126">
        <v>1512.32</v>
      </c>
      <c r="M5126">
        <f>L5126*_xlfn.XLOOKUP(K5126,AM:AM,AN:AN)</f>
        <v>1300.5952</v>
      </c>
      <c r="N5126">
        <f>L5126*_xlfn.XLOOKUP(K5126,AM:AM,AO:AO)</f>
        <v>1512.32</v>
      </c>
      <c r="O5126">
        <v>119.04</v>
      </c>
      <c r="P5126">
        <f>O5126*_xlfn.XLOOKUP(K5126,AM:AM,AN:AN)</f>
        <v>102.37440000000001</v>
      </c>
      <c r="Q5126">
        <f>O5126*_xlfn.XLOOKUP(K5126,AM:AM,AO:AO)</f>
        <v>119.04</v>
      </c>
      <c r="R5126" t="str">
        <f>_xlfn.XLOOKUP(E5126,AF:AF,AG:AG)</f>
        <v>THE OKURA TOKYO</v>
      </c>
      <c r="S5126" t="str">
        <f>_xlfn.XLOOKUP(E5126,AF:AF,AI:AI)</f>
        <v>Japan</v>
      </c>
      <c r="T5126">
        <f>WEEKNUM(G5126)</f>
        <v>18</v>
      </c>
      <c r="U5126">
        <f>YEAR(G5126)</f>
        <v>2026</v>
      </c>
      <c r="V5126" s="117">
        <f>IFERROR(Q5126/N5126,"0")</f>
        <v>7.8713499788404584E-2</v>
      </c>
    </row>
    <row r="5127" spans="1:22">
      <c r="A5127" t="str">
        <f>_xlfn.XLOOKUP(D5127,BN:BN,BO:BO)</f>
        <v>México</v>
      </c>
      <c r="B5127" t="s">
        <v>25</v>
      </c>
      <c r="C5127">
        <v>835</v>
      </c>
      <c r="D5127" t="str">
        <f>_xlfn.XLOOKUP(C5127,BH:BH,BI:BI)</f>
        <v>LucianaE</v>
      </c>
      <c r="E5127">
        <v>25907</v>
      </c>
      <c r="F5127" t="s">
        <v>5152</v>
      </c>
      <c r="G5127" s="63">
        <v>46144</v>
      </c>
      <c r="H5127" s="63">
        <v>46145</v>
      </c>
      <c r="I5127" t="s">
        <v>376</v>
      </c>
      <c r="J5127" t="str">
        <f>_xlfn.XLOOKUP(I5127,AS:AS,AU:AU)</f>
        <v>Hotel</v>
      </c>
      <c r="K5127" t="s">
        <v>33</v>
      </c>
      <c r="L5127">
        <v>701.67</v>
      </c>
      <c r="M5127">
        <f>L5127*_xlfn.XLOOKUP(K5127,AM:AM,AN:AN)</f>
        <v>603.43619999999999</v>
      </c>
      <c r="N5127">
        <f>L5127*_xlfn.XLOOKUP(K5127,AM:AM,AO:AO)</f>
        <v>701.67</v>
      </c>
      <c r="O5127">
        <v>55.37</v>
      </c>
      <c r="P5127">
        <f>O5127*_xlfn.XLOOKUP(K5127,AM:AM,AN:AN)</f>
        <v>47.618199999999995</v>
      </c>
      <c r="Q5127">
        <f>O5127*_xlfn.XLOOKUP(K5127,AM:AM,AO:AO)</f>
        <v>55.37</v>
      </c>
      <c r="R5127" t="str">
        <f>_xlfn.XLOOKUP(E5127,AF:AF,AG:AG)</f>
        <v>THE OKURA TOKYO</v>
      </c>
      <c r="S5127" t="str">
        <f>_xlfn.XLOOKUP(E5127,AF:AF,AI:AI)</f>
        <v>Japan</v>
      </c>
      <c r="T5127">
        <f>WEEKNUM(G5127)</f>
        <v>18</v>
      </c>
      <c r="U5127">
        <f>YEAR(G5127)</f>
        <v>2026</v>
      </c>
      <c r="V5127" s="117">
        <f>IFERROR(Q5127/N5127,"0")</f>
        <v>7.8911739136631187E-2</v>
      </c>
    </row>
    <row r="5128" spans="1:22">
      <c r="A5128" t="str">
        <f>_xlfn.XLOOKUP(D5128,BN:BN,BO:BO)</f>
        <v>México</v>
      </c>
      <c r="B5128" t="s">
        <v>25</v>
      </c>
      <c r="C5128">
        <v>835</v>
      </c>
      <c r="D5128" t="str">
        <f>_xlfn.XLOOKUP(C5128,BH:BH,BI:BI)</f>
        <v>LucianaE</v>
      </c>
      <c r="E5128">
        <v>27490</v>
      </c>
      <c r="F5128" t="s">
        <v>5153</v>
      </c>
      <c r="G5128" s="63">
        <v>46142</v>
      </c>
      <c r="H5128" s="63">
        <v>46144</v>
      </c>
      <c r="I5128" t="s">
        <v>376</v>
      </c>
      <c r="J5128" t="str">
        <f>_xlfn.XLOOKUP(I5128,AS:AS,AU:AU)</f>
        <v>Hotel</v>
      </c>
      <c r="K5128" t="s">
        <v>33</v>
      </c>
      <c r="L5128">
        <v>4780</v>
      </c>
      <c r="M5128">
        <f>L5128*_xlfn.XLOOKUP(K5128,AM:AM,AN:AN)</f>
        <v>4110.8</v>
      </c>
      <c r="N5128">
        <f>L5128*_xlfn.XLOOKUP(K5128,AM:AM,AO:AO)</f>
        <v>4780</v>
      </c>
      <c r="O5128">
        <v>478</v>
      </c>
      <c r="P5128">
        <f>O5128*_xlfn.XLOOKUP(K5128,AM:AM,AN:AN)</f>
        <v>411.08</v>
      </c>
      <c r="Q5128">
        <f>O5128*_xlfn.XLOOKUP(K5128,AM:AM,AO:AO)</f>
        <v>478</v>
      </c>
      <c r="R5128" t="str">
        <f>_xlfn.XLOOKUP(E5128,AF:AF,AG:AG)</f>
        <v>HOSHINOYA FUJI</v>
      </c>
      <c r="S5128" t="str">
        <f>_xlfn.XLOOKUP(E5128,AF:AF,AI:AI)</f>
        <v>Japan</v>
      </c>
      <c r="T5128">
        <f>WEEKNUM(G5128)</f>
        <v>18</v>
      </c>
      <c r="U5128">
        <f>YEAR(G5128)</f>
        <v>2026</v>
      </c>
      <c r="V5128" s="117">
        <f>IFERROR(Q5128/N5128,"0")</f>
        <v>0.1</v>
      </c>
    </row>
    <row r="5129" spans="1:22">
      <c r="A5129" t="str">
        <f>_xlfn.XLOOKUP(D5129,BN:BN,BO:BO)</f>
        <v>México</v>
      </c>
      <c r="B5129" t="s">
        <v>25</v>
      </c>
      <c r="C5129">
        <v>835</v>
      </c>
      <c r="D5129" t="str">
        <f>_xlfn.XLOOKUP(C5129,BH:BH,BI:BI)</f>
        <v>LucianaE</v>
      </c>
      <c r="E5129">
        <v>27490</v>
      </c>
      <c r="F5129" t="s">
        <v>5154</v>
      </c>
      <c r="G5129" s="63">
        <v>46142</v>
      </c>
      <c r="H5129" s="63">
        <v>46144</v>
      </c>
      <c r="I5129" t="s">
        <v>376</v>
      </c>
      <c r="J5129" t="str">
        <f>_xlfn.XLOOKUP(I5129,AS:AS,AU:AU)</f>
        <v>Hotel</v>
      </c>
      <c r="K5129" t="s">
        <v>33</v>
      </c>
      <c r="L5129">
        <v>1860</v>
      </c>
      <c r="M5129">
        <f>L5129*_xlfn.XLOOKUP(K5129,AM:AM,AN:AN)</f>
        <v>1599.6</v>
      </c>
      <c r="N5129">
        <f>L5129*_xlfn.XLOOKUP(K5129,AM:AM,AO:AO)</f>
        <v>1860</v>
      </c>
      <c r="O5129">
        <v>186</v>
      </c>
      <c r="P5129">
        <f>O5129*_xlfn.XLOOKUP(K5129,AM:AM,AN:AN)</f>
        <v>159.96</v>
      </c>
      <c r="Q5129">
        <f>O5129*_xlfn.XLOOKUP(K5129,AM:AM,AO:AO)</f>
        <v>186</v>
      </c>
      <c r="R5129" t="str">
        <f>_xlfn.XLOOKUP(E5129,AF:AF,AG:AG)</f>
        <v>HOSHINOYA FUJI</v>
      </c>
      <c r="S5129" t="str">
        <f>_xlfn.XLOOKUP(E5129,AF:AF,AI:AI)</f>
        <v>Japan</v>
      </c>
      <c r="T5129">
        <f>WEEKNUM(G5129)</f>
        <v>18</v>
      </c>
      <c r="U5129">
        <f>YEAR(G5129)</f>
        <v>2026</v>
      </c>
      <c r="V5129" s="117">
        <f>IFERROR(Q5129/N5129,"0")</f>
        <v>0.1</v>
      </c>
    </row>
    <row r="5130" spans="1:22">
      <c r="A5130" t="str">
        <f>_xlfn.XLOOKUP(D5130,BN:BN,BO:BO)</f>
        <v>Madrid</v>
      </c>
      <c r="B5130" t="s">
        <v>25</v>
      </c>
      <c r="C5130">
        <v>836</v>
      </c>
      <c r="D5130" t="str">
        <f>_xlfn.XLOOKUP(C5130,BH:BH,BI:BI)</f>
        <v>CaroleM</v>
      </c>
      <c r="E5130">
        <v>28934</v>
      </c>
      <c r="F5130" t="s">
        <v>5155</v>
      </c>
      <c r="G5130" s="63">
        <v>45998</v>
      </c>
      <c r="H5130" s="63">
        <v>46008</v>
      </c>
      <c r="I5130" t="s">
        <v>366</v>
      </c>
      <c r="J5130" t="str">
        <f>_xlfn.XLOOKUP(I5130,AS:AS,AU:AU)</f>
        <v>Vuelos</v>
      </c>
      <c r="K5130" t="s">
        <v>33</v>
      </c>
      <c r="L5130">
        <v>631.1</v>
      </c>
      <c r="M5130">
        <f>L5130*_xlfn.XLOOKUP(K5130,AM:AM,AN:AN)</f>
        <v>542.74599999999998</v>
      </c>
      <c r="N5130">
        <f>L5130*_xlfn.XLOOKUP(K5130,AM:AM,AO:AO)</f>
        <v>631.1</v>
      </c>
      <c r="O5130">
        <v>0</v>
      </c>
      <c r="P5130">
        <f>O5130*_xlfn.XLOOKUP(K5130,AM:AM,AN:AN)</f>
        <v>0</v>
      </c>
      <c r="Q5130">
        <f>O5130*_xlfn.XLOOKUP(K5130,AM:AM,AO:AO)</f>
        <v>0</v>
      </c>
      <c r="R5130" t="str">
        <f>_xlfn.XLOOKUP(E5130,AF:AF,AG:AG)</f>
        <v>F1S USA</v>
      </c>
      <c r="S5130" t="str">
        <f>_xlfn.XLOOKUP(E5130,AF:AF,AI:AI)</f>
        <v>United States</v>
      </c>
      <c r="T5130">
        <f>WEEKNUM(G5130)</f>
        <v>50</v>
      </c>
      <c r="U5130">
        <f>YEAR(G5130)</f>
        <v>2025</v>
      </c>
      <c r="V5130" s="117">
        <f>IFERROR(Q5130/N5130,"0")</f>
        <v>0</v>
      </c>
    </row>
    <row r="5131" spans="1:22">
      <c r="A5131" t="str">
        <f>_xlfn.XLOOKUP(D5131,BN:BN,BO:BO)</f>
        <v>Madrid</v>
      </c>
      <c r="B5131" t="s">
        <v>25</v>
      </c>
      <c r="C5131">
        <v>836</v>
      </c>
      <c r="D5131" t="str">
        <f>_xlfn.XLOOKUP(C5131,BH:BH,BI:BI)</f>
        <v>CaroleM</v>
      </c>
      <c r="E5131">
        <v>28934</v>
      </c>
      <c r="F5131" t="s">
        <v>5156</v>
      </c>
      <c r="G5131" s="63">
        <v>45998</v>
      </c>
      <c r="H5131" s="63">
        <v>46008</v>
      </c>
      <c r="I5131" t="s">
        <v>366</v>
      </c>
      <c r="J5131" t="str">
        <f>_xlfn.XLOOKUP(I5131,AS:AS,AU:AU)</f>
        <v>Vuelos</v>
      </c>
      <c r="K5131" t="s">
        <v>33</v>
      </c>
      <c r="L5131">
        <v>631.1</v>
      </c>
      <c r="M5131">
        <f>L5131*_xlfn.XLOOKUP(K5131,AM:AM,AN:AN)</f>
        <v>542.74599999999998</v>
      </c>
      <c r="N5131">
        <f>L5131*_xlfn.XLOOKUP(K5131,AM:AM,AO:AO)</f>
        <v>631.1</v>
      </c>
      <c r="O5131">
        <v>0</v>
      </c>
      <c r="P5131">
        <f>O5131*_xlfn.XLOOKUP(K5131,AM:AM,AN:AN)</f>
        <v>0</v>
      </c>
      <c r="Q5131">
        <f>O5131*_xlfn.XLOOKUP(K5131,AM:AM,AO:AO)</f>
        <v>0</v>
      </c>
      <c r="R5131" t="str">
        <f>_xlfn.XLOOKUP(E5131,AF:AF,AG:AG)</f>
        <v>F1S USA</v>
      </c>
      <c r="S5131" t="str">
        <f>_xlfn.XLOOKUP(E5131,AF:AF,AI:AI)</f>
        <v>United States</v>
      </c>
      <c r="T5131">
        <f>WEEKNUM(G5131)</f>
        <v>50</v>
      </c>
      <c r="U5131">
        <f>YEAR(G5131)</f>
        <v>2025</v>
      </c>
      <c r="V5131" s="117">
        <f>IFERROR(Q5131/N5131,"0")</f>
        <v>0</v>
      </c>
    </row>
    <row r="5132" spans="1:22">
      <c r="A5132" t="str">
        <f>_xlfn.XLOOKUP(D5132,BN:BN,BO:BO)</f>
        <v>Madrid</v>
      </c>
      <c r="B5132" t="s">
        <v>25</v>
      </c>
      <c r="C5132">
        <v>836</v>
      </c>
      <c r="D5132" t="str">
        <f>_xlfn.XLOOKUP(C5132,BH:BH,BI:BI)</f>
        <v>CaroleM</v>
      </c>
      <c r="E5132">
        <v>28934</v>
      </c>
      <c r="F5132" t="s">
        <v>5157</v>
      </c>
      <c r="G5132" s="63">
        <v>45998</v>
      </c>
      <c r="H5132" s="63">
        <v>46008</v>
      </c>
      <c r="I5132" t="s">
        <v>366</v>
      </c>
      <c r="J5132" t="str">
        <f>_xlfn.XLOOKUP(I5132,AS:AS,AU:AU)</f>
        <v>Vuelos</v>
      </c>
      <c r="K5132" t="s">
        <v>33</v>
      </c>
      <c r="L5132">
        <v>631.1</v>
      </c>
      <c r="M5132">
        <f>L5132*_xlfn.XLOOKUP(K5132,AM:AM,AN:AN)</f>
        <v>542.74599999999998</v>
      </c>
      <c r="N5132">
        <f>L5132*_xlfn.XLOOKUP(K5132,AM:AM,AO:AO)</f>
        <v>631.1</v>
      </c>
      <c r="O5132">
        <v>0</v>
      </c>
      <c r="P5132">
        <f>O5132*_xlfn.XLOOKUP(K5132,AM:AM,AN:AN)</f>
        <v>0</v>
      </c>
      <c r="Q5132">
        <f>O5132*_xlfn.XLOOKUP(K5132,AM:AM,AO:AO)</f>
        <v>0</v>
      </c>
      <c r="R5132" t="str">
        <f>_xlfn.XLOOKUP(E5132,AF:AF,AG:AG)</f>
        <v>F1S USA</v>
      </c>
      <c r="S5132" t="str">
        <f>_xlfn.XLOOKUP(E5132,AF:AF,AI:AI)</f>
        <v>United States</v>
      </c>
      <c r="T5132">
        <f>WEEKNUM(G5132)</f>
        <v>50</v>
      </c>
      <c r="U5132">
        <f>YEAR(G5132)</f>
        <v>2025</v>
      </c>
      <c r="V5132" s="117">
        <f>IFERROR(Q5132/N5132,"0")</f>
        <v>0</v>
      </c>
    </row>
    <row r="5133" spans="1:22">
      <c r="A5133" t="str">
        <f>_xlfn.XLOOKUP(D5133,BN:BN,BO:BO)</f>
        <v>Madrid</v>
      </c>
      <c r="B5133" t="s">
        <v>25</v>
      </c>
      <c r="C5133">
        <v>836</v>
      </c>
      <c r="D5133" t="str">
        <f>_xlfn.XLOOKUP(C5133,BH:BH,BI:BI)</f>
        <v>CaroleM</v>
      </c>
      <c r="E5133">
        <v>28934</v>
      </c>
      <c r="F5133" t="s">
        <v>5158</v>
      </c>
      <c r="G5133" s="63">
        <v>45998</v>
      </c>
      <c r="H5133" s="63">
        <v>46008</v>
      </c>
      <c r="I5133" t="s">
        <v>366</v>
      </c>
      <c r="J5133" t="str">
        <f>_xlfn.XLOOKUP(I5133,AS:AS,AU:AU)</f>
        <v>Vuelos</v>
      </c>
      <c r="K5133" t="s">
        <v>33</v>
      </c>
      <c r="L5133">
        <v>631.1</v>
      </c>
      <c r="M5133">
        <f>L5133*_xlfn.XLOOKUP(K5133,AM:AM,AN:AN)</f>
        <v>542.74599999999998</v>
      </c>
      <c r="N5133">
        <f>L5133*_xlfn.XLOOKUP(K5133,AM:AM,AO:AO)</f>
        <v>631.1</v>
      </c>
      <c r="O5133">
        <v>0</v>
      </c>
      <c r="P5133">
        <f>O5133*_xlfn.XLOOKUP(K5133,AM:AM,AN:AN)</f>
        <v>0</v>
      </c>
      <c r="Q5133">
        <f>O5133*_xlfn.XLOOKUP(K5133,AM:AM,AO:AO)</f>
        <v>0</v>
      </c>
      <c r="R5133" t="str">
        <f>_xlfn.XLOOKUP(E5133,AF:AF,AG:AG)</f>
        <v>F1S USA</v>
      </c>
      <c r="S5133" t="str">
        <f>_xlfn.XLOOKUP(E5133,AF:AF,AI:AI)</f>
        <v>United States</v>
      </c>
      <c r="T5133">
        <f>WEEKNUM(G5133)</f>
        <v>50</v>
      </c>
      <c r="U5133">
        <f>YEAR(G5133)</f>
        <v>2025</v>
      </c>
      <c r="V5133" s="117">
        <f>IFERROR(Q5133/N5133,"0")</f>
        <v>0</v>
      </c>
    </row>
    <row r="5134" spans="1:22">
      <c r="A5134" t="str">
        <f>_xlfn.XLOOKUP(D5134,BN:BN,BO:BO)</f>
        <v>Madrid</v>
      </c>
      <c r="B5134" t="s">
        <v>25</v>
      </c>
      <c r="C5134">
        <v>836</v>
      </c>
      <c r="D5134" t="str">
        <f>_xlfn.XLOOKUP(C5134,BH:BH,BI:BI)</f>
        <v>CaroleM</v>
      </c>
      <c r="E5134">
        <v>28934</v>
      </c>
      <c r="F5134" t="s">
        <v>5159</v>
      </c>
      <c r="G5134" s="63">
        <v>45998</v>
      </c>
      <c r="H5134" s="63">
        <v>46008</v>
      </c>
      <c r="I5134" t="s">
        <v>366</v>
      </c>
      <c r="J5134" t="str">
        <f>_xlfn.XLOOKUP(I5134,AS:AS,AU:AU)</f>
        <v>Vuelos</v>
      </c>
      <c r="K5134" t="s">
        <v>33</v>
      </c>
      <c r="L5134">
        <v>631.1</v>
      </c>
      <c r="M5134">
        <f>L5134*_xlfn.XLOOKUP(K5134,AM:AM,AN:AN)</f>
        <v>542.74599999999998</v>
      </c>
      <c r="N5134">
        <f>L5134*_xlfn.XLOOKUP(K5134,AM:AM,AO:AO)</f>
        <v>631.1</v>
      </c>
      <c r="O5134">
        <v>0</v>
      </c>
      <c r="P5134">
        <f>O5134*_xlfn.XLOOKUP(K5134,AM:AM,AN:AN)</f>
        <v>0</v>
      </c>
      <c r="Q5134">
        <f>O5134*_xlfn.XLOOKUP(K5134,AM:AM,AO:AO)</f>
        <v>0</v>
      </c>
      <c r="R5134" t="str">
        <f>_xlfn.XLOOKUP(E5134,AF:AF,AG:AG)</f>
        <v>F1S USA</v>
      </c>
      <c r="S5134" t="str">
        <f>_xlfn.XLOOKUP(E5134,AF:AF,AI:AI)</f>
        <v>United States</v>
      </c>
      <c r="T5134">
        <f>WEEKNUM(G5134)</f>
        <v>50</v>
      </c>
      <c r="U5134">
        <f>YEAR(G5134)</f>
        <v>2025</v>
      </c>
      <c r="V5134" s="117">
        <f>IFERROR(Q5134/N5134,"0")</f>
        <v>0</v>
      </c>
    </row>
    <row r="5135" spans="1:22">
      <c r="A5135" t="str">
        <f>_xlfn.XLOOKUP(D5135,BN:BN,BO:BO)</f>
        <v>Madrid</v>
      </c>
      <c r="B5135" t="s">
        <v>25</v>
      </c>
      <c r="C5135">
        <v>836</v>
      </c>
      <c r="D5135" t="str">
        <f>_xlfn.XLOOKUP(C5135,BH:BH,BI:BI)</f>
        <v>CaroleM</v>
      </c>
      <c r="E5135">
        <v>28934</v>
      </c>
      <c r="F5135" t="s">
        <v>5157</v>
      </c>
      <c r="G5135" s="63">
        <v>45995</v>
      </c>
      <c r="H5135" s="63">
        <v>46017</v>
      </c>
      <c r="I5135" t="s">
        <v>366</v>
      </c>
      <c r="J5135" t="str">
        <f>_xlfn.XLOOKUP(I5135,AS:AS,AU:AU)</f>
        <v>Vuelos</v>
      </c>
      <c r="K5135" t="s">
        <v>33</v>
      </c>
      <c r="L5135">
        <v>2878.4</v>
      </c>
      <c r="M5135">
        <f>L5135*_xlfn.XLOOKUP(K5135,AM:AM,AN:AN)</f>
        <v>2475.424</v>
      </c>
      <c r="N5135">
        <f>L5135*_xlfn.XLOOKUP(K5135,AM:AM,AO:AO)</f>
        <v>2878.4</v>
      </c>
      <c r="O5135">
        <v>0</v>
      </c>
      <c r="P5135">
        <f>O5135*_xlfn.XLOOKUP(K5135,AM:AM,AN:AN)</f>
        <v>0</v>
      </c>
      <c r="Q5135">
        <f>O5135*_xlfn.XLOOKUP(K5135,AM:AM,AO:AO)</f>
        <v>0</v>
      </c>
      <c r="R5135" t="str">
        <f>_xlfn.XLOOKUP(E5135,AF:AF,AG:AG)</f>
        <v>F1S USA</v>
      </c>
      <c r="S5135" t="str">
        <f>_xlfn.XLOOKUP(E5135,AF:AF,AI:AI)</f>
        <v>United States</v>
      </c>
      <c r="T5135">
        <f>WEEKNUM(G5135)</f>
        <v>49</v>
      </c>
      <c r="U5135">
        <f>YEAR(G5135)</f>
        <v>2025</v>
      </c>
      <c r="V5135" s="117">
        <f>IFERROR(Q5135/N5135,"0")</f>
        <v>0</v>
      </c>
    </row>
    <row r="5136" spans="1:22">
      <c r="A5136" t="str">
        <f>_xlfn.XLOOKUP(D5136,BN:BN,BO:BO)</f>
        <v>Madrid</v>
      </c>
      <c r="B5136" t="s">
        <v>25</v>
      </c>
      <c r="C5136">
        <v>836</v>
      </c>
      <c r="D5136" t="str">
        <f>_xlfn.XLOOKUP(C5136,BH:BH,BI:BI)</f>
        <v>CaroleM</v>
      </c>
      <c r="E5136">
        <v>28934</v>
      </c>
      <c r="F5136" t="s">
        <v>5155</v>
      </c>
      <c r="G5136" s="63">
        <v>45995</v>
      </c>
      <c r="H5136" s="63">
        <v>46017</v>
      </c>
      <c r="I5136" t="s">
        <v>366</v>
      </c>
      <c r="J5136" t="str">
        <f>_xlfn.XLOOKUP(I5136,AS:AS,AU:AU)</f>
        <v>Vuelos</v>
      </c>
      <c r="K5136" t="s">
        <v>33</v>
      </c>
      <c r="L5136">
        <v>10333.299999999999</v>
      </c>
      <c r="M5136">
        <f>L5136*_xlfn.XLOOKUP(K5136,AM:AM,AN:AN)</f>
        <v>8886.637999999999</v>
      </c>
      <c r="N5136">
        <f>L5136*_xlfn.XLOOKUP(K5136,AM:AM,AO:AO)</f>
        <v>10333.299999999999</v>
      </c>
      <c r="O5136">
        <v>0</v>
      </c>
      <c r="P5136">
        <f>O5136*_xlfn.XLOOKUP(K5136,AM:AM,AN:AN)</f>
        <v>0</v>
      </c>
      <c r="Q5136">
        <f>O5136*_xlfn.XLOOKUP(K5136,AM:AM,AO:AO)</f>
        <v>0</v>
      </c>
      <c r="R5136" t="str">
        <f>_xlfn.XLOOKUP(E5136,AF:AF,AG:AG)</f>
        <v>F1S USA</v>
      </c>
      <c r="S5136" t="str">
        <f>_xlfn.XLOOKUP(E5136,AF:AF,AI:AI)</f>
        <v>United States</v>
      </c>
      <c r="T5136">
        <f>WEEKNUM(G5136)</f>
        <v>49</v>
      </c>
      <c r="U5136">
        <f>YEAR(G5136)</f>
        <v>2025</v>
      </c>
      <c r="V5136" s="117">
        <f>IFERROR(Q5136/N5136,"0")</f>
        <v>0</v>
      </c>
    </row>
    <row r="5137" spans="1:22">
      <c r="A5137" t="str">
        <f>_xlfn.XLOOKUP(D5137,BN:BN,BO:BO)</f>
        <v>Madrid</v>
      </c>
      <c r="B5137" t="s">
        <v>25</v>
      </c>
      <c r="C5137">
        <v>836</v>
      </c>
      <c r="D5137" t="str">
        <f>_xlfn.XLOOKUP(C5137,BH:BH,BI:BI)</f>
        <v>CaroleM</v>
      </c>
      <c r="E5137">
        <v>28934</v>
      </c>
      <c r="F5137" t="s">
        <v>5156</v>
      </c>
      <c r="G5137" s="63">
        <v>45995</v>
      </c>
      <c r="H5137" s="63">
        <v>46017</v>
      </c>
      <c r="I5137" t="s">
        <v>366</v>
      </c>
      <c r="J5137" t="str">
        <f>_xlfn.XLOOKUP(I5137,AS:AS,AU:AU)</f>
        <v>Vuelos</v>
      </c>
      <c r="K5137" t="s">
        <v>33</v>
      </c>
      <c r="L5137">
        <v>10333.299999999999</v>
      </c>
      <c r="M5137">
        <f>L5137*_xlfn.XLOOKUP(K5137,AM:AM,AN:AN)</f>
        <v>8886.637999999999</v>
      </c>
      <c r="N5137">
        <f>L5137*_xlfn.XLOOKUP(K5137,AM:AM,AO:AO)</f>
        <v>10333.299999999999</v>
      </c>
      <c r="O5137">
        <v>0</v>
      </c>
      <c r="P5137">
        <f>O5137*_xlfn.XLOOKUP(K5137,AM:AM,AN:AN)</f>
        <v>0</v>
      </c>
      <c r="Q5137">
        <f>O5137*_xlfn.XLOOKUP(K5137,AM:AM,AO:AO)</f>
        <v>0</v>
      </c>
      <c r="R5137" t="str">
        <f>_xlfn.XLOOKUP(E5137,AF:AF,AG:AG)</f>
        <v>F1S USA</v>
      </c>
      <c r="S5137" t="str">
        <f>_xlfn.XLOOKUP(E5137,AF:AF,AI:AI)</f>
        <v>United States</v>
      </c>
      <c r="T5137">
        <f>WEEKNUM(G5137)</f>
        <v>49</v>
      </c>
      <c r="U5137">
        <f>YEAR(G5137)</f>
        <v>2025</v>
      </c>
      <c r="V5137" s="117">
        <f>IFERROR(Q5137/N5137,"0")</f>
        <v>0</v>
      </c>
    </row>
    <row r="5138" spans="1:22">
      <c r="A5138" t="str">
        <f>_xlfn.XLOOKUP(D5138,BN:BN,BO:BO)</f>
        <v>Madrid</v>
      </c>
      <c r="B5138" t="s">
        <v>25</v>
      </c>
      <c r="C5138">
        <v>836</v>
      </c>
      <c r="D5138" t="str">
        <f>_xlfn.XLOOKUP(C5138,BH:BH,BI:BI)</f>
        <v>CaroleM</v>
      </c>
      <c r="E5138">
        <v>28934</v>
      </c>
      <c r="F5138" t="s">
        <v>5155</v>
      </c>
      <c r="G5138" s="63">
        <v>45998</v>
      </c>
      <c r="H5138" s="63">
        <v>46008</v>
      </c>
      <c r="I5138" t="s">
        <v>366</v>
      </c>
      <c r="J5138" t="str">
        <f>_xlfn.XLOOKUP(I5138,AS:AS,AU:AU)</f>
        <v>Vuelos</v>
      </c>
      <c r="K5138" t="s">
        <v>33</v>
      </c>
      <c r="L5138">
        <v>3</v>
      </c>
      <c r="M5138">
        <f>L5138*_xlfn.XLOOKUP(K5138,AM:AM,AN:AN)</f>
        <v>2.58</v>
      </c>
      <c r="N5138">
        <f>L5138*_xlfn.XLOOKUP(K5138,AM:AM,AO:AO)</f>
        <v>3</v>
      </c>
      <c r="O5138">
        <v>0</v>
      </c>
      <c r="P5138">
        <f>O5138*_xlfn.XLOOKUP(K5138,AM:AM,AN:AN)</f>
        <v>0</v>
      </c>
      <c r="Q5138">
        <f>O5138*_xlfn.XLOOKUP(K5138,AM:AM,AO:AO)</f>
        <v>0</v>
      </c>
      <c r="R5138" t="str">
        <f>_xlfn.XLOOKUP(E5138,AF:AF,AG:AG)</f>
        <v>F1S USA</v>
      </c>
      <c r="S5138" t="str">
        <f>_xlfn.XLOOKUP(E5138,AF:AF,AI:AI)</f>
        <v>United States</v>
      </c>
      <c r="T5138">
        <f>WEEKNUM(G5138)</f>
        <v>50</v>
      </c>
      <c r="U5138">
        <f>YEAR(G5138)</f>
        <v>2025</v>
      </c>
      <c r="V5138" s="117">
        <f>IFERROR(Q5138/N5138,"0")</f>
        <v>0</v>
      </c>
    </row>
    <row r="5139" spans="1:22">
      <c r="A5139" t="str">
        <f>_xlfn.XLOOKUP(D5139,BN:BN,BO:BO)</f>
        <v>Madrid</v>
      </c>
      <c r="B5139" t="s">
        <v>25</v>
      </c>
      <c r="C5139">
        <v>836</v>
      </c>
      <c r="D5139" t="str">
        <f>_xlfn.XLOOKUP(C5139,BH:BH,BI:BI)</f>
        <v>CaroleM</v>
      </c>
      <c r="E5139">
        <v>28934</v>
      </c>
      <c r="F5139" t="s">
        <v>5155</v>
      </c>
      <c r="G5139" s="63">
        <v>45998</v>
      </c>
      <c r="H5139" s="63">
        <v>46008</v>
      </c>
      <c r="I5139" t="s">
        <v>366</v>
      </c>
      <c r="J5139" t="str">
        <f>_xlfn.XLOOKUP(I5139,AS:AS,AU:AU)</f>
        <v>Vuelos</v>
      </c>
      <c r="K5139" t="s">
        <v>33</v>
      </c>
      <c r="L5139">
        <v>60</v>
      </c>
      <c r="M5139">
        <f>L5139*_xlfn.XLOOKUP(K5139,AM:AM,AN:AN)</f>
        <v>51.6</v>
      </c>
      <c r="N5139">
        <f>L5139*_xlfn.XLOOKUP(K5139,AM:AM,AO:AO)</f>
        <v>60</v>
      </c>
      <c r="O5139">
        <v>0</v>
      </c>
      <c r="P5139">
        <f>O5139*_xlfn.XLOOKUP(K5139,AM:AM,AN:AN)</f>
        <v>0</v>
      </c>
      <c r="Q5139">
        <f>O5139*_xlfn.XLOOKUP(K5139,AM:AM,AO:AO)</f>
        <v>0</v>
      </c>
      <c r="R5139" t="str">
        <f>_xlfn.XLOOKUP(E5139,AF:AF,AG:AG)</f>
        <v>F1S USA</v>
      </c>
      <c r="S5139" t="str">
        <f>_xlfn.XLOOKUP(E5139,AF:AF,AI:AI)</f>
        <v>United States</v>
      </c>
      <c r="T5139">
        <f>WEEKNUM(G5139)</f>
        <v>50</v>
      </c>
      <c r="U5139">
        <f>YEAR(G5139)</f>
        <v>2025</v>
      </c>
      <c r="V5139" s="117">
        <f>IFERROR(Q5139/N5139,"0")</f>
        <v>0</v>
      </c>
    </row>
    <row r="5140" spans="1:22">
      <c r="A5140" t="str">
        <f>_xlfn.XLOOKUP(D5140,BN:BN,BO:BO)</f>
        <v>Madrid</v>
      </c>
      <c r="B5140" t="s">
        <v>25</v>
      </c>
      <c r="C5140">
        <v>836</v>
      </c>
      <c r="D5140" t="str">
        <f>_xlfn.XLOOKUP(C5140,BH:BH,BI:BI)</f>
        <v>CaroleM</v>
      </c>
      <c r="E5140">
        <v>28934</v>
      </c>
      <c r="F5140" t="s">
        <v>5156</v>
      </c>
      <c r="G5140" s="63">
        <v>45998</v>
      </c>
      <c r="H5140" s="63">
        <v>46008</v>
      </c>
      <c r="I5140" t="s">
        <v>366</v>
      </c>
      <c r="J5140" t="str">
        <f>_xlfn.XLOOKUP(I5140,AS:AS,AU:AU)</f>
        <v>Vuelos</v>
      </c>
      <c r="K5140" t="s">
        <v>33</v>
      </c>
      <c r="L5140">
        <v>3</v>
      </c>
      <c r="M5140">
        <f>L5140*_xlfn.XLOOKUP(K5140,AM:AM,AN:AN)</f>
        <v>2.58</v>
      </c>
      <c r="N5140">
        <f>L5140*_xlfn.XLOOKUP(K5140,AM:AM,AO:AO)</f>
        <v>3</v>
      </c>
      <c r="O5140">
        <v>0</v>
      </c>
      <c r="P5140">
        <f>O5140*_xlfn.XLOOKUP(K5140,AM:AM,AN:AN)</f>
        <v>0</v>
      </c>
      <c r="Q5140">
        <f>O5140*_xlfn.XLOOKUP(K5140,AM:AM,AO:AO)</f>
        <v>0</v>
      </c>
      <c r="R5140" t="str">
        <f>_xlfn.XLOOKUP(E5140,AF:AF,AG:AG)</f>
        <v>F1S USA</v>
      </c>
      <c r="S5140" t="str">
        <f>_xlfn.XLOOKUP(E5140,AF:AF,AI:AI)</f>
        <v>United States</v>
      </c>
      <c r="T5140">
        <f>WEEKNUM(G5140)</f>
        <v>50</v>
      </c>
      <c r="U5140">
        <f>YEAR(G5140)</f>
        <v>2025</v>
      </c>
      <c r="V5140" s="117">
        <f>IFERROR(Q5140/N5140,"0")</f>
        <v>0</v>
      </c>
    </row>
    <row r="5141" spans="1:22">
      <c r="A5141" t="str">
        <f>_xlfn.XLOOKUP(D5141,BN:BN,BO:BO)</f>
        <v>Madrid</v>
      </c>
      <c r="B5141" t="s">
        <v>25</v>
      </c>
      <c r="C5141">
        <v>836</v>
      </c>
      <c r="D5141" t="str">
        <f>_xlfn.XLOOKUP(C5141,BH:BH,BI:BI)</f>
        <v>CaroleM</v>
      </c>
      <c r="E5141">
        <v>28934</v>
      </c>
      <c r="F5141" t="s">
        <v>5156</v>
      </c>
      <c r="G5141" s="63">
        <v>45998</v>
      </c>
      <c r="H5141" s="63">
        <v>46008</v>
      </c>
      <c r="I5141" t="s">
        <v>366</v>
      </c>
      <c r="J5141" t="str">
        <f>_xlfn.XLOOKUP(I5141,AS:AS,AU:AU)</f>
        <v>Vuelos</v>
      </c>
      <c r="K5141" t="s">
        <v>33</v>
      </c>
      <c r="L5141">
        <v>60</v>
      </c>
      <c r="M5141">
        <f>L5141*_xlfn.XLOOKUP(K5141,AM:AM,AN:AN)</f>
        <v>51.6</v>
      </c>
      <c r="N5141">
        <f>L5141*_xlfn.XLOOKUP(K5141,AM:AM,AO:AO)</f>
        <v>60</v>
      </c>
      <c r="O5141">
        <v>0</v>
      </c>
      <c r="P5141">
        <f>O5141*_xlfn.XLOOKUP(K5141,AM:AM,AN:AN)</f>
        <v>0</v>
      </c>
      <c r="Q5141">
        <f>O5141*_xlfn.XLOOKUP(K5141,AM:AM,AO:AO)</f>
        <v>0</v>
      </c>
      <c r="R5141" t="str">
        <f>_xlfn.XLOOKUP(E5141,AF:AF,AG:AG)</f>
        <v>F1S USA</v>
      </c>
      <c r="S5141" t="str">
        <f>_xlfn.XLOOKUP(E5141,AF:AF,AI:AI)</f>
        <v>United States</v>
      </c>
      <c r="T5141">
        <f>WEEKNUM(G5141)</f>
        <v>50</v>
      </c>
      <c r="U5141">
        <f>YEAR(G5141)</f>
        <v>2025</v>
      </c>
      <c r="V5141" s="117">
        <f>IFERROR(Q5141/N5141,"0")</f>
        <v>0</v>
      </c>
    </row>
    <row r="5142" spans="1:22">
      <c r="A5142" t="str">
        <f>_xlfn.XLOOKUP(D5142,BN:BN,BO:BO)</f>
        <v>Madrid</v>
      </c>
      <c r="B5142" t="s">
        <v>25</v>
      </c>
      <c r="C5142">
        <v>836</v>
      </c>
      <c r="D5142" t="str">
        <f>_xlfn.XLOOKUP(C5142,BH:BH,BI:BI)</f>
        <v>CaroleM</v>
      </c>
      <c r="E5142">
        <v>28934</v>
      </c>
      <c r="F5142" t="s">
        <v>5157</v>
      </c>
      <c r="G5142" s="63">
        <v>45998</v>
      </c>
      <c r="H5142" s="63">
        <v>46008</v>
      </c>
      <c r="I5142" t="s">
        <v>366</v>
      </c>
      <c r="J5142" t="str">
        <f>_xlfn.XLOOKUP(I5142,AS:AS,AU:AU)</f>
        <v>Vuelos</v>
      </c>
      <c r="K5142" t="s">
        <v>33</v>
      </c>
      <c r="L5142">
        <v>3</v>
      </c>
      <c r="M5142">
        <f>L5142*_xlfn.XLOOKUP(K5142,AM:AM,AN:AN)</f>
        <v>2.58</v>
      </c>
      <c r="N5142">
        <f>L5142*_xlfn.XLOOKUP(K5142,AM:AM,AO:AO)</f>
        <v>3</v>
      </c>
      <c r="O5142">
        <v>0</v>
      </c>
      <c r="P5142">
        <f>O5142*_xlfn.XLOOKUP(K5142,AM:AM,AN:AN)</f>
        <v>0</v>
      </c>
      <c r="Q5142">
        <f>O5142*_xlfn.XLOOKUP(K5142,AM:AM,AO:AO)</f>
        <v>0</v>
      </c>
      <c r="R5142" t="str">
        <f>_xlfn.XLOOKUP(E5142,AF:AF,AG:AG)</f>
        <v>F1S USA</v>
      </c>
      <c r="S5142" t="str">
        <f>_xlfn.XLOOKUP(E5142,AF:AF,AI:AI)</f>
        <v>United States</v>
      </c>
      <c r="T5142">
        <f>WEEKNUM(G5142)</f>
        <v>50</v>
      </c>
      <c r="U5142">
        <f>YEAR(G5142)</f>
        <v>2025</v>
      </c>
      <c r="V5142" s="117">
        <f>IFERROR(Q5142/N5142,"0")</f>
        <v>0</v>
      </c>
    </row>
    <row r="5143" spans="1:22">
      <c r="A5143" t="str">
        <f>_xlfn.XLOOKUP(D5143,BN:BN,BO:BO)</f>
        <v>Madrid</v>
      </c>
      <c r="B5143" t="s">
        <v>25</v>
      </c>
      <c r="C5143">
        <v>836</v>
      </c>
      <c r="D5143" t="str">
        <f>_xlfn.XLOOKUP(C5143,BH:BH,BI:BI)</f>
        <v>CaroleM</v>
      </c>
      <c r="E5143">
        <v>28934</v>
      </c>
      <c r="F5143" t="s">
        <v>5157</v>
      </c>
      <c r="G5143" s="63">
        <v>45998</v>
      </c>
      <c r="H5143" s="63">
        <v>46008</v>
      </c>
      <c r="I5143" t="s">
        <v>366</v>
      </c>
      <c r="J5143" t="str">
        <f>_xlfn.XLOOKUP(I5143,AS:AS,AU:AU)</f>
        <v>Vuelos</v>
      </c>
      <c r="K5143" t="s">
        <v>33</v>
      </c>
      <c r="L5143">
        <v>60</v>
      </c>
      <c r="M5143">
        <f>L5143*_xlfn.XLOOKUP(K5143,AM:AM,AN:AN)</f>
        <v>51.6</v>
      </c>
      <c r="N5143">
        <f>L5143*_xlfn.XLOOKUP(K5143,AM:AM,AO:AO)</f>
        <v>60</v>
      </c>
      <c r="O5143">
        <v>0</v>
      </c>
      <c r="P5143">
        <f>O5143*_xlfn.XLOOKUP(K5143,AM:AM,AN:AN)</f>
        <v>0</v>
      </c>
      <c r="Q5143">
        <f>O5143*_xlfn.XLOOKUP(K5143,AM:AM,AO:AO)</f>
        <v>0</v>
      </c>
      <c r="R5143" t="str">
        <f>_xlfn.XLOOKUP(E5143,AF:AF,AG:AG)</f>
        <v>F1S USA</v>
      </c>
      <c r="S5143" t="str">
        <f>_xlfn.XLOOKUP(E5143,AF:AF,AI:AI)</f>
        <v>United States</v>
      </c>
      <c r="T5143">
        <f>WEEKNUM(G5143)</f>
        <v>50</v>
      </c>
      <c r="U5143">
        <f>YEAR(G5143)</f>
        <v>2025</v>
      </c>
      <c r="V5143" s="117">
        <f>IFERROR(Q5143/N5143,"0")</f>
        <v>0</v>
      </c>
    </row>
    <row r="5144" spans="1:22">
      <c r="A5144" t="str">
        <f>_xlfn.XLOOKUP(D5144,BN:BN,BO:BO)</f>
        <v>Madrid</v>
      </c>
      <c r="B5144" t="s">
        <v>25</v>
      </c>
      <c r="C5144">
        <v>836</v>
      </c>
      <c r="D5144" t="str">
        <f>_xlfn.XLOOKUP(C5144,BH:BH,BI:BI)</f>
        <v>CaroleM</v>
      </c>
      <c r="E5144">
        <v>28934</v>
      </c>
      <c r="F5144" t="s">
        <v>5158</v>
      </c>
      <c r="G5144" s="63">
        <v>45998</v>
      </c>
      <c r="H5144" s="63">
        <v>46008</v>
      </c>
      <c r="I5144" t="s">
        <v>366</v>
      </c>
      <c r="J5144" t="str">
        <f>_xlfn.XLOOKUP(I5144,AS:AS,AU:AU)</f>
        <v>Vuelos</v>
      </c>
      <c r="K5144" t="s">
        <v>33</v>
      </c>
      <c r="L5144">
        <v>3</v>
      </c>
      <c r="M5144">
        <f>L5144*_xlfn.XLOOKUP(K5144,AM:AM,AN:AN)</f>
        <v>2.58</v>
      </c>
      <c r="N5144">
        <f>L5144*_xlfn.XLOOKUP(K5144,AM:AM,AO:AO)</f>
        <v>3</v>
      </c>
      <c r="O5144">
        <v>0</v>
      </c>
      <c r="P5144">
        <f>O5144*_xlfn.XLOOKUP(K5144,AM:AM,AN:AN)</f>
        <v>0</v>
      </c>
      <c r="Q5144">
        <f>O5144*_xlfn.XLOOKUP(K5144,AM:AM,AO:AO)</f>
        <v>0</v>
      </c>
      <c r="R5144" t="str">
        <f>_xlfn.XLOOKUP(E5144,AF:AF,AG:AG)</f>
        <v>F1S USA</v>
      </c>
      <c r="S5144" t="str">
        <f>_xlfn.XLOOKUP(E5144,AF:AF,AI:AI)</f>
        <v>United States</v>
      </c>
      <c r="T5144">
        <f>WEEKNUM(G5144)</f>
        <v>50</v>
      </c>
      <c r="U5144">
        <f>YEAR(G5144)</f>
        <v>2025</v>
      </c>
      <c r="V5144" s="117">
        <f>IFERROR(Q5144/N5144,"0")</f>
        <v>0</v>
      </c>
    </row>
    <row r="5145" spans="1:22">
      <c r="A5145" t="str">
        <f>_xlfn.XLOOKUP(D5145,BN:BN,BO:BO)</f>
        <v>Madrid</v>
      </c>
      <c r="B5145" t="s">
        <v>25</v>
      </c>
      <c r="C5145">
        <v>836</v>
      </c>
      <c r="D5145" t="str">
        <f>_xlfn.XLOOKUP(C5145,BH:BH,BI:BI)</f>
        <v>CaroleM</v>
      </c>
      <c r="E5145">
        <v>28934</v>
      </c>
      <c r="F5145" t="s">
        <v>5158</v>
      </c>
      <c r="G5145" s="63">
        <v>45998</v>
      </c>
      <c r="H5145" s="63">
        <v>46008</v>
      </c>
      <c r="I5145" t="s">
        <v>366</v>
      </c>
      <c r="J5145" t="str">
        <f>_xlfn.XLOOKUP(I5145,AS:AS,AU:AU)</f>
        <v>Vuelos</v>
      </c>
      <c r="K5145" t="s">
        <v>33</v>
      </c>
      <c r="L5145">
        <v>60</v>
      </c>
      <c r="M5145">
        <f>L5145*_xlfn.XLOOKUP(K5145,AM:AM,AN:AN)</f>
        <v>51.6</v>
      </c>
      <c r="N5145">
        <f>L5145*_xlfn.XLOOKUP(K5145,AM:AM,AO:AO)</f>
        <v>60</v>
      </c>
      <c r="O5145">
        <v>0</v>
      </c>
      <c r="P5145">
        <f>O5145*_xlfn.XLOOKUP(K5145,AM:AM,AN:AN)</f>
        <v>0</v>
      </c>
      <c r="Q5145">
        <f>O5145*_xlfn.XLOOKUP(K5145,AM:AM,AO:AO)</f>
        <v>0</v>
      </c>
      <c r="R5145" t="str">
        <f>_xlfn.XLOOKUP(E5145,AF:AF,AG:AG)</f>
        <v>F1S USA</v>
      </c>
      <c r="S5145" t="str">
        <f>_xlfn.XLOOKUP(E5145,AF:AF,AI:AI)</f>
        <v>United States</v>
      </c>
      <c r="T5145">
        <f>WEEKNUM(G5145)</f>
        <v>50</v>
      </c>
      <c r="U5145">
        <f>YEAR(G5145)</f>
        <v>2025</v>
      </c>
      <c r="V5145" s="117">
        <f>IFERROR(Q5145/N5145,"0")</f>
        <v>0</v>
      </c>
    </row>
    <row r="5146" spans="1:22">
      <c r="A5146" t="str">
        <f>_xlfn.XLOOKUP(D5146,BN:BN,BO:BO)</f>
        <v>Madrid</v>
      </c>
      <c r="B5146" t="s">
        <v>25</v>
      </c>
      <c r="C5146">
        <v>836</v>
      </c>
      <c r="D5146" t="str">
        <f>_xlfn.XLOOKUP(C5146,BH:BH,BI:BI)</f>
        <v>CaroleM</v>
      </c>
      <c r="E5146">
        <v>28934</v>
      </c>
      <c r="F5146" t="s">
        <v>5159</v>
      </c>
      <c r="G5146" s="63">
        <v>45998</v>
      </c>
      <c r="H5146" s="63">
        <v>46008</v>
      </c>
      <c r="I5146" t="s">
        <v>366</v>
      </c>
      <c r="J5146" t="str">
        <f>_xlfn.XLOOKUP(I5146,AS:AS,AU:AU)</f>
        <v>Vuelos</v>
      </c>
      <c r="K5146" t="s">
        <v>33</v>
      </c>
      <c r="L5146">
        <v>3</v>
      </c>
      <c r="M5146">
        <f>L5146*_xlfn.XLOOKUP(K5146,AM:AM,AN:AN)</f>
        <v>2.58</v>
      </c>
      <c r="N5146">
        <f>L5146*_xlfn.XLOOKUP(K5146,AM:AM,AO:AO)</f>
        <v>3</v>
      </c>
      <c r="O5146">
        <v>0</v>
      </c>
      <c r="P5146">
        <f>O5146*_xlfn.XLOOKUP(K5146,AM:AM,AN:AN)</f>
        <v>0</v>
      </c>
      <c r="Q5146">
        <f>O5146*_xlfn.XLOOKUP(K5146,AM:AM,AO:AO)</f>
        <v>0</v>
      </c>
      <c r="R5146" t="str">
        <f>_xlfn.XLOOKUP(E5146,AF:AF,AG:AG)</f>
        <v>F1S USA</v>
      </c>
      <c r="S5146" t="str">
        <f>_xlfn.XLOOKUP(E5146,AF:AF,AI:AI)</f>
        <v>United States</v>
      </c>
      <c r="T5146">
        <f>WEEKNUM(G5146)</f>
        <v>50</v>
      </c>
      <c r="U5146">
        <f>YEAR(G5146)</f>
        <v>2025</v>
      </c>
      <c r="V5146" s="117">
        <f>IFERROR(Q5146/N5146,"0")</f>
        <v>0</v>
      </c>
    </row>
    <row r="5147" spans="1:22">
      <c r="A5147" t="str">
        <f>_xlfn.XLOOKUP(D5147,BN:BN,BO:BO)</f>
        <v>Madrid</v>
      </c>
      <c r="B5147" t="s">
        <v>25</v>
      </c>
      <c r="C5147">
        <v>836</v>
      </c>
      <c r="D5147" t="str">
        <f>_xlfn.XLOOKUP(C5147,BH:BH,BI:BI)</f>
        <v>CaroleM</v>
      </c>
      <c r="E5147">
        <v>28934</v>
      </c>
      <c r="F5147" t="s">
        <v>5159</v>
      </c>
      <c r="G5147" s="63">
        <v>45998</v>
      </c>
      <c r="H5147" s="63">
        <v>46008</v>
      </c>
      <c r="I5147" t="s">
        <v>366</v>
      </c>
      <c r="J5147" t="str">
        <f>_xlfn.XLOOKUP(I5147,AS:AS,AU:AU)</f>
        <v>Vuelos</v>
      </c>
      <c r="K5147" t="s">
        <v>33</v>
      </c>
      <c r="L5147">
        <v>60</v>
      </c>
      <c r="M5147">
        <f>L5147*_xlfn.XLOOKUP(K5147,AM:AM,AN:AN)</f>
        <v>51.6</v>
      </c>
      <c r="N5147">
        <f>L5147*_xlfn.XLOOKUP(K5147,AM:AM,AO:AO)</f>
        <v>60</v>
      </c>
      <c r="O5147">
        <v>0</v>
      </c>
      <c r="P5147">
        <f>O5147*_xlfn.XLOOKUP(K5147,AM:AM,AN:AN)</f>
        <v>0</v>
      </c>
      <c r="Q5147">
        <f>O5147*_xlfn.XLOOKUP(K5147,AM:AM,AO:AO)</f>
        <v>0</v>
      </c>
      <c r="R5147" t="str">
        <f>_xlfn.XLOOKUP(E5147,AF:AF,AG:AG)</f>
        <v>F1S USA</v>
      </c>
      <c r="S5147" t="str">
        <f>_xlfn.XLOOKUP(E5147,AF:AF,AI:AI)</f>
        <v>United States</v>
      </c>
      <c r="T5147">
        <f>WEEKNUM(G5147)</f>
        <v>50</v>
      </c>
      <c r="U5147">
        <f>YEAR(G5147)</f>
        <v>2025</v>
      </c>
      <c r="V5147" s="117">
        <f>IFERROR(Q5147/N5147,"0")</f>
        <v>0</v>
      </c>
    </row>
    <row r="5148" spans="1:22">
      <c r="A5148" t="str">
        <f>_xlfn.XLOOKUP(D5148,BN:BN,BO:BO)</f>
        <v>Madrid</v>
      </c>
      <c r="B5148" t="s">
        <v>25</v>
      </c>
      <c r="C5148">
        <v>836</v>
      </c>
      <c r="D5148" t="str">
        <f>_xlfn.XLOOKUP(C5148,BH:BH,BI:BI)</f>
        <v>CaroleM</v>
      </c>
      <c r="E5148">
        <v>0</v>
      </c>
      <c r="F5148" t="s">
        <v>1386</v>
      </c>
      <c r="G5148" s="63">
        <v>45995</v>
      </c>
      <c r="H5148" s="63">
        <v>46017</v>
      </c>
      <c r="I5148" t="s">
        <v>396</v>
      </c>
      <c r="J5148" t="str">
        <f>_xlfn.XLOOKUP(I5148,AS:AS,AU:AU)</f>
        <v>Honorarios</v>
      </c>
      <c r="K5148" t="s">
        <v>33</v>
      </c>
      <c r="L5148">
        <v>100</v>
      </c>
      <c r="M5148">
        <f>L5148*_xlfn.XLOOKUP(K5148,AM:AM,AN:AN)</f>
        <v>86</v>
      </c>
      <c r="N5148">
        <f>L5148*_xlfn.XLOOKUP(K5148,AM:AM,AO:AO)</f>
        <v>100</v>
      </c>
      <c r="O5148">
        <v>100</v>
      </c>
      <c r="P5148">
        <f>O5148*_xlfn.XLOOKUP(K5148,AM:AM,AN:AN)</f>
        <v>86</v>
      </c>
      <c r="Q5148">
        <f>O5148*_xlfn.XLOOKUP(K5148,AM:AM,AO:AO)</f>
        <v>100</v>
      </c>
      <c r="R5148" t="str">
        <f>_xlfn.XLOOKUP(E5148,AF:AF,AG:AG)</f>
        <v>FEES</v>
      </c>
      <c r="S5148">
        <f>_xlfn.XLOOKUP(E5148,AF:AF,AI:AI)</f>
        <v>0</v>
      </c>
      <c r="T5148">
        <f>WEEKNUM(G5148)</f>
        <v>49</v>
      </c>
      <c r="U5148">
        <f>YEAR(G5148)</f>
        <v>2025</v>
      </c>
      <c r="V5148" s="117">
        <f>IFERROR(Q5148/N5148,"0")</f>
        <v>1</v>
      </c>
    </row>
    <row r="5149" spans="1:22">
      <c r="A5149" t="str">
        <f>_xlfn.XLOOKUP(D5149,BN:BN,BO:BO)</f>
        <v>México</v>
      </c>
      <c r="B5149" t="s">
        <v>25</v>
      </c>
      <c r="C5149">
        <v>837</v>
      </c>
      <c r="D5149" t="str">
        <f>_xlfn.XLOOKUP(C5149,BH:BH,BI:BI)</f>
        <v>VivianaS</v>
      </c>
      <c r="E5149">
        <v>28934</v>
      </c>
      <c r="F5149" t="s">
        <v>5160</v>
      </c>
      <c r="G5149" s="63">
        <v>46039</v>
      </c>
      <c r="H5149" s="63">
        <v>46040</v>
      </c>
      <c r="I5149" t="s">
        <v>366</v>
      </c>
      <c r="J5149" t="str">
        <f>_xlfn.XLOOKUP(I5149,AS:AS,AU:AU)</f>
        <v>Vuelos</v>
      </c>
      <c r="K5149" t="s">
        <v>33</v>
      </c>
      <c r="L5149">
        <v>615</v>
      </c>
      <c r="M5149">
        <f>L5149*_xlfn.XLOOKUP(K5149,AM:AM,AN:AN)</f>
        <v>528.9</v>
      </c>
      <c r="N5149">
        <f>L5149*_xlfn.XLOOKUP(K5149,AM:AM,AO:AO)</f>
        <v>615</v>
      </c>
      <c r="O5149">
        <v>0</v>
      </c>
      <c r="P5149">
        <f>O5149*_xlfn.XLOOKUP(K5149,AM:AM,AN:AN)</f>
        <v>0</v>
      </c>
      <c r="Q5149">
        <f>O5149*_xlfn.XLOOKUP(K5149,AM:AM,AO:AO)</f>
        <v>0</v>
      </c>
      <c r="R5149" t="str">
        <f>_xlfn.XLOOKUP(E5149,AF:AF,AG:AG)</f>
        <v>F1S USA</v>
      </c>
      <c r="S5149" t="str">
        <f>_xlfn.XLOOKUP(E5149,AF:AF,AI:AI)</f>
        <v>United States</v>
      </c>
      <c r="T5149">
        <f>WEEKNUM(G5149)</f>
        <v>3</v>
      </c>
      <c r="U5149">
        <f>YEAR(G5149)</f>
        <v>2026</v>
      </c>
      <c r="V5149" s="117">
        <f>IFERROR(Q5149/N5149,"0")</f>
        <v>0</v>
      </c>
    </row>
    <row r="5150" spans="1:22">
      <c r="A5150" t="str">
        <f>_xlfn.XLOOKUP(D5150,BN:BN,BO:BO)</f>
        <v>México</v>
      </c>
      <c r="B5150" t="s">
        <v>25</v>
      </c>
      <c r="C5150">
        <v>837</v>
      </c>
      <c r="D5150" t="str">
        <f>_xlfn.XLOOKUP(C5150,BH:BH,BI:BI)</f>
        <v>VivianaS</v>
      </c>
      <c r="E5150">
        <v>28934</v>
      </c>
      <c r="F5150" t="s">
        <v>5161</v>
      </c>
      <c r="G5150" s="63">
        <v>46039</v>
      </c>
      <c r="H5150" s="63">
        <v>46040</v>
      </c>
      <c r="I5150" t="s">
        <v>366</v>
      </c>
      <c r="J5150" t="str">
        <f>_xlfn.XLOOKUP(I5150,AS:AS,AU:AU)</f>
        <v>Vuelos</v>
      </c>
      <c r="K5150" t="s">
        <v>33</v>
      </c>
      <c r="L5150">
        <v>615</v>
      </c>
      <c r="M5150">
        <f>L5150*_xlfn.XLOOKUP(K5150,AM:AM,AN:AN)</f>
        <v>528.9</v>
      </c>
      <c r="N5150">
        <f>L5150*_xlfn.XLOOKUP(K5150,AM:AM,AO:AO)</f>
        <v>615</v>
      </c>
      <c r="O5150">
        <v>0</v>
      </c>
      <c r="P5150">
        <f>O5150*_xlfn.XLOOKUP(K5150,AM:AM,AN:AN)</f>
        <v>0</v>
      </c>
      <c r="Q5150">
        <f>O5150*_xlfn.XLOOKUP(K5150,AM:AM,AO:AO)</f>
        <v>0</v>
      </c>
      <c r="R5150" t="str">
        <f>_xlfn.XLOOKUP(E5150,AF:AF,AG:AG)</f>
        <v>F1S USA</v>
      </c>
      <c r="S5150" t="str">
        <f>_xlfn.XLOOKUP(E5150,AF:AF,AI:AI)</f>
        <v>United States</v>
      </c>
      <c r="T5150">
        <f>WEEKNUM(G5150)</f>
        <v>3</v>
      </c>
      <c r="U5150">
        <f>YEAR(G5150)</f>
        <v>2026</v>
      </c>
      <c r="V5150" s="117">
        <f>IFERROR(Q5150/N5150,"0")</f>
        <v>0</v>
      </c>
    </row>
    <row r="5151" spans="1:22">
      <c r="A5151" t="str">
        <f>_xlfn.XLOOKUP(D5151,BN:BN,BO:BO)</f>
        <v>México</v>
      </c>
      <c r="B5151" t="s">
        <v>25</v>
      </c>
      <c r="C5151">
        <v>837</v>
      </c>
      <c r="D5151" t="str">
        <f>_xlfn.XLOOKUP(C5151,BH:BH,BI:BI)</f>
        <v>VivianaS</v>
      </c>
      <c r="E5151">
        <v>25908</v>
      </c>
      <c r="F5151" t="s">
        <v>5162</v>
      </c>
      <c r="G5151" s="63">
        <v>46033</v>
      </c>
      <c r="H5151" s="63">
        <v>46037</v>
      </c>
      <c r="I5151" t="s">
        <v>376</v>
      </c>
      <c r="J5151" t="str">
        <f>_xlfn.XLOOKUP(I5151,AS:AS,AU:AU)</f>
        <v>Hotel</v>
      </c>
      <c r="K5151" t="s">
        <v>33</v>
      </c>
      <c r="L5151">
        <v>4591.37</v>
      </c>
      <c r="M5151">
        <f>L5151*_xlfn.XLOOKUP(K5151,AM:AM,AN:AN)</f>
        <v>3948.5781999999999</v>
      </c>
      <c r="N5151">
        <f>L5151*_xlfn.XLOOKUP(K5151,AM:AM,AO:AO)</f>
        <v>4591.37</v>
      </c>
      <c r="O5151">
        <v>369.14</v>
      </c>
      <c r="P5151">
        <f>O5151*_xlfn.XLOOKUP(K5151,AM:AM,AN:AN)</f>
        <v>317.46039999999999</v>
      </c>
      <c r="Q5151">
        <f>O5151*_xlfn.XLOOKUP(K5151,AM:AM,AO:AO)</f>
        <v>369.14</v>
      </c>
      <c r="R5151" t="str">
        <f>_xlfn.XLOOKUP(E5151,AF:AF,AG:AG)</f>
        <v>MANDAPA A RITZ CARLTON RESERVE</v>
      </c>
      <c r="S5151" t="str">
        <f>_xlfn.XLOOKUP(E5151,AF:AF,AI:AI)</f>
        <v>Indonesia</v>
      </c>
      <c r="T5151">
        <f>WEEKNUM(G5151)</f>
        <v>3</v>
      </c>
      <c r="U5151">
        <f>YEAR(G5151)</f>
        <v>2026</v>
      </c>
      <c r="V5151" s="117">
        <f>IFERROR(Q5151/N5151,"0")</f>
        <v>8.0398660966116864E-2</v>
      </c>
    </row>
    <row r="5152" spans="1:22">
      <c r="A5152" t="str">
        <f>_xlfn.XLOOKUP(D5152,BN:BN,BO:BO)</f>
        <v>México</v>
      </c>
      <c r="B5152" t="s">
        <v>25</v>
      </c>
      <c r="C5152">
        <v>837</v>
      </c>
      <c r="D5152" t="str">
        <f>_xlfn.XLOOKUP(C5152,BH:BH,BI:BI)</f>
        <v>VivianaS</v>
      </c>
      <c r="E5152">
        <v>34235</v>
      </c>
      <c r="F5152" t="s">
        <v>5163</v>
      </c>
      <c r="G5152" s="63">
        <v>46033</v>
      </c>
      <c r="H5152" s="63">
        <v>46040</v>
      </c>
      <c r="I5152" t="s">
        <v>456</v>
      </c>
      <c r="J5152" t="str">
        <f>_xlfn.XLOOKUP(I5152,AS:AS,AU:AU)</f>
        <v>Visados</v>
      </c>
      <c r="K5152" t="s">
        <v>33</v>
      </c>
      <c r="L5152">
        <v>716</v>
      </c>
      <c r="M5152">
        <f>L5152*_xlfn.XLOOKUP(K5152,AM:AM,AN:AN)</f>
        <v>615.76</v>
      </c>
      <c r="N5152">
        <f>L5152*_xlfn.XLOOKUP(K5152,AM:AM,AO:AO)</f>
        <v>716</v>
      </c>
      <c r="O5152">
        <v>0</v>
      </c>
      <c r="P5152">
        <f>O5152*_xlfn.XLOOKUP(K5152,AM:AM,AN:AN)</f>
        <v>0</v>
      </c>
      <c r="Q5152">
        <f>O5152*_xlfn.XLOOKUP(K5152,AM:AM,AO:AO)</f>
        <v>0</v>
      </c>
      <c r="R5152" t="str">
        <f>_xlfn.XLOOKUP(E5152,AF:AF,AG:AG)</f>
        <v xml:space="preserve">Indochina Restort (Hoi An) </v>
      </c>
      <c r="S5152" t="str">
        <f>_xlfn.XLOOKUP(E5152,AF:AF,AI:AI)</f>
        <v>Vietnam</v>
      </c>
      <c r="T5152">
        <f>WEEKNUM(G5152)</f>
        <v>3</v>
      </c>
      <c r="U5152">
        <f>YEAR(G5152)</f>
        <v>2026</v>
      </c>
      <c r="V5152" s="117">
        <f>IFERROR(Q5152/N5152,"0")</f>
        <v>0</v>
      </c>
    </row>
    <row r="5153" spans="1:22">
      <c r="A5153" t="str">
        <f>_xlfn.XLOOKUP(D5153,BN:BN,BO:BO)</f>
        <v>México</v>
      </c>
      <c r="B5153" t="s">
        <v>25</v>
      </c>
      <c r="C5153">
        <v>838</v>
      </c>
      <c r="D5153" t="str">
        <f>_xlfn.XLOOKUP(C5153,BH:BH,BI:BI)</f>
        <v>LucianaE</v>
      </c>
      <c r="E5153">
        <v>25362</v>
      </c>
      <c r="F5153" t="s">
        <v>5164</v>
      </c>
      <c r="G5153" s="63">
        <v>46104</v>
      </c>
      <c r="H5153" s="63">
        <v>46107</v>
      </c>
      <c r="I5153" t="s">
        <v>376</v>
      </c>
      <c r="J5153" t="str">
        <f>_xlfn.XLOOKUP(I5153,AS:AS,AU:AU)</f>
        <v>Hotel</v>
      </c>
      <c r="K5153" t="s">
        <v>33</v>
      </c>
      <c r="L5153">
        <v>13559.05</v>
      </c>
      <c r="M5153">
        <f>L5153*_xlfn.XLOOKUP(K5153,AM:AM,AN:AN)</f>
        <v>11660.782999999999</v>
      </c>
      <c r="N5153">
        <f>L5153*_xlfn.XLOOKUP(K5153,AM:AM,AO:AO)</f>
        <v>13559.05</v>
      </c>
      <c r="O5153">
        <v>1285.5</v>
      </c>
      <c r="P5153">
        <f>O5153*_xlfn.XLOOKUP(K5153,AM:AM,AN:AN)</f>
        <v>1105.53</v>
      </c>
      <c r="Q5153">
        <f>O5153*_xlfn.XLOOKUP(K5153,AM:AM,AO:AO)</f>
        <v>1285.5</v>
      </c>
      <c r="R5153" t="str">
        <f>_xlfn.XLOOKUP(E5153,AF:AF,AG:AG)</f>
        <v>AMAN TOKYO</v>
      </c>
      <c r="S5153" t="str">
        <f>_xlfn.XLOOKUP(E5153,AF:AF,AI:AI)</f>
        <v>Japan</v>
      </c>
      <c r="T5153">
        <f>WEEKNUM(G5153)</f>
        <v>13</v>
      </c>
      <c r="U5153">
        <f>YEAR(G5153)</f>
        <v>2026</v>
      </c>
      <c r="V5153" s="117">
        <f>IFERROR(Q5153/N5153,"0")</f>
        <v>9.4807527076011963E-2</v>
      </c>
    </row>
    <row r="5154" spans="1:22">
      <c r="A5154" t="str">
        <f>_xlfn.XLOOKUP(D5154,BN:BN,BO:BO)</f>
        <v>México</v>
      </c>
      <c r="B5154" t="s">
        <v>25</v>
      </c>
      <c r="C5154">
        <v>838</v>
      </c>
      <c r="D5154" t="str">
        <f>_xlfn.XLOOKUP(C5154,BH:BH,BI:BI)</f>
        <v>LucianaE</v>
      </c>
      <c r="E5154">
        <v>30268</v>
      </c>
      <c r="F5154" t="s">
        <v>5165</v>
      </c>
      <c r="G5154" s="63">
        <v>46113</v>
      </c>
      <c r="H5154" s="63">
        <v>46114</v>
      </c>
      <c r="I5154" t="s">
        <v>376</v>
      </c>
      <c r="J5154" t="str">
        <f>_xlfn.XLOOKUP(I5154,AS:AS,AU:AU)</f>
        <v>Hotel</v>
      </c>
      <c r="K5154" t="s">
        <v>33</v>
      </c>
      <c r="L5154">
        <v>1156.29</v>
      </c>
      <c r="M5154">
        <f>L5154*_xlfn.XLOOKUP(K5154,AM:AM,AN:AN)</f>
        <v>994.40940000000001</v>
      </c>
      <c r="N5154">
        <f>L5154*_xlfn.XLOOKUP(K5154,AM:AM,AO:AO)</f>
        <v>1156.29</v>
      </c>
      <c r="O5154">
        <v>90.89</v>
      </c>
      <c r="P5154">
        <f>O5154*_xlfn.XLOOKUP(K5154,AM:AM,AN:AN)</f>
        <v>78.165400000000005</v>
      </c>
      <c r="Q5154">
        <f>O5154*_xlfn.XLOOKUP(K5154,AM:AM,AO:AO)</f>
        <v>90.89</v>
      </c>
      <c r="R5154" t="str">
        <f>_xlfn.XLOOKUP(E5154,AF:AF,AG:AG)</f>
        <v>PATINA OSAKA</v>
      </c>
      <c r="S5154" t="str">
        <f>_xlfn.XLOOKUP(E5154,AF:AF,AI:AI)</f>
        <v>Japan</v>
      </c>
      <c r="T5154">
        <f>WEEKNUM(G5154)</f>
        <v>14</v>
      </c>
      <c r="U5154">
        <f>YEAR(G5154)</f>
        <v>2026</v>
      </c>
      <c r="V5154" s="117">
        <f>IFERROR(Q5154/N5154,"0")</f>
        <v>7.8604848264708677E-2</v>
      </c>
    </row>
    <row r="5155" spans="1:22">
      <c r="A5155" t="str">
        <f>_xlfn.XLOOKUP(D5155,BN:BN,BO:BO)</f>
        <v>México</v>
      </c>
      <c r="B5155" t="s">
        <v>25</v>
      </c>
      <c r="C5155">
        <v>838</v>
      </c>
      <c r="D5155" t="str">
        <f>_xlfn.XLOOKUP(C5155,BH:BH,BI:BI)</f>
        <v>LucianaE</v>
      </c>
      <c r="E5155">
        <v>26070</v>
      </c>
      <c r="F5155" t="s">
        <v>5166</v>
      </c>
      <c r="G5155" s="63">
        <v>46114</v>
      </c>
      <c r="H5155" s="63">
        <v>46116</v>
      </c>
      <c r="I5155" t="s">
        <v>376</v>
      </c>
      <c r="J5155" t="str">
        <f>_xlfn.XLOOKUP(I5155,AS:AS,AU:AU)</f>
        <v>Hotel</v>
      </c>
      <c r="K5155" t="s">
        <v>33</v>
      </c>
      <c r="L5155">
        <v>1662.46</v>
      </c>
      <c r="M5155">
        <f>L5155*_xlfn.XLOOKUP(K5155,AM:AM,AN:AN)</f>
        <v>1429.7156</v>
      </c>
      <c r="N5155">
        <f>L5155*_xlfn.XLOOKUP(K5155,AM:AM,AO:AO)</f>
        <v>1662.46</v>
      </c>
      <c r="O5155">
        <v>151.13</v>
      </c>
      <c r="P5155">
        <f>O5155*_xlfn.XLOOKUP(K5155,AM:AM,AN:AN)</f>
        <v>129.9718</v>
      </c>
      <c r="Q5155">
        <f>O5155*_xlfn.XLOOKUP(K5155,AM:AM,AO:AO)</f>
        <v>151.13</v>
      </c>
      <c r="R5155" t="str">
        <f>_xlfn.XLOOKUP(E5155,AF:AF,AG:AG)</f>
        <v>FOUR SEASONS HOTEL SEOUL</v>
      </c>
      <c r="S5155" t="str">
        <f>_xlfn.XLOOKUP(E5155,AF:AF,AI:AI)</f>
        <v>South Korea</v>
      </c>
      <c r="T5155">
        <f>WEEKNUM(G5155)</f>
        <v>14</v>
      </c>
      <c r="U5155">
        <f>YEAR(G5155)</f>
        <v>2026</v>
      </c>
      <c r="V5155" s="117">
        <f>IFERROR(Q5155/N5155,"0")</f>
        <v>9.090745040482176E-2</v>
      </c>
    </row>
    <row r="5156" spans="1:22">
      <c r="A5156" t="str">
        <f>_xlfn.XLOOKUP(D5156,BN:BN,BO:BO)</f>
        <v>México</v>
      </c>
      <c r="B5156" t="s">
        <v>25</v>
      </c>
      <c r="C5156">
        <v>838</v>
      </c>
      <c r="D5156" t="str">
        <f>_xlfn.XLOOKUP(C5156,BH:BH,BI:BI)</f>
        <v>LucianaE</v>
      </c>
      <c r="E5156">
        <v>25365</v>
      </c>
      <c r="F5156" t="s">
        <v>5167</v>
      </c>
      <c r="G5156" s="63">
        <v>46110</v>
      </c>
      <c r="H5156" s="63">
        <v>46113</v>
      </c>
      <c r="I5156" t="s">
        <v>376</v>
      </c>
      <c r="J5156" t="str">
        <f>_xlfn.XLOOKUP(I5156,AS:AS,AU:AU)</f>
        <v>Hotel</v>
      </c>
      <c r="K5156" t="s">
        <v>33</v>
      </c>
      <c r="L5156">
        <v>9970</v>
      </c>
      <c r="M5156">
        <f>L5156*_xlfn.XLOOKUP(K5156,AM:AM,AN:AN)</f>
        <v>8574.2000000000007</v>
      </c>
      <c r="N5156">
        <f>L5156*_xlfn.XLOOKUP(K5156,AM:AM,AO:AO)</f>
        <v>9970</v>
      </c>
      <c r="O5156">
        <v>750</v>
      </c>
      <c r="P5156">
        <f>O5156*_xlfn.XLOOKUP(K5156,AM:AM,AN:AN)</f>
        <v>645</v>
      </c>
      <c r="Q5156">
        <f>O5156*_xlfn.XLOOKUP(K5156,AM:AM,AO:AO)</f>
        <v>750</v>
      </c>
      <c r="R5156" t="str">
        <f>_xlfn.XLOOKUP(E5156,AF:AF,AG:AG)</f>
        <v>THE SHINMONZEN</v>
      </c>
      <c r="S5156" t="str">
        <f>_xlfn.XLOOKUP(E5156,AF:AF,AI:AI)</f>
        <v>Japan</v>
      </c>
      <c r="T5156">
        <f>WEEKNUM(G5156)</f>
        <v>14</v>
      </c>
      <c r="U5156">
        <f>YEAR(G5156)</f>
        <v>2026</v>
      </c>
      <c r="V5156" s="117">
        <f>IFERROR(Q5156/N5156,"0")</f>
        <v>7.5225677031093285E-2</v>
      </c>
    </row>
    <row r="5157" spans="1:22">
      <c r="A5157" t="str">
        <f>_xlfn.XLOOKUP(D5157,BN:BN,BO:BO)</f>
        <v>México</v>
      </c>
      <c r="B5157" t="s">
        <v>25</v>
      </c>
      <c r="C5157">
        <v>838</v>
      </c>
      <c r="D5157" t="str">
        <f>_xlfn.XLOOKUP(C5157,BH:BH,BI:BI)</f>
        <v>LucianaE</v>
      </c>
      <c r="E5157">
        <v>32097</v>
      </c>
      <c r="F5157" t="s">
        <v>5168</v>
      </c>
      <c r="G5157" s="63">
        <v>46108</v>
      </c>
      <c r="H5157" s="63">
        <v>46110</v>
      </c>
      <c r="I5157" t="s">
        <v>364</v>
      </c>
      <c r="J5157" t="str">
        <f>_xlfn.XLOOKUP(I5157,AS:AS,AU:AU)</f>
        <v>DMC</v>
      </c>
      <c r="K5157" t="s">
        <v>33</v>
      </c>
      <c r="L5157">
        <v>6921</v>
      </c>
      <c r="M5157">
        <f>L5157*_xlfn.XLOOKUP(K5157,AM:AM,AN:AN)</f>
        <v>5952.0599999999995</v>
      </c>
      <c r="N5157">
        <f>L5157*_xlfn.XLOOKUP(K5157,AM:AM,AO:AO)</f>
        <v>6921</v>
      </c>
      <c r="O5157">
        <v>783</v>
      </c>
      <c r="P5157">
        <f>O5157*_xlfn.XLOOKUP(K5157,AM:AM,AN:AN)</f>
        <v>673.38</v>
      </c>
      <c r="Q5157">
        <f>O5157*_xlfn.XLOOKUP(K5157,AM:AM,AO:AO)</f>
        <v>783</v>
      </c>
      <c r="R5157" t="str">
        <f>_xlfn.XLOOKUP(E5157,AF:AF,AG:AG)</f>
        <v>SETOUCHI ISLANDER</v>
      </c>
      <c r="S5157" t="str">
        <f>_xlfn.XLOOKUP(E5157,AF:AF,AI:AI)</f>
        <v>Japan</v>
      </c>
      <c r="T5157">
        <f>WEEKNUM(G5157)</f>
        <v>13</v>
      </c>
      <c r="U5157">
        <f>YEAR(G5157)</f>
        <v>2026</v>
      </c>
      <c r="V5157" s="117">
        <f>IFERROR(Q5157/N5157,"0")</f>
        <v>0.11313394018205461</v>
      </c>
    </row>
    <row r="5158" spans="1:22">
      <c r="A5158" t="str">
        <f>_xlfn.XLOOKUP(D5158,BN:BN,BO:BO)</f>
        <v>México</v>
      </c>
      <c r="B5158" t="s">
        <v>25</v>
      </c>
      <c r="C5158">
        <v>838</v>
      </c>
      <c r="D5158" t="str">
        <f>_xlfn.XLOOKUP(C5158,BH:BH,BI:BI)</f>
        <v>LucianaE</v>
      </c>
      <c r="E5158">
        <v>33012</v>
      </c>
      <c r="F5158" t="s">
        <v>5169</v>
      </c>
      <c r="G5158" s="63">
        <v>46107</v>
      </c>
      <c r="H5158" s="63">
        <v>46108</v>
      </c>
      <c r="I5158" t="s">
        <v>376</v>
      </c>
      <c r="J5158" t="str">
        <f>_xlfn.XLOOKUP(I5158,AS:AS,AU:AU)</f>
        <v>Hotel</v>
      </c>
      <c r="K5158" t="s">
        <v>33</v>
      </c>
      <c r="L5158">
        <v>2905</v>
      </c>
      <c r="M5158">
        <f>L5158*_xlfn.XLOOKUP(K5158,AM:AM,AN:AN)</f>
        <v>2498.3000000000002</v>
      </c>
      <c r="N5158">
        <f>L5158*_xlfn.XLOOKUP(K5158,AM:AM,AO:AO)</f>
        <v>2905</v>
      </c>
      <c r="O5158">
        <v>239</v>
      </c>
      <c r="P5158">
        <f>O5158*_xlfn.XLOOKUP(K5158,AM:AM,AN:AN)</f>
        <v>205.54</v>
      </c>
      <c r="Q5158">
        <f>O5158*_xlfn.XLOOKUP(K5158,AM:AM,AO:AO)</f>
        <v>239</v>
      </c>
      <c r="R5158" t="str">
        <f>_xlfn.XLOOKUP(E5158,AF:AF,AG:AG)</f>
        <v>ASABA RYOKAN</v>
      </c>
      <c r="S5158" t="str">
        <f>_xlfn.XLOOKUP(E5158,AF:AF,AI:AI)</f>
        <v>Japan</v>
      </c>
      <c r="T5158">
        <f>WEEKNUM(G5158)</f>
        <v>13</v>
      </c>
      <c r="U5158">
        <f>YEAR(G5158)</f>
        <v>2026</v>
      </c>
      <c r="V5158" s="117">
        <f>IFERROR(Q5158/N5158,"0")</f>
        <v>8.227194492254733E-2</v>
      </c>
    </row>
    <row r="5159" spans="1:22">
      <c r="A5159" t="str">
        <f>_xlfn.XLOOKUP(D5159,BN:BN,BO:BO)</f>
        <v>México</v>
      </c>
      <c r="B5159" t="s">
        <v>25</v>
      </c>
      <c r="C5159">
        <v>839</v>
      </c>
      <c r="D5159" t="str">
        <f>_xlfn.XLOOKUP(C5159,BH:BH,BI:BI)</f>
        <v>IsraelB</v>
      </c>
      <c r="E5159">
        <v>27301</v>
      </c>
      <c r="F5159" t="s">
        <v>5170</v>
      </c>
      <c r="G5159" s="63">
        <v>46009</v>
      </c>
      <c r="H5159" s="63">
        <v>46009</v>
      </c>
      <c r="I5159" t="s">
        <v>366</v>
      </c>
      <c r="J5159" t="str">
        <f>_xlfn.XLOOKUP(I5159,AS:AS,AU:AU)</f>
        <v>Vuelos</v>
      </c>
      <c r="K5159" t="s">
        <v>30</v>
      </c>
      <c r="L5159">
        <v>40532</v>
      </c>
      <c r="M5159">
        <f>L5159*_xlfn.XLOOKUP(K5159,AM:AM,AN:AN)</f>
        <v>1945.5360000000001</v>
      </c>
      <c r="N5159">
        <f>L5159*_xlfn.XLOOKUP(K5159,AM:AM,AO:AO)</f>
        <v>2269.7919999999999</v>
      </c>
      <c r="O5159">
        <v>0</v>
      </c>
      <c r="P5159">
        <f>O5159*_xlfn.XLOOKUP(K5159,AM:AM,AN:AN)</f>
        <v>0</v>
      </c>
      <c r="Q5159">
        <f>O5159*_xlfn.XLOOKUP(K5159,AM:AM,AO:AO)</f>
        <v>0</v>
      </c>
      <c r="R5159" t="str">
        <f>_xlfn.XLOOKUP(E5159,AF:AF,AG:AG)</f>
        <v>TURISMO EX MAR, S.A. DE C.V.</v>
      </c>
      <c r="S5159" t="str">
        <f>_xlfn.XLOOKUP(E5159,AF:AF,AI:AI)</f>
        <v>Mexico</v>
      </c>
      <c r="T5159">
        <f>WEEKNUM(G5159)</f>
        <v>51</v>
      </c>
      <c r="U5159">
        <f>YEAR(G5159)</f>
        <v>2025</v>
      </c>
      <c r="V5159" s="117">
        <f>IFERROR(Q5159/N5159,"0")</f>
        <v>0</v>
      </c>
    </row>
    <row r="5160" spans="1:22">
      <c r="A5160" t="str">
        <f>_xlfn.XLOOKUP(D5160,BN:BN,BO:BO)</f>
        <v>México</v>
      </c>
      <c r="B5160" t="s">
        <v>25</v>
      </c>
      <c r="C5160">
        <v>839</v>
      </c>
      <c r="D5160" t="str">
        <f>_xlfn.XLOOKUP(C5160,BH:BH,BI:BI)</f>
        <v>IsraelB</v>
      </c>
      <c r="E5160">
        <v>0</v>
      </c>
      <c r="F5160" t="s">
        <v>5171</v>
      </c>
      <c r="G5160" s="63">
        <v>46009</v>
      </c>
      <c r="H5160" s="63">
        <v>46009</v>
      </c>
      <c r="I5160" t="s">
        <v>396</v>
      </c>
      <c r="J5160" t="str">
        <f>_xlfn.XLOOKUP(I5160,AS:AS,AU:AU)</f>
        <v>Honorarios</v>
      </c>
      <c r="K5160" t="s">
        <v>30</v>
      </c>
      <c r="L5160">
        <v>664.3</v>
      </c>
      <c r="M5160">
        <f>L5160*_xlfn.XLOOKUP(K5160,AM:AM,AN:AN)</f>
        <v>31.886399999999998</v>
      </c>
      <c r="N5160">
        <f>L5160*_xlfn.XLOOKUP(K5160,AM:AM,AO:AO)</f>
        <v>37.200800000000001</v>
      </c>
      <c r="O5160">
        <v>664.3</v>
      </c>
      <c r="P5160">
        <f>O5160*_xlfn.XLOOKUP(K5160,AM:AM,AN:AN)</f>
        <v>31.886399999999998</v>
      </c>
      <c r="Q5160">
        <f>O5160*_xlfn.XLOOKUP(K5160,AM:AM,AO:AO)</f>
        <v>37.200800000000001</v>
      </c>
      <c r="R5160" t="str">
        <f>_xlfn.XLOOKUP(E5160,AF:AF,AG:AG)</f>
        <v>FEES</v>
      </c>
      <c r="S5160">
        <f>_xlfn.XLOOKUP(E5160,AF:AF,AI:AI)</f>
        <v>0</v>
      </c>
      <c r="T5160">
        <f>WEEKNUM(G5160)</f>
        <v>51</v>
      </c>
      <c r="U5160">
        <f>YEAR(G5160)</f>
        <v>2025</v>
      </c>
      <c r="V5160" s="117">
        <f>IFERROR(Q5160/N5160,"0")</f>
        <v>1</v>
      </c>
    </row>
    <row r="5161" spans="1:22">
      <c r="A5161" t="str">
        <f>_xlfn.XLOOKUP(D5161,BN:BN,BO:BO)</f>
        <v>Madrid</v>
      </c>
      <c r="B5161" t="s">
        <v>25</v>
      </c>
      <c r="C5161">
        <v>840</v>
      </c>
      <c r="D5161" t="str">
        <f>_xlfn.XLOOKUP(C5161,BH:BH,BI:BI)</f>
        <v>MartinB</v>
      </c>
      <c r="E5161">
        <v>28934</v>
      </c>
      <c r="F5161" t="s">
        <v>4356</v>
      </c>
      <c r="G5161" s="63">
        <v>45980</v>
      </c>
      <c r="H5161" s="63">
        <v>45987</v>
      </c>
      <c r="I5161" t="s">
        <v>366</v>
      </c>
      <c r="J5161" t="str">
        <f>_xlfn.XLOOKUP(I5161,AS:AS,AU:AU)</f>
        <v>Vuelos</v>
      </c>
      <c r="K5161" t="s">
        <v>33</v>
      </c>
      <c r="L5161">
        <v>6083.58</v>
      </c>
      <c r="M5161">
        <f>L5161*_xlfn.XLOOKUP(K5161,AM:AM,AN:AN)</f>
        <v>5231.8787999999995</v>
      </c>
      <c r="N5161">
        <f>L5161*_xlfn.XLOOKUP(K5161,AM:AM,AO:AO)</f>
        <v>6083.58</v>
      </c>
      <c r="O5161">
        <v>0</v>
      </c>
      <c r="P5161">
        <f>O5161*_xlfn.XLOOKUP(K5161,AM:AM,AN:AN)</f>
        <v>0</v>
      </c>
      <c r="Q5161">
        <f>O5161*_xlfn.XLOOKUP(K5161,AM:AM,AO:AO)</f>
        <v>0</v>
      </c>
      <c r="R5161" t="str">
        <f>_xlfn.XLOOKUP(E5161,AF:AF,AG:AG)</f>
        <v>F1S USA</v>
      </c>
      <c r="S5161" t="str">
        <f>_xlfn.XLOOKUP(E5161,AF:AF,AI:AI)</f>
        <v>United States</v>
      </c>
      <c r="T5161">
        <f>WEEKNUM(G5161)</f>
        <v>47</v>
      </c>
      <c r="U5161">
        <f>YEAR(G5161)</f>
        <v>2025</v>
      </c>
      <c r="V5161" s="117">
        <f>IFERROR(Q5161/N5161,"0")</f>
        <v>0</v>
      </c>
    </row>
    <row r="5162" spans="1:22">
      <c r="A5162" t="str">
        <f>_xlfn.XLOOKUP(D5162,BN:BN,BO:BO)</f>
        <v>México</v>
      </c>
      <c r="B5162" t="s">
        <v>25</v>
      </c>
      <c r="C5162">
        <v>841</v>
      </c>
      <c r="D5162" t="str">
        <f>_xlfn.XLOOKUP(C5162,BH:BH,BI:BI)</f>
        <v>VeronicaN</v>
      </c>
      <c r="E5162">
        <v>23362</v>
      </c>
      <c r="F5162" t="s">
        <v>5172</v>
      </c>
      <c r="G5162" s="63">
        <v>46017</v>
      </c>
      <c r="H5162" s="63">
        <v>46028</v>
      </c>
      <c r="I5162" t="s">
        <v>376</v>
      </c>
      <c r="J5162" t="str">
        <f>_xlfn.XLOOKUP(I5162,AS:AS,AU:AU)</f>
        <v>Hotel</v>
      </c>
      <c r="K5162" t="s">
        <v>33</v>
      </c>
      <c r="L5162">
        <v>23503.08</v>
      </c>
      <c r="M5162">
        <f>L5162*_xlfn.XLOOKUP(K5162,AM:AM,AN:AN)</f>
        <v>20212.648800000003</v>
      </c>
      <c r="N5162">
        <f>L5162*_xlfn.XLOOKUP(K5162,AM:AM,AO:AO)</f>
        <v>23503.08</v>
      </c>
      <c r="O5162">
        <v>4202.3999999999996</v>
      </c>
      <c r="P5162">
        <f>O5162*_xlfn.XLOOKUP(K5162,AM:AM,AN:AN)</f>
        <v>3614.0639999999999</v>
      </c>
      <c r="Q5162">
        <f>O5162*_xlfn.XLOOKUP(K5162,AM:AM,AO:AO)</f>
        <v>4202.3999999999996</v>
      </c>
      <c r="R5162" t="str">
        <f>_xlfn.XLOOKUP(E5162,AF:AF,AG:AG)</f>
        <v>SKIUSA VACATIONS LLC</v>
      </c>
      <c r="S5162" t="str">
        <f>_xlfn.XLOOKUP(E5162,AF:AF,AI:AI)</f>
        <v>United States</v>
      </c>
      <c r="T5162">
        <f>WEEKNUM(G5162)</f>
        <v>52</v>
      </c>
      <c r="U5162">
        <f>YEAR(G5162)</f>
        <v>2025</v>
      </c>
      <c r="V5162" s="117">
        <f>IFERROR(Q5162/N5162,"0")</f>
        <v>0.17880209742723077</v>
      </c>
    </row>
    <row r="5163" spans="1:22">
      <c r="A5163" t="str">
        <f>_xlfn.XLOOKUP(D5163,BN:BN,BO:BO)</f>
        <v>México</v>
      </c>
      <c r="B5163" t="s">
        <v>25</v>
      </c>
      <c r="C5163">
        <v>841</v>
      </c>
      <c r="D5163" t="str">
        <f>_xlfn.XLOOKUP(C5163,BH:BH,BI:BI)</f>
        <v>VeronicaN</v>
      </c>
      <c r="E5163">
        <v>0</v>
      </c>
      <c r="F5163" t="s">
        <v>2283</v>
      </c>
      <c r="G5163" s="63">
        <v>46017</v>
      </c>
      <c r="H5163" s="63">
        <v>46028</v>
      </c>
      <c r="I5163" t="s">
        <v>396</v>
      </c>
      <c r="J5163" t="str">
        <f>_xlfn.XLOOKUP(I5163,AS:AS,AU:AU)</f>
        <v>Honorarios</v>
      </c>
      <c r="K5163" t="s">
        <v>33</v>
      </c>
      <c r="L5163">
        <v>979.32</v>
      </c>
      <c r="M5163">
        <f>L5163*_xlfn.XLOOKUP(K5163,AM:AM,AN:AN)</f>
        <v>842.21519999999998</v>
      </c>
      <c r="N5163">
        <f>L5163*_xlfn.XLOOKUP(K5163,AM:AM,AO:AO)</f>
        <v>979.32</v>
      </c>
      <c r="O5163">
        <v>979.32</v>
      </c>
      <c r="P5163">
        <f>O5163*_xlfn.XLOOKUP(K5163,AM:AM,AN:AN)</f>
        <v>842.21519999999998</v>
      </c>
      <c r="Q5163">
        <f>O5163*_xlfn.XLOOKUP(K5163,AM:AM,AO:AO)</f>
        <v>979.32</v>
      </c>
      <c r="R5163" t="str">
        <f>_xlfn.XLOOKUP(E5163,AF:AF,AG:AG)</f>
        <v>FEES</v>
      </c>
      <c r="S5163">
        <f>_xlfn.XLOOKUP(E5163,AF:AF,AI:AI)</f>
        <v>0</v>
      </c>
      <c r="T5163">
        <f>WEEKNUM(G5163)</f>
        <v>52</v>
      </c>
      <c r="U5163">
        <f>YEAR(G5163)</f>
        <v>2025</v>
      </c>
      <c r="V5163" s="117">
        <f>IFERROR(Q5163/N5163,"0")</f>
        <v>1</v>
      </c>
    </row>
    <row r="5164" spans="1:22">
      <c r="A5164" t="str">
        <f>_xlfn.XLOOKUP(D5164,BN:BN,BO:BO)</f>
        <v>México</v>
      </c>
      <c r="B5164" t="s">
        <v>25</v>
      </c>
      <c r="C5164">
        <v>841</v>
      </c>
      <c r="D5164" t="str">
        <f>_xlfn.XLOOKUP(C5164,BH:BH,BI:BI)</f>
        <v>VeronicaN</v>
      </c>
      <c r="E5164">
        <v>28934</v>
      </c>
      <c r="F5164" t="s">
        <v>5069</v>
      </c>
      <c r="G5164" s="63">
        <v>46019</v>
      </c>
      <c r="H5164" s="63">
        <v>46025</v>
      </c>
      <c r="I5164" t="s">
        <v>366</v>
      </c>
      <c r="J5164" t="str">
        <f>_xlfn.XLOOKUP(I5164,AS:AS,AU:AU)</f>
        <v>Vuelos</v>
      </c>
      <c r="K5164" t="s">
        <v>33</v>
      </c>
      <c r="L5164">
        <v>623.20000000000005</v>
      </c>
      <c r="M5164">
        <f>L5164*_xlfn.XLOOKUP(K5164,AM:AM,AN:AN)</f>
        <v>535.952</v>
      </c>
      <c r="N5164">
        <f>L5164*_xlfn.XLOOKUP(K5164,AM:AM,AO:AO)</f>
        <v>623.20000000000005</v>
      </c>
      <c r="O5164">
        <v>0</v>
      </c>
      <c r="P5164">
        <f>O5164*_xlfn.XLOOKUP(K5164,AM:AM,AN:AN)</f>
        <v>0</v>
      </c>
      <c r="Q5164">
        <f>O5164*_xlfn.XLOOKUP(K5164,AM:AM,AO:AO)</f>
        <v>0</v>
      </c>
      <c r="R5164" t="str">
        <f>_xlfn.XLOOKUP(E5164,AF:AF,AG:AG)</f>
        <v>F1S USA</v>
      </c>
      <c r="S5164" t="str">
        <f>_xlfn.XLOOKUP(E5164,AF:AF,AI:AI)</f>
        <v>United States</v>
      </c>
      <c r="T5164">
        <f>WEEKNUM(G5164)</f>
        <v>53</v>
      </c>
      <c r="U5164">
        <f>YEAR(G5164)</f>
        <v>2025</v>
      </c>
      <c r="V5164" s="117">
        <f>IFERROR(Q5164/N5164,"0")</f>
        <v>0</v>
      </c>
    </row>
    <row r="5165" spans="1:22">
      <c r="A5165" t="str">
        <f>_xlfn.XLOOKUP(D5165,BN:BN,BO:BO)</f>
        <v>México</v>
      </c>
      <c r="B5165" t="s">
        <v>25</v>
      </c>
      <c r="C5165">
        <v>841</v>
      </c>
      <c r="D5165" t="str">
        <f>_xlfn.XLOOKUP(C5165,BH:BH,BI:BI)</f>
        <v>VeronicaN</v>
      </c>
      <c r="E5165">
        <v>28934</v>
      </c>
      <c r="F5165" t="s">
        <v>5070</v>
      </c>
      <c r="G5165" s="63">
        <v>46019</v>
      </c>
      <c r="H5165" s="63">
        <v>46025</v>
      </c>
      <c r="I5165" t="s">
        <v>366</v>
      </c>
      <c r="J5165" t="str">
        <f>_xlfn.XLOOKUP(I5165,AS:AS,AU:AU)</f>
        <v>Vuelos</v>
      </c>
      <c r="K5165" t="s">
        <v>33</v>
      </c>
      <c r="L5165">
        <v>623.20000000000005</v>
      </c>
      <c r="M5165">
        <f>L5165*_xlfn.XLOOKUP(K5165,AM:AM,AN:AN)</f>
        <v>535.952</v>
      </c>
      <c r="N5165">
        <f>L5165*_xlfn.XLOOKUP(K5165,AM:AM,AO:AO)</f>
        <v>623.20000000000005</v>
      </c>
      <c r="O5165">
        <v>0</v>
      </c>
      <c r="P5165">
        <f>O5165*_xlfn.XLOOKUP(K5165,AM:AM,AN:AN)</f>
        <v>0</v>
      </c>
      <c r="Q5165">
        <f>O5165*_xlfn.XLOOKUP(K5165,AM:AM,AO:AO)</f>
        <v>0</v>
      </c>
      <c r="R5165" t="str">
        <f>_xlfn.XLOOKUP(E5165,AF:AF,AG:AG)</f>
        <v>F1S USA</v>
      </c>
      <c r="S5165" t="str">
        <f>_xlfn.XLOOKUP(E5165,AF:AF,AI:AI)</f>
        <v>United States</v>
      </c>
      <c r="T5165">
        <f>WEEKNUM(G5165)</f>
        <v>53</v>
      </c>
      <c r="U5165">
        <f>YEAR(G5165)</f>
        <v>2025</v>
      </c>
      <c r="V5165" s="117">
        <f>IFERROR(Q5165/N5165,"0")</f>
        <v>0</v>
      </c>
    </row>
    <row r="5166" spans="1:22">
      <c r="A5166" t="str">
        <f>_xlfn.XLOOKUP(D5166,BN:BN,BO:BO)</f>
        <v>México</v>
      </c>
      <c r="B5166" t="s">
        <v>25</v>
      </c>
      <c r="C5166">
        <v>841</v>
      </c>
      <c r="D5166" t="str">
        <f>_xlfn.XLOOKUP(C5166,BH:BH,BI:BI)</f>
        <v>VeronicaN</v>
      </c>
      <c r="E5166">
        <v>28934</v>
      </c>
      <c r="F5166" t="s">
        <v>4849</v>
      </c>
      <c r="G5166" s="63">
        <v>46019</v>
      </c>
      <c r="H5166" s="63">
        <v>46025</v>
      </c>
      <c r="I5166" t="s">
        <v>366</v>
      </c>
      <c r="J5166" t="str">
        <f>_xlfn.XLOOKUP(I5166,AS:AS,AU:AU)</f>
        <v>Vuelos</v>
      </c>
      <c r="K5166" t="s">
        <v>33</v>
      </c>
      <c r="L5166">
        <v>623.20000000000005</v>
      </c>
      <c r="M5166">
        <f>L5166*_xlfn.XLOOKUP(K5166,AM:AM,AN:AN)</f>
        <v>535.952</v>
      </c>
      <c r="N5166">
        <f>L5166*_xlfn.XLOOKUP(K5166,AM:AM,AO:AO)</f>
        <v>623.20000000000005</v>
      </c>
      <c r="O5166">
        <v>0</v>
      </c>
      <c r="P5166">
        <f>O5166*_xlfn.XLOOKUP(K5166,AM:AM,AN:AN)</f>
        <v>0</v>
      </c>
      <c r="Q5166">
        <f>O5166*_xlfn.XLOOKUP(K5166,AM:AM,AO:AO)</f>
        <v>0</v>
      </c>
      <c r="R5166" t="str">
        <f>_xlfn.XLOOKUP(E5166,AF:AF,AG:AG)</f>
        <v>F1S USA</v>
      </c>
      <c r="S5166" t="str">
        <f>_xlfn.XLOOKUP(E5166,AF:AF,AI:AI)</f>
        <v>United States</v>
      </c>
      <c r="T5166">
        <f>WEEKNUM(G5166)</f>
        <v>53</v>
      </c>
      <c r="U5166">
        <f>YEAR(G5166)</f>
        <v>2025</v>
      </c>
      <c r="V5166" s="117">
        <f>IFERROR(Q5166/N5166,"0")</f>
        <v>0</v>
      </c>
    </row>
    <row r="5167" spans="1:22">
      <c r="A5167" t="str">
        <f>_xlfn.XLOOKUP(D5167,BN:BN,BO:BO)</f>
        <v>México</v>
      </c>
      <c r="B5167" t="s">
        <v>25</v>
      </c>
      <c r="C5167">
        <v>841</v>
      </c>
      <c r="D5167" t="str">
        <f>_xlfn.XLOOKUP(C5167,BH:BH,BI:BI)</f>
        <v>VeronicaN</v>
      </c>
      <c r="E5167">
        <v>28934</v>
      </c>
      <c r="F5167" t="s">
        <v>5069</v>
      </c>
      <c r="G5167" s="63">
        <v>46025</v>
      </c>
      <c r="H5167" s="63">
        <v>46025</v>
      </c>
      <c r="I5167" t="s">
        <v>366</v>
      </c>
      <c r="J5167" t="str">
        <f>_xlfn.XLOOKUP(I5167,AS:AS,AU:AU)</f>
        <v>Vuelos</v>
      </c>
      <c r="K5167" t="s">
        <v>33</v>
      </c>
      <c r="L5167">
        <v>284.3</v>
      </c>
      <c r="M5167">
        <f>L5167*_xlfn.XLOOKUP(K5167,AM:AM,AN:AN)</f>
        <v>244.49800000000002</v>
      </c>
      <c r="N5167">
        <f>L5167*_xlfn.XLOOKUP(K5167,AM:AM,AO:AO)</f>
        <v>284.3</v>
      </c>
      <c r="O5167">
        <v>0</v>
      </c>
      <c r="P5167">
        <f>O5167*_xlfn.XLOOKUP(K5167,AM:AM,AN:AN)</f>
        <v>0</v>
      </c>
      <c r="Q5167">
        <f>O5167*_xlfn.XLOOKUP(K5167,AM:AM,AO:AO)</f>
        <v>0</v>
      </c>
      <c r="R5167" t="str">
        <f>_xlfn.XLOOKUP(E5167,AF:AF,AG:AG)</f>
        <v>F1S USA</v>
      </c>
      <c r="S5167" t="str">
        <f>_xlfn.XLOOKUP(E5167,AF:AF,AI:AI)</f>
        <v>United States</v>
      </c>
      <c r="T5167">
        <f>WEEKNUM(G5167)</f>
        <v>1</v>
      </c>
      <c r="U5167">
        <f>YEAR(G5167)</f>
        <v>2026</v>
      </c>
      <c r="V5167" s="117">
        <f>IFERROR(Q5167/N5167,"0")</f>
        <v>0</v>
      </c>
    </row>
    <row r="5168" spans="1:22">
      <c r="A5168" t="str">
        <f>_xlfn.XLOOKUP(D5168,BN:BN,BO:BO)</f>
        <v>México</v>
      </c>
      <c r="B5168" t="s">
        <v>25</v>
      </c>
      <c r="C5168">
        <v>841</v>
      </c>
      <c r="D5168" t="str">
        <f>_xlfn.XLOOKUP(C5168,BH:BH,BI:BI)</f>
        <v>VeronicaN</v>
      </c>
      <c r="E5168">
        <v>28934</v>
      </c>
      <c r="F5168" t="s">
        <v>5070</v>
      </c>
      <c r="G5168" s="63">
        <v>46025</v>
      </c>
      <c r="H5168" s="63">
        <v>46025</v>
      </c>
      <c r="I5168" t="s">
        <v>366</v>
      </c>
      <c r="J5168" t="str">
        <f>_xlfn.XLOOKUP(I5168,AS:AS,AU:AU)</f>
        <v>Vuelos</v>
      </c>
      <c r="K5168" t="s">
        <v>33</v>
      </c>
      <c r="L5168">
        <v>284.3</v>
      </c>
      <c r="M5168">
        <f>L5168*_xlfn.XLOOKUP(K5168,AM:AM,AN:AN)</f>
        <v>244.49800000000002</v>
      </c>
      <c r="N5168">
        <f>L5168*_xlfn.XLOOKUP(K5168,AM:AM,AO:AO)</f>
        <v>284.3</v>
      </c>
      <c r="O5168">
        <v>0</v>
      </c>
      <c r="P5168">
        <f>O5168*_xlfn.XLOOKUP(K5168,AM:AM,AN:AN)</f>
        <v>0</v>
      </c>
      <c r="Q5168">
        <f>O5168*_xlfn.XLOOKUP(K5168,AM:AM,AO:AO)</f>
        <v>0</v>
      </c>
      <c r="R5168" t="str">
        <f>_xlfn.XLOOKUP(E5168,AF:AF,AG:AG)</f>
        <v>F1S USA</v>
      </c>
      <c r="S5168" t="str">
        <f>_xlfn.XLOOKUP(E5168,AF:AF,AI:AI)</f>
        <v>United States</v>
      </c>
      <c r="T5168">
        <f>WEEKNUM(G5168)</f>
        <v>1</v>
      </c>
      <c r="U5168">
        <f>YEAR(G5168)</f>
        <v>2026</v>
      </c>
      <c r="V5168" s="117">
        <f>IFERROR(Q5168/N5168,"0")</f>
        <v>0</v>
      </c>
    </row>
    <row r="5169" spans="1:22">
      <c r="A5169" t="str">
        <f>_xlfn.XLOOKUP(D5169,BN:BN,BO:BO)</f>
        <v>México</v>
      </c>
      <c r="B5169" t="s">
        <v>25</v>
      </c>
      <c r="C5169">
        <v>841</v>
      </c>
      <c r="D5169" t="str">
        <f>_xlfn.XLOOKUP(C5169,BH:BH,BI:BI)</f>
        <v>VeronicaN</v>
      </c>
      <c r="E5169">
        <v>28934</v>
      </c>
      <c r="F5169" t="s">
        <v>4849</v>
      </c>
      <c r="G5169" s="63">
        <v>46025</v>
      </c>
      <c r="H5169" s="63">
        <v>46025</v>
      </c>
      <c r="I5169" t="s">
        <v>366</v>
      </c>
      <c r="J5169" t="str">
        <f>_xlfn.XLOOKUP(I5169,AS:AS,AU:AU)</f>
        <v>Vuelos</v>
      </c>
      <c r="K5169" t="s">
        <v>33</v>
      </c>
      <c r="L5169">
        <v>284.3</v>
      </c>
      <c r="M5169">
        <f>L5169*_xlfn.XLOOKUP(K5169,AM:AM,AN:AN)</f>
        <v>244.49800000000002</v>
      </c>
      <c r="N5169">
        <f>L5169*_xlfn.XLOOKUP(K5169,AM:AM,AO:AO)</f>
        <v>284.3</v>
      </c>
      <c r="O5169">
        <v>0</v>
      </c>
      <c r="P5169">
        <f>O5169*_xlfn.XLOOKUP(K5169,AM:AM,AN:AN)</f>
        <v>0</v>
      </c>
      <c r="Q5169">
        <f>O5169*_xlfn.XLOOKUP(K5169,AM:AM,AO:AO)</f>
        <v>0</v>
      </c>
      <c r="R5169" t="str">
        <f>_xlfn.XLOOKUP(E5169,AF:AF,AG:AG)</f>
        <v>F1S USA</v>
      </c>
      <c r="S5169" t="str">
        <f>_xlfn.XLOOKUP(E5169,AF:AF,AI:AI)</f>
        <v>United States</v>
      </c>
      <c r="T5169">
        <f>WEEKNUM(G5169)</f>
        <v>1</v>
      </c>
      <c r="U5169">
        <f>YEAR(G5169)</f>
        <v>2026</v>
      </c>
      <c r="V5169" s="117">
        <f>IFERROR(Q5169/N5169,"0")</f>
        <v>0</v>
      </c>
    </row>
    <row r="5170" spans="1:22">
      <c r="A5170" t="str">
        <f>_xlfn.XLOOKUP(D5170,BN:BN,BO:BO)</f>
        <v>México</v>
      </c>
      <c r="B5170" t="s">
        <v>25</v>
      </c>
      <c r="C5170">
        <v>841</v>
      </c>
      <c r="D5170" t="str">
        <f>_xlfn.XLOOKUP(C5170,BH:BH,BI:BI)</f>
        <v>VeronicaN</v>
      </c>
      <c r="E5170">
        <v>0</v>
      </c>
      <c r="F5170" t="s">
        <v>5173</v>
      </c>
      <c r="G5170" s="63">
        <v>46017</v>
      </c>
      <c r="H5170" s="63">
        <v>46028</v>
      </c>
      <c r="I5170" t="s">
        <v>396</v>
      </c>
      <c r="J5170" t="str">
        <f>_xlfn.XLOOKUP(I5170,AS:AS,AU:AU)</f>
        <v>Honorarios</v>
      </c>
      <c r="K5170" t="s">
        <v>33</v>
      </c>
      <c r="L5170">
        <v>105</v>
      </c>
      <c r="M5170">
        <f>L5170*_xlfn.XLOOKUP(K5170,AM:AM,AN:AN)</f>
        <v>90.3</v>
      </c>
      <c r="N5170">
        <f>L5170*_xlfn.XLOOKUP(K5170,AM:AM,AO:AO)</f>
        <v>105</v>
      </c>
      <c r="O5170">
        <v>105</v>
      </c>
      <c r="P5170">
        <f>O5170*_xlfn.XLOOKUP(K5170,AM:AM,AN:AN)</f>
        <v>90.3</v>
      </c>
      <c r="Q5170">
        <f>O5170*_xlfn.XLOOKUP(K5170,AM:AM,AO:AO)</f>
        <v>105</v>
      </c>
      <c r="R5170" t="str">
        <f>_xlfn.XLOOKUP(E5170,AF:AF,AG:AG)</f>
        <v>FEES</v>
      </c>
      <c r="S5170">
        <f>_xlfn.XLOOKUP(E5170,AF:AF,AI:AI)</f>
        <v>0</v>
      </c>
      <c r="T5170">
        <f>WEEKNUM(G5170)</f>
        <v>52</v>
      </c>
      <c r="U5170">
        <f>YEAR(G5170)</f>
        <v>2025</v>
      </c>
      <c r="V5170" s="117">
        <f>IFERROR(Q5170/N5170,"0")</f>
        <v>1</v>
      </c>
    </row>
    <row r="5171" spans="1:22">
      <c r="A5171" t="str">
        <f>_xlfn.XLOOKUP(D5171,BN:BN,BO:BO)</f>
        <v>México</v>
      </c>
      <c r="B5171" t="s">
        <v>25</v>
      </c>
      <c r="C5171">
        <v>841</v>
      </c>
      <c r="D5171" t="str">
        <f>_xlfn.XLOOKUP(C5171,BH:BH,BI:BI)</f>
        <v>VeronicaN</v>
      </c>
      <c r="E5171">
        <v>27301</v>
      </c>
      <c r="F5171" t="s">
        <v>5174</v>
      </c>
      <c r="G5171" s="63">
        <v>46017</v>
      </c>
      <c r="H5171" s="63">
        <v>46028</v>
      </c>
      <c r="I5171" t="s">
        <v>366</v>
      </c>
      <c r="J5171" t="str">
        <f>_xlfn.XLOOKUP(I5171,AS:AS,AU:AU)</f>
        <v>Vuelos</v>
      </c>
      <c r="K5171" t="s">
        <v>33</v>
      </c>
      <c r="L5171">
        <v>9754</v>
      </c>
      <c r="M5171">
        <f>L5171*_xlfn.XLOOKUP(K5171,AM:AM,AN:AN)</f>
        <v>8388.44</v>
      </c>
      <c r="N5171">
        <f>L5171*_xlfn.XLOOKUP(K5171,AM:AM,AO:AO)</f>
        <v>9754</v>
      </c>
      <c r="O5171">
        <v>0</v>
      </c>
      <c r="P5171">
        <f>O5171*_xlfn.XLOOKUP(K5171,AM:AM,AN:AN)</f>
        <v>0</v>
      </c>
      <c r="Q5171">
        <f>O5171*_xlfn.XLOOKUP(K5171,AM:AM,AO:AO)</f>
        <v>0</v>
      </c>
      <c r="R5171" t="str">
        <f>_xlfn.XLOOKUP(E5171,AF:AF,AG:AG)</f>
        <v>TURISMO EX MAR, S.A. DE C.V.</v>
      </c>
      <c r="S5171" t="str">
        <f>_xlfn.XLOOKUP(E5171,AF:AF,AI:AI)</f>
        <v>Mexico</v>
      </c>
      <c r="T5171">
        <f>WEEKNUM(G5171)</f>
        <v>52</v>
      </c>
      <c r="U5171">
        <f>YEAR(G5171)</f>
        <v>2025</v>
      </c>
      <c r="V5171" s="117">
        <f>IFERROR(Q5171/N5171,"0")</f>
        <v>0</v>
      </c>
    </row>
    <row r="5172" spans="1:22">
      <c r="A5172" t="str">
        <f>_xlfn.XLOOKUP(D5172,BN:BN,BO:BO)</f>
        <v>México</v>
      </c>
      <c r="B5172" t="s">
        <v>25</v>
      </c>
      <c r="C5172">
        <v>841</v>
      </c>
      <c r="D5172" t="str">
        <f>_xlfn.XLOOKUP(C5172,BH:BH,BI:BI)</f>
        <v>VeronicaN</v>
      </c>
      <c r="E5172">
        <v>27301</v>
      </c>
      <c r="F5172" t="s">
        <v>5175</v>
      </c>
      <c r="G5172" s="63">
        <v>46017</v>
      </c>
      <c r="H5172" s="63">
        <v>46028</v>
      </c>
      <c r="I5172" t="s">
        <v>366</v>
      </c>
      <c r="J5172" t="str">
        <f>_xlfn.XLOOKUP(I5172,AS:AS,AU:AU)</f>
        <v>Vuelos</v>
      </c>
      <c r="K5172" t="s">
        <v>33</v>
      </c>
      <c r="L5172">
        <v>9754</v>
      </c>
      <c r="M5172">
        <f>L5172*_xlfn.XLOOKUP(K5172,AM:AM,AN:AN)</f>
        <v>8388.44</v>
      </c>
      <c r="N5172">
        <f>L5172*_xlfn.XLOOKUP(K5172,AM:AM,AO:AO)</f>
        <v>9754</v>
      </c>
      <c r="O5172">
        <v>0</v>
      </c>
      <c r="P5172">
        <f>O5172*_xlfn.XLOOKUP(K5172,AM:AM,AN:AN)</f>
        <v>0</v>
      </c>
      <c r="Q5172">
        <f>O5172*_xlfn.XLOOKUP(K5172,AM:AM,AO:AO)</f>
        <v>0</v>
      </c>
      <c r="R5172" t="str">
        <f>_xlfn.XLOOKUP(E5172,AF:AF,AG:AG)</f>
        <v>TURISMO EX MAR, S.A. DE C.V.</v>
      </c>
      <c r="S5172" t="str">
        <f>_xlfn.XLOOKUP(E5172,AF:AF,AI:AI)</f>
        <v>Mexico</v>
      </c>
      <c r="T5172">
        <f>WEEKNUM(G5172)</f>
        <v>52</v>
      </c>
      <c r="U5172">
        <f>YEAR(G5172)</f>
        <v>2025</v>
      </c>
      <c r="V5172" s="117">
        <f>IFERROR(Q5172/N5172,"0")</f>
        <v>0</v>
      </c>
    </row>
    <row r="5173" spans="1:22">
      <c r="A5173" t="str">
        <f>_xlfn.XLOOKUP(D5173,BN:BN,BO:BO)</f>
        <v>México</v>
      </c>
      <c r="B5173" t="s">
        <v>25</v>
      </c>
      <c r="C5173">
        <v>841</v>
      </c>
      <c r="D5173" t="str">
        <f>_xlfn.XLOOKUP(C5173,BH:BH,BI:BI)</f>
        <v>VeronicaN</v>
      </c>
      <c r="E5173">
        <v>27301</v>
      </c>
      <c r="F5173" t="s">
        <v>5176</v>
      </c>
      <c r="G5173" s="63">
        <v>46017</v>
      </c>
      <c r="H5173" s="63">
        <v>46028</v>
      </c>
      <c r="I5173" t="s">
        <v>366</v>
      </c>
      <c r="J5173" t="str">
        <f>_xlfn.XLOOKUP(I5173,AS:AS,AU:AU)</f>
        <v>Vuelos</v>
      </c>
      <c r="K5173" t="s">
        <v>33</v>
      </c>
      <c r="L5173">
        <v>9754</v>
      </c>
      <c r="M5173">
        <f>L5173*_xlfn.XLOOKUP(K5173,AM:AM,AN:AN)</f>
        <v>8388.44</v>
      </c>
      <c r="N5173">
        <f>L5173*_xlfn.XLOOKUP(K5173,AM:AM,AO:AO)</f>
        <v>9754</v>
      </c>
      <c r="O5173">
        <v>0</v>
      </c>
      <c r="P5173">
        <f>O5173*_xlfn.XLOOKUP(K5173,AM:AM,AN:AN)</f>
        <v>0</v>
      </c>
      <c r="Q5173">
        <f>O5173*_xlfn.XLOOKUP(K5173,AM:AM,AO:AO)</f>
        <v>0</v>
      </c>
      <c r="R5173" t="str">
        <f>_xlfn.XLOOKUP(E5173,AF:AF,AG:AG)</f>
        <v>TURISMO EX MAR, S.A. DE C.V.</v>
      </c>
      <c r="S5173" t="str">
        <f>_xlfn.XLOOKUP(E5173,AF:AF,AI:AI)</f>
        <v>Mexico</v>
      </c>
      <c r="T5173">
        <f>WEEKNUM(G5173)</f>
        <v>52</v>
      </c>
      <c r="U5173">
        <f>YEAR(G5173)</f>
        <v>2025</v>
      </c>
      <c r="V5173" s="117">
        <f>IFERROR(Q5173/N5173,"0")</f>
        <v>0</v>
      </c>
    </row>
    <row r="5174" spans="1:22">
      <c r="A5174" t="str">
        <f>_xlfn.XLOOKUP(D5174,BN:BN,BO:BO)</f>
        <v>México</v>
      </c>
      <c r="B5174" t="s">
        <v>25</v>
      </c>
      <c r="C5174">
        <v>842</v>
      </c>
      <c r="D5174" t="str">
        <f>_xlfn.XLOOKUP(C5174,BH:BH,BI:BI)</f>
        <v>VivianaS</v>
      </c>
      <c r="E5174">
        <v>0</v>
      </c>
      <c r="F5174" t="s">
        <v>5177</v>
      </c>
      <c r="G5174" s="63">
        <v>46066</v>
      </c>
      <c r="H5174" s="63">
        <v>46073</v>
      </c>
      <c r="I5174" t="s">
        <v>396</v>
      </c>
      <c r="J5174" t="str">
        <f>_xlfn.XLOOKUP(I5174,AS:AS,AU:AU)</f>
        <v>Honorarios</v>
      </c>
      <c r="K5174" t="s">
        <v>33</v>
      </c>
      <c r="L5174">
        <v>1</v>
      </c>
      <c r="M5174">
        <f>L5174*_xlfn.XLOOKUP(K5174,AM:AM,AN:AN)</f>
        <v>0.86</v>
      </c>
      <c r="N5174">
        <f>L5174*_xlfn.XLOOKUP(K5174,AM:AM,AO:AO)</f>
        <v>1</v>
      </c>
      <c r="O5174">
        <v>1</v>
      </c>
      <c r="P5174">
        <f>O5174*_xlfn.XLOOKUP(K5174,AM:AM,AN:AN)</f>
        <v>0.86</v>
      </c>
      <c r="Q5174">
        <f>O5174*_xlfn.XLOOKUP(K5174,AM:AM,AO:AO)</f>
        <v>1</v>
      </c>
      <c r="R5174" t="str">
        <f>_xlfn.XLOOKUP(E5174,AF:AF,AG:AG)</f>
        <v>FEES</v>
      </c>
      <c r="S5174">
        <f>_xlfn.XLOOKUP(E5174,AF:AF,AI:AI)</f>
        <v>0</v>
      </c>
      <c r="T5174">
        <f>WEEKNUM(G5174)</f>
        <v>7</v>
      </c>
      <c r="U5174">
        <f>YEAR(G5174)</f>
        <v>2026</v>
      </c>
      <c r="V5174" s="117">
        <f>IFERROR(Q5174/N5174,"0")</f>
        <v>1</v>
      </c>
    </row>
    <row r="5175" spans="1:22">
      <c r="A5175" t="str">
        <f>_xlfn.XLOOKUP(D5175,BN:BN,BO:BO)</f>
        <v>México</v>
      </c>
      <c r="B5175" t="s">
        <v>25</v>
      </c>
      <c r="C5175">
        <v>842</v>
      </c>
      <c r="D5175" t="str">
        <f>_xlfn.XLOOKUP(C5175,BH:BH,BI:BI)</f>
        <v>VivianaS</v>
      </c>
      <c r="E5175">
        <v>28934</v>
      </c>
      <c r="F5175" t="s">
        <v>5178</v>
      </c>
      <c r="G5175" s="63">
        <v>46066</v>
      </c>
      <c r="H5175" s="63">
        <v>46073</v>
      </c>
      <c r="I5175" t="s">
        <v>366</v>
      </c>
      <c r="J5175" t="str">
        <f>_xlfn.XLOOKUP(I5175,AS:AS,AU:AU)</f>
        <v>Vuelos</v>
      </c>
      <c r="K5175" t="s">
        <v>33</v>
      </c>
      <c r="L5175">
        <v>558.20000000000005</v>
      </c>
      <c r="M5175">
        <f>L5175*_xlfn.XLOOKUP(K5175,AM:AM,AN:AN)</f>
        <v>480.05200000000002</v>
      </c>
      <c r="N5175">
        <f>L5175*_xlfn.XLOOKUP(K5175,AM:AM,AO:AO)</f>
        <v>558.20000000000005</v>
      </c>
      <c r="O5175">
        <v>0</v>
      </c>
      <c r="P5175">
        <f>O5175*_xlfn.XLOOKUP(K5175,AM:AM,AN:AN)</f>
        <v>0</v>
      </c>
      <c r="Q5175">
        <f>O5175*_xlfn.XLOOKUP(K5175,AM:AM,AO:AO)</f>
        <v>0</v>
      </c>
      <c r="R5175" t="str">
        <f>_xlfn.XLOOKUP(E5175,AF:AF,AG:AG)</f>
        <v>F1S USA</v>
      </c>
      <c r="S5175" t="str">
        <f>_xlfn.XLOOKUP(E5175,AF:AF,AI:AI)</f>
        <v>United States</v>
      </c>
      <c r="T5175">
        <f>WEEKNUM(G5175)</f>
        <v>7</v>
      </c>
      <c r="U5175">
        <f>YEAR(G5175)</f>
        <v>2026</v>
      </c>
      <c r="V5175" s="117">
        <f>IFERROR(Q5175/N5175,"0")</f>
        <v>0</v>
      </c>
    </row>
    <row r="5176" spans="1:22">
      <c r="A5176" t="str">
        <f>_xlfn.XLOOKUP(D5176,BN:BN,BO:BO)</f>
        <v>México</v>
      </c>
      <c r="B5176" t="s">
        <v>25</v>
      </c>
      <c r="C5176">
        <v>842</v>
      </c>
      <c r="D5176" t="str">
        <f>_xlfn.XLOOKUP(C5176,BH:BH,BI:BI)</f>
        <v>VivianaS</v>
      </c>
      <c r="E5176">
        <v>28934</v>
      </c>
      <c r="F5176" t="s">
        <v>5179</v>
      </c>
      <c r="G5176" s="63">
        <v>46066</v>
      </c>
      <c r="H5176" s="63">
        <v>46073</v>
      </c>
      <c r="I5176" t="s">
        <v>366</v>
      </c>
      <c r="J5176" t="str">
        <f>_xlfn.XLOOKUP(I5176,AS:AS,AU:AU)</f>
        <v>Vuelos</v>
      </c>
      <c r="K5176" t="s">
        <v>33</v>
      </c>
      <c r="L5176">
        <v>558.20000000000005</v>
      </c>
      <c r="M5176">
        <f>L5176*_xlfn.XLOOKUP(K5176,AM:AM,AN:AN)</f>
        <v>480.05200000000002</v>
      </c>
      <c r="N5176">
        <f>L5176*_xlfn.XLOOKUP(K5176,AM:AM,AO:AO)</f>
        <v>558.20000000000005</v>
      </c>
      <c r="O5176">
        <v>0</v>
      </c>
      <c r="P5176">
        <f>O5176*_xlfn.XLOOKUP(K5176,AM:AM,AN:AN)</f>
        <v>0</v>
      </c>
      <c r="Q5176">
        <f>O5176*_xlfn.XLOOKUP(K5176,AM:AM,AO:AO)</f>
        <v>0</v>
      </c>
      <c r="R5176" t="str">
        <f>_xlfn.XLOOKUP(E5176,AF:AF,AG:AG)</f>
        <v>F1S USA</v>
      </c>
      <c r="S5176" t="str">
        <f>_xlfn.XLOOKUP(E5176,AF:AF,AI:AI)</f>
        <v>United States</v>
      </c>
      <c r="T5176">
        <f>WEEKNUM(G5176)</f>
        <v>7</v>
      </c>
      <c r="U5176">
        <f>YEAR(G5176)</f>
        <v>2026</v>
      </c>
      <c r="V5176" s="117">
        <f>IFERROR(Q5176/N5176,"0")</f>
        <v>0</v>
      </c>
    </row>
    <row r="5177" spans="1:22">
      <c r="A5177" t="str">
        <f>_xlfn.XLOOKUP(D5177,BN:BN,BO:BO)</f>
        <v>México</v>
      </c>
      <c r="B5177" t="s">
        <v>25</v>
      </c>
      <c r="C5177">
        <v>842</v>
      </c>
      <c r="D5177" t="str">
        <f>_xlfn.XLOOKUP(C5177,BH:BH,BI:BI)</f>
        <v>VivianaS</v>
      </c>
      <c r="E5177">
        <v>28934</v>
      </c>
      <c r="F5177" t="s">
        <v>5178</v>
      </c>
      <c r="G5177" s="63">
        <v>46066</v>
      </c>
      <c r="H5177" s="63">
        <v>46073</v>
      </c>
      <c r="I5177" t="s">
        <v>366</v>
      </c>
      <c r="J5177" t="str">
        <f>_xlfn.XLOOKUP(I5177,AS:AS,AU:AU)</f>
        <v>Vuelos</v>
      </c>
      <c r="K5177" t="s">
        <v>33</v>
      </c>
      <c r="L5177">
        <v>46.4</v>
      </c>
      <c r="M5177">
        <f>L5177*_xlfn.XLOOKUP(K5177,AM:AM,AN:AN)</f>
        <v>39.903999999999996</v>
      </c>
      <c r="N5177">
        <f>L5177*_xlfn.XLOOKUP(K5177,AM:AM,AO:AO)</f>
        <v>46.4</v>
      </c>
      <c r="O5177">
        <v>0</v>
      </c>
      <c r="P5177">
        <f>O5177*_xlfn.XLOOKUP(K5177,AM:AM,AN:AN)</f>
        <v>0</v>
      </c>
      <c r="Q5177">
        <f>O5177*_xlfn.XLOOKUP(K5177,AM:AM,AO:AO)</f>
        <v>0</v>
      </c>
      <c r="R5177" t="str">
        <f>_xlfn.XLOOKUP(E5177,AF:AF,AG:AG)</f>
        <v>F1S USA</v>
      </c>
      <c r="S5177" t="str">
        <f>_xlfn.XLOOKUP(E5177,AF:AF,AI:AI)</f>
        <v>United States</v>
      </c>
      <c r="T5177">
        <f>WEEKNUM(G5177)</f>
        <v>7</v>
      </c>
      <c r="U5177">
        <f>YEAR(G5177)</f>
        <v>2026</v>
      </c>
      <c r="V5177" s="117">
        <f>IFERROR(Q5177/N5177,"0")</f>
        <v>0</v>
      </c>
    </row>
    <row r="5178" spans="1:22">
      <c r="A5178" t="str">
        <f>_xlfn.XLOOKUP(D5178,BN:BN,BO:BO)</f>
        <v>México</v>
      </c>
      <c r="B5178" t="s">
        <v>25</v>
      </c>
      <c r="C5178">
        <v>842</v>
      </c>
      <c r="D5178" t="str">
        <f>_xlfn.XLOOKUP(C5178,BH:BH,BI:BI)</f>
        <v>VivianaS</v>
      </c>
      <c r="E5178">
        <v>28934</v>
      </c>
      <c r="F5178" t="s">
        <v>5179</v>
      </c>
      <c r="G5178" s="63">
        <v>46066</v>
      </c>
      <c r="H5178" s="63">
        <v>46073</v>
      </c>
      <c r="I5178" t="s">
        <v>366</v>
      </c>
      <c r="J5178" t="str">
        <f>_xlfn.XLOOKUP(I5178,AS:AS,AU:AU)</f>
        <v>Vuelos</v>
      </c>
      <c r="K5178" t="s">
        <v>33</v>
      </c>
      <c r="L5178">
        <v>46.4</v>
      </c>
      <c r="M5178">
        <f>L5178*_xlfn.XLOOKUP(K5178,AM:AM,AN:AN)</f>
        <v>39.903999999999996</v>
      </c>
      <c r="N5178">
        <f>L5178*_xlfn.XLOOKUP(K5178,AM:AM,AO:AO)</f>
        <v>46.4</v>
      </c>
      <c r="O5178">
        <v>0</v>
      </c>
      <c r="P5178">
        <f>O5178*_xlfn.XLOOKUP(K5178,AM:AM,AN:AN)</f>
        <v>0</v>
      </c>
      <c r="Q5178">
        <f>O5178*_xlfn.XLOOKUP(K5178,AM:AM,AO:AO)</f>
        <v>0</v>
      </c>
      <c r="R5178" t="str">
        <f>_xlfn.XLOOKUP(E5178,AF:AF,AG:AG)</f>
        <v>F1S USA</v>
      </c>
      <c r="S5178" t="str">
        <f>_xlfn.XLOOKUP(E5178,AF:AF,AI:AI)</f>
        <v>United States</v>
      </c>
      <c r="T5178">
        <f>WEEKNUM(G5178)</f>
        <v>7</v>
      </c>
      <c r="U5178">
        <f>YEAR(G5178)</f>
        <v>2026</v>
      </c>
      <c r="V5178" s="117">
        <f>IFERROR(Q5178/N5178,"0")</f>
        <v>0</v>
      </c>
    </row>
    <row r="5179" spans="1:22">
      <c r="A5179" t="str">
        <f>_xlfn.XLOOKUP(D5179,BN:BN,BO:BO)</f>
        <v>México</v>
      </c>
      <c r="B5179" t="s">
        <v>25</v>
      </c>
      <c r="C5179">
        <v>843</v>
      </c>
      <c r="D5179" t="str">
        <f>_xlfn.XLOOKUP(C5179,BH:BH,BI:BI)</f>
        <v>VeronicaN</v>
      </c>
      <c r="E5179">
        <v>26512</v>
      </c>
      <c r="F5179" t="s">
        <v>5180</v>
      </c>
      <c r="G5179" s="63">
        <v>45984</v>
      </c>
      <c r="H5179" s="63">
        <v>45988</v>
      </c>
      <c r="I5179" t="s">
        <v>376</v>
      </c>
      <c r="J5179" t="str">
        <f>_xlfn.XLOOKUP(I5179,AS:AS,AU:AU)</f>
        <v>Hotel</v>
      </c>
      <c r="K5179" t="s">
        <v>33</v>
      </c>
      <c r="L5179">
        <v>3350.45</v>
      </c>
      <c r="M5179">
        <f>L5179*_xlfn.XLOOKUP(K5179,AM:AM,AN:AN)</f>
        <v>2881.3869999999997</v>
      </c>
      <c r="N5179">
        <f>L5179*_xlfn.XLOOKUP(K5179,AM:AM,AO:AO)</f>
        <v>3350.45</v>
      </c>
      <c r="O5179">
        <v>335.05</v>
      </c>
      <c r="P5179">
        <f>O5179*_xlfn.XLOOKUP(K5179,AM:AM,AN:AN)</f>
        <v>288.14300000000003</v>
      </c>
      <c r="Q5179">
        <f>O5179*_xlfn.XLOOKUP(K5179,AM:AM,AO:AO)</f>
        <v>335.05</v>
      </c>
      <c r="R5179" t="str">
        <f>_xlfn.XLOOKUP(E5179,AF:AF,AG:AG)</f>
        <v>FOUR SEASONS</v>
      </c>
      <c r="S5179" t="str">
        <f>_xlfn.XLOOKUP(E5179,AF:AF,AI:AI)</f>
        <v>United States</v>
      </c>
      <c r="T5179">
        <f>WEEKNUM(G5179)</f>
        <v>48</v>
      </c>
      <c r="U5179">
        <f>YEAR(G5179)</f>
        <v>2025</v>
      </c>
      <c r="V5179" s="117">
        <f>IFERROR(Q5179/N5179,"0")</f>
        <v>0.10000149233685028</v>
      </c>
    </row>
    <row r="5180" spans="1:22">
      <c r="A5180" t="str">
        <f>_xlfn.XLOOKUP(D5180,BN:BN,BO:BO)</f>
        <v>México</v>
      </c>
      <c r="B5180" t="s">
        <v>25</v>
      </c>
      <c r="C5180">
        <v>843</v>
      </c>
      <c r="D5180" t="str">
        <f>_xlfn.XLOOKUP(C5180,BH:BH,BI:BI)</f>
        <v>VeronicaN</v>
      </c>
      <c r="E5180">
        <v>28934</v>
      </c>
      <c r="F5180" t="s">
        <v>5181</v>
      </c>
      <c r="G5180" s="63">
        <v>46036</v>
      </c>
      <c r="H5180" s="63">
        <v>46039</v>
      </c>
      <c r="I5180" t="s">
        <v>366</v>
      </c>
      <c r="J5180" t="str">
        <f>_xlfn.XLOOKUP(I5180,AS:AS,AU:AU)</f>
        <v>Vuelos</v>
      </c>
      <c r="K5180" t="s">
        <v>33</v>
      </c>
      <c r="L5180">
        <v>1314.25</v>
      </c>
      <c r="M5180">
        <f>L5180*_xlfn.XLOOKUP(K5180,AM:AM,AN:AN)</f>
        <v>1130.2549999999999</v>
      </c>
      <c r="N5180">
        <f>L5180*_xlfn.XLOOKUP(K5180,AM:AM,AO:AO)</f>
        <v>1314.25</v>
      </c>
      <c r="O5180">
        <v>8.4</v>
      </c>
      <c r="P5180">
        <f>O5180*_xlfn.XLOOKUP(K5180,AM:AM,AN:AN)</f>
        <v>7.2240000000000002</v>
      </c>
      <c r="Q5180">
        <f>O5180*_xlfn.XLOOKUP(K5180,AM:AM,AO:AO)</f>
        <v>8.4</v>
      </c>
      <c r="R5180" t="str">
        <f>_xlfn.XLOOKUP(E5180,AF:AF,AG:AG)</f>
        <v>F1S USA</v>
      </c>
      <c r="S5180" t="str">
        <f>_xlfn.XLOOKUP(E5180,AF:AF,AI:AI)</f>
        <v>United States</v>
      </c>
      <c r="T5180">
        <f>WEEKNUM(G5180)</f>
        <v>3</v>
      </c>
      <c r="U5180">
        <f>YEAR(G5180)</f>
        <v>2026</v>
      </c>
      <c r="V5180" s="117">
        <f>IFERROR(Q5180/N5180,"0")</f>
        <v>6.3914780292942744E-3</v>
      </c>
    </row>
    <row r="5181" spans="1:22">
      <c r="A5181" t="str">
        <f>_xlfn.XLOOKUP(D5181,BN:BN,BO:BO)</f>
        <v>México</v>
      </c>
      <c r="B5181" t="s">
        <v>25</v>
      </c>
      <c r="C5181">
        <v>843</v>
      </c>
      <c r="D5181" t="str">
        <f>_xlfn.XLOOKUP(C5181,BH:BH,BI:BI)</f>
        <v>VeronicaN</v>
      </c>
      <c r="E5181">
        <v>0</v>
      </c>
      <c r="F5181" t="s">
        <v>5182</v>
      </c>
      <c r="G5181" s="63">
        <v>45984</v>
      </c>
      <c r="H5181" s="63">
        <v>46039</v>
      </c>
      <c r="I5181" t="s">
        <v>396</v>
      </c>
      <c r="J5181" t="str">
        <f>_xlfn.XLOOKUP(I5181,AS:AS,AU:AU)</f>
        <v>Honorarios</v>
      </c>
      <c r="K5181" t="s">
        <v>33</v>
      </c>
      <c r="L5181">
        <v>35</v>
      </c>
      <c r="M5181">
        <f>L5181*_xlfn.XLOOKUP(K5181,AM:AM,AN:AN)</f>
        <v>30.099999999999998</v>
      </c>
      <c r="N5181">
        <f>L5181*_xlfn.XLOOKUP(K5181,AM:AM,AO:AO)</f>
        <v>35</v>
      </c>
      <c r="O5181">
        <v>35</v>
      </c>
      <c r="P5181">
        <f>O5181*_xlfn.XLOOKUP(K5181,AM:AM,AN:AN)</f>
        <v>30.099999999999998</v>
      </c>
      <c r="Q5181">
        <f>O5181*_xlfn.XLOOKUP(K5181,AM:AM,AO:AO)</f>
        <v>35</v>
      </c>
      <c r="R5181" t="str">
        <f>_xlfn.XLOOKUP(E5181,AF:AF,AG:AG)</f>
        <v>FEES</v>
      </c>
      <c r="S5181">
        <f>_xlfn.XLOOKUP(E5181,AF:AF,AI:AI)</f>
        <v>0</v>
      </c>
      <c r="T5181">
        <f>WEEKNUM(G5181)</f>
        <v>48</v>
      </c>
      <c r="U5181">
        <f>YEAR(G5181)</f>
        <v>2025</v>
      </c>
      <c r="V5181" s="117">
        <f>IFERROR(Q5181/N5181,"0")</f>
        <v>1</v>
      </c>
    </row>
    <row r="5182" spans="1:22">
      <c r="A5182" t="str">
        <f>_xlfn.XLOOKUP(D5182,BN:BN,BO:BO)</f>
        <v>México</v>
      </c>
      <c r="B5182" t="s">
        <v>25</v>
      </c>
      <c r="C5182">
        <v>844</v>
      </c>
      <c r="D5182" t="str">
        <f>_xlfn.XLOOKUP(C5182,BH:BH,BI:BI)</f>
        <v>MariellaP</v>
      </c>
      <c r="E5182">
        <v>33114</v>
      </c>
      <c r="F5182" t="s">
        <v>5183</v>
      </c>
      <c r="G5182" s="63">
        <v>46016</v>
      </c>
      <c r="H5182" s="63">
        <v>46021</v>
      </c>
      <c r="I5182" t="s">
        <v>376</v>
      </c>
      <c r="J5182" t="str">
        <f>_xlfn.XLOOKUP(I5182,AS:AS,AU:AU)</f>
        <v>Hotel</v>
      </c>
      <c r="K5182" t="s">
        <v>27</v>
      </c>
      <c r="L5182">
        <v>12165.93</v>
      </c>
      <c r="M5182">
        <f>L5182*_xlfn.XLOOKUP(K5182,AM:AM,AN:AN)</f>
        <v>12165.93</v>
      </c>
      <c r="N5182">
        <f>L5182*_xlfn.XLOOKUP(K5182,AM:AM,AO:AO)</f>
        <v>14112.478799999999</v>
      </c>
      <c r="O5182">
        <v>1216.5899999999999</v>
      </c>
      <c r="P5182">
        <f>O5182*_xlfn.XLOOKUP(K5182,AM:AM,AN:AN)</f>
        <v>1216.5899999999999</v>
      </c>
      <c r="Q5182">
        <f>O5182*_xlfn.XLOOKUP(K5182,AM:AM,AO:AO)</f>
        <v>1411.2443999999998</v>
      </c>
      <c r="R5182" t="str">
        <f>_xlfn.XLOOKUP(E5182,AF:AF,AG:AG)</f>
        <v>THE RITZ CARLTON TENERIFE ABAMA</v>
      </c>
      <c r="S5182" t="str">
        <f>_xlfn.XLOOKUP(E5182,AF:AF,AI:AI)</f>
        <v>Spain</v>
      </c>
      <c r="T5182">
        <f>WEEKNUM(G5182)</f>
        <v>52</v>
      </c>
      <c r="U5182">
        <f>YEAR(G5182)</f>
        <v>2025</v>
      </c>
      <c r="V5182" s="117">
        <f>IFERROR(Q5182/N5182,"0")</f>
        <v>9.9999753409726999E-2</v>
      </c>
    </row>
    <row r="5183" spans="1:22">
      <c r="A5183" t="str">
        <f>_xlfn.XLOOKUP(D5183,BN:BN,BO:BO)</f>
        <v>México</v>
      </c>
      <c r="B5183" t="s">
        <v>25</v>
      </c>
      <c r="C5183">
        <v>845</v>
      </c>
      <c r="D5183" t="str">
        <f>_xlfn.XLOOKUP(C5183,BH:BH,BI:BI)</f>
        <v>LorenzaP</v>
      </c>
      <c r="E5183">
        <v>27053</v>
      </c>
      <c r="F5183" t="s">
        <v>1880</v>
      </c>
      <c r="G5183" s="63">
        <v>46114</v>
      </c>
      <c r="H5183" s="63">
        <v>46118</v>
      </c>
      <c r="I5183" t="s">
        <v>376</v>
      </c>
      <c r="J5183" t="str">
        <f>_xlfn.XLOOKUP(I5183,AS:AS,AU:AU)</f>
        <v>Hotel</v>
      </c>
      <c r="K5183" t="s">
        <v>33</v>
      </c>
      <c r="L5183">
        <v>4049.36</v>
      </c>
      <c r="M5183">
        <f>L5183*_xlfn.XLOOKUP(K5183,AM:AM,AN:AN)</f>
        <v>3482.4495999999999</v>
      </c>
      <c r="N5183">
        <f>L5183*_xlfn.XLOOKUP(K5183,AM:AM,AO:AO)</f>
        <v>4049.36</v>
      </c>
      <c r="O5183">
        <v>477.41</v>
      </c>
      <c r="P5183">
        <f>O5183*_xlfn.XLOOKUP(K5183,AM:AM,AN:AN)</f>
        <v>410.57260000000002</v>
      </c>
      <c r="Q5183">
        <f>O5183*_xlfn.XLOOKUP(K5183,AM:AM,AO:AO)</f>
        <v>477.41</v>
      </c>
      <c r="R5183" t="str">
        <f>_xlfn.XLOOKUP(E5183,AF:AF,AG:AG)</f>
        <v>Hoshinoya Tokyo</v>
      </c>
      <c r="S5183" t="str">
        <f>_xlfn.XLOOKUP(E5183,AF:AF,AI:AI)</f>
        <v>Japan</v>
      </c>
      <c r="T5183">
        <f>WEEKNUM(G5183)</f>
        <v>14</v>
      </c>
      <c r="U5183">
        <f>YEAR(G5183)</f>
        <v>2026</v>
      </c>
      <c r="V5183" s="117">
        <f>IFERROR(Q5183/N5183,"0")</f>
        <v>0.11789764308433925</v>
      </c>
    </row>
    <row r="5184" spans="1:22">
      <c r="A5184" t="str">
        <f>_xlfn.XLOOKUP(D5184,BN:BN,BO:BO)</f>
        <v>México</v>
      </c>
      <c r="B5184" t="s">
        <v>25</v>
      </c>
      <c r="C5184">
        <v>845</v>
      </c>
      <c r="D5184" t="str">
        <f>_xlfn.XLOOKUP(C5184,BH:BH,BI:BI)</f>
        <v>LorenzaP</v>
      </c>
      <c r="E5184">
        <v>25035</v>
      </c>
      <c r="F5184" t="s">
        <v>1880</v>
      </c>
      <c r="G5184" s="63">
        <v>46118</v>
      </c>
      <c r="H5184" s="63">
        <v>46120</v>
      </c>
      <c r="I5184" t="s">
        <v>376</v>
      </c>
      <c r="J5184" t="str">
        <f>_xlfn.XLOOKUP(I5184,AS:AS,AU:AU)</f>
        <v>Hotel</v>
      </c>
      <c r="K5184" t="s">
        <v>33</v>
      </c>
      <c r="L5184">
        <v>1681.73</v>
      </c>
      <c r="M5184">
        <f>L5184*_xlfn.XLOOKUP(K5184,AM:AM,AN:AN)</f>
        <v>1446.2878000000001</v>
      </c>
      <c r="N5184">
        <f>L5184*_xlfn.XLOOKUP(K5184,AM:AM,AO:AO)</f>
        <v>1681.73</v>
      </c>
      <c r="O5184">
        <v>252.26</v>
      </c>
      <c r="P5184">
        <f>O5184*_xlfn.XLOOKUP(K5184,AM:AM,AN:AN)</f>
        <v>216.94359999999998</v>
      </c>
      <c r="Q5184">
        <f>O5184*_xlfn.XLOOKUP(K5184,AM:AM,AO:AO)</f>
        <v>252.26</v>
      </c>
      <c r="R5184" t="str">
        <f>_xlfn.XLOOKUP(E5184,AF:AF,AG:AG)</f>
        <v>BENESSE HOUSE HOTEL</v>
      </c>
      <c r="S5184" t="str">
        <f>_xlfn.XLOOKUP(E5184,AF:AF,AI:AI)</f>
        <v>Japan</v>
      </c>
      <c r="T5184">
        <f>WEEKNUM(G5184)</f>
        <v>15</v>
      </c>
      <c r="U5184">
        <f>YEAR(G5184)</f>
        <v>2026</v>
      </c>
      <c r="V5184" s="117">
        <f>IFERROR(Q5184/N5184,"0")</f>
        <v>0.15000029731288614</v>
      </c>
    </row>
    <row r="5185" spans="1:22">
      <c r="A5185" t="str">
        <f>_xlfn.XLOOKUP(D5185,BN:BN,BO:BO)</f>
        <v>México</v>
      </c>
      <c r="B5185" t="s">
        <v>25</v>
      </c>
      <c r="C5185">
        <v>845</v>
      </c>
      <c r="D5185" t="str">
        <f>_xlfn.XLOOKUP(C5185,BH:BH,BI:BI)</f>
        <v>LorenzaP</v>
      </c>
      <c r="E5185">
        <v>33409</v>
      </c>
      <c r="F5185" t="s">
        <v>5184</v>
      </c>
      <c r="G5185" s="63">
        <v>46120</v>
      </c>
      <c r="H5185" s="63">
        <v>46123</v>
      </c>
      <c r="I5185" t="s">
        <v>376</v>
      </c>
      <c r="J5185" t="str">
        <f>_xlfn.XLOOKUP(I5185,AS:AS,AU:AU)</f>
        <v>Hotel</v>
      </c>
      <c r="K5185" t="s">
        <v>33</v>
      </c>
      <c r="L5185">
        <v>2954</v>
      </c>
      <c r="M5185">
        <f>L5185*_xlfn.XLOOKUP(K5185,AM:AM,AN:AN)</f>
        <v>2540.44</v>
      </c>
      <c r="N5185">
        <f>L5185*_xlfn.XLOOKUP(K5185,AM:AM,AO:AO)</f>
        <v>2954</v>
      </c>
      <c r="O5185">
        <v>295.39999999999998</v>
      </c>
      <c r="P5185">
        <f>O5185*_xlfn.XLOOKUP(K5185,AM:AM,AN:AN)</f>
        <v>254.04399999999998</v>
      </c>
      <c r="Q5185">
        <f>O5185*_xlfn.XLOOKUP(K5185,AM:AM,AO:AO)</f>
        <v>295.39999999999998</v>
      </c>
      <c r="R5185" t="str">
        <f>_xlfn.XLOOKUP(E5185,AF:AF,AG:AG)</f>
        <v>DUSIT THANI KYOTO</v>
      </c>
      <c r="S5185" t="str">
        <f>_xlfn.XLOOKUP(E5185,AF:AF,AI:AI)</f>
        <v>Japan</v>
      </c>
      <c r="T5185">
        <f>WEEKNUM(G5185)</f>
        <v>15</v>
      </c>
      <c r="U5185">
        <f>YEAR(G5185)</f>
        <v>2026</v>
      </c>
      <c r="V5185" s="117">
        <f>IFERROR(Q5185/N5185,"0")</f>
        <v>9.9999999999999992E-2</v>
      </c>
    </row>
    <row r="5186" spans="1:22">
      <c r="A5186" t="str">
        <f>_xlfn.XLOOKUP(D5186,BN:BN,BO:BO)</f>
        <v>México</v>
      </c>
      <c r="B5186" t="s">
        <v>25</v>
      </c>
      <c r="C5186">
        <v>846</v>
      </c>
      <c r="D5186" t="str">
        <f>_xlfn.XLOOKUP(C5186,BH:BH,BI:BI)</f>
        <v>MariellaP</v>
      </c>
      <c r="E5186">
        <v>31583</v>
      </c>
      <c r="F5186" t="s">
        <v>5185</v>
      </c>
      <c r="G5186" s="63">
        <v>46108</v>
      </c>
      <c r="H5186" s="63">
        <v>46115</v>
      </c>
      <c r="I5186" t="s">
        <v>364</v>
      </c>
      <c r="J5186" t="str">
        <f>_xlfn.XLOOKUP(I5186,AS:AS,AU:AU)</f>
        <v>DMC</v>
      </c>
      <c r="K5186" t="s">
        <v>33</v>
      </c>
      <c r="L5186">
        <v>101740</v>
      </c>
      <c r="M5186">
        <f>L5186*_xlfn.XLOOKUP(K5186,AM:AM,AN:AN)</f>
        <v>87496.4</v>
      </c>
      <c r="N5186">
        <f>L5186*_xlfn.XLOOKUP(K5186,AM:AM,AO:AO)</f>
        <v>101740</v>
      </c>
      <c r="O5186">
        <v>0</v>
      </c>
      <c r="P5186">
        <f>O5186*_xlfn.XLOOKUP(K5186,AM:AM,AN:AN)</f>
        <v>0</v>
      </c>
      <c r="Q5186">
        <f>O5186*_xlfn.XLOOKUP(K5186,AM:AM,AO:AO)</f>
        <v>0</v>
      </c>
      <c r="R5186" t="str">
        <f>_xlfn.XLOOKUP(E5186,AF:AF,AG:AG)</f>
        <v>ABERCROMBIE AND KENT EGYPT</v>
      </c>
      <c r="S5186" t="str">
        <f>_xlfn.XLOOKUP(E5186,AF:AF,AI:AI)</f>
        <v>Egypt</v>
      </c>
      <c r="T5186">
        <f>WEEKNUM(G5186)</f>
        <v>13</v>
      </c>
      <c r="U5186">
        <f>YEAR(G5186)</f>
        <v>2026</v>
      </c>
      <c r="V5186" s="117">
        <f>IFERROR(Q5186/N5186,"0")</f>
        <v>0</v>
      </c>
    </row>
    <row r="5187" spans="1:22">
      <c r="A5187" t="str">
        <f>_xlfn.XLOOKUP(D5187,BN:BN,BO:BO)</f>
        <v>México</v>
      </c>
      <c r="B5187" t="s">
        <v>25</v>
      </c>
      <c r="C5187">
        <v>846</v>
      </c>
      <c r="D5187" t="str">
        <f>_xlfn.XLOOKUP(C5187,BH:BH,BI:BI)</f>
        <v>MariellaP</v>
      </c>
      <c r="E5187">
        <v>26659</v>
      </c>
      <c r="F5187" t="s">
        <v>5186</v>
      </c>
      <c r="G5187" s="63">
        <v>46115</v>
      </c>
      <c r="H5187" s="63">
        <v>46116</v>
      </c>
      <c r="I5187" t="s">
        <v>376</v>
      </c>
      <c r="J5187" t="str">
        <f>_xlfn.XLOOKUP(I5187,AS:AS,AU:AU)</f>
        <v>Hotel</v>
      </c>
      <c r="K5187" t="s">
        <v>33</v>
      </c>
      <c r="L5187">
        <v>4321.2</v>
      </c>
      <c r="M5187">
        <f>L5187*_xlfn.XLOOKUP(K5187,AM:AM,AN:AN)</f>
        <v>3716.232</v>
      </c>
      <c r="N5187">
        <f>L5187*_xlfn.XLOOKUP(K5187,AM:AM,AO:AO)</f>
        <v>4321.2</v>
      </c>
      <c r="O5187">
        <v>581.70000000000005</v>
      </c>
      <c r="P5187">
        <f>O5187*_xlfn.XLOOKUP(K5187,AM:AM,AN:AN)</f>
        <v>500.26200000000006</v>
      </c>
      <c r="Q5187">
        <f>O5187*_xlfn.XLOOKUP(K5187,AM:AM,AO:AO)</f>
        <v>581.70000000000005</v>
      </c>
      <c r="R5187" t="str">
        <f>_xlfn.XLOOKUP(E5187,AF:AF,AG:AG)</f>
        <v>EGYPT BEYOND</v>
      </c>
      <c r="S5187" t="str">
        <f>_xlfn.XLOOKUP(E5187,AF:AF,AI:AI)</f>
        <v>Egypt</v>
      </c>
      <c r="T5187">
        <f>WEEKNUM(G5187)</f>
        <v>14</v>
      </c>
      <c r="U5187">
        <f>YEAR(G5187)</f>
        <v>2026</v>
      </c>
      <c r="V5187" s="117">
        <f>IFERROR(Q5187/N5187,"0")</f>
        <v>0.13461538461538464</v>
      </c>
    </row>
    <row r="5188" spans="1:22">
      <c r="A5188" t="str">
        <f>_xlfn.XLOOKUP(D5188,BN:BN,BO:BO)</f>
        <v>México</v>
      </c>
      <c r="B5188" t="s">
        <v>25</v>
      </c>
      <c r="C5188">
        <v>847</v>
      </c>
      <c r="D5188" t="str">
        <f>_xlfn.XLOOKUP(C5188,BH:BH,BI:BI)</f>
        <v>DianaM</v>
      </c>
      <c r="E5188">
        <v>28934</v>
      </c>
      <c r="F5188" t="s">
        <v>5187</v>
      </c>
      <c r="G5188" s="63">
        <v>45982</v>
      </c>
      <c r="H5188" s="63">
        <v>45982</v>
      </c>
      <c r="I5188" t="s">
        <v>366</v>
      </c>
      <c r="J5188" t="str">
        <f>_xlfn.XLOOKUP(I5188,AS:AS,AU:AU)</f>
        <v>Vuelos</v>
      </c>
      <c r="K5188" t="s">
        <v>33</v>
      </c>
      <c r="L5188">
        <v>383.49</v>
      </c>
      <c r="M5188">
        <f>L5188*_xlfn.XLOOKUP(K5188,AM:AM,AN:AN)</f>
        <v>329.8014</v>
      </c>
      <c r="N5188">
        <f>L5188*_xlfn.XLOOKUP(K5188,AM:AM,AO:AO)</f>
        <v>383.49</v>
      </c>
      <c r="O5188">
        <v>23.98</v>
      </c>
      <c r="P5188">
        <f>O5188*_xlfn.XLOOKUP(K5188,AM:AM,AN:AN)</f>
        <v>20.622800000000002</v>
      </c>
      <c r="Q5188">
        <f>O5188*_xlfn.XLOOKUP(K5188,AM:AM,AO:AO)</f>
        <v>23.98</v>
      </c>
      <c r="R5188" t="str">
        <f>_xlfn.XLOOKUP(E5188,AF:AF,AG:AG)</f>
        <v>F1S USA</v>
      </c>
      <c r="S5188" t="str">
        <f>_xlfn.XLOOKUP(E5188,AF:AF,AI:AI)</f>
        <v>United States</v>
      </c>
      <c r="T5188">
        <f>WEEKNUM(G5188)</f>
        <v>47</v>
      </c>
      <c r="U5188">
        <f>YEAR(G5188)</f>
        <v>2025</v>
      </c>
      <c r="V5188" s="117">
        <f>IFERROR(Q5188/N5188,"0")</f>
        <v>6.2530965605361283E-2</v>
      </c>
    </row>
    <row r="5189" spans="1:22">
      <c r="A5189" t="str">
        <f>_xlfn.XLOOKUP(D5189,BN:BN,BO:BO)</f>
        <v>México</v>
      </c>
      <c r="B5189" t="s">
        <v>25</v>
      </c>
      <c r="C5189">
        <v>847</v>
      </c>
      <c r="D5189" t="str">
        <f>_xlfn.XLOOKUP(C5189,BH:BH,BI:BI)</f>
        <v>DianaM</v>
      </c>
      <c r="E5189">
        <v>28934</v>
      </c>
      <c r="F5189" t="s">
        <v>5188</v>
      </c>
      <c r="G5189" s="63">
        <v>45982</v>
      </c>
      <c r="H5189" s="63">
        <v>45982</v>
      </c>
      <c r="I5189" t="s">
        <v>366</v>
      </c>
      <c r="J5189" t="str">
        <f>_xlfn.XLOOKUP(I5189,AS:AS,AU:AU)</f>
        <v>Vuelos</v>
      </c>
      <c r="K5189" t="s">
        <v>33</v>
      </c>
      <c r="L5189">
        <v>383.49</v>
      </c>
      <c r="M5189">
        <f>L5189*_xlfn.XLOOKUP(K5189,AM:AM,AN:AN)</f>
        <v>329.8014</v>
      </c>
      <c r="N5189">
        <f>L5189*_xlfn.XLOOKUP(K5189,AM:AM,AO:AO)</f>
        <v>383.49</v>
      </c>
      <c r="O5189">
        <v>23.98</v>
      </c>
      <c r="P5189">
        <f>O5189*_xlfn.XLOOKUP(K5189,AM:AM,AN:AN)</f>
        <v>20.622800000000002</v>
      </c>
      <c r="Q5189">
        <f>O5189*_xlfn.XLOOKUP(K5189,AM:AM,AO:AO)</f>
        <v>23.98</v>
      </c>
      <c r="R5189" t="str">
        <f>_xlfn.XLOOKUP(E5189,AF:AF,AG:AG)</f>
        <v>F1S USA</v>
      </c>
      <c r="S5189" t="str">
        <f>_xlfn.XLOOKUP(E5189,AF:AF,AI:AI)</f>
        <v>United States</v>
      </c>
      <c r="T5189">
        <f>WEEKNUM(G5189)</f>
        <v>47</v>
      </c>
      <c r="U5189">
        <f>YEAR(G5189)</f>
        <v>2025</v>
      </c>
      <c r="V5189" s="117">
        <f>IFERROR(Q5189/N5189,"0")</f>
        <v>6.2530965605361283E-2</v>
      </c>
    </row>
    <row r="5190" spans="1:22">
      <c r="A5190" t="str">
        <f>_xlfn.XLOOKUP(D5190,BN:BN,BO:BO)</f>
        <v>México</v>
      </c>
      <c r="B5190" t="s">
        <v>25</v>
      </c>
      <c r="C5190">
        <v>847</v>
      </c>
      <c r="D5190" t="str">
        <f>_xlfn.XLOOKUP(C5190,BH:BH,BI:BI)</f>
        <v>DianaM</v>
      </c>
      <c r="E5190">
        <v>28934</v>
      </c>
      <c r="F5190" t="s">
        <v>5189</v>
      </c>
      <c r="G5190" s="63">
        <v>45982</v>
      </c>
      <c r="H5190" s="63">
        <v>45982</v>
      </c>
      <c r="I5190" t="s">
        <v>366</v>
      </c>
      <c r="J5190" t="str">
        <f>_xlfn.XLOOKUP(I5190,AS:AS,AU:AU)</f>
        <v>Vuelos</v>
      </c>
      <c r="K5190" t="s">
        <v>33</v>
      </c>
      <c r="L5190">
        <v>383.49</v>
      </c>
      <c r="M5190">
        <f>L5190*_xlfn.XLOOKUP(K5190,AM:AM,AN:AN)</f>
        <v>329.8014</v>
      </c>
      <c r="N5190">
        <f>L5190*_xlfn.XLOOKUP(K5190,AM:AM,AO:AO)</f>
        <v>383.49</v>
      </c>
      <c r="O5190">
        <v>23.98</v>
      </c>
      <c r="P5190">
        <f>O5190*_xlfn.XLOOKUP(K5190,AM:AM,AN:AN)</f>
        <v>20.622800000000002</v>
      </c>
      <c r="Q5190">
        <f>O5190*_xlfn.XLOOKUP(K5190,AM:AM,AO:AO)</f>
        <v>23.98</v>
      </c>
      <c r="R5190" t="str">
        <f>_xlfn.XLOOKUP(E5190,AF:AF,AG:AG)</f>
        <v>F1S USA</v>
      </c>
      <c r="S5190" t="str">
        <f>_xlfn.XLOOKUP(E5190,AF:AF,AI:AI)</f>
        <v>United States</v>
      </c>
      <c r="T5190">
        <f>WEEKNUM(G5190)</f>
        <v>47</v>
      </c>
      <c r="U5190">
        <f>YEAR(G5190)</f>
        <v>2025</v>
      </c>
      <c r="V5190" s="117">
        <f>IFERROR(Q5190/N5190,"0")</f>
        <v>6.2530965605361283E-2</v>
      </c>
    </row>
    <row r="5191" spans="1:22">
      <c r="A5191" t="str">
        <f>_xlfn.XLOOKUP(D5191,BN:BN,BO:BO)</f>
        <v>México</v>
      </c>
      <c r="B5191" t="s">
        <v>25</v>
      </c>
      <c r="C5191">
        <v>847</v>
      </c>
      <c r="D5191" t="str">
        <f>_xlfn.XLOOKUP(C5191,BH:BH,BI:BI)</f>
        <v>DianaM</v>
      </c>
      <c r="E5191">
        <v>0</v>
      </c>
      <c r="F5191" t="s">
        <v>5190</v>
      </c>
      <c r="G5191" s="63">
        <v>45982</v>
      </c>
      <c r="H5191" s="63">
        <v>45982</v>
      </c>
      <c r="I5191" t="s">
        <v>396</v>
      </c>
      <c r="J5191" t="str">
        <f>_xlfn.XLOOKUP(I5191,AS:AS,AU:AU)</f>
        <v>Honorarios</v>
      </c>
      <c r="K5191" t="s">
        <v>33</v>
      </c>
      <c r="L5191">
        <v>150</v>
      </c>
      <c r="M5191">
        <f>L5191*_xlfn.XLOOKUP(K5191,AM:AM,AN:AN)</f>
        <v>129</v>
      </c>
      <c r="N5191">
        <f>L5191*_xlfn.XLOOKUP(K5191,AM:AM,AO:AO)</f>
        <v>150</v>
      </c>
      <c r="O5191">
        <v>150</v>
      </c>
      <c r="P5191">
        <f>O5191*_xlfn.XLOOKUP(K5191,AM:AM,AN:AN)</f>
        <v>129</v>
      </c>
      <c r="Q5191">
        <f>O5191*_xlfn.XLOOKUP(K5191,AM:AM,AO:AO)</f>
        <v>150</v>
      </c>
      <c r="R5191" t="str">
        <f>_xlfn.XLOOKUP(E5191,AF:AF,AG:AG)</f>
        <v>FEES</v>
      </c>
      <c r="S5191">
        <f>_xlfn.XLOOKUP(E5191,AF:AF,AI:AI)</f>
        <v>0</v>
      </c>
      <c r="T5191">
        <f>WEEKNUM(G5191)</f>
        <v>47</v>
      </c>
      <c r="U5191">
        <f>YEAR(G5191)</f>
        <v>2025</v>
      </c>
      <c r="V5191" s="117">
        <f>IFERROR(Q5191/N5191,"0")</f>
        <v>1</v>
      </c>
    </row>
    <row r="5192" spans="1:22">
      <c r="A5192" t="str">
        <f>_xlfn.XLOOKUP(D5192,BN:BN,BO:BO)</f>
        <v>México</v>
      </c>
      <c r="B5192" t="s">
        <v>25</v>
      </c>
      <c r="C5192">
        <v>848</v>
      </c>
      <c r="D5192" t="str">
        <f>_xlfn.XLOOKUP(C5192,BH:BH,BI:BI)</f>
        <v>MinervaH</v>
      </c>
      <c r="E5192">
        <v>26659</v>
      </c>
      <c r="F5192" t="s">
        <v>5191</v>
      </c>
      <c r="G5192" s="63">
        <v>46010</v>
      </c>
      <c r="H5192" s="63">
        <v>46021</v>
      </c>
      <c r="I5192" t="s">
        <v>364</v>
      </c>
      <c r="J5192" t="str">
        <f>_xlfn.XLOOKUP(I5192,AS:AS,AU:AU)</f>
        <v>DMC</v>
      </c>
      <c r="K5192" t="s">
        <v>33</v>
      </c>
      <c r="L5192">
        <v>30677</v>
      </c>
      <c r="M5192">
        <f>L5192*_xlfn.XLOOKUP(K5192,AM:AM,AN:AN)</f>
        <v>26382.22</v>
      </c>
      <c r="N5192">
        <f>L5192*_xlfn.XLOOKUP(K5192,AM:AM,AO:AO)</f>
        <v>30677</v>
      </c>
      <c r="O5192">
        <v>4590.5</v>
      </c>
      <c r="P5192">
        <f>O5192*_xlfn.XLOOKUP(K5192,AM:AM,AN:AN)</f>
        <v>3947.83</v>
      </c>
      <c r="Q5192">
        <f>O5192*_xlfn.XLOOKUP(K5192,AM:AM,AO:AO)</f>
        <v>4590.5</v>
      </c>
      <c r="R5192" t="str">
        <f>_xlfn.XLOOKUP(E5192,AF:AF,AG:AG)</f>
        <v>EGYPT BEYOND</v>
      </c>
      <c r="S5192" t="str">
        <f>_xlfn.XLOOKUP(E5192,AF:AF,AI:AI)</f>
        <v>Egypt</v>
      </c>
      <c r="T5192">
        <f>WEEKNUM(G5192)</f>
        <v>51</v>
      </c>
      <c r="U5192">
        <f>YEAR(G5192)</f>
        <v>2025</v>
      </c>
      <c r="V5192" s="117">
        <f>IFERROR(Q5192/N5192,"0")</f>
        <v>0.14963979528637089</v>
      </c>
    </row>
    <row r="5193" spans="1:22">
      <c r="A5193" t="str">
        <f>_xlfn.XLOOKUP(D5193,BN:BN,BO:BO)</f>
        <v>México</v>
      </c>
      <c r="B5193" t="s">
        <v>25</v>
      </c>
      <c r="C5193">
        <v>848</v>
      </c>
      <c r="D5193" t="str">
        <f>_xlfn.XLOOKUP(C5193,BH:BH,BI:BI)</f>
        <v>MinervaH</v>
      </c>
      <c r="E5193">
        <v>23789</v>
      </c>
      <c r="F5193" t="s">
        <v>5192</v>
      </c>
      <c r="G5193" s="63">
        <v>46022</v>
      </c>
      <c r="H5193" s="63">
        <v>46029</v>
      </c>
      <c r="I5193" t="s">
        <v>364</v>
      </c>
      <c r="J5193" t="str">
        <f>_xlfn.XLOOKUP(I5193,AS:AS,AU:AU)</f>
        <v>DMC</v>
      </c>
      <c r="K5193" t="s">
        <v>33</v>
      </c>
      <c r="L5193">
        <v>39565</v>
      </c>
      <c r="M5193">
        <f>L5193*_xlfn.XLOOKUP(K5193,AM:AM,AN:AN)</f>
        <v>34025.9</v>
      </c>
      <c r="N5193">
        <f>L5193*_xlfn.XLOOKUP(K5193,AM:AM,AO:AO)</f>
        <v>39565</v>
      </c>
      <c r="O5193">
        <v>8503.6299999999992</v>
      </c>
      <c r="P5193">
        <f>O5193*_xlfn.XLOOKUP(K5193,AM:AM,AN:AN)</f>
        <v>7313.121799999999</v>
      </c>
      <c r="Q5193">
        <f>O5193*_xlfn.XLOOKUP(K5193,AM:AM,AO:AO)</f>
        <v>8503.6299999999992</v>
      </c>
      <c r="R5193" t="str">
        <f>_xlfn.XLOOKUP(E5193,AF:AF,AG:AG)</f>
        <v>TRIUMPH TRAVEL</v>
      </c>
      <c r="S5193" t="str">
        <f>_xlfn.XLOOKUP(E5193,AF:AF,AI:AI)</f>
        <v>South Africa</v>
      </c>
      <c r="T5193">
        <f>WEEKNUM(G5193)</f>
        <v>53</v>
      </c>
      <c r="U5193">
        <f>YEAR(G5193)</f>
        <v>2025</v>
      </c>
      <c r="V5193" s="117">
        <f>IFERROR(Q5193/N5193,"0")</f>
        <v>0.21492809301150004</v>
      </c>
    </row>
    <row r="5194" spans="1:22">
      <c r="A5194" t="str">
        <f>_xlfn.XLOOKUP(D5194,BN:BN,BO:BO)</f>
        <v>México</v>
      </c>
      <c r="B5194" t="s">
        <v>25</v>
      </c>
      <c r="C5194">
        <v>848</v>
      </c>
      <c r="D5194" t="str">
        <f>_xlfn.XLOOKUP(C5194,BH:BH,BI:BI)</f>
        <v>MinervaH</v>
      </c>
      <c r="E5194">
        <v>28934</v>
      </c>
      <c r="F5194" t="s">
        <v>5193</v>
      </c>
      <c r="G5194" s="63">
        <v>46021</v>
      </c>
      <c r="H5194" s="63">
        <v>46024</v>
      </c>
      <c r="I5194" t="s">
        <v>366</v>
      </c>
      <c r="J5194" t="str">
        <f>_xlfn.XLOOKUP(I5194,AS:AS,AU:AU)</f>
        <v>Vuelos</v>
      </c>
      <c r="K5194" t="s">
        <v>33</v>
      </c>
      <c r="L5194">
        <v>1765.09</v>
      </c>
      <c r="M5194">
        <f>L5194*_xlfn.XLOOKUP(K5194,AM:AM,AN:AN)</f>
        <v>1517.9774</v>
      </c>
      <c r="N5194">
        <f>L5194*_xlfn.XLOOKUP(K5194,AM:AM,AO:AO)</f>
        <v>1765.09</v>
      </c>
      <c r="O5194">
        <v>0</v>
      </c>
      <c r="P5194">
        <f>O5194*_xlfn.XLOOKUP(K5194,AM:AM,AN:AN)</f>
        <v>0</v>
      </c>
      <c r="Q5194">
        <f>O5194*_xlfn.XLOOKUP(K5194,AM:AM,AO:AO)</f>
        <v>0</v>
      </c>
      <c r="R5194" t="str">
        <f>_xlfn.XLOOKUP(E5194,AF:AF,AG:AG)</f>
        <v>F1S USA</v>
      </c>
      <c r="S5194" t="str">
        <f>_xlfn.XLOOKUP(E5194,AF:AF,AI:AI)</f>
        <v>United States</v>
      </c>
      <c r="T5194">
        <f>WEEKNUM(G5194)</f>
        <v>53</v>
      </c>
      <c r="U5194">
        <f>YEAR(G5194)</f>
        <v>2025</v>
      </c>
      <c r="V5194" s="117">
        <f>IFERROR(Q5194/N5194,"0")</f>
        <v>0</v>
      </c>
    </row>
    <row r="5195" spans="1:22">
      <c r="A5195" t="str">
        <f>_xlfn.XLOOKUP(D5195,BN:BN,BO:BO)</f>
        <v>México</v>
      </c>
      <c r="B5195" t="s">
        <v>25</v>
      </c>
      <c r="C5195">
        <v>848</v>
      </c>
      <c r="D5195" t="str">
        <f>_xlfn.XLOOKUP(C5195,BH:BH,BI:BI)</f>
        <v>MinervaH</v>
      </c>
      <c r="E5195">
        <v>28934</v>
      </c>
      <c r="F5195" t="s">
        <v>5194</v>
      </c>
      <c r="G5195" s="63">
        <v>46021</v>
      </c>
      <c r="H5195" s="63">
        <v>46024</v>
      </c>
      <c r="I5195" t="s">
        <v>366</v>
      </c>
      <c r="J5195" t="str">
        <f>_xlfn.XLOOKUP(I5195,AS:AS,AU:AU)</f>
        <v>Vuelos</v>
      </c>
      <c r="K5195" t="s">
        <v>33</v>
      </c>
      <c r="L5195">
        <v>1765.09</v>
      </c>
      <c r="M5195">
        <f>L5195*_xlfn.XLOOKUP(K5195,AM:AM,AN:AN)</f>
        <v>1517.9774</v>
      </c>
      <c r="N5195">
        <f>L5195*_xlfn.XLOOKUP(K5195,AM:AM,AO:AO)</f>
        <v>1765.09</v>
      </c>
      <c r="O5195">
        <v>0</v>
      </c>
      <c r="P5195">
        <f>O5195*_xlfn.XLOOKUP(K5195,AM:AM,AN:AN)</f>
        <v>0</v>
      </c>
      <c r="Q5195">
        <f>O5195*_xlfn.XLOOKUP(K5195,AM:AM,AO:AO)</f>
        <v>0</v>
      </c>
      <c r="R5195" t="str">
        <f>_xlfn.XLOOKUP(E5195,AF:AF,AG:AG)</f>
        <v>F1S USA</v>
      </c>
      <c r="S5195" t="str">
        <f>_xlfn.XLOOKUP(E5195,AF:AF,AI:AI)</f>
        <v>United States</v>
      </c>
      <c r="T5195">
        <f>WEEKNUM(G5195)</f>
        <v>53</v>
      </c>
      <c r="U5195">
        <f>YEAR(G5195)</f>
        <v>2025</v>
      </c>
      <c r="V5195" s="117">
        <f>IFERROR(Q5195/N5195,"0")</f>
        <v>0</v>
      </c>
    </row>
    <row r="5196" spans="1:22">
      <c r="A5196" t="str">
        <f>_xlfn.XLOOKUP(D5196,BN:BN,BO:BO)</f>
        <v>México</v>
      </c>
      <c r="B5196" t="s">
        <v>25</v>
      </c>
      <c r="C5196">
        <v>848</v>
      </c>
      <c r="D5196" t="str">
        <f>_xlfn.XLOOKUP(C5196,BH:BH,BI:BI)</f>
        <v>MinervaH</v>
      </c>
      <c r="E5196">
        <v>28934</v>
      </c>
      <c r="F5196" t="s">
        <v>5195</v>
      </c>
      <c r="G5196" s="63">
        <v>46021</v>
      </c>
      <c r="H5196" s="63">
        <v>46024</v>
      </c>
      <c r="I5196" t="s">
        <v>366</v>
      </c>
      <c r="J5196" t="str">
        <f>_xlfn.XLOOKUP(I5196,AS:AS,AU:AU)</f>
        <v>Vuelos</v>
      </c>
      <c r="K5196" t="s">
        <v>33</v>
      </c>
      <c r="L5196">
        <v>1765.09</v>
      </c>
      <c r="M5196">
        <f>L5196*_xlfn.XLOOKUP(K5196,AM:AM,AN:AN)</f>
        <v>1517.9774</v>
      </c>
      <c r="N5196">
        <f>L5196*_xlfn.XLOOKUP(K5196,AM:AM,AO:AO)</f>
        <v>1765.09</v>
      </c>
      <c r="O5196">
        <v>0</v>
      </c>
      <c r="P5196">
        <f>O5196*_xlfn.XLOOKUP(K5196,AM:AM,AN:AN)</f>
        <v>0</v>
      </c>
      <c r="Q5196">
        <f>O5196*_xlfn.XLOOKUP(K5196,AM:AM,AO:AO)</f>
        <v>0</v>
      </c>
      <c r="R5196" t="str">
        <f>_xlfn.XLOOKUP(E5196,AF:AF,AG:AG)</f>
        <v>F1S USA</v>
      </c>
      <c r="S5196" t="str">
        <f>_xlfn.XLOOKUP(E5196,AF:AF,AI:AI)</f>
        <v>United States</v>
      </c>
      <c r="T5196">
        <f>WEEKNUM(G5196)</f>
        <v>53</v>
      </c>
      <c r="U5196">
        <f>YEAR(G5196)</f>
        <v>2025</v>
      </c>
      <c r="V5196" s="117">
        <f>IFERROR(Q5196/N5196,"0")</f>
        <v>0</v>
      </c>
    </row>
    <row r="5197" spans="1:22">
      <c r="A5197" t="str">
        <f>_xlfn.XLOOKUP(D5197,BN:BN,BO:BO)</f>
        <v>México</v>
      </c>
      <c r="B5197" t="s">
        <v>25</v>
      </c>
      <c r="C5197">
        <v>848</v>
      </c>
      <c r="D5197" t="str">
        <f>_xlfn.XLOOKUP(C5197,BH:BH,BI:BI)</f>
        <v>MinervaH</v>
      </c>
      <c r="E5197">
        <v>28934</v>
      </c>
      <c r="F5197" t="s">
        <v>5196</v>
      </c>
      <c r="G5197" s="63">
        <v>46021</v>
      </c>
      <c r="H5197" s="63">
        <v>46024</v>
      </c>
      <c r="I5197" t="s">
        <v>366</v>
      </c>
      <c r="J5197" t="str">
        <f>_xlfn.XLOOKUP(I5197,AS:AS,AU:AU)</f>
        <v>Vuelos</v>
      </c>
      <c r="K5197" t="s">
        <v>33</v>
      </c>
      <c r="L5197">
        <v>1765.09</v>
      </c>
      <c r="M5197">
        <f>L5197*_xlfn.XLOOKUP(K5197,AM:AM,AN:AN)</f>
        <v>1517.9774</v>
      </c>
      <c r="N5197">
        <f>L5197*_xlfn.XLOOKUP(K5197,AM:AM,AO:AO)</f>
        <v>1765.09</v>
      </c>
      <c r="O5197">
        <v>0</v>
      </c>
      <c r="P5197">
        <f>O5197*_xlfn.XLOOKUP(K5197,AM:AM,AN:AN)</f>
        <v>0</v>
      </c>
      <c r="Q5197">
        <f>O5197*_xlfn.XLOOKUP(K5197,AM:AM,AO:AO)</f>
        <v>0</v>
      </c>
      <c r="R5197" t="str">
        <f>_xlfn.XLOOKUP(E5197,AF:AF,AG:AG)</f>
        <v>F1S USA</v>
      </c>
      <c r="S5197" t="str">
        <f>_xlfn.XLOOKUP(E5197,AF:AF,AI:AI)</f>
        <v>United States</v>
      </c>
      <c r="T5197">
        <f>WEEKNUM(G5197)</f>
        <v>53</v>
      </c>
      <c r="U5197">
        <f>YEAR(G5197)</f>
        <v>2025</v>
      </c>
      <c r="V5197" s="117">
        <f>IFERROR(Q5197/N5197,"0")</f>
        <v>0</v>
      </c>
    </row>
    <row r="5198" spans="1:22">
      <c r="A5198" t="str">
        <f>_xlfn.XLOOKUP(D5198,BN:BN,BO:BO)</f>
        <v>México</v>
      </c>
      <c r="B5198" t="s">
        <v>25</v>
      </c>
      <c r="C5198">
        <v>848</v>
      </c>
      <c r="D5198" t="str">
        <f>_xlfn.XLOOKUP(C5198,BH:BH,BI:BI)</f>
        <v>MinervaH</v>
      </c>
      <c r="E5198">
        <v>28934</v>
      </c>
      <c r="F5198" t="s">
        <v>5193</v>
      </c>
      <c r="G5198" s="63">
        <v>46021</v>
      </c>
      <c r="H5198" s="63">
        <v>46024</v>
      </c>
      <c r="I5198" t="s">
        <v>366</v>
      </c>
      <c r="J5198" t="str">
        <f>_xlfn.XLOOKUP(I5198,AS:AS,AU:AU)</f>
        <v>Vuelos</v>
      </c>
      <c r="K5198" t="s">
        <v>33</v>
      </c>
      <c r="L5198">
        <v>563.1</v>
      </c>
      <c r="M5198">
        <f>L5198*_xlfn.XLOOKUP(K5198,AM:AM,AN:AN)</f>
        <v>484.26600000000002</v>
      </c>
      <c r="N5198">
        <f>L5198*_xlfn.XLOOKUP(K5198,AM:AM,AO:AO)</f>
        <v>563.1</v>
      </c>
      <c r="O5198">
        <v>0</v>
      </c>
      <c r="P5198">
        <f>O5198*_xlfn.XLOOKUP(K5198,AM:AM,AN:AN)</f>
        <v>0</v>
      </c>
      <c r="Q5198">
        <f>O5198*_xlfn.XLOOKUP(K5198,AM:AM,AO:AO)</f>
        <v>0</v>
      </c>
      <c r="R5198" t="str">
        <f>_xlfn.XLOOKUP(E5198,AF:AF,AG:AG)</f>
        <v>F1S USA</v>
      </c>
      <c r="S5198" t="str">
        <f>_xlfn.XLOOKUP(E5198,AF:AF,AI:AI)</f>
        <v>United States</v>
      </c>
      <c r="T5198">
        <f>WEEKNUM(G5198)</f>
        <v>53</v>
      </c>
      <c r="U5198">
        <f>YEAR(G5198)</f>
        <v>2025</v>
      </c>
      <c r="V5198" s="117">
        <f>IFERROR(Q5198/N5198,"0")</f>
        <v>0</v>
      </c>
    </row>
    <row r="5199" spans="1:22">
      <c r="A5199" t="str">
        <f>_xlfn.XLOOKUP(D5199,BN:BN,BO:BO)</f>
        <v>México</v>
      </c>
      <c r="B5199" t="s">
        <v>25</v>
      </c>
      <c r="C5199">
        <v>848</v>
      </c>
      <c r="D5199" t="str">
        <f>_xlfn.XLOOKUP(C5199,BH:BH,BI:BI)</f>
        <v>MinervaH</v>
      </c>
      <c r="E5199">
        <v>28934</v>
      </c>
      <c r="F5199" t="s">
        <v>5194</v>
      </c>
      <c r="G5199" s="63">
        <v>46021</v>
      </c>
      <c r="H5199" s="63">
        <v>46024</v>
      </c>
      <c r="I5199" t="s">
        <v>366</v>
      </c>
      <c r="J5199" t="str">
        <f>_xlfn.XLOOKUP(I5199,AS:AS,AU:AU)</f>
        <v>Vuelos</v>
      </c>
      <c r="K5199" t="s">
        <v>33</v>
      </c>
      <c r="L5199">
        <v>563.1</v>
      </c>
      <c r="M5199">
        <f>L5199*_xlfn.XLOOKUP(K5199,AM:AM,AN:AN)</f>
        <v>484.26600000000002</v>
      </c>
      <c r="N5199">
        <f>L5199*_xlfn.XLOOKUP(K5199,AM:AM,AO:AO)</f>
        <v>563.1</v>
      </c>
      <c r="O5199">
        <v>0</v>
      </c>
      <c r="P5199">
        <f>O5199*_xlfn.XLOOKUP(K5199,AM:AM,AN:AN)</f>
        <v>0</v>
      </c>
      <c r="Q5199">
        <f>O5199*_xlfn.XLOOKUP(K5199,AM:AM,AO:AO)</f>
        <v>0</v>
      </c>
      <c r="R5199" t="str">
        <f>_xlfn.XLOOKUP(E5199,AF:AF,AG:AG)</f>
        <v>F1S USA</v>
      </c>
      <c r="S5199" t="str">
        <f>_xlfn.XLOOKUP(E5199,AF:AF,AI:AI)</f>
        <v>United States</v>
      </c>
      <c r="T5199">
        <f>WEEKNUM(G5199)</f>
        <v>53</v>
      </c>
      <c r="U5199">
        <f>YEAR(G5199)</f>
        <v>2025</v>
      </c>
      <c r="V5199" s="117">
        <f>IFERROR(Q5199/N5199,"0")</f>
        <v>0</v>
      </c>
    </row>
    <row r="5200" spans="1:22">
      <c r="A5200" t="str">
        <f>_xlfn.XLOOKUP(D5200,BN:BN,BO:BO)</f>
        <v>México</v>
      </c>
      <c r="B5200" t="s">
        <v>25</v>
      </c>
      <c r="C5200">
        <v>848</v>
      </c>
      <c r="D5200" t="str">
        <f>_xlfn.XLOOKUP(C5200,BH:BH,BI:BI)</f>
        <v>MinervaH</v>
      </c>
      <c r="E5200">
        <v>28934</v>
      </c>
      <c r="F5200" t="s">
        <v>5195</v>
      </c>
      <c r="G5200" s="63">
        <v>46021</v>
      </c>
      <c r="H5200" s="63">
        <v>46024</v>
      </c>
      <c r="I5200" t="s">
        <v>366</v>
      </c>
      <c r="J5200" t="str">
        <f>_xlfn.XLOOKUP(I5200,AS:AS,AU:AU)</f>
        <v>Vuelos</v>
      </c>
      <c r="K5200" t="s">
        <v>33</v>
      </c>
      <c r="L5200">
        <v>563.1</v>
      </c>
      <c r="M5200">
        <f>L5200*_xlfn.XLOOKUP(K5200,AM:AM,AN:AN)</f>
        <v>484.26600000000002</v>
      </c>
      <c r="N5200">
        <f>L5200*_xlfn.XLOOKUP(K5200,AM:AM,AO:AO)</f>
        <v>563.1</v>
      </c>
      <c r="O5200">
        <v>0</v>
      </c>
      <c r="P5200">
        <f>O5200*_xlfn.XLOOKUP(K5200,AM:AM,AN:AN)</f>
        <v>0</v>
      </c>
      <c r="Q5200">
        <f>O5200*_xlfn.XLOOKUP(K5200,AM:AM,AO:AO)</f>
        <v>0</v>
      </c>
      <c r="R5200" t="str">
        <f>_xlfn.XLOOKUP(E5200,AF:AF,AG:AG)</f>
        <v>F1S USA</v>
      </c>
      <c r="S5200" t="str">
        <f>_xlfn.XLOOKUP(E5200,AF:AF,AI:AI)</f>
        <v>United States</v>
      </c>
      <c r="T5200">
        <f>WEEKNUM(G5200)</f>
        <v>53</v>
      </c>
      <c r="U5200">
        <f>YEAR(G5200)</f>
        <v>2025</v>
      </c>
      <c r="V5200" s="117">
        <f>IFERROR(Q5200/N5200,"0")</f>
        <v>0</v>
      </c>
    </row>
    <row r="5201" spans="1:22">
      <c r="A5201" t="str">
        <f>_xlfn.XLOOKUP(D5201,BN:BN,BO:BO)</f>
        <v>México</v>
      </c>
      <c r="B5201" t="s">
        <v>25</v>
      </c>
      <c r="C5201">
        <v>848</v>
      </c>
      <c r="D5201" t="str">
        <f>_xlfn.XLOOKUP(C5201,BH:BH,BI:BI)</f>
        <v>MinervaH</v>
      </c>
      <c r="E5201">
        <v>28934</v>
      </c>
      <c r="F5201" t="s">
        <v>5196</v>
      </c>
      <c r="G5201" s="63">
        <v>46021</v>
      </c>
      <c r="H5201" s="63">
        <v>46024</v>
      </c>
      <c r="I5201" t="s">
        <v>366</v>
      </c>
      <c r="J5201" t="str">
        <f>_xlfn.XLOOKUP(I5201,AS:AS,AU:AU)</f>
        <v>Vuelos</v>
      </c>
      <c r="K5201" t="s">
        <v>33</v>
      </c>
      <c r="L5201">
        <v>563.1</v>
      </c>
      <c r="M5201">
        <f>L5201*_xlfn.XLOOKUP(K5201,AM:AM,AN:AN)</f>
        <v>484.26600000000002</v>
      </c>
      <c r="N5201">
        <f>L5201*_xlfn.XLOOKUP(K5201,AM:AM,AO:AO)</f>
        <v>563.1</v>
      </c>
      <c r="O5201">
        <v>0</v>
      </c>
      <c r="P5201">
        <f>O5201*_xlfn.XLOOKUP(K5201,AM:AM,AN:AN)</f>
        <v>0</v>
      </c>
      <c r="Q5201">
        <f>O5201*_xlfn.XLOOKUP(K5201,AM:AM,AO:AO)</f>
        <v>0</v>
      </c>
      <c r="R5201" t="str">
        <f>_xlfn.XLOOKUP(E5201,AF:AF,AG:AG)</f>
        <v>F1S USA</v>
      </c>
      <c r="S5201" t="str">
        <f>_xlfn.XLOOKUP(E5201,AF:AF,AI:AI)</f>
        <v>United States</v>
      </c>
      <c r="T5201">
        <f>WEEKNUM(G5201)</f>
        <v>53</v>
      </c>
      <c r="U5201">
        <f>YEAR(G5201)</f>
        <v>2025</v>
      </c>
      <c r="V5201" s="117">
        <f>IFERROR(Q5201/N5201,"0")</f>
        <v>0</v>
      </c>
    </row>
    <row r="5202" spans="1:22">
      <c r="A5202" t="str">
        <f>_xlfn.XLOOKUP(D5202,BN:BN,BO:BO)</f>
        <v>México</v>
      </c>
      <c r="B5202" t="s">
        <v>25</v>
      </c>
      <c r="C5202">
        <v>848</v>
      </c>
      <c r="D5202" t="str">
        <f>_xlfn.XLOOKUP(C5202,BH:BH,BI:BI)</f>
        <v>MinervaH</v>
      </c>
      <c r="E5202">
        <v>28934</v>
      </c>
      <c r="F5202" t="s">
        <v>5193</v>
      </c>
      <c r="G5202" s="63">
        <v>46021</v>
      </c>
      <c r="H5202" s="63">
        <v>46024</v>
      </c>
      <c r="I5202" t="s">
        <v>366</v>
      </c>
      <c r="J5202" t="str">
        <f>_xlfn.XLOOKUP(I5202,AS:AS,AU:AU)</f>
        <v>Vuelos</v>
      </c>
      <c r="K5202" t="s">
        <v>33</v>
      </c>
      <c r="L5202">
        <v>3</v>
      </c>
      <c r="M5202">
        <f>L5202*_xlfn.XLOOKUP(K5202,AM:AM,AN:AN)</f>
        <v>2.58</v>
      </c>
      <c r="N5202">
        <f>L5202*_xlfn.XLOOKUP(K5202,AM:AM,AO:AO)</f>
        <v>3</v>
      </c>
      <c r="O5202">
        <v>0</v>
      </c>
      <c r="P5202">
        <f>O5202*_xlfn.XLOOKUP(K5202,AM:AM,AN:AN)</f>
        <v>0</v>
      </c>
      <c r="Q5202">
        <f>O5202*_xlfn.XLOOKUP(K5202,AM:AM,AO:AO)</f>
        <v>0</v>
      </c>
      <c r="R5202" t="str">
        <f>_xlfn.XLOOKUP(E5202,AF:AF,AG:AG)</f>
        <v>F1S USA</v>
      </c>
      <c r="S5202" t="str">
        <f>_xlfn.XLOOKUP(E5202,AF:AF,AI:AI)</f>
        <v>United States</v>
      </c>
      <c r="T5202">
        <f>WEEKNUM(G5202)</f>
        <v>53</v>
      </c>
      <c r="U5202">
        <f>YEAR(G5202)</f>
        <v>2025</v>
      </c>
      <c r="V5202" s="117">
        <f>IFERROR(Q5202/N5202,"0")</f>
        <v>0</v>
      </c>
    </row>
    <row r="5203" spans="1:22">
      <c r="A5203" t="str">
        <f>_xlfn.XLOOKUP(D5203,BN:BN,BO:BO)</f>
        <v>México</v>
      </c>
      <c r="B5203" t="s">
        <v>25</v>
      </c>
      <c r="C5203">
        <v>848</v>
      </c>
      <c r="D5203" t="str">
        <f>_xlfn.XLOOKUP(C5203,BH:BH,BI:BI)</f>
        <v>MinervaH</v>
      </c>
      <c r="E5203">
        <v>28934</v>
      </c>
      <c r="F5203" t="s">
        <v>5194</v>
      </c>
      <c r="G5203" s="63">
        <v>46021</v>
      </c>
      <c r="H5203" s="63">
        <v>46024</v>
      </c>
      <c r="I5203" t="s">
        <v>366</v>
      </c>
      <c r="J5203" t="str">
        <f>_xlfn.XLOOKUP(I5203,AS:AS,AU:AU)</f>
        <v>Vuelos</v>
      </c>
      <c r="K5203" t="s">
        <v>33</v>
      </c>
      <c r="L5203">
        <v>3</v>
      </c>
      <c r="M5203">
        <f>L5203*_xlfn.XLOOKUP(K5203,AM:AM,AN:AN)</f>
        <v>2.58</v>
      </c>
      <c r="N5203">
        <f>L5203*_xlfn.XLOOKUP(K5203,AM:AM,AO:AO)</f>
        <v>3</v>
      </c>
      <c r="O5203">
        <v>0</v>
      </c>
      <c r="P5203">
        <f>O5203*_xlfn.XLOOKUP(K5203,AM:AM,AN:AN)</f>
        <v>0</v>
      </c>
      <c r="Q5203">
        <f>O5203*_xlfn.XLOOKUP(K5203,AM:AM,AO:AO)</f>
        <v>0</v>
      </c>
      <c r="R5203" t="str">
        <f>_xlfn.XLOOKUP(E5203,AF:AF,AG:AG)</f>
        <v>F1S USA</v>
      </c>
      <c r="S5203" t="str">
        <f>_xlfn.XLOOKUP(E5203,AF:AF,AI:AI)</f>
        <v>United States</v>
      </c>
      <c r="T5203">
        <f>WEEKNUM(G5203)</f>
        <v>53</v>
      </c>
      <c r="U5203">
        <f>YEAR(G5203)</f>
        <v>2025</v>
      </c>
      <c r="V5203" s="117">
        <f>IFERROR(Q5203/N5203,"0")</f>
        <v>0</v>
      </c>
    </row>
    <row r="5204" spans="1:22">
      <c r="A5204" t="str">
        <f>_xlfn.XLOOKUP(D5204,BN:BN,BO:BO)</f>
        <v>México</v>
      </c>
      <c r="B5204" t="s">
        <v>25</v>
      </c>
      <c r="C5204">
        <v>848</v>
      </c>
      <c r="D5204" t="str">
        <f>_xlfn.XLOOKUP(C5204,BH:BH,BI:BI)</f>
        <v>MinervaH</v>
      </c>
      <c r="E5204">
        <v>28934</v>
      </c>
      <c r="F5204" t="s">
        <v>5195</v>
      </c>
      <c r="G5204" s="63">
        <v>46021</v>
      </c>
      <c r="H5204" s="63">
        <v>46024</v>
      </c>
      <c r="I5204" t="s">
        <v>366</v>
      </c>
      <c r="J5204" t="str">
        <f>_xlfn.XLOOKUP(I5204,AS:AS,AU:AU)</f>
        <v>Vuelos</v>
      </c>
      <c r="K5204" t="s">
        <v>33</v>
      </c>
      <c r="L5204">
        <v>3</v>
      </c>
      <c r="M5204">
        <f>L5204*_xlfn.XLOOKUP(K5204,AM:AM,AN:AN)</f>
        <v>2.58</v>
      </c>
      <c r="N5204">
        <f>L5204*_xlfn.XLOOKUP(K5204,AM:AM,AO:AO)</f>
        <v>3</v>
      </c>
      <c r="O5204">
        <v>0</v>
      </c>
      <c r="P5204">
        <f>O5204*_xlfn.XLOOKUP(K5204,AM:AM,AN:AN)</f>
        <v>0</v>
      </c>
      <c r="Q5204">
        <f>O5204*_xlfn.XLOOKUP(K5204,AM:AM,AO:AO)</f>
        <v>0</v>
      </c>
      <c r="R5204" t="str">
        <f>_xlfn.XLOOKUP(E5204,AF:AF,AG:AG)</f>
        <v>F1S USA</v>
      </c>
      <c r="S5204" t="str">
        <f>_xlfn.XLOOKUP(E5204,AF:AF,AI:AI)</f>
        <v>United States</v>
      </c>
      <c r="T5204">
        <f>WEEKNUM(G5204)</f>
        <v>53</v>
      </c>
      <c r="U5204">
        <f>YEAR(G5204)</f>
        <v>2025</v>
      </c>
      <c r="V5204" s="117">
        <f>IFERROR(Q5204/N5204,"0")</f>
        <v>0</v>
      </c>
    </row>
    <row r="5205" spans="1:22">
      <c r="A5205" t="str">
        <f>_xlfn.XLOOKUP(D5205,BN:BN,BO:BO)</f>
        <v>México</v>
      </c>
      <c r="B5205" t="s">
        <v>25</v>
      </c>
      <c r="C5205">
        <v>848</v>
      </c>
      <c r="D5205" t="str">
        <f>_xlfn.XLOOKUP(C5205,BH:BH,BI:BI)</f>
        <v>MinervaH</v>
      </c>
      <c r="E5205">
        <v>28934</v>
      </c>
      <c r="F5205" t="s">
        <v>5196</v>
      </c>
      <c r="G5205" s="63">
        <v>46021</v>
      </c>
      <c r="H5205" s="63">
        <v>46024</v>
      </c>
      <c r="I5205" t="s">
        <v>366</v>
      </c>
      <c r="J5205" t="str">
        <f>_xlfn.XLOOKUP(I5205,AS:AS,AU:AU)</f>
        <v>Vuelos</v>
      </c>
      <c r="K5205" t="s">
        <v>33</v>
      </c>
      <c r="L5205">
        <v>3</v>
      </c>
      <c r="M5205">
        <f>L5205*_xlfn.XLOOKUP(K5205,AM:AM,AN:AN)</f>
        <v>2.58</v>
      </c>
      <c r="N5205">
        <f>L5205*_xlfn.XLOOKUP(K5205,AM:AM,AO:AO)</f>
        <v>3</v>
      </c>
      <c r="O5205">
        <v>0</v>
      </c>
      <c r="P5205">
        <f>O5205*_xlfn.XLOOKUP(K5205,AM:AM,AN:AN)</f>
        <v>0</v>
      </c>
      <c r="Q5205">
        <f>O5205*_xlfn.XLOOKUP(K5205,AM:AM,AO:AO)</f>
        <v>0</v>
      </c>
      <c r="R5205" t="str">
        <f>_xlfn.XLOOKUP(E5205,AF:AF,AG:AG)</f>
        <v>F1S USA</v>
      </c>
      <c r="S5205" t="str">
        <f>_xlfn.XLOOKUP(E5205,AF:AF,AI:AI)</f>
        <v>United States</v>
      </c>
      <c r="T5205">
        <f>WEEKNUM(G5205)</f>
        <v>53</v>
      </c>
      <c r="U5205">
        <f>YEAR(G5205)</f>
        <v>2025</v>
      </c>
      <c r="V5205" s="117">
        <f>IFERROR(Q5205/N5205,"0")</f>
        <v>0</v>
      </c>
    </row>
    <row r="5206" spans="1:22">
      <c r="A5206" t="str">
        <f>_xlfn.XLOOKUP(D5206,BN:BN,BO:BO)</f>
        <v>México</v>
      </c>
      <c r="B5206" t="s">
        <v>25</v>
      </c>
      <c r="C5206">
        <v>848</v>
      </c>
      <c r="D5206" t="str">
        <f>_xlfn.XLOOKUP(C5206,BH:BH,BI:BI)</f>
        <v>MinervaH</v>
      </c>
      <c r="E5206">
        <v>0</v>
      </c>
      <c r="F5206" t="s">
        <v>5197</v>
      </c>
      <c r="G5206" s="63">
        <v>46010</v>
      </c>
      <c r="H5206" s="63">
        <v>46029</v>
      </c>
      <c r="I5206" t="s">
        <v>396</v>
      </c>
      <c r="J5206" t="str">
        <f>_xlfn.XLOOKUP(I5206,AS:AS,AU:AU)</f>
        <v>Honorarios</v>
      </c>
      <c r="K5206" t="s">
        <v>33</v>
      </c>
      <c r="L5206">
        <v>140</v>
      </c>
      <c r="M5206">
        <f>L5206*_xlfn.XLOOKUP(K5206,AM:AM,AN:AN)</f>
        <v>120.39999999999999</v>
      </c>
      <c r="N5206">
        <f>L5206*_xlfn.XLOOKUP(K5206,AM:AM,AO:AO)</f>
        <v>140</v>
      </c>
      <c r="O5206">
        <v>140</v>
      </c>
      <c r="P5206">
        <f>O5206*_xlfn.XLOOKUP(K5206,AM:AM,AN:AN)</f>
        <v>120.39999999999999</v>
      </c>
      <c r="Q5206">
        <f>O5206*_xlfn.XLOOKUP(K5206,AM:AM,AO:AO)</f>
        <v>140</v>
      </c>
      <c r="R5206" t="str">
        <f>_xlfn.XLOOKUP(E5206,AF:AF,AG:AG)</f>
        <v>FEES</v>
      </c>
      <c r="S5206">
        <f>_xlfn.XLOOKUP(E5206,AF:AF,AI:AI)</f>
        <v>0</v>
      </c>
      <c r="T5206">
        <f>WEEKNUM(G5206)</f>
        <v>51</v>
      </c>
      <c r="U5206">
        <f>YEAR(G5206)</f>
        <v>2025</v>
      </c>
      <c r="V5206" s="117">
        <f>IFERROR(Q5206/N5206,"0")</f>
        <v>1</v>
      </c>
    </row>
    <row r="5207" spans="1:22">
      <c r="A5207" t="str">
        <f>_xlfn.XLOOKUP(D5207,BN:BN,BO:BO)</f>
        <v>México</v>
      </c>
      <c r="B5207" t="s">
        <v>25</v>
      </c>
      <c r="C5207">
        <v>848</v>
      </c>
      <c r="D5207" t="str">
        <f>_xlfn.XLOOKUP(C5207,BH:BH,BI:BI)</f>
        <v>MinervaH</v>
      </c>
      <c r="E5207">
        <v>26659</v>
      </c>
      <c r="F5207" t="s">
        <v>5198</v>
      </c>
      <c r="G5207" s="63">
        <v>46009</v>
      </c>
      <c r="H5207" s="63">
        <v>46029</v>
      </c>
      <c r="I5207" t="s">
        <v>364</v>
      </c>
      <c r="J5207" t="str">
        <f>_xlfn.XLOOKUP(I5207,AS:AS,AU:AU)</f>
        <v>DMC</v>
      </c>
      <c r="K5207" t="s">
        <v>33</v>
      </c>
      <c r="L5207">
        <v>1900</v>
      </c>
      <c r="M5207">
        <f>L5207*_xlfn.XLOOKUP(K5207,AM:AM,AN:AN)</f>
        <v>1634</v>
      </c>
      <c r="N5207">
        <f>L5207*_xlfn.XLOOKUP(K5207,AM:AM,AO:AO)</f>
        <v>1900</v>
      </c>
      <c r="O5207">
        <v>380</v>
      </c>
      <c r="P5207">
        <f>O5207*_xlfn.XLOOKUP(K5207,AM:AM,AN:AN)</f>
        <v>326.8</v>
      </c>
      <c r="Q5207">
        <f>O5207*_xlfn.XLOOKUP(K5207,AM:AM,AO:AO)</f>
        <v>380</v>
      </c>
      <c r="R5207" t="str">
        <f>_xlfn.XLOOKUP(E5207,AF:AF,AG:AG)</f>
        <v>EGYPT BEYOND</v>
      </c>
      <c r="S5207" t="str">
        <f>_xlfn.XLOOKUP(E5207,AF:AF,AI:AI)</f>
        <v>Egypt</v>
      </c>
      <c r="T5207">
        <f>WEEKNUM(G5207)</f>
        <v>51</v>
      </c>
      <c r="U5207">
        <f>YEAR(G5207)</f>
        <v>2025</v>
      </c>
      <c r="V5207" s="117">
        <f>IFERROR(Q5207/N5207,"0")</f>
        <v>0.2</v>
      </c>
    </row>
    <row r="5208" spans="1:22">
      <c r="A5208" t="str">
        <f>_xlfn.XLOOKUP(D5208,BN:BN,BO:BO)</f>
        <v>México</v>
      </c>
      <c r="B5208" t="s">
        <v>25</v>
      </c>
      <c r="C5208">
        <v>848</v>
      </c>
      <c r="D5208" t="str">
        <f>_xlfn.XLOOKUP(C5208,BH:BH,BI:BI)</f>
        <v>MinervaH</v>
      </c>
      <c r="E5208">
        <v>0</v>
      </c>
      <c r="F5208" t="s">
        <v>5199</v>
      </c>
      <c r="G5208" s="63">
        <v>46009</v>
      </c>
      <c r="H5208" s="63">
        <v>46029</v>
      </c>
      <c r="I5208" t="s">
        <v>396</v>
      </c>
      <c r="J5208" t="str">
        <f>_xlfn.XLOOKUP(I5208,AS:AS,AU:AU)</f>
        <v>Honorarios</v>
      </c>
      <c r="K5208" t="s">
        <v>33</v>
      </c>
      <c r="L5208">
        <v>0</v>
      </c>
      <c r="M5208">
        <f>L5208*_xlfn.XLOOKUP(K5208,AM:AM,AN:AN)</f>
        <v>0</v>
      </c>
      <c r="N5208">
        <f>L5208*_xlfn.XLOOKUP(K5208,AM:AM,AO:AO)</f>
        <v>0</v>
      </c>
      <c r="O5208">
        <v>0</v>
      </c>
      <c r="P5208">
        <f>O5208*_xlfn.XLOOKUP(K5208,AM:AM,AN:AN)</f>
        <v>0</v>
      </c>
      <c r="Q5208">
        <f>O5208*_xlfn.XLOOKUP(K5208,AM:AM,AO:AO)</f>
        <v>0</v>
      </c>
      <c r="R5208" t="str">
        <f>_xlfn.XLOOKUP(E5208,AF:AF,AG:AG)</f>
        <v>FEES</v>
      </c>
      <c r="S5208">
        <f>_xlfn.XLOOKUP(E5208,AF:AF,AI:AI)</f>
        <v>0</v>
      </c>
      <c r="T5208">
        <f>WEEKNUM(G5208)</f>
        <v>51</v>
      </c>
      <c r="U5208">
        <f>YEAR(G5208)</f>
        <v>2025</v>
      </c>
      <c r="V5208" s="117" t="str">
        <f>IFERROR(Q5208/N5208,"0")</f>
        <v>0</v>
      </c>
    </row>
    <row r="5209" spans="1:22">
      <c r="A5209" t="str">
        <f>_xlfn.XLOOKUP(D5209,BN:BN,BO:BO)</f>
        <v>México</v>
      </c>
      <c r="B5209" t="s">
        <v>25</v>
      </c>
      <c r="C5209">
        <v>848</v>
      </c>
      <c r="D5209" t="str">
        <f>_xlfn.XLOOKUP(C5209,BH:BH,BI:BI)</f>
        <v>MinervaH</v>
      </c>
      <c r="E5209">
        <v>26659</v>
      </c>
      <c r="F5209" t="s">
        <v>5200</v>
      </c>
      <c r="G5209" s="63">
        <v>46014</v>
      </c>
      <c r="H5209" s="63">
        <v>46014</v>
      </c>
      <c r="I5209" t="s">
        <v>455</v>
      </c>
      <c r="J5209" t="str">
        <f>_xlfn.XLOOKUP(I5209,AS:AS,AU:AU)</f>
        <v>DMC</v>
      </c>
      <c r="K5209" t="s">
        <v>33</v>
      </c>
      <c r="L5209">
        <v>750</v>
      </c>
      <c r="M5209">
        <f>L5209*_xlfn.XLOOKUP(K5209,AM:AM,AN:AN)</f>
        <v>645</v>
      </c>
      <c r="N5209">
        <f>L5209*_xlfn.XLOOKUP(K5209,AM:AM,AO:AO)</f>
        <v>750</v>
      </c>
      <c r="O5209">
        <v>150</v>
      </c>
      <c r="P5209">
        <f>O5209*_xlfn.XLOOKUP(K5209,AM:AM,AN:AN)</f>
        <v>129</v>
      </c>
      <c r="Q5209">
        <f>O5209*_xlfn.XLOOKUP(K5209,AM:AM,AO:AO)</f>
        <v>150</v>
      </c>
      <c r="R5209" t="str">
        <f>_xlfn.XLOOKUP(E5209,AF:AF,AG:AG)</f>
        <v>EGYPT BEYOND</v>
      </c>
      <c r="S5209" t="str">
        <f>_xlfn.XLOOKUP(E5209,AF:AF,AI:AI)</f>
        <v>Egypt</v>
      </c>
      <c r="T5209">
        <f>WEEKNUM(G5209)</f>
        <v>52</v>
      </c>
      <c r="U5209">
        <f>YEAR(G5209)</f>
        <v>2025</v>
      </c>
      <c r="V5209" s="117">
        <f>IFERROR(Q5209/N5209,"0")</f>
        <v>0.2</v>
      </c>
    </row>
    <row r="5210" spans="1:22">
      <c r="A5210" t="str">
        <f>_xlfn.XLOOKUP(D5210,BN:BN,BO:BO)</f>
        <v>México</v>
      </c>
      <c r="B5210" t="s">
        <v>25</v>
      </c>
      <c r="C5210">
        <v>848</v>
      </c>
      <c r="D5210" t="str">
        <f>_xlfn.XLOOKUP(C5210,BH:BH,BI:BI)</f>
        <v>MinervaH</v>
      </c>
      <c r="E5210">
        <v>26659</v>
      </c>
      <c r="F5210" t="s">
        <v>5201</v>
      </c>
      <c r="G5210" s="63">
        <v>46014</v>
      </c>
      <c r="H5210" s="63">
        <v>46014</v>
      </c>
      <c r="I5210" t="s">
        <v>484</v>
      </c>
      <c r="J5210" t="str">
        <f>_xlfn.XLOOKUP(I5210,AS:AS,AU:AU)</f>
        <v>Vuelos</v>
      </c>
      <c r="K5210" t="s">
        <v>33</v>
      </c>
      <c r="L5210">
        <v>1365</v>
      </c>
      <c r="M5210">
        <f>L5210*_xlfn.XLOOKUP(K5210,AM:AM,AN:AN)</f>
        <v>1173.9000000000001</v>
      </c>
      <c r="N5210">
        <f>L5210*_xlfn.XLOOKUP(K5210,AM:AM,AO:AO)</f>
        <v>1365</v>
      </c>
      <c r="O5210">
        <v>0</v>
      </c>
      <c r="P5210">
        <f>O5210*_xlfn.XLOOKUP(K5210,AM:AM,AN:AN)</f>
        <v>0</v>
      </c>
      <c r="Q5210">
        <f>O5210*_xlfn.XLOOKUP(K5210,AM:AM,AO:AO)</f>
        <v>0</v>
      </c>
      <c r="R5210" t="str">
        <f>_xlfn.XLOOKUP(E5210,AF:AF,AG:AG)</f>
        <v>EGYPT BEYOND</v>
      </c>
      <c r="S5210" t="str">
        <f>_xlfn.XLOOKUP(E5210,AF:AF,AI:AI)</f>
        <v>Egypt</v>
      </c>
      <c r="T5210">
        <f>WEEKNUM(G5210)</f>
        <v>52</v>
      </c>
      <c r="U5210">
        <f>YEAR(G5210)</f>
        <v>2025</v>
      </c>
      <c r="V5210" s="117">
        <f>IFERROR(Q5210/N5210,"0")</f>
        <v>0</v>
      </c>
    </row>
    <row r="5211" spans="1:22">
      <c r="A5211" t="str">
        <f>_xlfn.XLOOKUP(D5211,BN:BN,BO:BO)</f>
        <v>México</v>
      </c>
      <c r="B5211" t="s">
        <v>25</v>
      </c>
      <c r="C5211">
        <v>848</v>
      </c>
      <c r="D5211" t="str">
        <f>_xlfn.XLOOKUP(C5211,BH:BH,BI:BI)</f>
        <v>MinervaH</v>
      </c>
      <c r="E5211">
        <v>28934</v>
      </c>
      <c r="F5211" t="s">
        <v>5193</v>
      </c>
      <c r="G5211" s="63">
        <v>46024</v>
      </c>
      <c r="H5211" s="63">
        <v>46024</v>
      </c>
      <c r="I5211" t="s">
        <v>366</v>
      </c>
      <c r="J5211" t="str">
        <f>_xlfn.XLOOKUP(I5211,AS:AS,AU:AU)</f>
        <v>Vuelos</v>
      </c>
      <c r="K5211" t="s">
        <v>33</v>
      </c>
      <c r="L5211">
        <v>378.2</v>
      </c>
      <c r="M5211">
        <f>L5211*_xlfn.XLOOKUP(K5211,AM:AM,AN:AN)</f>
        <v>325.25200000000001</v>
      </c>
      <c r="N5211">
        <f>L5211*_xlfn.XLOOKUP(K5211,AM:AM,AO:AO)</f>
        <v>378.2</v>
      </c>
      <c r="O5211">
        <v>0</v>
      </c>
      <c r="P5211">
        <f>O5211*_xlfn.XLOOKUP(K5211,AM:AM,AN:AN)</f>
        <v>0</v>
      </c>
      <c r="Q5211">
        <f>O5211*_xlfn.XLOOKUP(K5211,AM:AM,AO:AO)</f>
        <v>0</v>
      </c>
      <c r="R5211" t="str">
        <f>_xlfn.XLOOKUP(E5211,AF:AF,AG:AG)</f>
        <v>F1S USA</v>
      </c>
      <c r="S5211" t="str">
        <f>_xlfn.XLOOKUP(E5211,AF:AF,AI:AI)</f>
        <v>United States</v>
      </c>
      <c r="T5211">
        <f>WEEKNUM(G5211)</f>
        <v>1</v>
      </c>
      <c r="U5211">
        <f>YEAR(G5211)</f>
        <v>2026</v>
      </c>
      <c r="V5211" s="117">
        <f>IFERROR(Q5211/N5211,"0")</f>
        <v>0</v>
      </c>
    </row>
    <row r="5212" spans="1:22">
      <c r="A5212" t="str">
        <f>_xlfn.XLOOKUP(D5212,BN:BN,BO:BO)</f>
        <v>México</v>
      </c>
      <c r="B5212" t="s">
        <v>25</v>
      </c>
      <c r="C5212">
        <v>848</v>
      </c>
      <c r="D5212" t="str">
        <f>_xlfn.XLOOKUP(C5212,BH:BH,BI:BI)</f>
        <v>MinervaH</v>
      </c>
      <c r="E5212">
        <v>28934</v>
      </c>
      <c r="F5212" t="s">
        <v>5194</v>
      </c>
      <c r="G5212" s="63">
        <v>46024</v>
      </c>
      <c r="H5212" s="63">
        <v>46024</v>
      </c>
      <c r="I5212" t="s">
        <v>366</v>
      </c>
      <c r="J5212" t="str">
        <f>_xlfn.XLOOKUP(I5212,AS:AS,AU:AU)</f>
        <v>Vuelos</v>
      </c>
      <c r="K5212" t="s">
        <v>33</v>
      </c>
      <c r="L5212">
        <v>378.2</v>
      </c>
      <c r="M5212">
        <f>L5212*_xlfn.XLOOKUP(K5212,AM:AM,AN:AN)</f>
        <v>325.25200000000001</v>
      </c>
      <c r="N5212">
        <f>L5212*_xlfn.XLOOKUP(K5212,AM:AM,AO:AO)</f>
        <v>378.2</v>
      </c>
      <c r="O5212">
        <v>0</v>
      </c>
      <c r="P5212">
        <f>O5212*_xlfn.XLOOKUP(K5212,AM:AM,AN:AN)</f>
        <v>0</v>
      </c>
      <c r="Q5212">
        <f>O5212*_xlfn.XLOOKUP(K5212,AM:AM,AO:AO)</f>
        <v>0</v>
      </c>
      <c r="R5212" t="str">
        <f>_xlfn.XLOOKUP(E5212,AF:AF,AG:AG)</f>
        <v>F1S USA</v>
      </c>
      <c r="S5212" t="str">
        <f>_xlfn.XLOOKUP(E5212,AF:AF,AI:AI)</f>
        <v>United States</v>
      </c>
      <c r="T5212">
        <f>WEEKNUM(G5212)</f>
        <v>1</v>
      </c>
      <c r="U5212">
        <f>YEAR(G5212)</f>
        <v>2026</v>
      </c>
      <c r="V5212" s="117">
        <f>IFERROR(Q5212/N5212,"0")</f>
        <v>0</v>
      </c>
    </row>
    <row r="5213" spans="1:22">
      <c r="A5213" t="str">
        <f>_xlfn.XLOOKUP(D5213,BN:BN,BO:BO)</f>
        <v>México</v>
      </c>
      <c r="B5213" t="s">
        <v>25</v>
      </c>
      <c r="C5213">
        <v>848</v>
      </c>
      <c r="D5213" t="str">
        <f>_xlfn.XLOOKUP(C5213,BH:BH,BI:BI)</f>
        <v>MinervaH</v>
      </c>
      <c r="E5213">
        <v>28934</v>
      </c>
      <c r="F5213" t="s">
        <v>5196</v>
      </c>
      <c r="G5213" s="63">
        <v>46024</v>
      </c>
      <c r="H5213" s="63">
        <v>46024</v>
      </c>
      <c r="I5213" t="s">
        <v>366</v>
      </c>
      <c r="J5213" t="str">
        <f>_xlfn.XLOOKUP(I5213,AS:AS,AU:AU)</f>
        <v>Vuelos</v>
      </c>
      <c r="K5213" t="s">
        <v>33</v>
      </c>
      <c r="L5213">
        <v>378.2</v>
      </c>
      <c r="M5213">
        <f>L5213*_xlfn.XLOOKUP(K5213,AM:AM,AN:AN)</f>
        <v>325.25200000000001</v>
      </c>
      <c r="N5213">
        <f>L5213*_xlfn.XLOOKUP(K5213,AM:AM,AO:AO)</f>
        <v>378.2</v>
      </c>
      <c r="O5213">
        <v>0</v>
      </c>
      <c r="P5213">
        <f>O5213*_xlfn.XLOOKUP(K5213,AM:AM,AN:AN)</f>
        <v>0</v>
      </c>
      <c r="Q5213">
        <f>O5213*_xlfn.XLOOKUP(K5213,AM:AM,AO:AO)</f>
        <v>0</v>
      </c>
      <c r="R5213" t="str">
        <f>_xlfn.XLOOKUP(E5213,AF:AF,AG:AG)</f>
        <v>F1S USA</v>
      </c>
      <c r="S5213" t="str">
        <f>_xlfn.XLOOKUP(E5213,AF:AF,AI:AI)</f>
        <v>United States</v>
      </c>
      <c r="T5213">
        <f>WEEKNUM(G5213)</f>
        <v>1</v>
      </c>
      <c r="U5213">
        <f>YEAR(G5213)</f>
        <v>2026</v>
      </c>
      <c r="V5213" s="117">
        <f>IFERROR(Q5213/N5213,"0")</f>
        <v>0</v>
      </c>
    </row>
    <row r="5214" spans="1:22">
      <c r="A5214" t="str">
        <f>_xlfn.XLOOKUP(D5214,BN:BN,BO:BO)</f>
        <v>México</v>
      </c>
      <c r="B5214" t="s">
        <v>25</v>
      </c>
      <c r="C5214">
        <v>848</v>
      </c>
      <c r="D5214" t="str">
        <f>_xlfn.XLOOKUP(C5214,BH:BH,BI:BI)</f>
        <v>MinervaH</v>
      </c>
      <c r="E5214">
        <v>28934</v>
      </c>
      <c r="F5214" t="s">
        <v>5195</v>
      </c>
      <c r="G5214" s="63">
        <v>46024</v>
      </c>
      <c r="H5214" s="63">
        <v>46024</v>
      </c>
      <c r="I5214" t="s">
        <v>366</v>
      </c>
      <c r="J5214" t="str">
        <f>_xlfn.XLOOKUP(I5214,AS:AS,AU:AU)</f>
        <v>Vuelos</v>
      </c>
      <c r="K5214" t="s">
        <v>33</v>
      </c>
      <c r="L5214">
        <v>378.2</v>
      </c>
      <c r="M5214">
        <f>L5214*_xlfn.XLOOKUP(K5214,AM:AM,AN:AN)</f>
        <v>325.25200000000001</v>
      </c>
      <c r="N5214">
        <f>L5214*_xlfn.XLOOKUP(K5214,AM:AM,AO:AO)</f>
        <v>378.2</v>
      </c>
      <c r="O5214">
        <v>0</v>
      </c>
      <c r="P5214">
        <f>O5214*_xlfn.XLOOKUP(K5214,AM:AM,AN:AN)</f>
        <v>0</v>
      </c>
      <c r="Q5214">
        <f>O5214*_xlfn.XLOOKUP(K5214,AM:AM,AO:AO)</f>
        <v>0</v>
      </c>
      <c r="R5214" t="str">
        <f>_xlfn.XLOOKUP(E5214,AF:AF,AG:AG)</f>
        <v>F1S USA</v>
      </c>
      <c r="S5214" t="str">
        <f>_xlfn.XLOOKUP(E5214,AF:AF,AI:AI)</f>
        <v>United States</v>
      </c>
      <c r="T5214">
        <f>WEEKNUM(G5214)</f>
        <v>1</v>
      </c>
      <c r="U5214">
        <f>YEAR(G5214)</f>
        <v>2026</v>
      </c>
      <c r="V5214" s="117">
        <f>IFERROR(Q5214/N5214,"0")</f>
        <v>0</v>
      </c>
    </row>
    <row r="5215" spans="1:22">
      <c r="A5215" t="str">
        <f>_xlfn.XLOOKUP(D5215,BN:BN,BO:BO)</f>
        <v>México</v>
      </c>
      <c r="B5215" t="s">
        <v>25</v>
      </c>
      <c r="C5215">
        <v>848</v>
      </c>
      <c r="D5215" t="str">
        <f>_xlfn.XLOOKUP(C5215,BH:BH,BI:BI)</f>
        <v>MinervaH</v>
      </c>
      <c r="E5215">
        <v>23789</v>
      </c>
      <c r="F5215" t="s">
        <v>5202</v>
      </c>
      <c r="G5215" s="63">
        <v>46022</v>
      </c>
      <c r="H5215" s="63">
        <v>46029</v>
      </c>
      <c r="I5215" t="s">
        <v>364</v>
      </c>
      <c r="J5215" t="str">
        <f>_xlfn.XLOOKUP(I5215,AS:AS,AU:AU)</f>
        <v>DMC</v>
      </c>
      <c r="K5215" t="s">
        <v>33</v>
      </c>
      <c r="L5215">
        <v>486.43</v>
      </c>
      <c r="M5215">
        <f>L5215*_xlfn.XLOOKUP(K5215,AM:AM,AN:AN)</f>
        <v>418.32979999999998</v>
      </c>
      <c r="N5215">
        <f>L5215*_xlfn.XLOOKUP(K5215,AM:AM,AO:AO)</f>
        <v>486.43</v>
      </c>
      <c r="O5215">
        <v>0</v>
      </c>
      <c r="P5215">
        <f>O5215*_xlfn.XLOOKUP(K5215,AM:AM,AN:AN)</f>
        <v>0</v>
      </c>
      <c r="Q5215">
        <f>O5215*_xlfn.XLOOKUP(K5215,AM:AM,AO:AO)</f>
        <v>0</v>
      </c>
      <c r="R5215" t="str">
        <f>_xlfn.XLOOKUP(E5215,AF:AF,AG:AG)</f>
        <v>TRIUMPH TRAVEL</v>
      </c>
      <c r="S5215" t="str">
        <f>_xlfn.XLOOKUP(E5215,AF:AF,AI:AI)</f>
        <v>South Africa</v>
      </c>
      <c r="T5215">
        <f>WEEKNUM(G5215)</f>
        <v>53</v>
      </c>
      <c r="U5215">
        <f>YEAR(G5215)</f>
        <v>2025</v>
      </c>
      <c r="V5215" s="117">
        <f>IFERROR(Q5215/N5215,"0")</f>
        <v>0</v>
      </c>
    </row>
    <row r="5216" spans="1:22">
      <c r="A5216" t="str">
        <f>_xlfn.XLOOKUP(D5216,BN:BN,BO:BO)</f>
        <v>México</v>
      </c>
      <c r="B5216" t="s">
        <v>25</v>
      </c>
      <c r="C5216">
        <v>849</v>
      </c>
      <c r="D5216" t="str">
        <f>_xlfn.XLOOKUP(C5216,BH:BH,BI:BI)</f>
        <v>LuciaS</v>
      </c>
      <c r="E5216">
        <v>23362</v>
      </c>
      <c r="F5216" t="s">
        <v>5203</v>
      </c>
      <c r="G5216" s="63">
        <v>46013</v>
      </c>
      <c r="H5216" s="63">
        <v>46018</v>
      </c>
      <c r="I5216" t="s">
        <v>455</v>
      </c>
      <c r="J5216" t="str">
        <f>_xlfn.XLOOKUP(I5216,AS:AS,AU:AU)</f>
        <v>DMC</v>
      </c>
      <c r="K5216" t="s">
        <v>33</v>
      </c>
      <c r="L5216">
        <v>1840</v>
      </c>
      <c r="M5216">
        <f>L5216*_xlfn.XLOOKUP(K5216,AM:AM,AN:AN)</f>
        <v>1582.3999999999999</v>
      </c>
      <c r="N5216">
        <f>L5216*_xlfn.XLOOKUP(K5216,AM:AM,AO:AO)</f>
        <v>1840</v>
      </c>
      <c r="O5216">
        <v>263.2</v>
      </c>
      <c r="P5216">
        <f>O5216*_xlfn.XLOOKUP(K5216,AM:AM,AN:AN)</f>
        <v>226.35199999999998</v>
      </c>
      <c r="Q5216">
        <f>O5216*_xlfn.XLOOKUP(K5216,AM:AM,AO:AO)</f>
        <v>263.2</v>
      </c>
      <c r="R5216" t="str">
        <f>_xlfn.XLOOKUP(E5216,AF:AF,AG:AG)</f>
        <v>SKIUSA VACATIONS LLC</v>
      </c>
      <c r="S5216" t="str">
        <f>_xlfn.XLOOKUP(E5216,AF:AF,AI:AI)</f>
        <v>United States</v>
      </c>
      <c r="T5216">
        <f>WEEKNUM(G5216)</f>
        <v>52</v>
      </c>
      <c r="U5216">
        <f>YEAR(G5216)</f>
        <v>2025</v>
      </c>
      <c r="V5216" s="117">
        <f>IFERROR(Q5216/N5216,"0")</f>
        <v>0.14304347826086955</v>
      </c>
    </row>
    <row r="5217" spans="1:22">
      <c r="A5217" t="str">
        <f>_xlfn.XLOOKUP(D5217,BN:BN,BO:BO)</f>
        <v>México</v>
      </c>
      <c r="B5217" t="s">
        <v>25</v>
      </c>
      <c r="C5217">
        <v>849</v>
      </c>
      <c r="D5217" t="str">
        <f>_xlfn.XLOOKUP(C5217,BH:BH,BI:BI)</f>
        <v>LuciaS</v>
      </c>
      <c r="E5217">
        <v>28420</v>
      </c>
      <c r="F5217" t="s">
        <v>5204</v>
      </c>
      <c r="G5217" s="63">
        <v>46013</v>
      </c>
      <c r="H5217" s="63">
        <v>46018</v>
      </c>
      <c r="I5217" t="s">
        <v>471</v>
      </c>
      <c r="J5217" t="str">
        <f>_xlfn.XLOOKUP(I5217,AS:AS,AU:AU)</f>
        <v>Traslados</v>
      </c>
      <c r="K5217" t="s">
        <v>33</v>
      </c>
      <c r="L5217">
        <v>2206.02</v>
      </c>
      <c r="M5217">
        <f>L5217*_xlfn.XLOOKUP(K5217,AM:AM,AN:AN)</f>
        <v>1897.1771999999999</v>
      </c>
      <c r="N5217">
        <f>L5217*_xlfn.XLOOKUP(K5217,AM:AM,AO:AO)</f>
        <v>2206.02</v>
      </c>
      <c r="O5217">
        <v>220.6</v>
      </c>
      <c r="P5217">
        <f>O5217*_xlfn.XLOOKUP(K5217,AM:AM,AN:AN)</f>
        <v>189.71599999999998</v>
      </c>
      <c r="Q5217">
        <f>O5217*_xlfn.XLOOKUP(K5217,AM:AM,AO:AO)</f>
        <v>220.6</v>
      </c>
      <c r="R5217" t="str">
        <f>_xlfn.XLOOKUP(E5217,AF:AF,AG:AG)</f>
        <v>SIXT MÉXICO</v>
      </c>
      <c r="S5217" t="str">
        <f>_xlfn.XLOOKUP(E5217,AF:AF,AI:AI)</f>
        <v>Mexico</v>
      </c>
      <c r="T5217">
        <f>WEEKNUM(G5217)</f>
        <v>52</v>
      </c>
      <c r="U5217">
        <f>YEAR(G5217)</f>
        <v>2025</v>
      </c>
      <c r="V5217" s="117">
        <f>IFERROR(Q5217/N5217,"0")</f>
        <v>9.9999093389905799E-2</v>
      </c>
    </row>
    <row r="5218" spans="1:22">
      <c r="A5218" t="str">
        <f>_xlfn.XLOOKUP(D5218,BN:BN,BO:BO)</f>
        <v>México</v>
      </c>
      <c r="B5218" t="s">
        <v>25</v>
      </c>
      <c r="C5218">
        <v>850</v>
      </c>
      <c r="D5218" t="str">
        <f>_xlfn.XLOOKUP(C5218,BH:BH,BI:BI)</f>
        <v>MariaJose</v>
      </c>
      <c r="E5218">
        <v>31778</v>
      </c>
      <c r="F5218" t="s">
        <v>5205</v>
      </c>
      <c r="G5218" s="63">
        <v>46016</v>
      </c>
      <c r="H5218" s="63">
        <v>46029</v>
      </c>
      <c r="I5218" t="s">
        <v>364</v>
      </c>
      <c r="J5218" t="str">
        <f>_xlfn.XLOOKUP(I5218,AS:AS,AU:AU)</f>
        <v>DMC</v>
      </c>
      <c r="K5218" t="s">
        <v>33</v>
      </c>
      <c r="L5218">
        <v>113807</v>
      </c>
      <c r="M5218">
        <f>L5218*_xlfn.XLOOKUP(K5218,AM:AM,AN:AN)</f>
        <v>97874.02</v>
      </c>
      <c r="N5218">
        <f>L5218*_xlfn.XLOOKUP(K5218,AM:AM,AO:AO)</f>
        <v>113807</v>
      </c>
      <c r="O5218">
        <v>0</v>
      </c>
      <c r="P5218">
        <f>O5218*_xlfn.XLOOKUP(K5218,AM:AM,AN:AN)</f>
        <v>0</v>
      </c>
      <c r="Q5218">
        <f>O5218*_xlfn.XLOOKUP(K5218,AM:AM,AO:AO)</f>
        <v>0</v>
      </c>
      <c r="R5218" t="str">
        <f>_xlfn.XLOOKUP(E5218,AF:AF,AG:AG)</f>
        <v>Oriunda Travel Designers</v>
      </c>
      <c r="S5218" t="str">
        <f>_xlfn.XLOOKUP(E5218,AF:AF,AI:AI)</f>
        <v>Argentina</v>
      </c>
      <c r="T5218">
        <f>WEEKNUM(G5218)</f>
        <v>52</v>
      </c>
      <c r="U5218">
        <f>YEAR(G5218)</f>
        <v>2025</v>
      </c>
      <c r="V5218" s="117">
        <f>IFERROR(Q5218/N5218,"0")</f>
        <v>0</v>
      </c>
    </row>
    <row r="5219" spans="1:22">
      <c r="A5219" t="str">
        <f>_xlfn.XLOOKUP(D5219,BN:BN,BO:BO)</f>
        <v>México</v>
      </c>
      <c r="B5219" t="s">
        <v>25</v>
      </c>
      <c r="C5219">
        <v>850</v>
      </c>
      <c r="D5219" t="str">
        <f>_xlfn.XLOOKUP(C5219,BH:BH,BI:BI)</f>
        <v>MariaJose</v>
      </c>
      <c r="E5219">
        <v>27301</v>
      </c>
      <c r="F5219" t="s">
        <v>5206</v>
      </c>
      <c r="G5219" s="63">
        <v>46016</v>
      </c>
      <c r="H5219" s="63">
        <v>46029</v>
      </c>
      <c r="I5219" t="s">
        <v>366</v>
      </c>
      <c r="J5219" t="str">
        <f>_xlfn.XLOOKUP(I5219,AS:AS,AU:AU)</f>
        <v>Vuelos</v>
      </c>
      <c r="K5219" t="s">
        <v>33</v>
      </c>
      <c r="L5219">
        <v>5610.09</v>
      </c>
      <c r="M5219">
        <f>L5219*_xlfn.XLOOKUP(K5219,AM:AM,AN:AN)</f>
        <v>4824.6774000000005</v>
      </c>
      <c r="N5219">
        <f>L5219*_xlfn.XLOOKUP(K5219,AM:AM,AO:AO)</f>
        <v>5610.09</v>
      </c>
      <c r="O5219">
        <v>0</v>
      </c>
      <c r="P5219">
        <f>O5219*_xlfn.XLOOKUP(K5219,AM:AM,AN:AN)</f>
        <v>0</v>
      </c>
      <c r="Q5219">
        <f>O5219*_xlfn.XLOOKUP(K5219,AM:AM,AO:AO)</f>
        <v>0</v>
      </c>
      <c r="R5219" t="str">
        <f>_xlfn.XLOOKUP(E5219,AF:AF,AG:AG)</f>
        <v>TURISMO EX MAR, S.A. DE C.V.</v>
      </c>
      <c r="S5219" t="str">
        <f>_xlfn.XLOOKUP(E5219,AF:AF,AI:AI)</f>
        <v>Mexico</v>
      </c>
      <c r="T5219">
        <f>WEEKNUM(G5219)</f>
        <v>52</v>
      </c>
      <c r="U5219">
        <f>YEAR(G5219)</f>
        <v>2025</v>
      </c>
      <c r="V5219" s="117">
        <f>IFERROR(Q5219/N5219,"0")</f>
        <v>0</v>
      </c>
    </row>
    <row r="5220" spans="1:22">
      <c r="A5220" t="str">
        <f>_xlfn.XLOOKUP(D5220,BN:BN,BO:BO)</f>
        <v>México</v>
      </c>
      <c r="B5220" t="s">
        <v>25</v>
      </c>
      <c r="C5220">
        <v>850</v>
      </c>
      <c r="D5220" t="str">
        <f>_xlfn.XLOOKUP(C5220,BH:BH,BI:BI)</f>
        <v>MariaJose</v>
      </c>
      <c r="E5220">
        <v>27301</v>
      </c>
      <c r="F5220" t="s">
        <v>5206</v>
      </c>
      <c r="G5220" s="63">
        <v>46016</v>
      </c>
      <c r="H5220" s="63">
        <v>46029</v>
      </c>
      <c r="I5220" t="s">
        <v>366</v>
      </c>
      <c r="J5220" t="str">
        <f>_xlfn.XLOOKUP(I5220,AS:AS,AU:AU)</f>
        <v>Vuelos</v>
      </c>
      <c r="K5220" t="s">
        <v>33</v>
      </c>
      <c r="L5220">
        <v>5610.09</v>
      </c>
      <c r="M5220">
        <f>L5220*_xlfn.XLOOKUP(K5220,AM:AM,AN:AN)</f>
        <v>4824.6774000000005</v>
      </c>
      <c r="N5220">
        <f>L5220*_xlfn.XLOOKUP(K5220,AM:AM,AO:AO)</f>
        <v>5610.09</v>
      </c>
      <c r="O5220">
        <v>0</v>
      </c>
      <c r="P5220">
        <f>O5220*_xlfn.XLOOKUP(K5220,AM:AM,AN:AN)</f>
        <v>0</v>
      </c>
      <c r="Q5220">
        <f>O5220*_xlfn.XLOOKUP(K5220,AM:AM,AO:AO)</f>
        <v>0</v>
      </c>
      <c r="R5220" t="str">
        <f>_xlfn.XLOOKUP(E5220,AF:AF,AG:AG)</f>
        <v>TURISMO EX MAR, S.A. DE C.V.</v>
      </c>
      <c r="S5220" t="str">
        <f>_xlfn.XLOOKUP(E5220,AF:AF,AI:AI)</f>
        <v>Mexico</v>
      </c>
      <c r="T5220">
        <f>WEEKNUM(G5220)</f>
        <v>52</v>
      </c>
      <c r="U5220">
        <f>YEAR(G5220)</f>
        <v>2025</v>
      </c>
      <c r="V5220" s="117">
        <f>IFERROR(Q5220/N5220,"0")</f>
        <v>0</v>
      </c>
    </row>
    <row r="5221" spans="1:22">
      <c r="A5221" t="str">
        <f>_xlfn.XLOOKUP(D5221,BN:BN,BO:BO)</f>
        <v>México</v>
      </c>
      <c r="B5221" t="s">
        <v>25</v>
      </c>
      <c r="C5221">
        <v>850</v>
      </c>
      <c r="D5221" t="str">
        <f>_xlfn.XLOOKUP(C5221,BH:BH,BI:BI)</f>
        <v>MariaJose</v>
      </c>
      <c r="E5221">
        <v>27301</v>
      </c>
      <c r="F5221" t="s">
        <v>5206</v>
      </c>
      <c r="G5221" s="63">
        <v>46016</v>
      </c>
      <c r="H5221" s="63">
        <v>46029</v>
      </c>
      <c r="I5221" t="s">
        <v>366</v>
      </c>
      <c r="J5221" t="str">
        <f>_xlfn.XLOOKUP(I5221,AS:AS,AU:AU)</f>
        <v>Vuelos</v>
      </c>
      <c r="K5221" t="s">
        <v>33</v>
      </c>
      <c r="L5221">
        <v>5610.09</v>
      </c>
      <c r="M5221">
        <f>L5221*_xlfn.XLOOKUP(K5221,AM:AM,AN:AN)</f>
        <v>4824.6774000000005</v>
      </c>
      <c r="N5221">
        <f>L5221*_xlfn.XLOOKUP(K5221,AM:AM,AO:AO)</f>
        <v>5610.09</v>
      </c>
      <c r="O5221">
        <v>0</v>
      </c>
      <c r="P5221">
        <f>O5221*_xlfn.XLOOKUP(K5221,AM:AM,AN:AN)</f>
        <v>0</v>
      </c>
      <c r="Q5221">
        <f>O5221*_xlfn.XLOOKUP(K5221,AM:AM,AO:AO)</f>
        <v>0</v>
      </c>
      <c r="R5221" t="str">
        <f>_xlfn.XLOOKUP(E5221,AF:AF,AG:AG)</f>
        <v>TURISMO EX MAR, S.A. DE C.V.</v>
      </c>
      <c r="S5221" t="str">
        <f>_xlfn.XLOOKUP(E5221,AF:AF,AI:AI)</f>
        <v>Mexico</v>
      </c>
      <c r="T5221">
        <f>WEEKNUM(G5221)</f>
        <v>52</v>
      </c>
      <c r="U5221">
        <f>YEAR(G5221)</f>
        <v>2025</v>
      </c>
      <c r="V5221" s="117">
        <f>IFERROR(Q5221/N5221,"0")</f>
        <v>0</v>
      </c>
    </row>
    <row r="5222" spans="1:22">
      <c r="A5222" t="str">
        <f>_xlfn.XLOOKUP(D5222,BN:BN,BO:BO)</f>
        <v>México</v>
      </c>
      <c r="B5222" t="s">
        <v>25</v>
      </c>
      <c r="C5222">
        <v>850</v>
      </c>
      <c r="D5222" t="str">
        <f>_xlfn.XLOOKUP(C5222,BH:BH,BI:BI)</f>
        <v>MariaJose</v>
      </c>
      <c r="E5222">
        <v>27301</v>
      </c>
      <c r="F5222" t="s">
        <v>5206</v>
      </c>
      <c r="G5222" s="63">
        <v>46016</v>
      </c>
      <c r="H5222" s="63">
        <v>46029</v>
      </c>
      <c r="I5222" t="s">
        <v>366</v>
      </c>
      <c r="J5222" t="str">
        <f>_xlfn.XLOOKUP(I5222,AS:AS,AU:AU)</f>
        <v>Vuelos</v>
      </c>
      <c r="K5222" t="s">
        <v>33</v>
      </c>
      <c r="L5222">
        <v>5610.09</v>
      </c>
      <c r="M5222">
        <f>L5222*_xlfn.XLOOKUP(K5222,AM:AM,AN:AN)</f>
        <v>4824.6774000000005</v>
      </c>
      <c r="N5222">
        <f>L5222*_xlfn.XLOOKUP(K5222,AM:AM,AO:AO)</f>
        <v>5610.09</v>
      </c>
      <c r="O5222">
        <v>0</v>
      </c>
      <c r="P5222">
        <f>O5222*_xlfn.XLOOKUP(K5222,AM:AM,AN:AN)</f>
        <v>0</v>
      </c>
      <c r="Q5222">
        <f>O5222*_xlfn.XLOOKUP(K5222,AM:AM,AO:AO)</f>
        <v>0</v>
      </c>
      <c r="R5222" t="str">
        <f>_xlfn.XLOOKUP(E5222,AF:AF,AG:AG)</f>
        <v>TURISMO EX MAR, S.A. DE C.V.</v>
      </c>
      <c r="S5222" t="str">
        <f>_xlfn.XLOOKUP(E5222,AF:AF,AI:AI)</f>
        <v>Mexico</v>
      </c>
      <c r="T5222">
        <f>WEEKNUM(G5222)</f>
        <v>52</v>
      </c>
      <c r="U5222">
        <f>YEAR(G5222)</f>
        <v>2025</v>
      </c>
      <c r="V5222" s="117">
        <f>IFERROR(Q5222/N5222,"0")</f>
        <v>0</v>
      </c>
    </row>
    <row r="5223" spans="1:22">
      <c r="A5223" t="str">
        <f>_xlfn.XLOOKUP(D5223,BN:BN,BO:BO)</f>
        <v>México</v>
      </c>
      <c r="B5223" t="s">
        <v>25</v>
      </c>
      <c r="C5223">
        <v>850</v>
      </c>
      <c r="D5223" t="str">
        <f>_xlfn.XLOOKUP(C5223,BH:BH,BI:BI)</f>
        <v>MariaJose</v>
      </c>
      <c r="E5223">
        <v>27301</v>
      </c>
      <c r="F5223" t="s">
        <v>5206</v>
      </c>
      <c r="G5223" s="63">
        <v>46016</v>
      </c>
      <c r="H5223" s="63">
        <v>46029</v>
      </c>
      <c r="I5223" t="s">
        <v>366</v>
      </c>
      <c r="J5223" t="str">
        <f>_xlfn.XLOOKUP(I5223,AS:AS,AU:AU)</f>
        <v>Vuelos</v>
      </c>
      <c r="K5223" t="s">
        <v>33</v>
      </c>
      <c r="L5223">
        <v>5610.09</v>
      </c>
      <c r="M5223">
        <f>L5223*_xlfn.XLOOKUP(K5223,AM:AM,AN:AN)</f>
        <v>4824.6774000000005</v>
      </c>
      <c r="N5223">
        <f>L5223*_xlfn.XLOOKUP(K5223,AM:AM,AO:AO)</f>
        <v>5610.09</v>
      </c>
      <c r="O5223">
        <v>0</v>
      </c>
      <c r="P5223">
        <f>O5223*_xlfn.XLOOKUP(K5223,AM:AM,AN:AN)</f>
        <v>0</v>
      </c>
      <c r="Q5223">
        <f>O5223*_xlfn.XLOOKUP(K5223,AM:AM,AO:AO)</f>
        <v>0</v>
      </c>
      <c r="R5223" t="str">
        <f>_xlfn.XLOOKUP(E5223,AF:AF,AG:AG)</f>
        <v>TURISMO EX MAR, S.A. DE C.V.</v>
      </c>
      <c r="S5223" t="str">
        <f>_xlfn.XLOOKUP(E5223,AF:AF,AI:AI)</f>
        <v>Mexico</v>
      </c>
      <c r="T5223">
        <f>WEEKNUM(G5223)</f>
        <v>52</v>
      </c>
      <c r="U5223">
        <f>YEAR(G5223)</f>
        <v>2025</v>
      </c>
      <c r="V5223" s="117">
        <f>IFERROR(Q5223/N5223,"0")</f>
        <v>0</v>
      </c>
    </row>
    <row r="5224" spans="1:22">
      <c r="A5224" t="str">
        <f>_xlfn.XLOOKUP(D5224,BN:BN,BO:BO)</f>
        <v>México</v>
      </c>
      <c r="B5224" t="s">
        <v>25</v>
      </c>
      <c r="C5224">
        <v>850</v>
      </c>
      <c r="D5224" t="str">
        <f>_xlfn.XLOOKUP(C5224,BH:BH,BI:BI)</f>
        <v>MariaJose</v>
      </c>
      <c r="E5224">
        <v>27301</v>
      </c>
      <c r="F5224" t="s">
        <v>5206</v>
      </c>
      <c r="G5224" s="63">
        <v>46016</v>
      </c>
      <c r="H5224" s="63">
        <v>46029</v>
      </c>
      <c r="I5224" t="s">
        <v>366</v>
      </c>
      <c r="J5224" t="str">
        <f>_xlfn.XLOOKUP(I5224,AS:AS,AU:AU)</f>
        <v>Vuelos</v>
      </c>
      <c r="K5224" t="s">
        <v>33</v>
      </c>
      <c r="L5224">
        <v>5610.09</v>
      </c>
      <c r="M5224">
        <f>L5224*_xlfn.XLOOKUP(K5224,AM:AM,AN:AN)</f>
        <v>4824.6774000000005</v>
      </c>
      <c r="N5224">
        <f>L5224*_xlfn.XLOOKUP(K5224,AM:AM,AO:AO)</f>
        <v>5610.09</v>
      </c>
      <c r="O5224">
        <v>0</v>
      </c>
      <c r="P5224">
        <f>O5224*_xlfn.XLOOKUP(K5224,AM:AM,AN:AN)</f>
        <v>0</v>
      </c>
      <c r="Q5224">
        <f>O5224*_xlfn.XLOOKUP(K5224,AM:AM,AO:AO)</f>
        <v>0</v>
      </c>
      <c r="R5224" t="str">
        <f>_xlfn.XLOOKUP(E5224,AF:AF,AG:AG)</f>
        <v>TURISMO EX MAR, S.A. DE C.V.</v>
      </c>
      <c r="S5224" t="str">
        <f>_xlfn.XLOOKUP(E5224,AF:AF,AI:AI)</f>
        <v>Mexico</v>
      </c>
      <c r="T5224">
        <f>WEEKNUM(G5224)</f>
        <v>52</v>
      </c>
      <c r="U5224">
        <f>YEAR(G5224)</f>
        <v>2025</v>
      </c>
      <c r="V5224" s="117">
        <f>IFERROR(Q5224/N5224,"0")</f>
        <v>0</v>
      </c>
    </row>
    <row r="5225" spans="1:22">
      <c r="A5225" t="str">
        <f>_xlfn.XLOOKUP(D5225,BN:BN,BO:BO)</f>
        <v>México</v>
      </c>
      <c r="B5225" t="s">
        <v>25</v>
      </c>
      <c r="C5225">
        <v>850</v>
      </c>
      <c r="D5225" t="str">
        <f>_xlfn.XLOOKUP(C5225,BH:BH,BI:BI)</f>
        <v>MariaJose</v>
      </c>
      <c r="E5225">
        <v>27301</v>
      </c>
      <c r="F5225" t="s">
        <v>5206</v>
      </c>
      <c r="G5225" s="63">
        <v>46016</v>
      </c>
      <c r="H5225" s="63">
        <v>46029</v>
      </c>
      <c r="I5225" t="s">
        <v>366</v>
      </c>
      <c r="J5225" t="str">
        <f>_xlfn.XLOOKUP(I5225,AS:AS,AU:AU)</f>
        <v>Vuelos</v>
      </c>
      <c r="K5225" t="s">
        <v>33</v>
      </c>
      <c r="L5225">
        <v>5610.09</v>
      </c>
      <c r="M5225">
        <f>L5225*_xlfn.XLOOKUP(K5225,AM:AM,AN:AN)</f>
        <v>4824.6774000000005</v>
      </c>
      <c r="N5225">
        <f>L5225*_xlfn.XLOOKUP(K5225,AM:AM,AO:AO)</f>
        <v>5610.09</v>
      </c>
      <c r="O5225">
        <v>0</v>
      </c>
      <c r="P5225">
        <f>O5225*_xlfn.XLOOKUP(K5225,AM:AM,AN:AN)</f>
        <v>0</v>
      </c>
      <c r="Q5225">
        <f>O5225*_xlfn.XLOOKUP(K5225,AM:AM,AO:AO)</f>
        <v>0</v>
      </c>
      <c r="R5225" t="str">
        <f>_xlfn.XLOOKUP(E5225,AF:AF,AG:AG)</f>
        <v>TURISMO EX MAR, S.A. DE C.V.</v>
      </c>
      <c r="S5225" t="str">
        <f>_xlfn.XLOOKUP(E5225,AF:AF,AI:AI)</f>
        <v>Mexico</v>
      </c>
      <c r="T5225">
        <f>WEEKNUM(G5225)</f>
        <v>52</v>
      </c>
      <c r="U5225">
        <f>YEAR(G5225)</f>
        <v>2025</v>
      </c>
      <c r="V5225" s="117">
        <f>IFERROR(Q5225/N5225,"0")</f>
        <v>0</v>
      </c>
    </row>
    <row r="5226" spans="1:22">
      <c r="A5226" t="str">
        <f>_xlfn.XLOOKUP(D5226,BN:BN,BO:BO)</f>
        <v>México</v>
      </c>
      <c r="B5226" t="s">
        <v>25</v>
      </c>
      <c r="C5226">
        <v>850</v>
      </c>
      <c r="D5226" t="str">
        <f>_xlfn.XLOOKUP(C5226,BH:BH,BI:BI)</f>
        <v>MariaJose</v>
      </c>
      <c r="E5226">
        <v>0</v>
      </c>
      <c r="F5226" t="s">
        <v>5207</v>
      </c>
      <c r="G5226" s="63">
        <v>46016</v>
      </c>
      <c r="H5226" s="63">
        <v>46029</v>
      </c>
      <c r="I5226" t="s">
        <v>396</v>
      </c>
      <c r="J5226" t="str">
        <f>_xlfn.XLOOKUP(I5226,AS:AS,AU:AU)</f>
        <v>Honorarios</v>
      </c>
      <c r="K5226" t="s">
        <v>33</v>
      </c>
      <c r="L5226">
        <v>240</v>
      </c>
      <c r="M5226">
        <f>L5226*_xlfn.XLOOKUP(K5226,AM:AM,AN:AN)</f>
        <v>206.4</v>
      </c>
      <c r="N5226">
        <f>L5226*_xlfn.XLOOKUP(K5226,AM:AM,AO:AO)</f>
        <v>240</v>
      </c>
      <c r="O5226">
        <v>240</v>
      </c>
      <c r="P5226">
        <f>O5226*_xlfn.XLOOKUP(K5226,AM:AM,AN:AN)</f>
        <v>206.4</v>
      </c>
      <c r="Q5226">
        <f>O5226*_xlfn.XLOOKUP(K5226,AM:AM,AO:AO)</f>
        <v>240</v>
      </c>
      <c r="R5226" t="str">
        <f>_xlfn.XLOOKUP(E5226,AF:AF,AG:AG)</f>
        <v>FEES</v>
      </c>
      <c r="S5226">
        <f>_xlfn.XLOOKUP(E5226,AF:AF,AI:AI)</f>
        <v>0</v>
      </c>
      <c r="T5226">
        <f>WEEKNUM(G5226)</f>
        <v>52</v>
      </c>
      <c r="U5226">
        <f>YEAR(G5226)</f>
        <v>2025</v>
      </c>
      <c r="V5226" s="117">
        <f>IFERROR(Q5226/N5226,"0")</f>
        <v>1</v>
      </c>
    </row>
    <row r="5227" spans="1:22">
      <c r="A5227" t="str">
        <f>_xlfn.XLOOKUP(D5227,BN:BN,BO:BO)</f>
        <v>México</v>
      </c>
      <c r="B5227" t="s">
        <v>25</v>
      </c>
      <c r="C5227">
        <v>850</v>
      </c>
      <c r="D5227" t="str">
        <f>_xlfn.XLOOKUP(C5227,BH:BH,BI:BI)</f>
        <v>MariaJose</v>
      </c>
      <c r="E5227">
        <v>0</v>
      </c>
      <c r="F5227" t="s">
        <v>5208</v>
      </c>
      <c r="G5227" s="63">
        <v>46016</v>
      </c>
      <c r="H5227" s="63">
        <v>46029</v>
      </c>
      <c r="I5227" t="s">
        <v>396</v>
      </c>
      <c r="J5227" t="str">
        <f>_xlfn.XLOOKUP(I5227,AS:AS,AU:AU)</f>
        <v>Honorarios</v>
      </c>
      <c r="K5227" t="s">
        <v>33</v>
      </c>
      <c r="L5227">
        <v>19904.150000000001</v>
      </c>
      <c r="M5227">
        <f>L5227*_xlfn.XLOOKUP(K5227,AM:AM,AN:AN)</f>
        <v>17117.569</v>
      </c>
      <c r="N5227">
        <f>L5227*_xlfn.XLOOKUP(K5227,AM:AM,AO:AO)</f>
        <v>19904.150000000001</v>
      </c>
      <c r="O5227">
        <v>19904.150000000001</v>
      </c>
      <c r="P5227">
        <f>O5227*_xlfn.XLOOKUP(K5227,AM:AM,AN:AN)</f>
        <v>17117.569</v>
      </c>
      <c r="Q5227">
        <f>O5227*_xlfn.XLOOKUP(K5227,AM:AM,AO:AO)</f>
        <v>19904.150000000001</v>
      </c>
      <c r="R5227" t="str">
        <f>_xlfn.XLOOKUP(E5227,AF:AF,AG:AG)</f>
        <v>FEES</v>
      </c>
      <c r="S5227">
        <f>_xlfn.XLOOKUP(E5227,AF:AF,AI:AI)</f>
        <v>0</v>
      </c>
      <c r="T5227">
        <f>WEEKNUM(G5227)</f>
        <v>52</v>
      </c>
      <c r="U5227">
        <f>YEAR(G5227)</f>
        <v>2025</v>
      </c>
      <c r="V5227" s="117">
        <f>IFERROR(Q5227/N5227,"0")</f>
        <v>1</v>
      </c>
    </row>
    <row r="5228" spans="1:22">
      <c r="A5228" t="str">
        <f>_xlfn.XLOOKUP(D5228,BN:BN,BO:BO)</f>
        <v>México</v>
      </c>
      <c r="B5228" t="s">
        <v>25</v>
      </c>
      <c r="C5228">
        <v>850</v>
      </c>
      <c r="D5228" t="str">
        <f>_xlfn.XLOOKUP(C5228,BH:BH,BI:BI)</f>
        <v>MariaJose</v>
      </c>
      <c r="E5228">
        <v>25689</v>
      </c>
      <c r="F5228" t="s">
        <v>5209</v>
      </c>
      <c r="G5228" s="63">
        <v>46016</v>
      </c>
      <c r="H5228" s="63">
        <v>46029</v>
      </c>
      <c r="I5228" t="s">
        <v>376</v>
      </c>
      <c r="J5228" t="str">
        <f>_xlfn.XLOOKUP(I5228,AS:AS,AU:AU)</f>
        <v>Hotel</v>
      </c>
      <c r="K5228" t="s">
        <v>33</v>
      </c>
      <c r="L5228">
        <v>3429.78</v>
      </c>
      <c r="M5228">
        <f>L5228*_xlfn.XLOOKUP(K5228,AM:AM,AN:AN)</f>
        <v>2949.6107999999999</v>
      </c>
      <c r="N5228">
        <f>L5228*_xlfn.XLOOKUP(K5228,AM:AM,AO:AO)</f>
        <v>3429.78</v>
      </c>
      <c r="O5228">
        <v>0</v>
      </c>
      <c r="P5228">
        <f>O5228*_xlfn.XLOOKUP(K5228,AM:AM,AN:AN)</f>
        <v>0</v>
      </c>
      <c r="Q5228">
        <f>O5228*_xlfn.XLOOKUP(K5228,AM:AM,AO:AO)</f>
        <v>0</v>
      </c>
      <c r="R5228" t="str">
        <f>_xlfn.XLOOKUP(E5228,AF:AF,AG:AG)</f>
        <v>AMAN NEW YORK</v>
      </c>
      <c r="S5228" t="str">
        <f>_xlfn.XLOOKUP(E5228,AF:AF,AI:AI)</f>
        <v>United States</v>
      </c>
      <c r="T5228">
        <f>WEEKNUM(G5228)</f>
        <v>52</v>
      </c>
      <c r="U5228">
        <f>YEAR(G5228)</f>
        <v>2025</v>
      </c>
      <c r="V5228" s="117">
        <f>IFERROR(Q5228/N5228,"0")</f>
        <v>0</v>
      </c>
    </row>
    <row r="5229" spans="1:22">
      <c r="A5229" t="str">
        <f>_xlfn.XLOOKUP(D5229,BN:BN,BO:BO)</f>
        <v>México</v>
      </c>
      <c r="B5229" t="s">
        <v>25</v>
      </c>
      <c r="C5229">
        <v>850</v>
      </c>
      <c r="D5229" t="str">
        <f>_xlfn.XLOOKUP(C5229,BH:BH,BI:BI)</f>
        <v>MariaJose</v>
      </c>
      <c r="E5229">
        <v>31778</v>
      </c>
      <c r="F5229" t="s">
        <v>5210</v>
      </c>
      <c r="G5229" s="63">
        <v>46016</v>
      </c>
      <c r="H5229" s="63">
        <v>46029</v>
      </c>
      <c r="I5229" t="s">
        <v>364</v>
      </c>
      <c r="J5229" t="str">
        <f>_xlfn.XLOOKUP(I5229,AS:AS,AU:AU)</f>
        <v>DMC</v>
      </c>
      <c r="K5229" t="s">
        <v>33</v>
      </c>
      <c r="L5229">
        <v>2499</v>
      </c>
      <c r="M5229">
        <f>L5229*_xlfn.XLOOKUP(K5229,AM:AM,AN:AN)</f>
        <v>2149.14</v>
      </c>
      <c r="N5229">
        <f>L5229*_xlfn.XLOOKUP(K5229,AM:AM,AO:AO)</f>
        <v>2499</v>
      </c>
      <c r="O5229">
        <v>0</v>
      </c>
      <c r="P5229">
        <f>O5229*_xlfn.XLOOKUP(K5229,AM:AM,AN:AN)</f>
        <v>0</v>
      </c>
      <c r="Q5229">
        <f>O5229*_xlfn.XLOOKUP(K5229,AM:AM,AO:AO)</f>
        <v>0</v>
      </c>
      <c r="R5229" t="str">
        <f>_xlfn.XLOOKUP(E5229,AF:AF,AG:AG)</f>
        <v>Oriunda Travel Designers</v>
      </c>
      <c r="S5229" t="str">
        <f>_xlfn.XLOOKUP(E5229,AF:AF,AI:AI)</f>
        <v>Argentina</v>
      </c>
      <c r="T5229">
        <f>WEEKNUM(G5229)</f>
        <v>52</v>
      </c>
      <c r="U5229">
        <f>YEAR(G5229)</f>
        <v>2025</v>
      </c>
      <c r="V5229" s="117">
        <f>IFERROR(Q5229/N5229,"0")</f>
        <v>0</v>
      </c>
    </row>
    <row r="5230" spans="1:22">
      <c r="A5230" t="str">
        <f>_xlfn.XLOOKUP(D5230,BN:BN,BO:BO)</f>
        <v>México</v>
      </c>
      <c r="B5230" t="s">
        <v>25</v>
      </c>
      <c r="C5230">
        <v>850</v>
      </c>
      <c r="D5230" t="str">
        <f>_xlfn.XLOOKUP(C5230,BH:BH,BI:BI)</f>
        <v>MariaJose</v>
      </c>
      <c r="E5230">
        <v>33941</v>
      </c>
      <c r="F5230" t="s">
        <v>5211</v>
      </c>
      <c r="G5230" s="63">
        <v>46016</v>
      </c>
      <c r="H5230" s="63">
        <v>46029</v>
      </c>
      <c r="I5230" t="s">
        <v>409</v>
      </c>
      <c r="J5230" t="str">
        <f>_xlfn.XLOOKUP(I5230,AS:AS,AU:AU)</f>
        <v>Otros</v>
      </c>
      <c r="K5230" t="s">
        <v>33</v>
      </c>
      <c r="L5230">
        <v>749.26</v>
      </c>
      <c r="M5230">
        <f>L5230*_xlfn.XLOOKUP(K5230,AM:AM,AN:AN)</f>
        <v>644.36360000000002</v>
      </c>
      <c r="N5230">
        <f>L5230*_xlfn.XLOOKUP(K5230,AM:AM,AO:AO)</f>
        <v>749.26</v>
      </c>
      <c r="O5230">
        <v>172.9</v>
      </c>
      <c r="P5230">
        <f>O5230*_xlfn.XLOOKUP(K5230,AM:AM,AN:AN)</f>
        <v>148.69399999999999</v>
      </c>
      <c r="Q5230">
        <f>O5230*_xlfn.XLOOKUP(K5230,AM:AM,AO:AO)</f>
        <v>172.9</v>
      </c>
      <c r="R5230" t="str">
        <f>_xlfn.XLOOKUP(E5230,AF:AF,AG:AG)</f>
        <v>Terrawind Global Protection</v>
      </c>
      <c r="S5230" t="str">
        <f>_xlfn.XLOOKUP(E5230,AF:AF,AI:AI)</f>
        <v>Mexico</v>
      </c>
      <c r="T5230">
        <f>WEEKNUM(G5230)</f>
        <v>52</v>
      </c>
      <c r="U5230">
        <f>YEAR(G5230)</f>
        <v>2025</v>
      </c>
      <c r="V5230" s="117">
        <f>IFERROR(Q5230/N5230,"0")</f>
        <v>0.23076101753730349</v>
      </c>
    </row>
    <row r="5231" spans="1:22">
      <c r="A5231" t="str">
        <f>_xlfn.XLOOKUP(D5231,BN:BN,BO:BO)</f>
        <v>México</v>
      </c>
      <c r="B5231" t="s">
        <v>25</v>
      </c>
      <c r="C5231">
        <v>851</v>
      </c>
      <c r="D5231" t="str">
        <f>_xlfn.XLOOKUP(C5231,BH:BH,BI:BI)</f>
        <v>IsraelB</v>
      </c>
      <c r="E5231">
        <v>27931</v>
      </c>
      <c r="F5231" t="s">
        <v>5212</v>
      </c>
      <c r="G5231" s="63">
        <v>45987</v>
      </c>
      <c r="H5231" s="63">
        <v>45989</v>
      </c>
      <c r="I5231" t="s">
        <v>376</v>
      </c>
      <c r="J5231" t="str">
        <f>_xlfn.XLOOKUP(I5231,AS:AS,AU:AU)</f>
        <v>Hotel</v>
      </c>
      <c r="K5231" t="s">
        <v>33</v>
      </c>
      <c r="L5231">
        <v>430</v>
      </c>
      <c r="M5231">
        <f>L5231*_xlfn.XLOOKUP(K5231,AM:AM,AN:AN)</f>
        <v>369.8</v>
      </c>
      <c r="N5231">
        <f>L5231*_xlfn.XLOOKUP(K5231,AM:AM,AO:AO)</f>
        <v>430</v>
      </c>
      <c r="O5231">
        <v>71.42</v>
      </c>
      <c r="P5231">
        <f>O5231*_xlfn.XLOOKUP(K5231,AM:AM,AN:AN)</f>
        <v>61.421199999999999</v>
      </c>
      <c r="Q5231">
        <f>O5231*_xlfn.XLOOKUP(K5231,AM:AM,AO:AO)</f>
        <v>71.42</v>
      </c>
      <c r="R5231" t="str">
        <f>_xlfn.XLOOKUP(E5231,AF:AF,AG:AG)</f>
        <v>Bedsonline</v>
      </c>
      <c r="S5231" t="str">
        <f>_xlfn.XLOOKUP(E5231,AF:AF,AI:AI)</f>
        <v>Spain</v>
      </c>
      <c r="T5231">
        <f>WEEKNUM(G5231)</f>
        <v>48</v>
      </c>
      <c r="U5231">
        <f>YEAR(G5231)</f>
        <v>2025</v>
      </c>
      <c r="V5231" s="117">
        <f>IFERROR(Q5231/N5231,"0")</f>
        <v>0.16609302325581396</v>
      </c>
    </row>
    <row r="5232" spans="1:22">
      <c r="A5232" t="str">
        <f>_xlfn.XLOOKUP(D5232,BN:BN,BO:BO)</f>
        <v>México</v>
      </c>
      <c r="B5232" t="s">
        <v>25</v>
      </c>
      <c r="C5232">
        <v>852</v>
      </c>
      <c r="D5232" t="str">
        <f>_xlfn.XLOOKUP(C5232,BH:BH,BI:BI)</f>
        <v>MariellaP</v>
      </c>
      <c r="E5232">
        <v>25762</v>
      </c>
      <c r="F5232" t="s">
        <v>3028</v>
      </c>
      <c r="G5232" s="63">
        <v>46116</v>
      </c>
      <c r="H5232" s="63">
        <v>46123</v>
      </c>
      <c r="I5232" t="s">
        <v>376</v>
      </c>
      <c r="J5232" t="str">
        <f>_xlfn.XLOOKUP(I5232,AS:AS,AU:AU)</f>
        <v>Hotel</v>
      </c>
      <c r="K5232" t="s">
        <v>33</v>
      </c>
      <c r="L5232">
        <v>4277.8599999999997</v>
      </c>
      <c r="M5232">
        <f>L5232*_xlfn.XLOOKUP(K5232,AM:AM,AN:AN)</f>
        <v>3678.9595999999997</v>
      </c>
      <c r="N5232">
        <f>L5232*_xlfn.XLOOKUP(K5232,AM:AM,AO:AO)</f>
        <v>4277.8599999999997</v>
      </c>
      <c r="O5232">
        <v>427.79</v>
      </c>
      <c r="P5232">
        <f>O5232*_xlfn.XLOOKUP(K5232,AM:AM,AN:AN)</f>
        <v>367.89940000000001</v>
      </c>
      <c r="Q5232">
        <f>O5232*_xlfn.XLOOKUP(K5232,AM:AM,AO:AO)</f>
        <v>427.79</v>
      </c>
      <c r="R5232" t="str">
        <f>_xlfn.XLOOKUP(E5232,AF:AF,AG:AG)</f>
        <v>PULSO HOTEL FARIA LIMA</v>
      </c>
      <c r="S5232" t="str">
        <f>_xlfn.XLOOKUP(E5232,AF:AF,AI:AI)</f>
        <v>Brazil</v>
      </c>
      <c r="T5232">
        <f>WEEKNUM(G5232)</f>
        <v>14</v>
      </c>
      <c r="U5232">
        <f>YEAR(G5232)</f>
        <v>2026</v>
      </c>
      <c r="V5232" s="117">
        <f>IFERROR(Q5232/N5232,"0")</f>
        <v>0.10000093504696275</v>
      </c>
    </row>
    <row r="5233" spans="1:22">
      <c r="A5233" t="str">
        <f>_xlfn.XLOOKUP(D5233,BN:BN,BO:BO)</f>
        <v>México</v>
      </c>
      <c r="B5233" t="s">
        <v>25</v>
      </c>
      <c r="C5233">
        <v>852</v>
      </c>
      <c r="D5233" t="str">
        <f>_xlfn.XLOOKUP(C5233,BH:BH,BI:BI)</f>
        <v>MariellaP</v>
      </c>
      <c r="E5233">
        <v>25762</v>
      </c>
      <c r="F5233" t="s">
        <v>3028</v>
      </c>
      <c r="G5233" s="63">
        <v>46116</v>
      </c>
      <c r="H5233" s="63">
        <v>46123</v>
      </c>
      <c r="I5233" t="s">
        <v>376</v>
      </c>
      <c r="J5233" t="str">
        <f>_xlfn.XLOOKUP(I5233,AS:AS,AU:AU)</f>
        <v>Hotel</v>
      </c>
      <c r="K5233" t="s">
        <v>33</v>
      </c>
      <c r="L5233">
        <v>6872.06</v>
      </c>
      <c r="M5233">
        <f>L5233*_xlfn.XLOOKUP(K5233,AM:AM,AN:AN)</f>
        <v>5909.9715999999999</v>
      </c>
      <c r="N5233">
        <f>L5233*_xlfn.XLOOKUP(K5233,AM:AM,AO:AO)</f>
        <v>6872.06</v>
      </c>
      <c r="O5233">
        <v>687.21</v>
      </c>
      <c r="P5233">
        <f>O5233*_xlfn.XLOOKUP(K5233,AM:AM,AN:AN)</f>
        <v>591.00060000000008</v>
      </c>
      <c r="Q5233">
        <f>O5233*_xlfn.XLOOKUP(K5233,AM:AM,AO:AO)</f>
        <v>687.21</v>
      </c>
      <c r="R5233" t="str">
        <f>_xlfn.XLOOKUP(E5233,AF:AF,AG:AG)</f>
        <v>PULSO HOTEL FARIA LIMA</v>
      </c>
      <c r="S5233" t="str">
        <f>_xlfn.XLOOKUP(E5233,AF:AF,AI:AI)</f>
        <v>Brazil</v>
      </c>
      <c r="T5233">
        <f>WEEKNUM(G5233)</f>
        <v>14</v>
      </c>
      <c r="U5233">
        <f>YEAR(G5233)</f>
        <v>2026</v>
      </c>
      <c r="V5233" s="117">
        <f>IFERROR(Q5233/N5233,"0")</f>
        <v>0.10000058206709488</v>
      </c>
    </row>
    <row r="5234" spans="1:22">
      <c r="A5234" t="e">
        <f>_xlfn.XLOOKUP(D5234,BN:BN,BO:BO)</f>
        <v>#N/A</v>
      </c>
      <c r="B5234" t="s">
        <v>25</v>
      </c>
      <c r="C5234">
        <v>853</v>
      </c>
      <c r="D5234" t="e">
        <f>_xlfn.XLOOKUP(C5234,BH:BH,BI:BI)</f>
        <v>#N/A</v>
      </c>
      <c r="E5234">
        <v>28934</v>
      </c>
      <c r="F5234" t="s">
        <v>5213</v>
      </c>
      <c r="G5234" s="63">
        <v>46173</v>
      </c>
      <c r="H5234" s="63">
        <v>46223</v>
      </c>
      <c r="I5234" t="s">
        <v>366</v>
      </c>
      <c r="J5234" t="str">
        <f>_xlfn.XLOOKUP(I5234,AS:AS,AU:AU)</f>
        <v>Vuelos</v>
      </c>
      <c r="K5234" t="s">
        <v>33</v>
      </c>
      <c r="L5234">
        <v>5759.73</v>
      </c>
      <c r="M5234">
        <f>L5234*_xlfn.XLOOKUP(K5234,AM:AM,AN:AN)</f>
        <v>4953.3678</v>
      </c>
      <c r="N5234">
        <f>L5234*_xlfn.XLOOKUP(K5234,AM:AM,AO:AO)</f>
        <v>5759.73</v>
      </c>
      <c r="O5234">
        <v>112.68</v>
      </c>
      <c r="P5234">
        <f>O5234*_xlfn.XLOOKUP(K5234,AM:AM,AN:AN)</f>
        <v>96.904800000000009</v>
      </c>
      <c r="Q5234">
        <f>O5234*_xlfn.XLOOKUP(K5234,AM:AM,AO:AO)</f>
        <v>112.68</v>
      </c>
      <c r="R5234" t="str">
        <f>_xlfn.XLOOKUP(E5234,AF:AF,AG:AG)</f>
        <v>F1S USA</v>
      </c>
      <c r="S5234" t="str">
        <f>_xlfn.XLOOKUP(E5234,AF:AF,AI:AI)</f>
        <v>United States</v>
      </c>
      <c r="T5234">
        <f>WEEKNUM(G5234)</f>
        <v>23</v>
      </c>
      <c r="U5234">
        <f>YEAR(G5234)</f>
        <v>2026</v>
      </c>
      <c r="V5234" s="117">
        <f>IFERROR(Q5234/N5234,"0")</f>
        <v>1.9563417035173527E-2</v>
      </c>
    </row>
    <row r="5235" spans="1:22">
      <c r="A5235" t="e">
        <f>_xlfn.XLOOKUP(D5235,BN:BN,BO:BO)</f>
        <v>#N/A</v>
      </c>
      <c r="B5235" t="s">
        <v>25</v>
      </c>
      <c r="C5235">
        <v>853</v>
      </c>
      <c r="D5235" t="e">
        <f>_xlfn.XLOOKUP(C5235,BH:BH,BI:BI)</f>
        <v>#N/A</v>
      </c>
      <c r="E5235">
        <v>28934</v>
      </c>
      <c r="F5235" t="s">
        <v>5214</v>
      </c>
      <c r="G5235" s="63">
        <v>46173</v>
      </c>
      <c r="H5235" s="63">
        <v>46223</v>
      </c>
      <c r="I5235" t="s">
        <v>366</v>
      </c>
      <c r="J5235" t="str">
        <f>_xlfn.XLOOKUP(I5235,AS:AS,AU:AU)</f>
        <v>Vuelos</v>
      </c>
      <c r="K5235" t="s">
        <v>33</v>
      </c>
      <c r="L5235">
        <v>5759.73</v>
      </c>
      <c r="M5235">
        <f>L5235*_xlfn.XLOOKUP(K5235,AM:AM,AN:AN)</f>
        <v>4953.3678</v>
      </c>
      <c r="N5235">
        <f>L5235*_xlfn.XLOOKUP(K5235,AM:AM,AO:AO)</f>
        <v>5759.73</v>
      </c>
      <c r="O5235">
        <v>112.68</v>
      </c>
      <c r="P5235">
        <f>O5235*_xlfn.XLOOKUP(K5235,AM:AM,AN:AN)</f>
        <v>96.904800000000009</v>
      </c>
      <c r="Q5235">
        <f>O5235*_xlfn.XLOOKUP(K5235,AM:AM,AO:AO)</f>
        <v>112.68</v>
      </c>
      <c r="R5235" t="str">
        <f>_xlfn.XLOOKUP(E5235,AF:AF,AG:AG)</f>
        <v>F1S USA</v>
      </c>
      <c r="S5235" t="str">
        <f>_xlfn.XLOOKUP(E5235,AF:AF,AI:AI)</f>
        <v>United States</v>
      </c>
      <c r="T5235">
        <f>WEEKNUM(G5235)</f>
        <v>23</v>
      </c>
      <c r="U5235">
        <f>YEAR(G5235)</f>
        <v>2026</v>
      </c>
      <c r="V5235" s="117">
        <f>IFERROR(Q5235/N5235,"0")</f>
        <v>1.9563417035173527E-2</v>
      </c>
    </row>
    <row r="5236" spans="1:22">
      <c r="A5236" t="e">
        <f>_xlfn.XLOOKUP(D5236,BN:BN,BO:BO)</f>
        <v>#N/A</v>
      </c>
      <c r="B5236" t="s">
        <v>25</v>
      </c>
      <c r="C5236">
        <v>853</v>
      </c>
      <c r="D5236" t="e">
        <f>_xlfn.XLOOKUP(C5236,BH:BH,BI:BI)</f>
        <v>#N/A</v>
      </c>
      <c r="E5236">
        <v>0</v>
      </c>
      <c r="F5236" t="s">
        <v>5215</v>
      </c>
      <c r="G5236" s="63" t="s">
        <v>218</v>
      </c>
      <c r="H5236" s="63" t="s">
        <v>218</v>
      </c>
      <c r="I5236" t="s">
        <v>396</v>
      </c>
      <c r="J5236" t="str">
        <f>_xlfn.XLOOKUP(I5236,AS:AS,AU:AU)</f>
        <v>Honorarios</v>
      </c>
      <c r="K5236" t="s">
        <v>33</v>
      </c>
      <c r="L5236">
        <v>70</v>
      </c>
      <c r="M5236">
        <f>L5236*_xlfn.XLOOKUP(K5236,AM:AM,AN:AN)</f>
        <v>60.199999999999996</v>
      </c>
      <c r="N5236">
        <f>L5236*_xlfn.XLOOKUP(K5236,AM:AM,AO:AO)</f>
        <v>70</v>
      </c>
      <c r="O5236">
        <v>70</v>
      </c>
      <c r="P5236">
        <f>O5236*_xlfn.XLOOKUP(K5236,AM:AM,AN:AN)</f>
        <v>60.199999999999996</v>
      </c>
      <c r="Q5236">
        <f>O5236*_xlfn.XLOOKUP(K5236,AM:AM,AO:AO)</f>
        <v>70</v>
      </c>
      <c r="R5236" t="str">
        <f>_xlfn.XLOOKUP(E5236,AF:AF,AG:AG)</f>
        <v>FEES</v>
      </c>
      <c r="S5236">
        <f>_xlfn.XLOOKUP(E5236,AF:AF,AI:AI)</f>
        <v>0</v>
      </c>
      <c r="T5236" t="e">
        <f>WEEKNUM(G5236)</f>
        <v>#VALUE!</v>
      </c>
      <c r="U5236" t="e">
        <f>YEAR(G5236)</f>
        <v>#VALUE!</v>
      </c>
      <c r="V5236" s="117">
        <f>IFERROR(Q5236/N5236,"0")</f>
        <v>1</v>
      </c>
    </row>
    <row r="5237" spans="1:22">
      <c r="A5237" t="e">
        <f>_xlfn.XLOOKUP(D5237,BN:BN,BO:BO)</f>
        <v>#N/A</v>
      </c>
      <c r="B5237" t="s">
        <v>25</v>
      </c>
      <c r="C5237">
        <v>853</v>
      </c>
      <c r="D5237" t="e">
        <f>_xlfn.XLOOKUP(C5237,BH:BH,BI:BI)</f>
        <v>#N/A</v>
      </c>
      <c r="E5237">
        <v>28934</v>
      </c>
      <c r="F5237" t="s">
        <v>5216</v>
      </c>
      <c r="G5237" s="63">
        <v>46038</v>
      </c>
      <c r="H5237" s="63">
        <v>46203</v>
      </c>
      <c r="I5237" t="s">
        <v>366</v>
      </c>
      <c r="J5237" t="str">
        <f>_xlfn.XLOOKUP(I5237,AS:AS,AU:AU)</f>
        <v>Vuelos</v>
      </c>
      <c r="K5237" t="s">
        <v>33</v>
      </c>
      <c r="L5237">
        <v>4615.93</v>
      </c>
      <c r="M5237">
        <f>L5237*_xlfn.XLOOKUP(K5237,AM:AM,AN:AN)</f>
        <v>3969.6998000000003</v>
      </c>
      <c r="N5237">
        <f>L5237*_xlfn.XLOOKUP(K5237,AM:AM,AO:AO)</f>
        <v>4615.93</v>
      </c>
      <c r="O5237">
        <v>750.24</v>
      </c>
      <c r="P5237">
        <f>O5237*_xlfn.XLOOKUP(K5237,AM:AM,AN:AN)</f>
        <v>645.20640000000003</v>
      </c>
      <c r="Q5237">
        <f>O5237*_xlfn.XLOOKUP(K5237,AM:AM,AO:AO)</f>
        <v>750.24</v>
      </c>
      <c r="R5237" t="str">
        <f>_xlfn.XLOOKUP(E5237,AF:AF,AG:AG)</f>
        <v>F1S USA</v>
      </c>
      <c r="S5237" t="str">
        <f>_xlfn.XLOOKUP(E5237,AF:AF,AI:AI)</f>
        <v>United States</v>
      </c>
      <c r="T5237">
        <f>WEEKNUM(G5237)</f>
        <v>3</v>
      </c>
      <c r="U5237">
        <f>YEAR(G5237)</f>
        <v>2026</v>
      </c>
      <c r="V5237" s="117">
        <f>IFERROR(Q5237/N5237,"0")</f>
        <v>0.16253279404150409</v>
      </c>
    </row>
    <row r="5238" spans="1:22">
      <c r="A5238" t="e">
        <f>_xlfn.XLOOKUP(D5238,BN:BN,BO:BO)</f>
        <v>#N/A</v>
      </c>
      <c r="B5238" t="s">
        <v>25</v>
      </c>
      <c r="C5238">
        <v>853</v>
      </c>
      <c r="D5238" t="e">
        <f>_xlfn.XLOOKUP(C5238,BH:BH,BI:BI)</f>
        <v>#N/A</v>
      </c>
      <c r="E5238">
        <v>0</v>
      </c>
      <c r="F5238" t="s">
        <v>5207</v>
      </c>
      <c r="G5238" s="63">
        <v>46173</v>
      </c>
      <c r="H5238" s="63">
        <v>46223</v>
      </c>
      <c r="I5238" t="s">
        <v>396</v>
      </c>
      <c r="J5238" t="str">
        <f>_xlfn.XLOOKUP(I5238,AS:AS,AU:AU)</f>
        <v>Honorarios</v>
      </c>
      <c r="K5238" t="s">
        <v>33</v>
      </c>
      <c r="L5238">
        <v>35</v>
      </c>
      <c r="M5238">
        <f>L5238*_xlfn.XLOOKUP(K5238,AM:AM,AN:AN)</f>
        <v>30.099999999999998</v>
      </c>
      <c r="N5238">
        <f>L5238*_xlfn.XLOOKUP(K5238,AM:AM,AO:AO)</f>
        <v>35</v>
      </c>
      <c r="O5238">
        <v>35</v>
      </c>
      <c r="P5238">
        <f>O5238*_xlfn.XLOOKUP(K5238,AM:AM,AN:AN)</f>
        <v>30.099999999999998</v>
      </c>
      <c r="Q5238">
        <f>O5238*_xlfn.XLOOKUP(K5238,AM:AM,AO:AO)</f>
        <v>35</v>
      </c>
      <c r="R5238" t="str">
        <f>_xlfn.XLOOKUP(E5238,AF:AF,AG:AG)</f>
        <v>FEES</v>
      </c>
      <c r="S5238">
        <f>_xlfn.XLOOKUP(E5238,AF:AF,AI:AI)</f>
        <v>0</v>
      </c>
      <c r="T5238">
        <f>WEEKNUM(G5238)</f>
        <v>23</v>
      </c>
      <c r="U5238">
        <f>YEAR(G5238)</f>
        <v>2026</v>
      </c>
      <c r="V5238" s="117">
        <f>IFERROR(Q5238/N5238,"0")</f>
        <v>1</v>
      </c>
    </row>
    <row r="5239" spans="1:22">
      <c r="A5239" t="e">
        <f>_xlfn.XLOOKUP(D5239,BN:BN,BO:BO)</f>
        <v>#N/A</v>
      </c>
      <c r="B5239" t="s">
        <v>25</v>
      </c>
      <c r="C5239">
        <v>853</v>
      </c>
      <c r="D5239" t="e">
        <f>_xlfn.XLOOKUP(C5239,BH:BH,BI:BI)</f>
        <v>#N/A</v>
      </c>
      <c r="E5239">
        <v>28934</v>
      </c>
      <c r="F5239" t="s">
        <v>5216</v>
      </c>
      <c r="G5239" s="63">
        <v>46048</v>
      </c>
      <c r="H5239" s="63">
        <v>46203</v>
      </c>
      <c r="I5239" t="s">
        <v>366</v>
      </c>
      <c r="J5239" t="str">
        <f>_xlfn.XLOOKUP(I5239,AS:AS,AU:AU)</f>
        <v>Vuelos</v>
      </c>
      <c r="K5239" t="s">
        <v>33</v>
      </c>
      <c r="L5239">
        <v>1664.3</v>
      </c>
      <c r="M5239">
        <f>L5239*_xlfn.XLOOKUP(K5239,AM:AM,AN:AN)</f>
        <v>1431.298</v>
      </c>
      <c r="N5239">
        <f>L5239*_xlfn.XLOOKUP(K5239,AM:AM,AO:AO)</f>
        <v>1664.3</v>
      </c>
      <c r="O5239">
        <v>965.7</v>
      </c>
      <c r="P5239">
        <f>O5239*_xlfn.XLOOKUP(K5239,AM:AM,AN:AN)</f>
        <v>830.50200000000007</v>
      </c>
      <c r="Q5239">
        <f>O5239*_xlfn.XLOOKUP(K5239,AM:AM,AO:AO)</f>
        <v>965.7</v>
      </c>
      <c r="R5239" t="str">
        <f>_xlfn.XLOOKUP(E5239,AF:AF,AG:AG)</f>
        <v>F1S USA</v>
      </c>
      <c r="S5239" t="str">
        <f>_xlfn.XLOOKUP(E5239,AF:AF,AI:AI)</f>
        <v>United States</v>
      </c>
      <c r="T5239">
        <f>WEEKNUM(G5239)</f>
        <v>5</v>
      </c>
      <c r="U5239">
        <f>YEAR(G5239)</f>
        <v>2026</v>
      </c>
      <c r="V5239" s="117">
        <f>IFERROR(Q5239/N5239,"0")</f>
        <v>0.58024394640389354</v>
      </c>
    </row>
    <row r="5240" spans="1:22">
      <c r="A5240" t="e">
        <f>_xlfn.XLOOKUP(D5240,BN:BN,BO:BO)</f>
        <v>#N/A</v>
      </c>
      <c r="B5240" t="s">
        <v>25</v>
      </c>
      <c r="C5240">
        <v>853</v>
      </c>
      <c r="D5240" t="e">
        <f>_xlfn.XLOOKUP(C5240,BH:BH,BI:BI)</f>
        <v>#N/A</v>
      </c>
      <c r="E5240">
        <v>0</v>
      </c>
      <c r="F5240" t="s">
        <v>5207</v>
      </c>
      <c r="G5240" s="63">
        <v>46029</v>
      </c>
      <c r="H5240" s="63">
        <v>46223</v>
      </c>
      <c r="I5240" t="s">
        <v>396</v>
      </c>
      <c r="J5240" t="str">
        <f>_xlfn.XLOOKUP(I5240,AS:AS,AU:AU)</f>
        <v>Honorarios</v>
      </c>
      <c r="K5240" t="s">
        <v>33</v>
      </c>
      <c r="L5240">
        <v>35</v>
      </c>
      <c r="M5240">
        <f>L5240*_xlfn.XLOOKUP(K5240,AM:AM,AN:AN)</f>
        <v>30.099999999999998</v>
      </c>
      <c r="N5240">
        <f>L5240*_xlfn.XLOOKUP(K5240,AM:AM,AO:AO)</f>
        <v>35</v>
      </c>
      <c r="O5240">
        <v>35</v>
      </c>
      <c r="P5240">
        <f>O5240*_xlfn.XLOOKUP(K5240,AM:AM,AN:AN)</f>
        <v>30.099999999999998</v>
      </c>
      <c r="Q5240">
        <f>O5240*_xlfn.XLOOKUP(K5240,AM:AM,AO:AO)</f>
        <v>35</v>
      </c>
      <c r="R5240" t="str">
        <f>_xlfn.XLOOKUP(E5240,AF:AF,AG:AG)</f>
        <v>FEES</v>
      </c>
      <c r="S5240">
        <f>_xlfn.XLOOKUP(E5240,AF:AF,AI:AI)</f>
        <v>0</v>
      </c>
      <c r="T5240">
        <f>WEEKNUM(G5240)</f>
        <v>2</v>
      </c>
      <c r="U5240">
        <f>YEAR(G5240)</f>
        <v>2026</v>
      </c>
      <c r="V5240" s="117">
        <f>IFERROR(Q5240/N5240,"0")</f>
        <v>1</v>
      </c>
    </row>
    <row r="5241" spans="1:22">
      <c r="A5241" t="e">
        <f>_xlfn.XLOOKUP(D5241,BN:BN,BO:BO)</f>
        <v>#N/A</v>
      </c>
      <c r="B5241" t="s">
        <v>25</v>
      </c>
      <c r="C5241">
        <v>853</v>
      </c>
      <c r="D5241" t="e">
        <f>_xlfn.XLOOKUP(C5241,BH:BH,BI:BI)</f>
        <v>#N/A</v>
      </c>
      <c r="E5241">
        <v>28934</v>
      </c>
      <c r="F5241" t="s">
        <v>5217</v>
      </c>
      <c r="G5241" s="63">
        <v>46029</v>
      </c>
      <c r="H5241" s="63">
        <v>46044</v>
      </c>
      <c r="I5241" t="s">
        <v>366</v>
      </c>
      <c r="J5241" t="str">
        <f>_xlfn.XLOOKUP(I5241,AS:AS,AU:AU)</f>
        <v>Vuelos</v>
      </c>
      <c r="K5241" t="s">
        <v>33</v>
      </c>
      <c r="L5241">
        <v>8927.73</v>
      </c>
      <c r="M5241">
        <f>L5241*_xlfn.XLOOKUP(K5241,AM:AM,AN:AN)</f>
        <v>7677.8477999999996</v>
      </c>
      <c r="N5241">
        <f>L5241*_xlfn.XLOOKUP(K5241,AM:AM,AO:AO)</f>
        <v>8927.73</v>
      </c>
      <c r="O5241">
        <v>812.83</v>
      </c>
      <c r="P5241">
        <f>O5241*_xlfn.XLOOKUP(K5241,AM:AM,AN:AN)</f>
        <v>699.03380000000004</v>
      </c>
      <c r="Q5241">
        <f>O5241*_xlfn.XLOOKUP(K5241,AM:AM,AO:AO)</f>
        <v>812.83</v>
      </c>
      <c r="R5241" t="str">
        <f>_xlfn.XLOOKUP(E5241,AF:AF,AG:AG)</f>
        <v>F1S USA</v>
      </c>
      <c r="S5241" t="str">
        <f>_xlfn.XLOOKUP(E5241,AF:AF,AI:AI)</f>
        <v>United States</v>
      </c>
      <c r="T5241">
        <f>WEEKNUM(G5241)</f>
        <v>2</v>
      </c>
      <c r="U5241">
        <f>YEAR(G5241)</f>
        <v>2026</v>
      </c>
      <c r="V5241" s="117">
        <f>IFERROR(Q5241/N5241,"0")</f>
        <v>9.1045540131702019E-2</v>
      </c>
    </row>
    <row r="5242" spans="1:22">
      <c r="A5242" t="e">
        <f>_xlfn.XLOOKUP(D5242,BN:BN,BO:BO)</f>
        <v>#N/A</v>
      </c>
      <c r="B5242" t="s">
        <v>25</v>
      </c>
      <c r="C5242">
        <v>853</v>
      </c>
      <c r="D5242" t="e">
        <f>_xlfn.XLOOKUP(C5242,BH:BH,BI:BI)</f>
        <v>#N/A</v>
      </c>
      <c r="E5242">
        <v>28934</v>
      </c>
      <c r="F5242" t="s">
        <v>5217</v>
      </c>
      <c r="G5242" s="63">
        <v>46029</v>
      </c>
      <c r="H5242" s="63">
        <v>46044</v>
      </c>
      <c r="I5242" t="s">
        <v>366</v>
      </c>
      <c r="J5242" t="str">
        <f>_xlfn.XLOOKUP(I5242,AS:AS,AU:AU)</f>
        <v>Vuelos</v>
      </c>
      <c r="K5242" t="s">
        <v>33</v>
      </c>
      <c r="L5242">
        <v>1377.1</v>
      </c>
      <c r="M5242">
        <f>L5242*_xlfn.XLOOKUP(K5242,AM:AM,AN:AN)</f>
        <v>1184.3059999999998</v>
      </c>
      <c r="N5242">
        <f>L5242*_xlfn.XLOOKUP(K5242,AM:AM,AO:AO)</f>
        <v>1377.1</v>
      </c>
      <c r="O5242">
        <v>978.07</v>
      </c>
      <c r="P5242">
        <f>O5242*_xlfn.XLOOKUP(K5242,AM:AM,AN:AN)</f>
        <v>841.14020000000005</v>
      </c>
      <c r="Q5242">
        <f>O5242*_xlfn.XLOOKUP(K5242,AM:AM,AO:AO)</f>
        <v>978.07</v>
      </c>
      <c r="R5242" t="str">
        <f>_xlfn.XLOOKUP(E5242,AF:AF,AG:AG)</f>
        <v>F1S USA</v>
      </c>
      <c r="S5242" t="str">
        <f>_xlfn.XLOOKUP(E5242,AF:AF,AI:AI)</f>
        <v>United States</v>
      </c>
      <c r="T5242">
        <f>WEEKNUM(G5242)</f>
        <v>2</v>
      </c>
      <c r="U5242">
        <f>YEAR(G5242)</f>
        <v>2026</v>
      </c>
      <c r="V5242" s="117">
        <f>IFERROR(Q5242/N5242,"0")</f>
        <v>0.71023890784982946</v>
      </c>
    </row>
    <row r="5243" spans="1:22">
      <c r="A5243" t="e">
        <f>_xlfn.XLOOKUP(D5243,BN:BN,BO:BO)</f>
        <v>#N/A</v>
      </c>
      <c r="B5243" t="s">
        <v>25</v>
      </c>
      <c r="C5243">
        <v>853</v>
      </c>
      <c r="D5243" t="e">
        <f>_xlfn.XLOOKUP(C5243,BH:BH,BI:BI)</f>
        <v>#N/A</v>
      </c>
      <c r="E5243">
        <v>0</v>
      </c>
      <c r="F5243" t="s">
        <v>5218</v>
      </c>
      <c r="G5243" s="63">
        <v>46029</v>
      </c>
      <c r="H5243" s="63">
        <v>46223</v>
      </c>
      <c r="I5243" t="s">
        <v>396</v>
      </c>
      <c r="J5243" t="str">
        <f>_xlfn.XLOOKUP(I5243,AS:AS,AU:AU)</f>
        <v>Honorarios</v>
      </c>
      <c r="K5243" t="s">
        <v>33</v>
      </c>
      <c r="L5243">
        <v>70</v>
      </c>
      <c r="M5243">
        <f>L5243*_xlfn.XLOOKUP(K5243,AM:AM,AN:AN)</f>
        <v>60.199999999999996</v>
      </c>
      <c r="N5243">
        <f>L5243*_xlfn.XLOOKUP(K5243,AM:AM,AO:AO)</f>
        <v>70</v>
      </c>
      <c r="O5243">
        <v>70</v>
      </c>
      <c r="P5243">
        <f>O5243*_xlfn.XLOOKUP(K5243,AM:AM,AN:AN)</f>
        <v>60.199999999999996</v>
      </c>
      <c r="Q5243">
        <f>O5243*_xlfn.XLOOKUP(K5243,AM:AM,AO:AO)</f>
        <v>70</v>
      </c>
      <c r="R5243" t="str">
        <f>_xlfn.XLOOKUP(E5243,AF:AF,AG:AG)</f>
        <v>FEES</v>
      </c>
      <c r="S5243">
        <f>_xlfn.XLOOKUP(E5243,AF:AF,AI:AI)</f>
        <v>0</v>
      </c>
      <c r="T5243">
        <f>WEEKNUM(G5243)</f>
        <v>2</v>
      </c>
      <c r="U5243">
        <f>YEAR(G5243)</f>
        <v>2026</v>
      </c>
      <c r="V5243" s="117">
        <f>IFERROR(Q5243/N5243,"0")</f>
        <v>1</v>
      </c>
    </row>
    <row r="5244" spans="1:22">
      <c r="A5244" t="e">
        <f>_xlfn.XLOOKUP(D5244,BN:BN,BO:BO)</f>
        <v>#N/A</v>
      </c>
      <c r="B5244" t="s">
        <v>25</v>
      </c>
      <c r="C5244">
        <v>853</v>
      </c>
      <c r="D5244" t="e">
        <f>_xlfn.XLOOKUP(C5244,BH:BH,BI:BI)</f>
        <v>#N/A</v>
      </c>
      <c r="E5244">
        <v>28934</v>
      </c>
      <c r="F5244" t="s">
        <v>5219</v>
      </c>
      <c r="G5244" s="63">
        <v>46119</v>
      </c>
      <c r="H5244" s="63">
        <v>46137</v>
      </c>
      <c r="I5244" t="s">
        <v>366</v>
      </c>
      <c r="J5244" t="str">
        <f>_xlfn.XLOOKUP(I5244,AS:AS,AU:AU)</f>
        <v>Vuelos</v>
      </c>
      <c r="K5244" t="s">
        <v>33</v>
      </c>
      <c r="L5244">
        <v>6012.79</v>
      </c>
      <c r="M5244">
        <f>L5244*_xlfn.XLOOKUP(K5244,AM:AM,AN:AN)</f>
        <v>5170.9993999999997</v>
      </c>
      <c r="N5244">
        <f>L5244*_xlfn.XLOOKUP(K5244,AM:AM,AO:AO)</f>
        <v>6012.79</v>
      </c>
      <c r="O5244">
        <v>423.05</v>
      </c>
      <c r="P5244">
        <f>O5244*_xlfn.XLOOKUP(K5244,AM:AM,AN:AN)</f>
        <v>363.82299999999998</v>
      </c>
      <c r="Q5244">
        <f>O5244*_xlfn.XLOOKUP(K5244,AM:AM,AO:AO)</f>
        <v>423.05</v>
      </c>
      <c r="R5244" t="str">
        <f>_xlfn.XLOOKUP(E5244,AF:AF,AG:AG)</f>
        <v>F1S USA</v>
      </c>
      <c r="S5244" t="str">
        <f>_xlfn.XLOOKUP(E5244,AF:AF,AI:AI)</f>
        <v>United States</v>
      </c>
      <c r="T5244">
        <f>WEEKNUM(G5244)</f>
        <v>15</v>
      </c>
      <c r="U5244">
        <f>YEAR(G5244)</f>
        <v>2026</v>
      </c>
      <c r="V5244" s="117">
        <f>IFERROR(Q5244/N5244,"0")</f>
        <v>7.0358352777994904E-2</v>
      </c>
    </row>
    <row r="5245" spans="1:22">
      <c r="A5245" t="e">
        <f>_xlfn.XLOOKUP(D5245,BN:BN,BO:BO)</f>
        <v>#N/A</v>
      </c>
      <c r="B5245" t="s">
        <v>25</v>
      </c>
      <c r="C5245">
        <v>853</v>
      </c>
      <c r="D5245" t="e">
        <f>_xlfn.XLOOKUP(C5245,BH:BH,BI:BI)</f>
        <v>#N/A</v>
      </c>
      <c r="E5245">
        <v>28934</v>
      </c>
      <c r="F5245" t="s">
        <v>5217</v>
      </c>
      <c r="G5245" s="63">
        <v>46119</v>
      </c>
      <c r="H5245" s="63">
        <v>46137</v>
      </c>
      <c r="I5245" t="s">
        <v>366</v>
      </c>
      <c r="J5245" t="str">
        <f>_xlfn.XLOOKUP(I5245,AS:AS,AU:AU)</f>
        <v>Vuelos</v>
      </c>
      <c r="K5245" t="s">
        <v>33</v>
      </c>
      <c r="L5245">
        <v>6012.79</v>
      </c>
      <c r="M5245">
        <f>L5245*_xlfn.XLOOKUP(K5245,AM:AM,AN:AN)</f>
        <v>5170.9993999999997</v>
      </c>
      <c r="N5245">
        <f>L5245*_xlfn.XLOOKUP(K5245,AM:AM,AO:AO)</f>
        <v>6012.79</v>
      </c>
      <c r="O5245">
        <v>423.05</v>
      </c>
      <c r="P5245">
        <f>O5245*_xlfn.XLOOKUP(K5245,AM:AM,AN:AN)</f>
        <v>363.82299999999998</v>
      </c>
      <c r="Q5245">
        <f>O5245*_xlfn.XLOOKUP(K5245,AM:AM,AO:AO)</f>
        <v>423.05</v>
      </c>
      <c r="R5245" t="str">
        <f>_xlfn.XLOOKUP(E5245,AF:AF,AG:AG)</f>
        <v>F1S USA</v>
      </c>
      <c r="S5245" t="str">
        <f>_xlfn.XLOOKUP(E5245,AF:AF,AI:AI)</f>
        <v>United States</v>
      </c>
      <c r="T5245">
        <f>WEEKNUM(G5245)</f>
        <v>15</v>
      </c>
      <c r="U5245">
        <f>YEAR(G5245)</f>
        <v>2026</v>
      </c>
      <c r="V5245" s="117">
        <f>IFERROR(Q5245/N5245,"0")</f>
        <v>7.0358352777994904E-2</v>
      </c>
    </row>
    <row r="5246" spans="1:22">
      <c r="A5246" t="e">
        <f>_xlfn.XLOOKUP(D5246,BN:BN,BO:BO)</f>
        <v>#N/A</v>
      </c>
      <c r="B5246" t="s">
        <v>25</v>
      </c>
      <c r="C5246">
        <v>853</v>
      </c>
      <c r="D5246" t="e">
        <f>_xlfn.XLOOKUP(C5246,BH:BH,BI:BI)</f>
        <v>#N/A</v>
      </c>
      <c r="E5246">
        <v>0</v>
      </c>
      <c r="F5246" t="s">
        <v>5207</v>
      </c>
      <c r="G5246" s="63">
        <v>46029</v>
      </c>
      <c r="H5246" s="63">
        <v>46223</v>
      </c>
      <c r="I5246" t="s">
        <v>396</v>
      </c>
      <c r="J5246" t="str">
        <f>_xlfn.XLOOKUP(I5246,AS:AS,AU:AU)</f>
        <v>Honorarios</v>
      </c>
      <c r="K5246" t="s">
        <v>33</v>
      </c>
      <c r="L5246">
        <v>70</v>
      </c>
      <c r="M5246">
        <f>L5246*_xlfn.XLOOKUP(K5246,AM:AM,AN:AN)</f>
        <v>60.199999999999996</v>
      </c>
      <c r="N5246">
        <f>L5246*_xlfn.XLOOKUP(K5246,AM:AM,AO:AO)</f>
        <v>70</v>
      </c>
      <c r="O5246">
        <v>70</v>
      </c>
      <c r="P5246">
        <f>O5246*_xlfn.XLOOKUP(K5246,AM:AM,AN:AN)</f>
        <v>60.199999999999996</v>
      </c>
      <c r="Q5246">
        <f>O5246*_xlfn.XLOOKUP(K5246,AM:AM,AO:AO)</f>
        <v>70</v>
      </c>
      <c r="R5246" t="str">
        <f>_xlfn.XLOOKUP(E5246,AF:AF,AG:AG)</f>
        <v>FEES</v>
      </c>
      <c r="S5246">
        <f>_xlfn.XLOOKUP(E5246,AF:AF,AI:AI)</f>
        <v>0</v>
      </c>
      <c r="T5246">
        <f>WEEKNUM(G5246)</f>
        <v>2</v>
      </c>
      <c r="U5246">
        <f>YEAR(G5246)</f>
        <v>2026</v>
      </c>
      <c r="V5246" s="117">
        <f>IFERROR(Q5246/N5246,"0")</f>
        <v>1</v>
      </c>
    </row>
    <row r="5247" spans="1:22">
      <c r="A5247" t="e">
        <f>_xlfn.XLOOKUP(D5247,BN:BN,BO:BO)</f>
        <v>#N/A</v>
      </c>
      <c r="B5247" t="s">
        <v>25</v>
      </c>
      <c r="C5247">
        <v>853</v>
      </c>
      <c r="D5247" t="e">
        <f>_xlfn.XLOOKUP(C5247,BH:BH,BI:BI)</f>
        <v>#N/A</v>
      </c>
      <c r="E5247">
        <v>0</v>
      </c>
      <c r="F5247" t="s">
        <v>5207</v>
      </c>
      <c r="G5247" s="63">
        <v>46029</v>
      </c>
      <c r="H5247" s="63">
        <v>46223</v>
      </c>
      <c r="I5247" t="s">
        <v>396</v>
      </c>
      <c r="J5247" t="str">
        <f>_xlfn.XLOOKUP(I5247,AS:AS,AU:AU)</f>
        <v>Honorarios</v>
      </c>
      <c r="K5247" t="s">
        <v>33</v>
      </c>
      <c r="L5247">
        <v>35</v>
      </c>
      <c r="M5247">
        <f>L5247*_xlfn.XLOOKUP(K5247,AM:AM,AN:AN)</f>
        <v>30.099999999999998</v>
      </c>
      <c r="N5247">
        <f>L5247*_xlfn.XLOOKUP(K5247,AM:AM,AO:AO)</f>
        <v>35</v>
      </c>
      <c r="O5247">
        <v>35</v>
      </c>
      <c r="P5247">
        <f>O5247*_xlfn.XLOOKUP(K5247,AM:AM,AN:AN)</f>
        <v>30.099999999999998</v>
      </c>
      <c r="Q5247">
        <f>O5247*_xlfn.XLOOKUP(K5247,AM:AM,AO:AO)</f>
        <v>35</v>
      </c>
      <c r="R5247" t="str">
        <f>_xlfn.XLOOKUP(E5247,AF:AF,AG:AG)</f>
        <v>FEES</v>
      </c>
      <c r="S5247">
        <f>_xlfn.XLOOKUP(E5247,AF:AF,AI:AI)</f>
        <v>0</v>
      </c>
      <c r="T5247">
        <f>WEEKNUM(G5247)</f>
        <v>2</v>
      </c>
      <c r="U5247">
        <f>YEAR(G5247)</f>
        <v>2026</v>
      </c>
      <c r="V5247" s="117">
        <f>IFERROR(Q5247/N5247,"0")</f>
        <v>1</v>
      </c>
    </row>
    <row r="5248" spans="1:22">
      <c r="A5248" t="e">
        <f>_xlfn.XLOOKUP(D5248,BN:BN,BO:BO)</f>
        <v>#N/A</v>
      </c>
      <c r="B5248" t="s">
        <v>25</v>
      </c>
      <c r="C5248">
        <v>853</v>
      </c>
      <c r="D5248" t="e">
        <f>_xlfn.XLOOKUP(C5248,BH:BH,BI:BI)</f>
        <v>#N/A</v>
      </c>
      <c r="E5248">
        <v>28934</v>
      </c>
      <c r="F5248" t="s">
        <v>5220</v>
      </c>
      <c r="G5248" s="63">
        <v>46098</v>
      </c>
      <c r="H5248" s="63">
        <v>46123</v>
      </c>
      <c r="I5248" t="s">
        <v>366</v>
      </c>
      <c r="J5248" t="str">
        <f>_xlfn.XLOOKUP(I5248,AS:AS,AU:AU)</f>
        <v>Vuelos</v>
      </c>
      <c r="K5248" t="s">
        <v>33</v>
      </c>
      <c r="L5248">
        <v>2800.23</v>
      </c>
      <c r="M5248">
        <f>L5248*_xlfn.XLOOKUP(K5248,AM:AM,AN:AN)</f>
        <v>2408.1977999999999</v>
      </c>
      <c r="N5248">
        <f>L5248*_xlfn.XLOOKUP(K5248,AM:AM,AO:AO)</f>
        <v>2800.23</v>
      </c>
      <c r="O5248">
        <v>337.48</v>
      </c>
      <c r="P5248">
        <f>O5248*_xlfn.XLOOKUP(K5248,AM:AM,AN:AN)</f>
        <v>290.2328</v>
      </c>
      <c r="Q5248">
        <f>O5248*_xlfn.XLOOKUP(K5248,AM:AM,AO:AO)</f>
        <v>337.48</v>
      </c>
      <c r="R5248" t="str">
        <f>_xlfn.XLOOKUP(E5248,AF:AF,AG:AG)</f>
        <v>F1S USA</v>
      </c>
      <c r="S5248" t="str">
        <f>_xlfn.XLOOKUP(E5248,AF:AF,AI:AI)</f>
        <v>United States</v>
      </c>
      <c r="T5248">
        <f>WEEKNUM(G5248)</f>
        <v>12</v>
      </c>
      <c r="U5248">
        <f>YEAR(G5248)</f>
        <v>2026</v>
      </c>
      <c r="V5248" s="117">
        <f>IFERROR(Q5248/N5248,"0")</f>
        <v>0.12051867168054053</v>
      </c>
    </row>
    <row r="5249" spans="1:22">
      <c r="A5249" t="e">
        <f>_xlfn.XLOOKUP(D5249,BN:BN,BO:BO)</f>
        <v>#N/A</v>
      </c>
      <c r="B5249" t="s">
        <v>25</v>
      </c>
      <c r="C5249">
        <v>853</v>
      </c>
      <c r="D5249" t="e">
        <f>_xlfn.XLOOKUP(C5249,BH:BH,BI:BI)</f>
        <v>#N/A</v>
      </c>
      <c r="E5249">
        <v>28934</v>
      </c>
      <c r="F5249" t="s">
        <v>5221</v>
      </c>
      <c r="G5249" s="63">
        <v>46098</v>
      </c>
      <c r="H5249" s="63">
        <v>46123</v>
      </c>
      <c r="I5249" t="s">
        <v>366</v>
      </c>
      <c r="J5249" t="str">
        <f>_xlfn.XLOOKUP(I5249,AS:AS,AU:AU)</f>
        <v>Vuelos</v>
      </c>
      <c r="K5249" t="s">
        <v>33</v>
      </c>
      <c r="L5249">
        <v>2800.23</v>
      </c>
      <c r="M5249">
        <f>L5249*_xlfn.XLOOKUP(K5249,AM:AM,AN:AN)</f>
        <v>2408.1977999999999</v>
      </c>
      <c r="N5249">
        <f>L5249*_xlfn.XLOOKUP(K5249,AM:AM,AO:AO)</f>
        <v>2800.23</v>
      </c>
      <c r="O5249">
        <v>337.48</v>
      </c>
      <c r="P5249">
        <f>O5249*_xlfn.XLOOKUP(K5249,AM:AM,AN:AN)</f>
        <v>290.2328</v>
      </c>
      <c r="Q5249">
        <f>O5249*_xlfn.XLOOKUP(K5249,AM:AM,AO:AO)</f>
        <v>337.48</v>
      </c>
      <c r="R5249" t="str">
        <f>_xlfn.XLOOKUP(E5249,AF:AF,AG:AG)</f>
        <v>F1S USA</v>
      </c>
      <c r="S5249" t="str">
        <f>_xlfn.XLOOKUP(E5249,AF:AF,AI:AI)</f>
        <v>United States</v>
      </c>
      <c r="T5249">
        <f>WEEKNUM(G5249)</f>
        <v>12</v>
      </c>
      <c r="U5249">
        <f>YEAR(G5249)</f>
        <v>2026</v>
      </c>
      <c r="V5249" s="117">
        <f>IFERROR(Q5249/N5249,"0")</f>
        <v>0.12051867168054053</v>
      </c>
    </row>
    <row r="5250" spans="1:22">
      <c r="A5250" t="e">
        <f>_xlfn.XLOOKUP(D5250,BN:BN,BO:BO)</f>
        <v>#N/A</v>
      </c>
      <c r="B5250" t="s">
        <v>25</v>
      </c>
      <c r="C5250">
        <v>853</v>
      </c>
      <c r="D5250" t="e">
        <f>_xlfn.XLOOKUP(C5250,BH:BH,BI:BI)</f>
        <v>#N/A</v>
      </c>
      <c r="E5250">
        <v>0</v>
      </c>
      <c r="F5250" t="s">
        <v>5207</v>
      </c>
      <c r="G5250" s="63">
        <v>46029</v>
      </c>
      <c r="H5250" s="63">
        <v>46223</v>
      </c>
      <c r="I5250" t="s">
        <v>396</v>
      </c>
      <c r="J5250" t="str">
        <f>_xlfn.XLOOKUP(I5250,AS:AS,AU:AU)</f>
        <v>Honorarios</v>
      </c>
      <c r="K5250" t="s">
        <v>33</v>
      </c>
      <c r="L5250">
        <v>35</v>
      </c>
      <c r="M5250">
        <f>L5250*_xlfn.XLOOKUP(K5250,AM:AM,AN:AN)</f>
        <v>30.099999999999998</v>
      </c>
      <c r="N5250">
        <f>L5250*_xlfn.XLOOKUP(K5250,AM:AM,AO:AO)</f>
        <v>35</v>
      </c>
      <c r="O5250">
        <v>35</v>
      </c>
      <c r="P5250">
        <f>O5250*_xlfn.XLOOKUP(K5250,AM:AM,AN:AN)</f>
        <v>30.099999999999998</v>
      </c>
      <c r="Q5250">
        <f>O5250*_xlfn.XLOOKUP(K5250,AM:AM,AO:AO)</f>
        <v>35</v>
      </c>
      <c r="R5250" t="str">
        <f>_xlfn.XLOOKUP(E5250,AF:AF,AG:AG)</f>
        <v>FEES</v>
      </c>
      <c r="S5250">
        <f>_xlfn.XLOOKUP(E5250,AF:AF,AI:AI)</f>
        <v>0</v>
      </c>
      <c r="T5250">
        <f>WEEKNUM(G5250)</f>
        <v>2</v>
      </c>
      <c r="U5250">
        <f>YEAR(G5250)</f>
        <v>2026</v>
      </c>
      <c r="V5250" s="117">
        <f>IFERROR(Q5250/N5250,"0")</f>
        <v>1</v>
      </c>
    </row>
    <row r="5251" spans="1:22">
      <c r="A5251" t="e">
        <f>_xlfn.XLOOKUP(D5251,BN:BN,BO:BO)</f>
        <v>#N/A</v>
      </c>
      <c r="B5251" t="s">
        <v>25</v>
      </c>
      <c r="C5251">
        <v>853</v>
      </c>
      <c r="D5251" t="e">
        <f>_xlfn.XLOOKUP(C5251,BH:BH,BI:BI)</f>
        <v>#N/A</v>
      </c>
      <c r="E5251">
        <v>0</v>
      </c>
      <c r="F5251" t="s">
        <v>5207</v>
      </c>
      <c r="G5251" s="63">
        <v>46029</v>
      </c>
      <c r="H5251" s="63">
        <v>46223</v>
      </c>
      <c r="I5251" t="s">
        <v>396</v>
      </c>
      <c r="J5251" t="str">
        <f>_xlfn.XLOOKUP(I5251,AS:AS,AU:AU)</f>
        <v>Honorarios</v>
      </c>
      <c r="K5251" t="s">
        <v>33</v>
      </c>
      <c r="L5251">
        <v>35</v>
      </c>
      <c r="M5251">
        <f>L5251*_xlfn.XLOOKUP(K5251,AM:AM,AN:AN)</f>
        <v>30.099999999999998</v>
      </c>
      <c r="N5251">
        <f>L5251*_xlfn.XLOOKUP(K5251,AM:AM,AO:AO)</f>
        <v>35</v>
      </c>
      <c r="O5251">
        <v>35</v>
      </c>
      <c r="P5251">
        <f>O5251*_xlfn.XLOOKUP(K5251,AM:AM,AN:AN)</f>
        <v>30.099999999999998</v>
      </c>
      <c r="Q5251">
        <f>O5251*_xlfn.XLOOKUP(K5251,AM:AM,AO:AO)</f>
        <v>35</v>
      </c>
      <c r="R5251" t="str">
        <f>_xlfn.XLOOKUP(E5251,AF:AF,AG:AG)</f>
        <v>FEES</v>
      </c>
      <c r="S5251">
        <f>_xlfn.XLOOKUP(E5251,AF:AF,AI:AI)</f>
        <v>0</v>
      </c>
      <c r="T5251">
        <f>WEEKNUM(G5251)</f>
        <v>2</v>
      </c>
      <c r="U5251">
        <f>YEAR(G5251)</f>
        <v>2026</v>
      </c>
      <c r="V5251" s="117">
        <f>IFERROR(Q5251/N5251,"0")</f>
        <v>1</v>
      </c>
    </row>
    <row r="5252" spans="1:22">
      <c r="A5252" t="str">
        <f>_xlfn.XLOOKUP(D5252,BN:BN,BO:BO)</f>
        <v>México</v>
      </c>
      <c r="B5252" t="s">
        <v>25</v>
      </c>
      <c r="C5252">
        <v>854</v>
      </c>
      <c r="D5252" t="str">
        <f>_xlfn.XLOOKUP(C5252,BH:BH,BI:BI)</f>
        <v>MariaM</v>
      </c>
      <c r="E5252">
        <v>27781</v>
      </c>
      <c r="F5252" t="s">
        <v>5222</v>
      </c>
      <c r="G5252" s="63">
        <v>45981</v>
      </c>
      <c r="H5252" s="63">
        <v>45982</v>
      </c>
      <c r="I5252" t="s">
        <v>376</v>
      </c>
      <c r="J5252" t="str">
        <f>_xlfn.XLOOKUP(I5252,AS:AS,AU:AU)</f>
        <v>Hotel</v>
      </c>
      <c r="K5252" t="s">
        <v>33</v>
      </c>
      <c r="L5252">
        <v>2588.88</v>
      </c>
      <c r="M5252">
        <f>L5252*_xlfn.XLOOKUP(K5252,AM:AM,AN:AN)</f>
        <v>2226.4367999999999</v>
      </c>
      <c r="N5252">
        <f>L5252*_xlfn.XLOOKUP(K5252,AM:AM,AO:AO)</f>
        <v>2588.88</v>
      </c>
      <c r="O5252">
        <v>0</v>
      </c>
      <c r="P5252">
        <f>O5252*_xlfn.XLOOKUP(K5252,AM:AM,AN:AN)</f>
        <v>0</v>
      </c>
      <c r="Q5252">
        <f>O5252*_xlfn.XLOOKUP(K5252,AM:AM,AO:AO)</f>
        <v>0</v>
      </c>
      <c r="R5252" t="str">
        <f>_xlfn.XLOOKUP(E5252,AF:AF,AG:AG)</f>
        <v>THE PIERRE A TAJ HOTEL NEW YORK</v>
      </c>
      <c r="S5252" t="str">
        <f>_xlfn.XLOOKUP(E5252,AF:AF,AI:AI)</f>
        <v>United States</v>
      </c>
      <c r="T5252">
        <f>WEEKNUM(G5252)</f>
        <v>47</v>
      </c>
      <c r="U5252">
        <f>YEAR(G5252)</f>
        <v>2025</v>
      </c>
      <c r="V5252" s="117">
        <f>IFERROR(Q5252/N5252,"0")</f>
        <v>0</v>
      </c>
    </row>
    <row r="5253" spans="1:22">
      <c r="A5253" t="str">
        <f>_xlfn.XLOOKUP(D5253,BN:BN,BO:BO)</f>
        <v>México</v>
      </c>
      <c r="B5253" t="s">
        <v>25</v>
      </c>
      <c r="C5253">
        <v>855</v>
      </c>
      <c r="D5253" t="str">
        <f>_xlfn.XLOOKUP(C5253,BH:BH,BI:BI)</f>
        <v>LucianaE</v>
      </c>
      <c r="E5253">
        <v>0</v>
      </c>
      <c r="F5253" t="s">
        <v>5223</v>
      </c>
      <c r="G5253" s="63">
        <v>46258</v>
      </c>
      <c r="H5253" s="63">
        <v>46271</v>
      </c>
      <c r="I5253" t="s">
        <v>396</v>
      </c>
      <c r="J5253" t="str">
        <f>_xlfn.XLOOKUP(I5253,AS:AS,AU:AU)</f>
        <v>Honorarios</v>
      </c>
      <c r="K5253" t="s">
        <v>33</v>
      </c>
      <c r="L5253">
        <v>500</v>
      </c>
      <c r="M5253">
        <f>L5253*_xlfn.XLOOKUP(K5253,AM:AM,AN:AN)</f>
        <v>430</v>
      </c>
      <c r="N5253">
        <f>L5253*_xlfn.XLOOKUP(K5253,AM:AM,AO:AO)</f>
        <v>500</v>
      </c>
      <c r="O5253">
        <v>500</v>
      </c>
      <c r="P5253">
        <f>O5253*_xlfn.XLOOKUP(K5253,AM:AM,AN:AN)</f>
        <v>430</v>
      </c>
      <c r="Q5253">
        <f>O5253*_xlfn.XLOOKUP(K5253,AM:AM,AO:AO)</f>
        <v>500</v>
      </c>
      <c r="R5253" t="str">
        <f>_xlfn.XLOOKUP(E5253,AF:AF,AG:AG)</f>
        <v>FEES</v>
      </c>
      <c r="S5253">
        <f>_xlfn.XLOOKUP(E5253,AF:AF,AI:AI)</f>
        <v>0</v>
      </c>
      <c r="T5253">
        <f>WEEKNUM(G5253)</f>
        <v>35</v>
      </c>
      <c r="U5253">
        <f>YEAR(G5253)</f>
        <v>2026</v>
      </c>
      <c r="V5253" s="117">
        <f>IFERROR(Q5253/N5253,"0")</f>
        <v>1</v>
      </c>
    </row>
    <row r="5254" spans="1:22">
      <c r="A5254" t="str">
        <f>_xlfn.XLOOKUP(D5254,BN:BN,BO:BO)</f>
        <v>México</v>
      </c>
      <c r="B5254" t="s">
        <v>25</v>
      </c>
      <c r="C5254">
        <v>855</v>
      </c>
      <c r="D5254" t="str">
        <f>_xlfn.XLOOKUP(C5254,BH:BH,BI:BI)</f>
        <v>LucianaE</v>
      </c>
      <c r="E5254">
        <v>28731</v>
      </c>
      <c r="F5254" t="s">
        <v>5224</v>
      </c>
      <c r="G5254" s="63">
        <v>46260</v>
      </c>
      <c r="H5254" s="63">
        <v>46271</v>
      </c>
      <c r="I5254" t="s">
        <v>364</v>
      </c>
      <c r="J5254" t="str">
        <f>_xlfn.XLOOKUP(I5254,AS:AS,AU:AU)</f>
        <v>DMC</v>
      </c>
      <c r="K5254" t="s">
        <v>33</v>
      </c>
      <c r="L5254">
        <v>5984</v>
      </c>
      <c r="M5254">
        <f>L5254*_xlfn.XLOOKUP(K5254,AM:AM,AN:AN)</f>
        <v>5146.24</v>
      </c>
      <c r="N5254">
        <f>L5254*_xlfn.XLOOKUP(K5254,AM:AM,AO:AO)</f>
        <v>5984</v>
      </c>
      <c r="O5254">
        <v>973</v>
      </c>
      <c r="P5254">
        <f>O5254*_xlfn.XLOOKUP(K5254,AM:AM,AN:AN)</f>
        <v>836.78</v>
      </c>
      <c r="Q5254">
        <f>O5254*_xlfn.XLOOKUP(K5254,AM:AM,AO:AO)</f>
        <v>973</v>
      </c>
      <c r="R5254" t="str">
        <f>_xlfn.XLOOKUP(E5254,AF:AF,AG:AG)</f>
        <v>ASIA EXOTICA</v>
      </c>
      <c r="S5254" t="str">
        <f>_xlfn.XLOOKUP(E5254,AF:AF,AI:AI)</f>
        <v>Thailand</v>
      </c>
      <c r="T5254">
        <f>WEEKNUM(G5254)</f>
        <v>35</v>
      </c>
      <c r="U5254">
        <f>YEAR(G5254)</f>
        <v>2026</v>
      </c>
      <c r="V5254" s="117">
        <f>IFERROR(Q5254/N5254,"0")</f>
        <v>0.16260026737967914</v>
      </c>
    </row>
    <row r="5255" spans="1:22">
      <c r="A5255" t="str">
        <f>_xlfn.XLOOKUP(D5255,BN:BN,BO:BO)</f>
        <v>México</v>
      </c>
      <c r="B5255" t="s">
        <v>25</v>
      </c>
      <c r="C5255">
        <v>855</v>
      </c>
      <c r="D5255" t="str">
        <f>_xlfn.XLOOKUP(C5255,BH:BH,BI:BI)</f>
        <v>LucianaE</v>
      </c>
      <c r="E5255">
        <v>30693</v>
      </c>
      <c r="F5255" t="s">
        <v>5225</v>
      </c>
      <c r="G5255" s="63">
        <v>46267</v>
      </c>
      <c r="H5255" s="63">
        <v>46270</v>
      </c>
      <c r="I5255" t="s">
        <v>376</v>
      </c>
      <c r="J5255" t="str">
        <f>_xlfn.XLOOKUP(I5255,AS:AS,AU:AU)</f>
        <v>Hotel</v>
      </c>
      <c r="K5255" t="s">
        <v>33</v>
      </c>
      <c r="L5255">
        <v>3012</v>
      </c>
      <c r="M5255">
        <f>L5255*_xlfn.XLOOKUP(K5255,AM:AM,AN:AN)</f>
        <v>2590.3200000000002</v>
      </c>
      <c r="N5255">
        <f>L5255*_xlfn.XLOOKUP(K5255,AM:AM,AO:AO)</f>
        <v>3012</v>
      </c>
      <c r="O5255">
        <v>248.91</v>
      </c>
      <c r="P5255">
        <f>O5255*_xlfn.XLOOKUP(K5255,AM:AM,AN:AN)</f>
        <v>214.0626</v>
      </c>
      <c r="Q5255">
        <f>O5255*_xlfn.XLOOKUP(K5255,AM:AM,AO:AO)</f>
        <v>248.91</v>
      </c>
      <c r="R5255" t="str">
        <f>_xlfn.XLOOKUP(E5255,AF:AF,AG:AG)</f>
        <v>ALILA VILLAS ULUWATU</v>
      </c>
      <c r="S5255" t="str">
        <f>_xlfn.XLOOKUP(E5255,AF:AF,AI:AI)</f>
        <v>Bali</v>
      </c>
      <c r="T5255">
        <f>WEEKNUM(G5255)</f>
        <v>36</v>
      </c>
      <c r="U5255">
        <f>YEAR(G5255)</f>
        <v>2026</v>
      </c>
      <c r="V5255" s="117">
        <f>IFERROR(Q5255/N5255,"0")</f>
        <v>8.2639442231075694E-2</v>
      </c>
    </row>
    <row r="5256" spans="1:22">
      <c r="A5256" t="str">
        <f>_xlfn.XLOOKUP(D5256,BN:BN,BO:BO)</f>
        <v>México</v>
      </c>
      <c r="B5256" t="s">
        <v>25</v>
      </c>
      <c r="C5256">
        <v>855</v>
      </c>
      <c r="D5256" t="str">
        <f>_xlfn.XLOOKUP(C5256,BH:BH,BI:BI)</f>
        <v>LucianaE</v>
      </c>
      <c r="E5256">
        <v>34779</v>
      </c>
      <c r="F5256" t="s">
        <v>5226</v>
      </c>
      <c r="G5256" s="63">
        <v>46267</v>
      </c>
      <c r="H5256" s="63">
        <v>46270</v>
      </c>
      <c r="I5256" t="s">
        <v>376</v>
      </c>
      <c r="J5256" t="str">
        <f>_xlfn.XLOOKUP(I5256,AS:AS,AU:AU)</f>
        <v>Hotel</v>
      </c>
      <c r="K5256" t="s">
        <v>33</v>
      </c>
      <c r="L5256">
        <v>3449</v>
      </c>
      <c r="M5256">
        <f>L5256*_xlfn.XLOOKUP(K5256,AM:AM,AN:AN)</f>
        <v>2966.14</v>
      </c>
      <c r="N5256">
        <f>L5256*_xlfn.XLOOKUP(K5256,AM:AM,AO:AO)</f>
        <v>3449</v>
      </c>
      <c r="O5256">
        <v>285.05</v>
      </c>
      <c r="P5256">
        <f>O5256*_xlfn.XLOOKUP(K5256,AM:AM,AN:AN)</f>
        <v>245.143</v>
      </c>
      <c r="Q5256">
        <f>O5256*_xlfn.XLOOKUP(K5256,AM:AM,AO:AO)</f>
        <v>285.05</v>
      </c>
      <c r="R5256" t="e">
        <f>_xlfn.XLOOKUP(E5256,AF:AF,AG:AG)</f>
        <v>#N/A</v>
      </c>
      <c r="S5256" t="e">
        <f>_xlfn.XLOOKUP(E5256,AF:AF,AI:AI)</f>
        <v>#N/A</v>
      </c>
      <c r="T5256">
        <f>WEEKNUM(G5256)</f>
        <v>36</v>
      </c>
      <c r="U5256">
        <f>YEAR(G5256)</f>
        <v>2026</v>
      </c>
      <c r="V5256" s="117">
        <f>IFERROR(Q5256/N5256,"0")</f>
        <v>8.2647144099739056E-2</v>
      </c>
    </row>
    <row r="5257" spans="1:22">
      <c r="A5257" t="str">
        <f>_xlfn.XLOOKUP(D5257,BN:BN,BO:BO)</f>
        <v>México</v>
      </c>
      <c r="B5257" t="s">
        <v>25</v>
      </c>
      <c r="C5257">
        <v>855</v>
      </c>
      <c r="D5257" t="str">
        <f>_xlfn.XLOOKUP(C5257,BH:BH,BI:BI)</f>
        <v>LucianaE</v>
      </c>
      <c r="E5257">
        <v>34785</v>
      </c>
      <c r="F5257" t="s">
        <v>5227</v>
      </c>
      <c r="G5257" s="63">
        <v>46265</v>
      </c>
      <c r="H5257" s="63">
        <v>46267</v>
      </c>
      <c r="I5257" t="s">
        <v>376</v>
      </c>
      <c r="J5257" t="str">
        <f>_xlfn.XLOOKUP(I5257,AS:AS,AU:AU)</f>
        <v>Hotel</v>
      </c>
      <c r="K5257" t="s">
        <v>33</v>
      </c>
      <c r="L5257">
        <v>1385.62</v>
      </c>
      <c r="M5257">
        <f>L5257*_xlfn.XLOOKUP(K5257,AM:AM,AN:AN)</f>
        <v>1191.6332</v>
      </c>
      <c r="N5257">
        <f>L5257*_xlfn.XLOOKUP(K5257,AM:AM,AO:AO)</f>
        <v>1385.62</v>
      </c>
      <c r="O5257">
        <v>171.69</v>
      </c>
      <c r="P5257">
        <f>O5257*_xlfn.XLOOKUP(K5257,AM:AM,AN:AN)</f>
        <v>147.6534</v>
      </c>
      <c r="Q5257">
        <f>O5257*_xlfn.XLOOKUP(K5257,AM:AM,AO:AO)</f>
        <v>171.69</v>
      </c>
      <c r="R5257" t="e">
        <f>_xlfn.XLOOKUP(E5257,AF:AF,AG:AG)</f>
        <v>#N/A</v>
      </c>
      <c r="S5257" t="e">
        <f>_xlfn.XLOOKUP(E5257,AF:AF,AI:AI)</f>
        <v>#N/A</v>
      </c>
      <c r="T5257">
        <f>WEEKNUM(G5257)</f>
        <v>36</v>
      </c>
      <c r="U5257">
        <f>YEAR(G5257)</f>
        <v>2026</v>
      </c>
      <c r="V5257" s="117">
        <f>IFERROR(Q5257/N5257,"0")</f>
        <v>0.12390843088292607</v>
      </c>
    </row>
    <row r="5258" spans="1:22">
      <c r="A5258" t="str">
        <f>_xlfn.XLOOKUP(D5258,BN:BN,BO:BO)</f>
        <v>México</v>
      </c>
      <c r="B5258" t="s">
        <v>25</v>
      </c>
      <c r="C5258">
        <v>856</v>
      </c>
      <c r="D5258" t="str">
        <f>_xlfn.XLOOKUP(C5258,BH:BH,BI:BI)</f>
        <v>MariellaG</v>
      </c>
      <c r="E5258">
        <v>24166</v>
      </c>
      <c r="F5258" t="s">
        <v>5228</v>
      </c>
      <c r="G5258" s="63">
        <v>45982</v>
      </c>
      <c r="H5258" s="63">
        <v>45985</v>
      </c>
      <c r="I5258" t="s">
        <v>376</v>
      </c>
      <c r="J5258" t="str">
        <f>_xlfn.XLOOKUP(I5258,AS:AS,AU:AU)</f>
        <v>Hotel</v>
      </c>
      <c r="K5258" t="s">
        <v>27</v>
      </c>
      <c r="L5258">
        <v>8775</v>
      </c>
      <c r="M5258">
        <f>L5258*_xlfn.XLOOKUP(K5258,AM:AM,AN:AN)</f>
        <v>8775</v>
      </c>
      <c r="N5258">
        <f>L5258*_xlfn.XLOOKUP(K5258,AM:AM,AO:AO)</f>
        <v>10179</v>
      </c>
      <c r="O5258">
        <v>797.73</v>
      </c>
      <c r="P5258">
        <f>O5258*_xlfn.XLOOKUP(K5258,AM:AM,AN:AN)</f>
        <v>797.73</v>
      </c>
      <c r="Q5258">
        <f>O5258*_xlfn.XLOOKUP(K5258,AM:AM,AO:AO)</f>
        <v>925.36680000000001</v>
      </c>
      <c r="R5258" t="str">
        <f>_xlfn.XLOOKUP(E5258,AF:AF,AG:AG)</f>
        <v>LE BRISTOL PARIS</v>
      </c>
      <c r="S5258" t="str">
        <f>_xlfn.XLOOKUP(E5258,AF:AF,AI:AI)</f>
        <v>France</v>
      </c>
      <c r="T5258">
        <f>WEEKNUM(G5258)</f>
        <v>47</v>
      </c>
      <c r="U5258">
        <f>YEAR(G5258)</f>
        <v>2025</v>
      </c>
      <c r="V5258" s="117">
        <f>IFERROR(Q5258/N5258,"0")</f>
        <v>9.0909401709401705E-2</v>
      </c>
    </row>
    <row r="5259" spans="1:22">
      <c r="A5259" t="str">
        <f>_xlfn.XLOOKUP(D5259,BN:BN,BO:BO)</f>
        <v>México</v>
      </c>
      <c r="B5259" t="s">
        <v>25</v>
      </c>
      <c r="C5259">
        <v>857</v>
      </c>
      <c r="D5259" t="str">
        <f>_xlfn.XLOOKUP(C5259,BH:BH,BI:BI)</f>
        <v>MariellaG</v>
      </c>
      <c r="E5259">
        <v>24166</v>
      </c>
      <c r="F5259" t="s">
        <v>5229</v>
      </c>
      <c r="G5259" s="63">
        <v>45984</v>
      </c>
      <c r="H5259" s="63">
        <v>45987</v>
      </c>
      <c r="I5259" t="s">
        <v>376</v>
      </c>
      <c r="J5259" t="str">
        <f>_xlfn.XLOOKUP(I5259,AS:AS,AU:AU)</f>
        <v>Hotel</v>
      </c>
      <c r="K5259" t="s">
        <v>27</v>
      </c>
      <c r="L5259">
        <v>9081</v>
      </c>
      <c r="M5259">
        <f>L5259*_xlfn.XLOOKUP(K5259,AM:AM,AN:AN)</f>
        <v>9081</v>
      </c>
      <c r="N5259">
        <f>L5259*_xlfn.XLOOKUP(K5259,AM:AM,AO:AO)</f>
        <v>10533.96</v>
      </c>
      <c r="O5259">
        <v>825.55</v>
      </c>
      <c r="P5259">
        <f>O5259*_xlfn.XLOOKUP(K5259,AM:AM,AN:AN)</f>
        <v>825.55</v>
      </c>
      <c r="Q5259">
        <f>O5259*_xlfn.XLOOKUP(K5259,AM:AM,AO:AO)</f>
        <v>957.63799999999992</v>
      </c>
      <c r="R5259" t="str">
        <f>_xlfn.XLOOKUP(E5259,AF:AF,AG:AG)</f>
        <v>LE BRISTOL PARIS</v>
      </c>
      <c r="S5259" t="str">
        <f>_xlfn.XLOOKUP(E5259,AF:AF,AI:AI)</f>
        <v>France</v>
      </c>
      <c r="T5259">
        <f>WEEKNUM(G5259)</f>
        <v>48</v>
      </c>
      <c r="U5259">
        <f>YEAR(G5259)</f>
        <v>2025</v>
      </c>
      <c r="V5259" s="117">
        <f>IFERROR(Q5259/N5259,"0")</f>
        <v>9.0909591454685607E-2</v>
      </c>
    </row>
    <row r="5260" spans="1:22">
      <c r="A5260" t="str">
        <f>_xlfn.XLOOKUP(D5260,BN:BN,BO:BO)</f>
        <v>México</v>
      </c>
      <c r="B5260" t="s">
        <v>25</v>
      </c>
      <c r="C5260">
        <v>858</v>
      </c>
      <c r="D5260" t="str">
        <f>_xlfn.XLOOKUP(C5260,BH:BH,BI:BI)</f>
        <v>MariaM</v>
      </c>
      <c r="E5260">
        <v>28064</v>
      </c>
      <c r="F5260" t="s">
        <v>3204</v>
      </c>
      <c r="G5260" s="63">
        <v>45975</v>
      </c>
      <c r="H5260" s="63">
        <v>45978</v>
      </c>
      <c r="I5260" t="s">
        <v>376</v>
      </c>
      <c r="J5260" t="str">
        <f>_xlfn.XLOOKUP(I5260,AS:AS,AU:AU)</f>
        <v>Hotel</v>
      </c>
      <c r="K5260" t="s">
        <v>33</v>
      </c>
      <c r="L5260">
        <v>6523.9</v>
      </c>
      <c r="M5260">
        <f>L5260*_xlfn.XLOOKUP(K5260,AM:AM,AN:AN)</f>
        <v>5610.5539999999992</v>
      </c>
      <c r="N5260">
        <f>L5260*_xlfn.XLOOKUP(K5260,AM:AM,AO:AO)</f>
        <v>6523.9</v>
      </c>
      <c r="O5260">
        <v>541.1</v>
      </c>
      <c r="P5260">
        <f>O5260*_xlfn.XLOOKUP(K5260,AM:AM,AN:AN)</f>
        <v>465.346</v>
      </c>
      <c r="Q5260">
        <f>O5260*_xlfn.XLOOKUP(K5260,AM:AM,AO:AO)</f>
        <v>541.1</v>
      </c>
      <c r="R5260" t="str">
        <f>_xlfn.XLOOKUP(E5260,AF:AF,AG:AG)</f>
        <v>HOTEL ESENCIA</v>
      </c>
      <c r="S5260" t="str">
        <f>_xlfn.XLOOKUP(E5260,AF:AF,AI:AI)</f>
        <v>Mexico</v>
      </c>
      <c r="T5260">
        <f>WEEKNUM(G5260)</f>
        <v>46</v>
      </c>
      <c r="U5260">
        <f>YEAR(G5260)</f>
        <v>2025</v>
      </c>
      <c r="V5260" s="117">
        <f>IFERROR(Q5260/N5260,"0")</f>
        <v>8.294118548720858E-2</v>
      </c>
    </row>
    <row r="5261" spans="1:22">
      <c r="A5261" t="str">
        <f>_xlfn.XLOOKUP(D5261,BN:BN,BO:BO)</f>
        <v>México</v>
      </c>
      <c r="B5261" t="s">
        <v>25</v>
      </c>
      <c r="C5261">
        <v>859</v>
      </c>
      <c r="D5261" t="str">
        <f>_xlfn.XLOOKUP(C5261,BH:BH,BI:BI)</f>
        <v>MariellaG</v>
      </c>
      <c r="E5261">
        <v>26659</v>
      </c>
      <c r="F5261" t="s">
        <v>5230</v>
      </c>
      <c r="G5261" s="63">
        <v>46351</v>
      </c>
      <c r="H5261" s="63">
        <v>46355</v>
      </c>
      <c r="I5261" t="s">
        <v>389</v>
      </c>
      <c r="J5261" t="str">
        <f>_xlfn.XLOOKUP(I5261,AS:AS,AU:AU)</f>
        <v>Crucero</v>
      </c>
      <c r="K5261" t="s">
        <v>33</v>
      </c>
      <c r="L5261">
        <v>72800</v>
      </c>
      <c r="M5261">
        <f>L5261*_xlfn.XLOOKUP(K5261,AM:AM,AN:AN)</f>
        <v>62608</v>
      </c>
      <c r="N5261">
        <f>L5261*_xlfn.XLOOKUP(K5261,AM:AM,AO:AO)</f>
        <v>72800</v>
      </c>
      <c r="O5261">
        <v>1820</v>
      </c>
      <c r="P5261">
        <f>O5261*_xlfn.XLOOKUP(K5261,AM:AM,AN:AN)</f>
        <v>1565.2</v>
      </c>
      <c r="Q5261">
        <f>O5261*_xlfn.XLOOKUP(K5261,AM:AM,AO:AO)</f>
        <v>1820</v>
      </c>
      <c r="R5261" t="str">
        <f>_xlfn.XLOOKUP(E5261,AF:AF,AG:AG)</f>
        <v>EGYPT BEYOND</v>
      </c>
      <c r="S5261" t="str">
        <f>_xlfn.XLOOKUP(E5261,AF:AF,AI:AI)</f>
        <v>Egypt</v>
      </c>
      <c r="T5261">
        <f>WEEKNUM(G5261)</f>
        <v>48</v>
      </c>
      <c r="U5261">
        <f>YEAR(G5261)</f>
        <v>2026</v>
      </c>
      <c r="V5261" s="117">
        <f>IFERROR(Q5261/N5261,"0")</f>
        <v>2.5000000000000001E-2</v>
      </c>
    </row>
    <row r="5262" spans="1:22">
      <c r="A5262" t="str">
        <f>_xlfn.XLOOKUP(D5262,BN:BN,BO:BO)</f>
        <v>México</v>
      </c>
      <c r="B5262" t="s">
        <v>25</v>
      </c>
      <c r="C5262">
        <v>860</v>
      </c>
      <c r="D5262" t="str">
        <f>_xlfn.XLOOKUP(C5262,BH:BH,BI:BI)</f>
        <v>MariaM</v>
      </c>
      <c r="E5262">
        <v>27779</v>
      </c>
      <c r="F5262" t="s">
        <v>5231</v>
      </c>
      <c r="G5262" s="63">
        <v>46003</v>
      </c>
      <c r="H5262" s="63">
        <v>46006</v>
      </c>
      <c r="I5262" t="s">
        <v>376</v>
      </c>
      <c r="J5262" t="str">
        <f>_xlfn.XLOOKUP(I5262,AS:AS,AU:AU)</f>
        <v>Hotel</v>
      </c>
      <c r="K5262" t="s">
        <v>29</v>
      </c>
      <c r="L5262">
        <v>10493</v>
      </c>
      <c r="M5262">
        <f>L5262*_xlfn.XLOOKUP(K5262,AM:AM,AN:AN)</f>
        <v>12066.949999999999</v>
      </c>
      <c r="N5262">
        <f>L5262*_xlfn.XLOOKUP(K5262,AM:AM,AO:AO)</f>
        <v>14060.62</v>
      </c>
      <c r="O5262">
        <v>1311.57</v>
      </c>
      <c r="P5262">
        <f>O5262*_xlfn.XLOOKUP(K5262,AM:AM,AN:AN)</f>
        <v>1508.3054999999997</v>
      </c>
      <c r="Q5262">
        <f>O5262*_xlfn.XLOOKUP(K5262,AM:AM,AO:AO)</f>
        <v>1757.5038</v>
      </c>
      <c r="R5262" t="str">
        <f>_xlfn.XLOOKUP(E5262,AF:AF,AG:AG)</f>
        <v>THE LANESBOROUGH</v>
      </c>
      <c r="S5262" t="str">
        <f>_xlfn.XLOOKUP(E5262,AF:AF,AI:AI)</f>
        <v>United Kingdom</v>
      </c>
      <c r="T5262">
        <f>WEEKNUM(G5262)</f>
        <v>50</v>
      </c>
      <c r="U5262">
        <f>YEAR(G5262)</f>
        <v>2025</v>
      </c>
      <c r="V5262" s="117">
        <f>IFERROR(Q5262/N5262,"0")</f>
        <v>0.12499475841036881</v>
      </c>
    </row>
    <row r="5263" spans="1:22">
      <c r="A5263" t="str">
        <f>_xlfn.XLOOKUP(D5263,BN:BN,BO:BO)</f>
        <v>México</v>
      </c>
      <c r="B5263" t="s">
        <v>25</v>
      </c>
      <c r="C5263">
        <v>861</v>
      </c>
      <c r="D5263" t="str">
        <f>_xlfn.XLOOKUP(C5263,BH:BH,BI:BI)</f>
        <v>MariaM</v>
      </c>
      <c r="E5263">
        <v>31729</v>
      </c>
      <c r="F5263" t="s">
        <v>1721</v>
      </c>
      <c r="G5263" s="63">
        <v>45930</v>
      </c>
      <c r="H5263" s="63">
        <v>45932</v>
      </c>
      <c r="I5263" t="s">
        <v>376</v>
      </c>
      <c r="J5263" t="str">
        <f>_xlfn.XLOOKUP(I5263,AS:AS,AU:AU)</f>
        <v>Hotel</v>
      </c>
      <c r="K5263" t="s">
        <v>27</v>
      </c>
      <c r="L5263">
        <v>275.92</v>
      </c>
      <c r="M5263">
        <f>L5263*_xlfn.XLOOKUP(K5263,AM:AM,AN:AN)</f>
        <v>275.92</v>
      </c>
      <c r="N5263">
        <f>L5263*_xlfn.XLOOKUP(K5263,AM:AM,AO:AO)</f>
        <v>320.06720000000001</v>
      </c>
      <c r="O5263">
        <v>27.59</v>
      </c>
      <c r="P5263">
        <f>O5263*_xlfn.XLOOKUP(K5263,AM:AM,AN:AN)</f>
        <v>27.59</v>
      </c>
      <c r="Q5263">
        <f>O5263*_xlfn.XLOOKUP(K5263,AM:AM,AO:AO)</f>
        <v>32.004399999999997</v>
      </c>
      <c r="R5263" t="str">
        <f>_xlfn.XLOOKUP(E5263,AF:AF,AG:AG)</f>
        <v>BEST WESTERN PREMIER CMC GIRONA</v>
      </c>
      <c r="S5263" t="str">
        <f>_xlfn.XLOOKUP(E5263,AF:AF,AI:AI)</f>
        <v>Spain</v>
      </c>
      <c r="T5263">
        <f>WEEKNUM(G5263)</f>
        <v>40</v>
      </c>
      <c r="U5263">
        <f>YEAR(G5263)</f>
        <v>2025</v>
      </c>
      <c r="V5263" s="117">
        <f>IFERROR(Q5263/N5263,"0")</f>
        <v>9.9992751522180331E-2</v>
      </c>
    </row>
    <row r="5264" spans="1:22">
      <c r="A5264" t="str">
        <f>_xlfn.XLOOKUP(D5264,BN:BN,BO:BO)</f>
        <v>México</v>
      </c>
      <c r="B5264" t="s">
        <v>25</v>
      </c>
      <c r="C5264">
        <v>862</v>
      </c>
      <c r="D5264" t="str">
        <f>_xlfn.XLOOKUP(C5264,BH:BH,BI:BI)</f>
        <v>MinervaH</v>
      </c>
      <c r="E5264">
        <v>29952</v>
      </c>
      <c r="F5264" t="s">
        <v>5232</v>
      </c>
      <c r="G5264" s="63">
        <v>46008</v>
      </c>
      <c r="H5264" s="63">
        <v>46009</v>
      </c>
      <c r="I5264" t="s">
        <v>376</v>
      </c>
      <c r="J5264" t="str">
        <f>_xlfn.XLOOKUP(I5264,AS:AS,AU:AU)</f>
        <v>Hotel</v>
      </c>
      <c r="K5264" t="s">
        <v>33</v>
      </c>
      <c r="L5264">
        <v>263.72000000000003</v>
      </c>
      <c r="M5264">
        <f>L5264*_xlfn.XLOOKUP(K5264,AM:AM,AN:AN)</f>
        <v>226.79920000000001</v>
      </c>
      <c r="N5264">
        <f>L5264*_xlfn.XLOOKUP(K5264,AM:AM,AO:AO)</f>
        <v>263.72000000000003</v>
      </c>
      <c r="O5264">
        <v>0</v>
      </c>
      <c r="P5264">
        <f>O5264*_xlfn.XLOOKUP(K5264,AM:AM,AN:AN)</f>
        <v>0</v>
      </c>
      <c r="Q5264">
        <f>O5264*_xlfn.XLOOKUP(K5264,AM:AM,AO:AO)</f>
        <v>0</v>
      </c>
      <c r="R5264" t="str">
        <f>_xlfn.XLOOKUP(E5264,AF:AF,AG:AG)</f>
        <v>HOUSTON AIRPORT MARRIOTT AT GEORGE BUSH INTERCONTINENTAL</v>
      </c>
      <c r="S5264" t="str">
        <f>_xlfn.XLOOKUP(E5264,AF:AF,AI:AI)</f>
        <v>United States</v>
      </c>
      <c r="T5264">
        <f>WEEKNUM(G5264)</f>
        <v>51</v>
      </c>
      <c r="U5264">
        <f>YEAR(G5264)</f>
        <v>2025</v>
      </c>
      <c r="V5264" s="117">
        <f>IFERROR(Q5264/N5264,"0")</f>
        <v>0</v>
      </c>
    </row>
    <row r="5265" spans="1:22">
      <c r="A5265" t="str">
        <f>_xlfn.XLOOKUP(D5265,BN:BN,BO:BO)</f>
        <v>México</v>
      </c>
      <c r="B5265" t="s">
        <v>25</v>
      </c>
      <c r="C5265">
        <v>863</v>
      </c>
      <c r="D5265" t="str">
        <f>_xlfn.XLOOKUP(C5265,BH:BH,BI:BI)</f>
        <v>VeronicaN</v>
      </c>
      <c r="E5265">
        <v>25372</v>
      </c>
      <c r="F5265" t="s">
        <v>2939</v>
      </c>
      <c r="G5265" s="63">
        <v>46020</v>
      </c>
      <c r="H5265" s="63">
        <v>46025</v>
      </c>
      <c r="I5265" t="s">
        <v>418</v>
      </c>
      <c r="J5265" t="str">
        <f>_xlfn.XLOOKUP(I5265,AS:AS,AU:AU)</f>
        <v>Otros</v>
      </c>
      <c r="K5265" t="s">
        <v>27</v>
      </c>
      <c r="L5265">
        <v>13654.07</v>
      </c>
      <c r="M5265">
        <f>L5265*_xlfn.XLOOKUP(K5265,AM:AM,AN:AN)</f>
        <v>13654.07</v>
      </c>
      <c r="N5265">
        <f>L5265*_xlfn.XLOOKUP(K5265,AM:AM,AO:AO)</f>
        <v>15838.721199999998</v>
      </c>
      <c r="O5265">
        <v>1154.07</v>
      </c>
      <c r="P5265">
        <f>O5265*_xlfn.XLOOKUP(K5265,AM:AM,AN:AN)</f>
        <v>1154.07</v>
      </c>
      <c r="Q5265">
        <f>O5265*_xlfn.XLOOKUP(K5265,AM:AM,AO:AO)</f>
        <v>1338.7211999999997</v>
      </c>
      <c r="R5265" t="str">
        <f>_xlfn.XLOOKUP(E5265,AF:AF,AG:AG)</f>
        <v>Queen Of Clubs Lifestyle Luxury Services LTD</v>
      </c>
      <c r="S5265" t="str">
        <f>_xlfn.XLOOKUP(E5265,AF:AF,AI:AI)</f>
        <v>United Kingdom</v>
      </c>
      <c r="T5265">
        <f>WEEKNUM(G5265)</f>
        <v>53</v>
      </c>
      <c r="U5265">
        <f>YEAR(G5265)</f>
        <v>2025</v>
      </c>
      <c r="V5265" s="117">
        <f>IFERROR(Q5265/N5265,"0")</f>
        <v>8.4522050934263543E-2</v>
      </c>
    </row>
    <row r="5266" spans="1:22">
      <c r="A5266" t="str">
        <f>_xlfn.XLOOKUP(D5266,BN:BN,BO:BO)</f>
        <v>México</v>
      </c>
      <c r="B5266" t="s">
        <v>25</v>
      </c>
      <c r="C5266">
        <v>863</v>
      </c>
      <c r="D5266" t="str">
        <f>_xlfn.XLOOKUP(C5266,BH:BH,BI:BI)</f>
        <v>VeronicaN</v>
      </c>
      <c r="E5266">
        <v>0</v>
      </c>
      <c r="F5266" t="s">
        <v>2283</v>
      </c>
      <c r="G5266" s="63">
        <v>46020</v>
      </c>
      <c r="H5266" s="63">
        <v>46025</v>
      </c>
      <c r="I5266" t="s">
        <v>396</v>
      </c>
      <c r="J5266" t="str">
        <f>_xlfn.XLOOKUP(I5266,AS:AS,AU:AU)</f>
        <v>Honorarios</v>
      </c>
      <c r="K5266" t="s">
        <v>27</v>
      </c>
      <c r="L5266">
        <v>838.54</v>
      </c>
      <c r="M5266">
        <f>L5266*_xlfn.XLOOKUP(K5266,AM:AM,AN:AN)</f>
        <v>838.54</v>
      </c>
      <c r="N5266">
        <f>L5266*_xlfn.XLOOKUP(K5266,AM:AM,AO:AO)</f>
        <v>972.70639999999992</v>
      </c>
      <c r="O5266">
        <v>838.54</v>
      </c>
      <c r="P5266">
        <f>O5266*_xlfn.XLOOKUP(K5266,AM:AM,AN:AN)</f>
        <v>838.54</v>
      </c>
      <c r="Q5266">
        <f>O5266*_xlfn.XLOOKUP(K5266,AM:AM,AO:AO)</f>
        <v>972.70639999999992</v>
      </c>
      <c r="R5266" t="str">
        <f>_xlfn.XLOOKUP(E5266,AF:AF,AG:AG)</f>
        <v>FEES</v>
      </c>
      <c r="S5266">
        <f>_xlfn.XLOOKUP(E5266,AF:AF,AI:AI)</f>
        <v>0</v>
      </c>
      <c r="T5266">
        <f>WEEKNUM(G5266)</f>
        <v>53</v>
      </c>
      <c r="U5266">
        <f>YEAR(G5266)</f>
        <v>2025</v>
      </c>
      <c r="V5266" s="117">
        <f>IFERROR(Q5266/N5266,"0")</f>
        <v>1</v>
      </c>
    </row>
    <row r="5267" spans="1:22">
      <c r="A5267" t="str">
        <f>_xlfn.XLOOKUP(D5267,BN:BN,BO:BO)</f>
        <v>México</v>
      </c>
      <c r="B5267" t="s">
        <v>25</v>
      </c>
      <c r="C5267">
        <v>864</v>
      </c>
      <c r="D5267" t="str">
        <f>_xlfn.XLOOKUP(C5267,BH:BH,BI:BI)</f>
        <v>LuisHdz</v>
      </c>
      <c r="E5267">
        <v>0</v>
      </c>
      <c r="F5267" t="s">
        <v>5233</v>
      </c>
      <c r="G5267" s="63">
        <v>46006</v>
      </c>
      <c r="H5267" s="63">
        <v>46006</v>
      </c>
      <c r="I5267" t="s">
        <v>396</v>
      </c>
      <c r="J5267" t="str">
        <f>_xlfn.XLOOKUP(I5267,AS:AS,AU:AU)</f>
        <v>Honorarios</v>
      </c>
      <c r="K5267" t="s">
        <v>33</v>
      </c>
      <c r="L5267">
        <v>35</v>
      </c>
      <c r="M5267">
        <f>L5267*_xlfn.XLOOKUP(K5267,AM:AM,AN:AN)</f>
        <v>30.099999999999998</v>
      </c>
      <c r="N5267">
        <f>L5267*_xlfn.XLOOKUP(K5267,AM:AM,AO:AO)</f>
        <v>35</v>
      </c>
      <c r="O5267">
        <v>35</v>
      </c>
      <c r="P5267">
        <f>O5267*_xlfn.XLOOKUP(K5267,AM:AM,AN:AN)</f>
        <v>30.099999999999998</v>
      </c>
      <c r="Q5267">
        <f>O5267*_xlfn.XLOOKUP(K5267,AM:AM,AO:AO)</f>
        <v>35</v>
      </c>
      <c r="R5267" t="str">
        <f>_xlfn.XLOOKUP(E5267,AF:AF,AG:AG)</f>
        <v>FEES</v>
      </c>
      <c r="S5267">
        <f>_xlfn.XLOOKUP(E5267,AF:AF,AI:AI)</f>
        <v>0</v>
      </c>
      <c r="T5267">
        <f>WEEKNUM(G5267)</f>
        <v>51</v>
      </c>
      <c r="U5267">
        <f>YEAR(G5267)</f>
        <v>2025</v>
      </c>
      <c r="V5267" s="117">
        <f>IFERROR(Q5267/N5267,"0")</f>
        <v>1</v>
      </c>
    </row>
    <row r="5268" spans="1:22">
      <c r="A5268" t="str">
        <f>_xlfn.XLOOKUP(D5268,BN:BN,BO:BO)</f>
        <v>México</v>
      </c>
      <c r="B5268" t="s">
        <v>25</v>
      </c>
      <c r="C5268">
        <v>864</v>
      </c>
      <c r="D5268" t="str">
        <f>_xlfn.XLOOKUP(C5268,BH:BH,BI:BI)</f>
        <v>LuisHdz</v>
      </c>
      <c r="E5268">
        <v>28934</v>
      </c>
      <c r="F5268" t="s">
        <v>4938</v>
      </c>
      <c r="G5268" s="63">
        <v>46006</v>
      </c>
      <c r="H5268" s="63">
        <v>46006</v>
      </c>
      <c r="I5268" t="s">
        <v>366</v>
      </c>
      <c r="J5268" t="str">
        <f>_xlfn.XLOOKUP(I5268,AS:AS,AU:AU)</f>
        <v>Vuelos</v>
      </c>
      <c r="K5268" t="s">
        <v>33</v>
      </c>
      <c r="L5268">
        <v>252.76</v>
      </c>
      <c r="M5268">
        <f>L5268*_xlfn.XLOOKUP(K5268,AM:AM,AN:AN)</f>
        <v>217.37359999999998</v>
      </c>
      <c r="N5268">
        <f>L5268*_xlfn.XLOOKUP(K5268,AM:AM,AO:AO)</f>
        <v>252.76</v>
      </c>
      <c r="O5268">
        <v>1.45</v>
      </c>
      <c r="P5268">
        <f>O5268*_xlfn.XLOOKUP(K5268,AM:AM,AN:AN)</f>
        <v>1.2469999999999999</v>
      </c>
      <c r="Q5268">
        <f>O5268*_xlfn.XLOOKUP(K5268,AM:AM,AO:AO)</f>
        <v>1.45</v>
      </c>
      <c r="R5268" t="str">
        <f>_xlfn.XLOOKUP(E5268,AF:AF,AG:AG)</f>
        <v>F1S USA</v>
      </c>
      <c r="S5268" t="str">
        <f>_xlfn.XLOOKUP(E5268,AF:AF,AI:AI)</f>
        <v>United States</v>
      </c>
      <c r="T5268">
        <f>WEEKNUM(G5268)</f>
        <v>51</v>
      </c>
      <c r="U5268">
        <f>YEAR(G5268)</f>
        <v>2025</v>
      </c>
      <c r="V5268" s="117">
        <f>IFERROR(Q5268/N5268,"0")</f>
        <v>5.7366671941762939E-3</v>
      </c>
    </row>
    <row r="5269" spans="1:22">
      <c r="A5269" t="e">
        <f>_xlfn.XLOOKUP(D5269,BN:BN,BO:BO)</f>
        <v>#N/A</v>
      </c>
      <c r="B5269" t="s">
        <v>25</v>
      </c>
      <c r="C5269">
        <v>865</v>
      </c>
      <c r="D5269" t="e">
        <f>_xlfn.XLOOKUP(C5269,BH:BH,BI:BI)</f>
        <v>#N/A</v>
      </c>
      <c r="E5269">
        <v>30141</v>
      </c>
      <c r="F5269" t="s">
        <v>3028</v>
      </c>
      <c r="G5269" s="63">
        <v>46025</v>
      </c>
      <c r="H5269" s="63">
        <v>46029</v>
      </c>
      <c r="I5269" t="s">
        <v>376</v>
      </c>
      <c r="J5269" t="str">
        <f>_xlfn.XLOOKUP(I5269,AS:AS,AU:AU)</f>
        <v>Hotel</v>
      </c>
      <c r="K5269" t="s">
        <v>33</v>
      </c>
      <c r="L5269">
        <v>2770.92</v>
      </c>
      <c r="M5269">
        <f>L5269*_xlfn.XLOOKUP(K5269,AM:AM,AN:AN)</f>
        <v>2382.9911999999999</v>
      </c>
      <c r="N5269">
        <f>L5269*_xlfn.XLOOKUP(K5269,AM:AM,AO:AO)</f>
        <v>2770.92</v>
      </c>
      <c r="O5269">
        <v>277.08999999999997</v>
      </c>
      <c r="P5269">
        <f>O5269*_xlfn.XLOOKUP(K5269,AM:AM,AN:AN)</f>
        <v>238.29739999999998</v>
      </c>
      <c r="Q5269">
        <f>O5269*_xlfn.XLOOKUP(K5269,AM:AM,AO:AO)</f>
        <v>277.08999999999997</v>
      </c>
      <c r="R5269" t="str">
        <f>_xlfn.XLOOKUP(E5269,AF:AF,AG:AG)</f>
        <v>L'ERMITAGE BEVERLY HILLS</v>
      </c>
      <c r="S5269" t="str">
        <f>_xlfn.XLOOKUP(E5269,AF:AF,AI:AI)</f>
        <v>United States</v>
      </c>
      <c r="T5269">
        <f>WEEKNUM(G5269)</f>
        <v>1</v>
      </c>
      <c r="U5269">
        <f>YEAR(G5269)</f>
        <v>2026</v>
      </c>
      <c r="V5269" s="117">
        <f>IFERROR(Q5269/N5269,"0")</f>
        <v>9.9999278218064744E-2</v>
      </c>
    </row>
    <row r="5270" spans="1:22">
      <c r="A5270" t="e">
        <f>_xlfn.XLOOKUP(D5270,BN:BN,BO:BO)</f>
        <v>#N/A</v>
      </c>
      <c r="B5270" t="s">
        <v>25</v>
      </c>
      <c r="C5270">
        <v>865</v>
      </c>
      <c r="D5270" t="e">
        <f>_xlfn.XLOOKUP(C5270,BH:BH,BI:BI)</f>
        <v>#N/A</v>
      </c>
      <c r="E5270">
        <v>30141</v>
      </c>
      <c r="F5270" t="s">
        <v>3028</v>
      </c>
      <c r="G5270" s="63">
        <v>46025</v>
      </c>
      <c r="H5270" s="63">
        <v>46029</v>
      </c>
      <c r="I5270" t="s">
        <v>376</v>
      </c>
      <c r="J5270" t="str">
        <f>_xlfn.XLOOKUP(I5270,AS:AS,AU:AU)</f>
        <v>Hotel</v>
      </c>
      <c r="K5270" t="s">
        <v>33</v>
      </c>
      <c r="L5270">
        <v>2844.22</v>
      </c>
      <c r="M5270">
        <f>L5270*_xlfn.XLOOKUP(K5270,AM:AM,AN:AN)</f>
        <v>2446.0291999999999</v>
      </c>
      <c r="N5270">
        <f>L5270*_xlfn.XLOOKUP(K5270,AM:AM,AO:AO)</f>
        <v>2844.22</v>
      </c>
      <c r="O5270">
        <v>284.42</v>
      </c>
      <c r="P5270">
        <f>O5270*_xlfn.XLOOKUP(K5270,AM:AM,AN:AN)</f>
        <v>244.60120000000001</v>
      </c>
      <c r="Q5270">
        <f>O5270*_xlfn.XLOOKUP(K5270,AM:AM,AO:AO)</f>
        <v>284.42</v>
      </c>
      <c r="R5270" t="str">
        <f>_xlfn.XLOOKUP(E5270,AF:AF,AG:AG)</f>
        <v>L'ERMITAGE BEVERLY HILLS</v>
      </c>
      <c r="S5270" t="str">
        <f>_xlfn.XLOOKUP(E5270,AF:AF,AI:AI)</f>
        <v>United States</v>
      </c>
      <c r="T5270">
        <f>WEEKNUM(G5270)</f>
        <v>1</v>
      </c>
      <c r="U5270">
        <f>YEAR(G5270)</f>
        <v>2026</v>
      </c>
      <c r="V5270" s="117">
        <f>IFERROR(Q5270/N5270,"0")</f>
        <v>9.999929681951468E-2</v>
      </c>
    </row>
    <row r="5271" spans="1:22">
      <c r="A5271" t="str">
        <f>_xlfn.XLOOKUP(D5271,BN:BN,BO:BO)</f>
        <v>México</v>
      </c>
      <c r="B5271" t="s">
        <v>25</v>
      </c>
      <c r="C5271">
        <v>866</v>
      </c>
      <c r="D5271" t="str">
        <f>_xlfn.XLOOKUP(C5271,BH:BH,BI:BI)</f>
        <v>InesGR</v>
      </c>
      <c r="E5271">
        <v>33418</v>
      </c>
      <c r="F5271" t="s">
        <v>5234</v>
      </c>
      <c r="G5271" s="63">
        <v>46328</v>
      </c>
      <c r="H5271" s="63">
        <v>46332</v>
      </c>
      <c r="I5271" t="s">
        <v>389</v>
      </c>
      <c r="J5271" t="str">
        <f>_xlfn.XLOOKUP(I5271,AS:AS,AU:AU)</f>
        <v>Crucero</v>
      </c>
      <c r="K5271" t="s">
        <v>30</v>
      </c>
      <c r="L5271">
        <v>83104</v>
      </c>
      <c r="M5271">
        <f>L5271*_xlfn.XLOOKUP(K5271,AM:AM,AN:AN)</f>
        <v>3988.9920000000002</v>
      </c>
      <c r="N5271">
        <f>L5271*_xlfn.XLOOKUP(K5271,AM:AM,AO:AO)</f>
        <v>4653.8240000000005</v>
      </c>
      <c r="O5271">
        <v>9972.48</v>
      </c>
      <c r="P5271">
        <f>O5271*_xlfn.XLOOKUP(K5271,AM:AM,AN:AN)</f>
        <v>478.67903999999999</v>
      </c>
      <c r="Q5271">
        <f>O5271*_xlfn.XLOOKUP(K5271,AM:AM,AO:AO)</f>
        <v>558.45888000000002</v>
      </c>
      <c r="R5271" t="str">
        <f>_xlfn.XLOOKUP(E5271,AF:AF,AG:AG)</f>
        <v>IC TRAVELIZ</v>
      </c>
      <c r="S5271" t="str">
        <f>_xlfn.XLOOKUP(E5271,AF:AF,AI:AI)</f>
        <v>United States</v>
      </c>
      <c r="T5271">
        <f>WEEKNUM(G5271)</f>
        <v>45</v>
      </c>
      <c r="U5271">
        <f>YEAR(G5271)</f>
        <v>2026</v>
      </c>
      <c r="V5271" s="117">
        <f>IFERROR(Q5271/N5271,"0")</f>
        <v>0.12</v>
      </c>
    </row>
    <row r="5272" spans="1:22">
      <c r="A5272" t="str">
        <f>_xlfn.XLOOKUP(D5272,BN:BN,BO:BO)</f>
        <v>Madrid</v>
      </c>
      <c r="B5272" t="s">
        <v>25</v>
      </c>
      <c r="C5272">
        <v>867</v>
      </c>
      <c r="D5272" t="str">
        <f>_xlfn.XLOOKUP(C5272,BH:BH,BI:BI)</f>
        <v>MartinB</v>
      </c>
      <c r="E5272">
        <v>25338</v>
      </c>
      <c r="F5272" t="s">
        <v>5235</v>
      </c>
      <c r="G5272" s="63">
        <v>46169</v>
      </c>
      <c r="H5272" s="63">
        <v>46175</v>
      </c>
      <c r="I5272" t="s">
        <v>364</v>
      </c>
      <c r="J5272" t="str">
        <f>_xlfn.XLOOKUP(I5272,AS:AS,AU:AU)</f>
        <v>DMC</v>
      </c>
      <c r="K5272" t="s">
        <v>27</v>
      </c>
      <c r="L5272">
        <v>14239</v>
      </c>
      <c r="M5272">
        <f>L5272*_xlfn.XLOOKUP(K5272,AM:AM,AN:AN)</f>
        <v>14239</v>
      </c>
      <c r="N5272">
        <f>L5272*_xlfn.XLOOKUP(K5272,AM:AM,AO:AO)</f>
        <v>16517.239999999998</v>
      </c>
      <c r="O5272">
        <v>2931.86</v>
      </c>
      <c r="P5272">
        <f>O5272*_xlfn.XLOOKUP(K5272,AM:AM,AN:AN)</f>
        <v>2931.86</v>
      </c>
      <c r="Q5272">
        <f>O5272*_xlfn.XLOOKUP(K5272,AM:AM,AO:AO)</f>
        <v>3400.9575999999997</v>
      </c>
      <c r="R5272" t="str">
        <f>_xlfn.XLOOKUP(E5272,AF:AF,AG:AG)</f>
        <v>EXO Travel</v>
      </c>
      <c r="S5272" t="str">
        <f>_xlfn.XLOOKUP(E5272,AF:AF,AI:AI)</f>
        <v>Singapore</v>
      </c>
      <c r="T5272">
        <f>WEEKNUM(G5272)</f>
        <v>22</v>
      </c>
      <c r="U5272">
        <f>YEAR(G5272)</f>
        <v>2026</v>
      </c>
      <c r="V5272" s="117">
        <f>IFERROR(Q5272/N5272,"0")</f>
        <v>0.20590350445958283</v>
      </c>
    </row>
    <row r="5273" spans="1:22">
      <c r="A5273" t="str">
        <f>_xlfn.XLOOKUP(D5273,BN:BN,BO:BO)</f>
        <v>Madrid</v>
      </c>
      <c r="B5273" t="s">
        <v>25</v>
      </c>
      <c r="C5273">
        <v>867</v>
      </c>
      <c r="D5273" t="str">
        <f>_xlfn.XLOOKUP(C5273,BH:BH,BI:BI)</f>
        <v>MartinB</v>
      </c>
      <c r="E5273">
        <v>28491</v>
      </c>
      <c r="F5273" t="s">
        <v>1567</v>
      </c>
      <c r="G5273" s="63">
        <v>46169</v>
      </c>
      <c r="H5273" s="63">
        <v>46175</v>
      </c>
      <c r="I5273" t="s">
        <v>376</v>
      </c>
      <c r="J5273" t="str">
        <f>_xlfn.XLOOKUP(I5273,AS:AS,AU:AU)</f>
        <v>Hotel</v>
      </c>
      <c r="K5273" t="s">
        <v>27</v>
      </c>
      <c r="L5273">
        <v>383</v>
      </c>
      <c r="M5273">
        <f>L5273*_xlfn.XLOOKUP(K5273,AM:AM,AN:AN)</f>
        <v>383</v>
      </c>
      <c r="N5273">
        <f>L5273*_xlfn.XLOOKUP(K5273,AM:AM,AO:AO)</f>
        <v>444.28</v>
      </c>
      <c r="O5273">
        <v>126.35</v>
      </c>
      <c r="P5273">
        <f>O5273*_xlfn.XLOOKUP(K5273,AM:AM,AN:AN)</f>
        <v>126.35</v>
      </c>
      <c r="Q5273">
        <f>O5273*_xlfn.XLOOKUP(K5273,AM:AM,AO:AO)</f>
        <v>146.56599999999997</v>
      </c>
      <c r="R5273" t="str">
        <f>_xlfn.XLOOKUP(E5273,AF:AF,AG:AG)</f>
        <v>AON</v>
      </c>
      <c r="S5273" t="str">
        <f>_xlfn.XLOOKUP(E5273,AF:AF,AI:AI)</f>
        <v>United Kingdom</v>
      </c>
      <c r="T5273">
        <f>WEEKNUM(G5273)</f>
        <v>22</v>
      </c>
      <c r="U5273">
        <f>YEAR(G5273)</f>
        <v>2026</v>
      </c>
      <c r="V5273" s="117">
        <f>IFERROR(Q5273/N5273,"0")</f>
        <v>0.32989556135770232</v>
      </c>
    </row>
    <row r="5274" spans="1:22">
      <c r="A5274" t="str">
        <f>_xlfn.XLOOKUP(D5274,BN:BN,BO:BO)</f>
        <v>Madrid</v>
      </c>
      <c r="B5274" t="s">
        <v>25</v>
      </c>
      <c r="C5274">
        <v>867</v>
      </c>
      <c r="D5274" t="str">
        <f>_xlfn.XLOOKUP(C5274,BH:BH,BI:BI)</f>
        <v>MartinB</v>
      </c>
      <c r="E5274">
        <v>27914</v>
      </c>
      <c r="F5274" t="s">
        <v>5236</v>
      </c>
      <c r="G5274" s="63">
        <v>46169</v>
      </c>
      <c r="H5274" s="63">
        <v>46175</v>
      </c>
      <c r="I5274" t="s">
        <v>484</v>
      </c>
      <c r="J5274" t="str">
        <f>_xlfn.XLOOKUP(I5274,AS:AS,AU:AU)</f>
        <v>Vuelos</v>
      </c>
      <c r="K5274" t="s">
        <v>27</v>
      </c>
      <c r="L5274">
        <v>1092.8</v>
      </c>
      <c r="M5274">
        <f>L5274*_xlfn.XLOOKUP(K5274,AM:AM,AN:AN)</f>
        <v>1092.8</v>
      </c>
      <c r="N5274">
        <f>L5274*_xlfn.XLOOKUP(K5274,AM:AM,AO:AO)</f>
        <v>1267.6479999999999</v>
      </c>
      <c r="O5274">
        <v>0</v>
      </c>
      <c r="P5274">
        <f>O5274*_xlfn.XLOOKUP(K5274,AM:AM,AN:AN)</f>
        <v>0</v>
      </c>
      <c r="Q5274">
        <f>O5274*_xlfn.XLOOKUP(K5274,AM:AM,AO:AO)</f>
        <v>0</v>
      </c>
      <c r="R5274" t="str">
        <f>_xlfn.XLOOKUP(E5274,AF:AF,AG:AG)</f>
        <v>Servivuelo</v>
      </c>
      <c r="S5274" t="str">
        <f>_xlfn.XLOOKUP(E5274,AF:AF,AI:AI)</f>
        <v>Spain</v>
      </c>
      <c r="T5274">
        <f>WEEKNUM(G5274)</f>
        <v>22</v>
      </c>
      <c r="U5274">
        <f>YEAR(G5274)</f>
        <v>2026</v>
      </c>
      <c r="V5274" s="117">
        <f>IFERROR(Q5274/N5274,"0")</f>
        <v>0</v>
      </c>
    </row>
    <row r="5275" spans="1:22">
      <c r="A5275" t="str">
        <f>_xlfn.XLOOKUP(D5275,BN:BN,BO:BO)</f>
        <v>Madrid</v>
      </c>
      <c r="B5275" t="s">
        <v>25</v>
      </c>
      <c r="C5275">
        <v>867</v>
      </c>
      <c r="D5275" t="str">
        <f>_xlfn.XLOOKUP(C5275,BH:BH,BI:BI)</f>
        <v>MartinB</v>
      </c>
      <c r="E5275">
        <v>0</v>
      </c>
      <c r="F5275" t="s">
        <v>1290</v>
      </c>
      <c r="G5275" s="63">
        <v>46169</v>
      </c>
      <c r="H5275" s="63">
        <v>46175</v>
      </c>
      <c r="I5275" t="s">
        <v>396</v>
      </c>
      <c r="J5275" t="str">
        <f>_xlfn.XLOOKUP(I5275,AS:AS,AU:AU)</f>
        <v>Honorarios</v>
      </c>
      <c r="K5275" t="s">
        <v>27</v>
      </c>
      <c r="L5275">
        <v>352.46</v>
      </c>
      <c r="M5275">
        <f>L5275*_xlfn.XLOOKUP(K5275,AM:AM,AN:AN)</f>
        <v>352.46</v>
      </c>
      <c r="N5275">
        <f>L5275*_xlfn.XLOOKUP(K5275,AM:AM,AO:AO)</f>
        <v>408.85359999999997</v>
      </c>
      <c r="O5275">
        <v>352.46</v>
      </c>
      <c r="P5275">
        <f>O5275*_xlfn.XLOOKUP(K5275,AM:AM,AN:AN)</f>
        <v>352.46</v>
      </c>
      <c r="Q5275">
        <f>O5275*_xlfn.XLOOKUP(K5275,AM:AM,AO:AO)</f>
        <v>408.85359999999997</v>
      </c>
      <c r="R5275" t="str">
        <f>_xlfn.XLOOKUP(E5275,AF:AF,AG:AG)</f>
        <v>FEES</v>
      </c>
      <c r="S5275">
        <f>_xlfn.XLOOKUP(E5275,AF:AF,AI:AI)</f>
        <v>0</v>
      </c>
      <c r="T5275">
        <f>WEEKNUM(G5275)</f>
        <v>22</v>
      </c>
      <c r="U5275">
        <f>YEAR(G5275)</f>
        <v>2026</v>
      </c>
      <c r="V5275" s="117">
        <f>IFERROR(Q5275/N5275,"0")</f>
        <v>1</v>
      </c>
    </row>
    <row r="5276" spans="1:22">
      <c r="A5276" t="str">
        <f>_xlfn.XLOOKUP(D5276,BN:BN,BO:BO)</f>
        <v>México</v>
      </c>
      <c r="B5276" t="s">
        <v>25</v>
      </c>
      <c r="C5276">
        <v>868</v>
      </c>
      <c r="D5276" t="str">
        <f>_xlfn.XLOOKUP(C5276,BH:BH,BI:BI)</f>
        <v>DianaM</v>
      </c>
      <c r="E5276">
        <v>28934</v>
      </c>
      <c r="F5276" t="s">
        <v>5237</v>
      </c>
      <c r="G5276" s="63">
        <v>46017</v>
      </c>
      <c r="H5276" s="63">
        <v>46031</v>
      </c>
      <c r="I5276" t="s">
        <v>366</v>
      </c>
      <c r="J5276" t="str">
        <f>_xlfn.XLOOKUP(I5276,AS:AS,AU:AU)</f>
        <v>Vuelos</v>
      </c>
      <c r="K5276" t="s">
        <v>33</v>
      </c>
      <c r="L5276">
        <v>568.70000000000005</v>
      </c>
      <c r="M5276">
        <f>L5276*_xlfn.XLOOKUP(K5276,AM:AM,AN:AN)</f>
        <v>489.08200000000005</v>
      </c>
      <c r="N5276">
        <f>L5276*_xlfn.XLOOKUP(K5276,AM:AM,AO:AO)</f>
        <v>568.70000000000005</v>
      </c>
      <c r="O5276">
        <v>0</v>
      </c>
      <c r="P5276">
        <f>O5276*_xlfn.XLOOKUP(K5276,AM:AM,AN:AN)</f>
        <v>0</v>
      </c>
      <c r="Q5276">
        <f>O5276*_xlfn.XLOOKUP(K5276,AM:AM,AO:AO)</f>
        <v>0</v>
      </c>
      <c r="R5276" t="str">
        <f>_xlfn.XLOOKUP(E5276,AF:AF,AG:AG)</f>
        <v>F1S USA</v>
      </c>
      <c r="S5276" t="str">
        <f>_xlfn.XLOOKUP(E5276,AF:AF,AI:AI)</f>
        <v>United States</v>
      </c>
      <c r="T5276">
        <f>WEEKNUM(G5276)</f>
        <v>52</v>
      </c>
      <c r="U5276">
        <f>YEAR(G5276)</f>
        <v>2025</v>
      </c>
      <c r="V5276" s="117">
        <f>IFERROR(Q5276/N5276,"0")</f>
        <v>0</v>
      </c>
    </row>
    <row r="5277" spans="1:22">
      <c r="A5277" t="str">
        <f>_xlfn.XLOOKUP(D5277,BN:BN,BO:BO)</f>
        <v>México</v>
      </c>
      <c r="B5277" t="s">
        <v>25</v>
      </c>
      <c r="C5277">
        <v>868</v>
      </c>
      <c r="D5277" t="str">
        <f>_xlfn.XLOOKUP(C5277,BH:BH,BI:BI)</f>
        <v>DianaM</v>
      </c>
      <c r="E5277">
        <v>28934</v>
      </c>
      <c r="F5277" t="s">
        <v>5237</v>
      </c>
      <c r="G5277" s="63">
        <v>46017</v>
      </c>
      <c r="H5277" s="63">
        <v>46031</v>
      </c>
      <c r="I5277" t="s">
        <v>366</v>
      </c>
      <c r="J5277" t="str">
        <f>_xlfn.XLOOKUP(I5277,AS:AS,AU:AU)</f>
        <v>Vuelos</v>
      </c>
      <c r="K5277" t="s">
        <v>33</v>
      </c>
      <c r="L5277">
        <v>7170.38</v>
      </c>
      <c r="M5277">
        <f>L5277*_xlfn.XLOOKUP(K5277,AM:AM,AN:AN)</f>
        <v>6166.5267999999996</v>
      </c>
      <c r="N5277">
        <f>L5277*_xlfn.XLOOKUP(K5277,AM:AM,AO:AO)</f>
        <v>7170.38</v>
      </c>
      <c r="O5277">
        <v>0</v>
      </c>
      <c r="P5277">
        <f>O5277*_xlfn.XLOOKUP(K5277,AM:AM,AN:AN)</f>
        <v>0</v>
      </c>
      <c r="Q5277">
        <f>O5277*_xlfn.XLOOKUP(K5277,AM:AM,AO:AO)</f>
        <v>0</v>
      </c>
      <c r="R5277" t="str">
        <f>_xlfn.XLOOKUP(E5277,AF:AF,AG:AG)</f>
        <v>F1S USA</v>
      </c>
      <c r="S5277" t="str">
        <f>_xlfn.XLOOKUP(E5277,AF:AF,AI:AI)</f>
        <v>United States</v>
      </c>
      <c r="T5277">
        <f>WEEKNUM(G5277)</f>
        <v>52</v>
      </c>
      <c r="U5277">
        <f>YEAR(G5277)</f>
        <v>2025</v>
      </c>
      <c r="V5277" s="117">
        <f>IFERROR(Q5277/N5277,"0")</f>
        <v>0</v>
      </c>
    </row>
    <row r="5278" spans="1:22">
      <c r="A5278" t="str">
        <f>_xlfn.XLOOKUP(D5278,BN:BN,BO:BO)</f>
        <v>México</v>
      </c>
      <c r="B5278" t="s">
        <v>25</v>
      </c>
      <c r="C5278">
        <v>868</v>
      </c>
      <c r="D5278" t="str">
        <f>_xlfn.XLOOKUP(C5278,BH:BH,BI:BI)</f>
        <v>DianaM</v>
      </c>
      <c r="E5278">
        <v>0</v>
      </c>
      <c r="F5278" t="s">
        <v>1893</v>
      </c>
      <c r="G5278" s="63">
        <v>46017</v>
      </c>
      <c r="H5278" s="63">
        <v>46031</v>
      </c>
      <c r="I5278" t="s">
        <v>396</v>
      </c>
      <c r="J5278" t="str">
        <f>_xlfn.XLOOKUP(I5278,AS:AS,AU:AU)</f>
        <v>Honorarios</v>
      </c>
      <c r="K5278" t="s">
        <v>33</v>
      </c>
      <c r="L5278">
        <v>150</v>
      </c>
      <c r="M5278">
        <f>L5278*_xlfn.XLOOKUP(K5278,AM:AM,AN:AN)</f>
        <v>129</v>
      </c>
      <c r="N5278">
        <f>L5278*_xlfn.XLOOKUP(K5278,AM:AM,AO:AO)</f>
        <v>150</v>
      </c>
      <c r="O5278">
        <v>150</v>
      </c>
      <c r="P5278">
        <f>O5278*_xlfn.XLOOKUP(K5278,AM:AM,AN:AN)</f>
        <v>129</v>
      </c>
      <c r="Q5278">
        <f>O5278*_xlfn.XLOOKUP(K5278,AM:AM,AO:AO)</f>
        <v>150</v>
      </c>
      <c r="R5278" t="str">
        <f>_xlfn.XLOOKUP(E5278,AF:AF,AG:AG)</f>
        <v>FEES</v>
      </c>
      <c r="S5278">
        <f>_xlfn.XLOOKUP(E5278,AF:AF,AI:AI)</f>
        <v>0</v>
      </c>
      <c r="T5278">
        <f>WEEKNUM(G5278)</f>
        <v>52</v>
      </c>
      <c r="U5278">
        <f>YEAR(G5278)</f>
        <v>2025</v>
      </c>
      <c r="V5278" s="117">
        <f>IFERROR(Q5278/N5278,"0")</f>
        <v>1</v>
      </c>
    </row>
    <row r="5279" spans="1:22">
      <c r="A5279" t="str">
        <f>_xlfn.XLOOKUP(D5279,BN:BN,BO:BO)</f>
        <v>México</v>
      </c>
      <c r="B5279" t="s">
        <v>25</v>
      </c>
      <c r="C5279">
        <v>868</v>
      </c>
      <c r="D5279" t="str">
        <f>_xlfn.XLOOKUP(C5279,BH:BH,BI:BI)</f>
        <v>DianaM</v>
      </c>
      <c r="E5279">
        <v>0</v>
      </c>
      <c r="F5279" t="s">
        <v>1330</v>
      </c>
      <c r="G5279" s="63">
        <v>46017</v>
      </c>
      <c r="H5279" s="63">
        <v>46031</v>
      </c>
      <c r="I5279" t="s">
        <v>396</v>
      </c>
      <c r="J5279" t="str">
        <f>_xlfn.XLOOKUP(I5279,AS:AS,AU:AU)</f>
        <v>Honorarios</v>
      </c>
      <c r="K5279" t="s">
        <v>33</v>
      </c>
      <c r="L5279">
        <v>15.25</v>
      </c>
      <c r="M5279">
        <f>L5279*_xlfn.XLOOKUP(K5279,AM:AM,AN:AN)</f>
        <v>13.115</v>
      </c>
      <c r="N5279">
        <f>L5279*_xlfn.XLOOKUP(K5279,AM:AM,AO:AO)</f>
        <v>15.25</v>
      </c>
      <c r="O5279">
        <v>15.25</v>
      </c>
      <c r="P5279">
        <f>O5279*_xlfn.XLOOKUP(K5279,AM:AM,AN:AN)</f>
        <v>13.115</v>
      </c>
      <c r="Q5279">
        <f>O5279*_xlfn.XLOOKUP(K5279,AM:AM,AO:AO)</f>
        <v>15.25</v>
      </c>
      <c r="R5279" t="str">
        <f>_xlfn.XLOOKUP(E5279,AF:AF,AG:AG)</f>
        <v>FEES</v>
      </c>
      <c r="S5279">
        <f>_xlfn.XLOOKUP(E5279,AF:AF,AI:AI)</f>
        <v>0</v>
      </c>
      <c r="T5279">
        <f>WEEKNUM(G5279)</f>
        <v>52</v>
      </c>
      <c r="U5279">
        <f>YEAR(G5279)</f>
        <v>2025</v>
      </c>
      <c r="V5279" s="117">
        <f>IFERROR(Q5279/N5279,"0")</f>
        <v>1</v>
      </c>
    </row>
    <row r="5280" spans="1:22">
      <c r="A5280" t="str">
        <f>_xlfn.XLOOKUP(D5280,BN:BN,BO:BO)</f>
        <v>México</v>
      </c>
      <c r="B5280" t="s">
        <v>25</v>
      </c>
      <c r="C5280">
        <v>869</v>
      </c>
      <c r="D5280" t="str">
        <f>_xlfn.XLOOKUP(C5280,BH:BH,BI:BI)</f>
        <v>DianaM</v>
      </c>
      <c r="E5280">
        <v>28934</v>
      </c>
      <c r="F5280" t="s">
        <v>5238</v>
      </c>
      <c r="G5280" s="63">
        <v>45993</v>
      </c>
      <c r="H5280" s="63">
        <v>45996</v>
      </c>
      <c r="I5280" t="s">
        <v>366</v>
      </c>
      <c r="J5280" t="str">
        <f>_xlfn.XLOOKUP(I5280,AS:AS,AU:AU)</f>
        <v>Vuelos</v>
      </c>
      <c r="K5280" t="s">
        <v>33</v>
      </c>
      <c r="L5280">
        <v>1300.81</v>
      </c>
      <c r="M5280">
        <f>L5280*_xlfn.XLOOKUP(K5280,AM:AM,AN:AN)</f>
        <v>1118.6966</v>
      </c>
      <c r="N5280">
        <f>L5280*_xlfn.XLOOKUP(K5280,AM:AM,AO:AO)</f>
        <v>1300.81</v>
      </c>
      <c r="O5280">
        <v>21.2</v>
      </c>
      <c r="P5280">
        <f>O5280*_xlfn.XLOOKUP(K5280,AM:AM,AN:AN)</f>
        <v>18.231999999999999</v>
      </c>
      <c r="Q5280">
        <f>O5280*_xlfn.XLOOKUP(K5280,AM:AM,AO:AO)</f>
        <v>21.2</v>
      </c>
      <c r="R5280" t="str">
        <f>_xlfn.XLOOKUP(E5280,AF:AF,AG:AG)</f>
        <v>F1S USA</v>
      </c>
      <c r="S5280" t="str">
        <f>_xlfn.XLOOKUP(E5280,AF:AF,AI:AI)</f>
        <v>United States</v>
      </c>
      <c r="T5280">
        <f>WEEKNUM(G5280)</f>
        <v>49</v>
      </c>
      <c r="U5280">
        <f>YEAR(G5280)</f>
        <v>2025</v>
      </c>
      <c r="V5280" s="117">
        <f>IFERROR(Q5280/N5280,"0")</f>
        <v>1.6297537688055905E-2</v>
      </c>
    </row>
    <row r="5281" spans="1:22">
      <c r="A5281" t="str">
        <f>_xlfn.XLOOKUP(D5281,BN:BN,BO:BO)</f>
        <v>México</v>
      </c>
      <c r="B5281" t="s">
        <v>25</v>
      </c>
      <c r="C5281">
        <v>869</v>
      </c>
      <c r="D5281" t="str">
        <f>_xlfn.XLOOKUP(C5281,BH:BH,BI:BI)</f>
        <v>DianaM</v>
      </c>
      <c r="E5281">
        <v>0</v>
      </c>
      <c r="F5281" t="s">
        <v>1893</v>
      </c>
      <c r="G5281" s="63">
        <v>45993</v>
      </c>
      <c r="H5281" s="63">
        <v>45996</v>
      </c>
      <c r="I5281" t="s">
        <v>396</v>
      </c>
      <c r="J5281" t="str">
        <f>_xlfn.XLOOKUP(I5281,AS:AS,AU:AU)</f>
        <v>Honorarios</v>
      </c>
      <c r="K5281" t="s">
        <v>33</v>
      </c>
      <c r="L5281">
        <v>35</v>
      </c>
      <c r="M5281">
        <f>L5281*_xlfn.XLOOKUP(K5281,AM:AM,AN:AN)</f>
        <v>30.099999999999998</v>
      </c>
      <c r="N5281">
        <f>L5281*_xlfn.XLOOKUP(K5281,AM:AM,AO:AO)</f>
        <v>35</v>
      </c>
      <c r="O5281">
        <v>35</v>
      </c>
      <c r="P5281">
        <f>O5281*_xlfn.XLOOKUP(K5281,AM:AM,AN:AN)</f>
        <v>30.099999999999998</v>
      </c>
      <c r="Q5281">
        <f>O5281*_xlfn.XLOOKUP(K5281,AM:AM,AO:AO)</f>
        <v>35</v>
      </c>
      <c r="R5281" t="str">
        <f>_xlfn.XLOOKUP(E5281,AF:AF,AG:AG)</f>
        <v>FEES</v>
      </c>
      <c r="S5281">
        <f>_xlfn.XLOOKUP(E5281,AF:AF,AI:AI)</f>
        <v>0</v>
      </c>
      <c r="T5281">
        <f>WEEKNUM(G5281)</f>
        <v>49</v>
      </c>
      <c r="U5281">
        <f>YEAR(G5281)</f>
        <v>2025</v>
      </c>
      <c r="V5281" s="117">
        <f>IFERROR(Q5281/N5281,"0")</f>
        <v>1</v>
      </c>
    </row>
    <row r="5282" spans="1:22">
      <c r="A5282" t="str">
        <f>_xlfn.XLOOKUP(D5282,BN:BN,BO:BO)</f>
        <v>México</v>
      </c>
      <c r="B5282" t="s">
        <v>25</v>
      </c>
      <c r="C5282">
        <v>870</v>
      </c>
      <c r="D5282" t="str">
        <f>_xlfn.XLOOKUP(C5282,BH:BH,BI:BI)</f>
        <v>ManonR</v>
      </c>
      <c r="E5282">
        <v>23789</v>
      </c>
      <c r="F5282" t="s">
        <v>5239</v>
      </c>
      <c r="G5282" s="63">
        <v>46138</v>
      </c>
      <c r="H5282" s="63">
        <v>46144</v>
      </c>
      <c r="I5282" t="s">
        <v>364</v>
      </c>
      <c r="J5282" t="str">
        <f>_xlfn.XLOOKUP(I5282,AS:AS,AU:AU)</f>
        <v>DMC</v>
      </c>
      <c r="K5282" t="s">
        <v>33</v>
      </c>
      <c r="L5282">
        <v>19002</v>
      </c>
      <c r="M5282">
        <f>L5282*_xlfn.XLOOKUP(K5282,AM:AM,AN:AN)</f>
        <v>16341.72</v>
      </c>
      <c r="N5282">
        <f>L5282*_xlfn.XLOOKUP(K5282,AM:AM,AO:AO)</f>
        <v>19002</v>
      </c>
      <c r="O5282">
        <v>2850.3</v>
      </c>
      <c r="P5282">
        <f>O5282*_xlfn.XLOOKUP(K5282,AM:AM,AN:AN)</f>
        <v>2451.2580000000003</v>
      </c>
      <c r="Q5282">
        <f>O5282*_xlfn.XLOOKUP(K5282,AM:AM,AO:AO)</f>
        <v>2850.3</v>
      </c>
      <c r="R5282" t="str">
        <f>_xlfn.XLOOKUP(E5282,AF:AF,AG:AG)</f>
        <v>TRIUMPH TRAVEL</v>
      </c>
      <c r="S5282" t="str">
        <f>_xlfn.XLOOKUP(E5282,AF:AF,AI:AI)</f>
        <v>South Africa</v>
      </c>
      <c r="T5282">
        <f>WEEKNUM(G5282)</f>
        <v>18</v>
      </c>
      <c r="U5282">
        <f>YEAR(G5282)</f>
        <v>2026</v>
      </c>
      <c r="V5282" s="117">
        <f>IFERROR(Q5282/N5282,"0")</f>
        <v>0.15000000000000002</v>
      </c>
    </row>
    <row r="5283" spans="1:22">
      <c r="A5283" t="str">
        <f>_xlfn.XLOOKUP(D5283,BN:BN,BO:BO)</f>
        <v>México</v>
      </c>
      <c r="B5283" t="s">
        <v>25</v>
      </c>
      <c r="C5283">
        <v>871</v>
      </c>
      <c r="D5283" t="str">
        <f>_xlfn.XLOOKUP(C5283,BH:BH,BI:BI)</f>
        <v>MinervaH</v>
      </c>
      <c r="E5283">
        <v>27301</v>
      </c>
      <c r="F5283" t="s">
        <v>5240</v>
      </c>
      <c r="G5283" s="63">
        <v>45993</v>
      </c>
      <c r="H5283" s="63">
        <v>45993</v>
      </c>
      <c r="I5283" t="s">
        <v>366</v>
      </c>
      <c r="J5283" t="str">
        <f>_xlfn.XLOOKUP(I5283,AS:AS,AU:AU)</f>
        <v>Vuelos</v>
      </c>
      <c r="K5283" t="s">
        <v>30</v>
      </c>
      <c r="L5283">
        <v>103792</v>
      </c>
      <c r="M5283">
        <f>L5283*_xlfn.XLOOKUP(K5283,AM:AM,AN:AN)</f>
        <v>4982.0160000000005</v>
      </c>
      <c r="N5283">
        <f>L5283*_xlfn.XLOOKUP(K5283,AM:AM,AO:AO)</f>
        <v>5812.3519999999999</v>
      </c>
      <c r="O5283">
        <v>0</v>
      </c>
      <c r="P5283">
        <f>O5283*_xlfn.XLOOKUP(K5283,AM:AM,AN:AN)</f>
        <v>0</v>
      </c>
      <c r="Q5283">
        <f>O5283*_xlfn.XLOOKUP(K5283,AM:AM,AO:AO)</f>
        <v>0</v>
      </c>
      <c r="R5283" t="str">
        <f>_xlfn.XLOOKUP(E5283,AF:AF,AG:AG)</f>
        <v>TURISMO EX MAR, S.A. DE C.V.</v>
      </c>
      <c r="S5283" t="str">
        <f>_xlfn.XLOOKUP(E5283,AF:AF,AI:AI)</f>
        <v>Mexico</v>
      </c>
      <c r="T5283">
        <f>WEEKNUM(G5283)</f>
        <v>49</v>
      </c>
      <c r="U5283">
        <f>YEAR(G5283)</f>
        <v>2025</v>
      </c>
      <c r="V5283" s="117">
        <f>IFERROR(Q5283/N5283,"0")</f>
        <v>0</v>
      </c>
    </row>
    <row r="5284" spans="1:22">
      <c r="A5284" t="str">
        <f>_xlfn.XLOOKUP(D5284,BN:BN,BO:BO)</f>
        <v>México</v>
      </c>
      <c r="B5284" t="s">
        <v>25</v>
      </c>
      <c r="C5284">
        <v>871</v>
      </c>
      <c r="D5284" t="str">
        <f>_xlfn.XLOOKUP(C5284,BH:BH,BI:BI)</f>
        <v>MinervaH</v>
      </c>
      <c r="E5284">
        <v>0</v>
      </c>
      <c r="F5284" t="s">
        <v>3110</v>
      </c>
      <c r="G5284" s="63">
        <v>45993</v>
      </c>
      <c r="H5284" s="63">
        <v>45993</v>
      </c>
      <c r="I5284" t="s">
        <v>396</v>
      </c>
      <c r="J5284" t="str">
        <f>_xlfn.XLOOKUP(I5284,AS:AS,AU:AU)</f>
        <v>Honorarios</v>
      </c>
      <c r="K5284" t="s">
        <v>30</v>
      </c>
      <c r="L5284">
        <v>800</v>
      </c>
      <c r="M5284">
        <f>L5284*_xlfn.XLOOKUP(K5284,AM:AM,AN:AN)</f>
        <v>38.4</v>
      </c>
      <c r="N5284">
        <f>L5284*_xlfn.XLOOKUP(K5284,AM:AM,AO:AO)</f>
        <v>44.800000000000004</v>
      </c>
      <c r="O5284">
        <v>800</v>
      </c>
      <c r="P5284">
        <f>O5284*_xlfn.XLOOKUP(K5284,AM:AM,AN:AN)</f>
        <v>38.4</v>
      </c>
      <c r="Q5284">
        <f>O5284*_xlfn.XLOOKUP(K5284,AM:AM,AO:AO)</f>
        <v>44.800000000000004</v>
      </c>
      <c r="R5284" t="str">
        <f>_xlfn.XLOOKUP(E5284,AF:AF,AG:AG)</f>
        <v>FEES</v>
      </c>
      <c r="S5284">
        <f>_xlfn.XLOOKUP(E5284,AF:AF,AI:AI)</f>
        <v>0</v>
      </c>
      <c r="T5284">
        <f>WEEKNUM(G5284)</f>
        <v>49</v>
      </c>
      <c r="U5284">
        <f>YEAR(G5284)</f>
        <v>2025</v>
      </c>
      <c r="V5284" s="117">
        <f>IFERROR(Q5284/N5284,"0")</f>
        <v>1</v>
      </c>
    </row>
    <row r="5285" spans="1:22">
      <c r="A5285" t="str">
        <f>_xlfn.XLOOKUP(D5285,BN:BN,BO:BO)</f>
        <v>México</v>
      </c>
      <c r="B5285" t="s">
        <v>25</v>
      </c>
      <c r="C5285">
        <v>872</v>
      </c>
      <c r="D5285" t="str">
        <f>_xlfn.XLOOKUP(C5285,BH:BH,BI:BI)</f>
        <v>InesGR</v>
      </c>
      <c r="E5285">
        <v>33418</v>
      </c>
      <c r="F5285" t="s">
        <v>5241</v>
      </c>
      <c r="G5285" s="63">
        <v>46328</v>
      </c>
      <c r="H5285" s="63">
        <v>46332</v>
      </c>
      <c r="I5285" t="s">
        <v>389</v>
      </c>
      <c r="J5285" t="str">
        <f>_xlfn.XLOOKUP(I5285,AS:AS,AU:AU)</f>
        <v>Crucero</v>
      </c>
      <c r="K5285" t="s">
        <v>30</v>
      </c>
      <c r="L5285">
        <v>41552</v>
      </c>
      <c r="M5285">
        <f>L5285*_xlfn.XLOOKUP(K5285,AM:AM,AN:AN)</f>
        <v>1994.4960000000001</v>
      </c>
      <c r="N5285">
        <f>L5285*_xlfn.XLOOKUP(K5285,AM:AM,AO:AO)</f>
        <v>2326.9120000000003</v>
      </c>
      <c r="O5285">
        <v>4986.24</v>
      </c>
      <c r="P5285">
        <f>O5285*_xlfn.XLOOKUP(K5285,AM:AM,AN:AN)</f>
        <v>239.33951999999999</v>
      </c>
      <c r="Q5285">
        <f>O5285*_xlfn.XLOOKUP(K5285,AM:AM,AO:AO)</f>
        <v>279.22944000000001</v>
      </c>
      <c r="R5285" t="str">
        <f>_xlfn.XLOOKUP(E5285,AF:AF,AG:AG)</f>
        <v>IC TRAVELIZ</v>
      </c>
      <c r="S5285" t="str">
        <f>_xlfn.XLOOKUP(E5285,AF:AF,AI:AI)</f>
        <v>United States</v>
      </c>
      <c r="T5285">
        <f>WEEKNUM(G5285)</f>
        <v>45</v>
      </c>
      <c r="U5285">
        <f>YEAR(G5285)</f>
        <v>2026</v>
      </c>
      <c r="V5285" s="117">
        <f>IFERROR(Q5285/N5285,"0")</f>
        <v>0.12</v>
      </c>
    </row>
    <row r="5286" spans="1:22">
      <c r="A5286" t="str">
        <f>_xlfn.XLOOKUP(D5286,BN:BN,BO:BO)</f>
        <v>México</v>
      </c>
      <c r="B5286" t="s">
        <v>25</v>
      </c>
      <c r="C5286">
        <v>873</v>
      </c>
      <c r="D5286" t="str">
        <f>_xlfn.XLOOKUP(C5286,BH:BH,BI:BI)</f>
        <v>LuisHdz</v>
      </c>
      <c r="E5286">
        <v>30769</v>
      </c>
      <c r="F5286" t="s">
        <v>5242</v>
      </c>
      <c r="G5286" s="63">
        <v>45957</v>
      </c>
      <c r="H5286" s="63">
        <v>46022</v>
      </c>
      <c r="I5286" t="s">
        <v>376</v>
      </c>
      <c r="J5286" t="str">
        <f>_xlfn.XLOOKUP(I5286,AS:AS,AU:AU)</f>
        <v>Hotel</v>
      </c>
      <c r="K5286" t="s">
        <v>33</v>
      </c>
      <c r="L5286">
        <v>4827</v>
      </c>
      <c r="M5286">
        <f>L5286*_xlfn.XLOOKUP(K5286,AM:AM,AN:AN)</f>
        <v>4151.22</v>
      </c>
      <c r="N5286">
        <f>L5286*_xlfn.XLOOKUP(K5286,AM:AM,AO:AO)</f>
        <v>4827</v>
      </c>
      <c r="O5286">
        <v>536.09</v>
      </c>
      <c r="P5286">
        <f>O5286*_xlfn.XLOOKUP(K5286,AM:AM,AN:AN)</f>
        <v>461.03740000000005</v>
      </c>
      <c r="Q5286">
        <f>O5286*_xlfn.XLOOKUP(K5286,AM:AM,AO:AO)</f>
        <v>536.09</v>
      </c>
      <c r="R5286" t="str">
        <f>_xlfn.XLOOKUP(E5286,AF:AF,AG:AG)</f>
        <v>THE ST. REGIS VENICE</v>
      </c>
      <c r="S5286" t="str">
        <f>_xlfn.XLOOKUP(E5286,AF:AF,AI:AI)</f>
        <v>Italy</v>
      </c>
      <c r="T5286">
        <f>WEEKNUM(G5286)</f>
        <v>44</v>
      </c>
      <c r="U5286">
        <f>YEAR(G5286)</f>
        <v>2025</v>
      </c>
      <c r="V5286" s="117">
        <f>IFERROR(Q5286/N5286,"0")</f>
        <v>0.11106070022788482</v>
      </c>
    </row>
    <row r="5287" spans="1:22">
      <c r="A5287" t="str">
        <f>_xlfn.XLOOKUP(D5287,BN:BN,BO:BO)</f>
        <v>México</v>
      </c>
      <c r="B5287" t="s">
        <v>25</v>
      </c>
      <c r="C5287">
        <v>874</v>
      </c>
      <c r="D5287" t="str">
        <f>_xlfn.XLOOKUP(C5287,BH:BH,BI:BI)</f>
        <v>ManonR</v>
      </c>
      <c r="E5287">
        <v>31860</v>
      </c>
      <c r="F5287" t="s">
        <v>5243</v>
      </c>
      <c r="G5287" s="63">
        <v>46230</v>
      </c>
      <c r="H5287" s="63">
        <v>46236</v>
      </c>
      <c r="I5287" t="s">
        <v>364</v>
      </c>
      <c r="J5287" t="str">
        <f>_xlfn.XLOOKUP(I5287,AS:AS,AU:AU)</f>
        <v>DMC</v>
      </c>
      <c r="K5287" t="s">
        <v>33</v>
      </c>
      <c r="L5287">
        <v>18040</v>
      </c>
      <c r="M5287">
        <f>L5287*_xlfn.XLOOKUP(K5287,AM:AM,AN:AN)</f>
        <v>15514.4</v>
      </c>
      <c r="N5287">
        <f>L5287*_xlfn.XLOOKUP(K5287,AM:AM,AO:AO)</f>
        <v>18040</v>
      </c>
      <c r="O5287">
        <v>2962</v>
      </c>
      <c r="P5287">
        <f>O5287*_xlfn.XLOOKUP(K5287,AM:AM,AN:AN)</f>
        <v>2547.3200000000002</v>
      </c>
      <c r="Q5287">
        <f>O5287*_xlfn.XLOOKUP(K5287,AM:AM,AO:AO)</f>
        <v>2962</v>
      </c>
      <c r="R5287" t="str">
        <f>_xlfn.XLOOKUP(E5287,AF:AF,AG:AG)</f>
        <v>Evergreen Adventures</v>
      </c>
      <c r="S5287" t="str">
        <f>_xlfn.XLOOKUP(E5287,AF:AF,AI:AI)</f>
        <v>Canada</v>
      </c>
      <c r="T5287">
        <f>WEEKNUM(G5287)</f>
        <v>31</v>
      </c>
      <c r="U5287">
        <f>YEAR(G5287)</f>
        <v>2026</v>
      </c>
      <c r="V5287" s="117">
        <f>IFERROR(Q5287/N5287,"0")</f>
        <v>0.16419068736141906</v>
      </c>
    </row>
    <row r="5288" spans="1:22">
      <c r="A5288" t="str">
        <f>_xlfn.XLOOKUP(D5288,BN:BN,BO:BO)</f>
        <v>México</v>
      </c>
      <c r="B5288" t="s">
        <v>25</v>
      </c>
      <c r="C5288">
        <v>875</v>
      </c>
      <c r="D5288" t="str">
        <f>_xlfn.XLOOKUP(C5288,BH:BH,BI:BI)</f>
        <v>DianaM</v>
      </c>
      <c r="E5288">
        <v>27301</v>
      </c>
      <c r="F5288" t="s">
        <v>5244</v>
      </c>
      <c r="G5288" s="63">
        <v>46025</v>
      </c>
      <c r="H5288" s="63">
        <v>46025</v>
      </c>
      <c r="I5288" t="s">
        <v>366</v>
      </c>
      <c r="J5288" t="str">
        <f>_xlfn.XLOOKUP(I5288,AS:AS,AU:AU)</f>
        <v>Vuelos</v>
      </c>
      <c r="K5288" t="s">
        <v>33</v>
      </c>
      <c r="L5288">
        <v>1055.3599999999999</v>
      </c>
      <c r="M5288">
        <f>L5288*_xlfn.XLOOKUP(K5288,AM:AM,AN:AN)</f>
        <v>907.60959999999989</v>
      </c>
      <c r="N5288">
        <f>L5288*_xlfn.XLOOKUP(K5288,AM:AM,AO:AO)</f>
        <v>1055.3599999999999</v>
      </c>
      <c r="O5288">
        <v>0</v>
      </c>
      <c r="P5288">
        <f>O5288*_xlfn.XLOOKUP(K5288,AM:AM,AN:AN)</f>
        <v>0</v>
      </c>
      <c r="Q5288">
        <f>O5288*_xlfn.XLOOKUP(K5288,AM:AM,AO:AO)</f>
        <v>0</v>
      </c>
      <c r="R5288" t="str">
        <f>_xlfn.XLOOKUP(E5288,AF:AF,AG:AG)</f>
        <v>TURISMO EX MAR, S.A. DE C.V.</v>
      </c>
      <c r="S5288" t="str">
        <f>_xlfn.XLOOKUP(E5288,AF:AF,AI:AI)</f>
        <v>Mexico</v>
      </c>
      <c r="T5288">
        <f>WEEKNUM(G5288)</f>
        <v>1</v>
      </c>
      <c r="U5288">
        <f>YEAR(G5288)</f>
        <v>2026</v>
      </c>
      <c r="V5288" s="117">
        <f>IFERROR(Q5288/N5288,"0")</f>
        <v>0</v>
      </c>
    </row>
    <row r="5289" spans="1:22">
      <c r="A5289" t="str">
        <f>_xlfn.XLOOKUP(D5289,BN:BN,BO:BO)</f>
        <v>México</v>
      </c>
      <c r="B5289" t="s">
        <v>25</v>
      </c>
      <c r="C5289">
        <v>875</v>
      </c>
      <c r="D5289" t="str">
        <f>_xlfn.XLOOKUP(C5289,BH:BH,BI:BI)</f>
        <v>DianaM</v>
      </c>
      <c r="E5289">
        <v>30141</v>
      </c>
      <c r="F5289" t="s">
        <v>1880</v>
      </c>
      <c r="G5289" s="63">
        <v>46025</v>
      </c>
      <c r="H5289" s="63">
        <v>46025</v>
      </c>
      <c r="I5289" t="s">
        <v>376</v>
      </c>
      <c r="J5289" t="str">
        <f>_xlfn.XLOOKUP(I5289,AS:AS,AU:AU)</f>
        <v>Hotel</v>
      </c>
      <c r="K5289" t="s">
        <v>33</v>
      </c>
      <c r="L5289">
        <v>2717.76</v>
      </c>
      <c r="M5289">
        <f>L5289*_xlfn.XLOOKUP(K5289,AM:AM,AN:AN)</f>
        <v>2337.2736</v>
      </c>
      <c r="N5289">
        <f>L5289*_xlfn.XLOOKUP(K5289,AM:AM,AO:AO)</f>
        <v>2717.76</v>
      </c>
      <c r="O5289">
        <v>0</v>
      </c>
      <c r="P5289">
        <f>O5289*_xlfn.XLOOKUP(K5289,AM:AM,AN:AN)</f>
        <v>0</v>
      </c>
      <c r="Q5289">
        <f>O5289*_xlfn.XLOOKUP(K5289,AM:AM,AO:AO)</f>
        <v>0</v>
      </c>
      <c r="R5289" t="str">
        <f>_xlfn.XLOOKUP(E5289,AF:AF,AG:AG)</f>
        <v>L'ERMITAGE BEVERLY HILLS</v>
      </c>
      <c r="S5289" t="str">
        <f>_xlfn.XLOOKUP(E5289,AF:AF,AI:AI)</f>
        <v>United States</v>
      </c>
      <c r="T5289">
        <f>WEEKNUM(G5289)</f>
        <v>1</v>
      </c>
      <c r="U5289">
        <f>YEAR(G5289)</f>
        <v>2026</v>
      </c>
      <c r="V5289" s="117">
        <f>IFERROR(Q5289/N5289,"0")</f>
        <v>0</v>
      </c>
    </row>
    <row r="5290" spans="1:22">
      <c r="A5290" t="str">
        <f>_xlfn.XLOOKUP(D5290,BN:BN,BO:BO)</f>
        <v>México</v>
      </c>
      <c r="B5290" t="s">
        <v>25</v>
      </c>
      <c r="C5290">
        <v>875</v>
      </c>
      <c r="D5290" t="str">
        <f>_xlfn.XLOOKUP(C5290,BH:BH,BI:BI)</f>
        <v>DianaM</v>
      </c>
      <c r="E5290">
        <v>30141</v>
      </c>
      <c r="F5290" t="s">
        <v>3028</v>
      </c>
      <c r="G5290" s="63">
        <v>46025</v>
      </c>
      <c r="H5290" s="63">
        <v>46029</v>
      </c>
      <c r="I5290" t="s">
        <v>376</v>
      </c>
      <c r="J5290" t="str">
        <f>_xlfn.XLOOKUP(I5290,AS:AS,AU:AU)</f>
        <v>Hotel</v>
      </c>
      <c r="K5290" t="s">
        <v>33</v>
      </c>
      <c r="L5290">
        <v>2844.22</v>
      </c>
      <c r="M5290">
        <f>L5290*_xlfn.XLOOKUP(K5290,AM:AM,AN:AN)</f>
        <v>2446.0291999999999</v>
      </c>
      <c r="N5290">
        <f>L5290*_xlfn.XLOOKUP(K5290,AM:AM,AO:AO)</f>
        <v>2844.22</v>
      </c>
      <c r="O5290">
        <v>284.42</v>
      </c>
      <c r="P5290">
        <f>O5290*_xlfn.XLOOKUP(K5290,AM:AM,AN:AN)</f>
        <v>244.60120000000001</v>
      </c>
      <c r="Q5290">
        <f>O5290*_xlfn.XLOOKUP(K5290,AM:AM,AO:AO)</f>
        <v>284.42</v>
      </c>
      <c r="R5290" t="str">
        <f>_xlfn.XLOOKUP(E5290,AF:AF,AG:AG)</f>
        <v>L'ERMITAGE BEVERLY HILLS</v>
      </c>
      <c r="S5290" t="str">
        <f>_xlfn.XLOOKUP(E5290,AF:AF,AI:AI)</f>
        <v>United States</v>
      </c>
      <c r="T5290">
        <f>WEEKNUM(G5290)</f>
        <v>1</v>
      </c>
      <c r="U5290">
        <f>YEAR(G5290)</f>
        <v>2026</v>
      </c>
      <c r="V5290" s="117">
        <f>IFERROR(Q5290/N5290,"0")</f>
        <v>9.999929681951468E-2</v>
      </c>
    </row>
    <row r="5291" spans="1:22">
      <c r="A5291" t="str">
        <f>_xlfn.XLOOKUP(D5291,BN:BN,BO:BO)</f>
        <v>México</v>
      </c>
      <c r="B5291" t="s">
        <v>25</v>
      </c>
      <c r="C5291">
        <v>876</v>
      </c>
      <c r="D5291" t="str">
        <f>_xlfn.XLOOKUP(C5291,BH:BH,BI:BI)</f>
        <v>LucianaE</v>
      </c>
      <c r="E5291">
        <v>33488</v>
      </c>
      <c r="F5291" t="s">
        <v>5245</v>
      </c>
      <c r="G5291" s="63">
        <v>45807</v>
      </c>
      <c r="H5291" s="63">
        <v>45809</v>
      </c>
      <c r="I5291" t="s">
        <v>376</v>
      </c>
      <c r="J5291" t="str">
        <f>_xlfn.XLOOKUP(I5291,AS:AS,AU:AU)</f>
        <v>Hotel</v>
      </c>
      <c r="K5291" t="s">
        <v>33</v>
      </c>
      <c r="L5291">
        <v>508.64</v>
      </c>
      <c r="M5291">
        <f>L5291*_xlfn.XLOOKUP(K5291,AM:AM,AN:AN)</f>
        <v>437.43039999999996</v>
      </c>
      <c r="N5291">
        <f>L5291*_xlfn.XLOOKUP(K5291,AM:AM,AO:AO)</f>
        <v>508.64</v>
      </c>
      <c r="O5291">
        <v>39.79</v>
      </c>
      <c r="P5291">
        <f>O5291*_xlfn.XLOOKUP(K5291,AM:AM,AN:AN)</f>
        <v>34.2194</v>
      </c>
      <c r="Q5291">
        <f>O5291*_xlfn.XLOOKUP(K5291,AM:AM,AO:AO)</f>
        <v>39.79</v>
      </c>
      <c r="R5291" t="str">
        <f>_xlfn.XLOOKUP(E5291,AF:AF,AG:AG)</f>
        <v>VETTA DISTRITO UNO AUTOGRAPH COLLECTION</v>
      </c>
      <c r="S5291" t="str">
        <f>_xlfn.XLOOKUP(E5291,AF:AF,AI:AI)</f>
        <v>Mexico</v>
      </c>
      <c r="T5291">
        <f>WEEKNUM(G5291)</f>
        <v>22</v>
      </c>
      <c r="U5291">
        <f>YEAR(G5291)</f>
        <v>2025</v>
      </c>
      <c r="V5291" s="117">
        <f>IFERROR(Q5291/N5291,"0")</f>
        <v>7.8228216420257943E-2</v>
      </c>
    </row>
    <row r="5292" spans="1:22">
      <c r="A5292" t="str">
        <f>_xlfn.XLOOKUP(D5292,BN:BN,BO:BO)</f>
        <v>México</v>
      </c>
      <c r="B5292" t="s">
        <v>25</v>
      </c>
      <c r="C5292">
        <v>877</v>
      </c>
      <c r="D5292" t="str">
        <f>_xlfn.XLOOKUP(C5292,BH:BH,BI:BI)</f>
        <v>VivianaS</v>
      </c>
      <c r="E5292">
        <v>30897</v>
      </c>
      <c r="F5292" t="s">
        <v>5246</v>
      </c>
      <c r="G5292" s="63">
        <v>45978</v>
      </c>
      <c r="H5292" s="63">
        <v>45987</v>
      </c>
      <c r="I5292" t="s">
        <v>376</v>
      </c>
      <c r="J5292" t="str">
        <f>_xlfn.XLOOKUP(I5292,AS:AS,AU:AU)</f>
        <v>Hotel</v>
      </c>
      <c r="K5292" t="s">
        <v>33</v>
      </c>
      <c r="L5292">
        <v>10000</v>
      </c>
      <c r="M5292">
        <f>L5292*_xlfn.XLOOKUP(K5292,AM:AM,AN:AN)</f>
        <v>8600</v>
      </c>
      <c r="N5292">
        <f>L5292*_xlfn.XLOOKUP(K5292,AM:AM,AO:AO)</f>
        <v>10000</v>
      </c>
      <c r="O5292">
        <v>1057.5</v>
      </c>
      <c r="P5292">
        <f>O5292*_xlfn.XLOOKUP(K5292,AM:AM,AN:AN)</f>
        <v>909.44999999999993</v>
      </c>
      <c r="Q5292">
        <f>O5292*_xlfn.XLOOKUP(K5292,AM:AM,AO:AO)</f>
        <v>1057.5</v>
      </c>
      <c r="R5292" t="str">
        <f>_xlfn.XLOOKUP(E5292,AF:AF,AG:AG)</f>
        <v>THE ST. REGIS NEW YORK</v>
      </c>
      <c r="S5292" t="str">
        <f>_xlfn.XLOOKUP(E5292,AF:AF,AI:AI)</f>
        <v>United States</v>
      </c>
      <c r="T5292">
        <f>WEEKNUM(G5292)</f>
        <v>47</v>
      </c>
      <c r="U5292">
        <f>YEAR(G5292)</f>
        <v>2025</v>
      </c>
      <c r="V5292" s="117">
        <f>IFERROR(Q5292/N5292,"0")</f>
        <v>0.10575</v>
      </c>
    </row>
    <row r="5293" spans="1:22">
      <c r="A5293" t="str">
        <f>_xlfn.XLOOKUP(D5293,BN:BN,BO:BO)</f>
        <v>Madrid</v>
      </c>
      <c r="B5293" t="s">
        <v>25</v>
      </c>
      <c r="C5293">
        <v>878</v>
      </c>
      <c r="D5293" t="str">
        <f>_xlfn.XLOOKUP(C5293,BH:BH,BI:BI)</f>
        <v>RafaellaP</v>
      </c>
      <c r="E5293">
        <v>33509</v>
      </c>
      <c r="F5293" t="s">
        <v>5247</v>
      </c>
      <c r="G5293" s="63">
        <v>45995</v>
      </c>
      <c r="H5293" s="63">
        <v>45996</v>
      </c>
      <c r="I5293" t="s">
        <v>364</v>
      </c>
      <c r="J5293" t="str">
        <f>_xlfn.XLOOKUP(I5293,AS:AS,AU:AU)</f>
        <v>DMC</v>
      </c>
      <c r="K5293" t="s">
        <v>27</v>
      </c>
      <c r="L5293">
        <v>1100</v>
      </c>
      <c r="M5293">
        <f>L5293*_xlfn.XLOOKUP(K5293,AM:AM,AN:AN)</f>
        <v>1100</v>
      </c>
      <c r="N5293">
        <f>L5293*_xlfn.XLOOKUP(K5293,AM:AM,AO:AO)</f>
        <v>1276</v>
      </c>
      <c r="O5293">
        <v>280</v>
      </c>
      <c r="P5293">
        <f>O5293*_xlfn.XLOOKUP(K5293,AM:AM,AN:AN)</f>
        <v>280</v>
      </c>
      <c r="Q5293">
        <f>O5293*_xlfn.XLOOKUP(K5293,AM:AM,AO:AO)</f>
        <v>324.79999999999995</v>
      </c>
      <c r="R5293" t="str">
        <f>_xlfn.XLOOKUP(E5293,AF:AF,AG:AG)</f>
        <v>GUILLERMO FUNKE</v>
      </c>
      <c r="S5293" t="str">
        <f>_xlfn.XLOOKUP(E5293,AF:AF,AI:AI)</f>
        <v>NA</v>
      </c>
      <c r="T5293">
        <f>WEEKNUM(G5293)</f>
        <v>49</v>
      </c>
      <c r="U5293">
        <f>YEAR(G5293)</f>
        <v>2025</v>
      </c>
      <c r="V5293" s="117">
        <f>IFERROR(Q5293/N5293,"0")</f>
        <v>0.25454545454545452</v>
      </c>
    </row>
    <row r="5294" spans="1:22">
      <c r="A5294" t="str">
        <f>_xlfn.XLOOKUP(D5294,BN:BN,BO:BO)</f>
        <v>México</v>
      </c>
      <c r="B5294" t="s">
        <v>25</v>
      </c>
      <c r="C5294">
        <v>879</v>
      </c>
      <c r="D5294" t="str">
        <f>_xlfn.XLOOKUP(C5294,BH:BH,BI:BI)</f>
        <v>LuisHdz</v>
      </c>
      <c r="E5294">
        <v>33511</v>
      </c>
      <c r="F5294" t="s">
        <v>5248</v>
      </c>
      <c r="G5294" s="63">
        <v>45950</v>
      </c>
      <c r="H5294" s="63">
        <v>45954</v>
      </c>
      <c r="I5294" t="s">
        <v>376</v>
      </c>
      <c r="J5294" t="str">
        <f>_xlfn.XLOOKUP(I5294,AS:AS,AU:AU)</f>
        <v>Hotel</v>
      </c>
      <c r="K5294" t="s">
        <v>33</v>
      </c>
      <c r="L5294">
        <v>5281.02</v>
      </c>
      <c r="M5294">
        <f>L5294*_xlfn.XLOOKUP(K5294,AM:AM,AN:AN)</f>
        <v>4541.6772000000001</v>
      </c>
      <c r="N5294">
        <f>L5294*_xlfn.XLOOKUP(K5294,AM:AM,AO:AO)</f>
        <v>5281.02</v>
      </c>
      <c r="O5294">
        <v>647.19000000000005</v>
      </c>
      <c r="P5294">
        <f>O5294*_xlfn.XLOOKUP(K5294,AM:AM,AN:AN)</f>
        <v>556.58339999999998</v>
      </c>
      <c r="Q5294">
        <f>O5294*_xlfn.XLOOKUP(K5294,AM:AM,AO:AO)</f>
        <v>647.19000000000005</v>
      </c>
      <c r="R5294" t="str">
        <f>_xlfn.XLOOKUP(E5294,AF:AF,AG:AG)</f>
        <v>THE MERCER HOTEL</v>
      </c>
      <c r="S5294" t="str">
        <f>_xlfn.XLOOKUP(E5294,AF:AF,AI:AI)</f>
        <v>United States</v>
      </c>
      <c r="T5294">
        <f>WEEKNUM(G5294)</f>
        <v>43</v>
      </c>
      <c r="U5294">
        <f>YEAR(G5294)</f>
        <v>2025</v>
      </c>
      <c r="V5294" s="117">
        <f>IFERROR(Q5294/N5294,"0")</f>
        <v>0.12255018916800163</v>
      </c>
    </row>
    <row r="5295" spans="1:22">
      <c r="A5295" t="str">
        <f>_xlfn.XLOOKUP(D5295,BN:BN,BO:BO)</f>
        <v>México</v>
      </c>
      <c r="B5295" t="s">
        <v>25</v>
      </c>
      <c r="C5295">
        <v>880</v>
      </c>
      <c r="D5295" t="str">
        <f>_xlfn.XLOOKUP(C5295,BH:BH,BI:BI)</f>
        <v>VivianaS</v>
      </c>
      <c r="E5295">
        <v>25908</v>
      </c>
      <c r="F5295" t="s">
        <v>5249</v>
      </c>
      <c r="G5295" s="63">
        <v>45955</v>
      </c>
      <c r="H5295" s="63">
        <v>45959</v>
      </c>
      <c r="I5295" t="s">
        <v>376</v>
      </c>
      <c r="J5295" t="str">
        <f>_xlfn.XLOOKUP(I5295,AS:AS,AU:AU)</f>
        <v>Hotel</v>
      </c>
      <c r="K5295" t="s">
        <v>33</v>
      </c>
      <c r="L5295">
        <v>7141.22</v>
      </c>
      <c r="M5295">
        <f>L5295*_xlfn.XLOOKUP(K5295,AM:AM,AN:AN)</f>
        <v>6141.4492</v>
      </c>
      <c r="N5295">
        <f>L5295*_xlfn.XLOOKUP(K5295,AM:AM,AO:AO)</f>
        <v>7141.22</v>
      </c>
      <c r="O5295">
        <v>419.24</v>
      </c>
      <c r="P5295">
        <f>O5295*_xlfn.XLOOKUP(K5295,AM:AM,AN:AN)</f>
        <v>360.54640000000001</v>
      </c>
      <c r="Q5295">
        <f>O5295*_xlfn.XLOOKUP(K5295,AM:AM,AO:AO)</f>
        <v>419.24</v>
      </c>
      <c r="R5295" t="str">
        <f>_xlfn.XLOOKUP(E5295,AF:AF,AG:AG)</f>
        <v>MANDAPA A RITZ CARLTON RESERVE</v>
      </c>
      <c r="S5295" t="str">
        <f>_xlfn.XLOOKUP(E5295,AF:AF,AI:AI)</f>
        <v>Indonesia</v>
      </c>
      <c r="T5295">
        <f>WEEKNUM(G5295)</f>
        <v>43</v>
      </c>
      <c r="U5295">
        <f>YEAR(G5295)</f>
        <v>2025</v>
      </c>
      <c r="V5295" s="117">
        <f>IFERROR(Q5295/N5295,"0")</f>
        <v>5.8707055657156622E-2</v>
      </c>
    </row>
    <row r="5296" spans="1:22">
      <c r="A5296" t="str">
        <f>_xlfn.XLOOKUP(D5296,BN:BN,BO:BO)</f>
        <v>México</v>
      </c>
      <c r="B5296" t="s">
        <v>25</v>
      </c>
      <c r="C5296">
        <v>881</v>
      </c>
      <c r="D5296" t="str">
        <f>_xlfn.XLOOKUP(C5296,BH:BH,BI:BI)</f>
        <v>LuisHdz</v>
      </c>
      <c r="E5296">
        <v>27966</v>
      </c>
      <c r="F5296" t="s">
        <v>5250</v>
      </c>
      <c r="G5296" s="63">
        <v>46050</v>
      </c>
      <c r="H5296" s="63">
        <v>46054</v>
      </c>
      <c r="I5296" t="s">
        <v>376</v>
      </c>
      <c r="J5296" t="str">
        <f>_xlfn.XLOOKUP(I5296,AS:AS,AU:AU)</f>
        <v>Hotel</v>
      </c>
      <c r="K5296" t="s">
        <v>30</v>
      </c>
      <c r="L5296">
        <v>81600</v>
      </c>
      <c r="M5296">
        <f>L5296*_xlfn.XLOOKUP(K5296,AM:AM,AN:AN)</f>
        <v>3916.8</v>
      </c>
      <c r="N5296">
        <f>L5296*_xlfn.XLOOKUP(K5296,AM:AM,AO:AO)</f>
        <v>4569.6000000000004</v>
      </c>
      <c r="O5296">
        <v>6000</v>
      </c>
      <c r="P5296">
        <f>O5296*_xlfn.XLOOKUP(K5296,AM:AM,AN:AN)</f>
        <v>288</v>
      </c>
      <c r="Q5296">
        <f>O5296*_xlfn.XLOOKUP(K5296,AM:AM,AO:AO)</f>
        <v>336</v>
      </c>
      <c r="R5296" t="str">
        <f>_xlfn.XLOOKUP(E5296,AF:AF,AG:AG)</f>
        <v>ROSEWOOD MANDARINA</v>
      </c>
      <c r="S5296" t="str">
        <f>_xlfn.XLOOKUP(E5296,AF:AF,AI:AI)</f>
        <v>Mexico</v>
      </c>
      <c r="T5296">
        <f>WEEKNUM(G5296)</f>
        <v>5</v>
      </c>
      <c r="U5296">
        <f>YEAR(G5296)</f>
        <v>2026</v>
      </c>
      <c r="V5296" s="117">
        <f>IFERROR(Q5296/N5296,"0")</f>
        <v>7.3529411764705871E-2</v>
      </c>
    </row>
    <row r="5297" spans="1:22">
      <c r="A5297" t="str">
        <f>_xlfn.XLOOKUP(D5297,BN:BN,BO:BO)</f>
        <v>México</v>
      </c>
      <c r="B5297" t="s">
        <v>25</v>
      </c>
      <c r="C5297">
        <v>882</v>
      </c>
      <c r="D5297" t="str">
        <f>_xlfn.XLOOKUP(C5297,BH:BH,BI:BI)</f>
        <v>VivianaS</v>
      </c>
      <c r="E5297">
        <v>30698</v>
      </c>
      <c r="F5297" t="s">
        <v>4903</v>
      </c>
      <c r="G5297" s="63">
        <v>46032</v>
      </c>
      <c r="H5297" s="63">
        <v>46036</v>
      </c>
      <c r="I5297" t="s">
        <v>376</v>
      </c>
      <c r="J5297" t="str">
        <f>_xlfn.XLOOKUP(I5297,AS:AS,AU:AU)</f>
        <v>Hotel</v>
      </c>
      <c r="K5297" t="s">
        <v>250</v>
      </c>
      <c r="L5297">
        <v>427120</v>
      </c>
      <c r="M5297">
        <f>L5297*_xlfn.XLOOKUP(K5297,AM:AM,AN:AN)</f>
        <v>2349.16</v>
      </c>
      <c r="N5297">
        <f>L5297*_xlfn.XLOOKUP(K5297,AM:AM,AO:AO)</f>
        <v>2733.5680000000002</v>
      </c>
      <c r="O5297">
        <v>30976</v>
      </c>
      <c r="P5297">
        <f>O5297*_xlfn.XLOOKUP(K5297,AM:AM,AN:AN)</f>
        <v>170.36799999999999</v>
      </c>
      <c r="Q5297">
        <f>O5297*_xlfn.XLOOKUP(K5297,AM:AM,AO:AO)</f>
        <v>198.24640000000002</v>
      </c>
      <c r="R5297" t="str">
        <f>_xlfn.XLOOKUP(E5297,AF:AF,AG:AG)</f>
        <v>HILTON NISEKO VILLAGE</v>
      </c>
      <c r="S5297" t="str">
        <f>_xlfn.XLOOKUP(E5297,AF:AF,AI:AI)</f>
        <v>Japan</v>
      </c>
      <c r="T5297">
        <f>WEEKNUM(G5297)</f>
        <v>2</v>
      </c>
      <c r="U5297">
        <f>YEAR(G5297)</f>
        <v>2026</v>
      </c>
      <c r="V5297" s="117">
        <f>IFERROR(Q5297/N5297,"0")</f>
        <v>7.2522944371605169E-2</v>
      </c>
    </row>
    <row r="5298" spans="1:22">
      <c r="A5298" t="str">
        <f>_xlfn.XLOOKUP(D5298,BN:BN,BO:BO)</f>
        <v>México</v>
      </c>
      <c r="B5298" t="s">
        <v>25</v>
      </c>
      <c r="C5298">
        <v>883</v>
      </c>
      <c r="D5298" t="str">
        <f>_xlfn.XLOOKUP(C5298,BH:BH,BI:BI)</f>
        <v>ClaudiaF</v>
      </c>
      <c r="E5298">
        <v>33519</v>
      </c>
      <c r="F5298" t="s">
        <v>5251</v>
      </c>
      <c r="G5298" s="63">
        <v>46065</v>
      </c>
      <c r="H5298" s="63">
        <v>46068</v>
      </c>
      <c r="I5298" t="s">
        <v>376</v>
      </c>
      <c r="J5298" t="str">
        <f>_xlfn.XLOOKUP(I5298,AS:AS,AU:AU)</f>
        <v>Hotel</v>
      </c>
      <c r="K5298" t="s">
        <v>33</v>
      </c>
      <c r="L5298">
        <v>2304.39</v>
      </c>
      <c r="M5298">
        <f>L5298*_xlfn.XLOOKUP(K5298,AM:AM,AN:AN)</f>
        <v>1981.7753999999998</v>
      </c>
      <c r="N5298">
        <f>L5298*_xlfn.XLOOKUP(K5298,AM:AM,AO:AO)</f>
        <v>2304.39</v>
      </c>
      <c r="O5298">
        <v>230.44</v>
      </c>
      <c r="P5298">
        <f>O5298*_xlfn.XLOOKUP(K5298,AM:AM,AN:AN)</f>
        <v>198.17839999999998</v>
      </c>
      <c r="Q5298">
        <f>O5298*_xlfn.XLOOKUP(K5298,AM:AM,AO:AO)</f>
        <v>230.44</v>
      </c>
      <c r="R5298" t="str">
        <f>_xlfn.XLOOKUP(E5298,AF:AF,AG:AG)</f>
        <v>WYNN AND ENCORE LAS VEGAS</v>
      </c>
      <c r="S5298" t="str">
        <f>_xlfn.XLOOKUP(E5298,AF:AF,AI:AI)</f>
        <v>United States</v>
      </c>
      <c r="T5298">
        <f>WEEKNUM(G5298)</f>
        <v>7</v>
      </c>
      <c r="U5298">
        <f>YEAR(G5298)</f>
        <v>2026</v>
      </c>
      <c r="V5298" s="117">
        <f>IFERROR(Q5298/N5298,"0")</f>
        <v>0.10000043395432197</v>
      </c>
    </row>
    <row r="5299" spans="1:22">
      <c r="A5299" t="str">
        <f>_xlfn.XLOOKUP(D5299,BN:BN,BO:BO)</f>
        <v>México</v>
      </c>
      <c r="B5299" t="s">
        <v>25</v>
      </c>
      <c r="C5299">
        <v>883</v>
      </c>
      <c r="D5299" t="str">
        <f>_xlfn.XLOOKUP(C5299,BH:BH,BI:BI)</f>
        <v>ClaudiaF</v>
      </c>
      <c r="E5299">
        <v>34188</v>
      </c>
      <c r="F5299" t="s">
        <v>2456</v>
      </c>
      <c r="G5299" s="63">
        <v>46068</v>
      </c>
      <c r="H5299" s="63">
        <v>46070</v>
      </c>
      <c r="I5299" t="s">
        <v>376</v>
      </c>
      <c r="J5299" t="str">
        <f>_xlfn.XLOOKUP(I5299,AS:AS,AU:AU)</f>
        <v>Hotel</v>
      </c>
      <c r="K5299" t="s">
        <v>33</v>
      </c>
      <c r="L5299">
        <v>2545</v>
      </c>
      <c r="M5299">
        <f>L5299*_xlfn.XLOOKUP(K5299,AM:AM,AN:AN)</f>
        <v>2188.6999999999998</v>
      </c>
      <c r="N5299">
        <f>L5299*_xlfn.XLOOKUP(K5299,AM:AM,AO:AO)</f>
        <v>2545</v>
      </c>
      <c r="O5299">
        <v>254.5</v>
      </c>
      <c r="P5299">
        <f>O5299*_xlfn.XLOOKUP(K5299,AM:AM,AN:AN)</f>
        <v>218.87</v>
      </c>
      <c r="Q5299">
        <f>O5299*_xlfn.XLOOKUP(K5299,AM:AM,AO:AO)</f>
        <v>254.5</v>
      </c>
      <c r="R5299" t="str">
        <f>_xlfn.XLOOKUP(E5299,AF:AF,AG:AG)</f>
        <v>Shutters on the Beach</v>
      </c>
      <c r="S5299" t="str">
        <f>_xlfn.XLOOKUP(E5299,AF:AF,AI:AI)</f>
        <v>United States</v>
      </c>
      <c r="T5299">
        <f>WEEKNUM(G5299)</f>
        <v>8</v>
      </c>
      <c r="U5299">
        <f>YEAR(G5299)</f>
        <v>2026</v>
      </c>
      <c r="V5299" s="117">
        <f>IFERROR(Q5299/N5299,"0")</f>
        <v>0.1</v>
      </c>
    </row>
    <row r="5300" spans="1:22">
      <c r="A5300" t="str">
        <f>_xlfn.XLOOKUP(D5300,BN:BN,BO:BO)</f>
        <v>México</v>
      </c>
      <c r="B5300" t="s">
        <v>25</v>
      </c>
      <c r="C5300">
        <v>884</v>
      </c>
      <c r="D5300" t="str">
        <f>_xlfn.XLOOKUP(C5300,BH:BH,BI:BI)</f>
        <v>VivianaS</v>
      </c>
      <c r="E5300">
        <v>33513</v>
      </c>
      <c r="F5300" t="s">
        <v>5252</v>
      </c>
      <c r="G5300" s="63">
        <v>45941</v>
      </c>
      <c r="H5300" s="63">
        <v>45943</v>
      </c>
      <c r="I5300" t="s">
        <v>376</v>
      </c>
      <c r="J5300" t="str">
        <f>_xlfn.XLOOKUP(I5300,AS:AS,AU:AU)</f>
        <v>Hotel</v>
      </c>
      <c r="K5300" t="s">
        <v>33</v>
      </c>
      <c r="L5300">
        <v>759.07</v>
      </c>
      <c r="M5300">
        <f>L5300*_xlfn.XLOOKUP(K5300,AM:AM,AN:AN)</f>
        <v>652.80020000000002</v>
      </c>
      <c r="N5300">
        <f>L5300*_xlfn.XLOOKUP(K5300,AM:AM,AO:AO)</f>
        <v>759.07</v>
      </c>
      <c r="O5300">
        <v>59.71</v>
      </c>
      <c r="P5300">
        <f>O5300*_xlfn.XLOOKUP(K5300,AM:AM,AN:AN)</f>
        <v>51.3506</v>
      </c>
      <c r="Q5300">
        <f>O5300*_xlfn.XLOOKUP(K5300,AM:AM,AO:AO)</f>
        <v>59.71</v>
      </c>
      <c r="R5300" t="str">
        <f>_xlfn.XLOOKUP(E5300,AF:AF,AG:AG)</f>
        <v>LIVE AQUA CD DE MÉXICO BOSQUES</v>
      </c>
      <c r="S5300" t="str">
        <f>_xlfn.XLOOKUP(E5300,AF:AF,AI:AI)</f>
        <v>Mexico</v>
      </c>
      <c r="T5300">
        <f>WEEKNUM(G5300)</f>
        <v>41</v>
      </c>
      <c r="U5300">
        <f>YEAR(G5300)</f>
        <v>2025</v>
      </c>
      <c r="V5300" s="117">
        <f>IFERROR(Q5300/N5300,"0")</f>
        <v>7.8662046978539527E-2</v>
      </c>
    </row>
    <row r="5301" spans="1:22">
      <c r="A5301" t="e">
        <f>_xlfn.XLOOKUP(D5301,BN:BN,BO:BO)</f>
        <v>#N/A</v>
      </c>
      <c r="B5301" t="s">
        <v>25</v>
      </c>
      <c r="C5301">
        <v>885</v>
      </c>
      <c r="D5301" t="e">
        <f>_xlfn.XLOOKUP(C5301,BH:BH,BI:BI)</f>
        <v>#N/A</v>
      </c>
      <c r="E5301">
        <v>0</v>
      </c>
      <c r="F5301" t="s">
        <v>177</v>
      </c>
      <c r="G5301" s="63">
        <v>46011</v>
      </c>
      <c r="H5301" s="63">
        <v>46018</v>
      </c>
      <c r="I5301" t="s">
        <v>396</v>
      </c>
      <c r="J5301" t="str">
        <f>_xlfn.XLOOKUP(I5301,AS:AS,AU:AU)</f>
        <v>Honorarios</v>
      </c>
      <c r="K5301" t="s">
        <v>33</v>
      </c>
      <c r="L5301">
        <v>1</v>
      </c>
      <c r="M5301">
        <f>L5301*_xlfn.XLOOKUP(K5301,AM:AM,AN:AN)</f>
        <v>0.86</v>
      </c>
      <c r="N5301">
        <f>L5301*_xlfn.XLOOKUP(K5301,AM:AM,AO:AO)</f>
        <v>1</v>
      </c>
      <c r="O5301">
        <v>1</v>
      </c>
      <c r="P5301">
        <f>O5301*_xlfn.XLOOKUP(K5301,AM:AM,AN:AN)</f>
        <v>0.86</v>
      </c>
      <c r="Q5301">
        <f>O5301*_xlfn.XLOOKUP(K5301,AM:AM,AO:AO)</f>
        <v>1</v>
      </c>
      <c r="R5301" t="str">
        <f>_xlfn.XLOOKUP(E5301,AF:AF,AG:AG)</f>
        <v>FEES</v>
      </c>
      <c r="S5301">
        <f>_xlfn.XLOOKUP(E5301,AF:AF,AI:AI)</f>
        <v>0</v>
      </c>
      <c r="T5301">
        <f>WEEKNUM(G5301)</f>
        <v>51</v>
      </c>
      <c r="U5301">
        <f>YEAR(G5301)</f>
        <v>2025</v>
      </c>
      <c r="V5301" s="117">
        <f>IFERROR(Q5301/N5301,"0")</f>
        <v>1</v>
      </c>
    </row>
    <row r="5302" spans="1:22">
      <c r="A5302" t="str">
        <f>_xlfn.XLOOKUP(D5302,BN:BN,BO:BO)</f>
        <v>Madrid</v>
      </c>
      <c r="B5302" t="s">
        <v>25</v>
      </c>
      <c r="C5302">
        <v>886</v>
      </c>
      <c r="D5302" t="str">
        <f>_xlfn.XLOOKUP(C5302,BH:BH,BI:BI)</f>
        <v>AndreaG</v>
      </c>
      <c r="E5302">
        <v>23789</v>
      </c>
      <c r="F5302" t="s">
        <v>5253</v>
      </c>
      <c r="G5302" s="63">
        <v>46226</v>
      </c>
      <c r="H5302" s="63">
        <v>46241</v>
      </c>
      <c r="I5302" t="s">
        <v>364</v>
      </c>
      <c r="J5302" t="str">
        <f>_xlfn.XLOOKUP(I5302,AS:AS,AU:AU)</f>
        <v>DMC</v>
      </c>
      <c r="K5302" t="s">
        <v>33</v>
      </c>
      <c r="L5302">
        <v>329131</v>
      </c>
      <c r="M5302">
        <f>L5302*_xlfn.XLOOKUP(K5302,AM:AM,AN:AN)</f>
        <v>283052.65999999997</v>
      </c>
      <c r="N5302">
        <f>L5302*_xlfn.XLOOKUP(K5302,AM:AM,AO:AO)</f>
        <v>329131</v>
      </c>
      <c r="O5302">
        <v>48637</v>
      </c>
      <c r="P5302">
        <f>O5302*_xlfn.XLOOKUP(K5302,AM:AM,AN:AN)</f>
        <v>41827.82</v>
      </c>
      <c r="Q5302">
        <f>O5302*_xlfn.XLOOKUP(K5302,AM:AM,AO:AO)</f>
        <v>48637</v>
      </c>
      <c r="R5302" t="str">
        <f>_xlfn.XLOOKUP(E5302,AF:AF,AG:AG)</f>
        <v>TRIUMPH TRAVEL</v>
      </c>
      <c r="S5302" t="str">
        <f>_xlfn.XLOOKUP(E5302,AF:AF,AI:AI)</f>
        <v>South Africa</v>
      </c>
      <c r="T5302">
        <f>WEEKNUM(G5302)</f>
        <v>30</v>
      </c>
      <c r="U5302">
        <f>YEAR(G5302)</f>
        <v>2026</v>
      </c>
      <c r="V5302" s="117">
        <f>IFERROR(Q5302/N5302,"0")</f>
        <v>0.14777398664969268</v>
      </c>
    </row>
    <row r="5303" spans="1:22">
      <c r="A5303" t="str">
        <f>_xlfn.XLOOKUP(D5303,BN:BN,BO:BO)</f>
        <v>Madrid</v>
      </c>
      <c r="B5303" t="s">
        <v>25</v>
      </c>
      <c r="C5303">
        <v>886</v>
      </c>
      <c r="D5303" t="str">
        <f>_xlfn.XLOOKUP(C5303,BH:BH,BI:BI)</f>
        <v>AndreaG</v>
      </c>
      <c r="E5303">
        <v>28491</v>
      </c>
      <c r="F5303" t="s">
        <v>5254</v>
      </c>
      <c r="G5303" s="63">
        <v>46226</v>
      </c>
      <c r="H5303" s="63">
        <v>46241</v>
      </c>
      <c r="I5303" t="s">
        <v>409</v>
      </c>
      <c r="J5303" t="str">
        <f>_xlfn.XLOOKUP(I5303,AS:AS,AU:AU)</f>
        <v>Otros</v>
      </c>
      <c r="K5303" t="s">
        <v>33</v>
      </c>
      <c r="L5303">
        <v>6657</v>
      </c>
      <c r="M5303">
        <f>L5303*_xlfn.XLOOKUP(K5303,AM:AM,AN:AN)</f>
        <v>5725.0199999999995</v>
      </c>
      <c r="N5303">
        <f>L5303*_xlfn.XLOOKUP(K5303,AM:AM,AO:AO)</f>
        <v>6657</v>
      </c>
      <c r="O5303">
        <v>1902</v>
      </c>
      <c r="P5303">
        <f>O5303*_xlfn.XLOOKUP(K5303,AM:AM,AN:AN)</f>
        <v>1635.72</v>
      </c>
      <c r="Q5303">
        <f>O5303*_xlfn.XLOOKUP(K5303,AM:AM,AO:AO)</f>
        <v>1902</v>
      </c>
      <c r="R5303" t="str">
        <f>_xlfn.XLOOKUP(E5303,AF:AF,AG:AG)</f>
        <v>AON</v>
      </c>
      <c r="S5303" t="str">
        <f>_xlfn.XLOOKUP(E5303,AF:AF,AI:AI)</f>
        <v>United Kingdom</v>
      </c>
      <c r="T5303">
        <f>WEEKNUM(G5303)</f>
        <v>30</v>
      </c>
      <c r="U5303">
        <f>YEAR(G5303)</f>
        <v>2026</v>
      </c>
      <c r="V5303" s="117">
        <f>IFERROR(Q5303/N5303,"0")</f>
        <v>0.2857142857142857</v>
      </c>
    </row>
    <row r="5304" spans="1:22">
      <c r="A5304" t="str">
        <f>_xlfn.XLOOKUP(D5304,BN:BN,BO:BO)</f>
        <v>México</v>
      </c>
      <c r="B5304" t="s">
        <v>25</v>
      </c>
      <c r="C5304">
        <v>887</v>
      </c>
      <c r="D5304" t="str">
        <f>_xlfn.XLOOKUP(C5304,BH:BH,BI:BI)</f>
        <v>MariellaP</v>
      </c>
      <c r="E5304">
        <v>25409</v>
      </c>
      <c r="F5304" t="s">
        <v>5255</v>
      </c>
      <c r="G5304" s="63">
        <v>45734</v>
      </c>
      <c r="H5304" s="63">
        <v>46110</v>
      </c>
      <c r="I5304" t="s">
        <v>364</v>
      </c>
      <c r="J5304" t="str">
        <f>_xlfn.XLOOKUP(I5304,AS:AS,AU:AU)</f>
        <v>DMC</v>
      </c>
      <c r="K5304" t="s">
        <v>30</v>
      </c>
      <c r="L5304">
        <v>320516</v>
      </c>
      <c r="M5304">
        <f>L5304*_xlfn.XLOOKUP(K5304,AM:AM,AN:AN)</f>
        <v>15384.768</v>
      </c>
      <c r="N5304">
        <f>L5304*_xlfn.XLOOKUP(K5304,AM:AM,AO:AO)</f>
        <v>17948.896000000001</v>
      </c>
      <c r="O5304">
        <v>63107.44</v>
      </c>
      <c r="P5304">
        <f>O5304*_xlfn.XLOOKUP(K5304,AM:AM,AN:AN)</f>
        <v>3029.1571200000003</v>
      </c>
      <c r="Q5304">
        <f>O5304*_xlfn.XLOOKUP(K5304,AM:AM,AO:AO)</f>
        <v>3534.0166400000003</v>
      </c>
      <c r="R5304" t="str">
        <f>_xlfn.XLOOKUP(E5304,AF:AF,AG:AG)</f>
        <v>Nubia Tours</v>
      </c>
      <c r="S5304" t="str">
        <f>_xlfn.XLOOKUP(E5304,AF:AF,AI:AI)</f>
        <v>Egypt</v>
      </c>
      <c r="T5304">
        <f>WEEKNUM(G5304)</f>
        <v>12</v>
      </c>
      <c r="U5304">
        <f>YEAR(G5304)</f>
        <v>2025</v>
      </c>
      <c r="V5304" s="117">
        <f>IFERROR(Q5304/N5304,"0")</f>
        <v>0.19689325961886459</v>
      </c>
    </row>
    <row r="5305" spans="1:22">
      <c r="A5305" t="str">
        <f>_xlfn.XLOOKUP(D5305,BN:BN,BO:BO)</f>
        <v>México</v>
      </c>
      <c r="B5305" t="s">
        <v>25</v>
      </c>
      <c r="C5305">
        <v>887</v>
      </c>
      <c r="D5305" t="str">
        <f>_xlfn.XLOOKUP(C5305,BH:BH,BI:BI)</f>
        <v>MariellaP</v>
      </c>
      <c r="E5305">
        <v>34443</v>
      </c>
      <c r="F5305" t="s">
        <v>5256</v>
      </c>
      <c r="G5305" s="63">
        <v>45731</v>
      </c>
      <c r="H5305" s="63">
        <v>46099</v>
      </c>
      <c r="I5305" t="s">
        <v>364</v>
      </c>
      <c r="J5305" t="str">
        <f>_xlfn.XLOOKUP(I5305,AS:AS,AU:AU)</f>
        <v>DMC</v>
      </c>
      <c r="K5305" t="s">
        <v>30</v>
      </c>
      <c r="L5305">
        <v>102042.4</v>
      </c>
      <c r="M5305">
        <f>L5305*_xlfn.XLOOKUP(K5305,AM:AM,AN:AN)</f>
        <v>4898.0352000000003</v>
      </c>
      <c r="N5305">
        <f>L5305*_xlfn.XLOOKUP(K5305,AM:AM,AO:AO)</f>
        <v>5714.3743999999997</v>
      </c>
      <c r="O5305">
        <v>22392.400000000001</v>
      </c>
      <c r="P5305">
        <f>O5305*_xlfn.XLOOKUP(K5305,AM:AM,AN:AN)</f>
        <v>1074.8352</v>
      </c>
      <c r="Q5305">
        <f>O5305*_xlfn.XLOOKUP(K5305,AM:AM,AO:AO)</f>
        <v>1253.9744000000001</v>
      </c>
      <c r="R5305" t="str">
        <f>_xlfn.XLOOKUP(E5305,AF:AF,AG:AG)</f>
        <v>Red Jackal Tour Opera</v>
      </c>
      <c r="S5305" t="str">
        <f>_xlfn.XLOOKUP(E5305,AF:AF,AI:AI)</f>
        <v>Ethiopia</v>
      </c>
      <c r="T5305">
        <f>WEEKNUM(G5305)</f>
        <v>11</v>
      </c>
      <c r="U5305">
        <f>YEAR(G5305)</f>
        <v>2025</v>
      </c>
      <c r="V5305" s="117">
        <f>IFERROR(Q5305/N5305,"0")</f>
        <v>0.21944211425838672</v>
      </c>
    </row>
    <row r="5306" spans="1:22">
      <c r="A5306" t="str">
        <f>_xlfn.XLOOKUP(D5306,BN:BN,BO:BO)</f>
        <v>México</v>
      </c>
      <c r="B5306" t="s">
        <v>25</v>
      </c>
      <c r="C5306">
        <v>887</v>
      </c>
      <c r="D5306" t="str">
        <f>_xlfn.XLOOKUP(C5306,BH:BH,BI:BI)</f>
        <v>MariellaP</v>
      </c>
      <c r="E5306">
        <v>25857</v>
      </c>
      <c r="F5306" t="s">
        <v>5257</v>
      </c>
      <c r="G5306" s="63">
        <v>45731</v>
      </c>
      <c r="H5306" s="63">
        <v>46110</v>
      </c>
      <c r="I5306" t="s">
        <v>456</v>
      </c>
      <c r="J5306" t="str">
        <f>_xlfn.XLOOKUP(I5306,AS:AS,AU:AU)</f>
        <v>Visados</v>
      </c>
      <c r="K5306" t="s">
        <v>30</v>
      </c>
      <c r="L5306">
        <v>2199.7600000000002</v>
      </c>
      <c r="M5306">
        <f>L5306*_xlfn.XLOOKUP(K5306,AM:AM,AN:AN)</f>
        <v>105.58848000000002</v>
      </c>
      <c r="N5306">
        <f>L5306*_xlfn.XLOOKUP(K5306,AM:AM,AO:AO)</f>
        <v>123.18656000000001</v>
      </c>
      <c r="O5306">
        <v>0</v>
      </c>
      <c r="P5306">
        <f>O5306*_xlfn.XLOOKUP(K5306,AM:AM,AN:AN)</f>
        <v>0</v>
      </c>
      <c r="Q5306">
        <f>O5306*_xlfn.XLOOKUP(K5306,AM:AM,AO:AO)</f>
        <v>0</v>
      </c>
      <c r="R5306" t="str">
        <f>_xlfn.XLOOKUP(E5306,AF:AF,AG:AG)</f>
        <v>GANNET</v>
      </c>
      <c r="S5306" t="str">
        <f>_xlfn.XLOOKUP(E5306,AF:AF,AI:AI)</f>
        <v>United States</v>
      </c>
      <c r="T5306">
        <f>WEEKNUM(G5306)</f>
        <v>11</v>
      </c>
      <c r="U5306">
        <f>YEAR(G5306)</f>
        <v>2025</v>
      </c>
      <c r="V5306" s="117">
        <f>IFERROR(Q5306/N5306,"0")</f>
        <v>0</v>
      </c>
    </row>
    <row r="5307" spans="1:22">
      <c r="A5307" t="str">
        <f>_xlfn.XLOOKUP(D5307,BN:BN,BO:BO)</f>
        <v>México</v>
      </c>
      <c r="B5307" t="s">
        <v>25</v>
      </c>
      <c r="C5307">
        <v>887</v>
      </c>
      <c r="D5307" t="str">
        <f>_xlfn.XLOOKUP(C5307,BH:BH,BI:BI)</f>
        <v>MariellaP</v>
      </c>
      <c r="E5307">
        <v>25857</v>
      </c>
      <c r="F5307" t="s">
        <v>5258</v>
      </c>
      <c r="G5307" s="63">
        <v>45731</v>
      </c>
      <c r="H5307" s="63">
        <v>46110</v>
      </c>
      <c r="I5307" t="s">
        <v>456</v>
      </c>
      <c r="J5307" t="str">
        <f>_xlfn.XLOOKUP(I5307,AS:AS,AU:AU)</f>
        <v>Visados</v>
      </c>
      <c r="K5307" t="s">
        <v>30</v>
      </c>
      <c r="L5307">
        <v>1241.8</v>
      </c>
      <c r="M5307">
        <f>L5307*_xlfn.XLOOKUP(K5307,AM:AM,AN:AN)</f>
        <v>59.606400000000001</v>
      </c>
      <c r="N5307">
        <f>L5307*_xlfn.XLOOKUP(K5307,AM:AM,AO:AO)</f>
        <v>69.540800000000004</v>
      </c>
      <c r="O5307">
        <v>0</v>
      </c>
      <c r="P5307">
        <f>O5307*_xlfn.XLOOKUP(K5307,AM:AM,AN:AN)</f>
        <v>0</v>
      </c>
      <c r="Q5307">
        <f>O5307*_xlfn.XLOOKUP(K5307,AM:AM,AO:AO)</f>
        <v>0</v>
      </c>
      <c r="R5307" t="str">
        <f>_xlfn.XLOOKUP(E5307,AF:AF,AG:AG)</f>
        <v>GANNET</v>
      </c>
      <c r="S5307" t="str">
        <f>_xlfn.XLOOKUP(E5307,AF:AF,AI:AI)</f>
        <v>United States</v>
      </c>
      <c r="T5307">
        <f>WEEKNUM(G5307)</f>
        <v>11</v>
      </c>
      <c r="U5307">
        <f>YEAR(G5307)</f>
        <v>2025</v>
      </c>
      <c r="V5307" s="117">
        <f>IFERROR(Q5307/N5307,"0")</f>
        <v>0</v>
      </c>
    </row>
    <row r="5308" spans="1:22">
      <c r="A5308" t="str">
        <f>_xlfn.XLOOKUP(D5308,BN:BN,BO:BO)</f>
        <v>México</v>
      </c>
      <c r="B5308" t="s">
        <v>25</v>
      </c>
      <c r="C5308">
        <v>888</v>
      </c>
      <c r="D5308" t="str">
        <f>_xlfn.XLOOKUP(C5308,BH:BH,BI:BI)</f>
        <v>MinervaH</v>
      </c>
      <c r="E5308">
        <v>27301</v>
      </c>
      <c r="F5308" t="s">
        <v>5259</v>
      </c>
      <c r="G5308" s="63">
        <v>46013</v>
      </c>
      <c r="H5308" s="63">
        <v>46013</v>
      </c>
      <c r="I5308" t="s">
        <v>366</v>
      </c>
      <c r="J5308" t="str">
        <f>_xlfn.XLOOKUP(I5308,AS:AS,AU:AU)</f>
        <v>Vuelos</v>
      </c>
      <c r="K5308" t="s">
        <v>30</v>
      </c>
      <c r="L5308">
        <v>7383</v>
      </c>
      <c r="M5308">
        <f>L5308*_xlfn.XLOOKUP(K5308,AM:AM,AN:AN)</f>
        <v>354.38400000000001</v>
      </c>
      <c r="N5308">
        <f>L5308*_xlfn.XLOOKUP(K5308,AM:AM,AO:AO)</f>
        <v>413.44800000000004</v>
      </c>
      <c r="O5308">
        <v>0</v>
      </c>
      <c r="P5308">
        <f>O5308*_xlfn.XLOOKUP(K5308,AM:AM,AN:AN)</f>
        <v>0</v>
      </c>
      <c r="Q5308">
        <f>O5308*_xlfn.XLOOKUP(K5308,AM:AM,AO:AO)</f>
        <v>0</v>
      </c>
      <c r="R5308" t="str">
        <f>_xlfn.XLOOKUP(E5308,AF:AF,AG:AG)</f>
        <v>TURISMO EX MAR, S.A. DE C.V.</v>
      </c>
      <c r="S5308" t="str">
        <f>_xlfn.XLOOKUP(E5308,AF:AF,AI:AI)</f>
        <v>Mexico</v>
      </c>
      <c r="T5308">
        <f>WEEKNUM(G5308)</f>
        <v>52</v>
      </c>
      <c r="U5308">
        <f>YEAR(G5308)</f>
        <v>2025</v>
      </c>
      <c r="V5308" s="117">
        <f>IFERROR(Q5308/N5308,"0")</f>
        <v>0</v>
      </c>
    </row>
    <row r="5309" spans="1:22">
      <c r="A5309" t="str">
        <f>_xlfn.XLOOKUP(D5309,BN:BN,BO:BO)</f>
        <v>México</v>
      </c>
      <c r="B5309" t="s">
        <v>25</v>
      </c>
      <c r="C5309">
        <v>888</v>
      </c>
      <c r="D5309" t="str">
        <f>_xlfn.XLOOKUP(C5309,BH:BH,BI:BI)</f>
        <v>MinervaH</v>
      </c>
      <c r="E5309">
        <v>27301</v>
      </c>
      <c r="F5309" t="s">
        <v>5260</v>
      </c>
      <c r="G5309" s="63">
        <v>46013</v>
      </c>
      <c r="H5309" s="63">
        <v>46013</v>
      </c>
      <c r="I5309" t="s">
        <v>366</v>
      </c>
      <c r="J5309" t="str">
        <f>_xlfn.XLOOKUP(I5309,AS:AS,AU:AU)</f>
        <v>Vuelos</v>
      </c>
      <c r="K5309" t="s">
        <v>30</v>
      </c>
      <c r="L5309">
        <v>7383</v>
      </c>
      <c r="M5309">
        <f>L5309*_xlfn.XLOOKUP(K5309,AM:AM,AN:AN)</f>
        <v>354.38400000000001</v>
      </c>
      <c r="N5309">
        <f>L5309*_xlfn.XLOOKUP(K5309,AM:AM,AO:AO)</f>
        <v>413.44800000000004</v>
      </c>
      <c r="O5309">
        <v>0</v>
      </c>
      <c r="P5309">
        <f>O5309*_xlfn.XLOOKUP(K5309,AM:AM,AN:AN)</f>
        <v>0</v>
      </c>
      <c r="Q5309">
        <f>O5309*_xlfn.XLOOKUP(K5309,AM:AM,AO:AO)</f>
        <v>0</v>
      </c>
      <c r="R5309" t="str">
        <f>_xlfn.XLOOKUP(E5309,AF:AF,AG:AG)</f>
        <v>TURISMO EX MAR, S.A. DE C.V.</v>
      </c>
      <c r="S5309" t="str">
        <f>_xlfn.XLOOKUP(E5309,AF:AF,AI:AI)</f>
        <v>Mexico</v>
      </c>
      <c r="T5309">
        <f>WEEKNUM(G5309)</f>
        <v>52</v>
      </c>
      <c r="U5309">
        <f>YEAR(G5309)</f>
        <v>2025</v>
      </c>
      <c r="V5309" s="117">
        <f>IFERROR(Q5309/N5309,"0")</f>
        <v>0</v>
      </c>
    </row>
    <row r="5310" spans="1:22">
      <c r="A5310" t="str">
        <f>_xlfn.XLOOKUP(D5310,BN:BN,BO:BO)</f>
        <v>México</v>
      </c>
      <c r="B5310" t="s">
        <v>25</v>
      </c>
      <c r="C5310">
        <v>888</v>
      </c>
      <c r="D5310" t="str">
        <f>_xlfn.XLOOKUP(C5310,BH:BH,BI:BI)</f>
        <v>MinervaH</v>
      </c>
      <c r="E5310">
        <v>27301</v>
      </c>
      <c r="F5310" t="s">
        <v>5260</v>
      </c>
      <c r="G5310" s="63">
        <v>46013</v>
      </c>
      <c r="H5310" s="63">
        <v>46013</v>
      </c>
      <c r="I5310" t="s">
        <v>366</v>
      </c>
      <c r="J5310" t="str">
        <f>_xlfn.XLOOKUP(I5310,AS:AS,AU:AU)</f>
        <v>Vuelos</v>
      </c>
      <c r="K5310" t="s">
        <v>30</v>
      </c>
      <c r="L5310">
        <v>7383</v>
      </c>
      <c r="M5310">
        <f>L5310*_xlfn.XLOOKUP(K5310,AM:AM,AN:AN)</f>
        <v>354.38400000000001</v>
      </c>
      <c r="N5310">
        <f>L5310*_xlfn.XLOOKUP(K5310,AM:AM,AO:AO)</f>
        <v>413.44800000000004</v>
      </c>
      <c r="O5310">
        <v>0</v>
      </c>
      <c r="P5310">
        <f>O5310*_xlfn.XLOOKUP(K5310,AM:AM,AN:AN)</f>
        <v>0</v>
      </c>
      <c r="Q5310">
        <f>O5310*_xlfn.XLOOKUP(K5310,AM:AM,AO:AO)</f>
        <v>0</v>
      </c>
      <c r="R5310" t="str">
        <f>_xlfn.XLOOKUP(E5310,AF:AF,AG:AG)</f>
        <v>TURISMO EX MAR, S.A. DE C.V.</v>
      </c>
      <c r="S5310" t="str">
        <f>_xlfn.XLOOKUP(E5310,AF:AF,AI:AI)</f>
        <v>Mexico</v>
      </c>
      <c r="T5310">
        <f>WEEKNUM(G5310)</f>
        <v>52</v>
      </c>
      <c r="U5310">
        <f>YEAR(G5310)</f>
        <v>2025</v>
      </c>
      <c r="V5310" s="117">
        <f>IFERROR(Q5310/N5310,"0")</f>
        <v>0</v>
      </c>
    </row>
    <row r="5311" spans="1:22">
      <c r="A5311" t="str">
        <f>_xlfn.XLOOKUP(D5311,BN:BN,BO:BO)</f>
        <v>México</v>
      </c>
      <c r="B5311" t="s">
        <v>25</v>
      </c>
      <c r="C5311">
        <v>888</v>
      </c>
      <c r="D5311" t="str">
        <f>_xlfn.XLOOKUP(C5311,BH:BH,BI:BI)</f>
        <v>MinervaH</v>
      </c>
      <c r="E5311">
        <v>0</v>
      </c>
      <c r="F5311" t="s">
        <v>5261</v>
      </c>
      <c r="G5311" s="63">
        <v>46013</v>
      </c>
      <c r="H5311" s="63">
        <v>46013</v>
      </c>
      <c r="I5311" t="s">
        <v>396</v>
      </c>
      <c r="J5311" t="str">
        <f>_xlfn.XLOOKUP(I5311,AS:AS,AU:AU)</f>
        <v>Honorarios</v>
      </c>
      <c r="K5311" t="s">
        <v>30</v>
      </c>
      <c r="L5311">
        <v>2100</v>
      </c>
      <c r="M5311">
        <f>L5311*_xlfn.XLOOKUP(K5311,AM:AM,AN:AN)</f>
        <v>100.8</v>
      </c>
      <c r="N5311">
        <f>L5311*_xlfn.XLOOKUP(K5311,AM:AM,AO:AO)</f>
        <v>117.60000000000001</v>
      </c>
      <c r="O5311">
        <v>2100</v>
      </c>
      <c r="P5311">
        <f>O5311*_xlfn.XLOOKUP(K5311,AM:AM,AN:AN)</f>
        <v>100.8</v>
      </c>
      <c r="Q5311">
        <f>O5311*_xlfn.XLOOKUP(K5311,AM:AM,AO:AO)</f>
        <v>117.60000000000001</v>
      </c>
      <c r="R5311" t="str">
        <f>_xlfn.XLOOKUP(E5311,AF:AF,AG:AG)</f>
        <v>FEES</v>
      </c>
      <c r="S5311">
        <f>_xlfn.XLOOKUP(E5311,AF:AF,AI:AI)</f>
        <v>0</v>
      </c>
      <c r="T5311">
        <f>WEEKNUM(G5311)</f>
        <v>52</v>
      </c>
      <c r="U5311">
        <f>YEAR(G5311)</f>
        <v>2025</v>
      </c>
      <c r="V5311" s="117">
        <f>IFERROR(Q5311/N5311,"0")</f>
        <v>1</v>
      </c>
    </row>
    <row r="5312" spans="1:22">
      <c r="A5312" t="str">
        <f>_xlfn.XLOOKUP(D5312,BN:BN,BO:BO)</f>
        <v>México</v>
      </c>
      <c r="B5312" t="s">
        <v>25</v>
      </c>
      <c r="C5312">
        <v>889</v>
      </c>
      <c r="D5312" t="str">
        <f>_xlfn.XLOOKUP(C5312,BH:BH,BI:BI)</f>
        <v>MariaM</v>
      </c>
      <c r="E5312">
        <v>29952</v>
      </c>
      <c r="F5312" t="s">
        <v>5262</v>
      </c>
      <c r="G5312" s="63">
        <v>46013</v>
      </c>
      <c r="H5312" s="63">
        <v>46013</v>
      </c>
      <c r="I5312" t="s">
        <v>376</v>
      </c>
      <c r="J5312" t="str">
        <f>_xlfn.XLOOKUP(I5312,AS:AS,AU:AU)</f>
        <v>Hotel</v>
      </c>
      <c r="K5312" t="s">
        <v>33</v>
      </c>
      <c r="L5312">
        <v>558.38</v>
      </c>
      <c r="M5312">
        <f>L5312*_xlfn.XLOOKUP(K5312,AM:AM,AN:AN)</f>
        <v>480.20679999999999</v>
      </c>
      <c r="N5312">
        <f>L5312*_xlfn.XLOOKUP(K5312,AM:AM,AO:AO)</f>
        <v>558.38</v>
      </c>
      <c r="O5312">
        <v>47.43</v>
      </c>
      <c r="P5312">
        <f>O5312*_xlfn.XLOOKUP(K5312,AM:AM,AN:AN)</f>
        <v>40.7898</v>
      </c>
      <c r="Q5312">
        <f>O5312*_xlfn.XLOOKUP(K5312,AM:AM,AO:AO)</f>
        <v>47.43</v>
      </c>
      <c r="R5312" t="str">
        <f>_xlfn.XLOOKUP(E5312,AF:AF,AG:AG)</f>
        <v>HOUSTON AIRPORT MARRIOTT AT GEORGE BUSH INTERCONTINENTAL</v>
      </c>
      <c r="S5312" t="str">
        <f>_xlfn.XLOOKUP(E5312,AF:AF,AI:AI)</f>
        <v>United States</v>
      </c>
      <c r="T5312">
        <f>WEEKNUM(G5312)</f>
        <v>52</v>
      </c>
      <c r="U5312">
        <f>YEAR(G5312)</f>
        <v>2025</v>
      </c>
      <c r="V5312" s="117">
        <f>IFERROR(Q5312/N5312,"0")</f>
        <v>8.4942154088613483E-2</v>
      </c>
    </row>
    <row r="5313" spans="1:22">
      <c r="A5313" t="str">
        <f>_xlfn.XLOOKUP(D5313,BN:BN,BO:BO)</f>
        <v>México</v>
      </c>
      <c r="B5313" t="s">
        <v>25</v>
      </c>
      <c r="C5313">
        <v>889</v>
      </c>
      <c r="D5313" t="str">
        <f>_xlfn.XLOOKUP(C5313,BH:BH,BI:BI)</f>
        <v>MariaM</v>
      </c>
      <c r="E5313">
        <v>25053</v>
      </c>
      <c r="F5313" t="s">
        <v>4904</v>
      </c>
      <c r="G5313" s="63">
        <v>46013</v>
      </c>
      <c r="H5313" s="63">
        <v>46013</v>
      </c>
      <c r="I5313" t="s">
        <v>376</v>
      </c>
      <c r="J5313" t="str">
        <f>_xlfn.XLOOKUP(I5313,AS:AS,AU:AU)</f>
        <v>Hotel</v>
      </c>
      <c r="K5313" t="s">
        <v>33</v>
      </c>
      <c r="L5313">
        <v>2445.1</v>
      </c>
      <c r="M5313">
        <f>L5313*_xlfn.XLOOKUP(K5313,AM:AM,AN:AN)</f>
        <v>2102.7860000000001</v>
      </c>
      <c r="N5313">
        <f>L5313*_xlfn.XLOOKUP(K5313,AM:AM,AO:AO)</f>
        <v>2445.1</v>
      </c>
      <c r="O5313">
        <v>0</v>
      </c>
      <c r="P5313">
        <f>O5313*_xlfn.XLOOKUP(K5313,AM:AM,AN:AN)</f>
        <v>0</v>
      </c>
      <c r="Q5313">
        <f>O5313*_xlfn.XLOOKUP(K5313,AM:AM,AO:AO)</f>
        <v>0</v>
      </c>
      <c r="R5313" t="str">
        <f>_xlfn.XLOOKUP(E5313,AF:AF,AG:AG)</f>
        <v>THE RITZ CARLTON NIKKO</v>
      </c>
      <c r="S5313" t="str">
        <f>_xlfn.XLOOKUP(E5313,AF:AF,AI:AI)</f>
        <v>Japan</v>
      </c>
      <c r="T5313">
        <f>WEEKNUM(G5313)</f>
        <v>52</v>
      </c>
      <c r="U5313">
        <f>YEAR(G5313)</f>
        <v>2025</v>
      </c>
      <c r="V5313" s="117">
        <f>IFERROR(Q5313/N5313,"0")</f>
        <v>0</v>
      </c>
    </row>
    <row r="5314" spans="1:22">
      <c r="A5314" t="str">
        <f>_xlfn.XLOOKUP(D5314,BN:BN,BO:BO)</f>
        <v>México</v>
      </c>
      <c r="B5314" t="s">
        <v>25</v>
      </c>
      <c r="C5314">
        <v>889</v>
      </c>
      <c r="D5314" t="str">
        <f>_xlfn.XLOOKUP(C5314,BH:BH,BI:BI)</f>
        <v>MariaM</v>
      </c>
      <c r="E5314">
        <v>27261</v>
      </c>
      <c r="F5314" t="s">
        <v>936</v>
      </c>
      <c r="G5314" s="63">
        <v>46016</v>
      </c>
      <c r="H5314" s="63">
        <v>46018</v>
      </c>
      <c r="I5314" t="s">
        <v>376</v>
      </c>
      <c r="J5314" t="str">
        <f>_xlfn.XLOOKUP(I5314,AS:AS,AU:AU)</f>
        <v>Hotel</v>
      </c>
      <c r="K5314" t="s">
        <v>33</v>
      </c>
      <c r="L5314">
        <v>2547.4</v>
      </c>
      <c r="M5314">
        <f>L5314*_xlfn.XLOOKUP(K5314,AM:AM,AN:AN)</f>
        <v>2190.7640000000001</v>
      </c>
      <c r="N5314">
        <f>L5314*_xlfn.XLOOKUP(K5314,AM:AM,AO:AO)</f>
        <v>2547.4</v>
      </c>
      <c r="O5314">
        <v>188.74</v>
      </c>
      <c r="P5314">
        <f>O5314*_xlfn.XLOOKUP(K5314,AM:AM,AN:AN)</f>
        <v>162.31640000000002</v>
      </c>
      <c r="Q5314">
        <f>O5314*_xlfn.XLOOKUP(K5314,AM:AM,AO:AO)</f>
        <v>188.74</v>
      </c>
      <c r="R5314" t="str">
        <f>_xlfn.XLOOKUP(E5314,AF:AF,AG:AG)</f>
        <v>ACE HOTEL KYOTO</v>
      </c>
      <c r="S5314" t="str">
        <f>_xlfn.XLOOKUP(E5314,AF:AF,AI:AI)</f>
        <v>Japan</v>
      </c>
      <c r="T5314">
        <f>WEEKNUM(G5314)</f>
        <v>52</v>
      </c>
      <c r="U5314">
        <f>YEAR(G5314)</f>
        <v>2025</v>
      </c>
      <c r="V5314" s="117">
        <f>IFERROR(Q5314/N5314,"0")</f>
        <v>7.4091230274004868E-2</v>
      </c>
    </row>
    <row r="5315" spans="1:22">
      <c r="A5315" t="str">
        <f>_xlfn.XLOOKUP(D5315,BN:BN,BO:BO)</f>
        <v>México</v>
      </c>
      <c r="B5315" t="s">
        <v>25</v>
      </c>
      <c r="C5315">
        <v>889</v>
      </c>
      <c r="D5315" t="str">
        <f>_xlfn.XLOOKUP(C5315,BH:BH,BI:BI)</f>
        <v>MariaM</v>
      </c>
      <c r="E5315">
        <v>26428</v>
      </c>
      <c r="F5315" t="s">
        <v>5263</v>
      </c>
      <c r="G5315" s="63">
        <v>46016</v>
      </c>
      <c r="H5315" s="63">
        <v>46019</v>
      </c>
      <c r="I5315" t="s">
        <v>364</v>
      </c>
      <c r="J5315" t="str">
        <f>_xlfn.XLOOKUP(I5315,AS:AS,AU:AU)</f>
        <v>DMC</v>
      </c>
      <c r="K5315" t="s">
        <v>33</v>
      </c>
      <c r="L5315">
        <v>7800</v>
      </c>
      <c r="M5315">
        <f>L5315*_xlfn.XLOOKUP(K5315,AM:AM,AN:AN)</f>
        <v>6708</v>
      </c>
      <c r="N5315">
        <f>L5315*_xlfn.XLOOKUP(K5315,AM:AM,AO:AO)</f>
        <v>7800</v>
      </c>
      <c r="O5315">
        <v>2000</v>
      </c>
      <c r="P5315">
        <f>O5315*_xlfn.XLOOKUP(K5315,AM:AM,AN:AN)</f>
        <v>1720</v>
      </c>
      <c r="Q5315">
        <f>O5315*_xlfn.XLOOKUP(K5315,AM:AM,AO:AO)</f>
        <v>2000</v>
      </c>
      <c r="R5315" t="str">
        <f>_xlfn.XLOOKUP(E5315,AF:AF,AG:AG)</f>
        <v>México Kanko S.A.</v>
      </c>
      <c r="S5315" t="str">
        <f>_xlfn.XLOOKUP(E5315,AF:AF,AI:AI)</f>
        <v>Mexico</v>
      </c>
      <c r="T5315">
        <f>WEEKNUM(G5315)</f>
        <v>52</v>
      </c>
      <c r="U5315">
        <f>YEAR(G5315)</f>
        <v>2025</v>
      </c>
      <c r="V5315" s="117">
        <f>IFERROR(Q5315/N5315,"0")</f>
        <v>0.25641025641025639</v>
      </c>
    </row>
    <row r="5316" spans="1:22">
      <c r="A5316" t="str">
        <f>_xlfn.XLOOKUP(D5316,BN:BN,BO:BO)</f>
        <v>México</v>
      </c>
      <c r="B5316" t="s">
        <v>25</v>
      </c>
      <c r="C5316">
        <v>890</v>
      </c>
      <c r="D5316" t="str">
        <f>_xlfn.XLOOKUP(C5316,BH:BH,BI:BI)</f>
        <v>IsraelB</v>
      </c>
      <c r="E5316">
        <v>27301</v>
      </c>
      <c r="F5316" t="s">
        <v>5264</v>
      </c>
      <c r="G5316" s="63">
        <v>46017</v>
      </c>
      <c r="H5316" s="63">
        <v>46025</v>
      </c>
      <c r="I5316" t="s">
        <v>366</v>
      </c>
      <c r="J5316" t="str">
        <f>_xlfn.XLOOKUP(I5316,AS:AS,AU:AU)</f>
        <v>Vuelos</v>
      </c>
      <c r="K5316" t="s">
        <v>30</v>
      </c>
      <c r="L5316">
        <v>17014</v>
      </c>
      <c r="M5316">
        <f>L5316*_xlfn.XLOOKUP(K5316,AM:AM,AN:AN)</f>
        <v>816.67200000000003</v>
      </c>
      <c r="N5316">
        <f>L5316*_xlfn.XLOOKUP(K5316,AM:AM,AO:AO)</f>
        <v>952.78399999999999</v>
      </c>
      <c r="O5316">
        <v>0</v>
      </c>
      <c r="P5316">
        <f>O5316*_xlfn.XLOOKUP(K5316,AM:AM,AN:AN)</f>
        <v>0</v>
      </c>
      <c r="Q5316">
        <f>O5316*_xlfn.XLOOKUP(K5316,AM:AM,AO:AO)</f>
        <v>0</v>
      </c>
      <c r="R5316" t="str">
        <f>_xlfn.XLOOKUP(E5316,AF:AF,AG:AG)</f>
        <v>TURISMO EX MAR, S.A. DE C.V.</v>
      </c>
      <c r="S5316" t="str">
        <f>_xlfn.XLOOKUP(E5316,AF:AF,AI:AI)</f>
        <v>Mexico</v>
      </c>
      <c r="T5316">
        <f>WEEKNUM(G5316)</f>
        <v>52</v>
      </c>
      <c r="U5316">
        <f>YEAR(G5316)</f>
        <v>2025</v>
      </c>
      <c r="V5316" s="117">
        <f>IFERROR(Q5316/N5316,"0")</f>
        <v>0</v>
      </c>
    </row>
    <row r="5317" spans="1:22">
      <c r="A5317" t="str">
        <f>_xlfn.XLOOKUP(D5317,BN:BN,BO:BO)</f>
        <v>México</v>
      </c>
      <c r="B5317" t="s">
        <v>25</v>
      </c>
      <c r="C5317">
        <v>890</v>
      </c>
      <c r="D5317" t="str">
        <f>_xlfn.XLOOKUP(C5317,BH:BH,BI:BI)</f>
        <v>IsraelB</v>
      </c>
      <c r="E5317">
        <v>27301</v>
      </c>
      <c r="F5317" t="s">
        <v>5265</v>
      </c>
      <c r="G5317" s="63">
        <v>46017</v>
      </c>
      <c r="H5317" s="63">
        <v>46025</v>
      </c>
      <c r="I5317" t="s">
        <v>366</v>
      </c>
      <c r="J5317" t="str">
        <f>_xlfn.XLOOKUP(I5317,AS:AS,AU:AU)</f>
        <v>Vuelos</v>
      </c>
      <c r="K5317" t="s">
        <v>30</v>
      </c>
      <c r="L5317">
        <v>17014</v>
      </c>
      <c r="M5317">
        <f>L5317*_xlfn.XLOOKUP(K5317,AM:AM,AN:AN)</f>
        <v>816.67200000000003</v>
      </c>
      <c r="N5317">
        <f>L5317*_xlfn.XLOOKUP(K5317,AM:AM,AO:AO)</f>
        <v>952.78399999999999</v>
      </c>
      <c r="O5317">
        <v>0</v>
      </c>
      <c r="P5317">
        <f>O5317*_xlfn.XLOOKUP(K5317,AM:AM,AN:AN)</f>
        <v>0</v>
      </c>
      <c r="Q5317">
        <f>O5317*_xlfn.XLOOKUP(K5317,AM:AM,AO:AO)</f>
        <v>0</v>
      </c>
      <c r="R5317" t="str">
        <f>_xlfn.XLOOKUP(E5317,AF:AF,AG:AG)</f>
        <v>TURISMO EX MAR, S.A. DE C.V.</v>
      </c>
      <c r="S5317" t="str">
        <f>_xlfn.XLOOKUP(E5317,AF:AF,AI:AI)</f>
        <v>Mexico</v>
      </c>
      <c r="T5317">
        <f>WEEKNUM(G5317)</f>
        <v>52</v>
      </c>
      <c r="U5317">
        <f>YEAR(G5317)</f>
        <v>2025</v>
      </c>
      <c r="V5317" s="117">
        <f>IFERROR(Q5317/N5317,"0")</f>
        <v>0</v>
      </c>
    </row>
    <row r="5318" spans="1:22">
      <c r="A5318" t="str">
        <f>_xlfn.XLOOKUP(D5318,BN:BN,BO:BO)</f>
        <v>México</v>
      </c>
      <c r="B5318" t="s">
        <v>25</v>
      </c>
      <c r="C5318">
        <v>890</v>
      </c>
      <c r="D5318" t="str">
        <f>_xlfn.XLOOKUP(C5318,BH:BH,BI:BI)</f>
        <v>IsraelB</v>
      </c>
      <c r="E5318">
        <v>27301</v>
      </c>
      <c r="F5318" t="s">
        <v>5266</v>
      </c>
      <c r="G5318" s="63">
        <v>46017</v>
      </c>
      <c r="H5318" s="63">
        <v>46025</v>
      </c>
      <c r="I5318" t="s">
        <v>366</v>
      </c>
      <c r="J5318" t="str">
        <f>_xlfn.XLOOKUP(I5318,AS:AS,AU:AU)</f>
        <v>Vuelos</v>
      </c>
      <c r="K5318" t="s">
        <v>30</v>
      </c>
      <c r="L5318">
        <v>400</v>
      </c>
      <c r="M5318">
        <f>L5318*_xlfn.XLOOKUP(K5318,AM:AM,AN:AN)</f>
        <v>19.2</v>
      </c>
      <c r="N5318">
        <f>L5318*_xlfn.XLOOKUP(K5318,AM:AM,AO:AO)</f>
        <v>22.400000000000002</v>
      </c>
      <c r="O5318">
        <v>0</v>
      </c>
      <c r="P5318">
        <f>O5318*_xlfn.XLOOKUP(K5318,AM:AM,AN:AN)</f>
        <v>0</v>
      </c>
      <c r="Q5318">
        <f>O5318*_xlfn.XLOOKUP(K5318,AM:AM,AO:AO)</f>
        <v>0</v>
      </c>
      <c r="R5318" t="str">
        <f>_xlfn.XLOOKUP(E5318,AF:AF,AG:AG)</f>
        <v>TURISMO EX MAR, S.A. DE C.V.</v>
      </c>
      <c r="S5318" t="str">
        <f>_xlfn.XLOOKUP(E5318,AF:AF,AI:AI)</f>
        <v>Mexico</v>
      </c>
      <c r="T5318">
        <f>WEEKNUM(G5318)</f>
        <v>52</v>
      </c>
      <c r="U5318">
        <f>YEAR(G5318)</f>
        <v>2025</v>
      </c>
      <c r="V5318" s="117">
        <f>IFERROR(Q5318/N5318,"0")</f>
        <v>0</v>
      </c>
    </row>
    <row r="5319" spans="1:22">
      <c r="A5319" t="str">
        <f>_xlfn.XLOOKUP(D5319,BN:BN,BO:BO)</f>
        <v>México</v>
      </c>
      <c r="B5319" t="s">
        <v>25</v>
      </c>
      <c r="C5319">
        <v>890</v>
      </c>
      <c r="D5319" t="str">
        <f>_xlfn.XLOOKUP(C5319,BH:BH,BI:BI)</f>
        <v>IsraelB</v>
      </c>
      <c r="E5319">
        <v>27301</v>
      </c>
      <c r="F5319" t="s">
        <v>5267</v>
      </c>
      <c r="G5319" s="63">
        <v>46017</v>
      </c>
      <c r="H5319" s="63">
        <v>46025</v>
      </c>
      <c r="I5319" t="s">
        <v>366</v>
      </c>
      <c r="J5319" t="str">
        <f>_xlfn.XLOOKUP(I5319,AS:AS,AU:AU)</f>
        <v>Vuelos</v>
      </c>
      <c r="K5319" t="s">
        <v>30</v>
      </c>
      <c r="L5319">
        <v>400</v>
      </c>
      <c r="M5319">
        <f>L5319*_xlfn.XLOOKUP(K5319,AM:AM,AN:AN)</f>
        <v>19.2</v>
      </c>
      <c r="N5319">
        <f>L5319*_xlfn.XLOOKUP(K5319,AM:AM,AO:AO)</f>
        <v>22.400000000000002</v>
      </c>
      <c r="O5319">
        <v>0</v>
      </c>
      <c r="P5319">
        <f>O5319*_xlfn.XLOOKUP(K5319,AM:AM,AN:AN)</f>
        <v>0</v>
      </c>
      <c r="Q5319">
        <f>O5319*_xlfn.XLOOKUP(K5319,AM:AM,AO:AO)</f>
        <v>0</v>
      </c>
      <c r="R5319" t="str">
        <f>_xlfn.XLOOKUP(E5319,AF:AF,AG:AG)</f>
        <v>TURISMO EX MAR, S.A. DE C.V.</v>
      </c>
      <c r="S5319" t="str">
        <f>_xlfn.XLOOKUP(E5319,AF:AF,AI:AI)</f>
        <v>Mexico</v>
      </c>
      <c r="T5319">
        <f>WEEKNUM(G5319)</f>
        <v>52</v>
      </c>
      <c r="U5319">
        <f>YEAR(G5319)</f>
        <v>2025</v>
      </c>
      <c r="V5319" s="117">
        <f>IFERROR(Q5319/N5319,"0")</f>
        <v>0</v>
      </c>
    </row>
    <row r="5320" spans="1:22">
      <c r="A5320" t="str">
        <f>_xlfn.XLOOKUP(D5320,BN:BN,BO:BO)</f>
        <v>México</v>
      </c>
      <c r="B5320" t="s">
        <v>25</v>
      </c>
      <c r="C5320">
        <v>890</v>
      </c>
      <c r="D5320" t="str">
        <f>_xlfn.XLOOKUP(C5320,BH:BH,BI:BI)</f>
        <v>IsraelB</v>
      </c>
      <c r="E5320">
        <v>23590</v>
      </c>
      <c r="F5320" t="s">
        <v>5268</v>
      </c>
      <c r="G5320" s="63">
        <v>46017</v>
      </c>
      <c r="H5320" s="63">
        <v>46025</v>
      </c>
      <c r="I5320" t="s">
        <v>484</v>
      </c>
      <c r="J5320" t="str">
        <f>_xlfn.XLOOKUP(I5320,AS:AS,AU:AU)</f>
        <v>Vuelos</v>
      </c>
      <c r="K5320" t="s">
        <v>30</v>
      </c>
      <c r="L5320">
        <v>4200</v>
      </c>
      <c r="M5320">
        <f>L5320*_xlfn.XLOOKUP(K5320,AM:AM,AN:AN)</f>
        <v>201.6</v>
      </c>
      <c r="N5320">
        <f>L5320*_xlfn.XLOOKUP(K5320,AM:AM,AO:AO)</f>
        <v>235.20000000000002</v>
      </c>
      <c r="O5320">
        <v>0</v>
      </c>
      <c r="P5320">
        <f>O5320*_xlfn.XLOOKUP(K5320,AM:AM,AN:AN)</f>
        <v>0</v>
      </c>
      <c r="Q5320">
        <f>O5320*_xlfn.XLOOKUP(K5320,AM:AM,AO:AO)</f>
        <v>0</v>
      </c>
      <c r="R5320" t="str">
        <f>_xlfn.XLOOKUP(E5320,AF:AF,AG:AG)</f>
        <v>AEROMÉXICO</v>
      </c>
      <c r="S5320" t="str">
        <f>_xlfn.XLOOKUP(E5320,AF:AF,AI:AI)</f>
        <v>Mexico</v>
      </c>
      <c r="T5320">
        <f>WEEKNUM(G5320)</f>
        <v>52</v>
      </c>
      <c r="U5320">
        <f>YEAR(G5320)</f>
        <v>2025</v>
      </c>
      <c r="V5320" s="117">
        <f>IFERROR(Q5320/N5320,"0")</f>
        <v>0</v>
      </c>
    </row>
    <row r="5321" spans="1:22">
      <c r="A5321" t="str">
        <f>_xlfn.XLOOKUP(D5321,BN:BN,BO:BO)</f>
        <v>México</v>
      </c>
      <c r="B5321" t="s">
        <v>25</v>
      </c>
      <c r="C5321">
        <v>890</v>
      </c>
      <c r="D5321" t="str">
        <f>_xlfn.XLOOKUP(C5321,BH:BH,BI:BI)</f>
        <v>IsraelB</v>
      </c>
      <c r="E5321">
        <v>23590</v>
      </c>
      <c r="F5321" t="s">
        <v>5268</v>
      </c>
      <c r="G5321" s="63">
        <v>46017</v>
      </c>
      <c r="H5321" s="63">
        <v>46025</v>
      </c>
      <c r="I5321" t="s">
        <v>484</v>
      </c>
      <c r="J5321" t="str">
        <f>_xlfn.XLOOKUP(I5321,AS:AS,AU:AU)</f>
        <v>Vuelos</v>
      </c>
      <c r="K5321" t="s">
        <v>30</v>
      </c>
      <c r="L5321">
        <v>1400</v>
      </c>
      <c r="M5321">
        <f>L5321*_xlfn.XLOOKUP(K5321,AM:AM,AN:AN)</f>
        <v>67.2</v>
      </c>
      <c r="N5321">
        <f>L5321*_xlfn.XLOOKUP(K5321,AM:AM,AO:AO)</f>
        <v>78.400000000000006</v>
      </c>
      <c r="O5321">
        <v>0</v>
      </c>
      <c r="P5321">
        <f>O5321*_xlfn.XLOOKUP(K5321,AM:AM,AN:AN)</f>
        <v>0</v>
      </c>
      <c r="Q5321">
        <f>O5321*_xlfn.XLOOKUP(K5321,AM:AM,AO:AO)</f>
        <v>0</v>
      </c>
      <c r="R5321" t="str">
        <f>_xlfn.XLOOKUP(E5321,AF:AF,AG:AG)</f>
        <v>AEROMÉXICO</v>
      </c>
      <c r="S5321" t="str">
        <f>_xlfn.XLOOKUP(E5321,AF:AF,AI:AI)</f>
        <v>Mexico</v>
      </c>
      <c r="T5321">
        <f>WEEKNUM(G5321)</f>
        <v>52</v>
      </c>
      <c r="U5321">
        <f>YEAR(G5321)</f>
        <v>2025</v>
      </c>
      <c r="V5321" s="117">
        <f>IFERROR(Q5321/N5321,"0")</f>
        <v>0</v>
      </c>
    </row>
    <row r="5322" spans="1:22">
      <c r="A5322" t="str">
        <f>_xlfn.XLOOKUP(D5322,BN:BN,BO:BO)</f>
        <v>México</v>
      </c>
      <c r="B5322" t="s">
        <v>25</v>
      </c>
      <c r="C5322">
        <v>891</v>
      </c>
      <c r="D5322" t="str">
        <f>_xlfn.XLOOKUP(C5322,BH:BH,BI:BI)</f>
        <v>ManonR</v>
      </c>
      <c r="E5322">
        <v>33697</v>
      </c>
      <c r="F5322" t="s">
        <v>5269</v>
      </c>
      <c r="G5322" s="63">
        <v>46184</v>
      </c>
      <c r="H5322" s="63">
        <v>46226</v>
      </c>
      <c r="I5322" t="s">
        <v>418</v>
      </c>
      <c r="J5322" t="str">
        <f>_xlfn.XLOOKUP(I5322,AS:AS,AU:AU)</f>
        <v>Otros</v>
      </c>
      <c r="K5322" t="s">
        <v>30</v>
      </c>
      <c r="L5322">
        <v>5550906</v>
      </c>
      <c r="M5322">
        <f>L5322*_xlfn.XLOOKUP(K5322,AM:AM,AN:AN)</f>
        <v>266443.48800000001</v>
      </c>
      <c r="N5322">
        <f>L5322*_xlfn.XLOOKUP(K5322,AM:AM,AO:AO)</f>
        <v>310850.73600000003</v>
      </c>
      <c r="O5322">
        <v>236410</v>
      </c>
      <c r="P5322">
        <f>O5322*_xlfn.XLOOKUP(K5322,AM:AM,AN:AN)</f>
        <v>11347.68</v>
      </c>
      <c r="Q5322">
        <f>O5322*_xlfn.XLOOKUP(K5322,AM:AM,AO:AO)</f>
        <v>13238.960000000001</v>
      </c>
      <c r="R5322" t="str">
        <f>_xlfn.XLOOKUP(E5322,AF:AF,AG:AG)</f>
        <v>EVENTOS ESPECIALES MUNDOMEX S.A. DE C.V.</v>
      </c>
      <c r="S5322" t="str">
        <f>_xlfn.XLOOKUP(E5322,AF:AF,AI:AI)</f>
        <v>Mexico</v>
      </c>
      <c r="T5322">
        <f>WEEKNUM(G5322)</f>
        <v>24</v>
      </c>
      <c r="U5322">
        <f>YEAR(G5322)</f>
        <v>2026</v>
      </c>
      <c r="V5322" s="117">
        <f>IFERROR(Q5322/N5322,"0")</f>
        <v>4.2589443957436857E-2</v>
      </c>
    </row>
    <row r="5323" spans="1:22">
      <c r="A5323" t="str">
        <f>_xlfn.XLOOKUP(D5323,BN:BN,BO:BO)</f>
        <v>México</v>
      </c>
      <c r="B5323" t="s">
        <v>25</v>
      </c>
      <c r="C5323">
        <v>892</v>
      </c>
      <c r="D5323" t="str">
        <f>_xlfn.XLOOKUP(C5323,BH:BH,BI:BI)</f>
        <v>VivianaS</v>
      </c>
      <c r="E5323">
        <v>33615</v>
      </c>
      <c r="F5323" t="s">
        <v>5270</v>
      </c>
      <c r="G5323" s="63">
        <v>45939</v>
      </c>
      <c r="H5323" s="63">
        <v>45942</v>
      </c>
      <c r="I5323" t="s">
        <v>376</v>
      </c>
      <c r="J5323" t="str">
        <f>_xlfn.XLOOKUP(I5323,AS:AS,AU:AU)</f>
        <v>Hotel</v>
      </c>
      <c r="K5323" t="s">
        <v>33</v>
      </c>
      <c r="L5323">
        <v>4772.49</v>
      </c>
      <c r="M5323">
        <f>L5323*_xlfn.XLOOKUP(K5323,AM:AM,AN:AN)</f>
        <v>4104.3413999999993</v>
      </c>
      <c r="N5323">
        <f>L5323*_xlfn.XLOOKUP(K5323,AM:AM,AO:AO)</f>
        <v>4772.49</v>
      </c>
      <c r="O5323">
        <v>387.25</v>
      </c>
      <c r="P5323">
        <f>O5323*_xlfn.XLOOKUP(K5323,AM:AM,AN:AN)</f>
        <v>333.03499999999997</v>
      </c>
      <c r="Q5323">
        <f>O5323*_xlfn.XLOOKUP(K5323,AM:AM,AO:AO)</f>
        <v>387.25</v>
      </c>
      <c r="R5323" t="str">
        <f>_xlfn.XLOOKUP(E5323,AF:AF,AG:AG)</f>
        <v>FOUR SEASONS RESORT LOS CABOS AT COSTA PALMAS</v>
      </c>
      <c r="S5323" t="str">
        <f>_xlfn.XLOOKUP(E5323,AF:AF,AI:AI)</f>
        <v>Mexico</v>
      </c>
      <c r="T5323">
        <f>WEEKNUM(G5323)</f>
        <v>41</v>
      </c>
      <c r="U5323">
        <f>YEAR(G5323)</f>
        <v>2025</v>
      </c>
      <c r="V5323" s="117">
        <f>IFERROR(Q5323/N5323,"0")</f>
        <v>8.1142129161087817E-2</v>
      </c>
    </row>
    <row r="5324" spans="1:22">
      <c r="A5324" t="str">
        <f>_xlfn.XLOOKUP(D5324,BN:BN,BO:BO)</f>
        <v>México</v>
      </c>
      <c r="B5324" t="s">
        <v>25</v>
      </c>
      <c r="C5324">
        <v>893</v>
      </c>
      <c r="D5324" t="str">
        <f>_xlfn.XLOOKUP(C5324,BH:BH,BI:BI)</f>
        <v>MariellaP</v>
      </c>
      <c r="E5324">
        <v>26659</v>
      </c>
      <c r="F5324" t="s">
        <v>5271</v>
      </c>
      <c r="G5324" s="63">
        <v>46011</v>
      </c>
      <c r="H5324" s="63">
        <v>46023</v>
      </c>
      <c r="I5324" t="s">
        <v>364</v>
      </c>
      <c r="J5324" t="str">
        <f>_xlfn.XLOOKUP(I5324,AS:AS,AU:AU)</f>
        <v>DMC</v>
      </c>
      <c r="K5324" t="s">
        <v>33</v>
      </c>
      <c r="L5324">
        <v>41625</v>
      </c>
      <c r="M5324">
        <f>L5324*_xlfn.XLOOKUP(K5324,AM:AM,AN:AN)</f>
        <v>35797.5</v>
      </c>
      <c r="N5324">
        <f>L5324*_xlfn.XLOOKUP(K5324,AM:AM,AO:AO)</f>
        <v>41625</v>
      </c>
      <c r="O5324">
        <v>8325</v>
      </c>
      <c r="P5324">
        <f>O5324*_xlfn.XLOOKUP(K5324,AM:AM,AN:AN)</f>
        <v>7159.5</v>
      </c>
      <c r="Q5324">
        <f>O5324*_xlfn.XLOOKUP(K5324,AM:AM,AO:AO)</f>
        <v>8325</v>
      </c>
      <c r="R5324" t="str">
        <f>_xlfn.XLOOKUP(E5324,AF:AF,AG:AG)</f>
        <v>EGYPT BEYOND</v>
      </c>
      <c r="S5324" t="str">
        <f>_xlfn.XLOOKUP(E5324,AF:AF,AI:AI)</f>
        <v>Egypt</v>
      </c>
      <c r="T5324">
        <f>WEEKNUM(G5324)</f>
        <v>51</v>
      </c>
      <c r="U5324">
        <f>YEAR(G5324)</f>
        <v>2025</v>
      </c>
      <c r="V5324" s="117">
        <f>IFERROR(Q5324/N5324,"0")</f>
        <v>0.2</v>
      </c>
    </row>
    <row r="5325" spans="1:22">
      <c r="A5325" t="str">
        <f>_xlfn.XLOOKUP(D5325,BN:BN,BO:BO)</f>
        <v>México</v>
      </c>
      <c r="B5325" t="s">
        <v>25</v>
      </c>
      <c r="C5325">
        <v>893</v>
      </c>
      <c r="D5325" t="str">
        <f>_xlfn.XLOOKUP(C5325,BH:BH,BI:BI)</f>
        <v>MariellaP</v>
      </c>
      <c r="E5325">
        <v>33657</v>
      </c>
      <c r="F5325" t="s">
        <v>5272</v>
      </c>
      <c r="G5325" s="63">
        <v>46019</v>
      </c>
      <c r="H5325" s="63">
        <v>46021</v>
      </c>
      <c r="I5325" t="s">
        <v>376</v>
      </c>
      <c r="J5325" t="str">
        <f>_xlfn.XLOOKUP(I5325,AS:AS,AU:AU)</f>
        <v>Hotel</v>
      </c>
      <c r="K5325" t="s">
        <v>33</v>
      </c>
      <c r="L5325">
        <v>6870.84</v>
      </c>
      <c r="M5325">
        <f>L5325*_xlfn.XLOOKUP(K5325,AM:AM,AN:AN)</f>
        <v>5908.9224000000004</v>
      </c>
      <c r="N5325">
        <f>L5325*_xlfn.XLOOKUP(K5325,AM:AM,AO:AO)</f>
        <v>6870.84</v>
      </c>
      <c r="O5325">
        <v>799.2</v>
      </c>
      <c r="P5325">
        <f>O5325*_xlfn.XLOOKUP(K5325,AM:AM,AN:AN)</f>
        <v>687.31200000000001</v>
      </c>
      <c r="Q5325">
        <f>O5325*_xlfn.XLOOKUP(K5325,AM:AM,AO:AO)</f>
        <v>799.2</v>
      </c>
      <c r="R5325" t="str">
        <f>_xlfn.XLOOKUP(E5325,AF:AF,AG:AG)</f>
        <v>SOFITEL LEGEND OLD CATARACT ASWAN</v>
      </c>
      <c r="S5325" t="str">
        <f>_xlfn.XLOOKUP(E5325,AF:AF,AI:AI)</f>
        <v>Egypt</v>
      </c>
      <c r="T5325">
        <f>WEEKNUM(G5325)</f>
        <v>53</v>
      </c>
      <c r="U5325">
        <f>YEAR(G5325)</f>
        <v>2025</v>
      </c>
      <c r="V5325" s="117">
        <f>IFERROR(Q5325/N5325,"0")</f>
        <v>0.11631765548317237</v>
      </c>
    </row>
    <row r="5326" spans="1:22">
      <c r="A5326" t="str">
        <f>_xlfn.XLOOKUP(D5326,BN:BN,BO:BO)</f>
        <v>México</v>
      </c>
      <c r="B5326" t="s">
        <v>25</v>
      </c>
      <c r="C5326">
        <v>893</v>
      </c>
      <c r="D5326" t="str">
        <f>_xlfn.XLOOKUP(C5326,BH:BH,BI:BI)</f>
        <v>MariellaP</v>
      </c>
      <c r="E5326">
        <v>30100</v>
      </c>
      <c r="F5326" t="s">
        <v>5273</v>
      </c>
      <c r="G5326" s="63">
        <v>46023</v>
      </c>
      <c r="H5326" s="63">
        <v>46028</v>
      </c>
      <c r="I5326" t="s">
        <v>376</v>
      </c>
      <c r="J5326" t="str">
        <f>_xlfn.XLOOKUP(I5326,AS:AS,AU:AU)</f>
        <v>Hotel</v>
      </c>
      <c r="K5326" t="s">
        <v>33</v>
      </c>
      <c r="L5326">
        <v>11880</v>
      </c>
      <c r="M5326">
        <f>L5326*_xlfn.XLOOKUP(K5326,AM:AM,AN:AN)</f>
        <v>10216.799999999999</v>
      </c>
      <c r="N5326">
        <f>L5326*_xlfn.XLOOKUP(K5326,AM:AM,AO:AO)</f>
        <v>11880</v>
      </c>
      <c r="O5326">
        <v>1215.8399999999999</v>
      </c>
      <c r="P5326">
        <f>O5326*_xlfn.XLOOKUP(K5326,AM:AM,AN:AN)</f>
        <v>1045.6224</v>
      </c>
      <c r="Q5326">
        <f>O5326*_xlfn.XLOOKUP(K5326,AM:AM,AO:AO)</f>
        <v>1215.8399999999999</v>
      </c>
      <c r="R5326" t="str">
        <f>_xlfn.XLOOKUP(E5326,AF:AF,AG:AG)</f>
        <v>THE DOLLI AT ACROPOLIS A HOTEL TO LIVE</v>
      </c>
      <c r="S5326" t="str">
        <f>_xlfn.XLOOKUP(E5326,AF:AF,AI:AI)</f>
        <v>Greece</v>
      </c>
      <c r="T5326">
        <f>WEEKNUM(G5326)</f>
        <v>1</v>
      </c>
      <c r="U5326">
        <f>YEAR(G5326)</f>
        <v>2026</v>
      </c>
      <c r="V5326" s="117">
        <f>IFERROR(Q5326/N5326,"0")</f>
        <v>0.10234343434343433</v>
      </c>
    </row>
    <row r="5327" spans="1:22">
      <c r="A5327" t="str">
        <f>_xlfn.XLOOKUP(D5327,BN:BN,BO:BO)</f>
        <v>México</v>
      </c>
      <c r="B5327" t="s">
        <v>25</v>
      </c>
      <c r="C5327">
        <v>893</v>
      </c>
      <c r="D5327" t="str">
        <f>_xlfn.XLOOKUP(C5327,BH:BH,BI:BI)</f>
        <v>MariellaP</v>
      </c>
      <c r="E5327">
        <v>27301</v>
      </c>
      <c r="F5327" t="s">
        <v>4696</v>
      </c>
      <c r="G5327" s="63">
        <v>46010</v>
      </c>
      <c r="H5327" s="63">
        <v>46028</v>
      </c>
      <c r="I5327" t="s">
        <v>366</v>
      </c>
      <c r="J5327" t="str">
        <f>_xlfn.XLOOKUP(I5327,AS:AS,AU:AU)</f>
        <v>Vuelos</v>
      </c>
      <c r="K5327" t="s">
        <v>33</v>
      </c>
      <c r="L5327">
        <v>8561.99</v>
      </c>
      <c r="M5327">
        <f>L5327*_xlfn.XLOOKUP(K5327,AM:AM,AN:AN)</f>
        <v>7363.3113999999996</v>
      </c>
      <c r="N5327">
        <f>L5327*_xlfn.XLOOKUP(K5327,AM:AM,AO:AO)</f>
        <v>8561.99</v>
      </c>
      <c r="O5327">
        <v>0</v>
      </c>
      <c r="P5327">
        <f>O5327*_xlfn.XLOOKUP(K5327,AM:AM,AN:AN)</f>
        <v>0</v>
      </c>
      <c r="Q5327">
        <f>O5327*_xlfn.XLOOKUP(K5327,AM:AM,AO:AO)</f>
        <v>0</v>
      </c>
      <c r="R5327" t="str">
        <f>_xlfn.XLOOKUP(E5327,AF:AF,AG:AG)</f>
        <v>TURISMO EX MAR, S.A. DE C.V.</v>
      </c>
      <c r="S5327" t="str">
        <f>_xlfn.XLOOKUP(E5327,AF:AF,AI:AI)</f>
        <v>Mexico</v>
      </c>
      <c r="T5327">
        <f>WEEKNUM(G5327)</f>
        <v>51</v>
      </c>
      <c r="U5327">
        <f>YEAR(G5327)</f>
        <v>2025</v>
      </c>
      <c r="V5327" s="117">
        <f>IFERROR(Q5327/N5327,"0")</f>
        <v>0</v>
      </c>
    </row>
    <row r="5328" spans="1:22">
      <c r="A5328" t="str">
        <f>_xlfn.XLOOKUP(D5328,BN:BN,BO:BO)</f>
        <v>México</v>
      </c>
      <c r="B5328" t="s">
        <v>25</v>
      </c>
      <c r="C5328">
        <v>893</v>
      </c>
      <c r="D5328" t="str">
        <f>_xlfn.XLOOKUP(C5328,BH:BH,BI:BI)</f>
        <v>MariellaP</v>
      </c>
      <c r="E5328">
        <v>27301</v>
      </c>
      <c r="F5328" t="s">
        <v>4697</v>
      </c>
      <c r="G5328" s="63">
        <v>46010</v>
      </c>
      <c r="H5328" s="63">
        <v>46028</v>
      </c>
      <c r="I5328" t="s">
        <v>366</v>
      </c>
      <c r="J5328" t="str">
        <f>_xlfn.XLOOKUP(I5328,AS:AS,AU:AU)</f>
        <v>Vuelos</v>
      </c>
      <c r="K5328" t="s">
        <v>33</v>
      </c>
      <c r="L5328">
        <v>8561.99</v>
      </c>
      <c r="M5328">
        <f>L5328*_xlfn.XLOOKUP(K5328,AM:AM,AN:AN)</f>
        <v>7363.3113999999996</v>
      </c>
      <c r="N5328">
        <f>L5328*_xlfn.XLOOKUP(K5328,AM:AM,AO:AO)</f>
        <v>8561.99</v>
      </c>
      <c r="O5328">
        <v>0</v>
      </c>
      <c r="P5328">
        <f>O5328*_xlfn.XLOOKUP(K5328,AM:AM,AN:AN)</f>
        <v>0</v>
      </c>
      <c r="Q5328">
        <f>O5328*_xlfn.XLOOKUP(K5328,AM:AM,AO:AO)</f>
        <v>0</v>
      </c>
      <c r="R5328" t="str">
        <f>_xlfn.XLOOKUP(E5328,AF:AF,AG:AG)</f>
        <v>TURISMO EX MAR, S.A. DE C.V.</v>
      </c>
      <c r="S5328" t="str">
        <f>_xlfn.XLOOKUP(E5328,AF:AF,AI:AI)</f>
        <v>Mexico</v>
      </c>
      <c r="T5328">
        <f>WEEKNUM(G5328)</f>
        <v>51</v>
      </c>
      <c r="U5328">
        <f>YEAR(G5328)</f>
        <v>2025</v>
      </c>
      <c r="V5328" s="117">
        <f>IFERROR(Q5328/N5328,"0")</f>
        <v>0</v>
      </c>
    </row>
    <row r="5329" spans="1:22">
      <c r="A5329" t="str">
        <f>_xlfn.XLOOKUP(D5329,BN:BN,BO:BO)</f>
        <v>México</v>
      </c>
      <c r="B5329" t="s">
        <v>25</v>
      </c>
      <c r="C5329">
        <v>893</v>
      </c>
      <c r="D5329" t="str">
        <f>_xlfn.XLOOKUP(C5329,BH:BH,BI:BI)</f>
        <v>MariellaP</v>
      </c>
      <c r="E5329">
        <v>27301</v>
      </c>
      <c r="F5329" t="s">
        <v>5274</v>
      </c>
      <c r="G5329" s="63">
        <v>46010</v>
      </c>
      <c r="H5329" s="63">
        <v>46026</v>
      </c>
      <c r="I5329" t="s">
        <v>366</v>
      </c>
      <c r="J5329" t="str">
        <f>_xlfn.XLOOKUP(I5329,AS:AS,AU:AU)</f>
        <v>Vuelos</v>
      </c>
      <c r="K5329" t="s">
        <v>33</v>
      </c>
      <c r="L5329">
        <v>11355.31</v>
      </c>
      <c r="M5329">
        <f>L5329*_xlfn.XLOOKUP(K5329,AM:AM,AN:AN)</f>
        <v>9765.5666000000001</v>
      </c>
      <c r="N5329">
        <f>L5329*_xlfn.XLOOKUP(K5329,AM:AM,AO:AO)</f>
        <v>11355.31</v>
      </c>
      <c r="O5329">
        <v>0</v>
      </c>
      <c r="P5329">
        <f>O5329*_xlfn.XLOOKUP(K5329,AM:AM,AN:AN)</f>
        <v>0</v>
      </c>
      <c r="Q5329">
        <f>O5329*_xlfn.XLOOKUP(K5329,AM:AM,AO:AO)</f>
        <v>0</v>
      </c>
      <c r="R5329" t="str">
        <f>_xlfn.XLOOKUP(E5329,AF:AF,AG:AG)</f>
        <v>TURISMO EX MAR, S.A. DE C.V.</v>
      </c>
      <c r="S5329" t="str">
        <f>_xlfn.XLOOKUP(E5329,AF:AF,AI:AI)</f>
        <v>Mexico</v>
      </c>
      <c r="T5329">
        <f>WEEKNUM(G5329)</f>
        <v>51</v>
      </c>
      <c r="U5329">
        <f>YEAR(G5329)</f>
        <v>2025</v>
      </c>
      <c r="V5329" s="117">
        <f>IFERROR(Q5329/N5329,"0")</f>
        <v>0</v>
      </c>
    </row>
    <row r="5330" spans="1:22">
      <c r="A5330" t="str">
        <f>_xlfn.XLOOKUP(D5330,BN:BN,BO:BO)</f>
        <v>México</v>
      </c>
      <c r="B5330" t="s">
        <v>25</v>
      </c>
      <c r="C5330">
        <v>893</v>
      </c>
      <c r="D5330" t="str">
        <f>_xlfn.XLOOKUP(C5330,BH:BH,BI:BI)</f>
        <v>MariellaP</v>
      </c>
      <c r="E5330">
        <v>27301</v>
      </c>
      <c r="F5330" t="s">
        <v>5275</v>
      </c>
      <c r="G5330" s="63">
        <v>46010</v>
      </c>
      <c r="H5330" s="63">
        <v>46026</v>
      </c>
      <c r="I5330" t="s">
        <v>366</v>
      </c>
      <c r="J5330" t="str">
        <f>_xlfn.XLOOKUP(I5330,AS:AS,AU:AU)</f>
        <v>Vuelos</v>
      </c>
      <c r="K5330" t="s">
        <v>33</v>
      </c>
      <c r="L5330">
        <v>11355.31</v>
      </c>
      <c r="M5330">
        <f>L5330*_xlfn.XLOOKUP(K5330,AM:AM,AN:AN)</f>
        <v>9765.5666000000001</v>
      </c>
      <c r="N5330">
        <f>L5330*_xlfn.XLOOKUP(K5330,AM:AM,AO:AO)</f>
        <v>11355.31</v>
      </c>
      <c r="O5330">
        <v>0</v>
      </c>
      <c r="P5330">
        <f>O5330*_xlfn.XLOOKUP(K5330,AM:AM,AN:AN)</f>
        <v>0</v>
      </c>
      <c r="Q5330">
        <f>O5330*_xlfn.XLOOKUP(K5330,AM:AM,AO:AO)</f>
        <v>0</v>
      </c>
      <c r="R5330" t="str">
        <f>_xlfn.XLOOKUP(E5330,AF:AF,AG:AG)</f>
        <v>TURISMO EX MAR, S.A. DE C.V.</v>
      </c>
      <c r="S5330" t="str">
        <f>_xlfn.XLOOKUP(E5330,AF:AF,AI:AI)</f>
        <v>Mexico</v>
      </c>
      <c r="T5330">
        <f>WEEKNUM(G5330)</f>
        <v>51</v>
      </c>
      <c r="U5330">
        <f>YEAR(G5330)</f>
        <v>2025</v>
      </c>
      <c r="V5330" s="117">
        <f>IFERROR(Q5330/N5330,"0")</f>
        <v>0</v>
      </c>
    </row>
    <row r="5331" spans="1:22">
      <c r="A5331" t="str">
        <f>_xlfn.XLOOKUP(D5331,BN:BN,BO:BO)</f>
        <v>México</v>
      </c>
      <c r="B5331" t="s">
        <v>25</v>
      </c>
      <c r="C5331">
        <v>893</v>
      </c>
      <c r="D5331" t="str">
        <f>_xlfn.XLOOKUP(C5331,BH:BH,BI:BI)</f>
        <v>MariellaP</v>
      </c>
      <c r="E5331">
        <v>0</v>
      </c>
      <c r="F5331" t="s">
        <v>5276</v>
      </c>
      <c r="G5331" s="63">
        <v>46010</v>
      </c>
      <c r="H5331" s="63">
        <v>46026</v>
      </c>
      <c r="I5331" t="s">
        <v>396</v>
      </c>
      <c r="J5331" t="str">
        <f>_xlfn.XLOOKUP(I5331,AS:AS,AU:AU)</f>
        <v>Honorarios</v>
      </c>
      <c r="K5331" t="s">
        <v>33</v>
      </c>
      <c r="L5331">
        <v>100</v>
      </c>
      <c r="M5331">
        <f>L5331*_xlfn.XLOOKUP(K5331,AM:AM,AN:AN)</f>
        <v>86</v>
      </c>
      <c r="N5331">
        <f>L5331*_xlfn.XLOOKUP(K5331,AM:AM,AO:AO)</f>
        <v>100</v>
      </c>
      <c r="O5331">
        <v>100</v>
      </c>
      <c r="P5331">
        <f>O5331*_xlfn.XLOOKUP(K5331,AM:AM,AN:AN)</f>
        <v>86</v>
      </c>
      <c r="Q5331">
        <f>O5331*_xlfn.XLOOKUP(K5331,AM:AM,AO:AO)</f>
        <v>100</v>
      </c>
      <c r="R5331" t="str">
        <f>_xlfn.XLOOKUP(E5331,AF:AF,AG:AG)</f>
        <v>FEES</v>
      </c>
      <c r="S5331">
        <f>_xlfn.XLOOKUP(E5331,AF:AF,AI:AI)</f>
        <v>0</v>
      </c>
      <c r="T5331">
        <f>WEEKNUM(G5331)</f>
        <v>51</v>
      </c>
      <c r="U5331">
        <f>YEAR(G5331)</f>
        <v>2025</v>
      </c>
      <c r="V5331" s="117">
        <f>IFERROR(Q5331/N5331,"0")</f>
        <v>1</v>
      </c>
    </row>
    <row r="5332" spans="1:22">
      <c r="A5332" t="str">
        <f>_xlfn.XLOOKUP(D5332,BN:BN,BO:BO)</f>
        <v>México</v>
      </c>
      <c r="B5332" t="s">
        <v>25</v>
      </c>
      <c r="C5332">
        <v>893</v>
      </c>
      <c r="D5332" t="str">
        <f>_xlfn.XLOOKUP(C5332,BH:BH,BI:BI)</f>
        <v>MariellaP</v>
      </c>
      <c r="E5332">
        <v>27301</v>
      </c>
      <c r="F5332" t="s">
        <v>5277</v>
      </c>
      <c r="G5332" s="63">
        <v>46010</v>
      </c>
      <c r="H5332" s="63">
        <v>46028</v>
      </c>
      <c r="I5332" t="s">
        <v>366</v>
      </c>
      <c r="J5332" t="str">
        <f>_xlfn.XLOOKUP(I5332,AS:AS,AU:AU)</f>
        <v>Vuelos</v>
      </c>
      <c r="K5332" t="s">
        <v>33</v>
      </c>
      <c r="L5332">
        <v>1975.28</v>
      </c>
      <c r="M5332">
        <f>L5332*_xlfn.XLOOKUP(K5332,AM:AM,AN:AN)</f>
        <v>1698.7408</v>
      </c>
      <c r="N5332">
        <f>L5332*_xlfn.XLOOKUP(K5332,AM:AM,AO:AO)</f>
        <v>1975.28</v>
      </c>
      <c r="O5332">
        <v>0</v>
      </c>
      <c r="P5332">
        <f>O5332*_xlfn.XLOOKUP(K5332,AM:AM,AN:AN)</f>
        <v>0</v>
      </c>
      <c r="Q5332">
        <f>O5332*_xlfn.XLOOKUP(K5332,AM:AM,AO:AO)</f>
        <v>0</v>
      </c>
      <c r="R5332" t="str">
        <f>_xlfn.XLOOKUP(E5332,AF:AF,AG:AG)</f>
        <v>TURISMO EX MAR, S.A. DE C.V.</v>
      </c>
      <c r="S5332" t="str">
        <f>_xlfn.XLOOKUP(E5332,AF:AF,AI:AI)</f>
        <v>Mexico</v>
      </c>
      <c r="T5332">
        <f>WEEKNUM(G5332)</f>
        <v>51</v>
      </c>
      <c r="U5332">
        <f>YEAR(G5332)</f>
        <v>2025</v>
      </c>
      <c r="V5332" s="117">
        <f>IFERROR(Q5332/N5332,"0")</f>
        <v>0</v>
      </c>
    </row>
    <row r="5333" spans="1:22">
      <c r="A5333" t="str">
        <f>_xlfn.XLOOKUP(D5333,BN:BN,BO:BO)</f>
        <v>México</v>
      </c>
      <c r="B5333" t="s">
        <v>25</v>
      </c>
      <c r="C5333">
        <v>893</v>
      </c>
      <c r="D5333" t="str">
        <f>_xlfn.XLOOKUP(C5333,BH:BH,BI:BI)</f>
        <v>MariellaP</v>
      </c>
      <c r="E5333">
        <v>27301</v>
      </c>
      <c r="F5333" t="s">
        <v>5278</v>
      </c>
      <c r="G5333" s="63">
        <v>46010</v>
      </c>
      <c r="H5333" s="63">
        <v>46028</v>
      </c>
      <c r="I5333" t="s">
        <v>366</v>
      </c>
      <c r="J5333" t="str">
        <f>_xlfn.XLOOKUP(I5333,AS:AS,AU:AU)</f>
        <v>Vuelos</v>
      </c>
      <c r="K5333" t="s">
        <v>33</v>
      </c>
      <c r="L5333">
        <v>1975.27</v>
      </c>
      <c r="M5333">
        <f>L5333*_xlfn.XLOOKUP(K5333,AM:AM,AN:AN)</f>
        <v>1698.7321999999999</v>
      </c>
      <c r="N5333">
        <f>L5333*_xlfn.XLOOKUP(K5333,AM:AM,AO:AO)</f>
        <v>1975.27</v>
      </c>
      <c r="O5333">
        <v>0</v>
      </c>
      <c r="P5333">
        <f>O5333*_xlfn.XLOOKUP(K5333,AM:AM,AN:AN)</f>
        <v>0</v>
      </c>
      <c r="Q5333">
        <f>O5333*_xlfn.XLOOKUP(K5333,AM:AM,AO:AO)</f>
        <v>0</v>
      </c>
      <c r="R5333" t="str">
        <f>_xlfn.XLOOKUP(E5333,AF:AF,AG:AG)</f>
        <v>TURISMO EX MAR, S.A. DE C.V.</v>
      </c>
      <c r="S5333" t="str">
        <f>_xlfn.XLOOKUP(E5333,AF:AF,AI:AI)</f>
        <v>Mexico</v>
      </c>
      <c r="T5333">
        <f>WEEKNUM(G5333)</f>
        <v>51</v>
      </c>
      <c r="U5333">
        <f>YEAR(G5333)</f>
        <v>2025</v>
      </c>
      <c r="V5333" s="117">
        <f>IFERROR(Q5333/N5333,"0")</f>
        <v>0</v>
      </c>
    </row>
    <row r="5334" spans="1:22">
      <c r="A5334" t="str">
        <f>_xlfn.XLOOKUP(D5334,BN:BN,BO:BO)</f>
        <v>México</v>
      </c>
      <c r="B5334" t="s">
        <v>25</v>
      </c>
      <c r="C5334">
        <v>893</v>
      </c>
      <c r="D5334" t="str">
        <f>_xlfn.XLOOKUP(C5334,BH:BH,BI:BI)</f>
        <v>MariellaP</v>
      </c>
      <c r="E5334">
        <v>27301</v>
      </c>
      <c r="F5334" t="s">
        <v>5279</v>
      </c>
      <c r="G5334" s="63">
        <v>46011</v>
      </c>
      <c r="H5334" s="63">
        <v>46011</v>
      </c>
      <c r="I5334" t="s">
        <v>366</v>
      </c>
      <c r="J5334" t="str">
        <f>_xlfn.XLOOKUP(I5334,AS:AS,AU:AU)</f>
        <v>Vuelos</v>
      </c>
      <c r="K5334" t="s">
        <v>33</v>
      </c>
      <c r="L5334">
        <v>1975.27</v>
      </c>
      <c r="M5334">
        <f>L5334*_xlfn.XLOOKUP(K5334,AM:AM,AN:AN)</f>
        <v>1698.7321999999999</v>
      </c>
      <c r="N5334">
        <f>L5334*_xlfn.XLOOKUP(K5334,AM:AM,AO:AO)</f>
        <v>1975.27</v>
      </c>
      <c r="O5334">
        <v>0</v>
      </c>
      <c r="P5334">
        <f>O5334*_xlfn.XLOOKUP(K5334,AM:AM,AN:AN)</f>
        <v>0</v>
      </c>
      <c r="Q5334">
        <f>O5334*_xlfn.XLOOKUP(K5334,AM:AM,AO:AO)</f>
        <v>0</v>
      </c>
      <c r="R5334" t="str">
        <f>_xlfn.XLOOKUP(E5334,AF:AF,AG:AG)</f>
        <v>TURISMO EX MAR, S.A. DE C.V.</v>
      </c>
      <c r="S5334" t="str">
        <f>_xlfn.XLOOKUP(E5334,AF:AF,AI:AI)</f>
        <v>Mexico</v>
      </c>
      <c r="T5334">
        <f>WEEKNUM(G5334)</f>
        <v>51</v>
      </c>
      <c r="U5334">
        <f>YEAR(G5334)</f>
        <v>2025</v>
      </c>
      <c r="V5334" s="117">
        <f>IFERROR(Q5334/N5334,"0")</f>
        <v>0</v>
      </c>
    </row>
    <row r="5335" spans="1:22">
      <c r="A5335" t="str">
        <f>_xlfn.XLOOKUP(D5335,BN:BN,BO:BO)</f>
        <v>México</v>
      </c>
      <c r="B5335" t="s">
        <v>25</v>
      </c>
      <c r="C5335">
        <v>893</v>
      </c>
      <c r="D5335" t="str">
        <f>_xlfn.XLOOKUP(C5335,BH:BH,BI:BI)</f>
        <v>MariellaP</v>
      </c>
      <c r="E5335">
        <v>27301</v>
      </c>
      <c r="F5335" t="s">
        <v>5280</v>
      </c>
      <c r="G5335" s="63">
        <v>46011</v>
      </c>
      <c r="H5335" s="63">
        <v>46039</v>
      </c>
      <c r="I5335" t="s">
        <v>366</v>
      </c>
      <c r="J5335" t="str">
        <f>_xlfn.XLOOKUP(I5335,AS:AS,AU:AU)</f>
        <v>Vuelos</v>
      </c>
      <c r="K5335" t="s">
        <v>33</v>
      </c>
      <c r="L5335">
        <v>2517.36</v>
      </c>
      <c r="M5335">
        <f>L5335*_xlfn.XLOOKUP(K5335,AM:AM,AN:AN)</f>
        <v>2164.9295999999999</v>
      </c>
      <c r="N5335">
        <f>L5335*_xlfn.XLOOKUP(K5335,AM:AM,AO:AO)</f>
        <v>2517.36</v>
      </c>
      <c r="O5335">
        <v>0</v>
      </c>
      <c r="P5335">
        <f>O5335*_xlfn.XLOOKUP(K5335,AM:AM,AN:AN)</f>
        <v>0</v>
      </c>
      <c r="Q5335">
        <f>O5335*_xlfn.XLOOKUP(K5335,AM:AM,AO:AO)</f>
        <v>0</v>
      </c>
      <c r="R5335" t="s">
        <v>582</v>
      </c>
      <c r="S5335" t="str">
        <f>_xlfn.XLOOKUP(E5335,AF:AF,AI:AI)</f>
        <v>Mexico</v>
      </c>
      <c r="T5335">
        <f>WEEKNUM(G5335)</f>
        <v>51</v>
      </c>
      <c r="U5335">
        <f>YEAR(G5335)</f>
        <v>2025</v>
      </c>
      <c r="V5335" s="117">
        <f>IFERROR(Q5335/N5335,"0")</f>
        <v>0</v>
      </c>
    </row>
    <row r="5336" spans="1:22">
      <c r="A5336" t="str">
        <f>_xlfn.XLOOKUP(D5336,BN:BN,BO:BO)</f>
        <v>México</v>
      </c>
      <c r="B5336" t="s">
        <v>25</v>
      </c>
      <c r="C5336">
        <v>893</v>
      </c>
      <c r="D5336" t="str">
        <f>_xlfn.XLOOKUP(C5336,BH:BH,BI:BI)</f>
        <v>MariellaP</v>
      </c>
      <c r="E5336">
        <v>0</v>
      </c>
      <c r="F5336" t="s">
        <v>5281</v>
      </c>
      <c r="G5336" s="63">
        <v>46011</v>
      </c>
      <c r="H5336" s="63">
        <v>46039</v>
      </c>
      <c r="I5336" t="s">
        <v>396</v>
      </c>
      <c r="J5336" t="str">
        <f>_xlfn.XLOOKUP(I5336,AS:AS,AU:AU)</f>
        <v>Honorarios</v>
      </c>
      <c r="K5336" t="s">
        <v>33</v>
      </c>
      <c r="L5336">
        <v>100</v>
      </c>
      <c r="M5336">
        <f>L5336*_xlfn.XLOOKUP(K5336,AM:AM,AN:AN)</f>
        <v>86</v>
      </c>
      <c r="N5336">
        <f>L5336*_xlfn.XLOOKUP(K5336,AM:AM,AO:AO)</f>
        <v>100</v>
      </c>
      <c r="O5336">
        <v>100</v>
      </c>
      <c r="P5336">
        <f>O5336*_xlfn.XLOOKUP(K5336,AM:AM,AN:AN)</f>
        <v>86</v>
      </c>
      <c r="Q5336">
        <f>O5336*_xlfn.XLOOKUP(K5336,AM:AM,AO:AO)</f>
        <v>100</v>
      </c>
      <c r="R5336" t="s">
        <v>582</v>
      </c>
      <c r="S5336">
        <f>_xlfn.XLOOKUP(E5336,AF:AF,AI:AI)</f>
        <v>0</v>
      </c>
      <c r="T5336">
        <f>WEEKNUM(G5336)</f>
        <v>51</v>
      </c>
      <c r="U5336">
        <f>YEAR(G5336)</f>
        <v>2025</v>
      </c>
      <c r="V5336" s="117">
        <f>IFERROR(Q5336/N5336,"0")</f>
        <v>1</v>
      </c>
    </row>
    <row r="5337" spans="1:22">
      <c r="A5337" t="str">
        <f>_xlfn.XLOOKUP(D5337,BN:BN,BO:BO)</f>
        <v>México</v>
      </c>
      <c r="B5337" t="s">
        <v>25</v>
      </c>
      <c r="C5337">
        <v>893</v>
      </c>
      <c r="D5337" t="str">
        <f>_xlfn.XLOOKUP(C5337,BH:BH,BI:BI)</f>
        <v>MariellaP</v>
      </c>
      <c r="E5337">
        <v>27301</v>
      </c>
      <c r="F5337" t="s">
        <v>5282</v>
      </c>
      <c r="G5337" s="63">
        <v>46023</v>
      </c>
      <c r="H5337" s="63">
        <v>46028</v>
      </c>
      <c r="I5337" t="s">
        <v>366</v>
      </c>
      <c r="J5337" t="str">
        <f>_xlfn.XLOOKUP(I5337,AS:AS,AU:AU)</f>
        <v>Vuelos</v>
      </c>
      <c r="K5337" t="s">
        <v>33</v>
      </c>
      <c r="L5337">
        <v>1026.69</v>
      </c>
      <c r="M5337">
        <f>L5337*_xlfn.XLOOKUP(K5337,AM:AM,AN:AN)</f>
        <v>882.95339999999999</v>
      </c>
      <c r="N5337">
        <f>L5337*_xlfn.XLOOKUP(K5337,AM:AM,AO:AO)</f>
        <v>1026.69</v>
      </c>
      <c r="O5337">
        <v>0</v>
      </c>
      <c r="P5337">
        <f>O5337*_xlfn.XLOOKUP(K5337,AM:AM,AN:AN)</f>
        <v>0</v>
      </c>
      <c r="Q5337">
        <f>O5337*_xlfn.XLOOKUP(K5337,AM:AM,AO:AO)</f>
        <v>0</v>
      </c>
      <c r="R5337" t="s">
        <v>582</v>
      </c>
      <c r="S5337" t="str">
        <f>_xlfn.XLOOKUP(E5337,AF:AF,AI:AI)</f>
        <v>Mexico</v>
      </c>
      <c r="T5337">
        <f>WEEKNUM(G5337)</f>
        <v>1</v>
      </c>
      <c r="U5337">
        <f>YEAR(G5337)</f>
        <v>2026</v>
      </c>
      <c r="V5337" s="117">
        <f>IFERROR(Q5337/N5337,"0")</f>
        <v>0</v>
      </c>
    </row>
    <row r="5338" spans="1:22">
      <c r="A5338" t="str">
        <f>_xlfn.XLOOKUP(D5338,BN:BN,BO:BO)</f>
        <v>México</v>
      </c>
      <c r="B5338" t="s">
        <v>25</v>
      </c>
      <c r="C5338">
        <v>893</v>
      </c>
      <c r="D5338" t="str">
        <f>_xlfn.XLOOKUP(C5338,BH:BH,BI:BI)</f>
        <v>MariellaP</v>
      </c>
      <c r="E5338">
        <v>27301</v>
      </c>
      <c r="F5338" t="s">
        <v>5283</v>
      </c>
      <c r="G5338" s="63">
        <v>46023</v>
      </c>
      <c r="H5338" s="63">
        <v>46028</v>
      </c>
      <c r="I5338" t="s">
        <v>366</v>
      </c>
      <c r="J5338" t="str">
        <f>_xlfn.XLOOKUP(I5338,AS:AS,AU:AU)</f>
        <v>Vuelos</v>
      </c>
      <c r="K5338" t="s">
        <v>33</v>
      </c>
      <c r="L5338">
        <v>1026.68</v>
      </c>
      <c r="M5338">
        <f>L5338*_xlfn.XLOOKUP(K5338,AM:AM,AN:AN)</f>
        <v>882.94479999999999</v>
      </c>
      <c r="N5338">
        <f>L5338*_xlfn.XLOOKUP(K5338,AM:AM,AO:AO)</f>
        <v>1026.68</v>
      </c>
      <c r="O5338">
        <v>0</v>
      </c>
      <c r="P5338">
        <f>O5338*_xlfn.XLOOKUP(K5338,AM:AM,AN:AN)</f>
        <v>0</v>
      </c>
      <c r="Q5338">
        <f>O5338*_xlfn.XLOOKUP(K5338,AM:AM,AO:AO)</f>
        <v>0</v>
      </c>
      <c r="R5338" t="s">
        <v>582</v>
      </c>
      <c r="S5338" t="str">
        <f>_xlfn.XLOOKUP(E5338,AF:AF,AI:AI)</f>
        <v>Mexico</v>
      </c>
      <c r="T5338">
        <f>WEEKNUM(G5338)</f>
        <v>1</v>
      </c>
      <c r="U5338">
        <f>YEAR(G5338)</f>
        <v>2026</v>
      </c>
      <c r="V5338" s="117">
        <f>IFERROR(Q5338/N5338,"0")</f>
        <v>0</v>
      </c>
    </row>
    <row r="5339" spans="1:22">
      <c r="A5339" t="str">
        <f>_xlfn.XLOOKUP(D5339,BN:BN,BO:BO)</f>
        <v>México</v>
      </c>
      <c r="B5339" t="s">
        <v>25</v>
      </c>
      <c r="C5339">
        <v>893</v>
      </c>
      <c r="D5339" t="str">
        <f>_xlfn.XLOOKUP(C5339,BH:BH,BI:BI)</f>
        <v>MariellaP</v>
      </c>
      <c r="E5339">
        <v>27301</v>
      </c>
      <c r="F5339" t="s">
        <v>5284</v>
      </c>
      <c r="G5339" s="63">
        <v>46011</v>
      </c>
      <c r="H5339" s="63">
        <v>46026</v>
      </c>
      <c r="I5339" t="s">
        <v>366</v>
      </c>
      <c r="J5339" t="str">
        <f>_xlfn.XLOOKUP(I5339,AS:AS,AU:AU)</f>
        <v>Vuelos</v>
      </c>
      <c r="K5339" t="s">
        <v>33</v>
      </c>
      <c r="L5339">
        <v>498.31</v>
      </c>
      <c r="M5339">
        <f>L5339*_xlfn.XLOOKUP(K5339,AM:AM,AN:AN)</f>
        <v>428.54660000000001</v>
      </c>
      <c r="N5339">
        <f>L5339*_xlfn.XLOOKUP(K5339,AM:AM,AO:AO)</f>
        <v>498.31</v>
      </c>
      <c r="O5339">
        <v>0</v>
      </c>
      <c r="P5339">
        <f>O5339*_xlfn.XLOOKUP(K5339,AM:AM,AN:AN)</f>
        <v>0</v>
      </c>
      <c r="Q5339">
        <f>O5339*_xlfn.XLOOKUP(K5339,AM:AM,AO:AO)</f>
        <v>0</v>
      </c>
      <c r="R5339" t="str">
        <f>_xlfn.XLOOKUP(E5339,AF:AF,AG:AG)</f>
        <v>TURISMO EX MAR, S.A. DE C.V.</v>
      </c>
      <c r="S5339" t="str">
        <f>_xlfn.XLOOKUP(E5339,AF:AF,AI:AI)</f>
        <v>Mexico</v>
      </c>
      <c r="T5339">
        <f>WEEKNUM(G5339)</f>
        <v>51</v>
      </c>
      <c r="U5339">
        <f>YEAR(G5339)</f>
        <v>2025</v>
      </c>
      <c r="V5339" s="117">
        <f>IFERROR(Q5339/N5339,"0")</f>
        <v>0</v>
      </c>
    </row>
    <row r="5340" spans="1:22">
      <c r="A5340" t="str">
        <f>_xlfn.XLOOKUP(D5340,BN:BN,BO:BO)</f>
        <v>México</v>
      </c>
      <c r="B5340" t="s">
        <v>25</v>
      </c>
      <c r="C5340">
        <v>893</v>
      </c>
      <c r="D5340" t="str">
        <f>_xlfn.XLOOKUP(C5340,BH:BH,BI:BI)</f>
        <v>MariellaP</v>
      </c>
      <c r="E5340">
        <v>27301</v>
      </c>
      <c r="F5340" t="s">
        <v>5285</v>
      </c>
      <c r="G5340" s="63">
        <v>46011</v>
      </c>
      <c r="H5340" s="63">
        <v>46026</v>
      </c>
      <c r="I5340" t="s">
        <v>366</v>
      </c>
      <c r="J5340" t="str">
        <f>_xlfn.XLOOKUP(I5340,AS:AS,AU:AU)</f>
        <v>Vuelos</v>
      </c>
      <c r="K5340" t="s">
        <v>33</v>
      </c>
      <c r="L5340">
        <v>498.31</v>
      </c>
      <c r="M5340">
        <f>L5340*_xlfn.XLOOKUP(K5340,AM:AM,AN:AN)</f>
        <v>428.54660000000001</v>
      </c>
      <c r="N5340">
        <f>L5340*_xlfn.XLOOKUP(K5340,AM:AM,AO:AO)</f>
        <v>498.31</v>
      </c>
      <c r="O5340">
        <v>0</v>
      </c>
      <c r="P5340">
        <f>O5340*_xlfn.XLOOKUP(K5340,AM:AM,AN:AN)</f>
        <v>0</v>
      </c>
      <c r="Q5340">
        <f>O5340*_xlfn.XLOOKUP(K5340,AM:AM,AO:AO)</f>
        <v>0</v>
      </c>
      <c r="R5340" t="str">
        <f>_xlfn.XLOOKUP(E5340,AF:AF,AG:AG)</f>
        <v>TURISMO EX MAR, S.A. DE C.V.</v>
      </c>
      <c r="S5340" t="str">
        <f>_xlfn.XLOOKUP(E5340,AF:AF,AI:AI)</f>
        <v>Mexico</v>
      </c>
      <c r="T5340">
        <f>WEEKNUM(G5340)</f>
        <v>51</v>
      </c>
      <c r="U5340">
        <f>YEAR(G5340)</f>
        <v>2025</v>
      </c>
      <c r="V5340" s="117">
        <f>IFERROR(Q5340/N5340,"0")</f>
        <v>0</v>
      </c>
    </row>
    <row r="5341" spans="1:22">
      <c r="A5341" t="str">
        <f>_xlfn.XLOOKUP(D5341,BN:BN,BO:BO)</f>
        <v>México</v>
      </c>
      <c r="B5341" t="s">
        <v>25</v>
      </c>
      <c r="C5341">
        <v>893</v>
      </c>
      <c r="D5341" t="str">
        <f>_xlfn.XLOOKUP(C5341,BH:BH,BI:BI)</f>
        <v>MariellaP</v>
      </c>
      <c r="E5341">
        <v>27301</v>
      </c>
      <c r="F5341" t="s">
        <v>5284</v>
      </c>
      <c r="G5341" s="63">
        <v>46011</v>
      </c>
      <c r="H5341" s="63">
        <v>46026</v>
      </c>
      <c r="I5341" t="s">
        <v>366</v>
      </c>
      <c r="J5341" t="str">
        <f>_xlfn.XLOOKUP(I5341,AS:AS,AU:AU)</f>
        <v>Vuelos</v>
      </c>
      <c r="K5341" t="s">
        <v>33</v>
      </c>
      <c r="L5341">
        <v>838.69</v>
      </c>
      <c r="M5341">
        <f>L5341*_xlfn.XLOOKUP(K5341,AM:AM,AN:AN)</f>
        <v>721.27340000000004</v>
      </c>
      <c r="N5341">
        <f>L5341*_xlfn.XLOOKUP(K5341,AM:AM,AO:AO)</f>
        <v>838.69</v>
      </c>
      <c r="O5341">
        <v>0</v>
      </c>
      <c r="P5341">
        <f>O5341*_xlfn.XLOOKUP(K5341,AM:AM,AN:AN)</f>
        <v>0</v>
      </c>
      <c r="Q5341">
        <f>O5341*_xlfn.XLOOKUP(K5341,AM:AM,AO:AO)</f>
        <v>0</v>
      </c>
      <c r="R5341" t="str">
        <f>_xlfn.XLOOKUP(E5341,AF:AF,AG:AG)</f>
        <v>TURISMO EX MAR, S.A. DE C.V.</v>
      </c>
      <c r="S5341" t="str">
        <f>_xlfn.XLOOKUP(E5341,AF:AF,AI:AI)</f>
        <v>Mexico</v>
      </c>
      <c r="T5341">
        <f>WEEKNUM(G5341)</f>
        <v>51</v>
      </c>
      <c r="U5341">
        <f>YEAR(G5341)</f>
        <v>2025</v>
      </c>
      <c r="V5341" s="117">
        <f>IFERROR(Q5341/N5341,"0")</f>
        <v>0</v>
      </c>
    </row>
    <row r="5342" spans="1:22">
      <c r="A5342" t="str">
        <f>_xlfn.XLOOKUP(D5342,BN:BN,BO:BO)</f>
        <v>México</v>
      </c>
      <c r="B5342" t="s">
        <v>25</v>
      </c>
      <c r="C5342">
        <v>893</v>
      </c>
      <c r="D5342" t="str">
        <f>_xlfn.XLOOKUP(C5342,BH:BH,BI:BI)</f>
        <v>MariellaP</v>
      </c>
      <c r="E5342">
        <v>27301</v>
      </c>
      <c r="F5342" t="s">
        <v>5285</v>
      </c>
      <c r="G5342" s="63">
        <v>46011</v>
      </c>
      <c r="H5342" s="63">
        <v>46026</v>
      </c>
      <c r="I5342" t="s">
        <v>366</v>
      </c>
      <c r="J5342" t="str">
        <f>_xlfn.XLOOKUP(I5342,AS:AS,AU:AU)</f>
        <v>Vuelos</v>
      </c>
      <c r="K5342" t="s">
        <v>33</v>
      </c>
      <c r="L5342">
        <v>838.69</v>
      </c>
      <c r="M5342">
        <f>L5342*_xlfn.XLOOKUP(K5342,AM:AM,AN:AN)</f>
        <v>721.27340000000004</v>
      </c>
      <c r="N5342">
        <f>L5342*_xlfn.XLOOKUP(K5342,AM:AM,AO:AO)</f>
        <v>838.69</v>
      </c>
      <c r="O5342">
        <v>0</v>
      </c>
      <c r="P5342">
        <f>O5342*_xlfn.XLOOKUP(K5342,AM:AM,AN:AN)</f>
        <v>0</v>
      </c>
      <c r="Q5342">
        <f>O5342*_xlfn.XLOOKUP(K5342,AM:AM,AO:AO)</f>
        <v>0</v>
      </c>
      <c r="R5342" t="str">
        <f>_xlfn.XLOOKUP(E5342,AF:AF,AG:AG)</f>
        <v>TURISMO EX MAR, S.A. DE C.V.</v>
      </c>
      <c r="S5342" t="str">
        <f>_xlfn.XLOOKUP(E5342,AF:AF,AI:AI)</f>
        <v>Mexico</v>
      </c>
      <c r="T5342">
        <f>WEEKNUM(G5342)</f>
        <v>51</v>
      </c>
      <c r="U5342">
        <f>YEAR(G5342)</f>
        <v>2025</v>
      </c>
      <c r="V5342" s="117">
        <f>IFERROR(Q5342/N5342,"0")</f>
        <v>0</v>
      </c>
    </row>
    <row r="5343" spans="1:22">
      <c r="A5343" t="str">
        <f>_xlfn.XLOOKUP(D5343,BN:BN,BO:BO)</f>
        <v>México</v>
      </c>
      <c r="B5343" t="s">
        <v>25</v>
      </c>
      <c r="C5343">
        <v>893</v>
      </c>
      <c r="D5343" t="str">
        <f>_xlfn.XLOOKUP(C5343,BH:BH,BI:BI)</f>
        <v>MariellaP</v>
      </c>
      <c r="E5343">
        <v>0</v>
      </c>
      <c r="F5343" t="s">
        <v>5286</v>
      </c>
      <c r="G5343" s="63">
        <v>46011</v>
      </c>
      <c r="H5343" s="63">
        <v>46026</v>
      </c>
      <c r="I5343" t="s">
        <v>396</v>
      </c>
      <c r="J5343" t="str">
        <f>_xlfn.XLOOKUP(I5343,AS:AS,AU:AU)</f>
        <v>Honorarios</v>
      </c>
      <c r="K5343" t="s">
        <v>33</v>
      </c>
      <c r="L5343">
        <v>100</v>
      </c>
      <c r="M5343">
        <f>L5343*_xlfn.XLOOKUP(K5343,AM:AM,AN:AN)</f>
        <v>86</v>
      </c>
      <c r="N5343">
        <f>L5343*_xlfn.XLOOKUP(K5343,AM:AM,AO:AO)</f>
        <v>100</v>
      </c>
      <c r="O5343">
        <v>100</v>
      </c>
      <c r="P5343">
        <f>O5343*_xlfn.XLOOKUP(K5343,AM:AM,AN:AN)</f>
        <v>86</v>
      </c>
      <c r="Q5343">
        <f>O5343*_xlfn.XLOOKUP(K5343,AM:AM,AO:AO)</f>
        <v>100</v>
      </c>
      <c r="R5343" t="str">
        <f>_xlfn.XLOOKUP(E5343,AF:AF,AG:AG)</f>
        <v>FEES</v>
      </c>
      <c r="S5343">
        <f>_xlfn.XLOOKUP(E5343,AF:AF,AI:AI)</f>
        <v>0</v>
      </c>
      <c r="T5343">
        <f>WEEKNUM(G5343)</f>
        <v>51</v>
      </c>
      <c r="U5343">
        <f>YEAR(G5343)</f>
        <v>2025</v>
      </c>
      <c r="V5343" s="117">
        <f>IFERROR(Q5343/N5343,"0")</f>
        <v>1</v>
      </c>
    </row>
    <row r="5344" spans="1:22">
      <c r="A5344" t="str">
        <f>_xlfn.XLOOKUP(D5344,BN:BN,BO:BO)</f>
        <v>México</v>
      </c>
      <c r="B5344" t="s">
        <v>25</v>
      </c>
      <c r="C5344">
        <v>893</v>
      </c>
      <c r="D5344" t="str">
        <f>_xlfn.XLOOKUP(C5344,BH:BH,BI:BI)</f>
        <v>MariellaP</v>
      </c>
      <c r="E5344">
        <v>28934</v>
      </c>
      <c r="F5344" t="s">
        <v>5287</v>
      </c>
      <c r="G5344" s="63">
        <v>46021</v>
      </c>
      <c r="H5344" s="63">
        <v>46021</v>
      </c>
      <c r="I5344" t="s">
        <v>366</v>
      </c>
      <c r="J5344" t="str">
        <f>_xlfn.XLOOKUP(I5344,AS:AS,AU:AU)</f>
        <v>Vuelos</v>
      </c>
      <c r="K5344" t="s">
        <v>33</v>
      </c>
      <c r="L5344">
        <v>295.64999999999998</v>
      </c>
      <c r="M5344">
        <f>L5344*_xlfn.XLOOKUP(K5344,AM:AM,AN:AN)</f>
        <v>254.25899999999999</v>
      </c>
      <c r="N5344">
        <f>L5344*_xlfn.XLOOKUP(K5344,AM:AM,AO:AO)</f>
        <v>295.64999999999998</v>
      </c>
      <c r="O5344">
        <v>0</v>
      </c>
      <c r="P5344">
        <f>O5344*_xlfn.XLOOKUP(K5344,AM:AM,AN:AN)</f>
        <v>0</v>
      </c>
      <c r="Q5344">
        <f>O5344*_xlfn.XLOOKUP(K5344,AM:AM,AO:AO)</f>
        <v>0</v>
      </c>
      <c r="R5344" t="str">
        <f>_xlfn.XLOOKUP(E5344,AF:AF,AG:AG)</f>
        <v>F1S USA</v>
      </c>
      <c r="S5344" t="str">
        <f>_xlfn.XLOOKUP(E5344,AF:AF,AI:AI)</f>
        <v>United States</v>
      </c>
      <c r="T5344">
        <f>WEEKNUM(G5344)</f>
        <v>53</v>
      </c>
      <c r="U5344">
        <f>YEAR(G5344)</f>
        <v>2025</v>
      </c>
      <c r="V5344" s="117">
        <f>IFERROR(Q5344/N5344,"0")</f>
        <v>0</v>
      </c>
    </row>
    <row r="5345" spans="1:22">
      <c r="A5345" t="str">
        <f>_xlfn.XLOOKUP(D5345,BN:BN,BO:BO)</f>
        <v>México</v>
      </c>
      <c r="B5345" t="s">
        <v>25</v>
      </c>
      <c r="C5345">
        <v>893</v>
      </c>
      <c r="D5345" t="str">
        <f>_xlfn.XLOOKUP(C5345,BH:BH,BI:BI)</f>
        <v>MariellaP</v>
      </c>
      <c r="E5345">
        <v>28934</v>
      </c>
      <c r="F5345" t="s">
        <v>5288</v>
      </c>
      <c r="G5345" s="63">
        <v>46021</v>
      </c>
      <c r="H5345" s="63">
        <v>46021</v>
      </c>
      <c r="I5345" t="s">
        <v>366</v>
      </c>
      <c r="J5345" t="str">
        <f>_xlfn.XLOOKUP(I5345,AS:AS,AU:AU)</f>
        <v>Vuelos</v>
      </c>
      <c r="K5345" t="s">
        <v>33</v>
      </c>
      <c r="L5345">
        <v>295.64999999999998</v>
      </c>
      <c r="M5345">
        <f>L5345*_xlfn.XLOOKUP(K5345,AM:AM,AN:AN)</f>
        <v>254.25899999999999</v>
      </c>
      <c r="N5345">
        <f>L5345*_xlfn.XLOOKUP(K5345,AM:AM,AO:AO)</f>
        <v>295.64999999999998</v>
      </c>
      <c r="O5345">
        <v>0</v>
      </c>
      <c r="P5345">
        <f>O5345*_xlfn.XLOOKUP(K5345,AM:AM,AN:AN)</f>
        <v>0</v>
      </c>
      <c r="Q5345">
        <f>O5345*_xlfn.XLOOKUP(K5345,AM:AM,AO:AO)</f>
        <v>0</v>
      </c>
      <c r="R5345" t="str">
        <f>_xlfn.XLOOKUP(E5345,AF:AF,AG:AG)</f>
        <v>F1S USA</v>
      </c>
      <c r="S5345" t="str">
        <f>_xlfn.XLOOKUP(E5345,AF:AF,AI:AI)</f>
        <v>United States</v>
      </c>
      <c r="T5345">
        <f>WEEKNUM(G5345)</f>
        <v>53</v>
      </c>
      <c r="U5345">
        <f>YEAR(G5345)</f>
        <v>2025</v>
      </c>
      <c r="V5345" s="117">
        <f>IFERROR(Q5345/N5345,"0")</f>
        <v>0</v>
      </c>
    </row>
    <row r="5346" spans="1:22">
      <c r="A5346" t="str">
        <f>_xlfn.XLOOKUP(D5346,BN:BN,BO:BO)</f>
        <v>México</v>
      </c>
      <c r="B5346" t="s">
        <v>25</v>
      </c>
      <c r="C5346">
        <v>893</v>
      </c>
      <c r="D5346" t="str">
        <f>_xlfn.XLOOKUP(C5346,BH:BH,BI:BI)</f>
        <v>MariellaP</v>
      </c>
      <c r="E5346">
        <v>28934</v>
      </c>
      <c r="F5346" t="s">
        <v>5289</v>
      </c>
      <c r="G5346" s="63">
        <v>46021</v>
      </c>
      <c r="H5346" s="63">
        <v>46021</v>
      </c>
      <c r="I5346" t="s">
        <v>366</v>
      </c>
      <c r="J5346" t="str">
        <f>_xlfn.XLOOKUP(I5346,AS:AS,AU:AU)</f>
        <v>Vuelos</v>
      </c>
      <c r="K5346" t="s">
        <v>33</v>
      </c>
      <c r="L5346">
        <v>295.64999999999998</v>
      </c>
      <c r="M5346">
        <f>L5346*_xlfn.XLOOKUP(K5346,AM:AM,AN:AN)</f>
        <v>254.25899999999999</v>
      </c>
      <c r="N5346">
        <f>L5346*_xlfn.XLOOKUP(K5346,AM:AM,AO:AO)</f>
        <v>295.64999999999998</v>
      </c>
      <c r="O5346">
        <v>0</v>
      </c>
      <c r="P5346">
        <f>O5346*_xlfn.XLOOKUP(K5346,AM:AM,AN:AN)</f>
        <v>0</v>
      </c>
      <c r="Q5346">
        <f>O5346*_xlfn.XLOOKUP(K5346,AM:AM,AO:AO)</f>
        <v>0</v>
      </c>
      <c r="R5346" t="str">
        <f>_xlfn.XLOOKUP(E5346,AF:AF,AG:AG)</f>
        <v>F1S USA</v>
      </c>
      <c r="S5346" t="str">
        <f>_xlfn.XLOOKUP(E5346,AF:AF,AI:AI)</f>
        <v>United States</v>
      </c>
      <c r="T5346">
        <f>WEEKNUM(G5346)</f>
        <v>53</v>
      </c>
      <c r="U5346">
        <f>YEAR(G5346)</f>
        <v>2025</v>
      </c>
      <c r="V5346" s="117">
        <f>IFERROR(Q5346/N5346,"0")</f>
        <v>0</v>
      </c>
    </row>
    <row r="5347" spans="1:22">
      <c r="A5347" t="str">
        <f>_xlfn.XLOOKUP(D5347,BN:BN,BO:BO)</f>
        <v>México</v>
      </c>
      <c r="B5347" t="s">
        <v>25</v>
      </c>
      <c r="C5347">
        <v>893</v>
      </c>
      <c r="D5347" t="str">
        <f>_xlfn.XLOOKUP(C5347,BH:BH,BI:BI)</f>
        <v>MariellaP</v>
      </c>
      <c r="E5347">
        <v>28934</v>
      </c>
      <c r="F5347" t="s">
        <v>5290</v>
      </c>
      <c r="G5347" s="63">
        <v>46021</v>
      </c>
      <c r="H5347" s="63">
        <v>46021</v>
      </c>
      <c r="I5347" t="s">
        <v>366</v>
      </c>
      <c r="J5347" t="str">
        <f>_xlfn.XLOOKUP(I5347,AS:AS,AU:AU)</f>
        <v>Vuelos</v>
      </c>
      <c r="K5347" t="s">
        <v>33</v>
      </c>
      <c r="L5347">
        <v>154.94999999999999</v>
      </c>
      <c r="M5347">
        <f>L5347*_xlfn.XLOOKUP(K5347,AM:AM,AN:AN)</f>
        <v>133.25699999999998</v>
      </c>
      <c r="N5347">
        <f>L5347*_xlfn.XLOOKUP(K5347,AM:AM,AO:AO)</f>
        <v>154.94999999999999</v>
      </c>
      <c r="O5347">
        <v>0</v>
      </c>
      <c r="P5347">
        <f>O5347*_xlfn.XLOOKUP(K5347,AM:AM,AN:AN)</f>
        <v>0</v>
      </c>
      <c r="Q5347">
        <f>O5347*_xlfn.XLOOKUP(K5347,AM:AM,AO:AO)</f>
        <v>0</v>
      </c>
      <c r="R5347" t="str">
        <f>_xlfn.XLOOKUP(E5347,AF:AF,AG:AG)</f>
        <v>F1S USA</v>
      </c>
      <c r="S5347" t="str">
        <f>_xlfn.XLOOKUP(E5347,AF:AF,AI:AI)</f>
        <v>United States</v>
      </c>
      <c r="T5347">
        <f>WEEKNUM(G5347)</f>
        <v>53</v>
      </c>
      <c r="U5347">
        <f>YEAR(G5347)</f>
        <v>2025</v>
      </c>
      <c r="V5347" s="117">
        <f>IFERROR(Q5347/N5347,"0")</f>
        <v>0</v>
      </c>
    </row>
    <row r="5348" spans="1:22">
      <c r="A5348" t="str">
        <f>_xlfn.XLOOKUP(D5348,BN:BN,BO:BO)</f>
        <v>México</v>
      </c>
      <c r="B5348" t="s">
        <v>25</v>
      </c>
      <c r="C5348">
        <v>893</v>
      </c>
      <c r="D5348" t="str">
        <f>_xlfn.XLOOKUP(C5348,BH:BH,BI:BI)</f>
        <v>MariellaP</v>
      </c>
      <c r="E5348">
        <v>0</v>
      </c>
      <c r="F5348" t="s">
        <v>5291</v>
      </c>
      <c r="G5348" s="63">
        <v>46011</v>
      </c>
      <c r="H5348" s="63">
        <v>46028</v>
      </c>
      <c r="I5348" t="s">
        <v>396</v>
      </c>
      <c r="J5348" t="str">
        <f>_xlfn.XLOOKUP(I5348,AS:AS,AU:AU)</f>
        <v>Honorarios</v>
      </c>
      <c r="K5348" t="s">
        <v>33</v>
      </c>
      <c r="L5348">
        <v>100</v>
      </c>
      <c r="M5348">
        <f>L5348*_xlfn.XLOOKUP(K5348,AM:AM,AN:AN)</f>
        <v>86</v>
      </c>
      <c r="N5348">
        <f>L5348*_xlfn.XLOOKUP(K5348,AM:AM,AO:AO)</f>
        <v>100</v>
      </c>
      <c r="O5348">
        <v>100</v>
      </c>
      <c r="P5348">
        <f>O5348*_xlfn.XLOOKUP(K5348,AM:AM,AN:AN)</f>
        <v>86</v>
      </c>
      <c r="Q5348">
        <f>O5348*_xlfn.XLOOKUP(K5348,AM:AM,AO:AO)</f>
        <v>100</v>
      </c>
      <c r="R5348" t="str">
        <f>_xlfn.XLOOKUP(E5348,AF:AF,AG:AG)</f>
        <v>FEES</v>
      </c>
      <c r="S5348">
        <f>_xlfn.XLOOKUP(E5348,AF:AF,AI:AI)</f>
        <v>0</v>
      </c>
      <c r="T5348">
        <f>WEEKNUM(G5348)</f>
        <v>51</v>
      </c>
      <c r="U5348">
        <f>YEAR(G5348)</f>
        <v>2025</v>
      </c>
      <c r="V5348" s="117">
        <f>IFERROR(Q5348/N5348,"0")</f>
        <v>1</v>
      </c>
    </row>
    <row r="5349" spans="1:22">
      <c r="A5349" t="str">
        <f>_xlfn.XLOOKUP(D5349,BN:BN,BO:BO)</f>
        <v>México</v>
      </c>
      <c r="B5349" t="s">
        <v>25</v>
      </c>
      <c r="C5349">
        <v>893</v>
      </c>
      <c r="D5349" t="str">
        <f>_xlfn.XLOOKUP(C5349,BH:BH,BI:BI)</f>
        <v>MariellaP</v>
      </c>
      <c r="E5349">
        <v>28934</v>
      </c>
      <c r="F5349" t="s">
        <v>5292</v>
      </c>
      <c r="G5349" s="63">
        <v>46013</v>
      </c>
      <c r="H5349" s="63">
        <v>46013</v>
      </c>
      <c r="I5349" t="s">
        <v>366</v>
      </c>
      <c r="J5349" t="str">
        <f>_xlfn.XLOOKUP(I5349,AS:AS,AU:AU)</f>
        <v>Vuelos</v>
      </c>
      <c r="K5349" t="s">
        <v>33</v>
      </c>
      <c r="L5349">
        <v>167.95</v>
      </c>
      <c r="M5349">
        <f>L5349*_xlfn.XLOOKUP(K5349,AM:AM,AN:AN)</f>
        <v>144.43699999999998</v>
      </c>
      <c r="N5349">
        <f>L5349*_xlfn.XLOOKUP(K5349,AM:AM,AO:AO)</f>
        <v>167.95</v>
      </c>
      <c r="O5349">
        <v>0</v>
      </c>
      <c r="P5349">
        <f>O5349*_xlfn.XLOOKUP(K5349,AM:AM,AN:AN)</f>
        <v>0</v>
      </c>
      <c r="Q5349">
        <f>O5349*_xlfn.XLOOKUP(K5349,AM:AM,AO:AO)</f>
        <v>0</v>
      </c>
      <c r="R5349" t="str">
        <f>_xlfn.XLOOKUP(E5349,AF:AF,AG:AG)</f>
        <v>F1S USA</v>
      </c>
      <c r="S5349" t="str">
        <f>_xlfn.XLOOKUP(E5349,AF:AF,AI:AI)</f>
        <v>United States</v>
      </c>
      <c r="T5349">
        <f>WEEKNUM(G5349)</f>
        <v>52</v>
      </c>
      <c r="U5349">
        <f>YEAR(G5349)</f>
        <v>2025</v>
      </c>
      <c r="V5349" s="117">
        <f>IFERROR(Q5349/N5349,"0")</f>
        <v>0</v>
      </c>
    </row>
    <row r="5350" spans="1:22">
      <c r="A5350" t="str">
        <f>_xlfn.XLOOKUP(D5350,BN:BN,BO:BO)</f>
        <v>México</v>
      </c>
      <c r="B5350" t="s">
        <v>25</v>
      </c>
      <c r="C5350">
        <v>893</v>
      </c>
      <c r="D5350" t="str">
        <f>_xlfn.XLOOKUP(C5350,BH:BH,BI:BI)</f>
        <v>MariellaP</v>
      </c>
      <c r="E5350">
        <v>28934</v>
      </c>
      <c r="F5350" t="s">
        <v>5293</v>
      </c>
      <c r="G5350" s="63">
        <v>46013</v>
      </c>
      <c r="H5350" s="63">
        <v>46013</v>
      </c>
      <c r="I5350" t="s">
        <v>366</v>
      </c>
      <c r="J5350" t="str">
        <f>_xlfn.XLOOKUP(I5350,AS:AS,AU:AU)</f>
        <v>Vuelos</v>
      </c>
      <c r="K5350" t="s">
        <v>33</v>
      </c>
      <c r="L5350">
        <v>167.95</v>
      </c>
      <c r="M5350">
        <f>L5350*_xlfn.XLOOKUP(K5350,AM:AM,AN:AN)</f>
        <v>144.43699999999998</v>
      </c>
      <c r="N5350">
        <f>L5350*_xlfn.XLOOKUP(K5350,AM:AM,AO:AO)</f>
        <v>167.95</v>
      </c>
      <c r="O5350">
        <v>0</v>
      </c>
      <c r="P5350">
        <f>O5350*_xlfn.XLOOKUP(K5350,AM:AM,AN:AN)</f>
        <v>0</v>
      </c>
      <c r="Q5350">
        <f>O5350*_xlfn.XLOOKUP(K5350,AM:AM,AO:AO)</f>
        <v>0</v>
      </c>
      <c r="R5350" t="str">
        <f>_xlfn.XLOOKUP(E5350,AF:AF,AG:AG)</f>
        <v>F1S USA</v>
      </c>
      <c r="S5350" t="str">
        <f>_xlfn.XLOOKUP(E5350,AF:AF,AI:AI)</f>
        <v>United States</v>
      </c>
      <c r="T5350">
        <f>WEEKNUM(G5350)</f>
        <v>52</v>
      </c>
      <c r="U5350">
        <f>YEAR(G5350)</f>
        <v>2025</v>
      </c>
      <c r="V5350" s="117">
        <f>IFERROR(Q5350/N5350,"0")</f>
        <v>0</v>
      </c>
    </row>
    <row r="5351" spans="1:22">
      <c r="A5351" t="str">
        <f>_xlfn.XLOOKUP(D5351,BN:BN,BO:BO)</f>
        <v>México</v>
      </c>
      <c r="B5351" t="s">
        <v>25</v>
      </c>
      <c r="C5351">
        <v>893</v>
      </c>
      <c r="D5351" t="str">
        <f>_xlfn.XLOOKUP(C5351,BH:BH,BI:BI)</f>
        <v>MariellaP</v>
      </c>
      <c r="E5351">
        <v>28934</v>
      </c>
      <c r="F5351" t="s">
        <v>5294</v>
      </c>
      <c r="G5351" s="63">
        <v>46013</v>
      </c>
      <c r="H5351" s="63">
        <v>46021</v>
      </c>
      <c r="I5351" t="s">
        <v>366</v>
      </c>
      <c r="J5351" t="str">
        <f>_xlfn.XLOOKUP(I5351,AS:AS,AU:AU)</f>
        <v>Vuelos</v>
      </c>
      <c r="K5351" t="s">
        <v>33</v>
      </c>
      <c r="L5351">
        <v>268.64999999999998</v>
      </c>
      <c r="M5351">
        <f>L5351*_xlfn.XLOOKUP(K5351,AM:AM,AN:AN)</f>
        <v>231.03899999999999</v>
      </c>
      <c r="N5351">
        <f>L5351*_xlfn.XLOOKUP(K5351,AM:AM,AO:AO)</f>
        <v>268.64999999999998</v>
      </c>
      <c r="O5351">
        <v>0</v>
      </c>
      <c r="P5351">
        <f>O5351*_xlfn.XLOOKUP(K5351,AM:AM,AN:AN)</f>
        <v>0</v>
      </c>
      <c r="Q5351">
        <f>O5351*_xlfn.XLOOKUP(K5351,AM:AM,AO:AO)</f>
        <v>0</v>
      </c>
      <c r="R5351" t="str">
        <f>_xlfn.XLOOKUP(E5351,AF:AF,AG:AG)</f>
        <v>F1S USA</v>
      </c>
      <c r="S5351" t="str">
        <f>_xlfn.XLOOKUP(E5351,AF:AF,AI:AI)</f>
        <v>United States</v>
      </c>
      <c r="T5351">
        <f>WEEKNUM(G5351)</f>
        <v>52</v>
      </c>
      <c r="U5351">
        <f>YEAR(G5351)</f>
        <v>2025</v>
      </c>
      <c r="V5351" s="117">
        <f>IFERROR(Q5351/N5351,"0")</f>
        <v>0</v>
      </c>
    </row>
    <row r="5352" spans="1:22">
      <c r="A5352" t="str">
        <f>_xlfn.XLOOKUP(D5352,BN:BN,BO:BO)</f>
        <v>México</v>
      </c>
      <c r="B5352" t="s">
        <v>25</v>
      </c>
      <c r="C5352">
        <v>893</v>
      </c>
      <c r="D5352" t="str">
        <f>_xlfn.XLOOKUP(C5352,BH:BH,BI:BI)</f>
        <v>MariellaP</v>
      </c>
      <c r="E5352">
        <v>28934</v>
      </c>
      <c r="F5352" t="s">
        <v>5295</v>
      </c>
      <c r="G5352" s="63">
        <v>46013</v>
      </c>
      <c r="H5352" s="63">
        <v>46021</v>
      </c>
      <c r="I5352" t="s">
        <v>366</v>
      </c>
      <c r="J5352" t="str">
        <f>_xlfn.XLOOKUP(I5352,AS:AS,AU:AU)</f>
        <v>Vuelos</v>
      </c>
      <c r="K5352" t="s">
        <v>33</v>
      </c>
      <c r="L5352">
        <v>268.64999999999998</v>
      </c>
      <c r="M5352">
        <f>L5352*_xlfn.XLOOKUP(K5352,AM:AM,AN:AN)</f>
        <v>231.03899999999999</v>
      </c>
      <c r="N5352">
        <f>L5352*_xlfn.XLOOKUP(K5352,AM:AM,AO:AO)</f>
        <v>268.64999999999998</v>
      </c>
      <c r="O5352">
        <v>0</v>
      </c>
      <c r="P5352">
        <f>O5352*_xlfn.XLOOKUP(K5352,AM:AM,AN:AN)</f>
        <v>0</v>
      </c>
      <c r="Q5352">
        <f>O5352*_xlfn.XLOOKUP(K5352,AM:AM,AO:AO)</f>
        <v>0</v>
      </c>
      <c r="R5352" t="str">
        <f>_xlfn.XLOOKUP(E5352,AF:AF,AG:AG)</f>
        <v>F1S USA</v>
      </c>
      <c r="S5352" t="str">
        <f>_xlfn.XLOOKUP(E5352,AF:AF,AI:AI)</f>
        <v>United States</v>
      </c>
      <c r="T5352">
        <f>WEEKNUM(G5352)</f>
        <v>52</v>
      </c>
      <c r="U5352">
        <f>YEAR(G5352)</f>
        <v>2025</v>
      </c>
      <c r="V5352" s="117">
        <f>IFERROR(Q5352/N5352,"0")</f>
        <v>0</v>
      </c>
    </row>
    <row r="5353" spans="1:22">
      <c r="A5353" t="str">
        <f>_xlfn.XLOOKUP(D5353,BN:BN,BO:BO)</f>
        <v>México</v>
      </c>
      <c r="B5353" t="s">
        <v>25</v>
      </c>
      <c r="C5353">
        <v>893</v>
      </c>
      <c r="D5353" t="str">
        <f>_xlfn.XLOOKUP(C5353,BH:BH,BI:BI)</f>
        <v>MariellaP</v>
      </c>
      <c r="E5353">
        <v>0</v>
      </c>
      <c r="F5353" t="s">
        <v>5296</v>
      </c>
      <c r="G5353" s="63">
        <v>46011</v>
      </c>
      <c r="H5353" s="63">
        <v>46028</v>
      </c>
      <c r="I5353" t="s">
        <v>396</v>
      </c>
      <c r="J5353" t="str">
        <f>_xlfn.XLOOKUP(I5353,AS:AS,AU:AU)</f>
        <v>Honorarios</v>
      </c>
      <c r="K5353" t="s">
        <v>33</v>
      </c>
      <c r="L5353">
        <v>100</v>
      </c>
      <c r="M5353">
        <f>L5353*_xlfn.XLOOKUP(K5353,AM:AM,AN:AN)</f>
        <v>86</v>
      </c>
      <c r="N5353">
        <f>L5353*_xlfn.XLOOKUP(K5353,AM:AM,AO:AO)</f>
        <v>100</v>
      </c>
      <c r="O5353">
        <v>100</v>
      </c>
      <c r="P5353">
        <f>O5353*_xlfn.XLOOKUP(K5353,AM:AM,AN:AN)</f>
        <v>86</v>
      </c>
      <c r="Q5353">
        <f>O5353*_xlfn.XLOOKUP(K5353,AM:AM,AO:AO)</f>
        <v>100</v>
      </c>
      <c r="R5353" t="str">
        <f>_xlfn.XLOOKUP(E5353,AF:AF,AG:AG)</f>
        <v>FEES</v>
      </c>
      <c r="S5353">
        <f>_xlfn.XLOOKUP(E5353,AF:AF,AI:AI)</f>
        <v>0</v>
      </c>
      <c r="T5353">
        <f>WEEKNUM(G5353)</f>
        <v>51</v>
      </c>
      <c r="U5353">
        <f>YEAR(G5353)</f>
        <v>2025</v>
      </c>
      <c r="V5353" s="117">
        <f>IFERROR(Q5353/N5353,"0")</f>
        <v>1</v>
      </c>
    </row>
    <row r="5354" spans="1:22">
      <c r="A5354" t="str">
        <f>_xlfn.XLOOKUP(D5354,BN:BN,BO:BO)</f>
        <v>México</v>
      </c>
      <c r="B5354" t="s">
        <v>25</v>
      </c>
      <c r="C5354">
        <v>893</v>
      </c>
      <c r="D5354" t="str">
        <f>_xlfn.XLOOKUP(C5354,BH:BH,BI:BI)</f>
        <v>MariellaP</v>
      </c>
      <c r="E5354">
        <v>27301</v>
      </c>
      <c r="F5354" t="s">
        <v>5297</v>
      </c>
      <c r="G5354" s="63">
        <v>46011</v>
      </c>
      <c r="H5354" s="63">
        <v>46011</v>
      </c>
      <c r="I5354" t="s">
        <v>366</v>
      </c>
      <c r="J5354" t="str">
        <f>_xlfn.XLOOKUP(I5354,AS:AS,AU:AU)</f>
        <v>Vuelos</v>
      </c>
      <c r="K5354" t="s">
        <v>33</v>
      </c>
      <c r="L5354">
        <v>0.22</v>
      </c>
      <c r="M5354">
        <f>L5354*_xlfn.XLOOKUP(K5354,AM:AM,AN:AN)</f>
        <v>0.18920000000000001</v>
      </c>
      <c r="N5354">
        <f>L5354*_xlfn.XLOOKUP(K5354,AM:AM,AO:AO)</f>
        <v>0.22</v>
      </c>
      <c r="O5354">
        <v>0</v>
      </c>
      <c r="P5354">
        <f>O5354*_xlfn.XLOOKUP(K5354,AM:AM,AN:AN)</f>
        <v>0</v>
      </c>
      <c r="Q5354">
        <f>O5354*_xlfn.XLOOKUP(K5354,AM:AM,AO:AO)</f>
        <v>0</v>
      </c>
      <c r="R5354" t="str">
        <f>_xlfn.XLOOKUP(E5354,AF:AF,AG:AG)</f>
        <v>TURISMO EX MAR, S.A. DE C.V.</v>
      </c>
      <c r="S5354" t="str">
        <f>_xlfn.XLOOKUP(E5354,AF:AF,AI:AI)</f>
        <v>Mexico</v>
      </c>
      <c r="T5354">
        <f>WEEKNUM(G5354)</f>
        <v>51</v>
      </c>
      <c r="U5354">
        <f>YEAR(G5354)</f>
        <v>2025</v>
      </c>
      <c r="V5354" s="117">
        <f>IFERROR(Q5354/N5354,"0")</f>
        <v>0</v>
      </c>
    </row>
    <row r="5355" spans="1:22">
      <c r="A5355" t="str">
        <f>_xlfn.XLOOKUP(D5355,BN:BN,BO:BO)</f>
        <v>México</v>
      </c>
      <c r="B5355" t="s">
        <v>25</v>
      </c>
      <c r="C5355">
        <v>893</v>
      </c>
      <c r="D5355" t="str">
        <f>_xlfn.XLOOKUP(C5355,BH:BH,BI:BI)</f>
        <v>MariellaP</v>
      </c>
      <c r="E5355">
        <v>27301</v>
      </c>
      <c r="F5355" t="s">
        <v>5298</v>
      </c>
      <c r="G5355" s="63">
        <v>46011</v>
      </c>
      <c r="H5355" s="63">
        <v>46039</v>
      </c>
      <c r="I5355" t="s">
        <v>366</v>
      </c>
      <c r="J5355" t="str">
        <f>_xlfn.XLOOKUP(I5355,AS:AS,AU:AU)</f>
        <v>Vuelos</v>
      </c>
      <c r="K5355" t="s">
        <v>33</v>
      </c>
      <c r="L5355">
        <v>2853.73</v>
      </c>
      <c r="M5355">
        <f>L5355*_xlfn.XLOOKUP(K5355,AM:AM,AN:AN)</f>
        <v>2454.2078000000001</v>
      </c>
      <c r="N5355">
        <f>L5355*_xlfn.XLOOKUP(K5355,AM:AM,AO:AO)</f>
        <v>2853.73</v>
      </c>
      <c r="O5355">
        <v>0</v>
      </c>
      <c r="P5355">
        <f>O5355*_xlfn.XLOOKUP(K5355,AM:AM,AN:AN)</f>
        <v>0</v>
      </c>
      <c r="Q5355">
        <f>O5355*_xlfn.XLOOKUP(K5355,AM:AM,AO:AO)</f>
        <v>0</v>
      </c>
      <c r="R5355" t="str">
        <f>_xlfn.XLOOKUP(E5355,AF:AF,AG:AG)</f>
        <v>TURISMO EX MAR, S.A. DE C.V.</v>
      </c>
      <c r="S5355" t="str">
        <f>_xlfn.XLOOKUP(E5355,AF:AF,AI:AI)</f>
        <v>Mexico</v>
      </c>
      <c r="T5355">
        <f>WEEKNUM(G5355)</f>
        <v>51</v>
      </c>
      <c r="U5355">
        <f>YEAR(G5355)</f>
        <v>2025</v>
      </c>
      <c r="V5355" s="117">
        <f>IFERROR(Q5355/N5355,"0")</f>
        <v>0</v>
      </c>
    </row>
    <row r="5356" spans="1:22">
      <c r="A5356" t="str">
        <f>_xlfn.XLOOKUP(D5356,BN:BN,BO:BO)</f>
        <v>México</v>
      </c>
      <c r="B5356" t="s">
        <v>25</v>
      </c>
      <c r="C5356">
        <v>893</v>
      </c>
      <c r="D5356" t="str">
        <f>_xlfn.XLOOKUP(C5356,BH:BH,BI:BI)</f>
        <v>MariellaP</v>
      </c>
      <c r="E5356">
        <v>26659</v>
      </c>
      <c r="F5356" t="s">
        <v>5299</v>
      </c>
      <c r="G5356" s="63">
        <v>46010</v>
      </c>
      <c r="H5356" s="63">
        <v>46039</v>
      </c>
      <c r="I5356" t="s">
        <v>419</v>
      </c>
      <c r="J5356" t="str">
        <f>_xlfn.XLOOKUP(I5356,AS:AS,AU:AU)</f>
        <v>Otros</v>
      </c>
      <c r="K5356" t="s">
        <v>33</v>
      </c>
      <c r="L5356">
        <v>-255</v>
      </c>
      <c r="M5356">
        <f>L5356*_xlfn.XLOOKUP(K5356,AM:AM,AN:AN)</f>
        <v>-219.29999999999998</v>
      </c>
      <c r="N5356">
        <f>L5356*_xlfn.XLOOKUP(K5356,AM:AM,AO:AO)</f>
        <v>-255</v>
      </c>
      <c r="O5356">
        <v>0</v>
      </c>
      <c r="P5356">
        <f>O5356*_xlfn.XLOOKUP(K5356,AM:AM,AN:AN)</f>
        <v>0</v>
      </c>
      <c r="Q5356">
        <f>O5356*_xlfn.XLOOKUP(K5356,AM:AM,AO:AO)</f>
        <v>0</v>
      </c>
      <c r="R5356" t="str">
        <f>_xlfn.XLOOKUP(E5356,AF:AF,AG:AG)</f>
        <v>EGYPT BEYOND</v>
      </c>
      <c r="S5356" t="str">
        <f>_xlfn.XLOOKUP(E5356,AF:AF,AI:AI)</f>
        <v>Egypt</v>
      </c>
      <c r="T5356">
        <f>WEEKNUM(G5356)</f>
        <v>51</v>
      </c>
      <c r="U5356">
        <f>YEAR(G5356)</f>
        <v>2025</v>
      </c>
      <c r="V5356" s="117">
        <f>IFERROR(Q5356/N5356,"0")</f>
        <v>0</v>
      </c>
    </row>
    <row r="5357" spans="1:22">
      <c r="A5357" t="str">
        <f>_xlfn.XLOOKUP(D5357,BN:BN,BO:BO)</f>
        <v>México</v>
      </c>
      <c r="B5357" t="s">
        <v>25</v>
      </c>
      <c r="C5357">
        <v>893</v>
      </c>
      <c r="D5357" t="str">
        <f>_xlfn.XLOOKUP(C5357,BH:BH,BI:BI)</f>
        <v>MariellaP</v>
      </c>
      <c r="E5357">
        <v>27301</v>
      </c>
      <c r="F5357" t="s">
        <v>5300</v>
      </c>
      <c r="G5357" s="63">
        <v>46010</v>
      </c>
      <c r="H5357" s="63">
        <v>46039</v>
      </c>
      <c r="I5357" t="s">
        <v>366</v>
      </c>
      <c r="J5357" t="str">
        <f>_xlfn.XLOOKUP(I5357,AS:AS,AU:AU)</f>
        <v>Vuelos</v>
      </c>
      <c r="K5357" t="s">
        <v>33</v>
      </c>
      <c r="L5357">
        <v>-2509.61</v>
      </c>
      <c r="M5357">
        <f>L5357*_xlfn.XLOOKUP(K5357,AM:AM,AN:AN)</f>
        <v>-2158.2646</v>
      </c>
      <c r="N5357">
        <f>L5357*_xlfn.XLOOKUP(K5357,AM:AM,AO:AO)</f>
        <v>-2509.61</v>
      </c>
      <c r="O5357">
        <v>0</v>
      </c>
      <c r="P5357">
        <f>O5357*_xlfn.XLOOKUP(K5357,AM:AM,AN:AN)</f>
        <v>0</v>
      </c>
      <c r="Q5357">
        <f>O5357*_xlfn.XLOOKUP(K5357,AM:AM,AO:AO)</f>
        <v>0</v>
      </c>
      <c r="R5357" t="str">
        <f>_xlfn.XLOOKUP(E5357,AF:AF,AG:AG)</f>
        <v>TURISMO EX MAR, S.A. DE C.V.</v>
      </c>
      <c r="S5357" t="str">
        <f>_xlfn.XLOOKUP(E5357,AF:AF,AI:AI)</f>
        <v>Mexico</v>
      </c>
      <c r="T5357">
        <f>WEEKNUM(G5357)</f>
        <v>51</v>
      </c>
      <c r="U5357">
        <f>YEAR(G5357)</f>
        <v>2025</v>
      </c>
      <c r="V5357" s="117">
        <f>IFERROR(Q5357/N5357,"0")</f>
        <v>0</v>
      </c>
    </row>
    <row r="5358" spans="1:22">
      <c r="A5358" t="str">
        <f>_xlfn.XLOOKUP(D5358,BN:BN,BO:BO)</f>
        <v>México</v>
      </c>
      <c r="B5358" t="s">
        <v>25</v>
      </c>
      <c r="C5358">
        <v>893</v>
      </c>
      <c r="D5358" t="str">
        <f>_xlfn.XLOOKUP(C5358,BH:BH,BI:BI)</f>
        <v>MariellaP</v>
      </c>
      <c r="E5358">
        <v>27301</v>
      </c>
      <c r="F5358" t="s">
        <v>5301</v>
      </c>
      <c r="G5358" s="63">
        <v>46010</v>
      </c>
      <c r="H5358" s="63">
        <v>46039</v>
      </c>
      <c r="I5358" t="s">
        <v>366</v>
      </c>
      <c r="J5358" t="str">
        <f>_xlfn.XLOOKUP(I5358,AS:AS,AU:AU)</f>
        <v>Vuelos</v>
      </c>
      <c r="K5358" t="s">
        <v>33</v>
      </c>
      <c r="L5358">
        <v>99.5</v>
      </c>
      <c r="M5358">
        <f>L5358*_xlfn.XLOOKUP(K5358,AM:AM,AN:AN)</f>
        <v>85.57</v>
      </c>
      <c r="N5358">
        <f>L5358*_xlfn.XLOOKUP(K5358,AM:AM,AO:AO)</f>
        <v>99.5</v>
      </c>
      <c r="O5358">
        <v>0</v>
      </c>
      <c r="P5358">
        <f>O5358*_xlfn.XLOOKUP(K5358,AM:AM,AN:AN)</f>
        <v>0</v>
      </c>
      <c r="Q5358">
        <f>O5358*_xlfn.XLOOKUP(K5358,AM:AM,AO:AO)</f>
        <v>0</v>
      </c>
      <c r="R5358" t="str">
        <f>_xlfn.XLOOKUP(E5358,AF:AF,AG:AG)</f>
        <v>TURISMO EX MAR, S.A. DE C.V.</v>
      </c>
      <c r="S5358" t="str">
        <f>_xlfn.XLOOKUP(E5358,AF:AF,AI:AI)</f>
        <v>Mexico</v>
      </c>
      <c r="T5358">
        <f>WEEKNUM(G5358)</f>
        <v>51</v>
      </c>
      <c r="U5358">
        <f>YEAR(G5358)</f>
        <v>2025</v>
      </c>
      <c r="V5358" s="117">
        <f>IFERROR(Q5358/N5358,"0")</f>
        <v>0</v>
      </c>
    </row>
    <row r="5359" spans="1:22">
      <c r="A5359" t="str">
        <f>_xlfn.XLOOKUP(D5359,BN:BN,BO:BO)</f>
        <v>México</v>
      </c>
      <c r="B5359" t="s">
        <v>25</v>
      </c>
      <c r="C5359">
        <v>893</v>
      </c>
      <c r="D5359" t="str">
        <f>_xlfn.XLOOKUP(C5359,BH:BH,BI:BI)</f>
        <v>MariellaP</v>
      </c>
      <c r="E5359">
        <v>0</v>
      </c>
      <c r="F5359" t="s">
        <v>5302</v>
      </c>
      <c r="G5359" s="63">
        <v>46010</v>
      </c>
      <c r="H5359" s="63">
        <v>46039</v>
      </c>
      <c r="I5359" t="s">
        <v>396</v>
      </c>
      <c r="J5359" t="str">
        <f>_xlfn.XLOOKUP(I5359,AS:AS,AU:AU)</f>
        <v>Honorarios</v>
      </c>
      <c r="K5359" t="s">
        <v>33</v>
      </c>
      <c r="L5359">
        <v>35.729999999999997</v>
      </c>
      <c r="M5359">
        <f>L5359*_xlfn.XLOOKUP(K5359,AM:AM,AN:AN)</f>
        <v>30.727799999999998</v>
      </c>
      <c r="N5359">
        <f>L5359*_xlfn.XLOOKUP(K5359,AM:AM,AO:AO)</f>
        <v>35.729999999999997</v>
      </c>
      <c r="O5359">
        <v>35.729999999999997</v>
      </c>
      <c r="P5359">
        <f>O5359*_xlfn.XLOOKUP(K5359,AM:AM,AN:AN)</f>
        <v>30.727799999999998</v>
      </c>
      <c r="Q5359">
        <f>O5359*_xlfn.XLOOKUP(K5359,AM:AM,AO:AO)</f>
        <v>35.729999999999997</v>
      </c>
      <c r="R5359" t="str">
        <f>_xlfn.XLOOKUP(E5359,AF:AF,AG:AG)</f>
        <v>FEES</v>
      </c>
      <c r="S5359">
        <f>_xlfn.XLOOKUP(E5359,AF:AF,AI:AI)</f>
        <v>0</v>
      </c>
      <c r="T5359">
        <f>WEEKNUM(G5359)</f>
        <v>51</v>
      </c>
      <c r="U5359">
        <f>YEAR(G5359)</f>
        <v>2025</v>
      </c>
      <c r="V5359" s="117">
        <f>IFERROR(Q5359/N5359,"0")</f>
        <v>1</v>
      </c>
    </row>
    <row r="5360" spans="1:22">
      <c r="A5360" t="str">
        <f>_xlfn.XLOOKUP(D5360,BN:BN,BO:BO)</f>
        <v>México</v>
      </c>
      <c r="B5360" t="s">
        <v>25</v>
      </c>
      <c r="C5360">
        <v>893</v>
      </c>
      <c r="D5360" t="str">
        <f>_xlfn.XLOOKUP(C5360,BH:BH,BI:BI)</f>
        <v>MariellaP</v>
      </c>
      <c r="E5360">
        <v>0</v>
      </c>
      <c r="F5360" t="s">
        <v>2099</v>
      </c>
      <c r="G5360" s="63">
        <v>46010</v>
      </c>
      <c r="H5360" s="63">
        <v>46039</v>
      </c>
      <c r="I5360" t="s">
        <v>396</v>
      </c>
      <c r="J5360" t="str">
        <f>_xlfn.XLOOKUP(I5360,AS:AS,AU:AU)</f>
        <v>Honorarios</v>
      </c>
      <c r="K5360" t="s">
        <v>33</v>
      </c>
      <c r="L5360">
        <v>3255.03</v>
      </c>
      <c r="M5360">
        <f>L5360*_xlfn.XLOOKUP(K5360,AM:AM,AN:AN)</f>
        <v>2799.3258000000001</v>
      </c>
      <c r="N5360">
        <f>L5360*_xlfn.XLOOKUP(K5360,AM:AM,AO:AO)</f>
        <v>3255.03</v>
      </c>
      <c r="O5360">
        <v>3255.03</v>
      </c>
      <c r="P5360">
        <f>O5360*_xlfn.XLOOKUP(K5360,AM:AM,AN:AN)</f>
        <v>2799.3258000000001</v>
      </c>
      <c r="Q5360">
        <f>O5360*_xlfn.XLOOKUP(K5360,AM:AM,AO:AO)</f>
        <v>3255.03</v>
      </c>
      <c r="R5360" t="str">
        <f>_xlfn.XLOOKUP(E5360,AF:AF,AG:AG)</f>
        <v>FEES</v>
      </c>
      <c r="S5360">
        <f>_xlfn.XLOOKUP(E5360,AF:AF,AI:AI)</f>
        <v>0</v>
      </c>
      <c r="T5360">
        <f>WEEKNUM(G5360)</f>
        <v>51</v>
      </c>
      <c r="U5360">
        <f>YEAR(G5360)</f>
        <v>2025</v>
      </c>
      <c r="V5360" s="117">
        <f>IFERROR(Q5360/N5360,"0")</f>
        <v>1</v>
      </c>
    </row>
    <row r="5361" spans="1:22">
      <c r="A5361" t="str">
        <f>_xlfn.XLOOKUP(D5361,BN:BN,BO:BO)</f>
        <v>México</v>
      </c>
      <c r="B5361" t="s">
        <v>25</v>
      </c>
      <c r="C5361">
        <v>894</v>
      </c>
      <c r="D5361" t="str">
        <f>_xlfn.XLOOKUP(C5361,BH:BH,BI:BI)</f>
        <v>MinervaH</v>
      </c>
      <c r="E5361">
        <v>33665</v>
      </c>
      <c r="F5361" t="s">
        <v>5303</v>
      </c>
      <c r="G5361" s="63">
        <v>45996</v>
      </c>
      <c r="H5361" s="63">
        <v>45998</v>
      </c>
      <c r="I5361" t="s">
        <v>484</v>
      </c>
      <c r="J5361" t="str">
        <f>_xlfn.XLOOKUP(I5361,AS:AS,AU:AU)</f>
        <v>Vuelos</v>
      </c>
      <c r="K5361" t="s">
        <v>30</v>
      </c>
      <c r="L5361">
        <v>6055.53</v>
      </c>
      <c r="M5361">
        <f>L5361*_xlfn.XLOOKUP(K5361,AM:AM,AN:AN)</f>
        <v>290.66543999999999</v>
      </c>
      <c r="N5361">
        <f>L5361*_xlfn.XLOOKUP(K5361,AM:AM,AO:AO)</f>
        <v>339.10967999999997</v>
      </c>
      <c r="O5361">
        <v>0</v>
      </c>
      <c r="P5361">
        <f>O5361*_xlfn.XLOOKUP(K5361,AM:AM,AN:AN)</f>
        <v>0</v>
      </c>
      <c r="Q5361">
        <f>O5361*_xlfn.XLOOKUP(K5361,AM:AM,AO:AO)</f>
        <v>0</v>
      </c>
      <c r="R5361" t="str">
        <f>_xlfn.XLOOKUP(E5361,AF:AF,AG:AG)</f>
        <v>VIVA AEROBUS</v>
      </c>
      <c r="S5361" t="str">
        <f>_xlfn.XLOOKUP(E5361,AF:AF,AI:AI)</f>
        <v>Mexico</v>
      </c>
      <c r="T5361">
        <f>WEEKNUM(G5361)</f>
        <v>49</v>
      </c>
      <c r="U5361">
        <f>YEAR(G5361)</f>
        <v>2025</v>
      </c>
      <c r="V5361" s="117">
        <f>IFERROR(Q5361/N5361,"0")</f>
        <v>0</v>
      </c>
    </row>
    <row r="5362" spans="1:22">
      <c r="A5362" t="str">
        <f>_xlfn.XLOOKUP(D5362,BN:BN,BO:BO)</f>
        <v>México</v>
      </c>
      <c r="B5362" t="s">
        <v>25</v>
      </c>
      <c r="C5362">
        <v>894</v>
      </c>
      <c r="D5362" t="str">
        <f>_xlfn.XLOOKUP(C5362,BH:BH,BI:BI)</f>
        <v>MinervaH</v>
      </c>
      <c r="E5362">
        <v>0</v>
      </c>
      <c r="F5362" t="s">
        <v>3110</v>
      </c>
      <c r="G5362" s="63">
        <v>45996</v>
      </c>
      <c r="H5362" s="63">
        <v>45998</v>
      </c>
      <c r="I5362" t="s">
        <v>396</v>
      </c>
      <c r="J5362" t="str">
        <f>_xlfn.XLOOKUP(I5362,AS:AS,AU:AU)</f>
        <v>Honorarios</v>
      </c>
      <c r="K5362" t="s">
        <v>30</v>
      </c>
      <c r="L5362">
        <v>800</v>
      </c>
      <c r="M5362">
        <f>L5362*_xlfn.XLOOKUP(K5362,AM:AM,AN:AN)</f>
        <v>38.4</v>
      </c>
      <c r="N5362">
        <f>L5362*_xlfn.XLOOKUP(K5362,AM:AM,AO:AO)</f>
        <v>44.800000000000004</v>
      </c>
      <c r="O5362">
        <v>800</v>
      </c>
      <c r="P5362">
        <f>O5362*_xlfn.XLOOKUP(K5362,AM:AM,AN:AN)</f>
        <v>38.4</v>
      </c>
      <c r="Q5362">
        <f>O5362*_xlfn.XLOOKUP(K5362,AM:AM,AO:AO)</f>
        <v>44.800000000000004</v>
      </c>
      <c r="R5362" t="str">
        <f>_xlfn.XLOOKUP(E5362,AF:AF,AG:AG)</f>
        <v>FEES</v>
      </c>
      <c r="S5362">
        <f>_xlfn.XLOOKUP(E5362,AF:AF,AI:AI)</f>
        <v>0</v>
      </c>
      <c r="T5362">
        <f>WEEKNUM(G5362)</f>
        <v>49</v>
      </c>
      <c r="U5362">
        <f>YEAR(G5362)</f>
        <v>2025</v>
      </c>
      <c r="V5362" s="117">
        <f>IFERROR(Q5362/N5362,"0")</f>
        <v>1</v>
      </c>
    </row>
    <row r="5363" spans="1:22">
      <c r="A5363" t="str">
        <f>_xlfn.XLOOKUP(D5363,BN:BN,BO:BO)</f>
        <v>México</v>
      </c>
      <c r="B5363" t="s">
        <v>25</v>
      </c>
      <c r="C5363">
        <v>895</v>
      </c>
      <c r="D5363" t="str">
        <f>_xlfn.XLOOKUP(C5363,BH:BH,BI:BI)</f>
        <v>MartinO</v>
      </c>
      <c r="E5363">
        <v>24995</v>
      </c>
      <c r="F5363" t="s">
        <v>5304</v>
      </c>
      <c r="G5363" s="63">
        <v>46113</v>
      </c>
      <c r="H5363" s="63">
        <v>46121</v>
      </c>
      <c r="I5363" t="s">
        <v>364</v>
      </c>
      <c r="J5363" t="str">
        <f>_xlfn.XLOOKUP(I5363,AS:AS,AU:AU)</f>
        <v>DMC</v>
      </c>
      <c r="K5363" t="s">
        <v>30</v>
      </c>
      <c r="L5363">
        <v>351300</v>
      </c>
      <c r="M5363">
        <f>L5363*_xlfn.XLOOKUP(K5363,AM:AM,AN:AN)</f>
        <v>16862.400000000001</v>
      </c>
      <c r="N5363">
        <f>L5363*_xlfn.XLOOKUP(K5363,AM:AM,AO:AO)</f>
        <v>19672.8</v>
      </c>
      <c r="O5363">
        <v>52695</v>
      </c>
      <c r="P5363">
        <f>O5363*_xlfn.XLOOKUP(K5363,AM:AM,AN:AN)</f>
        <v>2529.36</v>
      </c>
      <c r="Q5363">
        <f>O5363*_xlfn.XLOOKUP(K5363,AM:AM,AO:AO)</f>
        <v>2950.92</v>
      </c>
      <c r="R5363" t="str">
        <f>_xlfn.XLOOKUP(E5363,AF:AF,AG:AG)</f>
        <v>AFRO ASIAN TRAVEL</v>
      </c>
      <c r="S5363" t="str">
        <f>_xlfn.XLOOKUP(E5363,AF:AF,AI:AI)</f>
        <v>Egypt</v>
      </c>
      <c r="T5363">
        <f>WEEKNUM(G5363)</f>
        <v>14</v>
      </c>
      <c r="U5363">
        <f>YEAR(G5363)</f>
        <v>2026</v>
      </c>
      <c r="V5363" s="117">
        <f>IFERROR(Q5363/N5363,"0")</f>
        <v>0.15000000000000002</v>
      </c>
    </row>
    <row r="5364" spans="1:22">
      <c r="A5364" t="str">
        <f>_xlfn.XLOOKUP(D5364,BN:BN,BO:BO)</f>
        <v>México</v>
      </c>
      <c r="B5364" t="s">
        <v>25</v>
      </c>
      <c r="C5364">
        <v>896</v>
      </c>
      <c r="D5364" t="str">
        <f>_xlfn.XLOOKUP(C5364,BH:BH,BI:BI)</f>
        <v>RocioZ</v>
      </c>
      <c r="E5364">
        <v>31311</v>
      </c>
      <c r="F5364" t="s">
        <v>5305</v>
      </c>
      <c r="G5364" s="63">
        <v>46009</v>
      </c>
      <c r="H5364" s="63">
        <v>46017</v>
      </c>
      <c r="I5364" t="s">
        <v>376</v>
      </c>
      <c r="J5364" t="str">
        <f>_xlfn.XLOOKUP(I5364,AS:AS,AU:AU)</f>
        <v>Hotel</v>
      </c>
      <c r="K5364" t="s">
        <v>33</v>
      </c>
      <c r="L5364">
        <v>11918</v>
      </c>
      <c r="M5364">
        <f>L5364*_xlfn.XLOOKUP(K5364,AM:AM,AN:AN)</f>
        <v>10249.48</v>
      </c>
      <c r="N5364">
        <f>L5364*_xlfn.XLOOKUP(K5364,AM:AM,AO:AO)</f>
        <v>11918</v>
      </c>
      <c r="O5364">
        <v>1771.95</v>
      </c>
      <c r="P5364">
        <f>O5364*_xlfn.XLOOKUP(K5364,AM:AM,AN:AN)</f>
        <v>1523.877</v>
      </c>
      <c r="Q5364">
        <f>O5364*_xlfn.XLOOKUP(K5364,AM:AM,AO:AO)</f>
        <v>1771.95</v>
      </c>
      <c r="R5364" t="str">
        <f>_xlfn.XLOOKUP(E5364,AF:AF,AG:AG)</f>
        <v>DESTINATION ASIA TAILANDIA</v>
      </c>
      <c r="S5364" t="str">
        <f>_xlfn.XLOOKUP(E5364,AF:AF,AI:AI)</f>
        <v>Thailand</v>
      </c>
      <c r="T5364">
        <f>WEEKNUM(G5364)</f>
        <v>51</v>
      </c>
      <c r="U5364">
        <f>YEAR(G5364)</f>
        <v>2025</v>
      </c>
      <c r="V5364" s="117">
        <f>IFERROR(Q5364/N5364,"0")</f>
        <v>0.14867846954186945</v>
      </c>
    </row>
    <row r="5365" spans="1:22">
      <c r="A5365" t="str">
        <f>_xlfn.XLOOKUP(D5365,BN:BN,BO:BO)</f>
        <v>México</v>
      </c>
      <c r="B5365" t="s">
        <v>25</v>
      </c>
      <c r="C5365">
        <v>896</v>
      </c>
      <c r="D5365" t="str">
        <f>_xlfn.XLOOKUP(C5365,BH:BH,BI:BI)</f>
        <v>RocioZ</v>
      </c>
      <c r="E5365">
        <v>28934</v>
      </c>
      <c r="F5365" t="s">
        <v>5306</v>
      </c>
      <c r="G5365" s="63">
        <v>46009</v>
      </c>
      <c r="H5365" s="63">
        <v>46017</v>
      </c>
      <c r="I5365" t="s">
        <v>366</v>
      </c>
      <c r="J5365" t="str">
        <f>_xlfn.XLOOKUP(I5365,AS:AS,AU:AU)</f>
        <v>Vuelos</v>
      </c>
      <c r="K5365" t="s">
        <v>33</v>
      </c>
      <c r="L5365">
        <v>339.3</v>
      </c>
      <c r="M5365">
        <f>L5365*_xlfn.XLOOKUP(K5365,AM:AM,AN:AN)</f>
        <v>291.798</v>
      </c>
      <c r="N5365">
        <f>L5365*_xlfn.XLOOKUP(K5365,AM:AM,AO:AO)</f>
        <v>339.3</v>
      </c>
      <c r="O5365">
        <v>0</v>
      </c>
      <c r="P5365">
        <f>O5365*_xlfn.XLOOKUP(K5365,AM:AM,AN:AN)</f>
        <v>0</v>
      </c>
      <c r="Q5365">
        <f>O5365*_xlfn.XLOOKUP(K5365,AM:AM,AO:AO)</f>
        <v>0</v>
      </c>
      <c r="R5365" t="str">
        <f>_xlfn.XLOOKUP(E5365,AF:AF,AG:AG)</f>
        <v>F1S USA</v>
      </c>
      <c r="S5365" t="str">
        <f>_xlfn.XLOOKUP(E5365,AF:AF,AI:AI)</f>
        <v>United States</v>
      </c>
      <c r="T5365">
        <f>WEEKNUM(G5365)</f>
        <v>51</v>
      </c>
      <c r="U5365">
        <f>YEAR(G5365)</f>
        <v>2025</v>
      </c>
      <c r="V5365" s="117">
        <f>IFERROR(Q5365/N5365,"0")</f>
        <v>0</v>
      </c>
    </row>
    <row r="5366" spans="1:22">
      <c r="A5366" t="str">
        <f>_xlfn.XLOOKUP(D5366,BN:BN,BO:BO)</f>
        <v>México</v>
      </c>
      <c r="B5366" t="s">
        <v>25</v>
      </c>
      <c r="C5366">
        <v>896</v>
      </c>
      <c r="D5366" t="str">
        <f>_xlfn.XLOOKUP(C5366,BH:BH,BI:BI)</f>
        <v>RocioZ</v>
      </c>
      <c r="E5366">
        <v>28934</v>
      </c>
      <c r="F5366" t="s">
        <v>5307</v>
      </c>
      <c r="G5366" s="63">
        <v>46009</v>
      </c>
      <c r="H5366" s="63">
        <v>46017</v>
      </c>
      <c r="I5366" t="s">
        <v>366</v>
      </c>
      <c r="J5366" t="str">
        <f>_xlfn.XLOOKUP(I5366,AS:AS,AU:AU)</f>
        <v>Vuelos</v>
      </c>
      <c r="K5366" t="s">
        <v>33</v>
      </c>
      <c r="L5366">
        <v>339.3</v>
      </c>
      <c r="M5366">
        <f>L5366*_xlfn.XLOOKUP(K5366,AM:AM,AN:AN)</f>
        <v>291.798</v>
      </c>
      <c r="N5366">
        <f>L5366*_xlfn.XLOOKUP(K5366,AM:AM,AO:AO)</f>
        <v>339.3</v>
      </c>
      <c r="O5366">
        <v>0</v>
      </c>
      <c r="P5366">
        <f>O5366*_xlfn.XLOOKUP(K5366,AM:AM,AN:AN)</f>
        <v>0</v>
      </c>
      <c r="Q5366">
        <f>O5366*_xlfn.XLOOKUP(K5366,AM:AM,AO:AO)</f>
        <v>0</v>
      </c>
      <c r="R5366" t="str">
        <f>_xlfn.XLOOKUP(E5366,AF:AF,AG:AG)</f>
        <v>F1S USA</v>
      </c>
      <c r="S5366" t="str">
        <f>_xlfn.XLOOKUP(E5366,AF:AF,AI:AI)</f>
        <v>United States</v>
      </c>
      <c r="T5366">
        <f>WEEKNUM(G5366)</f>
        <v>51</v>
      </c>
      <c r="U5366">
        <f>YEAR(G5366)</f>
        <v>2025</v>
      </c>
      <c r="V5366" s="117">
        <f>IFERROR(Q5366/N5366,"0")</f>
        <v>0</v>
      </c>
    </row>
    <row r="5367" spans="1:22">
      <c r="A5367" t="str">
        <f>_xlfn.XLOOKUP(D5367,BN:BN,BO:BO)</f>
        <v>México</v>
      </c>
      <c r="B5367" t="s">
        <v>25</v>
      </c>
      <c r="C5367">
        <v>896</v>
      </c>
      <c r="D5367" t="str">
        <f>_xlfn.XLOOKUP(C5367,BH:BH,BI:BI)</f>
        <v>RocioZ</v>
      </c>
      <c r="E5367">
        <v>28934</v>
      </c>
      <c r="F5367" t="s">
        <v>5308</v>
      </c>
      <c r="G5367" s="63">
        <v>46009</v>
      </c>
      <c r="H5367" s="63">
        <v>46017</v>
      </c>
      <c r="I5367" t="s">
        <v>366</v>
      </c>
      <c r="J5367" t="str">
        <f>_xlfn.XLOOKUP(I5367,AS:AS,AU:AU)</f>
        <v>Vuelos</v>
      </c>
      <c r="K5367" t="s">
        <v>33</v>
      </c>
      <c r="L5367">
        <v>339.3</v>
      </c>
      <c r="M5367">
        <f>L5367*_xlfn.XLOOKUP(K5367,AM:AM,AN:AN)</f>
        <v>291.798</v>
      </c>
      <c r="N5367">
        <f>L5367*_xlfn.XLOOKUP(K5367,AM:AM,AO:AO)</f>
        <v>339.3</v>
      </c>
      <c r="O5367">
        <v>0</v>
      </c>
      <c r="P5367">
        <f>O5367*_xlfn.XLOOKUP(K5367,AM:AM,AN:AN)</f>
        <v>0</v>
      </c>
      <c r="Q5367">
        <f>O5367*_xlfn.XLOOKUP(K5367,AM:AM,AO:AO)</f>
        <v>0</v>
      </c>
      <c r="R5367" t="str">
        <f>_xlfn.XLOOKUP(E5367,AF:AF,AG:AG)</f>
        <v>F1S USA</v>
      </c>
      <c r="S5367" t="str">
        <f>_xlfn.XLOOKUP(E5367,AF:AF,AI:AI)</f>
        <v>United States</v>
      </c>
      <c r="T5367">
        <f>WEEKNUM(G5367)</f>
        <v>51</v>
      </c>
      <c r="U5367">
        <f>YEAR(G5367)</f>
        <v>2025</v>
      </c>
      <c r="V5367" s="117">
        <f>IFERROR(Q5367/N5367,"0")</f>
        <v>0</v>
      </c>
    </row>
    <row r="5368" spans="1:22">
      <c r="A5368" t="str">
        <f>_xlfn.XLOOKUP(D5368,BN:BN,BO:BO)</f>
        <v>México</v>
      </c>
      <c r="B5368" t="s">
        <v>25</v>
      </c>
      <c r="C5368">
        <v>897</v>
      </c>
      <c r="D5368" t="str">
        <f>_xlfn.XLOOKUP(C5368,BH:BH,BI:BI)</f>
        <v>RocioZ</v>
      </c>
      <c r="E5368">
        <v>29394</v>
      </c>
      <c r="F5368" t="s">
        <v>5309</v>
      </c>
      <c r="G5368" s="63">
        <v>46006</v>
      </c>
      <c r="H5368" s="63">
        <v>46017</v>
      </c>
      <c r="I5368" t="s">
        <v>376</v>
      </c>
      <c r="J5368" t="str">
        <f>_xlfn.XLOOKUP(I5368,AS:AS,AU:AU)</f>
        <v>Hotel</v>
      </c>
      <c r="K5368" t="s">
        <v>33</v>
      </c>
      <c r="L5368">
        <v>21206</v>
      </c>
      <c r="M5368">
        <f>L5368*_xlfn.XLOOKUP(K5368,AM:AM,AN:AN)</f>
        <v>18237.16</v>
      </c>
      <c r="N5368">
        <f>L5368*_xlfn.XLOOKUP(K5368,AM:AM,AO:AO)</f>
        <v>21206</v>
      </c>
      <c r="O5368">
        <v>0</v>
      </c>
      <c r="P5368">
        <f>O5368*_xlfn.XLOOKUP(K5368,AM:AM,AN:AN)</f>
        <v>0</v>
      </c>
      <c r="Q5368">
        <f>O5368*_xlfn.XLOOKUP(K5368,AM:AM,AO:AO)</f>
        <v>0</v>
      </c>
      <c r="R5368" t="str">
        <f>_xlfn.XLOOKUP(E5368,AF:AF,AG:AG)</f>
        <v>Peru Legacy Co.</v>
      </c>
      <c r="S5368" t="str">
        <f>_xlfn.XLOOKUP(E5368,AF:AF,AI:AI)</f>
        <v>Peru</v>
      </c>
      <c r="T5368">
        <f>WEEKNUM(G5368)</f>
        <v>51</v>
      </c>
      <c r="U5368">
        <f>YEAR(G5368)</f>
        <v>2025</v>
      </c>
      <c r="V5368" s="117">
        <f>IFERROR(Q5368/N5368,"0")</f>
        <v>0</v>
      </c>
    </row>
    <row r="5369" spans="1:22">
      <c r="A5369" t="str">
        <f>_xlfn.XLOOKUP(D5369,BN:BN,BO:BO)</f>
        <v>México</v>
      </c>
      <c r="B5369" t="s">
        <v>25</v>
      </c>
      <c r="C5369">
        <v>898</v>
      </c>
      <c r="D5369" t="str">
        <f>_xlfn.XLOOKUP(C5369,BH:BH,BI:BI)</f>
        <v>LucianaE</v>
      </c>
      <c r="E5369">
        <v>23789</v>
      </c>
      <c r="F5369" t="s">
        <v>5310</v>
      </c>
      <c r="G5369" s="63">
        <v>46054</v>
      </c>
      <c r="H5369" s="63">
        <v>46061</v>
      </c>
      <c r="I5369" t="s">
        <v>364</v>
      </c>
      <c r="J5369" t="str">
        <f>_xlfn.XLOOKUP(I5369,AS:AS,AU:AU)</f>
        <v>DMC</v>
      </c>
      <c r="K5369" t="s">
        <v>33</v>
      </c>
      <c r="L5369">
        <v>45938.59</v>
      </c>
      <c r="M5369">
        <f>L5369*_xlfn.XLOOKUP(K5369,AM:AM,AN:AN)</f>
        <v>39507.187399999995</v>
      </c>
      <c r="N5369">
        <f>L5369*_xlfn.XLOOKUP(K5369,AM:AM,AO:AO)</f>
        <v>45938.59</v>
      </c>
      <c r="O5369">
        <v>6247.59</v>
      </c>
      <c r="P5369">
        <f>O5369*_xlfn.XLOOKUP(K5369,AM:AM,AN:AN)</f>
        <v>5372.9274000000005</v>
      </c>
      <c r="Q5369">
        <f>O5369*_xlfn.XLOOKUP(K5369,AM:AM,AO:AO)</f>
        <v>6247.59</v>
      </c>
      <c r="R5369" t="str">
        <f>_xlfn.XLOOKUP(E5369,AF:AF,AG:AG)</f>
        <v>TRIUMPH TRAVEL</v>
      </c>
      <c r="S5369" t="str">
        <f>_xlfn.XLOOKUP(E5369,AF:AF,AI:AI)</f>
        <v>South Africa</v>
      </c>
      <c r="T5369">
        <f>WEEKNUM(G5369)</f>
        <v>6</v>
      </c>
      <c r="U5369">
        <f>YEAR(G5369)</f>
        <v>2026</v>
      </c>
      <c r="V5369" s="117">
        <f>IFERROR(Q5369/N5369,"0")</f>
        <v>0.13599873222055794</v>
      </c>
    </row>
    <row r="5370" spans="1:22">
      <c r="A5370" t="str">
        <f>_xlfn.XLOOKUP(D5370,BN:BN,BO:BO)</f>
        <v>México</v>
      </c>
      <c r="B5370" t="s">
        <v>25</v>
      </c>
      <c r="C5370">
        <v>899</v>
      </c>
      <c r="D5370" t="str">
        <f>_xlfn.XLOOKUP(C5370,BH:BH,BI:BI)</f>
        <v>DianaM</v>
      </c>
      <c r="E5370">
        <v>28934</v>
      </c>
      <c r="F5370" t="s">
        <v>5311</v>
      </c>
      <c r="G5370" s="63">
        <v>46006</v>
      </c>
      <c r="H5370" s="63">
        <v>46057</v>
      </c>
      <c r="I5370" t="s">
        <v>366</v>
      </c>
      <c r="J5370" t="str">
        <f>_xlfn.XLOOKUP(I5370,AS:AS,AU:AU)</f>
        <v>Vuelos</v>
      </c>
      <c r="K5370" t="s">
        <v>33</v>
      </c>
      <c r="L5370">
        <v>5562</v>
      </c>
      <c r="M5370">
        <f>L5370*_xlfn.XLOOKUP(K5370,AM:AM,AN:AN)</f>
        <v>4783.32</v>
      </c>
      <c r="N5370">
        <f>L5370*_xlfn.XLOOKUP(K5370,AM:AM,AO:AO)</f>
        <v>5562</v>
      </c>
      <c r="O5370">
        <v>0</v>
      </c>
      <c r="P5370">
        <f>O5370*_xlfn.XLOOKUP(K5370,AM:AM,AN:AN)</f>
        <v>0</v>
      </c>
      <c r="Q5370">
        <f>O5370*_xlfn.XLOOKUP(K5370,AM:AM,AO:AO)</f>
        <v>0</v>
      </c>
      <c r="R5370" t="str">
        <f>_xlfn.XLOOKUP(E5370,AF:AF,AG:AG)</f>
        <v>F1S USA</v>
      </c>
      <c r="S5370" t="str">
        <f>_xlfn.XLOOKUP(E5370,AF:AF,AI:AI)</f>
        <v>United States</v>
      </c>
      <c r="T5370">
        <f>WEEKNUM(G5370)</f>
        <v>51</v>
      </c>
      <c r="U5370">
        <f>YEAR(G5370)</f>
        <v>2025</v>
      </c>
      <c r="V5370" s="117">
        <f>IFERROR(Q5370/N5370,"0")</f>
        <v>0</v>
      </c>
    </row>
    <row r="5371" spans="1:22">
      <c r="A5371" t="str">
        <f>_xlfn.XLOOKUP(D5371,BN:BN,BO:BO)</f>
        <v>México</v>
      </c>
      <c r="B5371" t="s">
        <v>25</v>
      </c>
      <c r="C5371">
        <v>899</v>
      </c>
      <c r="D5371" t="str">
        <f>_xlfn.XLOOKUP(C5371,BH:BH,BI:BI)</f>
        <v>DianaM</v>
      </c>
      <c r="E5371">
        <v>28934</v>
      </c>
      <c r="F5371" t="s">
        <v>5312</v>
      </c>
      <c r="G5371" s="63">
        <v>46006</v>
      </c>
      <c r="H5371" s="63">
        <v>46057</v>
      </c>
      <c r="I5371" t="s">
        <v>366</v>
      </c>
      <c r="J5371" t="str">
        <f>_xlfn.XLOOKUP(I5371,AS:AS,AU:AU)</f>
        <v>Vuelos</v>
      </c>
      <c r="K5371" t="s">
        <v>33</v>
      </c>
      <c r="L5371">
        <v>5562</v>
      </c>
      <c r="M5371">
        <f>L5371*_xlfn.XLOOKUP(K5371,AM:AM,AN:AN)</f>
        <v>4783.32</v>
      </c>
      <c r="N5371">
        <f>L5371*_xlfn.XLOOKUP(K5371,AM:AM,AO:AO)</f>
        <v>5562</v>
      </c>
      <c r="O5371">
        <v>0</v>
      </c>
      <c r="P5371">
        <f>O5371*_xlfn.XLOOKUP(K5371,AM:AM,AN:AN)</f>
        <v>0</v>
      </c>
      <c r="Q5371">
        <f>O5371*_xlfn.XLOOKUP(K5371,AM:AM,AO:AO)</f>
        <v>0</v>
      </c>
      <c r="R5371" t="str">
        <f>_xlfn.XLOOKUP(E5371,AF:AF,AG:AG)</f>
        <v>F1S USA</v>
      </c>
      <c r="S5371" t="str">
        <f>_xlfn.XLOOKUP(E5371,AF:AF,AI:AI)</f>
        <v>United States</v>
      </c>
      <c r="T5371">
        <f>WEEKNUM(G5371)</f>
        <v>51</v>
      </c>
      <c r="U5371">
        <f>YEAR(G5371)</f>
        <v>2025</v>
      </c>
      <c r="V5371" s="117">
        <f>IFERROR(Q5371/N5371,"0")</f>
        <v>0</v>
      </c>
    </row>
    <row r="5372" spans="1:22">
      <c r="A5372" t="str">
        <f>_xlfn.XLOOKUP(D5372,BN:BN,BO:BO)</f>
        <v>México</v>
      </c>
      <c r="B5372" t="s">
        <v>25</v>
      </c>
      <c r="C5372">
        <v>899</v>
      </c>
      <c r="D5372" t="str">
        <f>_xlfn.XLOOKUP(C5372,BH:BH,BI:BI)</f>
        <v>DianaM</v>
      </c>
      <c r="E5372">
        <v>28934</v>
      </c>
      <c r="F5372" t="s">
        <v>5313</v>
      </c>
      <c r="G5372" s="63">
        <v>46006</v>
      </c>
      <c r="H5372" s="63">
        <v>46057</v>
      </c>
      <c r="I5372" t="s">
        <v>366</v>
      </c>
      <c r="J5372" t="str">
        <f>_xlfn.XLOOKUP(I5372,AS:AS,AU:AU)</f>
        <v>Vuelos</v>
      </c>
      <c r="K5372" t="s">
        <v>33</v>
      </c>
      <c r="L5372">
        <v>5562</v>
      </c>
      <c r="M5372">
        <f>L5372*_xlfn.XLOOKUP(K5372,AM:AM,AN:AN)</f>
        <v>4783.32</v>
      </c>
      <c r="N5372">
        <f>L5372*_xlfn.XLOOKUP(K5372,AM:AM,AO:AO)</f>
        <v>5562</v>
      </c>
      <c r="O5372">
        <v>0</v>
      </c>
      <c r="P5372">
        <f>O5372*_xlfn.XLOOKUP(K5372,AM:AM,AN:AN)</f>
        <v>0</v>
      </c>
      <c r="Q5372">
        <f>O5372*_xlfn.XLOOKUP(K5372,AM:AM,AO:AO)</f>
        <v>0</v>
      </c>
      <c r="R5372" t="str">
        <f>_xlfn.XLOOKUP(E5372,AF:AF,AG:AG)</f>
        <v>F1S USA</v>
      </c>
      <c r="S5372" t="str">
        <f>_xlfn.XLOOKUP(E5372,AF:AF,AI:AI)</f>
        <v>United States</v>
      </c>
      <c r="T5372">
        <f>WEEKNUM(G5372)</f>
        <v>51</v>
      </c>
      <c r="U5372">
        <f>YEAR(G5372)</f>
        <v>2025</v>
      </c>
      <c r="V5372" s="117">
        <f>IFERROR(Q5372/N5372,"0")</f>
        <v>0</v>
      </c>
    </row>
    <row r="5373" spans="1:22">
      <c r="A5373" t="str">
        <f>_xlfn.XLOOKUP(D5373,BN:BN,BO:BO)</f>
        <v>México</v>
      </c>
      <c r="B5373" t="s">
        <v>25</v>
      </c>
      <c r="C5373">
        <v>899</v>
      </c>
      <c r="D5373" t="str">
        <f>_xlfn.XLOOKUP(C5373,BH:BH,BI:BI)</f>
        <v>DianaM</v>
      </c>
      <c r="E5373">
        <v>28934</v>
      </c>
      <c r="F5373" t="s">
        <v>5314</v>
      </c>
      <c r="G5373" s="63">
        <v>46006</v>
      </c>
      <c r="H5373" s="63">
        <v>46057</v>
      </c>
      <c r="I5373" t="s">
        <v>366</v>
      </c>
      <c r="J5373" t="str">
        <f>_xlfn.XLOOKUP(I5373,AS:AS,AU:AU)</f>
        <v>Vuelos</v>
      </c>
      <c r="K5373" t="s">
        <v>33</v>
      </c>
      <c r="L5373">
        <v>4378</v>
      </c>
      <c r="M5373">
        <f>L5373*_xlfn.XLOOKUP(K5373,AM:AM,AN:AN)</f>
        <v>3765.08</v>
      </c>
      <c r="N5373">
        <f>L5373*_xlfn.XLOOKUP(K5373,AM:AM,AO:AO)</f>
        <v>4378</v>
      </c>
      <c r="O5373">
        <v>0</v>
      </c>
      <c r="P5373">
        <f>O5373*_xlfn.XLOOKUP(K5373,AM:AM,AN:AN)</f>
        <v>0</v>
      </c>
      <c r="Q5373">
        <f>O5373*_xlfn.XLOOKUP(K5373,AM:AM,AO:AO)</f>
        <v>0</v>
      </c>
      <c r="R5373" t="str">
        <f>_xlfn.XLOOKUP(E5373,AF:AF,AG:AG)</f>
        <v>F1S USA</v>
      </c>
      <c r="S5373" t="str">
        <f>_xlfn.XLOOKUP(E5373,AF:AF,AI:AI)</f>
        <v>United States</v>
      </c>
      <c r="T5373">
        <f>WEEKNUM(G5373)</f>
        <v>51</v>
      </c>
      <c r="U5373">
        <f>YEAR(G5373)</f>
        <v>2025</v>
      </c>
      <c r="V5373" s="117">
        <f>IFERROR(Q5373/N5373,"0")</f>
        <v>0</v>
      </c>
    </row>
    <row r="5374" spans="1:22">
      <c r="A5374" t="str">
        <f>_xlfn.XLOOKUP(D5374,BN:BN,BO:BO)</f>
        <v>México</v>
      </c>
      <c r="B5374" t="s">
        <v>25</v>
      </c>
      <c r="C5374">
        <v>899</v>
      </c>
      <c r="D5374" t="str">
        <f>_xlfn.XLOOKUP(C5374,BH:BH,BI:BI)</f>
        <v>DianaM</v>
      </c>
      <c r="E5374">
        <v>28934</v>
      </c>
      <c r="F5374" t="s">
        <v>5315</v>
      </c>
      <c r="G5374" s="63">
        <v>46006</v>
      </c>
      <c r="H5374" s="63">
        <v>46057</v>
      </c>
      <c r="I5374" t="s">
        <v>366</v>
      </c>
      <c r="J5374" t="str">
        <f>_xlfn.XLOOKUP(I5374,AS:AS,AU:AU)</f>
        <v>Vuelos</v>
      </c>
      <c r="K5374" t="s">
        <v>33</v>
      </c>
      <c r="L5374">
        <v>4378</v>
      </c>
      <c r="M5374">
        <f>L5374*_xlfn.XLOOKUP(K5374,AM:AM,AN:AN)</f>
        <v>3765.08</v>
      </c>
      <c r="N5374">
        <f>L5374*_xlfn.XLOOKUP(K5374,AM:AM,AO:AO)</f>
        <v>4378</v>
      </c>
      <c r="O5374">
        <v>0</v>
      </c>
      <c r="P5374">
        <f>O5374*_xlfn.XLOOKUP(K5374,AM:AM,AN:AN)</f>
        <v>0</v>
      </c>
      <c r="Q5374">
        <f>O5374*_xlfn.XLOOKUP(K5374,AM:AM,AO:AO)</f>
        <v>0</v>
      </c>
      <c r="R5374" t="str">
        <f>_xlfn.XLOOKUP(E5374,AF:AF,AG:AG)</f>
        <v>F1S USA</v>
      </c>
      <c r="S5374" t="str">
        <f>_xlfn.XLOOKUP(E5374,AF:AF,AI:AI)</f>
        <v>United States</v>
      </c>
      <c r="T5374">
        <f>WEEKNUM(G5374)</f>
        <v>51</v>
      </c>
      <c r="U5374">
        <f>YEAR(G5374)</f>
        <v>2025</v>
      </c>
      <c r="V5374" s="117">
        <f>IFERROR(Q5374/N5374,"0")</f>
        <v>0</v>
      </c>
    </row>
    <row r="5375" spans="1:22">
      <c r="A5375" t="str">
        <f>_xlfn.XLOOKUP(D5375,BN:BN,BO:BO)</f>
        <v>México</v>
      </c>
      <c r="B5375" t="s">
        <v>25</v>
      </c>
      <c r="C5375">
        <v>899</v>
      </c>
      <c r="D5375" t="str">
        <f>_xlfn.XLOOKUP(C5375,BH:BH,BI:BI)</f>
        <v>DianaM</v>
      </c>
      <c r="E5375">
        <v>28934</v>
      </c>
      <c r="F5375" t="s">
        <v>5311</v>
      </c>
      <c r="G5375" s="63">
        <v>46006</v>
      </c>
      <c r="H5375" s="63">
        <v>46057</v>
      </c>
      <c r="I5375" t="s">
        <v>366</v>
      </c>
      <c r="J5375" t="str">
        <f>_xlfn.XLOOKUP(I5375,AS:AS,AU:AU)</f>
        <v>Vuelos</v>
      </c>
      <c r="K5375" t="s">
        <v>33</v>
      </c>
      <c r="L5375">
        <v>3909.6</v>
      </c>
      <c r="M5375">
        <f>L5375*_xlfn.XLOOKUP(K5375,AM:AM,AN:AN)</f>
        <v>3362.2559999999999</v>
      </c>
      <c r="N5375">
        <f>L5375*_xlfn.XLOOKUP(K5375,AM:AM,AO:AO)</f>
        <v>3909.6</v>
      </c>
      <c r="O5375">
        <v>0</v>
      </c>
      <c r="P5375">
        <f>O5375*_xlfn.XLOOKUP(K5375,AM:AM,AN:AN)</f>
        <v>0</v>
      </c>
      <c r="Q5375">
        <f>O5375*_xlfn.XLOOKUP(K5375,AM:AM,AO:AO)</f>
        <v>0</v>
      </c>
      <c r="R5375" t="str">
        <f>_xlfn.XLOOKUP(E5375,AF:AF,AG:AG)</f>
        <v>F1S USA</v>
      </c>
      <c r="S5375" t="str">
        <f>_xlfn.XLOOKUP(E5375,AF:AF,AI:AI)</f>
        <v>United States</v>
      </c>
      <c r="T5375">
        <f>WEEKNUM(G5375)</f>
        <v>51</v>
      </c>
      <c r="U5375">
        <f>YEAR(G5375)</f>
        <v>2025</v>
      </c>
      <c r="V5375" s="117">
        <f>IFERROR(Q5375/N5375,"0")</f>
        <v>0</v>
      </c>
    </row>
    <row r="5376" spans="1:22">
      <c r="A5376" t="str">
        <f>_xlfn.XLOOKUP(D5376,BN:BN,BO:BO)</f>
        <v>México</v>
      </c>
      <c r="B5376" t="s">
        <v>25</v>
      </c>
      <c r="C5376">
        <v>899</v>
      </c>
      <c r="D5376" t="str">
        <f>_xlfn.XLOOKUP(C5376,BH:BH,BI:BI)</f>
        <v>DianaM</v>
      </c>
      <c r="E5376">
        <v>28934</v>
      </c>
      <c r="F5376" t="s">
        <v>5312</v>
      </c>
      <c r="G5376" s="63">
        <v>46006</v>
      </c>
      <c r="H5376" s="63">
        <v>46057</v>
      </c>
      <c r="I5376" t="s">
        <v>366</v>
      </c>
      <c r="J5376" t="str">
        <f>_xlfn.XLOOKUP(I5376,AS:AS,AU:AU)</f>
        <v>Vuelos</v>
      </c>
      <c r="K5376" t="s">
        <v>33</v>
      </c>
      <c r="L5376">
        <v>3909.6</v>
      </c>
      <c r="M5376">
        <f>L5376*_xlfn.XLOOKUP(K5376,AM:AM,AN:AN)</f>
        <v>3362.2559999999999</v>
      </c>
      <c r="N5376">
        <f>L5376*_xlfn.XLOOKUP(K5376,AM:AM,AO:AO)</f>
        <v>3909.6</v>
      </c>
      <c r="O5376">
        <v>0</v>
      </c>
      <c r="P5376">
        <f>O5376*_xlfn.XLOOKUP(K5376,AM:AM,AN:AN)</f>
        <v>0</v>
      </c>
      <c r="Q5376">
        <f>O5376*_xlfn.XLOOKUP(K5376,AM:AM,AO:AO)</f>
        <v>0</v>
      </c>
      <c r="R5376" t="str">
        <f>_xlfn.XLOOKUP(E5376,AF:AF,AG:AG)</f>
        <v>F1S USA</v>
      </c>
      <c r="S5376" t="str">
        <f>_xlfn.XLOOKUP(E5376,AF:AF,AI:AI)</f>
        <v>United States</v>
      </c>
      <c r="T5376">
        <f>WEEKNUM(G5376)</f>
        <v>51</v>
      </c>
      <c r="U5376">
        <f>YEAR(G5376)</f>
        <v>2025</v>
      </c>
      <c r="V5376" s="117">
        <f>IFERROR(Q5376/N5376,"0")</f>
        <v>0</v>
      </c>
    </row>
    <row r="5377" spans="1:22">
      <c r="A5377" t="str">
        <f>_xlfn.XLOOKUP(D5377,BN:BN,BO:BO)</f>
        <v>México</v>
      </c>
      <c r="B5377" t="s">
        <v>25</v>
      </c>
      <c r="C5377">
        <v>899</v>
      </c>
      <c r="D5377" t="str">
        <f>_xlfn.XLOOKUP(C5377,BH:BH,BI:BI)</f>
        <v>DianaM</v>
      </c>
      <c r="E5377">
        <v>28934</v>
      </c>
      <c r="F5377" t="s">
        <v>5313</v>
      </c>
      <c r="G5377" s="63">
        <v>46006</v>
      </c>
      <c r="H5377" s="63">
        <v>46057</v>
      </c>
      <c r="I5377" t="s">
        <v>366</v>
      </c>
      <c r="J5377" t="str">
        <f>_xlfn.XLOOKUP(I5377,AS:AS,AU:AU)</f>
        <v>Vuelos</v>
      </c>
      <c r="K5377" t="s">
        <v>33</v>
      </c>
      <c r="L5377">
        <v>3909.6</v>
      </c>
      <c r="M5377">
        <f>L5377*_xlfn.XLOOKUP(K5377,AM:AM,AN:AN)</f>
        <v>3362.2559999999999</v>
      </c>
      <c r="N5377">
        <f>L5377*_xlfn.XLOOKUP(K5377,AM:AM,AO:AO)</f>
        <v>3909.6</v>
      </c>
      <c r="O5377">
        <v>0</v>
      </c>
      <c r="P5377">
        <f>O5377*_xlfn.XLOOKUP(K5377,AM:AM,AN:AN)</f>
        <v>0</v>
      </c>
      <c r="Q5377">
        <f>O5377*_xlfn.XLOOKUP(K5377,AM:AM,AO:AO)</f>
        <v>0</v>
      </c>
      <c r="R5377" t="str">
        <f>_xlfn.XLOOKUP(E5377,AF:AF,AG:AG)</f>
        <v>F1S USA</v>
      </c>
      <c r="S5377" t="str">
        <f>_xlfn.XLOOKUP(E5377,AF:AF,AI:AI)</f>
        <v>United States</v>
      </c>
      <c r="T5377">
        <f>WEEKNUM(G5377)</f>
        <v>51</v>
      </c>
      <c r="U5377">
        <f>YEAR(G5377)</f>
        <v>2025</v>
      </c>
      <c r="V5377" s="117">
        <f>IFERROR(Q5377/N5377,"0")</f>
        <v>0</v>
      </c>
    </row>
    <row r="5378" spans="1:22">
      <c r="A5378" t="str">
        <f>_xlfn.XLOOKUP(D5378,BN:BN,BO:BO)</f>
        <v>México</v>
      </c>
      <c r="B5378" t="s">
        <v>25</v>
      </c>
      <c r="C5378">
        <v>899</v>
      </c>
      <c r="D5378" t="str">
        <f>_xlfn.XLOOKUP(C5378,BH:BH,BI:BI)</f>
        <v>DianaM</v>
      </c>
      <c r="E5378">
        <v>28934</v>
      </c>
      <c r="F5378" t="s">
        <v>5314</v>
      </c>
      <c r="G5378" s="63">
        <v>46006</v>
      </c>
      <c r="H5378" s="63">
        <v>46057</v>
      </c>
      <c r="I5378" t="s">
        <v>366</v>
      </c>
      <c r="J5378" t="str">
        <f>_xlfn.XLOOKUP(I5378,AS:AS,AU:AU)</f>
        <v>Vuelos</v>
      </c>
      <c r="K5378" t="s">
        <v>33</v>
      </c>
      <c r="L5378">
        <v>3155.2</v>
      </c>
      <c r="M5378">
        <f>L5378*_xlfn.XLOOKUP(K5378,AM:AM,AN:AN)</f>
        <v>2713.4719999999998</v>
      </c>
      <c r="N5378">
        <f>L5378*_xlfn.XLOOKUP(K5378,AM:AM,AO:AO)</f>
        <v>3155.2</v>
      </c>
      <c r="O5378">
        <v>0</v>
      </c>
      <c r="P5378">
        <f>O5378*_xlfn.XLOOKUP(K5378,AM:AM,AN:AN)</f>
        <v>0</v>
      </c>
      <c r="Q5378">
        <f>O5378*_xlfn.XLOOKUP(K5378,AM:AM,AO:AO)</f>
        <v>0</v>
      </c>
      <c r="R5378" t="str">
        <f>_xlfn.XLOOKUP(E5378,AF:AF,AG:AG)</f>
        <v>F1S USA</v>
      </c>
      <c r="S5378" t="str">
        <f>_xlfn.XLOOKUP(E5378,AF:AF,AI:AI)</f>
        <v>United States</v>
      </c>
      <c r="T5378">
        <f>WEEKNUM(G5378)</f>
        <v>51</v>
      </c>
      <c r="U5378">
        <f>YEAR(G5378)</f>
        <v>2025</v>
      </c>
      <c r="V5378" s="117">
        <f>IFERROR(Q5378/N5378,"0")</f>
        <v>0</v>
      </c>
    </row>
    <row r="5379" spans="1:22">
      <c r="A5379" t="str">
        <f>_xlfn.XLOOKUP(D5379,BN:BN,BO:BO)</f>
        <v>México</v>
      </c>
      <c r="B5379" t="s">
        <v>25</v>
      </c>
      <c r="C5379">
        <v>899</v>
      </c>
      <c r="D5379" t="str">
        <f>_xlfn.XLOOKUP(C5379,BH:BH,BI:BI)</f>
        <v>DianaM</v>
      </c>
      <c r="E5379">
        <v>28934</v>
      </c>
      <c r="F5379" t="s">
        <v>5315</v>
      </c>
      <c r="G5379" s="63">
        <v>46006</v>
      </c>
      <c r="H5379" s="63">
        <v>46057</v>
      </c>
      <c r="I5379" t="s">
        <v>366</v>
      </c>
      <c r="J5379" t="str">
        <f>_xlfn.XLOOKUP(I5379,AS:AS,AU:AU)</f>
        <v>Vuelos</v>
      </c>
      <c r="K5379" t="s">
        <v>33</v>
      </c>
      <c r="L5379">
        <v>3155.2</v>
      </c>
      <c r="M5379">
        <f>L5379*_xlfn.XLOOKUP(K5379,AM:AM,AN:AN)</f>
        <v>2713.4719999999998</v>
      </c>
      <c r="N5379">
        <f>L5379*_xlfn.XLOOKUP(K5379,AM:AM,AO:AO)</f>
        <v>3155.2</v>
      </c>
      <c r="O5379">
        <v>0</v>
      </c>
      <c r="P5379">
        <f>O5379*_xlfn.XLOOKUP(K5379,AM:AM,AN:AN)</f>
        <v>0</v>
      </c>
      <c r="Q5379">
        <f>O5379*_xlfn.XLOOKUP(K5379,AM:AM,AO:AO)</f>
        <v>0</v>
      </c>
      <c r="R5379" t="str">
        <f>_xlfn.XLOOKUP(E5379,AF:AF,AG:AG)</f>
        <v>F1S USA</v>
      </c>
      <c r="S5379" t="str">
        <f>_xlfn.XLOOKUP(E5379,AF:AF,AI:AI)</f>
        <v>United States</v>
      </c>
      <c r="T5379">
        <f>WEEKNUM(G5379)</f>
        <v>51</v>
      </c>
      <c r="U5379">
        <f>YEAR(G5379)</f>
        <v>2025</v>
      </c>
      <c r="V5379" s="117">
        <f>IFERROR(Q5379/N5379,"0")</f>
        <v>0</v>
      </c>
    </row>
    <row r="5380" spans="1:22">
      <c r="A5380" t="str">
        <f>_xlfn.XLOOKUP(D5380,BN:BN,BO:BO)</f>
        <v>México</v>
      </c>
      <c r="B5380" t="s">
        <v>25</v>
      </c>
      <c r="C5380">
        <v>899</v>
      </c>
      <c r="D5380" t="str">
        <f>_xlfn.XLOOKUP(C5380,BH:BH,BI:BI)</f>
        <v>DianaM</v>
      </c>
      <c r="E5380">
        <v>28934</v>
      </c>
      <c r="F5380" t="s">
        <v>5316</v>
      </c>
      <c r="G5380" s="63">
        <v>46007</v>
      </c>
      <c r="H5380" s="63">
        <v>46059</v>
      </c>
      <c r="I5380" t="s">
        <v>366</v>
      </c>
      <c r="J5380" t="str">
        <f>_xlfn.XLOOKUP(I5380,AS:AS,AU:AU)</f>
        <v>Vuelos</v>
      </c>
      <c r="K5380" t="s">
        <v>33</v>
      </c>
      <c r="L5380">
        <v>3457</v>
      </c>
      <c r="M5380">
        <f>L5380*_xlfn.XLOOKUP(K5380,AM:AM,AN:AN)</f>
        <v>2973.02</v>
      </c>
      <c r="N5380">
        <f>L5380*_xlfn.XLOOKUP(K5380,AM:AM,AO:AO)</f>
        <v>3457</v>
      </c>
      <c r="O5380">
        <v>0</v>
      </c>
      <c r="P5380">
        <f>O5380*_xlfn.XLOOKUP(K5380,AM:AM,AN:AN)</f>
        <v>0</v>
      </c>
      <c r="Q5380">
        <f>O5380*_xlfn.XLOOKUP(K5380,AM:AM,AO:AO)</f>
        <v>0</v>
      </c>
      <c r="R5380" t="str">
        <f>_xlfn.XLOOKUP(E5380,AF:AF,AG:AG)</f>
        <v>F1S USA</v>
      </c>
      <c r="S5380" t="str">
        <f>_xlfn.XLOOKUP(E5380,AF:AF,AI:AI)</f>
        <v>United States</v>
      </c>
      <c r="T5380">
        <f>WEEKNUM(G5380)</f>
        <v>51</v>
      </c>
      <c r="U5380">
        <f>YEAR(G5380)</f>
        <v>2025</v>
      </c>
      <c r="V5380" s="117">
        <f>IFERROR(Q5380/N5380,"0")</f>
        <v>0</v>
      </c>
    </row>
    <row r="5381" spans="1:22">
      <c r="A5381" t="str">
        <f>_xlfn.XLOOKUP(D5381,BN:BN,BO:BO)</f>
        <v>México</v>
      </c>
      <c r="B5381" t="s">
        <v>25</v>
      </c>
      <c r="C5381">
        <v>899</v>
      </c>
      <c r="D5381" t="str">
        <f>_xlfn.XLOOKUP(C5381,BH:BH,BI:BI)</f>
        <v>DianaM</v>
      </c>
      <c r="E5381">
        <v>28934</v>
      </c>
      <c r="F5381" t="s">
        <v>5316</v>
      </c>
      <c r="G5381" s="63">
        <v>46007</v>
      </c>
      <c r="H5381" s="63">
        <v>46059</v>
      </c>
      <c r="I5381" t="s">
        <v>366</v>
      </c>
      <c r="J5381" t="str">
        <f>_xlfn.XLOOKUP(I5381,AS:AS,AU:AU)</f>
        <v>Vuelos</v>
      </c>
      <c r="K5381" t="s">
        <v>33</v>
      </c>
      <c r="L5381">
        <v>3536.6</v>
      </c>
      <c r="M5381">
        <f>L5381*_xlfn.XLOOKUP(K5381,AM:AM,AN:AN)</f>
        <v>3041.4759999999997</v>
      </c>
      <c r="N5381">
        <f>L5381*_xlfn.XLOOKUP(K5381,AM:AM,AO:AO)</f>
        <v>3536.6</v>
      </c>
      <c r="O5381">
        <v>0</v>
      </c>
      <c r="P5381">
        <f>O5381*_xlfn.XLOOKUP(K5381,AM:AM,AN:AN)</f>
        <v>0</v>
      </c>
      <c r="Q5381">
        <f>O5381*_xlfn.XLOOKUP(K5381,AM:AM,AO:AO)</f>
        <v>0</v>
      </c>
      <c r="R5381" t="str">
        <f>_xlfn.XLOOKUP(E5381,AF:AF,AG:AG)</f>
        <v>F1S USA</v>
      </c>
      <c r="S5381" t="str">
        <f>_xlfn.XLOOKUP(E5381,AF:AF,AI:AI)</f>
        <v>United States</v>
      </c>
      <c r="T5381">
        <f>WEEKNUM(G5381)</f>
        <v>51</v>
      </c>
      <c r="U5381">
        <f>YEAR(G5381)</f>
        <v>2025</v>
      </c>
      <c r="V5381" s="117">
        <f>IFERROR(Q5381/N5381,"0")</f>
        <v>0</v>
      </c>
    </row>
    <row r="5382" spans="1:22">
      <c r="A5382" t="str">
        <f>_xlfn.XLOOKUP(D5382,BN:BN,BO:BO)</f>
        <v>México</v>
      </c>
      <c r="B5382" t="s">
        <v>25</v>
      </c>
      <c r="C5382">
        <v>899</v>
      </c>
      <c r="D5382" t="str">
        <f>_xlfn.XLOOKUP(C5382,BH:BH,BI:BI)</f>
        <v>DianaM</v>
      </c>
      <c r="E5382">
        <v>28934</v>
      </c>
      <c r="F5382" t="s">
        <v>5317</v>
      </c>
      <c r="G5382" s="63">
        <v>46006</v>
      </c>
      <c r="H5382" s="63">
        <v>46059</v>
      </c>
      <c r="I5382" t="s">
        <v>366</v>
      </c>
      <c r="J5382" t="str">
        <f>_xlfn.XLOOKUP(I5382,AS:AS,AU:AU)</f>
        <v>Vuelos</v>
      </c>
      <c r="K5382" t="s">
        <v>33</v>
      </c>
      <c r="L5382">
        <v>1554.6</v>
      </c>
      <c r="M5382">
        <f>L5382*_xlfn.XLOOKUP(K5382,AM:AM,AN:AN)</f>
        <v>1336.9559999999999</v>
      </c>
      <c r="N5382">
        <f>L5382*_xlfn.XLOOKUP(K5382,AM:AM,AO:AO)</f>
        <v>1554.6</v>
      </c>
      <c r="O5382">
        <v>0</v>
      </c>
      <c r="P5382">
        <f>O5382*_xlfn.XLOOKUP(K5382,AM:AM,AN:AN)</f>
        <v>0</v>
      </c>
      <c r="Q5382">
        <f>O5382*_xlfn.XLOOKUP(K5382,AM:AM,AO:AO)</f>
        <v>0</v>
      </c>
      <c r="R5382" t="str">
        <f>_xlfn.XLOOKUP(E5382,AF:AF,AG:AG)</f>
        <v>F1S USA</v>
      </c>
      <c r="S5382" t="str">
        <f>_xlfn.XLOOKUP(E5382,AF:AF,AI:AI)</f>
        <v>United States</v>
      </c>
      <c r="T5382">
        <f>WEEKNUM(G5382)</f>
        <v>51</v>
      </c>
      <c r="U5382">
        <f>YEAR(G5382)</f>
        <v>2025</v>
      </c>
      <c r="V5382" s="117">
        <f>IFERROR(Q5382/N5382,"0")</f>
        <v>0</v>
      </c>
    </row>
    <row r="5383" spans="1:22">
      <c r="A5383" t="str">
        <f>_xlfn.XLOOKUP(D5383,BN:BN,BO:BO)</f>
        <v>México</v>
      </c>
      <c r="B5383" t="s">
        <v>25</v>
      </c>
      <c r="C5383">
        <v>899</v>
      </c>
      <c r="D5383" t="str">
        <f>_xlfn.XLOOKUP(C5383,BH:BH,BI:BI)</f>
        <v>DianaM</v>
      </c>
      <c r="E5383">
        <v>28934</v>
      </c>
      <c r="F5383" t="s">
        <v>5317</v>
      </c>
      <c r="G5383" s="63">
        <v>46006</v>
      </c>
      <c r="H5383" s="63">
        <v>46059</v>
      </c>
      <c r="I5383" t="s">
        <v>366</v>
      </c>
      <c r="J5383" t="str">
        <f>_xlfn.XLOOKUP(I5383,AS:AS,AU:AU)</f>
        <v>Vuelos</v>
      </c>
      <c r="K5383" t="s">
        <v>33</v>
      </c>
      <c r="L5383">
        <v>2604.1</v>
      </c>
      <c r="M5383">
        <f>L5383*_xlfn.XLOOKUP(K5383,AM:AM,AN:AN)</f>
        <v>2239.5259999999998</v>
      </c>
      <c r="N5383">
        <f>L5383*_xlfn.XLOOKUP(K5383,AM:AM,AO:AO)</f>
        <v>2604.1</v>
      </c>
      <c r="O5383">
        <v>0</v>
      </c>
      <c r="P5383">
        <f>O5383*_xlfn.XLOOKUP(K5383,AM:AM,AN:AN)</f>
        <v>0</v>
      </c>
      <c r="Q5383">
        <f>O5383*_xlfn.XLOOKUP(K5383,AM:AM,AO:AO)</f>
        <v>0</v>
      </c>
      <c r="R5383" t="str">
        <f>_xlfn.XLOOKUP(E5383,AF:AF,AG:AG)</f>
        <v>F1S USA</v>
      </c>
      <c r="S5383" t="str">
        <f>_xlfn.XLOOKUP(E5383,AF:AF,AI:AI)</f>
        <v>United States</v>
      </c>
      <c r="T5383">
        <f>WEEKNUM(G5383)</f>
        <v>51</v>
      </c>
      <c r="U5383">
        <f>YEAR(G5383)</f>
        <v>2025</v>
      </c>
      <c r="V5383" s="117">
        <f>IFERROR(Q5383/N5383,"0")</f>
        <v>0</v>
      </c>
    </row>
    <row r="5384" spans="1:22">
      <c r="A5384" t="str">
        <f>_xlfn.XLOOKUP(D5384,BN:BN,BO:BO)</f>
        <v>México</v>
      </c>
      <c r="B5384" t="s">
        <v>25</v>
      </c>
      <c r="C5384">
        <v>899</v>
      </c>
      <c r="D5384" t="str">
        <f>_xlfn.XLOOKUP(C5384,BH:BH,BI:BI)</f>
        <v>DianaM</v>
      </c>
      <c r="E5384">
        <v>0</v>
      </c>
      <c r="F5384" t="s">
        <v>5318</v>
      </c>
      <c r="G5384" s="63">
        <v>46006</v>
      </c>
      <c r="H5384" s="63">
        <v>46057</v>
      </c>
      <c r="I5384" t="s">
        <v>396</v>
      </c>
      <c r="J5384" t="str">
        <f>_xlfn.XLOOKUP(I5384,AS:AS,AU:AU)</f>
        <v>Honorarios</v>
      </c>
      <c r="K5384" t="s">
        <v>33</v>
      </c>
      <c r="L5384">
        <v>500</v>
      </c>
      <c r="M5384">
        <f>L5384*_xlfn.XLOOKUP(K5384,AM:AM,AN:AN)</f>
        <v>430</v>
      </c>
      <c r="N5384">
        <f>L5384*_xlfn.XLOOKUP(K5384,AM:AM,AO:AO)</f>
        <v>500</v>
      </c>
      <c r="O5384">
        <v>500</v>
      </c>
      <c r="P5384">
        <f>O5384*_xlfn.XLOOKUP(K5384,AM:AM,AN:AN)</f>
        <v>430</v>
      </c>
      <c r="Q5384">
        <f>O5384*_xlfn.XLOOKUP(K5384,AM:AM,AO:AO)</f>
        <v>500</v>
      </c>
      <c r="R5384" t="str">
        <f>_xlfn.XLOOKUP(E5384,AF:AF,AG:AG)</f>
        <v>FEES</v>
      </c>
      <c r="S5384">
        <f>_xlfn.XLOOKUP(E5384,AF:AF,AI:AI)</f>
        <v>0</v>
      </c>
      <c r="T5384">
        <f>WEEKNUM(G5384)</f>
        <v>51</v>
      </c>
      <c r="U5384">
        <f>YEAR(G5384)</f>
        <v>2025</v>
      </c>
      <c r="V5384" s="117">
        <f>IFERROR(Q5384/N5384,"0")</f>
        <v>1</v>
      </c>
    </row>
    <row r="5385" spans="1:22">
      <c r="A5385" t="str">
        <f>_xlfn.XLOOKUP(D5385,BN:BN,BO:BO)</f>
        <v>México</v>
      </c>
      <c r="B5385" t="s">
        <v>25</v>
      </c>
      <c r="C5385">
        <v>899</v>
      </c>
      <c r="D5385" t="str">
        <f>_xlfn.XLOOKUP(C5385,BH:BH,BI:BI)</f>
        <v>DianaM</v>
      </c>
      <c r="E5385">
        <v>34341</v>
      </c>
      <c r="F5385" t="s">
        <v>1880</v>
      </c>
      <c r="G5385" s="63">
        <v>46006</v>
      </c>
      <c r="H5385" s="63">
        <v>46059</v>
      </c>
      <c r="I5385" t="s">
        <v>376</v>
      </c>
      <c r="J5385" t="str">
        <f>_xlfn.XLOOKUP(I5385,AS:AS,AU:AU)</f>
        <v>Hotel</v>
      </c>
      <c r="K5385" t="s">
        <v>33</v>
      </c>
      <c r="L5385">
        <v>653.5</v>
      </c>
      <c r="M5385">
        <f>L5385*_xlfn.XLOOKUP(K5385,AM:AM,AN:AN)</f>
        <v>562.01</v>
      </c>
      <c r="N5385">
        <f>L5385*_xlfn.XLOOKUP(K5385,AM:AM,AO:AO)</f>
        <v>653.5</v>
      </c>
      <c r="O5385">
        <v>65.349999999999994</v>
      </c>
      <c r="P5385">
        <f>O5385*_xlfn.XLOOKUP(K5385,AM:AM,AN:AN)</f>
        <v>56.200999999999993</v>
      </c>
      <c r="Q5385">
        <f>O5385*_xlfn.XLOOKUP(K5385,AM:AM,AO:AO)</f>
        <v>65.349999999999994</v>
      </c>
      <c r="R5385" t="str">
        <f>_xlfn.XLOOKUP(E5385,AF:AF,AG:AG)</f>
        <v>Grand Hotel et de Milan</v>
      </c>
      <c r="S5385" t="str">
        <f>_xlfn.XLOOKUP(E5385,AF:AF,AI:AI)</f>
        <v>Italy</v>
      </c>
      <c r="T5385">
        <f>WEEKNUM(G5385)</f>
        <v>51</v>
      </c>
      <c r="U5385">
        <f>YEAR(G5385)</f>
        <v>2025</v>
      </c>
      <c r="V5385" s="117">
        <f>IFERROR(Q5385/N5385,"0")</f>
        <v>9.9999999999999992E-2</v>
      </c>
    </row>
    <row r="5386" spans="1:22">
      <c r="A5386" t="str">
        <f>_xlfn.XLOOKUP(D5386,BN:BN,BO:BO)</f>
        <v>México</v>
      </c>
      <c r="B5386" t="s">
        <v>25</v>
      </c>
      <c r="C5386">
        <v>900</v>
      </c>
      <c r="D5386" t="str">
        <f>_xlfn.XLOOKUP(C5386,BH:BH,BI:BI)</f>
        <v>IsraelB</v>
      </c>
      <c r="E5386">
        <v>33689</v>
      </c>
      <c r="F5386" t="s">
        <v>5319</v>
      </c>
      <c r="G5386" s="63">
        <v>46000</v>
      </c>
      <c r="H5386" s="63">
        <v>46031</v>
      </c>
      <c r="I5386" t="s">
        <v>471</v>
      </c>
      <c r="J5386" t="str">
        <f>_xlfn.XLOOKUP(I5386,AS:AS,AU:AU)</f>
        <v>Traslados</v>
      </c>
      <c r="K5386" t="s">
        <v>30</v>
      </c>
      <c r="L5386">
        <v>13767.72</v>
      </c>
      <c r="M5386">
        <f>L5386*_xlfn.XLOOKUP(K5386,AM:AM,AN:AN)</f>
        <v>660.85055999999997</v>
      </c>
      <c r="N5386">
        <f>L5386*_xlfn.XLOOKUP(K5386,AM:AM,AO:AO)</f>
        <v>770.99231999999995</v>
      </c>
      <c r="O5386">
        <v>0</v>
      </c>
      <c r="P5386">
        <f>O5386*_xlfn.XLOOKUP(K5386,AM:AM,AN:AN)</f>
        <v>0</v>
      </c>
      <c r="Q5386">
        <f>O5386*_xlfn.XLOOKUP(K5386,AM:AM,AO:AO)</f>
        <v>0</v>
      </c>
      <c r="R5386" t="str">
        <f>_xlfn.XLOOKUP(E5386,AF:AF,AG:AG)</f>
        <v>MERCURE FINANCES</v>
      </c>
      <c r="S5386" t="str">
        <f>_xlfn.XLOOKUP(E5386,AF:AF,AI:AI)</f>
        <v>France</v>
      </c>
      <c r="T5386">
        <f>WEEKNUM(G5386)</f>
        <v>50</v>
      </c>
      <c r="U5386">
        <f>YEAR(G5386)</f>
        <v>2025</v>
      </c>
      <c r="V5386" s="117">
        <f>IFERROR(Q5386/N5386,"0")</f>
        <v>0</v>
      </c>
    </row>
    <row r="5387" spans="1:22">
      <c r="A5387" t="str">
        <f>_xlfn.XLOOKUP(D5387,BN:BN,BO:BO)</f>
        <v>México</v>
      </c>
      <c r="B5387" t="s">
        <v>25</v>
      </c>
      <c r="C5387">
        <v>901</v>
      </c>
      <c r="D5387" t="str">
        <f>_xlfn.XLOOKUP(C5387,BH:BH,BI:BI)</f>
        <v>LucianaE</v>
      </c>
      <c r="E5387">
        <v>25363</v>
      </c>
      <c r="F5387" t="s">
        <v>5320</v>
      </c>
      <c r="G5387" s="63">
        <v>46012</v>
      </c>
      <c r="H5387" s="63">
        <v>46014</v>
      </c>
      <c r="I5387" t="s">
        <v>376</v>
      </c>
      <c r="J5387" t="str">
        <f>_xlfn.XLOOKUP(I5387,AS:AS,AU:AU)</f>
        <v>Hotel</v>
      </c>
      <c r="K5387" t="s">
        <v>27</v>
      </c>
      <c r="L5387">
        <v>2156</v>
      </c>
      <c r="M5387">
        <f>L5387*_xlfn.XLOOKUP(K5387,AM:AM,AN:AN)</f>
        <v>2156</v>
      </c>
      <c r="N5387">
        <f>L5387*_xlfn.XLOOKUP(K5387,AM:AM,AO:AO)</f>
        <v>2500.96</v>
      </c>
      <c r="O5387">
        <v>323.39999999999998</v>
      </c>
      <c r="P5387">
        <f>O5387*_xlfn.XLOOKUP(K5387,AM:AM,AN:AN)</f>
        <v>323.39999999999998</v>
      </c>
      <c r="Q5387">
        <f>O5387*_xlfn.XLOOKUP(K5387,AM:AM,AO:AO)</f>
        <v>375.14399999999995</v>
      </c>
      <c r="R5387" t="str">
        <f>_xlfn.XLOOKUP(E5387,AF:AF,AG:AG)</f>
        <v>ROSEWOOD VILLA MAGNA</v>
      </c>
      <c r="S5387" t="str">
        <f>_xlfn.XLOOKUP(E5387,AF:AF,AI:AI)</f>
        <v>Spain</v>
      </c>
      <c r="T5387">
        <f>WEEKNUM(G5387)</f>
        <v>52</v>
      </c>
      <c r="U5387">
        <f>YEAR(G5387)</f>
        <v>2025</v>
      </c>
      <c r="V5387" s="117">
        <f>IFERROR(Q5387/N5387,"0")</f>
        <v>0.14999999999999997</v>
      </c>
    </row>
    <row r="5388" spans="1:22">
      <c r="A5388" t="str">
        <f>_xlfn.XLOOKUP(D5388,BN:BN,BO:BO)</f>
        <v>México</v>
      </c>
      <c r="B5388" t="s">
        <v>25</v>
      </c>
      <c r="C5388">
        <v>901</v>
      </c>
      <c r="D5388" t="str">
        <f>_xlfn.XLOOKUP(C5388,BH:BH,BI:BI)</f>
        <v>LucianaE</v>
      </c>
      <c r="E5388">
        <v>33673</v>
      </c>
      <c r="F5388" t="s">
        <v>5321</v>
      </c>
      <c r="G5388" s="63">
        <v>46017</v>
      </c>
      <c r="H5388" s="63">
        <v>46022</v>
      </c>
      <c r="I5388" t="s">
        <v>376</v>
      </c>
      <c r="J5388" t="str">
        <f>_xlfn.XLOOKUP(I5388,AS:AS,AU:AU)</f>
        <v>Hotel</v>
      </c>
      <c r="K5388" t="s">
        <v>27</v>
      </c>
      <c r="L5388">
        <v>6429.5</v>
      </c>
      <c r="M5388">
        <f>L5388*_xlfn.XLOOKUP(K5388,AM:AM,AN:AN)</f>
        <v>6429.5</v>
      </c>
      <c r="N5388">
        <f>L5388*_xlfn.XLOOKUP(K5388,AM:AM,AO:AO)</f>
        <v>7458.2199999999993</v>
      </c>
      <c r="O5388">
        <v>618.72</v>
      </c>
      <c r="P5388">
        <f>O5388*_xlfn.XLOOKUP(K5388,AM:AM,AN:AN)</f>
        <v>618.72</v>
      </c>
      <c r="Q5388">
        <f>O5388*_xlfn.XLOOKUP(K5388,AM:AM,AO:AO)</f>
        <v>717.71519999999998</v>
      </c>
      <c r="R5388" t="str">
        <f>_xlfn.XLOOKUP(E5388,AF:AF,AG:AG)</f>
        <v xml:space="preserve">AC BAQUEIRA </v>
      </c>
      <c r="S5388" t="str">
        <f>_xlfn.XLOOKUP(E5388,AF:AF,AI:AI)</f>
        <v>Spain</v>
      </c>
      <c r="T5388">
        <f>WEEKNUM(G5388)</f>
        <v>52</v>
      </c>
      <c r="U5388">
        <f>YEAR(G5388)</f>
        <v>2025</v>
      </c>
      <c r="V5388" s="117">
        <f>IFERROR(Q5388/N5388,"0")</f>
        <v>9.6231433237421268E-2</v>
      </c>
    </row>
    <row r="5389" spans="1:22">
      <c r="A5389" t="str">
        <f>_xlfn.XLOOKUP(D5389,BN:BN,BO:BO)</f>
        <v>México</v>
      </c>
      <c r="B5389" t="s">
        <v>25</v>
      </c>
      <c r="C5389">
        <v>901</v>
      </c>
      <c r="D5389" t="str">
        <f>_xlfn.XLOOKUP(C5389,BH:BH,BI:BI)</f>
        <v>LucianaE</v>
      </c>
      <c r="E5389">
        <v>33769</v>
      </c>
      <c r="F5389" t="s">
        <v>5322</v>
      </c>
      <c r="G5389" s="63">
        <v>46014</v>
      </c>
      <c r="H5389" s="63">
        <v>46017</v>
      </c>
      <c r="I5389" t="s">
        <v>376</v>
      </c>
      <c r="J5389" t="str">
        <f>_xlfn.XLOOKUP(I5389,AS:AS,AU:AU)</f>
        <v>Hotel</v>
      </c>
      <c r="K5389" t="s">
        <v>27</v>
      </c>
      <c r="L5389">
        <v>1765.5</v>
      </c>
      <c r="M5389">
        <f>L5389*_xlfn.XLOOKUP(K5389,AM:AM,AN:AN)</f>
        <v>1765.5</v>
      </c>
      <c r="N5389">
        <f>L5389*_xlfn.XLOOKUP(K5389,AM:AM,AO:AO)</f>
        <v>2047.9799999999998</v>
      </c>
      <c r="O5389">
        <v>176.55</v>
      </c>
      <c r="P5389">
        <f>O5389*_xlfn.XLOOKUP(K5389,AM:AM,AN:AN)</f>
        <v>176.55</v>
      </c>
      <c r="Q5389">
        <f>O5389*_xlfn.XLOOKUP(K5389,AM:AM,AO:AO)</f>
        <v>204.798</v>
      </c>
      <c r="R5389" t="str">
        <f>_xlfn.XLOOKUP(E5389,AF:AF,AG:AG)</f>
        <v xml:space="preserve">WESTIN VALENCIA </v>
      </c>
      <c r="S5389" t="str">
        <f>_xlfn.XLOOKUP(E5389,AF:AF,AI:AI)</f>
        <v>Spain</v>
      </c>
      <c r="T5389">
        <f>WEEKNUM(G5389)</f>
        <v>52</v>
      </c>
      <c r="U5389">
        <f>YEAR(G5389)</f>
        <v>2025</v>
      </c>
      <c r="V5389" s="117">
        <f>IFERROR(Q5389/N5389,"0")</f>
        <v>0.1</v>
      </c>
    </row>
    <row r="5390" spans="1:22">
      <c r="A5390" t="str">
        <f>_xlfn.XLOOKUP(D5390,BN:BN,BO:BO)</f>
        <v>México</v>
      </c>
      <c r="B5390" t="s">
        <v>25</v>
      </c>
      <c r="C5390">
        <v>902</v>
      </c>
      <c r="D5390" t="str">
        <f>_xlfn.XLOOKUP(C5390,BH:BH,BI:BI)</f>
        <v>LucianaE</v>
      </c>
      <c r="E5390">
        <v>25907</v>
      </c>
      <c r="F5390" t="s">
        <v>5323</v>
      </c>
      <c r="G5390" s="63">
        <v>46123</v>
      </c>
      <c r="H5390" s="63">
        <v>46124</v>
      </c>
      <c r="I5390" t="s">
        <v>376</v>
      </c>
      <c r="J5390" t="str">
        <f>_xlfn.XLOOKUP(I5390,AS:AS,AU:AU)</f>
        <v>Hotel</v>
      </c>
      <c r="K5390" t="s">
        <v>33</v>
      </c>
      <c r="L5390">
        <v>1795.38</v>
      </c>
      <c r="M5390">
        <f>L5390*_xlfn.XLOOKUP(K5390,AM:AM,AN:AN)</f>
        <v>1544.0268000000001</v>
      </c>
      <c r="N5390">
        <f>L5390*_xlfn.XLOOKUP(K5390,AM:AM,AO:AO)</f>
        <v>1795.38</v>
      </c>
      <c r="O5390">
        <v>140.44</v>
      </c>
      <c r="P5390">
        <f>O5390*_xlfn.XLOOKUP(K5390,AM:AM,AN:AN)</f>
        <v>120.77839999999999</v>
      </c>
      <c r="Q5390">
        <f>O5390*_xlfn.XLOOKUP(K5390,AM:AM,AO:AO)</f>
        <v>140.44</v>
      </c>
      <c r="R5390" t="str">
        <f>_xlfn.XLOOKUP(E5390,AF:AF,AG:AG)</f>
        <v>THE OKURA TOKYO</v>
      </c>
      <c r="S5390" t="str">
        <f>_xlfn.XLOOKUP(E5390,AF:AF,AI:AI)</f>
        <v>Japan</v>
      </c>
      <c r="T5390">
        <f>WEEKNUM(G5390)</f>
        <v>15</v>
      </c>
      <c r="U5390">
        <f>YEAR(G5390)</f>
        <v>2026</v>
      </c>
      <c r="V5390" s="117">
        <f>IFERROR(Q5390/N5390,"0")</f>
        <v>7.8222994574964622E-2</v>
      </c>
    </row>
    <row r="5391" spans="1:22">
      <c r="A5391" t="str">
        <f>_xlfn.XLOOKUP(D5391,BN:BN,BO:BO)</f>
        <v>México</v>
      </c>
      <c r="B5391" t="s">
        <v>25</v>
      </c>
      <c r="C5391">
        <v>902</v>
      </c>
      <c r="D5391" t="str">
        <f>_xlfn.XLOOKUP(C5391,BH:BH,BI:BI)</f>
        <v>LucianaE</v>
      </c>
      <c r="E5391">
        <v>25053</v>
      </c>
      <c r="F5391" t="s">
        <v>5324</v>
      </c>
      <c r="G5391" s="63">
        <v>46124</v>
      </c>
      <c r="H5391" s="63">
        <v>46126</v>
      </c>
      <c r="I5391" t="s">
        <v>376</v>
      </c>
      <c r="J5391" t="str">
        <f>_xlfn.XLOOKUP(I5391,AS:AS,AU:AU)</f>
        <v>Hotel</v>
      </c>
      <c r="K5391" t="s">
        <v>33</v>
      </c>
      <c r="L5391">
        <v>2282.35</v>
      </c>
      <c r="M5391">
        <f>L5391*_xlfn.XLOOKUP(K5391,AM:AM,AN:AN)</f>
        <v>1962.8209999999999</v>
      </c>
      <c r="N5391">
        <f>L5391*_xlfn.XLOOKUP(K5391,AM:AM,AO:AO)</f>
        <v>2282.35</v>
      </c>
      <c r="O5391">
        <v>180.12</v>
      </c>
      <c r="P5391">
        <f>O5391*_xlfn.XLOOKUP(K5391,AM:AM,AN:AN)</f>
        <v>154.9032</v>
      </c>
      <c r="Q5391">
        <f>O5391*_xlfn.XLOOKUP(K5391,AM:AM,AO:AO)</f>
        <v>180.12</v>
      </c>
      <c r="R5391" t="str">
        <f>_xlfn.XLOOKUP(E5391,AF:AF,AG:AG)</f>
        <v>THE RITZ CARLTON NIKKO</v>
      </c>
      <c r="S5391" t="str">
        <f>_xlfn.XLOOKUP(E5391,AF:AF,AI:AI)</f>
        <v>Japan</v>
      </c>
      <c r="T5391">
        <f>WEEKNUM(G5391)</f>
        <v>16</v>
      </c>
      <c r="U5391">
        <f>YEAR(G5391)</f>
        <v>2026</v>
      </c>
      <c r="V5391" s="117">
        <f>IFERROR(Q5391/N5391,"0")</f>
        <v>7.8918658400332992E-2</v>
      </c>
    </row>
    <row r="5392" spans="1:22">
      <c r="A5392" t="str">
        <f>_xlfn.XLOOKUP(D5392,BN:BN,BO:BO)</f>
        <v>México</v>
      </c>
      <c r="B5392" t="s">
        <v>25</v>
      </c>
      <c r="C5392">
        <v>903</v>
      </c>
      <c r="D5392" t="str">
        <f>_xlfn.XLOOKUP(C5392,BH:BH,BI:BI)</f>
        <v>LucianaE</v>
      </c>
      <c r="E5392">
        <v>26070</v>
      </c>
      <c r="F5392" t="s">
        <v>5325</v>
      </c>
      <c r="G5392" s="63">
        <v>46148</v>
      </c>
      <c r="H5392" s="63">
        <v>46169</v>
      </c>
      <c r="I5392" t="s">
        <v>376</v>
      </c>
      <c r="J5392" t="str">
        <f>_xlfn.XLOOKUP(I5392,AS:AS,AU:AU)</f>
        <v>Hotel</v>
      </c>
      <c r="K5392" t="s">
        <v>33</v>
      </c>
      <c r="L5392">
        <v>5337.08</v>
      </c>
      <c r="M5392">
        <f>L5392*_xlfn.XLOOKUP(K5392,AM:AM,AN:AN)</f>
        <v>4589.8887999999997</v>
      </c>
      <c r="N5392">
        <f>L5392*_xlfn.XLOOKUP(K5392,AM:AM,AO:AO)</f>
        <v>5337.08</v>
      </c>
      <c r="O5392">
        <v>485.19</v>
      </c>
      <c r="P5392">
        <f>O5392*_xlfn.XLOOKUP(K5392,AM:AM,AN:AN)</f>
        <v>417.26339999999999</v>
      </c>
      <c r="Q5392">
        <f>O5392*_xlfn.XLOOKUP(K5392,AM:AM,AO:AO)</f>
        <v>485.19</v>
      </c>
      <c r="R5392" t="str">
        <f>_xlfn.XLOOKUP(E5392,AF:AF,AG:AG)</f>
        <v>FOUR SEASONS HOTEL SEOUL</v>
      </c>
      <c r="S5392" t="str">
        <f>_xlfn.XLOOKUP(E5392,AF:AF,AI:AI)</f>
        <v>South Korea</v>
      </c>
      <c r="T5392">
        <f>WEEKNUM(G5392)</f>
        <v>19</v>
      </c>
      <c r="U5392">
        <f>YEAR(G5392)</f>
        <v>2026</v>
      </c>
      <c r="V5392" s="117">
        <f>IFERROR(Q5392/N5392,"0")</f>
        <v>9.0909261243976108E-2</v>
      </c>
    </row>
    <row r="5393" spans="1:22">
      <c r="A5393" t="str">
        <f>_xlfn.XLOOKUP(D5393,BN:BN,BO:BO)</f>
        <v>México</v>
      </c>
      <c r="B5393" t="s">
        <v>25</v>
      </c>
      <c r="C5393">
        <v>903</v>
      </c>
      <c r="D5393" t="str">
        <f>_xlfn.XLOOKUP(C5393,BH:BH,BI:BI)</f>
        <v>LucianaE</v>
      </c>
      <c r="E5393">
        <v>25057</v>
      </c>
      <c r="F5393" t="s">
        <v>5326</v>
      </c>
      <c r="G5393" s="63">
        <v>46156</v>
      </c>
      <c r="H5393" s="63">
        <v>46159</v>
      </c>
      <c r="I5393" t="s">
        <v>376</v>
      </c>
      <c r="J5393" t="str">
        <f>_xlfn.XLOOKUP(I5393,AS:AS,AU:AU)</f>
        <v>Hotel</v>
      </c>
      <c r="K5393" t="s">
        <v>33</v>
      </c>
      <c r="L5393">
        <v>7893.34</v>
      </c>
      <c r="M5393">
        <f>L5393*_xlfn.XLOOKUP(K5393,AM:AM,AN:AN)</f>
        <v>6788.2723999999998</v>
      </c>
      <c r="N5393">
        <f>L5393*_xlfn.XLOOKUP(K5393,AM:AM,AO:AO)</f>
        <v>7893.34</v>
      </c>
      <c r="O5393">
        <v>0</v>
      </c>
      <c r="P5393">
        <f>O5393*_xlfn.XLOOKUP(K5393,AM:AM,AN:AN)</f>
        <v>0</v>
      </c>
      <c r="Q5393">
        <f>O5393*_xlfn.XLOOKUP(K5393,AM:AM,AO:AO)</f>
        <v>0</v>
      </c>
      <c r="R5393" t="str">
        <f>_xlfn.XLOOKUP(E5393,AF:AF,AG:AG)</f>
        <v>HOTEL THE MITSUI KYOTO</v>
      </c>
      <c r="S5393" t="str">
        <f>_xlfn.XLOOKUP(E5393,AF:AF,AI:AI)</f>
        <v>Japan</v>
      </c>
      <c r="T5393">
        <f>WEEKNUM(G5393)</f>
        <v>20</v>
      </c>
      <c r="U5393">
        <f>YEAR(G5393)</f>
        <v>2026</v>
      </c>
      <c r="V5393" s="117">
        <f>IFERROR(Q5393/N5393,"0")</f>
        <v>0</v>
      </c>
    </row>
    <row r="5394" spans="1:22">
      <c r="A5394" t="str">
        <f>_xlfn.XLOOKUP(D5394,BN:BN,BO:BO)</f>
        <v>México</v>
      </c>
      <c r="B5394" t="s">
        <v>25</v>
      </c>
      <c r="C5394">
        <v>903</v>
      </c>
      <c r="D5394" t="str">
        <f>_xlfn.XLOOKUP(C5394,BH:BH,BI:BI)</f>
        <v>LucianaE</v>
      </c>
      <c r="E5394">
        <v>30268</v>
      </c>
      <c r="F5394" t="s">
        <v>5327</v>
      </c>
      <c r="G5394" s="63">
        <v>46161</v>
      </c>
      <c r="H5394" s="63">
        <v>46163</v>
      </c>
      <c r="I5394" t="s">
        <v>376</v>
      </c>
      <c r="J5394" t="str">
        <f>_xlfn.XLOOKUP(I5394,AS:AS,AU:AU)</f>
        <v>Hotel</v>
      </c>
      <c r="K5394" t="s">
        <v>33</v>
      </c>
      <c r="L5394">
        <v>2727.36</v>
      </c>
      <c r="M5394">
        <f>L5394*_xlfn.XLOOKUP(K5394,AM:AM,AN:AN)</f>
        <v>2345.5295999999998</v>
      </c>
      <c r="N5394">
        <f>L5394*_xlfn.XLOOKUP(K5394,AM:AM,AO:AO)</f>
        <v>2727.36</v>
      </c>
      <c r="O5394">
        <v>213.57</v>
      </c>
      <c r="P5394">
        <f>O5394*_xlfn.XLOOKUP(K5394,AM:AM,AN:AN)</f>
        <v>183.67019999999999</v>
      </c>
      <c r="Q5394">
        <f>O5394*_xlfn.XLOOKUP(K5394,AM:AM,AO:AO)</f>
        <v>213.57</v>
      </c>
      <c r="R5394" t="str">
        <f>_xlfn.XLOOKUP(E5394,AF:AF,AG:AG)</f>
        <v>PATINA OSAKA</v>
      </c>
      <c r="S5394" t="str">
        <f>_xlfn.XLOOKUP(E5394,AF:AF,AI:AI)</f>
        <v>Japan</v>
      </c>
      <c r="T5394">
        <f>WEEKNUM(G5394)</f>
        <v>21</v>
      </c>
      <c r="U5394">
        <f>YEAR(G5394)</f>
        <v>2026</v>
      </c>
      <c r="V5394" s="117">
        <f>IFERROR(Q5394/N5394,"0")</f>
        <v>7.8306494192185841E-2</v>
      </c>
    </row>
    <row r="5395" spans="1:22">
      <c r="A5395" t="str">
        <f>_xlfn.XLOOKUP(D5395,BN:BN,BO:BO)</f>
        <v>México</v>
      </c>
      <c r="B5395" t="s">
        <v>25</v>
      </c>
      <c r="C5395">
        <v>903</v>
      </c>
      <c r="D5395" t="str">
        <f>_xlfn.XLOOKUP(C5395,BH:BH,BI:BI)</f>
        <v>LucianaE</v>
      </c>
      <c r="E5395">
        <v>25907</v>
      </c>
      <c r="F5395" t="s">
        <v>5328</v>
      </c>
      <c r="G5395" s="63">
        <v>46164</v>
      </c>
      <c r="H5395" s="63">
        <v>46169</v>
      </c>
      <c r="I5395" t="s">
        <v>376</v>
      </c>
      <c r="J5395" t="str">
        <f>_xlfn.XLOOKUP(I5395,AS:AS,AU:AU)</f>
        <v>Hotel</v>
      </c>
      <c r="K5395" t="s">
        <v>33</v>
      </c>
      <c r="L5395">
        <v>6320.06</v>
      </c>
      <c r="M5395">
        <f>L5395*_xlfn.XLOOKUP(K5395,AM:AM,AN:AN)</f>
        <v>5435.2516000000005</v>
      </c>
      <c r="N5395">
        <f>L5395*_xlfn.XLOOKUP(K5395,AM:AM,AO:AO)</f>
        <v>6320.06</v>
      </c>
      <c r="O5395">
        <v>497.58</v>
      </c>
      <c r="P5395">
        <f>O5395*_xlfn.XLOOKUP(K5395,AM:AM,AN:AN)</f>
        <v>427.91879999999998</v>
      </c>
      <c r="Q5395">
        <f>O5395*_xlfn.XLOOKUP(K5395,AM:AM,AO:AO)</f>
        <v>497.58</v>
      </c>
      <c r="R5395" t="str">
        <f>_xlfn.XLOOKUP(E5395,AF:AF,AG:AG)</f>
        <v>THE OKURA TOKYO</v>
      </c>
      <c r="S5395" t="str">
        <f>_xlfn.XLOOKUP(E5395,AF:AF,AI:AI)</f>
        <v>Japan</v>
      </c>
      <c r="T5395">
        <f>WEEKNUM(G5395)</f>
        <v>21</v>
      </c>
      <c r="U5395">
        <f>YEAR(G5395)</f>
        <v>2026</v>
      </c>
      <c r="V5395" s="117">
        <f>IFERROR(Q5395/N5395,"0")</f>
        <v>7.8730265219001075E-2</v>
      </c>
    </row>
    <row r="5396" spans="1:22">
      <c r="A5396" t="str">
        <f>_xlfn.XLOOKUP(D5396,BN:BN,BO:BO)</f>
        <v>México</v>
      </c>
      <c r="B5396" t="s">
        <v>25</v>
      </c>
      <c r="C5396">
        <v>903</v>
      </c>
      <c r="D5396" t="str">
        <f>_xlfn.XLOOKUP(C5396,BH:BH,BI:BI)</f>
        <v>LucianaE</v>
      </c>
      <c r="E5396">
        <v>28731</v>
      </c>
      <c r="F5396" t="s">
        <v>5329</v>
      </c>
      <c r="G5396" s="63">
        <v>46152</v>
      </c>
      <c r="H5396" s="63">
        <v>46156</v>
      </c>
      <c r="I5396" t="s">
        <v>364</v>
      </c>
      <c r="J5396" t="str">
        <f>_xlfn.XLOOKUP(I5396,AS:AS,AU:AU)</f>
        <v>DMC</v>
      </c>
      <c r="K5396" t="s">
        <v>33</v>
      </c>
      <c r="L5396">
        <v>7870</v>
      </c>
      <c r="M5396">
        <f>L5396*_xlfn.XLOOKUP(K5396,AM:AM,AN:AN)</f>
        <v>6768.2</v>
      </c>
      <c r="N5396">
        <f>L5396*_xlfn.XLOOKUP(K5396,AM:AM,AO:AO)</f>
        <v>7870</v>
      </c>
      <c r="O5396">
        <v>1286</v>
      </c>
      <c r="P5396">
        <f>O5396*_xlfn.XLOOKUP(K5396,AM:AM,AN:AN)</f>
        <v>1105.96</v>
      </c>
      <c r="Q5396">
        <f>O5396*_xlfn.XLOOKUP(K5396,AM:AM,AO:AO)</f>
        <v>1286</v>
      </c>
      <c r="R5396" t="str">
        <f>_xlfn.XLOOKUP(E5396,AF:AF,AG:AG)</f>
        <v>ASIA EXOTICA</v>
      </c>
      <c r="S5396" t="str">
        <f>_xlfn.XLOOKUP(E5396,AF:AF,AI:AI)</f>
        <v>Thailand</v>
      </c>
      <c r="T5396">
        <f>WEEKNUM(G5396)</f>
        <v>20</v>
      </c>
      <c r="U5396">
        <f>YEAR(G5396)</f>
        <v>2026</v>
      </c>
      <c r="V5396" s="117">
        <f>IFERROR(Q5396/N5396,"0")</f>
        <v>0.16340533672172808</v>
      </c>
    </row>
    <row r="5397" spans="1:22">
      <c r="A5397" t="str">
        <f>_xlfn.XLOOKUP(D5397,BN:BN,BO:BO)</f>
        <v>México</v>
      </c>
      <c r="B5397" t="s">
        <v>25</v>
      </c>
      <c r="C5397">
        <v>903</v>
      </c>
      <c r="D5397" t="str">
        <f>_xlfn.XLOOKUP(C5397,BH:BH,BI:BI)</f>
        <v>LucianaE</v>
      </c>
      <c r="E5397">
        <v>25360</v>
      </c>
      <c r="F5397" t="s">
        <v>5330</v>
      </c>
      <c r="G5397" s="63">
        <v>46156</v>
      </c>
      <c r="H5397" s="63">
        <v>46169</v>
      </c>
      <c r="I5397" t="s">
        <v>364</v>
      </c>
      <c r="J5397" t="str">
        <f>_xlfn.XLOOKUP(I5397,AS:AS,AU:AU)</f>
        <v>DMC</v>
      </c>
      <c r="K5397" t="s">
        <v>33</v>
      </c>
      <c r="L5397">
        <v>23543</v>
      </c>
      <c r="M5397">
        <f>L5397*_xlfn.XLOOKUP(K5397,AM:AM,AN:AN)</f>
        <v>20246.98</v>
      </c>
      <c r="N5397">
        <f>L5397*_xlfn.XLOOKUP(K5397,AM:AM,AO:AO)</f>
        <v>23543</v>
      </c>
      <c r="O5397">
        <v>3134</v>
      </c>
      <c r="P5397">
        <f>O5397*_xlfn.XLOOKUP(K5397,AM:AM,AN:AN)</f>
        <v>2695.24</v>
      </c>
      <c r="Q5397">
        <f>O5397*_xlfn.XLOOKUP(K5397,AM:AM,AO:AO)</f>
        <v>3134</v>
      </c>
      <c r="R5397" t="str">
        <f>_xlfn.XLOOKUP(E5397,AF:AF,AG:AG)</f>
        <v>Luxury Japan</v>
      </c>
      <c r="S5397" t="str">
        <f>_xlfn.XLOOKUP(E5397,AF:AF,AI:AI)</f>
        <v>Japan</v>
      </c>
      <c r="T5397">
        <f>WEEKNUM(G5397)</f>
        <v>20</v>
      </c>
      <c r="U5397">
        <f>YEAR(G5397)</f>
        <v>2026</v>
      </c>
      <c r="V5397" s="117">
        <f>IFERROR(Q5397/N5397,"0")</f>
        <v>0.13311812428322645</v>
      </c>
    </row>
    <row r="5398" spans="1:22">
      <c r="A5398" t="str">
        <f>_xlfn.XLOOKUP(D5398,BN:BN,BO:BO)</f>
        <v>México</v>
      </c>
      <c r="B5398" t="s">
        <v>25</v>
      </c>
      <c r="C5398">
        <v>903</v>
      </c>
      <c r="D5398" t="str">
        <f>_xlfn.XLOOKUP(C5398,BH:BH,BI:BI)</f>
        <v>LucianaE</v>
      </c>
      <c r="E5398">
        <v>33686</v>
      </c>
      <c r="F5398" t="s">
        <v>5331</v>
      </c>
      <c r="G5398" s="63">
        <v>46148</v>
      </c>
      <c r="H5398" s="63">
        <v>46152</v>
      </c>
      <c r="I5398" t="s">
        <v>364</v>
      </c>
      <c r="J5398" t="str">
        <f>_xlfn.XLOOKUP(I5398,AS:AS,AU:AU)</f>
        <v>DMC</v>
      </c>
      <c r="K5398" t="s">
        <v>33</v>
      </c>
      <c r="L5398">
        <v>1548</v>
      </c>
      <c r="M5398">
        <f>L5398*_xlfn.XLOOKUP(K5398,AM:AM,AN:AN)</f>
        <v>1331.28</v>
      </c>
      <c r="N5398">
        <f>L5398*_xlfn.XLOOKUP(K5398,AM:AM,AO:AO)</f>
        <v>1548</v>
      </c>
      <c r="O5398">
        <v>428</v>
      </c>
      <c r="P5398">
        <f>O5398*_xlfn.XLOOKUP(K5398,AM:AM,AN:AN)</f>
        <v>368.08</v>
      </c>
      <c r="Q5398">
        <f>O5398*_xlfn.XLOOKUP(K5398,AM:AM,AO:AO)</f>
        <v>428</v>
      </c>
      <c r="R5398" t="str">
        <f>_xlfn.XLOOKUP(E5398,AF:AF,AG:AG)</f>
        <v>E LINK KOREA CO</v>
      </c>
      <c r="S5398" t="str">
        <f>_xlfn.XLOOKUP(E5398,AF:AF,AI:AI)</f>
        <v>South Korea</v>
      </c>
      <c r="T5398">
        <f>WEEKNUM(G5398)</f>
        <v>19</v>
      </c>
      <c r="U5398">
        <f>YEAR(G5398)</f>
        <v>2026</v>
      </c>
      <c r="V5398" s="117">
        <f>IFERROR(Q5398/N5398,"0")</f>
        <v>0.27648578811369506</v>
      </c>
    </row>
    <row r="5399" spans="1:22">
      <c r="A5399" t="str">
        <f>_xlfn.XLOOKUP(D5399,BN:BN,BO:BO)</f>
        <v>México</v>
      </c>
      <c r="B5399" t="s">
        <v>25</v>
      </c>
      <c r="C5399">
        <v>903</v>
      </c>
      <c r="D5399" t="str">
        <f>_xlfn.XLOOKUP(C5399,BH:BH,BI:BI)</f>
        <v>LucianaE</v>
      </c>
      <c r="E5399">
        <v>32097</v>
      </c>
      <c r="F5399" t="s">
        <v>5332</v>
      </c>
      <c r="G5399" s="63">
        <v>46160</v>
      </c>
      <c r="H5399" s="63">
        <v>46160</v>
      </c>
      <c r="I5399" t="s">
        <v>444</v>
      </c>
      <c r="J5399" t="str">
        <f>_xlfn.XLOOKUP(I5399,AS:AS,AU:AU)</f>
        <v>DMC</v>
      </c>
      <c r="K5399" t="s">
        <v>33</v>
      </c>
      <c r="L5399">
        <v>1757</v>
      </c>
      <c r="M5399">
        <f>L5399*_xlfn.XLOOKUP(K5399,AM:AM,AN:AN)</f>
        <v>1511.02</v>
      </c>
      <c r="N5399">
        <f>L5399*_xlfn.XLOOKUP(K5399,AM:AM,AO:AO)</f>
        <v>1757</v>
      </c>
      <c r="O5399">
        <v>233</v>
      </c>
      <c r="P5399">
        <f>O5399*_xlfn.XLOOKUP(K5399,AM:AM,AN:AN)</f>
        <v>200.38</v>
      </c>
      <c r="Q5399">
        <f>O5399*_xlfn.XLOOKUP(K5399,AM:AM,AO:AO)</f>
        <v>233</v>
      </c>
      <c r="R5399" t="str">
        <f>_xlfn.XLOOKUP(E5399,AF:AF,AG:AG)</f>
        <v>SETOUCHI ISLANDER</v>
      </c>
      <c r="S5399" t="str">
        <f>_xlfn.XLOOKUP(E5399,AF:AF,AI:AI)</f>
        <v>Japan</v>
      </c>
      <c r="T5399">
        <f>WEEKNUM(G5399)</f>
        <v>21</v>
      </c>
      <c r="U5399">
        <f>YEAR(G5399)</f>
        <v>2026</v>
      </c>
      <c r="V5399" s="117">
        <f>IFERROR(Q5399/N5399,"0")</f>
        <v>0.13261240751280592</v>
      </c>
    </row>
    <row r="5400" spans="1:22">
      <c r="A5400" t="str">
        <f>_xlfn.XLOOKUP(D5400,BN:BN,BO:BO)</f>
        <v>México</v>
      </c>
      <c r="B5400" t="s">
        <v>25</v>
      </c>
      <c r="C5400">
        <v>904</v>
      </c>
      <c r="D5400" t="str">
        <f>_xlfn.XLOOKUP(C5400,BH:BH,BI:BI)</f>
        <v>LucianaE</v>
      </c>
      <c r="E5400">
        <v>33690</v>
      </c>
      <c r="F5400" t="s">
        <v>5333</v>
      </c>
      <c r="G5400" s="63">
        <v>46019</v>
      </c>
      <c r="H5400" s="63">
        <v>46022</v>
      </c>
      <c r="I5400" t="s">
        <v>376</v>
      </c>
      <c r="J5400" t="str">
        <f>_xlfn.XLOOKUP(I5400,AS:AS,AU:AU)</f>
        <v>Hotel</v>
      </c>
      <c r="K5400" t="s">
        <v>33</v>
      </c>
      <c r="L5400">
        <v>4310</v>
      </c>
      <c r="M5400">
        <f>L5400*_xlfn.XLOOKUP(K5400,AM:AM,AN:AN)</f>
        <v>3706.6</v>
      </c>
      <c r="N5400">
        <f>L5400*_xlfn.XLOOKUP(K5400,AM:AM,AO:AO)</f>
        <v>4310</v>
      </c>
      <c r="O5400">
        <v>294.82</v>
      </c>
      <c r="P5400">
        <f>O5400*_xlfn.XLOOKUP(K5400,AM:AM,AN:AN)</f>
        <v>253.54519999999999</v>
      </c>
      <c r="Q5400">
        <f>O5400*_xlfn.XLOOKUP(K5400,AM:AM,AO:AO)</f>
        <v>294.82</v>
      </c>
      <c r="R5400" t="str">
        <f>_xlfn.XLOOKUP(E5400,AF:AF,AG:AG)</f>
        <v>INTERCONTINENTAL TOKYO BAY</v>
      </c>
      <c r="S5400" t="str">
        <f>_xlfn.XLOOKUP(E5400,AF:AF,AI:AI)</f>
        <v>Japan</v>
      </c>
      <c r="T5400">
        <f>WEEKNUM(G5400)</f>
        <v>53</v>
      </c>
      <c r="U5400">
        <f>YEAR(G5400)</f>
        <v>2025</v>
      </c>
      <c r="V5400" s="117">
        <f>IFERROR(Q5400/N5400,"0")</f>
        <v>6.8403712296983762E-2</v>
      </c>
    </row>
    <row r="5401" spans="1:22">
      <c r="A5401" t="str">
        <f>_xlfn.XLOOKUP(D5401,BN:BN,BO:BO)</f>
        <v>México</v>
      </c>
      <c r="B5401" t="s">
        <v>25</v>
      </c>
      <c r="C5401">
        <v>904</v>
      </c>
      <c r="D5401" t="str">
        <f>_xlfn.XLOOKUP(C5401,BH:BH,BI:BI)</f>
        <v>LucianaE</v>
      </c>
      <c r="E5401">
        <v>33694</v>
      </c>
      <c r="F5401" t="s">
        <v>5334</v>
      </c>
      <c r="G5401" s="63">
        <v>46022</v>
      </c>
      <c r="H5401" s="63">
        <v>46025</v>
      </c>
      <c r="I5401" t="s">
        <v>376</v>
      </c>
      <c r="J5401" t="str">
        <f>_xlfn.XLOOKUP(I5401,AS:AS,AU:AU)</f>
        <v>Hotel</v>
      </c>
      <c r="K5401" t="s">
        <v>33</v>
      </c>
      <c r="L5401">
        <v>2508</v>
      </c>
      <c r="M5401">
        <f>L5401*_xlfn.XLOOKUP(K5401,AM:AM,AN:AN)</f>
        <v>2156.88</v>
      </c>
      <c r="N5401">
        <f>L5401*_xlfn.XLOOKUP(K5401,AM:AM,AO:AO)</f>
        <v>2508</v>
      </c>
      <c r="O5401">
        <v>207.28</v>
      </c>
      <c r="P5401">
        <f>O5401*_xlfn.XLOOKUP(K5401,AM:AM,AN:AN)</f>
        <v>178.26079999999999</v>
      </c>
      <c r="Q5401">
        <f>O5401*_xlfn.XLOOKUP(K5401,AM:AM,AO:AO)</f>
        <v>207.28</v>
      </c>
      <c r="R5401" t="str">
        <f>_xlfn.XLOOKUP(E5401,AF:AF,AG:AG)</f>
        <v>HYATT PLACE KYOTO</v>
      </c>
      <c r="S5401" t="str">
        <f>_xlfn.XLOOKUP(E5401,AF:AF,AI:AI)</f>
        <v>Japan</v>
      </c>
      <c r="T5401">
        <f>WEEKNUM(G5401)</f>
        <v>53</v>
      </c>
      <c r="U5401">
        <f>YEAR(G5401)</f>
        <v>2025</v>
      </c>
      <c r="V5401" s="117">
        <f>IFERROR(Q5401/N5401,"0")</f>
        <v>8.2647527910685803E-2</v>
      </c>
    </row>
    <row r="5402" spans="1:22">
      <c r="A5402" t="str">
        <f>_xlfn.XLOOKUP(D5402,BN:BN,BO:BO)</f>
        <v>México</v>
      </c>
      <c r="B5402" t="s">
        <v>25</v>
      </c>
      <c r="C5402">
        <v>904</v>
      </c>
      <c r="D5402" t="str">
        <f>_xlfn.XLOOKUP(C5402,BH:BH,BI:BI)</f>
        <v>LucianaE</v>
      </c>
      <c r="E5402">
        <v>26428</v>
      </c>
      <c r="F5402" t="s">
        <v>5335</v>
      </c>
      <c r="G5402" s="63">
        <v>46024</v>
      </c>
      <c r="H5402" s="63">
        <v>46024</v>
      </c>
      <c r="I5402" t="s">
        <v>444</v>
      </c>
      <c r="J5402" t="str">
        <f>_xlfn.XLOOKUP(I5402,AS:AS,AU:AU)</f>
        <v>DMC</v>
      </c>
      <c r="K5402" t="s">
        <v>33</v>
      </c>
      <c r="L5402">
        <v>1390</v>
      </c>
      <c r="M5402">
        <f>L5402*_xlfn.XLOOKUP(K5402,AM:AM,AN:AN)</f>
        <v>1195.4000000000001</v>
      </c>
      <c r="N5402">
        <f>L5402*_xlfn.XLOOKUP(K5402,AM:AM,AO:AO)</f>
        <v>1390</v>
      </c>
      <c r="O5402">
        <v>140</v>
      </c>
      <c r="P5402">
        <f>O5402*_xlfn.XLOOKUP(K5402,AM:AM,AN:AN)</f>
        <v>120.39999999999999</v>
      </c>
      <c r="Q5402">
        <f>O5402*_xlfn.XLOOKUP(K5402,AM:AM,AO:AO)</f>
        <v>140</v>
      </c>
      <c r="R5402" t="str">
        <f>_xlfn.XLOOKUP(E5402,AF:AF,AG:AG)</f>
        <v>México Kanko S.A.</v>
      </c>
      <c r="S5402" t="str">
        <f>_xlfn.XLOOKUP(E5402,AF:AF,AI:AI)</f>
        <v>Mexico</v>
      </c>
      <c r="T5402">
        <f>WEEKNUM(G5402)</f>
        <v>1</v>
      </c>
      <c r="U5402">
        <f>YEAR(G5402)</f>
        <v>2026</v>
      </c>
      <c r="V5402" s="117">
        <f>IFERROR(Q5402/N5402,"0")</f>
        <v>0.10071942446043165</v>
      </c>
    </row>
    <row r="5403" spans="1:22">
      <c r="A5403" t="str">
        <f>_xlfn.XLOOKUP(D5403,BN:BN,BO:BO)</f>
        <v>México</v>
      </c>
      <c r="B5403" t="s">
        <v>25</v>
      </c>
      <c r="C5403">
        <v>905</v>
      </c>
      <c r="D5403" t="str">
        <f>_xlfn.XLOOKUP(C5403,BH:BH,BI:BI)</f>
        <v>MariaM</v>
      </c>
      <c r="E5403">
        <v>27633</v>
      </c>
      <c r="F5403" t="s">
        <v>5336</v>
      </c>
      <c r="G5403" s="63">
        <v>46025</v>
      </c>
      <c r="H5403" s="63">
        <v>46031</v>
      </c>
      <c r="I5403" t="s">
        <v>376</v>
      </c>
      <c r="J5403" t="str">
        <f>_xlfn.XLOOKUP(I5403,AS:AS,AU:AU)</f>
        <v>Hotel</v>
      </c>
      <c r="K5403" t="s">
        <v>33</v>
      </c>
      <c r="L5403">
        <v>11144</v>
      </c>
      <c r="M5403">
        <f>L5403*_xlfn.XLOOKUP(K5403,AM:AM,AN:AN)</f>
        <v>9583.84</v>
      </c>
      <c r="N5403">
        <f>L5403*_xlfn.XLOOKUP(K5403,AM:AM,AO:AO)</f>
        <v>11144</v>
      </c>
      <c r="O5403">
        <v>0</v>
      </c>
      <c r="P5403">
        <f>O5403*_xlfn.XLOOKUP(K5403,AM:AM,AN:AN)</f>
        <v>0</v>
      </c>
      <c r="Q5403">
        <f>O5403*_xlfn.XLOOKUP(K5403,AM:AM,AO:AO)</f>
        <v>0</v>
      </c>
      <c r="R5403" t="str">
        <f>_xlfn.XLOOKUP(E5403,AF:AF,AG:AG)</f>
        <v>FOUR SEASONS RESORT TAMARINDO</v>
      </c>
      <c r="S5403" t="str">
        <f>_xlfn.XLOOKUP(E5403,AF:AF,AI:AI)</f>
        <v>Mexico</v>
      </c>
      <c r="T5403">
        <f>WEEKNUM(G5403)</f>
        <v>1</v>
      </c>
      <c r="U5403">
        <f>YEAR(G5403)</f>
        <v>2026</v>
      </c>
      <c r="V5403" s="117">
        <f>IFERROR(Q5403/N5403,"0")</f>
        <v>0</v>
      </c>
    </row>
    <row r="5404" spans="1:22">
      <c r="A5404" t="e">
        <f>_xlfn.XLOOKUP(D5404,BN:BN,BO:BO)</f>
        <v>#N/A</v>
      </c>
      <c r="B5404" t="s">
        <v>25</v>
      </c>
      <c r="C5404">
        <v>906</v>
      </c>
      <c r="D5404" t="e">
        <f>_xlfn.XLOOKUP(C5404,BH:BH,BI:BI)</f>
        <v>#N/A</v>
      </c>
      <c r="E5404">
        <v>0</v>
      </c>
      <c r="F5404" t="s">
        <v>661</v>
      </c>
      <c r="G5404" s="63">
        <v>46010</v>
      </c>
      <c r="H5404" s="63">
        <v>46027</v>
      </c>
      <c r="I5404" t="s">
        <v>396</v>
      </c>
      <c r="J5404" t="str">
        <f>_xlfn.XLOOKUP(I5404,AS:AS,AU:AU)</f>
        <v>Honorarios</v>
      </c>
      <c r="K5404" t="s">
        <v>33</v>
      </c>
      <c r="L5404">
        <v>1</v>
      </c>
      <c r="M5404">
        <f>L5404*_xlfn.XLOOKUP(K5404,AM:AM,AN:AN)</f>
        <v>0.86</v>
      </c>
      <c r="N5404">
        <f>L5404*_xlfn.XLOOKUP(K5404,AM:AM,AO:AO)</f>
        <v>1</v>
      </c>
      <c r="O5404">
        <v>1</v>
      </c>
      <c r="P5404">
        <f>O5404*_xlfn.XLOOKUP(K5404,AM:AM,AN:AN)</f>
        <v>0.86</v>
      </c>
      <c r="Q5404">
        <f>O5404*_xlfn.XLOOKUP(K5404,AM:AM,AO:AO)</f>
        <v>1</v>
      </c>
      <c r="R5404" t="str">
        <f>_xlfn.XLOOKUP(E5404,AF:AF,AG:AG)</f>
        <v>FEES</v>
      </c>
      <c r="S5404">
        <f>_xlfn.XLOOKUP(E5404,AF:AF,AI:AI)</f>
        <v>0</v>
      </c>
      <c r="T5404">
        <f>WEEKNUM(G5404)</f>
        <v>51</v>
      </c>
      <c r="U5404">
        <f>YEAR(G5404)</f>
        <v>2025</v>
      </c>
      <c r="V5404" s="117">
        <f>IFERROR(Q5404/N5404,"0")</f>
        <v>1</v>
      </c>
    </row>
    <row r="5405" spans="1:22">
      <c r="A5405" t="str">
        <f>_xlfn.XLOOKUP(D5405,BN:BN,BO:BO)</f>
        <v>México</v>
      </c>
      <c r="B5405" t="s">
        <v>25</v>
      </c>
      <c r="C5405">
        <v>907</v>
      </c>
      <c r="D5405" t="str">
        <f>_xlfn.XLOOKUP(C5405,BH:BH,BI:BI)</f>
        <v>ClaudiaF</v>
      </c>
      <c r="E5405">
        <v>33711</v>
      </c>
      <c r="F5405" t="s">
        <v>5337</v>
      </c>
      <c r="G5405" s="63">
        <v>46128</v>
      </c>
      <c r="H5405" s="63">
        <v>46131</v>
      </c>
      <c r="I5405" t="s">
        <v>376</v>
      </c>
      <c r="J5405" t="str">
        <f>_xlfn.XLOOKUP(I5405,AS:AS,AU:AU)</f>
        <v>Hotel</v>
      </c>
      <c r="K5405" t="s">
        <v>30</v>
      </c>
      <c r="L5405">
        <v>23996</v>
      </c>
      <c r="M5405">
        <f>L5405*_xlfn.XLOOKUP(K5405,AM:AM,AN:AN)</f>
        <v>1151.808</v>
      </c>
      <c r="N5405">
        <f>L5405*_xlfn.XLOOKUP(K5405,AM:AM,AO:AO)</f>
        <v>1343.7760000000001</v>
      </c>
      <c r="O5405">
        <v>10</v>
      </c>
      <c r="P5405">
        <f>O5405*_xlfn.XLOOKUP(K5405,AM:AM,AN:AN)</f>
        <v>0.48</v>
      </c>
      <c r="Q5405">
        <f>O5405*_xlfn.XLOOKUP(K5405,AM:AM,AO:AO)</f>
        <v>0.56000000000000005</v>
      </c>
      <c r="R5405" t="str">
        <f>_xlfn.XLOOKUP(E5405,AF:AF,AG:AG)</f>
        <v>HOTEL INDIGO LA PAZ PUERTA CORTEZ</v>
      </c>
      <c r="S5405" t="str">
        <f>_xlfn.XLOOKUP(E5405,AF:AF,AI:AI)</f>
        <v>Mexico</v>
      </c>
      <c r="T5405">
        <f>WEEKNUM(G5405)</f>
        <v>16</v>
      </c>
      <c r="U5405">
        <f>YEAR(G5405)</f>
        <v>2026</v>
      </c>
      <c r="V5405" s="117">
        <f>IFERROR(Q5405/N5405,"0")</f>
        <v>4.1673612268711455E-4</v>
      </c>
    </row>
    <row r="5406" spans="1:22">
      <c r="A5406" t="str">
        <f>_xlfn.XLOOKUP(D5406,BN:BN,BO:BO)</f>
        <v>México</v>
      </c>
      <c r="B5406" t="s">
        <v>25</v>
      </c>
      <c r="C5406">
        <v>908</v>
      </c>
      <c r="D5406" t="str">
        <f>_xlfn.XLOOKUP(C5406,BH:BH,BI:BI)</f>
        <v>LuciaS</v>
      </c>
      <c r="E5406">
        <v>0</v>
      </c>
      <c r="F5406" t="s">
        <v>5338</v>
      </c>
      <c r="G5406" s="63">
        <v>46023</v>
      </c>
      <c r="H5406" s="63">
        <v>46027</v>
      </c>
      <c r="I5406" t="s">
        <v>396</v>
      </c>
      <c r="J5406" t="str">
        <f>_xlfn.XLOOKUP(I5406,AS:AS,AU:AU)</f>
        <v>Honorarios</v>
      </c>
      <c r="K5406" t="s">
        <v>33</v>
      </c>
      <c r="L5406">
        <v>105</v>
      </c>
      <c r="M5406">
        <f>L5406*_xlfn.XLOOKUP(K5406,AM:AM,AN:AN)</f>
        <v>90.3</v>
      </c>
      <c r="N5406">
        <f>L5406*_xlfn.XLOOKUP(K5406,AM:AM,AO:AO)</f>
        <v>105</v>
      </c>
      <c r="O5406">
        <v>105</v>
      </c>
      <c r="P5406">
        <f>O5406*_xlfn.XLOOKUP(K5406,AM:AM,AN:AN)</f>
        <v>90.3</v>
      </c>
      <c r="Q5406">
        <f>O5406*_xlfn.XLOOKUP(K5406,AM:AM,AO:AO)</f>
        <v>105</v>
      </c>
      <c r="R5406" t="str">
        <f>_xlfn.XLOOKUP(E5406,AF:AF,AG:AG)</f>
        <v>FEES</v>
      </c>
      <c r="S5406">
        <f>_xlfn.XLOOKUP(E5406,AF:AF,AI:AI)</f>
        <v>0</v>
      </c>
      <c r="T5406">
        <f>WEEKNUM(G5406)</f>
        <v>1</v>
      </c>
      <c r="U5406">
        <f>YEAR(G5406)</f>
        <v>2026</v>
      </c>
      <c r="V5406" s="117">
        <f>IFERROR(Q5406/N5406,"0")</f>
        <v>1</v>
      </c>
    </row>
    <row r="5407" spans="1:22">
      <c r="A5407" t="str">
        <f>_xlfn.XLOOKUP(D5407,BN:BN,BO:BO)</f>
        <v>México</v>
      </c>
      <c r="B5407" t="s">
        <v>25</v>
      </c>
      <c r="C5407">
        <v>908</v>
      </c>
      <c r="D5407" t="str">
        <f>_xlfn.XLOOKUP(C5407,BH:BH,BI:BI)</f>
        <v>LuciaS</v>
      </c>
      <c r="E5407">
        <v>29688</v>
      </c>
      <c r="F5407" t="s">
        <v>5339</v>
      </c>
      <c r="G5407" s="63">
        <v>46027</v>
      </c>
      <c r="H5407" s="63">
        <v>46029</v>
      </c>
      <c r="I5407" t="s">
        <v>376</v>
      </c>
      <c r="J5407" t="str">
        <f>_xlfn.XLOOKUP(I5407,AS:AS,AU:AU)</f>
        <v>Hotel</v>
      </c>
      <c r="K5407" t="s">
        <v>33</v>
      </c>
      <c r="L5407">
        <v>1489.2</v>
      </c>
      <c r="M5407">
        <f>L5407*_xlfn.XLOOKUP(K5407,AM:AM,AN:AN)</f>
        <v>1280.712</v>
      </c>
      <c r="N5407">
        <f>L5407*_xlfn.XLOOKUP(K5407,AM:AM,AO:AO)</f>
        <v>1489.2</v>
      </c>
      <c r="O5407">
        <v>148.91999999999999</v>
      </c>
      <c r="P5407">
        <f>O5407*_xlfn.XLOOKUP(K5407,AM:AM,AN:AN)</f>
        <v>128.07119999999998</v>
      </c>
      <c r="Q5407">
        <f>O5407*_xlfn.XLOOKUP(K5407,AM:AM,AO:AO)</f>
        <v>148.91999999999999</v>
      </c>
      <c r="R5407" t="str">
        <f>_xlfn.XLOOKUP(E5407,AF:AF,AG:AG)</f>
        <v>TABLET HOTELS</v>
      </c>
      <c r="S5407" t="str">
        <f>_xlfn.XLOOKUP(E5407,AF:AF,AI:AI)</f>
        <v>United States</v>
      </c>
      <c r="T5407">
        <f>WEEKNUM(G5407)</f>
        <v>2</v>
      </c>
      <c r="U5407">
        <f>YEAR(G5407)</f>
        <v>2026</v>
      </c>
      <c r="V5407" s="117">
        <f>IFERROR(Q5407/N5407,"0")</f>
        <v>9.9999999999999992E-2</v>
      </c>
    </row>
    <row r="5408" spans="1:22">
      <c r="A5408" t="str">
        <f>_xlfn.XLOOKUP(D5408,BN:BN,BO:BO)</f>
        <v>México</v>
      </c>
      <c r="B5408" t="s">
        <v>25</v>
      </c>
      <c r="C5408">
        <v>908</v>
      </c>
      <c r="D5408" t="str">
        <f>_xlfn.XLOOKUP(C5408,BH:BH,BI:BI)</f>
        <v>LuciaS</v>
      </c>
      <c r="E5408">
        <v>28934</v>
      </c>
      <c r="F5408" t="s">
        <v>5340</v>
      </c>
      <c r="G5408" s="63">
        <v>46023</v>
      </c>
      <c r="H5408" s="63">
        <v>46027</v>
      </c>
      <c r="I5408" t="s">
        <v>366</v>
      </c>
      <c r="J5408" t="str">
        <f>_xlfn.XLOOKUP(I5408,AS:AS,AU:AU)</f>
        <v>Vuelos</v>
      </c>
      <c r="K5408" t="s">
        <v>33</v>
      </c>
      <c r="L5408">
        <v>298.60000000000002</v>
      </c>
      <c r="M5408">
        <f>L5408*_xlfn.XLOOKUP(K5408,AM:AM,AN:AN)</f>
        <v>256.79599999999999</v>
      </c>
      <c r="N5408">
        <f>L5408*_xlfn.XLOOKUP(K5408,AM:AM,AO:AO)</f>
        <v>298.60000000000002</v>
      </c>
      <c r="O5408">
        <v>0</v>
      </c>
      <c r="P5408">
        <f>O5408*_xlfn.XLOOKUP(K5408,AM:AM,AN:AN)</f>
        <v>0</v>
      </c>
      <c r="Q5408">
        <f>O5408*_xlfn.XLOOKUP(K5408,AM:AM,AO:AO)</f>
        <v>0</v>
      </c>
      <c r="R5408" t="str">
        <f>_xlfn.XLOOKUP(E5408,AF:AF,AG:AG)</f>
        <v>F1S USA</v>
      </c>
      <c r="S5408" t="str">
        <f>_xlfn.XLOOKUP(E5408,AF:AF,AI:AI)</f>
        <v>United States</v>
      </c>
      <c r="T5408">
        <f>WEEKNUM(G5408)</f>
        <v>1</v>
      </c>
      <c r="U5408">
        <f>YEAR(G5408)</f>
        <v>2026</v>
      </c>
      <c r="V5408" s="117">
        <f>IFERROR(Q5408/N5408,"0")</f>
        <v>0</v>
      </c>
    </row>
    <row r="5409" spans="1:22">
      <c r="A5409" t="str">
        <f>_xlfn.XLOOKUP(D5409,BN:BN,BO:BO)</f>
        <v>México</v>
      </c>
      <c r="B5409" t="s">
        <v>25</v>
      </c>
      <c r="C5409">
        <v>908</v>
      </c>
      <c r="D5409" t="str">
        <f>_xlfn.XLOOKUP(C5409,BH:BH,BI:BI)</f>
        <v>LuciaS</v>
      </c>
      <c r="E5409">
        <v>28934</v>
      </c>
      <c r="F5409" t="s">
        <v>5341</v>
      </c>
      <c r="G5409" s="63">
        <v>46023</v>
      </c>
      <c r="H5409" s="63">
        <v>46027</v>
      </c>
      <c r="I5409" t="s">
        <v>366</v>
      </c>
      <c r="J5409" t="str">
        <f>_xlfn.XLOOKUP(I5409,AS:AS,AU:AU)</f>
        <v>Vuelos</v>
      </c>
      <c r="K5409" t="s">
        <v>33</v>
      </c>
      <c r="L5409">
        <v>298.60000000000002</v>
      </c>
      <c r="M5409">
        <f>L5409*_xlfn.XLOOKUP(K5409,AM:AM,AN:AN)</f>
        <v>256.79599999999999</v>
      </c>
      <c r="N5409">
        <f>L5409*_xlfn.XLOOKUP(K5409,AM:AM,AO:AO)</f>
        <v>298.60000000000002</v>
      </c>
      <c r="O5409">
        <v>0</v>
      </c>
      <c r="P5409">
        <f>O5409*_xlfn.XLOOKUP(K5409,AM:AM,AN:AN)</f>
        <v>0</v>
      </c>
      <c r="Q5409">
        <f>O5409*_xlfn.XLOOKUP(K5409,AM:AM,AO:AO)</f>
        <v>0</v>
      </c>
      <c r="R5409" t="str">
        <f>_xlfn.XLOOKUP(E5409,AF:AF,AG:AG)</f>
        <v>F1S USA</v>
      </c>
      <c r="S5409" t="str">
        <f>_xlfn.XLOOKUP(E5409,AF:AF,AI:AI)</f>
        <v>United States</v>
      </c>
      <c r="T5409">
        <f>WEEKNUM(G5409)</f>
        <v>1</v>
      </c>
      <c r="U5409">
        <f>YEAR(G5409)</f>
        <v>2026</v>
      </c>
      <c r="V5409" s="117">
        <f>IFERROR(Q5409/N5409,"0")</f>
        <v>0</v>
      </c>
    </row>
    <row r="5410" spans="1:22">
      <c r="A5410" t="str">
        <f>_xlfn.XLOOKUP(D5410,BN:BN,BO:BO)</f>
        <v>México</v>
      </c>
      <c r="B5410" t="s">
        <v>25</v>
      </c>
      <c r="C5410">
        <v>908</v>
      </c>
      <c r="D5410" t="str">
        <f>_xlfn.XLOOKUP(C5410,BH:BH,BI:BI)</f>
        <v>LuciaS</v>
      </c>
      <c r="E5410">
        <v>28934</v>
      </c>
      <c r="F5410" t="s">
        <v>5342</v>
      </c>
      <c r="G5410" s="63">
        <v>46023</v>
      </c>
      <c r="H5410" s="63">
        <v>46027</v>
      </c>
      <c r="I5410" t="s">
        <v>366</v>
      </c>
      <c r="J5410" t="str">
        <f>_xlfn.XLOOKUP(I5410,AS:AS,AU:AU)</f>
        <v>Vuelos</v>
      </c>
      <c r="K5410" t="s">
        <v>33</v>
      </c>
      <c r="L5410">
        <v>298.60000000000002</v>
      </c>
      <c r="M5410">
        <f>L5410*_xlfn.XLOOKUP(K5410,AM:AM,AN:AN)</f>
        <v>256.79599999999999</v>
      </c>
      <c r="N5410">
        <f>L5410*_xlfn.XLOOKUP(K5410,AM:AM,AO:AO)</f>
        <v>298.60000000000002</v>
      </c>
      <c r="O5410">
        <v>0</v>
      </c>
      <c r="P5410">
        <f>O5410*_xlfn.XLOOKUP(K5410,AM:AM,AN:AN)</f>
        <v>0</v>
      </c>
      <c r="Q5410">
        <f>O5410*_xlfn.XLOOKUP(K5410,AM:AM,AO:AO)</f>
        <v>0</v>
      </c>
      <c r="R5410" t="str">
        <f>_xlfn.XLOOKUP(E5410,AF:AF,AG:AG)</f>
        <v>F1S USA</v>
      </c>
      <c r="S5410" t="str">
        <f>_xlfn.XLOOKUP(E5410,AF:AF,AI:AI)</f>
        <v>United States</v>
      </c>
      <c r="T5410">
        <f>WEEKNUM(G5410)</f>
        <v>1</v>
      </c>
      <c r="U5410">
        <f>YEAR(G5410)</f>
        <v>2026</v>
      </c>
      <c r="V5410" s="117">
        <f>IFERROR(Q5410/N5410,"0")</f>
        <v>0</v>
      </c>
    </row>
    <row r="5411" spans="1:22">
      <c r="A5411" t="str">
        <f>_xlfn.XLOOKUP(D5411,BN:BN,BO:BO)</f>
        <v>México</v>
      </c>
      <c r="B5411" t="s">
        <v>25</v>
      </c>
      <c r="C5411">
        <v>908</v>
      </c>
      <c r="D5411" t="str">
        <f>_xlfn.XLOOKUP(C5411,BH:BH,BI:BI)</f>
        <v>LuciaS</v>
      </c>
      <c r="E5411">
        <v>25372</v>
      </c>
      <c r="F5411" t="s">
        <v>5343</v>
      </c>
      <c r="G5411" s="63">
        <v>46024</v>
      </c>
      <c r="H5411" s="63">
        <v>46027</v>
      </c>
      <c r="I5411" t="s">
        <v>364</v>
      </c>
      <c r="J5411" t="str">
        <f>_xlfn.XLOOKUP(I5411,AS:AS,AU:AU)</f>
        <v>DMC</v>
      </c>
      <c r="K5411" t="s">
        <v>33</v>
      </c>
      <c r="L5411">
        <v>4792.03</v>
      </c>
      <c r="M5411">
        <f>L5411*_xlfn.XLOOKUP(K5411,AM:AM,AN:AN)</f>
        <v>4121.1457999999993</v>
      </c>
      <c r="N5411">
        <f>L5411*_xlfn.XLOOKUP(K5411,AM:AM,AO:AO)</f>
        <v>4792.03</v>
      </c>
      <c r="O5411">
        <v>479.2</v>
      </c>
      <c r="P5411">
        <f>O5411*_xlfn.XLOOKUP(K5411,AM:AM,AN:AN)</f>
        <v>412.11199999999997</v>
      </c>
      <c r="Q5411">
        <f>O5411*_xlfn.XLOOKUP(K5411,AM:AM,AO:AO)</f>
        <v>479.2</v>
      </c>
      <c r="R5411" t="str">
        <f>_xlfn.XLOOKUP(E5411,AF:AF,AG:AG)</f>
        <v>Queen Of Clubs Lifestyle Luxury Services LTD</v>
      </c>
      <c r="S5411" t="str">
        <f>_xlfn.XLOOKUP(E5411,AF:AF,AI:AI)</f>
        <v>United Kingdom</v>
      </c>
      <c r="T5411">
        <f>WEEKNUM(G5411)</f>
        <v>1</v>
      </c>
      <c r="U5411">
        <f>YEAR(G5411)</f>
        <v>2026</v>
      </c>
      <c r="V5411" s="117">
        <f>IFERROR(Q5411/N5411,"0")</f>
        <v>9.9999373960513602E-2</v>
      </c>
    </row>
    <row r="5412" spans="1:22">
      <c r="A5412" t="str">
        <f>_xlfn.XLOOKUP(D5412,BN:BN,BO:BO)</f>
        <v>México</v>
      </c>
      <c r="B5412" t="s">
        <v>25</v>
      </c>
      <c r="C5412">
        <v>909</v>
      </c>
      <c r="D5412" t="str">
        <f>_xlfn.XLOOKUP(C5412,BH:BH,BI:BI)</f>
        <v>MinervaH</v>
      </c>
      <c r="E5412">
        <v>27301</v>
      </c>
      <c r="F5412" t="s">
        <v>3034</v>
      </c>
      <c r="G5412" s="63">
        <v>46030</v>
      </c>
      <c r="H5412" s="63">
        <v>46105</v>
      </c>
      <c r="I5412" t="s">
        <v>366</v>
      </c>
      <c r="J5412" t="str">
        <f>_xlfn.XLOOKUP(I5412,AS:AS,AU:AU)</f>
        <v>Vuelos</v>
      </c>
      <c r="K5412" t="s">
        <v>30</v>
      </c>
      <c r="L5412">
        <v>28856</v>
      </c>
      <c r="M5412">
        <f>L5412*_xlfn.XLOOKUP(K5412,AM:AM,AN:AN)</f>
        <v>1385.088</v>
      </c>
      <c r="N5412">
        <f>L5412*_xlfn.XLOOKUP(K5412,AM:AM,AO:AO)</f>
        <v>1615.9359999999999</v>
      </c>
      <c r="O5412">
        <v>0</v>
      </c>
      <c r="P5412">
        <f>O5412*_xlfn.XLOOKUP(K5412,AM:AM,AN:AN)</f>
        <v>0</v>
      </c>
      <c r="Q5412">
        <f>O5412*_xlfn.XLOOKUP(K5412,AM:AM,AO:AO)</f>
        <v>0</v>
      </c>
      <c r="R5412" t="str">
        <f>_xlfn.XLOOKUP(E5412,AF:AF,AG:AG)</f>
        <v>TURISMO EX MAR, S.A. DE C.V.</v>
      </c>
      <c r="S5412" t="str">
        <f>_xlfn.XLOOKUP(E5412,AF:AF,AI:AI)</f>
        <v>Mexico</v>
      </c>
      <c r="T5412">
        <f>WEEKNUM(G5412)</f>
        <v>2</v>
      </c>
      <c r="U5412">
        <f>YEAR(G5412)</f>
        <v>2026</v>
      </c>
      <c r="V5412" s="117">
        <f>IFERROR(Q5412/N5412,"0")</f>
        <v>0</v>
      </c>
    </row>
    <row r="5413" spans="1:22">
      <c r="A5413" t="str">
        <f>_xlfn.XLOOKUP(D5413,BN:BN,BO:BO)</f>
        <v>México</v>
      </c>
      <c r="B5413" t="s">
        <v>25</v>
      </c>
      <c r="C5413">
        <v>909</v>
      </c>
      <c r="D5413" t="str">
        <f>_xlfn.XLOOKUP(C5413,BH:BH,BI:BI)</f>
        <v>MinervaH</v>
      </c>
      <c r="E5413">
        <v>27721</v>
      </c>
      <c r="F5413" t="s">
        <v>5344</v>
      </c>
      <c r="G5413" s="63">
        <v>46030</v>
      </c>
      <c r="H5413" s="63">
        <v>46105</v>
      </c>
      <c r="I5413" t="s">
        <v>366</v>
      </c>
      <c r="J5413" t="str">
        <f>_xlfn.XLOOKUP(I5413,AS:AS,AU:AU)</f>
        <v>Vuelos</v>
      </c>
      <c r="K5413" t="s">
        <v>30</v>
      </c>
      <c r="L5413">
        <v>1368</v>
      </c>
      <c r="M5413">
        <f>L5413*_xlfn.XLOOKUP(K5413,AM:AM,AN:AN)</f>
        <v>65.664000000000001</v>
      </c>
      <c r="N5413">
        <f>L5413*_xlfn.XLOOKUP(K5413,AM:AM,AO:AO)</f>
        <v>76.608000000000004</v>
      </c>
      <c r="O5413">
        <v>0</v>
      </c>
      <c r="P5413">
        <f>O5413*_xlfn.XLOOKUP(K5413,AM:AM,AN:AN)</f>
        <v>0</v>
      </c>
      <c r="Q5413">
        <f>O5413*_xlfn.XLOOKUP(K5413,AM:AM,AO:AO)</f>
        <v>0</v>
      </c>
      <c r="R5413" t="str">
        <f>_xlfn.XLOOKUP(E5413,AF:AF,AG:AG)</f>
        <v>TURISMO EXMAR</v>
      </c>
      <c r="S5413" t="str">
        <f>_xlfn.XLOOKUP(E5413,AF:AF,AI:AI)</f>
        <v>Mexico</v>
      </c>
      <c r="T5413">
        <f>WEEKNUM(G5413)</f>
        <v>2</v>
      </c>
      <c r="U5413">
        <f>YEAR(G5413)</f>
        <v>2026</v>
      </c>
      <c r="V5413" s="117">
        <f>IFERROR(Q5413/N5413,"0")</f>
        <v>0</v>
      </c>
    </row>
    <row r="5414" spans="1:22">
      <c r="A5414" t="str">
        <f>_xlfn.XLOOKUP(D5414,BN:BN,BO:BO)</f>
        <v>México</v>
      </c>
      <c r="B5414" t="s">
        <v>25</v>
      </c>
      <c r="C5414">
        <v>909</v>
      </c>
      <c r="D5414" t="str">
        <f>_xlfn.XLOOKUP(C5414,BH:BH,BI:BI)</f>
        <v>MinervaH</v>
      </c>
      <c r="E5414">
        <v>27301</v>
      </c>
      <c r="F5414" t="s">
        <v>5345</v>
      </c>
      <c r="G5414" s="63">
        <v>46030</v>
      </c>
      <c r="H5414" s="63">
        <v>46105</v>
      </c>
      <c r="I5414" t="s">
        <v>366</v>
      </c>
      <c r="J5414" t="str">
        <f>_xlfn.XLOOKUP(I5414,AS:AS,AU:AU)</f>
        <v>Vuelos</v>
      </c>
      <c r="K5414" t="s">
        <v>30</v>
      </c>
      <c r="L5414">
        <v>1368</v>
      </c>
      <c r="M5414">
        <f>L5414*_xlfn.XLOOKUP(K5414,AM:AM,AN:AN)</f>
        <v>65.664000000000001</v>
      </c>
      <c r="N5414">
        <f>L5414*_xlfn.XLOOKUP(K5414,AM:AM,AO:AO)</f>
        <v>76.608000000000004</v>
      </c>
      <c r="O5414">
        <v>0</v>
      </c>
      <c r="P5414">
        <f>O5414*_xlfn.XLOOKUP(K5414,AM:AM,AN:AN)</f>
        <v>0</v>
      </c>
      <c r="Q5414">
        <f>O5414*_xlfn.XLOOKUP(K5414,AM:AM,AO:AO)</f>
        <v>0</v>
      </c>
      <c r="R5414" t="str">
        <f>_xlfn.XLOOKUP(E5414,AF:AF,AG:AG)</f>
        <v>TURISMO EX MAR, S.A. DE C.V.</v>
      </c>
      <c r="S5414" t="str">
        <f>_xlfn.XLOOKUP(E5414,AF:AF,AI:AI)</f>
        <v>Mexico</v>
      </c>
      <c r="T5414">
        <f>WEEKNUM(G5414)</f>
        <v>2</v>
      </c>
      <c r="U5414">
        <f>YEAR(G5414)</f>
        <v>2026</v>
      </c>
      <c r="V5414" s="117">
        <f>IFERROR(Q5414/N5414,"0")</f>
        <v>0</v>
      </c>
    </row>
    <row r="5415" spans="1:22">
      <c r="A5415" t="str">
        <f>_xlfn.XLOOKUP(D5415,BN:BN,BO:BO)</f>
        <v>México</v>
      </c>
      <c r="B5415" t="s">
        <v>25</v>
      </c>
      <c r="C5415">
        <v>909</v>
      </c>
      <c r="D5415" t="str">
        <f>_xlfn.XLOOKUP(C5415,BH:BH,BI:BI)</f>
        <v>MinervaH</v>
      </c>
      <c r="E5415">
        <v>0</v>
      </c>
      <c r="F5415" t="s">
        <v>3454</v>
      </c>
      <c r="G5415" s="63">
        <v>46030</v>
      </c>
      <c r="H5415" s="63">
        <v>46105</v>
      </c>
      <c r="I5415" t="s">
        <v>396</v>
      </c>
      <c r="J5415" t="str">
        <f>_xlfn.XLOOKUP(I5415,AS:AS,AU:AU)</f>
        <v>Honorarios</v>
      </c>
      <c r="K5415" t="s">
        <v>30</v>
      </c>
      <c r="L5415">
        <v>35</v>
      </c>
      <c r="M5415">
        <f>L5415*_xlfn.XLOOKUP(K5415,AM:AM,AN:AN)</f>
        <v>1.68</v>
      </c>
      <c r="N5415">
        <f>L5415*_xlfn.XLOOKUP(K5415,AM:AM,AO:AO)</f>
        <v>1.96</v>
      </c>
      <c r="O5415">
        <v>35</v>
      </c>
      <c r="P5415">
        <f>O5415*_xlfn.XLOOKUP(K5415,AM:AM,AN:AN)</f>
        <v>1.68</v>
      </c>
      <c r="Q5415">
        <f>O5415*_xlfn.XLOOKUP(K5415,AM:AM,AO:AO)</f>
        <v>1.96</v>
      </c>
      <c r="R5415" t="str">
        <f>_xlfn.XLOOKUP(E5415,AF:AF,AG:AG)</f>
        <v>FEES</v>
      </c>
      <c r="S5415">
        <f>_xlfn.XLOOKUP(E5415,AF:AF,AI:AI)</f>
        <v>0</v>
      </c>
      <c r="T5415">
        <f>WEEKNUM(G5415)</f>
        <v>2</v>
      </c>
      <c r="U5415">
        <f>YEAR(G5415)</f>
        <v>2026</v>
      </c>
      <c r="V5415" s="117">
        <f>IFERROR(Q5415/N5415,"0")</f>
        <v>1</v>
      </c>
    </row>
    <row r="5416" spans="1:22">
      <c r="A5416" t="str">
        <f>_xlfn.XLOOKUP(D5416,BN:BN,BO:BO)</f>
        <v>México</v>
      </c>
      <c r="B5416" t="s">
        <v>25</v>
      </c>
      <c r="C5416">
        <v>910</v>
      </c>
      <c r="D5416" t="str">
        <f>_xlfn.XLOOKUP(C5416,BH:BH,BI:BI)</f>
        <v>VivianaS</v>
      </c>
      <c r="E5416">
        <v>28934</v>
      </c>
      <c r="F5416" t="s">
        <v>5346</v>
      </c>
      <c r="G5416" s="63">
        <v>46045</v>
      </c>
      <c r="H5416" s="63">
        <v>46048</v>
      </c>
      <c r="I5416" t="s">
        <v>366</v>
      </c>
      <c r="J5416" t="str">
        <f>_xlfn.XLOOKUP(I5416,AS:AS,AU:AU)</f>
        <v>Vuelos</v>
      </c>
      <c r="K5416" t="s">
        <v>33</v>
      </c>
      <c r="L5416">
        <v>350.53</v>
      </c>
      <c r="M5416">
        <f>L5416*_xlfn.XLOOKUP(K5416,AM:AM,AN:AN)</f>
        <v>301.45579999999995</v>
      </c>
      <c r="N5416">
        <f>L5416*_xlfn.XLOOKUP(K5416,AM:AM,AO:AO)</f>
        <v>350.53</v>
      </c>
      <c r="O5416">
        <v>0</v>
      </c>
      <c r="P5416">
        <f>O5416*_xlfn.XLOOKUP(K5416,AM:AM,AN:AN)</f>
        <v>0</v>
      </c>
      <c r="Q5416">
        <f>O5416*_xlfn.XLOOKUP(K5416,AM:AM,AO:AO)</f>
        <v>0</v>
      </c>
      <c r="R5416" t="str">
        <f>_xlfn.XLOOKUP(E5416,AF:AF,AG:AG)</f>
        <v>F1S USA</v>
      </c>
      <c r="S5416" t="str">
        <f>_xlfn.XLOOKUP(E5416,AF:AF,AI:AI)</f>
        <v>United States</v>
      </c>
      <c r="T5416">
        <f>WEEKNUM(G5416)</f>
        <v>4</v>
      </c>
      <c r="U5416">
        <f>YEAR(G5416)</f>
        <v>2026</v>
      </c>
      <c r="V5416" s="117">
        <f>IFERROR(Q5416/N5416,"0")</f>
        <v>0</v>
      </c>
    </row>
    <row r="5417" spans="1:22">
      <c r="A5417" t="str">
        <f>_xlfn.XLOOKUP(D5417,BN:BN,BO:BO)</f>
        <v>México</v>
      </c>
      <c r="B5417" t="s">
        <v>25</v>
      </c>
      <c r="C5417">
        <v>910</v>
      </c>
      <c r="D5417" t="str">
        <f>_xlfn.XLOOKUP(C5417,BH:BH,BI:BI)</f>
        <v>VivianaS</v>
      </c>
      <c r="E5417">
        <v>28934</v>
      </c>
      <c r="F5417" t="s">
        <v>5347</v>
      </c>
      <c r="G5417" s="63">
        <v>46045</v>
      </c>
      <c r="H5417" s="63">
        <v>46048</v>
      </c>
      <c r="I5417" t="s">
        <v>366</v>
      </c>
      <c r="J5417" t="str">
        <f>_xlfn.XLOOKUP(I5417,AS:AS,AU:AU)</f>
        <v>Vuelos</v>
      </c>
      <c r="K5417" t="s">
        <v>33</v>
      </c>
      <c r="L5417">
        <v>350.53</v>
      </c>
      <c r="M5417">
        <f>L5417*_xlfn.XLOOKUP(K5417,AM:AM,AN:AN)</f>
        <v>301.45579999999995</v>
      </c>
      <c r="N5417">
        <f>L5417*_xlfn.XLOOKUP(K5417,AM:AM,AO:AO)</f>
        <v>350.53</v>
      </c>
      <c r="O5417">
        <v>0</v>
      </c>
      <c r="P5417">
        <f>O5417*_xlfn.XLOOKUP(K5417,AM:AM,AN:AN)</f>
        <v>0</v>
      </c>
      <c r="Q5417">
        <f>O5417*_xlfn.XLOOKUP(K5417,AM:AM,AO:AO)</f>
        <v>0</v>
      </c>
      <c r="R5417" t="str">
        <f>_xlfn.XLOOKUP(E5417,AF:AF,AG:AG)</f>
        <v>F1S USA</v>
      </c>
      <c r="S5417" t="str">
        <f>_xlfn.XLOOKUP(E5417,AF:AF,AI:AI)</f>
        <v>United States</v>
      </c>
      <c r="T5417">
        <f>WEEKNUM(G5417)</f>
        <v>4</v>
      </c>
      <c r="U5417">
        <f>YEAR(G5417)</f>
        <v>2026</v>
      </c>
      <c r="V5417" s="117">
        <f>IFERROR(Q5417/N5417,"0")</f>
        <v>0</v>
      </c>
    </row>
    <row r="5418" spans="1:22">
      <c r="A5418" t="str">
        <f>_xlfn.XLOOKUP(D5418,BN:BN,BO:BO)</f>
        <v>México</v>
      </c>
      <c r="B5418" t="s">
        <v>25</v>
      </c>
      <c r="C5418">
        <v>910</v>
      </c>
      <c r="D5418" t="str">
        <f>_xlfn.XLOOKUP(C5418,BH:BH,BI:BI)</f>
        <v>VivianaS</v>
      </c>
      <c r="E5418">
        <v>28934</v>
      </c>
      <c r="F5418" t="s">
        <v>5346</v>
      </c>
      <c r="G5418" s="63">
        <v>46045</v>
      </c>
      <c r="H5418" s="63">
        <v>46048</v>
      </c>
      <c r="I5418" t="s">
        <v>366</v>
      </c>
      <c r="J5418" t="str">
        <f>_xlfn.XLOOKUP(I5418,AS:AS,AU:AU)</f>
        <v>Vuelos</v>
      </c>
      <c r="K5418" t="s">
        <v>33</v>
      </c>
      <c r="L5418">
        <v>33</v>
      </c>
      <c r="M5418">
        <f>L5418*_xlfn.XLOOKUP(K5418,AM:AM,AN:AN)</f>
        <v>28.38</v>
      </c>
      <c r="N5418">
        <f>L5418*_xlfn.XLOOKUP(K5418,AM:AM,AO:AO)</f>
        <v>33</v>
      </c>
      <c r="O5418">
        <v>0</v>
      </c>
      <c r="P5418">
        <f>O5418*_xlfn.XLOOKUP(K5418,AM:AM,AN:AN)</f>
        <v>0</v>
      </c>
      <c r="Q5418">
        <f>O5418*_xlfn.XLOOKUP(K5418,AM:AM,AO:AO)</f>
        <v>0</v>
      </c>
      <c r="R5418" t="str">
        <f>_xlfn.XLOOKUP(E5418,AF:AF,AG:AG)</f>
        <v>F1S USA</v>
      </c>
      <c r="S5418" t="str">
        <f>_xlfn.XLOOKUP(E5418,AF:AF,AI:AI)</f>
        <v>United States</v>
      </c>
      <c r="T5418">
        <f>WEEKNUM(G5418)</f>
        <v>4</v>
      </c>
      <c r="U5418">
        <f>YEAR(G5418)</f>
        <v>2026</v>
      </c>
      <c r="V5418" s="117">
        <f>IFERROR(Q5418/N5418,"0")</f>
        <v>0</v>
      </c>
    </row>
    <row r="5419" spans="1:22">
      <c r="A5419" t="str">
        <f>_xlfn.XLOOKUP(D5419,BN:BN,BO:BO)</f>
        <v>México</v>
      </c>
      <c r="B5419" t="s">
        <v>25</v>
      </c>
      <c r="C5419">
        <v>910</v>
      </c>
      <c r="D5419" t="str">
        <f>_xlfn.XLOOKUP(C5419,BH:BH,BI:BI)</f>
        <v>VivianaS</v>
      </c>
      <c r="E5419">
        <v>28934</v>
      </c>
      <c r="F5419" t="s">
        <v>5347</v>
      </c>
      <c r="G5419" s="63">
        <v>46045</v>
      </c>
      <c r="H5419" s="63">
        <v>46048</v>
      </c>
      <c r="I5419" t="s">
        <v>366</v>
      </c>
      <c r="J5419" t="str">
        <f>_xlfn.XLOOKUP(I5419,AS:AS,AU:AU)</f>
        <v>Vuelos</v>
      </c>
      <c r="K5419" t="s">
        <v>33</v>
      </c>
      <c r="L5419">
        <v>33</v>
      </c>
      <c r="M5419">
        <f>L5419*_xlfn.XLOOKUP(K5419,AM:AM,AN:AN)</f>
        <v>28.38</v>
      </c>
      <c r="N5419">
        <f>L5419*_xlfn.XLOOKUP(K5419,AM:AM,AO:AO)</f>
        <v>33</v>
      </c>
      <c r="O5419">
        <v>0</v>
      </c>
      <c r="P5419">
        <f>O5419*_xlfn.XLOOKUP(K5419,AM:AM,AN:AN)</f>
        <v>0</v>
      </c>
      <c r="Q5419">
        <f>O5419*_xlfn.XLOOKUP(K5419,AM:AM,AO:AO)</f>
        <v>0</v>
      </c>
      <c r="R5419" t="str">
        <f>_xlfn.XLOOKUP(E5419,AF:AF,AG:AG)</f>
        <v>F1S USA</v>
      </c>
      <c r="S5419" t="str">
        <f>_xlfn.XLOOKUP(E5419,AF:AF,AI:AI)</f>
        <v>United States</v>
      </c>
      <c r="T5419">
        <f>WEEKNUM(G5419)</f>
        <v>4</v>
      </c>
      <c r="U5419">
        <f>YEAR(G5419)</f>
        <v>2026</v>
      </c>
      <c r="V5419" s="117">
        <f>IFERROR(Q5419/N5419,"0")</f>
        <v>0</v>
      </c>
    </row>
    <row r="5420" spans="1:22">
      <c r="A5420" t="str">
        <f>_xlfn.XLOOKUP(D5420,BN:BN,BO:BO)</f>
        <v>México</v>
      </c>
      <c r="B5420" t="s">
        <v>25</v>
      </c>
      <c r="C5420">
        <v>911</v>
      </c>
      <c r="D5420" t="str">
        <f>_xlfn.XLOOKUP(C5420,BH:BH,BI:BI)</f>
        <v>VeronicaN</v>
      </c>
      <c r="E5420">
        <v>33752</v>
      </c>
      <c r="F5420" t="s">
        <v>1190</v>
      </c>
      <c r="G5420" s="63">
        <v>45945</v>
      </c>
      <c r="H5420" s="63">
        <v>45951</v>
      </c>
      <c r="I5420" t="s">
        <v>376</v>
      </c>
      <c r="J5420" t="str">
        <f>_xlfn.XLOOKUP(I5420,AS:AS,AU:AU)</f>
        <v>Hotel</v>
      </c>
      <c r="K5420" t="s">
        <v>33</v>
      </c>
      <c r="L5420">
        <v>13252</v>
      </c>
      <c r="M5420">
        <f>L5420*_xlfn.XLOOKUP(K5420,AM:AM,AN:AN)</f>
        <v>11396.72</v>
      </c>
      <c r="N5420">
        <f>L5420*_xlfn.XLOOKUP(K5420,AM:AM,AO:AO)</f>
        <v>13252</v>
      </c>
      <c r="O5420">
        <v>1042.77</v>
      </c>
      <c r="P5420">
        <f>O5420*_xlfn.XLOOKUP(K5420,AM:AM,AN:AN)</f>
        <v>896.78219999999999</v>
      </c>
      <c r="Q5420">
        <f>O5420*_xlfn.XLOOKUP(K5420,AM:AM,AO:AO)</f>
        <v>1042.77</v>
      </c>
      <c r="R5420" t="str">
        <f>_xlfn.XLOOKUP(E5420,AF:AF,AG:AG)</f>
        <v>HOTEL HASSLER ROMA</v>
      </c>
      <c r="S5420" t="str">
        <f>_xlfn.XLOOKUP(E5420,AF:AF,AI:AI)</f>
        <v>Italy</v>
      </c>
      <c r="T5420">
        <f>WEEKNUM(G5420)</f>
        <v>42</v>
      </c>
      <c r="U5420">
        <f>YEAR(G5420)</f>
        <v>2025</v>
      </c>
      <c r="V5420" s="117">
        <f>IFERROR(Q5420/N5420,"0")</f>
        <v>7.8687745246000598E-2</v>
      </c>
    </row>
    <row r="5421" spans="1:22">
      <c r="A5421" t="str">
        <f>_xlfn.XLOOKUP(D5421,BN:BN,BO:BO)</f>
        <v>México</v>
      </c>
      <c r="B5421" t="s">
        <v>25</v>
      </c>
      <c r="C5421">
        <v>912</v>
      </c>
      <c r="D5421" t="str">
        <f>_xlfn.XLOOKUP(C5421,BH:BH,BI:BI)</f>
        <v>VeronicaN</v>
      </c>
      <c r="E5421">
        <v>31083</v>
      </c>
      <c r="F5421" t="s">
        <v>5348</v>
      </c>
      <c r="G5421" s="63">
        <v>45847</v>
      </c>
      <c r="H5421" s="63">
        <v>45849</v>
      </c>
      <c r="I5421" t="s">
        <v>376</v>
      </c>
      <c r="J5421" t="str">
        <f>_xlfn.XLOOKUP(I5421,AS:AS,AU:AU)</f>
        <v>Hotel</v>
      </c>
      <c r="K5421" t="s">
        <v>33</v>
      </c>
      <c r="L5421">
        <v>2058</v>
      </c>
      <c r="M5421">
        <f>L5421*_xlfn.XLOOKUP(K5421,AM:AM,AN:AN)</f>
        <v>1769.8799999999999</v>
      </c>
      <c r="N5421">
        <f>L5421*_xlfn.XLOOKUP(K5421,AM:AM,AO:AO)</f>
        <v>2058</v>
      </c>
      <c r="O5421">
        <v>170.37</v>
      </c>
      <c r="P5421">
        <f>O5421*_xlfn.XLOOKUP(K5421,AM:AM,AN:AN)</f>
        <v>146.51820000000001</v>
      </c>
      <c r="Q5421">
        <f>O5421*_xlfn.XLOOKUP(K5421,AM:AM,AO:AO)</f>
        <v>170.37</v>
      </c>
      <c r="R5421" t="str">
        <f>_xlfn.XLOOKUP(E5421,AF:AF,AG:AG)</f>
        <v>BAIRRO ALTO HOTEL</v>
      </c>
      <c r="S5421" t="str">
        <f>_xlfn.XLOOKUP(E5421,AF:AF,AI:AI)</f>
        <v>Portugal</v>
      </c>
      <c r="T5421">
        <f>WEEKNUM(G5421)</f>
        <v>28</v>
      </c>
      <c r="U5421">
        <f>YEAR(G5421)</f>
        <v>2025</v>
      </c>
      <c r="V5421" s="117">
        <f>IFERROR(Q5421/N5421,"0")</f>
        <v>8.2784256559766761E-2</v>
      </c>
    </row>
    <row r="5422" spans="1:22">
      <c r="A5422" t="str">
        <f>_xlfn.XLOOKUP(D5422,BN:BN,BO:BO)</f>
        <v>México</v>
      </c>
      <c r="B5422" t="s">
        <v>25</v>
      </c>
      <c r="C5422">
        <v>913</v>
      </c>
      <c r="D5422" t="str">
        <f>_xlfn.XLOOKUP(C5422,BH:BH,BI:BI)</f>
        <v>LucianaE</v>
      </c>
      <c r="E5422">
        <v>28531</v>
      </c>
      <c r="F5422" t="s">
        <v>5349</v>
      </c>
      <c r="G5422" s="63">
        <v>46270</v>
      </c>
      <c r="H5422" s="63">
        <v>46278</v>
      </c>
      <c r="I5422" t="s">
        <v>389</v>
      </c>
      <c r="J5422" t="str">
        <f>_xlfn.XLOOKUP(I5422,AS:AS,AU:AU)</f>
        <v>Crucero</v>
      </c>
      <c r="K5422" t="s">
        <v>30</v>
      </c>
      <c r="L5422">
        <v>138446.04</v>
      </c>
      <c r="M5422">
        <f>L5422*_xlfn.XLOOKUP(K5422,AM:AM,AN:AN)</f>
        <v>6645.409920000001</v>
      </c>
      <c r="N5422">
        <f>L5422*_xlfn.XLOOKUP(K5422,AM:AM,AO:AO)</f>
        <v>7752.9782400000004</v>
      </c>
      <c r="O5422">
        <v>16187.2</v>
      </c>
      <c r="P5422">
        <f>O5422*_xlfn.XLOOKUP(K5422,AM:AM,AN:AN)</f>
        <v>776.98560000000009</v>
      </c>
      <c r="Q5422">
        <f>O5422*_xlfn.XLOOKUP(K5422,AM:AM,AO:AO)</f>
        <v>906.48320000000001</v>
      </c>
      <c r="R5422" t="str">
        <f>_xlfn.XLOOKUP(E5422,AF:AF,AG:AG)</f>
        <v>NAO TRAVEL COLLECTION</v>
      </c>
      <c r="S5422" t="str">
        <f>_xlfn.XLOOKUP(E5422,AF:AF,AI:AI)</f>
        <v>Mexico</v>
      </c>
      <c r="T5422">
        <f>WEEKNUM(G5422)</f>
        <v>36</v>
      </c>
      <c r="U5422">
        <f>YEAR(G5422)</f>
        <v>2026</v>
      </c>
      <c r="V5422" s="117">
        <f>IFERROR(Q5422/N5422,"0")</f>
        <v>0.11692064287284779</v>
      </c>
    </row>
    <row r="5423" spans="1:22">
      <c r="A5423" t="str">
        <f>_xlfn.XLOOKUP(D5423,BN:BN,BO:BO)</f>
        <v>México</v>
      </c>
      <c r="B5423" t="s">
        <v>25</v>
      </c>
      <c r="C5423">
        <v>913</v>
      </c>
      <c r="D5423" t="str">
        <f>_xlfn.XLOOKUP(C5423,BH:BH,BI:BI)</f>
        <v>LucianaE</v>
      </c>
      <c r="E5423">
        <v>28531</v>
      </c>
      <c r="F5423" t="s">
        <v>5350</v>
      </c>
      <c r="G5423" s="63">
        <v>46270</v>
      </c>
      <c r="H5423" s="63">
        <v>46278</v>
      </c>
      <c r="I5423" t="s">
        <v>389</v>
      </c>
      <c r="J5423" t="str">
        <f>_xlfn.XLOOKUP(I5423,AS:AS,AU:AU)</f>
        <v>Crucero</v>
      </c>
      <c r="K5423" t="s">
        <v>30</v>
      </c>
      <c r="L5423">
        <v>160846.04</v>
      </c>
      <c r="M5423">
        <f>L5423*_xlfn.XLOOKUP(K5423,AM:AM,AN:AN)</f>
        <v>7720.6099200000008</v>
      </c>
      <c r="N5423">
        <f>L5423*_xlfn.XLOOKUP(K5423,AM:AM,AO:AO)</f>
        <v>9007.37824</v>
      </c>
      <c r="O5423">
        <v>19323.2</v>
      </c>
      <c r="P5423">
        <f>O5423*_xlfn.XLOOKUP(K5423,AM:AM,AN:AN)</f>
        <v>927.51360000000011</v>
      </c>
      <c r="Q5423">
        <f>O5423*_xlfn.XLOOKUP(K5423,AM:AM,AO:AO)</f>
        <v>1082.0992000000001</v>
      </c>
      <c r="R5423" t="str">
        <f>_xlfn.XLOOKUP(E5423,AF:AF,AG:AG)</f>
        <v>NAO TRAVEL COLLECTION</v>
      </c>
      <c r="S5423" t="str">
        <f>_xlfn.XLOOKUP(E5423,AF:AF,AI:AI)</f>
        <v>Mexico</v>
      </c>
      <c r="T5423">
        <f>WEEKNUM(G5423)</f>
        <v>36</v>
      </c>
      <c r="U5423">
        <f>YEAR(G5423)</f>
        <v>2026</v>
      </c>
      <c r="V5423" s="117">
        <f>IFERROR(Q5423/N5423,"0")</f>
        <v>0.12013475743636587</v>
      </c>
    </row>
    <row r="5424" spans="1:22">
      <c r="A5424" t="str">
        <f>_xlfn.XLOOKUP(D5424,BN:BN,BO:BO)</f>
        <v>Madrid</v>
      </c>
      <c r="B5424" t="s">
        <v>25</v>
      </c>
      <c r="C5424">
        <v>914</v>
      </c>
      <c r="D5424" t="str">
        <f>_xlfn.XLOOKUP(C5424,BH:BH,BI:BI)</f>
        <v>MartinB</v>
      </c>
      <c r="E5424">
        <v>28934</v>
      </c>
      <c r="F5424" t="s">
        <v>5351</v>
      </c>
      <c r="G5424" s="63">
        <v>46110</v>
      </c>
      <c r="H5424" s="63">
        <v>46127</v>
      </c>
      <c r="I5424" t="s">
        <v>366</v>
      </c>
      <c r="J5424" t="str">
        <f>_xlfn.XLOOKUP(I5424,AS:AS,AU:AU)</f>
        <v>Vuelos</v>
      </c>
      <c r="K5424" t="s">
        <v>33</v>
      </c>
      <c r="L5424">
        <v>7520.6</v>
      </c>
      <c r="M5424">
        <f>L5424*_xlfn.XLOOKUP(K5424,AM:AM,AN:AN)</f>
        <v>6467.7160000000003</v>
      </c>
      <c r="N5424">
        <f>L5424*_xlfn.XLOOKUP(K5424,AM:AM,AO:AO)</f>
        <v>7520.6</v>
      </c>
      <c r="O5424">
        <v>0</v>
      </c>
      <c r="P5424">
        <f>O5424*_xlfn.XLOOKUP(K5424,AM:AM,AN:AN)</f>
        <v>0</v>
      </c>
      <c r="Q5424">
        <f>O5424*_xlfn.XLOOKUP(K5424,AM:AM,AO:AO)</f>
        <v>0</v>
      </c>
      <c r="R5424" t="str">
        <f>_xlfn.XLOOKUP(E5424,AF:AF,AG:AG)</f>
        <v>F1S USA</v>
      </c>
      <c r="S5424" t="str">
        <f>_xlfn.XLOOKUP(E5424,AF:AF,AI:AI)</f>
        <v>United States</v>
      </c>
      <c r="T5424">
        <f>WEEKNUM(G5424)</f>
        <v>14</v>
      </c>
      <c r="U5424">
        <f>YEAR(G5424)</f>
        <v>2026</v>
      </c>
      <c r="V5424" s="117">
        <f>IFERROR(Q5424/N5424,"0")</f>
        <v>0</v>
      </c>
    </row>
    <row r="5425" spans="1:22">
      <c r="A5425" t="str">
        <f>_xlfn.XLOOKUP(D5425,BN:BN,BO:BO)</f>
        <v>Madrid</v>
      </c>
      <c r="B5425" t="s">
        <v>25</v>
      </c>
      <c r="C5425">
        <v>914</v>
      </c>
      <c r="D5425" t="str">
        <f>_xlfn.XLOOKUP(C5425,BH:BH,BI:BI)</f>
        <v>MartinB</v>
      </c>
      <c r="E5425">
        <v>0</v>
      </c>
      <c r="F5425" t="s">
        <v>1324</v>
      </c>
      <c r="G5425" s="63">
        <v>46110</v>
      </c>
      <c r="H5425" s="63">
        <v>46127</v>
      </c>
      <c r="I5425" t="s">
        <v>396</v>
      </c>
      <c r="J5425" t="str">
        <f>_xlfn.XLOOKUP(I5425,AS:AS,AU:AU)</f>
        <v>Honorarios</v>
      </c>
      <c r="K5425" t="s">
        <v>33</v>
      </c>
      <c r="L5425">
        <v>70</v>
      </c>
      <c r="M5425">
        <f>L5425*_xlfn.XLOOKUP(K5425,AM:AM,AN:AN)</f>
        <v>60.199999999999996</v>
      </c>
      <c r="N5425">
        <f>L5425*_xlfn.XLOOKUP(K5425,AM:AM,AO:AO)</f>
        <v>70</v>
      </c>
      <c r="O5425">
        <v>70</v>
      </c>
      <c r="P5425">
        <f>O5425*_xlfn.XLOOKUP(K5425,AM:AM,AN:AN)</f>
        <v>60.199999999999996</v>
      </c>
      <c r="Q5425">
        <f>O5425*_xlfn.XLOOKUP(K5425,AM:AM,AO:AO)</f>
        <v>70</v>
      </c>
      <c r="R5425" t="str">
        <f>_xlfn.XLOOKUP(E5425,AF:AF,AG:AG)</f>
        <v>FEES</v>
      </c>
      <c r="S5425">
        <f>_xlfn.XLOOKUP(E5425,AF:AF,AI:AI)</f>
        <v>0</v>
      </c>
      <c r="T5425">
        <f>WEEKNUM(G5425)</f>
        <v>14</v>
      </c>
      <c r="U5425">
        <f>YEAR(G5425)</f>
        <v>2026</v>
      </c>
      <c r="V5425" s="117">
        <f>IFERROR(Q5425/N5425,"0")</f>
        <v>1</v>
      </c>
    </row>
    <row r="5426" spans="1:22">
      <c r="A5426" t="str">
        <f>_xlfn.XLOOKUP(D5426,BN:BN,BO:BO)</f>
        <v>México</v>
      </c>
      <c r="B5426" t="s">
        <v>25</v>
      </c>
      <c r="C5426">
        <v>915</v>
      </c>
      <c r="D5426" t="str">
        <f>_xlfn.XLOOKUP(C5426,BH:BH,BI:BI)</f>
        <v>VeronicaN</v>
      </c>
      <c r="E5426">
        <v>33779</v>
      </c>
      <c r="F5426" t="s">
        <v>5352</v>
      </c>
      <c r="G5426" s="63">
        <v>46010</v>
      </c>
      <c r="H5426" s="63">
        <v>46012</v>
      </c>
      <c r="I5426" t="s">
        <v>364</v>
      </c>
      <c r="J5426" t="str">
        <f>_xlfn.XLOOKUP(I5426,AS:AS,AU:AU)</f>
        <v>DMC</v>
      </c>
      <c r="K5426" t="s">
        <v>33</v>
      </c>
      <c r="L5426">
        <v>32361.01</v>
      </c>
      <c r="M5426">
        <f>L5426*_xlfn.XLOOKUP(K5426,AM:AM,AN:AN)</f>
        <v>27830.468599999997</v>
      </c>
      <c r="N5426">
        <f>L5426*_xlfn.XLOOKUP(K5426,AM:AM,AO:AO)</f>
        <v>32361.01</v>
      </c>
      <c r="O5426">
        <v>4059.6</v>
      </c>
      <c r="P5426">
        <f>O5426*_xlfn.XLOOKUP(K5426,AM:AM,AN:AN)</f>
        <v>3491.2559999999999</v>
      </c>
      <c r="Q5426">
        <f>O5426*_xlfn.XLOOKUP(K5426,AM:AM,AO:AO)</f>
        <v>4059.6</v>
      </c>
      <c r="R5426" t="str">
        <f>_xlfn.XLOOKUP(E5426,AF:AF,AG:AG)</f>
        <v>DESTINATION ASIA SINGAPORE</v>
      </c>
      <c r="S5426" t="str">
        <f>_xlfn.XLOOKUP(E5426,AF:AF,AI:AI)</f>
        <v>Singapore</v>
      </c>
      <c r="T5426">
        <f>WEEKNUM(G5426)</f>
        <v>51</v>
      </c>
      <c r="U5426">
        <f>YEAR(G5426)</f>
        <v>2025</v>
      </c>
      <c r="V5426" s="117">
        <f>IFERROR(Q5426/N5426,"0")</f>
        <v>0.12544725890817376</v>
      </c>
    </row>
    <row r="5427" spans="1:22">
      <c r="A5427" t="str">
        <f>_xlfn.XLOOKUP(D5427,BN:BN,BO:BO)</f>
        <v>México</v>
      </c>
      <c r="B5427" t="s">
        <v>25</v>
      </c>
      <c r="C5427">
        <v>915</v>
      </c>
      <c r="D5427" t="str">
        <f>_xlfn.XLOOKUP(C5427,BH:BH,BI:BI)</f>
        <v>VeronicaN</v>
      </c>
      <c r="E5427">
        <v>0</v>
      </c>
      <c r="F5427" t="s">
        <v>5353</v>
      </c>
      <c r="G5427" s="63">
        <v>46010</v>
      </c>
      <c r="H5427" s="63">
        <v>46012</v>
      </c>
      <c r="I5427" t="s">
        <v>396</v>
      </c>
      <c r="J5427" t="str">
        <f>_xlfn.XLOOKUP(I5427,AS:AS,AU:AU)</f>
        <v>Honorarios</v>
      </c>
      <c r="K5427" t="s">
        <v>33</v>
      </c>
      <c r="L5427">
        <v>58.89</v>
      </c>
      <c r="M5427">
        <f>L5427*_xlfn.XLOOKUP(K5427,AM:AM,AN:AN)</f>
        <v>50.645400000000002</v>
      </c>
      <c r="N5427">
        <f>L5427*_xlfn.XLOOKUP(K5427,AM:AM,AO:AO)</f>
        <v>58.89</v>
      </c>
      <c r="O5427">
        <v>58.89</v>
      </c>
      <c r="P5427">
        <f>O5427*_xlfn.XLOOKUP(K5427,AM:AM,AN:AN)</f>
        <v>50.645400000000002</v>
      </c>
      <c r="Q5427">
        <f>O5427*_xlfn.XLOOKUP(K5427,AM:AM,AO:AO)</f>
        <v>58.89</v>
      </c>
      <c r="R5427" s="128" t="s">
        <v>1198</v>
      </c>
      <c r="S5427" s="128" t="s">
        <v>440</v>
      </c>
      <c r="T5427">
        <f>WEEKNUM(G5427)</f>
        <v>51</v>
      </c>
      <c r="U5427">
        <f>YEAR(G5427)</f>
        <v>2025</v>
      </c>
      <c r="V5427" s="117">
        <f>IFERROR(Q5427/N5427,"0")</f>
        <v>1</v>
      </c>
    </row>
    <row r="5428" spans="1:22">
      <c r="A5428" t="str">
        <f>_xlfn.XLOOKUP(D5428,BN:BN,BO:BO)</f>
        <v>México</v>
      </c>
      <c r="B5428" t="s">
        <v>25</v>
      </c>
      <c r="C5428">
        <v>916</v>
      </c>
      <c r="D5428" t="str">
        <f>_xlfn.XLOOKUP(C5428,BH:BH,BI:BI)</f>
        <v>MarujaN</v>
      </c>
      <c r="E5428">
        <v>27650</v>
      </c>
      <c r="F5428" t="s">
        <v>5354</v>
      </c>
      <c r="G5428" s="63">
        <v>46302</v>
      </c>
      <c r="H5428" s="63">
        <v>46310</v>
      </c>
      <c r="I5428" t="s">
        <v>364</v>
      </c>
      <c r="J5428" t="str">
        <f>_xlfn.XLOOKUP(I5428,AS:AS,AU:AU)</f>
        <v>DMC</v>
      </c>
      <c r="K5428" t="s">
        <v>33</v>
      </c>
      <c r="L5428">
        <v>21125</v>
      </c>
      <c r="M5428">
        <f>L5428*_xlfn.XLOOKUP(K5428,AM:AM,AN:AN)</f>
        <v>18167.5</v>
      </c>
      <c r="N5428">
        <f>L5428*_xlfn.XLOOKUP(K5428,AM:AM,AO:AO)</f>
        <v>21125</v>
      </c>
      <c r="O5428">
        <v>4225</v>
      </c>
      <c r="P5428">
        <f>O5428*_xlfn.XLOOKUP(K5428,AM:AM,AN:AN)</f>
        <v>3633.5</v>
      </c>
      <c r="Q5428">
        <f>O5428*_xlfn.XLOOKUP(K5428,AM:AM,AO:AO)</f>
        <v>4225</v>
      </c>
      <c r="R5428" t="str">
        <f>_xlfn.XLOOKUP(E5428,AF:AF,AG:AG)</f>
        <v>WILDCHINA</v>
      </c>
      <c r="S5428" t="str">
        <f>_xlfn.XLOOKUP(E5428,AF:AF,AI:AI)</f>
        <v>China</v>
      </c>
      <c r="T5428">
        <f>WEEKNUM(G5428)</f>
        <v>41</v>
      </c>
      <c r="U5428">
        <f>YEAR(G5428)</f>
        <v>2026</v>
      </c>
      <c r="V5428" s="117">
        <f>IFERROR(Q5428/N5428,"0")</f>
        <v>0.2</v>
      </c>
    </row>
    <row r="5429" spans="1:22">
      <c r="A5429" t="str">
        <f>_xlfn.XLOOKUP(D5429,BN:BN,BO:BO)</f>
        <v>México</v>
      </c>
      <c r="B5429" t="s">
        <v>25</v>
      </c>
      <c r="C5429">
        <v>917</v>
      </c>
      <c r="D5429" t="str">
        <f>_xlfn.XLOOKUP(C5429,BH:BH,BI:BI)</f>
        <v>VeronicaN</v>
      </c>
      <c r="E5429">
        <v>25372</v>
      </c>
      <c r="F5429" t="s">
        <v>5355</v>
      </c>
      <c r="G5429" s="63">
        <v>46111</v>
      </c>
      <c r="H5429" s="63">
        <v>46122</v>
      </c>
      <c r="I5429" t="s">
        <v>364</v>
      </c>
      <c r="J5429" t="str">
        <f>_xlfn.XLOOKUP(I5429,AS:AS,AU:AU)</f>
        <v>DMC</v>
      </c>
      <c r="K5429" t="s">
        <v>27</v>
      </c>
      <c r="L5429">
        <v>25000</v>
      </c>
      <c r="M5429">
        <f>L5429*_xlfn.XLOOKUP(K5429,AM:AM,AN:AN)</f>
        <v>25000</v>
      </c>
      <c r="N5429">
        <f>L5429*_xlfn.XLOOKUP(K5429,AM:AM,AO:AO)</f>
        <v>28999.999999999996</v>
      </c>
      <c r="O5429">
        <v>1500</v>
      </c>
      <c r="P5429">
        <f>O5429*_xlfn.XLOOKUP(K5429,AM:AM,AN:AN)</f>
        <v>1500</v>
      </c>
      <c r="Q5429">
        <f>O5429*_xlfn.XLOOKUP(K5429,AM:AM,AO:AO)</f>
        <v>1739.9999999999998</v>
      </c>
      <c r="R5429" t="str">
        <f>_xlfn.XLOOKUP(E5429,AF:AF,AG:AG)</f>
        <v>Queen Of Clubs Lifestyle Luxury Services LTD</v>
      </c>
      <c r="S5429" t="str">
        <f>_xlfn.XLOOKUP(E5429,AF:AF,AI:AI)</f>
        <v>United Kingdom</v>
      </c>
      <c r="T5429">
        <f>WEEKNUM(G5429)</f>
        <v>14</v>
      </c>
      <c r="U5429">
        <f>YEAR(G5429)</f>
        <v>2026</v>
      </c>
      <c r="V5429" s="117">
        <f>IFERROR(Q5429/N5429,"0")</f>
        <v>0.06</v>
      </c>
    </row>
    <row r="5430" spans="1:22">
      <c r="A5430" t="str">
        <f>_xlfn.XLOOKUP(D5430,BN:BN,BO:BO)</f>
        <v>México</v>
      </c>
      <c r="B5430" t="s">
        <v>25</v>
      </c>
      <c r="C5430">
        <v>917</v>
      </c>
      <c r="D5430" t="str">
        <f>_xlfn.XLOOKUP(C5430,BH:BH,BI:BI)</f>
        <v>VeronicaN</v>
      </c>
      <c r="E5430">
        <v>34285</v>
      </c>
      <c r="F5430" t="s">
        <v>2453</v>
      </c>
      <c r="G5430" s="63">
        <v>46111</v>
      </c>
      <c r="H5430" s="63">
        <v>46122</v>
      </c>
      <c r="I5430" t="s">
        <v>376</v>
      </c>
      <c r="J5430" t="str">
        <f>_xlfn.XLOOKUP(I5430,AS:AS,AU:AU)</f>
        <v>Hotel</v>
      </c>
      <c r="K5430" t="s">
        <v>27</v>
      </c>
      <c r="L5430">
        <v>1610.49</v>
      </c>
      <c r="M5430">
        <f>L5430*_xlfn.XLOOKUP(K5430,AM:AM,AN:AN)</f>
        <v>1610.49</v>
      </c>
      <c r="N5430">
        <f>L5430*_xlfn.XLOOKUP(K5430,AM:AM,AO:AO)</f>
        <v>1868.1683999999998</v>
      </c>
      <c r="O5430">
        <v>161.05000000000001</v>
      </c>
      <c r="P5430">
        <f>O5430*_xlfn.XLOOKUP(K5430,AM:AM,AN:AN)</f>
        <v>161.05000000000001</v>
      </c>
      <c r="Q5430">
        <f>O5430*_xlfn.XLOOKUP(K5430,AM:AM,AO:AO)</f>
        <v>186.81800000000001</v>
      </c>
      <c r="R5430" t="str">
        <f>_xlfn.XLOOKUP(E5430,AF:AF,AG:AG)</f>
        <v>The Langham</v>
      </c>
      <c r="S5430" t="str">
        <f>_xlfn.XLOOKUP(E5430,AF:AF,AI:AI)</f>
        <v>United Kingdom</v>
      </c>
      <c r="T5430">
        <f>WEEKNUM(G5430)</f>
        <v>14</v>
      </c>
      <c r="U5430">
        <f>YEAR(G5430)</f>
        <v>2026</v>
      </c>
      <c r="V5430" s="117">
        <f>IFERROR(Q5430/N5430,"0")</f>
        <v>0.10000062092903404</v>
      </c>
    </row>
    <row r="5431" spans="1:22">
      <c r="A5431" t="str">
        <f>_xlfn.XLOOKUP(D5431,BN:BN,BO:BO)</f>
        <v>México</v>
      </c>
      <c r="B5431" t="s">
        <v>25</v>
      </c>
      <c r="C5431">
        <v>917</v>
      </c>
      <c r="D5431" t="str">
        <f>_xlfn.XLOOKUP(C5431,BH:BH,BI:BI)</f>
        <v>VeronicaN</v>
      </c>
      <c r="E5431">
        <v>34439</v>
      </c>
      <c r="F5431" t="s">
        <v>5356</v>
      </c>
      <c r="G5431" s="63">
        <v>46111</v>
      </c>
      <c r="H5431" s="63">
        <v>46122</v>
      </c>
      <c r="I5431" t="s">
        <v>376</v>
      </c>
      <c r="J5431" t="str">
        <f>_xlfn.XLOOKUP(I5431,AS:AS,AU:AU)</f>
        <v>Hotel</v>
      </c>
      <c r="K5431" t="s">
        <v>27</v>
      </c>
      <c r="L5431">
        <v>363</v>
      </c>
      <c r="M5431">
        <f>L5431*_xlfn.XLOOKUP(K5431,AM:AM,AN:AN)</f>
        <v>363</v>
      </c>
      <c r="N5431">
        <f>L5431*_xlfn.XLOOKUP(K5431,AM:AM,AO:AO)</f>
        <v>421.08</v>
      </c>
      <c r="O5431">
        <v>0</v>
      </c>
      <c r="P5431">
        <f>O5431*_xlfn.XLOOKUP(K5431,AM:AM,AN:AN)</f>
        <v>0</v>
      </c>
      <c r="Q5431">
        <f>O5431*_xlfn.XLOOKUP(K5431,AM:AM,AO:AO)</f>
        <v>0</v>
      </c>
      <c r="R5431" t="str">
        <f>_xlfn.XLOOKUP(E5431,AF:AF,AG:AG)</f>
        <v>The Municipal Hotel And Spa MGallery Liverpool</v>
      </c>
      <c r="S5431" t="str">
        <f>_xlfn.XLOOKUP(E5431,AF:AF,AI:AI)</f>
        <v>United Kingdom</v>
      </c>
      <c r="T5431">
        <f>WEEKNUM(G5431)</f>
        <v>14</v>
      </c>
      <c r="U5431">
        <f>YEAR(G5431)</f>
        <v>2026</v>
      </c>
      <c r="V5431" s="117">
        <f>IFERROR(Q5431/N5431,"0")</f>
        <v>0</v>
      </c>
    </row>
    <row r="5432" spans="1:22">
      <c r="A5432" t="str">
        <f>_xlfn.XLOOKUP(D5432,BN:BN,BO:BO)</f>
        <v>México</v>
      </c>
      <c r="B5432" t="s">
        <v>25</v>
      </c>
      <c r="C5432">
        <v>918</v>
      </c>
      <c r="D5432" t="str">
        <f>_xlfn.XLOOKUP(C5432,BH:BH,BI:BI)</f>
        <v>ClaudiaF</v>
      </c>
      <c r="E5432">
        <v>0</v>
      </c>
      <c r="F5432" t="s">
        <v>5357</v>
      </c>
      <c r="G5432" s="63">
        <v>46011</v>
      </c>
      <c r="H5432" s="63">
        <v>46019</v>
      </c>
      <c r="I5432" t="s">
        <v>396</v>
      </c>
      <c r="J5432" t="str">
        <f>_xlfn.XLOOKUP(I5432,AS:AS,AU:AU)</f>
        <v>Honorarios</v>
      </c>
      <c r="K5432" t="s">
        <v>33</v>
      </c>
      <c r="L5432">
        <v>400</v>
      </c>
      <c r="M5432">
        <f>L5432*_xlfn.XLOOKUP(K5432,AM:AM,AN:AN)</f>
        <v>344</v>
      </c>
      <c r="N5432">
        <f>L5432*_xlfn.XLOOKUP(K5432,AM:AM,AO:AO)</f>
        <v>400</v>
      </c>
      <c r="O5432">
        <v>400</v>
      </c>
      <c r="P5432">
        <f>O5432*_xlfn.XLOOKUP(K5432,AM:AM,AN:AN)</f>
        <v>344</v>
      </c>
      <c r="Q5432">
        <f>O5432*_xlfn.XLOOKUP(K5432,AM:AM,AO:AO)</f>
        <v>400</v>
      </c>
      <c r="R5432" t="str">
        <f>_xlfn.XLOOKUP(E5432,AF:AF,AG:AG)</f>
        <v>FEES</v>
      </c>
      <c r="S5432">
        <f>_xlfn.XLOOKUP(E5432,AF:AF,AI:AI)</f>
        <v>0</v>
      </c>
      <c r="T5432">
        <f>WEEKNUM(G5432)</f>
        <v>51</v>
      </c>
      <c r="U5432">
        <f>YEAR(G5432)</f>
        <v>2025</v>
      </c>
      <c r="V5432" s="117">
        <f>IFERROR(Q5432/N5432,"0")</f>
        <v>1</v>
      </c>
    </row>
    <row r="5433" spans="1:22">
      <c r="A5433" t="str">
        <f>_xlfn.XLOOKUP(D5433,BN:BN,BO:BO)</f>
        <v>México</v>
      </c>
      <c r="B5433" t="s">
        <v>25</v>
      </c>
      <c r="C5433">
        <v>919</v>
      </c>
      <c r="D5433" t="str">
        <f>_xlfn.XLOOKUP(C5433,BH:BH,BI:BI)</f>
        <v>VivianaS</v>
      </c>
      <c r="E5433">
        <v>33612</v>
      </c>
      <c r="F5433" t="s">
        <v>5358</v>
      </c>
      <c r="G5433" s="63">
        <v>46012</v>
      </c>
      <c r="H5433" s="63">
        <v>46019</v>
      </c>
      <c r="I5433" t="s">
        <v>376</v>
      </c>
      <c r="J5433" t="str">
        <f>_xlfn.XLOOKUP(I5433,AS:AS,AU:AU)</f>
        <v>Hotel</v>
      </c>
      <c r="K5433" t="s">
        <v>33</v>
      </c>
      <c r="L5433">
        <v>16765</v>
      </c>
      <c r="M5433">
        <f>L5433*_xlfn.XLOOKUP(K5433,AM:AM,AN:AN)</f>
        <v>14417.9</v>
      </c>
      <c r="N5433">
        <f>L5433*_xlfn.XLOOKUP(K5433,AM:AM,AO:AO)</f>
        <v>16765</v>
      </c>
      <c r="O5433">
        <v>1425</v>
      </c>
      <c r="P5433">
        <f>O5433*_xlfn.XLOOKUP(K5433,AM:AM,AN:AN)</f>
        <v>1225.5</v>
      </c>
      <c r="Q5433">
        <f>O5433*_xlfn.XLOOKUP(K5433,AM:AM,AO:AO)</f>
        <v>1425</v>
      </c>
      <c r="R5433" t="str">
        <f>_xlfn.XLOOKUP(E5433,AF:AF,AG:AG)</f>
        <v>THE PENINSULA NEW YORK</v>
      </c>
      <c r="S5433" t="str">
        <f>_xlfn.XLOOKUP(E5433,AF:AF,AI:AI)</f>
        <v>United States</v>
      </c>
      <c r="T5433">
        <f>WEEKNUM(G5433)</f>
        <v>52</v>
      </c>
      <c r="U5433">
        <f>YEAR(G5433)</f>
        <v>2025</v>
      </c>
      <c r="V5433" s="117">
        <f>IFERROR(Q5433/N5433,"0")</f>
        <v>8.499850879809126E-2</v>
      </c>
    </row>
    <row r="5434" spans="1:22">
      <c r="A5434" t="str">
        <f>_xlfn.XLOOKUP(D5434,BN:BN,BO:BO)</f>
        <v>México</v>
      </c>
      <c r="B5434" t="s">
        <v>25</v>
      </c>
      <c r="C5434">
        <v>920</v>
      </c>
      <c r="D5434" t="str">
        <f>_xlfn.XLOOKUP(C5434,BH:BH,BI:BI)</f>
        <v>VivianaS</v>
      </c>
      <c r="E5434">
        <v>28495</v>
      </c>
      <c r="F5434" t="s">
        <v>5359</v>
      </c>
      <c r="G5434" s="63">
        <v>45954</v>
      </c>
      <c r="H5434" s="63">
        <v>45957</v>
      </c>
      <c r="I5434" t="s">
        <v>376</v>
      </c>
      <c r="J5434" t="str">
        <f>_xlfn.XLOOKUP(I5434,AS:AS,AU:AU)</f>
        <v>Hotel</v>
      </c>
      <c r="K5434" t="s">
        <v>33</v>
      </c>
      <c r="L5434">
        <v>2533.7600000000002</v>
      </c>
      <c r="M5434">
        <f>L5434*_xlfn.XLOOKUP(K5434,AM:AM,AN:AN)</f>
        <v>2179.0336000000002</v>
      </c>
      <c r="N5434">
        <f>L5434*_xlfn.XLOOKUP(K5434,AM:AM,AO:AO)</f>
        <v>2533.7600000000002</v>
      </c>
      <c r="O5434">
        <v>180.95</v>
      </c>
      <c r="P5434">
        <f>O5434*_xlfn.XLOOKUP(K5434,AM:AM,AN:AN)</f>
        <v>155.61699999999999</v>
      </c>
      <c r="Q5434">
        <f>O5434*_xlfn.XLOOKUP(K5434,AM:AM,AO:AO)</f>
        <v>180.95</v>
      </c>
      <c r="R5434" t="str">
        <f>_xlfn.XLOOKUP(E5434,AF:AF,AG:AG)</f>
        <v>NIZUC RESORT &amp; SPA CANCUN</v>
      </c>
      <c r="S5434" t="str">
        <f>_xlfn.XLOOKUP(E5434,AF:AF,AI:AI)</f>
        <v>Mexico</v>
      </c>
      <c r="T5434">
        <f>WEEKNUM(G5434)</f>
        <v>43</v>
      </c>
      <c r="U5434">
        <f>YEAR(G5434)</f>
        <v>2025</v>
      </c>
      <c r="V5434" s="117">
        <f>IFERROR(Q5434/N5434,"0")</f>
        <v>7.1415603687799936E-2</v>
      </c>
    </row>
    <row r="5435" spans="1:22">
      <c r="A5435" t="str">
        <f>_xlfn.XLOOKUP(D5435,BN:BN,BO:BO)</f>
        <v>México</v>
      </c>
      <c r="B5435" t="s">
        <v>25</v>
      </c>
      <c r="C5435">
        <v>920</v>
      </c>
      <c r="D5435" t="str">
        <f>_xlfn.XLOOKUP(C5435,BH:BH,BI:BI)</f>
        <v>VivianaS</v>
      </c>
      <c r="E5435">
        <v>28495</v>
      </c>
      <c r="F5435" t="s">
        <v>5360</v>
      </c>
      <c r="G5435" s="63">
        <v>45954</v>
      </c>
      <c r="H5435" s="63">
        <v>45957</v>
      </c>
      <c r="I5435" t="s">
        <v>376</v>
      </c>
      <c r="J5435" t="str">
        <f>_xlfn.XLOOKUP(I5435,AS:AS,AU:AU)</f>
        <v>Hotel</v>
      </c>
      <c r="K5435" t="s">
        <v>33</v>
      </c>
      <c r="L5435">
        <v>2533.7600000000002</v>
      </c>
      <c r="M5435">
        <f>L5435*_xlfn.XLOOKUP(K5435,AM:AM,AN:AN)</f>
        <v>2179.0336000000002</v>
      </c>
      <c r="N5435">
        <f>L5435*_xlfn.XLOOKUP(K5435,AM:AM,AO:AO)</f>
        <v>2533.7600000000002</v>
      </c>
      <c r="O5435">
        <v>180.95</v>
      </c>
      <c r="P5435">
        <f>O5435*_xlfn.XLOOKUP(K5435,AM:AM,AN:AN)</f>
        <v>155.61699999999999</v>
      </c>
      <c r="Q5435">
        <f>O5435*_xlfn.XLOOKUP(K5435,AM:AM,AO:AO)</f>
        <v>180.95</v>
      </c>
      <c r="R5435" t="str">
        <f>_xlfn.XLOOKUP(E5435,AF:AF,AG:AG)</f>
        <v>NIZUC RESORT &amp; SPA CANCUN</v>
      </c>
      <c r="S5435" t="str">
        <f>_xlfn.XLOOKUP(E5435,AF:AF,AI:AI)</f>
        <v>Mexico</v>
      </c>
      <c r="T5435">
        <f>WEEKNUM(G5435)</f>
        <v>43</v>
      </c>
      <c r="U5435">
        <f>YEAR(G5435)</f>
        <v>2025</v>
      </c>
      <c r="V5435" s="117">
        <f>IFERROR(Q5435/N5435,"0")</f>
        <v>7.1415603687799936E-2</v>
      </c>
    </row>
    <row r="5436" spans="1:22">
      <c r="A5436" t="str">
        <f>_xlfn.XLOOKUP(D5436,BN:BN,BO:BO)</f>
        <v>México</v>
      </c>
      <c r="B5436" t="s">
        <v>25</v>
      </c>
      <c r="C5436">
        <v>921</v>
      </c>
      <c r="D5436" t="str">
        <f>_xlfn.XLOOKUP(C5436,BH:BH,BI:BI)</f>
        <v>VivianaS</v>
      </c>
      <c r="E5436">
        <v>28495</v>
      </c>
      <c r="F5436" t="s">
        <v>5361</v>
      </c>
      <c r="G5436" s="63">
        <v>45954</v>
      </c>
      <c r="H5436" s="63">
        <v>45957</v>
      </c>
      <c r="I5436" t="s">
        <v>376</v>
      </c>
      <c r="J5436" t="str">
        <f>_xlfn.XLOOKUP(I5436,AS:AS,AU:AU)</f>
        <v>Hotel</v>
      </c>
      <c r="K5436" t="s">
        <v>33</v>
      </c>
      <c r="L5436">
        <v>2533.7600000000002</v>
      </c>
      <c r="M5436">
        <f>L5436*_xlfn.XLOOKUP(K5436,AM:AM,AN:AN)</f>
        <v>2179.0336000000002</v>
      </c>
      <c r="N5436">
        <f>L5436*_xlfn.XLOOKUP(K5436,AM:AM,AO:AO)</f>
        <v>2533.7600000000002</v>
      </c>
      <c r="O5436">
        <v>180.95</v>
      </c>
      <c r="P5436">
        <f>O5436*_xlfn.XLOOKUP(K5436,AM:AM,AN:AN)</f>
        <v>155.61699999999999</v>
      </c>
      <c r="Q5436">
        <f>O5436*_xlfn.XLOOKUP(K5436,AM:AM,AO:AO)</f>
        <v>180.95</v>
      </c>
      <c r="R5436" t="str">
        <f>_xlfn.XLOOKUP(E5436,AF:AF,AG:AG)</f>
        <v>NIZUC RESORT &amp; SPA CANCUN</v>
      </c>
      <c r="S5436" t="str">
        <f>_xlfn.XLOOKUP(E5436,AF:AF,AI:AI)</f>
        <v>Mexico</v>
      </c>
      <c r="T5436">
        <f>WEEKNUM(G5436)</f>
        <v>43</v>
      </c>
      <c r="U5436">
        <f>YEAR(G5436)</f>
        <v>2025</v>
      </c>
      <c r="V5436" s="117">
        <f>IFERROR(Q5436/N5436,"0")</f>
        <v>7.1415603687799936E-2</v>
      </c>
    </row>
    <row r="5437" spans="1:22">
      <c r="A5437" t="str">
        <f>_xlfn.XLOOKUP(D5437,BN:BN,BO:BO)</f>
        <v>México</v>
      </c>
      <c r="B5437" t="s">
        <v>25</v>
      </c>
      <c r="C5437">
        <v>922</v>
      </c>
      <c r="D5437" t="str">
        <f>_xlfn.XLOOKUP(C5437,BH:BH,BI:BI)</f>
        <v>VivianaS</v>
      </c>
      <c r="E5437">
        <v>25652</v>
      </c>
      <c r="F5437" t="s">
        <v>5362</v>
      </c>
      <c r="G5437" s="63">
        <v>45970</v>
      </c>
      <c r="H5437" s="63">
        <v>45972</v>
      </c>
      <c r="I5437" t="s">
        <v>376</v>
      </c>
      <c r="J5437" t="str">
        <f>_xlfn.XLOOKUP(I5437,AS:AS,AU:AU)</f>
        <v>Hotel</v>
      </c>
      <c r="K5437" t="s">
        <v>27</v>
      </c>
      <c r="L5437">
        <v>2403.5</v>
      </c>
      <c r="M5437">
        <f>L5437*_xlfn.XLOOKUP(K5437,AM:AM,AN:AN)</f>
        <v>2403.5</v>
      </c>
      <c r="N5437">
        <f>L5437*_xlfn.XLOOKUP(K5437,AM:AM,AO:AO)</f>
        <v>2788.06</v>
      </c>
      <c r="O5437">
        <v>216.35</v>
      </c>
      <c r="P5437">
        <f>O5437*_xlfn.XLOOKUP(K5437,AM:AM,AN:AN)</f>
        <v>216.35</v>
      </c>
      <c r="Q5437">
        <f>O5437*_xlfn.XLOOKUP(K5437,AM:AM,AO:AO)</f>
        <v>250.96599999999998</v>
      </c>
      <c r="R5437" t="str">
        <f>_xlfn.XLOOKUP(E5437,AF:AF,AG:AG)</f>
        <v>FOUR SEASONS HOTEL MADRID</v>
      </c>
      <c r="S5437" t="str">
        <f>_xlfn.XLOOKUP(E5437,AF:AF,AI:AI)</f>
        <v>Spain</v>
      </c>
      <c r="T5437">
        <f>WEEKNUM(G5437)</f>
        <v>46</v>
      </c>
      <c r="U5437">
        <f>YEAR(G5437)</f>
        <v>2025</v>
      </c>
      <c r="V5437" s="117">
        <f>IFERROR(Q5437/N5437,"0")</f>
        <v>9.0014562096941961E-2</v>
      </c>
    </row>
    <row r="5438" spans="1:22">
      <c r="A5438" t="str">
        <f>_xlfn.XLOOKUP(D5438,BN:BN,BO:BO)</f>
        <v>México</v>
      </c>
      <c r="B5438" t="s">
        <v>25</v>
      </c>
      <c r="C5438">
        <v>923</v>
      </c>
      <c r="D5438" t="str">
        <f>_xlfn.XLOOKUP(C5438,BH:BH,BI:BI)</f>
        <v>VivianaS</v>
      </c>
      <c r="E5438">
        <v>28512</v>
      </c>
      <c r="F5438" t="s">
        <v>5363</v>
      </c>
      <c r="G5438" s="63">
        <v>45973</v>
      </c>
      <c r="H5438" s="63">
        <v>45974</v>
      </c>
      <c r="I5438" t="s">
        <v>376</v>
      </c>
      <c r="J5438" t="str">
        <f>_xlfn.XLOOKUP(I5438,AS:AS,AU:AU)</f>
        <v>Hotel</v>
      </c>
      <c r="K5438" t="s">
        <v>27</v>
      </c>
      <c r="L5438">
        <v>1039.5</v>
      </c>
      <c r="M5438">
        <f>L5438*_xlfn.XLOOKUP(K5438,AM:AM,AN:AN)</f>
        <v>1039.5</v>
      </c>
      <c r="N5438">
        <f>L5438*_xlfn.XLOOKUP(K5438,AM:AM,AO:AO)</f>
        <v>1205.82</v>
      </c>
      <c r="O5438">
        <v>93.56</v>
      </c>
      <c r="P5438">
        <f>O5438*_xlfn.XLOOKUP(K5438,AM:AM,AN:AN)</f>
        <v>93.56</v>
      </c>
      <c r="Q5438">
        <f>O5438*_xlfn.XLOOKUP(K5438,AM:AM,AO:AO)</f>
        <v>108.5296</v>
      </c>
      <c r="R5438" t="str">
        <f>_xlfn.XLOOKUP(E5438,AF:AF,AG:AG)</f>
        <v>MANDARIN ORIENTAL RITZ MADRID</v>
      </c>
      <c r="S5438" t="str">
        <f>_xlfn.XLOOKUP(E5438,AF:AF,AI:AI)</f>
        <v>Spain</v>
      </c>
      <c r="T5438">
        <f>WEEKNUM(G5438)</f>
        <v>46</v>
      </c>
      <c r="U5438">
        <f>YEAR(G5438)</f>
        <v>2025</v>
      </c>
      <c r="V5438" s="117">
        <f>IFERROR(Q5438/N5438,"0")</f>
        <v>9.0004810004810018E-2</v>
      </c>
    </row>
    <row r="5439" spans="1:22">
      <c r="A5439" t="str">
        <f>_xlfn.XLOOKUP(D5439,BN:BN,BO:BO)</f>
        <v>México</v>
      </c>
      <c r="B5439" t="s">
        <v>25</v>
      </c>
      <c r="C5439">
        <v>924</v>
      </c>
      <c r="D5439" t="str">
        <f>_xlfn.XLOOKUP(C5439,BH:BH,BI:BI)</f>
        <v>LorenzaP</v>
      </c>
      <c r="E5439">
        <v>26659</v>
      </c>
      <c r="F5439" t="s">
        <v>1880</v>
      </c>
      <c r="G5439" s="63">
        <v>46123</v>
      </c>
      <c r="H5439" s="63">
        <v>46125</v>
      </c>
      <c r="I5439" t="s">
        <v>376</v>
      </c>
      <c r="J5439" t="str">
        <f>_xlfn.XLOOKUP(I5439,AS:AS,AU:AU)</f>
        <v>Hotel</v>
      </c>
      <c r="K5439" t="s">
        <v>33</v>
      </c>
      <c r="L5439">
        <v>2600</v>
      </c>
      <c r="M5439">
        <f>L5439*_xlfn.XLOOKUP(K5439,AM:AM,AN:AN)</f>
        <v>2236</v>
      </c>
      <c r="N5439">
        <f>L5439*_xlfn.XLOOKUP(K5439,AM:AM,AO:AO)</f>
        <v>2600</v>
      </c>
      <c r="O5439">
        <v>260</v>
      </c>
      <c r="P5439">
        <f>O5439*_xlfn.XLOOKUP(K5439,AM:AM,AN:AN)</f>
        <v>223.6</v>
      </c>
      <c r="Q5439">
        <f>O5439*_xlfn.XLOOKUP(K5439,AM:AM,AO:AO)</f>
        <v>260</v>
      </c>
      <c r="R5439" t="str">
        <f>_xlfn.XLOOKUP(E5439,AF:AF,AG:AG)</f>
        <v>EGYPT BEYOND</v>
      </c>
      <c r="S5439" t="str">
        <f>_xlfn.XLOOKUP(E5439,AF:AF,AI:AI)</f>
        <v>Egypt</v>
      </c>
      <c r="T5439">
        <f>WEEKNUM(G5439)</f>
        <v>15</v>
      </c>
      <c r="U5439">
        <f>YEAR(G5439)</f>
        <v>2026</v>
      </c>
      <c r="V5439" s="117">
        <f>IFERROR(Q5439/N5439,"0")</f>
        <v>0.1</v>
      </c>
    </row>
    <row r="5440" spans="1:22">
      <c r="A5440" t="str">
        <f>_xlfn.XLOOKUP(D5440,BN:BN,BO:BO)</f>
        <v>México</v>
      </c>
      <c r="B5440" t="s">
        <v>25</v>
      </c>
      <c r="C5440">
        <v>924</v>
      </c>
      <c r="D5440" t="str">
        <f>_xlfn.XLOOKUP(C5440,BH:BH,BI:BI)</f>
        <v>LorenzaP</v>
      </c>
      <c r="E5440">
        <v>24995</v>
      </c>
      <c r="F5440" t="s">
        <v>5364</v>
      </c>
      <c r="G5440" s="63">
        <v>46122</v>
      </c>
      <c r="H5440" s="63">
        <v>46135</v>
      </c>
      <c r="I5440" t="s">
        <v>364</v>
      </c>
      <c r="J5440" t="str">
        <f>_xlfn.XLOOKUP(I5440,AS:AS,AU:AU)</f>
        <v>DMC</v>
      </c>
      <c r="K5440" t="s">
        <v>33</v>
      </c>
      <c r="L5440">
        <v>30941</v>
      </c>
      <c r="M5440">
        <f>L5440*_xlfn.XLOOKUP(K5440,AM:AM,AN:AN)</f>
        <v>26609.26</v>
      </c>
      <c r="N5440">
        <f>L5440*_xlfn.XLOOKUP(K5440,AM:AM,AO:AO)</f>
        <v>30941</v>
      </c>
      <c r="O5440">
        <v>448.97</v>
      </c>
      <c r="P5440">
        <f>O5440*_xlfn.XLOOKUP(K5440,AM:AM,AN:AN)</f>
        <v>386.11420000000004</v>
      </c>
      <c r="Q5440">
        <f>O5440*_xlfn.XLOOKUP(K5440,AM:AM,AO:AO)</f>
        <v>448.97</v>
      </c>
      <c r="R5440" t="str">
        <f>_xlfn.XLOOKUP(E5440,AF:AF,AG:AG)</f>
        <v>AFRO ASIAN TRAVEL</v>
      </c>
      <c r="S5440" t="str">
        <f>_xlfn.XLOOKUP(E5440,AF:AF,AI:AI)</f>
        <v>Egypt</v>
      </c>
      <c r="T5440">
        <f>WEEKNUM(G5440)</f>
        <v>15</v>
      </c>
      <c r="U5440">
        <f>YEAR(G5440)</f>
        <v>2026</v>
      </c>
      <c r="V5440" s="117">
        <f>IFERROR(Q5440/N5440,"0")</f>
        <v>1.4510520021977313E-2</v>
      </c>
    </row>
    <row r="5441" spans="1:22">
      <c r="A5441" t="str">
        <f>_xlfn.XLOOKUP(D5441,BN:BN,BO:BO)</f>
        <v>México</v>
      </c>
      <c r="B5441" t="s">
        <v>25</v>
      </c>
      <c r="C5441">
        <v>924</v>
      </c>
      <c r="D5441" t="str">
        <f>_xlfn.XLOOKUP(C5441,BH:BH,BI:BI)</f>
        <v>LorenzaP</v>
      </c>
      <c r="E5441">
        <v>31639</v>
      </c>
      <c r="F5441" t="s">
        <v>5365</v>
      </c>
      <c r="G5441" s="63">
        <v>46132</v>
      </c>
      <c r="H5441" s="63">
        <v>46135</v>
      </c>
      <c r="I5441" t="s">
        <v>364</v>
      </c>
      <c r="J5441" t="str">
        <f>_xlfn.XLOOKUP(I5441,AS:AS,AU:AU)</f>
        <v>DMC</v>
      </c>
      <c r="K5441" t="s">
        <v>33</v>
      </c>
      <c r="L5441">
        <v>7718</v>
      </c>
      <c r="M5441">
        <f>L5441*_xlfn.XLOOKUP(K5441,AM:AM,AN:AN)</f>
        <v>6637.48</v>
      </c>
      <c r="N5441">
        <f>L5441*_xlfn.XLOOKUP(K5441,AM:AM,AO:AO)</f>
        <v>7718</v>
      </c>
      <c r="O5441">
        <v>1158</v>
      </c>
      <c r="P5441">
        <f>O5441*_xlfn.XLOOKUP(K5441,AM:AM,AN:AN)</f>
        <v>995.88</v>
      </c>
      <c r="Q5441">
        <f>O5441*_xlfn.XLOOKUP(K5441,AM:AM,AO:AO)</f>
        <v>1158</v>
      </c>
      <c r="R5441" t="str">
        <f>_xlfn.XLOOKUP(E5441,AF:AF,AG:AG)</f>
        <v>ABERCROMBIE AND KENT JORDAN</v>
      </c>
      <c r="S5441" t="str">
        <f>_xlfn.XLOOKUP(E5441,AF:AF,AI:AI)</f>
        <v>Jordan</v>
      </c>
      <c r="T5441">
        <f>WEEKNUM(G5441)</f>
        <v>17</v>
      </c>
      <c r="U5441">
        <f>YEAR(G5441)</f>
        <v>2026</v>
      </c>
      <c r="V5441" s="117">
        <f>IFERROR(Q5441/N5441,"0")</f>
        <v>0.15003887017362011</v>
      </c>
    </row>
    <row r="5442" spans="1:22">
      <c r="A5442" t="str">
        <f>_xlfn.XLOOKUP(D5442,BN:BN,BO:BO)</f>
        <v>México</v>
      </c>
      <c r="B5442" t="s">
        <v>25</v>
      </c>
      <c r="C5442">
        <v>924</v>
      </c>
      <c r="D5442" t="str">
        <f>_xlfn.XLOOKUP(C5442,BH:BH,BI:BI)</f>
        <v>LorenzaP</v>
      </c>
      <c r="E5442">
        <v>27721</v>
      </c>
      <c r="F5442" t="s">
        <v>5366</v>
      </c>
      <c r="G5442" s="63">
        <v>46120</v>
      </c>
      <c r="H5442" s="63">
        <v>46136</v>
      </c>
      <c r="I5442" t="s">
        <v>366</v>
      </c>
      <c r="J5442" t="str">
        <f>_xlfn.XLOOKUP(I5442,AS:AS,AU:AU)</f>
        <v>Vuelos</v>
      </c>
      <c r="K5442" t="s">
        <v>33</v>
      </c>
      <c r="L5442">
        <v>4311.1099999999997</v>
      </c>
      <c r="M5442">
        <f>L5442*_xlfn.XLOOKUP(K5442,AM:AM,AN:AN)</f>
        <v>3707.5545999999995</v>
      </c>
      <c r="N5442">
        <f>L5442*_xlfn.XLOOKUP(K5442,AM:AM,AO:AO)</f>
        <v>4311.1099999999997</v>
      </c>
      <c r="O5442">
        <v>0</v>
      </c>
      <c r="P5442">
        <f>O5442*_xlfn.XLOOKUP(K5442,AM:AM,AN:AN)</f>
        <v>0</v>
      </c>
      <c r="Q5442">
        <f>O5442*_xlfn.XLOOKUP(K5442,AM:AM,AO:AO)</f>
        <v>0</v>
      </c>
      <c r="R5442" t="str">
        <f>_xlfn.XLOOKUP(E5442,AF:AF,AG:AG)</f>
        <v>TURISMO EXMAR</v>
      </c>
      <c r="S5442" t="str">
        <f>_xlfn.XLOOKUP(E5442,AF:AF,AI:AI)</f>
        <v>Mexico</v>
      </c>
      <c r="T5442">
        <f>WEEKNUM(G5442)</f>
        <v>15</v>
      </c>
      <c r="U5442">
        <f>YEAR(G5442)</f>
        <v>2026</v>
      </c>
      <c r="V5442" s="117">
        <f>IFERROR(Q5442/N5442,"0")</f>
        <v>0</v>
      </c>
    </row>
    <row r="5443" spans="1:22">
      <c r="A5443" t="str">
        <f>_xlfn.XLOOKUP(D5443,BN:BN,BO:BO)</f>
        <v>México</v>
      </c>
      <c r="B5443" t="s">
        <v>25</v>
      </c>
      <c r="C5443">
        <v>924</v>
      </c>
      <c r="D5443" t="str">
        <f>_xlfn.XLOOKUP(C5443,BH:BH,BI:BI)</f>
        <v>LorenzaP</v>
      </c>
      <c r="E5443">
        <v>27721</v>
      </c>
      <c r="F5443" t="s">
        <v>5367</v>
      </c>
      <c r="G5443" s="63">
        <v>46120</v>
      </c>
      <c r="H5443" s="63">
        <v>46136</v>
      </c>
      <c r="I5443" t="s">
        <v>366</v>
      </c>
      <c r="J5443" t="str">
        <f>_xlfn.XLOOKUP(I5443,AS:AS,AU:AU)</f>
        <v>Vuelos</v>
      </c>
      <c r="K5443" t="s">
        <v>33</v>
      </c>
      <c r="L5443">
        <v>4311.1099999999997</v>
      </c>
      <c r="M5443">
        <f>L5443*_xlfn.XLOOKUP(K5443,AM:AM,AN:AN)</f>
        <v>3707.5545999999995</v>
      </c>
      <c r="N5443">
        <f>L5443*_xlfn.XLOOKUP(K5443,AM:AM,AO:AO)</f>
        <v>4311.1099999999997</v>
      </c>
      <c r="O5443">
        <v>0</v>
      </c>
      <c r="P5443">
        <f>O5443*_xlfn.XLOOKUP(K5443,AM:AM,AN:AN)</f>
        <v>0</v>
      </c>
      <c r="Q5443">
        <f>O5443*_xlfn.XLOOKUP(K5443,AM:AM,AO:AO)</f>
        <v>0</v>
      </c>
      <c r="R5443" t="str">
        <f>_xlfn.XLOOKUP(E5443,AF:AF,AG:AG)</f>
        <v>TURISMO EXMAR</v>
      </c>
      <c r="S5443" t="str">
        <f>_xlfn.XLOOKUP(E5443,AF:AF,AI:AI)</f>
        <v>Mexico</v>
      </c>
      <c r="T5443">
        <f>WEEKNUM(G5443)</f>
        <v>15</v>
      </c>
      <c r="U5443">
        <f>YEAR(G5443)</f>
        <v>2026</v>
      </c>
      <c r="V5443" s="117">
        <f>IFERROR(Q5443/N5443,"0")</f>
        <v>0</v>
      </c>
    </row>
    <row r="5444" spans="1:22">
      <c r="A5444" t="str">
        <f>_xlfn.XLOOKUP(D5444,BN:BN,BO:BO)</f>
        <v>México</v>
      </c>
      <c r="B5444" t="s">
        <v>25</v>
      </c>
      <c r="C5444">
        <v>924</v>
      </c>
      <c r="D5444" t="str">
        <f>_xlfn.XLOOKUP(C5444,BH:BH,BI:BI)</f>
        <v>LorenzaP</v>
      </c>
      <c r="E5444">
        <v>28934</v>
      </c>
      <c r="F5444" t="s">
        <v>5368</v>
      </c>
      <c r="G5444" s="63">
        <v>46120</v>
      </c>
      <c r="H5444" s="63">
        <v>46135</v>
      </c>
      <c r="I5444" t="s">
        <v>366</v>
      </c>
      <c r="J5444" t="str">
        <f>_xlfn.XLOOKUP(I5444,AS:AS,AU:AU)</f>
        <v>Vuelos</v>
      </c>
      <c r="K5444" t="s">
        <v>33</v>
      </c>
      <c r="L5444">
        <v>3679.74</v>
      </c>
      <c r="M5444">
        <f>L5444*_xlfn.XLOOKUP(K5444,AM:AM,AN:AN)</f>
        <v>3164.5763999999999</v>
      </c>
      <c r="N5444">
        <f>L5444*_xlfn.XLOOKUP(K5444,AM:AM,AO:AO)</f>
        <v>3679.74</v>
      </c>
      <c r="O5444">
        <v>0</v>
      </c>
      <c r="P5444">
        <f>O5444*_xlfn.XLOOKUP(K5444,AM:AM,AN:AN)</f>
        <v>0</v>
      </c>
      <c r="Q5444">
        <f>O5444*_xlfn.XLOOKUP(K5444,AM:AM,AO:AO)</f>
        <v>0</v>
      </c>
      <c r="R5444" t="str">
        <f>_xlfn.XLOOKUP(E5444,AF:AF,AG:AG)</f>
        <v>F1S USA</v>
      </c>
      <c r="S5444" t="str">
        <f>_xlfn.XLOOKUP(E5444,AF:AF,AI:AI)</f>
        <v>United States</v>
      </c>
      <c r="T5444">
        <f>WEEKNUM(G5444)</f>
        <v>15</v>
      </c>
      <c r="U5444">
        <f>YEAR(G5444)</f>
        <v>2026</v>
      </c>
      <c r="V5444" s="117">
        <f>IFERROR(Q5444/N5444,"0")</f>
        <v>0</v>
      </c>
    </row>
    <row r="5445" spans="1:22">
      <c r="A5445" t="str">
        <f>_xlfn.XLOOKUP(D5445,BN:BN,BO:BO)</f>
        <v>México</v>
      </c>
      <c r="B5445" t="s">
        <v>25</v>
      </c>
      <c r="C5445">
        <v>924</v>
      </c>
      <c r="D5445" t="str">
        <f>_xlfn.XLOOKUP(C5445,BH:BH,BI:BI)</f>
        <v>LorenzaP</v>
      </c>
      <c r="E5445">
        <v>28934</v>
      </c>
      <c r="F5445" t="s">
        <v>5368</v>
      </c>
      <c r="G5445" s="63">
        <v>46120</v>
      </c>
      <c r="H5445" s="63">
        <v>46135</v>
      </c>
      <c r="I5445" t="s">
        <v>366</v>
      </c>
      <c r="J5445" t="str">
        <f>_xlfn.XLOOKUP(I5445,AS:AS,AU:AU)</f>
        <v>Vuelos</v>
      </c>
      <c r="K5445" t="s">
        <v>33</v>
      </c>
      <c r="L5445">
        <v>3307.33</v>
      </c>
      <c r="M5445">
        <f>L5445*_xlfn.XLOOKUP(K5445,AM:AM,AN:AN)</f>
        <v>2844.3037999999997</v>
      </c>
      <c r="N5445">
        <f>L5445*_xlfn.XLOOKUP(K5445,AM:AM,AO:AO)</f>
        <v>3307.33</v>
      </c>
      <c r="O5445">
        <v>0</v>
      </c>
      <c r="P5445">
        <f>O5445*_xlfn.XLOOKUP(K5445,AM:AM,AN:AN)</f>
        <v>0</v>
      </c>
      <c r="Q5445">
        <f>O5445*_xlfn.XLOOKUP(K5445,AM:AM,AO:AO)</f>
        <v>0</v>
      </c>
      <c r="R5445" t="str">
        <f>_xlfn.XLOOKUP(E5445,AF:AF,AG:AG)</f>
        <v>F1S USA</v>
      </c>
      <c r="S5445" t="str">
        <f>_xlfn.XLOOKUP(E5445,AF:AF,AI:AI)</f>
        <v>United States</v>
      </c>
      <c r="T5445">
        <f>WEEKNUM(G5445)</f>
        <v>15</v>
      </c>
      <c r="U5445">
        <f>YEAR(G5445)</f>
        <v>2026</v>
      </c>
      <c r="V5445" s="117">
        <f>IFERROR(Q5445/N5445,"0")</f>
        <v>0</v>
      </c>
    </row>
    <row r="5446" spans="1:22">
      <c r="A5446" t="str">
        <f>_xlfn.XLOOKUP(D5446,BN:BN,BO:BO)</f>
        <v>México</v>
      </c>
      <c r="B5446" t="s">
        <v>25</v>
      </c>
      <c r="C5446">
        <v>924</v>
      </c>
      <c r="D5446" t="str">
        <f>_xlfn.XLOOKUP(C5446,BH:BH,BI:BI)</f>
        <v>LorenzaP</v>
      </c>
      <c r="E5446">
        <v>26591</v>
      </c>
      <c r="F5446" t="s">
        <v>5369</v>
      </c>
      <c r="G5446" s="63">
        <v>46123</v>
      </c>
      <c r="H5446" s="63">
        <v>46123</v>
      </c>
      <c r="I5446" t="s">
        <v>484</v>
      </c>
      <c r="J5446" t="str">
        <f>_xlfn.XLOOKUP(I5446,AS:AS,AU:AU)</f>
        <v>Vuelos</v>
      </c>
      <c r="K5446" t="s">
        <v>33</v>
      </c>
      <c r="L5446">
        <v>3664.48</v>
      </c>
      <c r="M5446">
        <f>L5446*_xlfn.XLOOKUP(K5446,AM:AM,AN:AN)</f>
        <v>3151.4528</v>
      </c>
      <c r="N5446">
        <f>L5446*_xlfn.XLOOKUP(K5446,AM:AM,AO:AO)</f>
        <v>3664.48</v>
      </c>
      <c r="O5446">
        <v>0</v>
      </c>
      <c r="P5446">
        <f>O5446*_xlfn.XLOOKUP(K5446,AM:AM,AN:AN)</f>
        <v>0</v>
      </c>
      <c r="Q5446">
        <f>O5446*_xlfn.XLOOKUP(K5446,AM:AM,AO:AO)</f>
        <v>0</v>
      </c>
      <c r="R5446" t="str">
        <f>_xlfn.XLOOKUP(E5446,AF:AF,AG:AG)</f>
        <v>EasyJet</v>
      </c>
      <c r="S5446" t="str">
        <f>_xlfn.XLOOKUP(E5446,AF:AF,AI:AI)</f>
        <v>United KIngdom</v>
      </c>
      <c r="T5446">
        <f>WEEKNUM(G5446)</f>
        <v>15</v>
      </c>
      <c r="U5446">
        <f>YEAR(G5446)</f>
        <v>2026</v>
      </c>
      <c r="V5446" s="117">
        <f>IFERROR(Q5446/N5446,"0")</f>
        <v>0</v>
      </c>
    </row>
    <row r="5447" spans="1:22">
      <c r="A5447" t="str">
        <f>_xlfn.XLOOKUP(D5447,BN:BN,BO:BO)</f>
        <v>México</v>
      </c>
      <c r="B5447" t="s">
        <v>25</v>
      </c>
      <c r="C5447">
        <v>924</v>
      </c>
      <c r="D5447" t="str">
        <f>_xlfn.XLOOKUP(C5447,BH:BH,BI:BI)</f>
        <v>LorenzaP</v>
      </c>
      <c r="E5447">
        <v>28934</v>
      </c>
      <c r="F5447" t="s">
        <v>5370</v>
      </c>
      <c r="G5447" s="63">
        <v>46135</v>
      </c>
      <c r="H5447" s="63">
        <v>46135</v>
      </c>
      <c r="I5447" t="s">
        <v>366</v>
      </c>
      <c r="J5447" t="str">
        <f>_xlfn.XLOOKUP(I5447,AS:AS,AU:AU)</f>
        <v>Vuelos</v>
      </c>
      <c r="K5447" t="s">
        <v>33</v>
      </c>
      <c r="L5447">
        <v>628.29999999999995</v>
      </c>
      <c r="M5447">
        <f>L5447*_xlfn.XLOOKUP(K5447,AM:AM,AN:AN)</f>
        <v>540.33799999999997</v>
      </c>
      <c r="N5447">
        <f>L5447*_xlfn.XLOOKUP(K5447,AM:AM,AO:AO)</f>
        <v>628.29999999999995</v>
      </c>
      <c r="O5447">
        <v>0</v>
      </c>
      <c r="P5447">
        <f>O5447*_xlfn.XLOOKUP(K5447,AM:AM,AN:AN)</f>
        <v>0</v>
      </c>
      <c r="Q5447">
        <f>O5447*_xlfn.XLOOKUP(K5447,AM:AM,AO:AO)</f>
        <v>0</v>
      </c>
      <c r="R5447" t="str">
        <f>_xlfn.XLOOKUP(E5447,AF:AF,AG:AG)</f>
        <v>F1S USA</v>
      </c>
      <c r="S5447" t="str">
        <f>_xlfn.XLOOKUP(E5447,AF:AF,AI:AI)</f>
        <v>United States</v>
      </c>
      <c r="T5447">
        <f>WEEKNUM(G5447)</f>
        <v>17</v>
      </c>
      <c r="U5447">
        <f>YEAR(G5447)</f>
        <v>2026</v>
      </c>
      <c r="V5447" s="117">
        <f>IFERROR(Q5447/N5447,"0")</f>
        <v>0</v>
      </c>
    </row>
    <row r="5448" spans="1:22">
      <c r="A5448" t="str">
        <f>_xlfn.XLOOKUP(D5448,BN:BN,BO:BO)</f>
        <v>México</v>
      </c>
      <c r="B5448" t="s">
        <v>25</v>
      </c>
      <c r="C5448">
        <v>924</v>
      </c>
      <c r="D5448" t="str">
        <f>_xlfn.XLOOKUP(C5448,BH:BH,BI:BI)</f>
        <v>LorenzaP</v>
      </c>
      <c r="E5448">
        <v>28934</v>
      </c>
      <c r="F5448" t="s">
        <v>5371</v>
      </c>
      <c r="G5448" s="63">
        <v>46135</v>
      </c>
      <c r="H5448" s="63">
        <v>46135</v>
      </c>
      <c r="I5448" t="s">
        <v>366</v>
      </c>
      <c r="J5448" t="str">
        <f>_xlfn.XLOOKUP(I5448,AS:AS,AU:AU)</f>
        <v>Vuelos</v>
      </c>
      <c r="K5448" t="s">
        <v>33</v>
      </c>
      <c r="L5448">
        <v>628.29999999999995</v>
      </c>
      <c r="M5448">
        <f>L5448*_xlfn.XLOOKUP(K5448,AM:AM,AN:AN)</f>
        <v>540.33799999999997</v>
      </c>
      <c r="N5448">
        <f>L5448*_xlfn.XLOOKUP(K5448,AM:AM,AO:AO)</f>
        <v>628.29999999999995</v>
      </c>
      <c r="O5448">
        <v>0</v>
      </c>
      <c r="P5448">
        <f>O5448*_xlfn.XLOOKUP(K5448,AM:AM,AN:AN)</f>
        <v>0</v>
      </c>
      <c r="Q5448">
        <f>O5448*_xlfn.XLOOKUP(K5448,AM:AM,AO:AO)</f>
        <v>0</v>
      </c>
      <c r="R5448" t="str">
        <f>_xlfn.XLOOKUP(E5448,AF:AF,AG:AG)</f>
        <v>F1S USA</v>
      </c>
      <c r="S5448" t="str">
        <f>_xlfn.XLOOKUP(E5448,AF:AF,AI:AI)</f>
        <v>United States</v>
      </c>
      <c r="T5448">
        <f>WEEKNUM(G5448)</f>
        <v>17</v>
      </c>
      <c r="U5448">
        <f>YEAR(G5448)</f>
        <v>2026</v>
      </c>
      <c r="V5448" s="117">
        <f>IFERROR(Q5448/N5448,"0")</f>
        <v>0</v>
      </c>
    </row>
    <row r="5449" spans="1:22">
      <c r="A5449" t="str">
        <f>_xlfn.XLOOKUP(D5449,BN:BN,BO:BO)</f>
        <v>México</v>
      </c>
      <c r="B5449" t="s">
        <v>25</v>
      </c>
      <c r="C5449">
        <v>924</v>
      </c>
      <c r="D5449" t="str">
        <f>_xlfn.XLOOKUP(C5449,BH:BH,BI:BI)</f>
        <v>LorenzaP</v>
      </c>
      <c r="E5449">
        <v>28934</v>
      </c>
      <c r="F5449" t="s">
        <v>5372</v>
      </c>
      <c r="G5449" s="63">
        <v>46135</v>
      </c>
      <c r="H5449" s="63">
        <v>46135</v>
      </c>
      <c r="I5449" t="s">
        <v>366</v>
      </c>
      <c r="J5449" t="str">
        <f>_xlfn.XLOOKUP(I5449,AS:AS,AU:AU)</f>
        <v>Vuelos</v>
      </c>
      <c r="K5449" t="s">
        <v>33</v>
      </c>
      <c r="L5449">
        <v>628.29999999999995</v>
      </c>
      <c r="M5449">
        <f>L5449*_xlfn.XLOOKUP(K5449,AM:AM,AN:AN)</f>
        <v>540.33799999999997</v>
      </c>
      <c r="N5449">
        <f>L5449*_xlfn.XLOOKUP(K5449,AM:AM,AO:AO)</f>
        <v>628.29999999999995</v>
      </c>
      <c r="O5449">
        <v>0</v>
      </c>
      <c r="P5449">
        <f>O5449*_xlfn.XLOOKUP(K5449,AM:AM,AN:AN)</f>
        <v>0</v>
      </c>
      <c r="Q5449">
        <f>O5449*_xlfn.XLOOKUP(K5449,AM:AM,AO:AO)</f>
        <v>0</v>
      </c>
      <c r="R5449" t="str">
        <f>_xlfn.XLOOKUP(E5449,AF:AF,AG:AG)</f>
        <v>F1S USA</v>
      </c>
      <c r="S5449" t="str">
        <f>_xlfn.XLOOKUP(E5449,AF:AF,AI:AI)</f>
        <v>United States</v>
      </c>
      <c r="T5449">
        <f>WEEKNUM(G5449)</f>
        <v>17</v>
      </c>
      <c r="U5449">
        <f>YEAR(G5449)</f>
        <v>2026</v>
      </c>
      <c r="V5449" s="117">
        <f>IFERROR(Q5449/N5449,"0")</f>
        <v>0</v>
      </c>
    </row>
    <row r="5450" spans="1:22">
      <c r="A5450" t="str">
        <f>_xlfn.XLOOKUP(D5450,BN:BN,BO:BO)</f>
        <v>México</v>
      </c>
      <c r="B5450" t="s">
        <v>25</v>
      </c>
      <c r="C5450">
        <v>924</v>
      </c>
      <c r="D5450" t="str">
        <f>_xlfn.XLOOKUP(C5450,BH:BH,BI:BI)</f>
        <v>LorenzaP</v>
      </c>
      <c r="E5450">
        <v>28934</v>
      </c>
      <c r="F5450" t="s">
        <v>5370</v>
      </c>
      <c r="G5450" s="63">
        <v>46135</v>
      </c>
      <c r="H5450" s="63">
        <v>46135</v>
      </c>
      <c r="I5450" t="s">
        <v>366</v>
      </c>
      <c r="J5450" t="str">
        <f>_xlfn.XLOOKUP(I5450,AS:AS,AU:AU)</f>
        <v>Vuelos</v>
      </c>
      <c r="K5450" t="s">
        <v>33</v>
      </c>
      <c r="L5450">
        <v>30</v>
      </c>
      <c r="M5450">
        <f>L5450*_xlfn.XLOOKUP(K5450,AM:AM,AN:AN)</f>
        <v>25.8</v>
      </c>
      <c r="N5450">
        <f>L5450*_xlfn.XLOOKUP(K5450,AM:AM,AO:AO)</f>
        <v>30</v>
      </c>
      <c r="O5450">
        <v>0</v>
      </c>
      <c r="P5450">
        <f>O5450*_xlfn.XLOOKUP(K5450,AM:AM,AN:AN)</f>
        <v>0</v>
      </c>
      <c r="Q5450">
        <f>O5450*_xlfn.XLOOKUP(K5450,AM:AM,AO:AO)</f>
        <v>0</v>
      </c>
      <c r="R5450" t="str">
        <f>_xlfn.XLOOKUP(E5450,AF:AF,AG:AG)</f>
        <v>F1S USA</v>
      </c>
      <c r="S5450" t="str">
        <f>_xlfn.XLOOKUP(E5450,AF:AF,AI:AI)</f>
        <v>United States</v>
      </c>
      <c r="T5450">
        <f>WEEKNUM(G5450)</f>
        <v>17</v>
      </c>
      <c r="U5450">
        <f>YEAR(G5450)</f>
        <v>2026</v>
      </c>
      <c r="V5450" s="117">
        <f>IFERROR(Q5450/N5450,"0")</f>
        <v>0</v>
      </c>
    </row>
    <row r="5451" spans="1:22">
      <c r="A5451" t="str">
        <f>_xlfn.XLOOKUP(D5451,BN:BN,BO:BO)</f>
        <v>México</v>
      </c>
      <c r="B5451" t="s">
        <v>25</v>
      </c>
      <c r="C5451">
        <v>924</v>
      </c>
      <c r="D5451" t="str">
        <f>_xlfn.XLOOKUP(C5451,BH:BH,BI:BI)</f>
        <v>LorenzaP</v>
      </c>
      <c r="E5451">
        <v>28934</v>
      </c>
      <c r="F5451" t="s">
        <v>5371</v>
      </c>
      <c r="G5451" s="63">
        <v>46135</v>
      </c>
      <c r="H5451" s="63">
        <v>46135</v>
      </c>
      <c r="I5451" t="s">
        <v>366</v>
      </c>
      <c r="J5451" t="str">
        <f>_xlfn.XLOOKUP(I5451,AS:AS,AU:AU)</f>
        <v>Vuelos</v>
      </c>
      <c r="K5451" t="s">
        <v>33</v>
      </c>
      <c r="L5451">
        <v>30</v>
      </c>
      <c r="M5451">
        <f>L5451*_xlfn.XLOOKUP(K5451,AM:AM,AN:AN)</f>
        <v>25.8</v>
      </c>
      <c r="N5451">
        <f>L5451*_xlfn.XLOOKUP(K5451,AM:AM,AO:AO)</f>
        <v>30</v>
      </c>
      <c r="O5451">
        <v>0</v>
      </c>
      <c r="P5451">
        <f>O5451*_xlfn.XLOOKUP(K5451,AM:AM,AN:AN)</f>
        <v>0</v>
      </c>
      <c r="Q5451">
        <f>O5451*_xlfn.XLOOKUP(K5451,AM:AM,AO:AO)</f>
        <v>0</v>
      </c>
      <c r="R5451" t="str">
        <f>_xlfn.XLOOKUP(E5451,AF:AF,AG:AG)</f>
        <v>F1S USA</v>
      </c>
      <c r="S5451" t="str">
        <f>_xlfn.XLOOKUP(E5451,AF:AF,AI:AI)</f>
        <v>United States</v>
      </c>
      <c r="T5451">
        <f>WEEKNUM(G5451)</f>
        <v>17</v>
      </c>
      <c r="U5451">
        <f>YEAR(G5451)</f>
        <v>2026</v>
      </c>
      <c r="V5451" s="117">
        <f>IFERROR(Q5451/N5451,"0")</f>
        <v>0</v>
      </c>
    </row>
    <row r="5452" spans="1:22">
      <c r="A5452" t="str">
        <f>_xlfn.XLOOKUP(D5452,BN:BN,BO:BO)</f>
        <v>México</v>
      </c>
      <c r="B5452" t="s">
        <v>25</v>
      </c>
      <c r="C5452">
        <v>924</v>
      </c>
      <c r="D5452" t="str">
        <f>_xlfn.XLOOKUP(C5452,BH:BH,BI:BI)</f>
        <v>LorenzaP</v>
      </c>
      <c r="E5452">
        <v>28934</v>
      </c>
      <c r="F5452" t="s">
        <v>5372</v>
      </c>
      <c r="G5452" s="63">
        <v>46135</v>
      </c>
      <c r="H5452" s="63">
        <v>46135</v>
      </c>
      <c r="I5452" t="s">
        <v>366</v>
      </c>
      <c r="J5452" t="str">
        <f>_xlfn.XLOOKUP(I5452,AS:AS,AU:AU)</f>
        <v>Vuelos</v>
      </c>
      <c r="K5452" t="s">
        <v>33</v>
      </c>
      <c r="L5452">
        <v>30</v>
      </c>
      <c r="M5452">
        <f>L5452*_xlfn.XLOOKUP(K5452,AM:AM,AN:AN)</f>
        <v>25.8</v>
      </c>
      <c r="N5452">
        <f>L5452*_xlfn.XLOOKUP(K5452,AM:AM,AO:AO)</f>
        <v>30</v>
      </c>
      <c r="O5452">
        <v>0</v>
      </c>
      <c r="P5452">
        <f>O5452*_xlfn.XLOOKUP(K5452,AM:AM,AN:AN)</f>
        <v>0</v>
      </c>
      <c r="Q5452">
        <f>O5452*_xlfn.XLOOKUP(K5452,AM:AM,AO:AO)</f>
        <v>0</v>
      </c>
      <c r="R5452" t="str">
        <f>_xlfn.XLOOKUP(E5452,AF:AF,AG:AG)</f>
        <v>F1S USA</v>
      </c>
      <c r="S5452" t="str">
        <f>_xlfn.XLOOKUP(E5452,AF:AF,AI:AI)</f>
        <v>United States</v>
      </c>
      <c r="T5452">
        <f>WEEKNUM(G5452)</f>
        <v>17</v>
      </c>
      <c r="U5452">
        <f>YEAR(G5452)</f>
        <v>2026</v>
      </c>
      <c r="V5452" s="117">
        <f>IFERROR(Q5452/N5452,"0")</f>
        <v>0</v>
      </c>
    </row>
    <row r="5453" spans="1:22">
      <c r="A5453" t="str">
        <f>_xlfn.XLOOKUP(D5453,BN:BN,BO:BO)</f>
        <v>México</v>
      </c>
      <c r="B5453" t="s">
        <v>25</v>
      </c>
      <c r="C5453">
        <v>925</v>
      </c>
      <c r="D5453" t="str">
        <f>_xlfn.XLOOKUP(C5453,BH:BH,BI:BI)</f>
        <v>VivianaS</v>
      </c>
      <c r="E5453">
        <v>33830</v>
      </c>
      <c r="F5453" t="s">
        <v>5373</v>
      </c>
      <c r="G5453" s="63">
        <v>45972</v>
      </c>
      <c r="H5453" s="63">
        <v>45973</v>
      </c>
      <c r="I5453" t="s">
        <v>376</v>
      </c>
      <c r="J5453" t="str">
        <f>_xlfn.XLOOKUP(I5453,AS:AS,AU:AU)</f>
        <v>Hotel</v>
      </c>
      <c r="K5453" t="s">
        <v>27</v>
      </c>
      <c r="L5453">
        <v>136</v>
      </c>
      <c r="M5453">
        <f>L5453*_xlfn.XLOOKUP(K5453,AM:AM,AN:AN)</f>
        <v>136</v>
      </c>
      <c r="N5453">
        <f>L5453*_xlfn.XLOOKUP(K5453,AM:AM,AO:AO)</f>
        <v>157.76</v>
      </c>
      <c r="O5453">
        <v>12.3</v>
      </c>
      <c r="P5453">
        <f>O5453*_xlfn.XLOOKUP(K5453,AM:AM,AN:AN)</f>
        <v>12.3</v>
      </c>
      <c r="Q5453">
        <f>O5453*_xlfn.XLOOKUP(K5453,AM:AM,AO:AO)</f>
        <v>14.268000000000001</v>
      </c>
      <c r="R5453" t="str">
        <f>_xlfn.XLOOKUP(E5453,AF:AF,AG:AG)</f>
        <v>Parador de Cordoba</v>
      </c>
      <c r="S5453" t="str">
        <f>_xlfn.XLOOKUP(E5453,AF:AF,AI:AI)</f>
        <v>Spain</v>
      </c>
      <c r="T5453">
        <f>WEEKNUM(G5453)</f>
        <v>46</v>
      </c>
      <c r="U5453">
        <f>YEAR(G5453)</f>
        <v>2025</v>
      </c>
      <c r="V5453" s="117">
        <f>IFERROR(Q5453/N5453,"0")</f>
        <v>9.0441176470588247E-2</v>
      </c>
    </row>
    <row r="5454" spans="1:22">
      <c r="A5454" t="str">
        <f>_xlfn.XLOOKUP(D5454,BN:BN,BO:BO)</f>
        <v>México</v>
      </c>
      <c r="B5454" t="s">
        <v>25</v>
      </c>
      <c r="C5454">
        <v>926</v>
      </c>
      <c r="D5454" t="str">
        <f>_xlfn.XLOOKUP(C5454,BH:BH,BI:BI)</f>
        <v>LuisHdz</v>
      </c>
      <c r="E5454">
        <v>27766</v>
      </c>
      <c r="F5454" t="s">
        <v>5374</v>
      </c>
      <c r="G5454" s="63">
        <v>46005</v>
      </c>
      <c r="H5454" s="63">
        <v>46008</v>
      </c>
      <c r="I5454" t="s">
        <v>376</v>
      </c>
      <c r="J5454" t="str">
        <f>_xlfn.XLOOKUP(I5454,AS:AS,AU:AU)</f>
        <v>Hotel</v>
      </c>
      <c r="K5454" t="s">
        <v>33</v>
      </c>
      <c r="L5454">
        <v>1383.74</v>
      </c>
      <c r="M5454">
        <f>L5454*_xlfn.XLOOKUP(K5454,AM:AM,AN:AN)</f>
        <v>1190.0164</v>
      </c>
      <c r="N5454">
        <f>L5454*_xlfn.XLOOKUP(K5454,AM:AM,AO:AO)</f>
        <v>1383.74</v>
      </c>
      <c r="O5454">
        <v>0</v>
      </c>
      <c r="P5454">
        <f>O5454*_xlfn.XLOOKUP(K5454,AM:AM,AN:AN)</f>
        <v>0</v>
      </c>
      <c r="Q5454">
        <f>O5454*_xlfn.XLOOKUP(K5454,AM:AM,AO:AO)</f>
        <v>0</v>
      </c>
      <c r="R5454" t="str">
        <f>_xlfn.XLOOKUP(E5454,AF:AF,AG:AG)</f>
        <v>THE PENINSULA BEVERLY HILLS</v>
      </c>
      <c r="S5454" t="str">
        <f>_xlfn.XLOOKUP(E5454,AF:AF,AI:AI)</f>
        <v>United States</v>
      </c>
      <c r="T5454">
        <f>WEEKNUM(G5454)</f>
        <v>51</v>
      </c>
      <c r="U5454">
        <f>YEAR(G5454)</f>
        <v>2025</v>
      </c>
      <c r="V5454" s="117">
        <f>IFERROR(Q5454/N5454,"0")</f>
        <v>0</v>
      </c>
    </row>
    <row r="5455" spans="1:22">
      <c r="A5455" t="str">
        <f>_xlfn.XLOOKUP(D5455,BN:BN,BO:BO)</f>
        <v>México</v>
      </c>
      <c r="B5455" t="s">
        <v>25</v>
      </c>
      <c r="C5455">
        <v>927</v>
      </c>
      <c r="D5455" t="str">
        <f>_xlfn.XLOOKUP(C5455,BH:BH,BI:BI)</f>
        <v>ManonR</v>
      </c>
      <c r="E5455">
        <v>30966</v>
      </c>
      <c r="F5455" t="s">
        <v>5375</v>
      </c>
      <c r="G5455" s="63">
        <v>46012</v>
      </c>
      <c r="H5455" s="63">
        <v>46015</v>
      </c>
      <c r="I5455" t="s">
        <v>364</v>
      </c>
      <c r="J5455" t="str">
        <f>_xlfn.XLOOKUP(I5455,AS:AS,AU:AU)</f>
        <v>DMC</v>
      </c>
      <c r="K5455" t="s">
        <v>33</v>
      </c>
      <c r="L5455">
        <v>1997.17</v>
      </c>
      <c r="M5455">
        <f>L5455*_xlfn.XLOOKUP(K5455,AM:AM,AN:AN)</f>
        <v>1717.5662</v>
      </c>
      <c r="N5455">
        <f>L5455*_xlfn.XLOOKUP(K5455,AM:AM,AO:AO)</f>
        <v>1997.17</v>
      </c>
      <c r="O5455">
        <v>205.6</v>
      </c>
      <c r="P5455">
        <f>O5455*_xlfn.XLOOKUP(K5455,AM:AM,AN:AN)</f>
        <v>176.816</v>
      </c>
      <c r="Q5455">
        <f>O5455*_xlfn.XLOOKUP(K5455,AM:AM,AO:AO)</f>
        <v>205.6</v>
      </c>
      <c r="R5455" t="str">
        <f>_xlfn.XLOOKUP(E5455,AF:AF,AG:AG)</f>
        <v>ARTS AND FUN</v>
      </c>
      <c r="S5455" t="str">
        <f>_xlfn.XLOOKUP(E5455,AF:AF,AI:AI)</f>
        <v>Mexico</v>
      </c>
      <c r="T5455">
        <f>WEEKNUM(G5455)</f>
        <v>52</v>
      </c>
      <c r="U5455">
        <f>YEAR(G5455)</f>
        <v>2025</v>
      </c>
      <c r="V5455" s="117">
        <f>IFERROR(Q5455/N5455,"0")</f>
        <v>0.10294566812039034</v>
      </c>
    </row>
    <row r="5456" spans="1:22">
      <c r="A5456" t="str">
        <f>_xlfn.XLOOKUP(D5456,BN:BN,BO:BO)</f>
        <v>México</v>
      </c>
      <c r="B5456" t="s">
        <v>25</v>
      </c>
      <c r="C5456">
        <v>927</v>
      </c>
      <c r="D5456" t="str">
        <f>_xlfn.XLOOKUP(C5456,BH:BH,BI:BI)</f>
        <v>ManonR</v>
      </c>
      <c r="E5456">
        <v>33843</v>
      </c>
      <c r="F5456" t="s">
        <v>5376</v>
      </c>
      <c r="G5456" s="63">
        <v>46012</v>
      </c>
      <c r="H5456" s="63">
        <v>46015</v>
      </c>
      <c r="I5456" t="s">
        <v>425</v>
      </c>
      <c r="J5456" t="str">
        <f>_xlfn.XLOOKUP(I5456,AS:AS,AU:AU)</f>
        <v>Traslados</v>
      </c>
      <c r="K5456" t="s">
        <v>33</v>
      </c>
      <c r="L5456">
        <v>1059.0899999999999</v>
      </c>
      <c r="M5456">
        <f>L5456*_xlfn.XLOOKUP(K5456,AM:AM,AN:AN)</f>
        <v>910.81739999999991</v>
      </c>
      <c r="N5456">
        <f>L5456*_xlfn.XLOOKUP(K5456,AM:AM,AO:AO)</f>
        <v>1059.0899999999999</v>
      </c>
      <c r="O5456">
        <v>106.71</v>
      </c>
      <c r="P5456">
        <f>O5456*_xlfn.XLOOKUP(K5456,AM:AM,AN:AN)</f>
        <v>91.770599999999988</v>
      </c>
      <c r="Q5456">
        <f>O5456*_xlfn.XLOOKUP(K5456,AM:AM,AO:AO)</f>
        <v>106.71</v>
      </c>
      <c r="R5456">
        <f>_xlfn.XLOOKUP(E5456,AF:AF,AG:AG)</f>
        <v>0</v>
      </c>
      <c r="S5456">
        <f>_xlfn.XLOOKUP(E5456,AF:AF,AI:AI)</f>
        <v>0</v>
      </c>
      <c r="T5456">
        <f>WEEKNUM(G5456)</f>
        <v>52</v>
      </c>
      <c r="U5456">
        <f>YEAR(G5456)</f>
        <v>2025</v>
      </c>
      <c r="V5456" s="117">
        <f>IFERROR(Q5456/N5456,"0")</f>
        <v>0.10075630966206837</v>
      </c>
    </row>
    <row r="5457" spans="1:22">
      <c r="A5457" t="str">
        <f>_xlfn.XLOOKUP(D5457,BN:BN,BO:BO)</f>
        <v>México</v>
      </c>
      <c r="B5457" t="s">
        <v>25</v>
      </c>
      <c r="C5457">
        <v>927</v>
      </c>
      <c r="D5457" t="str">
        <f>_xlfn.XLOOKUP(C5457,BH:BH,BI:BI)</f>
        <v>ManonR</v>
      </c>
      <c r="E5457">
        <v>0</v>
      </c>
      <c r="F5457" t="s">
        <v>2283</v>
      </c>
      <c r="G5457" s="63">
        <v>46012</v>
      </c>
      <c r="H5457" s="63">
        <v>46015</v>
      </c>
      <c r="I5457" t="s">
        <v>396</v>
      </c>
      <c r="J5457" t="str">
        <f>_xlfn.XLOOKUP(I5457,AS:AS,AU:AU)</f>
        <v>Honorarios</v>
      </c>
      <c r="K5457" t="s">
        <v>33</v>
      </c>
      <c r="L5457">
        <v>143.74</v>
      </c>
      <c r="M5457">
        <f>L5457*_xlfn.XLOOKUP(K5457,AM:AM,AN:AN)</f>
        <v>123.61640000000001</v>
      </c>
      <c r="N5457">
        <f>L5457*_xlfn.XLOOKUP(K5457,AM:AM,AO:AO)</f>
        <v>143.74</v>
      </c>
      <c r="O5457">
        <v>143.74</v>
      </c>
      <c r="P5457">
        <f>O5457*_xlfn.XLOOKUP(K5457,AM:AM,AN:AN)</f>
        <v>123.61640000000001</v>
      </c>
      <c r="Q5457">
        <f>O5457*_xlfn.XLOOKUP(K5457,AM:AM,AO:AO)</f>
        <v>143.74</v>
      </c>
      <c r="R5457" t="str">
        <f>_xlfn.XLOOKUP(E5457,AF:AF,AG:AG)</f>
        <v>FEES</v>
      </c>
      <c r="S5457">
        <f>_xlfn.XLOOKUP(E5457,AF:AF,AI:AI)</f>
        <v>0</v>
      </c>
      <c r="T5457">
        <f>WEEKNUM(G5457)</f>
        <v>52</v>
      </c>
      <c r="U5457">
        <f>YEAR(G5457)</f>
        <v>2025</v>
      </c>
      <c r="V5457" s="117">
        <f>IFERROR(Q5457/N5457,"0")</f>
        <v>1</v>
      </c>
    </row>
    <row r="5458" spans="1:22">
      <c r="A5458" t="str">
        <f>_xlfn.XLOOKUP(D5458,BN:BN,BO:BO)</f>
        <v>México</v>
      </c>
      <c r="B5458" t="s">
        <v>25</v>
      </c>
      <c r="C5458">
        <v>928</v>
      </c>
      <c r="D5458" t="str">
        <f>_xlfn.XLOOKUP(C5458,BH:BH,BI:BI)</f>
        <v>MarujaN</v>
      </c>
      <c r="E5458">
        <v>23789</v>
      </c>
      <c r="F5458" t="s">
        <v>5377</v>
      </c>
      <c r="G5458" s="63">
        <v>46204</v>
      </c>
      <c r="H5458" s="63">
        <v>46219</v>
      </c>
      <c r="I5458" t="s">
        <v>364</v>
      </c>
      <c r="J5458" t="str">
        <f>_xlfn.XLOOKUP(I5458,AS:AS,AU:AU)</f>
        <v>DMC</v>
      </c>
      <c r="K5458" t="s">
        <v>33</v>
      </c>
      <c r="L5458">
        <v>31181</v>
      </c>
      <c r="M5458">
        <f>L5458*_xlfn.XLOOKUP(K5458,AM:AM,AN:AN)</f>
        <v>26815.66</v>
      </c>
      <c r="N5458">
        <f>L5458*_xlfn.XLOOKUP(K5458,AM:AM,AO:AO)</f>
        <v>31181</v>
      </c>
      <c r="O5458">
        <v>3000</v>
      </c>
      <c r="P5458">
        <f>O5458*_xlfn.XLOOKUP(K5458,AM:AM,AN:AN)</f>
        <v>2580</v>
      </c>
      <c r="Q5458">
        <f>O5458*_xlfn.XLOOKUP(K5458,AM:AM,AO:AO)</f>
        <v>3000</v>
      </c>
      <c r="R5458" t="str">
        <f>_xlfn.XLOOKUP(E5458,AF:AF,AG:AG)</f>
        <v>TRIUMPH TRAVEL</v>
      </c>
      <c r="S5458" t="str">
        <f>_xlfn.XLOOKUP(E5458,AF:AF,AI:AI)</f>
        <v>South Africa</v>
      </c>
      <c r="T5458">
        <f>WEEKNUM(G5458)</f>
        <v>27</v>
      </c>
      <c r="U5458">
        <f>YEAR(G5458)</f>
        <v>2026</v>
      </c>
      <c r="V5458" s="117">
        <f>IFERROR(Q5458/N5458,"0")</f>
        <v>9.6212437061030762E-2</v>
      </c>
    </row>
    <row r="5459" spans="1:22">
      <c r="A5459" t="str">
        <f>_xlfn.XLOOKUP(D5459,BN:BN,BO:BO)</f>
        <v>México</v>
      </c>
      <c r="B5459" t="s">
        <v>25</v>
      </c>
      <c r="C5459">
        <v>929</v>
      </c>
      <c r="D5459" t="str">
        <f>_xlfn.XLOOKUP(C5459,BH:BH,BI:BI)</f>
        <v>VivianaS</v>
      </c>
      <c r="E5459">
        <v>33833</v>
      </c>
      <c r="F5459" t="s">
        <v>5378</v>
      </c>
      <c r="G5459" s="63">
        <v>46066</v>
      </c>
      <c r="H5459" s="63">
        <v>46068</v>
      </c>
      <c r="I5459" t="s">
        <v>376</v>
      </c>
      <c r="J5459" t="str">
        <f>_xlfn.XLOOKUP(I5459,AS:AS,AU:AU)</f>
        <v>Hotel</v>
      </c>
      <c r="K5459" t="s">
        <v>27</v>
      </c>
      <c r="L5459">
        <v>4000</v>
      </c>
      <c r="M5459">
        <f>L5459*_xlfn.XLOOKUP(K5459,AM:AM,AN:AN)</f>
        <v>4000</v>
      </c>
      <c r="N5459">
        <f>L5459*_xlfn.XLOOKUP(K5459,AM:AM,AO:AO)</f>
        <v>4640</v>
      </c>
      <c r="O5459">
        <v>0</v>
      </c>
      <c r="P5459">
        <f>O5459*_xlfn.XLOOKUP(K5459,AM:AM,AN:AN)</f>
        <v>0</v>
      </c>
      <c r="Q5459">
        <f>O5459*_xlfn.XLOOKUP(K5459,AM:AM,AO:AO)</f>
        <v>0</v>
      </c>
      <c r="R5459" t="str">
        <f>_xlfn.XLOOKUP(E5459,AF:AF,AG:AG)</f>
        <v>Casa Brera</v>
      </c>
      <c r="S5459" t="str">
        <f>_xlfn.XLOOKUP(E5459,AF:AF,AI:AI)</f>
        <v>Italy</v>
      </c>
      <c r="T5459">
        <f>WEEKNUM(G5459)</f>
        <v>7</v>
      </c>
      <c r="U5459">
        <f>YEAR(G5459)</f>
        <v>2026</v>
      </c>
      <c r="V5459" s="117">
        <f>IFERROR(Q5459/N5459,"0")</f>
        <v>0</v>
      </c>
    </row>
    <row r="5460" spans="1:22">
      <c r="A5460" t="str">
        <f>_xlfn.XLOOKUP(D5460,BN:BN,BO:BO)</f>
        <v>México</v>
      </c>
      <c r="B5460" t="s">
        <v>25</v>
      </c>
      <c r="C5460">
        <v>929</v>
      </c>
      <c r="D5460" t="str">
        <f>_xlfn.XLOOKUP(C5460,BH:BH,BI:BI)</f>
        <v>VivianaS</v>
      </c>
      <c r="E5460">
        <v>28512</v>
      </c>
      <c r="F5460" t="s">
        <v>4507</v>
      </c>
      <c r="G5460" s="63">
        <v>46073</v>
      </c>
      <c r="H5460" s="63">
        <v>46075</v>
      </c>
      <c r="I5460" t="s">
        <v>376</v>
      </c>
      <c r="J5460" t="str">
        <f>_xlfn.XLOOKUP(I5460,AS:AS,AU:AU)</f>
        <v>Hotel</v>
      </c>
      <c r="K5460" t="s">
        <v>27</v>
      </c>
      <c r="L5460">
        <v>1762.2</v>
      </c>
      <c r="M5460">
        <f>L5460*_xlfn.XLOOKUP(K5460,AM:AM,AN:AN)</f>
        <v>1762.2</v>
      </c>
      <c r="N5460">
        <f>L5460*_xlfn.XLOOKUP(K5460,AM:AM,AO:AO)</f>
        <v>2044.1519999999998</v>
      </c>
      <c r="O5460">
        <v>158.6</v>
      </c>
      <c r="P5460">
        <f>O5460*_xlfn.XLOOKUP(K5460,AM:AM,AN:AN)</f>
        <v>158.6</v>
      </c>
      <c r="Q5460">
        <f>O5460*_xlfn.XLOOKUP(K5460,AM:AM,AO:AO)</f>
        <v>183.97599999999997</v>
      </c>
      <c r="R5460" t="str">
        <f>_xlfn.XLOOKUP(E5460,AF:AF,AG:AG)</f>
        <v>MANDARIN ORIENTAL RITZ MADRID</v>
      </c>
      <c r="S5460" t="str">
        <f>_xlfn.XLOOKUP(E5460,AF:AF,AI:AI)</f>
        <v>Spain</v>
      </c>
      <c r="T5460">
        <f>WEEKNUM(G5460)</f>
        <v>8</v>
      </c>
      <c r="U5460">
        <f>YEAR(G5460)</f>
        <v>2026</v>
      </c>
      <c r="V5460" s="117">
        <f>IFERROR(Q5460/N5460,"0")</f>
        <v>9.0001134944955166E-2</v>
      </c>
    </row>
    <row r="5461" spans="1:22">
      <c r="A5461" t="str">
        <f>_xlfn.XLOOKUP(D5461,BN:BN,BO:BO)</f>
        <v>México</v>
      </c>
      <c r="B5461" t="s">
        <v>25</v>
      </c>
      <c r="C5461">
        <v>929</v>
      </c>
      <c r="D5461" t="str">
        <f>_xlfn.XLOOKUP(C5461,BH:BH,BI:BI)</f>
        <v>VivianaS</v>
      </c>
      <c r="E5461">
        <v>29025</v>
      </c>
      <c r="F5461" t="s">
        <v>5379</v>
      </c>
      <c r="G5461" s="63">
        <v>46068</v>
      </c>
      <c r="H5461" s="63">
        <v>46073</v>
      </c>
      <c r="I5461" t="s">
        <v>376</v>
      </c>
      <c r="J5461" t="str">
        <f>_xlfn.XLOOKUP(I5461,AS:AS,AU:AU)</f>
        <v>Hotel</v>
      </c>
      <c r="K5461" t="s">
        <v>27</v>
      </c>
      <c r="L5461">
        <v>6425</v>
      </c>
      <c r="M5461">
        <f>L5461*_xlfn.XLOOKUP(K5461,AM:AM,AN:AN)</f>
        <v>6425</v>
      </c>
      <c r="N5461">
        <f>L5461*_xlfn.XLOOKUP(K5461,AM:AM,AO:AO)</f>
        <v>7452.9999999999991</v>
      </c>
      <c r="O5461">
        <v>639.5</v>
      </c>
      <c r="P5461">
        <f>O5461*_xlfn.XLOOKUP(K5461,AM:AM,AN:AN)</f>
        <v>639.5</v>
      </c>
      <c r="Q5461">
        <f>O5461*_xlfn.XLOOKUP(K5461,AM:AM,AO:AO)</f>
        <v>741.81999999999994</v>
      </c>
      <c r="R5461" t="str">
        <f>_xlfn.XLOOKUP(E5461,AF:AF,AG:AG)</f>
        <v>LEFAY RESORT AND SPA DOLOMITI</v>
      </c>
      <c r="S5461" t="str">
        <f>_xlfn.XLOOKUP(E5461,AF:AF,AI:AI)</f>
        <v>Italy</v>
      </c>
      <c r="T5461">
        <f>WEEKNUM(G5461)</f>
        <v>8</v>
      </c>
      <c r="U5461">
        <f>YEAR(G5461)</f>
        <v>2026</v>
      </c>
      <c r="V5461" s="117">
        <f>IFERROR(Q5461/N5461,"0")</f>
        <v>9.9533073929961094E-2</v>
      </c>
    </row>
    <row r="5462" spans="1:22">
      <c r="A5462" t="str">
        <f>_xlfn.XLOOKUP(D5462,BN:BN,BO:BO)</f>
        <v>México</v>
      </c>
      <c r="B5462" t="s">
        <v>25</v>
      </c>
      <c r="C5462">
        <v>930</v>
      </c>
      <c r="D5462" t="str">
        <f>_xlfn.XLOOKUP(C5462,BH:BH,BI:BI)</f>
        <v>MariellaP</v>
      </c>
      <c r="E5462">
        <v>33615</v>
      </c>
      <c r="F5462" t="s">
        <v>5380</v>
      </c>
      <c r="G5462" s="63">
        <v>45912</v>
      </c>
      <c r="H5462" s="63">
        <v>45916</v>
      </c>
      <c r="I5462" t="s">
        <v>376</v>
      </c>
      <c r="J5462" t="str">
        <f>_xlfn.XLOOKUP(I5462,AS:AS,AU:AU)</f>
        <v>Hotel</v>
      </c>
      <c r="K5462" t="s">
        <v>33</v>
      </c>
      <c r="L5462">
        <v>3485</v>
      </c>
      <c r="M5462">
        <f>L5462*_xlfn.XLOOKUP(K5462,AM:AM,AN:AN)</f>
        <v>2997.1</v>
      </c>
      <c r="N5462">
        <f>L5462*_xlfn.XLOOKUP(K5462,AM:AM,AO:AO)</f>
        <v>3485</v>
      </c>
      <c r="O5462">
        <v>348.5</v>
      </c>
      <c r="P5462">
        <f>O5462*_xlfn.XLOOKUP(K5462,AM:AM,AN:AN)</f>
        <v>299.70999999999998</v>
      </c>
      <c r="Q5462">
        <f>O5462*_xlfn.XLOOKUP(K5462,AM:AM,AO:AO)</f>
        <v>348.5</v>
      </c>
      <c r="R5462" t="str">
        <f>_xlfn.XLOOKUP(E5462,AF:AF,AG:AG)</f>
        <v>FOUR SEASONS RESORT LOS CABOS AT COSTA PALMAS</v>
      </c>
      <c r="S5462" t="str">
        <f>_xlfn.XLOOKUP(E5462,AF:AF,AI:AI)</f>
        <v>Mexico</v>
      </c>
      <c r="T5462">
        <f>WEEKNUM(G5462)</f>
        <v>37</v>
      </c>
      <c r="U5462">
        <f>YEAR(G5462)</f>
        <v>2025</v>
      </c>
      <c r="V5462" s="117">
        <f>IFERROR(Q5462/N5462,"0")</f>
        <v>0.1</v>
      </c>
    </row>
    <row r="5463" spans="1:22">
      <c r="A5463" t="str">
        <f>_xlfn.XLOOKUP(D5463,BN:BN,BO:BO)</f>
        <v>México</v>
      </c>
      <c r="B5463" t="s">
        <v>25</v>
      </c>
      <c r="C5463">
        <v>931</v>
      </c>
      <c r="D5463" t="str">
        <f>_xlfn.XLOOKUP(C5463,BH:BH,BI:BI)</f>
        <v>MariellaP</v>
      </c>
      <c r="E5463">
        <v>25409</v>
      </c>
      <c r="F5463" t="s">
        <v>5255</v>
      </c>
      <c r="G5463" s="63">
        <v>46096</v>
      </c>
      <c r="H5463" s="63">
        <v>46111</v>
      </c>
      <c r="I5463" t="s">
        <v>364</v>
      </c>
      <c r="J5463" t="str">
        <f>_xlfn.XLOOKUP(I5463,AS:AS,AU:AU)</f>
        <v>DMC</v>
      </c>
      <c r="K5463" t="s">
        <v>33</v>
      </c>
      <c r="L5463">
        <v>20200</v>
      </c>
      <c r="M5463">
        <f>L5463*_xlfn.XLOOKUP(K5463,AM:AM,AN:AN)</f>
        <v>17372</v>
      </c>
      <c r="N5463">
        <f>L5463*_xlfn.XLOOKUP(K5463,AM:AM,AO:AO)</f>
        <v>20200</v>
      </c>
      <c r="O5463">
        <v>3958</v>
      </c>
      <c r="P5463">
        <f>O5463*_xlfn.XLOOKUP(K5463,AM:AM,AN:AN)</f>
        <v>3403.88</v>
      </c>
      <c r="Q5463">
        <f>O5463*_xlfn.XLOOKUP(K5463,AM:AM,AO:AO)</f>
        <v>3958</v>
      </c>
      <c r="R5463" t="str">
        <f>_xlfn.XLOOKUP(E5463,AF:AF,AG:AG)</f>
        <v>Nubia Tours</v>
      </c>
      <c r="S5463" t="str">
        <f>_xlfn.XLOOKUP(E5463,AF:AF,AI:AI)</f>
        <v>Egypt</v>
      </c>
      <c r="T5463">
        <f>WEEKNUM(G5463)</f>
        <v>12</v>
      </c>
      <c r="U5463">
        <f>YEAR(G5463)</f>
        <v>2026</v>
      </c>
      <c r="V5463" s="117">
        <f>IFERROR(Q5463/N5463,"0")</f>
        <v>0.19594059405940595</v>
      </c>
    </row>
    <row r="5464" spans="1:22">
      <c r="A5464" t="str">
        <f>_xlfn.XLOOKUP(D5464,BN:BN,BO:BO)</f>
        <v>México</v>
      </c>
      <c r="B5464" t="s">
        <v>25</v>
      </c>
      <c r="C5464">
        <v>932</v>
      </c>
      <c r="D5464" t="str">
        <f>_xlfn.XLOOKUP(C5464,BH:BH,BI:BI)</f>
        <v>MariellaP</v>
      </c>
      <c r="E5464">
        <v>25409</v>
      </c>
      <c r="F5464" t="s">
        <v>5255</v>
      </c>
      <c r="G5464" s="63">
        <v>46096</v>
      </c>
      <c r="H5464" s="63">
        <v>46110</v>
      </c>
      <c r="I5464" t="s">
        <v>364</v>
      </c>
      <c r="J5464" t="str">
        <f>_xlfn.XLOOKUP(I5464,AS:AS,AU:AU)</f>
        <v>DMC</v>
      </c>
      <c r="K5464" t="s">
        <v>30</v>
      </c>
      <c r="L5464">
        <v>358904.88</v>
      </c>
      <c r="M5464">
        <f>L5464*_xlfn.XLOOKUP(K5464,AM:AM,AN:AN)</f>
        <v>17227.434240000002</v>
      </c>
      <c r="N5464">
        <f>L5464*_xlfn.XLOOKUP(K5464,AM:AM,AO:AO)</f>
        <v>20098.673279999999</v>
      </c>
      <c r="O5464">
        <v>69345.8</v>
      </c>
      <c r="P5464">
        <f>O5464*_xlfn.XLOOKUP(K5464,AM:AM,AN:AN)</f>
        <v>3328.5984000000003</v>
      </c>
      <c r="Q5464">
        <f>O5464*_xlfn.XLOOKUP(K5464,AM:AM,AO:AO)</f>
        <v>3883.3648000000003</v>
      </c>
      <c r="R5464" t="str">
        <f>_xlfn.XLOOKUP(E5464,AF:AF,AG:AG)</f>
        <v>Nubia Tours</v>
      </c>
      <c r="S5464" t="str">
        <f>_xlfn.XLOOKUP(E5464,AF:AF,AI:AI)</f>
        <v>Egypt</v>
      </c>
      <c r="T5464">
        <f>WEEKNUM(G5464)</f>
        <v>12</v>
      </c>
      <c r="U5464">
        <f>YEAR(G5464)</f>
        <v>2026</v>
      </c>
      <c r="V5464" s="117">
        <f>IFERROR(Q5464/N5464,"0")</f>
        <v>0.19321498219806876</v>
      </c>
    </row>
    <row r="5465" spans="1:22">
      <c r="A5465" t="str">
        <f>_xlfn.XLOOKUP(D5465,BN:BN,BO:BO)</f>
        <v>México</v>
      </c>
      <c r="B5465" t="s">
        <v>25</v>
      </c>
      <c r="C5465">
        <v>933</v>
      </c>
      <c r="D5465" t="str">
        <f>_xlfn.XLOOKUP(C5465,BH:BH,BI:BI)</f>
        <v>ManonR</v>
      </c>
      <c r="E5465">
        <v>30966</v>
      </c>
      <c r="F5465" t="s">
        <v>5381</v>
      </c>
      <c r="G5465" s="63">
        <v>46017</v>
      </c>
      <c r="H5465" s="63">
        <v>46020</v>
      </c>
      <c r="I5465" t="s">
        <v>364</v>
      </c>
      <c r="J5465" t="str">
        <f>_xlfn.XLOOKUP(I5465,AS:AS,AU:AU)</f>
        <v>DMC</v>
      </c>
      <c r="K5465" t="s">
        <v>33</v>
      </c>
      <c r="L5465">
        <v>2553.6</v>
      </c>
      <c r="M5465">
        <f>L5465*_xlfn.XLOOKUP(K5465,AM:AM,AN:AN)</f>
        <v>2196.096</v>
      </c>
      <c r="N5465">
        <f>L5465*_xlfn.XLOOKUP(K5465,AM:AM,AO:AO)</f>
        <v>2553.6</v>
      </c>
      <c r="O5465">
        <v>335.14</v>
      </c>
      <c r="P5465">
        <f>O5465*_xlfn.XLOOKUP(K5465,AM:AM,AN:AN)</f>
        <v>288.22039999999998</v>
      </c>
      <c r="Q5465">
        <f>O5465*_xlfn.XLOOKUP(K5465,AM:AM,AO:AO)</f>
        <v>335.14</v>
      </c>
      <c r="R5465" t="str">
        <f>_xlfn.XLOOKUP(E5465,AF:AF,AG:AG)</f>
        <v>ARTS AND FUN</v>
      </c>
      <c r="S5465" t="str">
        <f>_xlfn.XLOOKUP(E5465,AF:AF,AI:AI)</f>
        <v>Mexico</v>
      </c>
      <c r="T5465">
        <f>WEEKNUM(G5465)</f>
        <v>52</v>
      </c>
      <c r="U5465">
        <f>YEAR(G5465)</f>
        <v>2025</v>
      </c>
      <c r="V5465" s="117">
        <f>IFERROR(Q5465/N5465,"0")</f>
        <v>0.13124216791979951</v>
      </c>
    </row>
    <row r="5466" spans="1:22">
      <c r="A5466" t="str">
        <f>_xlfn.XLOOKUP(D5466,BN:BN,BO:BO)</f>
        <v>México</v>
      </c>
      <c r="B5466" t="s">
        <v>25</v>
      </c>
      <c r="C5466">
        <v>933</v>
      </c>
      <c r="D5466" t="str">
        <f>_xlfn.XLOOKUP(C5466,BH:BH,BI:BI)</f>
        <v>ManonR</v>
      </c>
      <c r="E5466">
        <v>0</v>
      </c>
      <c r="F5466" t="s">
        <v>2283</v>
      </c>
      <c r="G5466" s="63">
        <v>46017</v>
      </c>
      <c r="H5466" s="63">
        <v>46020</v>
      </c>
      <c r="I5466" t="s">
        <v>396</v>
      </c>
      <c r="J5466" t="str">
        <f>_xlfn.XLOOKUP(I5466,AS:AS,AU:AU)</f>
        <v>Honorarios</v>
      </c>
      <c r="K5466" t="s">
        <v>33</v>
      </c>
      <c r="L5466">
        <v>106.4</v>
      </c>
      <c r="M5466">
        <f>L5466*_xlfn.XLOOKUP(K5466,AM:AM,AN:AN)</f>
        <v>91.504000000000005</v>
      </c>
      <c r="N5466">
        <f>L5466*_xlfn.XLOOKUP(K5466,AM:AM,AO:AO)</f>
        <v>106.4</v>
      </c>
      <c r="O5466">
        <v>106.4</v>
      </c>
      <c r="P5466">
        <f>O5466*_xlfn.XLOOKUP(K5466,AM:AM,AN:AN)</f>
        <v>91.504000000000005</v>
      </c>
      <c r="Q5466">
        <f>O5466*_xlfn.XLOOKUP(K5466,AM:AM,AO:AO)</f>
        <v>106.4</v>
      </c>
      <c r="R5466" t="str">
        <f>_xlfn.XLOOKUP(E5466,AF:AF,AG:AG)</f>
        <v>FEES</v>
      </c>
      <c r="S5466">
        <f>_xlfn.XLOOKUP(E5466,AF:AF,AI:AI)</f>
        <v>0</v>
      </c>
      <c r="T5466">
        <f>WEEKNUM(G5466)</f>
        <v>52</v>
      </c>
      <c r="U5466">
        <f>YEAR(G5466)</f>
        <v>2025</v>
      </c>
      <c r="V5466" s="117">
        <f>IFERROR(Q5466/N5466,"0")</f>
        <v>1</v>
      </c>
    </row>
    <row r="5467" spans="1:22">
      <c r="A5467" t="str">
        <f>_xlfn.XLOOKUP(D5467,BN:BN,BO:BO)</f>
        <v>México</v>
      </c>
      <c r="B5467" t="s">
        <v>25</v>
      </c>
      <c r="C5467">
        <v>934</v>
      </c>
      <c r="D5467" t="str">
        <f>_xlfn.XLOOKUP(C5467,BH:BH,BI:BI)</f>
        <v>MariellaP</v>
      </c>
      <c r="E5467">
        <v>23789</v>
      </c>
      <c r="F5467" t="s">
        <v>5382</v>
      </c>
      <c r="G5467" s="63">
        <v>46058</v>
      </c>
      <c r="H5467" s="63">
        <v>46074</v>
      </c>
      <c r="I5467" t="s">
        <v>364</v>
      </c>
      <c r="J5467" t="str">
        <f>_xlfn.XLOOKUP(I5467,AS:AS,AU:AU)</f>
        <v>DMC</v>
      </c>
      <c r="K5467" t="s">
        <v>33</v>
      </c>
      <c r="L5467">
        <v>1200</v>
      </c>
      <c r="M5467">
        <f>L5467*_xlfn.XLOOKUP(K5467,AM:AM,AN:AN)</f>
        <v>1032</v>
      </c>
      <c r="N5467">
        <f>L5467*_xlfn.XLOOKUP(K5467,AM:AM,AO:AO)</f>
        <v>1200</v>
      </c>
      <c r="O5467">
        <v>0</v>
      </c>
      <c r="P5467">
        <f>O5467*_xlfn.XLOOKUP(K5467,AM:AM,AN:AN)</f>
        <v>0</v>
      </c>
      <c r="Q5467">
        <f>O5467*_xlfn.XLOOKUP(K5467,AM:AM,AO:AO)</f>
        <v>0</v>
      </c>
      <c r="R5467" t="str">
        <f>_xlfn.XLOOKUP(E5467,AF:AF,AG:AG)</f>
        <v>TRIUMPH TRAVEL</v>
      </c>
      <c r="S5467" t="str">
        <f>_xlfn.XLOOKUP(E5467,AF:AF,AI:AI)</f>
        <v>South Africa</v>
      </c>
      <c r="T5467">
        <f>WEEKNUM(G5467)</f>
        <v>6</v>
      </c>
      <c r="U5467">
        <f>YEAR(G5467)</f>
        <v>2026</v>
      </c>
      <c r="V5467" s="117">
        <f>IFERROR(Q5467/N5467,"0")</f>
        <v>0</v>
      </c>
    </row>
    <row r="5468" spans="1:22">
      <c r="A5468" t="str">
        <f>_xlfn.XLOOKUP(D5468,BN:BN,BO:BO)</f>
        <v>México</v>
      </c>
      <c r="B5468" t="s">
        <v>25</v>
      </c>
      <c r="C5468">
        <v>934</v>
      </c>
      <c r="D5468" t="str">
        <f>_xlfn.XLOOKUP(C5468,BH:BH,BI:BI)</f>
        <v>MariellaP</v>
      </c>
      <c r="E5468">
        <v>23789</v>
      </c>
      <c r="F5468" t="s">
        <v>5383</v>
      </c>
      <c r="G5468" s="63">
        <v>46058</v>
      </c>
      <c r="H5468" s="63">
        <v>46074</v>
      </c>
      <c r="I5468" t="s">
        <v>364</v>
      </c>
      <c r="J5468" t="str">
        <f>_xlfn.XLOOKUP(I5468,AS:AS,AU:AU)</f>
        <v>DMC</v>
      </c>
      <c r="K5468" t="s">
        <v>33</v>
      </c>
      <c r="L5468">
        <v>835</v>
      </c>
      <c r="M5468">
        <f>L5468*_xlfn.XLOOKUP(K5468,AM:AM,AN:AN)</f>
        <v>718.1</v>
      </c>
      <c r="N5468">
        <f>L5468*_xlfn.XLOOKUP(K5468,AM:AM,AO:AO)</f>
        <v>835</v>
      </c>
      <c r="O5468">
        <v>0</v>
      </c>
      <c r="P5468">
        <f>O5468*_xlfn.XLOOKUP(K5468,AM:AM,AN:AN)</f>
        <v>0</v>
      </c>
      <c r="Q5468">
        <f>O5468*_xlfn.XLOOKUP(K5468,AM:AM,AO:AO)</f>
        <v>0</v>
      </c>
      <c r="R5468" t="str">
        <f>_xlfn.XLOOKUP(E5468,AF:AF,AG:AG)</f>
        <v>TRIUMPH TRAVEL</v>
      </c>
      <c r="S5468" t="str">
        <f>_xlfn.XLOOKUP(E5468,AF:AF,AI:AI)</f>
        <v>South Africa</v>
      </c>
      <c r="T5468">
        <f>WEEKNUM(G5468)</f>
        <v>6</v>
      </c>
      <c r="U5468">
        <f>YEAR(G5468)</f>
        <v>2026</v>
      </c>
      <c r="V5468" s="117">
        <f>IFERROR(Q5468/N5468,"0")</f>
        <v>0</v>
      </c>
    </row>
    <row r="5469" spans="1:22">
      <c r="A5469" t="str">
        <f>_xlfn.XLOOKUP(D5469,BN:BN,BO:BO)</f>
        <v>México</v>
      </c>
      <c r="B5469" t="s">
        <v>25</v>
      </c>
      <c r="C5469">
        <v>934</v>
      </c>
      <c r="D5469" t="str">
        <f>_xlfn.XLOOKUP(C5469,BH:BH,BI:BI)</f>
        <v>MariellaP</v>
      </c>
      <c r="E5469">
        <v>25240</v>
      </c>
      <c r="F5469" t="s">
        <v>5384</v>
      </c>
      <c r="G5469" s="63">
        <v>46073</v>
      </c>
      <c r="H5469" s="63">
        <v>46074</v>
      </c>
      <c r="I5469" t="s">
        <v>484</v>
      </c>
      <c r="J5469" t="str">
        <f>_xlfn.XLOOKUP(I5469,AS:AS,AU:AU)</f>
        <v>Vuelos</v>
      </c>
      <c r="K5469" t="s">
        <v>33</v>
      </c>
      <c r="L5469">
        <v>112.14</v>
      </c>
      <c r="M5469">
        <f>L5469*_xlfn.XLOOKUP(K5469,AM:AM,AN:AN)</f>
        <v>96.440399999999997</v>
      </c>
      <c r="N5469">
        <f>L5469*_xlfn.XLOOKUP(K5469,AM:AM,AO:AO)</f>
        <v>112.14</v>
      </c>
      <c r="O5469">
        <v>0</v>
      </c>
      <c r="P5469">
        <f>O5469*_xlfn.XLOOKUP(K5469,AM:AM,AN:AN)</f>
        <v>0</v>
      </c>
      <c r="Q5469">
        <f>O5469*_xlfn.XLOOKUP(K5469,AM:AM,AO:AO)</f>
        <v>0</v>
      </c>
      <c r="R5469" t="str">
        <f>_xlfn.XLOOKUP(E5469,AF:AF,AG:AG)</f>
        <v>DELTA AIR LINES</v>
      </c>
      <c r="S5469" t="str">
        <f>_xlfn.XLOOKUP(E5469,AF:AF,AI:AI)</f>
        <v>United States</v>
      </c>
      <c r="T5469">
        <f>WEEKNUM(G5469)</f>
        <v>8</v>
      </c>
      <c r="U5469">
        <f>YEAR(G5469)</f>
        <v>2026</v>
      </c>
      <c r="V5469" s="117">
        <f>IFERROR(Q5469/N5469,"0")</f>
        <v>0</v>
      </c>
    </row>
    <row r="5470" spans="1:22">
      <c r="A5470" t="str">
        <f>_xlfn.XLOOKUP(D5470,BN:BN,BO:BO)</f>
        <v>México</v>
      </c>
      <c r="B5470" t="s">
        <v>25</v>
      </c>
      <c r="C5470">
        <v>934</v>
      </c>
      <c r="D5470" t="str">
        <f>_xlfn.XLOOKUP(C5470,BH:BH,BI:BI)</f>
        <v>MariellaP</v>
      </c>
      <c r="E5470">
        <v>23921</v>
      </c>
      <c r="F5470" t="s">
        <v>5385</v>
      </c>
      <c r="G5470" s="63">
        <v>46058</v>
      </c>
      <c r="H5470" s="63">
        <v>46061</v>
      </c>
      <c r="I5470" t="s">
        <v>484</v>
      </c>
      <c r="J5470" t="str">
        <f>_xlfn.XLOOKUP(I5470,AS:AS,AU:AU)</f>
        <v>Vuelos</v>
      </c>
      <c r="K5470" t="s">
        <v>33</v>
      </c>
      <c r="L5470">
        <v>359.74</v>
      </c>
      <c r="M5470">
        <f>L5470*_xlfn.XLOOKUP(K5470,AM:AM,AN:AN)</f>
        <v>309.37639999999999</v>
      </c>
      <c r="N5470">
        <f>L5470*_xlfn.XLOOKUP(K5470,AM:AM,AO:AO)</f>
        <v>359.74</v>
      </c>
      <c r="O5470">
        <v>0</v>
      </c>
      <c r="P5470">
        <f>O5470*_xlfn.XLOOKUP(K5470,AM:AM,AN:AN)</f>
        <v>0</v>
      </c>
      <c r="Q5470">
        <f>O5470*_xlfn.XLOOKUP(K5470,AM:AM,AO:AO)</f>
        <v>0</v>
      </c>
      <c r="R5470" t="str">
        <f>_xlfn.XLOOKUP(E5470,AF:AF,AG:AG)</f>
        <v>Air France</v>
      </c>
      <c r="S5470" t="str">
        <f>_xlfn.XLOOKUP(E5470,AF:AF,AI:AI)</f>
        <v>France</v>
      </c>
      <c r="T5470">
        <f>WEEKNUM(G5470)</f>
        <v>6</v>
      </c>
      <c r="U5470">
        <f>YEAR(G5470)</f>
        <v>2026</v>
      </c>
      <c r="V5470" s="117">
        <f>IFERROR(Q5470/N5470,"0")</f>
        <v>0</v>
      </c>
    </row>
    <row r="5471" spans="1:22">
      <c r="A5471" t="str">
        <f>_xlfn.XLOOKUP(D5471,BN:BN,BO:BO)</f>
        <v>México</v>
      </c>
      <c r="B5471" t="s">
        <v>25</v>
      </c>
      <c r="C5471">
        <v>934</v>
      </c>
      <c r="D5471" t="str">
        <f>_xlfn.XLOOKUP(C5471,BH:BH,BI:BI)</f>
        <v>MariellaP</v>
      </c>
      <c r="E5471">
        <v>25240</v>
      </c>
      <c r="F5471" t="s">
        <v>5386</v>
      </c>
      <c r="G5471" s="63">
        <v>46058</v>
      </c>
      <c r="H5471" s="63">
        <v>46074</v>
      </c>
      <c r="I5471" t="s">
        <v>484</v>
      </c>
      <c r="J5471" t="str">
        <f>_xlfn.XLOOKUP(I5471,AS:AS,AU:AU)</f>
        <v>Vuelos</v>
      </c>
      <c r="K5471" t="s">
        <v>33</v>
      </c>
      <c r="L5471">
        <v>99.99</v>
      </c>
      <c r="M5471">
        <f>L5471*_xlfn.XLOOKUP(K5471,AM:AM,AN:AN)</f>
        <v>85.991399999999999</v>
      </c>
      <c r="N5471">
        <f>L5471*_xlfn.XLOOKUP(K5471,AM:AM,AO:AO)</f>
        <v>99.99</v>
      </c>
      <c r="O5471">
        <v>0</v>
      </c>
      <c r="P5471">
        <f>O5471*_xlfn.XLOOKUP(K5471,AM:AM,AN:AN)</f>
        <v>0</v>
      </c>
      <c r="Q5471">
        <f>O5471*_xlfn.XLOOKUP(K5471,AM:AM,AO:AO)</f>
        <v>0</v>
      </c>
      <c r="R5471" t="str">
        <f>_xlfn.XLOOKUP(E5471,AF:AF,AG:AG)</f>
        <v>DELTA AIR LINES</v>
      </c>
      <c r="S5471" t="str">
        <f>_xlfn.XLOOKUP(E5471,AF:AF,AI:AI)</f>
        <v>United States</v>
      </c>
      <c r="T5471">
        <f>WEEKNUM(G5471)</f>
        <v>6</v>
      </c>
      <c r="U5471">
        <f>YEAR(G5471)</f>
        <v>2026</v>
      </c>
      <c r="V5471" s="117">
        <f>IFERROR(Q5471/N5471,"0")</f>
        <v>0</v>
      </c>
    </row>
    <row r="5472" spans="1:22">
      <c r="A5472" t="str">
        <f>_xlfn.XLOOKUP(D5472,BN:BN,BO:BO)</f>
        <v>México</v>
      </c>
      <c r="B5472" t="s">
        <v>25</v>
      </c>
      <c r="C5472">
        <v>934</v>
      </c>
      <c r="D5472" t="str">
        <f>_xlfn.XLOOKUP(C5472,BH:BH,BI:BI)</f>
        <v>MariellaP</v>
      </c>
      <c r="E5472">
        <v>28934</v>
      </c>
      <c r="F5472" t="s">
        <v>5387</v>
      </c>
      <c r="G5472" s="63">
        <v>46062</v>
      </c>
      <c r="H5472" s="63">
        <v>46073</v>
      </c>
      <c r="I5472" t="s">
        <v>366</v>
      </c>
      <c r="J5472" t="str">
        <f>_xlfn.XLOOKUP(I5472,AS:AS,AU:AU)</f>
        <v>Vuelos</v>
      </c>
      <c r="K5472" t="s">
        <v>33</v>
      </c>
      <c r="L5472">
        <v>753.2</v>
      </c>
      <c r="M5472">
        <f>L5472*_xlfn.XLOOKUP(K5472,AM:AM,AN:AN)</f>
        <v>647.75200000000007</v>
      </c>
      <c r="N5472">
        <f>L5472*_xlfn.XLOOKUP(K5472,AM:AM,AO:AO)</f>
        <v>753.2</v>
      </c>
      <c r="O5472">
        <v>0</v>
      </c>
      <c r="P5472">
        <f>O5472*_xlfn.XLOOKUP(K5472,AM:AM,AN:AN)</f>
        <v>0</v>
      </c>
      <c r="Q5472">
        <f>O5472*_xlfn.XLOOKUP(K5472,AM:AM,AO:AO)</f>
        <v>0</v>
      </c>
      <c r="R5472" t="str">
        <f>_xlfn.XLOOKUP(E5472,AF:AF,AG:AG)</f>
        <v>F1S USA</v>
      </c>
      <c r="S5472" t="str">
        <f>_xlfn.XLOOKUP(E5472,AF:AF,AI:AI)</f>
        <v>United States</v>
      </c>
      <c r="T5472">
        <f>WEEKNUM(G5472)</f>
        <v>7</v>
      </c>
      <c r="U5472">
        <f>YEAR(G5472)</f>
        <v>2026</v>
      </c>
      <c r="V5472" s="117">
        <f>IFERROR(Q5472/N5472,"0")</f>
        <v>0</v>
      </c>
    </row>
    <row r="5473" spans="1:22">
      <c r="A5473" t="str">
        <f>_xlfn.XLOOKUP(D5473,BN:BN,BO:BO)</f>
        <v>México</v>
      </c>
      <c r="B5473" t="s">
        <v>25</v>
      </c>
      <c r="C5473">
        <v>934</v>
      </c>
      <c r="D5473" t="str">
        <f>_xlfn.XLOOKUP(C5473,BH:BH,BI:BI)</f>
        <v>MariellaP</v>
      </c>
      <c r="E5473">
        <v>28934</v>
      </c>
      <c r="F5473" t="s">
        <v>5387</v>
      </c>
      <c r="G5473" s="63">
        <v>46062</v>
      </c>
      <c r="H5473" s="63">
        <v>46073</v>
      </c>
      <c r="I5473" t="s">
        <v>366</v>
      </c>
      <c r="J5473" t="str">
        <f>_xlfn.XLOOKUP(I5473,AS:AS,AU:AU)</f>
        <v>Vuelos</v>
      </c>
      <c r="K5473" t="s">
        <v>33</v>
      </c>
      <c r="L5473">
        <v>205.5</v>
      </c>
      <c r="M5473">
        <f>L5473*_xlfn.XLOOKUP(K5473,AM:AM,AN:AN)</f>
        <v>176.73</v>
      </c>
      <c r="N5473">
        <f>L5473*_xlfn.XLOOKUP(K5473,AM:AM,AO:AO)</f>
        <v>205.5</v>
      </c>
      <c r="O5473">
        <v>0</v>
      </c>
      <c r="P5473">
        <f>O5473*_xlfn.XLOOKUP(K5473,AM:AM,AN:AN)</f>
        <v>0</v>
      </c>
      <c r="Q5473">
        <f>O5473*_xlfn.XLOOKUP(K5473,AM:AM,AO:AO)</f>
        <v>0</v>
      </c>
      <c r="R5473" t="str">
        <f>_xlfn.XLOOKUP(E5473,AF:AF,AG:AG)</f>
        <v>F1S USA</v>
      </c>
      <c r="S5473" t="str">
        <f>_xlfn.XLOOKUP(E5473,AF:AF,AI:AI)</f>
        <v>United States</v>
      </c>
      <c r="T5473">
        <f>WEEKNUM(G5473)</f>
        <v>7</v>
      </c>
      <c r="U5473">
        <f>YEAR(G5473)</f>
        <v>2026</v>
      </c>
      <c r="V5473" s="117">
        <f>IFERROR(Q5473/N5473,"0")</f>
        <v>0</v>
      </c>
    </row>
    <row r="5474" spans="1:22">
      <c r="A5474" t="str">
        <f>_xlfn.XLOOKUP(D5474,BN:BN,BO:BO)</f>
        <v>México</v>
      </c>
      <c r="B5474" t="s">
        <v>25</v>
      </c>
      <c r="C5474">
        <v>934</v>
      </c>
      <c r="D5474" t="str">
        <f>_xlfn.XLOOKUP(C5474,BH:BH,BI:BI)</f>
        <v>MariellaP</v>
      </c>
      <c r="E5474">
        <v>23921</v>
      </c>
      <c r="F5474" t="s">
        <v>5388</v>
      </c>
      <c r="G5474" s="63">
        <v>46058</v>
      </c>
      <c r="H5474" s="63">
        <v>46059</v>
      </c>
      <c r="I5474" t="s">
        <v>484</v>
      </c>
      <c r="J5474" t="str">
        <f>_xlfn.XLOOKUP(I5474,AS:AS,AU:AU)</f>
        <v>Vuelos</v>
      </c>
      <c r="K5474" t="s">
        <v>33</v>
      </c>
      <c r="L5474">
        <v>61.5</v>
      </c>
      <c r="M5474">
        <f>L5474*_xlfn.XLOOKUP(K5474,AM:AM,AN:AN)</f>
        <v>52.89</v>
      </c>
      <c r="N5474">
        <f>L5474*_xlfn.XLOOKUP(K5474,AM:AM,AO:AO)</f>
        <v>61.5</v>
      </c>
      <c r="O5474">
        <v>0</v>
      </c>
      <c r="P5474">
        <f>O5474*_xlfn.XLOOKUP(K5474,AM:AM,AN:AN)</f>
        <v>0</v>
      </c>
      <c r="Q5474">
        <f>O5474*_xlfn.XLOOKUP(K5474,AM:AM,AO:AO)</f>
        <v>0</v>
      </c>
      <c r="R5474" t="str">
        <f>_xlfn.XLOOKUP(E5474,AF:AF,AG:AG)</f>
        <v>Air France</v>
      </c>
      <c r="S5474" t="str">
        <f>_xlfn.XLOOKUP(E5474,AF:AF,AI:AI)</f>
        <v>France</v>
      </c>
      <c r="T5474">
        <f>WEEKNUM(G5474)</f>
        <v>6</v>
      </c>
      <c r="U5474">
        <f>YEAR(G5474)</f>
        <v>2026</v>
      </c>
      <c r="V5474" s="117">
        <f>IFERROR(Q5474/N5474,"0")</f>
        <v>0</v>
      </c>
    </row>
    <row r="5475" spans="1:22">
      <c r="A5475" t="str">
        <f>_xlfn.XLOOKUP(D5475,BN:BN,BO:BO)</f>
        <v>México</v>
      </c>
      <c r="B5475" t="s">
        <v>25</v>
      </c>
      <c r="C5475">
        <v>934</v>
      </c>
      <c r="D5475" t="str">
        <f>_xlfn.XLOOKUP(C5475,BH:BH,BI:BI)</f>
        <v>MariellaP</v>
      </c>
      <c r="E5475">
        <v>23921</v>
      </c>
      <c r="F5475" t="s">
        <v>5389</v>
      </c>
      <c r="G5475" s="63">
        <v>46060</v>
      </c>
      <c r="H5475" s="63">
        <v>46060</v>
      </c>
      <c r="I5475" t="s">
        <v>484</v>
      </c>
      <c r="J5475" t="str">
        <f>_xlfn.XLOOKUP(I5475,AS:AS,AU:AU)</f>
        <v>Vuelos</v>
      </c>
      <c r="K5475" t="s">
        <v>33</v>
      </c>
      <c r="L5475">
        <v>61.5</v>
      </c>
      <c r="M5475">
        <f>L5475*_xlfn.XLOOKUP(K5475,AM:AM,AN:AN)</f>
        <v>52.89</v>
      </c>
      <c r="N5475">
        <f>L5475*_xlfn.XLOOKUP(K5475,AM:AM,AO:AO)</f>
        <v>61.5</v>
      </c>
      <c r="O5475">
        <v>0</v>
      </c>
      <c r="P5475">
        <f>O5475*_xlfn.XLOOKUP(K5475,AM:AM,AN:AN)</f>
        <v>0</v>
      </c>
      <c r="Q5475">
        <f>O5475*_xlfn.XLOOKUP(K5475,AM:AM,AO:AO)</f>
        <v>0</v>
      </c>
      <c r="R5475" t="str">
        <f>_xlfn.XLOOKUP(E5475,AF:AF,AG:AG)</f>
        <v>Air France</v>
      </c>
      <c r="S5475" t="str">
        <f>_xlfn.XLOOKUP(E5475,AF:AF,AI:AI)</f>
        <v>France</v>
      </c>
      <c r="T5475">
        <f>WEEKNUM(G5475)</f>
        <v>6</v>
      </c>
      <c r="U5475">
        <f>YEAR(G5475)</f>
        <v>2026</v>
      </c>
      <c r="V5475" s="117">
        <f>IFERROR(Q5475/N5475,"0")</f>
        <v>0</v>
      </c>
    </row>
    <row r="5476" spans="1:22">
      <c r="A5476" t="e">
        <f>_xlfn.XLOOKUP(D5476,BN:BN,BO:BO)</f>
        <v>#N/A</v>
      </c>
      <c r="B5476" t="s">
        <v>25</v>
      </c>
      <c r="C5476">
        <v>935</v>
      </c>
      <c r="D5476" t="e">
        <f>_xlfn.XLOOKUP(C5476,BH:BH,BI:BI)</f>
        <v>#N/A</v>
      </c>
      <c r="E5476">
        <v>29154</v>
      </c>
      <c r="F5476" t="s">
        <v>5390</v>
      </c>
      <c r="G5476" s="63">
        <v>46281</v>
      </c>
      <c r="H5476" s="63">
        <v>46285</v>
      </c>
      <c r="I5476" t="s">
        <v>376</v>
      </c>
      <c r="J5476" t="str">
        <f>_xlfn.XLOOKUP(I5476,AS:AS,AU:AU)</f>
        <v>Hotel</v>
      </c>
      <c r="K5476" t="s">
        <v>27</v>
      </c>
      <c r="L5476">
        <v>5421</v>
      </c>
      <c r="M5476">
        <f>L5476*_xlfn.XLOOKUP(K5476,AM:AM,AN:AN)</f>
        <v>5421</v>
      </c>
      <c r="N5476">
        <f>L5476*_xlfn.XLOOKUP(K5476,AM:AM,AO:AO)</f>
        <v>6288.36</v>
      </c>
      <c r="O5476">
        <v>769</v>
      </c>
      <c r="P5476">
        <f>O5476*_xlfn.XLOOKUP(K5476,AM:AM,AN:AN)</f>
        <v>769</v>
      </c>
      <c r="Q5476">
        <f>O5476*_xlfn.XLOOKUP(K5476,AM:AM,AO:AO)</f>
        <v>892.04</v>
      </c>
      <c r="R5476" t="str">
        <f>_xlfn.XLOOKUP(E5476,AF:AF,AG:AG)</f>
        <v>HOTEL LILY OF THE VALLEY</v>
      </c>
      <c r="S5476" t="str">
        <f>_xlfn.XLOOKUP(E5476,AF:AF,AI:AI)</f>
        <v>France</v>
      </c>
      <c r="T5476">
        <f>WEEKNUM(G5476)</f>
        <v>38</v>
      </c>
      <c r="U5476">
        <f>YEAR(G5476)</f>
        <v>2026</v>
      </c>
      <c r="V5476" s="117">
        <f>IFERROR(Q5476/N5476,"0")</f>
        <v>0.14185574617229293</v>
      </c>
    </row>
    <row r="5477" spans="1:22">
      <c r="A5477" t="str">
        <f>_xlfn.XLOOKUP(D5477,BN:BN,BO:BO)</f>
        <v>México</v>
      </c>
      <c r="B5477" t="s">
        <v>25</v>
      </c>
      <c r="C5477">
        <v>936</v>
      </c>
      <c r="D5477" t="str">
        <f>_xlfn.XLOOKUP(C5477,BH:BH,BI:BI)</f>
        <v>MartinO</v>
      </c>
      <c r="E5477">
        <v>33870</v>
      </c>
      <c r="F5477" t="s">
        <v>5391</v>
      </c>
      <c r="G5477" s="63">
        <v>46281</v>
      </c>
      <c r="H5477" s="63">
        <v>46285</v>
      </c>
      <c r="I5477" t="s">
        <v>376</v>
      </c>
      <c r="J5477" t="str">
        <f>_xlfn.XLOOKUP(I5477,AS:AS,AU:AU)</f>
        <v>Hotel</v>
      </c>
      <c r="K5477" t="s">
        <v>27</v>
      </c>
      <c r="L5477">
        <v>5421</v>
      </c>
      <c r="M5477">
        <f>L5477*_xlfn.XLOOKUP(K5477,AM:AM,AN:AN)</f>
        <v>5421</v>
      </c>
      <c r="N5477">
        <f>L5477*_xlfn.XLOOKUP(K5477,AM:AM,AO:AO)</f>
        <v>6288.36</v>
      </c>
      <c r="O5477">
        <v>769</v>
      </c>
      <c r="P5477">
        <f>O5477*_xlfn.XLOOKUP(K5477,AM:AM,AN:AN)</f>
        <v>769</v>
      </c>
      <c r="Q5477">
        <f>O5477*_xlfn.XLOOKUP(K5477,AM:AM,AO:AO)</f>
        <v>892.04</v>
      </c>
      <c r="R5477" t="str">
        <f>_xlfn.XLOOKUP(E5477,AF:AF,AG:AG)</f>
        <v>Hotel Le Yaca Saint Tropez</v>
      </c>
      <c r="S5477" t="str">
        <f>_xlfn.XLOOKUP(E5477,AF:AF,AI:AI)</f>
        <v>France</v>
      </c>
      <c r="T5477">
        <f>WEEKNUM(G5477)</f>
        <v>38</v>
      </c>
      <c r="U5477">
        <f>YEAR(G5477)</f>
        <v>2026</v>
      </c>
      <c r="V5477" s="117">
        <f>IFERROR(Q5477/N5477,"0")</f>
        <v>0.14185574617229293</v>
      </c>
    </row>
    <row r="5478" spans="1:22">
      <c r="A5478" t="str">
        <f>_xlfn.XLOOKUP(D5478,BN:BN,BO:BO)</f>
        <v>México</v>
      </c>
      <c r="B5478" t="s">
        <v>25</v>
      </c>
      <c r="C5478">
        <v>937</v>
      </c>
      <c r="D5478" t="str">
        <f>_xlfn.XLOOKUP(C5478,BH:BH,BI:BI)</f>
        <v>MinervaH</v>
      </c>
      <c r="E5478">
        <v>28934</v>
      </c>
      <c r="F5478" t="s">
        <v>5392</v>
      </c>
      <c r="G5478" s="63">
        <v>46077</v>
      </c>
      <c r="H5478" s="63">
        <v>46092</v>
      </c>
      <c r="I5478" t="s">
        <v>366</v>
      </c>
      <c r="J5478" t="str">
        <f>_xlfn.XLOOKUP(I5478,AS:AS,AU:AU)</f>
        <v>Vuelos</v>
      </c>
      <c r="K5478" t="s">
        <v>33</v>
      </c>
      <c r="L5478">
        <v>2176.46</v>
      </c>
      <c r="M5478">
        <f>L5478*_xlfn.XLOOKUP(K5478,AM:AM,AN:AN)</f>
        <v>1871.7556</v>
      </c>
      <c r="N5478">
        <f>L5478*_xlfn.XLOOKUP(K5478,AM:AM,AO:AO)</f>
        <v>2176.46</v>
      </c>
      <c r="O5478">
        <v>138.96</v>
      </c>
      <c r="P5478">
        <f>O5478*_xlfn.XLOOKUP(K5478,AM:AM,AN:AN)</f>
        <v>119.5056</v>
      </c>
      <c r="Q5478">
        <f>O5478*_xlfn.XLOOKUP(K5478,AM:AM,AO:AO)</f>
        <v>138.96</v>
      </c>
      <c r="R5478" t="str">
        <f>_xlfn.XLOOKUP(E5478,AF:AF,AG:AG)</f>
        <v>F1S USA</v>
      </c>
      <c r="S5478" t="str">
        <f>_xlfn.XLOOKUP(E5478,AF:AF,AI:AI)</f>
        <v>United States</v>
      </c>
      <c r="T5478">
        <f>WEEKNUM(G5478)</f>
        <v>9</v>
      </c>
      <c r="U5478">
        <f>YEAR(G5478)</f>
        <v>2026</v>
      </c>
      <c r="V5478" s="117">
        <f>IFERROR(Q5478/N5478,"0")</f>
        <v>6.38467970925264E-2</v>
      </c>
    </row>
    <row r="5479" spans="1:22">
      <c r="A5479" t="str">
        <f>_xlfn.XLOOKUP(D5479,BN:BN,BO:BO)</f>
        <v>México</v>
      </c>
      <c r="B5479" t="s">
        <v>25</v>
      </c>
      <c r="C5479">
        <v>937</v>
      </c>
      <c r="D5479" t="str">
        <f>_xlfn.XLOOKUP(C5479,BH:BH,BI:BI)</f>
        <v>MinervaH</v>
      </c>
      <c r="E5479">
        <v>28934</v>
      </c>
      <c r="F5479" t="s">
        <v>5393</v>
      </c>
      <c r="G5479" s="63">
        <v>46077</v>
      </c>
      <c r="H5479" s="63">
        <v>46092</v>
      </c>
      <c r="I5479" t="s">
        <v>366</v>
      </c>
      <c r="J5479" t="str">
        <f>_xlfn.XLOOKUP(I5479,AS:AS,AU:AU)</f>
        <v>Vuelos</v>
      </c>
      <c r="K5479" t="s">
        <v>33</v>
      </c>
      <c r="L5479">
        <v>2176.46</v>
      </c>
      <c r="M5479">
        <f>L5479*_xlfn.XLOOKUP(K5479,AM:AM,AN:AN)</f>
        <v>1871.7556</v>
      </c>
      <c r="N5479">
        <f>L5479*_xlfn.XLOOKUP(K5479,AM:AM,AO:AO)</f>
        <v>2176.46</v>
      </c>
      <c r="O5479">
        <v>138.96</v>
      </c>
      <c r="P5479">
        <f>O5479*_xlfn.XLOOKUP(K5479,AM:AM,AN:AN)</f>
        <v>119.5056</v>
      </c>
      <c r="Q5479">
        <f>O5479*_xlfn.XLOOKUP(K5479,AM:AM,AO:AO)</f>
        <v>138.96</v>
      </c>
      <c r="R5479" t="str">
        <f>_xlfn.XLOOKUP(E5479,AF:AF,AG:AG)</f>
        <v>F1S USA</v>
      </c>
      <c r="S5479" t="str">
        <f>_xlfn.XLOOKUP(E5479,AF:AF,AI:AI)</f>
        <v>United States</v>
      </c>
      <c r="T5479">
        <f>WEEKNUM(G5479)</f>
        <v>9</v>
      </c>
      <c r="U5479">
        <f>YEAR(G5479)</f>
        <v>2026</v>
      </c>
      <c r="V5479" s="117">
        <f>IFERROR(Q5479/N5479,"0")</f>
        <v>6.38467970925264E-2</v>
      </c>
    </row>
    <row r="5480" spans="1:22">
      <c r="A5480" t="str">
        <f>_xlfn.XLOOKUP(D5480,BN:BN,BO:BO)</f>
        <v>México</v>
      </c>
      <c r="B5480" t="s">
        <v>25</v>
      </c>
      <c r="C5480">
        <v>937</v>
      </c>
      <c r="D5480" t="str">
        <f>_xlfn.XLOOKUP(C5480,BH:BH,BI:BI)</f>
        <v>MinervaH</v>
      </c>
      <c r="E5480">
        <v>28934</v>
      </c>
      <c r="F5480" t="s">
        <v>5394</v>
      </c>
      <c r="G5480" s="63">
        <v>46077</v>
      </c>
      <c r="H5480" s="63">
        <v>46092</v>
      </c>
      <c r="I5480" t="s">
        <v>366</v>
      </c>
      <c r="J5480" t="str">
        <f>_xlfn.XLOOKUP(I5480,AS:AS,AU:AU)</f>
        <v>Vuelos</v>
      </c>
      <c r="K5480" t="s">
        <v>33</v>
      </c>
      <c r="L5480">
        <v>2176.46</v>
      </c>
      <c r="M5480">
        <f>L5480*_xlfn.XLOOKUP(K5480,AM:AM,AN:AN)</f>
        <v>1871.7556</v>
      </c>
      <c r="N5480">
        <f>L5480*_xlfn.XLOOKUP(K5480,AM:AM,AO:AO)</f>
        <v>2176.46</v>
      </c>
      <c r="O5480">
        <v>138.96</v>
      </c>
      <c r="P5480">
        <f>O5480*_xlfn.XLOOKUP(K5480,AM:AM,AN:AN)</f>
        <v>119.5056</v>
      </c>
      <c r="Q5480">
        <f>O5480*_xlfn.XLOOKUP(K5480,AM:AM,AO:AO)</f>
        <v>138.96</v>
      </c>
      <c r="R5480" t="str">
        <f>_xlfn.XLOOKUP(E5480,AF:AF,AG:AG)</f>
        <v>F1S USA</v>
      </c>
      <c r="S5480" t="str">
        <f>_xlfn.XLOOKUP(E5480,AF:AF,AI:AI)</f>
        <v>United States</v>
      </c>
      <c r="T5480">
        <f>WEEKNUM(G5480)</f>
        <v>9</v>
      </c>
      <c r="U5480">
        <f>YEAR(G5480)</f>
        <v>2026</v>
      </c>
      <c r="V5480" s="117">
        <f>IFERROR(Q5480/N5480,"0")</f>
        <v>6.38467970925264E-2</v>
      </c>
    </row>
    <row r="5481" spans="1:22">
      <c r="A5481" t="str">
        <f>_xlfn.XLOOKUP(D5481,BN:BN,BO:BO)</f>
        <v>México</v>
      </c>
      <c r="B5481" t="s">
        <v>25</v>
      </c>
      <c r="C5481">
        <v>937</v>
      </c>
      <c r="D5481" t="str">
        <f>_xlfn.XLOOKUP(C5481,BH:BH,BI:BI)</f>
        <v>MinervaH</v>
      </c>
      <c r="E5481">
        <v>27301</v>
      </c>
      <c r="F5481" t="s">
        <v>3592</v>
      </c>
      <c r="G5481" s="63">
        <v>46072</v>
      </c>
      <c r="H5481" s="63">
        <v>46092</v>
      </c>
      <c r="I5481" t="s">
        <v>366</v>
      </c>
      <c r="J5481" t="str">
        <f>_xlfn.XLOOKUP(I5481,AS:AS,AU:AU)</f>
        <v>Vuelos</v>
      </c>
      <c r="K5481" t="s">
        <v>33</v>
      </c>
      <c r="L5481">
        <v>2814.61</v>
      </c>
      <c r="M5481">
        <f>L5481*_xlfn.XLOOKUP(K5481,AM:AM,AN:AN)</f>
        <v>2420.5646000000002</v>
      </c>
      <c r="N5481">
        <f>L5481*_xlfn.XLOOKUP(K5481,AM:AM,AO:AO)</f>
        <v>2814.61</v>
      </c>
      <c r="O5481">
        <v>0</v>
      </c>
      <c r="P5481">
        <f>O5481*_xlfn.XLOOKUP(K5481,AM:AM,AN:AN)</f>
        <v>0</v>
      </c>
      <c r="Q5481">
        <f>O5481*_xlfn.XLOOKUP(K5481,AM:AM,AO:AO)</f>
        <v>0</v>
      </c>
      <c r="R5481" t="str">
        <f>_xlfn.XLOOKUP(E5481,AF:AF,AG:AG)</f>
        <v>TURISMO EX MAR, S.A. DE C.V.</v>
      </c>
      <c r="S5481" t="str">
        <f>_xlfn.XLOOKUP(E5481,AF:AF,AI:AI)</f>
        <v>Mexico</v>
      </c>
      <c r="T5481">
        <f>WEEKNUM(G5481)</f>
        <v>8</v>
      </c>
      <c r="U5481">
        <f>YEAR(G5481)</f>
        <v>2026</v>
      </c>
      <c r="V5481" s="117">
        <f>IFERROR(Q5481/N5481,"0")</f>
        <v>0</v>
      </c>
    </row>
    <row r="5482" spans="1:22">
      <c r="A5482" t="str">
        <f>_xlfn.XLOOKUP(D5482,BN:BN,BO:BO)</f>
        <v>México</v>
      </c>
      <c r="B5482" t="s">
        <v>25</v>
      </c>
      <c r="C5482">
        <v>937</v>
      </c>
      <c r="D5482" t="str">
        <f>_xlfn.XLOOKUP(C5482,BH:BH,BI:BI)</f>
        <v>MinervaH</v>
      </c>
      <c r="E5482">
        <v>27301</v>
      </c>
      <c r="F5482" t="s">
        <v>3592</v>
      </c>
      <c r="G5482" s="63">
        <v>46072</v>
      </c>
      <c r="H5482" s="63">
        <v>46092</v>
      </c>
      <c r="I5482" t="s">
        <v>366</v>
      </c>
      <c r="J5482" t="str">
        <f>_xlfn.XLOOKUP(I5482,AS:AS,AU:AU)</f>
        <v>Vuelos</v>
      </c>
      <c r="K5482" t="s">
        <v>33</v>
      </c>
      <c r="L5482">
        <v>2814.61</v>
      </c>
      <c r="M5482">
        <f>L5482*_xlfn.XLOOKUP(K5482,AM:AM,AN:AN)</f>
        <v>2420.5646000000002</v>
      </c>
      <c r="N5482">
        <f>L5482*_xlfn.XLOOKUP(K5482,AM:AM,AO:AO)</f>
        <v>2814.61</v>
      </c>
      <c r="O5482">
        <v>0</v>
      </c>
      <c r="P5482">
        <f>O5482*_xlfn.XLOOKUP(K5482,AM:AM,AN:AN)</f>
        <v>0</v>
      </c>
      <c r="Q5482">
        <f>O5482*_xlfn.XLOOKUP(K5482,AM:AM,AO:AO)</f>
        <v>0</v>
      </c>
      <c r="R5482" t="str">
        <f>_xlfn.XLOOKUP(E5482,AF:AF,AG:AG)</f>
        <v>TURISMO EX MAR, S.A. DE C.V.</v>
      </c>
      <c r="S5482" t="str">
        <f>_xlfn.XLOOKUP(E5482,AF:AF,AI:AI)</f>
        <v>Mexico</v>
      </c>
      <c r="T5482">
        <f>WEEKNUM(G5482)</f>
        <v>8</v>
      </c>
      <c r="U5482">
        <f>YEAR(G5482)</f>
        <v>2026</v>
      </c>
      <c r="V5482" s="117">
        <f>IFERROR(Q5482/N5482,"0")</f>
        <v>0</v>
      </c>
    </row>
    <row r="5483" spans="1:22">
      <c r="A5483" t="str">
        <f>_xlfn.XLOOKUP(D5483,BN:BN,BO:BO)</f>
        <v>México</v>
      </c>
      <c r="B5483" t="s">
        <v>25</v>
      </c>
      <c r="C5483">
        <v>937</v>
      </c>
      <c r="D5483" t="str">
        <f>_xlfn.XLOOKUP(C5483,BH:BH,BI:BI)</f>
        <v>MinervaH</v>
      </c>
      <c r="E5483">
        <v>27301</v>
      </c>
      <c r="F5483" t="s">
        <v>3592</v>
      </c>
      <c r="G5483" s="63">
        <v>46072</v>
      </c>
      <c r="H5483" s="63">
        <v>46092</v>
      </c>
      <c r="I5483" t="s">
        <v>366</v>
      </c>
      <c r="J5483" t="str">
        <f>_xlfn.XLOOKUP(I5483,AS:AS,AU:AU)</f>
        <v>Vuelos</v>
      </c>
      <c r="K5483" t="s">
        <v>33</v>
      </c>
      <c r="L5483">
        <v>2814.61</v>
      </c>
      <c r="M5483">
        <f>L5483*_xlfn.XLOOKUP(K5483,AM:AM,AN:AN)</f>
        <v>2420.5646000000002</v>
      </c>
      <c r="N5483">
        <f>L5483*_xlfn.XLOOKUP(K5483,AM:AM,AO:AO)</f>
        <v>2814.61</v>
      </c>
      <c r="O5483">
        <v>0</v>
      </c>
      <c r="P5483">
        <f>O5483*_xlfn.XLOOKUP(K5483,AM:AM,AN:AN)</f>
        <v>0</v>
      </c>
      <c r="Q5483">
        <f>O5483*_xlfn.XLOOKUP(K5483,AM:AM,AO:AO)</f>
        <v>0</v>
      </c>
      <c r="R5483" t="str">
        <f>_xlfn.XLOOKUP(E5483,AF:AF,AG:AG)</f>
        <v>TURISMO EX MAR, S.A. DE C.V.</v>
      </c>
      <c r="S5483" t="str">
        <f>_xlfn.XLOOKUP(E5483,AF:AF,AI:AI)</f>
        <v>Mexico</v>
      </c>
      <c r="T5483">
        <f>WEEKNUM(G5483)</f>
        <v>8</v>
      </c>
      <c r="U5483">
        <f>YEAR(G5483)</f>
        <v>2026</v>
      </c>
      <c r="V5483" s="117">
        <f>IFERROR(Q5483/N5483,"0")</f>
        <v>0</v>
      </c>
    </row>
    <row r="5484" spans="1:22">
      <c r="A5484" t="str">
        <f>_xlfn.XLOOKUP(D5484,BN:BN,BO:BO)</f>
        <v>México</v>
      </c>
      <c r="B5484" t="s">
        <v>25</v>
      </c>
      <c r="C5484">
        <v>937</v>
      </c>
      <c r="D5484" t="str">
        <f>_xlfn.XLOOKUP(C5484,BH:BH,BI:BI)</f>
        <v>MinervaH</v>
      </c>
      <c r="E5484">
        <v>0</v>
      </c>
      <c r="F5484" t="s">
        <v>5395</v>
      </c>
      <c r="G5484" s="63">
        <v>46072</v>
      </c>
      <c r="H5484" s="63">
        <v>46092</v>
      </c>
      <c r="I5484" t="s">
        <v>396</v>
      </c>
      <c r="J5484" t="str">
        <f>_xlfn.XLOOKUP(I5484,AS:AS,AU:AU)</f>
        <v>Honorarios</v>
      </c>
      <c r="K5484" t="s">
        <v>33</v>
      </c>
      <c r="L5484">
        <v>80</v>
      </c>
      <c r="M5484">
        <f>L5484*_xlfn.XLOOKUP(K5484,AM:AM,AN:AN)</f>
        <v>68.8</v>
      </c>
      <c r="N5484">
        <f>L5484*_xlfn.XLOOKUP(K5484,AM:AM,AO:AO)</f>
        <v>80</v>
      </c>
      <c r="O5484">
        <v>80</v>
      </c>
      <c r="P5484">
        <f>O5484*_xlfn.XLOOKUP(K5484,AM:AM,AN:AN)</f>
        <v>68.8</v>
      </c>
      <c r="Q5484">
        <f>O5484*_xlfn.XLOOKUP(K5484,AM:AM,AO:AO)</f>
        <v>80</v>
      </c>
      <c r="R5484" t="str">
        <f>_xlfn.XLOOKUP(E5484,AF:AF,AG:AG)</f>
        <v>FEES</v>
      </c>
      <c r="S5484">
        <f>_xlfn.XLOOKUP(E5484,AF:AF,AI:AI)</f>
        <v>0</v>
      </c>
      <c r="T5484">
        <f>WEEKNUM(G5484)</f>
        <v>8</v>
      </c>
      <c r="U5484">
        <f>YEAR(G5484)</f>
        <v>2026</v>
      </c>
      <c r="V5484" s="117">
        <f>IFERROR(Q5484/N5484,"0")</f>
        <v>1</v>
      </c>
    </row>
    <row r="5485" spans="1:22">
      <c r="A5485" t="str">
        <f>_xlfn.XLOOKUP(D5485,BN:BN,BO:BO)</f>
        <v>México</v>
      </c>
      <c r="B5485" t="s">
        <v>25</v>
      </c>
      <c r="C5485">
        <v>937</v>
      </c>
      <c r="D5485" t="str">
        <f>_xlfn.XLOOKUP(C5485,BH:BH,BI:BI)</f>
        <v>MinervaH</v>
      </c>
      <c r="E5485">
        <v>0</v>
      </c>
      <c r="F5485" t="s">
        <v>5396</v>
      </c>
      <c r="G5485" s="63">
        <v>46072</v>
      </c>
      <c r="H5485" s="63">
        <v>46092</v>
      </c>
      <c r="I5485" t="s">
        <v>396</v>
      </c>
      <c r="J5485" t="str">
        <f>_xlfn.XLOOKUP(I5485,AS:AS,AU:AU)</f>
        <v>Honorarios</v>
      </c>
      <c r="K5485" t="s">
        <v>33</v>
      </c>
      <c r="L5485">
        <v>40</v>
      </c>
      <c r="M5485">
        <f>L5485*_xlfn.XLOOKUP(K5485,AM:AM,AN:AN)</f>
        <v>34.4</v>
      </c>
      <c r="N5485">
        <f>L5485*_xlfn.XLOOKUP(K5485,AM:AM,AO:AO)</f>
        <v>40</v>
      </c>
      <c r="O5485">
        <v>40</v>
      </c>
      <c r="P5485">
        <f>O5485*_xlfn.XLOOKUP(K5485,AM:AM,AN:AN)</f>
        <v>34.4</v>
      </c>
      <c r="Q5485">
        <f>O5485*_xlfn.XLOOKUP(K5485,AM:AM,AO:AO)</f>
        <v>40</v>
      </c>
      <c r="R5485" t="str">
        <f>_xlfn.XLOOKUP(E5485,AF:AF,AG:AG)</f>
        <v>FEES</v>
      </c>
      <c r="S5485">
        <f>_xlfn.XLOOKUP(E5485,AF:AF,AI:AI)</f>
        <v>0</v>
      </c>
      <c r="T5485">
        <f>WEEKNUM(G5485)</f>
        <v>8</v>
      </c>
      <c r="U5485">
        <f>YEAR(G5485)</f>
        <v>2026</v>
      </c>
      <c r="V5485" s="117">
        <f>IFERROR(Q5485/N5485,"0")</f>
        <v>1</v>
      </c>
    </row>
    <row r="5486" spans="1:22">
      <c r="A5486" t="str">
        <f>_xlfn.XLOOKUP(D5486,BN:BN,BO:BO)</f>
        <v>México</v>
      </c>
      <c r="B5486" t="s">
        <v>25</v>
      </c>
      <c r="C5486">
        <v>938</v>
      </c>
      <c r="D5486" t="str">
        <f>_xlfn.XLOOKUP(C5486,BH:BH,BI:BI)</f>
        <v>VeronicaN</v>
      </c>
      <c r="E5486">
        <v>33978</v>
      </c>
      <c r="F5486" t="s">
        <v>5397</v>
      </c>
      <c r="G5486" s="63">
        <v>46041</v>
      </c>
      <c r="H5486" s="63">
        <v>46049</v>
      </c>
      <c r="I5486" t="s">
        <v>364</v>
      </c>
      <c r="J5486" t="str">
        <f>_xlfn.XLOOKUP(I5486,AS:AS,AU:AU)</f>
        <v>DMC</v>
      </c>
      <c r="K5486" t="s">
        <v>33</v>
      </c>
      <c r="L5486">
        <v>35310.019999999997</v>
      </c>
      <c r="M5486">
        <f>L5486*_xlfn.XLOOKUP(K5486,AM:AM,AN:AN)</f>
        <v>30366.617199999997</v>
      </c>
      <c r="N5486">
        <f>L5486*_xlfn.XLOOKUP(K5486,AM:AM,AO:AO)</f>
        <v>35310.019999999997</v>
      </c>
      <c r="O5486">
        <v>2147.4699999999998</v>
      </c>
      <c r="P5486">
        <f>O5486*_xlfn.XLOOKUP(K5486,AM:AM,AN:AN)</f>
        <v>1846.8241999999998</v>
      </c>
      <c r="Q5486">
        <f>O5486*_xlfn.XLOOKUP(K5486,AM:AM,AO:AO)</f>
        <v>2147.4699999999998</v>
      </c>
      <c r="R5486" t="str">
        <f>_xlfn.XLOOKUP(E5486,AF:AF,AG:AG)</f>
        <v>Made USA Travel LLC</v>
      </c>
      <c r="S5486" t="str">
        <f>_xlfn.XLOOKUP(E5486,AF:AF,AI:AI)</f>
        <v>United States</v>
      </c>
      <c r="T5486">
        <f>WEEKNUM(G5486)</f>
        <v>4</v>
      </c>
      <c r="U5486">
        <f>YEAR(G5486)</f>
        <v>2026</v>
      </c>
      <c r="V5486" s="117">
        <f>IFERROR(Q5486/N5486,"0")</f>
        <v>6.0817580958606086E-2</v>
      </c>
    </row>
    <row r="5487" spans="1:22">
      <c r="A5487" t="str">
        <f>_xlfn.XLOOKUP(D5487,BN:BN,BO:BO)</f>
        <v>México</v>
      </c>
      <c r="B5487" t="s">
        <v>25</v>
      </c>
      <c r="C5487">
        <v>938</v>
      </c>
      <c r="D5487" t="str">
        <f>_xlfn.XLOOKUP(C5487,BH:BH,BI:BI)</f>
        <v>VeronicaN</v>
      </c>
      <c r="E5487">
        <v>28934</v>
      </c>
      <c r="F5487" t="s">
        <v>5398</v>
      </c>
      <c r="G5487" s="63">
        <v>46049</v>
      </c>
      <c r="H5487" s="63">
        <v>46049</v>
      </c>
      <c r="I5487" t="s">
        <v>366</v>
      </c>
      <c r="J5487" t="str">
        <f>_xlfn.XLOOKUP(I5487,AS:AS,AU:AU)</f>
        <v>Vuelos</v>
      </c>
      <c r="K5487" t="s">
        <v>33</v>
      </c>
      <c r="L5487">
        <v>1898.49</v>
      </c>
      <c r="M5487">
        <f>L5487*_xlfn.XLOOKUP(K5487,AM:AM,AN:AN)</f>
        <v>1632.7013999999999</v>
      </c>
      <c r="N5487">
        <f>L5487*_xlfn.XLOOKUP(K5487,AM:AM,AO:AO)</f>
        <v>1898.49</v>
      </c>
      <c r="O5487">
        <v>350.36</v>
      </c>
      <c r="P5487">
        <f>O5487*_xlfn.XLOOKUP(K5487,AM:AM,AN:AN)</f>
        <v>301.30959999999999</v>
      </c>
      <c r="Q5487">
        <f>O5487*_xlfn.XLOOKUP(K5487,AM:AM,AO:AO)</f>
        <v>350.36</v>
      </c>
      <c r="R5487" t="str">
        <f>_xlfn.XLOOKUP(E5487,AF:AF,AG:AG)</f>
        <v>F1S USA</v>
      </c>
      <c r="S5487" t="str">
        <f>_xlfn.XLOOKUP(E5487,AF:AF,AI:AI)</f>
        <v>United States</v>
      </c>
      <c r="T5487">
        <f>WEEKNUM(G5487)</f>
        <v>5</v>
      </c>
      <c r="U5487">
        <f>YEAR(G5487)</f>
        <v>2026</v>
      </c>
      <c r="V5487" s="117">
        <f>IFERROR(Q5487/N5487,"0")</f>
        <v>0.18454666603458539</v>
      </c>
    </row>
    <row r="5488" spans="1:22">
      <c r="A5488" t="str">
        <f>_xlfn.XLOOKUP(D5488,BN:BN,BO:BO)</f>
        <v>México</v>
      </c>
      <c r="B5488" t="s">
        <v>25</v>
      </c>
      <c r="C5488">
        <v>938</v>
      </c>
      <c r="D5488" t="str">
        <f>_xlfn.XLOOKUP(C5488,BH:BH,BI:BI)</f>
        <v>VeronicaN</v>
      </c>
      <c r="E5488">
        <v>28934</v>
      </c>
      <c r="F5488" t="s">
        <v>5399</v>
      </c>
      <c r="G5488" s="63">
        <v>46049</v>
      </c>
      <c r="H5488" s="63">
        <v>46049</v>
      </c>
      <c r="I5488" t="s">
        <v>366</v>
      </c>
      <c r="J5488" t="str">
        <f>_xlfn.XLOOKUP(I5488,AS:AS,AU:AU)</f>
        <v>Vuelos</v>
      </c>
      <c r="K5488" t="s">
        <v>33</v>
      </c>
      <c r="L5488">
        <v>1898.49</v>
      </c>
      <c r="M5488">
        <f>L5488*_xlfn.XLOOKUP(K5488,AM:AM,AN:AN)</f>
        <v>1632.7013999999999</v>
      </c>
      <c r="N5488">
        <f>L5488*_xlfn.XLOOKUP(K5488,AM:AM,AO:AO)</f>
        <v>1898.49</v>
      </c>
      <c r="O5488">
        <v>350.36</v>
      </c>
      <c r="P5488">
        <f>O5488*_xlfn.XLOOKUP(K5488,AM:AM,AN:AN)</f>
        <v>301.30959999999999</v>
      </c>
      <c r="Q5488">
        <f>O5488*_xlfn.XLOOKUP(K5488,AM:AM,AO:AO)</f>
        <v>350.36</v>
      </c>
      <c r="R5488" t="str">
        <f>_xlfn.XLOOKUP(E5488,AF:AF,AG:AG)</f>
        <v>F1S USA</v>
      </c>
      <c r="S5488" t="str">
        <f>_xlfn.XLOOKUP(E5488,AF:AF,AI:AI)</f>
        <v>United States</v>
      </c>
      <c r="T5488">
        <f>WEEKNUM(G5488)</f>
        <v>5</v>
      </c>
      <c r="U5488">
        <f>YEAR(G5488)</f>
        <v>2026</v>
      </c>
      <c r="V5488" s="117">
        <f>IFERROR(Q5488/N5488,"0")</f>
        <v>0.18454666603458539</v>
      </c>
    </row>
    <row r="5489" spans="1:22">
      <c r="A5489" t="str">
        <f>_xlfn.XLOOKUP(D5489,BN:BN,BO:BO)</f>
        <v>México</v>
      </c>
      <c r="B5489" t="s">
        <v>25</v>
      </c>
      <c r="C5489">
        <v>938</v>
      </c>
      <c r="D5489" t="str">
        <f>_xlfn.XLOOKUP(C5489,BH:BH,BI:BI)</f>
        <v>VeronicaN</v>
      </c>
      <c r="E5489">
        <v>28934</v>
      </c>
      <c r="F5489" t="s">
        <v>5400</v>
      </c>
      <c r="G5489" s="63">
        <v>46049</v>
      </c>
      <c r="H5489" s="63">
        <v>46049</v>
      </c>
      <c r="I5489" t="s">
        <v>366</v>
      </c>
      <c r="J5489" t="str">
        <f>_xlfn.XLOOKUP(I5489,AS:AS,AU:AU)</f>
        <v>Vuelos</v>
      </c>
      <c r="K5489" t="s">
        <v>33</v>
      </c>
      <c r="L5489">
        <v>1898.49</v>
      </c>
      <c r="M5489">
        <f>L5489*_xlfn.XLOOKUP(K5489,AM:AM,AN:AN)</f>
        <v>1632.7013999999999</v>
      </c>
      <c r="N5489">
        <f>L5489*_xlfn.XLOOKUP(K5489,AM:AM,AO:AO)</f>
        <v>1898.49</v>
      </c>
      <c r="O5489">
        <v>350.36</v>
      </c>
      <c r="P5489">
        <f>O5489*_xlfn.XLOOKUP(K5489,AM:AM,AN:AN)</f>
        <v>301.30959999999999</v>
      </c>
      <c r="Q5489">
        <f>O5489*_xlfn.XLOOKUP(K5489,AM:AM,AO:AO)</f>
        <v>350.36</v>
      </c>
      <c r="R5489" t="str">
        <f>_xlfn.XLOOKUP(E5489,AF:AF,AG:AG)</f>
        <v>F1S USA</v>
      </c>
      <c r="S5489" t="str">
        <f>_xlfn.XLOOKUP(E5489,AF:AF,AI:AI)</f>
        <v>United States</v>
      </c>
      <c r="T5489">
        <f>WEEKNUM(G5489)</f>
        <v>5</v>
      </c>
      <c r="U5489">
        <f>YEAR(G5489)</f>
        <v>2026</v>
      </c>
      <c r="V5489" s="117">
        <f>IFERROR(Q5489/N5489,"0")</f>
        <v>0.18454666603458539</v>
      </c>
    </row>
    <row r="5490" spans="1:22">
      <c r="A5490" t="str">
        <f>_xlfn.XLOOKUP(D5490,BN:BN,BO:BO)</f>
        <v>México</v>
      </c>
      <c r="B5490" t="s">
        <v>25</v>
      </c>
      <c r="C5490">
        <v>938</v>
      </c>
      <c r="D5490" t="str">
        <f>_xlfn.XLOOKUP(C5490,BH:BH,BI:BI)</f>
        <v>VeronicaN</v>
      </c>
      <c r="E5490">
        <v>28934</v>
      </c>
      <c r="F5490" t="s">
        <v>5401</v>
      </c>
      <c r="G5490" s="63">
        <v>46049</v>
      </c>
      <c r="H5490" s="63">
        <v>46049</v>
      </c>
      <c r="I5490" t="s">
        <v>366</v>
      </c>
      <c r="J5490" t="str">
        <f>_xlfn.XLOOKUP(I5490,AS:AS,AU:AU)</f>
        <v>Vuelos</v>
      </c>
      <c r="K5490" t="s">
        <v>33</v>
      </c>
      <c r="L5490">
        <v>1898.49</v>
      </c>
      <c r="M5490">
        <f>L5490*_xlfn.XLOOKUP(K5490,AM:AM,AN:AN)</f>
        <v>1632.7013999999999</v>
      </c>
      <c r="N5490">
        <f>L5490*_xlfn.XLOOKUP(K5490,AM:AM,AO:AO)</f>
        <v>1898.49</v>
      </c>
      <c r="O5490">
        <v>350.36</v>
      </c>
      <c r="P5490">
        <f>O5490*_xlfn.XLOOKUP(K5490,AM:AM,AN:AN)</f>
        <v>301.30959999999999</v>
      </c>
      <c r="Q5490">
        <f>O5490*_xlfn.XLOOKUP(K5490,AM:AM,AO:AO)</f>
        <v>350.36</v>
      </c>
      <c r="R5490" t="str">
        <f>_xlfn.XLOOKUP(E5490,AF:AF,AG:AG)</f>
        <v>F1S USA</v>
      </c>
      <c r="S5490" t="str">
        <f>_xlfn.XLOOKUP(E5490,AF:AF,AI:AI)</f>
        <v>United States</v>
      </c>
      <c r="T5490">
        <f>WEEKNUM(G5490)</f>
        <v>5</v>
      </c>
      <c r="U5490">
        <f>YEAR(G5490)</f>
        <v>2026</v>
      </c>
      <c r="V5490" s="117">
        <f>IFERROR(Q5490/N5490,"0")</f>
        <v>0.18454666603458539</v>
      </c>
    </row>
    <row r="5491" spans="1:22">
      <c r="A5491" t="str">
        <f>_xlfn.XLOOKUP(D5491,BN:BN,BO:BO)</f>
        <v>México</v>
      </c>
      <c r="B5491" t="s">
        <v>25</v>
      </c>
      <c r="C5491">
        <v>938</v>
      </c>
      <c r="D5491" t="str">
        <f>_xlfn.XLOOKUP(C5491,BH:BH,BI:BI)</f>
        <v>VeronicaN</v>
      </c>
      <c r="E5491">
        <v>28934</v>
      </c>
      <c r="F5491" t="s">
        <v>5402</v>
      </c>
      <c r="G5491" s="63">
        <v>46049</v>
      </c>
      <c r="H5491" s="63">
        <v>46049</v>
      </c>
      <c r="I5491" t="s">
        <v>366</v>
      </c>
      <c r="J5491" t="str">
        <f>_xlfn.XLOOKUP(I5491,AS:AS,AU:AU)</f>
        <v>Vuelos</v>
      </c>
      <c r="K5491" t="s">
        <v>33</v>
      </c>
      <c r="L5491">
        <v>1898.49</v>
      </c>
      <c r="M5491">
        <f>L5491*_xlfn.XLOOKUP(K5491,AM:AM,AN:AN)</f>
        <v>1632.7013999999999</v>
      </c>
      <c r="N5491">
        <f>L5491*_xlfn.XLOOKUP(K5491,AM:AM,AO:AO)</f>
        <v>1898.49</v>
      </c>
      <c r="O5491">
        <v>350.36</v>
      </c>
      <c r="P5491">
        <f>O5491*_xlfn.XLOOKUP(K5491,AM:AM,AN:AN)</f>
        <v>301.30959999999999</v>
      </c>
      <c r="Q5491">
        <f>O5491*_xlfn.XLOOKUP(K5491,AM:AM,AO:AO)</f>
        <v>350.36</v>
      </c>
      <c r="R5491" t="str">
        <f>_xlfn.XLOOKUP(E5491,AF:AF,AG:AG)</f>
        <v>F1S USA</v>
      </c>
      <c r="S5491" t="str">
        <f>_xlfn.XLOOKUP(E5491,AF:AF,AI:AI)</f>
        <v>United States</v>
      </c>
      <c r="T5491">
        <f>WEEKNUM(G5491)</f>
        <v>5</v>
      </c>
      <c r="U5491">
        <f>YEAR(G5491)</f>
        <v>2026</v>
      </c>
      <c r="V5491" s="117">
        <f>IFERROR(Q5491/N5491,"0")</f>
        <v>0.18454666603458539</v>
      </c>
    </row>
    <row r="5492" spans="1:22">
      <c r="A5492" t="str">
        <f>_xlfn.XLOOKUP(D5492,BN:BN,BO:BO)</f>
        <v>México</v>
      </c>
      <c r="B5492" t="s">
        <v>25</v>
      </c>
      <c r="C5492">
        <v>938</v>
      </c>
      <c r="D5492" t="str">
        <f>_xlfn.XLOOKUP(C5492,BH:BH,BI:BI)</f>
        <v>VeronicaN</v>
      </c>
      <c r="E5492">
        <v>34294</v>
      </c>
      <c r="F5492" t="s">
        <v>5403</v>
      </c>
      <c r="G5492" s="63">
        <v>46041</v>
      </c>
      <c r="H5492" s="63">
        <v>46051</v>
      </c>
      <c r="I5492" t="s">
        <v>364</v>
      </c>
      <c r="J5492" t="str">
        <f>_xlfn.XLOOKUP(I5492,AS:AS,AU:AU)</f>
        <v>DMC</v>
      </c>
      <c r="K5492" t="s">
        <v>33</v>
      </c>
      <c r="L5492">
        <v>1680</v>
      </c>
      <c r="M5492">
        <f>L5492*_xlfn.XLOOKUP(K5492,AM:AM,AN:AN)</f>
        <v>1444.8</v>
      </c>
      <c r="N5492">
        <f>L5492*_xlfn.XLOOKUP(K5492,AM:AM,AO:AO)</f>
        <v>1680</v>
      </c>
      <c r="O5492">
        <v>0</v>
      </c>
      <c r="P5492">
        <f>O5492*_xlfn.XLOOKUP(K5492,AM:AM,AN:AN)</f>
        <v>0</v>
      </c>
      <c r="Q5492">
        <f>O5492*_xlfn.XLOOKUP(K5492,AM:AM,AO:AO)</f>
        <v>0</v>
      </c>
      <c r="R5492" t="str">
        <f>_xlfn.XLOOKUP(E5492,AF:AF,AG:AG)</f>
        <v>Curious Korea</v>
      </c>
      <c r="S5492" t="str">
        <f>_xlfn.XLOOKUP(E5492,AF:AF,AI:AI)</f>
        <v>South Korea</v>
      </c>
      <c r="T5492">
        <f>WEEKNUM(G5492)</f>
        <v>4</v>
      </c>
      <c r="U5492">
        <f>YEAR(G5492)</f>
        <v>2026</v>
      </c>
      <c r="V5492" s="117">
        <f>IFERROR(Q5492/N5492,"0")</f>
        <v>0</v>
      </c>
    </row>
    <row r="5493" spans="1:22">
      <c r="A5493" t="str">
        <f>_xlfn.XLOOKUP(D5493,BN:BN,BO:BO)</f>
        <v>México</v>
      </c>
      <c r="B5493" t="s">
        <v>25</v>
      </c>
      <c r="C5493">
        <v>938</v>
      </c>
      <c r="D5493" t="str">
        <f>_xlfn.XLOOKUP(C5493,BH:BH,BI:BI)</f>
        <v>VeronicaN</v>
      </c>
      <c r="E5493">
        <v>0</v>
      </c>
      <c r="F5493" t="s">
        <v>2283</v>
      </c>
      <c r="G5493" s="63">
        <v>46041</v>
      </c>
      <c r="H5493" s="63">
        <v>46051</v>
      </c>
      <c r="I5493" t="s">
        <v>396</v>
      </c>
      <c r="J5493" t="str">
        <f>_xlfn.XLOOKUP(I5493,AS:AS,AU:AU)</f>
        <v>Honorarios</v>
      </c>
      <c r="K5493" t="s">
        <v>33</v>
      </c>
      <c r="L5493">
        <v>1886.18</v>
      </c>
      <c r="M5493">
        <f>L5493*_xlfn.XLOOKUP(K5493,AM:AM,AN:AN)</f>
        <v>1622.1148000000001</v>
      </c>
      <c r="N5493">
        <f>L5493*_xlfn.XLOOKUP(K5493,AM:AM,AO:AO)</f>
        <v>1886.18</v>
      </c>
      <c r="O5493">
        <v>1886.18</v>
      </c>
      <c r="P5493">
        <f>O5493*_xlfn.XLOOKUP(K5493,AM:AM,AN:AN)</f>
        <v>1622.1148000000001</v>
      </c>
      <c r="Q5493">
        <f>O5493*_xlfn.XLOOKUP(K5493,AM:AM,AO:AO)</f>
        <v>1886.18</v>
      </c>
      <c r="R5493" t="str">
        <f>_xlfn.XLOOKUP(E5493,AF:AF,AG:AG)</f>
        <v>FEES</v>
      </c>
      <c r="S5493">
        <f>_xlfn.XLOOKUP(E5493,AF:AF,AI:AI)</f>
        <v>0</v>
      </c>
      <c r="T5493">
        <f>WEEKNUM(G5493)</f>
        <v>4</v>
      </c>
      <c r="U5493">
        <f>YEAR(G5493)</f>
        <v>2026</v>
      </c>
      <c r="V5493" s="117">
        <f>IFERROR(Q5493/N5493,"0")</f>
        <v>1</v>
      </c>
    </row>
    <row r="5494" spans="1:22">
      <c r="A5494" t="str">
        <f>_xlfn.XLOOKUP(D5494,BN:BN,BO:BO)</f>
        <v>México</v>
      </c>
      <c r="B5494" t="s">
        <v>25</v>
      </c>
      <c r="C5494">
        <v>938</v>
      </c>
      <c r="D5494" t="str">
        <f>_xlfn.XLOOKUP(C5494,BH:BH,BI:BI)</f>
        <v>VeronicaN</v>
      </c>
      <c r="E5494">
        <v>34330</v>
      </c>
      <c r="F5494" t="s">
        <v>5404</v>
      </c>
      <c r="G5494" s="63">
        <v>46041</v>
      </c>
      <c r="H5494" s="63">
        <v>46051</v>
      </c>
      <c r="I5494" t="s">
        <v>376</v>
      </c>
      <c r="J5494" t="str">
        <f>_xlfn.XLOOKUP(I5494,AS:AS,AU:AU)</f>
        <v>Hotel</v>
      </c>
      <c r="K5494" t="s">
        <v>33</v>
      </c>
      <c r="L5494">
        <v>29184</v>
      </c>
      <c r="M5494">
        <f>L5494*_xlfn.XLOOKUP(K5494,AM:AM,AN:AN)</f>
        <v>25098.239999999998</v>
      </c>
      <c r="N5494">
        <f>L5494*_xlfn.XLOOKUP(K5494,AM:AM,AO:AO)</f>
        <v>29184</v>
      </c>
      <c r="O5494">
        <v>2171.4</v>
      </c>
      <c r="P5494">
        <f>O5494*_xlfn.XLOOKUP(K5494,AM:AM,AN:AN)</f>
        <v>1867.404</v>
      </c>
      <c r="Q5494">
        <f>O5494*_xlfn.XLOOKUP(K5494,AM:AM,AO:AO)</f>
        <v>2171.4</v>
      </c>
      <c r="R5494" t="str">
        <f>_xlfn.XLOOKUP(E5494,AF:AF,AG:AG)</f>
        <v>The Maybourne Beverly Hills</v>
      </c>
      <c r="S5494" t="str">
        <f>_xlfn.XLOOKUP(E5494,AF:AF,AI:AI)</f>
        <v>United States</v>
      </c>
      <c r="T5494">
        <f>WEEKNUM(G5494)</f>
        <v>4</v>
      </c>
      <c r="U5494">
        <f>YEAR(G5494)</f>
        <v>2026</v>
      </c>
      <c r="V5494" s="117">
        <f>IFERROR(Q5494/N5494,"0")</f>
        <v>7.4403782894736842E-2</v>
      </c>
    </row>
    <row r="5495" spans="1:22">
      <c r="A5495" t="str">
        <f>_xlfn.XLOOKUP(D5495,BN:BN,BO:BO)</f>
        <v>México</v>
      </c>
      <c r="B5495" t="s">
        <v>25</v>
      </c>
      <c r="C5495">
        <v>938</v>
      </c>
      <c r="D5495" t="str">
        <f>_xlfn.XLOOKUP(C5495,BH:BH,BI:BI)</f>
        <v>VeronicaN</v>
      </c>
      <c r="E5495">
        <v>30165</v>
      </c>
      <c r="F5495" t="s">
        <v>5405</v>
      </c>
      <c r="G5495" s="63">
        <v>46041</v>
      </c>
      <c r="H5495" s="63">
        <v>46051</v>
      </c>
      <c r="I5495" t="s">
        <v>376</v>
      </c>
      <c r="J5495" t="str">
        <f>_xlfn.XLOOKUP(I5495,AS:AS,AU:AU)</f>
        <v>Hotel</v>
      </c>
      <c r="K5495" t="s">
        <v>33</v>
      </c>
      <c r="L5495">
        <v>21430</v>
      </c>
      <c r="M5495">
        <f>L5495*_xlfn.XLOOKUP(K5495,AM:AM,AN:AN)</f>
        <v>18429.8</v>
      </c>
      <c r="N5495">
        <f>L5495*_xlfn.XLOOKUP(K5495,AM:AM,AO:AO)</f>
        <v>21430</v>
      </c>
      <c r="O5495">
        <v>2143</v>
      </c>
      <c r="P5495">
        <f>O5495*_xlfn.XLOOKUP(K5495,AM:AM,AN:AN)</f>
        <v>1842.98</v>
      </c>
      <c r="Q5495">
        <f>O5495*_xlfn.XLOOKUP(K5495,AM:AM,AO:AO)</f>
        <v>2143</v>
      </c>
      <c r="R5495" t="str">
        <f>_xlfn.XLOOKUP(E5495,AF:AF,AG:AG)</f>
        <v>FOUR SEASONS HOTEL BOSTON</v>
      </c>
      <c r="S5495" t="str">
        <f>_xlfn.XLOOKUP(E5495,AF:AF,AI:AI)</f>
        <v>United States</v>
      </c>
      <c r="T5495">
        <f>WEEKNUM(G5495)</f>
        <v>4</v>
      </c>
      <c r="U5495">
        <f>YEAR(G5495)</f>
        <v>2026</v>
      </c>
      <c r="V5495" s="117">
        <f>IFERROR(Q5495/N5495,"0")</f>
        <v>0.1</v>
      </c>
    </row>
    <row r="5496" spans="1:22">
      <c r="A5496" t="str">
        <f>_xlfn.XLOOKUP(D5496,BN:BN,BO:BO)</f>
        <v>México</v>
      </c>
      <c r="B5496" t="s">
        <v>25</v>
      </c>
      <c r="C5496">
        <v>938</v>
      </c>
      <c r="D5496" t="str">
        <f>_xlfn.XLOOKUP(C5496,BH:BH,BI:BI)</f>
        <v>VeronicaN</v>
      </c>
      <c r="E5496">
        <v>28934</v>
      </c>
      <c r="F5496" t="s">
        <v>4237</v>
      </c>
      <c r="G5496" s="63">
        <v>46066</v>
      </c>
      <c r="H5496" s="63">
        <v>46066</v>
      </c>
      <c r="I5496" t="s">
        <v>366</v>
      </c>
      <c r="J5496" t="str">
        <f>_xlfn.XLOOKUP(I5496,AS:AS,AU:AU)</f>
        <v>Vuelos</v>
      </c>
      <c r="K5496" t="s">
        <v>33</v>
      </c>
      <c r="L5496">
        <v>297.5</v>
      </c>
      <c r="M5496">
        <f>L5496*_xlfn.XLOOKUP(K5496,AM:AM,AN:AN)</f>
        <v>255.85</v>
      </c>
      <c r="N5496">
        <f>L5496*_xlfn.XLOOKUP(K5496,AM:AM,AO:AO)</f>
        <v>297.5</v>
      </c>
      <c r="O5496">
        <v>0</v>
      </c>
      <c r="P5496">
        <f>O5496*_xlfn.XLOOKUP(K5496,AM:AM,AN:AN)</f>
        <v>0</v>
      </c>
      <c r="Q5496">
        <f>O5496*_xlfn.XLOOKUP(K5496,AM:AM,AO:AO)</f>
        <v>0</v>
      </c>
      <c r="R5496" t="str">
        <f>_xlfn.XLOOKUP(E5496,AF:AF,AG:AG)</f>
        <v>F1S USA</v>
      </c>
      <c r="S5496" t="str">
        <f>_xlfn.XLOOKUP(E5496,AF:AF,AI:AI)</f>
        <v>United States</v>
      </c>
      <c r="T5496">
        <f>WEEKNUM(G5496)</f>
        <v>7</v>
      </c>
      <c r="U5496">
        <f>YEAR(G5496)</f>
        <v>2026</v>
      </c>
      <c r="V5496" s="117">
        <f>IFERROR(Q5496/N5496,"0")</f>
        <v>0</v>
      </c>
    </row>
    <row r="5497" spans="1:22">
      <c r="A5497" t="str">
        <f>_xlfn.XLOOKUP(D5497,BN:BN,BO:BO)</f>
        <v>México</v>
      </c>
      <c r="B5497" t="s">
        <v>25</v>
      </c>
      <c r="C5497">
        <v>938</v>
      </c>
      <c r="D5497" t="str">
        <f>_xlfn.XLOOKUP(C5497,BH:BH,BI:BI)</f>
        <v>VeronicaN</v>
      </c>
      <c r="E5497">
        <v>28934</v>
      </c>
      <c r="F5497" t="s">
        <v>4377</v>
      </c>
      <c r="G5497" s="63">
        <v>46066</v>
      </c>
      <c r="H5497" s="63">
        <v>46066</v>
      </c>
      <c r="I5497" t="s">
        <v>366</v>
      </c>
      <c r="J5497" t="str">
        <f>_xlfn.XLOOKUP(I5497,AS:AS,AU:AU)</f>
        <v>Vuelos</v>
      </c>
      <c r="K5497" t="s">
        <v>33</v>
      </c>
      <c r="L5497">
        <v>297.5</v>
      </c>
      <c r="M5497">
        <f>L5497*_xlfn.XLOOKUP(K5497,AM:AM,AN:AN)</f>
        <v>255.85</v>
      </c>
      <c r="N5497">
        <f>L5497*_xlfn.XLOOKUP(K5497,AM:AM,AO:AO)</f>
        <v>297.5</v>
      </c>
      <c r="O5497">
        <v>0</v>
      </c>
      <c r="P5497">
        <f>O5497*_xlfn.XLOOKUP(K5497,AM:AM,AN:AN)</f>
        <v>0</v>
      </c>
      <c r="Q5497">
        <f>O5497*_xlfn.XLOOKUP(K5497,AM:AM,AO:AO)</f>
        <v>0</v>
      </c>
      <c r="R5497" t="str">
        <f>_xlfn.XLOOKUP(E5497,AF:AF,AG:AG)</f>
        <v>F1S USA</v>
      </c>
      <c r="S5497" t="str">
        <f>_xlfn.XLOOKUP(E5497,AF:AF,AI:AI)</f>
        <v>United States</v>
      </c>
      <c r="T5497">
        <f>WEEKNUM(G5497)</f>
        <v>7</v>
      </c>
      <c r="U5497">
        <f>YEAR(G5497)</f>
        <v>2026</v>
      </c>
      <c r="V5497" s="117">
        <f>IFERROR(Q5497/N5497,"0")</f>
        <v>0</v>
      </c>
    </row>
    <row r="5498" spans="1:22">
      <c r="A5498" t="str">
        <f>_xlfn.XLOOKUP(D5498,BN:BN,BO:BO)</f>
        <v>México</v>
      </c>
      <c r="B5498" t="s">
        <v>25</v>
      </c>
      <c r="C5498">
        <v>938</v>
      </c>
      <c r="D5498" t="str">
        <f>_xlfn.XLOOKUP(C5498,BH:BH,BI:BI)</f>
        <v>VeronicaN</v>
      </c>
      <c r="E5498">
        <v>28934</v>
      </c>
      <c r="F5498" t="s">
        <v>5398</v>
      </c>
      <c r="G5498" s="63">
        <v>46073</v>
      </c>
      <c r="H5498" s="63">
        <v>46074</v>
      </c>
      <c r="I5498" t="s">
        <v>366</v>
      </c>
      <c r="J5498" t="str">
        <f>_xlfn.XLOOKUP(I5498,AS:AS,AU:AU)</f>
        <v>Vuelos</v>
      </c>
      <c r="K5498" t="s">
        <v>33</v>
      </c>
      <c r="L5498">
        <v>2536.1</v>
      </c>
      <c r="M5498">
        <f>L5498*_xlfn.XLOOKUP(K5498,AM:AM,AN:AN)</f>
        <v>2181.0459999999998</v>
      </c>
      <c r="N5498">
        <f>L5498*_xlfn.XLOOKUP(K5498,AM:AM,AO:AO)</f>
        <v>2536.1</v>
      </c>
      <c r="O5498">
        <v>0</v>
      </c>
      <c r="P5498">
        <f>O5498*_xlfn.XLOOKUP(K5498,AM:AM,AN:AN)</f>
        <v>0</v>
      </c>
      <c r="Q5498">
        <f>O5498*_xlfn.XLOOKUP(K5498,AM:AM,AO:AO)</f>
        <v>0</v>
      </c>
      <c r="R5498" t="str">
        <f>_xlfn.XLOOKUP(E5498,AF:AF,AG:AG)</f>
        <v>F1S USA</v>
      </c>
      <c r="S5498" t="str">
        <f>_xlfn.XLOOKUP(E5498,AF:AF,AI:AI)</f>
        <v>United States</v>
      </c>
      <c r="T5498">
        <f>WEEKNUM(G5498)</f>
        <v>8</v>
      </c>
      <c r="U5498">
        <f>YEAR(G5498)</f>
        <v>2026</v>
      </c>
      <c r="V5498" s="117">
        <f>IFERROR(Q5498/N5498,"0")</f>
        <v>0</v>
      </c>
    </row>
    <row r="5499" spans="1:22">
      <c r="A5499" t="str">
        <f>_xlfn.XLOOKUP(D5499,BN:BN,BO:BO)</f>
        <v>México</v>
      </c>
      <c r="B5499" t="s">
        <v>25</v>
      </c>
      <c r="C5499">
        <v>939</v>
      </c>
      <c r="D5499" t="str">
        <f>_xlfn.XLOOKUP(C5499,BH:BH,BI:BI)</f>
        <v>MariellaP</v>
      </c>
      <c r="E5499">
        <v>25409</v>
      </c>
      <c r="F5499" t="s">
        <v>5406</v>
      </c>
      <c r="G5499" s="63">
        <v>46099</v>
      </c>
      <c r="H5499" s="63">
        <v>46110</v>
      </c>
      <c r="I5499" t="s">
        <v>364</v>
      </c>
      <c r="J5499" t="str">
        <f>_xlfn.XLOOKUP(I5499,AS:AS,AU:AU)</f>
        <v>DMC</v>
      </c>
      <c r="K5499" t="s">
        <v>30</v>
      </c>
      <c r="L5499">
        <v>348413</v>
      </c>
      <c r="M5499">
        <f>L5499*_xlfn.XLOOKUP(K5499,AM:AM,AN:AN)</f>
        <v>16723.824000000001</v>
      </c>
      <c r="N5499">
        <f>L5499*_xlfn.XLOOKUP(K5499,AM:AM,AO:AO)</f>
        <v>19511.128000000001</v>
      </c>
      <c r="O5499">
        <v>68965.72</v>
      </c>
      <c r="P5499">
        <f>O5499*_xlfn.XLOOKUP(K5499,AM:AM,AN:AN)</f>
        <v>3310.3545600000002</v>
      </c>
      <c r="Q5499">
        <f>O5499*_xlfn.XLOOKUP(K5499,AM:AM,AO:AO)</f>
        <v>3862.08032</v>
      </c>
      <c r="R5499" t="str">
        <f>_xlfn.XLOOKUP(E5499,AF:AF,AG:AG)</f>
        <v>Nubia Tours</v>
      </c>
      <c r="S5499" t="str">
        <f>_xlfn.XLOOKUP(E5499,AF:AF,AI:AI)</f>
        <v>Egypt</v>
      </c>
      <c r="T5499">
        <f>WEEKNUM(G5499)</f>
        <v>12</v>
      </c>
      <c r="U5499">
        <f>YEAR(G5499)</f>
        <v>2026</v>
      </c>
      <c r="V5499" s="117">
        <f>IFERROR(Q5499/N5499,"0")</f>
        <v>0.19794244187214599</v>
      </c>
    </row>
    <row r="5500" spans="1:22">
      <c r="A5500" t="str">
        <f>_xlfn.XLOOKUP(D5500,BN:BN,BO:BO)</f>
        <v>México</v>
      </c>
      <c r="B5500" t="s">
        <v>25</v>
      </c>
      <c r="C5500">
        <v>940</v>
      </c>
      <c r="D5500" t="str">
        <f>_xlfn.XLOOKUP(C5500,BH:BH,BI:BI)</f>
        <v>MariellaP</v>
      </c>
      <c r="E5500">
        <v>25409</v>
      </c>
      <c r="F5500" t="s">
        <v>5407</v>
      </c>
      <c r="G5500" s="63">
        <v>46099</v>
      </c>
      <c r="H5500" s="63">
        <v>46110</v>
      </c>
      <c r="I5500" t="s">
        <v>364</v>
      </c>
      <c r="J5500" t="str">
        <f>_xlfn.XLOOKUP(I5500,AS:AS,AU:AU)</f>
        <v>DMC</v>
      </c>
      <c r="K5500" t="s">
        <v>33</v>
      </c>
      <c r="L5500">
        <v>17946</v>
      </c>
      <c r="M5500">
        <f>L5500*_xlfn.XLOOKUP(K5500,AM:AM,AN:AN)</f>
        <v>15433.56</v>
      </c>
      <c r="N5500">
        <f>L5500*_xlfn.XLOOKUP(K5500,AM:AM,AO:AO)</f>
        <v>17946</v>
      </c>
      <c r="O5500">
        <v>3524</v>
      </c>
      <c r="P5500">
        <f>O5500*_xlfn.XLOOKUP(K5500,AM:AM,AN:AN)</f>
        <v>3030.64</v>
      </c>
      <c r="Q5500">
        <f>O5500*_xlfn.XLOOKUP(K5500,AM:AM,AO:AO)</f>
        <v>3524</v>
      </c>
      <c r="R5500" t="str">
        <f>_xlfn.XLOOKUP(E5500,AF:AF,AG:AG)</f>
        <v>Nubia Tours</v>
      </c>
      <c r="S5500" t="str">
        <f>_xlfn.XLOOKUP(E5500,AF:AF,AI:AI)</f>
        <v>Egypt</v>
      </c>
      <c r="T5500">
        <f>WEEKNUM(G5500)</f>
        <v>12</v>
      </c>
      <c r="U5500">
        <f>YEAR(G5500)</f>
        <v>2026</v>
      </c>
      <c r="V5500" s="117">
        <f>IFERROR(Q5500/N5500,"0")</f>
        <v>0.19636687841301684</v>
      </c>
    </row>
    <row r="5501" spans="1:22">
      <c r="A5501" t="str">
        <f>_xlfn.XLOOKUP(D5501,BN:BN,BO:BO)</f>
        <v>México</v>
      </c>
      <c r="B5501" t="s">
        <v>25</v>
      </c>
      <c r="C5501">
        <v>940</v>
      </c>
      <c r="D5501" t="str">
        <f>_xlfn.XLOOKUP(C5501,BH:BH,BI:BI)</f>
        <v>MariellaP</v>
      </c>
      <c r="E5501">
        <v>34443</v>
      </c>
      <c r="F5501" t="s">
        <v>5256</v>
      </c>
      <c r="G5501" s="63">
        <v>46096</v>
      </c>
      <c r="H5501" s="63">
        <v>46099</v>
      </c>
      <c r="I5501" t="s">
        <v>364</v>
      </c>
      <c r="J5501" t="str">
        <f>_xlfn.XLOOKUP(I5501,AS:AS,AU:AU)</f>
        <v>DMC</v>
      </c>
      <c r="K5501" t="s">
        <v>33</v>
      </c>
      <c r="L5501">
        <v>5704</v>
      </c>
      <c r="M5501">
        <f>L5501*_xlfn.XLOOKUP(K5501,AM:AM,AN:AN)</f>
        <v>4905.4399999999996</v>
      </c>
      <c r="N5501">
        <f>L5501*_xlfn.XLOOKUP(K5501,AM:AM,AO:AO)</f>
        <v>5704</v>
      </c>
      <c r="O5501">
        <v>67763.520000000004</v>
      </c>
      <c r="P5501">
        <f>O5501*_xlfn.XLOOKUP(K5501,AM:AM,AN:AN)</f>
        <v>58276.627200000003</v>
      </c>
      <c r="Q5501">
        <f>O5501*_xlfn.XLOOKUP(K5501,AM:AM,AO:AO)</f>
        <v>67763.520000000004</v>
      </c>
      <c r="R5501" t="str">
        <f>_xlfn.XLOOKUP(E5501,AF:AF,AG:AG)</f>
        <v>Red Jackal Tour Opera</v>
      </c>
      <c r="S5501" t="str">
        <f>_xlfn.XLOOKUP(E5501,AF:AF,AI:AI)</f>
        <v>Ethiopia</v>
      </c>
      <c r="T5501">
        <f>WEEKNUM(G5501)</f>
        <v>12</v>
      </c>
      <c r="U5501">
        <f>YEAR(G5501)</f>
        <v>2026</v>
      </c>
      <c r="V5501" s="117">
        <f>IFERROR(Q5501/N5501,"0")</f>
        <v>11.88</v>
      </c>
    </row>
    <row r="5502" spans="1:22">
      <c r="A5502" t="str">
        <f>_xlfn.XLOOKUP(D5502,BN:BN,BO:BO)</f>
        <v>México</v>
      </c>
      <c r="B5502" t="s">
        <v>25</v>
      </c>
      <c r="C5502">
        <v>941</v>
      </c>
      <c r="D5502" t="str">
        <f>_xlfn.XLOOKUP(C5502,BH:BH,BI:BI)</f>
        <v>LucianaE</v>
      </c>
      <c r="E5502">
        <v>25362</v>
      </c>
      <c r="F5502" t="s">
        <v>5408</v>
      </c>
      <c r="G5502" s="63">
        <v>46019</v>
      </c>
      <c r="H5502" s="63">
        <v>46022</v>
      </c>
      <c r="I5502" t="s">
        <v>376</v>
      </c>
      <c r="J5502" t="str">
        <f>_xlfn.XLOOKUP(I5502,AS:AS,AU:AU)</f>
        <v>Hotel</v>
      </c>
      <c r="K5502" t="s">
        <v>33</v>
      </c>
      <c r="L5502">
        <v>14763</v>
      </c>
      <c r="M5502">
        <f>L5502*_xlfn.XLOOKUP(K5502,AM:AM,AN:AN)</f>
        <v>12696.18</v>
      </c>
      <c r="N5502">
        <f>L5502*_xlfn.XLOOKUP(K5502,AM:AM,AO:AO)</f>
        <v>14763</v>
      </c>
      <c r="O5502">
        <v>1399.68</v>
      </c>
      <c r="P5502">
        <f>O5502*_xlfn.XLOOKUP(K5502,AM:AM,AN:AN)</f>
        <v>1203.7248</v>
      </c>
      <c r="Q5502">
        <f>O5502*_xlfn.XLOOKUP(K5502,AM:AM,AO:AO)</f>
        <v>1399.68</v>
      </c>
      <c r="R5502" t="str">
        <f>_xlfn.XLOOKUP(E5502,AF:AF,AG:AG)</f>
        <v>AMAN TOKYO</v>
      </c>
      <c r="S5502" t="str">
        <f>_xlfn.XLOOKUP(E5502,AF:AF,AI:AI)</f>
        <v>Japan</v>
      </c>
      <c r="T5502">
        <f>WEEKNUM(G5502)</f>
        <v>53</v>
      </c>
      <c r="U5502">
        <f>YEAR(G5502)</f>
        <v>2025</v>
      </c>
      <c r="V5502" s="117">
        <f>IFERROR(Q5502/N5502,"0")</f>
        <v>9.4809997967892704E-2</v>
      </c>
    </row>
    <row r="5503" spans="1:22">
      <c r="A5503" t="str">
        <f>_xlfn.XLOOKUP(D5503,BN:BN,BO:BO)</f>
        <v>México</v>
      </c>
      <c r="B5503" t="s">
        <v>25</v>
      </c>
      <c r="C5503">
        <v>941</v>
      </c>
      <c r="D5503" t="str">
        <f>_xlfn.XLOOKUP(C5503,BH:BH,BI:BI)</f>
        <v>LucianaE</v>
      </c>
      <c r="E5503">
        <v>25017</v>
      </c>
      <c r="F5503" t="s">
        <v>689</v>
      </c>
      <c r="G5503" s="63">
        <v>46022</v>
      </c>
      <c r="H5503" s="63">
        <v>46024</v>
      </c>
      <c r="I5503" t="s">
        <v>376</v>
      </c>
      <c r="J5503" t="str">
        <f>_xlfn.XLOOKUP(I5503,AS:AS,AU:AU)</f>
        <v>Hotel</v>
      </c>
      <c r="K5503" t="s">
        <v>33</v>
      </c>
      <c r="L5503">
        <v>5437</v>
      </c>
      <c r="M5503">
        <f>L5503*_xlfn.XLOOKUP(K5503,AM:AM,AN:AN)</f>
        <v>4675.82</v>
      </c>
      <c r="N5503">
        <f>L5503*_xlfn.XLOOKUP(K5503,AM:AM,AO:AO)</f>
        <v>5437</v>
      </c>
      <c r="O5503">
        <v>513.24</v>
      </c>
      <c r="P5503">
        <f>O5503*_xlfn.XLOOKUP(K5503,AM:AM,AN:AN)</f>
        <v>441.38639999999998</v>
      </c>
      <c r="Q5503">
        <f>O5503*_xlfn.XLOOKUP(K5503,AM:AM,AO:AO)</f>
        <v>513.24</v>
      </c>
      <c r="R5503" t="str">
        <f>_xlfn.XLOOKUP(E5503,AF:AF,AG:AG)</f>
        <v>AMAN KYOTO</v>
      </c>
      <c r="S5503" t="str">
        <f>_xlfn.XLOOKUP(E5503,AF:AF,AI:AI)</f>
        <v>Japan</v>
      </c>
      <c r="T5503">
        <f>WEEKNUM(G5503)</f>
        <v>53</v>
      </c>
      <c r="U5503">
        <f>YEAR(G5503)</f>
        <v>2025</v>
      </c>
      <c r="V5503" s="117">
        <f>IFERROR(Q5503/N5503,"0")</f>
        <v>9.4397645760529711E-2</v>
      </c>
    </row>
    <row r="5504" spans="1:22">
      <c r="A5504" t="str">
        <f>_xlfn.XLOOKUP(D5504,BN:BN,BO:BO)</f>
        <v>México</v>
      </c>
      <c r="B5504" t="s">
        <v>25</v>
      </c>
      <c r="C5504">
        <v>942</v>
      </c>
      <c r="D5504" t="str">
        <f>_xlfn.XLOOKUP(C5504,BH:BH,BI:BI)</f>
        <v>VivianaS</v>
      </c>
      <c r="E5504">
        <v>27613</v>
      </c>
      <c r="F5504" t="s">
        <v>5409</v>
      </c>
      <c r="G5504" s="63">
        <v>46011</v>
      </c>
      <c r="H5504" s="63">
        <v>46014</v>
      </c>
      <c r="I5504" t="s">
        <v>376</v>
      </c>
      <c r="J5504" t="str">
        <f>_xlfn.XLOOKUP(I5504,AS:AS,AU:AU)</f>
        <v>Hotel</v>
      </c>
      <c r="K5504" t="s">
        <v>33</v>
      </c>
      <c r="L5504">
        <v>1155.8900000000001</v>
      </c>
      <c r="M5504">
        <f>L5504*_xlfn.XLOOKUP(K5504,AM:AM,AN:AN)</f>
        <v>994.06540000000007</v>
      </c>
      <c r="N5504">
        <f>L5504*_xlfn.XLOOKUP(K5504,AM:AM,AO:AO)</f>
        <v>1155.8900000000001</v>
      </c>
      <c r="O5504">
        <v>91.73</v>
      </c>
      <c r="P5504">
        <f>O5504*_xlfn.XLOOKUP(K5504,AM:AM,AN:AN)</f>
        <v>78.887799999999999</v>
      </c>
      <c r="Q5504">
        <f>O5504*_xlfn.XLOOKUP(K5504,AM:AM,AO:AO)</f>
        <v>91.73</v>
      </c>
      <c r="R5504" t="str">
        <f>_xlfn.XLOOKUP(E5504,AF:AF,AG:AG)</f>
        <v>SOMMERRO</v>
      </c>
      <c r="S5504" t="str">
        <f>_xlfn.XLOOKUP(E5504,AF:AF,AI:AI)</f>
        <v>Norway</v>
      </c>
      <c r="T5504">
        <f>WEEKNUM(G5504)</f>
        <v>51</v>
      </c>
      <c r="U5504">
        <f>YEAR(G5504)</f>
        <v>2025</v>
      </c>
      <c r="V5504" s="117">
        <f>IFERROR(Q5504/N5504,"0")</f>
        <v>7.935876251200373E-2</v>
      </c>
    </row>
    <row r="5505" spans="1:22">
      <c r="A5505" t="str">
        <f>_xlfn.XLOOKUP(D5505,BN:BN,BO:BO)</f>
        <v>México</v>
      </c>
      <c r="B5505" t="s">
        <v>25</v>
      </c>
      <c r="C5505">
        <v>943</v>
      </c>
      <c r="D5505" t="str">
        <f>_xlfn.XLOOKUP(C5505,BH:BH,BI:BI)</f>
        <v>VivianaS</v>
      </c>
      <c r="E5505">
        <v>27613</v>
      </c>
      <c r="F5505" t="s">
        <v>5410</v>
      </c>
      <c r="G5505" s="63">
        <v>46011</v>
      </c>
      <c r="H5505" s="63">
        <v>46014</v>
      </c>
      <c r="I5505" t="s">
        <v>376</v>
      </c>
      <c r="J5505" t="str">
        <f>_xlfn.XLOOKUP(I5505,AS:AS,AU:AU)</f>
        <v>Hotel</v>
      </c>
      <c r="K5505" t="s">
        <v>33</v>
      </c>
      <c r="L5505">
        <v>1080</v>
      </c>
      <c r="M5505">
        <f>L5505*_xlfn.XLOOKUP(K5505,AM:AM,AN:AN)</f>
        <v>928.8</v>
      </c>
      <c r="N5505">
        <f>L5505*_xlfn.XLOOKUP(K5505,AM:AM,AO:AO)</f>
        <v>1080</v>
      </c>
      <c r="O5505">
        <v>88.75</v>
      </c>
      <c r="P5505">
        <f>O5505*_xlfn.XLOOKUP(K5505,AM:AM,AN:AN)</f>
        <v>76.325000000000003</v>
      </c>
      <c r="Q5505">
        <f>O5505*_xlfn.XLOOKUP(K5505,AM:AM,AO:AO)</f>
        <v>88.75</v>
      </c>
      <c r="R5505" t="str">
        <f>_xlfn.XLOOKUP(E5505,AF:AF,AG:AG)</f>
        <v>SOMMERRO</v>
      </c>
      <c r="S5505" t="str">
        <f>_xlfn.XLOOKUP(E5505,AF:AF,AI:AI)</f>
        <v>Norway</v>
      </c>
      <c r="T5505">
        <f>WEEKNUM(G5505)</f>
        <v>51</v>
      </c>
      <c r="U5505">
        <f>YEAR(G5505)</f>
        <v>2025</v>
      </c>
      <c r="V5505" s="117">
        <f>IFERROR(Q5505/N5505,"0")</f>
        <v>8.217592592592593E-2</v>
      </c>
    </row>
    <row r="5506" spans="1:22">
      <c r="A5506" t="str">
        <f>_xlfn.XLOOKUP(D5506,BN:BN,BO:BO)</f>
        <v>México</v>
      </c>
      <c r="B5506" t="s">
        <v>25</v>
      </c>
      <c r="C5506">
        <v>944</v>
      </c>
      <c r="D5506" t="str">
        <f>_xlfn.XLOOKUP(C5506,BH:BH,BI:BI)</f>
        <v>VivianaS</v>
      </c>
      <c r="E5506">
        <v>27966</v>
      </c>
      <c r="F5506" t="s">
        <v>5411</v>
      </c>
      <c r="G5506" s="63">
        <v>45974</v>
      </c>
      <c r="H5506" s="63">
        <v>45976</v>
      </c>
      <c r="I5506" t="s">
        <v>376</v>
      </c>
      <c r="J5506" t="str">
        <f>_xlfn.XLOOKUP(I5506,AS:AS,AU:AU)</f>
        <v>Hotel</v>
      </c>
      <c r="K5506" t="s">
        <v>30</v>
      </c>
      <c r="L5506">
        <v>84200</v>
      </c>
      <c r="M5506">
        <f>L5506*_xlfn.XLOOKUP(K5506,AM:AM,AN:AN)</f>
        <v>4041.6</v>
      </c>
      <c r="N5506">
        <f>L5506*_xlfn.XLOOKUP(K5506,AM:AM,AO:AO)</f>
        <v>4715.2</v>
      </c>
      <c r="O5506">
        <v>5520</v>
      </c>
      <c r="P5506">
        <f>O5506*_xlfn.XLOOKUP(K5506,AM:AM,AN:AN)</f>
        <v>264.95999999999998</v>
      </c>
      <c r="Q5506">
        <f>O5506*_xlfn.XLOOKUP(K5506,AM:AM,AO:AO)</f>
        <v>309.12</v>
      </c>
      <c r="R5506" t="str">
        <f>_xlfn.XLOOKUP(E5506,AF:AF,AG:AG)</f>
        <v>ROSEWOOD MANDARINA</v>
      </c>
      <c r="S5506" t="str">
        <f>_xlfn.XLOOKUP(E5506,AF:AF,AI:AI)</f>
        <v>Mexico</v>
      </c>
      <c r="T5506">
        <f>WEEKNUM(G5506)</f>
        <v>46</v>
      </c>
      <c r="U5506">
        <f>YEAR(G5506)</f>
        <v>2025</v>
      </c>
      <c r="V5506" s="117">
        <f>IFERROR(Q5506/N5506,"0")</f>
        <v>6.5558194774346795E-2</v>
      </c>
    </row>
    <row r="5507" spans="1:22">
      <c r="A5507" t="str">
        <f>_xlfn.XLOOKUP(D5507,BN:BN,BO:BO)</f>
        <v>México</v>
      </c>
      <c r="B5507" t="s">
        <v>25</v>
      </c>
      <c r="C5507">
        <v>945</v>
      </c>
      <c r="D5507" t="str">
        <f>_xlfn.XLOOKUP(C5507,BH:BH,BI:BI)</f>
        <v>VivianaS</v>
      </c>
      <c r="E5507">
        <v>33964</v>
      </c>
      <c r="F5507" t="s">
        <v>2369</v>
      </c>
      <c r="G5507" s="63">
        <v>46009</v>
      </c>
      <c r="H5507" s="63">
        <v>46012</v>
      </c>
      <c r="I5507" t="s">
        <v>376</v>
      </c>
      <c r="J5507" t="str">
        <f>_xlfn.XLOOKUP(I5507,AS:AS,AU:AU)</f>
        <v>Hotel</v>
      </c>
      <c r="K5507" t="s">
        <v>29</v>
      </c>
      <c r="L5507">
        <v>2308</v>
      </c>
      <c r="M5507">
        <f>L5507*_xlfn.XLOOKUP(K5507,AM:AM,AN:AN)</f>
        <v>2654.2</v>
      </c>
      <c r="N5507">
        <f>L5507*_xlfn.XLOOKUP(K5507,AM:AM,AO:AO)</f>
        <v>3092.7200000000003</v>
      </c>
      <c r="O5507">
        <v>268.89999999999998</v>
      </c>
      <c r="P5507">
        <f>O5507*_xlfn.XLOOKUP(K5507,AM:AM,AN:AN)</f>
        <v>309.23499999999996</v>
      </c>
      <c r="Q5507">
        <f>O5507*_xlfn.XLOOKUP(K5507,AM:AM,AO:AO)</f>
        <v>360.32599999999996</v>
      </c>
      <c r="R5507" t="str">
        <f>_xlfn.XLOOKUP(E5507,AF:AF,AG:AG)</f>
        <v>Hospedaje Brown's Hotel</v>
      </c>
      <c r="S5507" t="str">
        <f>_xlfn.XLOOKUP(E5507,AF:AF,AI:AI)</f>
        <v>United Kingdom</v>
      </c>
      <c r="T5507">
        <f>WEEKNUM(G5507)</f>
        <v>51</v>
      </c>
      <c r="U5507">
        <f>YEAR(G5507)</f>
        <v>2025</v>
      </c>
      <c r="V5507" s="117">
        <f>IFERROR(Q5507/N5507,"0")</f>
        <v>0.11650779896013863</v>
      </c>
    </row>
    <row r="5508" spans="1:22">
      <c r="A5508" t="str">
        <f>_xlfn.XLOOKUP(D5508,BN:BN,BO:BO)</f>
        <v>México</v>
      </c>
      <c r="B5508" t="s">
        <v>25</v>
      </c>
      <c r="C5508">
        <v>946</v>
      </c>
      <c r="D5508" t="str">
        <f>_xlfn.XLOOKUP(C5508,BH:BH,BI:BI)</f>
        <v>VivianaS</v>
      </c>
      <c r="E5508">
        <v>33964</v>
      </c>
      <c r="F5508" t="s">
        <v>2369</v>
      </c>
      <c r="G5508" s="63">
        <v>46009</v>
      </c>
      <c r="H5508" s="63">
        <v>46012</v>
      </c>
      <c r="I5508" t="s">
        <v>376</v>
      </c>
      <c r="J5508" t="str">
        <f>_xlfn.XLOOKUP(I5508,AS:AS,AU:AU)</f>
        <v>Hotel</v>
      </c>
      <c r="K5508" t="s">
        <v>29</v>
      </c>
      <c r="L5508">
        <v>2464</v>
      </c>
      <c r="M5508">
        <f>L5508*_xlfn.XLOOKUP(K5508,AM:AM,AN:AN)</f>
        <v>2833.6</v>
      </c>
      <c r="N5508">
        <f>L5508*_xlfn.XLOOKUP(K5508,AM:AM,AO:AO)</f>
        <v>3301.76</v>
      </c>
      <c r="O5508">
        <v>230.8</v>
      </c>
      <c r="P5508">
        <f>O5508*_xlfn.XLOOKUP(K5508,AM:AM,AN:AN)</f>
        <v>265.42</v>
      </c>
      <c r="Q5508">
        <f>O5508*_xlfn.XLOOKUP(K5508,AM:AM,AO:AO)</f>
        <v>309.27200000000005</v>
      </c>
      <c r="R5508" t="str">
        <f>_xlfn.XLOOKUP(E5508,AF:AF,AG:AG)</f>
        <v>Hospedaje Brown's Hotel</v>
      </c>
      <c r="S5508" t="str">
        <f>_xlfn.XLOOKUP(E5508,AF:AF,AI:AI)</f>
        <v>United Kingdom</v>
      </c>
      <c r="T5508">
        <f>WEEKNUM(G5508)</f>
        <v>51</v>
      </c>
      <c r="U5508">
        <f>YEAR(G5508)</f>
        <v>2025</v>
      </c>
      <c r="V5508" s="117">
        <f>IFERROR(Q5508/N5508,"0")</f>
        <v>9.3668831168831179E-2</v>
      </c>
    </row>
    <row r="5509" spans="1:22">
      <c r="A5509" t="str">
        <f>_xlfn.XLOOKUP(D5509,BN:BN,BO:BO)</f>
        <v>México</v>
      </c>
      <c r="B5509" t="s">
        <v>25</v>
      </c>
      <c r="C5509">
        <v>947</v>
      </c>
      <c r="D5509" t="str">
        <f>_xlfn.XLOOKUP(C5509,BH:BH,BI:BI)</f>
        <v>ClaudiaF</v>
      </c>
      <c r="E5509">
        <v>33969</v>
      </c>
      <c r="F5509" t="s">
        <v>2367</v>
      </c>
      <c r="G5509" s="63">
        <v>46018</v>
      </c>
      <c r="H5509" s="63">
        <v>46019</v>
      </c>
      <c r="I5509" t="s">
        <v>376</v>
      </c>
      <c r="J5509" t="str">
        <f>_xlfn.XLOOKUP(I5509,AS:AS,AU:AU)</f>
        <v>Hotel</v>
      </c>
      <c r="K5509" t="s">
        <v>33</v>
      </c>
      <c r="L5509">
        <v>142.08000000000001</v>
      </c>
      <c r="M5509">
        <f>L5509*_xlfn.XLOOKUP(K5509,AM:AM,AN:AN)</f>
        <v>122.18880000000001</v>
      </c>
      <c r="N5509">
        <f>L5509*_xlfn.XLOOKUP(K5509,AM:AM,AO:AO)</f>
        <v>142.08000000000001</v>
      </c>
      <c r="O5509">
        <v>9.51</v>
      </c>
      <c r="P5509">
        <f>O5509*_xlfn.XLOOKUP(K5509,AM:AM,AN:AN)</f>
        <v>8.1785999999999994</v>
      </c>
      <c r="Q5509">
        <f>O5509*_xlfn.XLOOKUP(K5509,AM:AM,AO:AO)</f>
        <v>9.51</v>
      </c>
      <c r="R5509" t="str">
        <f>_xlfn.XLOOKUP(E5509,AF:AF,AG:AG)</f>
        <v>Hotel Indigo Downtown</v>
      </c>
      <c r="S5509" t="str">
        <f>_xlfn.XLOOKUP(E5509,AF:AF,AI:AI)</f>
        <v>United Arab Emirates</v>
      </c>
      <c r="T5509">
        <f>WEEKNUM(G5509)</f>
        <v>52</v>
      </c>
      <c r="U5509">
        <f>YEAR(G5509)</f>
        <v>2025</v>
      </c>
      <c r="V5509" s="117">
        <f>IFERROR(Q5509/N5509,"0")</f>
        <v>6.6934121621621614E-2</v>
      </c>
    </row>
    <row r="5510" spans="1:22">
      <c r="A5510" t="str">
        <f>_xlfn.XLOOKUP(D5510,BN:BN,BO:BO)</f>
        <v>México</v>
      </c>
      <c r="B5510" t="s">
        <v>25</v>
      </c>
      <c r="C5510">
        <v>948</v>
      </c>
      <c r="D5510" t="str">
        <f>_xlfn.XLOOKUP(C5510,BH:BH,BI:BI)</f>
        <v>VivianaS</v>
      </c>
      <c r="E5510">
        <v>26070</v>
      </c>
      <c r="F5510" t="s">
        <v>5412</v>
      </c>
      <c r="G5510" s="63">
        <v>45946</v>
      </c>
      <c r="H5510" s="63">
        <v>45950</v>
      </c>
      <c r="I5510" t="s">
        <v>376</v>
      </c>
      <c r="J5510" t="str">
        <f>_xlfn.XLOOKUP(I5510,AS:AS,AU:AU)</f>
        <v>Hotel</v>
      </c>
      <c r="K5510" t="s">
        <v>33</v>
      </c>
      <c r="L5510">
        <v>3052</v>
      </c>
      <c r="M5510">
        <f>L5510*_xlfn.XLOOKUP(K5510,AM:AM,AN:AN)</f>
        <v>2624.72</v>
      </c>
      <c r="N5510">
        <f>L5510*_xlfn.XLOOKUP(K5510,AM:AM,AO:AO)</f>
        <v>3052</v>
      </c>
      <c r="O5510">
        <v>277.32</v>
      </c>
      <c r="P5510">
        <f>O5510*_xlfn.XLOOKUP(K5510,AM:AM,AN:AN)</f>
        <v>238.49519999999998</v>
      </c>
      <c r="Q5510">
        <f>O5510*_xlfn.XLOOKUP(K5510,AM:AM,AO:AO)</f>
        <v>277.32</v>
      </c>
      <c r="R5510" t="str">
        <f>_xlfn.XLOOKUP(E5510,AF:AF,AG:AG)</f>
        <v>FOUR SEASONS HOTEL SEOUL</v>
      </c>
      <c r="S5510" t="str">
        <f>_xlfn.XLOOKUP(E5510,AF:AF,AI:AI)</f>
        <v>South Korea</v>
      </c>
      <c r="T5510">
        <f>WEEKNUM(G5510)</f>
        <v>42</v>
      </c>
      <c r="U5510">
        <f>YEAR(G5510)</f>
        <v>2025</v>
      </c>
      <c r="V5510" s="117">
        <f>IFERROR(Q5510/N5510,"0")</f>
        <v>9.0865006553079941E-2</v>
      </c>
    </row>
    <row r="5511" spans="1:22">
      <c r="A5511" t="str">
        <f>_xlfn.XLOOKUP(D5511,BN:BN,BO:BO)</f>
        <v>México</v>
      </c>
      <c r="B5511" t="s">
        <v>25</v>
      </c>
      <c r="C5511">
        <v>949</v>
      </c>
      <c r="D5511" t="str">
        <f>_xlfn.XLOOKUP(C5511,BH:BH,BI:BI)</f>
        <v>PaulinaV</v>
      </c>
      <c r="E5511">
        <v>25427</v>
      </c>
      <c r="F5511" t="s">
        <v>5413</v>
      </c>
      <c r="G5511" s="63">
        <v>45997</v>
      </c>
      <c r="H5511" s="63">
        <v>46001</v>
      </c>
      <c r="I5511" t="s">
        <v>376</v>
      </c>
      <c r="J5511" t="str">
        <f>_xlfn.XLOOKUP(I5511,AS:AS,AU:AU)</f>
        <v>Hotel</v>
      </c>
      <c r="K5511" t="s">
        <v>33</v>
      </c>
      <c r="L5511">
        <v>1685.86</v>
      </c>
      <c r="M5511">
        <f>L5511*_xlfn.XLOOKUP(K5511,AM:AM,AN:AN)</f>
        <v>1449.8395999999998</v>
      </c>
      <c r="N5511">
        <f>L5511*_xlfn.XLOOKUP(K5511,AM:AM,AO:AO)</f>
        <v>1685.86</v>
      </c>
      <c r="O5511">
        <v>296.58</v>
      </c>
      <c r="P5511">
        <f>O5511*_xlfn.XLOOKUP(K5511,AM:AM,AN:AN)</f>
        <v>255.05879999999999</v>
      </c>
      <c r="Q5511">
        <f>O5511*_xlfn.XLOOKUP(K5511,AM:AM,AO:AO)</f>
        <v>296.58</v>
      </c>
      <c r="R5511" t="str">
        <f>_xlfn.XLOOKUP(E5511,AF:AF,AG:AG)</f>
        <v>Expedia TAAP</v>
      </c>
      <c r="S5511" t="str">
        <f>_xlfn.XLOOKUP(E5511,AF:AF,AI:AI)</f>
        <v>United States</v>
      </c>
      <c r="T5511">
        <f>WEEKNUM(G5511)</f>
        <v>49</v>
      </c>
      <c r="U5511">
        <f>YEAR(G5511)</f>
        <v>2025</v>
      </c>
      <c r="V5511" s="117">
        <f>IFERROR(Q5511/N5511,"0")</f>
        <v>0.17592208131161544</v>
      </c>
    </row>
    <row r="5512" spans="1:22">
      <c r="A5512" t="str">
        <f>_xlfn.XLOOKUP(D5512,BN:BN,BO:BO)</f>
        <v>México</v>
      </c>
      <c r="B5512" t="s">
        <v>25</v>
      </c>
      <c r="C5512">
        <v>950</v>
      </c>
      <c r="D5512" t="str">
        <f>_xlfn.XLOOKUP(C5512,BH:BH,BI:BI)</f>
        <v>DianaM</v>
      </c>
      <c r="E5512">
        <v>28934</v>
      </c>
      <c r="F5512" t="s">
        <v>5414</v>
      </c>
      <c r="G5512" s="63">
        <v>46026</v>
      </c>
      <c r="H5512" s="63">
        <v>46026</v>
      </c>
      <c r="I5512" t="s">
        <v>366</v>
      </c>
      <c r="J5512" t="str">
        <f>_xlfn.XLOOKUP(I5512,AS:AS,AU:AU)</f>
        <v>Vuelos</v>
      </c>
      <c r="K5512" t="s">
        <v>33</v>
      </c>
      <c r="L5512">
        <v>266.33</v>
      </c>
      <c r="M5512">
        <f>L5512*_xlfn.XLOOKUP(K5512,AM:AM,AN:AN)</f>
        <v>229.04379999999998</v>
      </c>
      <c r="N5512">
        <f>L5512*_xlfn.XLOOKUP(K5512,AM:AM,AO:AO)</f>
        <v>266.33</v>
      </c>
      <c r="O5512">
        <v>0</v>
      </c>
      <c r="P5512">
        <f>O5512*_xlfn.XLOOKUP(K5512,AM:AM,AN:AN)</f>
        <v>0</v>
      </c>
      <c r="Q5512">
        <f>O5512*_xlfn.XLOOKUP(K5512,AM:AM,AO:AO)</f>
        <v>0</v>
      </c>
      <c r="R5512" t="str">
        <f>_xlfn.XLOOKUP(E5512,AF:AF,AG:AG)</f>
        <v>F1S USA</v>
      </c>
      <c r="S5512" t="str">
        <f>_xlfn.XLOOKUP(E5512,AF:AF,AI:AI)</f>
        <v>United States</v>
      </c>
      <c r="T5512">
        <f>WEEKNUM(G5512)</f>
        <v>2</v>
      </c>
      <c r="U5512">
        <f>YEAR(G5512)</f>
        <v>2026</v>
      </c>
      <c r="V5512" s="117">
        <f>IFERROR(Q5512/N5512,"0")</f>
        <v>0</v>
      </c>
    </row>
    <row r="5513" spans="1:22">
      <c r="A5513" t="str">
        <f>_xlfn.XLOOKUP(D5513,BN:BN,BO:BO)</f>
        <v>México</v>
      </c>
      <c r="B5513" t="s">
        <v>25</v>
      </c>
      <c r="C5513">
        <v>950</v>
      </c>
      <c r="D5513" t="str">
        <f>_xlfn.XLOOKUP(C5513,BH:BH,BI:BI)</f>
        <v>DianaM</v>
      </c>
      <c r="E5513">
        <v>28934</v>
      </c>
      <c r="F5513" t="s">
        <v>5415</v>
      </c>
      <c r="G5513" s="63">
        <v>46026</v>
      </c>
      <c r="H5513" s="63">
        <v>46026</v>
      </c>
      <c r="I5513" t="s">
        <v>366</v>
      </c>
      <c r="J5513" t="str">
        <f>_xlfn.XLOOKUP(I5513,AS:AS,AU:AU)</f>
        <v>Vuelos</v>
      </c>
      <c r="K5513" t="s">
        <v>33</v>
      </c>
      <c r="L5513">
        <v>266.33</v>
      </c>
      <c r="M5513">
        <f>L5513*_xlfn.XLOOKUP(K5513,AM:AM,AN:AN)</f>
        <v>229.04379999999998</v>
      </c>
      <c r="N5513">
        <f>L5513*_xlfn.XLOOKUP(K5513,AM:AM,AO:AO)</f>
        <v>266.33</v>
      </c>
      <c r="O5513">
        <v>0</v>
      </c>
      <c r="P5513">
        <f>O5513*_xlfn.XLOOKUP(K5513,AM:AM,AN:AN)</f>
        <v>0</v>
      </c>
      <c r="Q5513">
        <f>O5513*_xlfn.XLOOKUP(K5513,AM:AM,AO:AO)</f>
        <v>0</v>
      </c>
      <c r="R5513" t="str">
        <f>_xlfn.XLOOKUP(E5513,AF:AF,AG:AG)</f>
        <v>F1S USA</v>
      </c>
      <c r="S5513" t="str">
        <f>_xlfn.XLOOKUP(E5513,AF:AF,AI:AI)</f>
        <v>United States</v>
      </c>
      <c r="T5513">
        <f>WEEKNUM(G5513)</f>
        <v>2</v>
      </c>
      <c r="U5513">
        <f>YEAR(G5513)</f>
        <v>2026</v>
      </c>
      <c r="V5513" s="117">
        <f>IFERROR(Q5513/N5513,"0")</f>
        <v>0</v>
      </c>
    </row>
    <row r="5514" spans="1:22">
      <c r="A5514" t="str">
        <f>_xlfn.XLOOKUP(D5514,BN:BN,BO:BO)</f>
        <v>México</v>
      </c>
      <c r="B5514" t="s">
        <v>25</v>
      </c>
      <c r="C5514">
        <v>950</v>
      </c>
      <c r="D5514" t="str">
        <f>_xlfn.XLOOKUP(C5514,BH:BH,BI:BI)</f>
        <v>DianaM</v>
      </c>
      <c r="E5514">
        <v>28934</v>
      </c>
      <c r="F5514" t="s">
        <v>5415</v>
      </c>
      <c r="G5514" s="63">
        <v>46026</v>
      </c>
      <c r="H5514" s="63">
        <v>46026</v>
      </c>
      <c r="I5514" t="s">
        <v>366</v>
      </c>
      <c r="J5514" t="str">
        <f>_xlfn.XLOOKUP(I5514,AS:AS,AU:AU)</f>
        <v>Vuelos</v>
      </c>
      <c r="K5514" t="s">
        <v>33</v>
      </c>
      <c r="L5514">
        <v>50</v>
      </c>
      <c r="M5514">
        <f>L5514*_xlfn.XLOOKUP(K5514,AM:AM,AN:AN)</f>
        <v>43</v>
      </c>
      <c r="N5514">
        <f>L5514*_xlfn.XLOOKUP(K5514,AM:AM,AO:AO)</f>
        <v>50</v>
      </c>
      <c r="O5514">
        <v>0</v>
      </c>
      <c r="P5514">
        <f>O5514*_xlfn.XLOOKUP(K5514,AM:AM,AN:AN)</f>
        <v>0</v>
      </c>
      <c r="Q5514">
        <f>O5514*_xlfn.XLOOKUP(K5514,AM:AM,AO:AO)</f>
        <v>0</v>
      </c>
      <c r="R5514" t="str">
        <f>_xlfn.XLOOKUP(E5514,AF:AF,AG:AG)</f>
        <v>F1S USA</v>
      </c>
      <c r="S5514" t="str">
        <f>_xlfn.XLOOKUP(E5514,AF:AF,AI:AI)</f>
        <v>United States</v>
      </c>
      <c r="T5514">
        <f>WEEKNUM(G5514)</f>
        <v>2</v>
      </c>
      <c r="U5514">
        <f>YEAR(G5514)</f>
        <v>2026</v>
      </c>
      <c r="V5514" s="117">
        <f>IFERROR(Q5514/N5514,"0")</f>
        <v>0</v>
      </c>
    </row>
    <row r="5515" spans="1:22">
      <c r="A5515" t="str">
        <f>_xlfn.XLOOKUP(D5515,BN:BN,BO:BO)</f>
        <v>México</v>
      </c>
      <c r="B5515" t="s">
        <v>25</v>
      </c>
      <c r="C5515">
        <v>950</v>
      </c>
      <c r="D5515" t="str">
        <f>_xlfn.XLOOKUP(C5515,BH:BH,BI:BI)</f>
        <v>DianaM</v>
      </c>
      <c r="E5515">
        <v>0</v>
      </c>
      <c r="F5515" t="s">
        <v>5416</v>
      </c>
      <c r="G5515" s="63">
        <v>46026</v>
      </c>
      <c r="H5515" s="63">
        <v>46026</v>
      </c>
      <c r="I5515" t="s">
        <v>396</v>
      </c>
      <c r="J5515" t="str">
        <f>_xlfn.XLOOKUP(I5515,AS:AS,AU:AU)</f>
        <v>Honorarios</v>
      </c>
      <c r="K5515" t="s">
        <v>33</v>
      </c>
      <c r="L5515">
        <v>70</v>
      </c>
      <c r="M5515">
        <f>L5515*_xlfn.XLOOKUP(K5515,AM:AM,AN:AN)</f>
        <v>60.199999999999996</v>
      </c>
      <c r="N5515">
        <f>L5515*_xlfn.XLOOKUP(K5515,AM:AM,AO:AO)</f>
        <v>70</v>
      </c>
      <c r="O5515">
        <v>70</v>
      </c>
      <c r="P5515">
        <f>O5515*_xlfn.XLOOKUP(K5515,AM:AM,AN:AN)</f>
        <v>60.199999999999996</v>
      </c>
      <c r="Q5515">
        <f>O5515*_xlfn.XLOOKUP(K5515,AM:AM,AO:AO)</f>
        <v>70</v>
      </c>
      <c r="R5515" t="str">
        <f>_xlfn.XLOOKUP(E5515,AF:AF,AG:AG)</f>
        <v>FEES</v>
      </c>
      <c r="S5515">
        <f>_xlfn.XLOOKUP(E5515,AF:AF,AI:AI)</f>
        <v>0</v>
      </c>
      <c r="T5515">
        <f>WEEKNUM(G5515)</f>
        <v>2</v>
      </c>
      <c r="U5515">
        <f>YEAR(G5515)</f>
        <v>2026</v>
      </c>
      <c r="V5515" s="117">
        <f>IFERROR(Q5515/N5515,"0")</f>
        <v>1</v>
      </c>
    </row>
    <row r="5516" spans="1:22">
      <c r="A5516" t="str">
        <f>_xlfn.XLOOKUP(D5516,BN:BN,BO:BO)</f>
        <v>México</v>
      </c>
      <c r="B5516" t="s">
        <v>25</v>
      </c>
      <c r="C5516">
        <v>951</v>
      </c>
      <c r="D5516" t="str">
        <f>_xlfn.XLOOKUP(C5516,BH:BH,BI:BI)</f>
        <v>MariellaP</v>
      </c>
      <c r="E5516">
        <v>34443</v>
      </c>
      <c r="F5516" t="s">
        <v>5417</v>
      </c>
      <c r="G5516" s="63">
        <v>46094</v>
      </c>
      <c r="H5516" s="63">
        <v>46100</v>
      </c>
      <c r="I5516" t="s">
        <v>364</v>
      </c>
      <c r="J5516" t="str">
        <f>_xlfn.XLOOKUP(I5516,AS:AS,AU:AU)</f>
        <v>DMC</v>
      </c>
      <c r="K5516" t="s">
        <v>30</v>
      </c>
      <c r="L5516">
        <v>189207.2</v>
      </c>
      <c r="M5516">
        <f>L5516*_xlfn.XLOOKUP(K5516,AM:AM,AN:AN)</f>
        <v>9081.9456000000009</v>
      </c>
      <c r="N5516">
        <f>L5516*_xlfn.XLOOKUP(K5516,AM:AM,AO:AO)</f>
        <v>10595.603200000001</v>
      </c>
      <c r="O5516">
        <v>17994.400000000001</v>
      </c>
      <c r="P5516">
        <f>O5516*_xlfn.XLOOKUP(K5516,AM:AM,AN:AN)</f>
        <v>863.73120000000006</v>
      </c>
      <c r="Q5516">
        <f>O5516*_xlfn.XLOOKUP(K5516,AM:AM,AO:AO)</f>
        <v>1007.6864</v>
      </c>
      <c r="R5516" t="str">
        <f>_xlfn.XLOOKUP(E5516,AF:AF,AG:AG)</f>
        <v>Red Jackal Tour Opera</v>
      </c>
      <c r="S5516" t="str">
        <f>_xlfn.XLOOKUP(E5516,AF:AF,AI:AI)</f>
        <v>Ethiopia</v>
      </c>
      <c r="T5516">
        <f>WEEKNUM(G5516)</f>
        <v>11</v>
      </c>
      <c r="U5516">
        <f>YEAR(G5516)</f>
        <v>2026</v>
      </c>
      <c r="V5516" s="117">
        <f>IFERROR(Q5516/N5516,"0")</f>
        <v>9.5104203222710335E-2</v>
      </c>
    </row>
    <row r="5517" spans="1:22">
      <c r="A5517" t="str">
        <f>_xlfn.XLOOKUP(D5517,BN:BN,BO:BO)</f>
        <v>México</v>
      </c>
      <c r="B5517" t="s">
        <v>25</v>
      </c>
      <c r="C5517">
        <v>951</v>
      </c>
      <c r="D5517" t="str">
        <f>_xlfn.XLOOKUP(C5517,BH:BH,BI:BI)</f>
        <v>MariellaP</v>
      </c>
      <c r="E5517">
        <v>25857</v>
      </c>
      <c r="F5517" t="s">
        <v>5418</v>
      </c>
      <c r="G5517" s="63">
        <v>46094</v>
      </c>
      <c r="H5517" s="63">
        <v>46100</v>
      </c>
      <c r="I5517" t="s">
        <v>456</v>
      </c>
      <c r="J5517" t="str">
        <f>_xlfn.XLOOKUP(I5517,AS:AS,AU:AU)</f>
        <v>Visados</v>
      </c>
      <c r="K5517" t="s">
        <v>30</v>
      </c>
      <c r="L5517">
        <v>1863.75</v>
      </c>
      <c r="M5517">
        <f>L5517*_xlfn.XLOOKUP(K5517,AM:AM,AN:AN)</f>
        <v>89.460000000000008</v>
      </c>
      <c r="N5517">
        <f>L5517*_xlfn.XLOOKUP(K5517,AM:AM,AO:AO)</f>
        <v>104.37</v>
      </c>
      <c r="O5517">
        <v>0</v>
      </c>
      <c r="P5517">
        <f>O5517*_xlfn.XLOOKUP(K5517,AM:AM,AN:AN)</f>
        <v>0</v>
      </c>
      <c r="Q5517">
        <f>O5517*_xlfn.XLOOKUP(K5517,AM:AM,AO:AO)</f>
        <v>0</v>
      </c>
      <c r="R5517" t="str">
        <f>_xlfn.XLOOKUP(E5517,AF:AF,AG:AG)</f>
        <v>GANNET</v>
      </c>
      <c r="S5517" t="str">
        <f>_xlfn.XLOOKUP(E5517,AF:AF,AI:AI)</f>
        <v>United States</v>
      </c>
      <c r="T5517">
        <f>WEEKNUM(G5517)</f>
        <v>11</v>
      </c>
      <c r="U5517">
        <f>YEAR(G5517)</f>
        <v>2026</v>
      </c>
      <c r="V5517" s="117">
        <f>IFERROR(Q5517/N5517,"0")</f>
        <v>0</v>
      </c>
    </row>
    <row r="5518" spans="1:22">
      <c r="A5518" t="str">
        <f>_xlfn.XLOOKUP(D5518,BN:BN,BO:BO)</f>
        <v>México</v>
      </c>
      <c r="B5518" t="s">
        <v>25</v>
      </c>
      <c r="C5518">
        <v>951</v>
      </c>
      <c r="D5518" t="str">
        <f>_xlfn.XLOOKUP(C5518,BH:BH,BI:BI)</f>
        <v>MariellaP</v>
      </c>
      <c r="E5518">
        <v>25857</v>
      </c>
      <c r="F5518" t="s">
        <v>5419</v>
      </c>
      <c r="G5518" s="63">
        <v>46094</v>
      </c>
      <c r="H5518" s="63">
        <v>46100</v>
      </c>
      <c r="I5518" t="s">
        <v>456</v>
      </c>
      <c r="J5518" t="str">
        <f>_xlfn.XLOOKUP(I5518,AS:AS,AU:AU)</f>
        <v>Visados</v>
      </c>
      <c r="K5518" t="s">
        <v>30</v>
      </c>
      <c r="L5518">
        <v>3301.5</v>
      </c>
      <c r="M5518">
        <f>L5518*_xlfn.XLOOKUP(K5518,AM:AM,AN:AN)</f>
        <v>158.47200000000001</v>
      </c>
      <c r="N5518">
        <f>L5518*_xlfn.XLOOKUP(K5518,AM:AM,AO:AO)</f>
        <v>184.88400000000001</v>
      </c>
      <c r="O5518">
        <v>0</v>
      </c>
      <c r="P5518">
        <f>O5518*_xlfn.XLOOKUP(K5518,AM:AM,AN:AN)</f>
        <v>0</v>
      </c>
      <c r="Q5518">
        <f>O5518*_xlfn.XLOOKUP(K5518,AM:AM,AO:AO)</f>
        <v>0</v>
      </c>
      <c r="R5518" t="str">
        <f>_xlfn.XLOOKUP(E5518,AF:AF,AG:AG)</f>
        <v>GANNET</v>
      </c>
      <c r="S5518" t="str">
        <f>_xlfn.XLOOKUP(E5518,AF:AF,AI:AI)</f>
        <v>United States</v>
      </c>
      <c r="T5518">
        <f>WEEKNUM(G5518)</f>
        <v>11</v>
      </c>
      <c r="U5518">
        <f>YEAR(G5518)</f>
        <v>2026</v>
      </c>
      <c r="V5518" s="117">
        <f>IFERROR(Q5518/N5518,"0")</f>
        <v>0</v>
      </c>
    </row>
    <row r="5519" spans="1:22">
      <c r="A5519" t="str">
        <f>_xlfn.XLOOKUP(D5519,BN:BN,BO:BO)</f>
        <v>México</v>
      </c>
      <c r="B5519" t="s">
        <v>25</v>
      </c>
      <c r="C5519">
        <v>952</v>
      </c>
      <c r="D5519" t="str">
        <f>_xlfn.XLOOKUP(C5519,BH:BH,BI:BI)</f>
        <v>ClaudiaF</v>
      </c>
      <c r="E5519">
        <v>0</v>
      </c>
      <c r="F5519" t="s">
        <v>5357</v>
      </c>
      <c r="G5519" s="63">
        <v>46108</v>
      </c>
      <c r="H5519" s="63">
        <v>46123</v>
      </c>
      <c r="I5519" t="s">
        <v>396</v>
      </c>
      <c r="J5519" t="str">
        <f>_xlfn.XLOOKUP(I5519,AS:AS,AU:AU)</f>
        <v>Honorarios</v>
      </c>
      <c r="K5519" t="s">
        <v>33</v>
      </c>
      <c r="L5519">
        <v>350</v>
      </c>
      <c r="M5519">
        <f>L5519*_xlfn.XLOOKUP(K5519,AM:AM,AN:AN)</f>
        <v>301</v>
      </c>
      <c r="N5519">
        <f>L5519*_xlfn.XLOOKUP(K5519,AM:AM,AO:AO)</f>
        <v>350</v>
      </c>
      <c r="O5519">
        <v>350</v>
      </c>
      <c r="P5519">
        <f>O5519*_xlfn.XLOOKUP(K5519,AM:AM,AN:AN)</f>
        <v>301</v>
      </c>
      <c r="Q5519">
        <f>O5519*_xlfn.XLOOKUP(K5519,AM:AM,AO:AO)</f>
        <v>350</v>
      </c>
      <c r="R5519" t="str">
        <f>_xlfn.XLOOKUP(E5519,AF:AF,AG:AG)</f>
        <v>FEES</v>
      </c>
      <c r="S5519">
        <f>_xlfn.XLOOKUP(E5519,AF:AF,AI:AI)</f>
        <v>0</v>
      </c>
      <c r="T5519">
        <f>WEEKNUM(G5519)</f>
        <v>13</v>
      </c>
      <c r="U5519">
        <f>YEAR(G5519)</f>
        <v>2026</v>
      </c>
      <c r="V5519" s="117">
        <f>IFERROR(Q5519/N5519,"0")</f>
        <v>1</v>
      </c>
    </row>
    <row r="5520" spans="1:22">
      <c r="A5520" t="str">
        <f>_xlfn.XLOOKUP(D5520,BN:BN,BO:BO)</f>
        <v>México</v>
      </c>
      <c r="B5520" t="s">
        <v>25</v>
      </c>
      <c r="C5520">
        <v>952</v>
      </c>
      <c r="D5520" t="str">
        <f>_xlfn.XLOOKUP(C5520,BH:BH,BI:BI)</f>
        <v>ClaudiaF</v>
      </c>
      <c r="E5520">
        <v>28058</v>
      </c>
      <c r="F5520" t="s">
        <v>5420</v>
      </c>
      <c r="G5520" s="63">
        <v>46111</v>
      </c>
      <c r="H5520" s="63">
        <v>46114</v>
      </c>
      <c r="I5520" t="s">
        <v>376</v>
      </c>
      <c r="J5520" t="str">
        <f>_xlfn.XLOOKUP(I5520,AS:AS,AU:AU)</f>
        <v>Hotel</v>
      </c>
      <c r="K5520" t="s">
        <v>33</v>
      </c>
      <c r="L5520">
        <v>3564</v>
      </c>
      <c r="M5520">
        <f>L5520*_xlfn.XLOOKUP(K5520,AM:AM,AN:AN)</f>
        <v>3065.04</v>
      </c>
      <c r="N5520">
        <f>L5520*_xlfn.XLOOKUP(K5520,AM:AM,AO:AO)</f>
        <v>3564</v>
      </c>
      <c r="O5520">
        <v>178.2</v>
      </c>
      <c r="P5520">
        <f>O5520*_xlfn.XLOOKUP(K5520,AM:AM,AN:AN)</f>
        <v>153.25199999999998</v>
      </c>
      <c r="Q5520">
        <f>O5520*_xlfn.XLOOKUP(K5520,AM:AM,AO:AO)</f>
        <v>178.2</v>
      </c>
      <c r="R5520" t="str">
        <f>_xlfn.XLOOKUP(E5520,AF:AF,AG:AG)</f>
        <v>EL CALLEJON HOTEL BOUTIQUE</v>
      </c>
      <c r="S5520" t="str">
        <f>_xlfn.XLOOKUP(E5520,AF:AF,AI:AI)</f>
        <v>Mexico</v>
      </c>
      <c r="T5520">
        <f>WEEKNUM(G5520)</f>
        <v>14</v>
      </c>
      <c r="U5520">
        <f>YEAR(G5520)</f>
        <v>2026</v>
      </c>
      <c r="V5520" s="117">
        <f>IFERROR(Q5520/N5520,"0")</f>
        <v>4.9999999999999996E-2</v>
      </c>
    </row>
    <row r="5521" spans="1:22">
      <c r="A5521" t="str">
        <f>_xlfn.XLOOKUP(D5521,BN:BN,BO:BO)</f>
        <v>México</v>
      </c>
      <c r="B5521" t="s">
        <v>25</v>
      </c>
      <c r="C5521">
        <v>952</v>
      </c>
      <c r="D5521" t="str">
        <f>_xlfn.XLOOKUP(C5521,BH:BH,BI:BI)</f>
        <v>ClaudiaF</v>
      </c>
      <c r="E5521">
        <v>27633</v>
      </c>
      <c r="F5521" t="s">
        <v>3625</v>
      </c>
      <c r="G5521" s="63">
        <v>46115</v>
      </c>
      <c r="H5521" s="63">
        <v>46117</v>
      </c>
      <c r="I5521" t="s">
        <v>376</v>
      </c>
      <c r="J5521" t="str">
        <f>_xlfn.XLOOKUP(I5521,AS:AS,AU:AU)</f>
        <v>Hotel</v>
      </c>
      <c r="K5521" t="s">
        <v>33</v>
      </c>
      <c r="L5521">
        <v>3100</v>
      </c>
      <c r="M5521">
        <f>L5521*_xlfn.XLOOKUP(K5521,AM:AM,AN:AN)</f>
        <v>2666</v>
      </c>
      <c r="N5521">
        <f>L5521*_xlfn.XLOOKUP(K5521,AM:AM,AO:AO)</f>
        <v>3100</v>
      </c>
      <c r="O5521">
        <v>310</v>
      </c>
      <c r="P5521">
        <f>O5521*_xlfn.XLOOKUP(K5521,AM:AM,AN:AN)</f>
        <v>266.60000000000002</v>
      </c>
      <c r="Q5521">
        <f>O5521*_xlfn.XLOOKUP(K5521,AM:AM,AO:AO)</f>
        <v>310</v>
      </c>
      <c r="R5521" t="str">
        <f>_xlfn.XLOOKUP(E5521,AF:AF,AG:AG)</f>
        <v>FOUR SEASONS RESORT TAMARINDO</v>
      </c>
      <c r="S5521" t="str">
        <f>_xlfn.XLOOKUP(E5521,AF:AF,AI:AI)</f>
        <v>Mexico</v>
      </c>
      <c r="T5521">
        <f>WEEKNUM(G5521)</f>
        <v>14</v>
      </c>
      <c r="U5521">
        <f>YEAR(G5521)</f>
        <v>2026</v>
      </c>
      <c r="V5521" s="117">
        <f>IFERROR(Q5521/N5521,"0")</f>
        <v>0.1</v>
      </c>
    </row>
    <row r="5522" spans="1:22">
      <c r="A5522" t="str">
        <f>_xlfn.XLOOKUP(D5522,BN:BN,BO:BO)</f>
        <v>México</v>
      </c>
      <c r="B5522" t="s">
        <v>25</v>
      </c>
      <c r="C5522">
        <v>952</v>
      </c>
      <c r="D5522" t="str">
        <f>_xlfn.XLOOKUP(C5522,BH:BH,BI:BI)</f>
        <v>ClaudiaF</v>
      </c>
      <c r="E5522">
        <v>0</v>
      </c>
      <c r="F5522" t="s">
        <v>5421</v>
      </c>
      <c r="G5522" s="63">
        <v>46111</v>
      </c>
      <c r="H5522" s="63">
        <v>46114</v>
      </c>
      <c r="I5522" t="s">
        <v>396</v>
      </c>
      <c r="J5522" t="str">
        <f>_xlfn.XLOOKUP(I5522,AS:AS,AU:AU)</f>
        <v>Honorarios</v>
      </c>
      <c r="K5522" t="s">
        <v>33</v>
      </c>
      <c r="L5522">
        <v>175</v>
      </c>
      <c r="M5522">
        <f>L5522*_xlfn.XLOOKUP(K5522,AM:AM,AN:AN)</f>
        <v>150.5</v>
      </c>
      <c r="N5522">
        <f>L5522*_xlfn.XLOOKUP(K5522,AM:AM,AO:AO)</f>
        <v>175</v>
      </c>
      <c r="O5522">
        <v>175</v>
      </c>
      <c r="P5522">
        <f>O5522*_xlfn.XLOOKUP(K5522,AM:AM,AN:AN)</f>
        <v>150.5</v>
      </c>
      <c r="Q5522">
        <f>O5522*_xlfn.XLOOKUP(K5522,AM:AM,AO:AO)</f>
        <v>175</v>
      </c>
      <c r="R5522" t="str">
        <f>_xlfn.XLOOKUP(E5522,AF:AF,AG:AG)</f>
        <v>FEES</v>
      </c>
      <c r="S5522">
        <f>_xlfn.XLOOKUP(E5522,AF:AF,AI:AI)</f>
        <v>0</v>
      </c>
      <c r="T5522">
        <f>WEEKNUM(G5522)</f>
        <v>14</v>
      </c>
      <c r="U5522">
        <f>YEAR(G5522)</f>
        <v>2026</v>
      </c>
      <c r="V5522" s="117">
        <f>IFERROR(Q5522/N5522,"0")</f>
        <v>1</v>
      </c>
    </row>
    <row r="5523" spans="1:22">
      <c r="A5523" t="str">
        <f>_xlfn.XLOOKUP(D5523,BN:BN,BO:BO)</f>
        <v>México</v>
      </c>
      <c r="B5523" t="s">
        <v>25</v>
      </c>
      <c r="C5523">
        <v>952</v>
      </c>
      <c r="D5523" t="str">
        <f>_xlfn.XLOOKUP(C5523,BH:BH,BI:BI)</f>
        <v>ClaudiaF</v>
      </c>
      <c r="E5523">
        <v>29707</v>
      </c>
      <c r="F5523" t="s">
        <v>5422</v>
      </c>
      <c r="G5523" s="63">
        <v>46108</v>
      </c>
      <c r="H5523" s="63">
        <v>46111</v>
      </c>
      <c r="I5523" t="s">
        <v>376</v>
      </c>
      <c r="J5523" t="str">
        <f>_xlfn.XLOOKUP(I5523,AS:AS,AU:AU)</f>
        <v>Hotel</v>
      </c>
      <c r="K5523" t="s">
        <v>33</v>
      </c>
      <c r="L5523">
        <v>1624</v>
      </c>
      <c r="M5523">
        <f>L5523*_xlfn.XLOOKUP(K5523,AM:AM,AN:AN)</f>
        <v>1396.6399999999999</v>
      </c>
      <c r="N5523">
        <f>L5523*_xlfn.XLOOKUP(K5523,AM:AM,AO:AO)</f>
        <v>1624</v>
      </c>
      <c r="O5523">
        <v>162.4</v>
      </c>
      <c r="P5523">
        <f>O5523*_xlfn.XLOOKUP(K5523,AM:AM,AN:AN)</f>
        <v>139.66400000000002</v>
      </c>
      <c r="Q5523">
        <f>O5523*_xlfn.XLOOKUP(K5523,AM:AM,AO:AO)</f>
        <v>162.4</v>
      </c>
      <c r="R5523" t="str">
        <f>_xlfn.XLOOKUP(E5523,AF:AF,AG:AG)</f>
        <v>KIMPTON VIRGILIO</v>
      </c>
      <c r="S5523" t="str">
        <f>_xlfn.XLOOKUP(E5523,AF:AF,AI:AI)</f>
        <v>Mexico</v>
      </c>
      <c r="T5523">
        <f>WEEKNUM(G5523)</f>
        <v>13</v>
      </c>
      <c r="U5523">
        <f>YEAR(G5523)</f>
        <v>2026</v>
      </c>
      <c r="V5523" s="117">
        <f>IFERROR(Q5523/N5523,"0")</f>
        <v>0.1</v>
      </c>
    </row>
    <row r="5524" spans="1:22">
      <c r="A5524" t="str">
        <f>_xlfn.XLOOKUP(D5524,BN:BN,BO:BO)</f>
        <v>México</v>
      </c>
      <c r="B5524" t="s">
        <v>25</v>
      </c>
      <c r="C5524">
        <v>952</v>
      </c>
      <c r="D5524" t="str">
        <f>_xlfn.XLOOKUP(C5524,BH:BH,BI:BI)</f>
        <v>ClaudiaF</v>
      </c>
      <c r="E5524">
        <v>29707</v>
      </c>
      <c r="F5524" t="s">
        <v>5423</v>
      </c>
      <c r="G5524" s="63">
        <v>46108</v>
      </c>
      <c r="H5524" s="63">
        <v>46111</v>
      </c>
      <c r="I5524" t="s">
        <v>376</v>
      </c>
      <c r="J5524" t="str">
        <f>_xlfn.XLOOKUP(I5524,AS:AS,AU:AU)</f>
        <v>Hotel</v>
      </c>
      <c r="K5524" t="s">
        <v>33</v>
      </c>
      <c r="L5524">
        <v>1624</v>
      </c>
      <c r="M5524">
        <f>L5524*_xlfn.XLOOKUP(K5524,AM:AM,AN:AN)</f>
        <v>1396.6399999999999</v>
      </c>
      <c r="N5524">
        <f>L5524*_xlfn.XLOOKUP(K5524,AM:AM,AO:AO)</f>
        <v>1624</v>
      </c>
      <c r="O5524">
        <v>162.4</v>
      </c>
      <c r="P5524">
        <f>O5524*_xlfn.XLOOKUP(K5524,AM:AM,AN:AN)</f>
        <v>139.66400000000002</v>
      </c>
      <c r="Q5524">
        <f>O5524*_xlfn.XLOOKUP(K5524,AM:AM,AO:AO)</f>
        <v>162.4</v>
      </c>
      <c r="R5524" t="str">
        <f>_xlfn.XLOOKUP(E5524,AF:AF,AG:AG)</f>
        <v>KIMPTON VIRGILIO</v>
      </c>
      <c r="S5524" t="str">
        <f>_xlfn.XLOOKUP(E5524,AF:AF,AI:AI)</f>
        <v>Mexico</v>
      </c>
      <c r="T5524">
        <f>WEEKNUM(G5524)</f>
        <v>13</v>
      </c>
      <c r="U5524">
        <f>YEAR(G5524)</f>
        <v>2026</v>
      </c>
      <c r="V5524" s="117">
        <f>IFERROR(Q5524/N5524,"0")</f>
        <v>0.1</v>
      </c>
    </row>
    <row r="5525" spans="1:22">
      <c r="A5525" t="str">
        <f>_xlfn.XLOOKUP(D5525,BN:BN,BO:BO)</f>
        <v>México</v>
      </c>
      <c r="B5525" t="s">
        <v>25</v>
      </c>
      <c r="C5525">
        <v>952</v>
      </c>
      <c r="D5525" t="str">
        <f>_xlfn.XLOOKUP(C5525,BH:BH,BI:BI)</f>
        <v>ClaudiaF</v>
      </c>
      <c r="E5525">
        <v>29707</v>
      </c>
      <c r="F5525" t="s">
        <v>5424</v>
      </c>
      <c r="G5525" s="63">
        <v>46114</v>
      </c>
      <c r="H5525" s="63">
        <v>46115</v>
      </c>
      <c r="I5525" t="s">
        <v>376</v>
      </c>
      <c r="J5525" t="str">
        <f>_xlfn.XLOOKUP(I5525,AS:AS,AU:AU)</f>
        <v>Hotel</v>
      </c>
      <c r="K5525" t="s">
        <v>33</v>
      </c>
      <c r="L5525">
        <v>541.33000000000004</v>
      </c>
      <c r="M5525">
        <f>L5525*_xlfn.XLOOKUP(K5525,AM:AM,AN:AN)</f>
        <v>465.54380000000003</v>
      </c>
      <c r="N5525">
        <f>L5525*_xlfn.XLOOKUP(K5525,AM:AM,AO:AO)</f>
        <v>541.33000000000004</v>
      </c>
      <c r="O5525">
        <v>54.13</v>
      </c>
      <c r="P5525">
        <f>O5525*_xlfn.XLOOKUP(K5525,AM:AM,AN:AN)</f>
        <v>46.5518</v>
      </c>
      <c r="Q5525">
        <f>O5525*_xlfn.XLOOKUP(K5525,AM:AM,AO:AO)</f>
        <v>54.13</v>
      </c>
      <c r="R5525" t="str">
        <f>_xlfn.XLOOKUP(E5525,AF:AF,AG:AG)</f>
        <v>KIMPTON VIRGILIO</v>
      </c>
      <c r="S5525" t="str">
        <f>_xlfn.XLOOKUP(E5525,AF:AF,AI:AI)</f>
        <v>Mexico</v>
      </c>
      <c r="T5525">
        <f>WEEKNUM(G5525)</f>
        <v>14</v>
      </c>
      <c r="U5525">
        <f>YEAR(G5525)</f>
        <v>2026</v>
      </c>
      <c r="V5525" s="117">
        <f>IFERROR(Q5525/N5525,"0")</f>
        <v>9.9994458093953784E-2</v>
      </c>
    </row>
    <row r="5526" spans="1:22">
      <c r="A5526" t="str">
        <f>_xlfn.XLOOKUP(D5526,BN:BN,BO:BO)</f>
        <v>México</v>
      </c>
      <c r="B5526" t="s">
        <v>25</v>
      </c>
      <c r="C5526">
        <v>952</v>
      </c>
      <c r="D5526" t="str">
        <f>_xlfn.XLOOKUP(C5526,BH:BH,BI:BI)</f>
        <v>ClaudiaF</v>
      </c>
      <c r="E5526">
        <v>29707</v>
      </c>
      <c r="F5526" t="s">
        <v>5425</v>
      </c>
      <c r="G5526" s="63">
        <v>46114</v>
      </c>
      <c r="H5526" s="63">
        <v>46115</v>
      </c>
      <c r="I5526" t="s">
        <v>376</v>
      </c>
      <c r="J5526" t="str">
        <f>_xlfn.XLOOKUP(I5526,AS:AS,AU:AU)</f>
        <v>Hotel</v>
      </c>
      <c r="K5526" t="s">
        <v>33</v>
      </c>
      <c r="L5526">
        <v>541.33000000000004</v>
      </c>
      <c r="M5526">
        <f>L5526*_xlfn.XLOOKUP(K5526,AM:AM,AN:AN)</f>
        <v>465.54380000000003</v>
      </c>
      <c r="N5526">
        <f>L5526*_xlfn.XLOOKUP(K5526,AM:AM,AO:AO)</f>
        <v>541.33000000000004</v>
      </c>
      <c r="O5526">
        <v>54.13</v>
      </c>
      <c r="P5526">
        <f>O5526*_xlfn.XLOOKUP(K5526,AM:AM,AN:AN)</f>
        <v>46.5518</v>
      </c>
      <c r="Q5526">
        <f>O5526*_xlfn.XLOOKUP(K5526,AM:AM,AO:AO)</f>
        <v>54.13</v>
      </c>
      <c r="R5526" t="str">
        <f>_xlfn.XLOOKUP(E5526,AF:AF,AG:AG)</f>
        <v>KIMPTON VIRGILIO</v>
      </c>
      <c r="S5526" t="str">
        <f>_xlfn.XLOOKUP(E5526,AF:AF,AI:AI)</f>
        <v>Mexico</v>
      </c>
      <c r="T5526">
        <f>WEEKNUM(G5526)</f>
        <v>14</v>
      </c>
      <c r="U5526">
        <f>YEAR(G5526)</f>
        <v>2026</v>
      </c>
      <c r="V5526" s="117">
        <f>IFERROR(Q5526/N5526,"0")</f>
        <v>9.9994458093953784E-2</v>
      </c>
    </row>
    <row r="5527" spans="1:22">
      <c r="A5527" t="str">
        <f>_xlfn.XLOOKUP(D5527,BN:BN,BO:BO)</f>
        <v>México</v>
      </c>
      <c r="B5527" t="s">
        <v>25</v>
      </c>
      <c r="C5527">
        <v>952</v>
      </c>
      <c r="D5527" t="str">
        <f>_xlfn.XLOOKUP(C5527,BH:BH,BI:BI)</f>
        <v>ClaudiaF</v>
      </c>
      <c r="E5527">
        <v>29707</v>
      </c>
      <c r="F5527" t="s">
        <v>5426</v>
      </c>
      <c r="G5527" s="63">
        <v>46121</v>
      </c>
      <c r="H5527" s="63">
        <v>46123</v>
      </c>
      <c r="I5527" t="s">
        <v>376</v>
      </c>
      <c r="J5527" t="str">
        <f>_xlfn.XLOOKUP(I5527,AS:AS,AU:AU)</f>
        <v>Hotel</v>
      </c>
      <c r="K5527" t="s">
        <v>33</v>
      </c>
      <c r="L5527">
        <v>1082.67</v>
      </c>
      <c r="M5527">
        <f>L5527*_xlfn.XLOOKUP(K5527,AM:AM,AN:AN)</f>
        <v>931.09620000000007</v>
      </c>
      <c r="N5527">
        <f>L5527*_xlfn.XLOOKUP(K5527,AM:AM,AO:AO)</f>
        <v>1082.67</v>
      </c>
      <c r="O5527">
        <v>108.27</v>
      </c>
      <c r="P5527">
        <f>O5527*_xlfn.XLOOKUP(K5527,AM:AM,AN:AN)</f>
        <v>93.112200000000001</v>
      </c>
      <c r="Q5527">
        <f>O5527*_xlfn.XLOOKUP(K5527,AM:AM,AO:AO)</f>
        <v>108.27</v>
      </c>
      <c r="R5527" t="str">
        <f>_xlfn.XLOOKUP(E5527,AF:AF,AG:AG)</f>
        <v>KIMPTON VIRGILIO</v>
      </c>
      <c r="S5527" t="str">
        <f>_xlfn.XLOOKUP(E5527,AF:AF,AI:AI)</f>
        <v>Mexico</v>
      </c>
      <c r="T5527">
        <f>WEEKNUM(G5527)</f>
        <v>15</v>
      </c>
      <c r="U5527">
        <f>YEAR(G5527)</f>
        <v>2026</v>
      </c>
      <c r="V5527" s="117">
        <f>IFERROR(Q5527/N5527,"0")</f>
        <v>0.1000027709274294</v>
      </c>
    </row>
    <row r="5528" spans="1:22">
      <c r="A5528" t="str">
        <f>_xlfn.XLOOKUP(D5528,BN:BN,BO:BO)</f>
        <v>México</v>
      </c>
      <c r="B5528" t="s">
        <v>25</v>
      </c>
      <c r="C5528">
        <v>952</v>
      </c>
      <c r="D5528" t="str">
        <f>_xlfn.XLOOKUP(C5528,BH:BH,BI:BI)</f>
        <v>ClaudiaF</v>
      </c>
      <c r="E5528">
        <v>29707</v>
      </c>
      <c r="F5528" t="s">
        <v>5427</v>
      </c>
      <c r="G5528" s="63">
        <v>46121</v>
      </c>
      <c r="H5528" s="63">
        <v>46123</v>
      </c>
      <c r="I5528" t="s">
        <v>376</v>
      </c>
      <c r="J5528" t="str">
        <f>_xlfn.XLOOKUP(I5528,AS:AS,AU:AU)</f>
        <v>Hotel</v>
      </c>
      <c r="K5528" t="s">
        <v>33</v>
      </c>
      <c r="L5528">
        <v>1082.67</v>
      </c>
      <c r="M5528">
        <f>L5528*_xlfn.XLOOKUP(K5528,AM:AM,AN:AN)</f>
        <v>931.09620000000007</v>
      </c>
      <c r="N5528">
        <f>L5528*_xlfn.XLOOKUP(K5528,AM:AM,AO:AO)</f>
        <v>1082.67</v>
      </c>
      <c r="O5528">
        <v>108.27</v>
      </c>
      <c r="P5528">
        <f>O5528*_xlfn.XLOOKUP(K5528,AM:AM,AN:AN)</f>
        <v>93.112200000000001</v>
      </c>
      <c r="Q5528">
        <f>O5528*_xlfn.XLOOKUP(K5528,AM:AM,AO:AO)</f>
        <v>108.27</v>
      </c>
      <c r="R5528" t="str">
        <f>_xlfn.XLOOKUP(E5528,AF:AF,AG:AG)</f>
        <v>KIMPTON VIRGILIO</v>
      </c>
      <c r="S5528" t="str">
        <f>_xlfn.XLOOKUP(E5528,AF:AF,AI:AI)</f>
        <v>Mexico</v>
      </c>
      <c r="T5528">
        <f>WEEKNUM(G5528)</f>
        <v>15</v>
      </c>
      <c r="U5528">
        <f>YEAR(G5528)</f>
        <v>2026</v>
      </c>
      <c r="V5528" s="117">
        <f>IFERROR(Q5528/N5528,"0")</f>
        <v>0.1000027709274294</v>
      </c>
    </row>
    <row r="5529" spans="1:22">
      <c r="A5529" t="str">
        <f>_xlfn.XLOOKUP(D5529,BN:BN,BO:BO)</f>
        <v>México</v>
      </c>
      <c r="B5529" t="s">
        <v>25</v>
      </c>
      <c r="C5529">
        <v>952</v>
      </c>
      <c r="D5529" t="str">
        <f>_xlfn.XLOOKUP(C5529,BH:BH,BI:BI)</f>
        <v>ClaudiaF</v>
      </c>
      <c r="E5529">
        <v>28934</v>
      </c>
      <c r="F5529" t="s">
        <v>5428</v>
      </c>
      <c r="G5529" s="63">
        <v>46121</v>
      </c>
      <c r="H5529" s="63">
        <v>46121</v>
      </c>
      <c r="I5529" t="s">
        <v>366</v>
      </c>
      <c r="J5529" t="str">
        <f>_xlfn.XLOOKUP(I5529,AS:AS,AU:AU)</f>
        <v>Vuelos</v>
      </c>
      <c r="K5529" t="s">
        <v>33</v>
      </c>
      <c r="L5529">
        <v>128.43</v>
      </c>
      <c r="M5529">
        <f>L5529*_xlfn.XLOOKUP(K5529,AM:AM,AN:AN)</f>
        <v>110.44980000000001</v>
      </c>
      <c r="N5529">
        <f>L5529*_xlfn.XLOOKUP(K5529,AM:AM,AO:AO)</f>
        <v>128.43</v>
      </c>
      <c r="O5529">
        <v>0</v>
      </c>
      <c r="P5529">
        <f>O5529*_xlfn.XLOOKUP(K5529,AM:AM,AN:AN)</f>
        <v>0</v>
      </c>
      <c r="Q5529">
        <f>O5529*_xlfn.XLOOKUP(K5529,AM:AM,AO:AO)</f>
        <v>0</v>
      </c>
      <c r="R5529" t="str">
        <f>_xlfn.XLOOKUP(E5529,AF:AF,AG:AG)</f>
        <v>F1S USA</v>
      </c>
      <c r="S5529" t="str">
        <f>_xlfn.XLOOKUP(E5529,AF:AF,AI:AI)</f>
        <v>United States</v>
      </c>
      <c r="T5529">
        <f>WEEKNUM(G5529)</f>
        <v>15</v>
      </c>
      <c r="U5529">
        <f>YEAR(G5529)</f>
        <v>2026</v>
      </c>
      <c r="V5529" s="117">
        <f>IFERROR(Q5529/N5529,"0")</f>
        <v>0</v>
      </c>
    </row>
    <row r="5530" spans="1:22">
      <c r="A5530" t="str">
        <f>_xlfn.XLOOKUP(D5530,BN:BN,BO:BO)</f>
        <v>México</v>
      </c>
      <c r="B5530" t="s">
        <v>25</v>
      </c>
      <c r="C5530">
        <v>952</v>
      </c>
      <c r="D5530" t="str">
        <f>_xlfn.XLOOKUP(C5530,BH:BH,BI:BI)</f>
        <v>ClaudiaF</v>
      </c>
      <c r="E5530">
        <v>28934</v>
      </c>
      <c r="F5530" t="s">
        <v>5429</v>
      </c>
      <c r="G5530" s="63">
        <v>46121</v>
      </c>
      <c r="H5530" s="63">
        <v>46121</v>
      </c>
      <c r="I5530" t="s">
        <v>366</v>
      </c>
      <c r="J5530" t="str">
        <f>_xlfn.XLOOKUP(I5530,AS:AS,AU:AU)</f>
        <v>Vuelos</v>
      </c>
      <c r="K5530" t="s">
        <v>33</v>
      </c>
      <c r="L5530">
        <v>128.43</v>
      </c>
      <c r="M5530">
        <f>L5530*_xlfn.XLOOKUP(K5530,AM:AM,AN:AN)</f>
        <v>110.44980000000001</v>
      </c>
      <c r="N5530">
        <f>L5530*_xlfn.XLOOKUP(K5530,AM:AM,AO:AO)</f>
        <v>128.43</v>
      </c>
      <c r="O5530">
        <v>0</v>
      </c>
      <c r="P5530">
        <f>O5530*_xlfn.XLOOKUP(K5530,AM:AM,AN:AN)</f>
        <v>0</v>
      </c>
      <c r="Q5530">
        <f>O5530*_xlfn.XLOOKUP(K5530,AM:AM,AO:AO)</f>
        <v>0</v>
      </c>
      <c r="R5530" t="str">
        <f>_xlfn.XLOOKUP(E5530,AF:AF,AG:AG)</f>
        <v>F1S USA</v>
      </c>
      <c r="S5530" t="str">
        <f>_xlfn.XLOOKUP(E5530,AF:AF,AI:AI)</f>
        <v>United States</v>
      </c>
      <c r="T5530">
        <f>WEEKNUM(G5530)</f>
        <v>15</v>
      </c>
      <c r="U5530">
        <f>YEAR(G5530)</f>
        <v>2026</v>
      </c>
      <c r="V5530" s="117">
        <f>IFERROR(Q5530/N5530,"0")</f>
        <v>0</v>
      </c>
    </row>
    <row r="5531" spans="1:22">
      <c r="A5531" t="str">
        <f>_xlfn.XLOOKUP(D5531,BN:BN,BO:BO)</f>
        <v>México</v>
      </c>
      <c r="B5531" t="s">
        <v>25</v>
      </c>
      <c r="C5531">
        <v>952</v>
      </c>
      <c r="D5531" t="str">
        <f>_xlfn.XLOOKUP(C5531,BH:BH,BI:BI)</f>
        <v>ClaudiaF</v>
      </c>
      <c r="E5531">
        <v>28934</v>
      </c>
      <c r="F5531" t="s">
        <v>5430</v>
      </c>
      <c r="G5531" s="63">
        <v>46121</v>
      </c>
      <c r="H5531" s="63">
        <v>46121</v>
      </c>
      <c r="I5531" t="s">
        <v>366</v>
      </c>
      <c r="J5531" t="str">
        <f>_xlfn.XLOOKUP(I5531,AS:AS,AU:AU)</f>
        <v>Vuelos</v>
      </c>
      <c r="K5531" t="s">
        <v>33</v>
      </c>
      <c r="L5531">
        <v>112.13</v>
      </c>
      <c r="M5531">
        <f>L5531*_xlfn.XLOOKUP(K5531,AM:AM,AN:AN)</f>
        <v>96.431799999999996</v>
      </c>
      <c r="N5531">
        <f>L5531*_xlfn.XLOOKUP(K5531,AM:AM,AO:AO)</f>
        <v>112.13</v>
      </c>
      <c r="O5531">
        <v>0</v>
      </c>
      <c r="P5531">
        <f>O5531*_xlfn.XLOOKUP(K5531,AM:AM,AN:AN)</f>
        <v>0</v>
      </c>
      <c r="Q5531">
        <f>O5531*_xlfn.XLOOKUP(K5531,AM:AM,AO:AO)</f>
        <v>0</v>
      </c>
      <c r="R5531" t="str">
        <f>_xlfn.XLOOKUP(E5531,AF:AF,AG:AG)</f>
        <v>F1S USA</v>
      </c>
      <c r="S5531" t="str">
        <f>_xlfn.XLOOKUP(E5531,AF:AF,AI:AI)</f>
        <v>United States</v>
      </c>
      <c r="T5531">
        <f>WEEKNUM(G5531)</f>
        <v>15</v>
      </c>
      <c r="U5531">
        <f>YEAR(G5531)</f>
        <v>2026</v>
      </c>
      <c r="V5531" s="117">
        <f>IFERROR(Q5531/N5531,"0")</f>
        <v>0</v>
      </c>
    </row>
    <row r="5532" spans="1:22">
      <c r="A5532" t="str">
        <f>_xlfn.XLOOKUP(D5532,BN:BN,BO:BO)</f>
        <v>México</v>
      </c>
      <c r="B5532" t="s">
        <v>25</v>
      </c>
      <c r="C5532">
        <v>952</v>
      </c>
      <c r="D5532" t="str">
        <f>_xlfn.XLOOKUP(C5532,BH:BH,BI:BI)</f>
        <v>ClaudiaF</v>
      </c>
      <c r="E5532">
        <v>28934</v>
      </c>
      <c r="F5532" t="s">
        <v>5431</v>
      </c>
      <c r="G5532" s="63">
        <v>46121</v>
      </c>
      <c r="H5532" s="63">
        <v>46121</v>
      </c>
      <c r="I5532" t="s">
        <v>366</v>
      </c>
      <c r="J5532" t="str">
        <f>_xlfn.XLOOKUP(I5532,AS:AS,AU:AU)</f>
        <v>Vuelos</v>
      </c>
      <c r="K5532" t="s">
        <v>33</v>
      </c>
      <c r="L5532">
        <v>112.13</v>
      </c>
      <c r="M5532">
        <f>L5532*_xlfn.XLOOKUP(K5532,AM:AM,AN:AN)</f>
        <v>96.431799999999996</v>
      </c>
      <c r="N5532">
        <f>L5532*_xlfn.XLOOKUP(K5532,AM:AM,AO:AO)</f>
        <v>112.13</v>
      </c>
      <c r="O5532">
        <v>0</v>
      </c>
      <c r="P5532">
        <f>O5532*_xlfn.XLOOKUP(K5532,AM:AM,AN:AN)</f>
        <v>0</v>
      </c>
      <c r="Q5532">
        <f>O5532*_xlfn.XLOOKUP(K5532,AM:AM,AO:AO)</f>
        <v>0</v>
      </c>
      <c r="R5532" t="str">
        <f>_xlfn.XLOOKUP(E5532,AF:AF,AG:AG)</f>
        <v>F1S USA</v>
      </c>
      <c r="S5532" t="str">
        <f>_xlfn.XLOOKUP(E5532,AF:AF,AI:AI)</f>
        <v>United States</v>
      </c>
      <c r="T5532">
        <f>WEEKNUM(G5532)</f>
        <v>15</v>
      </c>
      <c r="U5532">
        <f>YEAR(G5532)</f>
        <v>2026</v>
      </c>
      <c r="V5532" s="117">
        <f>IFERROR(Q5532/N5532,"0")</f>
        <v>0</v>
      </c>
    </row>
    <row r="5533" spans="1:22">
      <c r="A5533" t="str">
        <f>_xlfn.XLOOKUP(D5533,BN:BN,BO:BO)</f>
        <v>México</v>
      </c>
      <c r="B5533" t="s">
        <v>25</v>
      </c>
      <c r="C5533">
        <v>952</v>
      </c>
      <c r="D5533" t="str">
        <f>_xlfn.XLOOKUP(C5533,BH:BH,BI:BI)</f>
        <v>ClaudiaF</v>
      </c>
      <c r="E5533">
        <v>28934</v>
      </c>
      <c r="F5533" t="s">
        <v>5428</v>
      </c>
      <c r="G5533" s="63">
        <v>46121</v>
      </c>
      <c r="H5533" s="63">
        <v>46121</v>
      </c>
      <c r="I5533" t="s">
        <v>366</v>
      </c>
      <c r="J5533" t="str">
        <f>_xlfn.XLOOKUP(I5533,AS:AS,AU:AU)</f>
        <v>Vuelos</v>
      </c>
      <c r="K5533" t="s">
        <v>33</v>
      </c>
      <c r="L5533">
        <v>61</v>
      </c>
      <c r="M5533">
        <f>L5533*_xlfn.XLOOKUP(K5533,AM:AM,AN:AN)</f>
        <v>52.46</v>
      </c>
      <c r="N5533">
        <f>L5533*_xlfn.XLOOKUP(K5533,AM:AM,AO:AO)</f>
        <v>61</v>
      </c>
      <c r="O5533">
        <v>0</v>
      </c>
      <c r="P5533">
        <f>O5533*_xlfn.XLOOKUP(K5533,AM:AM,AN:AN)</f>
        <v>0</v>
      </c>
      <c r="Q5533">
        <f>O5533*_xlfn.XLOOKUP(K5533,AM:AM,AO:AO)</f>
        <v>0</v>
      </c>
      <c r="R5533" t="str">
        <f>_xlfn.XLOOKUP(E5533,AF:AF,AG:AG)</f>
        <v>F1S USA</v>
      </c>
      <c r="S5533" t="str">
        <f>_xlfn.XLOOKUP(E5533,AF:AF,AI:AI)</f>
        <v>United States</v>
      </c>
      <c r="T5533">
        <f>WEEKNUM(G5533)</f>
        <v>15</v>
      </c>
      <c r="U5533">
        <f>YEAR(G5533)</f>
        <v>2026</v>
      </c>
      <c r="V5533" s="117">
        <f>IFERROR(Q5533/N5533,"0")</f>
        <v>0</v>
      </c>
    </row>
    <row r="5534" spans="1:22">
      <c r="A5534" t="str">
        <f>_xlfn.XLOOKUP(D5534,BN:BN,BO:BO)</f>
        <v>México</v>
      </c>
      <c r="B5534" t="s">
        <v>25</v>
      </c>
      <c r="C5534">
        <v>952</v>
      </c>
      <c r="D5534" t="str">
        <f>_xlfn.XLOOKUP(C5534,BH:BH,BI:BI)</f>
        <v>ClaudiaF</v>
      </c>
      <c r="E5534">
        <v>28934</v>
      </c>
      <c r="F5534" t="s">
        <v>5429</v>
      </c>
      <c r="G5534" s="63">
        <v>46121</v>
      </c>
      <c r="H5534" s="63">
        <v>46121</v>
      </c>
      <c r="I5534" t="s">
        <v>366</v>
      </c>
      <c r="J5534" t="str">
        <f>_xlfn.XLOOKUP(I5534,AS:AS,AU:AU)</f>
        <v>Vuelos</v>
      </c>
      <c r="K5534" t="s">
        <v>33</v>
      </c>
      <c r="L5534">
        <v>61</v>
      </c>
      <c r="M5534">
        <f>L5534*_xlfn.XLOOKUP(K5534,AM:AM,AN:AN)</f>
        <v>52.46</v>
      </c>
      <c r="N5534">
        <f>L5534*_xlfn.XLOOKUP(K5534,AM:AM,AO:AO)</f>
        <v>61</v>
      </c>
      <c r="O5534">
        <v>0</v>
      </c>
      <c r="P5534">
        <f>O5534*_xlfn.XLOOKUP(K5534,AM:AM,AN:AN)</f>
        <v>0</v>
      </c>
      <c r="Q5534">
        <f>O5534*_xlfn.XLOOKUP(K5534,AM:AM,AO:AO)</f>
        <v>0</v>
      </c>
      <c r="R5534" t="str">
        <f>_xlfn.XLOOKUP(E5534,AF:AF,AG:AG)</f>
        <v>F1S USA</v>
      </c>
      <c r="S5534" t="str">
        <f>_xlfn.XLOOKUP(E5534,AF:AF,AI:AI)</f>
        <v>United States</v>
      </c>
      <c r="T5534">
        <f>WEEKNUM(G5534)</f>
        <v>15</v>
      </c>
      <c r="U5534">
        <f>YEAR(G5534)</f>
        <v>2026</v>
      </c>
      <c r="V5534" s="117">
        <f>IFERROR(Q5534/N5534,"0")</f>
        <v>0</v>
      </c>
    </row>
    <row r="5535" spans="1:22">
      <c r="A5535" t="str">
        <f>_xlfn.XLOOKUP(D5535,BN:BN,BO:BO)</f>
        <v>México</v>
      </c>
      <c r="B5535" t="s">
        <v>25</v>
      </c>
      <c r="C5535">
        <v>952</v>
      </c>
      <c r="D5535" t="str">
        <f>_xlfn.XLOOKUP(C5535,BH:BH,BI:BI)</f>
        <v>ClaudiaF</v>
      </c>
      <c r="E5535">
        <v>28934</v>
      </c>
      <c r="F5535" t="s">
        <v>5430</v>
      </c>
      <c r="G5535" s="63">
        <v>46121</v>
      </c>
      <c r="H5535" s="63">
        <v>46121</v>
      </c>
      <c r="I5535" t="s">
        <v>366</v>
      </c>
      <c r="J5535" t="str">
        <f>_xlfn.XLOOKUP(I5535,AS:AS,AU:AU)</f>
        <v>Vuelos</v>
      </c>
      <c r="K5535" t="s">
        <v>33</v>
      </c>
      <c r="L5535">
        <v>61</v>
      </c>
      <c r="M5535">
        <f>L5535*_xlfn.XLOOKUP(K5535,AM:AM,AN:AN)</f>
        <v>52.46</v>
      </c>
      <c r="N5535">
        <f>L5535*_xlfn.XLOOKUP(K5535,AM:AM,AO:AO)</f>
        <v>61</v>
      </c>
      <c r="O5535">
        <v>0</v>
      </c>
      <c r="P5535">
        <f>O5535*_xlfn.XLOOKUP(K5535,AM:AM,AN:AN)</f>
        <v>0</v>
      </c>
      <c r="Q5535">
        <f>O5535*_xlfn.XLOOKUP(K5535,AM:AM,AO:AO)</f>
        <v>0</v>
      </c>
      <c r="R5535" t="str">
        <f>_xlfn.XLOOKUP(E5535,AF:AF,AG:AG)</f>
        <v>F1S USA</v>
      </c>
      <c r="S5535" t="str">
        <f>_xlfn.XLOOKUP(E5535,AF:AF,AI:AI)</f>
        <v>United States</v>
      </c>
      <c r="T5535">
        <f>WEEKNUM(G5535)</f>
        <v>15</v>
      </c>
      <c r="U5535">
        <f>YEAR(G5535)</f>
        <v>2026</v>
      </c>
      <c r="V5535" s="117">
        <f>IFERROR(Q5535/N5535,"0")</f>
        <v>0</v>
      </c>
    </row>
    <row r="5536" spans="1:22">
      <c r="A5536" t="str">
        <f>_xlfn.XLOOKUP(D5536,BN:BN,BO:BO)</f>
        <v>México</v>
      </c>
      <c r="B5536" t="s">
        <v>25</v>
      </c>
      <c r="C5536">
        <v>952</v>
      </c>
      <c r="D5536" t="str">
        <f>_xlfn.XLOOKUP(C5536,BH:BH,BI:BI)</f>
        <v>ClaudiaF</v>
      </c>
      <c r="E5536">
        <v>28934</v>
      </c>
      <c r="F5536" t="s">
        <v>5431</v>
      </c>
      <c r="G5536" s="63">
        <v>46121</v>
      </c>
      <c r="H5536" s="63">
        <v>46121</v>
      </c>
      <c r="I5536" t="s">
        <v>366</v>
      </c>
      <c r="J5536" t="str">
        <f>_xlfn.XLOOKUP(I5536,AS:AS,AU:AU)</f>
        <v>Vuelos</v>
      </c>
      <c r="K5536" t="s">
        <v>33</v>
      </c>
      <c r="L5536">
        <v>61</v>
      </c>
      <c r="M5536">
        <f>L5536*_xlfn.XLOOKUP(K5536,AM:AM,AN:AN)</f>
        <v>52.46</v>
      </c>
      <c r="N5536">
        <f>L5536*_xlfn.XLOOKUP(K5536,AM:AM,AO:AO)</f>
        <v>61</v>
      </c>
      <c r="O5536">
        <v>0</v>
      </c>
      <c r="P5536">
        <f>O5536*_xlfn.XLOOKUP(K5536,AM:AM,AN:AN)</f>
        <v>0</v>
      </c>
      <c r="Q5536">
        <f>O5536*_xlfn.XLOOKUP(K5536,AM:AM,AO:AO)</f>
        <v>0</v>
      </c>
      <c r="R5536" t="str">
        <f>_xlfn.XLOOKUP(E5536,AF:AF,AG:AG)</f>
        <v>F1S USA</v>
      </c>
      <c r="S5536" t="str">
        <f>_xlfn.XLOOKUP(E5536,AF:AF,AI:AI)</f>
        <v>United States</v>
      </c>
      <c r="T5536">
        <f>WEEKNUM(G5536)</f>
        <v>15</v>
      </c>
      <c r="U5536">
        <f>YEAR(G5536)</f>
        <v>2026</v>
      </c>
      <c r="V5536" s="117">
        <f>IFERROR(Q5536/N5536,"0")</f>
        <v>0</v>
      </c>
    </row>
    <row r="5537" spans="1:22">
      <c r="A5537" t="str">
        <f>_xlfn.XLOOKUP(D5537,BN:BN,BO:BO)</f>
        <v>México</v>
      </c>
      <c r="B5537" t="s">
        <v>25</v>
      </c>
      <c r="C5537">
        <v>952</v>
      </c>
      <c r="D5537" t="str">
        <f>_xlfn.XLOOKUP(C5537,BH:BH,BI:BI)</f>
        <v>ClaudiaF</v>
      </c>
      <c r="E5537">
        <v>28934</v>
      </c>
      <c r="F5537" t="s">
        <v>5430</v>
      </c>
      <c r="G5537" s="63">
        <v>46115</v>
      </c>
      <c r="H5537" s="63">
        <v>46115</v>
      </c>
      <c r="I5537" t="s">
        <v>366</v>
      </c>
      <c r="J5537" t="str">
        <f>_xlfn.XLOOKUP(I5537,AS:AS,AU:AU)</f>
        <v>Vuelos</v>
      </c>
      <c r="K5537" t="s">
        <v>33</v>
      </c>
      <c r="L5537">
        <v>246.35</v>
      </c>
      <c r="M5537">
        <f>L5537*_xlfn.XLOOKUP(K5537,AM:AM,AN:AN)</f>
        <v>211.86099999999999</v>
      </c>
      <c r="N5537">
        <f>L5537*_xlfn.XLOOKUP(K5537,AM:AM,AO:AO)</f>
        <v>246.35</v>
      </c>
      <c r="O5537">
        <v>0</v>
      </c>
      <c r="P5537">
        <f>O5537*_xlfn.XLOOKUP(K5537,AM:AM,AN:AN)</f>
        <v>0</v>
      </c>
      <c r="Q5537">
        <f>O5537*_xlfn.XLOOKUP(K5537,AM:AM,AO:AO)</f>
        <v>0</v>
      </c>
      <c r="R5537" t="str">
        <f>_xlfn.XLOOKUP(E5537,AF:AF,AG:AG)</f>
        <v>F1S USA</v>
      </c>
      <c r="S5537" t="str">
        <f>_xlfn.XLOOKUP(E5537,AF:AF,AI:AI)</f>
        <v>United States</v>
      </c>
      <c r="T5537">
        <f>WEEKNUM(G5537)</f>
        <v>14</v>
      </c>
      <c r="U5537">
        <f>YEAR(G5537)</f>
        <v>2026</v>
      </c>
      <c r="V5537" s="117">
        <f>IFERROR(Q5537/N5537,"0")</f>
        <v>0</v>
      </c>
    </row>
    <row r="5538" spans="1:22">
      <c r="A5538" t="str">
        <f>_xlfn.XLOOKUP(D5538,BN:BN,BO:BO)</f>
        <v>México</v>
      </c>
      <c r="B5538" t="s">
        <v>25</v>
      </c>
      <c r="C5538">
        <v>952</v>
      </c>
      <c r="D5538" t="str">
        <f>_xlfn.XLOOKUP(C5538,BH:BH,BI:BI)</f>
        <v>ClaudiaF</v>
      </c>
      <c r="E5538">
        <v>28934</v>
      </c>
      <c r="F5538" t="s">
        <v>5431</v>
      </c>
      <c r="G5538" s="63">
        <v>46115</v>
      </c>
      <c r="H5538" s="63">
        <v>46115</v>
      </c>
      <c r="I5538" t="s">
        <v>366</v>
      </c>
      <c r="J5538" t="str">
        <f>_xlfn.XLOOKUP(I5538,AS:AS,AU:AU)</f>
        <v>Vuelos</v>
      </c>
      <c r="K5538" t="s">
        <v>33</v>
      </c>
      <c r="L5538">
        <v>246.35</v>
      </c>
      <c r="M5538">
        <f>L5538*_xlfn.XLOOKUP(K5538,AM:AM,AN:AN)</f>
        <v>211.86099999999999</v>
      </c>
      <c r="N5538">
        <f>L5538*_xlfn.XLOOKUP(K5538,AM:AM,AO:AO)</f>
        <v>246.35</v>
      </c>
      <c r="O5538">
        <v>0</v>
      </c>
      <c r="P5538">
        <f>O5538*_xlfn.XLOOKUP(K5538,AM:AM,AN:AN)</f>
        <v>0</v>
      </c>
      <c r="Q5538">
        <f>O5538*_xlfn.XLOOKUP(K5538,AM:AM,AO:AO)</f>
        <v>0</v>
      </c>
      <c r="R5538" t="str">
        <f>_xlfn.XLOOKUP(E5538,AF:AF,AG:AG)</f>
        <v>F1S USA</v>
      </c>
      <c r="S5538" t="str">
        <f>_xlfn.XLOOKUP(E5538,AF:AF,AI:AI)</f>
        <v>United States</v>
      </c>
      <c r="T5538">
        <f>WEEKNUM(G5538)</f>
        <v>14</v>
      </c>
      <c r="U5538">
        <f>YEAR(G5538)</f>
        <v>2026</v>
      </c>
      <c r="V5538" s="117">
        <f>IFERROR(Q5538/N5538,"0")</f>
        <v>0</v>
      </c>
    </row>
    <row r="5539" spans="1:22">
      <c r="A5539" t="str">
        <f>_xlfn.XLOOKUP(D5539,BN:BN,BO:BO)</f>
        <v>México</v>
      </c>
      <c r="B5539" t="s">
        <v>25</v>
      </c>
      <c r="C5539">
        <v>952</v>
      </c>
      <c r="D5539" t="str">
        <f>_xlfn.XLOOKUP(C5539,BH:BH,BI:BI)</f>
        <v>ClaudiaF</v>
      </c>
      <c r="E5539">
        <v>28934</v>
      </c>
      <c r="F5539" t="s">
        <v>5428</v>
      </c>
      <c r="G5539" s="63">
        <v>46115</v>
      </c>
      <c r="H5539" s="63">
        <v>46115</v>
      </c>
      <c r="I5539" t="s">
        <v>366</v>
      </c>
      <c r="J5539" t="str">
        <f>_xlfn.XLOOKUP(I5539,AS:AS,AU:AU)</f>
        <v>Vuelos</v>
      </c>
      <c r="K5539" t="s">
        <v>33</v>
      </c>
      <c r="L5539">
        <v>246.35</v>
      </c>
      <c r="M5539">
        <f>L5539*_xlfn.XLOOKUP(K5539,AM:AM,AN:AN)</f>
        <v>211.86099999999999</v>
      </c>
      <c r="N5539">
        <f>L5539*_xlfn.XLOOKUP(K5539,AM:AM,AO:AO)</f>
        <v>246.35</v>
      </c>
      <c r="O5539">
        <v>0</v>
      </c>
      <c r="P5539">
        <f>O5539*_xlfn.XLOOKUP(K5539,AM:AM,AN:AN)</f>
        <v>0</v>
      </c>
      <c r="Q5539">
        <f>O5539*_xlfn.XLOOKUP(K5539,AM:AM,AO:AO)</f>
        <v>0</v>
      </c>
      <c r="R5539" t="str">
        <f>_xlfn.XLOOKUP(E5539,AF:AF,AG:AG)</f>
        <v>F1S USA</v>
      </c>
      <c r="S5539" t="str">
        <f>_xlfn.XLOOKUP(E5539,AF:AF,AI:AI)</f>
        <v>United States</v>
      </c>
      <c r="T5539">
        <f>WEEKNUM(G5539)</f>
        <v>14</v>
      </c>
      <c r="U5539">
        <f>YEAR(G5539)</f>
        <v>2026</v>
      </c>
      <c r="V5539" s="117">
        <f>IFERROR(Q5539/N5539,"0")</f>
        <v>0</v>
      </c>
    </row>
    <row r="5540" spans="1:22">
      <c r="A5540" t="str">
        <f>_xlfn.XLOOKUP(D5540,BN:BN,BO:BO)</f>
        <v>México</v>
      </c>
      <c r="B5540" t="s">
        <v>25</v>
      </c>
      <c r="C5540">
        <v>952</v>
      </c>
      <c r="D5540" t="str">
        <f>_xlfn.XLOOKUP(C5540,BH:BH,BI:BI)</f>
        <v>ClaudiaF</v>
      </c>
      <c r="E5540">
        <v>28934</v>
      </c>
      <c r="F5540" t="s">
        <v>5429</v>
      </c>
      <c r="G5540" s="63">
        <v>46115</v>
      </c>
      <c r="H5540" s="63">
        <v>46115</v>
      </c>
      <c r="I5540" t="s">
        <v>366</v>
      </c>
      <c r="J5540" t="str">
        <f>_xlfn.XLOOKUP(I5540,AS:AS,AU:AU)</f>
        <v>Vuelos</v>
      </c>
      <c r="K5540" t="s">
        <v>33</v>
      </c>
      <c r="L5540">
        <v>246.35</v>
      </c>
      <c r="M5540">
        <f>L5540*_xlfn.XLOOKUP(K5540,AM:AM,AN:AN)</f>
        <v>211.86099999999999</v>
      </c>
      <c r="N5540">
        <f>L5540*_xlfn.XLOOKUP(K5540,AM:AM,AO:AO)</f>
        <v>246.35</v>
      </c>
      <c r="O5540">
        <v>0</v>
      </c>
      <c r="P5540">
        <f>O5540*_xlfn.XLOOKUP(K5540,AM:AM,AN:AN)</f>
        <v>0</v>
      </c>
      <c r="Q5540">
        <f>O5540*_xlfn.XLOOKUP(K5540,AM:AM,AO:AO)</f>
        <v>0</v>
      </c>
      <c r="R5540" t="str">
        <f>_xlfn.XLOOKUP(E5540,AF:AF,AG:AG)</f>
        <v>F1S USA</v>
      </c>
      <c r="S5540" t="str">
        <f>_xlfn.XLOOKUP(E5540,AF:AF,AI:AI)</f>
        <v>United States</v>
      </c>
      <c r="T5540">
        <f>WEEKNUM(G5540)</f>
        <v>14</v>
      </c>
      <c r="U5540">
        <f>YEAR(G5540)</f>
        <v>2026</v>
      </c>
      <c r="V5540" s="117">
        <f>IFERROR(Q5540/N5540,"0")</f>
        <v>0</v>
      </c>
    </row>
    <row r="5541" spans="1:22">
      <c r="A5541" t="str">
        <f>_xlfn.XLOOKUP(D5541,BN:BN,BO:BO)</f>
        <v>México</v>
      </c>
      <c r="B5541" t="s">
        <v>25</v>
      </c>
      <c r="C5541">
        <v>952</v>
      </c>
      <c r="D5541" t="str">
        <f>_xlfn.XLOOKUP(C5541,BH:BH,BI:BI)</f>
        <v>ClaudiaF</v>
      </c>
      <c r="E5541">
        <v>28934</v>
      </c>
      <c r="F5541" t="s">
        <v>5430</v>
      </c>
      <c r="G5541" s="63">
        <v>46115</v>
      </c>
      <c r="H5541" s="63">
        <v>46115</v>
      </c>
      <c r="I5541" t="s">
        <v>366</v>
      </c>
      <c r="J5541" t="str">
        <f>_xlfn.XLOOKUP(I5541,AS:AS,AU:AU)</f>
        <v>Vuelos</v>
      </c>
      <c r="K5541" t="s">
        <v>33</v>
      </c>
      <c r="L5541">
        <v>61</v>
      </c>
      <c r="M5541">
        <f>L5541*_xlfn.XLOOKUP(K5541,AM:AM,AN:AN)</f>
        <v>52.46</v>
      </c>
      <c r="N5541">
        <f>L5541*_xlfn.XLOOKUP(K5541,AM:AM,AO:AO)</f>
        <v>61</v>
      </c>
      <c r="O5541">
        <v>0</v>
      </c>
      <c r="P5541">
        <f>O5541*_xlfn.XLOOKUP(K5541,AM:AM,AN:AN)</f>
        <v>0</v>
      </c>
      <c r="Q5541">
        <f>O5541*_xlfn.XLOOKUP(K5541,AM:AM,AO:AO)</f>
        <v>0</v>
      </c>
      <c r="R5541" t="str">
        <f>_xlfn.XLOOKUP(E5541,AF:AF,AG:AG)</f>
        <v>F1S USA</v>
      </c>
      <c r="S5541" t="str">
        <f>_xlfn.XLOOKUP(E5541,AF:AF,AI:AI)</f>
        <v>United States</v>
      </c>
      <c r="T5541">
        <f>WEEKNUM(G5541)</f>
        <v>14</v>
      </c>
      <c r="U5541">
        <f>YEAR(G5541)</f>
        <v>2026</v>
      </c>
      <c r="V5541" s="117">
        <f>IFERROR(Q5541/N5541,"0")</f>
        <v>0</v>
      </c>
    </row>
    <row r="5542" spans="1:22">
      <c r="A5542" t="str">
        <f>_xlfn.XLOOKUP(D5542,BN:BN,BO:BO)</f>
        <v>México</v>
      </c>
      <c r="B5542" t="s">
        <v>25</v>
      </c>
      <c r="C5542">
        <v>952</v>
      </c>
      <c r="D5542" t="str">
        <f>_xlfn.XLOOKUP(C5542,BH:BH,BI:BI)</f>
        <v>ClaudiaF</v>
      </c>
      <c r="E5542">
        <v>28934</v>
      </c>
      <c r="F5542" t="s">
        <v>5431</v>
      </c>
      <c r="G5542" s="63">
        <v>46115</v>
      </c>
      <c r="H5542" s="63">
        <v>46115</v>
      </c>
      <c r="I5542" t="s">
        <v>366</v>
      </c>
      <c r="J5542" t="str">
        <f>_xlfn.XLOOKUP(I5542,AS:AS,AU:AU)</f>
        <v>Vuelos</v>
      </c>
      <c r="K5542" t="s">
        <v>33</v>
      </c>
      <c r="L5542">
        <v>61</v>
      </c>
      <c r="M5542">
        <f>L5542*_xlfn.XLOOKUP(K5542,AM:AM,AN:AN)</f>
        <v>52.46</v>
      </c>
      <c r="N5542">
        <f>L5542*_xlfn.XLOOKUP(K5542,AM:AM,AO:AO)</f>
        <v>61</v>
      </c>
      <c r="O5542">
        <v>0</v>
      </c>
      <c r="P5542">
        <f>O5542*_xlfn.XLOOKUP(K5542,AM:AM,AN:AN)</f>
        <v>0</v>
      </c>
      <c r="Q5542">
        <f>O5542*_xlfn.XLOOKUP(K5542,AM:AM,AO:AO)</f>
        <v>0</v>
      </c>
      <c r="R5542" t="str">
        <f>_xlfn.XLOOKUP(E5542,AF:AF,AG:AG)</f>
        <v>F1S USA</v>
      </c>
      <c r="S5542" t="str">
        <f>_xlfn.XLOOKUP(E5542,AF:AF,AI:AI)</f>
        <v>United States</v>
      </c>
      <c r="T5542">
        <f>WEEKNUM(G5542)</f>
        <v>14</v>
      </c>
      <c r="U5542">
        <f>YEAR(G5542)</f>
        <v>2026</v>
      </c>
      <c r="V5542" s="117">
        <f>IFERROR(Q5542/N5542,"0")</f>
        <v>0</v>
      </c>
    </row>
    <row r="5543" spans="1:22">
      <c r="A5543" t="str">
        <f>_xlfn.XLOOKUP(D5543,BN:BN,BO:BO)</f>
        <v>México</v>
      </c>
      <c r="B5543" t="s">
        <v>25</v>
      </c>
      <c r="C5543">
        <v>952</v>
      </c>
      <c r="D5543" t="str">
        <f>_xlfn.XLOOKUP(C5543,BH:BH,BI:BI)</f>
        <v>ClaudiaF</v>
      </c>
      <c r="E5543">
        <v>28934</v>
      </c>
      <c r="F5543" t="s">
        <v>5428</v>
      </c>
      <c r="G5543" s="63">
        <v>46115</v>
      </c>
      <c r="H5543" s="63">
        <v>46115</v>
      </c>
      <c r="I5543" t="s">
        <v>366</v>
      </c>
      <c r="J5543" t="str">
        <f>_xlfn.XLOOKUP(I5543,AS:AS,AU:AU)</f>
        <v>Vuelos</v>
      </c>
      <c r="K5543" t="s">
        <v>33</v>
      </c>
      <c r="L5543">
        <v>61</v>
      </c>
      <c r="M5543">
        <f>L5543*_xlfn.XLOOKUP(K5543,AM:AM,AN:AN)</f>
        <v>52.46</v>
      </c>
      <c r="N5543">
        <f>L5543*_xlfn.XLOOKUP(K5543,AM:AM,AO:AO)</f>
        <v>61</v>
      </c>
      <c r="O5543">
        <v>0</v>
      </c>
      <c r="P5543">
        <f>O5543*_xlfn.XLOOKUP(K5543,AM:AM,AN:AN)</f>
        <v>0</v>
      </c>
      <c r="Q5543">
        <f>O5543*_xlfn.XLOOKUP(K5543,AM:AM,AO:AO)</f>
        <v>0</v>
      </c>
      <c r="R5543" t="str">
        <f>_xlfn.XLOOKUP(E5543,AF:AF,AG:AG)</f>
        <v>F1S USA</v>
      </c>
      <c r="S5543" t="str">
        <f>_xlfn.XLOOKUP(E5543,AF:AF,AI:AI)</f>
        <v>United States</v>
      </c>
      <c r="T5543">
        <f>WEEKNUM(G5543)</f>
        <v>14</v>
      </c>
      <c r="U5543">
        <f>YEAR(G5543)</f>
        <v>2026</v>
      </c>
      <c r="V5543" s="117">
        <f>IFERROR(Q5543/N5543,"0")</f>
        <v>0</v>
      </c>
    </row>
    <row r="5544" spans="1:22">
      <c r="A5544" t="str">
        <f>_xlfn.XLOOKUP(D5544,BN:BN,BO:BO)</f>
        <v>México</v>
      </c>
      <c r="B5544" t="s">
        <v>25</v>
      </c>
      <c r="C5544">
        <v>952</v>
      </c>
      <c r="D5544" t="str">
        <f>_xlfn.XLOOKUP(C5544,BH:BH,BI:BI)</f>
        <v>ClaudiaF</v>
      </c>
      <c r="E5544">
        <v>28934</v>
      </c>
      <c r="F5544" t="s">
        <v>5429</v>
      </c>
      <c r="G5544" s="63">
        <v>46115</v>
      </c>
      <c r="H5544" s="63">
        <v>46115</v>
      </c>
      <c r="I5544" t="s">
        <v>366</v>
      </c>
      <c r="J5544" t="str">
        <f>_xlfn.XLOOKUP(I5544,AS:AS,AU:AU)</f>
        <v>Vuelos</v>
      </c>
      <c r="K5544" t="s">
        <v>33</v>
      </c>
      <c r="L5544">
        <v>61</v>
      </c>
      <c r="M5544">
        <f>L5544*_xlfn.XLOOKUP(K5544,AM:AM,AN:AN)</f>
        <v>52.46</v>
      </c>
      <c r="N5544">
        <f>L5544*_xlfn.XLOOKUP(K5544,AM:AM,AO:AO)</f>
        <v>61</v>
      </c>
      <c r="O5544">
        <v>0</v>
      </c>
      <c r="P5544">
        <f>O5544*_xlfn.XLOOKUP(K5544,AM:AM,AN:AN)</f>
        <v>0</v>
      </c>
      <c r="Q5544">
        <f>O5544*_xlfn.XLOOKUP(K5544,AM:AM,AO:AO)</f>
        <v>0</v>
      </c>
      <c r="R5544" t="str">
        <f>_xlfn.XLOOKUP(E5544,AF:AF,AG:AG)</f>
        <v>F1S USA</v>
      </c>
      <c r="S5544" t="str">
        <f>_xlfn.XLOOKUP(E5544,AF:AF,AI:AI)</f>
        <v>United States</v>
      </c>
      <c r="T5544">
        <f>WEEKNUM(G5544)</f>
        <v>14</v>
      </c>
      <c r="U5544">
        <f>YEAR(G5544)</f>
        <v>2026</v>
      </c>
      <c r="V5544" s="117">
        <f>IFERROR(Q5544/N5544,"0")</f>
        <v>0</v>
      </c>
    </row>
    <row r="5545" spans="1:22">
      <c r="A5545" t="str">
        <f>_xlfn.XLOOKUP(D5545,BN:BN,BO:BO)</f>
        <v>México</v>
      </c>
      <c r="B5545" t="s">
        <v>25</v>
      </c>
      <c r="C5545">
        <v>952</v>
      </c>
      <c r="D5545" t="str">
        <f>_xlfn.XLOOKUP(C5545,BH:BH,BI:BI)</f>
        <v>ClaudiaF</v>
      </c>
      <c r="E5545">
        <v>0</v>
      </c>
      <c r="F5545" t="s">
        <v>5432</v>
      </c>
      <c r="G5545" s="63">
        <v>46108</v>
      </c>
      <c r="H5545" s="63">
        <v>46123</v>
      </c>
      <c r="I5545" t="s">
        <v>396</v>
      </c>
      <c r="J5545" t="str">
        <f>_xlfn.XLOOKUP(I5545,AS:AS,AU:AU)</f>
        <v>Honorarios</v>
      </c>
      <c r="K5545" t="s">
        <v>33</v>
      </c>
      <c r="L5545">
        <v>140</v>
      </c>
      <c r="M5545">
        <f>L5545*_xlfn.XLOOKUP(K5545,AM:AM,AN:AN)</f>
        <v>120.39999999999999</v>
      </c>
      <c r="N5545">
        <f>L5545*_xlfn.XLOOKUP(K5545,AM:AM,AO:AO)</f>
        <v>140</v>
      </c>
      <c r="O5545">
        <v>140</v>
      </c>
      <c r="P5545">
        <f>O5545*_xlfn.XLOOKUP(K5545,AM:AM,AN:AN)</f>
        <v>120.39999999999999</v>
      </c>
      <c r="Q5545">
        <f>O5545*_xlfn.XLOOKUP(K5545,AM:AM,AO:AO)</f>
        <v>140</v>
      </c>
      <c r="R5545" t="str">
        <f>_xlfn.XLOOKUP(E5545,AF:AF,AG:AG)</f>
        <v>FEES</v>
      </c>
      <c r="S5545">
        <f>_xlfn.XLOOKUP(E5545,AF:AF,AI:AI)</f>
        <v>0</v>
      </c>
      <c r="T5545">
        <f>WEEKNUM(G5545)</f>
        <v>13</v>
      </c>
      <c r="U5545">
        <f>YEAR(G5545)</f>
        <v>2026</v>
      </c>
      <c r="V5545" s="117">
        <f>IFERROR(Q5545/N5545,"0")</f>
        <v>1</v>
      </c>
    </row>
    <row r="5546" spans="1:22">
      <c r="A5546" t="str">
        <f>_xlfn.XLOOKUP(D5546,BN:BN,BO:BO)</f>
        <v>México</v>
      </c>
      <c r="B5546" t="s">
        <v>25</v>
      </c>
      <c r="C5546">
        <v>952</v>
      </c>
      <c r="D5546" t="str">
        <f>_xlfn.XLOOKUP(C5546,BH:BH,BI:BI)</f>
        <v>ClaudiaF</v>
      </c>
      <c r="E5546">
        <v>0</v>
      </c>
      <c r="F5546" t="s">
        <v>5433</v>
      </c>
      <c r="G5546" s="63">
        <v>46108</v>
      </c>
      <c r="H5546" s="63">
        <v>46123</v>
      </c>
      <c r="I5546" t="s">
        <v>396</v>
      </c>
      <c r="J5546" t="str">
        <f>_xlfn.XLOOKUP(I5546,AS:AS,AU:AU)</f>
        <v>Honorarios</v>
      </c>
      <c r="K5546" t="s">
        <v>33</v>
      </c>
      <c r="L5546">
        <v>140</v>
      </c>
      <c r="M5546">
        <f>L5546*_xlfn.XLOOKUP(K5546,AM:AM,AN:AN)</f>
        <v>120.39999999999999</v>
      </c>
      <c r="N5546">
        <f>L5546*_xlfn.XLOOKUP(K5546,AM:AM,AO:AO)</f>
        <v>140</v>
      </c>
      <c r="O5546">
        <v>140</v>
      </c>
      <c r="P5546">
        <f>O5546*_xlfn.XLOOKUP(K5546,AM:AM,AN:AN)</f>
        <v>120.39999999999999</v>
      </c>
      <c r="Q5546">
        <f>O5546*_xlfn.XLOOKUP(K5546,AM:AM,AO:AO)</f>
        <v>140</v>
      </c>
      <c r="R5546" t="str">
        <f>_xlfn.XLOOKUP(E5546,AF:AF,AG:AG)</f>
        <v>FEES</v>
      </c>
      <c r="S5546">
        <f>_xlfn.XLOOKUP(E5546,AF:AF,AI:AI)</f>
        <v>0</v>
      </c>
      <c r="T5546">
        <f>WEEKNUM(G5546)</f>
        <v>13</v>
      </c>
      <c r="U5546">
        <f>YEAR(G5546)</f>
        <v>2026</v>
      </c>
      <c r="V5546" s="117">
        <f>IFERROR(Q5546/N5546,"0")</f>
        <v>1</v>
      </c>
    </row>
    <row r="5547" spans="1:22">
      <c r="A5547" t="str">
        <f>_xlfn.XLOOKUP(D5547,BN:BN,BO:BO)</f>
        <v>México</v>
      </c>
      <c r="B5547" t="s">
        <v>25</v>
      </c>
      <c r="C5547">
        <v>952</v>
      </c>
      <c r="D5547" t="str">
        <f>_xlfn.XLOOKUP(C5547,BH:BH,BI:BI)</f>
        <v>ClaudiaF</v>
      </c>
      <c r="E5547">
        <v>27301</v>
      </c>
      <c r="F5547" t="s">
        <v>5428</v>
      </c>
      <c r="G5547" s="63">
        <v>46111</v>
      </c>
      <c r="H5547" s="63">
        <v>46114</v>
      </c>
      <c r="I5547" t="s">
        <v>366</v>
      </c>
      <c r="J5547" t="str">
        <f>_xlfn.XLOOKUP(I5547,AS:AS,AU:AU)</f>
        <v>Vuelos</v>
      </c>
      <c r="K5547" t="s">
        <v>33</v>
      </c>
      <c r="L5547">
        <v>328.2</v>
      </c>
      <c r="M5547">
        <f>L5547*_xlfn.XLOOKUP(K5547,AM:AM,AN:AN)</f>
        <v>282.25200000000001</v>
      </c>
      <c r="N5547">
        <f>L5547*_xlfn.XLOOKUP(K5547,AM:AM,AO:AO)</f>
        <v>328.2</v>
      </c>
      <c r="O5547">
        <v>0</v>
      </c>
      <c r="P5547">
        <f>O5547*_xlfn.XLOOKUP(K5547,AM:AM,AN:AN)</f>
        <v>0</v>
      </c>
      <c r="Q5547">
        <f>O5547*_xlfn.XLOOKUP(K5547,AM:AM,AO:AO)</f>
        <v>0</v>
      </c>
      <c r="R5547" t="str">
        <f>_xlfn.XLOOKUP(E5547,AF:AF,AG:AG)</f>
        <v>TURISMO EX MAR, S.A. DE C.V.</v>
      </c>
      <c r="S5547" t="str">
        <f>_xlfn.XLOOKUP(E5547,AF:AF,AI:AI)</f>
        <v>Mexico</v>
      </c>
      <c r="T5547">
        <f>WEEKNUM(G5547)</f>
        <v>14</v>
      </c>
      <c r="U5547">
        <f>YEAR(G5547)</f>
        <v>2026</v>
      </c>
      <c r="V5547" s="117">
        <f>IFERROR(Q5547/N5547,"0")</f>
        <v>0</v>
      </c>
    </row>
    <row r="5548" spans="1:22">
      <c r="A5548" t="str">
        <f>_xlfn.XLOOKUP(D5548,BN:BN,BO:BO)</f>
        <v>México</v>
      </c>
      <c r="B5548" t="s">
        <v>25</v>
      </c>
      <c r="C5548">
        <v>952</v>
      </c>
      <c r="D5548" t="str">
        <f>_xlfn.XLOOKUP(C5548,BH:BH,BI:BI)</f>
        <v>ClaudiaF</v>
      </c>
      <c r="E5548">
        <v>27301</v>
      </c>
      <c r="F5548" t="s">
        <v>5429</v>
      </c>
      <c r="G5548" s="63">
        <v>46111</v>
      </c>
      <c r="H5548" s="63">
        <v>46114</v>
      </c>
      <c r="I5548" t="s">
        <v>366</v>
      </c>
      <c r="J5548" t="str">
        <f>_xlfn.XLOOKUP(I5548,AS:AS,AU:AU)</f>
        <v>Vuelos</v>
      </c>
      <c r="K5548" t="s">
        <v>33</v>
      </c>
      <c r="L5548">
        <v>328.2</v>
      </c>
      <c r="M5548">
        <f>L5548*_xlfn.XLOOKUP(K5548,AM:AM,AN:AN)</f>
        <v>282.25200000000001</v>
      </c>
      <c r="N5548">
        <f>L5548*_xlfn.XLOOKUP(K5548,AM:AM,AO:AO)</f>
        <v>328.2</v>
      </c>
      <c r="O5548">
        <v>0</v>
      </c>
      <c r="P5548">
        <f>O5548*_xlfn.XLOOKUP(K5548,AM:AM,AN:AN)</f>
        <v>0</v>
      </c>
      <c r="Q5548">
        <f>O5548*_xlfn.XLOOKUP(K5548,AM:AM,AO:AO)</f>
        <v>0</v>
      </c>
      <c r="R5548" t="str">
        <f>_xlfn.XLOOKUP(E5548,AF:AF,AG:AG)</f>
        <v>TURISMO EX MAR, S.A. DE C.V.</v>
      </c>
      <c r="S5548" t="str">
        <f>_xlfn.XLOOKUP(E5548,AF:AF,AI:AI)</f>
        <v>Mexico</v>
      </c>
      <c r="T5548">
        <f>WEEKNUM(G5548)</f>
        <v>14</v>
      </c>
      <c r="U5548">
        <f>YEAR(G5548)</f>
        <v>2026</v>
      </c>
      <c r="V5548" s="117">
        <f>IFERROR(Q5548/N5548,"0")</f>
        <v>0</v>
      </c>
    </row>
    <row r="5549" spans="1:22">
      <c r="A5549" t="str">
        <f>_xlfn.XLOOKUP(D5549,BN:BN,BO:BO)</f>
        <v>México</v>
      </c>
      <c r="B5549" t="s">
        <v>25</v>
      </c>
      <c r="C5549">
        <v>952</v>
      </c>
      <c r="D5549" t="str">
        <f>_xlfn.XLOOKUP(C5549,BH:BH,BI:BI)</f>
        <v>ClaudiaF</v>
      </c>
      <c r="E5549">
        <v>27301</v>
      </c>
      <c r="F5549" t="s">
        <v>5434</v>
      </c>
      <c r="G5549" s="63">
        <v>46111</v>
      </c>
      <c r="H5549" s="63">
        <v>46114</v>
      </c>
      <c r="I5549" t="s">
        <v>366</v>
      </c>
      <c r="J5549" t="str">
        <f>_xlfn.XLOOKUP(I5549,AS:AS,AU:AU)</f>
        <v>Vuelos</v>
      </c>
      <c r="K5549" t="s">
        <v>33</v>
      </c>
      <c r="L5549">
        <v>291.87</v>
      </c>
      <c r="M5549">
        <f>L5549*_xlfn.XLOOKUP(K5549,AM:AM,AN:AN)</f>
        <v>251.00819999999999</v>
      </c>
      <c r="N5549">
        <f>L5549*_xlfn.XLOOKUP(K5549,AM:AM,AO:AO)</f>
        <v>291.87</v>
      </c>
      <c r="O5549">
        <v>0</v>
      </c>
      <c r="P5549">
        <f>O5549*_xlfn.XLOOKUP(K5549,AM:AM,AN:AN)</f>
        <v>0</v>
      </c>
      <c r="Q5549">
        <f>O5549*_xlfn.XLOOKUP(K5549,AM:AM,AO:AO)</f>
        <v>0</v>
      </c>
      <c r="R5549" t="str">
        <f>_xlfn.XLOOKUP(E5549,AF:AF,AG:AG)</f>
        <v>TURISMO EX MAR, S.A. DE C.V.</v>
      </c>
      <c r="S5549" t="str">
        <f>_xlfn.XLOOKUP(E5549,AF:AF,AI:AI)</f>
        <v>Mexico</v>
      </c>
      <c r="T5549">
        <f>WEEKNUM(G5549)</f>
        <v>14</v>
      </c>
      <c r="U5549">
        <f>YEAR(G5549)</f>
        <v>2026</v>
      </c>
      <c r="V5549" s="117">
        <f>IFERROR(Q5549/N5549,"0")</f>
        <v>0</v>
      </c>
    </row>
    <row r="5550" spans="1:22">
      <c r="A5550" t="str">
        <f>_xlfn.XLOOKUP(D5550,BN:BN,BO:BO)</f>
        <v>México</v>
      </c>
      <c r="B5550" t="s">
        <v>25</v>
      </c>
      <c r="C5550">
        <v>952</v>
      </c>
      <c r="D5550" t="str">
        <f>_xlfn.XLOOKUP(C5550,BH:BH,BI:BI)</f>
        <v>ClaudiaF</v>
      </c>
      <c r="E5550">
        <v>27301</v>
      </c>
      <c r="F5550" t="s">
        <v>5431</v>
      </c>
      <c r="G5550" s="63">
        <v>46111</v>
      </c>
      <c r="H5550" s="63">
        <v>46114</v>
      </c>
      <c r="I5550" t="s">
        <v>366</v>
      </c>
      <c r="J5550" t="str">
        <f>_xlfn.XLOOKUP(I5550,AS:AS,AU:AU)</f>
        <v>Vuelos</v>
      </c>
      <c r="K5550" t="s">
        <v>33</v>
      </c>
      <c r="L5550">
        <v>291.87</v>
      </c>
      <c r="M5550">
        <f>L5550*_xlfn.XLOOKUP(K5550,AM:AM,AN:AN)</f>
        <v>251.00819999999999</v>
      </c>
      <c r="N5550">
        <f>L5550*_xlfn.XLOOKUP(K5550,AM:AM,AO:AO)</f>
        <v>291.87</v>
      </c>
      <c r="O5550">
        <v>0</v>
      </c>
      <c r="P5550">
        <f>O5550*_xlfn.XLOOKUP(K5550,AM:AM,AN:AN)</f>
        <v>0</v>
      </c>
      <c r="Q5550">
        <f>O5550*_xlfn.XLOOKUP(K5550,AM:AM,AO:AO)</f>
        <v>0</v>
      </c>
      <c r="R5550" t="str">
        <f>_xlfn.XLOOKUP(E5550,AF:AF,AG:AG)</f>
        <v>TURISMO EX MAR, S.A. DE C.V.</v>
      </c>
      <c r="S5550" t="str">
        <f>_xlfn.XLOOKUP(E5550,AF:AF,AI:AI)</f>
        <v>Mexico</v>
      </c>
      <c r="T5550">
        <f>WEEKNUM(G5550)</f>
        <v>14</v>
      </c>
      <c r="U5550">
        <f>YEAR(G5550)</f>
        <v>2026</v>
      </c>
      <c r="V5550" s="117">
        <f>IFERROR(Q5550/N5550,"0")</f>
        <v>0</v>
      </c>
    </row>
    <row r="5551" spans="1:22">
      <c r="A5551" t="str">
        <f>_xlfn.XLOOKUP(D5551,BN:BN,BO:BO)</f>
        <v>México</v>
      </c>
      <c r="B5551" t="s">
        <v>25</v>
      </c>
      <c r="C5551">
        <v>952</v>
      </c>
      <c r="D5551" t="str">
        <f>_xlfn.XLOOKUP(C5551,BH:BH,BI:BI)</f>
        <v>ClaudiaF</v>
      </c>
      <c r="E5551">
        <v>27301</v>
      </c>
      <c r="F5551" t="s">
        <v>5434</v>
      </c>
      <c r="G5551" s="63">
        <v>46111</v>
      </c>
      <c r="H5551" s="63">
        <v>46114</v>
      </c>
      <c r="I5551" t="s">
        <v>366</v>
      </c>
      <c r="J5551" t="str">
        <f>_xlfn.XLOOKUP(I5551,AS:AS,AU:AU)</f>
        <v>Vuelos</v>
      </c>
      <c r="K5551" t="s">
        <v>33</v>
      </c>
      <c r="L5551">
        <v>11.11</v>
      </c>
      <c r="M5551">
        <f>L5551*_xlfn.XLOOKUP(K5551,AM:AM,AN:AN)</f>
        <v>9.5545999999999989</v>
      </c>
      <c r="N5551">
        <f>L5551*_xlfn.XLOOKUP(K5551,AM:AM,AO:AO)</f>
        <v>11.11</v>
      </c>
      <c r="O5551">
        <v>0</v>
      </c>
      <c r="P5551">
        <f>O5551*_xlfn.XLOOKUP(K5551,AM:AM,AN:AN)</f>
        <v>0</v>
      </c>
      <c r="Q5551">
        <f>O5551*_xlfn.XLOOKUP(K5551,AM:AM,AO:AO)</f>
        <v>0</v>
      </c>
      <c r="R5551" t="str">
        <f>_xlfn.XLOOKUP(E5551,AF:AF,AG:AG)</f>
        <v>TURISMO EX MAR, S.A. DE C.V.</v>
      </c>
      <c r="S5551" t="str">
        <f>_xlfn.XLOOKUP(E5551,AF:AF,AI:AI)</f>
        <v>Mexico</v>
      </c>
      <c r="T5551">
        <f>WEEKNUM(G5551)</f>
        <v>14</v>
      </c>
      <c r="U5551">
        <f>YEAR(G5551)</f>
        <v>2026</v>
      </c>
      <c r="V5551" s="117">
        <f>IFERROR(Q5551/N5551,"0")</f>
        <v>0</v>
      </c>
    </row>
    <row r="5552" spans="1:22">
      <c r="A5552" t="str">
        <f>_xlfn.XLOOKUP(D5552,BN:BN,BO:BO)</f>
        <v>México</v>
      </c>
      <c r="B5552" t="s">
        <v>25</v>
      </c>
      <c r="C5552">
        <v>952</v>
      </c>
      <c r="D5552" t="str">
        <f>_xlfn.XLOOKUP(C5552,BH:BH,BI:BI)</f>
        <v>ClaudiaF</v>
      </c>
      <c r="E5552">
        <v>27301</v>
      </c>
      <c r="F5552" t="s">
        <v>5431</v>
      </c>
      <c r="G5552" s="63">
        <v>46111</v>
      </c>
      <c r="H5552" s="63">
        <v>46114</v>
      </c>
      <c r="I5552" t="s">
        <v>366</v>
      </c>
      <c r="J5552" t="str">
        <f>_xlfn.XLOOKUP(I5552,AS:AS,AU:AU)</f>
        <v>Vuelos</v>
      </c>
      <c r="K5552" t="s">
        <v>33</v>
      </c>
      <c r="L5552">
        <v>11.11</v>
      </c>
      <c r="M5552">
        <f>L5552*_xlfn.XLOOKUP(K5552,AM:AM,AN:AN)</f>
        <v>9.5545999999999989</v>
      </c>
      <c r="N5552">
        <f>L5552*_xlfn.XLOOKUP(K5552,AM:AM,AO:AO)</f>
        <v>11.11</v>
      </c>
      <c r="O5552">
        <v>0</v>
      </c>
      <c r="P5552">
        <f>O5552*_xlfn.XLOOKUP(K5552,AM:AM,AN:AN)</f>
        <v>0</v>
      </c>
      <c r="Q5552">
        <f>O5552*_xlfn.XLOOKUP(K5552,AM:AM,AO:AO)</f>
        <v>0</v>
      </c>
      <c r="R5552" t="str">
        <f>_xlfn.XLOOKUP(E5552,AF:AF,AG:AG)</f>
        <v>TURISMO EX MAR, S.A. DE C.V.</v>
      </c>
      <c r="S5552" t="str">
        <f>_xlfn.XLOOKUP(E5552,AF:AF,AI:AI)</f>
        <v>Mexico</v>
      </c>
      <c r="T5552">
        <f>WEEKNUM(G5552)</f>
        <v>14</v>
      </c>
      <c r="U5552">
        <f>YEAR(G5552)</f>
        <v>2026</v>
      </c>
      <c r="V5552" s="117">
        <f>IFERROR(Q5552/N5552,"0")</f>
        <v>0</v>
      </c>
    </row>
    <row r="5553" spans="1:22">
      <c r="A5553" t="str">
        <f>_xlfn.XLOOKUP(D5553,BN:BN,BO:BO)</f>
        <v>México</v>
      </c>
      <c r="B5553" t="s">
        <v>25</v>
      </c>
      <c r="C5553">
        <v>952</v>
      </c>
      <c r="D5553" t="str">
        <f>_xlfn.XLOOKUP(C5553,BH:BH,BI:BI)</f>
        <v>ClaudiaF</v>
      </c>
      <c r="E5553">
        <v>27301</v>
      </c>
      <c r="F5553" t="s">
        <v>5428</v>
      </c>
      <c r="G5553" s="63">
        <v>46111</v>
      </c>
      <c r="H5553" s="63">
        <v>46114</v>
      </c>
      <c r="I5553" t="s">
        <v>366</v>
      </c>
      <c r="J5553" t="str">
        <f>_xlfn.XLOOKUP(I5553,AS:AS,AU:AU)</f>
        <v>Vuelos</v>
      </c>
      <c r="K5553" t="s">
        <v>33</v>
      </c>
      <c r="L5553">
        <v>61.1</v>
      </c>
      <c r="M5553">
        <f>L5553*_xlfn.XLOOKUP(K5553,AM:AM,AN:AN)</f>
        <v>52.545999999999999</v>
      </c>
      <c r="N5553">
        <f>L5553*_xlfn.XLOOKUP(K5553,AM:AM,AO:AO)</f>
        <v>61.1</v>
      </c>
      <c r="O5553">
        <v>0</v>
      </c>
      <c r="P5553">
        <f>O5553*_xlfn.XLOOKUP(K5553,AM:AM,AN:AN)</f>
        <v>0</v>
      </c>
      <c r="Q5553">
        <f>O5553*_xlfn.XLOOKUP(K5553,AM:AM,AO:AO)</f>
        <v>0</v>
      </c>
      <c r="R5553" t="str">
        <f>_xlfn.XLOOKUP(E5553,AF:AF,AG:AG)</f>
        <v>TURISMO EX MAR, S.A. DE C.V.</v>
      </c>
      <c r="S5553" t="str">
        <f>_xlfn.XLOOKUP(E5553,AF:AF,AI:AI)</f>
        <v>Mexico</v>
      </c>
      <c r="T5553">
        <f>WEEKNUM(G5553)</f>
        <v>14</v>
      </c>
      <c r="U5553">
        <f>YEAR(G5553)</f>
        <v>2026</v>
      </c>
      <c r="V5553" s="117">
        <f>IFERROR(Q5553/N5553,"0")</f>
        <v>0</v>
      </c>
    </row>
    <row r="5554" spans="1:22">
      <c r="A5554" t="str">
        <f>_xlfn.XLOOKUP(D5554,BN:BN,BO:BO)</f>
        <v>México</v>
      </c>
      <c r="B5554" t="s">
        <v>25</v>
      </c>
      <c r="C5554">
        <v>952</v>
      </c>
      <c r="D5554" t="str">
        <f>_xlfn.XLOOKUP(C5554,BH:BH,BI:BI)</f>
        <v>ClaudiaF</v>
      </c>
      <c r="E5554">
        <v>27301</v>
      </c>
      <c r="F5554" t="s">
        <v>5429</v>
      </c>
      <c r="G5554" s="63">
        <v>46111</v>
      </c>
      <c r="H5554" s="63">
        <v>46114</v>
      </c>
      <c r="I5554" t="s">
        <v>366</v>
      </c>
      <c r="J5554" t="str">
        <f>_xlfn.XLOOKUP(I5554,AS:AS,AU:AU)</f>
        <v>Vuelos</v>
      </c>
      <c r="K5554" t="s">
        <v>33</v>
      </c>
      <c r="L5554">
        <v>61.1</v>
      </c>
      <c r="M5554">
        <f>L5554*_xlfn.XLOOKUP(K5554,AM:AM,AN:AN)</f>
        <v>52.545999999999999</v>
      </c>
      <c r="N5554">
        <f>L5554*_xlfn.XLOOKUP(K5554,AM:AM,AO:AO)</f>
        <v>61.1</v>
      </c>
      <c r="O5554">
        <v>0</v>
      </c>
      <c r="P5554">
        <f>O5554*_xlfn.XLOOKUP(K5554,AM:AM,AN:AN)</f>
        <v>0</v>
      </c>
      <c r="Q5554">
        <f>O5554*_xlfn.XLOOKUP(K5554,AM:AM,AO:AO)</f>
        <v>0</v>
      </c>
      <c r="R5554" t="str">
        <f>_xlfn.XLOOKUP(E5554,AF:AF,AG:AG)</f>
        <v>TURISMO EX MAR, S.A. DE C.V.</v>
      </c>
      <c r="S5554" t="str">
        <f>_xlfn.XLOOKUP(E5554,AF:AF,AI:AI)</f>
        <v>Mexico</v>
      </c>
      <c r="T5554">
        <f>WEEKNUM(G5554)</f>
        <v>14</v>
      </c>
      <c r="U5554">
        <f>YEAR(G5554)</f>
        <v>2026</v>
      </c>
      <c r="V5554" s="117">
        <f>IFERROR(Q5554/N5554,"0")</f>
        <v>0</v>
      </c>
    </row>
    <row r="5555" spans="1:22">
      <c r="A5555" t="str">
        <f>_xlfn.XLOOKUP(D5555,BN:BN,BO:BO)</f>
        <v>México</v>
      </c>
      <c r="B5555" t="s">
        <v>25</v>
      </c>
      <c r="C5555">
        <v>952</v>
      </c>
      <c r="D5555" t="str">
        <f>_xlfn.XLOOKUP(C5555,BH:BH,BI:BI)</f>
        <v>ClaudiaF</v>
      </c>
      <c r="E5555">
        <v>27301</v>
      </c>
      <c r="F5555" t="s">
        <v>5434</v>
      </c>
      <c r="G5555" s="63">
        <v>46111</v>
      </c>
      <c r="H5555" s="63">
        <v>46114</v>
      </c>
      <c r="I5555" t="s">
        <v>366</v>
      </c>
      <c r="J5555" t="str">
        <f>_xlfn.XLOOKUP(I5555,AS:AS,AU:AU)</f>
        <v>Vuelos</v>
      </c>
      <c r="K5555" t="s">
        <v>33</v>
      </c>
      <c r="L5555">
        <v>61.1</v>
      </c>
      <c r="M5555">
        <f>L5555*_xlfn.XLOOKUP(K5555,AM:AM,AN:AN)</f>
        <v>52.545999999999999</v>
      </c>
      <c r="N5555">
        <f>L5555*_xlfn.XLOOKUP(K5555,AM:AM,AO:AO)</f>
        <v>61.1</v>
      </c>
      <c r="O5555">
        <v>0</v>
      </c>
      <c r="P5555">
        <f>O5555*_xlfn.XLOOKUP(K5555,AM:AM,AN:AN)</f>
        <v>0</v>
      </c>
      <c r="Q5555">
        <f>O5555*_xlfn.XLOOKUP(K5555,AM:AM,AO:AO)</f>
        <v>0</v>
      </c>
      <c r="R5555" t="str">
        <f>_xlfn.XLOOKUP(E5555,AF:AF,AG:AG)</f>
        <v>TURISMO EX MAR, S.A. DE C.V.</v>
      </c>
      <c r="S5555" t="str">
        <f>_xlfn.XLOOKUP(E5555,AF:AF,AI:AI)</f>
        <v>Mexico</v>
      </c>
      <c r="T5555">
        <f>WEEKNUM(G5555)</f>
        <v>14</v>
      </c>
      <c r="U5555">
        <f>YEAR(G5555)</f>
        <v>2026</v>
      </c>
      <c r="V5555" s="117">
        <f>IFERROR(Q5555/N5555,"0")</f>
        <v>0</v>
      </c>
    </row>
    <row r="5556" spans="1:22">
      <c r="A5556" t="str">
        <f>_xlfn.XLOOKUP(D5556,BN:BN,BO:BO)</f>
        <v>México</v>
      </c>
      <c r="B5556" t="s">
        <v>25</v>
      </c>
      <c r="C5556">
        <v>952</v>
      </c>
      <c r="D5556" t="str">
        <f>_xlfn.XLOOKUP(C5556,BH:BH,BI:BI)</f>
        <v>ClaudiaF</v>
      </c>
      <c r="E5556">
        <v>27301</v>
      </c>
      <c r="F5556" t="s">
        <v>5431</v>
      </c>
      <c r="G5556" s="63">
        <v>46111</v>
      </c>
      <c r="H5556" s="63">
        <v>46114</v>
      </c>
      <c r="I5556" t="s">
        <v>366</v>
      </c>
      <c r="J5556" t="str">
        <f>_xlfn.XLOOKUP(I5556,AS:AS,AU:AU)</f>
        <v>Vuelos</v>
      </c>
      <c r="K5556" t="s">
        <v>33</v>
      </c>
      <c r="L5556">
        <v>61.1</v>
      </c>
      <c r="M5556">
        <f>L5556*_xlfn.XLOOKUP(K5556,AM:AM,AN:AN)</f>
        <v>52.545999999999999</v>
      </c>
      <c r="N5556">
        <f>L5556*_xlfn.XLOOKUP(K5556,AM:AM,AO:AO)</f>
        <v>61.1</v>
      </c>
      <c r="O5556">
        <v>0</v>
      </c>
      <c r="P5556">
        <f>O5556*_xlfn.XLOOKUP(K5556,AM:AM,AN:AN)</f>
        <v>0</v>
      </c>
      <c r="Q5556">
        <f>O5556*_xlfn.XLOOKUP(K5556,AM:AM,AO:AO)</f>
        <v>0</v>
      </c>
      <c r="R5556" t="str">
        <f>_xlfn.XLOOKUP(E5556,AF:AF,AG:AG)</f>
        <v>TURISMO EX MAR, S.A. DE C.V.</v>
      </c>
      <c r="S5556" t="str">
        <f>_xlfn.XLOOKUP(E5556,AF:AF,AI:AI)</f>
        <v>Mexico</v>
      </c>
      <c r="T5556">
        <f>WEEKNUM(G5556)</f>
        <v>14</v>
      </c>
      <c r="U5556">
        <f>YEAR(G5556)</f>
        <v>2026</v>
      </c>
      <c r="V5556" s="117">
        <f>IFERROR(Q5556/N5556,"0")</f>
        <v>0</v>
      </c>
    </row>
    <row r="5557" spans="1:22">
      <c r="A5557" t="str">
        <f>_xlfn.XLOOKUP(D5557,BN:BN,BO:BO)</f>
        <v>México</v>
      </c>
      <c r="B5557" t="s">
        <v>25</v>
      </c>
      <c r="C5557">
        <v>953</v>
      </c>
      <c r="D5557" t="str">
        <f>_xlfn.XLOOKUP(C5557,BH:BH,BI:BI)</f>
        <v>IsraelB</v>
      </c>
      <c r="E5557">
        <v>34184</v>
      </c>
      <c r="F5557" t="s">
        <v>5435</v>
      </c>
      <c r="G5557" s="63">
        <v>46029</v>
      </c>
      <c r="H5557" s="63">
        <v>46035</v>
      </c>
      <c r="I5557" t="s">
        <v>376</v>
      </c>
      <c r="J5557" t="str">
        <f>_xlfn.XLOOKUP(I5557,AS:AS,AU:AU)</f>
        <v>Hotel</v>
      </c>
      <c r="K5557" t="s">
        <v>33</v>
      </c>
      <c r="L5557">
        <v>3702.8</v>
      </c>
      <c r="M5557">
        <f>L5557*_xlfn.XLOOKUP(K5557,AM:AM,AN:AN)</f>
        <v>3184.4079999999999</v>
      </c>
      <c r="N5557">
        <f>L5557*_xlfn.XLOOKUP(K5557,AM:AM,AO:AO)</f>
        <v>3702.8</v>
      </c>
      <c r="O5557">
        <v>370.28</v>
      </c>
      <c r="P5557">
        <f>O5557*_xlfn.XLOOKUP(K5557,AM:AM,AN:AN)</f>
        <v>318.44079999999997</v>
      </c>
      <c r="Q5557">
        <f>O5557*_xlfn.XLOOKUP(K5557,AM:AM,AO:AO)</f>
        <v>370.28</v>
      </c>
      <c r="R5557" t="str">
        <f>_xlfn.XLOOKUP(E5557,AF:AF,AG:AG)</f>
        <v>Cerulean Tower Tokyu Hotel</v>
      </c>
      <c r="S5557" t="str">
        <f>_xlfn.XLOOKUP(E5557,AF:AF,AI:AI)</f>
        <v>Japan</v>
      </c>
      <c r="T5557">
        <f>WEEKNUM(G5557)</f>
        <v>2</v>
      </c>
      <c r="U5557">
        <f>YEAR(G5557)</f>
        <v>2026</v>
      </c>
      <c r="V5557" s="117">
        <f>IFERROR(Q5557/N5557,"0")</f>
        <v>9.9999999999999992E-2</v>
      </c>
    </row>
    <row r="5558" spans="1:22">
      <c r="A5558" t="str">
        <f>_xlfn.XLOOKUP(D5558,BN:BN,BO:BO)</f>
        <v>México</v>
      </c>
      <c r="B5558" t="s">
        <v>25</v>
      </c>
      <c r="C5558">
        <v>953</v>
      </c>
      <c r="D5558" t="str">
        <f>_xlfn.XLOOKUP(C5558,BH:BH,BI:BI)</f>
        <v>IsraelB</v>
      </c>
      <c r="E5558">
        <v>26070</v>
      </c>
      <c r="F5558" t="s">
        <v>5436</v>
      </c>
      <c r="G5558" s="63">
        <v>46035</v>
      </c>
      <c r="H5558" s="63">
        <v>46040</v>
      </c>
      <c r="I5558" t="s">
        <v>376</v>
      </c>
      <c r="J5558" t="str">
        <f>_xlfn.XLOOKUP(I5558,AS:AS,AU:AU)</f>
        <v>Hotel</v>
      </c>
      <c r="K5558" t="s">
        <v>33</v>
      </c>
      <c r="L5558">
        <v>6770</v>
      </c>
      <c r="M5558">
        <f>L5558*_xlfn.XLOOKUP(K5558,AM:AM,AN:AN)</f>
        <v>5822.2</v>
      </c>
      <c r="N5558">
        <f>L5558*_xlfn.XLOOKUP(K5558,AM:AM,AO:AO)</f>
        <v>6770</v>
      </c>
      <c r="O5558">
        <v>677</v>
      </c>
      <c r="P5558">
        <f>O5558*_xlfn.XLOOKUP(K5558,AM:AM,AN:AN)</f>
        <v>582.22</v>
      </c>
      <c r="Q5558">
        <f>O5558*_xlfn.XLOOKUP(K5558,AM:AM,AO:AO)</f>
        <v>677</v>
      </c>
      <c r="R5558" t="str">
        <f>_xlfn.XLOOKUP(E5558,AF:AF,AG:AG)</f>
        <v>FOUR SEASONS HOTEL SEOUL</v>
      </c>
      <c r="S5558" t="str">
        <f>_xlfn.XLOOKUP(E5558,AF:AF,AI:AI)</f>
        <v>South Korea</v>
      </c>
      <c r="T5558">
        <f>WEEKNUM(G5558)</f>
        <v>3</v>
      </c>
      <c r="U5558">
        <f>YEAR(G5558)</f>
        <v>2026</v>
      </c>
      <c r="V5558" s="117">
        <f>IFERROR(Q5558/N5558,"0")</f>
        <v>0.1</v>
      </c>
    </row>
    <row r="5559" spans="1:22">
      <c r="A5559" t="str">
        <f>_xlfn.XLOOKUP(D5559,BN:BN,BO:BO)</f>
        <v>México</v>
      </c>
      <c r="B5559" t="s">
        <v>25</v>
      </c>
      <c r="C5559">
        <v>954</v>
      </c>
      <c r="D5559" t="str">
        <f>_xlfn.XLOOKUP(C5559,BH:BH,BI:BI)</f>
        <v>IsraelB</v>
      </c>
      <c r="E5559">
        <v>33665</v>
      </c>
      <c r="F5559" t="s">
        <v>5437</v>
      </c>
      <c r="G5559" s="63">
        <v>46098</v>
      </c>
      <c r="H5559" s="63">
        <v>46103</v>
      </c>
      <c r="I5559" t="s">
        <v>484</v>
      </c>
      <c r="J5559" t="str">
        <f>_xlfn.XLOOKUP(I5559,AS:AS,AU:AU)</f>
        <v>Vuelos</v>
      </c>
      <c r="K5559" t="s">
        <v>33</v>
      </c>
      <c r="L5559">
        <v>622.45000000000005</v>
      </c>
      <c r="M5559">
        <f>L5559*_xlfn.XLOOKUP(K5559,AM:AM,AN:AN)</f>
        <v>535.30700000000002</v>
      </c>
      <c r="N5559">
        <f>L5559*_xlfn.XLOOKUP(K5559,AM:AM,AO:AO)</f>
        <v>622.45000000000005</v>
      </c>
      <c r="O5559">
        <v>0</v>
      </c>
      <c r="P5559">
        <f>O5559*_xlfn.XLOOKUP(K5559,AM:AM,AN:AN)</f>
        <v>0</v>
      </c>
      <c r="Q5559">
        <f>O5559*_xlfn.XLOOKUP(K5559,AM:AM,AO:AO)</f>
        <v>0</v>
      </c>
      <c r="R5559" t="str">
        <f>_xlfn.XLOOKUP(E5559,AF:AF,AG:AG)</f>
        <v>VIVA AEROBUS</v>
      </c>
      <c r="S5559" t="str">
        <f>_xlfn.XLOOKUP(E5559,AF:AF,AI:AI)</f>
        <v>Mexico</v>
      </c>
      <c r="T5559">
        <f>WEEKNUM(G5559)</f>
        <v>12</v>
      </c>
      <c r="U5559">
        <f>YEAR(G5559)</f>
        <v>2026</v>
      </c>
      <c r="V5559" s="117">
        <f>IFERROR(Q5559/N5559,"0")</f>
        <v>0</v>
      </c>
    </row>
    <row r="5560" spans="1:22">
      <c r="A5560" t="str">
        <f>_xlfn.XLOOKUP(D5560,BN:BN,BO:BO)</f>
        <v>México</v>
      </c>
      <c r="B5560" t="s">
        <v>25</v>
      </c>
      <c r="C5560">
        <v>954</v>
      </c>
      <c r="D5560" t="str">
        <f>_xlfn.XLOOKUP(C5560,BH:BH,BI:BI)</f>
        <v>IsraelB</v>
      </c>
      <c r="E5560">
        <v>28934</v>
      </c>
      <c r="F5560" t="s">
        <v>5438</v>
      </c>
      <c r="G5560" s="63">
        <v>46098</v>
      </c>
      <c r="H5560" s="63">
        <v>46103</v>
      </c>
      <c r="I5560" t="s">
        <v>366</v>
      </c>
      <c r="J5560" t="str">
        <f>_xlfn.XLOOKUP(I5560,AS:AS,AU:AU)</f>
        <v>Vuelos</v>
      </c>
      <c r="K5560" t="s">
        <v>33</v>
      </c>
      <c r="L5560">
        <v>519.67999999999995</v>
      </c>
      <c r="M5560">
        <f>L5560*_xlfn.XLOOKUP(K5560,AM:AM,AN:AN)</f>
        <v>446.92479999999995</v>
      </c>
      <c r="N5560">
        <f>L5560*_xlfn.XLOOKUP(K5560,AM:AM,AO:AO)</f>
        <v>519.67999999999995</v>
      </c>
      <c r="O5560">
        <v>6</v>
      </c>
      <c r="P5560">
        <f>O5560*_xlfn.XLOOKUP(K5560,AM:AM,AN:AN)</f>
        <v>5.16</v>
      </c>
      <c r="Q5560">
        <f>O5560*_xlfn.XLOOKUP(K5560,AM:AM,AO:AO)</f>
        <v>6</v>
      </c>
      <c r="R5560" t="str">
        <f>_xlfn.XLOOKUP(E5560,AF:AF,AG:AG)</f>
        <v>F1S USA</v>
      </c>
      <c r="S5560" t="str">
        <f>_xlfn.XLOOKUP(E5560,AF:AF,AI:AI)</f>
        <v>United States</v>
      </c>
      <c r="T5560">
        <f>WEEKNUM(G5560)</f>
        <v>12</v>
      </c>
      <c r="U5560">
        <f>YEAR(G5560)</f>
        <v>2026</v>
      </c>
      <c r="V5560" s="117">
        <f>IFERROR(Q5560/N5560,"0")</f>
        <v>1.1545566502463056E-2</v>
      </c>
    </row>
    <row r="5561" spans="1:22">
      <c r="A5561" t="str">
        <f>_xlfn.XLOOKUP(D5561,BN:BN,BO:BO)</f>
        <v>México</v>
      </c>
      <c r="B5561" t="s">
        <v>25</v>
      </c>
      <c r="C5561">
        <v>954</v>
      </c>
      <c r="D5561" t="str">
        <f>_xlfn.XLOOKUP(C5561,BH:BH,BI:BI)</f>
        <v>IsraelB</v>
      </c>
      <c r="E5561">
        <v>23590</v>
      </c>
      <c r="F5561" t="s">
        <v>5439</v>
      </c>
      <c r="G5561" s="63">
        <v>46098</v>
      </c>
      <c r="H5561" s="63">
        <v>46103</v>
      </c>
      <c r="I5561" t="s">
        <v>419</v>
      </c>
      <c r="J5561" t="str">
        <f>_xlfn.XLOOKUP(I5561,AS:AS,AU:AU)</f>
        <v>Otros</v>
      </c>
      <c r="K5561" t="s">
        <v>33</v>
      </c>
      <c r="L5561">
        <v>77.989999999999995</v>
      </c>
      <c r="M5561">
        <f>L5561*_xlfn.XLOOKUP(K5561,AM:AM,AN:AN)</f>
        <v>67.071399999999997</v>
      </c>
      <c r="N5561">
        <f>L5561*_xlfn.XLOOKUP(K5561,AM:AM,AO:AO)</f>
        <v>77.989999999999995</v>
      </c>
      <c r="O5561">
        <v>0</v>
      </c>
      <c r="P5561">
        <f>O5561*_xlfn.XLOOKUP(K5561,AM:AM,AN:AN)</f>
        <v>0</v>
      </c>
      <c r="Q5561">
        <f>O5561*_xlfn.XLOOKUP(K5561,AM:AM,AO:AO)</f>
        <v>0</v>
      </c>
      <c r="R5561" t="str">
        <f>_xlfn.XLOOKUP(E5561,AF:AF,AG:AG)</f>
        <v>AEROMÉXICO</v>
      </c>
      <c r="S5561" t="str">
        <f>_xlfn.XLOOKUP(E5561,AF:AF,AI:AI)</f>
        <v>Mexico</v>
      </c>
      <c r="T5561">
        <f>WEEKNUM(G5561)</f>
        <v>12</v>
      </c>
      <c r="U5561">
        <f>YEAR(G5561)</f>
        <v>2026</v>
      </c>
      <c r="V5561" s="117">
        <f>IFERROR(Q5561/N5561,"0")</f>
        <v>0</v>
      </c>
    </row>
    <row r="5562" spans="1:22">
      <c r="A5562" t="str">
        <f>_xlfn.XLOOKUP(D5562,BN:BN,BO:BO)</f>
        <v>México</v>
      </c>
      <c r="B5562" t="s">
        <v>25</v>
      </c>
      <c r="C5562">
        <v>954</v>
      </c>
      <c r="D5562" t="str">
        <f>_xlfn.XLOOKUP(C5562,BH:BH,BI:BI)</f>
        <v>IsraelB</v>
      </c>
      <c r="E5562">
        <v>34228</v>
      </c>
      <c r="F5562" t="s">
        <v>5440</v>
      </c>
      <c r="G5562" s="63">
        <v>46098</v>
      </c>
      <c r="H5562" s="63">
        <v>46100</v>
      </c>
      <c r="I5562" t="s">
        <v>376</v>
      </c>
      <c r="J5562" t="str">
        <f>_xlfn.XLOOKUP(I5562,AS:AS,AU:AU)</f>
        <v>Hotel</v>
      </c>
      <c r="K5562" t="s">
        <v>33</v>
      </c>
      <c r="L5562">
        <v>955.1</v>
      </c>
      <c r="M5562">
        <f>L5562*_xlfn.XLOOKUP(K5562,AM:AM,AN:AN)</f>
        <v>821.38599999999997</v>
      </c>
      <c r="N5562">
        <f>L5562*_xlfn.XLOOKUP(K5562,AM:AM,AO:AO)</f>
        <v>955.1</v>
      </c>
      <c r="O5562">
        <v>95.51</v>
      </c>
      <c r="P5562">
        <f>O5562*_xlfn.XLOOKUP(K5562,AM:AM,AN:AN)</f>
        <v>82.138599999999997</v>
      </c>
      <c r="Q5562">
        <f>O5562*_xlfn.XLOOKUP(K5562,AM:AM,AO:AO)</f>
        <v>95.51</v>
      </c>
      <c r="R5562" t="str">
        <f>_xlfn.XLOOKUP(E5562,AF:AF,AG:AG)</f>
        <v>Sixty Beverly Hills</v>
      </c>
      <c r="S5562" t="str">
        <f>_xlfn.XLOOKUP(E5562,AF:AF,AI:AI)</f>
        <v>United States</v>
      </c>
      <c r="T5562">
        <f>WEEKNUM(G5562)</f>
        <v>12</v>
      </c>
      <c r="U5562">
        <f>YEAR(G5562)</f>
        <v>2026</v>
      </c>
      <c r="V5562" s="117">
        <f>IFERROR(Q5562/N5562,"0")</f>
        <v>0.1</v>
      </c>
    </row>
    <row r="5563" spans="1:22">
      <c r="A5563" t="str">
        <f>_xlfn.XLOOKUP(D5563,BN:BN,BO:BO)</f>
        <v>México</v>
      </c>
      <c r="B5563" t="s">
        <v>25</v>
      </c>
      <c r="C5563">
        <v>954</v>
      </c>
      <c r="D5563" t="str">
        <f>_xlfn.XLOOKUP(C5563,BH:BH,BI:BI)</f>
        <v>IsraelB</v>
      </c>
      <c r="E5563">
        <v>0</v>
      </c>
      <c r="F5563" t="s">
        <v>5441</v>
      </c>
      <c r="G5563" s="63">
        <v>46098</v>
      </c>
      <c r="H5563" s="63">
        <v>46103</v>
      </c>
      <c r="I5563" t="s">
        <v>396</v>
      </c>
      <c r="J5563" t="str">
        <f>_xlfn.XLOOKUP(I5563,AS:AS,AU:AU)</f>
        <v>Honorarios</v>
      </c>
      <c r="K5563" t="s">
        <v>33</v>
      </c>
      <c r="L5563">
        <v>153.34</v>
      </c>
      <c r="M5563">
        <f>L5563*_xlfn.XLOOKUP(K5563,AM:AM,AN:AN)</f>
        <v>131.8724</v>
      </c>
      <c r="N5563">
        <f>L5563*_xlfn.XLOOKUP(K5563,AM:AM,AO:AO)</f>
        <v>153.34</v>
      </c>
      <c r="O5563">
        <v>153.34</v>
      </c>
      <c r="P5563">
        <f>O5563*_xlfn.XLOOKUP(K5563,AM:AM,AN:AN)</f>
        <v>131.8724</v>
      </c>
      <c r="Q5563">
        <f>O5563*_xlfn.XLOOKUP(K5563,AM:AM,AO:AO)</f>
        <v>153.34</v>
      </c>
      <c r="R5563" t="str">
        <f>_xlfn.XLOOKUP(E5563,AF:AF,AG:AG)</f>
        <v>FEES</v>
      </c>
      <c r="S5563">
        <f>_xlfn.XLOOKUP(E5563,AF:AF,AI:AI)</f>
        <v>0</v>
      </c>
      <c r="T5563">
        <f>WEEKNUM(G5563)</f>
        <v>12</v>
      </c>
      <c r="U5563">
        <f>YEAR(G5563)</f>
        <v>2026</v>
      </c>
      <c r="V5563" s="117">
        <f>IFERROR(Q5563/N5563,"0")</f>
        <v>1</v>
      </c>
    </row>
    <row r="5564" spans="1:22">
      <c r="A5564" t="str">
        <f>_xlfn.XLOOKUP(D5564,BN:BN,BO:BO)</f>
        <v>México</v>
      </c>
      <c r="B5564" t="s">
        <v>25</v>
      </c>
      <c r="C5564">
        <v>955</v>
      </c>
      <c r="D5564" t="str">
        <f>_xlfn.XLOOKUP(C5564,BH:BH,BI:BI)</f>
        <v>LucianaE</v>
      </c>
      <c r="E5564">
        <v>23789</v>
      </c>
      <c r="F5564" t="s">
        <v>5442</v>
      </c>
      <c r="G5564" s="63">
        <v>46280</v>
      </c>
      <c r="H5564" s="63">
        <v>46289</v>
      </c>
      <c r="I5564" t="s">
        <v>364</v>
      </c>
      <c r="J5564" t="str">
        <f>_xlfn.XLOOKUP(I5564,AS:AS,AU:AU)</f>
        <v>DMC</v>
      </c>
      <c r="K5564" t="s">
        <v>33</v>
      </c>
      <c r="L5564">
        <v>127190</v>
      </c>
      <c r="M5564">
        <f>L5564*_xlfn.XLOOKUP(K5564,AM:AM,AN:AN)</f>
        <v>109383.4</v>
      </c>
      <c r="N5564">
        <f>L5564*_xlfn.XLOOKUP(K5564,AM:AM,AO:AO)</f>
        <v>127190</v>
      </c>
      <c r="O5564">
        <v>21365</v>
      </c>
      <c r="P5564">
        <f>O5564*_xlfn.XLOOKUP(K5564,AM:AM,AN:AN)</f>
        <v>18373.900000000001</v>
      </c>
      <c r="Q5564">
        <f>O5564*_xlfn.XLOOKUP(K5564,AM:AM,AO:AO)</f>
        <v>21365</v>
      </c>
      <c r="R5564" t="str">
        <f>_xlfn.XLOOKUP(E5564,AF:AF,AG:AG)</f>
        <v>TRIUMPH TRAVEL</v>
      </c>
      <c r="S5564" t="str">
        <f>_xlfn.XLOOKUP(E5564,AF:AF,AI:AI)</f>
        <v>South Africa</v>
      </c>
      <c r="T5564">
        <f>WEEKNUM(G5564)</f>
        <v>38</v>
      </c>
      <c r="U5564">
        <f>YEAR(G5564)</f>
        <v>2026</v>
      </c>
      <c r="V5564" s="117">
        <f>IFERROR(Q5564/N5564,"0")</f>
        <v>0.16797704222030033</v>
      </c>
    </row>
    <row r="5565" spans="1:22">
      <c r="A5565" t="str">
        <f>_xlfn.XLOOKUP(D5565,BN:BN,BO:BO)</f>
        <v>México</v>
      </c>
      <c r="B5565" t="s">
        <v>25</v>
      </c>
      <c r="C5565">
        <v>956</v>
      </c>
      <c r="D5565" t="str">
        <f>_xlfn.XLOOKUP(C5565,BH:BH,BI:BI)</f>
        <v>VeronicaN</v>
      </c>
      <c r="E5565">
        <v>29146</v>
      </c>
      <c r="F5565" t="s">
        <v>5443</v>
      </c>
      <c r="G5565" s="63">
        <v>46009</v>
      </c>
      <c r="H5565" s="63">
        <v>46011</v>
      </c>
      <c r="I5565" t="s">
        <v>376</v>
      </c>
      <c r="J5565" t="str">
        <f>_xlfn.XLOOKUP(I5565,AS:AS,AU:AU)</f>
        <v>Hotel</v>
      </c>
      <c r="K5565" t="s">
        <v>33</v>
      </c>
      <c r="L5565">
        <v>15485</v>
      </c>
      <c r="M5565">
        <f>L5565*_xlfn.XLOOKUP(K5565,AM:AM,AN:AN)</f>
        <v>13317.1</v>
      </c>
      <c r="N5565">
        <f>L5565*_xlfn.XLOOKUP(K5565,AM:AM,AO:AO)</f>
        <v>15485</v>
      </c>
      <c r="O5565">
        <v>1981.78</v>
      </c>
      <c r="P5565">
        <f>O5565*_xlfn.XLOOKUP(K5565,AM:AM,AN:AN)</f>
        <v>1704.3308</v>
      </c>
      <c r="Q5565">
        <f>O5565*_xlfn.XLOOKUP(K5565,AM:AM,AO:AO)</f>
        <v>1981.78</v>
      </c>
      <c r="R5565" t="str">
        <f>_xlfn.XLOOKUP(E5565,AF:AF,AG:AG)</f>
        <v>THE WOODWARD AUBERGE COLLECTION</v>
      </c>
      <c r="S5565" t="str">
        <f>_xlfn.XLOOKUP(E5565,AF:AF,AI:AI)</f>
        <v>Switzerland</v>
      </c>
      <c r="T5565">
        <f>WEEKNUM(G5565)</f>
        <v>51</v>
      </c>
      <c r="U5565">
        <f>YEAR(G5565)</f>
        <v>2025</v>
      </c>
      <c r="V5565" s="117">
        <f>IFERROR(Q5565/N5565,"0")</f>
        <v>0.12798062641265742</v>
      </c>
    </row>
    <row r="5566" spans="1:22">
      <c r="A5566" t="str">
        <f>_xlfn.XLOOKUP(D5566,BN:BN,BO:BO)</f>
        <v>México</v>
      </c>
      <c r="B5566" t="s">
        <v>25</v>
      </c>
      <c r="C5566">
        <v>956</v>
      </c>
      <c r="D5566" t="str">
        <f>_xlfn.XLOOKUP(C5566,BH:BH,BI:BI)</f>
        <v>VeronicaN</v>
      </c>
      <c r="E5566">
        <v>23527</v>
      </c>
      <c r="F5566" t="s">
        <v>5444</v>
      </c>
      <c r="G5566" s="63">
        <v>46018</v>
      </c>
      <c r="H5566" s="63">
        <v>46021</v>
      </c>
      <c r="I5566" t="s">
        <v>376</v>
      </c>
      <c r="J5566" t="str">
        <f>_xlfn.XLOOKUP(I5566,AS:AS,AU:AU)</f>
        <v>Hotel</v>
      </c>
      <c r="K5566" t="s">
        <v>33</v>
      </c>
      <c r="L5566">
        <v>18076</v>
      </c>
      <c r="M5566">
        <f>L5566*_xlfn.XLOOKUP(K5566,AM:AM,AN:AN)</f>
        <v>15545.36</v>
      </c>
      <c r="N5566">
        <f>L5566*_xlfn.XLOOKUP(K5566,AM:AM,AO:AO)</f>
        <v>18076</v>
      </c>
      <c r="O5566">
        <v>1807.6</v>
      </c>
      <c r="P5566">
        <f>O5566*_xlfn.XLOOKUP(K5566,AM:AM,AN:AN)</f>
        <v>1554.5359999999998</v>
      </c>
      <c r="Q5566">
        <f>O5566*_xlfn.XLOOKUP(K5566,AM:AM,AO:AO)</f>
        <v>1807.6</v>
      </c>
      <c r="R5566" t="str">
        <f>_xlfn.XLOOKUP(E5566,AF:AF,AG:AG)</f>
        <v>PORTRAIT MILANO HOTEL LUNGARNO COLLECTION</v>
      </c>
      <c r="S5566" t="str">
        <f>_xlfn.XLOOKUP(E5566,AF:AF,AI:AI)</f>
        <v>Italy</v>
      </c>
      <c r="T5566">
        <f>WEEKNUM(G5566)</f>
        <v>52</v>
      </c>
      <c r="U5566">
        <f>YEAR(G5566)</f>
        <v>2025</v>
      </c>
      <c r="V5566" s="117">
        <f>IFERROR(Q5566/N5566,"0")</f>
        <v>9.9999999999999992E-2</v>
      </c>
    </row>
    <row r="5567" spans="1:22">
      <c r="A5567" t="str">
        <f>_xlfn.XLOOKUP(D5567,BN:BN,BO:BO)</f>
        <v>México</v>
      </c>
      <c r="B5567" t="s">
        <v>25</v>
      </c>
      <c r="C5567">
        <v>956</v>
      </c>
      <c r="D5567" t="str">
        <f>_xlfn.XLOOKUP(C5567,BH:BH,BI:BI)</f>
        <v>VeronicaN</v>
      </c>
      <c r="E5567">
        <v>27965</v>
      </c>
      <c r="F5567" t="s">
        <v>1459</v>
      </c>
      <c r="G5567" s="63">
        <v>46021</v>
      </c>
      <c r="H5567" s="63">
        <v>46024</v>
      </c>
      <c r="I5567" t="s">
        <v>376</v>
      </c>
      <c r="J5567" t="str">
        <f>_xlfn.XLOOKUP(I5567,AS:AS,AU:AU)</f>
        <v>Hotel</v>
      </c>
      <c r="K5567" t="s">
        <v>33</v>
      </c>
      <c r="L5567">
        <v>29511</v>
      </c>
      <c r="M5567">
        <f>L5567*_xlfn.XLOOKUP(K5567,AM:AM,AN:AN)</f>
        <v>25379.46</v>
      </c>
      <c r="N5567">
        <f>L5567*_xlfn.XLOOKUP(K5567,AM:AM,AO:AO)</f>
        <v>29511</v>
      </c>
      <c r="O5567">
        <v>2951.1</v>
      </c>
      <c r="P5567">
        <f>O5567*_xlfn.XLOOKUP(K5567,AM:AM,AN:AN)</f>
        <v>2537.9459999999999</v>
      </c>
      <c r="Q5567">
        <f>O5567*_xlfn.XLOOKUP(K5567,AM:AM,AO:AO)</f>
        <v>2951.1</v>
      </c>
      <c r="R5567" t="str">
        <f>_xlfn.XLOOKUP(E5567,AF:AF,AG:AG)</f>
        <v>AMAN VENICE</v>
      </c>
      <c r="S5567" t="str">
        <f>_xlfn.XLOOKUP(E5567,AF:AF,AI:AI)</f>
        <v>Italy</v>
      </c>
      <c r="T5567">
        <f>WEEKNUM(G5567)</f>
        <v>53</v>
      </c>
      <c r="U5567">
        <f>YEAR(G5567)</f>
        <v>2025</v>
      </c>
      <c r="V5567" s="117">
        <f>IFERROR(Q5567/N5567,"0")</f>
        <v>9.9999999999999992E-2</v>
      </c>
    </row>
    <row r="5568" spans="1:22">
      <c r="A5568" t="str">
        <f>_xlfn.XLOOKUP(D5568,BN:BN,BO:BO)</f>
        <v>México</v>
      </c>
      <c r="B5568" t="s">
        <v>25</v>
      </c>
      <c r="C5568">
        <v>957</v>
      </c>
      <c r="D5568" t="str">
        <f>_xlfn.XLOOKUP(C5568,BH:BH,BI:BI)</f>
        <v>IsraelB</v>
      </c>
      <c r="E5568">
        <v>24267</v>
      </c>
      <c r="F5568" t="s">
        <v>2465</v>
      </c>
      <c r="G5568" s="63">
        <v>46045</v>
      </c>
      <c r="H5568" s="63">
        <v>46047</v>
      </c>
      <c r="I5568" t="s">
        <v>376</v>
      </c>
      <c r="J5568" t="str">
        <f>_xlfn.XLOOKUP(I5568,AS:AS,AU:AU)</f>
        <v>Hotel</v>
      </c>
      <c r="K5568" t="s">
        <v>33</v>
      </c>
      <c r="L5568">
        <v>3000</v>
      </c>
      <c r="M5568">
        <f>L5568*_xlfn.XLOOKUP(K5568,AM:AM,AN:AN)</f>
        <v>2580</v>
      </c>
      <c r="N5568">
        <f>L5568*_xlfn.XLOOKUP(K5568,AM:AM,AO:AO)</f>
        <v>3000</v>
      </c>
      <c r="O5568">
        <v>0</v>
      </c>
      <c r="P5568">
        <f>O5568*_xlfn.XLOOKUP(K5568,AM:AM,AN:AN)</f>
        <v>0</v>
      </c>
      <c r="Q5568">
        <f>O5568*_xlfn.XLOOKUP(K5568,AM:AM,AO:AO)</f>
        <v>0</v>
      </c>
      <c r="R5568" t="str">
        <f>_xlfn.XLOOKUP(E5568,AF:AF,AG:AG)</f>
        <v>THE MARK HOTEL</v>
      </c>
      <c r="S5568" t="str">
        <f>_xlfn.XLOOKUP(E5568,AF:AF,AI:AI)</f>
        <v>United States</v>
      </c>
      <c r="T5568">
        <f>WEEKNUM(G5568)</f>
        <v>4</v>
      </c>
      <c r="U5568">
        <f>YEAR(G5568)</f>
        <v>2026</v>
      </c>
      <c r="V5568" s="117">
        <f>IFERROR(Q5568/N5568,"0")</f>
        <v>0</v>
      </c>
    </row>
    <row r="5569" spans="1:22">
      <c r="A5569" t="str">
        <f>_xlfn.XLOOKUP(D5569,BN:BN,BO:BO)</f>
        <v>México</v>
      </c>
      <c r="B5569" t="s">
        <v>25</v>
      </c>
      <c r="C5569">
        <v>957</v>
      </c>
      <c r="D5569" t="str">
        <f>_xlfn.XLOOKUP(C5569,BH:BH,BI:BI)</f>
        <v>IsraelB</v>
      </c>
      <c r="E5569">
        <v>28934</v>
      </c>
      <c r="F5569" t="s">
        <v>5445</v>
      </c>
      <c r="G5569" s="63">
        <v>46045</v>
      </c>
      <c r="H5569" s="63">
        <v>46047</v>
      </c>
      <c r="I5569" t="s">
        <v>366</v>
      </c>
      <c r="J5569" t="str">
        <f>_xlfn.XLOOKUP(I5569,AS:AS,AU:AU)</f>
        <v>Vuelos</v>
      </c>
      <c r="K5569" t="s">
        <v>33</v>
      </c>
      <c r="L5569">
        <v>1442.18</v>
      </c>
      <c r="M5569">
        <f>L5569*_xlfn.XLOOKUP(K5569,AM:AM,AN:AN)</f>
        <v>1240.2748000000001</v>
      </c>
      <c r="N5569">
        <f>L5569*_xlfn.XLOOKUP(K5569,AM:AM,AO:AO)</f>
        <v>1442.18</v>
      </c>
      <c r="O5569">
        <v>23.74</v>
      </c>
      <c r="P5569">
        <f>O5569*_xlfn.XLOOKUP(K5569,AM:AM,AN:AN)</f>
        <v>20.416399999999999</v>
      </c>
      <c r="Q5569">
        <f>O5569*_xlfn.XLOOKUP(K5569,AM:AM,AO:AO)</f>
        <v>23.74</v>
      </c>
      <c r="R5569" t="str">
        <f>_xlfn.XLOOKUP(E5569,AF:AF,AG:AG)</f>
        <v>F1S USA</v>
      </c>
      <c r="S5569" t="str">
        <f>_xlfn.XLOOKUP(E5569,AF:AF,AI:AI)</f>
        <v>United States</v>
      </c>
      <c r="T5569">
        <f>WEEKNUM(G5569)</f>
        <v>4</v>
      </c>
      <c r="U5569">
        <f>YEAR(G5569)</f>
        <v>2026</v>
      </c>
      <c r="V5569" s="117">
        <f>IFERROR(Q5569/N5569,"0")</f>
        <v>1.646119069741641E-2</v>
      </c>
    </row>
    <row r="5570" spans="1:22">
      <c r="A5570" t="str">
        <f>_xlfn.XLOOKUP(D5570,BN:BN,BO:BO)</f>
        <v>México</v>
      </c>
      <c r="B5570" t="s">
        <v>25</v>
      </c>
      <c r="C5570">
        <v>957</v>
      </c>
      <c r="D5570" t="str">
        <f>_xlfn.XLOOKUP(C5570,BH:BH,BI:BI)</f>
        <v>IsraelB</v>
      </c>
      <c r="E5570">
        <v>28934</v>
      </c>
      <c r="F5570" t="s">
        <v>5446</v>
      </c>
      <c r="G5570" s="63">
        <v>46045</v>
      </c>
      <c r="H5570" s="63">
        <v>46047</v>
      </c>
      <c r="I5570" t="s">
        <v>366</v>
      </c>
      <c r="J5570" t="str">
        <f>_xlfn.XLOOKUP(I5570,AS:AS,AU:AU)</f>
        <v>Vuelos</v>
      </c>
      <c r="K5570" t="s">
        <v>33</v>
      </c>
      <c r="L5570">
        <v>1442.18</v>
      </c>
      <c r="M5570">
        <f>L5570*_xlfn.XLOOKUP(K5570,AM:AM,AN:AN)</f>
        <v>1240.2748000000001</v>
      </c>
      <c r="N5570">
        <f>L5570*_xlfn.XLOOKUP(K5570,AM:AM,AO:AO)</f>
        <v>1442.18</v>
      </c>
      <c r="O5570">
        <v>23.74</v>
      </c>
      <c r="P5570">
        <f>O5570*_xlfn.XLOOKUP(K5570,AM:AM,AN:AN)</f>
        <v>20.416399999999999</v>
      </c>
      <c r="Q5570">
        <f>O5570*_xlfn.XLOOKUP(K5570,AM:AM,AO:AO)</f>
        <v>23.74</v>
      </c>
      <c r="R5570" t="str">
        <f>_xlfn.XLOOKUP(E5570,AF:AF,AG:AG)</f>
        <v>F1S USA</v>
      </c>
      <c r="S5570" t="str">
        <f>_xlfn.XLOOKUP(E5570,AF:AF,AI:AI)</f>
        <v>United States</v>
      </c>
      <c r="T5570">
        <f>WEEKNUM(G5570)</f>
        <v>4</v>
      </c>
      <c r="U5570">
        <f>YEAR(G5570)</f>
        <v>2026</v>
      </c>
      <c r="V5570" s="117">
        <f>IFERROR(Q5570/N5570,"0")</f>
        <v>1.646119069741641E-2</v>
      </c>
    </row>
    <row r="5571" spans="1:22">
      <c r="A5571" t="str">
        <f>_xlfn.XLOOKUP(D5571,BN:BN,BO:BO)</f>
        <v>México</v>
      </c>
      <c r="B5571" t="s">
        <v>25</v>
      </c>
      <c r="C5571">
        <v>957</v>
      </c>
      <c r="D5571" t="str">
        <f>_xlfn.XLOOKUP(C5571,BH:BH,BI:BI)</f>
        <v>IsraelB</v>
      </c>
      <c r="E5571">
        <v>0</v>
      </c>
      <c r="F5571" t="s">
        <v>5447</v>
      </c>
      <c r="G5571" s="63">
        <v>46045</v>
      </c>
      <c r="H5571" s="63">
        <v>46047</v>
      </c>
      <c r="I5571" t="s">
        <v>396</v>
      </c>
      <c r="J5571" t="str">
        <f>_xlfn.XLOOKUP(I5571,AS:AS,AU:AU)</f>
        <v>Honorarios</v>
      </c>
      <c r="K5571" t="s">
        <v>33</v>
      </c>
      <c r="L5571">
        <v>70</v>
      </c>
      <c r="M5571">
        <f>L5571*_xlfn.XLOOKUP(K5571,AM:AM,AN:AN)</f>
        <v>60.199999999999996</v>
      </c>
      <c r="N5571">
        <f>L5571*_xlfn.XLOOKUP(K5571,AM:AM,AO:AO)</f>
        <v>70</v>
      </c>
      <c r="O5571">
        <v>70</v>
      </c>
      <c r="P5571">
        <f>O5571*_xlfn.XLOOKUP(K5571,AM:AM,AN:AN)</f>
        <v>60.199999999999996</v>
      </c>
      <c r="Q5571">
        <f>O5571*_xlfn.XLOOKUP(K5571,AM:AM,AO:AO)</f>
        <v>70</v>
      </c>
      <c r="R5571" t="str">
        <f>_xlfn.XLOOKUP(E5571,AF:AF,AG:AG)</f>
        <v>FEES</v>
      </c>
      <c r="S5571">
        <f>_xlfn.XLOOKUP(E5571,AF:AF,AI:AI)</f>
        <v>0</v>
      </c>
      <c r="T5571">
        <f>WEEKNUM(G5571)</f>
        <v>4</v>
      </c>
      <c r="U5571">
        <f>YEAR(G5571)</f>
        <v>2026</v>
      </c>
      <c r="V5571" s="117">
        <f>IFERROR(Q5571/N5571,"0")</f>
        <v>1</v>
      </c>
    </row>
    <row r="5572" spans="1:22">
      <c r="A5572" t="e">
        <f>_xlfn.XLOOKUP(D5572,BN:BN,BO:BO)</f>
        <v>#N/A</v>
      </c>
      <c r="B5572" t="s">
        <v>25</v>
      </c>
      <c r="C5572">
        <v>958</v>
      </c>
      <c r="D5572" t="e">
        <f>_xlfn.XLOOKUP(C5572,BH:BH,BI:BI)</f>
        <v>#N/A</v>
      </c>
      <c r="E5572">
        <v>30111</v>
      </c>
      <c r="F5572" t="s">
        <v>5448</v>
      </c>
      <c r="G5572" s="63">
        <v>46043</v>
      </c>
      <c r="H5572" s="63">
        <v>46051</v>
      </c>
      <c r="I5572" t="s">
        <v>376</v>
      </c>
      <c r="J5572" t="str">
        <f>_xlfn.XLOOKUP(I5572,AS:AS,AU:AU)</f>
        <v>Hotel</v>
      </c>
      <c r="K5572" t="s">
        <v>33</v>
      </c>
      <c r="L5572">
        <v>3500</v>
      </c>
      <c r="M5572">
        <f>L5572*_xlfn.XLOOKUP(K5572,AM:AM,AN:AN)</f>
        <v>3010</v>
      </c>
      <c r="N5572">
        <f>L5572*_xlfn.XLOOKUP(K5572,AM:AM,AO:AO)</f>
        <v>3500</v>
      </c>
      <c r="O5572">
        <v>0</v>
      </c>
      <c r="P5572">
        <f>O5572*_xlfn.XLOOKUP(K5572,AM:AM,AN:AN)</f>
        <v>0</v>
      </c>
      <c r="Q5572">
        <f>O5572*_xlfn.XLOOKUP(K5572,AM:AM,AO:AO)</f>
        <v>0</v>
      </c>
      <c r="R5572" t="str">
        <f>_xlfn.XLOOKUP(E5572,AF:AF,AG:AG)</f>
        <v>Caprice DMC &amp; EVENTS</v>
      </c>
      <c r="S5572" t="str">
        <f>_xlfn.XLOOKUP(E5572,AF:AF,AI:AI)</f>
        <v>Morocco</v>
      </c>
      <c r="T5572">
        <f>WEEKNUM(G5572)</f>
        <v>4</v>
      </c>
      <c r="U5572">
        <f>YEAR(G5572)</f>
        <v>2026</v>
      </c>
      <c r="V5572" s="117">
        <f>IFERROR(Q5572/N5572,"0")</f>
        <v>0</v>
      </c>
    </row>
    <row r="5573" spans="1:22">
      <c r="A5573" t="e">
        <f>_xlfn.XLOOKUP(D5573,BN:BN,BO:BO)</f>
        <v>#N/A</v>
      </c>
      <c r="B5573" t="s">
        <v>25</v>
      </c>
      <c r="C5573">
        <v>958</v>
      </c>
      <c r="D5573" t="e">
        <f>_xlfn.XLOOKUP(C5573,BH:BH,BI:BI)</f>
        <v>#N/A</v>
      </c>
      <c r="E5573">
        <v>29954</v>
      </c>
      <c r="F5573" t="s">
        <v>5449</v>
      </c>
      <c r="G5573" s="63">
        <v>46050</v>
      </c>
      <c r="H5573" s="63">
        <v>46050</v>
      </c>
      <c r="I5573" t="s">
        <v>455</v>
      </c>
      <c r="J5573" t="str">
        <f>_xlfn.XLOOKUP(I5573,AS:AS,AU:AU)</f>
        <v>DMC</v>
      </c>
      <c r="K5573" t="s">
        <v>33</v>
      </c>
      <c r="L5573">
        <v>950</v>
      </c>
      <c r="M5573">
        <f>L5573*_xlfn.XLOOKUP(K5573,AM:AM,AN:AN)</f>
        <v>817</v>
      </c>
      <c r="N5573">
        <f>L5573*_xlfn.XLOOKUP(K5573,AM:AM,AO:AO)</f>
        <v>950</v>
      </c>
      <c r="O5573">
        <v>0</v>
      </c>
      <c r="P5573">
        <f>O5573*_xlfn.XLOOKUP(K5573,AM:AM,AN:AN)</f>
        <v>0</v>
      </c>
      <c r="Q5573">
        <f>O5573*_xlfn.XLOOKUP(K5573,AM:AM,AO:AO)</f>
        <v>0</v>
      </c>
      <c r="R5573" t="str">
        <f>_xlfn.XLOOKUP(E5573,AF:AF,AG:AG)</f>
        <v>DIVITA DMC AND TOUR OPERATOR</v>
      </c>
      <c r="S5573" t="str">
        <f>_xlfn.XLOOKUP(E5573,AF:AF,AI:AI)</f>
        <v>Italy</v>
      </c>
      <c r="T5573">
        <f>WEEKNUM(G5573)</f>
        <v>5</v>
      </c>
      <c r="U5573">
        <f>YEAR(G5573)</f>
        <v>2026</v>
      </c>
      <c r="V5573" s="117">
        <f>IFERROR(Q5573/N5573,"0")</f>
        <v>0</v>
      </c>
    </row>
    <row r="5574" spans="1:22">
      <c r="A5574" t="str">
        <f>_xlfn.XLOOKUP(D5574,BN:BN,BO:BO)</f>
        <v>México</v>
      </c>
      <c r="B5574" t="s">
        <v>25</v>
      </c>
      <c r="C5574">
        <v>959</v>
      </c>
      <c r="D5574" t="str">
        <f>_xlfn.XLOOKUP(C5574,BH:BH,BI:BI)</f>
        <v>MinervaH</v>
      </c>
      <c r="E5574">
        <v>27301</v>
      </c>
      <c r="F5574" t="s">
        <v>5450</v>
      </c>
      <c r="G5574" s="63">
        <v>46029</v>
      </c>
      <c r="H5574" s="63">
        <v>46033</v>
      </c>
      <c r="I5574" t="s">
        <v>366</v>
      </c>
      <c r="J5574" t="str">
        <f>_xlfn.XLOOKUP(I5574,AS:AS,AU:AU)</f>
        <v>Vuelos</v>
      </c>
      <c r="K5574" t="s">
        <v>30</v>
      </c>
      <c r="L5574">
        <v>7228</v>
      </c>
      <c r="M5574">
        <f>L5574*_xlfn.XLOOKUP(K5574,AM:AM,AN:AN)</f>
        <v>346.94400000000002</v>
      </c>
      <c r="N5574">
        <f>L5574*_xlfn.XLOOKUP(K5574,AM:AM,AO:AO)</f>
        <v>404.76800000000003</v>
      </c>
      <c r="O5574">
        <v>0</v>
      </c>
      <c r="P5574">
        <f>O5574*_xlfn.XLOOKUP(K5574,AM:AM,AN:AN)</f>
        <v>0</v>
      </c>
      <c r="Q5574">
        <f>O5574*_xlfn.XLOOKUP(K5574,AM:AM,AO:AO)</f>
        <v>0</v>
      </c>
      <c r="R5574" t="str">
        <f>_xlfn.XLOOKUP(E5574,AF:AF,AG:AG)</f>
        <v>TURISMO EX MAR, S.A. DE C.V.</v>
      </c>
      <c r="S5574" t="str">
        <f>_xlfn.XLOOKUP(E5574,AF:AF,AI:AI)</f>
        <v>Mexico</v>
      </c>
      <c r="T5574">
        <f>WEEKNUM(G5574)</f>
        <v>2</v>
      </c>
      <c r="U5574">
        <f>YEAR(G5574)</f>
        <v>2026</v>
      </c>
      <c r="V5574" s="117">
        <f>IFERROR(Q5574/N5574,"0")</f>
        <v>0</v>
      </c>
    </row>
    <row r="5575" spans="1:22">
      <c r="A5575" t="str">
        <f>_xlfn.XLOOKUP(D5575,BN:BN,BO:BO)</f>
        <v>México</v>
      </c>
      <c r="B5575" t="s">
        <v>25</v>
      </c>
      <c r="C5575">
        <v>959</v>
      </c>
      <c r="D5575" t="str">
        <f>_xlfn.XLOOKUP(C5575,BH:BH,BI:BI)</f>
        <v>MinervaH</v>
      </c>
      <c r="E5575">
        <v>27301</v>
      </c>
      <c r="F5575" t="s">
        <v>5451</v>
      </c>
      <c r="G5575" s="63">
        <v>46029</v>
      </c>
      <c r="H5575" s="63">
        <v>46033</v>
      </c>
      <c r="I5575" t="s">
        <v>366</v>
      </c>
      <c r="J5575" t="str">
        <f>_xlfn.XLOOKUP(I5575,AS:AS,AU:AU)</f>
        <v>Vuelos</v>
      </c>
      <c r="K5575" t="s">
        <v>30</v>
      </c>
      <c r="L5575">
        <v>7228</v>
      </c>
      <c r="M5575">
        <f>L5575*_xlfn.XLOOKUP(K5575,AM:AM,AN:AN)</f>
        <v>346.94400000000002</v>
      </c>
      <c r="N5575">
        <f>L5575*_xlfn.XLOOKUP(K5575,AM:AM,AO:AO)</f>
        <v>404.76800000000003</v>
      </c>
      <c r="O5575">
        <v>0</v>
      </c>
      <c r="P5575">
        <f>O5575*_xlfn.XLOOKUP(K5575,AM:AM,AN:AN)</f>
        <v>0</v>
      </c>
      <c r="Q5575">
        <f>O5575*_xlfn.XLOOKUP(K5575,AM:AM,AO:AO)</f>
        <v>0</v>
      </c>
      <c r="R5575" t="str">
        <f>_xlfn.XLOOKUP(E5575,AF:AF,AG:AG)</f>
        <v>TURISMO EX MAR, S.A. DE C.V.</v>
      </c>
      <c r="S5575" t="str">
        <f>_xlfn.XLOOKUP(E5575,AF:AF,AI:AI)</f>
        <v>Mexico</v>
      </c>
      <c r="T5575">
        <f>WEEKNUM(G5575)</f>
        <v>2</v>
      </c>
      <c r="U5575">
        <f>YEAR(G5575)</f>
        <v>2026</v>
      </c>
      <c r="V5575" s="117">
        <f>IFERROR(Q5575/N5575,"0")</f>
        <v>0</v>
      </c>
    </row>
    <row r="5576" spans="1:22">
      <c r="A5576" t="str">
        <f>_xlfn.XLOOKUP(D5576,BN:BN,BO:BO)</f>
        <v>México</v>
      </c>
      <c r="B5576" t="s">
        <v>25</v>
      </c>
      <c r="C5576">
        <v>959</v>
      </c>
      <c r="D5576" t="str">
        <f>_xlfn.XLOOKUP(C5576,BH:BH,BI:BI)</f>
        <v>MinervaH</v>
      </c>
      <c r="E5576">
        <v>27301</v>
      </c>
      <c r="F5576" t="s">
        <v>5452</v>
      </c>
      <c r="G5576" s="63">
        <v>46033</v>
      </c>
      <c r="H5576" s="63">
        <v>46033</v>
      </c>
      <c r="I5576" t="s">
        <v>366</v>
      </c>
      <c r="J5576" t="str">
        <f>_xlfn.XLOOKUP(I5576,AS:AS,AU:AU)</f>
        <v>Vuelos</v>
      </c>
      <c r="K5576" t="s">
        <v>30</v>
      </c>
      <c r="L5576">
        <v>7542</v>
      </c>
      <c r="M5576">
        <f>L5576*_xlfn.XLOOKUP(K5576,AM:AM,AN:AN)</f>
        <v>362.01600000000002</v>
      </c>
      <c r="N5576">
        <f>L5576*_xlfn.XLOOKUP(K5576,AM:AM,AO:AO)</f>
        <v>422.35200000000003</v>
      </c>
      <c r="O5576">
        <v>0</v>
      </c>
      <c r="P5576">
        <f>O5576*_xlfn.XLOOKUP(K5576,AM:AM,AN:AN)</f>
        <v>0</v>
      </c>
      <c r="Q5576">
        <f>O5576*_xlfn.XLOOKUP(K5576,AM:AM,AO:AO)</f>
        <v>0</v>
      </c>
      <c r="R5576" t="str">
        <f>_xlfn.XLOOKUP(E5576,AF:AF,AG:AG)</f>
        <v>TURISMO EX MAR, S.A. DE C.V.</v>
      </c>
      <c r="S5576" t="str">
        <f>_xlfn.XLOOKUP(E5576,AF:AF,AI:AI)</f>
        <v>Mexico</v>
      </c>
      <c r="T5576">
        <f>WEEKNUM(G5576)</f>
        <v>3</v>
      </c>
      <c r="U5576">
        <f>YEAR(G5576)</f>
        <v>2026</v>
      </c>
      <c r="V5576" s="117">
        <f>IFERROR(Q5576/N5576,"0")</f>
        <v>0</v>
      </c>
    </row>
    <row r="5577" spans="1:22">
      <c r="A5577" t="str">
        <f>_xlfn.XLOOKUP(D5577,BN:BN,BO:BO)</f>
        <v>México</v>
      </c>
      <c r="B5577" t="s">
        <v>25</v>
      </c>
      <c r="C5577">
        <v>959</v>
      </c>
      <c r="D5577" t="str">
        <f>_xlfn.XLOOKUP(C5577,BH:BH,BI:BI)</f>
        <v>MinervaH</v>
      </c>
      <c r="E5577">
        <v>27301</v>
      </c>
      <c r="F5577" t="s">
        <v>5452</v>
      </c>
      <c r="G5577" s="63">
        <v>46033</v>
      </c>
      <c r="H5577" s="63">
        <v>46033</v>
      </c>
      <c r="I5577" t="s">
        <v>366</v>
      </c>
      <c r="J5577" t="str">
        <f>_xlfn.XLOOKUP(I5577,AS:AS,AU:AU)</f>
        <v>Vuelos</v>
      </c>
      <c r="K5577" t="s">
        <v>30</v>
      </c>
      <c r="L5577">
        <v>7542</v>
      </c>
      <c r="M5577">
        <f>L5577*_xlfn.XLOOKUP(K5577,AM:AM,AN:AN)</f>
        <v>362.01600000000002</v>
      </c>
      <c r="N5577">
        <f>L5577*_xlfn.XLOOKUP(K5577,AM:AM,AO:AO)</f>
        <v>422.35200000000003</v>
      </c>
      <c r="O5577">
        <v>0</v>
      </c>
      <c r="P5577">
        <f>O5577*_xlfn.XLOOKUP(K5577,AM:AM,AN:AN)</f>
        <v>0</v>
      </c>
      <c r="Q5577">
        <f>O5577*_xlfn.XLOOKUP(K5577,AM:AM,AO:AO)</f>
        <v>0</v>
      </c>
      <c r="R5577" t="str">
        <f>_xlfn.XLOOKUP(E5577,AF:AF,AG:AG)</f>
        <v>TURISMO EX MAR, S.A. DE C.V.</v>
      </c>
      <c r="S5577" t="str">
        <f>_xlfn.XLOOKUP(E5577,AF:AF,AI:AI)</f>
        <v>Mexico</v>
      </c>
      <c r="T5577">
        <f>WEEKNUM(G5577)</f>
        <v>3</v>
      </c>
      <c r="U5577">
        <f>YEAR(G5577)</f>
        <v>2026</v>
      </c>
      <c r="V5577" s="117">
        <f>IFERROR(Q5577/N5577,"0")</f>
        <v>0</v>
      </c>
    </row>
    <row r="5578" spans="1:22">
      <c r="A5578" t="str">
        <f>_xlfn.XLOOKUP(D5578,BN:BN,BO:BO)</f>
        <v>México</v>
      </c>
      <c r="B5578" t="s">
        <v>25</v>
      </c>
      <c r="C5578">
        <v>959</v>
      </c>
      <c r="D5578" t="str">
        <f>_xlfn.XLOOKUP(C5578,BH:BH,BI:BI)</f>
        <v>MinervaH</v>
      </c>
      <c r="E5578">
        <v>0</v>
      </c>
      <c r="F5578" t="s">
        <v>3110</v>
      </c>
      <c r="G5578" s="63">
        <v>46033</v>
      </c>
      <c r="H5578" s="63">
        <v>46033</v>
      </c>
      <c r="I5578" t="s">
        <v>396</v>
      </c>
      <c r="J5578" t="str">
        <f>_xlfn.XLOOKUP(I5578,AS:AS,AU:AU)</f>
        <v>Honorarios</v>
      </c>
      <c r="K5578" t="s">
        <v>30</v>
      </c>
      <c r="L5578">
        <v>1459.2</v>
      </c>
      <c r="M5578">
        <f>L5578*_xlfn.XLOOKUP(K5578,AM:AM,AN:AN)</f>
        <v>70.041600000000003</v>
      </c>
      <c r="N5578">
        <f>L5578*_xlfn.XLOOKUP(K5578,AM:AM,AO:AO)</f>
        <v>81.71520000000001</v>
      </c>
      <c r="O5578">
        <v>1459.2</v>
      </c>
      <c r="P5578">
        <f>O5578*_xlfn.XLOOKUP(K5578,AM:AM,AN:AN)</f>
        <v>70.041600000000003</v>
      </c>
      <c r="Q5578">
        <f>O5578*_xlfn.XLOOKUP(K5578,AM:AM,AO:AO)</f>
        <v>81.71520000000001</v>
      </c>
      <c r="R5578" t="str">
        <f>_xlfn.XLOOKUP(E5578,AF:AF,AG:AG)</f>
        <v>FEES</v>
      </c>
      <c r="S5578">
        <f>_xlfn.XLOOKUP(E5578,AF:AF,AI:AI)</f>
        <v>0</v>
      </c>
      <c r="T5578">
        <f>WEEKNUM(G5578)</f>
        <v>3</v>
      </c>
      <c r="U5578">
        <f>YEAR(G5578)</f>
        <v>2026</v>
      </c>
      <c r="V5578" s="117">
        <f>IFERROR(Q5578/N5578,"0")</f>
        <v>1</v>
      </c>
    </row>
    <row r="5579" spans="1:22">
      <c r="A5579" t="str">
        <f>_xlfn.XLOOKUP(D5579,BN:BN,BO:BO)</f>
        <v>México</v>
      </c>
      <c r="B5579" t="s">
        <v>25</v>
      </c>
      <c r="C5579">
        <v>960</v>
      </c>
      <c r="D5579" t="str">
        <f>_xlfn.XLOOKUP(C5579,BH:BH,BI:BI)</f>
        <v>DianaM</v>
      </c>
      <c r="E5579">
        <v>25409</v>
      </c>
      <c r="F5579" t="s">
        <v>5453</v>
      </c>
      <c r="G5579" s="63">
        <v>46035</v>
      </c>
      <c r="H5579" s="63">
        <v>46038</v>
      </c>
      <c r="I5579" t="s">
        <v>364</v>
      </c>
      <c r="J5579" t="str">
        <f>_xlfn.XLOOKUP(I5579,AS:AS,AU:AU)</f>
        <v>DMC</v>
      </c>
      <c r="K5579" t="s">
        <v>33</v>
      </c>
      <c r="L5579">
        <v>3920</v>
      </c>
      <c r="M5579">
        <f>L5579*_xlfn.XLOOKUP(K5579,AM:AM,AN:AN)</f>
        <v>3371.2</v>
      </c>
      <c r="N5579">
        <f>L5579*_xlfn.XLOOKUP(K5579,AM:AM,AO:AO)</f>
        <v>3920</v>
      </c>
      <c r="O5579">
        <v>1280</v>
      </c>
      <c r="P5579">
        <f>O5579*_xlfn.XLOOKUP(K5579,AM:AM,AN:AN)</f>
        <v>1100.8</v>
      </c>
      <c r="Q5579">
        <f>O5579*_xlfn.XLOOKUP(K5579,AM:AM,AO:AO)</f>
        <v>1280</v>
      </c>
      <c r="R5579" t="str">
        <f>_xlfn.XLOOKUP(E5579,AF:AF,AG:AG)</f>
        <v>Nubia Tours</v>
      </c>
      <c r="S5579" t="str">
        <f>_xlfn.XLOOKUP(E5579,AF:AF,AI:AI)</f>
        <v>Egypt</v>
      </c>
      <c r="T5579">
        <f>WEEKNUM(G5579)</f>
        <v>3</v>
      </c>
      <c r="U5579">
        <f>YEAR(G5579)</f>
        <v>2026</v>
      </c>
      <c r="V5579" s="117">
        <f>IFERROR(Q5579/N5579,"0")</f>
        <v>0.32653061224489793</v>
      </c>
    </row>
    <row r="5580" spans="1:22">
      <c r="A5580" t="str">
        <f>_xlfn.XLOOKUP(D5580,BN:BN,BO:BO)</f>
        <v>México</v>
      </c>
      <c r="B5580" t="s">
        <v>25</v>
      </c>
      <c r="C5580">
        <v>961</v>
      </c>
      <c r="D5580" t="str">
        <f>_xlfn.XLOOKUP(C5580,BH:BH,BI:BI)</f>
        <v>LucianaE</v>
      </c>
      <c r="E5580">
        <v>28934</v>
      </c>
      <c r="F5580" t="s">
        <v>5454</v>
      </c>
      <c r="G5580" s="63">
        <v>46280</v>
      </c>
      <c r="H5580" s="63">
        <v>46286</v>
      </c>
      <c r="I5580" t="s">
        <v>366</v>
      </c>
      <c r="J5580" t="str">
        <f>_xlfn.XLOOKUP(I5580,AS:AS,AU:AU)</f>
        <v>Vuelos</v>
      </c>
      <c r="K5580" t="s">
        <v>33</v>
      </c>
      <c r="L5580">
        <v>899.7</v>
      </c>
      <c r="M5580">
        <f>L5580*_xlfn.XLOOKUP(K5580,AM:AM,AN:AN)</f>
        <v>773.74200000000008</v>
      </c>
      <c r="N5580">
        <f>L5580*_xlfn.XLOOKUP(K5580,AM:AM,AO:AO)</f>
        <v>899.7</v>
      </c>
      <c r="O5580">
        <v>0</v>
      </c>
      <c r="P5580">
        <f>O5580*_xlfn.XLOOKUP(K5580,AM:AM,AN:AN)</f>
        <v>0</v>
      </c>
      <c r="Q5580">
        <f>O5580*_xlfn.XLOOKUP(K5580,AM:AM,AO:AO)</f>
        <v>0</v>
      </c>
      <c r="R5580" t="str">
        <f>_xlfn.XLOOKUP(E5580,AF:AF,AG:AG)</f>
        <v>F1S USA</v>
      </c>
      <c r="S5580" t="str">
        <f>_xlfn.XLOOKUP(E5580,AF:AF,AI:AI)</f>
        <v>United States</v>
      </c>
      <c r="T5580">
        <f>WEEKNUM(G5580)</f>
        <v>38</v>
      </c>
      <c r="U5580">
        <f>YEAR(G5580)</f>
        <v>2026</v>
      </c>
      <c r="V5580" s="117">
        <f>IFERROR(Q5580/N5580,"0")</f>
        <v>0</v>
      </c>
    </row>
    <row r="5581" spans="1:22">
      <c r="A5581" t="str">
        <f>_xlfn.XLOOKUP(D5581,BN:BN,BO:BO)</f>
        <v>México</v>
      </c>
      <c r="B5581" t="s">
        <v>25</v>
      </c>
      <c r="C5581">
        <v>961</v>
      </c>
      <c r="D5581" t="str">
        <f>_xlfn.XLOOKUP(C5581,BH:BH,BI:BI)</f>
        <v>LucianaE</v>
      </c>
      <c r="E5581">
        <v>28934</v>
      </c>
      <c r="F5581" t="s">
        <v>5455</v>
      </c>
      <c r="G5581" s="63">
        <v>46280</v>
      </c>
      <c r="H5581" s="63">
        <v>46286</v>
      </c>
      <c r="I5581" t="s">
        <v>366</v>
      </c>
      <c r="J5581" t="str">
        <f>_xlfn.XLOOKUP(I5581,AS:AS,AU:AU)</f>
        <v>Vuelos</v>
      </c>
      <c r="K5581" t="s">
        <v>33</v>
      </c>
      <c r="L5581">
        <v>899.7</v>
      </c>
      <c r="M5581">
        <f>L5581*_xlfn.XLOOKUP(K5581,AM:AM,AN:AN)</f>
        <v>773.74200000000008</v>
      </c>
      <c r="N5581">
        <f>L5581*_xlfn.XLOOKUP(K5581,AM:AM,AO:AO)</f>
        <v>899.7</v>
      </c>
      <c r="O5581">
        <v>0</v>
      </c>
      <c r="P5581">
        <f>O5581*_xlfn.XLOOKUP(K5581,AM:AM,AN:AN)</f>
        <v>0</v>
      </c>
      <c r="Q5581">
        <f>O5581*_xlfn.XLOOKUP(K5581,AM:AM,AO:AO)</f>
        <v>0</v>
      </c>
      <c r="R5581" t="str">
        <f>_xlfn.XLOOKUP(E5581,AF:AF,AG:AG)</f>
        <v>F1S USA</v>
      </c>
      <c r="S5581" t="str">
        <f>_xlfn.XLOOKUP(E5581,AF:AF,AI:AI)</f>
        <v>United States</v>
      </c>
      <c r="T5581">
        <f>WEEKNUM(G5581)</f>
        <v>38</v>
      </c>
      <c r="U5581">
        <f>YEAR(G5581)</f>
        <v>2026</v>
      </c>
      <c r="V5581" s="117">
        <f>IFERROR(Q5581/N5581,"0")</f>
        <v>0</v>
      </c>
    </row>
    <row r="5582" spans="1:22">
      <c r="A5582" t="str">
        <f>_xlfn.XLOOKUP(D5582,BN:BN,BO:BO)</f>
        <v>México</v>
      </c>
      <c r="B5582" t="s">
        <v>25</v>
      </c>
      <c r="C5582">
        <v>961</v>
      </c>
      <c r="D5582" t="str">
        <f>_xlfn.XLOOKUP(C5582,BH:BH,BI:BI)</f>
        <v>LucianaE</v>
      </c>
      <c r="E5582">
        <v>0</v>
      </c>
      <c r="F5582" t="s">
        <v>2790</v>
      </c>
      <c r="G5582" s="63" t="s">
        <v>218</v>
      </c>
      <c r="H5582" s="63" t="s">
        <v>218</v>
      </c>
      <c r="I5582" t="s">
        <v>396</v>
      </c>
      <c r="J5582" t="str">
        <f>_xlfn.XLOOKUP(I5582,AS:AS,AU:AU)</f>
        <v>Honorarios</v>
      </c>
      <c r="K5582" t="s">
        <v>33</v>
      </c>
      <c r="L5582">
        <v>70</v>
      </c>
      <c r="M5582">
        <f>L5582*_xlfn.XLOOKUP(K5582,AM:AM,AN:AN)</f>
        <v>60.199999999999996</v>
      </c>
      <c r="N5582">
        <f>L5582*_xlfn.XLOOKUP(K5582,AM:AM,AO:AO)</f>
        <v>70</v>
      </c>
      <c r="O5582">
        <v>70</v>
      </c>
      <c r="P5582">
        <f>O5582*_xlfn.XLOOKUP(K5582,AM:AM,AN:AN)</f>
        <v>60.199999999999996</v>
      </c>
      <c r="Q5582">
        <f>O5582*_xlfn.XLOOKUP(K5582,AM:AM,AO:AO)</f>
        <v>70</v>
      </c>
      <c r="R5582" t="str">
        <f>_xlfn.XLOOKUP(E5582,AF:AF,AG:AG)</f>
        <v>FEES</v>
      </c>
      <c r="S5582">
        <f>_xlfn.XLOOKUP(E5582,AF:AF,AI:AI)</f>
        <v>0</v>
      </c>
      <c r="T5582" t="e">
        <f>WEEKNUM(G5582)</f>
        <v>#VALUE!</v>
      </c>
      <c r="U5582" t="e">
        <f>YEAR(G5582)</f>
        <v>#VALUE!</v>
      </c>
      <c r="V5582" s="117">
        <f>IFERROR(Q5582/N5582,"0")</f>
        <v>1</v>
      </c>
    </row>
    <row r="5583" spans="1:22">
      <c r="A5583" t="str">
        <f>_xlfn.XLOOKUP(D5583,BN:BN,BO:BO)</f>
        <v>México</v>
      </c>
      <c r="B5583" t="s">
        <v>25</v>
      </c>
      <c r="C5583">
        <v>962</v>
      </c>
      <c r="D5583" t="str">
        <f>_xlfn.XLOOKUP(C5583,BH:BH,BI:BI)</f>
        <v>MariellaG</v>
      </c>
      <c r="E5583">
        <v>24267</v>
      </c>
      <c r="F5583" t="s">
        <v>5456</v>
      </c>
      <c r="G5583" s="63">
        <v>46028</v>
      </c>
      <c r="H5583" s="63">
        <v>46034</v>
      </c>
      <c r="I5583" t="s">
        <v>376</v>
      </c>
      <c r="J5583" t="str">
        <f>_xlfn.XLOOKUP(I5583,AS:AS,AU:AU)</f>
        <v>Hotel</v>
      </c>
      <c r="K5583" t="s">
        <v>33</v>
      </c>
      <c r="L5583">
        <v>1707</v>
      </c>
      <c r="M5583">
        <f>L5583*_xlfn.XLOOKUP(K5583,AM:AM,AN:AN)</f>
        <v>1468.02</v>
      </c>
      <c r="N5583">
        <f>L5583*_xlfn.XLOOKUP(K5583,AM:AM,AO:AO)</f>
        <v>1707</v>
      </c>
      <c r="O5583">
        <v>170.7</v>
      </c>
      <c r="P5583">
        <f>O5583*_xlfn.XLOOKUP(K5583,AM:AM,AN:AN)</f>
        <v>146.80199999999999</v>
      </c>
      <c r="Q5583">
        <f>O5583*_xlfn.XLOOKUP(K5583,AM:AM,AO:AO)</f>
        <v>170.7</v>
      </c>
      <c r="R5583" t="str">
        <f>_xlfn.XLOOKUP(E5583,AF:AF,AG:AG)</f>
        <v>THE MARK HOTEL</v>
      </c>
      <c r="S5583" t="str">
        <f>_xlfn.XLOOKUP(E5583,AF:AF,AI:AI)</f>
        <v>United States</v>
      </c>
      <c r="T5583">
        <f>WEEKNUM(G5583)</f>
        <v>2</v>
      </c>
      <c r="U5583">
        <f>YEAR(G5583)</f>
        <v>2026</v>
      </c>
      <c r="V5583" s="117">
        <f>IFERROR(Q5583/N5583,"0")</f>
        <v>9.9999999999999992E-2</v>
      </c>
    </row>
    <row r="5584" spans="1:22">
      <c r="A5584" t="str">
        <f>_xlfn.XLOOKUP(D5584,BN:BN,BO:BO)</f>
        <v>México</v>
      </c>
      <c r="B5584" t="s">
        <v>25</v>
      </c>
      <c r="C5584">
        <v>963</v>
      </c>
      <c r="D5584" t="str">
        <f>_xlfn.XLOOKUP(C5584,BH:BH,BI:BI)</f>
        <v>CatalinaF</v>
      </c>
      <c r="E5584">
        <v>27559</v>
      </c>
      <c r="F5584" t="s">
        <v>5457</v>
      </c>
      <c r="G5584" s="63">
        <v>46044</v>
      </c>
      <c r="H5584" s="63">
        <v>46047</v>
      </c>
      <c r="I5584" t="s">
        <v>376</v>
      </c>
      <c r="J5584" t="str">
        <f>_xlfn.XLOOKUP(I5584,AS:AS,AU:AU)</f>
        <v>Hotel</v>
      </c>
      <c r="K5584" t="s">
        <v>33</v>
      </c>
      <c r="L5584">
        <v>2595</v>
      </c>
      <c r="M5584">
        <f>L5584*_xlfn.XLOOKUP(K5584,AM:AM,AN:AN)</f>
        <v>2231.6999999999998</v>
      </c>
      <c r="N5584">
        <f>L5584*_xlfn.XLOOKUP(K5584,AM:AM,AO:AO)</f>
        <v>2595</v>
      </c>
      <c r="O5584">
        <v>359.25</v>
      </c>
      <c r="P5584">
        <f>O5584*_xlfn.XLOOKUP(K5584,AM:AM,AN:AN)</f>
        <v>308.95499999999998</v>
      </c>
      <c r="Q5584">
        <f>O5584*_xlfn.XLOOKUP(K5584,AM:AM,AO:AO)</f>
        <v>359.25</v>
      </c>
      <c r="R5584" t="str">
        <f>_xlfn.XLOOKUP(E5584,AF:AF,AG:AG)</f>
        <v>SOFITEL LEGEND SANTA CLARA CARTAGENA</v>
      </c>
      <c r="S5584" t="str">
        <f>_xlfn.XLOOKUP(E5584,AF:AF,AI:AI)</f>
        <v>Colombia</v>
      </c>
      <c r="T5584">
        <f>WEEKNUM(G5584)</f>
        <v>4</v>
      </c>
      <c r="U5584">
        <f>YEAR(G5584)</f>
        <v>2026</v>
      </c>
      <c r="V5584" s="117">
        <f>IFERROR(Q5584/N5584,"0")</f>
        <v>0.1384393063583815</v>
      </c>
    </row>
    <row r="5585" spans="1:22">
      <c r="A5585" t="str">
        <f>_xlfn.XLOOKUP(D5585,BN:BN,BO:BO)</f>
        <v>México</v>
      </c>
      <c r="B5585" t="s">
        <v>25</v>
      </c>
      <c r="C5585">
        <v>964</v>
      </c>
      <c r="D5585" t="str">
        <f>_xlfn.XLOOKUP(C5585,BH:BH,BI:BI)</f>
        <v>ManonR</v>
      </c>
      <c r="E5585">
        <v>23789</v>
      </c>
      <c r="F5585" t="s">
        <v>2209</v>
      </c>
      <c r="G5585" s="63">
        <v>46179</v>
      </c>
      <c r="H5585" s="63">
        <v>46189</v>
      </c>
      <c r="I5585" t="s">
        <v>364</v>
      </c>
      <c r="J5585" t="str">
        <f>_xlfn.XLOOKUP(I5585,AS:AS,AU:AU)</f>
        <v>DMC</v>
      </c>
      <c r="K5585" t="s">
        <v>33</v>
      </c>
      <c r="L5585">
        <v>223460</v>
      </c>
      <c r="M5585">
        <f>L5585*_xlfn.XLOOKUP(K5585,AM:AM,AN:AN)</f>
        <v>192175.6</v>
      </c>
      <c r="N5585">
        <f>L5585*_xlfn.XLOOKUP(K5585,AM:AM,AO:AO)</f>
        <v>223460</v>
      </c>
      <c r="O5585">
        <v>33580</v>
      </c>
      <c r="P5585">
        <f>O5585*_xlfn.XLOOKUP(K5585,AM:AM,AN:AN)</f>
        <v>28878.799999999999</v>
      </c>
      <c r="Q5585">
        <f>O5585*_xlfn.XLOOKUP(K5585,AM:AM,AO:AO)</f>
        <v>33580</v>
      </c>
      <c r="R5585" t="str">
        <f>_xlfn.XLOOKUP(E5585,AF:AF,AG:AG)</f>
        <v>TRIUMPH TRAVEL</v>
      </c>
      <c r="S5585" t="str">
        <f>_xlfn.XLOOKUP(E5585,AF:AF,AI:AI)</f>
        <v>South Africa</v>
      </c>
      <c r="T5585">
        <f>WEEKNUM(G5585)</f>
        <v>23</v>
      </c>
      <c r="U5585">
        <f>YEAR(G5585)</f>
        <v>2026</v>
      </c>
      <c r="V5585" s="117">
        <f>IFERROR(Q5585/N5585,"0")</f>
        <v>0.15027297950416182</v>
      </c>
    </row>
    <row r="5586" spans="1:22">
      <c r="A5586" t="str">
        <f>_xlfn.XLOOKUP(D5586,BN:BN,BO:BO)</f>
        <v>México</v>
      </c>
      <c r="B5586" t="s">
        <v>25</v>
      </c>
      <c r="C5586">
        <v>965</v>
      </c>
      <c r="D5586" t="str">
        <f>_xlfn.XLOOKUP(C5586,BH:BH,BI:BI)</f>
        <v>ManonR</v>
      </c>
      <c r="E5586">
        <v>28752</v>
      </c>
      <c r="F5586" t="s">
        <v>1581</v>
      </c>
      <c r="G5586" s="63">
        <v>46008</v>
      </c>
      <c r="H5586" s="63">
        <v>46010</v>
      </c>
      <c r="I5586" t="s">
        <v>376</v>
      </c>
      <c r="J5586" t="str">
        <f>_xlfn.XLOOKUP(I5586,AS:AS,AU:AU)</f>
        <v>Hotel</v>
      </c>
      <c r="K5586" t="s">
        <v>33</v>
      </c>
      <c r="L5586">
        <v>2685</v>
      </c>
      <c r="M5586">
        <f>L5586*_xlfn.XLOOKUP(K5586,AM:AM,AN:AN)</f>
        <v>2309.1</v>
      </c>
      <c r="N5586">
        <f>L5586*_xlfn.XLOOKUP(K5586,AM:AM,AO:AO)</f>
        <v>2685</v>
      </c>
      <c r="O5586">
        <v>200.08</v>
      </c>
      <c r="P5586">
        <f>O5586*_xlfn.XLOOKUP(K5586,AM:AM,AN:AN)</f>
        <v>172.06880000000001</v>
      </c>
      <c r="Q5586">
        <f>O5586*_xlfn.XLOOKUP(K5586,AM:AM,AO:AO)</f>
        <v>200.08</v>
      </c>
      <c r="R5586" t="str">
        <f>_xlfn.XLOOKUP(E5586,AF:AF,AG:AG)</f>
        <v>AT SLOANE</v>
      </c>
      <c r="S5586" t="str">
        <f>_xlfn.XLOOKUP(E5586,AF:AF,AI:AI)</f>
        <v>United Kingdom</v>
      </c>
      <c r="T5586">
        <f>WEEKNUM(G5586)</f>
        <v>51</v>
      </c>
      <c r="U5586">
        <f>YEAR(G5586)</f>
        <v>2025</v>
      </c>
      <c r="V5586" s="117">
        <f>IFERROR(Q5586/N5586,"0")</f>
        <v>7.4517690875232773E-2</v>
      </c>
    </row>
    <row r="5587" spans="1:22">
      <c r="A5587" t="str">
        <f>_xlfn.XLOOKUP(D5587,BN:BN,BO:BO)</f>
        <v>México</v>
      </c>
      <c r="B5587" t="s">
        <v>25</v>
      </c>
      <c r="C5587">
        <v>966</v>
      </c>
      <c r="D5587" t="str">
        <f>_xlfn.XLOOKUP(C5587,BH:BH,BI:BI)</f>
        <v>ManonR</v>
      </c>
      <c r="E5587">
        <v>33519</v>
      </c>
      <c r="F5587" t="s">
        <v>5458</v>
      </c>
      <c r="G5587" s="63">
        <v>45993</v>
      </c>
      <c r="H5587" s="63">
        <v>45995</v>
      </c>
      <c r="I5587" t="s">
        <v>376</v>
      </c>
      <c r="J5587" t="str">
        <f>_xlfn.XLOOKUP(I5587,AS:AS,AU:AU)</f>
        <v>Hotel</v>
      </c>
      <c r="K5587" t="s">
        <v>33</v>
      </c>
      <c r="L5587">
        <v>4363</v>
      </c>
      <c r="M5587">
        <f>L5587*_xlfn.XLOOKUP(K5587,AM:AM,AN:AN)</f>
        <v>3752.18</v>
      </c>
      <c r="N5587">
        <f>L5587*_xlfn.XLOOKUP(K5587,AM:AM,AO:AO)</f>
        <v>4363</v>
      </c>
      <c r="O5587">
        <v>378</v>
      </c>
      <c r="P5587">
        <f>O5587*_xlfn.XLOOKUP(K5587,AM:AM,AN:AN)</f>
        <v>325.08</v>
      </c>
      <c r="Q5587">
        <f>O5587*_xlfn.XLOOKUP(K5587,AM:AM,AO:AO)</f>
        <v>378</v>
      </c>
      <c r="R5587" t="str">
        <f>_xlfn.XLOOKUP(E5587,AF:AF,AG:AG)</f>
        <v>WYNN AND ENCORE LAS VEGAS</v>
      </c>
      <c r="S5587" t="str">
        <f>_xlfn.XLOOKUP(E5587,AF:AF,AI:AI)</f>
        <v>United States</v>
      </c>
      <c r="T5587">
        <f>WEEKNUM(G5587)</f>
        <v>49</v>
      </c>
      <c r="U5587">
        <f>YEAR(G5587)</f>
        <v>2025</v>
      </c>
      <c r="V5587" s="117">
        <f>IFERROR(Q5587/N5587,"0")</f>
        <v>8.6637634655053863E-2</v>
      </c>
    </row>
    <row r="5588" spans="1:22">
      <c r="A5588" t="e">
        <f>_xlfn.XLOOKUP(D5588,BN:BN,BO:BO)</f>
        <v>#N/A</v>
      </c>
      <c r="B5588" t="s">
        <v>25</v>
      </c>
      <c r="C5588">
        <v>967</v>
      </c>
      <c r="D5588" t="e">
        <f>_xlfn.XLOOKUP(C5588,BH:BH,BI:BI)</f>
        <v>#N/A</v>
      </c>
      <c r="E5588">
        <v>23931</v>
      </c>
      <c r="F5588" t="s">
        <v>5459</v>
      </c>
      <c r="G5588" s="63">
        <v>46119</v>
      </c>
      <c r="H5588" s="63">
        <v>46135</v>
      </c>
      <c r="I5588" t="s">
        <v>364</v>
      </c>
      <c r="J5588" t="str">
        <f>_xlfn.XLOOKUP(I5588,AS:AS,AU:AU)</f>
        <v>DMC</v>
      </c>
      <c r="K5588" t="s">
        <v>33</v>
      </c>
      <c r="L5588">
        <v>2820</v>
      </c>
      <c r="M5588">
        <f>L5588*_xlfn.XLOOKUP(K5588,AM:AM,AN:AN)</f>
        <v>2425.1999999999998</v>
      </c>
      <c r="N5588">
        <f>L5588*_xlfn.XLOOKUP(K5588,AM:AM,AO:AO)</f>
        <v>2820</v>
      </c>
      <c r="O5588">
        <v>282</v>
      </c>
      <c r="P5588">
        <f>O5588*_xlfn.XLOOKUP(K5588,AM:AM,AN:AN)</f>
        <v>242.52</v>
      </c>
      <c r="Q5588">
        <f>O5588*_xlfn.XLOOKUP(K5588,AM:AM,AO:AO)</f>
        <v>282</v>
      </c>
      <c r="R5588" t="str">
        <f>_xlfn.XLOOKUP(E5588,AF:AF,AG:AG)</f>
        <v>ABERCROMBIE AND KENT EUROPE</v>
      </c>
      <c r="S5588" t="str">
        <f>_xlfn.XLOOKUP(E5588,AF:AF,AI:AI)</f>
        <v>United Kingdom</v>
      </c>
      <c r="T5588">
        <f>WEEKNUM(G5588)</f>
        <v>15</v>
      </c>
      <c r="U5588">
        <f>YEAR(G5588)</f>
        <v>2026</v>
      </c>
      <c r="V5588" s="117">
        <f>IFERROR(Q5588/N5588,"0")</f>
        <v>0.1</v>
      </c>
    </row>
    <row r="5589" spans="1:22">
      <c r="A5589" t="e">
        <f>_xlfn.XLOOKUP(D5589,BN:BN,BO:BO)</f>
        <v>#N/A</v>
      </c>
      <c r="B5589" t="s">
        <v>25</v>
      </c>
      <c r="C5589">
        <v>967</v>
      </c>
      <c r="D5589" t="e">
        <f>_xlfn.XLOOKUP(C5589,BH:BH,BI:BI)</f>
        <v>#N/A</v>
      </c>
      <c r="E5589">
        <v>26512</v>
      </c>
      <c r="F5589" t="s">
        <v>5460</v>
      </c>
      <c r="G5589" s="63">
        <v>46133</v>
      </c>
      <c r="H5589" s="63">
        <v>46135</v>
      </c>
      <c r="I5589" t="s">
        <v>376</v>
      </c>
      <c r="J5589" t="str">
        <f>_xlfn.XLOOKUP(I5589,AS:AS,AU:AU)</f>
        <v>Hotel</v>
      </c>
      <c r="K5589" t="s">
        <v>33</v>
      </c>
      <c r="L5589">
        <v>1300</v>
      </c>
      <c r="M5589">
        <f>L5589*_xlfn.XLOOKUP(K5589,AM:AM,AN:AN)</f>
        <v>1118</v>
      </c>
      <c r="N5589">
        <f>L5589*_xlfn.XLOOKUP(K5589,AM:AM,AO:AO)</f>
        <v>1300</v>
      </c>
      <c r="O5589">
        <v>154</v>
      </c>
      <c r="P5589">
        <f>O5589*_xlfn.XLOOKUP(K5589,AM:AM,AN:AN)</f>
        <v>132.44</v>
      </c>
      <c r="Q5589">
        <f>O5589*_xlfn.XLOOKUP(K5589,AM:AM,AO:AO)</f>
        <v>154</v>
      </c>
      <c r="R5589" t="str">
        <f>_xlfn.XLOOKUP(E5589,AF:AF,AG:AG)</f>
        <v>FOUR SEASONS</v>
      </c>
      <c r="S5589" t="str">
        <f>_xlfn.XLOOKUP(E5589,AF:AF,AI:AI)</f>
        <v>United States</v>
      </c>
      <c r="T5589">
        <f>WEEKNUM(G5589)</f>
        <v>17</v>
      </c>
      <c r="U5589">
        <f>YEAR(G5589)</f>
        <v>2026</v>
      </c>
      <c r="V5589" s="117">
        <f>IFERROR(Q5589/N5589,"0")</f>
        <v>0.11846153846153847</v>
      </c>
    </row>
    <row r="5590" spans="1:22">
      <c r="A5590" t="e">
        <f>_xlfn.XLOOKUP(D5590,BN:BN,BO:BO)</f>
        <v>#N/A</v>
      </c>
      <c r="B5590" t="s">
        <v>25</v>
      </c>
      <c r="C5590">
        <v>967</v>
      </c>
      <c r="D5590" t="e">
        <f>_xlfn.XLOOKUP(C5590,BH:BH,BI:BI)</f>
        <v>#N/A</v>
      </c>
      <c r="E5590">
        <v>25024</v>
      </c>
      <c r="F5590" t="s">
        <v>5461</v>
      </c>
      <c r="G5590" s="63">
        <v>46119</v>
      </c>
      <c r="H5590" s="63">
        <v>46137</v>
      </c>
      <c r="I5590" t="s">
        <v>484</v>
      </c>
      <c r="J5590" t="str">
        <f>_xlfn.XLOOKUP(I5590,AS:AS,AU:AU)</f>
        <v>Vuelos</v>
      </c>
      <c r="K5590" t="s">
        <v>33</v>
      </c>
      <c r="L5590">
        <v>850</v>
      </c>
      <c r="M5590">
        <f>L5590*_xlfn.XLOOKUP(K5590,AM:AM,AN:AN)</f>
        <v>731</v>
      </c>
      <c r="N5590">
        <f>L5590*_xlfn.XLOOKUP(K5590,AM:AM,AO:AO)</f>
        <v>850</v>
      </c>
      <c r="O5590">
        <v>0</v>
      </c>
      <c r="P5590">
        <f>O5590*_xlfn.XLOOKUP(K5590,AM:AM,AN:AN)</f>
        <v>0</v>
      </c>
      <c r="Q5590">
        <f>O5590*_xlfn.XLOOKUP(K5590,AM:AM,AO:AO)</f>
        <v>0</v>
      </c>
      <c r="R5590" t="str">
        <f>_xlfn.XLOOKUP(E5590,AF:AF,AG:AG)</f>
        <v>Iberia</v>
      </c>
      <c r="S5590" t="str">
        <f>_xlfn.XLOOKUP(E5590,AF:AF,AI:AI)</f>
        <v>Spain</v>
      </c>
      <c r="T5590">
        <f>WEEKNUM(G5590)</f>
        <v>15</v>
      </c>
      <c r="U5590">
        <f>YEAR(G5590)</f>
        <v>2026</v>
      </c>
      <c r="V5590" s="117">
        <f>IFERROR(Q5590/N5590,"0")</f>
        <v>0</v>
      </c>
    </row>
    <row r="5591" spans="1:22">
      <c r="A5591" t="e">
        <f>_xlfn.XLOOKUP(D5591,BN:BN,BO:BO)</f>
        <v>#N/A</v>
      </c>
      <c r="B5591" t="s">
        <v>25</v>
      </c>
      <c r="C5591">
        <v>967</v>
      </c>
      <c r="D5591" t="e">
        <f>_xlfn.XLOOKUP(C5591,BH:BH,BI:BI)</f>
        <v>#N/A</v>
      </c>
      <c r="E5591">
        <v>0</v>
      </c>
      <c r="F5591" t="s">
        <v>5462</v>
      </c>
      <c r="G5591" s="63">
        <v>46119</v>
      </c>
      <c r="H5591" s="63">
        <v>46137</v>
      </c>
      <c r="I5591" t="s">
        <v>396</v>
      </c>
      <c r="J5591" t="str">
        <f>_xlfn.XLOOKUP(I5591,AS:AS,AU:AU)</f>
        <v>Honorarios</v>
      </c>
      <c r="K5591" t="s">
        <v>33</v>
      </c>
      <c r="L5591">
        <v>80</v>
      </c>
      <c r="M5591">
        <f>L5591*_xlfn.XLOOKUP(K5591,AM:AM,AN:AN)</f>
        <v>68.8</v>
      </c>
      <c r="N5591">
        <f>L5591*_xlfn.XLOOKUP(K5591,AM:AM,AO:AO)</f>
        <v>80</v>
      </c>
      <c r="O5591">
        <v>80</v>
      </c>
      <c r="P5591">
        <f>O5591*_xlfn.XLOOKUP(K5591,AM:AM,AN:AN)</f>
        <v>68.8</v>
      </c>
      <c r="Q5591">
        <f>O5591*_xlfn.XLOOKUP(K5591,AM:AM,AO:AO)</f>
        <v>80</v>
      </c>
      <c r="R5591" t="str">
        <f>_xlfn.XLOOKUP(E5591,AF:AF,AG:AG)</f>
        <v>FEES</v>
      </c>
      <c r="S5591">
        <f>_xlfn.XLOOKUP(E5591,AF:AF,AI:AI)</f>
        <v>0</v>
      </c>
      <c r="T5591">
        <f>WEEKNUM(G5591)</f>
        <v>15</v>
      </c>
      <c r="U5591">
        <f>YEAR(G5591)</f>
        <v>2026</v>
      </c>
      <c r="V5591" s="117">
        <f>IFERROR(Q5591/N5591,"0")</f>
        <v>1</v>
      </c>
    </row>
    <row r="5592" spans="1:22">
      <c r="A5592" t="str">
        <f>_xlfn.XLOOKUP(D5592,BN:BN,BO:BO)</f>
        <v>México</v>
      </c>
      <c r="B5592" t="s">
        <v>25</v>
      </c>
      <c r="C5592">
        <v>968</v>
      </c>
      <c r="D5592" t="str">
        <f>_xlfn.XLOOKUP(C5592,BH:BH,BI:BI)</f>
        <v>LucianaE</v>
      </c>
      <c r="E5592">
        <v>28934</v>
      </c>
      <c r="F5592" t="s">
        <v>5463</v>
      </c>
      <c r="G5592" s="63">
        <v>46279</v>
      </c>
      <c r="H5592" s="63">
        <v>46296</v>
      </c>
      <c r="I5592" t="s">
        <v>366</v>
      </c>
      <c r="J5592" t="str">
        <f>_xlfn.XLOOKUP(I5592,AS:AS,AU:AU)</f>
        <v>Vuelos</v>
      </c>
      <c r="K5592" t="s">
        <v>33</v>
      </c>
      <c r="L5592">
        <v>5705.6</v>
      </c>
      <c r="M5592">
        <f>L5592*_xlfn.XLOOKUP(K5592,AM:AM,AN:AN)</f>
        <v>4906.8159999999998</v>
      </c>
      <c r="N5592">
        <f>L5592*_xlfn.XLOOKUP(K5592,AM:AM,AO:AO)</f>
        <v>5705.6</v>
      </c>
      <c r="O5592">
        <v>0</v>
      </c>
      <c r="P5592">
        <f>O5592*_xlfn.XLOOKUP(K5592,AM:AM,AN:AN)</f>
        <v>0</v>
      </c>
      <c r="Q5592">
        <f>O5592*_xlfn.XLOOKUP(K5592,AM:AM,AO:AO)</f>
        <v>0</v>
      </c>
      <c r="R5592" t="str">
        <f>_xlfn.XLOOKUP(E5592,AF:AF,AG:AG)</f>
        <v>F1S USA</v>
      </c>
      <c r="S5592" t="str">
        <f>_xlfn.XLOOKUP(E5592,AF:AF,AI:AI)</f>
        <v>United States</v>
      </c>
      <c r="T5592">
        <f>WEEKNUM(G5592)</f>
        <v>38</v>
      </c>
      <c r="U5592">
        <f>YEAR(G5592)</f>
        <v>2026</v>
      </c>
      <c r="V5592" s="117">
        <f>IFERROR(Q5592/N5592,"0")</f>
        <v>0</v>
      </c>
    </row>
    <row r="5593" spans="1:22">
      <c r="A5593" t="str">
        <f>_xlfn.XLOOKUP(D5593,BN:BN,BO:BO)</f>
        <v>México</v>
      </c>
      <c r="B5593" t="s">
        <v>25</v>
      </c>
      <c r="C5593">
        <v>968</v>
      </c>
      <c r="D5593" t="str">
        <f>_xlfn.XLOOKUP(C5593,BH:BH,BI:BI)</f>
        <v>LucianaE</v>
      </c>
      <c r="E5593">
        <v>28934</v>
      </c>
      <c r="F5593" t="s">
        <v>5464</v>
      </c>
      <c r="G5593" s="63">
        <v>46279</v>
      </c>
      <c r="H5593" s="63">
        <v>46296</v>
      </c>
      <c r="I5593" t="s">
        <v>366</v>
      </c>
      <c r="J5593" t="str">
        <f>_xlfn.XLOOKUP(I5593,AS:AS,AU:AU)</f>
        <v>Vuelos</v>
      </c>
      <c r="K5593" t="s">
        <v>33</v>
      </c>
      <c r="L5593">
        <v>5705.6</v>
      </c>
      <c r="M5593">
        <f>L5593*_xlfn.XLOOKUP(K5593,AM:AM,AN:AN)</f>
        <v>4906.8159999999998</v>
      </c>
      <c r="N5593">
        <f>L5593*_xlfn.XLOOKUP(K5593,AM:AM,AO:AO)</f>
        <v>5705.6</v>
      </c>
      <c r="O5593">
        <v>0</v>
      </c>
      <c r="P5593">
        <f>O5593*_xlfn.XLOOKUP(K5593,AM:AM,AN:AN)</f>
        <v>0</v>
      </c>
      <c r="Q5593">
        <f>O5593*_xlfn.XLOOKUP(K5593,AM:AM,AO:AO)</f>
        <v>0</v>
      </c>
      <c r="R5593" t="str">
        <f>_xlfn.XLOOKUP(E5593,AF:AF,AG:AG)</f>
        <v>F1S USA</v>
      </c>
      <c r="S5593" t="str">
        <f>_xlfn.XLOOKUP(E5593,AF:AF,AI:AI)</f>
        <v>United States</v>
      </c>
      <c r="T5593">
        <f>WEEKNUM(G5593)</f>
        <v>38</v>
      </c>
      <c r="U5593">
        <f>YEAR(G5593)</f>
        <v>2026</v>
      </c>
      <c r="V5593" s="117">
        <f>IFERROR(Q5593/N5593,"0")</f>
        <v>0</v>
      </c>
    </row>
    <row r="5594" spans="1:22">
      <c r="A5594" t="str">
        <f>_xlfn.XLOOKUP(D5594,BN:BN,BO:BO)</f>
        <v>México</v>
      </c>
      <c r="B5594" t="s">
        <v>25</v>
      </c>
      <c r="C5594">
        <v>968</v>
      </c>
      <c r="D5594" t="str">
        <f>_xlfn.XLOOKUP(C5594,BH:BH,BI:BI)</f>
        <v>LucianaE</v>
      </c>
      <c r="E5594">
        <v>28934</v>
      </c>
      <c r="F5594" t="s">
        <v>5463</v>
      </c>
      <c r="G5594" s="63">
        <v>46279</v>
      </c>
      <c r="H5594" s="63">
        <v>46296</v>
      </c>
      <c r="I5594" t="s">
        <v>366</v>
      </c>
      <c r="J5594" t="str">
        <f>_xlfn.XLOOKUP(I5594,AS:AS,AU:AU)</f>
        <v>Vuelos</v>
      </c>
      <c r="K5594" t="s">
        <v>33</v>
      </c>
      <c r="L5594">
        <v>896.1</v>
      </c>
      <c r="M5594">
        <f>L5594*_xlfn.XLOOKUP(K5594,AM:AM,AN:AN)</f>
        <v>770.64599999999996</v>
      </c>
      <c r="N5594">
        <f>L5594*_xlfn.XLOOKUP(K5594,AM:AM,AO:AO)</f>
        <v>896.1</v>
      </c>
      <c r="O5594">
        <v>0</v>
      </c>
      <c r="P5594">
        <f>O5594*_xlfn.XLOOKUP(K5594,AM:AM,AN:AN)</f>
        <v>0</v>
      </c>
      <c r="Q5594">
        <f>O5594*_xlfn.XLOOKUP(K5594,AM:AM,AO:AO)</f>
        <v>0</v>
      </c>
      <c r="R5594" t="str">
        <f>_xlfn.XLOOKUP(E5594,AF:AF,AG:AG)</f>
        <v>F1S USA</v>
      </c>
      <c r="S5594" t="str">
        <f>_xlfn.XLOOKUP(E5594,AF:AF,AI:AI)</f>
        <v>United States</v>
      </c>
      <c r="T5594">
        <f>WEEKNUM(G5594)</f>
        <v>38</v>
      </c>
      <c r="U5594">
        <f>YEAR(G5594)</f>
        <v>2026</v>
      </c>
      <c r="V5594" s="117">
        <f>IFERROR(Q5594/N5594,"0")</f>
        <v>0</v>
      </c>
    </row>
    <row r="5595" spans="1:22">
      <c r="A5595" t="str">
        <f>_xlfn.XLOOKUP(D5595,BN:BN,BO:BO)</f>
        <v>México</v>
      </c>
      <c r="B5595" t="s">
        <v>25</v>
      </c>
      <c r="C5595">
        <v>968</v>
      </c>
      <c r="D5595" t="str">
        <f>_xlfn.XLOOKUP(C5595,BH:BH,BI:BI)</f>
        <v>LucianaE</v>
      </c>
      <c r="E5595">
        <v>28934</v>
      </c>
      <c r="F5595" t="s">
        <v>5464</v>
      </c>
      <c r="G5595" s="63">
        <v>46279</v>
      </c>
      <c r="H5595" s="63">
        <v>46296</v>
      </c>
      <c r="I5595" t="s">
        <v>366</v>
      </c>
      <c r="J5595" t="str">
        <f>_xlfn.XLOOKUP(I5595,AS:AS,AU:AU)</f>
        <v>Vuelos</v>
      </c>
      <c r="K5595" t="s">
        <v>33</v>
      </c>
      <c r="L5595">
        <v>896.1</v>
      </c>
      <c r="M5595">
        <f>L5595*_xlfn.XLOOKUP(K5595,AM:AM,AN:AN)</f>
        <v>770.64599999999996</v>
      </c>
      <c r="N5595">
        <f>L5595*_xlfn.XLOOKUP(K5595,AM:AM,AO:AO)</f>
        <v>896.1</v>
      </c>
      <c r="O5595">
        <v>0</v>
      </c>
      <c r="P5595">
        <f>O5595*_xlfn.XLOOKUP(K5595,AM:AM,AN:AN)</f>
        <v>0</v>
      </c>
      <c r="Q5595">
        <f>O5595*_xlfn.XLOOKUP(K5595,AM:AM,AO:AO)</f>
        <v>0</v>
      </c>
      <c r="R5595" t="str">
        <f>_xlfn.XLOOKUP(E5595,AF:AF,AG:AG)</f>
        <v>F1S USA</v>
      </c>
      <c r="S5595" t="str">
        <f>_xlfn.XLOOKUP(E5595,AF:AF,AI:AI)</f>
        <v>United States</v>
      </c>
      <c r="T5595">
        <f>WEEKNUM(G5595)</f>
        <v>38</v>
      </c>
      <c r="U5595">
        <f>YEAR(G5595)</f>
        <v>2026</v>
      </c>
      <c r="V5595" s="117">
        <f>IFERROR(Q5595/N5595,"0")</f>
        <v>0</v>
      </c>
    </row>
    <row r="5596" spans="1:22">
      <c r="A5596" t="str">
        <f>_xlfn.XLOOKUP(D5596,BN:BN,BO:BO)</f>
        <v>México</v>
      </c>
      <c r="B5596" t="s">
        <v>25</v>
      </c>
      <c r="C5596">
        <v>968</v>
      </c>
      <c r="D5596" t="str">
        <f>_xlfn.XLOOKUP(C5596,BH:BH,BI:BI)</f>
        <v>LucianaE</v>
      </c>
      <c r="E5596">
        <v>28934</v>
      </c>
      <c r="F5596" t="s">
        <v>5463</v>
      </c>
      <c r="G5596" s="63">
        <v>46279</v>
      </c>
      <c r="H5596" s="63">
        <v>46296</v>
      </c>
      <c r="I5596" t="s">
        <v>366</v>
      </c>
      <c r="J5596" t="str">
        <f>_xlfn.XLOOKUP(I5596,AS:AS,AU:AU)</f>
        <v>Vuelos</v>
      </c>
      <c r="K5596" t="s">
        <v>33</v>
      </c>
      <c r="L5596">
        <v>5072.1000000000004</v>
      </c>
      <c r="M5596">
        <f>L5596*_xlfn.XLOOKUP(K5596,AM:AM,AN:AN)</f>
        <v>4362.0060000000003</v>
      </c>
      <c r="N5596">
        <f>L5596*_xlfn.XLOOKUP(K5596,AM:AM,AO:AO)</f>
        <v>5072.1000000000004</v>
      </c>
      <c r="O5596">
        <v>0</v>
      </c>
      <c r="P5596">
        <f>O5596*_xlfn.XLOOKUP(K5596,AM:AM,AN:AN)</f>
        <v>0</v>
      </c>
      <c r="Q5596">
        <f>O5596*_xlfn.XLOOKUP(K5596,AM:AM,AO:AO)</f>
        <v>0</v>
      </c>
      <c r="R5596" t="str">
        <f>_xlfn.XLOOKUP(E5596,AF:AF,AG:AG)</f>
        <v>F1S USA</v>
      </c>
      <c r="S5596" t="str">
        <f>_xlfn.XLOOKUP(E5596,AF:AF,AI:AI)</f>
        <v>United States</v>
      </c>
      <c r="T5596">
        <f>WEEKNUM(G5596)</f>
        <v>38</v>
      </c>
      <c r="U5596">
        <f>YEAR(G5596)</f>
        <v>2026</v>
      </c>
      <c r="V5596" s="117">
        <f>IFERROR(Q5596/N5596,"0")</f>
        <v>0</v>
      </c>
    </row>
    <row r="5597" spans="1:22">
      <c r="A5597" t="str">
        <f>_xlfn.XLOOKUP(D5597,BN:BN,BO:BO)</f>
        <v>México</v>
      </c>
      <c r="B5597" t="s">
        <v>25</v>
      </c>
      <c r="C5597">
        <v>968</v>
      </c>
      <c r="D5597" t="str">
        <f>_xlfn.XLOOKUP(C5597,BH:BH,BI:BI)</f>
        <v>LucianaE</v>
      </c>
      <c r="E5597">
        <v>28934</v>
      </c>
      <c r="F5597" t="s">
        <v>5464</v>
      </c>
      <c r="G5597" s="63">
        <v>46279</v>
      </c>
      <c r="H5597" s="63">
        <v>46296</v>
      </c>
      <c r="I5597" t="s">
        <v>366</v>
      </c>
      <c r="J5597" t="str">
        <f>_xlfn.XLOOKUP(I5597,AS:AS,AU:AU)</f>
        <v>Vuelos</v>
      </c>
      <c r="K5597" t="s">
        <v>33</v>
      </c>
      <c r="L5597">
        <v>5072.1000000000004</v>
      </c>
      <c r="M5597">
        <f>L5597*_xlfn.XLOOKUP(K5597,AM:AM,AN:AN)</f>
        <v>4362.0060000000003</v>
      </c>
      <c r="N5597">
        <f>L5597*_xlfn.XLOOKUP(K5597,AM:AM,AO:AO)</f>
        <v>5072.1000000000004</v>
      </c>
      <c r="O5597">
        <v>0</v>
      </c>
      <c r="P5597">
        <f>O5597*_xlfn.XLOOKUP(K5597,AM:AM,AN:AN)</f>
        <v>0</v>
      </c>
      <c r="Q5597">
        <f>O5597*_xlfn.XLOOKUP(K5597,AM:AM,AO:AO)</f>
        <v>0</v>
      </c>
      <c r="R5597" t="str">
        <f>_xlfn.XLOOKUP(E5597,AF:AF,AG:AG)</f>
        <v>F1S USA</v>
      </c>
      <c r="S5597" t="str">
        <f>_xlfn.XLOOKUP(E5597,AF:AF,AI:AI)</f>
        <v>United States</v>
      </c>
      <c r="T5597">
        <f>WEEKNUM(G5597)</f>
        <v>38</v>
      </c>
      <c r="U5597">
        <f>YEAR(G5597)</f>
        <v>2026</v>
      </c>
      <c r="V5597" s="117">
        <f>IFERROR(Q5597/N5597,"0")</f>
        <v>0</v>
      </c>
    </row>
    <row r="5598" spans="1:22">
      <c r="A5598" t="str">
        <f>_xlfn.XLOOKUP(D5598,BN:BN,BO:BO)</f>
        <v>México</v>
      </c>
      <c r="B5598" t="s">
        <v>25</v>
      </c>
      <c r="C5598">
        <v>968</v>
      </c>
      <c r="D5598" t="str">
        <f>_xlfn.XLOOKUP(C5598,BH:BH,BI:BI)</f>
        <v>LucianaE</v>
      </c>
      <c r="E5598">
        <v>32017</v>
      </c>
      <c r="F5598" t="s">
        <v>5465</v>
      </c>
      <c r="G5598" s="63">
        <v>46289</v>
      </c>
      <c r="H5598" s="63">
        <v>46292</v>
      </c>
      <c r="I5598" t="s">
        <v>376</v>
      </c>
      <c r="J5598" t="str">
        <f>_xlfn.XLOOKUP(I5598,AS:AS,AU:AU)</f>
        <v>Hotel</v>
      </c>
      <c r="K5598" t="s">
        <v>33</v>
      </c>
      <c r="L5598">
        <v>16185.24</v>
      </c>
      <c r="M5598">
        <f>L5598*_xlfn.XLOOKUP(K5598,AM:AM,AN:AN)</f>
        <v>13919.306399999999</v>
      </c>
      <c r="N5598">
        <f>L5598*_xlfn.XLOOKUP(K5598,AM:AM,AO:AO)</f>
        <v>16185.24</v>
      </c>
      <c r="O5598">
        <v>900</v>
      </c>
      <c r="P5598">
        <f>O5598*_xlfn.XLOOKUP(K5598,AM:AM,AN:AN)</f>
        <v>774</v>
      </c>
      <c r="Q5598">
        <f>O5598*_xlfn.XLOOKUP(K5598,AM:AM,AO:AO)</f>
        <v>900</v>
      </c>
      <c r="R5598" t="str">
        <f>_xlfn.XLOOKUP(E5598,AF:AF,AG:AG)</f>
        <v>CHEVAL BLANC MALDIVES</v>
      </c>
      <c r="S5598" t="str">
        <f>_xlfn.XLOOKUP(E5598,AF:AF,AI:AI)</f>
        <v>Maldives</v>
      </c>
      <c r="T5598">
        <f>WEEKNUM(G5598)</f>
        <v>39</v>
      </c>
      <c r="U5598">
        <f>YEAR(G5598)</f>
        <v>2026</v>
      </c>
      <c r="V5598" s="117">
        <f>IFERROR(Q5598/N5598,"0")</f>
        <v>5.5606218999532907E-2</v>
      </c>
    </row>
    <row r="5599" spans="1:22">
      <c r="A5599" t="str">
        <f>_xlfn.XLOOKUP(D5599,BN:BN,BO:BO)</f>
        <v>México</v>
      </c>
      <c r="B5599" t="s">
        <v>25</v>
      </c>
      <c r="C5599">
        <v>968</v>
      </c>
      <c r="D5599" t="str">
        <f>_xlfn.XLOOKUP(C5599,BH:BH,BI:BI)</f>
        <v>LucianaE</v>
      </c>
      <c r="E5599">
        <v>28934</v>
      </c>
      <c r="F5599" t="s">
        <v>5463</v>
      </c>
      <c r="G5599" s="63">
        <v>46279</v>
      </c>
      <c r="H5599" s="63">
        <v>46296</v>
      </c>
      <c r="I5599" t="s">
        <v>366</v>
      </c>
      <c r="J5599" t="str">
        <f>_xlfn.XLOOKUP(I5599,AS:AS,AU:AU)</f>
        <v>Vuelos</v>
      </c>
      <c r="K5599" t="s">
        <v>33</v>
      </c>
      <c r="L5599">
        <v>5151</v>
      </c>
      <c r="M5599">
        <f>L5599*_xlfn.XLOOKUP(K5599,AM:AM,AN:AN)</f>
        <v>4429.8599999999997</v>
      </c>
      <c r="N5599">
        <f>L5599*_xlfn.XLOOKUP(K5599,AM:AM,AO:AO)</f>
        <v>5151</v>
      </c>
      <c r="O5599">
        <v>181.44</v>
      </c>
      <c r="P5599">
        <f>O5599*_xlfn.XLOOKUP(K5599,AM:AM,AN:AN)</f>
        <v>156.0384</v>
      </c>
      <c r="Q5599">
        <f>O5599*_xlfn.XLOOKUP(K5599,AM:AM,AO:AO)</f>
        <v>181.44</v>
      </c>
      <c r="R5599" t="str">
        <f>_xlfn.XLOOKUP(E5599,AF:AF,AG:AG)</f>
        <v>F1S USA</v>
      </c>
      <c r="S5599" t="str">
        <f>_xlfn.XLOOKUP(E5599,AF:AF,AI:AI)</f>
        <v>United States</v>
      </c>
      <c r="T5599">
        <f>WEEKNUM(G5599)</f>
        <v>38</v>
      </c>
      <c r="U5599">
        <f>YEAR(G5599)</f>
        <v>2026</v>
      </c>
      <c r="V5599" s="117">
        <f>IFERROR(Q5599/N5599,"0")</f>
        <v>3.5224228305183458E-2</v>
      </c>
    </row>
    <row r="5600" spans="1:22">
      <c r="A5600" t="str">
        <f>_xlfn.XLOOKUP(D5600,BN:BN,BO:BO)</f>
        <v>México</v>
      </c>
      <c r="B5600" t="s">
        <v>25</v>
      </c>
      <c r="C5600">
        <v>968</v>
      </c>
      <c r="D5600" t="str">
        <f>_xlfn.XLOOKUP(C5600,BH:BH,BI:BI)</f>
        <v>LucianaE</v>
      </c>
      <c r="E5600">
        <v>28934</v>
      </c>
      <c r="F5600" t="s">
        <v>5464</v>
      </c>
      <c r="G5600" s="63">
        <v>46279</v>
      </c>
      <c r="H5600" s="63">
        <v>46296</v>
      </c>
      <c r="I5600" t="s">
        <v>366</v>
      </c>
      <c r="J5600" t="str">
        <f>_xlfn.XLOOKUP(I5600,AS:AS,AU:AU)</f>
        <v>Vuelos</v>
      </c>
      <c r="K5600" t="s">
        <v>33</v>
      </c>
      <c r="L5600">
        <v>5151</v>
      </c>
      <c r="M5600">
        <f>L5600*_xlfn.XLOOKUP(K5600,AM:AM,AN:AN)</f>
        <v>4429.8599999999997</v>
      </c>
      <c r="N5600">
        <f>L5600*_xlfn.XLOOKUP(K5600,AM:AM,AO:AO)</f>
        <v>5151</v>
      </c>
      <c r="O5600">
        <v>181.44</v>
      </c>
      <c r="P5600">
        <f>O5600*_xlfn.XLOOKUP(K5600,AM:AM,AN:AN)</f>
        <v>156.0384</v>
      </c>
      <c r="Q5600">
        <f>O5600*_xlfn.XLOOKUP(K5600,AM:AM,AO:AO)</f>
        <v>181.44</v>
      </c>
      <c r="R5600" t="str">
        <f>_xlfn.XLOOKUP(E5600,AF:AF,AG:AG)</f>
        <v>F1S USA</v>
      </c>
      <c r="S5600" t="str">
        <f>_xlfn.XLOOKUP(E5600,AF:AF,AI:AI)</f>
        <v>United States</v>
      </c>
      <c r="T5600">
        <f>WEEKNUM(G5600)</f>
        <v>38</v>
      </c>
      <c r="U5600">
        <f>YEAR(G5600)</f>
        <v>2026</v>
      </c>
      <c r="V5600" s="117">
        <f>IFERROR(Q5600/N5600,"0")</f>
        <v>3.5224228305183458E-2</v>
      </c>
    </row>
    <row r="5601" spans="1:22">
      <c r="A5601" t="str">
        <f>_xlfn.XLOOKUP(D5601,BN:BN,BO:BO)</f>
        <v>México</v>
      </c>
      <c r="B5601" t="s">
        <v>25</v>
      </c>
      <c r="C5601">
        <v>968</v>
      </c>
      <c r="D5601" t="str">
        <f>_xlfn.XLOOKUP(C5601,BH:BH,BI:BI)</f>
        <v>LucianaE</v>
      </c>
      <c r="E5601">
        <v>28934</v>
      </c>
      <c r="F5601" t="s">
        <v>5463</v>
      </c>
      <c r="G5601" s="63">
        <v>46279</v>
      </c>
      <c r="H5601" s="63">
        <v>46296</v>
      </c>
      <c r="I5601" t="s">
        <v>366</v>
      </c>
      <c r="J5601" t="str">
        <f>_xlfn.XLOOKUP(I5601,AS:AS,AU:AU)</f>
        <v>Vuelos</v>
      </c>
      <c r="K5601" t="s">
        <v>33</v>
      </c>
      <c r="L5601">
        <v>0</v>
      </c>
      <c r="M5601">
        <f>L5601*_xlfn.XLOOKUP(K5601,AM:AM,AN:AN)</f>
        <v>0</v>
      </c>
      <c r="N5601">
        <f>L5601*_xlfn.XLOOKUP(K5601,AM:AM,AO:AO)</f>
        <v>0</v>
      </c>
      <c r="O5601">
        <v>0</v>
      </c>
      <c r="P5601">
        <f>O5601*_xlfn.XLOOKUP(K5601,AM:AM,AN:AN)</f>
        <v>0</v>
      </c>
      <c r="Q5601">
        <f>O5601*_xlfn.XLOOKUP(K5601,AM:AM,AO:AO)</f>
        <v>0</v>
      </c>
      <c r="R5601" t="str">
        <f>_xlfn.XLOOKUP(E5601,AF:AF,AG:AG)</f>
        <v>F1S USA</v>
      </c>
      <c r="S5601" t="str">
        <f>_xlfn.XLOOKUP(E5601,AF:AF,AI:AI)</f>
        <v>United States</v>
      </c>
      <c r="T5601">
        <f>WEEKNUM(G5601)</f>
        <v>38</v>
      </c>
      <c r="U5601">
        <f>YEAR(G5601)</f>
        <v>2026</v>
      </c>
      <c r="V5601" s="117" t="str">
        <f>IFERROR(Q5601/N5601,"0")</f>
        <v>0</v>
      </c>
    </row>
    <row r="5602" spans="1:22">
      <c r="A5602" t="str">
        <f>_xlfn.XLOOKUP(D5602,BN:BN,BO:BO)</f>
        <v>México</v>
      </c>
      <c r="B5602" t="s">
        <v>25</v>
      </c>
      <c r="C5602">
        <v>968</v>
      </c>
      <c r="D5602" t="str">
        <f>_xlfn.XLOOKUP(C5602,BH:BH,BI:BI)</f>
        <v>LucianaE</v>
      </c>
      <c r="E5602">
        <v>28934</v>
      </c>
      <c r="F5602" t="s">
        <v>5464</v>
      </c>
      <c r="G5602" s="63">
        <v>46279</v>
      </c>
      <c r="H5602" s="63">
        <v>46296</v>
      </c>
      <c r="I5602" t="s">
        <v>366</v>
      </c>
      <c r="J5602" t="str">
        <f>_xlfn.XLOOKUP(I5602,AS:AS,AU:AU)</f>
        <v>Vuelos</v>
      </c>
      <c r="K5602" t="s">
        <v>33</v>
      </c>
      <c r="L5602">
        <v>0</v>
      </c>
      <c r="M5602">
        <f>L5602*_xlfn.XLOOKUP(K5602,AM:AM,AN:AN)</f>
        <v>0</v>
      </c>
      <c r="N5602">
        <f>L5602*_xlfn.XLOOKUP(K5602,AM:AM,AO:AO)</f>
        <v>0</v>
      </c>
      <c r="O5602">
        <v>0</v>
      </c>
      <c r="P5602">
        <f>O5602*_xlfn.XLOOKUP(K5602,AM:AM,AN:AN)</f>
        <v>0</v>
      </c>
      <c r="Q5602">
        <f>O5602*_xlfn.XLOOKUP(K5602,AM:AM,AO:AO)</f>
        <v>0</v>
      </c>
      <c r="R5602" t="str">
        <f>_xlfn.XLOOKUP(E5602,AF:AF,AG:AG)</f>
        <v>F1S USA</v>
      </c>
      <c r="S5602" t="str">
        <f>_xlfn.XLOOKUP(E5602,AF:AF,AI:AI)</f>
        <v>United States</v>
      </c>
      <c r="T5602">
        <f>WEEKNUM(G5602)</f>
        <v>38</v>
      </c>
      <c r="U5602">
        <f>YEAR(G5602)</f>
        <v>2026</v>
      </c>
      <c r="V5602" s="117" t="str">
        <f>IFERROR(Q5602/N5602,"0")</f>
        <v>0</v>
      </c>
    </row>
    <row r="5603" spans="1:22">
      <c r="A5603" t="str">
        <f>_xlfn.XLOOKUP(D5603,BN:BN,BO:BO)</f>
        <v>México</v>
      </c>
      <c r="B5603" t="s">
        <v>25</v>
      </c>
      <c r="C5603">
        <v>968</v>
      </c>
      <c r="D5603" t="str">
        <f>_xlfn.XLOOKUP(C5603,BH:BH,BI:BI)</f>
        <v>LucianaE</v>
      </c>
      <c r="E5603">
        <v>28934</v>
      </c>
      <c r="F5603" t="s">
        <v>5463</v>
      </c>
      <c r="G5603" s="63">
        <v>46279</v>
      </c>
      <c r="H5603" s="63">
        <v>46296</v>
      </c>
      <c r="I5603" t="s">
        <v>366</v>
      </c>
      <c r="J5603" t="str">
        <f>_xlfn.XLOOKUP(I5603,AS:AS,AU:AU)</f>
        <v>Vuelos</v>
      </c>
      <c r="K5603" t="s">
        <v>33</v>
      </c>
      <c r="L5603">
        <v>0</v>
      </c>
      <c r="M5603">
        <f>L5603*_xlfn.XLOOKUP(K5603,AM:AM,AN:AN)</f>
        <v>0</v>
      </c>
      <c r="N5603">
        <f>L5603*_xlfn.XLOOKUP(K5603,AM:AM,AO:AO)</f>
        <v>0</v>
      </c>
      <c r="O5603">
        <v>0</v>
      </c>
      <c r="P5603">
        <f>O5603*_xlfn.XLOOKUP(K5603,AM:AM,AN:AN)</f>
        <v>0</v>
      </c>
      <c r="Q5603">
        <f>O5603*_xlfn.XLOOKUP(K5603,AM:AM,AO:AO)</f>
        <v>0</v>
      </c>
      <c r="R5603" t="str">
        <f>_xlfn.XLOOKUP(E5603,AF:AF,AG:AG)</f>
        <v>F1S USA</v>
      </c>
      <c r="S5603" t="str">
        <f>_xlfn.XLOOKUP(E5603,AF:AF,AI:AI)</f>
        <v>United States</v>
      </c>
      <c r="T5603">
        <f>WEEKNUM(G5603)</f>
        <v>38</v>
      </c>
      <c r="U5603">
        <f>YEAR(G5603)</f>
        <v>2026</v>
      </c>
      <c r="V5603" s="117" t="str">
        <f>IFERROR(Q5603/N5603,"0")</f>
        <v>0</v>
      </c>
    </row>
    <row r="5604" spans="1:22">
      <c r="A5604" t="str">
        <f>_xlfn.XLOOKUP(D5604,BN:BN,BO:BO)</f>
        <v>México</v>
      </c>
      <c r="B5604" t="s">
        <v>25</v>
      </c>
      <c r="C5604">
        <v>968</v>
      </c>
      <c r="D5604" t="str">
        <f>_xlfn.XLOOKUP(C5604,BH:BH,BI:BI)</f>
        <v>LucianaE</v>
      </c>
      <c r="E5604">
        <v>28934</v>
      </c>
      <c r="F5604" t="s">
        <v>5464</v>
      </c>
      <c r="G5604" s="63">
        <v>46279</v>
      </c>
      <c r="H5604" s="63">
        <v>46296</v>
      </c>
      <c r="I5604" t="s">
        <v>366</v>
      </c>
      <c r="J5604" t="str">
        <f>_xlfn.XLOOKUP(I5604,AS:AS,AU:AU)</f>
        <v>Vuelos</v>
      </c>
      <c r="K5604" t="s">
        <v>33</v>
      </c>
      <c r="L5604">
        <v>0</v>
      </c>
      <c r="M5604">
        <f>L5604*_xlfn.XLOOKUP(K5604,AM:AM,AN:AN)</f>
        <v>0</v>
      </c>
      <c r="N5604">
        <f>L5604*_xlfn.XLOOKUP(K5604,AM:AM,AO:AO)</f>
        <v>0</v>
      </c>
      <c r="O5604">
        <v>0</v>
      </c>
      <c r="P5604">
        <f>O5604*_xlfn.XLOOKUP(K5604,AM:AM,AN:AN)</f>
        <v>0</v>
      </c>
      <c r="Q5604">
        <f>O5604*_xlfn.XLOOKUP(K5604,AM:AM,AO:AO)</f>
        <v>0</v>
      </c>
      <c r="R5604" t="str">
        <f>_xlfn.XLOOKUP(E5604,AF:AF,AG:AG)</f>
        <v>F1S USA</v>
      </c>
      <c r="S5604" t="str">
        <f>_xlfn.XLOOKUP(E5604,AF:AF,AI:AI)</f>
        <v>United States</v>
      </c>
      <c r="T5604">
        <f>WEEKNUM(G5604)</f>
        <v>38</v>
      </c>
      <c r="U5604">
        <f>YEAR(G5604)</f>
        <v>2026</v>
      </c>
      <c r="V5604" s="117" t="str">
        <f>IFERROR(Q5604/N5604,"0")</f>
        <v>0</v>
      </c>
    </row>
    <row r="5605" spans="1:22">
      <c r="A5605" t="str">
        <f>_xlfn.XLOOKUP(D5605,BN:BN,BO:BO)</f>
        <v>México</v>
      </c>
      <c r="B5605" t="s">
        <v>25</v>
      </c>
      <c r="C5605">
        <v>968</v>
      </c>
      <c r="D5605" t="str">
        <f>_xlfn.XLOOKUP(C5605,BH:BH,BI:BI)</f>
        <v>LucianaE</v>
      </c>
      <c r="E5605">
        <v>0</v>
      </c>
      <c r="F5605" t="s">
        <v>2790</v>
      </c>
      <c r="G5605" s="63">
        <v>46279</v>
      </c>
      <c r="H5605" s="63">
        <v>46296</v>
      </c>
      <c r="I5605" t="s">
        <v>396</v>
      </c>
      <c r="J5605" t="str">
        <f>_xlfn.XLOOKUP(I5605,AS:AS,AU:AU)</f>
        <v>Honorarios</v>
      </c>
      <c r="K5605" t="s">
        <v>33</v>
      </c>
      <c r="L5605">
        <v>100</v>
      </c>
      <c r="M5605">
        <f>L5605*_xlfn.XLOOKUP(K5605,AM:AM,AN:AN)</f>
        <v>86</v>
      </c>
      <c r="N5605">
        <f>L5605*_xlfn.XLOOKUP(K5605,AM:AM,AO:AO)</f>
        <v>100</v>
      </c>
      <c r="O5605">
        <v>100</v>
      </c>
      <c r="P5605">
        <f>O5605*_xlfn.XLOOKUP(K5605,AM:AM,AN:AN)</f>
        <v>86</v>
      </c>
      <c r="Q5605">
        <f>O5605*_xlfn.XLOOKUP(K5605,AM:AM,AO:AO)</f>
        <v>100</v>
      </c>
      <c r="R5605" t="str">
        <f>_xlfn.XLOOKUP(E5605,AF:AF,AG:AG)</f>
        <v>FEES</v>
      </c>
      <c r="S5605">
        <f>_xlfn.XLOOKUP(E5605,AF:AF,AI:AI)</f>
        <v>0</v>
      </c>
      <c r="T5605">
        <f>WEEKNUM(G5605)</f>
        <v>38</v>
      </c>
      <c r="U5605">
        <f>YEAR(G5605)</f>
        <v>2026</v>
      </c>
      <c r="V5605" s="117">
        <f>IFERROR(Q5605/N5605,"0")</f>
        <v>1</v>
      </c>
    </row>
    <row r="5606" spans="1:22">
      <c r="A5606" t="str">
        <f>_xlfn.XLOOKUP(D5606,BN:BN,BO:BO)</f>
        <v>México</v>
      </c>
      <c r="B5606" t="s">
        <v>25</v>
      </c>
      <c r="C5606">
        <v>968</v>
      </c>
      <c r="D5606" t="str">
        <f>_xlfn.XLOOKUP(C5606,BH:BH,BI:BI)</f>
        <v>LucianaE</v>
      </c>
      <c r="E5606">
        <v>34261</v>
      </c>
      <c r="F5606" t="s">
        <v>5466</v>
      </c>
      <c r="G5606" s="63">
        <v>46292</v>
      </c>
      <c r="H5606" s="63">
        <v>46295</v>
      </c>
      <c r="I5606" t="s">
        <v>376</v>
      </c>
      <c r="J5606" t="str">
        <f>_xlfn.XLOOKUP(I5606,AS:AS,AU:AU)</f>
        <v>Hotel</v>
      </c>
      <c r="K5606" t="s">
        <v>33</v>
      </c>
      <c r="L5606">
        <v>9461.9500000000007</v>
      </c>
      <c r="M5606">
        <f>L5606*_xlfn.XLOOKUP(K5606,AM:AM,AN:AN)</f>
        <v>8137.277000000001</v>
      </c>
      <c r="N5606">
        <f>L5606*_xlfn.XLOOKUP(K5606,AM:AM,AO:AO)</f>
        <v>9461.9500000000007</v>
      </c>
      <c r="O5606">
        <v>570</v>
      </c>
      <c r="P5606">
        <f>O5606*_xlfn.XLOOKUP(K5606,AM:AM,AN:AN)</f>
        <v>490.2</v>
      </c>
      <c r="Q5606">
        <f>O5606*_xlfn.XLOOKUP(K5606,AM:AM,AO:AO)</f>
        <v>570</v>
      </c>
      <c r="R5606" t="str">
        <f>_xlfn.XLOOKUP(E5606,AF:AF,AG:AG)</f>
        <v>The Ritz Carlton Maldives</v>
      </c>
      <c r="S5606" t="str">
        <f>_xlfn.XLOOKUP(E5606,AF:AF,AI:AI)</f>
        <v>Maldives</v>
      </c>
      <c r="T5606">
        <f>WEEKNUM(G5606)</f>
        <v>40</v>
      </c>
      <c r="U5606">
        <f>YEAR(G5606)</f>
        <v>2026</v>
      </c>
      <c r="V5606" s="117">
        <f>IFERROR(Q5606/N5606,"0")</f>
        <v>6.0241282188132461E-2</v>
      </c>
    </row>
    <row r="5607" spans="1:22">
      <c r="A5607" t="str">
        <f>_xlfn.XLOOKUP(D5607,BN:BN,BO:BO)</f>
        <v>México</v>
      </c>
      <c r="B5607" t="s">
        <v>25</v>
      </c>
      <c r="C5607">
        <v>969</v>
      </c>
      <c r="D5607" t="str">
        <f>_xlfn.XLOOKUP(C5607,BH:BH,BI:BI)</f>
        <v>ManonR</v>
      </c>
      <c r="E5607">
        <v>33843</v>
      </c>
      <c r="F5607" t="s">
        <v>5467</v>
      </c>
      <c r="G5607" s="63">
        <v>46057</v>
      </c>
      <c r="H5607" s="63">
        <v>46058</v>
      </c>
      <c r="I5607" t="s">
        <v>425</v>
      </c>
      <c r="J5607" t="str">
        <f>_xlfn.XLOOKUP(I5607,AS:AS,AU:AU)</f>
        <v>Traslados</v>
      </c>
      <c r="K5607" t="s">
        <v>33</v>
      </c>
      <c r="L5607">
        <v>1492</v>
      </c>
      <c r="M5607">
        <f>L5607*_xlfn.XLOOKUP(K5607,AM:AM,AN:AN)</f>
        <v>1283.1199999999999</v>
      </c>
      <c r="N5607">
        <f>L5607*_xlfn.XLOOKUP(K5607,AM:AM,AO:AO)</f>
        <v>1492</v>
      </c>
      <c r="O5607">
        <v>186</v>
      </c>
      <c r="P5607">
        <f>O5607*_xlfn.XLOOKUP(K5607,AM:AM,AN:AN)</f>
        <v>159.96</v>
      </c>
      <c r="Q5607">
        <f>O5607*_xlfn.XLOOKUP(K5607,AM:AM,AO:AO)</f>
        <v>186</v>
      </c>
      <c r="R5607">
        <f>_xlfn.XLOOKUP(E5607,AF:AF,AG:AG)</f>
        <v>0</v>
      </c>
      <c r="S5607">
        <f>_xlfn.XLOOKUP(E5607,AF:AF,AI:AI)</f>
        <v>0</v>
      </c>
      <c r="T5607">
        <f>WEEKNUM(G5607)</f>
        <v>6</v>
      </c>
      <c r="U5607">
        <f>YEAR(G5607)</f>
        <v>2026</v>
      </c>
      <c r="V5607" s="117">
        <f>IFERROR(Q5607/N5607,"0")</f>
        <v>0.12466487935656836</v>
      </c>
    </row>
    <row r="5608" spans="1:22">
      <c r="A5608" t="str">
        <f>_xlfn.XLOOKUP(D5608,BN:BN,BO:BO)</f>
        <v>México</v>
      </c>
      <c r="B5608" t="s">
        <v>25</v>
      </c>
      <c r="C5608">
        <v>969</v>
      </c>
      <c r="D5608" t="str">
        <f>_xlfn.XLOOKUP(C5608,BH:BH,BI:BI)</f>
        <v>ManonR</v>
      </c>
      <c r="E5608">
        <v>0</v>
      </c>
      <c r="F5608" t="s">
        <v>2283</v>
      </c>
      <c r="G5608" s="63">
        <v>46057</v>
      </c>
      <c r="H5608" s="63">
        <v>46058</v>
      </c>
      <c r="I5608" t="s">
        <v>396</v>
      </c>
      <c r="J5608" t="str">
        <f>_xlfn.XLOOKUP(I5608,AS:AS,AU:AU)</f>
        <v>Honorarios</v>
      </c>
      <c r="K5608" t="s">
        <v>33</v>
      </c>
      <c r="L5608">
        <v>62.53</v>
      </c>
      <c r="M5608">
        <f>L5608*_xlfn.XLOOKUP(K5608,AM:AM,AN:AN)</f>
        <v>53.775799999999997</v>
      </c>
      <c r="N5608">
        <f>L5608*_xlfn.XLOOKUP(K5608,AM:AM,AO:AO)</f>
        <v>62.53</v>
      </c>
      <c r="O5608">
        <v>62.53</v>
      </c>
      <c r="P5608">
        <f>O5608*_xlfn.XLOOKUP(K5608,AM:AM,AN:AN)</f>
        <v>53.775799999999997</v>
      </c>
      <c r="Q5608">
        <f>O5608*_xlfn.XLOOKUP(K5608,AM:AM,AO:AO)</f>
        <v>62.53</v>
      </c>
      <c r="R5608" t="str">
        <f>_xlfn.XLOOKUP(E5608,AF:AF,AG:AG)</f>
        <v>FEES</v>
      </c>
      <c r="S5608">
        <f>_xlfn.XLOOKUP(E5608,AF:AF,AI:AI)</f>
        <v>0</v>
      </c>
      <c r="T5608">
        <f>WEEKNUM(G5608)</f>
        <v>6</v>
      </c>
      <c r="U5608">
        <f>YEAR(G5608)</f>
        <v>2026</v>
      </c>
      <c r="V5608" s="117">
        <f>IFERROR(Q5608/N5608,"0")</f>
        <v>1</v>
      </c>
    </row>
    <row r="5609" spans="1:22">
      <c r="A5609" t="str">
        <f>_xlfn.XLOOKUP(D5609,BN:BN,BO:BO)</f>
        <v>México</v>
      </c>
      <c r="B5609" t="s">
        <v>25</v>
      </c>
      <c r="C5609">
        <v>969</v>
      </c>
      <c r="D5609" t="str">
        <f>_xlfn.XLOOKUP(C5609,BH:BH,BI:BI)</f>
        <v>ManonR</v>
      </c>
      <c r="E5609">
        <v>30966</v>
      </c>
      <c r="F5609" t="s">
        <v>2210</v>
      </c>
      <c r="G5609" s="63">
        <v>46057</v>
      </c>
      <c r="H5609" s="63">
        <v>46058</v>
      </c>
      <c r="I5609" t="s">
        <v>364</v>
      </c>
      <c r="J5609" t="str">
        <f>_xlfn.XLOOKUP(I5609,AS:AS,AU:AU)</f>
        <v>DMC</v>
      </c>
      <c r="K5609" t="s">
        <v>33</v>
      </c>
      <c r="L5609">
        <v>2767</v>
      </c>
      <c r="M5609">
        <f>L5609*_xlfn.XLOOKUP(K5609,AM:AM,AN:AN)</f>
        <v>2379.62</v>
      </c>
      <c r="N5609">
        <f>L5609*_xlfn.XLOOKUP(K5609,AM:AM,AO:AO)</f>
        <v>2767</v>
      </c>
      <c r="O5609">
        <v>253</v>
      </c>
      <c r="P5609">
        <f>O5609*_xlfn.XLOOKUP(K5609,AM:AM,AN:AN)</f>
        <v>217.57999999999998</v>
      </c>
      <c r="Q5609">
        <f>O5609*_xlfn.XLOOKUP(K5609,AM:AM,AO:AO)</f>
        <v>253</v>
      </c>
      <c r="R5609" t="str">
        <f>_xlfn.XLOOKUP(E5609,AF:AF,AG:AG)</f>
        <v>ARTS AND FUN</v>
      </c>
      <c r="S5609" t="str">
        <f>_xlfn.XLOOKUP(E5609,AF:AF,AI:AI)</f>
        <v>Mexico</v>
      </c>
      <c r="T5609">
        <f>WEEKNUM(G5609)</f>
        <v>6</v>
      </c>
      <c r="U5609">
        <f>YEAR(G5609)</f>
        <v>2026</v>
      </c>
      <c r="V5609" s="117">
        <f>IFERROR(Q5609/N5609,"0")</f>
        <v>9.1434766895554756E-2</v>
      </c>
    </row>
    <row r="5610" spans="1:22">
      <c r="A5610" t="str">
        <f>_xlfn.XLOOKUP(D5610,BN:BN,BO:BO)</f>
        <v>México</v>
      </c>
      <c r="B5610" t="s">
        <v>25</v>
      </c>
      <c r="C5610">
        <v>970</v>
      </c>
      <c r="D5610" t="str">
        <f>_xlfn.XLOOKUP(C5610,BH:BH,BI:BI)</f>
        <v>PaulinaV</v>
      </c>
      <c r="E5610">
        <v>34251</v>
      </c>
      <c r="F5610" t="s">
        <v>1880</v>
      </c>
      <c r="G5610" s="63">
        <v>46001</v>
      </c>
      <c r="H5610" s="63">
        <v>46005</v>
      </c>
      <c r="I5610" t="s">
        <v>376</v>
      </c>
      <c r="J5610" t="str">
        <f>_xlfn.XLOOKUP(I5610,AS:AS,AU:AU)</f>
        <v>Hotel</v>
      </c>
      <c r="K5610" t="s">
        <v>27</v>
      </c>
      <c r="L5610">
        <v>2320</v>
      </c>
      <c r="M5610">
        <f>L5610*_xlfn.XLOOKUP(K5610,AM:AM,AN:AN)</f>
        <v>2320</v>
      </c>
      <c r="N5610">
        <f>L5610*_xlfn.XLOOKUP(K5610,AM:AM,AO:AO)</f>
        <v>2691.2</v>
      </c>
      <c r="O5610">
        <v>232</v>
      </c>
      <c r="P5610">
        <f>O5610*_xlfn.XLOOKUP(K5610,AM:AM,AN:AN)</f>
        <v>232</v>
      </c>
      <c r="Q5610">
        <f>O5610*_xlfn.XLOOKUP(K5610,AM:AM,AO:AO)</f>
        <v>269.12</v>
      </c>
      <c r="R5610" t="str">
        <f>_xlfn.XLOOKUP(E5610,AF:AF,AG:AG)</f>
        <v>Hotel Experimental Marais</v>
      </c>
      <c r="S5610" t="str">
        <f>_xlfn.XLOOKUP(E5610,AF:AF,AI:AI)</f>
        <v>France</v>
      </c>
      <c r="T5610">
        <f>WEEKNUM(G5610)</f>
        <v>50</v>
      </c>
      <c r="U5610">
        <f>YEAR(G5610)</f>
        <v>2025</v>
      </c>
      <c r="V5610" s="117">
        <f>IFERROR(Q5610/N5610,"0")</f>
        <v>0.1</v>
      </c>
    </row>
    <row r="5611" spans="1:22">
      <c r="A5611" t="str">
        <f>_xlfn.XLOOKUP(D5611,BN:BN,BO:BO)</f>
        <v>México</v>
      </c>
      <c r="B5611" t="s">
        <v>25</v>
      </c>
      <c r="C5611">
        <v>971</v>
      </c>
      <c r="D5611" t="str">
        <f>_xlfn.XLOOKUP(C5611,BH:BH,BI:BI)</f>
        <v>PaulinaV</v>
      </c>
      <c r="E5611">
        <v>25379</v>
      </c>
      <c r="F5611" t="s">
        <v>3428</v>
      </c>
      <c r="G5611" s="63">
        <v>45990</v>
      </c>
      <c r="H5611" s="63">
        <v>45992</v>
      </c>
      <c r="I5611" t="s">
        <v>376</v>
      </c>
      <c r="J5611" t="str">
        <f>_xlfn.XLOOKUP(I5611,AS:AS,AU:AU)</f>
        <v>Hotel</v>
      </c>
      <c r="K5611" t="s">
        <v>30</v>
      </c>
      <c r="L5611">
        <v>90124.479999999996</v>
      </c>
      <c r="M5611">
        <f>L5611*_xlfn.XLOOKUP(K5611,AM:AM,AN:AN)</f>
        <v>4325.9750400000003</v>
      </c>
      <c r="N5611">
        <f>L5611*_xlfn.XLOOKUP(K5611,AM:AM,AO:AO)</f>
        <v>5046.9708799999999</v>
      </c>
      <c r="O5611">
        <v>9221.82</v>
      </c>
      <c r="P5611">
        <f>O5611*_xlfn.XLOOKUP(K5611,AM:AM,AN:AN)</f>
        <v>442.64735999999999</v>
      </c>
      <c r="Q5611">
        <f>O5611*_xlfn.XLOOKUP(K5611,AM:AM,AO:AO)</f>
        <v>516.42192</v>
      </c>
      <c r="R5611" t="str">
        <f>_xlfn.XLOOKUP(E5611,AF:AF,AG:AG)</f>
        <v>ONE&amp;ONLY MANDARINA</v>
      </c>
      <c r="S5611" t="str">
        <f>_xlfn.XLOOKUP(E5611,AF:AF,AI:AI)</f>
        <v>Mexico</v>
      </c>
      <c r="T5611">
        <f>WEEKNUM(G5611)</f>
        <v>48</v>
      </c>
      <c r="U5611">
        <f>YEAR(G5611)</f>
        <v>2025</v>
      </c>
      <c r="V5611" s="117">
        <f>IFERROR(Q5611/N5611,"0")</f>
        <v>0.10232314239150118</v>
      </c>
    </row>
    <row r="5612" spans="1:22">
      <c r="A5612" t="str">
        <f>_xlfn.XLOOKUP(D5612,BN:BN,BO:BO)</f>
        <v>México</v>
      </c>
      <c r="B5612" t="s">
        <v>25</v>
      </c>
      <c r="C5612">
        <v>972</v>
      </c>
      <c r="D5612" t="str">
        <f>_xlfn.XLOOKUP(C5612,BH:BH,BI:BI)</f>
        <v>PaulinaV</v>
      </c>
      <c r="E5612">
        <v>24006</v>
      </c>
      <c r="F5612" t="s">
        <v>3428</v>
      </c>
      <c r="G5612" s="63">
        <v>46043</v>
      </c>
      <c r="H5612" s="63">
        <v>46045</v>
      </c>
      <c r="I5612" t="s">
        <v>376</v>
      </c>
      <c r="J5612" t="str">
        <f>_xlfn.XLOOKUP(I5612,AS:AS,AU:AU)</f>
        <v>Hotel</v>
      </c>
      <c r="K5612" t="s">
        <v>29</v>
      </c>
      <c r="L5612">
        <v>2040</v>
      </c>
      <c r="M5612">
        <f>L5612*_xlfn.XLOOKUP(K5612,AM:AM,AN:AN)</f>
        <v>2346</v>
      </c>
      <c r="N5612">
        <f>L5612*_xlfn.XLOOKUP(K5612,AM:AM,AO:AO)</f>
        <v>2733.6000000000004</v>
      </c>
      <c r="O5612">
        <v>204</v>
      </c>
      <c r="P5612">
        <f>O5612*_xlfn.XLOOKUP(K5612,AM:AM,AN:AN)</f>
        <v>234.6</v>
      </c>
      <c r="Q5612">
        <f>O5612*_xlfn.XLOOKUP(K5612,AM:AM,AO:AO)</f>
        <v>273.36</v>
      </c>
      <c r="R5612" t="str">
        <f>_xlfn.XLOOKUP(E5612,AF:AF,AG:AG)</f>
        <v>ESTELLE MANOR</v>
      </c>
      <c r="S5612" t="str">
        <f>_xlfn.XLOOKUP(E5612,AF:AF,AI:AI)</f>
        <v>United Kingdom</v>
      </c>
      <c r="T5612">
        <f>WEEKNUM(G5612)</f>
        <v>4</v>
      </c>
      <c r="U5612">
        <f>YEAR(G5612)</f>
        <v>2026</v>
      </c>
      <c r="V5612" s="117">
        <f>IFERROR(Q5612/N5612,"0")</f>
        <v>9.9999999999999992E-2</v>
      </c>
    </row>
    <row r="5613" spans="1:22">
      <c r="A5613" t="str">
        <f>_xlfn.XLOOKUP(D5613,BN:BN,BO:BO)</f>
        <v>México</v>
      </c>
      <c r="B5613" t="s">
        <v>25</v>
      </c>
      <c r="C5613">
        <v>973</v>
      </c>
      <c r="D5613" t="str">
        <f>_xlfn.XLOOKUP(C5613,BH:BH,BI:BI)</f>
        <v>PaulinaV</v>
      </c>
      <c r="E5613">
        <v>29688</v>
      </c>
      <c r="F5613" t="s">
        <v>3428</v>
      </c>
      <c r="G5613" s="63">
        <v>46040</v>
      </c>
      <c r="H5613" s="63">
        <v>46043</v>
      </c>
      <c r="I5613" t="s">
        <v>376</v>
      </c>
      <c r="J5613" t="str">
        <f>_xlfn.XLOOKUP(I5613,AS:AS,AU:AU)</f>
        <v>Hotel</v>
      </c>
      <c r="K5613" t="s">
        <v>27</v>
      </c>
      <c r="L5613">
        <v>2422.38</v>
      </c>
      <c r="M5613">
        <f>L5613*_xlfn.XLOOKUP(K5613,AM:AM,AN:AN)</f>
        <v>2422.38</v>
      </c>
      <c r="N5613">
        <f>L5613*_xlfn.XLOOKUP(K5613,AM:AM,AO:AO)</f>
        <v>2809.9607999999998</v>
      </c>
      <c r="O5613">
        <v>242.24</v>
      </c>
      <c r="P5613">
        <f>O5613*_xlfn.XLOOKUP(K5613,AM:AM,AN:AN)</f>
        <v>242.24</v>
      </c>
      <c r="Q5613">
        <f>O5613*_xlfn.XLOOKUP(K5613,AM:AM,AO:AO)</f>
        <v>280.9984</v>
      </c>
      <c r="R5613" t="str">
        <f>_xlfn.XLOOKUP(E5613,AF:AF,AG:AG)</f>
        <v>TABLET HOTELS</v>
      </c>
      <c r="S5613" t="str">
        <f>_xlfn.XLOOKUP(E5613,AF:AF,AI:AI)</f>
        <v>United States</v>
      </c>
      <c r="T5613">
        <f>WEEKNUM(G5613)</f>
        <v>4</v>
      </c>
      <c r="U5613">
        <f>YEAR(G5613)</f>
        <v>2026</v>
      </c>
      <c r="V5613" s="117">
        <f>IFERROR(Q5613/N5613,"0")</f>
        <v>0.10000082563429355</v>
      </c>
    </row>
    <row r="5614" spans="1:22">
      <c r="A5614" t="str">
        <f>_xlfn.XLOOKUP(D5614,BN:BN,BO:BO)</f>
        <v>México</v>
      </c>
      <c r="B5614" t="s">
        <v>25</v>
      </c>
      <c r="C5614">
        <v>974</v>
      </c>
      <c r="D5614" t="str">
        <f>_xlfn.XLOOKUP(C5614,BH:BH,BI:BI)</f>
        <v>DianaM</v>
      </c>
      <c r="E5614">
        <v>34275</v>
      </c>
      <c r="F5614" t="s">
        <v>3108</v>
      </c>
      <c r="G5614" s="63">
        <v>46221</v>
      </c>
      <c r="H5614" s="63">
        <v>46235</v>
      </c>
      <c r="I5614" t="s">
        <v>364</v>
      </c>
      <c r="J5614" t="str">
        <f>_xlfn.XLOOKUP(I5614,AS:AS,AU:AU)</f>
        <v>DMC</v>
      </c>
      <c r="K5614" t="s">
        <v>27</v>
      </c>
      <c r="L5614">
        <v>95200</v>
      </c>
      <c r="M5614">
        <f>L5614*_xlfn.XLOOKUP(K5614,AM:AM,AN:AN)</f>
        <v>95200</v>
      </c>
      <c r="N5614">
        <f>L5614*_xlfn.XLOOKUP(K5614,AM:AM,AO:AO)</f>
        <v>110431.99999999999</v>
      </c>
      <c r="O5614">
        <v>0</v>
      </c>
      <c r="P5614">
        <f>O5614*_xlfn.XLOOKUP(K5614,AM:AM,AN:AN)</f>
        <v>0</v>
      </c>
      <c r="Q5614">
        <f>O5614*_xlfn.XLOOKUP(K5614,AM:AM,AO:AO)</f>
        <v>0</v>
      </c>
      <c r="R5614" t="str">
        <f>_xlfn.XLOOKUP(E5614,AF:AF,AG:AG)</f>
        <v>Homanie</v>
      </c>
      <c r="S5614" t="str">
        <f>_xlfn.XLOOKUP(E5614,AF:AF,AI:AI)</f>
        <v>France</v>
      </c>
      <c r="T5614">
        <f>WEEKNUM(G5614)</f>
        <v>29</v>
      </c>
      <c r="U5614">
        <f>YEAR(G5614)</f>
        <v>2026</v>
      </c>
      <c r="V5614" s="117">
        <f>IFERROR(Q5614/N5614,"0")</f>
        <v>0</v>
      </c>
    </row>
    <row r="5615" spans="1:22">
      <c r="A5615" t="str">
        <f>_xlfn.XLOOKUP(D5615,BN:BN,BO:BO)</f>
        <v>México</v>
      </c>
      <c r="B5615" t="s">
        <v>25</v>
      </c>
      <c r="C5615">
        <v>975</v>
      </c>
      <c r="D5615" t="str">
        <f>_xlfn.XLOOKUP(C5615,BH:BH,BI:BI)</f>
        <v>LucianaE</v>
      </c>
      <c r="E5615">
        <v>34260</v>
      </c>
      <c r="F5615" t="s">
        <v>5468</v>
      </c>
      <c r="G5615" s="63">
        <v>46032</v>
      </c>
      <c r="H5615" s="63">
        <v>46033</v>
      </c>
      <c r="I5615" t="s">
        <v>376</v>
      </c>
      <c r="J5615" t="str">
        <f>_xlfn.XLOOKUP(I5615,AS:AS,AU:AU)</f>
        <v>Hotel</v>
      </c>
      <c r="K5615" t="s">
        <v>30</v>
      </c>
      <c r="L5615">
        <v>11920.39</v>
      </c>
      <c r="M5615">
        <f>L5615*_xlfn.XLOOKUP(K5615,AM:AM,AN:AN)</f>
        <v>572.17872</v>
      </c>
      <c r="N5615">
        <f>L5615*_xlfn.XLOOKUP(K5615,AM:AM,AO:AO)</f>
        <v>667.54183999999998</v>
      </c>
      <c r="O5615">
        <v>1065.71</v>
      </c>
      <c r="P5615">
        <f>O5615*_xlfn.XLOOKUP(K5615,AM:AM,AN:AN)</f>
        <v>51.15408</v>
      </c>
      <c r="Q5615">
        <f>O5615*_xlfn.XLOOKUP(K5615,AM:AM,AO:AO)</f>
        <v>59.679760000000002</v>
      </c>
      <c r="R5615" t="str">
        <f>_xlfn.XLOOKUP(E5615,AF:AF,AG:AG)</f>
        <v xml:space="preserve">AMOMOXTLI </v>
      </c>
      <c r="S5615" t="str">
        <f>_xlfn.XLOOKUP(E5615,AF:AF,AI:AI)</f>
        <v>Mexico</v>
      </c>
      <c r="T5615">
        <f>WEEKNUM(G5615)</f>
        <v>2</v>
      </c>
      <c r="U5615">
        <f>YEAR(G5615)</f>
        <v>2026</v>
      </c>
      <c r="V5615" s="117">
        <f>IFERROR(Q5615/N5615,"0")</f>
        <v>8.9402276267806682E-2</v>
      </c>
    </row>
    <row r="5616" spans="1:22">
      <c r="A5616" t="str">
        <f>_xlfn.XLOOKUP(D5616,BN:BN,BO:BO)</f>
        <v>México</v>
      </c>
      <c r="B5616" t="s">
        <v>25</v>
      </c>
      <c r="C5616">
        <v>976</v>
      </c>
      <c r="D5616" t="str">
        <f>_xlfn.XLOOKUP(C5616,BH:BH,BI:BI)</f>
        <v>PaulinaV</v>
      </c>
      <c r="E5616">
        <v>23331</v>
      </c>
      <c r="F5616" t="s">
        <v>5469</v>
      </c>
      <c r="G5616" s="63">
        <v>46179</v>
      </c>
      <c r="H5616" s="63">
        <v>46190</v>
      </c>
      <c r="I5616" t="s">
        <v>364</v>
      </c>
      <c r="J5616" t="str">
        <f>_xlfn.XLOOKUP(I5616,AS:AS,AU:AU)</f>
        <v>DMC</v>
      </c>
      <c r="K5616" t="s">
        <v>27</v>
      </c>
      <c r="L5616">
        <v>18431</v>
      </c>
      <c r="M5616">
        <f>L5616*_xlfn.XLOOKUP(K5616,AM:AM,AN:AN)</f>
        <v>18431</v>
      </c>
      <c r="N5616">
        <f>L5616*_xlfn.XLOOKUP(K5616,AM:AM,AO:AO)</f>
        <v>21379.96</v>
      </c>
      <c r="O5616">
        <v>0</v>
      </c>
      <c r="P5616">
        <f>O5616*_xlfn.XLOOKUP(K5616,AM:AM,AN:AN)</f>
        <v>0</v>
      </c>
      <c r="Q5616">
        <f>O5616*_xlfn.XLOOKUP(K5616,AM:AM,AO:AO)</f>
        <v>0</v>
      </c>
      <c r="R5616" t="str">
        <f>_xlfn.XLOOKUP(E5616,AF:AF,AG:AG)</f>
        <v>Icons &amp; Styles</v>
      </c>
      <c r="S5616" t="str">
        <f>_xlfn.XLOOKUP(E5616,AF:AF,AI:AI)</f>
        <v>Turkey</v>
      </c>
      <c r="T5616">
        <f>WEEKNUM(G5616)</f>
        <v>23</v>
      </c>
      <c r="U5616">
        <f>YEAR(G5616)</f>
        <v>2026</v>
      </c>
      <c r="V5616" s="117">
        <f>IFERROR(Q5616/N5616,"0")</f>
        <v>0</v>
      </c>
    </row>
    <row r="5617" spans="1:22">
      <c r="A5617" t="str">
        <f>_xlfn.XLOOKUP(D5617,BN:BN,BO:BO)</f>
        <v>México</v>
      </c>
      <c r="B5617" t="s">
        <v>25</v>
      </c>
      <c r="C5617">
        <v>976</v>
      </c>
      <c r="D5617" t="str">
        <f>_xlfn.XLOOKUP(C5617,BH:BH,BI:BI)</f>
        <v>PaulinaV</v>
      </c>
      <c r="E5617">
        <v>29989</v>
      </c>
      <c r="F5617" t="s">
        <v>5470</v>
      </c>
      <c r="G5617" s="63">
        <v>46190</v>
      </c>
      <c r="H5617" s="63">
        <v>46199</v>
      </c>
      <c r="I5617" t="s">
        <v>364</v>
      </c>
      <c r="J5617" t="str">
        <f>_xlfn.XLOOKUP(I5617,AS:AS,AU:AU)</f>
        <v>DMC</v>
      </c>
      <c r="K5617" t="s">
        <v>27</v>
      </c>
      <c r="L5617">
        <v>19771</v>
      </c>
      <c r="M5617">
        <f>L5617*_xlfn.XLOOKUP(K5617,AM:AM,AN:AN)</f>
        <v>19771</v>
      </c>
      <c r="N5617">
        <f>L5617*_xlfn.XLOOKUP(K5617,AM:AM,AO:AO)</f>
        <v>22934.359999999997</v>
      </c>
      <c r="O5617">
        <v>0</v>
      </c>
      <c r="P5617">
        <f>O5617*_xlfn.XLOOKUP(K5617,AM:AM,AN:AN)</f>
        <v>0</v>
      </c>
      <c r="Q5617">
        <f>O5617*_xlfn.XLOOKUP(K5617,AM:AM,AO:AO)</f>
        <v>0</v>
      </c>
      <c r="R5617" t="str">
        <f>_xlfn.XLOOKUP(E5617,AF:AF,AG:AG)</f>
        <v>CALVADOS CLUB Luxury Travel DMC</v>
      </c>
      <c r="S5617" t="str">
        <f>_xlfn.XLOOKUP(E5617,AF:AF,AI:AI)</f>
        <v>Croatia</v>
      </c>
      <c r="T5617">
        <f>WEEKNUM(G5617)</f>
        <v>25</v>
      </c>
      <c r="U5617">
        <f>YEAR(G5617)</f>
        <v>2026</v>
      </c>
      <c r="V5617" s="117">
        <f>IFERROR(Q5617/N5617,"0")</f>
        <v>0</v>
      </c>
    </row>
    <row r="5618" spans="1:22">
      <c r="A5618" t="str">
        <f>_xlfn.XLOOKUP(D5618,BN:BN,BO:BO)</f>
        <v>México</v>
      </c>
      <c r="B5618" t="s">
        <v>25</v>
      </c>
      <c r="C5618">
        <v>977</v>
      </c>
      <c r="D5618" t="str">
        <f>_xlfn.XLOOKUP(C5618,BH:BH,BI:BI)</f>
        <v>JorgeP</v>
      </c>
      <c r="E5618">
        <v>33565</v>
      </c>
      <c r="F5618" t="s">
        <v>5471</v>
      </c>
      <c r="G5618" s="63">
        <v>46043</v>
      </c>
      <c r="H5618" s="63">
        <v>46045</v>
      </c>
      <c r="I5618" t="s">
        <v>376</v>
      </c>
      <c r="J5618" t="str">
        <f>_xlfn.XLOOKUP(I5618,AS:AS,AU:AU)</f>
        <v>Hotel</v>
      </c>
      <c r="K5618" t="s">
        <v>33</v>
      </c>
      <c r="L5618">
        <v>1500</v>
      </c>
      <c r="M5618">
        <f>L5618*_xlfn.XLOOKUP(K5618,AM:AM,AN:AN)</f>
        <v>1290</v>
      </c>
      <c r="N5618">
        <f>L5618*_xlfn.XLOOKUP(K5618,AM:AM,AO:AO)</f>
        <v>1500</v>
      </c>
      <c r="O5618">
        <v>150</v>
      </c>
      <c r="P5618">
        <f>O5618*_xlfn.XLOOKUP(K5618,AM:AM,AN:AN)</f>
        <v>129</v>
      </c>
      <c r="Q5618">
        <f>O5618*_xlfn.XLOOKUP(K5618,AM:AM,AO:AO)</f>
        <v>150</v>
      </c>
      <c r="R5618" t="str">
        <f>_xlfn.XLOOKUP(E5618,AF:AF,AG:AG)</f>
        <v>AC HOTEL TOKYO GINZA</v>
      </c>
      <c r="S5618" t="str">
        <f>_xlfn.XLOOKUP(E5618,AF:AF,AI:AI)</f>
        <v>Japan</v>
      </c>
      <c r="T5618">
        <f>WEEKNUM(G5618)</f>
        <v>4</v>
      </c>
      <c r="U5618">
        <f>YEAR(G5618)</f>
        <v>2026</v>
      </c>
      <c r="V5618" s="117">
        <f>IFERROR(Q5618/N5618,"0")</f>
        <v>0.1</v>
      </c>
    </row>
    <row r="5619" spans="1:22">
      <c r="A5619" t="str">
        <f>_xlfn.XLOOKUP(D5619,BN:BN,BO:BO)</f>
        <v>México</v>
      </c>
      <c r="B5619" t="s">
        <v>25</v>
      </c>
      <c r="C5619">
        <v>978</v>
      </c>
      <c r="D5619" t="str">
        <f>_xlfn.XLOOKUP(C5619,BH:BH,BI:BI)</f>
        <v>MarujaN</v>
      </c>
      <c r="E5619">
        <v>26428</v>
      </c>
      <c r="F5619" t="s">
        <v>5472</v>
      </c>
      <c r="G5619" s="63">
        <v>46058</v>
      </c>
      <c r="H5619" s="63">
        <v>46061</v>
      </c>
      <c r="I5619" t="s">
        <v>477</v>
      </c>
      <c r="J5619" t="str">
        <f>_xlfn.XLOOKUP(I5619,AS:AS,AU:AU)</f>
        <v>Traslados</v>
      </c>
      <c r="K5619" t="s">
        <v>30</v>
      </c>
      <c r="L5619">
        <v>35200</v>
      </c>
      <c r="M5619">
        <f>L5619*_xlfn.XLOOKUP(K5619,AM:AM,AN:AN)</f>
        <v>1689.6000000000001</v>
      </c>
      <c r="N5619">
        <f>L5619*_xlfn.XLOOKUP(K5619,AM:AM,AO:AO)</f>
        <v>1971.2</v>
      </c>
      <c r="O5619">
        <v>0</v>
      </c>
      <c r="P5619">
        <f>O5619*_xlfn.XLOOKUP(K5619,AM:AM,AN:AN)</f>
        <v>0</v>
      </c>
      <c r="Q5619">
        <f>O5619*_xlfn.XLOOKUP(K5619,AM:AM,AO:AO)</f>
        <v>0</v>
      </c>
      <c r="R5619" t="str">
        <f>_xlfn.XLOOKUP(E5619,AF:AF,AG:AG)</f>
        <v>México Kanko S.A.</v>
      </c>
      <c r="S5619" t="str">
        <f>_xlfn.XLOOKUP(E5619,AF:AF,AI:AI)</f>
        <v>Mexico</v>
      </c>
      <c r="T5619">
        <f>WEEKNUM(G5619)</f>
        <v>6</v>
      </c>
      <c r="U5619">
        <f>YEAR(G5619)</f>
        <v>2026</v>
      </c>
      <c r="V5619" s="117">
        <f>IFERROR(Q5619/N5619,"0")</f>
        <v>0</v>
      </c>
    </row>
    <row r="5620" spans="1:22">
      <c r="A5620" t="str">
        <f>_xlfn.XLOOKUP(D5620,BN:BN,BO:BO)</f>
        <v>México</v>
      </c>
      <c r="B5620" t="s">
        <v>25</v>
      </c>
      <c r="C5620">
        <v>978</v>
      </c>
      <c r="D5620" t="str">
        <f>_xlfn.XLOOKUP(C5620,BH:BH,BI:BI)</f>
        <v>MarujaN</v>
      </c>
      <c r="E5620">
        <v>25107</v>
      </c>
      <c r="F5620" t="s">
        <v>5473</v>
      </c>
      <c r="G5620" s="63">
        <v>46058</v>
      </c>
      <c r="H5620" s="63">
        <v>46058</v>
      </c>
      <c r="I5620" t="s">
        <v>461</v>
      </c>
      <c r="J5620" t="str">
        <f>_xlfn.XLOOKUP(I5620,AS:AS,AU:AU)</f>
        <v>DMC</v>
      </c>
      <c r="K5620" t="s">
        <v>30</v>
      </c>
      <c r="L5620">
        <v>11437.74</v>
      </c>
      <c r="M5620">
        <f>L5620*_xlfn.XLOOKUP(K5620,AM:AM,AN:AN)</f>
        <v>549.01152000000002</v>
      </c>
      <c r="N5620">
        <f>L5620*_xlfn.XLOOKUP(K5620,AM:AM,AO:AO)</f>
        <v>640.51343999999995</v>
      </c>
      <c r="O5620">
        <v>0</v>
      </c>
      <c r="P5620">
        <f>O5620*_xlfn.XLOOKUP(K5620,AM:AM,AN:AN)</f>
        <v>0</v>
      </c>
      <c r="Q5620">
        <f>O5620*_xlfn.XLOOKUP(K5620,AM:AM,AO:AO)</f>
        <v>0</v>
      </c>
      <c r="R5620" t="str">
        <f>_xlfn.XLOOKUP(E5620,AF:AF,AG:AG)</f>
        <v>AI OYAMA BRIDGE INTERNATIONAL</v>
      </c>
      <c r="S5620" t="str">
        <f>_xlfn.XLOOKUP(E5620,AF:AF,AI:AI)</f>
        <v>Japan</v>
      </c>
      <c r="T5620">
        <f>WEEKNUM(G5620)</f>
        <v>6</v>
      </c>
      <c r="U5620">
        <f>YEAR(G5620)</f>
        <v>2026</v>
      </c>
      <c r="V5620" s="117">
        <f>IFERROR(Q5620/N5620,"0")</f>
        <v>0</v>
      </c>
    </row>
    <row r="5621" spans="1:22">
      <c r="A5621" t="str">
        <f>_xlfn.XLOOKUP(D5621,BN:BN,BO:BO)</f>
        <v>México</v>
      </c>
      <c r="B5621" t="s">
        <v>25</v>
      </c>
      <c r="C5621">
        <v>978</v>
      </c>
      <c r="D5621" t="str">
        <f>_xlfn.XLOOKUP(C5621,BH:BH,BI:BI)</f>
        <v>MarujaN</v>
      </c>
      <c r="E5621">
        <v>0</v>
      </c>
      <c r="F5621" t="s">
        <v>5474</v>
      </c>
      <c r="G5621" s="63">
        <v>46058</v>
      </c>
      <c r="H5621" s="63">
        <v>46061</v>
      </c>
      <c r="I5621" t="s">
        <v>396</v>
      </c>
      <c r="J5621" t="str">
        <f>_xlfn.XLOOKUP(I5621,AS:AS,AU:AU)</f>
        <v>Honorarios</v>
      </c>
      <c r="K5621" t="s">
        <v>30</v>
      </c>
      <c r="L5621">
        <v>19362.259999999998</v>
      </c>
      <c r="M5621">
        <f>L5621*_xlfn.XLOOKUP(K5621,AM:AM,AN:AN)</f>
        <v>929.38847999999996</v>
      </c>
      <c r="N5621">
        <f>L5621*_xlfn.XLOOKUP(K5621,AM:AM,AO:AO)</f>
        <v>1084.28656</v>
      </c>
      <c r="O5621">
        <v>19362.259999999998</v>
      </c>
      <c r="P5621">
        <f>O5621*_xlfn.XLOOKUP(K5621,AM:AM,AN:AN)</f>
        <v>929.38847999999996</v>
      </c>
      <c r="Q5621">
        <f>O5621*_xlfn.XLOOKUP(K5621,AM:AM,AO:AO)</f>
        <v>1084.28656</v>
      </c>
      <c r="R5621" t="str">
        <f>_xlfn.XLOOKUP(E5621,AF:AF,AG:AG)</f>
        <v>FEES</v>
      </c>
      <c r="S5621">
        <f>_xlfn.XLOOKUP(E5621,AF:AF,AI:AI)</f>
        <v>0</v>
      </c>
      <c r="T5621">
        <f>WEEKNUM(G5621)</f>
        <v>6</v>
      </c>
      <c r="U5621">
        <f>YEAR(G5621)</f>
        <v>2026</v>
      </c>
      <c r="V5621" s="117">
        <f>IFERROR(Q5621/N5621,"0")</f>
        <v>1</v>
      </c>
    </row>
    <row r="5622" spans="1:22">
      <c r="A5622" t="str">
        <f>_xlfn.XLOOKUP(D5622,BN:BN,BO:BO)</f>
        <v>México</v>
      </c>
      <c r="B5622" t="s">
        <v>25</v>
      </c>
      <c r="C5622">
        <v>979</v>
      </c>
      <c r="D5622" t="str">
        <f>_xlfn.XLOOKUP(C5622,BH:BH,BI:BI)</f>
        <v>VeronicaN</v>
      </c>
      <c r="E5622">
        <v>34325</v>
      </c>
      <c r="F5622" t="s">
        <v>5475</v>
      </c>
      <c r="G5622" s="63">
        <v>46000</v>
      </c>
      <c r="H5622" s="63">
        <v>46003</v>
      </c>
      <c r="I5622" t="s">
        <v>376</v>
      </c>
      <c r="J5622" t="str">
        <f>_xlfn.XLOOKUP(I5622,AS:AS,AU:AU)</f>
        <v>Hotel</v>
      </c>
      <c r="K5622" t="s">
        <v>33</v>
      </c>
      <c r="L5622">
        <v>2523</v>
      </c>
      <c r="M5622">
        <f>L5622*_xlfn.XLOOKUP(K5622,AM:AM,AN:AN)</f>
        <v>2169.7799999999997</v>
      </c>
      <c r="N5622">
        <f>L5622*_xlfn.XLOOKUP(K5622,AM:AM,AO:AO)</f>
        <v>2523</v>
      </c>
      <c r="O5622">
        <v>252.3</v>
      </c>
      <c r="P5622">
        <f>O5622*_xlfn.XLOOKUP(K5622,AM:AM,AN:AN)</f>
        <v>216.97800000000001</v>
      </c>
      <c r="Q5622">
        <f>O5622*_xlfn.XLOOKUP(K5622,AM:AM,AO:AO)</f>
        <v>252.3</v>
      </c>
      <c r="R5622" t="str">
        <f>_xlfn.XLOOKUP(E5622,AF:AF,AG:AG)</f>
        <v>Hotel Principe Forte dei Marmi</v>
      </c>
      <c r="S5622" t="str">
        <f>_xlfn.XLOOKUP(E5622,AF:AF,AI:AI)</f>
        <v>Italy</v>
      </c>
      <c r="T5622">
        <f>WEEKNUM(G5622)</f>
        <v>50</v>
      </c>
      <c r="U5622">
        <f>YEAR(G5622)</f>
        <v>2025</v>
      </c>
      <c r="V5622" s="117">
        <f>IFERROR(Q5622/N5622,"0")</f>
        <v>0.1</v>
      </c>
    </row>
    <row r="5623" spans="1:22">
      <c r="A5623" t="str">
        <f>_xlfn.XLOOKUP(D5623,BN:BN,BO:BO)</f>
        <v>México</v>
      </c>
      <c r="B5623" t="s">
        <v>25</v>
      </c>
      <c r="C5623">
        <v>980</v>
      </c>
      <c r="D5623" t="str">
        <f>_xlfn.XLOOKUP(C5623,BH:BH,BI:BI)</f>
        <v>VeronicaN</v>
      </c>
      <c r="E5623">
        <v>34328</v>
      </c>
      <c r="F5623" t="s">
        <v>2392</v>
      </c>
      <c r="G5623" s="63">
        <v>46021</v>
      </c>
      <c r="H5623" s="63">
        <v>46024</v>
      </c>
      <c r="I5623" t="s">
        <v>376</v>
      </c>
      <c r="J5623" t="str">
        <f>_xlfn.XLOOKUP(I5623,AS:AS,AU:AU)</f>
        <v>Hotel</v>
      </c>
      <c r="K5623" t="s">
        <v>33</v>
      </c>
      <c r="L5623">
        <v>6766</v>
      </c>
      <c r="M5623">
        <f>L5623*_xlfn.XLOOKUP(K5623,AM:AM,AN:AN)</f>
        <v>5818.76</v>
      </c>
      <c r="N5623">
        <f>L5623*_xlfn.XLOOKUP(K5623,AM:AM,AO:AO)</f>
        <v>6766</v>
      </c>
      <c r="O5623">
        <v>676.6</v>
      </c>
      <c r="P5623">
        <f>O5623*_xlfn.XLOOKUP(K5623,AM:AM,AN:AN)</f>
        <v>581.87599999999998</v>
      </c>
      <c r="Q5623">
        <f>O5623*_xlfn.XLOOKUP(K5623,AM:AM,AO:AO)</f>
        <v>676.6</v>
      </c>
      <c r="R5623" t="str">
        <f>_xlfn.XLOOKUP(E5623,AF:AF,AG:AG)</f>
        <v>THE RITZ CARLTON VIENNA</v>
      </c>
      <c r="S5623" t="str">
        <f>_xlfn.XLOOKUP(E5623,AF:AF,AI:AI)</f>
        <v>Austria</v>
      </c>
      <c r="T5623">
        <f>WEEKNUM(G5623)</f>
        <v>53</v>
      </c>
      <c r="U5623">
        <f>YEAR(G5623)</f>
        <v>2025</v>
      </c>
      <c r="V5623" s="117">
        <f>IFERROR(Q5623/N5623,"0")</f>
        <v>0.1</v>
      </c>
    </row>
    <row r="5624" spans="1:22">
      <c r="A5624" t="str">
        <f>_xlfn.XLOOKUP(D5624,BN:BN,BO:BO)</f>
        <v>México</v>
      </c>
      <c r="B5624" t="s">
        <v>25</v>
      </c>
      <c r="C5624">
        <v>981</v>
      </c>
      <c r="D5624" t="str">
        <f>_xlfn.XLOOKUP(C5624,BH:BH,BI:BI)</f>
        <v>VeronicaN</v>
      </c>
      <c r="E5624">
        <v>25514</v>
      </c>
      <c r="F5624" t="s">
        <v>5476</v>
      </c>
      <c r="G5624" s="63">
        <v>46011</v>
      </c>
      <c r="H5624" s="63">
        <v>46024</v>
      </c>
      <c r="I5624" t="s">
        <v>376</v>
      </c>
      <c r="J5624" t="str">
        <f>_xlfn.XLOOKUP(I5624,AS:AS,AU:AU)</f>
        <v>Hotel</v>
      </c>
      <c r="K5624" t="s">
        <v>33</v>
      </c>
      <c r="L5624">
        <v>0</v>
      </c>
      <c r="M5624">
        <f>L5624*_xlfn.XLOOKUP(K5624,AM:AM,AN:AN)</f>
        <v>0</v>
      </c>
      <c r="N5624">
        <f>L5624*_xlfn.XLOOKUP(K5624,AM:AM,AO:AO)</f>
        <v>0</v>
      </c>
      <c r="O5624">
        <v>0</v>
      </c>
      <c r="P5624">
        <f>O5624*_xlfn.XLOOKUP(K5624,AM:AM,AN:AN)</f>
        <v>0</v>
      </c>
      <c r="Q5624">
        <f>O5624*_xlfn.XLOOKUP(K5624,AM:AM,AO:AO)</f>
        <v>0</v>
      </c>
      <c r="R5624" t="str">
        <f>_xlfn.XLOOKUP(E5624,AF:AF,AG:AG)</f>
        <v>STRIPE</v>
      </c>
      <c r="S5624" t="str">
        <f>_xlfn.XLOOKUP(E5624,AF:AF,AI:AI)</f>
        <v>Mexico</v>
      </c>
      <c r="T5624">
        <f>WEEKNUM(G5624)</f>
        <v>51</v>
      </c>
      <c r="U5624">
        <f>YEAR(G5624)</f>
        <v>2025</v>
      </c>
      <c r="V5624" s="117" t="str">
        <f>IFERROR(Q5624/N5624,"0")</f>
        <v>0</v>
      </c>
    </row>
    <row r="5625" spans="1:22">
      <c r="A5625" t="str">
        <f>_xlfn.XLOOKUP(D5625,BN:BN,BO:BO)</f>
        <v>México</v>
      </c>
      <c r="B5625" t="s">
        <v>25</v>
      </c>
      <c r="C5625">
        <v>982</v>
      </c>
      <c r="D5625" t="str">
        <f>_xlfn.XLOOKUP(C5625,BH:BH,BI:BI)</f>
        <v>DianaM</v>
      </c>
      <c r="E5625">
        <v>28934</v>
      </c>
      <c r="F5625" t="s">
        <v>5477</v>
      </c>
      <c r="G5625" s="63">
        <v>46055</v>
      </c>
      <c r="H5625" s="63">
        <v>46055</v>
      </c>
      <c r="I5625" t="s">
        <v>366</v>
      </c>
      <c r="J5625" t="str">
        <f>_xlfn.XLOOKUP(I5625,AS:AS,AU:AU)</f>
        <v>Vuelos</v>
      </c>
      <c r="K5625" t="s">
        <v>33</v>
      </c>
      <c r="L5625">
        <v>325.5</v>
      </c>
      <c r="M5625">
        <f>L5625*_xlfn.XLOOKUP(K5625,AM:AM,AN:AN)</f>
        <v>279.93</v>
      </c>
      <c r="N5625">
        <f>L5625*_xlfn.XLOOKUP(K5625,AM:AM,AO:AO)</f>
        <v>325.5</v>
      </c>
      <c r="O5625">
        <v>0</v>
      </c>
      <c r="P5625">
        <f>O5625*_xlfn.XLOOKUP(K5625,AM:AM,AN:AN)</f>
        <v>0</v>
      </c>
      <c r="Q5625">
        <f>O5625*_xlfn.XLOOKUP(K5625,AM:AM,AO:AO)</f>
        <v>0</v>
      </c>
      <c r="R5625" t="str">
        <f>_xlfn.XLOOKUP(E5625,AF:AF,AG:AG)</f>
        <v>F1S USA</v>
      </c>
      <c r="S5625" t="str">
        <f>_xlfn.XLOOKUP(E5625,AF:AF,AI:AI)</f>
        <v>United States</v>
      </c>
      <c r="T5625">
        <f>WEEKNUM(G5625)</f>
        <v>6</v>
      </c>
      <c r="U5625">
        <f>YEAR(G5625)</f>
        <v>2026</v>
      </c>
      <c r="V5625" s="117">
        <f>IFERROR(Q5625/N5625,"0")</f>
        <v>0</v>
      </c>
    </row>
    <row r="5626" spans="1:22">
      <c r="A5626" t="str">
        <f>_xlfn.XLOOKUP(D5626,BN:BN,BO:BO)</f>
        <v>México</v>
      </c>
      <c r="B5626" t="s">
        <v>25</v>
      </c>
      <c r="C5626">
        <v>982</v>
      </c>
      <c r="D5626" t="str">
        <f>_xlfn.XLOOKUP(C5626,BH:BH,BI:BI)</f>
        <v>DianaM</v>
      </c>
      <c r="E5626">
        <v>28934</v>
      </c>
      <c r="F5626" t="s">
        <v>5478</v>
      </c>
      <c r="G5626" s="63">
        <v>46055</v>
      </c>
      <c r="H5626" s="63">
        <v>46055</v>
      </c>
      <c r="I5626" t="s">
        <v>366</v>
      </c>
      <c r="J5626" t="str">
        <f>_xlfn.XLOOKUP(I5626,AS:AS,AU:AU)</f>
        <v>Vuelos</v>
      </c>
      <c r="K5626" t="s">
        <v>33</v>
      </c>
      <c r="L5626">
        <v>325.5</v>
      </c>
      <c r="M5626">
        <f>L5626*_xlfn.XLOOKUP(K5626,AM:AM,AN:AN)</f>
        <v>279.93</v>
      </c>
      <c r="N5626">
        <f>L5626*_xlfn.XLOOKUP(K5626,AM:AM,AO:AO)</f>
        <v>325.5</v>
      </c>
      <c r="O5626">
        <v>0</v>
      </c>
      <c r="P5626">
        <f>O5626*_xlfn.XLOOKUP(K5626,AM:AM,AN:AN)</f>
        <v>0</v>
      </c>
      <c r="Q5626">
        <f>O5626*_xlfn.XLOOKUP(K5626,AM:AM,AO:AO)</f>
        <v>0</v>
      </c>
      <c r="R5626" t="str">
        <f>_xlfn.XLOOKUP(E5626,AF:AF,AG:AG)</f>
        <v>F1S USA</v>
      </c>
      <c r="S5626" t="str">
        <f>_xlfn.XLOOKUP(E5626,AF:AF,AI:AI)</f>
        <v>United States</v>
      </c>
      <c r="T5626">
        <f>WEEKNUM(G5626)</f>
        <v>6</v>
      </c>
      <c r="U5626">
        <f>YEAR(G5626)</f>
        <v>2026</v>
      </c>
      <c r="V5626" s="117">
        <f>IFERROR(Q5626/N5626,"0")</f>
        <v>0</v>
      </c>
    </row>
    <row r="5627" spans="1:22">
      <c r="A5627" t="str">
        <f>_xlfn.XLOOKUP(D5627,BN:BN,BO:BO)</f>
        <v>México</v>
      </c>
      <c r="B5627" t="s">
        <v>25</v>
      </c>
      <c r="C5627">
        <v>982</v>
      </c>
      <c r="D5627" t="str">
        <f>_xlfn.XLOOKUP(C5627,BH:BH,BI:BI)</f>
        <v>DianaM</v>
      </c>
      <c r="E5627">
        <v>28934</v>
      </c>
      <c r="F5627" t="s">
        <v>5477</v>
      </c>
      <c r="G5627" s="63">
        <v>46055</v>
      </c>
      <c r="H5627" s="63">
        <v>46055</v>
      </c>
      <c r="I5627" t="s">
        <v>366</v>
      </c>
      <c r="J5627" t="str">
        <f>_xlfn.XLOOKUP(I5627,AS:AS,AU:AU)</f>
        <v>Vuelos</v>
      </c>
      <c r="K5627" t="s">
        <v>33</v>
      </c>
      <c r="L5627">
        <v>23.3</v>
      </c>
      <c r="M5627">
        <f>L5627*_xlfn.XLOOKUP(K5627,AM:AM,AN:AN)</f>
        <v>20.038</v>
      </c>
      <c r="N5627">
        <f>L5627*_xlfn.XLOOKUP(K5627,AM:AM,AO:AO)</f>
        <v>23.3</v>
      </c>
      <c r="O5627">
        <v>0</v>
      </c>
      <c r="P5627">
        <f>O5627*_xlfn.XLOOKUP(K5627,AM:AM,AN:AN)</f>
        <v>0</v>
      </c>
      <c r="Q5627">
        <f>O5627*_xlfn.XLOOKUP(K5627,AM:AM,AO:AO)</f>
        <v>0</v>
      </c>
      <c r="R5627" t="str">
        <f>_xlfn.XLOOKUP(E5627,AF:AF,AG:AG)</f>
        <v>F1S USA</v>
      </c>
      <c r="S5627" t="str">
        <f>_xlfn.XLOOKUP(E5627,AF:AF,AI:AI)</f>
        <v>United States</v>
      </c>
      <c r="T5627">
        <f>WEEKNUM(G5627)</f>
        <v>6</v>
      </c>
      <c r="U5627">
        <f>YEAR(G5627)</f>
        <v>2026</v>
      </c>
      <c r="V5627" s="117">
        <f>IFERROR(Q5627/N5627,"0")</f>
        <v>0</v>
      </c>
    </row>
    <row r="5628" spans="1:22">
      <c r="A5628" t="str">
        <f>_xlfn.XLOOKUP(D5628,BN:BN,BO:BO)</f>
        <v>México</v>
      </c>
      <c r="B5628" t="s">
        <v>25</v>
      </c>
      <c r="C5628">
        <v>982</v>
      </c>
      <c r="D5628" t="str">
        <f>_xlfn.XLOOKUP(C5628,BH:BH,BI:BI)</f>
        <v>DianaM</v>
      </c>
      <c r="E5628">
        <v>28934</v>
      </c>
      <c r="F5628" t="s">
        <v>5478</v>
      </c>
      <c r="G5628" s="63">
        <v>46055</v>
      </c>
      <c r="H5628" s="63">
        <v>46055</v>
      </c>
      <c r="I5628" t="s">
        <v>366</v>
      </c>
      <c r="J5628" t="str">
        <f>_xlfn.XLOOKUP(I5628,AS:AS,AU:AU)</f>
        <v>Vuelos</v>
      </c>
      <c r="K5628" t="s">
        <v>33</v>
      </c>
      <c r="L5628">
        <v>23.3</v>
      </c>
      <c r="M5628">
        <f>L5628*_xlfn.XLOOKUP(K5628,AM:AM,AN:AN)</f>
        <v>20.038</v>
      </c>
      <c r="N5628">
        <f>L5628*_xlfn.XLOOKUP(K5628,AM:AM,AO:AO)</f>
        <v>23.3</v>
      </c>
      <c r="O5628">
        <v>0</v>
      </c>
      <c r="P5628">
        <f>O5628*_xlfn.XLOOKUP(K5628,AM:AM,AN:AN)</f>
        <v>0</v>
      </c>
      <c r="Q5628">
        <f>O5628*_xlfn.XLOOKUP(K5628,AM:AM,AO:AO)</f>
        <v>0</v>
      </c>
      <c r="R5628" t="str">
        <f>_xlfn.XLOOKUP(E5628,AF:AF,AG:AG)</f>
        <v>F1S USA</v>
      </c>
      <c r="S5628" t="str">
        <f>_xlfn.XLOOKUP(E5628,AF:AF,AI:AI)</f>
        <v>United States</v>
      </c>
      <c r="T5628">
        <f>WEEKNUM(G5628)</f>
        <v>6</v>
      </c>
      <c r="U5628">
        <f>YEAR(G5628)</f>
        <v>2026</v>
      </c>
      <c r="V5628" s="117">
        <f>IFERROR(Q5628/N5628,"0")</f>
        <v>0</v>
      </c>
    </row>
    <row r="5629" spans="1:22">
      <c r="A5629" t="str">
        <f>_xlfn.XLOOKUP(D5629,BN:BN,BO:BO)</f>
        <v>México</v>
      </c>
      <c r="B5629" t="s">
        <v>25</v>
      </c>
      <c r="C5629">
        <v>982</v>
      </c>
      <c r="D5629" t="str">
        <f>_xlfn.XLOOKUP(C5629,BH:BH,BI:BI)</f>
        <v>DianaM</v>
      </c>
      <c r="E5629">
        <v>28934</v>
      </c>
      <c r="F5629" t="s">
        <v>5479</v>
      </c>
      <c r="G5629" s="63">
        <v>46061</v>
      </c>
      <c r="H5629" s="63">
        <v>46066</v>
      </c>
      <c r="I5629" t="s">
        <v>366</v>
      </c>
      <c r="J5629" t="str">
        <f>_xlfn.XLOOKUP(I5629,AS:AS,AU:AU)</f>
        <v>Vuelos</v>
      </c>
      <c r="K5629" t="s">
        <v>33</v>
      </c>
      <c r="L5629">
        <v>872.1</v>
      </c>
      <c r="M5629">
        <f>L5629*_xlfn.XLOOKUP(K5629,AM:AM,AN:AN)</f>
        <v>750.00599999999997</v>
      </c>
      <c r="N5629">
        <f>L5629*_xlfn.XLOOKUP(K5629,AM:AM,AO:AO)</f>
        <v>872.1</v>
      </c>
      <c r="O5629">
        <v>0</v>
      </c>
      <c r="P5629">
        <f>O5629*_xlfn.XLOOKUP(K5629,AM:AM,AN:AN)</f>
        <v>0</v>
      </c>
      <c r="Q5629">
        <f>O5629*_xlfn.XLOOKUP(K5629,AM:AM,AO:AO)</f>
        <v>0</v>
      </c>
      <c r="R5629" t="str">
        <f>_xlfn.XLOOKUP(E5629,AF:AF,AG:AG)</f>
        <v>F1S USA</v>
      </c>
      <c r="S5629" t="str">
        <f>_xlfn.XLOOKUP(E5629,AF:AF,AI:AI)</f>
        <v>United States</v>
      </c>
      <c r="T5629">
        <f>WEEKNUM(G5629)</f>
        <v>7</v>
      </c>
      <c r="U5629">
        <f>YEAR(G5629)</f>
        <v>2026</v>
      </c>
      <c r="V5629" s="117">
        <f>IFERROR(Q5629/N5629,"0")</f>
        <v>0</v>
      </c>
    </row>
    <row r="5630" spans="1:22">
      <c r="A5630" t="str">
        <f>_xlfn.XLOOKUP(D5630,BN:BN,BO:BO)</f>
        <v>México</v>
      </c>
      <c r="B5630" t="s">
        <v>25</v>
      </c>
      <c r="C5630">
        <v>982</v>
      </c>
      <c r="D5630" t="str">
        <f>_xlfn.XLOOKUP(C5630,BH:BH,BI:BI)</f>
        <v>DianaM</v>
      </c>
      <c r="E5630">
        <v>28934</v>
      </c>
      <c r="F5630" t="s">
        <v>5480</v>
      </c>
      <c r="G5630" s="63">
        <v>46061</v>
      </c>
      <c r="H5630" s="63">
        <v>46066</v>
      </c>
      <c r="I5630" t="s">
        <v>366</v>
      </c>
      <c r="J5630" t="str">
        <f>_xlfn.XLOOKUP(I5630,AS:AS,AU:AU)</f>
        <v>Vuelos</v>
      </c>
      <c r="K5630" t="s">
        <v>33</v>
      </c>
      <c r="L5630">
        <v>872.1</v>
      </c>
      <c r="M5630">
        <f>L5630*_xlfn.XLOOKUP(K5630,AM:AM,AN:AN)</f>
        <v>750.00599999999997</v>
      </c>
      <c r="N5630">
        <f>L5630*_xlfn.XLOOKUP(K5630,AM:AM,AO:AO)</f>
        <v>872.1</v>
      </c>
      <c r="O5630">
        <v>0</v>
      </c>
      <c r="P5630">
        <f>O5630*_xlfn.XLOOKUP(K5630,AM:AM,AN:AN)</f>
        <v>0</v>
      </c>
      <c r="Q5630">
        <f>O5630*_xlfn.XLOOKUP(K5630,AM:AM,AO:AO)</f>
        <v>0</v>
      </c>
      <c r="R5630" t="str">
        <f>_xlfn.XLOOKUP(E5630,AF:AF,AG:AG)</f>
        <v>F1S USA</v>
      </c>
      <c r="S5630" t="str">
        <f>_xlfn.XLOOKUP(E5630,AF:AF,AI:AI)</f>
        <v>United States</v>
      </c>
      <c r="T5630">
        <f>WEEKNUM(G5630)</f>
        <v>7</v>
      </c>
      <c r="U5630">
        <f>YEAR(G5630)</f>
        <v>2026</v>
      </c>
      <c r="V5630" s="117">
        <f>IFERROR(Q5630/N5630,"0")</f>
        <v>0</v>
      </c>
    </row>
    <row r="5631" spans="1:22">
      <c r="A5631" t="str">
        <f>_xlfn.XLOOKUP(D5631,BN:BN,BO:BO)</f>
        <v>México</v>
      </c>
      <c r="B5631" t="s">
        <v>25</v>
      </c>
      <c r="C5631">
        <v>982</v>
      </c>
      <c r="D5631" t="str">
        <f>_xlfn.XLOOKUP(C5631,BH:BH,BI:BI)</f>
        <v>DianaM</v>
      </c>
      <c r="E5631">
        <v>28934</v>
      </c>
      <c r="F5631" t="s">
        <v>5479</v>
      </c>
      <c r="G5631" s="63">
        <v>46061</v>
      </c>
      <c r="H5631" s="63">
        <v>46066</v>
      </c>
      <c r="I5631" t="s">
        <v>366</v>
      </c>
      <c r="J5631" t="str">
        <f>_xlfn.XLOOKUP(I5631,AS:AS,AU:AU)</f>
        <v>Vuelos</v>
      </c>
      <c r="K5631" t="s">
        <v>33</v>
      </c>
      <c r="L5631">
        <v>60.6</v>
      </c>
      <c r="M5631">
        <f>L5631*_xlfn.XLOOKUP(K5631,AM:AM,AN:AN)</f>
        <v>52.116</v>
      </c>
      <c r="N5631">
        <f>L5631*_xlfn.XLOOKUP(K5631,AM:AM,AO:AO)</f>
        <v>60.6</v>
      </c>
      <c r="O5631">
        <v>0</v>
      </c>
      <c r="P5631">
        <f>O5631*_xlfn.XLOOKUP(K5631,AM:AM,AN:AN)</f>
        <v>0</v>
      </c>
      <c r="Q5631">
        <f>O5631*_xlfn.XLOOKUP(K5631,AM:AM,AO:AO)</f>
        <v>0</v>
      </c>
      <c r="R5631" t="str">
        <f>_xlfn.XLOOKUP(E5631,AF:AF,AG:AG)</f>
        <v>F1S USA</v>
      </c>
      <c r="S5631" t="str">
        <f>_xlfn.XLOOKUP(E5631,AF:AF,AI:AI)</f>
        <v>United States</v>
      </c>
      <c r="T5631">
        <f>WEEKNUM(G5631)</f>
        <v>7</v>
      </c>
      <c r="U5631">
        <f>YEAR(G5631)</f>
        <v>2026</v>
      </c>
      <c r="V5631" s="117">
        <f>IFERROR(Q5631/N5631,"0")</f>
        <v>0</v>
      </c>
    </row>
    <row r="5632" spans="1:22">
      <c r="A5632" t="str">
        <f>_xlfn.XLOOKUP(D5632,BN:BN,BO:BO)</f>
        <v>México</v>
      </c>
      <c r="B5632" t="s">
        <v>25</v>
      </c>
      <c r="C5632">
        <v>982</v>
      </c>
      <c r="D5632" t="str">
        <f>_xlfn.XLOOKUP(C5632,BH:BH,BI:BI)</f>
        <v>DianaM</v>
      </c>
      <c r="E5632">
        <v>28934</v>
      </c>
      <c r="F5632" t="s">
        <v>5480</v>
      </c>
      <c r="G5632" s="63">
        <v>46061</v>
      </c>
      <c r="H5632" s="63">
        <v>46066</v>
      </c>
      <c r="I5632" t="s">
        <v>366</v>
      </c>
      <c r="J5632" t="str">
        <f>_xlfn.XLOOKUP(I5632,AS:AS,AU:AU)</f>
        <v>Vuelos</v>
      </c>
      <c r="K5632" t="s">
        <v>33</v>
      </c>
      <c r="L5632">
        <v>60.6</v>
      </c>
      <c r="M5632">
        <f>L5632*_xlfn.XLOOKUP(K5632,AM:AM,AN:AN)</f>
        <v>52.116</v>
      </c>
      <c r="N5632">
        <f>L5632*_xlfn.XLOOKUP(K5632,AM:AM,AO:AO)</f>
        <v>60.6</v>
      </c>
      <c r="O5632">
        <v>0</v>
      </c>
      <c r="P5632">
        <f>O5632*_xlfn.XLOOKUP(K5632,AM:AM,AN:AN)</f>
        <v>0</v>
      </c>
      <c r="Q5632">
        <f>O5632*_xlfn.XLOOKUP(K5632,AM:AM,AO:AO)</f>
        <v>0</v>
      </c>
      <c r="R5632" t="str">
        <f>_xlfn.XLOOKUP(E5632,AF:AF,AG:AG)</f>
        <v>F1S USA</v>
      </c>
      <c r="S5632" t="str">
        <f>_xlfn.XLOOKUP(E5632,AF:AF,AI:AI)</f>
        <v>United States</v>
      </c>
      <c r="T5632">
        <f>WEEKNUM(G5632)</f>
        <v>7</v>
      </c>
      <c r="U5632">
        <f>YEAR(G5632)</f>
        <v>2026</v>
      </c>
      <c r="V5632" s="117">
        <f>IFERROR(Q5632/N5632,"0")</f>
        <v>0</v>
      </c>
    </row>
    <row r="5633" spans="1:22">
      <c r="A5633" t="str">
        <f>_xlfn.XLOOKUP(D5633,BN:BN,BO:BO)</f>
        <v>México</v>
      </c>
      <c r="B5633" t="s">
        <v>25</v>
      </c>
      <c r="C5633">
        <v>983</v>
      </c>
      <c r="D5633" t="str">
        <f>_xlfn.XLOOKUP(C5633,BH:BH,BI:BI)</f>
        <v>MartinO</v>
      </c>
      <c r="E5633">
        <v>0</v>
      </c>
      <c r="F5633" t="s">
        <v>5481</v>
      </c>
      <c r="G5633" s="63">
        <v>46052</v>
      </c>
      <c r="H5633" s="63">
        <v>46055</v>
      </c>
      <c r="I5633" t="s">
        <v>396</v>
      </c>
      <c r="J5633" t="str">
        <f>_xlfn.XLOOKUP(I5633,AS:AS,AU:AU)</f>
        <v>Honorarios</v>
      </c>
      <c r="K5633" t="s">
        <v>30</v>
      </c>
      <c r="L5633">
        <v>35</v>
      </c>
      <c r="M5633">
        <f>L5633*_xlfn.XLOOKUP(K5633,AM:AM,AN:AN)</f>
        <v>1.68</v>
      </c>
      <c r="N5633">
        <f>L5633*_xlfn.XLOOKUP(K5633,AM:AM,AO:AO)</f>
        <v>1.96</v>
      </c>
      <c r="O5633">
        <v>35</v>
      </c>
      <c r="P5633">
        <f>O5633*_xlfn.XLOOKUP(K5633,AM:AM,AN:AN)</f>
        <v>1.68</v>
      </c>
      <c r="Q5633">
        <f>O5633*_xlfn.XLOOKUP(K5633,AM:AM,AO:AO)</f>
        <v>1.96</v>
      </c>
      <c r="R5633" t="str">
        <f>_xlfn.XLOOKUP(E5633,AF:AF,AG:AG)</f>
        <v>FEES</v>
      </c>
      <c r="S5633">
        <f>_xlfn.XLOOKUP(E5633,AF:AF,AI:AI)</f>
        <v>0</v>
      </c>
      <c r="T5633">
        <f>WEEKNUM(G5633)</f>
        <v>5</v>
      </c>
      <c r="U5633">
        <f>YEAR(G5633)</f>
        <v>2026</v>
      </c>
      <c r="V5633" s="117">
        <f>IFERROR(Q5633/N5633,"0")</f>
        <v>1</v>
      </c>
    </row>
    <row r="5634" spans="1:22">
      <c r="A5634" t="str">
        <f>_xlfn.XLOOKUP(D5634,BN:BN,BO:BO)</f>
        <v>México</v>
      </c>
      <c r="B5634" t="s">
        <v>25</v>
      </c>
      <c r="C5634">
        <v>984</v>
      </c>
      <c r="D5634" t="str">
        <f>_xlfn.XLOOKUP(C5634,BH:BH,BI:BI)</f>
        <v>MariellaP</v>
      </c>
      <c r="E5634">
        <v>26673</v>
      </c>
      <c r="F5634" t="s">
        <v>5482</v>
      </c>
      <c r="G5634" s="63">
        <v>46124</v>
      </c>
      <c r="H5634" s="63">
        <v>46128</v>
      </c>
      <c r="I5634" t="s">
        <v>376</v>
      </c>
      <c r="J5634" t="str">
        <f>_xlfn.XLOOKUP(I5634,AS:AS,AU:AU)</f>
        <v>Hotel</v>
      </c>
      <c r="K5634" t="s">
        <v>27</v>
      </c>
      <c r="L5634">
        <v>6240</v>
      </c>
      <c r="M5634">
        <f>L5634*_xlfn.XLOOKUP(K5634,AM:AM,AN:AN)</f>
        <v>6240</v>
      </c>
      <c r="N5634">
        <f>L5634*_xlfn.XLOOKUP(K5634,AM:AM,AO:AO)</f>
        <v>7238.4</v>
      </c>
      <c r="O5634">
        <v>624</v>
      </c>
      <c r="P5634">
        <f>O5634*_xlfn.XLOOKUP(K5634,AM:AM,AN:AN)</f>
        <v>624</v>
      </c>
      <c r="Q5634">
        <f>O5634*_xlfn.XLOOKUP(K5634,AM:AM,AO:AO)</f>
        <v>723.83999999999992</v>
      </c>
      <c r="R5634" t="str">
        <f>_xlfn.XLOOKUP(E5634,AF:AF,AG:AG)</f>
        <v>URSO HOTEL AND SPA</v>
      </c>
      <c r="S5634" t="str">
        <f>_xlfn.XLOOKUP(E5634,AF:AF,AI:AI)</f>
        <v>Spain</v>
      </c>
      <c r="T5634">
        <f>WEEKNUM(G5634)</f>
        <v>16</v>
      </c>
      <c r="U5634">
        <f>YEAR(G5634)</f>
        <v>2026</v>
      </c>
      <c r="V5634" s="117">
        <f>IFERROR(Q5634/N5634,"0")</f>
        <v>9.9999999999999992E-2</v>
      </c>
    </row>
    <row r="5635" spans="1:22">
      <c r="A5635" t="str">
        <f>_xlfn.XLOOKUP(D5635,BN:BN,BO:BO)</f>
        <v>México</v>
      </c>
      <c r="B5635" t="s">
        <v>25</v>
      </c>
      <c r="C5635">
        <v>984</v>
      </c>
      <c r="D5635" t="str">
        <f>_xlfn.XLOOKUP(C5635,BH:BH,BI:BI)</f>
        <v>MariellaP</v>
      </c>
      <c r="E5635">
        <v>30572</v>
      </c>
      <c r="F5635" t="s">
        <v>5483</v>
      </c>
      <c r="G5635" s="63">
        <v>46130</v>
      </c>
      <c r="H5635" s="63">
        <v>46130</v>
      </c>
      <c r="I5635" t="s">
        <v>477</v>
      </c>
      <c r="J5635" t="str">
        <f>_xlfn.XLOOKUP(I5635,AS:AS,AU:AU)</f>
        <v>Traslados</v>
      </c>
      <c r="K5635" t="s">
        <v>27</v>
      </c>
      <c r="L5635">
        <v>380.04</v>
      </c>
      <c r="M5635">
        <f>L5635*_xlfn.XLOOKUP(K5635,AM:AM,AN:AN)</f>
        <v>380.04</v>
      </c>
      <c r="N5635">
        <f>L5635*_xlfn.XLOOKUP(K5635,AM:AM,AO:AO)</f>
        <v>440.84640000000002</v>
      </c>
      <c r="O5635">
        <v>0</v>
      </c>
      <c r="P5635">
        <f>O5635*_xlfn.XLOOKUP(K5635,AM:AM,AN:AN)</f>
        <v>0</v>
      </c>
      <c r="Q5635">
        <f>O5635*_xlfn.XLOOKUP(K5635,AM:AM,AO:AO)</f>
        <v>0</v>
      </c>
      <c r="R5635" t="str">
        <f>_xlfn.XLOOKUP(E5635,AF:AF,AG:AG)</f>
        <v>Rail Europe</v>
      </c>
      <c r="S5635" t="str">
        <f>_xlfn.XLOOKUP(E5635,AF:AF,AI:AI)</f>
        <v>France</v>
      </c>
      <c r="T5635">
        <f>WEEKNUM(G5635)</f>
        <v>16</v>
      </c>
      <c r="U5635">
        <f>YEAR(G5635)</f>
        <v>2026</v>
      </c>
      <c r="V5635" s="117">
        <f>IFERROR(Q5635/N5635,"0")</f>
        <v>0</v>
      </c>
    </row>
    <row r="5636" spans="1:22">
      <c r="A5636" t="str">
        <f>_xlfn.XLOOKUP(D5636,BN:BN,BO:BO)</f>
        <v>México</v>
      </c>
      <c r="B5636" t="s">
        <v>25</v>
      </c>
      <c r="C5636">
        <v>984</v>
      </c>
      <c r="D5636" t="str">
        <f>_xlfn.XLOOKUP(C5636,BH:BH,BI:BI)</f>
        <v>MariellaP</v>
      </c>
      <c r="E5636">
        <v>0</v>
      </c>
      <c r="F5636" t="s">
        <v>5484</v>
      </c>
      <c r="G5636" s="63">
        <v>46124</v>
      </c>
      <c r="H5636" s="63">
        <v>46130</v>
      </c>
      <c r="I5636" t="s">
        <v>396</v>
      </c>
      <c r="J5636" t="str">
        <f>_xlfn.XLOOKUP(I5636,AS:AS,AU:AU)</f>
        <v>Honorarios</v>
      </c>
      <c r="K5636" t="s">
        <v>27</v>
      </c>
      <c r="L5636">
        <v>183.04</v>
      </c>
      <c r="M5636">
        <f>L5636*_xlfn.XLOOKUP(K5636,AM:AM,AN:AN)</f>
        <v>183.04</v>
      </c>
      <c r="N5636">
        <f>L5636*_xlfn.XLOOKUP(K5636,AM:AM,AO:AO)</f>
        <v>212.32639999999998</v>
      </c>
      <c r="O5636">
        <v>183.04</v>
      </c>
      <c r="P5636">
        <f>O5636*_xlfn.XLOOKUP(K5636,AM:AM,AN:AN)</f>
        <v>183.04</v>
      </c>
      <c r="Q5636">
        <f>O5636*_xlfn.XLOOKUP(K5636,AM:AM,AO:AO)</f>
        <v>212.32639999999998</v>
      </c>
      <c r="R5636" t="str">
        <f>_xlfn.XLOOKUP(E5636,AF:AF,AG:AG)</f>
        <v>FEES</v>
      </c>
      <c r="S5636">
        <f>_xlfn.XLOOKUP(E5636,AF:AF,AI:AI)</f>
        <v>0</v>
      </c>
      <c r="T5636">
        <f>WEEKNUM(G5636)</f>
        <v>16</v>
      </c>
      <c r="U5636">
        <f>YEAR(G5636)</f>
        <v>2026</v>
      </c>
      <c r="V5636" s="117">
        <f>IFERROR(Q5636/N5636,"0")</f>
        <v>1</v>
      </c>
    </row>
    <row r="5637" spans="1:22">
      <c r="A5637" t="str">
        <f>_xlfn.XLOOKUP(D5637,BN:BN,BO:BO)</f>
        <v>México</v>
      </c>
      <c r="B5637" t="s">
        <v>25</v>
      </c>
      <c r="C5637">
        <v>984</v>
      </c>
      <c r="D5637" t="str">
        <f>_xlfn.XLOOKUP(C5637,BH:BH,BI:BI)</f>
        <v>MariellaP</v>
      </c>
      <c r="E5637">
        <v>28934</v>
      </c>
      <c r="F5637" t="s">
        <v>5485</v>
      </c>
      <c r="G5637" s="63">
        <v>46128</v>
      </c>
      <c r="H5637" s="63">
        <v>46128</v>
      </c>
      <c r="I5637" t="s">
        <v>366</v>
      </c>
      <c r="J5637" t="str">
        <f>_xlfn.XLOOKUP(I5637,AS:AS,AU:AU)</f>
        <v>Vuelos</v>
      </c>
      <c r="K5637" t="s">
        <v>27</v>
      </c>
      <c r="L5637">
        <v>216.82</v>
      </c>
      <c r="M5637">
        <f>L5637*_xlfn.XLOOKUP(K5637,AM:AM,AN:AN)</f>
        <v>216.82</v>
      </c>
      <c r="N5637">
        <f>L5637*_xlfn.XLOOKUP(K5637,AM:AM,AO:AO)</f>
        <v>251.51119999999997</v>
      </c>
      <c r="O5637">
        <v>0</v>
      </c>
      <c r="P5637">
        <f>O5637*_xlfn.XLOOKUP(K5637,AM:AM,AN:AN)</f>
        <v>0</v>
      </c>
      <c r="Q5637">
        <f>O5637*_xlfn.XLOOKUP(K5637,AM:AM,AO:AO)</f>
        <v>0</v>
      </c>
      <c r="R5637" t="str">
        <f>_xlfn.XLOOKUP(E5637,AF:AF,AG:AG)</f>
        <v>F1S USA</v>
      </c>
      <c r="S5637" t="str">
        <f>_xlfn.XLOOKUP(E5637,AF:AF,AI:AI)</f>
        <v>United States</v>
      </c>
      <c r="T5637">
        <f>WEEKNUM(G5637)</f>
        <v>16</v>
      </c>
      <c r="U5637">
        <f>YEAR(G5637)</f>
        <v>2026</v>
      </c>
      <c r="V5637" s="117">
        <f>IFERROR(Q5637/N5637,"0")</f>
        <v>0</v>
      </c>
    </row>
    <row r="5638" spans="1:22">
      <c r="A5638" t="str">
        <f>_xlfn.XLOOKUP(D5638,BN:BN,BO:BO)</f>
        <v>México</v>
      </c>
      <c r="B5638" t="s">
        <v>25</v>
      </c>
      <c r="C5638">
        <v>984</v>
      </c>
      <c r="D5638" t="str">
        <f>_xlfn.XLOOKUP(C5638,BH:BH,BI:BI)</f>
        <v>MariellaP</v>
      </c>
      <c r="E5638">
        <v>28934</v>
      </c>
      <c r="F5638" t="s">
        <v>5486</v>
      </c>
      <c r="G5638" s="63">
        <v>46128</v>
      </c>
      <c r="H5638" s="63">
        <v>46128</v>
      </c>
      <c r="I5638" t="s">
        <v>366</v>
      </c>
      <c r="J5638" t="str">
        <f>_xlfn.XLOOKUP(I5638,AS:AS,AU:AU)</f>
        <v>Vuelos</v>
      </c>
      <c r="K5638" t="s">
        <v>27</v>
      </c>
      <c r="L5638">
        <v>216.82</v>
      </c>
      <c r="M5638">
        <f>L5638*_xlfn.XLOOKUP(K5638,AM:AM,AN:AN)</f>
        <v>216.82</v>
      </c>
      <c r="N5638">
        <f>L5638*_xlfn.XLOOKUP(K5638,AM:AM,AO:AO)</f>
        <v>251.51119999999997</v>
      </c>
      <c r="O5638">
        <v>0</v>
      </c>
      <c r="P5638">
        <f>O5638*_xlfn.XLOOKUP(K5638,AM:AM,AN:AN)</f>
        <v>0</v>
      </c>
      <c r="Q5638">
        <f>O5638*_xlfn.XLOOKUP(K5638,AM:AM,AO:AO)</f>
        <v>0</v>
      </c>
      <c r="R5638" t="str">
        <f>_xlfn.XLOOKUP(E5638,AF:AF,AG:AG)</f>
        <v>F1S USA</v>
      </c>
      <c r="S5638" t="str">
        <f>_xlfn.XLOOKUP(E5638,AF:AF,AI:AI)</f>
        <v>United States</v>
      </c>
      <c r="T5638">
        <f>WEEKNUM(G5638)</f>
        <v>16</v>
      </c>
      <c r="U5638">
        <f>YEAR(G5638)</f>
        <v>2026</v>
      </c>
      <c r="V5638" s="117">
        <f>IFERROR(Q5638/N5638,"0")</f>
        <v>0</v>
      </c>
    </row>
    <row r="5639" spans="1:22">
      <c r="A5639" t="str">
        <f>_xlfn.XLOOKUP(D5639,BN:BN,BO:BO)</f>
        <v>México</v>
      </c>
      <c r="B5639" t="s">
        <v>25</v>
      </c>
      <c r="C5639">
        <v>984</v>
      </c>
      <c r="D5639" t="str">
        <f>_xlfn.XLOOKUP(C5639,BH:BH,BI:BI)</f>
        <v>MariellaP</v>
      </c>
      <c r="E5639">
        <v>28934</v>
      </c>
      <c r="F5639" t="s">
        <v>5487</v>
      </c>
      <c r="G5639" s="63">
        <v>46128</v>
      </c>
      <c r="H5639" s="63">
        <v>46128</v>
      </c>
      <c r="I5639" t="s">
        <v>366</v>
      </c>
      <c r="J5639" t="str">
        <f>_xlfn.XLOOKUP(I5639,AS:AS,AU:AU)</f>
        <v>Vuelos</v>
      </c>
      <c r="K5639" t="s">
        <v>27</v>
      </c>
      <c r="L5639">
        <v>216.82</v>
      </c>
      <c r="M5639">
        <f>L5639*_xlfn.XLOOKUP(K5639,AM:AM,AN:AN)</f>
        <v>216.82</v>
      </c>
      <c r="N5639">
        <f>L5639*_xlfn.XLOOKUP(K5639,AM:AM,AO:AO)</f>
        <v>251.51119999999997</v>
      </c>
      <c r="O5639">
        <v>0</v>
      </c>
      <c r="P5639">
        <f>O5639*_xlfn.XLOOKUP(K5639,AM:AM,AN:AN)</f>
        <v>0</v>
      </c>
      <c r="Q5639">
        <f>O5639*_xlfn.XLOOKUP(K5639,AM:AM,AO:AO)</f>
        <v>0</v>
      </c>
      <c r="R5639" t="str">
        <f>_xlfn.XLOOKUP(E5639,AF:AF,AG:AG)</f>
        <v>F1S USA</v>
      </c>
      <c r="S5639" t="str">
        <f>_xlfn.XLOOKUP(E5639,AF:AF,AI:AI)</f>
        <v>United States</v>
      </c>
      <c r="T5639">
        <f>WEEKNUM(G5639)</f>
        <v>16</v>
      </c>
      <c r="U5639">
        <f>YEAR(G5639)</f>
        <v>2026</v>
      </c>
      <c r="V5639" s="117">
        <f>IFERROR(Q5639/N5639,"0")</f>
        <v>0</v>
      </c>
    </row>
    <row r="5640" spans="1:22">
      <c r="A5640" t="str">
        <f>_xlfn.XLOOKUP(D5640,BN:BN,BO:BO)</f>
        <v>México</v>
      </c>
      <c r="B5640" t="s">
        <v>25</v>
      </c>
      <c r="C5640">
        <v>984</v>
      </c>
      <c r="D5640" t="str">
        <f>_xlfn.XLOOKUP(C5640,BH:BH,BI:BI)</f>
        <v>MariellaP</v>
      </c>
      <c r="E5640">
        <v>28934</v>
      </c>
      <c r="F5640" t="s">
        <v>5488</v>
      </c>
      <c r="G5640" s="63">
        <v>46128</v>
      </c>
      <c r="H5640" s="63">
        <v>46128</v>
      </c>
      <c r="I5640" t="s">
        <v>366</v>
      </c>
      <c r="J5640" t="str">
        <f>_xlfn.XLOOKUP(I5640,AS:AS,AU:AU)</f>
        <v>Vuelos</v>
      </c>
      <c r="K5640" t="s">
        <v>27</v>
      </c>
      <c r="L5640">
        <v>226.87</v>
      </c>
      <c r="M5640">
        <f>L5640*_xlfn.XLOOKUP(K5640,AM:AM,AN:AN)</f>
        <v>226.87</v>
      </c>
      <c r="N5640">
        <f>L5640*_xlfn.XLOOKUP(K5640,AM:AM,AO:AO)</f>
        <v>263.16919999999999</v>
      </c>
      <c r="O5640">
        <v>0</v>
      </c>
      <c r="P5640">
        <f>O5640*_xlfn.XLOOKUP(K5640,AM:AM,AN:AN)</f>
        <v>0</v>
      </c>
      <c r="Q5640">
        <f>O5640*_xlfn.XLOOKUP(K5640,AM:AM,AO:AO)</f>
        <v>0</v>
      </c>
      <c r="R5640" t="str">
        <f>_xlfn.XLOOKUP(E5640,AF:AF,AG:AG)</f>
        <v>F1S USA</v>
      </c>
      <c r="S5640" t="str">
        <f>_xlfn.XLOOKUP(E5640,AF:AF,AI:AI)</f>
        <v>United States</v>
      </c>
      <c r="T5640">
        <f>WEEKNUM(G5640)</f>
        <v>16</v>
      </c>
      <c r="U5640">
        <f>YEAR(G5640)</f>
        <v>2026</v>
      </c>
      <c r="V5640" s="117">
        <f>IFERROR(Q5640/N5640,"0")</f>
        <v>0</v>
      </c>
    </row>
    <row r="5641" spans="1:22">
      <c r="A5641" t="str">
        <f>_xlfn.XLOOKUP(D5641,BN:BN,BO:BO)</f>
        <v>México</v>
      </c>
      <c r="B5641" t="s">
        <v>25</v>
      </c>
      <c r="C5641">
        <v>984</v>
      </c>
      <c r="D5641" t="str">
        <f>_xlfn.XLOOKUP(C5641,BH:BH,BI:BI)</f>
        <v>MariellaP</v>
      </c>
      <c r="E5641">
        <v>28934</v>
      </c>
      <c r="F5641" t="s">
        <v>5489</v>
      </c>
      <c r="G5641" s="63">
        <v>46128</v>
      </c>
      <c r="H5641" s="63">
        <v>46128</v>
      </c>
      <c r="I5641" t="s">
        <v>366</v>
      </c>
      <c r="J5641" t="str">
        <f>_xlfn.XLOOKUP(I5641,AS:AS,AU:AU)</f>
        <v>Vuelos</v>
      </c>
      <c r="K5641" t="s">
        <v>27</v>
      </c>
      <c r="L5641">
        <v>226.87</v>
      </c>
      <c r="M5641">
        <f>L5641*_xlfn.XLOOKUP(K5641,AM:AM,AN:AN)</f>
        <v>226.87</v>
      </c>
      <c r="N5641">
        <f>L5641*_xlfn.XLOOKUP(K5641,AM:AM,AO:AO)</f>
        <v>263.16919999999999</v>
      </c>
      <c r="O5641">
        <v>0</v>
      </c>
      <c r="P5641">
        <f>O5641*_xlfn.XLOOKUP(K5641,AM:AM,AN:AN)</f>
        <v>0</v>
      </c>
      <c r="Q5641">
        <f>O5641*_xlfn.XLOOKUP(K5641,AM:AM,AO:AO)</f>
        <v>0</v>
      </c>
      <c r="R5641" t="str">
        <f>_xlfn.XLOOKUP(E5641,AF:AF,AG:AG)</f>
        <v>F1S USA</v>
      </c>
      <c r="S5641" t="str">
        <f>_xlfn.XLOOKUP(E5641,AF:AF,AI:AI)</f>
        <v>United States</v>
      </c>
      <c r="T5641">
        <f>WEEKNUM(G5641)</f>
        <v>16</v>
      </c>
      <c r="U5641">
        <f>YEAR(G5641)</f>
        <v>2026</v>
      </c>
      <c r="V5641" s="117">
        <f>IFERROR(Q5641/N5641,"0")</f>
        <v>0</v>
      </c>
    </row>
    <row r="5642" spans="1:22">
      <c r="A5642" t="str">
        <f>_xlfn.XLOOKUP(D5642,BN:BN,BO:BO)</f>
        <v>México</v>
      </c>
      <c r="B5642" t="s">
        <v>25</v>
      </c>
      <c r="C5642">
        <v>984</v>
      </c>
      <c r="D5642" t="str">
        <f>_xlfn.XLOOKUP(C5642,BH:BH,BI:BI)</f>
        <v>MariellaP</v>
      </c>
      <c r="E5642">
        <v>28934</v>
      </c>
      <c r="F5642" t="s">
        <v>5490</v>
      </c>
      <c r="G5642" s="63">
        <v>46128</v>
      </c>
      <c r="H5642" s="63">
        <v>46128</v>
      </c>
      <c r="I5642" t="s">
        <v>366</v>
      </c>
      <c r="J5642" t="str">
        <f>_xlfn.XLOOKUP(I5642,AS:AS,AU:AU)</f>
        <v>Vuelos</v>
      </c>
      <c r="K5642" t="s">
        <v>27</v>
      </c>
      <c r="L5642">
        <v>226.87</v>
      </c>
      <c r="M5642">
        <f>L5642*_xlfn.XLOOKUP(K5642,AM:AM,AN:AN)</f>
        <v>226.87</v>
      </c>
      <c r="N5642">
        <f>L5642*_xlfn.XLOOKUP(K5642,AM:AM,AO:AO)</f>
        <v>263.16919999999999</v>
      </c>
      <c r="O5642">
        <v>0</v>
      </c>
      <c r="P5642">
        <f>O5642*_xlfn.XLOOKUP(K5642,AM:AM,AN:AN)</f>
        <v>0</v>
      </c>
      <c r="Q5642">
        <f>O5642*_xlfn.XLOOKUP(K5642,AM:AM,AO:AO)</f>
        <v>0</v>
      </c>
      <c r="R5642" t="str">
        <f>_xlfn.XLOOKUP(E5642,AF:AF,AG:AG)</f>
        <v>F1S USA</v>
      </c>
      <c r="S5642" t="str">
        <f>_xlfn.XLOOKUP(E5642,AF:AF,AI:AI)</f>
        <v>United States</v>
      </c>
      <c r="T5642">
        <f>WEEKNUM(G5642)</f>
        <v>16</v>
      </c>
      <c r="U5642">
        <f>YEAR(G5642)</f>
        <v>2026</v>
      </c>
      <c r="V5642" s="117">
        <f>IFERROR(Q5642/N5642,"0")</f>
        <v>0</v>
      </c>
    </row>
    <row r="5643" spans="1:22">
      <c r="A5643" t="str">
        <f>_xlfn.XLOOKUP(D5643,BN:BN,BO:BO)</f>
        <v>México</v>
      </c>
      <c r="B5643" t="s">
        <v>25</v>
      </c>
      <c r="C5643">
        <v>984</v>
      </c>
      <c r="D5643" t="str">
        <f>_xlfn.XLOOKUP(C5643,BH:BH,BI:BI)</f>
        <v>MariellaP</v>
      </c>
      <c r="E5643">
        <v>28934</v>
      </c>
      <c r="F5643" t="s">
        <v>5485</v>
      </c>
      <c r="G5643" s="63">
        <v>46134</v>
      </c>
      <c r="H5643" s="63">
        <v>46134</v>
      </c>
      <c r="I5643" t="s">
        <v>366</v>
      </c>
      <c r="J5643" t="str">
        <f>_xlfn.XLOOKUP(I5643,AS:AS,AU:AU)</f>
        <v>Vuelos</v>
      </c>
      <c r="K5643" t="s">
        <v>27</v>
      </c>
      <c r="L5643">
        <v>362.81</v>
      </c>
      <c r="M5643">
        <f>L5643*_xlfn.XLOOKUP(K5643,AM:AM,AN:AN)</f>
        <v>362.81</v>
      </c>
      <c r="N5643">
        <f>L5643*_xlfn.XLOOKUP(K5643,AM:AM,AO:AO)</f>
        <v>420.8596</v>
      </c>
      <c r="O5643">
        <v>0</v>
      </c>
      <c r="P5643">
        <f>O5643*_xlfn.XLOOKUP(K5643,AM:AM,AN:AN)</f>
        <v>0</v>
      </c>
      <c r="Q5643">
        <f>O5643*_xlfn.XLOOKUP(K5643,AM:AM,AO:AO)</f>
        <v>0</v>
      </c>
      <c r="R5643" t="str">
        <f>_xlfn.XLOOKUP(E5643,AF:AF,AG:AG)</f>
        <v>F1S USA</v>
      </c>
      <c r="S5643" t="str">
        <f>_xlfn.XLOOKUP(E5643,AF:AF,AI:AI)</f>
        <v>United States</v>
      </c>
      <c r="T5643">
        <f>WEEKNUM(G5643)</f>
        <v>17</v>
      </c>
      <c r="U5643">
        <f>YEAR(G5643)</f>
        <v>2026</v>
      </c>
      <c r="V5643" s="117">
        <f>IFERROR(Q5643/N5643,"0")</f>
        <v>0</v>
      </c>
    </row>
    <row r="5644" spans="1:22">
      <c r="A5644" t="str">
        <f>_xlfn.XLOOKUP(D5644,BN:BN,BO:BO)</f>
        <v>México</v>
      </c>
      <c r="B5644" t="s">
        <v>25</v>
      </c>
      <c r="C5644">
        <v>984</v>
      </c>
      <c r="D5644" t="str">
        <f>_xlfn.XLOOKUP(C5644,BH:BH,BI:BI)</f>
        <v>MariellaP</v>
      </c>
      <c r="E5644">
        <v>28934</v>
      </c>
      <c r="F5644" t="s">
        <v>5486</v>
      </c>
      <c r="G5644" s="63">
        <v>46134</v>
      </c>
      <c r="H5644" s="63">
        <v>46134</v>
      </c>
      <c r="I5644" t="s">
        <v>366</v>
      </c>
      <c r="J5644" t="str">
        <f>_xlfn.XLOOKUP(I5644,AS:AS,AU:AU)</f>
        <v>Vuelos</v>
      </c>
      <c r="K5644" t="s">
        <v>27</v>
      </c>
      <c r="L5644">
        <v>362.81</v>
      </c>
      <c r="M5644">
        <f>L5644*_xlfn.XLOOKUP(K5644,AM:AM,AN:AN)</f>
        <v>362.81</v>
      </c>
      <c r="N5644">
        <f>L5644*_xlfn.XLOOKUP(K5644,AM:AM,AO:AO)</f>
        <v>420.8596</v>
      </c>
      <c r="O5644">
        <v>0</v>
      </c>
      <c r="P5644">
        <f>O5644*_xlfn.XLOOKUP(K5644,AM:AM,AN:AN)</f>
        <v>0</v>
      </c>
      <c r="Q5644">
        <f>O5644*_xlfn.XLOOKUP(K5644,AM:AM,AO:AO)</f>
        <v>0</v>
      </c>
      <c r="R5644" t="str">
        <f>_xlfn.XLOOKUP(E5644,AF:AF,AG:AG)</f>
        <v>F1S USA</v>
      </c>
      <c r="S5644" t="str">
        <f>_xlfn.XLOOKUP(E5644,AF:AF,AI:AI)</f>
        <v>United States</v>
      </c>
      <c r="T5644">
        <f>WEEKNUM(G5644)</f>
        <v>17</v>
      </c>
      <c r="U5644">
        <f>YEAR(G5644)</f>
        <v>2026</v>
      </c>
      <c r="V5644" s="117">
        <f>IFERROR(Q5644/N5644,"0")</f>
        <v>0</v>
      </c>
    </row>
    <row r="5645" spans="1:22">
      <c r="A5645" t="str">
        <f>_xlfn.XLOOKUP(D5645,BN:BN,BO:BO)</f>
        <v>México</v>
      </c>
      <c r="B5645" t="s">
        <v>25</v>
      </c>
      <c r="C5645">
        <v>984</v>
      </c>
      <c r="D5645" t="str">
        <f>_xlfn.XLOOKUP(C5645,BH:BH,BI:BI)</f>
        <v>MariellaP</v>
      </c>
      <c r="E5645">
        <v>28934</v>
      </c>
      <c r="F5645" t="s">
        <v>5487</v>
      </c>
      <c r="G5645" s="63">
        <v>46134</v>
      </c>
      <c r="H5645" s="63">
        <v>46134</v>
      </c>
      <c r="I5645" t="s">
        <v>366</v>
      </c>
      <c r="J5645" t="str">
        <f>_xlfn.XLOOKUP(I5645,AS:AS,AU:AU)</f>
        <v>Vuelos</v>
      </c>
      <c r="K5645" t="s">
        <v>27</v>
      </c>
      <c r="L5645">
        <v>362.81</v>
      </c>
      <c r="M5645">
        <f>L5645*_xlfn.XLOOKUP(K5645,AM:AM,AN:AN)</f>
        <v>362.81</v>
      </c>
      <c r="N5645">
        <f>L5645*_xlfn.XLOOKUP(K5645,AM:AM,AO:AO)</f>
        <v>420.8596</v>
      </c>
      <c r="O5645">
        <v>0</v>
      </c>
      <c r="P5645">
        <f>O5645*_xlfn.XLOOKUP(K5645,AM:AM,AN:AN)</f>
        <v>0</v>
      </c>
      <c r="Q5645">
        <f>O5645*_xlfn.XLOOKUP(K5645,AM:AM,AO:AO)</f>
        <v>0</v>
      </c>
      <c r="R5645" t="str">
        <f>_xlfn.XLOOKUP(E5645,AF:AF,AG:AG)</f>
        <v>F1S USA</v>
      </c>
      <c r="S5645" t="str">
        <f>_xlfn.XLOOKUP(E5645,AF:AF,AI:AI)</f>
        <v>United States</v>
      </c>
      <c r="T5645">
        <f>WEEKNUM(G5645)</f>
        <v>17</v>
      </c>
      <c r="U5645">
        <f>YEAR(G5645)</f>
        <v>2026</v>
      </c>
      <c r="V5645" s="117">
        <f>IFERROR(Q5645/N5645,"0")</f>
        <v>0</v>
      </c>
    </row>
    <row r="5646" spans="1:22">
      <c r="A5646" t="str">
        <f>_xlfn.XLOOKUP(D5646,BN:BN,BO:BO)</f>
        <v>México</v>
      </c>
      <c r="B5646" t="s">
        <v>25</v>
      </c>
      <c r="C5646">
        <v>984</v>
      </c>
      <c r="D5646" t="str">
        <f>_xlfn.XLOOKUP(C5646,BH:BH,BI:BI)</f>
        <v>MariellaP</v>
      </c>
      <c r="E5646">
        <v>28934</v>
      </c>
      <c r="F5646" t="s">
        <v>5489</v>
      </c>
      <c r="G5646" s="63">
        <v>46134</v>
      </c>
      <c r="H5646" s="63">
        <v>46134</v>
      </c>
      <c r="I5646" t="s">
        <v>366</v>
      </c>
      <c r="J5646" t="str">
        <f>_xlfn.XLOOKUP(I5646,AS:AS,AU:AU)</f>
        <v>Vuelos</v>
      </c>
      <c r="K5646" t="s">
        <v>27</v>
      </c>
      <c r="L5646">
        <v>362.81</v>
      </c>
      <c r="M5646">
        <f>L5646*_xlfn.XLOOKUP(K5646,AM:AM,AN:AN)</f>
        <v>362.81</v>
      </c>
      <c r="N5646">
        <f>L5646*_xlfn.XLOOKUP(K5646,AM:AM,AO:AO)</f>
        <v>420.8596</v>
      </c>
      <c r="O5646">
        <v>0</v>
      </c>
      <c r="P5646">
        <f>O5646*_xlfn.XLOOKUP(K5646,AM:AM,AN:AN)</f>
        <v>0</v>
      </c>
      <c r="Q5646">
        <f>O5646*_xlfn.XLOOKUP(K5646,AM:AM,AO:AO)</f>
        <v>0</v>
      </c>
      <c r="R5646" t="str">
        <f>_xlfn.XLOOKUP(E5646,AF:AF,AG:AG)</f>
        <v>F1S USA</v>
      </c>
      <c r="S5646" t="str">
        <f>_xlfn.XLOOKUP(E5646,AF:AF,AI:AI)</f>
        <v>United States</v>
      </c>
      <c r="T5646">
        <f>WEEKNUM(G5646)</f>
        <v>17</v>
      </c>
      <c r="U5646">
        <f>YEAR(G5646)</f>
        <v>2026</v>
      </c>
      <c r="V5646" s="117">
        <f>IFERROR(Q5646/N5646,"0")</f>
        <v>0</v>
      </c>
    </row>
    <row r="5647" spans="1:22">
      <c r="A5647" t="str">
        <f>_xlfn.XLOOKUP(D5647,BN:BN,BO:BO)</f>
        <v>México</v>
      </c>
      <c r="B5647" t="s">
        <v>25</v>
      </c>
      <c r="C5647">
        <v>984</v>
      </c>
      <c r="D5647" t="str">
        <f>_xlfn.XLOOKUP(C5647,BH:BH,BI:BI)</f>
        <v>MariellaP</v>
      </c>
      <c r="E5647">
        <v>28934</v>
      </c>
      <c r="F5647" t="s">
        <v>5488</v>
      </c>
      <c r="G5647" s="63">
        <v>46134</v>
      </c>
      <c r="H5647" s="63">
        <v>46134</v>
      </c>
      <c r="I5647" t="s">
        <v>366</v>
      </c>
      <c r="J5647" t="str">
        <f>_xlfn.XLOOKUP(I5647,AS:AS,AU:AU)</f>
        <v>Vuelos</v>
      </c>
      <c r="K5647" t="s">
        <v>27</v>
      </c>
      <c r="L5647">
        <v>389.63</v>
      </c>
      <c r="M5647">
        <f>L5647*_xlfn.XLOOKUP(K5647,AM:AM,AN:AN)</f>
        <v>389.63</v>
      </c>
      <c r="N5647">
        <f>L5647*_xlfn.XLOOKUP(K5647,AM:AM,AO:AO)</f>
        <v>451.97079999999994</v>
      </c>
      <c r="O5647">
        <v>0</v>
      </c>
      <c r="P5647">
        <f>O5647*_xlfn.XLOOKUP(K5647,AM:AM,AN:AN)</f>
        <v>0</v>
      </c>
      <c r="Q5647">
        <f>O5647*_xlfn.XLOOKUP(K5647,AM:AM,AO:AO)</f>
        <v>0</v>
      </c>
      <c r="R5647" t="str">
        <f>_xlfn.XLOOKUP(E5647,AF:AF,AG:AG)</f>
        <v>F1S USA</v>
      </c>
      <c r="S5647" t="str">
        <f>_xlfn.XLOOKUP(E5647,AF:AF,AI:AI)</f>
        <v>United States</v>
      </c>
      <c r="T5647">
        <f>WEEKNUM(G5647)</f>
        <v>17</v>
      </c>
      <c r="U5647">
        <f>YEAR(G5647)</f>
        <v>2026</v>
      </c>
      <c r="V5647" s="117">
        <f>IFERROR(Q5647/N5647,"0")</f>
        <v>0</v>
      </c>
    </row>
    <row r="5648" spans="1:22">
      <c r="A5648" t="str">
        <f>_xlfn.XLOOKUP(D5648,BN:BN,BO:BO)</f>
        <v>México</v>
      </c>
      <c r="B5648" t="s">
        <v>25</v>
      </c>
      <c r="C5648">
        <v>984</v>
      </c>
      <c r="D5648" t="str">
        <f>_xlfn.XLOOKUP(C5648,BH:BH,BI:BI)</f>
        <v>MariellaP</v>
      </c>
      <c r="E5648">
        <v>28934</v>
      </c>
      <c r="F5648" t="s">
        <v>5490</v>
      </c>
      <c r="G5648" s="63">
        <v>46134</v>
      </c>
      <c r="H5648" s="63">
        <v>46134</v>
      </c>
      <c r="I5648" t="s">
        <v>366</v>
      </c>
      <c r="J5648" t="str">
        <f>_xlfn.XLOOKUP(I5648,AS:AS,AU:AU)</f>
        <v>Vuelos</v>
      </c>
      <c r="K5648" t="s">
        <v>27</v>
      </c>
      <c r="L5648">
        <v>389.63</v>
      </c>
      <c r="M5648">
        <f>L5648*_xlfn.XLOOKUP(K5648,AM:AM,AN:AN)</f>
        <v>389.63</v>
      </c>
      <c r="N5648">
        <f>L5648*_xlfn.XLOOKUP(K5648,AM:AM,AO:AO)</f>
        <v>451.97079999999994</v>
      </c>
      <c r="O5648">
        <v>0</v>
      </c>
      <c r="P5648">
        <f>O5648*_xlfn.XLOOKUP(K5648,AM:AM,AN:AN)</f>
        <v>0</v>
      </c>
      <c r="Q5648">
        <f>O5648*_xlfn.XLOOKUP(K5648,AM:AM,AO:AO)</f>
        <v>0</v>
      </c>
      <c r="R5648" t="str">
        <f>_xlfn.XLOOKUP(E5648,AF:AF,AG:AG)</f>
        <v>F1S USA</v>
      </c>
      <c r="S5648" t="str">
        <f>_xlfn.XLOOKUP(E5648,AF:AF,AI:AI)</f>
        <v>United States</v>
      </c>
      <c r="T5648">
        <f>WEEKNUM(G5648)</f>
        <v>17</v>
      </c>
      <c r="U5648">
        <f>YEAR(G5648)</f>
        <v>2026</v>
      </c>
      <c r="V5648" s="117">
        <f>IFERROR(Q5648/N5648,"0")</f>
        <v>0</v>
      </c>
    </row>
    <row r="5649" spans="1:22">
      <c r="A5649" t="str">
        <f>_xlfn.XLOOKUP(D5649,BN:BN,BO:BO)</f>
        <v>México</v>
      </c>
      <c r="B5649" t="s">
        <v>25</v>
      </c>
      <c r="C5649">
        <v>984</v>
      </c>
      <c r="D5649" t="str">
        <f>_xlfn.XLOOKUP(C5649,BH:BH,BI:BI)</f>
        <v>MariellaP</v>
      </c>
      <c r="E5649">
        <v>0</v>
      </c>
      <c r="F5649" t="s">
        <v>5491</v>
      </c>
      <c r="G5649" s="63">
        <v>46124</v>
      </c>
      <c r="H5649" s="63">
        <v>46134</v>
      </c>
      <c r="I5649" t="s">
        <v>396</v>
      </c>
      <c r="J5649" t="str">
        <f>_xlfn.XLOOKUP(I5649,AS:AS,AU:AU)</f>
        <v>Honorarios</v>
      </c>
      <c r="K5649" t="s">
        <v>27</v>
      </c>
      <c r="L5649">
        <v>176</v>
      </c>
      <c r="M5649">
        <f>L5649*_xlfn.XLOOKUP(K5649,AM:AM,AN:AN)</f>
        <v>176</v>
      </c>
      <c r="N5649">
        <f>L5649*_xlfn.XLOOKUP(K5649,AM:AM,AO:AO)</f>
        <v>204.16</v>
      </c>
      <c r="O5649">
        <v>176</v>
      </c>
      <c r="P5649">
        <f>O5649*_xlfn.XLOOKUP(K5649,AM:AM,AN:AN)</f>
        <v>176</v>
      </c>
      <c r="Q5649">
        <f>O5649*_xlfn.XLOOKUP(K5649,AM:AM,AO:AO)</f>
        <v>204.16</v>
      </c>
      <c r="R5649" t="str">
        <f>_xlfn.XLOOKUP(E5649,AF:AF,AG:AG)</f>
        <v>FEES</v>
      </c>
      <c r="S5649">
        <f>_xlfn.XLOOKUP(E5649,AF:AF,AI:AI)</f>
        <v>0</v>
      </c>
      <c r="T5649">
        <f>WEEKNUM(G5649)</f>
        <v>16</v>
      </c>
      <c r="U5649">
        <f>YEAR(G5649)</f>
        <v>2026</v>
      </c>
      <c r="V5649" s="117">
        <f>IFERROR(Q5649/N5649,"0")</f>
        <v>1</v>
      </c>
    </row>
    <row r="5650" spans="1:22">
      <c r="A5650" t="str">
        <f>_xlfn.XLOOKUP(D5650,BN:BN,BO:BO)</f>
        <v>México</v>
      </c>
      <c r="B5650" t="s">
        <v>25</v>
      </c>
      <c r="C5650">
        <v>985</v>
      </c>
      <c r="D5650" t="str">
        <f>_xlfn.XLOOKUP(C5650,BH:BH,BI:BI)</f>
        <v>DianaM</v>
      </c>
      <c r="E5650">
        <v>27301</v>
      </c>
      <c r="F5650" t="s">
        <v>5492</v>
      </c>
      <c r="G5650" s="63">
        <v>46042</v>
      </c>
      <c r="H5650" s="63">
        <v>46042</v>
      </c>
      <c r="I5650" t="s">
        <v>366</v>
      </c>
      <c r="J5650" t="str">
        <f>_xlfn.XLOOKUP(I5650,AS:AS,AU:AU)</f>
        <v>Vuelos</v>
      </c>
      <c r="K5650" t="s">
        <v>33</v>
      </c>
      <c r="L5650">
        <v>422.56</v>
      </c>
      <c r="M5650">
        <f>L5650*_xlfn.XLOOKUP(K5650,AM:AM,AN:AN)</f>
        <v>363.40159999999997</v>
      </c>
      <c r="N5650">
        <f>L5650*_xlfn.XLOOKUP(K5650,AM:AM,AO:AO)</f>
        <v>422.56</v>
      </c>
      <c r="O5650">
        <v>0</v>
      </c>
      <c r="P5650">
        <f>O5650*_xlfn.XLOOKUP(K5650,AM:AM,AN:AN)</f>
        <v>0</v>
      </c>
      <c r="Q5650">
        <f>O5650*_xlfn.XLOOKUP(K5650,AM:AM,AO:AO)</f>
        <v>0</v>
      </c>
      <c r="R5650" t="str">
        <f>_xlfn.XLOOKUP(E5650,AF:AF,AG:AG)</f>
        <v>TURISMO EX MAR, S.A. DE C.V.</v>
      </c>
      <c r="S5650" t="str">
        <f>_xlfn.XLOOKUP(E5650,AF:AF,AI:AI)</f>
        <v>Mexico</v>
      </c>
      <c r="T5650">
        <f>WEEKNUM(G5650)</f>
        <v>4</v>
      </c>
      <c r="U5650">
        <f>YEAR(G5650)</f>
        <v>2026</v>
      </c>
      <c r="V5650" s="117">
        <f>IFERROR(Q5650/N5650,"0")</f>
        <v>0</v>
      </c>
    </row>
    <row r="5651" spans="1:22">
      <c r="A5651" t="str">
        <f>_xlfn.XLOOKUP(D5651,BN:BN,BO:BO)</f>
        <v>México</v>
      </c>
      <c r="B5651" t="s">
        <v>25</v>
      </c>
      <c r="C5651">
        <v>985</v>
      </c>
      <c r="D5651" t="str">
        <f>_xlfn.XLOOKUP(C5651,BH:BH,BI:BI)</f>
        <v>DianaM</v>
      </c>
      <c r="E5651">
        <v>27301</v>
      </c>
      <c r="F5651" t="s">
        <v>5493</v>
      </c>
      <c r="G5651" s="63">
        <v>46042</v>
      </c>
      <c r="H5651" s="63">
        <v>46042</v>
      </c>
      <c r="I5651" t="s">
        <v>366</v>
      </c>
      <c r="J5651" t="str">
        <f>_xlfn.XLOOKUP(I5651,AS:AS,AU:AU)</f>
        <v>Vuelos</v>
      </c>
      <c r="K5651" t="s">
        <v>33</v>
      </c>
      <c r="L5651">
        <v>422.56</v>
      </c>
      <c r="M5651">
        <f>L5651*_xlfn.XLOOKUP(K5651,AM:AM,AN:AN)</f>
        <v>363.40159999999997</v>
      </c>
      <c r="N5651">
        <f>L5651*_xlfn.XLOOKUP(K5651,AM:AM,AO:AO)</f>
        <v>422.56</v>
      </c>
      <c r="O5651">
        <v>0</v>
      </c>
      <c r="P5651">
        <f>O5651*_xlfn.XLOOKUP(K5651,AM:AM,AN:AN)</f>
        <v>0</v>
      </c>
      <c r="Q5651">
        <f>O5651*_xlfn.XLOOKUP(K5651,AM:AM,AO:AO)</f>
        <v>0</v>
      </c>
      <c r="R5651" t="str">
        <f>_xlfn.XLOOKUP(E5651,AF:AF,AG:AG)</f>
        <v>TURISMO EX MAR, S.A. DE C.V.</v>
      </c>
      <c r="S5651" t="str">
        <f>_xlfn.XLOOKUP(E5651,AF:AF,AI:AI)</f>
        <v>Mexico</v>
      </c>
      <c r="T5651">
        <f>WEEKNUM(G5651)</f>
        <v>4</v>
      </c>
      <c r="U5651">
        <f>YEAR(G5651)</f>
        <v>2026</v>
      </c>
      <c r="V5651" s="117">
        <f>IFERROR(Q5651/N5651,"0")</f>
        <v>0</v>
      </c>
    </row>
    <row r="5652" spans="1:22">
      <c r="A5652" t="str">
        <f>_xlfn.XLOOKUP(D5652,BN:BN,BO:BO)</f>
        <v>México</v>
      </c>
      <c r="B5652" t="s">
        <v>25</v>
      </c>
      <c r="C5652">
        <v>985</v>
      </c>
      <c r="D5652" t="str">
        <f>_xlfn.XLOOKUP(C5652,BH:BH,BI:BI)</f>
        <v>DianaM</v>
      </c>
      <c r="E5652">
        <v>27301</v>
      </c>
      <c r="F5652" t="s">
        <v>5493</v>
      </c>
      <c r="G5652" s="63">
        <v>46042</v>
      </c>
      <c r="H5652" s="63">
        <v>46042</v>
      </c>
      <c r="I5652" t="s">
        <v>366</v>
      </c>
      <c r="J5652" t="str">
        <f>_xlfn.XLOOKUP(I5652,AS:AS,AU:AU)</f>
        <v>Vuelos</v>
      </c>
      <c r="K5652" t="s">
        <v>33</v>
      </c>
      <c r="L5652">
        <v>382.07</v>
      </c>
      <c r="M5652">
        <f>L5652*_xlfn.XLOOKUP(K5652,AM:AM,AN:AN)</f>
        <v>328.58019999999999</v>
      </c>
      <c r="N5652">
        <f>L5652*_xlfn.XLOOKUP(K5652,AM:AM,AO:AO)</f>
        <v>382.07</v>
      </c>
      <c r="O5652">
        <v>0</v>
      </c>
      <c r="P5652">
        <f>O5652*_xlfn.XLOOKUP(K5652,AM:AM,AN:AN)</f>
        <v>0</v>
      </c>
      <c r="Q5652">
        <f>O5652*_xlfn.XLOOKUP(K5652,AM:AM,AO:AO)</f>
        <v>0</v>
      </c>
      <c r="R5652" t="str">
        <f>_xlfn.XLOOKUP(E5652,AF:AF,AG:AG)</f>
        <v>TURISMO EX MAR, S.A. DE C.V.</v>
      </c>
      <c r="S5652" t="str">
        <f>_xlfn.XLOOKUP(E5652,AF:AF,AI:AI)</f>
        <v>Mexico</v>
      </c>
      <c r="T5652">
        <f>WEEKNUM(G5652)</f>
        <v>4</v>
      </c>
      <c r="U5652">
        <f>YEAR(G5652)</f>
        <v>2026</v>
      </c>
      <c r="V5652" s="117">
        <f>IFERROR(Q5652/N5652,"0")</f>
        <v>0</v>
      </c>
    </row>
    <row r="5653" spans="1:22">
      <c r="A5653" t="str">
        <f>_xlfn.XLOOKUP(D5653,BN:BN,BO:BO)</f>
        <v>México</v>
      </c>
      <c r="B5653" t="s">
        <v>25</v>
      </c>
      <c r="C5653">
        <v>985</v>
      </c>
      <c r="D5653" t="str">
        <f>_xlfn.XLOOKUP(C5653,BH:BH,BI:BI)</f>
        <v>DianaM</v>
      </c>
      <c r="E5653">
        <v>0</v>
      </c>
      <c r="F5653" t="s">
        <v>5494</v>
      </c>
      <c r="G5653" s="63">
        <v>46042</v>
      </c>
      <c r="H5653" s="63">
        <v>46042</v>
      </c>
      <c r="I5653" t="s">
        <v>396</v>
      </c>
      <c r="J5653" t="str">
        <f>_xlfn.XLOOKUP(I5653,AS:AS,AU:AU)</f>
        <v>Honorarios</v>
      </c>
      <c r="K5653" t="s">
        <v>33</v>
      </c>
      <c r="L5653">
        <v>105</v>
      </c>
      <c r="M5653">
        <f>L5653*_xlfn.XLOOKUP(K5653,AM:AM,AN:AN)</f>
        <v>90.3</v>
      </c>
      <c r="N5653">
        <f>L5653*_xlfn.XLOOKUP(K5653,AM:AM,AO:AO)</f>
        <v>105</v>
      </c>
      <c r="O5653">
        <v>105</v>
      </c>
      <c r="P5653">
        <f>O5653*_xlfn.XLOOKUP(K5653,AM:AM,AN:AN)</f>
        <v>90.3</v>
      </c>
      <c r="Q5653">
        <f>O5653*_xlfn.XLOOKUP(K5653,AM:AM,AO:AO)</f>
        <v>105</v>
      </c>
      <c r="R5653" t="str">
        <f>_xlfn.XLOOKUP(E5653,AF:AF,AG:AG)</f>
        <v>FEES</v>
      </c>
      <c r="S5653">
        <f>_xlfn.XLOOKUP(E5653,AF:AF,AI:AI)</f>
        <v>0</v>
      </c>
      <c r="T5653">
        <f>WEEKNUM(G5653)</f>
        <v>4</v>
      </c>
      <c r="U5653">
        <f>YEAR(G5653)</f>
        <v>2026</v>
      </c>
      <c r="V5653" s="117">
        <f>IFERROR(Q5653/N5653,"0")</f>
        <v>1</v>
      </c>
    </row>
    <row r="5654" spans="1:22">
      <c r="A5654" t="str">
        <f>_xlfn.XLOOKUP(D5654,BN:BN,BO:BO)</f>
        <v>México</v>
      </c>
      <c r="B5654" t="s">
        <v>25</v>
      </c>
      <c r="C5654">
        <v>986</v>
      </c>
      <c r="D5654" t="str">
        <f>_xlfn.XLOOKUP(C5654,BH:BH,BI:BI)</f>
        <v>MariellaP</v>
      </c>
      <c r="E5654">
        <v>25704</v>
      </c>
      <c r="F5654" t="s">
        <v>5495</v>
      </c>
      <c r="G5654" s="63">
        <v>46038</v>
      </c>
      <c r="H5654" s="63">
        <v>46040</v>
      </c>
      <c r="I5654" t="s">
        <v>376</v>
      </c>
      <c r="J5654" t="str">
        <f>_xlfn.XLOOKUP(I5654,AS:AS,AU:AU)</f>
        <v>Hotel</v>
      </c>
      <c r="K5654" t="s">
        <v>27</v>
      </c>
      <c r="L5654">
        <v>5224</v>
      </c>
      <c r="M5654">
        <f>L5654*_xlfn.XLOOKUP(K5654,AM:AM,AN:AN)</f>
        <v>5224</v>
      </c>
      <c r="N5654">
        <f>L5654*_xlfn.XLOOKUP(K5654,AM:AM,AO:AO)</f>
        <v>6059.8399999999992</v>
      </c>
      <c r="O5654">
        <v>522.4</v>
      </c>
      <c r="P5654">
        <f>O5654*_xlfn.XLOOKUP(K5654,AM:AM,AN:AN)</f>
        <v>522.4</v>
      </c>
      <c r="Q5654">
        <f>O5654*_xlfn.XLOOKUP(K5654,AM:AM,AO:AO)</f>
        <v>605.98399999999992</v>
      </c>
      <c r="R5654" t="str">
        <f>_xlfn.XLOOKUP(E5654,AF:AF,AG:AG)</f>
        <v>ROSEWOOD VIENNA</v>
      </c>
      <c r="S5654" t="str">
        <f>_xlfn.XLOOKUP(E5654,AF:AF,AI:AI)</f>
        <v>Austria</v>
      </c>
      <c r="T5654">
        <f>WEEKNUM(G5654)</f>
        <v>3</v>
      </c>
      <c r="U5654">
        <f>YEAR(G5654)</f>
        <v>2026</v>
      </c>
      <c r="V5654" s="117">
        <f>IFERROR(Q5654/N5654,"0")</f>
        <v>0.1</v>
      </c>
    </row>
    <row r="5655" spans="1:22">
      <c r="A5655" t="str">
        <f>_xlfn.XLOOKUP(D5655,BN:BN,BO:BO)</f>
        <v>México</v>
      </c>
      <c r="B5655" t="s">
        <v>25</v>
      </c>
      <c r="C5655">
        <v>987</v>
      </c>
      <c r="D5655" t="str">
        <f>_xlfn.XLOOKUP(C5655,BH:BH,BI:BI)</f>
        <v>DianaM</v>
      </c>
      <c r="E5655">
        <v>34338</v>
      </c>
      <c r="F5655" t="s">
        <v>1880</v>
      </c>
      <c r="G5655" s="63">
        <v>45904</v>
      </c>
      <c r="H5655" s="63">
        <v>45906</v>
      </c>
      <c r="I5655" t="s">
        <v>376</v>
      </c>
      <c r="J5655" t="str">
        <f>_xlfn.XLOOKUP(I5655,AS:AS,AU:AU)</f>
        <v>Hotel</v>
      </c>
      <c r="K5655" t="s">
        <v>33</v>
      </c>
      <c r="L5655">
        <v>5251</v>
      </c>
      <c r="M5655">
        <f>L5655*_xlfn.XLOOKUP(K5655,AM:AM,AN:AN)</f>
        <v>4515.8599999999997</v>
      </c>
      <c r="N5655">
        <f>L5655*_xlfn.XLOOKUP(K5655,AM:AM,AO:AO)</f>
        <v>5251</v>
      </c>
      <c r="O5655">
        <v>493.59</v>
      </c>
      <c r="P5655">
        <f>O5655*_xlfn.XLOOKUP(K5655,AM:AM,AN:AN)</f>
        <v>424.48739999999998</v>
      </c>
      <c r="Q5655">
        <f>O5655*_xlfn.XLOOKUP(K5655,AM:AM,AO:AO)</f>
        <v>493.59</v>
      </c>
      <c r="R5655" t="str">
        <f>_xlfn.XLOOKUP(E5655,AF:AF,AG:AG)</f>
        <v>Hotel Ritz Paris</v>
      </c>
      <c r="S5655" t="str">
        <f>_xlfn.XLOOKUP(E5655,AF:AF,AI:AI)</f>
        <v>France</v>
      </c>
      <c r="T5655">
        <f>WEEKNUM(G5655)</f>
        <v>36</v>
      </c>
      <c r="U5655">
        <f>YEAR(G5655)</f>
        <v>2025</v>
      </c>
      <c r="V5655" s="117">
        <f>IFERROR(Q5655/N5655,"0")</f>
        <v>9.3999238240335167E-2</v>
      </c>
    </row>
    <row r="5656" spans="1:22">
      <c r="A5656" t="str">
        <f>_xlfn.XLOOKUP(D5656,BN:BN,BO:BO)</f>
        <v>México</v>
      </c>
      <c r="B5656" t="s">
        <v>25</v>
      </c>
      <c r="C5656">
        <v>988</v>
      </c>
      <c r="D5656" t="str">
        <f>_xlfn.XLOOKUP(C5656,BH:BH,BI:BI)</f>
        <v>LuisHdz</v>
      </c>
      <c r="E5656">
        <v>25780</v>
      </c>
      <c r="F5656" t="s">
        <v>5496</v>
      </c>
      <c r="G5656" s="63">
        <v>46040</v>
      </c>
      <c r="H5656" s="63">
        <v>46040</v>
      </c>
      <c r="I5656" t="s">
        <v>425</v>
      </c>
      <c r="J5656" t="str">
        <f>_xlfn.XLOOKUP(I5656,AS:AS,AU:AU)</f>
        <v>Traslados</v>
      </c>
      <c r="K5656" t="s">
        <v>33</v>
      </c>
      <c r="L5656">
        <v>742.15</v>
      </c>
      <c r="M5656">
        <f>L5656*_xlfn.XLOOKUP(K5656,AM:AM,AN:AN)</f>
        <v>638.24900000000002</v>
      </c>
      <c r="N5656">
        <f>L5656*_xlfn.XLOOKUP(K5656,AM:AM,AO:AO)</f>
        <v>742.15</v>
      </c>
      <c r="O5656">
        <v>0</v>
      </c>
      <c r="P5656">
        <f>O5656*_xlfn.XLOOKUP(K5656,AM:AM,AN:AN)</f>
        <v>0</v>
      </c>
      <c r="Q5656">
        <f>O5656*_xlfn.XLOOKUP(K5656,AM:AM,AO:AO)</f>
        <v>0</v>
      </c>
      <c r="R5656" t="str">
        <f>_xlfn.XLOOKUP(E5656,AF:AF,AG:AG)</f>
        <v>ROLZO</v>
      </c>
      <c r="S5656" t="str">
        <f>_xlfn.XLOOKUP(E5656,AF:AF,AI:AI)</f>
        <v>United Kingdom</v>
      </c>
      <c r="T5656">
        <f>WEEKNUM(G5656)</f>
        <v>4</v>
      </c>
      <c r="U5656">
        <f>YEAR(G5656)</f>
        <v>2026</v>
      </c>
      <c r="V5656" s="117">
        <f>IFERROR(Q5656/N5656,"0")</f>
        <v>0</v>
      </c>
    </row>
    <row r="5657" spans="1:22">
      <c r="A5657" t="str">
        <f>_xlfn.XLOOKUP(D5657,BN:BN,BO:BO)</f>
        <v>México</v>
      </c>
      <c r="B5657" t="s">
        <v>25</v>
      </c>
      <c r="C5657">
        <v>988</v>
      </c>
      <c r="D5657" t="str">
        <f>_xlfn.XLOOKUP(C5657,BH:BH,BI:BI)</f>
        <v>LuisHdz</v>
      </c>
      <c r="E5657">
        <v>25780</v>
      </c>
      <c r="F5657" t="s">
        <v>5497</v>
      </c>
      <c r="G5657" s="63">
        <v>46044</v>
      </c>
      <c r="H5657" s="63">
        <v>46044</v>
      </c>
      <c r="I5657" t="s">
        <v>425</v>
      </c>
      <c r="J5657" t="str">
        <f>_xlfn.XLOOKUP(I5657,AS:AS,AU:AU)</f>
        <v>Traslados</v>
      </c>
      <c r="K5657" t="s">
        <v>33</v>
      </c>
      <c r="L5657">
        <v>930</v>
      </c>
      <c r="M5657">
        <f>L5657*_xlfn.XLOOKUP(K5657,AM:AM,AN:AN)</f>
        <v>799.8</v>
      </c>
      <c r="N5657">
        <f>L5657*_xlfn.XLOOKUP(K5657,AM:AM,AO:AO)</f>
        <v>930</v>
      </c>
      <c r="O5657">
        <v>0</v>
      </c>
      <c r="P5657">
        <f>O5657*_xlfn.XLOOKUP(K5657,AM:AM,AN:AN)</f>
        <v>0</v>
      </c>
      <c r="Q5657">
        <f>O5657*_xlfn.XLOOKUP(K5657,AM:AM,AO:AO)</f>
        <v>0</v>
      </c>
      <c r="R5657" t="str">
        <f>_xlfn.XLOOKUP(E5657,AF:AF,AG:AG)</f>
        <v>ROLZO</v>
      </c>
      <c r="S5657" t="str">
        <f>_xlfn.XLOOKUP(E5657,AF:AF,AI:AI)</f>
        <v>United Kingdom</v>
      </c>
      <c r="T5657">
        <f>WEEKNUM(G5657)</f>
        <v>4</v>
      </c>
      <c r="U5657">
        <f>YEAR(G5657)</f>
        <v>2026</v>
      </c>
      <c r="V5657" s="117">
        <f>IFERROR(Q5657/N5657,"0")</f>
        <v>0</v>
      </c>
    </row>
    <row r="5658" spans="1:22">
      <c r="A5658" t="str">
        <f>_xlfn.XLOOKUP(D5658,BN:BN,BO:BO)</f>
        <v>México</v>
      </c>
      <c r="B5658" t="s">
        <v>25</v>
      </c>
      <c r="C5658">
        <v>988</v>
      </c>
      <c r="D5658" t="str">
        <f>_xlfn.XLOOKUP(C5658,BH:BH,BI:BI)</f>
        <v>LuisHdz</v>
      </c>
      <c r="E5658">
        <v>25780</v>
      </c>
      <c r="F5658" t="s">
        <v>5498</v>
      </c>
      <c r="G5658" s="63">
        <v>46044</v>
      </c>
      <c r="H5658" s="63">
        <v>46044</v>
      </c>
      <c r="I5658" t="s">
        <v>425</v>
      </c>
      <c r="J5658" t="str">
        <f>_xlfn.XLOOKUP(I5658,AS:AS,AU:AU)</f>
        <v>Traslados</v>
      </c>
      <c r="K5658" t="s">
        <v>33</v>
      </c>
      <c r="L5658">
        <v>145</v>
      </c>
      <c r="M5658">
        <f>L5658*_xlfn.XLOOKUP(K5658,AM:AM,AN:AN)</f>
        <v>124.7</v>
      </c>
      <c r="N5658">
        <f>L5658*_xlfn.XLOOKUP(K5658,AM:AM,AO:AO)</f>
        <v>145</v>
      </c>
      <c r="O5658">
        <v>0</v>
      </c>
      <c r="P5658">
        <f>O5658*_xlfn.XLOOKUP(K5658,AM:AM,AN:AN)</f>
        <v>0</v>
      </c>
      <c r="Q5658">
        <f>O5658*_xlfn.XLOOKUP(K5658,AM:AM,AO:AO)</f>
        <v>0</v>
      </c>
      <c r="R5658" t="str">
        <f>_xlfn.XLOOKUP(E5658,AF:AF,AG:AG)</f>
        <v>ROLZO</v>
      </c>
      <c r="S5658" t="str">
        <f>_xlfn.XLOOKUP(E5658,AF:AF,AI:AI)</f>
        <v>United Kingdom</v>
      </c>
      <c r="T5658">
        <f>WEEKNUM(G5658)</f>
        <v>4</v>
      </c>
      <c r="U5658">
        <f>YEAR(G5658)</f>
        <v>2026</v>
      </c>
      <c r="V5658" s="117">
        <f>IFERROR(Q5658/N5658,"0")</f>
        <v>0</v>
      </c>
    </row>
    <row r="5659" spans="1:22">
      <c r="A5659" t="str">
        <f>_xlfn.XLOOKUP(D5659,BN:BN,BO:BO)</f>
        <v>México</v>
      </c>
      <c r="B5659" t="s">
        <v>25</v>
      </c>
      <c r="C5659">
        <v>988</v>
      </c>
      <c r="D5659" t="str">
        <f>_xlfn.XLOOKUP(C5659,BH:BH,BI:BI)</f>
        <v>LuisHdz</v>
      </c>
      <c r="E5659">
        <v>25780</v>
      </c>
      <c r="F5659" t="s">
        <v>5499</v>
      </c>
      <c r="G5659" s="63">
        <v>46045</v>
      </c>
      <c r="H5659" s="63">
        <v>46045</v>
      </c>
      <c r="I5659" t="s">
        <v>425</v>
      </c>
      <c r="J5659" t="str">
        <f>_xlfn.XLOOKUP(I5659,AS:AS,AU:AU)</f>
        <v>Traslados</v>
      </c>
      <c r="K5659" t="s">
        <v>33</v>
      </c>
      <c r="L5659">
        <v>145</v>
      </c>
      <c r="M5659">
        <f>L5659*_xlfn.XLOOKUP(K5659,AM:AM,AN:AN)</f>
        <v>124.7</v>
      </c>
      <c r="N5659">
        <f>L5659*_xlfn.XLOOKUP(K5659,AM:AM,AO:AO)</f>
        <v>145</v>
      </c>
      <c r="O5659">
        <v>0</v>
      </c>
      <c r="P5659">
        <f>O5659*_xlfn.XLOOKUP(K5659,AM:AM,AN:AN)</f>
        <v>0</v>
      </c>
      <c r="Q5659">
        <f>O5659*_xlfn.XLOOKUP(K5659,AM:AM,AO:AO)</f>
        <v>0</v>
      </c>
      <c r="R5659" t="str">
        <f>_xlfn.XLOOKUP(E5659,AF:AF,AG:AG)</f>
        <v>ROLZO</v>
      </c>
      <c r="S5659" t="str">
        <f>_xlfn.XLOOKUP(E5659,AF:AF,AI:AI)</f>
        <v>United Kingdom</v>
      </c>
      <c r="T5659">
        <f>WEEKNUM(G5659)</f>
        <v>4</v>
      </c>
      <c r="U5659">
        <f>YEAR(G5659)</f>
        <v>2026</v>
      </c>
      <c r="V5659" s="117">
        <f>IFERROR(Q5659/N5659,"0")</f>
        <v>0</v>
      </c>
    </row>
    <row r="5660" spans="1:22">
      <c r="A5660" t="str">
        <f>_xlfn.XLOOKUP(D5660,BN:BN,BO:BO)</f>
        <v>México</v>
      </c>
      <c r="B5660" t="s">
        <v>25</v>
      </c>
      <c r="C5660">
        <v>988</v>
      </c>
      <c r="D5660" t="str">
        <f>_xlfn.XLOOKUP(C5660,BH:BH,BI:BI)</f>
        <v>LuisHdz</v>
      </c>
      <c r="E5660">
        <v>25780</v>
      </c>
      <c r="F5660" t="s">
        <v>5500</v>
      </c>
      <c r="G5660" s="63">
        <v>46045</v>
      </c>
      <c r="H5660" s="63">
        <v>46045</v>
      </c>
      <c r="I5660" t="s">
        <v>425</v>
      </c>
      <c r="J5660" t="str">
        <f>_xlfn.XLOOKUP(I5660,AS:AS,AU:AU)</f>
        <v>Traslados</v>
      </c>
      <c r="K5660" t="s">
        <v>33</v>
      </c>
      <c r="L5660">
        <v>145</v>
      </c>
      <c r="M5660">
        <f>L5660*_xlfn.XLOOKUP(K5660,AM:AM,AN:AN)</f>
        <v>124.7</v>
      </c>
      <c r="N5660">
        <f>L5660*_xlfn.XLOOKUP(K5660,AM:AM,AO:AO)</f>
        <v>145</v>
      </c>
      <c r="O5660">
        <v>0</v>
      </c>
      <c r="P5660">
        <f>O5660*_xlfn.XLOOKUP(K5660,AM:AM,AN:AN)</f>
        <v>0</v>
      </c>
      <c r="Q5660">
        <f>O5660*_xlfn.XLOOKUP(K5660,AM:AM,AO:AO)</f>
        <v>0</v>
      </c>
      <c r="R5660" t="str">
        <f>_xlfn.XLOOKUP(E5660,AF:AF,AG:AG)</f>
        <v>ROLZO</v>
      </c>
      <c r="S5660" t="str">
        <f>_xlfn.XLOOKUP(E5660,AF:AF,AI:AI)</f>
        <v>United Kingdom</v>
      </c>
      <c r="T5660">
        <f>WEEKNUM(G5660)</f>
        <v>4</v>
      </c>
      <c r="U5660">
        <f>YEAR(G5660)</f>
        <v>2026</v>
      </c>
      <c r="V5660" s="117">
        <f>IFERROR(Q5660/N5660,"0")</f>
        <v>0</v>
      </c>
    </row>
    <row r="5661" spans="1:22">
      <c r="A5661" t="str">
        <f>_xlfn.XLOOKUP(D5661,BN:BN,BO:BO)</f>
        <v>México</v>
      </c>
      <c r="B5661" t="s">
        <v>25</v>
      </c>
      <c r="C5661">
        <v>988</v>
      </c>
      <c r="D5661" t="str">
        <f>_xlfn.XLOOKUP(C5661,BH:BH,BI:BI)</f>
        <v>LuisHdz</v>
      </c>
      <c r="E5661">
        <v>29472</v>
      </c>
      <c r="F5661" t="s">
        <v>5501</v>
      </c>
      <c r="G5661" s="63">
        <v>46043</v>
      </c>
      <c r="H5661" s="63">
        <v>46045</v>
      </c>
      <c r="I5661" t="s">
        <v>376</v>
      </c>
      <c r="J5661" t="str">
        <f>_xlfn.XLOOKUP(I5661,AS:AS,AU:AU)</f>
        <v>Hotel</v>
      </c>
      <c r="K5661" t="s">
        <v>33</v>
      </c>
      <c r="L5661">
        <v>1201.26</v>
      </c>
      <c r="M5661">
        <f>L5661*_xlfn.XLOOKUP(K5661,AM:AM,AN:AN)</f>
        <v>1033.0835999999999</v>
      </c>
      <c r="N5661">
        <f>L5661*_xlfn.XLOOKUP(K5661,AM:AM,AO:AO)</f>
        <v>1201.26</v>
      </c>
      <c r="O5661">
        <v>107.85</v>
      </c>
      <c r="P5661">
        <f>O5661*_xlfn.XLOOKUP(K5661,AM:AM,AN:AN)</f>
        <v>92.750999999999991</v>
      </c>
      <c r="Q5661">
        <f>O5661*_xlfn.XLOOKUP(K5661,AM:AM,AO:AO)</f>
        <v>107.85</v>
      </c>
      <c r="R5661" t="str">
        <f>_xlfn.XLOOKUP(E5661,AF:AF,AG:AG)</f>
        <v>DE L EUROPE AMSTERDAM</v>
      </c>
      <c r="S5661" t="str">
        <f>_xlfn.XLOOKUP(E5661,AF:AF,AI:AI)</f>
        <v>Netherlands</v>
      </c>
      <c r="T5661">
        <f>WEEKNUM(G5661)</f>
        <v>4</v>
      </c>
      <c r="U5661">
        <f>YEAR(G5661)</f>
        <v>2026</v>
      </c>
      <c r="V5661" s="117">
        <f>IFERROR(Q5661/N5661,"0")</f>
        <v>8.9780730233255085E-2</v>
      </c>
    </row>
    <row r="5662" spans="1:22">
      <c r="A5662" t="str">
        <f>_xlfn.XLOOKUP(D5662,BN:BN,BO:BO)</f>
        <v>México</v>
      </c>
      <c r="B5662" t="s">
        <v>25</v>
      </c>
      <c r="C5662">
        <v>988</v>
      </c>
      <c r="D5662" t="str">
        <f>_xlfn.XLOOKUP(C5662,BH:BH,BI:BI)</f>
        <v>LuisHdz</v>
      </c>
      <c r="E5662">
        <v>0</v>
      </c>
      <c r="F5662" t="s">
        <v>5502</v>
      </c>
      <c r="G5662" s="63">
        <v>46040</v>
      </c>
      <c r="H5662" s="63">
        <v>46045</v>
      </c>
      <c r="I5662" t="s">
        <v>396</v>
      </c>
      <c r="J5662" t="str">
        <f>_xlfn.XLOOKUP(I5662,AS:AS,AU:AU)</f>
        <v>Honorarios</v>
      </c>
      <c r="K5662" t="s">
        <v>33</v>
      </c>
      <c r="L5662">
        <v>316.81</v>
      </c>
      <c r="M5662">
        <f>L5662*_xlfn.XLOOKUP(K5662,AM:AM,AN:AN)</f>
        <v>272.45659999999998</v>
      </c>
      <c r="N5662">
        <f>L5662*_xlfn.XLOOKUP(K5662,AM:AM,AO:AO)</f>
        <v>316.81</v>
      </c>
      <c r="O5662">
        <v>316.81</v>
      </c>
      <c r="P5662">
        <f>O5662*_xlfn.XLOOKUP(K5662,AM:AM,AN:AN)</f>
        <v>272.45659999999998</v>
      </c>
      <c r="Q5662">
        <f>O5662*_xlfn.XLOOKUP(K5662,AM:AM,AO:AO)</f>
        <v>316.81</v>
      </c>
      <c r="R5662" t="str">
        <f>_xlfn.XLOOKUP(E5662,AF:AF,AG:AG)</f>
        <v>FEES</v>
      </c>
      <c r="S5662">
        <f>_xlfn.XLOOKUP(E5662,AF:AF,AI:AI)</f>
        <v>0</v>
      </c>
      <c r="T5662">
        <f>WEEKNUM(G5662)</f>
        <v>4</v>
      </c>
      <c r="U5662">
        <f>YEAR(G5662)</f>
        <v>2026</v>
      </c>
      <c r="V5662" s="117">
        <f>IFERROR(Q5662/N5662,"0")</f>
        <v>1</v>
      </c>
    </row>
    <row r="5663" spans="1:22">
      <c r="A5663" t="str">
        <f>_xlfn.XLOOKUP(D5663,BN:BN,BO:BO)</f>
        <v>México</v>
      </c>
      <c r="B5663" t="s">
        <v>25</v>
      </c>
      <c r="C5663">
        <v>989</v>
      </c>
      <c r="D5663" t="str">
        <f>_xlfn.XLOOKUP(C5663,BH:BH,BI:BI)</f>
        <v>MariellaP</v>
      </c>
      <c r="E5663">
        <v>26659</v>
      </c>
      <c r="F5663" t="s">
        <v>5503</v>
      </c>
      <c r="G5663" s="63">
        <v>46050</v>
      </c>
      <c r="H5663" s="63">
        <v>46054</v>
      </c>
      <c r="I5663" t="s">
        <v>389</v>
      </c>
      <c r="J5663" t="str">
        <f>_xlfn.XLOOKUP(I5663,AS:AS,AU:AU)</f>
        <v>Crucero</v>
      </c>
      <c r="K5663" t="s">
        <v>33</v>
      </c>
      <c r="L5663">
        <v>7025.53</v>
      </c>
      <c r="M5663">
        <f>L5663*_xlfn.XLOOKUP(K5663,AM:AM,AN:AN)</f>
        <v>6041.9557999999997</v>
      </c>
      <c r="N5663">
        <f>L5663*_xlfn.XLOOKUP(K5663,AM:AM,AO:AO)</f>
        <v>7025.53</v>
      </c>
      <c r="O5663">
        <v>1305.53</v>
      </c>
      <c r="P5663">
        <f>O5663*_xlfn.XLOOKUP(K5663,AM:AM,AN:AN)</f>
        <v>1122.7557999999999</v>
      </c>
      <c r="Q5663">
        <f>O5663*_xlfn.XLOOKUP(K5663,AM:AM,AO:AO)</f>
        <v>1305.53</v>
      </c>
      <c r="R5663" t="str">
        <f>_xlfn.XLOOKUP(E5663,AF:AF,AG:AG)</f>
        <v>EGYPT BEYOND</v>
      </c>
      <c r="S5663" t="str">
        <f>_xlfn.XLOOKUP(E5663,AF:AF,AI:AI)</f>
        <v>Egypt</v>
      </c>
      <c r="T5663">
        <f>WEEKNUM(G5663)</f>
        <v>5</v>
      </c>
      <c r="U5663">
        <f>YEAR(G5663)</f>
        <v>2026</v>
      </c>
      <c r="V5663" s="117">
        <f>IFERROR(Q5663/N5663,"0")</f>
        <v>0.18582654974073132</v>
      </c>
    </row>
    <row r="5664" spans="1:22">
      <c r="A5664" t="str">
        <f>_xlfn.XLOOKUP(D5664,BN:BN,BO:BO)</f>
        <v>México</v>
      </c>
      <c r="B5664" t="s">
        <v>25</v>
      </c>
      <c r="C5664">
        <v>990</v>
      </c>
      <c r="D5664" t="str">
        <f>_xlfn.XLOOKUP(C5664,BH:BH,BI:BI)</f>
        <v>MinervaH</v>
      </c>
      <c r="E5664">
        <v>27301</v>
      </c>
      <c r="F5664" t="s">
        <v>5504</v>
      </c>
      <c r="G5664" s="63">
        <v>46052</v>
      </c>
      <c r="H5664" s="63">
        <v>46052</v>
      </c>
      <c r="I5664" t="s">
        <v>366</v>
      </c>
      <c r="J5664" t="str">
        <f>_xlfn.XLOOKUP(I5664,AS:AS,AU:AU)</f>
        <v>Vuelos</v>
      </c>
      <c r="K5664" t="s">
        <v>30</v>
      </c>
      <c r="L5664">
        <v>24572</v>
      </c>
      <c r="M5664">
        <f>L5664*_xlfn.XLOOKUP(K5664,AM:AM,AN:AN)</f>
        <v>1179.4560000000001</v>
      </c>
      <c r="N5664">
        <f>L5664*_xlfn.XLOOKUP(K5664,AM:AM,AO:AO)</f>
        <v>1376.0319999999999</v>
      </c>
      <c r="O5664">
        <v>0</v>
      </c>
      <c r="P5664">
        <f>O5664*_xlfn.XLOOKUP(K5664,AM:AM,AN:AN)</f>
        <v>0</v>
      </c>
      <c r="Q5664">
        <f>O5664*_xlfn.XLOOKUP(K5664,AM:AM,AO:AO)</f>
        <v>0</v>
      </c>
      <c r="R5664" t="str">
        <f>_xlfn.XLOOKUP(E5664,AF:AF,AG:AG)</f>
        <v>TURISMO EX MAR, S.A. DE C.V.</v>
      </c>
      <c r="S5664" t="str">
        <f>_xlfn.XLOOKUP(E5664,AF:AF,AI:AI)</f>
        <v>Mexico</v>
      </c>
      <c r="T5664">
        <f>WEEKNUM(G5664)</f>
        <v>5</v>
      </c>
      <c r="U5664">
        <f>YEAR(G5664)</f>
        <v>2026</v>
      </c>
      <c r="V5664" s="117">
        <f>IFERROR(Q5664/N5664,"0")</f>
        <v>0</v>
      </c>
    </row>
    <row r="5665" spans="1:22">
      <c r="A5665" t="str">
        <f>_xlfn.XLOOKUP(D5665,BN:BN,BO:BO)</f>
        <v>México</v>
      </c>
      <c r="B5665" t="s">
        <v>25</v>
      </c>
      <c r="C5665">
        <v>990</v>
      </c>
      <c r="D5665" t="str">
        <f>_xlfn.XLOOKUP(C5665,BH:BH,BI:BI)</f>
        <v>MinervaH</v>
      </c>
      <c r="E5665">
        <v>27301</v>
      </c>
      <c r="F5665" t="s">
        <v>3605</v>
      </c>
      <c r="G5665" s="63">
        <v>46052</v>
      </c>
      <c r="H5665" s="63">
        <v>46052</v>
      </c>
      <c r="I5665" t="s">
        <v>366</v>
      </c>
      <c r="J5665" t="str">
        <f>_xlfn.XLOOKUP(I5665,AS:AS,AU:AU)</f>
        <v>Vuelos</v>
      </c>
      <c r="K5665" t="s">
        <v>30</v>
      </c>
      <c r="L5665">
        <v>24572</v>
      </c>
      <c r="M5665">
        <f>L5665*_xlfn.XLOOKUP(K5665,AM:AM,AN:AN)</f>
        <v>1179.4560000000001</v>
      </c>
      <c r="N5665">
        <f>L5665*_xlfn.XLOOKUP(K5665,AM:AM,AO:AO)</f>
        <v>1376.0319999999999</v>
      </c>
      <c r="O5665">
        <v>0</v>
      </c>
      <c r="P5665">
        <f>O5665*_xlfn.XLOOKUP(K5665,AM:AM,AN:AN)</f>
        <v>0</v>
      </c>
      <c r="Q5665">
        <f>O5665*_xlfn.XLOOKUP(K5665,AM:AM,AO:AO)</f>
        <v>0</v>
      </c>
      <c r="R5665" t="str">
        <f>_xlfn.XLOOKUP(E5665,AF:AF,AG:AG)</f>
        <v>TURISMO EX MAR, S.A. DE C.V.</v>
      </c>
      <c r="S5665" t="str">
        <f>_xlfn.XLOOKUP(E5665,AF:AF,AI:AI)</f>
        <v>Mexico</v>
      </c>
      <c r="T5665">
        <f>WEEKNUM(G5665)</f>
        <v>5</v>
      </c>
      <c r="U5665">
        <f>YEAR(G5665)</f>
        <v>2026</v>
      </c>
      <c r="V5665" s="117">
        <f>IFERROR(Q5665/N5665,"0")</f>
        <v>0</v>
      </c>
    </row>
    <row r="5666" spans="1:22">
      <c r="A5666" t="str">
        <f>_xlfn.XLOOKUP(D5666,BN:BN,BO:BO)</f>
        <v>México</v>
      </c>
      <c r="B5666" t="s">
        <v>25</v>
      </c>
      <c r="C5666">
        <v>990</v>
      </c>
      <c r="D5666" t="str">
        <f>_xlfn.XLOOKUP(C5666,BH:BH,BI:BI)</f>
        <v>MinervaH</v>
      </c>
      <c r="E5666">
        <v>27301</v>
      </c>
      <c r="F5666" t="s">
        <v>5504</v>
      </c>
      <c r="G5666" s="63">
        <v>46052</v>
      </c>
      <c r="H5666" s="63">
        <v>46052</v>
      </c>
      <c r="I5666" t="s">
        <v>366</v>
      </c>
      <c r="J5666" t="str">
        <f>_xlfn.XLOOKUP(I5666,AS:AS,AU:AU)</f>
        <v>Vuelos</v>
      </c>
      <c r="K5666" t="s">
        <v>30</v>
      </c>
      <c r="L5666">
        <v>24572</v>
      </c>
      <c r="M5666">
        <f>L5666*_xlfn.XLOOKUP(K5666,AM:AM,AN:AN)</f>
        <v>1179.4560000000001</v>
      </c>
      <c r="N5666">
        <f>L5666*_xlfn.XLOOKUP(K5666,AM:AM,AO:AO)</f>
        <v>1376.0319999999999</v>
      </c>
      <c r="O5666">
        <v>0</v>
      </c>
      <c r="P5666">
        <f>O5666*_xlfn.XLOOKUP(K5666,AM:AM,AN:AN)</f>
        <v>0</v>
      </c>
      <c r="Q5666">
        <f>O5666*_xlfn.XLOOKUP(K5666,AM:AM,AO:AO)</f>
        <v>0</v>
      </c>
      <c r="R5666" t="str">
        <f>_xlfn.XLOOKUP(E5666,AF:AF,AG:AG)</f>
        <v>TURISMO EX MAR, S.A. DE C.V.</v>
      </c>
      <c r="S5666" t="str">
        <f>_xlfn.XLOOKUP(E5666,AF:AF,AI:AI)</f>
        <v>Mexico</v>
      </c>
      <c r="T5666">
        <f>WEEKNUM(G5666)</f>
        <v>5</v>
      </c>
      <c r="U5666">
        <f>YEAR(G5666)</f>
        <v>2026</v>
      </c>
      <c r="V5666" s="117">
        <f>IFERROR(Q5666/N5666,"0")</f>
        <v>0</v>
      </c>
    </row>
    <row r="5667" spans="1:22">
      <c r="A5667" t="str">
        <f>_xlfn.XLOOKUP(D5667,BN:BN,BO:BO)</f>
        <v>México</v>
      </c>
      <c r="B5667" t="s">
        <v>25</v>
      </c>
      <c r="C5667">
        <v>990</v>
      </c>
      <c r="D5667" t="str">
        <f>_xlfn.XLOOKUP(C5667,BH:BH,BI:BI)</f>
        <v>MinervaH</v>
      </c>
      <c r="E5667">
        <v>27301</v>
      </c>
      <c r="F5667" t="s">
        <v>5098</v>
      </c>
      <c r="G5667" s="63">
        <v>46052</v>
      </c>
      <c r="H5667" s="63">
        <v>46052</v>
      </c>
      <c r="I5667" t="s">
        <v>366</v>
      </c>
      <c r="J5667" t="str">
        <f>_xlfn.XLOOKUP(I5667,AS:AS,AU:AU)</f>
        <v>Vuelos</v>
      </c>
      <c r="K5667" t="s">
        <v>30</v>
      </c>
      <c r="L5667">
        <v>1082</v>
      </c>
      <c r="M5667">
        <f>L5667*_xlfn.XLOOKUP(K5667,AM:AM,AN:AN)</f>
        <v>51.936</v>
      </c>
      <c r="N5667">
        <f>L5667*_xlfn.XLOOKUP(K5667,AM:AM,AO:AO)</f>
        <v>60.591999999999999</v>
      </c>
      <c r="O5667">
        <v>0</v>
      </c>
      <c r="P5667">
        <f>O5667*_xlfn.XLOOKUP(K5667,AM:AM,AN:AN)</f>
        <v>0</v>
      </c>
      <c r="Q5667">
        <f>O5667*_xlfn.XLOOKUP(K5667,AM:AM,AO:AO)</f>
        <v>0</v>
      </c>
      <c r="R5667" t="str">
        <f>_xlfn.XLOOKUP(E5667,AF:AF,AG:AG)</f>
        <v>TURISMO EX MAR, S.A. DE C.V.</v>
      </c>
      <c r="S5667" t="str">
        <f>_xlfn.XLOOKUP(E5667,AF:AF,AI:AI)</f>
        <v>Mexico</v>
      </c>
      <c r="T5667">
        <f>WEEKNUM(G5667)</f>
        <v>5</v>
      </c>
      <c r="U5667">
        <f>YEAR(G5667)</f>
        <v>2026</v>
      </c>
      <c r="V5667" s="117">
        <f>IFERROR(Q5667/N5667,"0")</f>
        <v>0</v>
      </c>
    </row>
    <row r="5668" spans="1:22">
      <c r="A5668" t="str">
        <f>_xlfn.XLOOKUP(D5668,BN:BN,BO:BO)</f>
        <v>México</v>
      </c>
      <c r="B5668" t="s">
        <v>25</v>
      </c>
      <c r="C5668">
        <v>990</v>
      </c>
      <c r="D5668" t="str">
        <f>_xlfn.XLOOKUP(C5668,BH:BH,BI:BI)</f>
        <v>MinervaH</v>
      </c>
      <c r="E5668">
        <v>27301</v>
      </c>
      <c r="F5668" t="s">
        <v>5098</v>
      </c>
      <c r="G5668" s="63">
        <v>46052</v>
      </c>
      <c r="H5668" s="63">
        <v>46052</v>
      </c>
      <c r="I5668" t="s">
        <v>366</v>
      </c>
      <c r="J5668" t="str">
        <f>_xlfn.XLOOKUP(I5668,AS:AS,AU:AU)</f>
        <v>Vuelos</v>
      </c>
      <c r="K5668" t="s">
        <v>30</v>
      </c>
      <c r="L5668">
        <v>1082</v>
      </c>
      <c r="M5668">
        <f>L5668*_xlfn.XLOOKUP(K5668,AM:AM,AN:AN)</f>
        <v>51.936</v>
      </c>
      <c r="N5668">
        <f>L5668*_xlfn.XLOOKUP(K5668,AM:AM,AO:AO)</f>
        <v>60.591999999999999</v>
      </c>
      <c r="O5668">
        <v>0</v>
      </c>
      <c r="P5668">
        <f>O5668*_xlfn.XLOOKUP(K5668,AM:AM,AN:AN)</f>
        <v>0</v>
      </c>
      <c r="Q5668">
        <f>O5668*_xlfn.XLOOKUP(K5668,AM:AM,AO:AO)</f>
        <v>0</v>
      </c>
      <c r="R5668" t="str">
        <f>_xlfn.XLOOKUP(E5668,AF:AF,AG:AG)</f>
        <v>TURISMO EX MAR, S.A. DE C.V.</v>
      </c>
      <c r="S5668" t="str">
        <f>_xlfn.XLOOKUP(E5668,AF:AF,AI:AI)</f>
        <v>Mexico</v>
      </c>
      <c r="T5668">
        <f>WEEKNUM(G5668)</f>
        <v>5</v>
      </c>
      <c r="U5668">
        <f>YEAR(G5668)</f>
        <v>2026</v>
      </c>
      <c r="V5668" s="117">
        <f>IFERROR(Q5668/N5668,"0")</f>
        <v>0</v>
      </c>
    </row>
    <row r="5669" spans="1:22">
      <c r="A5669" t="str">
        <f>_xlfn.XLOOKUP(D5669,BN:BN,BO:BO)</f>
        <v>México</v>
      </c>
      <c r="B5669" t="s">
        <v>25</v>
      </c>
      <c r="C5669">
        <v>990</v>
      </c>
      <c r="D5669" t="str">
        <f>_xlfn.XLOOKUP(C5669,BH:BH,BI:BI)</f>
        <v>MinervaH</v>
      </c>
      <c r="E5669">
        <v>27301</v>
      </c>
      <c r="F5669" t="s">
        <v>5098</v>
      </c>
      <c r="G5669" s="63">
        <v>46052</v>
      </c>
      <c r="H5669" s="63">
        <v>46052</v>
      </c>
      <c r="I5669" t="s">
        <v>366</v>
      </c>
      <c r="J5669" t="str">
        <f>_xlfn.XLOOKUP(I5669,AS:AS,AU:AU)</f>
        <v>Vuelos</v>
      </c>
      <c r="K5669" t="s">
        <v>30</v>
      </c>
      <c r="L5669">
        <v>1082</v>
      </c>
      <c r="M5669">
        <f>L5669*_xlfn.XLOOKUP(K5669,AM:AM,AN:AN)</f>
        <v>51.936</v>
      </c>
      <c r="N5669">
        <f>L5669*_xlfn.XLOOKUP(K5669,AM:AM,AO:AO)</f>
        <v>60.591999999999999</v>
      </c>
      <c r="O5669">
        <v>0</v>
      </c>
      <c r="P5669">
        <f>O5669*_xlfn.XLOOKUP(K5669,AM:AM,AN:AN)</f>
        <v>0</v>
      </c>
      <c r="Q5669">
        <f>O5669*_xlfn.XLOOKUP(K5669,AM:AM,AO:AO)</f>
        <v>0</v>
      </c>
      <c r="R5669" t="str">
        <f>_xlfn.XLOOKUP(E5669,AF:AF,AG:AG)</f>
        <v>TURISMO EX MAR, S.A. DE C.V.</v>
      </c>
      <c r="S5669" t="str">
        <f>_xlfn.XLOOKUP(E5669,AF:AF,AI:AI)</f>
        <v>Mexico</v>
      </c>
      <c r="T5669">
        <f>WEEKNUM(G5669)</f>
        <v>5</v>
      </c>
      <c r="U5669">
        <f>YEAR(G5669)</f>
        <v>2026</v>
      </c>
      <c r="V5669" s="117">
        <f>IFERROR(Q5669/N5669,"0")</f>
        <v>0</v>
      </c>
    </row>
    <row r="5670" spans="1:22">
      <c r="A5670" t="str">
        <f>_xlfn.XLOOKUP(D5670,BN:BN,BO:BO)</f>
        <v>México</v>
      </c>
      <c r="B5670" t="s">
        <v>25</v>
      </c>
      <c r="C5670">
        <v>990</v>
      </c>
      <c r="D5670" t="str">
        <f>_xlfn.XLOOKUP(C5670,BH:BH,BI:BI)</f>
        <v>MinervaH</v>
      </c>
      <c r="E5670">
        <v>27301</v>
      </c>
      <c r="F5670" t="s">
        <v>5100</v>
      </c>
      <c r="G5670" s="63">
        <v>46052</v>
      </c>
      <c r="H5670" s="63">
        <v>46052</v>
      </c>
      <c r="I5670" t="s">
        <v>366</v>
      </c>
      <c r="J5670" t="str">
        <f>_xlfn.XLOOKUP(I5670,AS:AS,AU:AU)</f>
        <v>Vuelos</v>
      </c>
      <c r="K5670" t="s">
        <v>30</v>
      </c>
      <c r="L5670">
        <v>1327</v>
      </c>
      <c r="M5670">
        <f>L5670*_xlfn.XLOOKUP(K5670,AM:AM,AN:AN)</f>
        <v>63.695999999999998</v>
      </c>
      <c r="N5670">
        <f>L5670*_xlfn.XLOOKUP(K5670,AM:AM,AO:AO)</f>
        <v>74.311999999999998</v>
      </c>
      <c r="O5670">
        <v>0</v>
      </c>
      <c r="P5670">
        <f>O5670*_xlfn.XLOOKUP(K5670,AM:AM,AN:AN)</f>
        <v>0</v>
      </c>
      <c r="Q5670">
        <f>O5670*_xlfn.XLOOKUP(K5670,AM:AM,AO:AO)</f>
        <v>0</v>
      </c>
      <c r="R5670" t="str">
        <f>_xlfn.XLOOKUP(E5670,AF:AF,AG:AG)</f>
        <v>TURISMO EX MAR, S.A. DE C.V.</v>
      </c>
      <c r="S5670" t="str">
        <f>_xlfn.XLOOKUP(E5670,AF:AF,AI:AI)</f>
        <v>Mexico</v>
      </c>
      <c r="T5670">
        <f>WEEKNUM(G5670)</f>
        <v>5</v>
      </c>
      <c r="U5670">
        <f>YEAR(G5670)</f>
        <v>2026</v>
      </c>
      <c r="V5670" s="117">
        <f>IFERROR(Q5670/N5670,"0")</f>
        <v>0</v>
      </c>
    </row>
    <row r="5671" spans="1:22">
      <c r="A5671" t="str">
        <f>_xlfn.XLOOKUP(D5671,BN:BN,BO:BO)</f>
        <v>México</v>
      </c>
      <c r="B5671" t="s">
        <v>25</v>
      </c>
      <c r="C5671">
        <v>990</v>
      </c>
      <c r="D5671" t="str">
        <f>_xlfn.XLOOKUP(C5671,BH:BH,BI:BI)</f>
        <v>MinervaH</v>
      </c>
      <c r="E5671">
        <v>27301</v>
      </c>
      <c r="F5671" t="s">
        <v>5100</v>
      </c>
      <c r="G5671" s="63">
        <v>46052</v>
      </c>
      <c r="H5671" s="63">
        <v>46052</v>
      </c>
      <c r="I5671" t="s">
        <v>366</v>
      </c>
      <c r="J5671" t="str">
        <f>_xlfn.XLOOKUP(I5671,AS:AS,AU:AU)</f>
        <v>Vuelos</v>
      </c>
      <c r="K5671" t="s">
        <v>30</v>
      </c>
      <c r="L5671">
        <v>1327</v>
      </c>
      <c r="M5671">
        <f>L5671*_xlfn.XLOOKUP(K5671,AM:AM,AN:AN)</f>
        <v>63.695999999999998</v>
      </c>
      <c r="N5671">
        <f>L5671*_xlfn.XLOOKUP(K5671,AM:AM,AO:AO)</f>
        <v>74.311999999999998</v>
      </c>
      <c r="O5671">
        <v>0</v>
      </c>
      <c r="P5671">
        <f>O5671*_xlfn.XLOOKUP(K5671,AM:AM,AN:AN)</f>
        <v>0</v>
      </c>
      <c r="Q5671">
        <f>O5671*_xlfn.XLOOKUP(K5671,AM:AM,AO:AO)</f>
        <v>0</v>
      </c>
      <c r="R5671" t="str">
        <f>_xlfn.XLOOKUP(E5671,AF:AF,AG:AG)</f>
        <v>TURISMO EX MAR, S.A. DE C.V.</v>
      </c>
      <c r="S5671" t="str">
        <f>_xlfn.XLOOKUP(E5671,AF:AF,AI:AI)</f>
        <v>Mexico</v>
      </c>
      <c r="T5671">
        <f>WEEKNUM(G5671)</f>
        <v>5</v>
      </c>
      <c r="U5671">
        <f>YEAR(G5671)</f>
        <v>2026</v>
      </c>
      <c r="V5671" s="117">
        <f>IFERROR(Q5671/N5671,"0")</f>
        <v>0</v>
      </c>
    </row>
    <row r="5672" spans="1:22">
      <c r="A5672" t="str">
        <f>_xlfn.XLOOKUP(D5672,BN:BN,BO:BO)</f>
        <v>México</v>
      </c>
      <c r="B5672" t="s">
        <v>25</v>
      </c>
      <c r="C5672">
        <v>990</v>
      </c>
      <c r="D5672" t="str">
        <f>_xlfn.XLOOKUP(C5672,BH:BH,BI:BI)</f>
        <v>MinervaH</v>
      </c>
      <c r="E5672">
        <v>27301</v>
      </c>
      <c r="F5672" t="s">
        <v>5100</v>
      </c>
      <c r="G5672" s="63">
        <v>46052</v>
      </c>
      <c r="H5672" s="63">
        <v>46052</v>
      </c>
      <c r="I5672" t="s">
        <v>366</v>
      </c>
      <c r="J5672" t="str">
        <f>_xlfn.XLOOKUP(I5672,AS:AS,AU:AU)</f>
        <v>Vuelos</v>
      </c>
      <c r="K5672" t="s">
        <v>30</v>
      </c>
      <c r="L5672">
        <v>1327</v>
      </c>
      <c r="M5672">
        <f>L5672*_xlfn.XLOOKUP(K5672,AM:AM,AN:AN)</f>
        <v>63.695999999999998</v>
      </c>
      <c r="N5672">
        <f>L5672*_xlfn.XLOOKUP(K5672,AM:AM,AO:AO)</f>
        <v>74.311999999999998</v>
      </c>
      <c r="O5672">
        <v>0</v>
      </c>
      <c r="P5672">
        <f>O5672*_xlfn.XLOOKUP(K5672,AM:AM,AN:AN)</f>
        <v>0</v>
      </c>
      <c r="Q5672">
        <f>O5672*_xlfn.XLOOKUP(K5672,AM:AM,AO:AO)</f>
        <v>0</v>
      </c>
      <c r="R5672" t="str">
        <f>_xlfn.XLOOKUP(E5672,AF:AF,AG:AG)</f>
        <v>TURISMO EX MAR, S.A. DE C.V.</v>
      </c>
      <c r="S5672" t="str">
        <f>_xlfn.XLOOKUP(E5672,AF:AF,AI:AI)</f>
        <v>Mexico</v>
      </c>
      <c r="T5672">
        <f>WEEKNUM(G5672)</f>
        <v>5</v>
      </c>
      <c r="U5672">
        <f>YEAR(G5672)</f>
        <v>2026</v>
      </c>
      <c r="V5672" s="117">
        <f>IFERROR(Q5672/N5672,"0")</f>
        <v>0</v>
      </c>
    </row>
    <row r="5673" spans="1:22">
      <c r="A5673" t="str">
        <f>_xlfn.XLOOKUP(D5673,BN:BN,BO:BO)</f>
        <v>México</v>
      </c>
      <c r="B5673" t="s">
        <v>25</v>
      </c>
      <c r="C5673">
        <v>990</v>
      </c>
      <c r="D5673" t="str">
        <f>_xlfn.XLOOKUP(C5673,BH:BH,BI:BI)</f>
        <v>MinervaH</v>
      </c>
      <c r="E5673">
        <v>0</v>
      </c>
      <c r="F5673" t="s">
        <v>2567</v>
      </c>
      <c r="G5673" s="63">
        <v>46052</v>
      </c>
      <c r="H5673" s="63">
        <v>46052</v>
      </c>
      <c r="I5673" t="s">
        <v>396</v>
      </c>
      <c r="J5673" t="str">
        <f>_xlfn.XLOOKUP(I5673,AS:AS,AU:AU)</f>
        <v>Honorarios</v>
      </c>
      <c r="K5673" t="s">
        <v>30</v>
      </c>
      <c r="L5673">
        <v>1884.75</v>
      </c>
      <c r="M5673">
        <f>L5673*_xlfn.XLOOKUP(K5673,AM:AM,AN:AN)</f>
        <v>90.468000000000004</v>
      </c>
      <c r="N5673">
        <f>L5673*_xlfn.XLOOKUP(K5673,AM:AM,AO:AO)</f>
        <v>105.54600000000001</v>
      </c>
      <c r="O5673">
        <v>1884.75</v>
      </c>
      <c r="P5673">
        <f>O5673*_xlfn.XLOOKUP(K5673,AM:AM,AN:AN)</f>
        <v>90.468000000000004</v>
      </c>
      <c r="Q5673">
        <f>O5673*_xlfn.XLOOKUP(K5673,AM:AM,AO:AO)</f>
        <v>105.54600000000001</v>
      </c>
      <c r="R5673" t="str">
        <f>_xlfn.XLOOKUP(E5673,AF:AF,AG:AG)</f>
        <v>FEES</v>
      </c>
      <c r="S5673">
        <f>_xlfn.XLOOKUP(E5673,AF:AF,AI:AI)</f>
        <v>0</v>
      </c>
      <c r="T5673">
        <f>WEEKNUM(G5673)</f>
        <v>5</v>
      </c>
      <c r="U5673">
        <f>YEAR(G5673)</f>
        <v>2026</v>
      </c>
      <c r="V5673" s="117">
        <f>IFERROR(Q5673/N5673,"0")</f>
        <v>1</v>
      </c>
    </row>
    <row r="5674" spans="1:22">
      <c r="A5674" t="str">
        <f>_xlfn.XLOOKUP(D5674,BN:BN,BO:BO)</f>
        <v>México</v>
      </c>
      <c r="B5674" t="s">
        <v>25</v>
      </c>
      <c r="C5674">
        <v>990</v>
      </c>
      <c r="D5674" t="str">
        <f>_xlfn.XLOOKUP(C5674,BH:BH,BI:BI)</f>
        <v>MinervaH</v>
      </c>
      <c r="E5674">
        <v>27301</v>
      </c>
      <c r="F5674" t="s">
        <v>5505</v>
      </c>
      <c r="G5674" s="63">
        <v>46061</v>
      </c>
      <c r="H5674" s="63">
        <v>46061</v>
      </c>
      <c r="I5674" t="s">
        <v>366</v>
      </c>
      <c r="J5674" t="str">
        <f>_xlfn.XLOOKUP(I5674,AS:AS,AU:AU)</f>
        <v>Vuelos</v>
      </c>
      <c r="K5674" t="s">
        <v>30</v>
      </c>
      <c r="L5674">
        <v>4058</v>
      </c>
      <c r="M5674">
        <f>L5674*_xlfn.XLOOKUP(K5674,AM:AM,AN:AN)</f>
        <v>194.78399999999999</v>
      </c>
      <c r="N5674">
        <f>L5674*_xlfn.XLOOKUP(K5674,AM:AM,AO:AO)</f>
        <v>227.24800000000002</v>
      </c>
      <c r="O5674">
        <v>0</v>
      </c>
      <c r="P5674">
        <f>O5674*_xlfn.XLOOKUP(K5674,AM:AM,AN:AN)</f>
        <v>0</v>
      </c>
      <c r="Q5674">
        <f>O5674*_xlfn.XLOOKUP(K5674,AM:AM,AO:AO)</f>
        <v>0</v>
      </c>
      <c r="R5674" t="str">
        <f>_xlfn.XLOOKUP(E5674,AF:AF,AG:AG)</f>
        <v>TURISMO EX MAR, S.A. DE C.V.</v>
      </c>
      <c r="S5674" t="str">
        <f>_xlfn.XLOOKUP(E5674,AF:AF,AI:AI)</f>
        <v>Mexico</v>
      </c>
      <c r="T5674">
        <f>WEEKNUM(G5674)</f>
        <v>7</v>
      </c>
      <c r="U5674">
        <f>YEAR(G5674)</f>
        <v>2026</v>
      </c>
      <c r="V5674" s="117">
        <f>IFERROR(Q5674/N5674,"0")</f>
        <v>0</v>
      </c>
    </row>
    <row r="5675" spans="1:22">
      <c r="A5675" t="str">
        <f>_xlfn.XLOOKUP(D5675,BN:BN,BO:BO)</f>
        <v>México</v>
      </c>
      <c r="B5675" t="s">
        <v>25</v>
      </c>
      <c r="C5675">
        <v>990</v>
      </c>
      <c r="D5675" t="str">
        <f>_xlfn.XLOOKUP(C5675,BH:BH,BI:BI)</f>
        <v>MinervaH</v>
      </c>
      <c r="E5675">
        <v>27301</v>
      </c>
      <c r="F5675" t="s">
        <v>5505</v>
      </c>
      <c r="G5675" s="63">
        <v>46061</v>
      </c>
      <c r="H5675" s="63">
        <v>46061</v>
      </c>
      <c r="I5675" t="s">
        <v>366</v>
      </c>
      <c r="J5675" t="str">
        <f>_xlfn.XLOOKUP(I5675,AS:AS,AU:AU)</f>
        <v>Vuelos</v>
      </c>
      <c r="K5675" t="s">
        <v>30</v>
      </c>
      <c r="L5675">
        <v>4058</v>
      </c>
      <c r="M5675">
        <f>L5675*_xlfn.XLOOKUP(K5675,AM:AM,AN:AN)</f>
        <v>194.78399999999999</v>
      </c>
      <c r="N5675">
        <f>L5675*_xlfn.XLOOKUP(K5675,AM:AM,AO:AO)</f>
        <v>227.24800000000002</v>
      </c>
      <c r="O5675">
        <v>0</v>
      </c>
      <c r="P5675">
        <f>O5675*_xlfn.XLOOKUP(K5675,AM:AM,AN:AN)</f>
        <v>0</v>
      </c>
      <c r="Q5675">
        <f>O5675*_xlfn.XLOOKUP(K5675,AM:AM,AO:AO)</f>
        <v>0</v>
      </c>
      <c r="R5675" t="str">
        <f>_xlfn.XLOOKUP(E5675,AF:AF,AG:AG)</f>
        <v>TURISMO EX MAR, S.A. DE C.V.</v>
      </c>
      <c r="S5675" t="str">
        <f>_xlfn.XLOOKUP(E5675,AF:AF,AI:AI)</f>
        <v>Mexico</v>
      </c>
      <c r="T5675">
        <f>WEEKNUM(G5675)</f>
        <v>7</v>
      </c>
      <c r="U5675">
        <f>YEAR(G5675)</f>
        <v>2026</v>
      </c>
      <c r="V5675" s="117">
        <f>IFERROR(Q5675/N5675,"0")</f>
        <v>0</v>
      </c>
    </row>
    <row r="5676" spans="1:22">
      <c r="A5676" t="str">
        <f>_xlfn.XLOOKUP(D5676,BN:BN,BO:BO)</f>
        <v>México</v>
      </c>
      <c r="B5676" t="s">
        <v>25</v>
      </c>
      <c r="C5676">
        <v>990</v>
      </c>
      <c r="D5676" t="str">
        <f>_xlfn.XLOOKUP(C5676,BH:BH,BI:BI)</f>
        <v>MinervaH</v>
      </c>
      <c r="E5676">
        <v>27301</v>
      </c>
      <c r="F5676" t="s">
        <v>5505</v>
      </c>
      <c r="G5676" s="63">
        <v>46061</v>
      </c>
      <c r="H5676" s="63">
        <v>46061</v>
      </c>
      <c r="I5676" t="s">
        <v>366</v>
      </c>
      <c r="J5676" t="str">
        <f>_xlfn.XLOOKUP(I5676,AS:AS,AU:AU)</f>
        <v>Vuelos</v>
      </c>
      <c r="K5676" t="s">
        <v>30</v>
      </c>
      <c r="L5676">
        <v>4058</v>
      </c>
      <c r="M5676">
        <f>L5676*_xlfn.XLOOKUP(K5676,AM:AM,AN:AN)</f>
        <v>194.78399999999999</v>
      </c>
      <c r="N5676">
        <f>L5676*_xlfn.XLOOKUP(K5676,AM:AM,AO:AO)</f>
        <v>227.24800000000002</v>
      </c>
      <c r="O5676">
        <v>0</v>
      </c>
      <c r="P5676">
        <f>O5676*_xlfn.XLOOKUP(K5676,AM:AM,AN:AN)</f>
        <v>0</v>
      </c>
      <c r="Q5676">
        <f>O5676*_xlfn.XLOOKUP(K5676,AM:AM,AO:AO)</f>
        <v>0</v>
      </c>
      <c r="R5676" t="str">
        <f>_xlfn.XLOOKUP(E5676,AF:AF,AG:AG)</f>
        <v>TURISMO EX MAR, S.A. DE C.V.</v>
      </c>
      <c r="S5676" t="str">
        <f>_xlfn.XLOOKUP(E5676,AF:AF,AI:AI)</f>
        <v>Mexico</v>
      </c>
      <c r="T5676">
        <f>WEEKNUM(G5676)</f>
        <v>7</v>
      </c>
      <c r="U5676">
        <f>YEAR(G5676)</f>
        <v>2026</v>
      </c>
      <c r="V5676" s="117">
        <f>IFERROR(Q5676/N5676,"0")</f>
        <v>0</v>
      </c>
    </row>
    <row r="5677" spans="1:22">
      <c r="A5677" t="str">
        <f>_xlfn.XLOOKUP(D5677,BN:BN,BO:BO)</f>
        <v>México</v>
      </c>
      <c r="B5677" t="s">
        <v>25</v>
      </c>
      <c r="C5677">
        <v>990</v>
      </c>
      <c r="D5677" t="str">
        <f>_xlfn.XLOOKUP(C5677,BH:BH,BI:BI)</f>
        <v>MinervaH</v>
      </c>
      <c r="E5677">
        <v>0</v>
      </c>
      <c r="F5677" t="s">
        <v>5261</v>
      </c>
      <c r="G5677" s="63">
        <v>46061</v>
      </c>
      <c r="H5677" s="63">
        <v>46061</v>
      </c>
      <c r="I5677" t="s">
        <v>396</v>
      </c>
      <c r="J5677" t="str">
        <f>_xlfn.XLOOKUP(I5677,AS:AS,AU:AU)</f>
        <v>Honorarios</v>
      </c>
      <c r="K5677" t="s">
        <v>30</v>
      </c>
      <c r="L5677">
        <v>1920.75</v>
      </c>
      <c r="M5677">
        <f>L5677*_xlfn.XLOOKUP(K5677,AM:AM,AN:AN)</f>
        <v>92.195999999999998</v>
      </c>
      <c r="N5677">
        <f>L5677*_xlfn.XLOOKUP(K5677,AM:AM,AO:AO)</f>
        <v>107.562</v>
      </c>
      <c r="O5677">
        <v>1920.75</v>
      </c>
      <c r="P5677">
        <f>O5677*_xlfn.XLOOKUP(K5677,AM:AM,AN:AN)</f>
        <v>92.195999999999998</v>
      </c>
      <c r="Q5677">
        <f>O5677*_xlfn.XLOOKUP(K5677,AM:AM,AO:AO)</f>
        <v>107.562</v>
      </c>
      <c r="R5677" t="str">
        <f>_xlfn.XLOOKUP(E5677,AF:AF,AG:AG)</f>
        <v>FEES</v>
      </c>
      <c r="S5677">
        <f>_xlfn.XLOOKUP(E5677,AF:AF,AI:AI)</f>
        <v>0</v>
      </c>
      <c r="T5677">
        <f>WEEKNUM(G5677)</f>
        <v>7</v>
      </c>
      <c r="U5677">
        <f>YEAR(G5677)</f>
        <v>2026</v>
      </c>
      <c r="V5677" s="117">
        <f>IFERROR(Q5677/N5677,"0")</f>
        <v>1</v>
      </c>
    </row>
    <row r="5678" spans="1:22">
      <c r="A5678" t="str">
        <f>_xlfn.XLOOKUP(D5678,BN:BN,BO:BO)</f>
        <v>México</v>
      </c>
      <c r="B5678" t="s">
        <v>25</v>
      </c>
      <c r="C5678">
        <v>991</v>
      </c>
      <c r="D5678" t="str">
        <f>_xlfn.XLOOKUP(C5678,BH:BH,BI:BI)</f>
        <v>LucianaE</v>
      </c>
      <c r="E5678">
        <v>0</v>
      </c>
      <c r="F5678" t="s">
        <v>2790</v>
      </c>
      <c r="G5678" s="63">
        <v>46279</v>
      </c>
      <c r="H5678" s="63">
        <v>46289</v>
      </c>
      <c r="I5678" t="s">
        <v>396</v>
      </c>
      <c r="J5678" t="str">
        <f>_xlfn.XLOOKUP(I5678,AS:AS,AU:AU)</f>
        <v>Honorarios</v>
      </c>
      <c r="K5678" t="s">
        <v>33</v>
      </c>
      <c r="L5678">
        <v>70</v>
      </c>
      <c r="M5678">
        <f>L5678*_xlfn.XLOOKUP(K5678,AM:AM,AN:AN)</f>
        <v>60.199999999999996</v>
      </c>
      <c r="N5678">
        <f>L5678*_xlfn.XLOOKUP(K5678,AM:AM,AO:AO)</f>
        <v>70</v>
      </c>
      <c r="O5678">
        <v>70</v>
      </c>
      <c r="P5678">
        <f>O5678*_xlfn.XLOOKUP(K5678,AM:AM,AN:AN)</f>
        <v>60.199999999999996</v>
      </c>
      <c r="Q5678">
        <f>O5678*_xlfn.XLOOKUP(K5678,AM:AM,AO:AO)</f>
        <v>70</v>
      </c>
      <c r="R5678" t="str">
        <f>_xlfn.XLOOKUP(E5678,AF:AF,AG:AG)</f>
        <v>FEES</v>
      </c>
      <c r="S5678">
        <f>_xlfn.XLOOKUP(E5678,AF:AF,AI:AI)</f>
        <v>0</v>
      </c>
      <c r="T5678">
        <f>WEEKNUM(G5678)</f>
        <v>38</v>
      </c>
      <c r="U5678">
        <f>YEAR(G5678)</f>
        <v>2026</v>
      </c>
      <c r="V5678" s="117">
        <f>IFERROR(Q5678/N5678,"0")</f>
        <v>1</v>
      </c>
    </row>
    <row r="5679" spans="1:22">
      <c r="A5679" t="str">
        <f>_xlfn.XLOOKUP(D5679,BN:BN,BO:BO)</f>
        <v>México</v>
      </c>
      <c r="B5679" t="s">
        <v>25</v>
      </c>
      <c r="C5679">
        <v>991</v>
      </c>
      <c r="D5679" t="str">
        <f>_xlfn.XLOOKUP(C5679,BH:BH,BI:BI)</f>
        <v>LucianaE</v>
      </c>
      <c r="E5679">
        <v>28934</v>
      </c>
      <c r="F5679" t="s">
        <v>5506</v>
      </c>
      <c r="G5679" s="63">
        <v>46280</v>
      </c>
      <c r="H5679" s="63">
        <v>46286</v>
      </c>
      <c r="I5679" t="s">
        <v>366</v>
      </c>
      <c r="J5679" t="str">
        <f>_xlfn.XLOOKUP(I5679,AS:AS,AU:AU)</f>
        <v>Vuelos</v>
      </c>
      <c r="K5679" t="s">
        <v>33</v>
      </c>
      <c r="L5679">
        <v>925.8</v>
      </c>
      <c r="M5679">
        <f>L5679*_xlfn.XLOOKUP(K5679,AM:AM,AN:AN)</f>
        <v>796.18799999999999</v>
      </c>
      <c r="N5679">
        <f>L5679*_xlfn.XLOOKUP(K5679,AM:AM,AO:AO)</f>
        <v>925.8</v>
      </c>
      <c r="O5679">
        <v>0</v>
      </c>
      <c r="P5679">
        <f>O5679*_xlfn.XLOOKUP(K5679,AM:AM,AN:AN)</f>
        <v>0</v>
      </c>
      <c r="Q5679">
        <f>O5679*_xlfn.XLOOKUP(K5679,AM:AM,AO:AO)</f>
        <v>0</v>
      </c>
      <c r="R5679" t="str">
        <f>_xlfn.XLOOKUP(E5679,AF:AF,AG:AG)</f>
        <v>F1S USA</v>
      </c>
      <c r="S5679" t="str">
        <f>_xlfn.XLOOKUP(E5679,AF:AF,AI:AI)</f>
        <v>United States</v>
      </c>
      <c r="T5679">
        <f>WEEKNUM(G5679)</f>
        <v>38</v>
      </c>
      <c r="U5679">
        <f>YEAR(G5679)</f>
        <v>2026</v>
      </c>
      <c r="V5679" s="117">
        <f>IFERROR(Q5679/N5679,"0")</f>
        <v>0</v>
      </c>
    </row>
    <row r="5680" spans="1:22">
      <c r="A5680" t="str">
        <f>_xlfn.XLOOKUP(D5680,BN:BN,BO:BO)</f>
        <v>México</v>
      </c>
      <c r="B5680" t="s">
        <v>25</v>
      </c>
      <c r="C5680">
        <v>991</v>
      </c>
      <c r="D5680" t="str">
        <f>_xlfn.XLOOKUP(C5680,BH:BH,BI:BI)</f>
        <v>LucianaE</v>
      </c>
      <c r="E5680">
        <v>28934</v>
      </c>
      <c r="F5680" t="s">
        <v>5507</v>
      </c>
      <c r="G5680" s="63">
        <v>46280</v>
      </c>
      <c r="H5680" s="63">
        <v>46286</v>
      </c>
      <c r="I5680" t="s">
        <v>366</v>
      </c>
      <c r="J5680" t="str">
        <f>_xlfn.XLOOKUP(I5680,AS:AS,AU:AU)</f>
        <v>Vuelos</v>
      </c>
      <c r="K5680" t="s">
        <v>33</v>
      </c>
      <c r="L5680">
        <v>925.8</v>
      </c>
      <c r="M5680">
        <f>L5680*_xlfn.XLOOKUP(K5680,AM:AM,AN:AN)</f>
        <v>796.18799999999999</v>
      </c>
      <c r="N5680">
        <f>L5680*_xlfn.XLOOKUP(K5680,AM:AM,AO:AO)</f>
        <v>925.8</v>
      </c>
      <c r="O5680">
        <v>0</v>
      </c>
      <c r="P5680">
        <f>O5680*_xlfn.XLOOKUP(K5680,AM:AM,AN:AN)</f>
        <v>0</v>
      </c>
      <c r="Q5680">
        <f>O5680*_xlfn.XLOOKUP(K5680,AM:AM,AO:AO)</f>
        <v>0</v>
      </c>
      <c r="R5680" t="str">
        <f>_xlfn.XLOOKUP(E5680,AF:AF,AG:AG)</f>
        <v>F1S USA</v>
      </c>
      <c r="S5680" t="str">
        <f>_xlfn.XLOOKUP(E5680,AF:AF,AI:AI)</f>
        <v>United States</v>
      </c>
      <c r="T5680">
        <f>WEEKNUM(G5680)</f>
        <v>38</v>
      </c>
      <c r="U5680">
        <f>YEAR(G5680)</f>
        <v>2026</v>
      </c>
      <c r="V5680" s="117">
        <f>IFERROR(Q5680/N5680,"0")</f>
        <v>0</v>
      </c>
    </row>
    <row r="5681" spans="1:22">
      <c r="A5681" t="str">
        <f>_xlfn.XLOOKUP(D5681,BN:BN,BO:BO)</f>
        <v>México</v>
      </c>
      <c r="B5681" t="s">
        <v>25</v>
      </c>
      <c r="C5681">
        <v>992</v>
      </c>
      <c r="D5681" t="str">
        <f>_xlfn.XLOOKUP(C5681,BH:BH,BI:BI)</f>
        <v>VivianaS</v>
      </c>
      <c r="E5681">
        <v>28934</v>
      </c>
      <c r="F5681" t="s">
        <v>4781</v>
      </c>
      <c r="G5681" s="63">
        <v>46037</v>
      </c>
      <c r="H5681" s="63">
        <v>46037</v>
      </c>
      <c r="I5681" t="s">
        <v>366</v>
      </c>
      <c r="J5681" t="str">
        <f>_xlfn.XLOOKUP(I5681,AS:AS,AU:AU)</f>
        <v>Vuelos</v>
      </c>
      <c r="K5681" t="s">
        <v>33</v>
      </c>
      <c r="L5681">
        <v>322.5</v>
      </c>
      <c r="M5681">
        <f>L5681*_xlfn.XLOOKUP(K5681,AM:AM,AN:AN)</f>
        <v>277.35000000000002</v>
      </c>
      <c r="N5681">
        <f>L5681*_xlfn.XLOOKUP(K5681,AM:AM,AO:AO)</f>
        <v>322.5</v>
      </c>
      <c r="O5681">
        <v>0</v>
      </c>
      <c r="P5681">
        <f>O5681*_xlfn.XLOOKUP(K5681,AM:AM,AN:AN)</f>
        <v>0</v>
      </c>
      <c r="Q5681">
        <f>O5681*_xlfn.XLOOKUP(K5681,AM:AM,AO:AO)</f>
        <v>0</v>
      </c>
      <c r="R5681" t="str">
        <f>_xlfn.XLOOKUP(E5681,AF:AF,AG:AG)</f>
        <v>F1S USA</v>
      </c>
      <c r="S5681" t="str">
        <f>_xlfn.XLOOKUP(E5681,AF:AF,AI:AI)</f>
        <v>United States</v>
      </c>
      <c r="T5681">
        <f>WEEKNUM(G5681)</f>
        <v>3</v>
      </c>
      <c r="U5681">
        <f>YEAR(G5681)</f>
        <v>2026</v>
      </c>
      <c r="V5681" s="117">
        <f>IFERROR(Q5681/N5681,"0")</f>
        <v>0</v>
      </c>
    </row>
    <row r="5682" spans="1:22">
      <c r="A5682" t="str">
        <f>_xlfn.XLOOKUP(D5682,BN:BN,BO:BO)</f>
        <v>México</v>
      </c>
      <c r="B5682" t="s">
        <v>25</v>
      </c>
      <c r="C5682">
        <v>992</v>
      </c>
      <c r="D5682" t="str">
        <f>_xlfn.XLOOKUP(C5682,BH:BH,BI:BI)</f>
        <v>VivianaS</v>
      </c>
      <c r="E5682">
        <v>28934</v>
      </c>
      <c r="F5682" t="s">
        <v>4782</v>
      </c>
      <c r="G5682" s="63">
        <v>46037</v>
      </c>
      <c r="H5682" s="63">
        <v>46037</v>
      </c>
      <c r="I5682" t="s">
        <v>366</v>
      </c>
      <c r="J5682" t="str">
        <f>_xlfn.XLOOKUP(I5682,AS:AS,AU:AU)</f>
        <v>Vuelos</v>
      </c>
      <c r="K5682" t="s">
        <v>33</v>
      </c>
      <c r="L5682">
        <v>322.5</v>
      </c>
      <c r="M5682">
        <f>L5682*_xlfn.XLOOKUP(K5682,AM:AM,AN:AN)</f>
        <v>277.35000000000002</v>
      </c>
      <c r="N5682">
        <f>L5682*_xlfn.XLOOKUP(K5682,AM:AM,AO:AO)</f>
        <v>322.5</v>
      </c>
      <c r="O5682">
        <v>0</v>
      </c>
      <c r="P5682">
        <f>O5682*_xlfn.XLOOKUP(K5682,AM:AM,AN:AN)</f>
        <v>0</v>
      </c>
      <c r="Q5682">
        <f>O5682*_xlfn.XLOOKUP(K5682,AM:AM,AO:AO)</f>
        <v>0</v>
      </c>
      <c r="R5682" t="str">
        <f>_xlfn.XLOOKUP(E5682,AF:AF,AG:AG)</f>
        <v>F1S USA</v>
      </c>
      <c r="S5682" t="str">
        <f>_xlfn.XLOOKUP(E5682,AF:AF,AI:AI)</f>
        <v>United States</v>
      </c>
      <c r="T5682">
        <f>WEEKNUM(G5682)</f>
        <v>3</v>
      </c>
      <c r="U5682">
        <f>YEAR(G5682)</f>
        <v>2026</v>
      </c>
      <c r="V5682" s="117">
        <f>IFERROR(Q5682/N5682,"0")</f>
        <v>0</v>
      </c>
    </row>
    <row r="5683" spans="1:22">
      <c r="A5683" t="str">
        <f>_xlfn.XLOOKUP(D5683,BN:BN,BO:BO)</f>
        <v>México</v>
      </c>
      <c r="B5683" t="s">
        <v>25</v>
      </c>
      <c r="C5683">
        <v>992</v>
      </c>
      <c r="D5683" t="str">
        <f>_xlfn.XLOOKUP(C5683,BH:BH,BI:BI)</f>
        <v>VivianaS</v>
      </c>
      <c r="E5683">
        <v>28934</v>
      </c>
      <c r="F5683" t="s">
        <v>4783</v>
      </c>
      <c r="G5683" s="63">
        <v>46037</v>
      </c>
      <c r="H5683" s="63">
        <v>46037</v>
      </c>
      <c r="I5683" t="s">
        <v>366</v>
      </c>
      <c r="J5683" t="str">
        <f>_xlfn.XLOOKUP(I5683,AS:AS,AU:AU)</f>
        <v>Vuelos</v>
      </c>
      <c r="K5683" t="s">
        <v>33</v>
      </c>
      <c r="L5683">
        <v>322.5</v>
      </c>
      <c r="M5683">
        <f>L5683*_xlfn.XLOOKUP(K5683,AM:AM,AN:AN)</f>
        <v>277.35000000000002</v>
      </c>
      <c r="N5683">
        <f>L5683*_xlfn.XLOOKUP(K5683,AM:AM,AO:AO)</f>
        <v>322.5</v>
      </c>
      <c r="O5683">
        <v>0</v>
      </c>
      <c r="P5683">
        <f>O5683*_xlfn.XLOOKUP(K5683,AM:AM,AN:AN)</f>
        <v>0</v>
      </c>
      <c r="Q5683">
        <f>O5683*_xlfn.XLOOKUP(K5683,AM:AM,AO:AO)</f>
        <v>0</v>
      </c>
      <c r="R5683" t="str">
        <f>_xlfn.XLOOKUP(E5683,AF:AF,AG:AG)</f>
        <v>F1S USA</v>
      </c>
      <c r="S5683" t="str">
        <f>_xlfn.XLOOKUP(E5683,AF:AF,AI:AI)</f>
        <v>United States</v>
      </c>
      <c r="T5683">
        <f>WEEKNUM(G5683)</f>
        <v>3</v>
      </c>
      <c r="U5683">
        <f>YEAR(G5683)</f>
        <v>2026</v>
      </c>
      <c r="V5683" s="117">
        <f>IFERROR(Q5683/N5683,"0")</f>
        <v>0</v>
      </c>
    </row>
    <row r="5684" spans="1:22">
      <c r="A5684" t="str">
        <f>_xlfn.XLOOKUP(D5684,BN:BN,BO:BO)</f>
        <v>Madrid</v>
      </c>
      <c r="B5684" t="s">
        <v>25</v>
      </c>
      <c r="C5684">
        <v>993</v>
      </c>
      <c r="D5684" t="str">
        <f>_xlfn.XLOOKUP(C5684,BH:BH,BI:BI)</f>
        <v>MartinB</v>
      </c>
      <c r="E5684">
        <v>28934</v>
      </c>
      <c r="F5684" t="s">
        <v>5508</v>
      </c>
      <c r="G5684" s="63">
        <v>46176</v>
      </c>
      <c r="H5684" s="63">
        <v>46177</v>
      </c>
      <c r="I5684" t="s">
        <v>366</v>
      </c>
      <c r="J5684" t="str">
        <f>_xlfn.XLOOKUP(I5684,AS:AS,AU:AU)</f>
        <v>Vuelos</v>
      </c>
      <c r="K5684" t="s">
        <v>33</v>
      </c>
      <c r="L5684">
        <v>1916.8</v>
      </c>
      <c r="M5684">
        <f>L5684*_xlfn.XLOOKUP(K5684,AM:AM,AN:AN)</f>
        <v>1648.4479999999999</v>
      </c>
      <c r="N5684">
        <f>L5684*_xlfn.XLOOKUP(K5684,AM:AM,AO:AO)</f>
        <v>1916.8</v>
      </c>
      <c r="O5684">
        <v>122.67</v>
      </c>
      <c r="P5684">
        <f>O5684*_xlfn.XLOOKUP(K5684,AM:AM,AN:AN)</f>
        <v>105.4962</v>
      </c>
      <c r="Q5684">
        <f>O5684*_xlfn.XLOOKUP(K5684,AM:AM,AO:AO)</f>
        <v>122.67</v>
      </c>
      <c r="R5684" t="str">
        <f>_xlfn.XLOOKUP(E5684,AF:AF,AG:AG)</f>
        <v>F1S USA</v>
      </c>
      <c r="S5684" t="str">
        <f>_xlfn.XLOOKUP(E5684,AF:AF,AI:AI)</f>
        <v>United States</v>
      </c>
      <c r="T5684">
        <f>WEEKNUM(G5684)</f>
        <v>23</v>
      </c>
      <c r="U5684">
        <f>YEAR(G5684)</f>
        <v>2026</v>
      </c>
      <c r="V5684" s="117">
        <f>IFERROR(Q5684/N5684,"0")</f>
        <v>6.3997287145242068E-2</v>
      </c>
    </row>
    <row r="5685" spans="1:22">
      <c r="A5685" t="str">
        <f>_xlfn.XLOOKUP(D5685,BN:BN,BO:BO)</f>
        <v>Madrid</v>
      </c>
      <c r="B5685" t="s">
        <v>25</v>
      </c>
      <c r="C5685">
        <v>993</v>
      </c>
      <c r="D5685" t="str">
        <f>_xlfn.XLOOKUP(C5685,BH:BH,BI:BI)</f>
        <v>MartinB</v>
      </c>
      <c r="E5685">
        <v>28934</v>
      </c>
      <c r="F5685" t="s">
        <v>5509</v>
      </c>
      <c r="G5685" s="63">
        <v>46176</v>
      </c>
      <c r="H5685" s="63">
        <v>46177</v>
      </c>
      <c r="I5685" t="s">
        <v>366</v>
      </c>
      <c r="J5685" t="str">
        <f>_xlfn.XLOOKUP(I5685,AS:AS,AU:AU)</f>
        <v>Vuelos</v>
      </c>
      <c r="K5685" t="s">
        <v>33</v>
      </c>
      <c r="L5685">
        <v>1916.8</v>
      </c>
      <c r="M5685">
        <f>L5685*_xlfn.XLOOKUP(K5685,AM:AM,AN:AN)</f>
        <v>1648.4479999999999</v>
      </c>
      <c r="N5685">
        <f>L5685*_xlfn.XLOOKUP(K5685,AM:AM,AO:AO)</f>
        <v>1916.8</v>
      </c>
      <c r="O5685">
        <v>122.67</v>
      </c>
      <c r="P5685">
        <f>O5685*_xlfn.XLOOKUP(K5685,AM:AM,AN:AN)</f>
        <v>105.4962</v>
      </c>
      <c r="Q5685">
        <f>O5685*_xlfn.XLOOKUP(K5685,AM:AM,AO:AO)</f>
        <v>122.67</v>
      </c>
      <c r="R5685" t="str">
        <f>_xlfn.XLOOKUP(E5685,AF:AF,AG:AG)</f>
        <v>F1S USA</v>
      </c>
      <c r="S5685" t="str">
        <f>_xlfn.XLOOKUP(E5685,AF:AF,AI:AI)</f>
        <v>United States</v>
      </c>
      <c r="T5685">
        <f>WEEKNUM(G5685)</f>
        <v>23</v>
      </c>
      <c r="U5685">
        <f>YEAR(G5685)</f>
        <v>2026</v>
      </c>
      <c r="V5685" s="117">
        <f>IFERROR(Q5685/N5685,"0")</f>
        <v>6.3997287145242068E-2</v>
      </c>
    </row>
    <row r="5686" spans="1:22">
      <c r="A5686" t="str">
        <f>_xlfn.XLOOKUP(D5686,BN:BN,BO:BO)</f>
        <v>Madrid</v>
      </c>
      <c r="B5686" t="s">
        <v>25</v>
      </c>
      <c r="C5686">
        <v>993</v>
      </c>
      <c r="D5686" t="str">
        <f>_xlfn.XLOOKUP(C5686,BH:BH,BI:BI)</f>
        <v>MartinB</v>
      </c>
      <c r="E5686">
        <v>28934</v>
      </c>
      <c r="F5686" t="s">
        <v>5508</v>
      </c>
      <c r="G5686" s="63">
        <v>46194</v>
      </c>
      <c r="H5686" s="63">
        <v>46195</v>
      </c>
      <c r="I5686" t="s">
        <v>366</v>
      </c>
      <c r="J5686" t="str">
        <f>_xlfn.XLOOKUP(I5686,AS:AS,AU:AU)</f>
        <v>Vuelos</v>
      </c>
      <c r="K5686" t="s">
        <v>33</v>
      </c>
      <c r="L5686">
        <v>1370.15</v>
      </c>
      <c r="M5686">
        <f>L5686*_xlfn.XLOOKUP(K5686,AM:AM,AN:AN)</f>
        <v>1178.329</v>
      </c>
      <c r="N5686">
        <f>L5686*_xlfn.XLOOKUP(K5686,AM:AM,AO:AO)</f>
        <v>1370.15</v>
      </c>
      <c r="O5686">
        <v>54.5</v>
      </c>
      <c r="P5686">
        <f>O5686*_xlfn.XLOOKUP(K5686,AM:AM,AN:AN)</f>
        <v>46.87</v>
      </c>
      <c r="Q5686">
        <f>O5686*_xlfn.XLOOKUP(K5686,AM:AM,AO:AO)</f>
        <v>54.5</v>
      </c>
      <c r="R5686" t="str">
        <f>_xlfn.XLOOKUP(E5686,AF:AF,AG:AG)</f>
        <v>F1S USA</v>
      </c>
      <c r="S5686" t="str">
        <f>_xlfn.XLOOKUP(E5686,AF:AF,AI:AI)</f>
        <v>United States</v>
      </c>
      <c r="T5686">
        <f>WEEKNUM(G5686)</f>
        <v>26</v>
      </c>
      <c r="U5686">
        <f>YEAR(G5686)</f>
        <v>2026</v>
      </c>
      <c r="V5686" s="117">
        <f>IFERROR(Q5686/N5686,"0")</f>
        <v>3.9776666788307845E-2</v>
      </c>
    </row>
    <row r="5687" spans="1:22">
      <c r="A5687" t="str">
        <f>_xlfn.XLOOKUP(D5687,BN:BN,BO:BO)</f>
        <v>Madrid</v>
      </c>
      <c r="B5687" t="s">
        <v>25</v>
      </c>
      <c r="C5687">
        <v>993</v>
      </c>
      <c r="D5687" t="str">
        <f>_xlfn.XLOOKUP(C5687,BH:BH,BI:BI)</f>
        <v>MartinB</v>
      </c>
      <c r="E5687">
        <v>28934</v>
      </c>
      <c r="F5687" t="s">
        <v>5509</v>
      </c>
      <c r="G5687" s="63">
        <v>46194</v>
      </c>
      <c r="H5687" s="63">
        <v>46195</v>
      </c>
      <c r="I5687" t="s">
        <v>366</v>
      </c>
      <c r="J5687" t="str">
        <f>_xlfn.XLOOKUP(I5687,AS:AS,AU:AU)</f>
        <v>Vuelos</v>
      </c>
      <c r="K5687" t="s">
        <v>33</v>
      </c>
      <c r="L5687">
        <v>1370.15</v>
      </c>
      <c r="M5687">
        <f>L5687*_xlfn.XLOOKUP(K5687,AM:AM,AN:AN)</f>
        <v>1178.329</v>
      </c>
      <c r="N5687">
        <f>L5687*_xlfn.XLOOKUP(K5687,AM:AM,AO:AO)</f>
        <v>1370.15</v>
      </c>
      <c r="O5687">
        <v>54.5</v>
      </c>
      <c r="P5687">
        <f>O5687*_xlfn.XLOOKUP(K5687,AM:AM,AN:AN)</f>
        <v>46.87</v>
      </c>
      <c r="Q5687">
        <f>O5687*_xlfn.XLOOKUP(K5687,AM:AM,AO:AO)</f>
        <v>54.5</v>
      </c>
      <c r="R5687" t="str">
        <f>_xlfn.XLOOKUP(E5687,AF:AF,AG:AG)</f>
        <v>F1S USA</v>
      </c>
      <c r="S5687" t="str">
        <f>_xlfn.XLOOKUP(E5687,AF:AF,AI:AI)</f>
        <v>United States</v>
      </c>
      <c r="T5687">
        <f>WEEKNUM(G5687)</f>
        <v>26</v>
      </c>
      <c r="U5687">
        <f>YEAR(G5687)</f>
        <v>2026</v>
      </c>
      <c r="V5687" s="117">
        <f>IFERROR(Q5687/N5687,"0")</f>
        <v>3.9776666788307845E-2</v>
      </c>
    </row>
    <row r="5688" spans="1:22">
      <c r="A5688" t="str">
        <f>_xlfn.XLOOKUP(D5688,BN:BN,BO:BO)</f>
        <v>Madrid</v>
      </c>
      <c r="B5688" t="s">
        <v>25</v>
      </c>
      <c r="C5688">
        <v>993</v>
      </c>
      <c r="D5688" t="str">
        <f>_xlfn.XLOOKUP(C5688,BH:BH,BI:BI)</f>
        <v>MartinB</v>
      </c>
      <c r="E5688">
        <v>0</v>
      </c>
      <c r="F5688" t="s">
        <v>1324</v>
      </c>
      <c r="G5688" s="63">
        <v>46179</v>
      </c>
      <c r="H5688" s="63">
        <v>46194</v>
      </c>
      <c r="I5688" t="s">
        <v>396</v>
      </c>
      <c r="J5688" t="str">
        <f>_xlfn.XLOOKUP(I5688,AS:AS,AU:AU)</f>
        <v>Honorarios</v>
      </c>
      <c r="K5688" t="s">
        <v>33</v>
      </c>
      <c r="L5688">
        <v>220</v>
      </c>
      <c r="M5688">
        <f>L5688*_xlfn.XLOOKUP(K5688,AM:AM,AN:AN)</f>
        <v>189.2</v>
      </c>
      <c r="N5688">
        <f>L5688*_xlfn.XLOOKUP(K5688,AM:AM,AO:AO)</f>
        <v>220</v>
      </c>
      <c r="O5688">
        <v>220</v>
      </c>
      <c r="P5688">
        <f>O5688*_xlfn.XLOOKUP(K5688,AM:AM,AN:AN)</f>
        <v>189.2</v>
      </c>
      <c r="Q5688">
        <f>O5688*_xlfn.XLOOKUP(K5688,AM:AM,AO:AO)</f>
        <v>220</v>
      </c>
      <c r="R5688" t="str">
        <f>_xlfn.XLOOKUP(E5688,AF:AF,AG:AG)</f>
        <v>FEES</v>
      </c>
      <c r="S5688">
        <f>_xlfn.XLOOKUP(E5688,AF:AF,AI:AI)</f>
        <v>0</v>
      </c>
      <c r="T5688">
        <f>WEEKNUM(G5688)</f>
        <v>23</v>
      </c>
      <c r="U5688">
        <f>YEAR(G5688)</f>
        <v>2026</v>
      </c>
      <c r="V5688" s="117">
        <f>IFERROR(Q5688/N5688,"0")</f>
        <v>1</v>
      </c>
    </row>
    <row r="5689" spans="1:22">
      <c r="A5689" t="e">
        <f>_xlfn.XLOOKUP(D5689,BN:BN,BO:BO)</f>
        <v>#N/A</v>
      </c>
      <c r="B5689" t="s">
        <v>25</v>
      </c>
      <c r="C5689">
        <v>994</v>
      </c>
      <c r="D5689" t="str">
        <f>_xlfn.XLOOKUP(C5689,BH:BH,BI:BI)</f>
        <v>AliciaL</v>
      </c>
      <c r="E5689">
        <v>28934</v>
      </c>
      <c r="F5689" t="s">
        <v>5510</v>
      </c>
      <c r="G5689" s="63">
        <v>46190</v>
      </c>
      <c r="H5689" s="63">
        <v>46214</v>
      </c>
      <c r="I5689" t="s">
        <v>366</v>
      </c>
      <c r="J5689" t="str">
        <f>_xlfn.XLOOKUP(I5689,AS:AS,AU:AU)</f>
        <v>Vuelos</v>
      </c>
      <c r="K5689" t="s">
        <v>30</v>
      </c>
      <c r="L5689">
        <v>88722.85</v>
      </c>
      <c r="M5689">
        <f>L5689*_xlfn.XLOOKUP(K5689,AM:AM,AN:AN)</f>
        <v>4258.6968000000006</v>
      </c>
      <c r="N5689">
        <f>L5689*_xlfn.XLOOKUP(K5689,AM:AM,AO:AO)</f>
        <v>4968.4796000000006</v>
      </c>
      <c r="O5689">
        <v>0</v>
      </c>
      <c r="P5689">
        <f>O5689*_xlfn.XLOOKUP(K5689,AM:AM,AN:AN)</f>
        <v>0</v>
      </c>
      <c r="Q5689">
        <f>O5689*_xlfn.XLOOKUP(K5689,AM:AM,AO:AO)</f>
        <v>0</v>
      </c>
      <c r="R5689" t="str">
        <f>_xlfn.XLOOKUP(E5689,AF:AF,AG:AG)</f>
        <v>F1S USA</v>
      </c>
      <c r="S5689" t="str">
        <f>_xlfn.XLOOKUP(E5689,AF:AF,AI:AI)</f>
        <v>United States</v>
      </c>
      <c r="T5689">
        <f>WEEKNUM(G5689)</f>
        <v>25</v>
      </c>
      <c r="U5689">
        <f>YEAR(G5689)</f>
        <v>2026</v>
      </c>
      <c r="V5689" s="117">
        <f>IFERROR(Q5689/N5689,"0")</f>
        <v>0</v>
      </c>
    </row>
    <row r="5690" spans="1:22">
      <c r="A5690" t="e">
        <f>_xlfn.XLOOKUP(D5690,BN:BN,BO:BO)</f>
        <v>#N/A</v>
      </c>
      <c r="B5690" t="s">
        <v>25</v>
      </c>
      <c r="C5690">
        <v>994</v>
      </c>
      <c r="D5690" t="str">
        <f>_xlfn.XLOOKUP(C5690,BH:BH,BI:BI)</f>
        <v>AliciaL</v>
      </c>
      <c r="E5690">
        <v>28934</v>
      </c>
      <c r="F5690" t="s">
        <v>5511</v>
      </c>
      <c r="G5690" s="63">
        <v>46192</v>
      </c>
      <c r="H5690" s="63">
        <v>46214</v>
      </c>
      <c r="I5690" t="s">
        <v>366</v>
      </c>
      <c r="J5690" t="str">
        <f>_xlfn.XLOOKUP(I5690,AS:AS,AU:AU)</f>
        <v>Vuelos</v>
      </c>
      <c r="K5690" t="s">
        <v>30</v>
      </c>
      <c r="L5690">
        <v>64173.09</v>
      </c>
      <c r="M5690">
        <f>L5690*_xlfn.XLOOKUP(K5690,AM:AM,AN:AN)</f>
        <v>3080.3083200000001</v>
      </c>
      <c r="N5690">
        <f>L5690*_xlfn.XLOOKUP(K5690,AM:AM,AO:AO)</f>
        <v>3593.6930399999997</v>
      </c>
      <c r="O5690">
        <v>0</v>
      </c>
      <c r="P5690">
        <f>O5690*_xlfn.XLOOKUP(K5690,AM:AM,AN:AN)</f>
        <v>0</v>
      </c>
      <c r="Q5690">
        <f>O5690*_xlfn.XLOOKUP(K5690,AM:AM,AO:AO)</f>
        <v>0</v>
      </c>
      <c r="R5690" t="str">
        <f>_xlfn.XLOOKUP(E5690,AF:AF,AG:AG)</f>
        <v>F1S USA</v>
      </c>
      <c r="S5690" t="str">
        <f>_xlfn.XLOOKUP(E5690,AF:AF,AI:AI)</f>
        <v>United States</v>
      </c>
      <c r="T5690">
        <f>WEEKNUM(G5690)</f>
        <v>25</v>
      </c>
      <c r="U5690">
        <f>YEAR(G5690)</f>
        <v>2026</v>
      </c>
      <c r="V5690" s="117">
        <f>IFERROR(Q5690/N5690,"0")</f>
        <v>0</v>
      </c>
    </row>
    <row r="5691" spans="1:22">
      <c r="A5691" t="e">
        <f>_xlfn.XLOOKUP(D5691,BN:BN,BO:BO)</f>
        <v>#N/A</v>
      </c>
      <c r="B5691" t="s">
        <v>25</v>
      </c>
      <c r="C5691">
        <v>994</v>
      </c>
      <c r="D5691" t="str">
        <f>_xlfn.XLOOKUP(C5691,BH:BH,BI:BI)</f>
        <v>AliciaL</v>
      </c>
      <c r="E5691">
        <v>28934</v>
      </c>
      <c r="F5691" t="s">
        <v>5512</v>
      </c>
      <c r="G5691" s="63">
        <v>46192</v>
      </c>
      <c r="H5691" s="63">
        <v>46214</v>
      </c>
      <c r="I5691" t="s">
        <v>366</v>
      </c>
      <c r="J5691" t="str">
        <f>_xlfn.XLOOKUP(I5691,AS:AS,AU:AU)</f>
        <v>Vuelos</v>
      </c>
      <c r="K5691" t="s">
        <v>30</v>
      </c>
      <c r="L5691">
        <v>26793.09</v>
      </c>
      <c r="M5691">
        <f>L5691*_xlfn.XLOOKUP(K5691,AM:AM,AN:AN)</f>
        <v>1286.0683200000001</v>
      </c>
      <c r="N5691">
        <f>L5691*_xlfn.XLOOKUP(K5691,AM:AM,AO:AO)</f>
        <v>1500.4130400000001</v>
      </c>
      <c r="O5691">
        <v>0</v>
      </c>
      <c r="P5691">
        <f>O5691*_xlfn.XLOOKUP(K5691,AM:AM,AN:AN)</f>
        <v>0</v>
      </c>
      <c r="Q5691">
        <f>O5691*_xlfn.XLOOKUP(K5691,AM:AM,AO:AO)</f>
        <v>0</v>
      </c>
      <c r="R5691" t="str">
        <f>_xlfn.XLOOKUP(E5691,AF:AF,AG:AG)</f>
        <v>F1S USA</v>
      </c>
      <c r="S5691" t="str">
        <f>_xlfn.XLOOKUP(E5691,AF:AF,AI:AI)</f>
        <v>United States</v>
      </c>
      <c r="T5691">
        <f>WEEKNUM(G5691)</f>
        <v>25</v>
      </c>
      <c r="U5691">
        <f>YEAR(G5691)</f>
        <v>2026</v>
      </c>
      <c r="V5691" s="117">
        <f>IFERROR(Q5691/N5691,"0")</f>
        <v>0</v>
      </c>
    </row>
    <row r="5692" spans="1:22">
      <c r="A5692" t="e">
        <f>_xlfn.XLOOKUP(D5692,BN:BN,BO:BO)</f>
        <v>#N/A</v>
      </c>
      <c r="B5692" t="s">
        <v>25</v>
      </c>
      <c r="C5692">
        <v>994</v>
      </c>
      <c r="D5692" t="str">
        <f>_xlfn.XLOOKUP(C5692,BH:BH,BI:BI)</f>
        <v>AliciaL</v>
      </c>
      <c r="E5692">
        <v>28934</v>
      </c>
      <c r="F5692" t="s">
        <v>5513</v>
      </c>
      <c r="G5692" s="63">
        <v>46192</v>
      </c>
      <c r="H5692" s="63">
        <v>46214</v>
      </c>
      <c r="I5692" t="s">
        <v>366</v>
      </c>
      <c r="J5692" t="str">
        <f>_xlfn.XLOOKUP(I5692,AS:AS,AU:AU)</f>
        <v>Vuelos</v>
      </c>
      <c r="K5692" t="s">
        <v>30</v>
      </c>
      <c r="L5692">
        <v>26793.09</v>
      </c>
      <c r="M5692">
        <f>L5692*_xlfn.XLOOKUP(K5692,AM:AM,AN:AN)</f>
        <v>1286.0683200000001</v>
      </c>
      <c r="N5692">
        <f>L5692*_xlfn.XLOOKUP(K5692,AM:AM,AO:AO)</f>
        <v>1500.4130400000001</v>
      </c>
      <c r="O5692">
        <v>0</v>
      </c>
      <c r="P5692">
        <f>O5692*_xlfn.XLOOKUP(K5692,AM:AM,AN:AN)</f>
        <v>0</v>
      </c>
      <c r="Q5692">
        <f>O5692*_xlfn.XLOOKUP(K5692,AM:AM,AO:AO)</f>
        <v>0</v>
      </c>
      <c r="R5692" t="str">
        <f>_xlfn.XLOOKUP(E5692,AF:AF,AG:AG)</f>
        <v>F1S USA</v>
      </c>
      <c r="S5692" t="str">
        <f>_xlfn.XLOOKUP(E5692,AF:AF,AI:AI)</f>
        <v>United States</v>
      </c>
      <c r="T5692">
        <f>WEEKNUM(G5692)</f>
        <v>25</v>
      </c>
      <c r="U5692">
        <f>YEAR(G5692)</f>
        <v>2026</v>
      </c>
      <c r="V5692" s="117">
        <f>IFERROR(Q5692/N5692,"0")</f>
        <v>0</v>
      </c>
    </row>
    <row r="5693" spans="1:22">
      <c r="A5693" t="e">
        <f>_xlfn.XLOOKUP(D5693,BN:BN,BO:BO)</f>
        <v>#N/A</v>
      </c>
      <c r="B5693" t="s">
        <v>25</v>
      </c>
      <c r="C5693">
        <v>994</v>
      </c>
      <c r="D5693" t="str">
        <f>_xlfn.XLOOKUP(C5693,BH:BH,BI:BI)</f>
        <v>AliciaL</v>
      </c>
      <c r="E5693">
        <v>28934</v>
      </c>
      <c r="F5693" t="s">
        <v>5514</v>
      </c>
      <c r="G5693" s="63">
        <v>46192</v>
      </c>
      <c r="H5693" s="63">
        <v>46214</v>
      </c>
      <c r="I5693" t="s">
        <v>366</v>
      </c>
      <c r="J5693" t="str">
        <f>_xlfn.XLOOKUP(I5693,AS:AS,AU:AU)</f>
        <v>Vuelos</v>
      </c>
      <c r="K5693" t="s">
        <v>30</v>
      </c>
      <c r="L5693">
        <v>26793.09</v>
      </c>
      <c r="M5693">
        <f>L5693*_xlfn.XLOOKUP(K5693,AM:AM,AN:AN)</f>
        <v>1286.0683200000001</v>
      </c>
      <c r="N5693">
        <f>L5693*_xlfn.XLOOKUP(K5693,AM:AM,AO:AO)</f>
        <v>1500.4130400000001</v>
      </c>
      <c r="O5693">
        <v>0</v>
      </c>
      <c r="P5693">
        <f>O5693*_xlfn.XLOOKUP(K5693,AM:AM,AN:AN)</f>
        <v>0</v>
      </c>
      <c r="Q5693">
        <f>O5693*_xlfn.XLOOKUP(K5693,AM:AM,AO:AO)</f>
        <v>0</v>
      </c>
      <c r="R5693" t="str">
        <f>_xlfn.XLOOKUP(E5693,AF:AF,AG:AG)</f>
        <v>F1S USA</v>
      </c>
      <c r="S5693" t="str">
        <f>_xlfn.XLOOKUP(E5693,AF:AF,AI:AI)</f>
        <v>United States</v>
      </c>
      <c r="T5693">
        <f>WEEKNUM(G5693)</f>
        <v>25</v>
      </c>
      <c r="U5693">
        <f>YEAR(G5693)</f>
        <v>2026</v>
      </c>
      <c r="V5693" s="117">
        <f>IFERROR(Q5693/N5693,"0")</f>
        <v>0</v>
      </c>
    </row>
    <row r="5694" spans="1:22">
      <c r="A5694" t="e">
        <f>_xlfn.XLOOKUP(D5694,BN:BN,BO:BO)</f>
        <v>#N/A</v>
      </c>
      <c r="B5694" t="s">
        <v>25</v>
      </c>
      <c r="C5694">
        <v>994</v>
      </c>
      <c r="D5694" t="str">
        <f>_xlfn.XLOOKUP(C5694,BH:BH,BI:BI)</f>
        <v>AliciaL</v>
      </c>
      <c r="E5694">
        <v>28934</v>
      </c>
      <c r="F5694" t="s">
        <v>5510</v>
      </c>
      <c r="G5694" s="63">
        <v>46193</v>
      </c>
      <c r="H5694" s="63">
        <v>46193</v>
      </c>
      <c r="I5694" t="s">
        <v>366</v>
      </c>
      <c r="J5694" t="str">
        <f>_xlfn.XLOOKUP(I5694,AS:AS,AU:AU)</f>
        <v>Vuelos</v>
      </c>
      <c r="K5694" t="s">
        <v>30</v>
      </c>
      <c r="L5694">
        <v>1562.84</v>
      </c>
      <c r="M5694">
        <f>L5694*_xlfn.XLOOKUP(K5694,AM:AM,AN:AN)</f>
        <v>75.016319999999993</v>
      </c>
      <c r="N5694">
        <f>L5694*_xlfn.XLOOKUP(K5694,AM:AM,AO:AO)</f>
        <v>87.519040000000004</v>
      </c>
      <c r="O5694">
        <v>0</v>
      </c>
      <c r="P5694">
        <f>O5694*_xlfn.XLOOKUP(K5694,AM:AM,AN:AN)</f>
        <v>0</v>
      </c>
      <c r="Q5694">
        <f>O5694*_xlfn.XLOOKUP(K5694,AM:AM,AO:AO)</f>
        <v>0</v>
      </c>
      <c r="R5694" t="str">
        <f>_xlfn.XLOOKUP(E5694,AF:AF,AG:AG)</f>
        <v>F1S USA</v>
      </c>
      <c r="S5694" t="str">
        <f>_xlfn.XLOOKUP(E5694,AF:AF,AI:AI)</f>
        <v>United States</v>
      </c>
      <c r="T5694">
        <f>WEEKNUM(G5694)</f>
        <v>25</v>
      </c>
      <c r="U5694">
        <f>YEAR(G5694)</f>
        <v>2026</v>
      </c>
      <c r="V5694" s="117">
        <f>IFERROR(Q5694/N5694,"0")</f>
        <v>0</v>
      </c>
    </row>
    <row r="5695" spans="1:22">
      <c r="A5695" t="e">
        <f>_xlfn.XLOOKUP(D5695,BN:BN,BO:BO)</f>
        <v>#N/A</v>
      </c>
      <c r="B5695" t="s">
        <v>25</v>
      </c>
      <c r="C5695">
        <v>994</v>
      </c>
      <c r="D5695" t="str">
        <f>_xlfn.XLOOKUP(C5695,BH:BH,BI:BI)</f>
        <v>AliciaL</v>
      </c>
      <c r="E5695">
        <v>28934</v>
      </c>
      <c r="F5695" t="s">
        <v>5510</v>
      </c>
      <c r="G5695" s="63">
        <v>46202</v>
      </c>
      <c r="H5695" s="63">
        <v>46202</v>
      </c>
      <c r="I5695" t="s">
        <v>366</v>
      </c>
      <c r="J5695" t="str">
        <f>_xlfn.XLOOKUP(I5695,AS:AS,AU:AU)</f>
        <v>Vuelos</v>
      </c>
      <c r="K5695" t="s">
        <v>30</v>
      </c>
      <c r="L5695">
        <v>1486.3</v>
      </c>
      <c r="M5695">
        <f>L5695*_xlfn.XLOOKUP(K5695,AM:AM,AN:AN)</f>
        <v>71.342399999999998</v>
      </c>
      <c r="N5695">
        <f>L5695*_xlfn.XLOOKUP(K5695,AM:AM,AO:AO)</f>
        <v>83.232799999999997</v>
      </c>
      <c r="O5695">
        <v>0</v>
      </c>
      <c r="P5695">
        <f>O5695*_xlfn.XLOOKUP(K5695,AM:AM,AN:AN)</f>
        <v>0</v>
      </c>
      <c r="Q5695">
        <f>O5695*_xlfn.XLOOKUP(K5695,AM:AM,AO:AO)</f>
        <v>0</v>
      </c>
      <c r="R5695" t="str">
        <f>_xlfn.XLOOKUP(E5695,AF:AF,AG:AG)</f>
        <v>F1S USA</v>
      </c>
      <c r="S5695" t="str">
        <f>_xlfn.XLOOKUP(E5695,AF:AF,AI:AI)</f>
        <v>United States</v>
      </c>
      <c r="T5695">
        <f>WEEKNUM(G5695)</f>
        <v>27</v>
      </c>
      <c r="U5695">
        <f>YEAR(G5695)</f>
        <v>2026</v>
      </c>
      <c r="V5695" s="117">
        <f>IFERROR(Q5695/N5695,"0")</f>
        <v>0</v>
      </c>
    </row>
    <row r="5696" spans="1:22">
      <c r="A5696" t="e">
        <f>_xlfn.XLOOKUP(D5696,BN:BN,BO:BO)</f>
        <v>#N/A</v>
      </c>
      <c r="B5696" t="s">
        <v>25</v>
      </c>
      <c r="C5696">
        <v>994</v>
      </c>
      <c r="D5696" t="str">
        <f>_xlfn.XLOOKUP(C5696,BH:BH,BI:BI)</f>
        <v>AliciaL</v>
      </c>
      <c r="E5696">
        <v>28934</v>
      </c>
      <c r="F5696" t="s">
        <v>5511</v>
      </c>
      <c r="G5696" s="63">
        <v>46202</v>
      </c>
      <c r="H5696" s="63">
        <v>46202</v>
      </c>
      <c r="I5696" t="s">
        <v>366</v>
      </c>
      <c r="J5696" t="str">
        <f>_xlfn.XLOOKUP(I5696,AS:AS,AU:AU)</f>
        <v>Vuelos</v>
      </c>
      <c r="K5696" t="s">
        <v>30</v>
      </c>
      <c r="L5696">
        <v>1486.3</v>
      </c>
      <c r="M5696">
        <f>L5696*_xlfn.XLOOKUP(K5696,AM:AM,AN:AN)</f>
        <v>71.342399999999998</v>
      </c>
      <c r="N5696">
        <f>L5696*_xlfn.XLOOKUP(K5696,AM:AM,AO:AO)</f>
        <v>83.232799999999997</v>
      </c>
      <c r="O5696">
        <v>0</v>
      </c>
      <c r="P5696">
        <f>O5696*_xlfn.XLOOKUP(K5696,AM:AM,AN:AN)</f>
        <v>0</v>
      </c>
      <c r="Q5696">
        <f>O5696*_xlfn.XLOOKUP(K5696,AM:AM,AO:AO)</f>
        <v>0</v>
      </c>
      <c r="R5696" t="str">
        <f>_xlfn.XLOOKUP(E5696,AF:AF,AG:AG)</f>
        <v>F1S USA</v>
      </c>
      <c r="S5696" t="str">
        <f>_xlfn.XLOOKUP(E5696,AF:AF,AI:AI)</f>
        <v>United States</v>
      </c>
      <c r="T5696">
        <f>WEEKNUM(G5696)</f>
        <v>27</v>
      </c>
      <c r="U5696">
        <f>YEAR(G5696)</f>
        <v>2026</v>
      </c>
      <c r="V5696" s="117">
        <f>IFERROR(Q5696/N5696,"0")</f>
        <v>0</v>
      </c>
    </row>
    <row r="5697" spans="1:22">
      <c r="A5697" t="e">
        <f>_xlfn.XLOOKUP(D5697,BN:BN,BO:BO)</f>
        <v>#N/A</v>
      </c>
      <c r="B5697" t="s">
        <v>25</v>
      </c>
      <c r="C5697">
        <v>994</v>
      </c>
      <c r="D5697" t="str">
        <f>_xlfn.XLOOKUP(C5697,BH:BH,BI:BI)</f>
        <v>AliciaL</v>
      </c>
      <c r="E5697">
        <v>28934</v>
      </c>
      <c r="F5697" t="s">
        <v>5512</v>
      </c>
      <c r="G5697" s="63">
        <v>46202</v>
      </c>
      <c r="H5697" s="63">
        <v>46202</v>
      </c>
      <c r="I5697" t="s">
        <v>366</v>
      </c>
      <c r="J5697" t="str">
        <f>_xlfn.XLOOKUP(I5697,AS:AS,AU:AU)</f>
        <v>Vuelos</v>
      </c>
      <c r="K5697" t="s">
        <v>30</v>
      </c>
      <c r="L5697">
        <v>1486.3</v>
      </c>
      <c r="M5697">
        <f>L5697*_xlfn.XLOOKUP(K5697,AM:AM,AN:AN)</f>
        <v>71.342399999999998</v>
      </c>
      <c r="N5697">
        <f>L5697*_xlfn.XLOOKUP(K5697,AM:AM,AO:AO)</f>
        <v>83.232799999999997</v>
      </c>
      <c r="O5697">
        <v>0</v>
      </c>
      <c r="P5697">
        <f>O5697*_xlfn.XLOOKUP(K5697,AM:AM,AN:AN)</f>
        <v>0</v>
      </c>
      <c r="Q5697">
        <f>O5697*_xlfn.XLOOKUP(K5697,AM:AM,AO:AO)</f>
        <v>0</v>
      </c>
      <c r="R5697" t="str">
        <f>_xlfn.XLOOKUP(E5697,AF:AF,AG:AG)</f>
        <v>F1S USA</v>
      </c>
      <c r="S5697" t="str">
        <f>_xlfn.XLOOKUP(E5697,AF:AF,AI:AI)</f>
        <v>United States</v>
      </c>
      <c r="T5697">
        <f>WEEKNUM(G5697)</f>
        <v>27</v>
      </c>
      <c r="U5697">
        <f>YEAR(G5697)</f>
        <v>2026</v>
      </c>
      <c r="V5697" s="117">
        <f>IFERROR(Q5697/N5697,"0")</f>
        <v>0</v>
      </c>
    </row>
    <row r="5698" spans="1:22">
      <c r="A5698" t="e">
        <f>_xlfn.XLOOKUP(D5698,BN:BN,BO:BO)</f>
        <v>#N/A</v>
      </c>
      <c r="B5698" t="s">
        <v>25</v>
      </c>
      <c r="C5698">
        <v>994</v>
      </c>
      <c r="D5698" t="str">
        <f>_xlfn.XLOOKUP(C5698,BH:BH,BI:BI)</f>
        <v>AliciaL</v>
      </c>
      <c r="E5698">
        <v>28934</v>
      </c>
      <c r="F5698" t="s">
        <v>5513</v>
      </c>
      <c r="G5698" s="63">
        <v>46202</v>
      </c>
      <c r="H5698" s="63">
        <v>46202</v>
      </c>
      <c r="I5698" t="s">
        <v>366</v>
      </c>
      <c r="J5698" t="str">
        <f>_xlfn.XLOOKUP(I5698,AS:AS,AU:AU)</f>
        <v>Vuelos</v>
      </c>
      <c r="K5698" t="s">
        <v>30</v>
      </c>
      <c r="L5698">
        <v>1486.3</v>
      </c>
      <c r="M5698">
        <f>L5698*_xlfn.XLOOKUP(K5698,AM:AM,AN:AN)</f>
        <v>71.342399999999998</v>
      </c>
      <c r="N5698">
        <f>L5698*_xlfn.XLOOKUP(K5698,AM:AM,AO:AO)</f>
        <v>83.232799999999997</v>
      </c>
      <c r="O5698">
        <v>0</v>
      </c>
      <c r="P5698">
        <f>O5698*_xlfn.XLOOKUP(K5698,AM:AM,AN:AN)</f>
        <v>0</v>
      </c>
      <c r="Q5698">
        <f>O5698*_xlfn.XLOOKUP(K5698,AM:AM,AO:AO)</f>
        <v>0</v>
      </c>
      <c r="R5698" t="str">
        <f>_xlfn.XLOOKUP(E5698,AF:AF,AG:AG)</f>
        <v>F1S USA</v>
      </c>
      <c r="S5698" t="str">
        <f>_xlfn.XLOOKUP(E5698,AF:AF,AI:AI)</f>
        <v>United States</v>
      </c>
      <c r="T5698">
        <f>WEEKNUM(G5698)</f>
        <v>27</v>
      </c>
      <c r="U5698">
        <f>YEAR(G5698)</f>
        <v>2026</v>
      </c>
      <c r="V5698" s="117">
        <f>IFERROR(Q5698/N5698,"0")</f>
        <v>0</v>
      </c>
    </row>
    <row r="5699" spans="1:22">
      <c r="A5699" t="e">
        <f>_xlfn.XLOOKUP(D5699,BN:BN,BO:BO)</f>
        <v>#N/A</v>
      </c>
      <c r="B5699" t="s">
        <v>25</v>
      </c>
      <c r="C5699">
        <v>994</v>
      </c>
      <c r="D5699" t="str">
        <f>_xlfn.XLOOKUP(C5699,BH:BH,BI:BI)</f>
        <v>AliciaL</v>
      </c>
      <c r="E5699">
        <v>28934</v>
      </c>
      <c r="F5699" t="s">
        <v>5514</v>
      </c>
      <c r="G5699" s="63">
        <v>46202</v>
      </c>
      <c r="H5699" s="63">
        <v>46202</v>
      </c>
      <c r="I5699" t="s">
        <v>366</v>
      </c>
      <c r="J5699" t="str">
        <f>_xlfn.XLOOKUP(I5699,AS:AS,AU:AU)</f>
        <v>Vuelos</v>
      </c>
      <c r="K5699" t="s">
        <v>30</v>
      </c>
      <c r="L5699">
        <v>1486.3</v>
      </c>
      <c r="M5699">
        <f>L5699*_xlfn.XLOOKUP(K5699,AM:AM,AN:AN)</f>
        <v>71.342399999999998</v>
      </c>
      <c r="N5699">
        <f>L5699*_xlfn.XLOOKUP(K5699,AM:AM,AO:AO)</f>
        <v>83.232799999999997</v>
      </c>
      <c r="O5699">
        <v>0</v>
      </c>
      <c r="P5699">
        <f>O5699*_xlfn.XLOOKUP(K5699,AM:AM,AN:AN)</f>
        <v>0</v>
      </c>
      <c r="Q5699">
        <f>O5699*_xlfn.XLOOKUP(K5699,AM:AM,AO:AO)</f>
        <v>0</v>
      </c>
      <c r="R5699" t="str">
        <f>_xlfn.XLOOKUP(E5699,AF:AF,AG:AG)</f>
        <v>F1S USA</v>
      </c>
      <c r="S5699" t="str">
        <f>_xlfn.XLOOKUP(E5699,AF:AF,AI:AI)</f>
        <v>United States</v>
      </c>
      <c r="T5699">
        <f>WEEKNUM(G5699)</f>
        <v>27</v>
      </c>
      <c r="U5699">
        <f>YEAR(G5699)</f>
        <v>2026</v>
      </c>
      <c r="V5699" s="117">
        <f>IFERROR(Q5699/N5699,"0")</f>
        <v>0</v>
      </c>
    </row>
    <row r="5700" spans="1:22">
      <c r="A5700" t="e">
        <f>_xlfn.XLOOKUP(D5700,BN:BN,BO:BO)</f>
        <v>#N/A</v>
      </c>
      <c r="B5700" t="s">
        <v>25</v>
      </c>
      <c r="C5700">
        <v>994</v>
      </c>
      <c r="D5700" t="str">
        <f>_xlfn.XLOOKUP(C5700,BH:BH,BI:BI)</f>
        <v>AliciaL</v>
      </c>
      <c r="E5700">
        <v>27436</v>
      </c>
      <c r="F5700" t="s">
        <v>5515</v>
      </c>
      <c r="G5700" s="63">
        <v>46175</v>
      </c>
      <c r="H5700" s="63">
        <v>46205</v>
      </c>
      <c r="I5700" t="s">
        <v>484</v>
      </c>
      <c r="J5700" t="str">
        <f>_xlfn.XLOOKUP(I5700,AS:AS,AU:AU)</f>
        <v>Vuelos</v>
      </c>
      <c r="K5700" t="s">
        <v>30</v>
      </c>
      <c r="L5700">
        <v>18278</v>
      </c>
      <c r="M5700">
        <f>L5700*_xlfn.XLOOKUP(K5700,AM:AM,AN:AN)</f>
        <v>877.34400000000005</v>
      </c>
      <c r="N5700">
        <f>L5700*_xlfn.XLOOKUP(K5700,AM:AM,AO:AO)</f>
        <v>1023.568</v>
      </c>
      <c r="O5700">
        <v>0</v>
      </c>
      <c r="P5700">
        <f>O5700*_xlfn.XLOOKUP(K5700,AM:AM,AN:AN)</f>
        <v>0</v>
      </c>
      <c r="Q5700">
        <f>O5700*_xlfn.XLOOKUP(K5700,AM:AM,AO:AO)</f>
        <v>0</v>
      </c>
      <c r="R5700" t="str">
        <f>_xlfn.XLOOKUP(E5700,AF:AF,AG:AG)</f>
        <v>Vueling Airlines</v>
      </c>
      <c r="S5700" t="str">
        <f>_xlfn.XLOOKUP(E5700,AF:AF,AI:AI)</f>
        <v>Spain</v>
      </c>
      <c r="T5700">
        <f>WEEKNUM(G5700)</f>
        <v>23</v>
      </c>
      <c r="U5700">
        <f>YEAR(G5700)</f>
        <v>2026</v>
      </c>
      <c r="V5700" s="117">
        <f>IFERROR(Q5700/N5700,"0")</f>
        <v>0</v>
      </c>
    </row>
    <row r="5701" spans="1:22">
      <c r="A5701" t="e">
        <f>_xlfn.XLOOKUP(D5701,BN:BN,BO:BO)</f>
        <v>#N/A</v>
      </c>
      <c r="B5701" t="s">
        <v>25</v>
      </c>
      <c r="C5701">
        <v>994</v>
      </c>
      <c r="D5701" t="str">
        <f>_xlfn.XLOOKUP(C5701,BH:BH,BI:BI)</f>
        <v>AliciaL</v>
      </c>
      <c r="E5701">
        <v>0</v>
      </c>
      <c r="F5701" t="s">
        <v>1077</v>
      </c>
      <c r="G5701" s="63">
        <v>46175</v>
      </c>
      <c r="H5701" s="63">
        <v>46205</v>
      </c>
      <c r="I5701" t="s">
        <v>396</v>
      </c>
      <c r="J5701" t="str">
        <f>_xlfn.XLOOKUP(I5701,AS:AS,AU:AU)</f>
        <v>Honorarios</v>
      </c>
      <c r="K5701" t="s">
        <v>30</v>
      </c>
      <c r="L5701">
        <v>10681</v>
      </c>
      <c r="M5701">
        <f>L5701*_xlfn.XLOOKUP(K5701,AM:AM,AN:AN)</f>
        <v>512.68799999999999</v>
      </c>
      <c r="N5701">
        <f>L5701*_xlfn.XLOOKUP(K5701,AM:AM,AO:AO)</f>
        <v>598.13599999999997</v>
      </c>
      <c r="O5701">
        <v>10681</v>
      </c>
      <c r="P5701">
        <f>O5701*_xlfn.XLOOKUP(K5701,AM:AM,AN:AN)</f>
        <v>512.68799999999999</v>
      </c>
      <c r="Q5701">
        <f>O5701*_xlfn.XLOOKUP(K5701,AM:AM,AO:AO)</f>
        <v>598.13599999999997</v>
      </c>
      <c r="R5701" t="str">
        <f>_xlfn.XLOOKUP(E5701,AF:AF,AG:AG)</f>
        <v>FEES</v>
      </c>
      <c r="S5701">
        <f>_xlfn.XLOOKUP(E5701,AF:AF,AI:AI)</f>
        <v>0</v>
      </c>
      <c r="T5701">
        <f>WEEKNUM(G5701)</f>
        <v>23</v>
      </c>
      <c r="U5701">
        <f>YEAR(G5701)</f>
        <v>2026</v>
      </c>
      <c r="V5701" s="117">
        <f>IFERROR(Q5701/N5701,"0")</f>
        <v>1</v>
      </c>
    </row>
    <row r="5702" spans="1:22">
      <c r="A5702" t="str">
        <f>_xlfn.XLOOKUP(D5702,BN:BN,BO:BO)</f>
        <v>México</v>
      </c>
      <c r="B5702" t="s">
        <v>25</v>
      </c>
      <c r="C5702">
        <v>995</v>
      </c>
      <c r="D5702" t="str">
        <f>_xlfn.XLOOKUP(C5702,BH:BH,BI:BI)</f>
        <v>LucianaE</v>
      </c>
      <c r="E5702">
        <v>32097</v>
      </c>
      <c r="F5702" t="s">
        <v>5516</v>
      </c>
      <c r="G5702" s="63">
        <v>46121</v>
      </c>
      <c r="H5702" s="63">
        <v>46123</v>
      </c>
      <c r="I5702" t="s">
        <v>364</v>
      </c>
      <c r="J5702" t="str">
        <f>_xlfn.XLOOKUP(I5702,AS:AS,AU:AU)</f>
        <v>DMC</v>
      </c>
      <c r="K5702" t="s">
        <v>33</v>
      </c>
      <c r="L5702">
        <v>18100</v>
      </c>
      <c r="M5702">
        <f>L5702*_xlfn.XLOOKUP(K5702,AM:AM,AN:AN)</f>
        <v>15566</v>
      </c>
      <c r="N5702">
        <f>L5702*_xlfn.XLOOKUP(K5702,AM:AM,AO:AO)</f>
        <v>18100</v>
      </c>
      <c r="O5702">
        <v>1811</v>
      </c>
      <c r="P5702">
        <f>O5702*_xlfn.XLOOKUP(K5702,AM:AM,AN:AN)</f>
        <v>1557.46</v>
      </c>
      <c r="Q5702">
        <f>O5702*_xlfn.XLOOKUP(K5702,AM:AM,AO:AO)</f>
        <v>1811</v>
      </c>
      <c r="R5702" t="str">
        <f>_xlfn.XLOOKUP(E5702,AF:AF,AG:AG)</f>
        <v>SETOUCHI ISLANDER</v>
      </c>
      <c r="S5702" t="str">
        <f>_xlfn.XLOOKUP(E5702,AF:AF,AI:AI)</f>
        <v>Japan</v>
      </c>
      <c r="T5702">
        <f>WEEKNUM(G5702)</f>
        <v>15</v>
      </c>
      <c r="U5702">
        <f>YEAR(G5702)</f>
        <v>2026</v>
      </c>
      <c r="V5702" s="117">
        <f>IFERROR(Q5702/N5702,"0")</f>
        <v>0.10005524861878454</v>
      </c>
    </row>
    <row r="5703" spans="1:22">
      <c r="A5703" t="str">
        <f>_xlfn.XLOOKUP(D5703,BN:BN,BO:BO)</f>
        <v>México</v>
      </c>
      <c r="B5703" t="s">
        <v>25</v>
      </c>
      <c r="C5703">
        <v>995</v>
      </c>
      <c r="D5703" t="str">
        <f>_xlfn.XLOOKUP(C5703,BH:BH,BI:BI)</f>
        <v>LucianaE</v>
      </c>
      <c r="E5703">
        <v>25360</v>
      </c>
      <c r="F5703" t="s">
        <v>3445</v>
      </c>
      <c r="G5703" s="63">
        <v>46113</v>
      </c>
      <c r="H5703" s="63">
        <v>46125</v>
      </c>
      <c r="I5703" t="s">
        <v>364</v>
      </c>
      <c r="J5703" t="str">
        <f>_xlfn.XLOOKUP(I5703,AS:AS,AU:AU)</f>
        <v>DMC</v>
      </c>
      <c r="K5703" t="s">
        <v>33</v>
      </c>
      <c r="L5703">
        <v>13255</v>
      </c>
      <c r="M5703">
        <f>L5703*_xlfn.XLOOKUP(K5703,AM:AM,AN:AN)</f>
        <v>11399.3</v>
      </c>
      <c r="N5703">
        <f>L5703*_xlfn.XLOOKUP(K5703,AM:AM,AO:AO)</f>
        <v>13255</v>
      </c>
      <c r="O5703">
        <v>1676.62</v>
      </c>
      <c r="P5703">
        <f>O5703*_xlfn.XLOOKUP(K5703,AM:AM,AN:AN)</f>
        <v>1441.8932</v>
      </c>
      <c r="Q5703">
        <f>O5703*_xlfn.XLOOKUP(K5703,AM:AM,AO:AO)</f>
        <v>1676.62</v>
      </c>
      <c r="R5703" t="str">
        <f>_xlfn.XLOOKUP(E5703,AF:AF,AG:AG)</f>
        <v>Luxury Japan</v>
      </c>
      <c r="S5703" t="str">
        <f>_xlfn.XLOOKUP(E5703,AF:AF,AI:AI)</f>
        <v>Japan</v>
      </c>
      <c r="T5703">
        <f>WEEKNUM(G5703)</f>
        <v>14</v>
      </c>
      <c r="U5703">
        <f>YEAR(G5703)</f>
        <v>2026</v>
      </c>
      <c r="V5703" s="117">
        <f>IFERROR(Q5703/N5703,"0")</f>
        <v>0.12648962655601659</v>
      </c>
    </row>
    <row r="5704" spans="1:22">
      <c r="A5704" t="str">
        <f>_xlfn.XLOOKUP(D5704,BN:BN,BO:BO)</f>
        <v>México</v>
      </c>
      <c r="B5704" t="s">
        <v>25</v>
      </c>
      <c r="C5704">
        <v>995</v>
      </c>
      <c r="D5704" t="str">
        <f>_xlfn.XLOOKUP(C5704,BH:BH,BI:BI)</f>
        <v>LucianaE</v>
      </c>
      <c r="E5704">
        <v>25907</v>
      </c>
      <c r="F5704" t="s">
        <v>5517</v>
      </c>
      <c r="G5704" s="63">
        <v>46111</v>
      </c>
      <c r="H5704" s="63">
        <v>46115</v>
      </c>
      <c r="I5704" t="s">
        <v>376</v>
      </c>
      <c r="J5704" t="str">
        <f>_xlfn.XLOOKUP(I5704,AS:AS,AU:AU)</f>
        <v>Hotel</v>
      </c>
      <c r="K5704" t="s">
        <v>33</v>
      </c>
      <c r="L5704">
        <v>13935</v>
      </c>
      <c r="M5704">
        <f>L5704*_xlfn.XLOOKUP(K5704,AM:AM,AN:AN)</f>
        <v>11984.1</v>
      </c>
      <c r="N5704">
        <f>L5704*_xlfn.XLOOKUP(K5704,AM:AM,AO:AO)</f>
        <v>13935</v>
      </c>
      <c r="O5704">
        <v>1099.5</v>
      </c>
      <c r="P5704">
        <f>O5704*_xlfn.XLOOKUP(K5704,AM:AM,AN:AN)</f>
        <v>945.56999999999994</v>
      </c>
      <c r="Q5704">
        <f>O5704*_xlfn.XLOOKUP(K5704,AM:AM,AO:AO)</f>
        <v>1099.5</v>
      </c>
      <c r="R5704" t="str">
        <f>_xlfn.XLOOKUP(E5704,AF:AF,AG:AG)</f>
        <v>THE OKURA TOKYO</v>
      </c>
      <c r="S5704" t="str">
        <f>_xlfn.XLOOKUP(E5704,AF:AF,AI:AI)</f>
        <v>Japan</v>
      </c>
      <c r="T5704">
        <f>WEEKNUM(G5704)</f>
        <v>14</v>
      </c>
      <c r="U5704">
        <f>YEAR(G5704)</f>
        <v>2026</v>
      </c>
      <c r="V5704" s="117">
        <f>IFERROR(Q5704/N5704,"0")</f>
        <v>7.8902045209903127E-2</v>
      </c>
    </row>
    <row r="5705" spans="1:22">
      <c r="A5705" t="str">
        <f>_xlfn.XLOOKUP(D5705,BN:BN,BO:BO)</f>
        <v>México</v>
      </c>
      <c r="B5705" t="s">
        <v>25</v>
      </c>
      <c r="C5705">
        <v>995</v>
      </c>
      <c r="D5705" t="str">
        <f>_xlfn.XLOOKUP(C5705,BH:BH,BI:BI)</f>
        <v>LucianaE</v>
      </c>
      <c r="E5705">
        <v>24989</v>
      </c>
      <c r="F5705" t="s">
        <v>5518</v>
      </c>
      <c r="G5705" s="63">
        <v>46115</v>
      </c>
      <c r="H5705" s="63">
        <v>46117</v>
      </c>
      <c r="I5705" t="s">
        <v>376</v>
      </c>
      <c r="J5705" t="str">
        <f>_xlfn.XLOOKUP(I5705,AS:AS,AU:AU)</f>
        <v>Hotel</v>
      </c>
      <c r="K5705" t="s">
        <v>33</v>
      </c>
      <c r="L5705">
        <v>3373</v>
      </c>
      <c r="M5705">
        <f>L5705*_xlfn.XLOOKUP(K5705,AM:AM,AN:AN)</f>
        <v>2900.7799999999997</v>
      </c>
      <c r="N5705">
        <f>L5705*_xlfn.XLOOKUP(K5705,AM:AM,AO:AO)</f>
        <v>3373</v>
      </c>
      <c r="O5705">
        <v>266.60000000000002</v>
      </c>
      <c r="P5705">
        <f>O5705*_xlfn.XLOOKUP(K5705,AM:AM,AN:AN)</f>
        <v>229.27600000000001</v>
      </c>
      <c r="Q5705">
        <f>O5705*_xlfn.XLOOKUP(K5705,AM:AM,AO:AO)</f>
        <v>266.60000000000002</v>
      </c>
      <c r="R5705" t="str">
        <f>_xlfn.XLOOKUP(E5705,AF:AF,AG:AG)</f>
        <v>HYATT CENTRIC KANAZAWA</v>
      </c>
      <c r="S5705" t="str">
        <f>_xlfn.XLOOKUP(E5705,AF:AF,AI:AI)</f>
        <v>Japan</v>
      </c>
      <c r="T5705">
        <f>WEEKNUM(G5705)</f>
        <v>14</v>
      </c>
      <c r="U5705">
        <f>YEAR(G5705)</f>
        <v>2026</v>
      </c>
      <c r="V5705" s="117">
        <f>IFERROR(Q5705/N5705,"0")</f>
        <v>7.9039430773791886E-2</v>
      </c>
    </row>
    <row r="5706" spans="1:22">
      <c r="A5706" t="str">
        <f>_xlfn.XLOOKUP(D5706,BN:BN,BO:BO)</f>
        <v>México</v>
      </c>
      <c r="B5706" t="s">
        <v>25</v>
      </c>
      <c r="C5706">
        <v>995</v>
      </c>
      <c r="D5706" t="str">
        <f>_xlfn.XLOOKUP(C5706,BH:BH,BI:BI)</f>
        <v>LucianaE</v>
      </c>
      <c r="E5706">
        <v>33409</v>
      </c>
      <c r="F5706" t="s">
        <v>5519</v>
      </c>
      <c r="G5706" s="63">
        <v>46117</v>
      </c>
      <c r="H5706" s="63">
        <v>46121</v>
      </c>
      <c r="I5706" t="s">
        <v>376</v>
      </c>
      <c r="J5706" t="str">
        <f>_xlfn.XLOOKUP(I5706,AS:AS,AU:AU)</f>
        <v>Hotel</v>
      </c>
      <c r="K5706" t="s">
        <v>33</v>
      </c>
      <c r="L5706">
        <v>19084</v>
      </c>
      <c r="M5706">
        <f>L5706*_xlfn.XLOOKUP(K5706,AM:AM,AN:AN)</f>
        <v>16412.239999999998</v>
      </c>
      <c r="N5706">
        <f>L5706*_xlfn.XLOOKUP(K5706,AM:AM,AO:AO)</f>
        <v>19084</v>
      </c>
      <c r="O5706">
        <v>1508.8</v>
      </c>
      <c r="P5706">
        <f>O5706*_xlfn.XLOOKUP(K5706,AM:AM,AN:AN)</f>
        <v>1297.568</v>
      </c>
      <c r="Q5706">
        <f>O5706*_xlfn.XLOOKUP(K5706,AM:AM,AO:AO)</f>
        <v>1508.8</v>
      </c>
      <c r="R5706" t="str">
        <f>_xlfn.XLOOKUP(E5706,AF:AF,AG:AG)</f>
        <v>DUSIT THANI KYOTO</v>
      </c>
      <c r="S5706" t="str">
        <f>_xlfn.XLOOKUP(E5706,AF:AF,AI:AI)</f>
        <v>Japan</v>
      </c>
      <c r="T5706">
        <f>WEEKNUM(G5706)</f>
        <v>15</v>
      </c>
      <c r="U5706">
        <f>YEAR(G5706)</f>
        <v>2026</v>
      </c>
      <c r="V5706" s="117">
        <f>IFERROR(Q5706/N5706,"0")</f>
        <v>7.9060993502410387E-2</v>
      </c>
    </row>
    <row r="5707" spans="1:22">
      <c r="A5707" t="str">
        <f>_xlfn.XLOOKUP(D5707,BN:BN,BO:BO)</f>
        <v>México</v>
      </c>
      <c r="B5707" t="s">
        <v>25</v>
      </c>
      <c r="C5707">
        <v>995</v>
      </c>
      <c r="D5707" t="str">
        <f>_xlfn.XLOOKUP(C5707,BH:BH,BI:BI)</f>
        <v>LucianaE</v>
      </c>
      <c r="E5707">
        <v>30268</v>
      </c>
      <c r="F5707" t="s">
        <v>5520</v>
      </c>
      <c r="G5707" s="63">
        <v>46123</v>
      </c>
      <c r="H5707" s="63">
        <v>46125</v>
      </c>
      <c r="I5707" t="s">
        <v>376</v>
      </c>
      <c r="J5707" t="str">
        <f>_xlfn.XLOOKUP(I5707,AS:AS,AU:AU)</f>
        <v>Hotel</v>
      </c>
      <c r="K5707" t="s">
        <v>33</v>
      </c>
      <c r="L5707">
        <v>6486</v>
      </c>
      <c r="M5707">
        <f>L5707*_xlfn.XLOOKUP(K5707,AM:AM,AN:AN)</f>
        <v>5577.96</v>
      </c>
      <c r="N5707">
        <f>L5707*_xlfn.XLOOKUP(K5707,AM:AM,AO:AO)</f>
        <v>6486</v>
      </c>
      <c r="O5707">
        <v>510.2</v>
      </c>
      <c r="P5707">
        <f>O5707*_xlfn.XLOOKUP(K5707,AM:AM,AN:AN)</f>
        <v>438.77199999999999</v>
      </c>
      <c r="Q5707">
        <f>O5707*_xlfn.XLOOKUP(K5707,AM:AM,AO:AO)</f>
        <v>510.2</v>
      </c>
      <c r="R5707" t="str">
        <f>_xlfn.XLOOKUP(E5707,AF:AF,AG:AG)</f>
        <v>PATINA OSAKA</v>
      </c>
      <c r="S5707" t="str">
        <f>_xlfn.XLOOKUP(E5707,AF:AF,AI:AI)</f>
        <v>Japan</v>
      </c>
      <c r="T5707">
        <f>WEEKNUM(G5707)</f>
        <v>15</v>
      </c>
      <c r="U5707">
        <f>YEAR(G5707)</f>
        <v>2026</v>
      </c>
      <c r="V5707" s="117">
        <f>IFERROR(Q5707/N5707,"0")</f>
        <v>7.8661732963305586E-2</v>
      </c>
    </row>
    <row r="5708" spans="1:22">
      <c r="A5708" t="str">
        <f>_xlfn.XLOOKUP(D5708,BN:BN,BO:BO)</f>
        <v>México</v>
      </c>
      <c r="B5708" t="s">
        <v>25</v>
      </c>
      <c r="C5708">
        <v>995</v>
      </c>
      <c r="D5708" t="str">
        <f>_xlfn.XLOOKUP(C5708,BH:BH,BI:BI)</f>
        <v>LucianaE</v>
      </c>
      <c r="E5708">
        <v>34783</v>
      </c>
      <c r="F5708" t="s">
        <v>5521</v>
      </c>
      <c r="G5708" s="63">
        <v>46125</v>
      </c>
      <c r="H5708" s="63">
        <v>46127</v>
      </c>
      <c r="I5708" t="s">
        <v>376</v>
      </c>
      <c r="J5708" t="str">
        <f>_xlfn.XLOOKUP(I5708,AS:AS,AU:AU)</f>
        <v>Hotel</v>
      </c>
      <c r="K5708" t="s">
        <v>33</v>
      </c>
      <c r="L5708">
        <v>4694</v>
      </c>
      <c r="M5708">
        <f>L5708*_xlfn.XLOOKUP(K5708,AM:AM,AN:AN)</f>
        <v>4036.84</v>
      </c>
      <c r="N5708">
        <f>L5708*_xlfn.XLOOKUP(K5708,AM:AM,AO:AO)</f>
        <v>4694</v>
      </c>
      <c r="O5708">
        <v>408.8</v>
      </c>
      <c r="P5708">
        <f>O5708*_xlfn.XLOOKUP(K5708,AM:AM,AN:AN)</f>
        <v>351.56799999999998</v>
      </c>
      <c r="Q5708">
        <f>O5708*_xlfn.XLOOKUP(K5708,AM:AM,AO:AO)</f>
        <v>408.8</v>
      </c>
      <c r="R5708" t="e">
        <f>_xlfn.XLOOKUP(E5708,AF:AF,AG:AG)</f>
        <v>#N/A</v>
      </c>
      <c r="S5708" t="e">
        <f>_xlfn.XLOOKUP(E5708,AF:AF,AI:AI)</f>
        <v>#N/A</v>
      </c>
      <c r="T5708">
        <f>WEEKNUM(G5708)</f>
        <v>16</v>
      </c>
      <c r="U5708">
        <f>YEAR(G5708)</f>
        <v>2026</v>
      </c>
      <c r="V5708" s="117">
        <f>IFERROR(Q5708/N5708,"0")</f>
        <v>8.7089902002556452E-2</v>
      </c>
    </row>
    <row r="5709" spans="1:22">
      <c r="A5709" t="str">
        <f>_xlfn.XLOOKUP(D5709,BN:BN,BO:BO)</f>
        <v>México</v>
      </c>
      <c r="B5709" t="s">
        <v>25</v>
      </c>
      <c r="C5709">
        <v>996</v>
      </c>
      <c r="D5709" t="str">
        <f>_xlfn.XLOOKUP(C5709,BH:BH,BI:BI)</f>
        <v>MariaM</v>
      </c>
      <c r="E5709">
        <v>0</v>
      </c>
      <c r="F5709" t="s">
        <v>5522</v>
      </c>
      <c r="G5709" s="63">
        <v>46079</v>
      </c>
      <c r="H5709" s="63">
        <v>46082</v>
      </c>
      <c r="I5709" t="s">
        <v>396</v>
      </c>
      <c r="J5709" t="str">
        <f>_xlfn.XLOOKUP(I5709,AS:AS,AU:AU)</f>
        <v>Honorarios</v>
      </c>
      <c r="K5709" t="s">
        <v>33</v>
      </c>
      <c r="L5709">
        <v>1170</v>
      </c>
      <c r="M5709">
        <f>L5709*_xlfn.XLOOKUP(K5709,AM:AM,AN:AN)</f>
        <v>1006.1999999999999</v>
      </c>
      <c r="N5709">
        <f>L5709*_xlfn.XLOOKUP(K5709,AM:AM,AO:AO)</f>
        <v>1170</v>
      </c>
      <c r="O5709">
        <v>1170</v>
      </c>
      <c r="P5709">
        <f>O5709*_xlfn.XLOOKUP(K5709,AM:AM,AN:AN)</f>
        <v>1006.1999999999999</v>
      </c>
      <c r="Q5709">
        <f>O5709*_xlfn.XLOOKUP(K5709,AM:AM,AO:AO)</f>
        <v>1170</v>
      </c>
      <c r="R5709" t="str">
        <f>_xlfn.XLOOKUP(E5709,AF:AF,AG:AG)</f>
        <v>FEES</v>
      </c>
      <c r="S5709">
        <f>_xlfn.XLOOKUP(E5709,AF:AF,AI:AI)</f>
        <v>0</v>
      </c>
      <c r="T5709">
        <f>WEEKNUM(G5709)</f>
        <v>9</v>
      </c>
      <c r="U5709">
        <f>YEAR(G5709)</f>
        <v>2026</v>
      </c>
      <c r="V5709" s="117">
        <f>IFERROR(Q5709/N5709,"0")</f>
        <v>1</v>
      </c>
    </row>
    <row r="5710" spans="1:22">
      <c r="A5710" t="str">
        <f>_xlfn.XLOOKUP(D5710,BN:BN,BO:BO)</f>
        <v>México</v>
      </c>
      <c r="B5710" t="s">
        <v>25</v>
      </c>
      <c r="C5710">
        <v>996</v>
      </c>
      <c r="D5710" t="str">
        <f>_xlfn.XLOOKUP(C5710,BH:BH,BI:BI)</f>
        <v>MariaM</v>
      </c>
      <c r="E5710">
        <v>34670</v>
      </c>
      <c r="F5710" t="s">
        <v>5523</v>
      </c>
      <c r="G5710" s="63">
        <v>46081</v>
      </c>
      <c r="H5710" s="63">
        <v>46081</v>
      </c>
      <c r="I5710" t="s">
        <v>461</v>
      </c>
      <c r="J5710" t="str">
        <f>_xlfn.XLOOKUP(I5710,AS:AS,AU:AU)</f>
        <v>DMC</v>
      </c>
      <c r="K5710" t="s">
        <v>33</v>
      </c>
      <c r="L5710">
        <v>825</v>
      </c>
      <c r="M5710">
        <f>L5710*_xlfn.XLOOKUP(K5710,AM:AM,AN:AN)</f>
        <v>709.5</v>
      </c>
      <c r="N5710">
        <f>L5710*_xlfn.XLOOKUP(K5710,AM:AM,AO:AO)</f>
        <v>825</v>
      </c>
      <c r="O5710">
        <v>325</v>
      </c>
      <c r="P5710">
        <f>O5710*_xlfn.XLOOKUP(K5710,AM:AM,AN:AN)</f>
        <v>279.5</v>
      </c>
      <c r="Q5710">
        <f>O5710*_xlfn.XLOOKUP(K5710,AM:AM,AO:AO)</f>
        <v>325</v>
      </c>
      <c r="R5710" t="e">
        <f>_xlfn.XLOOKUP(E5710,AF:AF,AG:AG)</f>
        <v>#N/A</v>
      </c>
      <c r="S5710" t="e">
        <f>_xlfn.XLOOKUP(E5710,AF:AF,AI:AI)</f>
        <v>#N/A</v>
      </c>
      <c r="T5710">
        <f>WEEKNUM(G5710)</f>
        <v>9</v>
      </c>
      <c r="U5710">
        <f>YEAR(G5710)</f>
        <v>2026</v>
      </c>
      <c r="V5710" s="117">
        <f>IFERROR(Q5710/N5710,"0")</f>
        <v>0.39393939393939392</v>
      </c>
    </row>
    <row r="5711" spans="1:22">
      <c r="A5711" t="str">
        <f>_xlfn.XLOOKUP(D5711,BN:BN,BO:BO)</f>
        <v>México</v>
      </c>
      <c r="B5711" t="s">
        <v>25</v>
      </c>
      <c r="C5711">
        <v>997</v>
      </c>
      <c r="D5711" t="str">
        <f>_xlfn.XLOOKUP(C5711,BH:BH,BI:BI)</f>
        <v>MariaJose</v>
      </c>
      <c r="E5711">
        <v>27633</v>
      </c>
      <c r="F5711" t="s">
        <v>2463</v>
      </c>
      <c r="G5711" s="63">
        <v>46079</v>
      </c>
      <c r="H5711" s="63">
        <v>46083</v>
      </c>
      <c r="I5711" t="s">
        <v>376</v>
      </c>
      <c r="J5711" t="str">
        <f>_xlfn.XLOOKUP(I5711,AS:AS,AU:AU)</f>
        <v>Hotel</v>
      </c>
      <c r="K5711" t="s">
        <v>33</v>
      </c>
      <c r="L5711">
        <v>8610</v>
      </c>
      <c r="M5711">
        <f>L5711*_xlfn.XLOOKUP(K5711,AM:AM,AN:AN)</f>
        <v>7404.5999999999995</v>
      </c>
      <c r="N5711">
        <f>L5711*_xlfn.XLOOKUP(K5711,AM:AM,AO:AO)</f>
        <v>8610</v>
      </c>
      <c r="O5711">
        <v>861</v>
      </c>
      <c r="P5711">
        <f>O5711*_xlfn.XLOOKUP(K5711,AM:AM,AN:AN)</f>
        <v>740.46</v>
      </c>
      <c r="Q5711">
        <f>O5711*_xlfn.XLOOKUP(K5711,AM:AM,AO:AO)</f>
        <v>861</v>
      </c>
      <c r="R5711" t="str">
        <f>_xlfn.XLOOKUP(E5711,AF:AF,AG:AG)</f>
        <v>FOUR SEASONS RESORT TAMARINDO</v>
      </c>
      <c r="S5711" t="str">
        <f>_xlfn.XLOOKUP(E5711,AF:AF,AI:AI)</f>
        <v>Mexico</v>
      </c>
      <c r="T5711">
        <f>WEEKNUM(G5711)</f>
        <v>9</v>
      </c>
      <c r="U5711">
        <f>YEAR(G5711)</f>
        <v>2026</v>
      </c>
      <c r="V5711" s="117">
        <f>IFERROR(Q5711/N5711,"0")</f>
        <v>0.1</v>
      </c>
    </row>
    <row r="5712" spans="1:22">
      <c r="A5712" t="str">
        <f>_xlfn.XLOOKUP(D5712,BN:BN,BO:BO)</f>
        <v>Madrid</v>
      </c>
      <c r="B5712" t="s">
        <v>25</v>
      </c>
      <c r="C5712">
        <v>998</v>
      </c>
      <c r="D5712" t="str">
        <f>_xlfn.XLOOKUP(C5712,BH:BH,BI:BI)</f>
        <v>PaulinaA</v>
      </c>
      <c r="E5712">
        <v>25427</v>
      </c>
      <c r="F5712" t="s">
        <v>5524</v>
      </c>
      <c r="G5712" s="63">
        <v>45979</v>
      </c>
      <c r="H5712" s="63">
        <v>45981</v>
      </c>
      <c r="I5712" t="s">
        <v>376</v>
      </c>
      <c r="J5712" t="str">
        <f>_xlfn.XLOOKUP(I5712,AS:AS,AU:AU)</f>
        <v>Hotel</v>
      </c>
      <c r="K5712" t="s">
        <v>33</v>
      </c>
      <c r="L5712">
        <v>494.88</v>
      </c>
      <c r="M5712">
        <f>L5712*_xlfn.XLOOKUP(K5712,AM:AM,AN:AN)</f>
        <v>425.59679999999997</v>
      </c>
      <c r="N5712">
        <f>L5712*_xlfn.XLOOKUP(K5712,AM:AM,AO:AO)</f>
        <v>494.88</v>
      </c>
      <c r="O5712">
        <v>54.44</v>
      </c>
      <c r="P5712">
        <f>O5712*_xlfn.XLOOKUP(K5712,AM:AM,AN:AN)</f>
        <v>46.818399999999997</v>
      </c>
      <c r="Q5712">
        <f>O5712*_xlfn.XLOOKUP(K5712,AM:AM,AO:AO)</f>
        <v>54.44</v>
      </c>
      <c r="R5712" t="str">
        <f>_xlfn.XLOOKUP(E5712,AF:AF,AG:AG)</f>
        <v>Expedia TAAP</v>
      </c>
      <c r="S5712" t="str">
        <f>_xlfn.XLOOKUP(E5712,AF:AF,AI:AI)</f>
        <v>United States</v>
      </c>
      <c r="T5712">
        <f>WEEKNUM(G5712)</f>
        <v>47</v>
      </c>
      <c r="U5712">
        <f>YEAR(G5712)</f>
        <v>2025</v>
      </c>
      <c r="V5712" s="117">
        <f>IFERROR(Q5712/N5712,"0")</f>
        <v>0.11000646621403168</v>
      </c>
    </row>
    <row r="5713" spans="1:22">
      <c r="A5713" t="str">
        <f>_xlfn.XLOOKUP(D5713,BN:BN,BO:BO)</f>
        <v>Madrid</v>
      </c>
      <c r="B5713" t="s">
        <v>25</v>
      </c>
      <c r="C5713">
        <v>999</v>
      </c>
      <c r="D5713" t="str">
        <f>_xlfn.XLOOKUP(C5713,BH:BH,BI:BI)</f>
        <v>PaulinaA</v>
      </c>
      <c r="E5713">
        <v>25427</v>
      </c>
      <c r="F5713" t="s">
        <v>5525</v>
      </c>
      <c r="G5713" s="63">
        <v>46050</v>
      </c>
      <c r="H5713" s="63">
        <v>46054</v>
      </c>
      <c r="I5713" t="s">
        <v>376</v>
      </c>
      <c r="J5713" t="str">
        <f>_xlfn.XLOOKUP(I5713,AS:AS,AU:AU)</f>
        <v>Hotel</v>
      </c>
      <c r="K5713" t="s">
        <v>33</v>
      </c>
      <c r="L5713">
        <v>1436</v>
      </c>
      <c r="M5713">
        <f>L5713*_xlfn.XLOOKUP(K5713,AM:AM,AN:AN)</f>
        <v>1234.96</v>
      </c>
      <c r="N5713">
        <f>L5713*_xlfn.XLOOKUP(K5713,AM:AM,AO:AO)</f>
        <v>1436</v>
      </c>
      <c r="O5713">
        <v>157.05000000000001</v>
      </c>
      <c r="P5713">
        <f>O5713*_xlfn.XLOOKUP(K5713,AM:AM,AN:AN)</f>
        <v>135.06300000000002</v>
      </c>
      <c r="Q5713">
        <f>O5713*_xlfn.XLOOKUP(K5713,AM:AM,AO:AO)</f>
        <v>157.05000000000001</v>
      </c>
      <c r="R5713" t="str">
        <f>_xlfn.XLOOKUP(E5713,AF:AF,AG:AG)</f>
        <v>Expedia TAAP</v>
      </c>
      <c r="S5713" t="str">
        <f>_xlfn.XLOOKUP(E5713,AF:AF,AI:AI)</f>
        <v>United States</v>
      </c>
      <c r="T5713">
        <f>WEEKNUM(G5713)</f>
        <v>5</v>
      </c>
      <c r="U5713">
        <f>YEAR(G5713)</f>
        <v>2026</v>
      </c>
      <c r="V5713" s="117">
        <f>IFERROR(Q5713/N5713,"0")</f>
        <v>0.10936629526462396</v>
      </c>
    </row>
    <row r="5714" spans="1:22">
      <c r="A5714" t="str">
        <f>_xlfn.XLOOKUP(D5714,BN:BN,BO:BO)</f>
        <v>Madrid</v>
      </c>
      <c r="B5714" t="s">
        <v>25</v>
      </c>
      <c r="C5714">
        <v>1000</v>
      </c>
      <c r="D5714" t="str">
        <f>_xlfn.XLOOKUP(C5714,BH:BH,BI:BI)</f>
        <v>PaulinaA</v>
      </c>
      <c r="E5714">
        <v>25427</v>
      </c>
      <c r="F5714" t="s">
        <v>5526</v>
      </c>
      <c r="G5714" s="63">
        <v>46120</v>
      </c>
      <c r="H5714" s="63">
        <v>46124</v>
      </c>
      <c r="I5714" t="s">
        <v>376</v>
      </c>
      <c r="J5714" t="str">
        <f>_xlfn.XLOOKUP(I5714,AS:AS,AU:AU)</f>
        <v>Hotel</v>
      </c>
      <c r="K5714" t="s">
        <v>33</v>
      </c>
      <c r="L5714">
        <v>1605.44</v>
      </c>
      <c r="M5714">
        <f>L5714*_xlfn.XLOOKUP(K5714,AM:AM,AN:AN)</f>
        <v>1380.6784</v>
      </c>
      <c r="N5714">
        <f>L5714*_xlfn.XLOOKUP(K5714,AM:AM,AO:AO)</f>
        <v>1605.44</v>
      </c>
      <c r="O5714">
        <v>144.49</v>
      </c>
      <c r="P5714">
        <f>O5714*_xlfn.XLOOKUP(K5714,AM:AM,AN:AN)</f>
        <v>124.26140000000001</v>
      </c>
      <c r="Q5714">
        <f>O5714*_xlfn.XLOOKUP(K5714,AM:AM,AO:AO)</f>
        <v>144.49</v>
      </c>
      <c r="R5714" t="str">
        <f>_xlfn.XLOOKUP(E5714,AF:AF,AG:AG)</f>
        <v>Expedia TAAP</v>
      </c>
      <c r="S5714" t="str">
        <f>_xlfn.XLOOKUP(E5714,AF:AF,AI:AI)</f>
        <v>United States</v>
      </c>
      <c r="T5714">
        <f>WEEKNUM(G5714)</f>
        <v>15</v>
      </c>
      <c r="U5714">
        <f>YEAR(G5714)</f>
        <v>2026</v>
      </c>
      <c r="V5714" s="117">
        <f>IFERROR(Q5714/N5714,"0")</f>
        <v>9.0000249152880213E-2</v>
      </c>
    </row>
    <row r="5715" spans="1:22">
      <c r="A5715" t="str">
        <f>_xlfn.XLOOKUP(D5715,BN:BN,BO:BO)</f>
        <v>Madrid</v>
      </c>
      <c r="B5715" t="s">
        <v>25</v>
      </c>
      <c r="C5715">
        <v>1000</v>
      </c>
      <c r="D5715" t="str">
        <f>_xlfn.XLOOKUP(C5715,BH:BH,BI:BI)</f>
        <v>PaulinaA</v>
      </c>
      <c r="E5715">
        <v>25427</v>
      </c>
      <c r="F5715" t="s">
        <v>5527</v>
      </c>
      <c r="G5715" s="63">
        <v>46124</v>
      </c>
      <c r="H5715" s="63">
        <v>46127</v>
      </c>
      <c r="I5715" t="s">
        <v>376</v>
      </c>
      <c r="J5715" t="str">
        <f>_xlfn.XLOOKUP(I5715,AS:AS,AU:AU)</f>
        <v>Hotel</v>
      </c>
      <c r="K5715" t="s">
        <v>33</v>
      </c>
      <c r="L5715">
        <v>1100</v>
      </c>
      <c r="M5715">
        <f>L5715*_xlfn.XLOOKUP(K5715,AM:AM,AN:AN)</f>
        <v>946</v>
      </c>
      <c r="N5715">
        <f>L5715*_xlfn.XLOOKUP(K5715,AM:AM,AO:AO)</f>
        <v>1100</v>
      </c>
      <c r="O5715">
        <v>120.75</v>
      </c>
      <c r="P5715">
        <f>O5715*_xlfn.XLOOKUP(K5715,AM:AM,AN:AN)</f>
        <v>103.845</v>
      </c>
      <c r="Q5715">
        <f>O5715*_xlfn.XLOOKUP(K5715,AM:AM,AO:AO)</f>
        <v>120.75</v>
      </c>
      <c r="R5715" t="str">
        <f>_xlfn.XLOOKUP(E5715,AF:AF,AG:AG)</f>
        <v>Expedia TAAP</v>
      </c>
      <c r="S5715" t="str">
        <f>_xlfn.XLOOKUP(E5715,AF:AF,AI:AI)</f>
        <v>United States</v>
      </c>
      <c r="T5715">
        <f>WEEKNUM(G5715)</f>
        <v>16</v>
      </c>
      <c r="U5715">
        <f>YEAR(G5715)</f>
        <v>2026</v>
      </c>
      <c r="V5715" s="117">
        <f>IFERROR(Q5715/N5715,"0")</f>
        <v>0.10977272727272727</v>
      </c>
    </row>
    <row r="5716" spans="1:22">
      <c r="A5716" t="str">
        <f>_xlfn.XLOOKUP(D5716,BN:BN,BO:BO)</f>
        <v>Madrid</v>
      </c>
      <c r="B5716" t="s">
        <v>25</v>
      </c>
      <c r="C5716">
        <v>1000</v>
      </c>
      <c r="D5716" t="str">
        <f>_xlfn.XLOOKUP(C5716,BH:BH,BI:BI)</f>
        <v>PaulinaA</v>
      </c>
      <c r="E5716">
        <v>25427</v>
      </c>
      <c r="F5716" t="s">
        <v>5528</v>
      </c>
      <c r="G5716" s="63">
        <v>46127</v>
      </c>
      <c r="H5716" s="63">
        <v>46128</v>
      </c>
      <c r="I5716" t="s">
        <v>376</v>
      </c>
      <c r="J5716" t="str">
        <f>_xlfn.XLOOKUP(I5716,AS:AS,AU:AU)</f>
        <v>Hotel</v>
      </c>
      <c r="K5716" t="s">
        <v>33</v>
      </c>
      <c r="L5716">
        <v>969.08</v>
      </c>
      <c r="M5716">
        <f>L5716*_xlfn.XLOOKUP(K5716,AM:AM,AN:AN)</f>
        <v>833.40880000000004</v>
      </c>
      <c r="N5716">
        <f>L5716*_xlfn.XLOOKUP(K5716,AM:AM,AO:AO)</f>
        <v>969.08</v>
      </c>
      <c r="O5716">
        <v>102.01</v>
      </c>
      <c r="P5716">
        <f>O5716*_xlfn.XLOOKUP(K5716,AM:AM,AN:AN)</f>
        <v>87.7286</v>
      </c>
      <c r="Q5716">
        <f>O5716*_xlfn.XLOOKUP(K5716,AM:AM,AO:AO)</f>
        <v>102.01</v>
      </c>
      <c r="R5716" t="str">
        <f>_xlfn.XLOOKUP(E5716,AF:AF,AG:AG)</f>
        <v>Expedia TAAP</v>
      </c>
      <c r="S5716" t="str">
        <f>_xlfn.XLOOKUP(E5716,AF:AF,AI:AI)</f>
        <v>United States</v>
      </c>
      <c r="T5716">
        <f>WEEKNUM(G5716)</f>
        <v>16</v>
      </c>
      <c r="U5716">
        <f>YEAR(G5716)</f>
        <v>2026</v>
      </c>
      <c r="V5716" s="117">
        <f>IFERROR(Q5716/N5716,"0")</f>
        <v>0.10526478722086928</v>
      </c>
    </row>
    <row r="5717" spans="1:22">
      <c r="A5717" t="str">
        <f>_xlfn.XLOOKUP(D5717,BN:BN,BO:BO)</f>
        <v>Madrid</v>
      </c>
      <c r="B5717" t="s">
        <v>25</v>
      </c>
      <c r="C5717">
        <v>1000</v>
      </c>
      <c r="D5717" t="str">
        <f>_xlfn.XLOOKUP(C5717,BH:BH,BI:BI)</f>
        <v>PaulinaA</v>
      </c>
      <c r="E5717">
        <v>25427</v>
      </c>
      <c r="F5717" t="s">
        <v>5529</v>
      </c>
      <c r="G5717" s="63">
        <v>46128</v>
      </c>
      <c r="H5717" s="63">
        <v>46129</v>
      </c>
      <c r="I5717" t="s">
        <v>376</v>
      </c>
      <c r="J5717" t="str">
        <f>_xlfn.XLOOKUP(I5717,AS:AS,AU:AU)</f>
        <v>Hotel</v>
      </c>
      <c r="K5717" t="s">
        <v>33</v>
      </c>
      <c r="L5717">
        <v>332.39</v>
      </c>
      <c r="M5717">
        <f>L5717*_xlfn.XLOOKUP(K5717,AM:AM,AN:AN)</f>
        <v>285.85539999999997</v>
      </c>
      <c r="N5717">
        <f>L5717*_xlfn.XLOOKUP(K5717,AM:AM,AO:AO)</f>
        <v>332.39</v>
      </c>
      <c r="O5717">
        <v>36.56</v>
      </c>
      <c r="P5717">
        <f>O5717*_xlfn.XLOOKUP(K5717,AM:AM,AN:AN)</f>
        <v>31.441600000000001</v>
      </c>
      <c r="Q5717">
        <f>O5717*_xlfn.XLOOKUP(K5717,AM:AM,AO:AO)</f>
        <v>36.56</v>
      </c>
      <c r="R5717" t="str">
        <f>_xlfn.XLOOKUP(E5717,AF:AF,AG:AG)</f>
        <v>Expedia TAAP</v>
      </c>
      <c r="S5717" t="str">
        <f>_xlfn.XLOOKUP(E5717,AF:AF,AI:AI)</f>
        <v>United States</v>
      </c>
      <c r="T5717">
        <f>WEEKNUM(G5717)</f>
        <v>16</v>
      </c>
      <c r="U5717">
        <f>YEAR(G5717)</f>
        <v>2026</v>
      </c>
      <c r="V5717" s="117">
        <f>IFERROR(Q5717/N5717,"0")</f>
        <v>0.10999127530912484</v>
      </c>
    </row>
    <row r="5718" spans="1:22">
      <c r="A5718" t="str">
        <f>_xlfn.XLOOKUP(D5718,BN:BN,BO:BO)</f>
        <v>Madrid</v>
      </c>
      <c r="B5718" t="s">
        <v>25</v>
      </c>
      <c r="C5718">
        <v>1000</v>
      </c>
      <c r="D5718" t="str">
        <f>_xlfn.XLOOKUP(C5718,BH:BH,BI:BI)</f>
        <v>PaulinaA</v>
      </c>
      <c r="E5718">
        <v>25427</v>
      </c>
      <c r="F5718" t="s">
        <v>5530</v>
      </c>
      <c r="G5718" s="63">
        <v>46129</v>
      </c>
      <c r="H5718" s="63">
        <v>46131</v>
      </c>
      <c r="I5718" t="s">
        <v>376</v>
      </c>
      <c r="J5718" t="str">
        <f>_xlfn.XLOOKUP(I5718,AS:AS,AU:AU)</f>
        <v>Hotel</v>
      </c>
      <c r="K5718" t="s">
        <v>33</v>
      </c>
      <c r="L5718">
        <v>996.91</v>
      </c>
      <c r="M5718">
        <f>L5718*_xlfn.XLOOKUP(K5718,AM:AM,AN:AN)</f>
        <v>857.34259999999995</v>
      </c>
      <c r="N5718">
        <f>L5718*_xlfn.XLOOKUP(K5718,AM:AM,AO:AO)</f>
        <v>996.91</v>
      </c>
      <c r="O5718">
        <v>109.66</v>
      </c>
      <c r="P5718">
        <f>O5718*_xlfn.XLOOKUP(K5718,AM:AM,AN:AN)</f>
        <v>94.307599999999994</v>
      </c>
      <c r="Q5718">
        <f>O5718*_xlfn.XLOOKUP(K5718,AM:AM,AO:AO)</f>
        <v>109.66</v>
      </c>
      <c r="R5718" t="str">
        <f>_xlfn.XLOOKUP(E5718,AF:AF,AG:AG)</f>
        <v>Expedia TAAP</v>
      </c>
      <c r="S5718" t="str">
        <f>_xlfn.XLOOKUP(E5718,AF:AF,AI:AI)</f>
        <v>United States</v>
      </c>
      <c r="T5718">
        <f>WEEKNUM(G5718)</f>
        <v>16</v>
      </c>
      <c r="U5718">
        <f>YEAR(G5718)</f>
        <v>2026</v>
      </c>
      <c r="V5718" s="117">
        <f>IFERROR(Q5718/N5718,"0")</f>
        <v>0.10999989969004223</v>
      </c>
    </row>
    <row r="5719" spans="1:22">
      <c r="A5719" t="str">
        <f>_xlfn.XLOOKUP(D5719,BN:BN,BO:BO)</f>
        <v>Madrid</v>
      </c>
      <c r="B5719" t="s">
        <v>25</v>
      </c>
      <c r="C5719">
        <v>1000</v>
      </c>
      <c r="D5719" t="str">
        <f>_xlfn.XLOOKUP(C5719,BH:BH,BI:BI)</f>
        <v>PaulinaA</v>
      </c>
      <c r="E5719">
        <v>25427</v>
      </c>
      <c r="F5719" t="s">
        <v>5531</v>
      </c>
      <c r="G5719" s="63">
        <v>46132</v>
      </c>
      <c r="H5719" s="63">
        <v>46133</v>
      </c>
      <c r="I5719" t="s">
        <v>376</v>
      </c>
      <c r="J5719" t="str">
        <f>_xlfn.XLOOKUP(I5719,AS:AS,AU:AU)</f>
        <v>Hotel</v>
      </c>
      <c r="K5719" t="s">
        <v>33</v>
      </c>
      <c r="L5719">
        <v>594.52</v>
      </c>
      <c r="M5719">
        <f>L5719*_xlfn.XLOOKUP(K5719,AM:AM,AN:AN)</f>
        <v>511.28719999999998</v>
      </c>
      <c r="N5719">
        <f>L5719*_xlfn.XLOOKUP(K5719,AM:AM,AO:AO)</f>
        <v>594.52</v>
      </c>
      <c r="O5719">
        <v>75.92</v>
      </c>
      <c r="P5719">
        <f>O5719*_xlfn.XLOOKUP(K5719,AM:AM,AN:AN)</f>
        <v>65.291200000000003</v>
      </c>
      <c r="Q5719">
        <f>O5719*_xlfn.XLOOKUP(K5719,AM:AM,AO:AO)</f>
        <v>75.92</v>
      </c>
      <c r="R5719" t="str">
        <f>_xlfn.XLOOKUP(E5719,AF:AF,AG:AG)</f>
        <v>Expedia TAAP</v>
      </c>
      <c r="S5719" t="str">
        <f>_xlfn.XLOOKUP(E5719,AF:AF,AI:AI)</f>
        <v>United States</v>
      </c>
      <c r="T5719">
        <f>WEEKNUM(G5719)</f>
        <v>17</v>
      </c>
      <c r="U5719">
        <f>YEAR(G5719)</f>
        <v>2026</v>
      </c>
      <c r="V5719" s="117">
        <f>IFERROR(Q5719/N5719,"0")</f>
        <v>0.1276996568660432</v>
      </c>
    </row>
    <row r="5720" spans="1:22">
      <c r="A5720" t="str">
        <f>_xlfn.XLOOKUP(D5720,BN:BN,BO:BO)</f>
        <v>Madrid</v>
      </c>
      <c r="B5720" t="s">
        <v>25</v>
      </c>
      <c r="C5720">
        <v>1000</v>
      </c>
      <c r="D5720" t="str">
        <f>_xlfn.XLOOKUP(C5720,BH:BH,BI:BI)</f>
        <v>PaulinaA</v>
      </c>
      <c r="E5720">
        <v>25427</v>
      </c>
      <c r="F5720" t="s">
        <v>5532</v>
      </c>
      <c r="G5720" s="63">
        <v>46133</v>
      </c>
      <c r="H5720" s="63">
        <v>46134</v>
      </c>
      <c r="I5720" t="s">
        <v>376</v>
      </c>
      <c r="J5720" t="str">
        <f>_xlfn.XLOOKUP(I5720,AS:AS,AU:AU)</f>
        <v>Hotel</v>
      </c>
      <c r="K5720" t="s">
        <v>33</v>
      </c>
      <c r="L5720">
        <v>575.79</v>
      </c>
      <c r="M5720">
        <f>L5720*_xlfn.XLOOKUP(K5720,AM:AM,AN:AN)</f>
        <v>495.17939999999999</v>
      </c>
      <c r="N5720">
        <f>L5720*_xlfn.XLOOKUP(K5720,AM:AM,AO:AO)</f>
        <v>575.79</v>
      </c>
      <c r="O5720">
        <v>74.7</v>
      </c>
      <c r="P5720">
        <f>O5720*_xlfn.XLOOKUP(K5720,AM:AM,AN:AN)</f>
        <v>64.242000000000004</v>
      </c>
      <c r="Q5720">
        <f>O5720*_xlfn.XLOOKUP(K5720,AM:AM,AO:AO)</f>
        <v>74.7</v>
      </c>
      <c r="R5720" t="str">
        <f>_xlfn.XLOOKUP(E5720,AF:AF,AG:AG)</f>
        <v>Expedia TAAP</v>
      </c>
      <c r="S5720" t="str">
        <f>_xlfn.XLOOKUP(E5720,AF:AF,AI:AI)</f>
        <v>United States</v>
      </c>
      <c r="T5720">
        <f>WEEKNUM(G5720)</f>
        <v>17</v>
      </c>
      <c r="U5720">
        <f>YEAR(G5720)</f>
        <v>2026</v>
      </c>
      <c r="V5720" s="117">
        <f>IFERROR(Q5720/N5720,"0")</f>
        <v>0.12973479914552183</v>
      </c>
    </row>
    <row r="5721" spans="1:22">
      <c r="A5721" t="str">
        <f>_xlfn.XLOOKUP(D5721,BN:BN,BO:BO)</f>
        <v>Madrid</v>
      </c>
      <c r="B5721" t="s">
        <v>25</v>
      </c>
      <c r="C5721">
        <v>1000</v>
      </c>
      <c r="D5721" t="str">
        <f>_xlfn.XLOOKUP(C5721,BH:BH,BI:BI)</f>
        <v>PaulinaA</v>
      </c>
      <c r="E5721">
        <v>31027</v>
      </c>
      <c r="F5721" t="s">
        <v>5533</v>
      </c>
      <c r="G5721" s="63">
        <v>46131</v>
      </c>
      <c r="H5721" s="63">
        <v>46132</v>
      </c>
      <c r="I5721" t="s">
        <v>376</v>
      </c>
      <c r="J5721" t="str">
        <f>_xlfn.XLOOKUP(I5721,AS:AS,AU:AU)</f>
        <v>Hotel</v>
      </c>
      <c r="K5721" t="s">
        <v>33</v>
      </c>
      <c r="L5721">
        <v>973.36</v>
      </c>
      <c r="M5721">
        <f>L5721*_xlfn.XLOOKUP(K5721,AM:AM,AN:AN)</f>
        <v>837.08960000000002</v>
      </c>
      <c r="N5721">
        <f>L5721*_xlfn.XLOOKUP(K5721,AM:AM,AO:AO)</f>
        <v>973.36</v>
      </c>
      <c r="O5721">
        <v>0</v>
      </c>
      <c r="P5721">
        <f>O5721*_xlfn.XLOOKUP(K5721,AM:AM,AN:AN)</f>
        <v>0</v>
      </c>
      <c r="Q5721">
        <f>O5721*_xlfn.XLOOKUP(K5721,AM:AM,AO:AO)</f>
        <v>0</v>
      </c>
      <c r="R5721" t="str">
        <f>_xlfn.XLOOKUP(E5721,AF:AF,AG:AG)</f>
        <v>NAOSHIMA RYOKAN ROKA</v>
      </c>
      <c r="S5721" t="str">
        <f>_xlfn.XLOOKUP(E5721,AF:AF,AI:AI)</f>
        <v>Japan</v>
      </c>
      <c r="T5721">
        <f>WEEKNUM(G5721)</f>
        <v>17</v>
      </c>
      <c r="U5721">
        <f>YEAR(G5721)</f>
        <v>2026</v>
      </c>
      <c r="V5721" s="117">
        <f>IFERROR(Q5721/N5721,"0")</f>
        <v>0</v>
      </c>
    </row>
    <row r="5722" spans="1:22">
      <c r="A5722" t="str">
        <f>_xlfn.XLOOKUP(D5722,BN:BN,BO:BO)</f>
        <v>Madrid</v>
      </c>
      <c r="B5722" t="s">
        <v>25</v>
      </c>
      <c r="C5722">
        <v>1001</v>
      </c>
      <c r="D5722" t="str">
        <f>_xlfn.XLOOKUP(C5722,BH:BH,BI:BI)</f>
        <v>PaulinaA</v>
      </c>
      <c r="E5722">
        <v>25427</v>
      </c>
      <c r="F5722" t="s">
        <v>5534</v>
      </c>
      <c r="G5722" s="63">
        <v>46199</v>
      </c>
      <c r="H5722" s="63">
        <v>46204</v>
      </c>
      <c r="I5722" t="s">
        <v>376</v>
      </c>
      <c r="J5722" t="str">
        <f>_xlfn.XLOOKUP(I5722,AS:AS,AU:AU)</f>
        <v>Hotel</v>
      </c>
      <c r="K5722" t="s">
        <v>33</v>
      </c>
      <c r="L5722">
        <v>3372.84</v>
      </c>
      <c r="M5722">
        <f>L5722*_xlfn.XLOOKUP(K5722,AM:AM,AN:AN)</f>
        <v>2900.6424000000002</v>
      </c>
      <c r="N5722">
        <f>L5722*_xlfn.XLOOKUP(K5722,AM:AM,AO:AO)</f>
        <v>3372.84</v>
      </c>
      <c r="O5722">
        <v>337.28</v>
      </c>
      <c r="P5722">
        <f>O5722*_xlfn.XLOOKUP(K5722,AM:AM,AN:AN)</f>
        <v>290.06079999999997</v>
      </c>
      <c r="Q5722">
        <f>O5722*_xlfn.XLOOKUP(K5722,AM:AM,AO:AO)</f>
        <v>337.28</v>
      </c>
      <c r="R5722" t="str">
        <f>_xlfn.XLOOKUP(E5722,AF:AF,AG:AG)</f>
        <v>Expedia TAAP</v>
      </c>
      <c r="S5722" t="str">
        <f>_xlfn.XLOOKUP(E5722,AF:AF,AI:AI)</f>
        <v>United States</v>
      </c>
      <c r="T5722">
        <f>WEEKNUM(G5722)</f>
        <v>26</v>
      </c>
      <c r="U5722">
        <f>YEAR(G5722)</f>
        <v>2026</v>
      </c>
      <c r="V5722" s="117">
        <f>IFERROR(Q5722/N5722,"0")</f>
        <v>9.9998814055810514E-2</v>
      </c>
    </row>
    <row r="5723" spans="1:22">
      <c r="A5723" t="str">
        <f>_xlfn.XLOOKUP(D5723,BN:BN,BO:BO)</f>
        <v>México</v>
      </c>
      <c r="B5723" t="s">
        <v>25</v>
      </c>
      <c r="C5723">
        <v>1002</v>
      </c>
      <c r="D5723" t="str">
        <f>_xlfn.XLOOKUP(C5723,BH:BH,BI:BI)</f>
        <v>IsraelB</v>
      </c>
      <c r="E5723">
        <v>0</v>
      </c>
      <c r="F5723" t="s">
        <v>5535</v>
      </c>
      <c r="G5723" s="63" t="s">
        <v>218</v>
      </c>
      <c r="H5723" s="63" t="s">
        <v>218</v>
      </c>
      <c r="I5723" t="s">
        <v>396</v>
      </c>
      <c r="J5723" t="str">
        <f>_xlfn.XLOOKUP(I5723,AS:AS,AU:AU)</f>
        <v>Honorarios</v>
      </c>
      <c r="K5723" t="s">
        <v>30</v>
      </c>
      <c r="L5723">
        <v>70</v>
      </c>
      <c r="M5723">
        <f>L5723*_xlfn.XLOOKUP(K5723,AM:AM,AN:AN)</f>
        <v>3.36</v>
      </c>
      <c r="N5723">
        <f>L5723*_xlfn.XLOOKUP(K5723,AM:AM,AO:AO)</f>
        <v>3.92</v>
      </c>
      <c r="O5723">
        <v>70</v>
      </c>
      <c r="P5723">
        <f>O5723*_xlfn.XLOOKUP(K5723,AM:AM,AN:AN)</f>
        <v>3.36</v>
      </c>
      <c r="Q5723">
        <f>O5723*_xlfn.XLOOKUP(K5723,AM:AM,AO:AO)</f>
        <v>3.92</v>
      </c>
      <c r="R5723" t="str">
        <f>_xlfn.XLOOKUP(E5723,AF:AF,AG:AG)</f>
        <v>FEES</v>
      </c>
      <c r="S5723">
        <f>_xlfn.XLOOKUP(E5723,AF:AF,AI:AI)</f>
        <v>0</v>
      </c>
      <c r="T5723" t="e">
        <f>WEEKNUM(G5723)</f>
        <v>#VALUE!</v>
      </c>
      <c r="U5723" t="e">
        <f>YEAR(G5723)</f>
        <v>#VALUE!</v>
      </c>
      <c r="V5723" s="117">
        <f>IFERROR(Q5723/N5723,"0")</f>
        <v>1</v>
      </c>
    </row>
    <row r="5724" spans="1:22">
      <c r="A5724" t="str">
        <f>_xlfn.XLOOKUP(D5724,BN:BN,BO:BO)</f>
        <v>México</v>
      </c>
      <c r="B5724" t="s">
        <v>25</v>
      </c>
      <c r="C5724">
        <v>1002</v>
      </c>
      <c r="D5724" t="str">
        <f>_xlfn.XLOOKUP(C5724,BH:BH,BI:BI)</f>
        <v>IsraelB</v>
      </c>
      <c r="E5724">
        <v>27301</v>
      </c>
      <c r="F5724" t="s">
        <v>5536</v>
      </c>
      <c r="G5724" s="63">
        <v>46071</v>
      </c>
      <c r="H5724" s="63">
        <v>46074</v>
      </c>
      <c r="I5724" t="s">
        <v>366</v>
      </c>
      <c r="J5724" t="str">
        <f>_xlfn.XLOOKUP(I5724,AS:AS,AU:AU)</f>
        <v>Vuelos</v>
      </c>
      <c r="K5724" t="s">
        <v>30</v>
      </c>
      <c r="L5724">
        <v>72680</v>
      </c>
      <c r="M5724">
        <f>L5724*_xlfn.XLOOKUP(K5724,AM:AM,AN:AN)</f>
        <v>3488.64</v>
      </c>
      <c r="N5724">
        <f>L5724*_xlfn.XLOOKUP(K5724,AM:AM,AO:AO)</f>
        <v>4070.08</v>
      </c>
      <c r="O5724">
        <v>0</v>
      </c>
      <c r="P5724">
        <f>O5724*_xlfn.XLOOKUP(K5724,AM:AM,AN:AN)</f>
        <v>0</v>
      </c>
      <c r="Q5724">
        <f>O5724*_xlfn.XLOOKUP(K5724,AM:AM,AO:AO)</f>
        <v>0</v>
      </c>
      <c r="R5724" t="str">
        <f>_xlfn.XLOOKUP(E5724,AF:AF,AG:AG)</f>
        <v>TURISMO EX MAR, S.A. DE C.V.</v>
      </c>
      <c r="S5724" t="str">
        <f>_xlfn.XLOOKUP(E5724,AF:AF,AI:AI)</f>
        <v>Mexico</v>
      </c>
      <c r="T5724">
        <f>WEEKNUM(G5724)</f>
        <v>8</v>
      </c>
      <c r="U5724">
        <f>YEAR(G5724)</f>
        <v>2026</v>
      </c>
      <c r="V5724" s="117">
        <f>IFERROR(Q5724/N5724,"0")</f>
        <v>0</v>
      </c>
    </row>
    <row r="5725" spans="1:22">
      <c r="A5725" t="str">
        <f>_xlfn.XLOOKUP(D5725,BN:BN,BO:BO)</f>
        <v>Madrid</v>
      </c>
      <c r="B5725" t="s">
        <v>25</v>
      </c>
      <c r="C5725">
        <v>1003</v>
      </c>
      <c r="D5725" t="str">
        <f>_xlfn.XLOOKUP(C5725,BH:BH,BI:BI)</f>
        <v>MartinB</v>
      </c>
      <c r="E5725">
        <v>25024</v>
      </c>
      <c r="F5725" t="s">
        <v>1267</v>
      </c>
      <c r="G5725" s="63">
        <v>46074</v>
      </c>
      <c r="H5725" s="63">
        <v>46081</v>
      </c>
      <c r="I5725" t="s">
        <v>484</v>
      </c>
      <c r="J5725" t="str">
        <f>_xlfn.XLOOKUP(I5725,AS:AS,AU:AU)</f>
        <v>Vuelos</v>
      </c>
      <c r="K5725" t="s">
        <v>33</v>
      </c>
      <c r="L5725">
        <v>305.62</v>
      </c>
      <c r="M5725">
        <f>L5725*_xlfn.XLOOKUP(K5725,AM:AM,AN:AN)</f>
        <v>262.83319999999998</v>
      </c>
      <c r="N5725">
        <f>L5725*_xlfn.XLOOKUP(K5725,AM:AM,AO:AO)</f>
        <v>305.62</v>
      </c>
      <c r="O5725">
        <v>0</v>
      </c>
      <c r="P5725">
        <f>O5725*_xlfn.XLOOKUP(K5725,AM:AM,AN:AN)</f>
        <v>0</v>
      </c>
      <c r="Q5725">
        <f>O5725*_xlfn.XLOOKUP(K5725,AM:AM,AO:AO)</f>
        <v>0</v>
      </c>
      <c r="R5725" t="str">
        <f>_xlfn.XLOOKUP(E5725,AF:AF,AG:AG)</f>
        <v>Iberia</v>
      </c>
      <c r="S5725" t="str">
        <f>_xlfn.XLOOKUP(E5725,AF:AF,AI:AI)</f>
        <v>Spain</v>
      </c>
      <c r="T5725">
        <f>WEEKNUM(G5725)</f>
        <v>8</v>
      </c>
      <c r="U5725">
        <f>YEAR(G5725)</f>
        <v>2026</v>
      </c>
      <c r="V5725" s="117">
        <f>IFERROR(Q5725/N5725,"0")</f>
        <v>0</v>
      </c>
    </row>
    <row r="5726" spans="1:22">
      <c r="A5726" t="str">
        <f>_xlfn.XLOOKUP(D5726,BN:BN,BO:BO)</f>
        <v>México</v>
      </c>
      <c r="B5726" t="s">
        <v>25</v>
      </c>
      <c r="C5726">
        <v>1004</v>
      </c>
      <c r="D5726" t="str">
        <f>_xlfn.XLOOKUP(C5726,BH:BH,BI:BI)</f>
        <v>IsraelB</v>
      </c>
      <c r="E5726">
        <v>27301</v>
      </c>
      <c r="F5726" t="s">
        <v>5537</v>
      </c>
      <c r="G5726" s="63">
        <v>46058</v>
      </c>
      <c r="H5726" s="63">
        <v>46061</v>
      </c>
      <c r="I5726" t="s">
        <v>366</v>
      </c>
      <c r="J5726" t="str">
        <f>_xlfn.XLOOKUP(I5726,AS:AS,AU:AU)</f>
        <v>Vuelos</v>
      </c>
      <c r="K5726" t="s">
        <v>30</v>
      </c>
      <c r="L5726">
        <v>7264</v>
      </c>
      <c r="M5726">
        <f>L5726*_xlfn.XLOOKUP(K5726,AM:AM,AN:AN)</f>
        <v>348.67200000000003</v>
      </c>
      <c r="N5726">
        <f>L5726*_xlfn.XLOOKUP(K5726,AM:AM,AO:AO)</f>
        <v>406.78399999999999</v>
      </c>
      <c r="O5726">
        <v>0</v>
      </c>
      <c r="P5726">
        <f>O5726*_xlfn.XLOOKUP(K5726,AM:AM,AN:AN)</f>
        <v>0</v>
      </c>
      <c r="Q5726">
        <f>O5726*_xlfn.XLOOKUP(K5726,AM:AM,AO:AO)</f>
        <v>0</v>
      </c>
      <c r="R5726" t="str">
        <f>_xlfn.XLOOKUP(E5726,AF:AF,AG:AG)</f>
        <v>TURISMO EX MAR, S.A. DE C.V.</v>
      </c>
      <c r="S5726" t="str">
        <f>_xlfn.XLOOKUP(E5726,AF:AF,AI:AI)</f>
        <v>Mexico</v>
      </c>
      <c r="T5726">
        <f>WEEKNUM(G5726)</f>
        <v>6</v>
      </c>
      <c r="U5726">
        <f>YEAR(G5726)</f>
        <v>2026</v>
      </c>
      <c r="V5726" s="117">
        <f>IFERROR(Q5726/N5726,"0")</f>
        <v>0</v>
      </c>
    </row>
    <row r="5727" spans="1:22">
      <c r="A5727" t="str">
        <f>_xlfn.XLOOKUP(D5727,BN:BN,BO:BO)</f>
        <v>México</v>
      </c>
      <c r="B5727" t="s">
        <v>25</v>
      </c>
      <c r="C5727">
        <v>1004</v>
      </c>
      <c r="D5727" t="str">
        <f>_xlfn.XLOOKUP(C5727,BH:BH,BI:BI)</f>
        <v>IsraelB</v>
      </c>
      <c r="E5727">
        <v>27301</v>
      </c>
      <c r="F5727" t="s">
        <v>5538</v>
      </c>
      <c r="G5727" s="63">
        <v>46058</v>
      </c>
      <c r="H5727" s="63">
        <v>46061</v>
      </c>
      <c r="I5727" t="s">
        <v>366</v>
      </c>
      <c r="J5727" t="str">
        <f>_xlfn.XLOOKUP(I5727,AS:AS,AU:AU)</f>
        <v>Vuelos</v>
      </c>
      <c r="K5727" t="s">
        <v>30</v>
      </c>
      <c r="L5727">
        <v>7264</v>
      </c>
      <c r="M5727">
        <f>L5727*_xlfn.XLOOKUP(K5727,AM:AM,AN:AN)</f>
        <v>348.67200000000003</v>
      </c>
      <c r="N5727">
        <f>L5727*_xlfn.XLOOKUP(K5727,AM:AM,AO:AO)</f>
        <v>406.78399999999999</v>
      </c>
      <c r="O5727">
        <v>0</v>
      </c>
      <c r="P5727">
        <f>O5727*_xlfn.XLOOKUP(K5727,AM:AM,AN:AN)</f>
        <v>0</v>
      </c>
      <c r="Q5727">
        <f>O5727*_xlfn.XLOOKUP(K5727,AM:AM,AO:AO)</f>
        <v>0</v>
      </c>
      <c r="R5727" t="str">
        <f>_xlfn.XLOOKUP(E5727,AF:AF,AG:AG)</f>
        <v>TURISMO EX MAR, S.A. DE C.V.</v>
      </c>
      <c r="S5727" t="str">
        <f>_xlfn.XLOOKUP(E5727,AF:AF,AI:AI)</f>
        <v>Mexico</v>
      </c>
      <c r="T5727">
        <f>WEEKNUM(G5727)</f>
        <v>6</v>
      </c>
      <c r="U5727">
        <f>YEAR(G5727)</f>
        <v>2026</v>
      </c>
      <c r="V5727" s="117">
        <f>IFERROR(Q5727/N5727,"0")</f>
        <v>0</v>
      </c>
    </row>
    <row r="5728" spans="1:22">
      <c r="A5728" t="str">
        <f>_xlfn.XLOOKUP(D5728,BN:BN,BO:BO)</f>
        <v>México</v>
      </c>
      <c r="B5728" t="s">
        <v>25</v>
      </c>
      <c r="C5728">
        <v>1004</v>
      </c>
      <c r="D5728" t="str">
        <f>_xlfn.XLOOKUP(C5728,BH:BH,BI:BI)</f>
        <v>IsraelB</v>
      </c>
      <c r="E5728">
        <v>27301</v>
      </c>
      <c r="F5728" t="s">
        <v>5539</v>
      </c>
      <c r="G5728" s="63">
        <v>46058</v>
      </c>
      <c r="H5728" s="63">
        <v>46061</v>
      </c>
      <c r="I5728" t="s">
        <v>366</v>
      </c>
      <c r="J5728" t="str">
        <f>_xlfn.XLOOKUP(I5728,AS:AS,AU:AU)</f>
        <v>Vuelos</v>
      </c>
      <c r="K5728" t="s">
        <v>30</v>
      </c>
      <c r="L5728">
        <v>150</v>
      </c>
      <c r="M5728">
        <f>L5728*_xlfn.XLOOKUP(K5728,AM:AM,AN:AN)</f>
        <v>7.2</v>
      </c>
      <c r="N5728">
        <f>L5728*_xlfn.XLOOKUP(K5728,AM:AM,AO:AO)</f>
        <v>8.4</v>
      </c>
      <c r="O5728">
        <v>0</v>
      </c>
      <c r="P5728">
        <f>O5728*_xlfn.XLOOKUP(K5728,AM:AM,AN:AN)</f>
        <v>0</v>
      </c>
      <c r="Q5728">
        <f>O5728*_xlfn.XLOOKUP(K5728,AM:AM,AO:AO)</f>
        <v>0</v>
      </c>
      <c r="R5728" t="str">
        <f>_xlfn.XLOOKUP(E5728,AF:AF,AG:AG)</f>
        <v>TURISMO EX MAR, S.A. DE C.V.</v>
      </c>
      <c r="S5728" t="str">
        <f>_xlfn.XLOOKUP(E5728,AF:AF,AI:AI)</f>
        <v>Mexico</v>
      </c>
      <c r="T5728">
        <f>WEEKNUM(G5728)</f>
        <v>6</v>
      </c>
      <c r="U5728">
        <f>YEAR(G5728)</f>
        <v>2026</v>
      </c>
      <c r="V5728" s="117">
        <f>IFERROR(Q5728/N5728,"0")</f>
        <v>0</v>
      </c>
    </row>
    <row r="5729" spans="1:22">
      <c r="A5729" t="str">
        <f>_xlfn.XLOOKUP(D5729,BN:BN,BO:BO)</f>
        <v>México</v>
      </c>
      <c r="B5729" t="s">
        <v>25</v>
      </c>
      <c r="C5729">
        <v>1004</v>
      </c>
      <c r="D5729" t="str">
        <f>_xlfn.XLOOKUP(C5729,BH:BH,BI:BI)</f>
        <v>IsraelB</v>
      </c>
      <c r="E5729">
        <v>27301</v>
      </c>
      <c r="F5729" t="s">
        <v>5540</v>
      </c>
      <c r="G5729" s="63">
        <v>46058</v>
      </c>
      <c r="H5729" s="63">
        <v>46061</v>
      </c>
      <c r="I5729" t="s">
        <v>366</v>
      </c>
      <c r="J5729" t="str">
        <f>_xlfn.XLOOKUP(I5729,AS:AS,AU:AU)</f>
        <v>Vuelos</v>
      </c>
      <c r="K5729" t="s">
        <v>30</v>
      </c>
      <c r="L5729">
        <v>150</v>
      </c>
      <c r="M5729">
        <f>L5729*_xlfn.XLOOKUP(K5729,AM:AM,AN:AN)</f>
        <v>7.2</v>
      </c>
      <c r="N5729">
        <f>L5729*_xlfn.XLOOKUP(K5729,AM:AM,AO:AO)</f>
        <v>8.4</v>
      </c>
      <c r="O5729">
        <v>0</v>
      </c>
      <c r="P5729">
        <f>O5729*_xlfn.XLOOKUP(K5729,AM:AM,AN:AN)</f>
        <v>0</v>
      </c>
      <c r="Q5729">
        <f>O5729*_xlfn.XLOOKUP(K5729,AM:AM,AO:AO)</f>
        <v>0</v>
      </c>
      <c r="R5729" t="str">
        <f>_xlfn.XLOOKUP(E5729,AF:AF,AG:AG)</f>
        <v>TURISMO EX MAR, S.A. DE C.V.</v>
      </c>
      <c r="S5729" t="str">
        <f>_xlfn.XLOOKUP(E5729,AF:AF,AI:AI)</f>
        <v>Mexico</v>
      </c>
      <c r="T5729">
        <f>WEEKNUM(G5729)</f>
        <v>6</v>
      </c>
      <c r="U5729">
        <f>YEAR(G5729)</f>
        <v>2026</v>
      </c>
      <c r="V5729" s="117">
        <f>IFERROR(Q5729/N5729,"0")</f>
        <v>0</v>
      </c>
    </row>
    <row r="5730" spans="1:22">
      <c r="A5730" t="str">
        <f>_xlfn.XLOOKUP(D5730,BN:BN,BO:BO)</f>
        <v>México</v>
      </c>
      <c r="B5730" t="s">
        <v>25</v>
      </c>
      <c r="C5730">
        <v>1004</v>
      </c>
      <c r="D5730" t="str">
        <f>_xlfn.XLOOKUP(C5730,BH:BH,BI:BI)</f>
        <v>IsraelB</v>
      </c>
      <c r="E5730">
        <v>0</v>
      </c>
      <c r="F5730" t="s">
        <v>5541</v>
      </c>
      <c r="G5730" s="63">
        <v>46058</v>
      </c>
      <c r="H5730" s="63">
        <v>46061</v>
      </c>
      <c r="I5730" t="s">
        <v>396</v>
      </c>
      <c r="J5730" t="str">
        <f>_xlfn.XLOOKUP(I5730,AS:AS,AU:AU)</f>
        <v>Honorarios</v>
      </c>
      <c r="K5730" t="s">
        <v>30</v>
      </c>
      <c r="L5730">
        <v>1222</v>
      </c>
      <c r="M5730">
        <f>L5730*_xlfn.XLOOKUP(K5730,AM:AM,AN:AN)</f>
        <v>58.655999999999999</v>
      </c>
      <c r="N5730">
        <f>L5730*_xlfn.XLOOKUP(K5730,AM:AM,AO:AO)</f>
        <v>68.432000000000002</v>
      </c>
      <c r="O5730">
        <v>1222</v>
      </c>
      <c r="P5730">
        <f>O5730*_xlfn.XLOOKUP(K5730,AM:AM,AN:AN)</f>
        <v>58.655999999999999</v>
      </c>
      <c r="Q5730">
        <f>O5730*_xlfn.XLOOKUP(K5730,AM:AM,AO:AO)</f>
        <v>68.432000000000002</v>
      </c>
      <c r="R5730" t="str">
        <f>_xlfn.XLOOKUP(E5730,AF:AF,AG:AG)</f>
        <v>FEES</v>
      </c>
      <c r="S5730">
        <f>_xlfn.XLOOKUP(E5730,AF:AF,AI:AI)</f>
        <v>0</v>
      </c>
      <c r="T5730">
        <f>WEEKNUM(G5730)</f>
        <v>6</v>
      </c>
      <c r="U5730">
        <f>YEAR(G5730)</f>
        <v>2026</v>
      </c>
      <c r="V5730" s="117">
        <f>IFERROR(Q5730/N5730,"0")</f>
        <v>1</v>
      </c>
    </row>
    <row r="5731" spans="1:22">
      <c r="A5731" t="str">
        <f>_xlfn.XLOOKUP(D5731,BN:BN,BO:BO)</f>
        <v>México</v>
      </c>
      <c r="B5731" t="s">
        <v>25</v>
      </c>
      <c r="C5731">
        <v>1005</v>
      </c>
      <c r="D5731" t="str">
        <f>_xlfn.XLOOKUP(C5731,BH:BH,BI:BI)</f>
        <v>MariellaG</v>
      </c>
      <c r="E5731">
        <v>27723</v>
      </c>
      <c r="F5731" t="s">
        <v>5542</v>
      </c>
      <c r="G5731" s="63">
        <v>46142</v>
      </c>
      <c r="H5731" s="63">
        <v>46145</v>
      </c>
      <c r="I5731" t="s">
        <v>376</v>
      </c>
      <c r="J5731" t="str">
        <f>_xlfn.XLOOKUP(I5731,AS:AS,AU:AU)</f>
        <v>Hotel</v>
      </c>
      <c r="K5731" t="s">
        <v>27</v>
      </c>
      <c r="L5731">
        <v>3727</v>
      </c>
      <c r="M5731">
        <f>L5731*_xlfn.XLOOKUP(K5731,AM:AM,AN:AN)</f>
        <v>3727</v>
      </c>
      <c r="N5731">
        <f>L5731*_xlfn.XLOOKUP(K5731,AM:AM,AO:AO)</f>
        <v>4323.32</v>
      </c>
      <c r="O5731">
        <v>372.7</v>
      </c>
      <c r="P5731">
        <f>O5731*_xlfn.XLOOKUP(K5731,AM:AM,AN:AN)</f>
        <v>372.7</v>
      </c>
      <c r="Q5731">
        <f>O5731*_xlfn.XLOOKUP(K5731,AM:AM,AO:AO)</f>
        <v>432.33199999999994</v>
      </c>
      <c r="R5731" t="str">
        <f>_xlfn.XLOOKUP(E5731,AF:AF,AG:AG)</f>
        <v>FORESTIS DOLOMITES</v>
      </c>
      <c r="S5731" t="str">
        <f>_xlfn.XLOOKUP(E5731,AF:AF,AI:AI)</f>
        <v>Italy</v>
      </c>
      <c r="T5731">
        <f>WEEKNUM(G5731)</f>
        <v>18</v>
      </c>
      <c r="U5731">
        <f>YEAR(G5731)</f>
        <v>2026</v>
      </c>
      <c r="V5731" s="117">
        <f>IFERROR(Q5731/N5731,"0")</f>
        <v>9.9999999999999992E-2</v>
      </c>
    </row>
    <row r="5732" spans="1:22">
      <c r="A5732" t="str">
        <f>_xlfn.XLOOKUP(D5732,BN:BN,BO:BO)</f>
        <v>México</v>
      </c>
      <c r="B5732" t="s">
        <v>25</v>
      </c>
      <c r="C5732">
        <v>1005</v>
      </c>
      <c r="D5732" t="str">
        <f>_xlfn.XLOOKUP(C5732,BH:BH,BI:BI)</f>
        <v>MariellaG</v>
      </c>
      <c r="E5732">
        <v>30988</v>
      </c>
      <c r="F5732" t="s">
        <v>5543</v>
      </c>
      <c r="G5732" s="63">
        <v>46150</v>
      </c>
      <c r="H5732" s="63">
        <v>46154</v>
      </c>
      <c r="I5732" t="s">
        <v>376</v>
      </c>
      <c r="J5732" t="str">
        <f>_xlfn.XLOOKUP(I5732,AS:AS,AU:AU)</f>
        <v>Hotel</v>
      </c>
      <c r="K5732" t="s">
        <v>27</v>
      </c>
      <c r="L5732">
        <v>6776</v>
      </c>
      <c r="M5732">
        <f>L5732*_xlfn.XLOOKUP(K5732,AM:AM,AN:AN)</f>
        <v>6776</v>
      </c>
      <c r="N5732">
        <f>L5732*_xlfn.XLOOKUP(K5732,AM:AM,AO:AO)</f>
        <v>7860.16</v>
      </c>
      <c r="O5732">
        <v>677.6</v>
      </c>
      <c r="P5732">
        <f>O5732*_xlfn.XLOOKUP(K5732,AM:AM,AN:AN)</f>
        <v>677.6</v>
      </c>
      <c r="Q5732">
        <f>O5732*_xlfn.XLOOKUP(K5732,AM:AM,AO:AO)</f>
        <v>786.01599999999996</v>
      </c>
      <c r="R5732" t="str">
        <f>_xlfn.XLOOKUP(E5732,AF:AF,AG:AG)</f>
        <v>SIX SENSES ROME</v>
      </c>
      <c r="S5732" t="str">
        <f>_xlfn.XLOOKUP(E5732,AF:AF,AI:AI)</f>
        <v>Italy</v>
      </c>
      <c r="T5732">
        <f>WEEKNUM(G5732)</f>
        <v>19</v>
      </c>
      <c r="U5732">
        <f>YEAR(G5732)</f>
        <v>2026</v>
      </c>
      <c r="V5732" s="117">
        <f>IFERROR(Q5732/N5732,"0")</f>
        <v>9.9999999999999992E-2</v>
      </c>
    </row>
    <row r="5733" spans="1:22">
      <c r="A5733" t="str">
        <f>_xlfn.XLOOKUP(D5733,BN:BN,BO:BO)</f>
        <v>México</v>
      </c>
      <c r="B5733" t="s">
        <v>25</v>
      </c>
      <c r="C5733">
        <v>1006</v>
      </c>
      <c r="D5733" t="str">
        <f>_xlfn.XLOOKUP(C5733,BH:BH,BI:BI)</f>
        <v>VivianaS</v>
      </c>
      <c r="E5733">
        <v>34196</v>
      </c>
      <c r="F5733" t="s">
        <v>5544</v>
      </c>
      <c r="G5733" s="63">
        <v>46019</v>
      </c>
      <c r="H5733" s="63">
        <v>46025</v>
      </c>
      <c r="I5733" t="s">
        <v>364</v>
      </c>
      <c r="J5733" t="str">
        <f>_xlfn.XLOOKUP(I5733,AS:AS,AU:AU)</f>
        <v>DMC</v>
      </c>
      <c r="K5733" t="s">
        <v>33</v>
      </c>
      <c r="L5733">
        <v>12022.15</v>
      </c>
      <c r="M5733">
        <f>L5733*_xlfn.XLOOKUP(K5733,AM:AM,AN:AN)</f>
        <v>10339.048999999999</v>
      </c>
      <c r="N5733">
        <f>L5733*_xlfn.XLOOKUP(K5733,AM:AM,AO:AO)</f>
        <v>12022.15</v>
      </c>
      <c r="O5733">
        <v>652.21</v>
      </c>
      <c r="P5733">
        <f>O5733*_xlfn.XLOOKUP(K5733,AM:AM,AN:AN)</f>
        <v>560.90060000000005</v>
      </c>
      <c r="Q5733">
        <f>O5733*_xlfn.XLOOKUP(K5733,AM:AM,AO:AO)</f>
        <v>652.21</v>
      </c>
      <c r="R5733" t="str">
        <f>_xlfn.XLOOKUP(E5733,AF:AF,AG:AG)</f>
        <v>Ski Madness</v>
      </c>
      <c r="S5733" t="str">
        <f>_xlfn.XLOOKUP(E5733,AF:AF,AI:AI)</f>
        <v>Canada</v>
      </c>
      <c r="T5733">
        <f>WEEKNUM(G5733)</f>
        <v>53</v>
      </c>
      <c r="U5733">
        <f>YEAR(G5733)</f>
        <v>2025</v>
      </c>
      <c r="V5733" s="117">
        <f>IFERROR(Q5733/N5733,"0")</f>
        <v>5.4250695591054852E-2</v>
      </c>
    </row>
    <row r="5734" spans="1:22">
      <c r="A5734" t="str">
        <f>_xlfn.XLOOKUP(D5734,BN:BN,BO:BO)</f>
        <v>México</v>
      </c>
      <c r="B5734" t="s">
        <v>25</v>
      </c>
      <c r="C5734">
        <v>1007</v>
      </c>
      <c r="D5734" t="str">
        <f>_xlfn.XLOOKUP(C5734,BH:BH,BI:BI)</f>
        <v>MariellaG</v>
      </c>
      <c r="E5734">
        <v>34422</v>
      </c>
      <c r="F5734" t="s">
        <v>5545</v>
      </c>
      <c r="G5734" s="63">
        <v>45992</v>
      </c>
      <c r="H5734" s="63">
        <v>45993</v>
      </c>
      <c r="I5734" t="s">
        <v>376</v>
      </c>
      <c r="J5734" t="str">
        <f>_xlfn.XLOOKUP(I5734,AS:AS,AU:AU)</f>
        <v>Hotel</v>
      </c>
      <c r="K5734" t="s">
        <v>33</v>
      </c>
      <c r="L5734">
        <v>219</v>
      </c>
      <c r="M5734">
        <f>L5734*_xlfn.XLOOKUP(K5734,AM:AM,AN:AN)</f>
        <v>188.34</v>
      </c>
      <c r="N5734">
        <f>L5734*_xlfn.XLOOKUP(K5734,AM:AM,AO:AO)</f>
        <v>219</v>
      </c>
      <c r="O5734">
        <v>21.9</v>
      </c>
      <c r="P5734">
        <f>O5734*_xlfn.XLOOKUP(K5734,AM:AM,AN:AN)</f>
        <v>18.834</v>
      </c>
      <c r="Q5734">
        <f>O5734*_xlfn.XLOOKUP(K5734,AM:AM,AO:AO)</f>
        <v>21.9</v>
      </c>
      <c r="R5734" t="str">
        <f>_xlfn.XLOOKUP(E5734,AF:AF,AG:AG)</f>
        <v>Thompson San Antonio Riverwalk by Hyatt</v>
      </c>
      <c r="S5734" t="str">
        <f>_xlfn.XLOOKUP(E5734,AF:AF,AI:AI)</f>
        <v>United States</v>
      </c>
      <c r="T5734">
        <f>WEEKNUM(G5734)</f>
        <v>49</v>
      </c>
      <c r="U5734">
        <f>YEAR(G5734)</f>
        <v>2025</v>
      </c>
      <c r="V5734" s="117">
        <f>IFERROR(Q5734/N5734,"0")</f>
        <v>9.9999999999999992E-2</v>
      </c>
    </row>
    <row r="5735" spans="1:22">
      <c r="A5735" t="str">
        <f>_xlfn.XLOOKUP(D5735,BN:BN,BO:BO)</f>
        <v>México</v>
      </c>
      <c r="B5735" t="s">
        <v>25</v>
      </c>
      <c r="C5735">
        <v>1008</v>
      </c>
      <c r="D5735" t="str">
        <f>_xlfn.XLOOKUP(C5735,BH:BH,BI:BI)</f>
        <v>MariellaG</v>
      </c>
      <c r="E5735">
        <v>34422</v>
      </c>
      <c r="F5735" t="s">
        <v>5546</v>
      </c>
      <c r="G5735" s="63">
        <v>45992</v>
      </c>
      <c r="H5735" s="63">
        <v>45993</v>
      </c>
      <c r="I5735" t="s">
        <v>376</v>
      </c>
      <c r="J5735" t="str">
        <f>_xlfn.XLOOKUP(I5735,AS:AS,AU:AU)</f>
        <v>Hotel</v>
      </c>
      <c r="K5735" t="s">
        <v>33</v>
      </c>
      <c r="L5735">
        <v>219</v>
      </c>
      <c r="M5735">
        <f>L5735*_xlfn.XLOOKUP(K5735,AM:AM,AN:AN)</f>
        <v>188.34</v>
      </c>
      <c r="N5735">
        <f>L5735*_xlfn.XLOOKUP(K5735,AM:AM,AO:AO)</f>
        <v>219</v>
      </c>
      <c r="O5735">
        <v>21.9</v>
      </c>
      <c r="P5735">
        <f>O5735*_xlfn.XLOOKUP(K5735,AM:AM,AN:AN)</f>
        <v>18.834</v>
      </c>
      <c r="Q5735">
        <f>O5735*_xlfn.XLOOKUP(K5735,AM:AM,AO:AO)</f>
        <v>21.9</v>
      </c>
      <c r="R5735" t="str">
        <f>_xlfn.XLOOKUP(E5735,AF:AF,AG:AG)</f>
        <v>Thompson San Antonio Riverwalk by Hyatt</v>
      </c>
      <c r="S5735" t="str">
        <f>_xlfn.XLOOKUP(E5735,AF:AF,AI:AI)</f>
        <v>United States</v>
      </c>
      <c r="T5735">
        <f>WEEKNUM(G5735)</f>
        <v>49</v>
      </c>
      <c r="U5735">
        <f>YEAR(G5735)</f>
        <v>2025</v>
      </c>
      <c r="V5735" s="117">
        <f>IFERROR(Q5735/N5735,"0")</f>
        <v>9.9999999999999992E-2</v>
      </c>
    </row>
    <row r="5736" spans="1:22">
      <c r="A5736" t="str">
        <f>_xlfn.XLOOKUP(D5736,BN:BN,BO:BO)</f>
        <v>México</v>
      </c>
      <c r="B5736" t="s">
        <v>25</v>
      </c>
      <c r="C5736">
        <v>1009</v>
      </c>
      <c r="D5736" t="str">
        <f>_xlfn.XLOOKUP(C5736,BH:BH,BI:BI)</f>
        <v>MinervaH</v>
      </c>
      <c r="E5736">
        <v>27301</v>
      </c>
      <c r="F5736" t="s">
        <v>5547</v>
      </c>
      <c r="G5736" s="63">
        <v>46134</v>
      </c>
      <c r="H5736" s="63">
        <v>46148</v>
      </c>
      <c r="I5736" t="s">
        <v>366</v>
      </c>
      <c r="J5736" t="str">
        <f>_xlfn.XLOOKUP(I5736,AS:AS,AU:AU)</f>
        <v>Vuelos</v>
      </c>
      <c r="K5736" t="s">
        <v>30</v>
      </c>
      <c r="L5736">
        <v>19238</v>
      </c>
      <c r="M5736">
        <f>L5736*_xlfn.XLOOKUP(K5736,AM:AM,AN:AN)</f>
        <v>923.42399999999998</v>
      </c>
      <c r="N5736">
        <f>L5736*_xlfn.XLOOKUP(K5736,AM:AM,AO:AO)</f>
        <v>1077.328</v>
      </c>
      <c r="O5736">
        <v>0</v>
      </c>
      <c r="P5736">
        <f>O5736*_xlfn.XLOOKUP(K5736,AM:AM,AN:AN)</f>
        <v>0</v>
      </c>
      <c r="Q5736">
        <f>O5736*_xlfn.XLOOKUP(K5736,AM:AM,AO:AO)</f>
        <v>0</v>
      </c>
      <c r="R5736" t="str">
        <f>_xlfn.XLOOKUP(E5736,AF:AF,AG:AG)</f>
        <v>TURISMO EX MAR, S.A. DE C.V.</v>
      </c>
      <c r="S5736" t="str">
        <f>_xlfn.XLOOKUP(E5736,AF:AF,AI:AI)</f>
        <v>Mexico</v>
      </c>
      <c r="T5736">
        <f>WEEKNUM(G5736)</f>
        <v>17</v>
      </c>
      <c r="U5736">
        <f>YEAR(G5736)</f>
        <v>2026</v>
      </c>
      <c r="V5736" s="117">
        <f>IFERROR(Q5736/N5736,"0")</f>
        <v>0</v>
      </c>
    </row>
    <row r="5737" spans="1:22">
      <c r="A5737" t="str">
        <f>_xlfn.XLOOKUP(D5737,BN:BN,BO:BO)</f>
        <v>México</v>
      </c>
      <c r="B5737" t="s">
        <v>25</v>
      </c>
      <c r="C5737">
        <v>1010</v>
      </c>
      <c r="D5737" t="str">
        <f>_xlfn.XLOOKUP(C5737,BH:BH,BI:BI)</f>
        <v>VeronicaN</v>
      </c>
      <c r="E5737">
        <v>34332</v>
      </c>
      <c r="F5737" t="s">
        <v>2434</v>
      </c>
      <c r="G5737" s="63">
        <v>46025</v>
      </c>
      <c r="H5737" s="63">
        <v>46027</v>
      </c>
      <c r="I5737" t="s">
        <v>376</v>
      </c>
      <c r="J5737" t="str">
        <f>_xlfn.XLOOKUP(I5737,AS:AS,AU:AU)</f>
        <v>Hotel</v>
      </c>
      <c r="K5737" t="s">
        <v>33</v>
      </c>
      <c r="L5737">
        <v>9639</v>
      </c>
      <c r="M5737">
        <f>L5737*_xlfn.XLOOKUP(K5737,AM:AM,AN:AN)</f>
        <v>8289.5399999999991</v>
      </c>
      <c r="N5737">
        <f>L5737*_xlfn.XLOOKUP(K5737,AM:AM,AO:AO)</f>
        <v>9639</v>
      </c>
      <c r="O5737">
        <v>963.9</v>
      </c>
      <c r="P5737">
        <f>O5737*_xlfn.XLOOKUP(K5737,AM:AM,AN:AN)</f>
        <v>828.95399999999995</v>
      </c>
      <c r="Q5737">
        <f>O5737*_xlfn.XLOOKUP(K5737,AM:AM,AO:AO)</f>
        <v>963.9</v>
      </c>
      <c r="R5737" t="str">
        <f>_xlfn.XLOOKUP(E5737,AF:AF,AG:AG)</f>
        <v>PRINCE DE GALLES</v>
      </c>
      <c r="S5737" t="str">
        <f>_xlfn.XLOOKUP(E5737,AF:AF,AI:AI)</f>
        <v>France</v>
      </c>
      <c r="T5737">
        <f>WEEKNUM(G5737)</f>
        <v>1</v>
      </c>
      <c r="U5737">
        <f>YEAR(G5737)</f>
        <v>2026</v>
      </c>
      <c r="V5737" s="117">
        <f>IFERROR(Q5737/N5737,"0")</f>
        <v>9.9999999999999992E-2</v>
      </c>
    </row>
    <row r="5738" spans="1:22">
      <c r="A5738" t="str">
        <f>_xlfn.XLOOKUP(D5738,BN:BN,BO:BO)</f>
        <v>México</v>
      </c>
      <c r="B5738" t="s">
        <v>25</v>
      </c>
      <c r="C5738">
        <v>1011</v>
      </c>
      <c r="D5738" t="str">
        <f>_xlfn.XLOOKUP(C5738,BH:BH,BI:BI)</f>
        <v>IsraelB</v>
      </c>
      <c r="E5738">
        <v>27301</v>
      </c>
      <c r="F5738" t="s">
        <v>5548</v>
      </c>
      <c r="G5738" s="63">
        <v>46109</v>
      </c>
      <c r="H5738" s="63">
        <v>46117</v>
      </c>
      <c r="I5738" t="s">
        <v>366</v>
      </c>
      <c r="J5738" t="str">
        <f>_xlfn.XLOOKUP(I5738,AS:AS,AU:AU)</f>
        <v>Vuelos</v>
      </c>
      <c r="K5738" t="s">
        <v>30</v>
      </c>
      <c r="L5738">
        <v>45226</v>
      </c>
      <c r="M5738">
        <f>L5738*_xlfn.XLOOKUP(K5738,AM:AM,AN:AN)</f>
        <v>2170.848</v>
      </c>
      <c r="N5738">
        <f>L5738*_xlfn.XLOOKUP(K5738,AM:AM,AO:AO)</f>
        <v>2532.6559999999999</v>
      </c>
      <c r="O5738">
        <v>0</v>
      </c>
      <c r="P5738">
        <f>O5738*_xlfn.XLOOKUP(K5738,AM:AM,AN:AN)</f>
        <v>0</v>
      </c>
      <c r="Q5738">
        <f>O5738*_xlfn.XLOOKUP(K5738,AM:AM,AO:AO)</f>
        <v>0</v>
      </c>
      <c r="R5738" t="str">
        <f>_xlfn.XLOOKUP(E5738,AF:AF,AG:AG)</f>
        <v>TURISMO EX MAR, S.A. DE C.V.</v>
      </c>
      <c r="S5738" t="str">
        <f>_xlfn.XLOOKUP(E5738,AF:AF,AI:AI)</f>
        <v>Mexico</v>
      </c>
      <c r="T5738">
        <f>WEEKNUM(G5738)</f>
        <v>13</v>
      </c>
      <c r="U5738">
        <f>YEAR(G5738)</f>
        <v>2026</v>
      </c>
      <c r="V5738" s="117">
        <f>IFERROR(Q5738/N5738,"0")</f>
        <v>0</v>
      </c>
    </row>
    <row r="5739" spans="1:22">
      <c r="A5739" t="str">
        <f>_xlfn.XLOOKUP(D5739,BN:BN,BO:BO)</f>
        <v>México</v>
      </c>
      <c r="B5739" t="s">
        <v>25</v>
      </c>
      <c r="C5739">
        <v>1011</v>
      </c>
      <c r="D5739" t="str">
        <f>_xlfn.XLOOKUP(C5739,BH:BH,BI:BI)</f>
        <v>IsraelB</v>
      </c>
      <c r="E5739">
        <v>27301</v>
      </c>
      <c r="F5739" t="s">
        <v>5549</v>
      </c>
      <c r="G5739" s="63">
        <v>46109</v>
      </c>
      <c r="H5739" s="63">
        <v>46117</v>
      </c>
      <c r="I5739" t="s">
        <v>366</v>
      </c>
      <c r="J5739" t="str">
        <f>_xlfn.XLOOKUP(I5739,AS:AS,AU:AU)</f>
        <v>Vuelos</v>
      </c>
      <c r="K5739" t="s">
        <v>30</v>
      </c>
      <c r="L5739">
        <v>45226</v>
      </c>
      <c r="M5739">
        <f>L5739*_xlfn.XLOOKUP(K5739,AM:AM,AN:AN)</f>
        <v>2170.848</v>
      </c>
      <c r="N5739">
        <f>L5739*_xlfn.XLOOKUP(K5739,AM:AM,AO:AO)</f>
        <v>2532.6559999999999</v>
      </c>
      <c r="O5739">
        <v>0</v>
      </c>
      <c r="P5739">
        <f>O5739*_xlfn.XLOOKUP(K5739,AM:AM,AN:AN)</f>
        <v>0</v>
      </c>
      <c r="Q5739">
        <f>O5739*_xlfn.XLOOKUP(K5739,AM:AM,AO:AO)</f>
        <v>0</v>
      </c>
      <c r="R5739" t="str">
        <f>_xlfn.XLOOKUP(E5739,AF:AF,AG:AG)</f>
        <v>TURISMO EX MAR, S.A. DE C.V.</v>
      </c>
      <c r="S5739" t="str">
        <f>_xlfn.XLOOKUP(E5739,AF:AF,AI:AI)</f>
        <v>Mexico</v>
      </c>
      <c r="T5739">
        <f>WEEKNUM(G5739)</f>
        <v>13</v>
      </c>
      <c r="U5739">
        <f>YEAR(G5739)</f>
        <v>2026</v>
      </c>
      <c r="V5739" s="117">
        <f>IFERROR(Q5739/N5739,"0")</f>
        <v>0</v>
      </c>
    </row>
    <row r="5740" spans="1:22">
      <c r="A5740" t="str">
        <f>_xlfn.XLOOKUP(D5740,BN:BN,BO:BO)</f>
        <v>México</v>
      </c>
      <c r="B5740" t="s">
        <v>25</v>
      </c>
      <c r="C5740">
        <v>1011</v>
      </c>
      <c r="D5740" t="str">
        <f>_xlfn.XLOOKUP(C5740,BH:BH,BI:BI)</f>
        <v>IsraelB</v>
      </c>
      <c r="E5740">
        <v>0</v>
      </c>
      <c r="F5740" t="s">
        <v>5550</v>
      </c>
      <c r="G5740" s="63">
        <v>46109</v>
      </c>
      <c r="H5740" s="63">
        <v>46117</v>
      </c>
      <c r="I5740" t="s">
        <v>396</v>
      </c>
      <c r="J5740" t="str">
        <f>_xlfn.XLOOKUP(I5740,AS:AS,AU:AU)</f>
        <v>Honorarios</v>
      </c>
      <c r="K5740" t="s">
        <v>30</v>
      </c>
      <c r="L5740">
        <v>1250.2</v>
      </c>
      <c r="M5740">
        <f>L5740*_xlfn.XLOOKUP(K5740,AM:AM,AN:AN)</f>
        <v>60.009600000000006</v>
      </c>
      <c r="N5740">
        <f>L5740*_xlfn.XLOOKUP(K5740,AM:AM,AO:AO)</f>
        <v>70.011200000000002</v>
      </c>
      <c r="O5740">
        <v>1250.2</v>
      </c>
      <c r="P5740">
        <f>O5740*_xlfn.XLOOKUP(K5740,AM:AM,AN:AN)</f>
        <v>60.009600000000006</v>
      </c>
      <c r="Q5740">
        <f>O5740*_xlfn.XLOOKUP(K5740,AM:AM,AO:AO)</f>
        <v>70.011200000000002</v>
      </c>
      <c r="R5740" t="str">
        <f>_xlfn.XLOOKUP(E5740,AF:AF,AG:AG)</f>
        <v>FEES</v>
      </c>
      <c r="S5740">
        <f>_xlfn.XLOOKUP(E5740,AF:AF,AI:AI)</f>
        <v>0</v>
      </c>
      <c r="T5740">
        <f>WEEKNUM(G5740)</f>
        <v>13</v>
      </c>
      <c r="U5740">
        <f>YEAR(G5740)</f>
        <v>2026</v>
      </c>
      <c r="V5740" s="117">
        <f>IFERROR(Q5740/N5740,"0")</f>
        <v>1</v>
      </c>
    </row>
    <row r="5741" spans="1:22">
      <c r="A5741" t="str">
        <f>_xlfn.XLOOKUP(D5741,BN:BN,BO:BO)</f>
        <v>México</v>
      </c>
      <c r="B5741" t="s">
        <v>25</v>
      </c>
      <c r="C5741">
        <v>1011</v>
      </c>
      <c r="D5741" t="str">
        <f>_xlfn.XLOOKUP(C5741,BH:BH,BI:BI)</f>
        <v>IsraelB</v>
      </c>
      <c r="E5741">
        <v>34446</v>
      </c>
      <c r="F5741" t="s">
        <v>5551</v>
      </c>
      <c r="G5741" s="63">
        <v>46109</v>
      </c>
      <c r="H5741" s="63">
        <v>46117</v>
      </c>
      <c r="I5741" t="s">
        <v>376</v>
      </c>
      <c r="J5741" t="str">
        <f>_xlfn.XLOOKUP(I5741,AS:AS,AU:AU)</f>
        <v>Hotel</v>
      </c>
      <c r="K5741" t="s">
        <v>30</v>
      </c>
      <c r="L5741">
        <v>9201.6</v>
      </c>
      <c r="M5741">
        <f>L5741*_xlfn.XLOOKUP(K5741,AM:AM,AN:AN)</f>
        <v>441.67680000000001</v>
      </c>
      <c r="N5741">
        <f>L5741*_xlfn.XLOOKUP(K5741,AM:AM,AO:AO)</f>
        <v>515.28960000000006</v>
      </c>
      <c r="O5741">
        <v>720</v>
      </c>
      <c r="P5741">
        <f>O5741*_xlfn.XLOOKUP(K5741,AM:AM,AN:AN)</f>
        <v>34.56</v>
      </c>
      <c r="Q5741">
        <f>O5741*_xlfn.XLOOKUP(K5741,AM:AM,AO:AO)</f>
        <v>40.32</v>
      </c>
      <c r="R5741" t="str">
        <f>_xlfn.XLOOKUP(E5741,AF:AF,AG:AG)</f>
        <v>Lone Mountain Ranch</v>
      </c>
      <c r="S5741" t="str">
        <f>_xlfn.XLOOKUP(E5741,AF:AF,AI:AI)</f>
        <v>United States</v>
      </c>
      <c r="T5741">
        <f>WEEKNUM(G5741)</f>
        <v>13</v>
      </c>
      <c r="U5741">
        <f>YEAR(G5741)</f>
        <v>2026</v>
      </c>
      <c r="V5741" s="117">
        <f>IFERROR(Q5741/N5741,"0")</f>
        <v>7.8247261345852887E-2</v>
      </c>
    </row>
    <row r="5742" spans="1:22">
      <c r="A5742" t="str">
        <f>_xlfn.XLOOKUP(D5742,BN:BN,BO:BO)</f>
        <v>México</v>
      </c>
      <c r="B5742" t="s">
        <v>25</v>
      </c>
      <c r="C5742">
        <v>1012</v>
      </c>
      <c r="D5742" t="str">
        <f>_xlfn.XLOOKUP(C5742,BH:BH,BI:BI)</f>
        <v>MartinO</v>
      </c>
      <c r="E5742">
        <v>32077</v>
      </c>
      <c r="F5742" t="s">
        <v>5552</v>
      </c>
      <c r="G5742" s="63">
        <v>46053</v>
      </c>
      <c r="H5742" s="63">
        <v>46057</v>
      </c>
      <c r="I5742" t="s">
        <v>376</v>
      </c>
      <c r="J5742" t="str">
        <f>_xlfn.XLOOKUP(I5742,AS:AS,AU:AU)</f>
        <v>Hotel</v>
      </c>
      <c r="K5742" t="s">
        <v>30</v>
      </c>
      <c r="L5742">
        <v>119771.09</v>
      </c>
      <c r="M5742">
        <f>L5742*_xlfn.XLOOKUP(K5742,AM:AM,AN:AN)</f>
        <v>5749.0123199999998</v>
      </c>
      <c r="N5742">
        <f>L5742*_xlfn.XLOOKUP(K5742,AM:AM,AO:AO)</f>
        <v>6707.1810400000004</v>
      </c>
      <c r="O5742">
        <v>13051.09</v>
      </c>
      <c r="P5742">
        <f>O5742*_xlfn.XLOOKUP(K5742,AM:AM,AN:AN)</f>
        <v>626.45231999999999</v>
      </c>
      <c r="Q5742">
        <f>O5742*_xlfn.XLOOKUP(K5742,AM:AM,AO:AO)</f>
        <v>730.86104</v>
      </c>
      <c r="R5742" t="str">
        <f>_xlfn.XLOOKUP(E5742,AF:AF,AG:AG)</f>
        <v>CASA OAXACA HOTEL</v>
      </c>
      <c r="S5742" t="str">
        <f>_xlfn.XLOOKUP(E5742,AF:AF,AI:AI)</f>
        <v>Mexico</v>
      </c>
      <c r="T5742">
        <f>WEEKNUM(G5742)</f>
        <v>5</v>
      </c>
      <c r="U5742">
        <f>YEAR(G5742)</f>
        <v>2026</v>
      </c>
      <c r="V5742" s="117">
        <f>IFERROR(Q5742/N5742,"0")</f>
        <v>0.10896694686505733</v>
      </c>
    </row>
    <row r="5743" spans="1:22">
      <c r="A5743" t="str">
        <f>_xlfn.XLOOKUP(D5743,BN:BN,BO:BO)</f>
        <v>México</v>
      </c>
      <c r="B5743" t="s">
        <v>25</v>
      </c>
      <c r="C5743">
        <v>1012</v>
      </c>
      <c r="D5743" t="str">
        <f>_xlfn.XLOOKUP(C5743,BH:BH,BI:BI)</f>
        <v>MartinO</v>
      </c>
      <c r="E5743">
        <v>0</v>
      </c>
      <c r="F5743" t="s">
        <v>5553</v>
      </c>
      <c r="G5743" s="63">
        <v>46053</v>
      </c>
      <c r="H5743" s="63">
        <v>46057</v>
      </c>
      <c r="I5743" t="s">
        <v>396</v>
      </c>
      <c r="J5743" t="str">
        <f>_xlfn.XLOOKUP(I5743,AS:AS,AU:AU)</f>
        <v>Honorarios</v>
      </c>
      <c r="K5743" t="s">
        <v>30</v>
      </c>
      <c r="L5743">
        <v>8584.9699999999993</v>
      </c>
      <c r="M5743">
        <f>L5743*_xlfn.XLOOKUP(K5743,AM:AM,AN:AN)</f>
        <v>412.07855999999998</v>
      </c>
      <c r="N5743">
        <f>L5743*_xlfn.XLOOKUP(K5743,AM:AM,AO:AO)</f>
        <v>480.75831999999997</v>
      </c>
      <c r="O5743">
        <v>8584.9699999999993</v>
      </c>
      <c r="P5743">
        <f>O5743*_xlfn.XLOOKUP(K5743,AM:AM,AN:AN)</f>
        <v>412.07855999999998</v>
      </c>
      <c r="Q5743">
        <f>O5743*_xlfn.XLOOKUP(K5743,AM:AM,AO:AO)</f>
        <v>480.75831999999997</v>
      </c>
      <c r="R5743" t="str">
        <f>_xlfn.XLOOKUP(E5743,AF:AF,AG:AG)</f>
        <v>FEES</v>
      </c>
      <c r="S5743">
        <f>_xlfn.XLOOKUP(E5743,AF:AF,AI:AI)</f>
        <v>0</v>
      </c>
      <c r="T5743">
        <f>WEEKNUM(G5743)</f>
        <v>5</v>
      </c>
      <c r="U5743">
        <f>YEAR(G5743)</f>
        <v>2026</v>
      </c>
      <c r="V5743" s="117">
        <f>IFERROR(Q5743/N5743,"0")</f>
        <v>1</v>
      </c>
    </row>
    <row r="5744" spans="1:22">
      <c r="A5744" t="str">
        <f>_xlfn.XLOOKUP(D5744,BN:BN,BO:BO)</f>
        <v>México</v>
      </c>
      <c r="B5744" t="s">
        <v>25</v>
      </c>
      <c r="C5744">
        <v>1012</v>
      </c>
      <c r="D5744" t="str">
        <f>_xlfn.XLOOKUP(C5744,BH:BH,BI:BI)</f>
        <v>MartinO</v>
      </c>
      <c r="E5744">
        <v>30026</v>
      </c>
      <c r="F5744" t="s">
        <v>5554</v>
      </c>
      <c r="G5744" s="63">
        <v>46053</v>
      </c>
      <c r="H5744" s="63">
        <v>46057</v>
      </c>
      <c r="I5744" t="s">
        <v>455</v>
      </c>
      <c r="J5744" t="str">
        <f>_xlfn.XLOOKUP(I5744,AS:AS,AU:AU)</f>
        <v>DMC</v>
      </c>
      <c r="K5744" t="s">
        <v>30</v>
      </c>
      <c r="L5744">
        <v>91633.94</v>
      </c>
      <c r="M5744">
        <f>L5744*_xlfn.XLOOKUP(K5744,AM:AM,AN:AN)</f>
        <v>4398.4291199999998</v>
      </c>
      <c r="N5744">
        <f>L5744*_xlfn.XLOOKUP(K5744,AM:AM,AO:AO)</f>
        <v>5131.5006400000002</v>
      </c>
      <c r="O5744">
        <v>11633.94</v>
      </c>
      <c r="P5744">
        <f>O5744*_xlfn.XLOOKUP(K5744,AM:AM,AN:AN)</f>
        <v>558.42912000000001</v>
      </c>
      <c r="Q5744">
        <f>O5744*_xlfn.XLOOKUP(K5744,AM:AM,AO:AO)</f>
        <v>651.50064000000009</v>
      </c>
      <c r="R5744" t="str">
        <f>_xlfn.XLOOKUP(E5744,AF:AF,AG:AG)</f>
        <v>TRAVEL OAXACA PREMIUM</v>
      </c>
      <c r="S5744" t="str">
        <f>_xlfn.XLOOKUP(E5744,AF:AF,AI:AI)</f>
        <v>Mexico</v>
      </c>
      <c r="T5744">
        <f>WEEKNUM(G5744)</f>
        <v>5</v>
      </c>
      <c r="U5744">
        <f>YEAR(G5744)</f>
        <v>2026</v>
      </c>
      <c r="V5744" s="117">
        <f>IFERROR(Q5744/N5744,"0")</f>
        <v>0.12696103648931828</v>
      </c>
    </row>
    <row r="5745" spans="1:22">
      <c r="A5745" t="e">
        <f>_xlfn.XLOOKUP(D5745,BN:BN,BO:BO)</f>
        <v>#N/A</v>
      </c>
      <c r="B5745" t="s">
        <v>25</v>
      </c>
      <c r="C5745">
        <v>1013</v>
      </c>
      <c r="D5745" t="e">
        <f>_xlfn.XLOOKUP(C5745,BH:BH,BI:BI)</f>
        <v>#N/A</v>
      </c>
      <c r="E5745">
        <v>33349</v>
      </c>
      <c r="F5745" t="s">
        <v>5555</v>
      </c>
      <c r="G5745" s="63">
        <v>46072</v>
      </c>
      <c r="H5745" s="63">
        <v>46075</v>
      </c>
      <c r="I5745" t="s">
        <v>376</v>
      </c>
      <c r="J5745" t="str">
        <f>_xlfn.XLOOKUP(I5745,AS:AS,AU:AU)</f>
        <v>Hotel</v>
      </c>
      <c r="K5745" t="s">
        <v>30</v>
      </c>
      <c r="L5745">
        <v>3000</v>
      </c>
      <c r="M5745">
        <f>L5745*_xlfn.XLOOKUP(K5745,AM:AM,AN:AN)</f>
        <v>144</v>
      </c>
      <c r="N5745">
        <f>L5745*_xlfn.XLOOKUP(K5745,AM:AM,AO:AO)</f>
        <v>168</v>
      </c>
      <c r="O5745">
        <v>600</v>
      </c>
      <c r="P5745">
        <f>O5745*_xlfn.XLOOKUP(K5745,AM:AM,AN:AN)</f>
        <v>28.8</v>
      </c>
      <c r="Q5745">
        <f>O5745*_xlfn.XLOOKUP(K5745,AM:AM,AO:AO)</f>
        <v>33.6</v>
      </c>
      <c r="R5745" t="str">
        <f>_xlfn.XLOOKUP(E5745,AF:AF,AG:AG)</f>
        <v>1 HOTEL MAYFAIR</v>
      </c>
      <c r="S5745" t="str">
        <f>_xlfn.XLOOKUP(E5745,AF:AF,AI:AI)</f>
        <v>United Kingdom</v>
      </c>
      <c r="T5745">
        <f>WEEKNUM(G5745)</f>
        <v>8</v>
      </c>
      <c r="U5745">
        <f>YEAR(G5745)</f>
        <v>2026</v>
      </c>
      <c r="V5745" s="117">
        <f>IFERROR(Q5745/N5745,"0")</f>
        <v>0.2</v>
      </c>
    </row>
    <row r="5746" spans="1:22">
      <c r="A5746" t="str">
        <f>_xlfn.XLOOKUP(D5746,BN:BN,BO:BO)</f>
        <v>México</v>
      </c>
      <c r="B5746" t="s">
        <v>25</v>
      </c>
      <c r="C5746">
        <v>1014</v>
      </c>
      <c r="D5746" t="str">
        <f>_xlfn.XLOOKUP(C5746,BH:BH,BI:BI)</f>
        <v>MinervaH</v>
      </c>
      <c r="E5746">
        <v>27085</v>
      </c>
      <c r="F5746" t="s">
        <v>5556</v>
      </c>
      <c r="G5746" s="63">
        <v>45699</v>
      </c>
      <c r="H5746" s="63">
        <v>45703</v>
      </c>
      <c r="I5746" t="s">
        <v>376</v>
      </c>
      <c r="J5746" t="str">
        <f>_xlfn.XLOOKUP(I5746,AS:AS,AU:AU)</f>
        <v>Hotel</v>
      </c>
      <c r="K5746" t="s">
        <v>33</v>
      </c>
      <c r="L5746">
        <v>3300.7</v>
      </c>
      <c r="M5746">
        <f>L5746*_xlfn.XLOOKUP(K5746,AM:AM,AN:AN)</f>
        <v>2838.6019999999999</v>
      </c>
      <c r="N5746">
        <f>L5746*_xlfn.XLOOKUP(K5746,AM:AM,AO:AO)</f>
        <v>3300.7</v>
      </c>
      <c r="O5746">
        <v>337.27</v>
      </c>
      <c r="P5746">
        <f>O5746*_xlfn.XLOOKUP(K5746,AM:AM,AN:AN)</f>
        <v>290.05219999999997</v>
      </c>
      <c r="Q5746">
        <f>O5746*_xlfn.XLOOKUP(K5746,AM:AM,AO:AO)</f>
        <v>337.27</v>
      </c>
      <c r="R5746" t="str">
        <f>_xlfn.XLOOKUP(E5746,AF:AF,AG:AG)</f>
        <v>HOTEL LE COUCOU</v>
      </c>
      <c r="S5746" t="str">
        <f>_xlfn.XLOOKUP(E5746,AF:AF,AI:AI)</f>
        <v>France</v>
      </c>
      <c r="T5746">
        <f>WEEKNUM(G5746)</f>
        <v>7</v>
      </c>
      <c r="U5746">
        <f>YEAR(G5746)</f>
        <v>2025</v>
      </c>
      <c r="V5746" s="117">
        <f>IFERROR(Q5746/N5746,"0")</f>
        <v>0.1021813554700518</v>
      </c>
    </row>
    <row r="5747" spans="1:22">
      <c r="A5747" t="str">
        <f>_xlfn.XLOOKUP(D5747,BN:BN,BO:BO)</f>
        <v>México</v>
      </c>
      <c r="B5747" t="s">
        <v>25</v>
      </c>
      <c r="C5747">
        <v>1015</v>
      </c>
      <c r="D5747" t="str">
        <f>_xlfn.XLOOKUP(C5747,BH:BH,BI:BI)</f>
        <v>VeronicaN</v>
      </c>
      <c r="E5747">
        <v>25379</v>
      </c>
      <c r="F5747" t="s">
        <v>5557</v>
      </c>
      <c r="G5747" s="63">
        <v>46117</v>
      </c>
      <c r="H5747" s="63">
        <v>46124</v>
      </c>
      <c r="I5747" t="s">
        <v>376</v>
      </c>
      <c r="J5747" t="str">
        <f>_xlfn.XLOOKUP(I5747,AS:AS,AU:AU)</f>
        <v>Hotel</v>
      </c>
      <c r="K5747" t="s">
        <v>33</v>
      </c>
      <c r="L5747">
        <v>55900</v>
      </c>
      <c r="M5747">
        <f>L5747*_xlfn.XLOOKUP(K5747,AM:AM,AN:AN)</f>
        <v>48074</v>
      </c>
      <c r="N5747">
        <f>L5747*_xlfn.XLOOKUP(K5747,AM:AM,AO:AO)</f>
        <v>55900</v>
      </c>
      <c r="O5747">
        <v>8385</v>
      </c>
      <c r="P5747">
        <f>O5747*_xlfn.XLOOKUP(K5747,AM:AM,AN:AN)</f>
        <v>7211.0999999999995</v>
      </c>
      <c r="Q5747">
        <f>O5747*_xlfn.XLOOKUP(K5747,AM:AM,AO:AO)</f>
        <v>8385</v>
      </c>
      <c r="R5747" t="str">
        <f>_xlfn.XLOOKUP(E5747,AF:AF,AG:AG)</f>
        <v>ONE&amp;ONLY MANDARINA</v>
      </c>
      <c r="S5747" t="str">
        <f>_xlfn.XLOOKUP(E5747,AF:AF,AI:AI)</f>
        <v>Mexico</v>
      </c>
      <c r="T5747">
        <f>WEEKNUM(G5747)</f>
        <v>15</v>
      </c>
      <c r="U5747">
        <f>YEAR(G5747)</f>
        <v>2026</v>
      </c>
      <c r="V5747" s="117">
        <f>IFERROR(Q5747/N5747,"0")</f>
        <v>0.15</v>
      </c>
    </row>
    <row r="5748" spans="1:22">
      <c r="A5748" t="str">
        <f>_xlfn.XLOOKUP(D5748,BN:BN,BO:BO)</f>
        <v>México</v>
      </c>
      <c r="B5748" t="s">
        <v>25</v>
      </c>
      <c r="C5748">
        <v>1016</v>
      </c>
      <c r="D5748" t="str">
        <f>_xlfn.XLOOKUP(C5748,BH:BH,BI:BI)</f>
        <v>VivianaS</v>
      </c>
      <c r="E5748">
        <v>27105</v>
      </c>
      <c r="F5748" t="s">
        <v>5558</v>
      </c>
      <c r="G5748" s="63">
        <v>45964</v>
      </c>
      <c r="H5748" s="63">
        <v>45968</v>
      </c>
      <c r="I5748" t="s">
        <v>376</v>
      </c>
      <c r="J5748" t="str">
        <f>_xlfn.XLOOKUP(I5748,AS:AS,AU:AU)</f>
        <v>Hotel</v>
      </c>
      <c r="K5748" t="s">
        <v>33</v>
      </c>
      <c r="L5748">
        <v>2644</v>
      </c>
      <c r="M5748">
        <f>L5748*_xlfn.XLOOKUP(K5748,AM:AM,AN:AN)</f>
        <v>2273.84</v>
      </c>
      <c r="N5748">
        <f>L5748*_xlfn.XLOOKUP(K5748,AM:AM,AO:AO)</f>
        <v>2644</v>
      </c>
      <c r="O5748">
        <v>225.03</v>
      </c>
      <c r="P5748">
        <f>O5748*_xlfn.XLOOKUP(K5748,AM:AM,AN:AN)</f>
        <v>193.5258</v>
      </c>
      <c r="Q5748">
        <f>O5748*_xlfn.XLOOKUP(K5748,AM:AM,AO:AO)</f>
        <v>225.03</v>
      </c>
      <c r="R5748" t="str">
        <f>_xlfn.XLOOKUP(E5748,AF:AF,AG:AG)</f>
        <v>THE PENINSULA CHICAGO</v>
      </c>
      <c r="S5748" t="str">
        <f>_xlfn.XLOOKUP(E5748,AF:AF,AI:AI)</f>
        <v>United States</v>
      </c>
      <c r="T5748">
        <f>WEEKNUM(G5748)</f>
        <v>45</v>
      </c>
      <c r="U5748">
        <f>YEAR(G5748)</f>
        <v>2025</v>
      </c>
      <c r="V5748" s="117">
        <f>IFERROR(Q5748/N5748,"0")</f>
        <v>8.5109682299546144E-2</v>
      </c>
    </row>
    <row r="5749" spans="1:22">
      <c r="A5749" t="str">
        <f>_xlfn.XLOOKUP(D5749,BN:BN,BO:BO)</f>
        <v>Madrid</v>
      </c>
      <c r="B5749" t="s">
        <v>25</v>
      </c>
      <c r="C5749">
        <v>1017</v>
      </c>
      <c r="D5749" t="str">
        <f>_xlfn.XLOOKUP(C5749,BH:BH,BI:BI)</f>
        <v>MartinB</v>
      </c>
      <c r="E5749">
        <v>28934</v>
      </c>
      <c r="F5749" t="s">
        <v>3610</v>
      </c>
      <c r="G5749" s="63">
        <v>46061</v>
      </c>
      <c r="H5749" s="63">
        <v>46062</v>
      </c>
      <c r="I5749" t="s">
        <v>366</v>
      </c>
      <c r="J5749" t="str">
        <f>_xlfn.XLOOKUP(I5749,AS:AS,AU:AU)</f>
        <v>Vuelos</v>
      </c>
      <c r="K5749" t="s">
        <v>27</v>
      </c>
      <c r="L5749">
        <v>609.04999999999995</v>
      </c>
      <c r="M5749">
        <f>L5749*_xlfn.XLOOKUP(K5749,AM:AM,AN:AN)</f>
        <v>609.04999999999995</v>
      </c>
      <c r="N5749">
        <f>L5749*_xlfn.XLOOKUP(K5749,AM:AM,AO:AO)</f>
        <v>706.49799999999993</v>
      </c>
      <c r="O5749">
        <v>0</v>
      </c>
      <c r="P5749">
        <f>O5749*_xlfn.XLOOKUP(K5749,AM:AM,AN:AN)</f>
        <v>0</v>
      </c>
      <c r="Q5749">
        <f>O5749*_xlfn.XLOOKUP(K5749,AM:AM,AO:AO)</f>
        <v>0</v>
      </c>
      <c r="R5749" t="str">
        <f>_xlfn.XLOOKUP(E5749,AF:AF,AG:AG)</f>
        <v>F1S USA</v>
      </c>
      <c r="S5749" t="str">
        <f>_xlfn.XLOOKUP(E5749,AF:AF,AI:AI)</f>
        <v>United States</v>
      </c>
      <c r="T5749">
        <f>WEEKNUM(G5749)</f>
        <v>7</v>
      </c>
      <c r="U5749">
        <f>YEAR(G5749)</f>
        <v>2026</v>
      </c>
      <c r="V5749" s="117">
        <f>IFERROR(Q5749/N5749,"0")</f>
        <v>0</v>
      </c>
    </row>
    <row r="5750" spans="1:22">
      <c r="A5750" t="str">
        <f>_xlfn.XLOOKUP(D5750,BN:BN,BO:BO)</f>
        <v>México</v>
      </c>
      <c r="B5750" t="s">
        <v>25</v>
      </c>
      <c r="C5750">
        <v>1018</v>
      </c>
      <c r="D5750" t="str">
        <f>_xlfn.XLOOKUP(C5750,BH:BH,BI:BI)</f>
        <v>MarujaN</v>
      </c>
      <c r="E5750">
        <v>30306</v>
      </c>
      <c r="F5750" t="s">
        <v>1880</v>
      </c>
      <c r="G5750" s="63">
        <v>46051</v>
      </c>
      <c r="H5750" s="63">
        <v>46055</v>
      </c>
      <c r="I5750" t="s">
        <v>376</v>
      </c>
      <c r="J5750" t="str">
        <f>_xlfn.XLOOKUP(I5750,AS:AS,AU:AU)</f>
        <v>Hotel</v>
      </c>
      <c r="K5750" t="s">
        <v>33</v>
      </c>
      <c r="L5750">
        <v>2212.96</v>
      </c>
      <c r="M5750">
        <f>L5750*_xlfn.XLOOKUP(K5750,AM:AM,AN:AN)</f>
        <v>1903.1456000000001</v>
      </c>
      <c r="N5750">
        <f>L5750*_xlfn.XLOOKUP(K5750,AM:AM,AO:AO)</f>
        <v>2212.96</v>
      </c>
      <c r="O5750">
        <v>221.3</v>
      </c>
      <c r="P5750">
        <f>O5750*_xlfn.XLOOKUP(K5750,AM:AM,AN:AN)</f>
        <v>190.31800000000001</v>
      </c>
      <c r="Q5750">
        <f>O5750*_xlfn.XLOOKUP(K5750,AM:AM,AO:AO)</f>
        <v>221.3</v>
      </c>
      <c r="R5750" t="str">
        <f>_xlfn.XLOOKUP(E5750,AF:AF,AG:AG)</f>
        <v>Banyan Tree Veya Valle de Guadalupe</v>
      </c>
      <c r="S5750" t="str">
        <f>_xlfn.XLOOKUP(E5750,AF:AF,AI:AI)</f>
        <v>Mexico</v>
      </c>
      <c r="T5750">
        <f>WEEKNUM(G5750)</f>
        <v>5</v>
      </c>
      <c r="U5750">
        <f>YEAR(G5750)</f>
        <v>2026</v>
      </c>
      <c r="V5750" s="117">
        <f>IFERROR(Q5750/N5750,"0")</f>
        <v>0.10000180753380089</v>
      </c>
    </row>
    <row r="5751" spans="1:22">
      <c r="A5751" t="str">
        <f>_xlfn.XLOOKUP(D5751,BN:BN,BO:BO)</f>
        <v>México</v>
      </c>
      <c r="B5751" t="s">
        <v>25</v>
      </c>
      <c r="C5751">
        <v>1018</v>
      </c>
      <c r="D5751" t="str">
        <f>_xlfn.XLOOKUP(C5751,BH:BH,BI:BI)</f>
        <v>MarujaN</v>
      </c>
      <c r="E5751">
        <v>30306</v>
      </c>
      <c r="F5751" t="s">
        <v>2481</v>
      </c>
      <c r="G5751" s="63">
        <v>46051</v>
      </c>
      <c r="H5751" s="63">
        <v>46054</v>
      </c>
      <c r="I5751" t="s">
        <v>376</v>
      </c>
      <c r="J5751" t="str">
        <f>_xlfn.XLOOKUP(I5751,AS:AS,AU:AU)</f>
        <v>Hotel</v>
      </c>
      <c r="K5751" t="s">
        <v>33</v>
      </c>
      <c r="L5751">
        <v>1545.62</v>
      </c>
      <c r="M5751">
        <f>L5751*_xlfn.XLOOKUP(K5751,AM:AM,AN:AN)</f>
        <v>1329.2331999999999</v>
      </c>
      <c r="N5751">
        <f>L5751*_xlfn.XLOOKUP(K5751,AM:AM,AO:AO)</f>
        <v>1545.62</v>
      </c>
      <c r="O5751">
        <v>154.56</v>
      </c>
      <c r="P5751">
        <f>O5751*_xlfn.XLOOKUP(K5751,AM:AM,AN:AN)</f>
        <v>132.92160000000001</v>
      </c>
      <c r="Q5751">
        <f>O5751*_xlfn.XLOOKUP(K5751,AM:AM,AO:AO)</f>
        <v>154.56</v>
      </c>
      <c r="R5751" t="str">
        <f>_xlfn.XLOOKUP(E5751,AF:AF,AG:AG)</f>
        <v>Banyan Tree Veya Valle de Guadalupe</v>
      </c>
      <c r="S5751" t="str">
        <f>_xlfn.XLOOKUP(E5751,AF:AF,AI:AI)</f>
        <v>Mexico</v>
      </c>
      <c r="T5751">
        <f>WEEKNUM(G5751)</f>
        <v>5</v>
      </c>
      <c r="U5751">
        <f>YEAR(G5751)</f>
        <v>2026</v>
      </c>
      <c r="V5751" s="117">
        <f>IFERROR(Q5751/N5751,"0")</f>
        <v>9.9998706020884828E-2</v>
      </c>
    </row>
    <row r="5752" spans="1:22">
      <c r="A5752" t="str">
        <f>_xlfn.XLOOKUP(D5752,BN:BN,BO:BO)</f>
        <v>México</v>
      </c>
      <c r="B5752" t="s">
        <v>25</v>
      </c>
      <c r="C5752">
        <v>1018</v>
      </c>
      <c r="D5752" t="str">
        <f>_xlfn.XLOOKUP(C5752,BH:BH,BI:BI)</f>
        <v>MarujaN</v>
      </c>
      <c r="E5752">
        <v>30306</v>
      </c>
      <c r="F5752" t="s">
        <v>2481</v>
      </c>
      <c r="G5752" s="63">
        <v>46051</v>
      </c>
      <c r="H5752" s="63">
        <v>46055</v>
      </c>
      <c r="I5752" t="s">
        <v>376</v>
      </c>
      <c r="J5752" t="str">
        <f>_xlfn.XLOOKUP(I5752,AS:AS,AU:AU)</f>
        <v>Hotel</v>
      </c>
      <c r="K5752" t="s">
        <v>33</v>
      </c>
      <c r="L5752">
        <v>1553.42</v>
      </c>
      <c r="M5752">
        <f>L5752*_xlfn.XLOOKUP(K5752,AM:AM,AN:AN)</f>
        <v>1335.9412</v>
      </c>
      <c r="N5752">
        <f>L5752*_xlfn.XLOOKUP(K5752,AM:AM,AO:AO)</f>
        <v>1553.42</v>
      </c>
      <c r="O5752">
        <v>155.34</v>
      </c>
      <c r="P5752">
        <f>O5752*_xlfn.XLOOKUP(K5752,AM:AM,AN:AN)</f>
        <v>133.5924</v>
      </c>
      <c r="Q5752">
        <f>O5752*_xlfn.XLOOKUP(K5752,AM:AM,AO:AO)</f>
        <v>155.34</v>
      </c>
      <c r="R5752" t="str">
        <f>_xlfn.XLOOKUP(E5752,AF:AF,AG:AG)</f>
        <v>Banyan Tree Veya Valle de Guadalupe</v>
      </c>
      <c r="S5752" t="str">
        <f>_xlfn.XLOOKUP(E5752,AF:AF,AI:AI)</f>
        <v>Mexico</v>
      </c>
      <c r="T5752">
        <f>WEEKNUM(G5752)</f>
        <v>5</v>
      </c>
      <c r="U5752">
        <f>YEAR(G5752)</f>
        <v>2026</v>
      </c>
      <c r="V5752" s="117">
        <f>IFERROR(Q5752/N5752,"0")</f>
        <v>9.9998712518185678E-2</v>
      </c>
    </row>
    <row r="5753" spans="1:22">
      <c r="A5753" t="str">
        <f>_xlfn.XLOOKUP(D5753,BN:BN,BO:BO)</f>
        <v>Madrid</v>
      </c>
      <c r="B5753" t="s">
        <v>25</v>
      </c>
      <c r="C5753">
        <v>1019</v>
      </c>
      <c r="D5753" t="str">
        <f>_xlfn.XLOOKUP(C5753,BH:BH,BI:BI)</f>
        <v>AndreaG</v>
      </c>
      <c r="E5753">
        <v>23789</v>
      </c>
      <c r="F5753" t="s">
        <v>5559</v>
      </c>
      <c r="G5753" s="63">
        <v>46290</v>
      </c>
      <c r="H5753" s="63">
        <v>46303</v>
      </c>
      <c r="I5753" t="s">
        <v>364</v>
      </c>
      <c r="J5753" t="str">
        <f>_xlfn.XLOOKUP(I5753,AS:AS,AU:AU)</f>
        <v>DMC</v>
      </c>
      <c r="K5753" t="s">
        <v>33</v>
      </c>
      <c r="L5753">
        <v>64332</v>
      </c>
      <c r="M5753">
        <f>L5753*_xlfn.XLOOKUP(K5753,AM:AM,AN:AN)</f>
        <v>55325.52</v>
      </c>
      <c r="N5753">
        <f>L5753*_xlfn.XLOOKUP(K5753,AM:AM,AO:AO)</f>
        <v>64332</v>
      </c>
      <c r="O5753">
        <v>13752</v>
      </c>
      <c r="P5753">
        <f>O5753*_xlfn.XLOOKUP(K5753,AM:AM,AN:AN)</f>
        <v>11826.72</v>
      </c>
      <c r="Q5753">
        <f>O5753*_xlfn.XLOOKUP(K5753,AM:AM,AO:AO)</f>
        <v>13752</v>
      </c>
      <c r="R5753" t="str">
        <f>_xlfn.XLOOKUP(E5753,AF:AF,AG:AG)</f>
        <v>TRIUMPH TRAVEL</v>
      </c>
      <c r="S5753" t="str">
        <f>_xlfn.XLOOKUP(E5753,AF:AF,AI:AI)</f>
        <v>South Africa</v>
      </c>
      <c r="T5753">
        <f>WEEKNUM(G5753)</f>
        <v>39</v>
      </c>
      <c r="U5753">
        <f>YEAR(G5753)</f>
        <v>2026</v>
      </c>
      <c r="V5753" s="117">
        <f>IFERROR(Q5753/N5753,"0")</f>
        <v>0.21376608841634023</v>
      </c>
    </row>
    <row r="5754" spans="1:22">
      <c r="A5754" t="str">
        <f>_xlfn.XLOOKUP(D5754,BN:BN,BO:BO)</f>
        <v>Madrid</v>
      </c>
      <c r="B5754" t="s">
        <v>25</v>
      </c>
      <c r="C5754">
        <v>1019</v>
      </c>
      <c r="D5754" t="str">
        <f>_xlfn.XLOOKUP(C5754,BH:BH,BI:BI)</f>
        <v>AndreaG</v>
      </c>
      <c r="E5754">
        <v>28491</v>
      </c>
      <c r="F5754" t="s">
        <v>5560</v>
      </c>
      <c r="G5754" s="63">
        <v>46290</v>
      </c>
      <c r="H5754" s="63">
        <v>46303</v>
      </c>
      <c r="I5754" t="s">
        <v>409</v>
      </c>
      <c r="J5754" t="str">
        <f>_xlfn.XLOOKUP(I5754,AS:AS,AU:AU)</f>
        <v>Otros</v>
      </c>
      <c r="K5754" t="s">
        <v>33</v>
      </c>
      <c r="L5754">
        <v>1566</v>
      </c>
      <c r="M5754">
        <f>L5754*_xlfn.XLOOKUP(K5754,AM:AM,AN:AN)</f>
        <v>1346.76</v>
      </c>
      <c r="N5754">
        <f>L5754*_xlfn.XLOOKUP(K5754,AM:AM,AO:AO)</f>
        <v>1566</v>
      </c>
      <c r="O5754">
        <v>278</v>
      </c>
      <c r="P5754">
        <f>O5754*_xlfn.XLOOKUP(K5754,AM:AM,AN:AN)</f>
        <v>239.07999999999998</v>
      </c>
      <c r="Q5754">
        <f>O5754*_xlfn.XLOOKUP(K5754,AM:AM,AO:AO)</f>
        <v>278</v>
      </c>
      <c r="R5754" t="str">
        <f>_xlfn.XLOOKUP(E5754,AF:AF,AG:AG)</f>
        <v>AON</v>
      </c>
      <c r="S5754" t="str">
        <f>_xlfn.XLOOKUP(E5754,AF:AF,AI:AI)</f>
        <v>United Kingdom</v>
      </c>
      <c r="T5754">
        <f>WEEKNUM(G5754)</f>
        <v>39</v>
      </c>
      <c r="U5754">
        <f>YEAR(G5754)</f>
        <v>2026</v>
      </c>
      <c r="V5754" s="117">
        <f>IFERROR(Q5754/N5754,"0")</f>
        <v>0.17752234993614305</v>
      </c>
    </row>
    <row r="5755" spans="1:22">
      <c r="A5755" t="str">
        <f>_xlfn.XLOOKUP(D5755,BN:BN,BO:BO)</f>
        <v>Madrid</v>
      </c>
      <c r="B5755" t="s">
        <v>25</v>
      </c>
      <c r="C5755">
        <v>1019</v>
      </c>
      <c r="D5755" t="str">
        <f>_xlfn.XLOOKUP(C5755,BH:BH,BI:BI)</f>
        <v>AndreaG</v>
      </c>
      <c r="E5755">
        <v>28934</v>
      </c>
      <c r="F5755" t="s">
        <v>5561</v>
      </c>
      <c r="G5755" s="63">
        <v>46293</v>
      </c>
      <c r="H5755" s="63">
        <v>46298</v>
      </c>
      <c r="I5755" t="s">
        <v>366</v>
      </c>
      <c r="J5755" t="str">
        <f>_xlfn.XLOOKUP(I5755,AS:AS,AU:AU)</f>
        <v>Vuelos</v>
      </c>
      <c r="K5755" t="s">
        <v>33</v>
      </c>
      <c r="L5755">
        <v>605.9</v>
      </c>
      <c r="M5755">
        <f>L5755*_xlfn.XLOOKUP(K5755,AM:AM,AN:AN)</f>
        <v>521.07399999999996</v>
      </c>
      <c r="N5755">
        <f>L5755*_xlfn.XLOOKUP(K5755,AM:AM,AO:AO)</f>
        <v>605.9</v>
      </c>
      <c r="O5755">
        <v>0</v>
      </c>
      <c r="P5755">
        <f>O5755*_xlfn.XLOOKUP(K5755,AM:AM,AN:AN)</f>
        <v>0</v>
      </c>
      <c r="Q5755">
        <f>O5755*_xlfn.XLOOKUP(K5755,AM:AM,AO:AO)</f>
        <v>0</v>
      </c>
      <c r="R5755" t="str">
        <f>_xlfn.XLOOKUP(E5755,AF:AF,AG:AG)</f>
        <v>F1S USA</v>
      </c>
      <c r="S5755" t="str">
        <f>_xlfn.XLOOKUP(E5755,AF:AF,AI:AI)</f>
        <v>United States</v>
      </c>
      <c r="T5755">
        <f>WEEKNUM(G5755)</f>
        <v>40</v>
      </c>
      <c r="U5755">
        <f>YEAR(G5755)</f>
        <v>2026</v>
      </c>
      <c r="V5755" s="117">
        <f>IFERROR(Q5755/N5755,"0")</f>
        <v>0</v>
      </c>
    </row>
    <row r="5756" spans="1:22">
      <c r="A5756" t="str">
        <f>_xlfn.XLOOKUP(D5756,BN:BN,BO:BO)</f>
        <v>Madrid</v>
      </c>
      <c r="B5756" t="s">
        <v>25</v>
      </c>
      <c r="C5756">
        <v>1019</v>
      </c>
      <c r="D5756" t="str">
        <f>_xlfn.XLOOKUP(C5756,BH:BH,BI:BI)</f>
        <v>AndreaG</v>
      </c>
      <c r="E5756">
        <v>28934</v>
      </c>
      <c r="F5756" t="s">
        <v>5562</v>
      </c>
      <c r="G5756" s="63">
        <v>46293</v>
      </c>
      <c r="H5756" s="63">
        <v>46298</v>
      </c>
      <c r="I5756" t="s">
        <v>366</v>
      </c>
      <c r="J5756" t="str">
        <f>_xlfn.XLOOKUP(I5756,AS:AS,AU:AU)</f>
        <v>Vuelos</v>
      </c>
      <c r="K5756" t="s">
        <v>33</v>
      </c>
      <c r="L5756">
        <v>605.9</v>
      </c>
      <c r="M5756">
        <f>L5756*_xlfn.XLOOKUP(K5756,AM:AM,AN:AN)</f>
        <v>521.07399999999996</v>
      </c>
      <c r="N5756">
        <f>L5756*_xlfn.XLOOKUP(K5756,AM:AM,AO:AO)</f>
        <v>605.9</v>
      </c>
      <c r="O5756">
        <v>0</v>
      </c>
      <c r="P5756">
        <f>O5756*_xlfn.XLOOKUP(K5756,AM:AM,AN:AN)</f>
        <v>0</v>
      </c>
      <c r="Q5756">
        <f>O5756*_xlfn.XLOOKUP(K5756,AM:AM,AO:AO)</f>
        <v>0</v>
      </c>
      <c r="R5756" t="str">
        <f>_xlfn.XLOOKUP(E5756,AF:AF,AG:AG)</f>
        <v>F1S USA</v>
      </c>
      <c r="S5756" t="str">
        <f>_xlfn.XLOOKUP(E5756,AF:AF,AI:AI)</f>
        <v>United States</v>
      </c>
      <c r="T5756">
        <f>WEEKNUM(G5756)</f>
        <v>40</v>
      </c>
      <c r="U5756">
        <f>YEAR(G5756)</f>
        <v>2026</v>
      </c>
      <c r="V5756" s="117">
        <f>IFERROR(Q5756/N5756,"0")</f>
        <v>0</v>
      </c>
    </row>
    <row r="5757" spans="1:22">
      <c r="A5757" t="str">
        <f>_xlfn.XLOOKUP(D5757,BN:BN,BO:BO)</f>
        <v>Madrid</v>
      </c>
      <c r="B5757" t="s">
        <v>25</v>
      </c>
      <c r="C5757">
        <v>1019</v>
      </c>
      <c r="D5757" t="str">
        <f>_xlfn.XLOOKUP(C5757,BH:BH,BI:BI)</f>
        <v>AndreaG</v>
      </c>
      <c r="E5757">
        <v>28934</v>
      </c>
      <c r="F5757" t="s">
        <v>5563</v>
      </c>
      <c r="G5757" s="63">
        <v>46293</v>
      </c>
      <c r="H5757" s="63">
        <v>46298</v>
      </c>
      <c r="I5757" t="s">
        <v>366</v>
      </c>
      <c r="J5757" t="str">
        <f>_xlfn.XLOOKUP(I5757,AS:AS,AU:AU)</f>
        <v>Vuelos</v>
      </c>
      <c r="K5757" t="s">
        <v>33</v>
      </c>
      <c r="L5757">
        <v>605.9</v>
      </c>
      <c r="M5757">
        <f>L5757*_xlfn.XLOOKUP(K5757,AM:AM,AN:AN)</f>
        <v>521.07399999999996</v>
      </c>
      <c r="N5757">
        <f>L5757*_xlfn.XLOOKUP(K5757,AM:AM,AO:AO)</f>
        <v>605.9</v>
      </c>
      <c r="O5757">
        <v>0</v>
      </c>
      <c r="P5757">
        <f>O5757*_xlfn.XLOOKUP(K5757,AM:AM,AN:AN)</f>
        <v>0</v>
      </c>
      <c r="Q5757">
        <f>O5757*_xlfn.XLOOKUP(K5757,AM:AM,AO:AO)</f>
        <v>0</v>
      </c>
      <c r="R5757" t="str">
        <f>_xlfn.XLOOKUP(E5757,AF:AF,AG:AG)</f>
        <v>F1S USA</v>
      </c>
      <c r="S5757" t="str">
        <f>_xlfn.XLOOKUP(E5757,AF:AF,AI:AI)</f>
        <v>United States</v>
      </c>
      <c r="T5757">
        <f>WEEKNUM(G5757)</f>
        <v>40</v>
      </c>
      <c r="U5757">
        <f>YEAR(G5757)</f>
        <v>2026</v>
      </c>
      <c r="V5757" s="117">
        <f>IFERROR(Q5757/N5757,"0")</f>
        <v>0</v>
      </c>
    </row>
    <row r="5758" spans="1:22">
      <c r="A5758" t="str">
        <f>_xlfn.XLOOKUP(D5758,BN:BN,BO:BO)</f>
        <v>Madrid</v>
      </c>
      <c r="B5758" t="s">
        <v>25</v>
      </c>
      <c r="C5758">
        <v>1019</v>
      </c>
      <c r="D5758" t="str">
        <f>_xlfn.XLOOKUP(C5758,BH:BH,BI:BI)</f>
        <v>AndreaG</v>
      </c>
      <c r="E5758">
        <v>28934</v>
      </c>
      <c r="F5758" t="s">
        <v>5564</v>
      </c>
      <c r="G5758" s="63">
        <v>46293</v>
      </c>
      <c r="H5758" s="63">
        <v>46298</v>
      </c>
      <c r="I5758" t="s">
        <v>366</v>
      </c>
      <c r="J5758" t="str">
        <f>_xlfn.XLOOKUP(I5758,AS:AS,AU:AU)</f>
        <v>Vuelos</v>
      </c>
      <c r="K5758" t="s">
        <v>33</v>
      </c>
      <c r="L5758">
        <v>605.9</v>
      </c>
      <c r="M5758">
        <f>L5758*_xlfn.XLOOKUP(K5758,AM:AM,AN:AN)</f>
        <v>521.07399999999996</v>
      </c>
      <c r="N5758">
        <f>L5758*_xlfn.XLOOKUP(K5758,AM:AM,AO:AO)</f>
        <v>605.9</v>
      </c>
      <c r="O5758">
        <v>0</v>
      </c>
      <c r="P5758">
        <f>O5758*_xlfn.XLOOKUP(K5758,AM:AM,AN:AN)</f>
        <v>0</v>
      </c>
      <c r="Q5758">
        <f>O5758*_xlfn.XLOOKUP(K5758,AM:AM,AO:AO)</f>
        <v>0</v>
      </c>
      <c r="R5758" t="str">
        <f>_xlfn.XLOOKUP(E5758,AF:AF,AG:AG)</f>
        <v>F1S USA</v>
      </c>
      <c r="S5758" t="str">
        <f>_xlfn.XLOOKUP(E5758,AF:AF,AI:AI)</f>
        <v>United States</v>
      </c>
      <c r="T5758">
        <f>WEEKNUM(G5758)</f>
        <v>40</v>
      </c>
      <c r="U5758">
        <f>YEAR(G5758)</f>
        <v>2026</v>
      </c>
      <c r="V5758" s="117">
        <f>IFERROR(Q5758/N5758,"0")</f>
        <v>0</v>
      </c>
    </row>
    <row r="5759" spans="1:22">
      <c r="A5759" t="str">
        <f>_xlfn.XLOOKUP(D5759,BN:BN,BO:BO)</f>
        <v>Madrid</v>
      </c>
      <c r="B5759" t="s">
        <v>25</v>
      </c>
      <c r="C5759">
        <v>1019</v>
      </c>
      <c r="D5759" t="str">
        <f>_xlfn.XLOOKUP(C5759,BH:BH,BI:BI)</f>
        <v>AndreaG</v>
      </c>
      <c r="E5759">
        <v>28934</v>
      </c>
      <c r="F5759" t="s">
        <v>5565</v>
      </c>
      <c r="G5759" s="63">
        <v>46293</v>
      </c>
      <c r="H5759" s="63">
        <v>46298</v>
      </c>
      <c r="I5759" t="s">
        <v>366</v>
      </c>
      <c r="J5759" t="str">
        <f>_xlfn.XLOOKUP(I5759,AS:AS,AU:AU)</f>
        <v>Vuelos</v>
      </c>
      <c r="K5759" t="s">
        <v>33</v>
      </c>
      <c r="L5759">
        <v>605.9</v>
      </c>
      <c r="M5759">
        <f>L5759*_xlfn.XLOOKUP(K5759,AM:AM,AN:AN)</f>
        <v>521.07399999999996</v>
      </c>
      <c r="N5759">
        <f>L5759*_xlfn.XLOOKUP(K5759,AM:AM,AO:AO)</f>
        <v>605.9</v>
      </c>
      <c r="O5759">
        <v>0</v>
      </c>
      <c r="P5759">
        <f>O5759*_xlfn.XLOOKUP(K5759,AM:AM,AN:AN)</f>
        <v>0</v>
      </c>
      <c r="Q5759">
        <f>O5759*_xlfn.XLOOKUP(K5759,AM:AM,AO:AO)</f>
        <v>0</v>
      </c>
      <c r="R5759" t="str">
        <f>_xlfn.XLOOKUP(E5759,AF:AF,AG:AG)</f>
        <v>F1S USA</v>
      </c>
      <c r="S5759" t="str">
        <f>_xlfn.XLOOKUP(E5759,AF:AF,AI:AI)</f>
        <v>United States</v>
      </c>
      <c r="T5759">
        <f>WEEKNUM(G5759)</f>
        <v>40</v>
      </c>
      <c r="U5759">
        <f>YEAR(G5759)</f>
        <v>2026</v>
      </c>
      <c r="V5759" s="117">
        <f>IFERROR(Q5759/N5759,"0")</f>
        <v>0</v>
      </c>
    </row>
    <row r="5760" spans="1:22">
      <c r="A5760" t="str">
        <f>_xlfn.XLOOKUP(D5760,BN:BN,BO:BO)</f>
        <v>Madrid</v>
      </c>
      <c r="B5760" t="s">
        <v>25</v>
      </c>
      <c r="C5760">
        <v>1019</v>
      </c>
      <c r="D5760" t="str">
        <f>_xlfn.XLOOKUP(C5760,BH:BH,BI:BI)</f>
        <v>AndreaG</v>
      </c>
      <c r="E5760">
        <v>0</v>
      </c>
      <c r="F5760" t="s">
        <v>661</v>
      </c>
      <c r="G5760" s="63">
        <v>46290</v>
      </c>
      <c r="H5760" s="63">
        <v>46303</v>
      </c>
      <c r="I5760" t="s">
        <v>396</v>
      </c>
      <c r="J5760" t="str">
        <f>_xlfn.XLOOKUP(I5760,AS:AS,AU:AU)</f>
        <v>Honorarios</v>
      </c>
      <c r="K5760" t="s">
        <v>33</v>
      </c>
      <c r="L5760">
        <v>250</v>
      </c>
      <c r="M5760">
        <f>L5760*_xlfn.XLOOKUP(K5760,AM:AM,AN:AN)</f>
        <v>215</v>
      </c>
      <c r="N5760">
        <f>L5760*_xlfn.XLOOKUP(K5760,AM:AM,AO:AO)</f>
        <v>250</v>
      </c>
      <c r="O5760">
        <v>250</v>
      </c>
      <c r="P5760">
        <f>O5760*_xlfn.XLOOKUP(K5760,AM:AM,AN:AN)</f>
        <v>215</v>
      </c>
      <c r="Q5760">
        <f>O5760*_xlfn.XLOOKUP(K5760,AM:AM,AO:AO)</f>
        <v>250</v>
      </c>
      <c r="R5760" t="str">
        <f>_xlfn.XLOOKUP(E5760,AF:AF,AG:AG)</f>
        <v>FEES</v>
      </c>
      <c r="S5760">
        <f>_xlfn.XLOOKUP(E5760,AF:AF,AI:AI)</f>
        <v>0</v>
      </c>
      <c r="T5760">
        <f>WEEKNUM(G5760)</f>
        <v>39</v>
      </c>
      <c r="U5760">
        <f>YEAR(G5760)</f>
        <v>2026</v>
      </c>
      <c r="V5760" s="117">
        <f>IFERROR(Q5760/N5760,"0")</f>
        <v>1</v>
      </c>
    </row>
    <row r="5761" spans="1:22">
      <c r="A5761" t="str">
        <f>_xlfn.XLOOKUP(D5761,BN:BN,BO:BO)</f>
        <v>Madrid</v>
      </c>
      <c r="B5761" t="s">
        <v>25</v>
      </c>
      <c r="C5761">
        <v>1019</v>
      </c>
      <c r="D5761" t="str">
        <f>_xlfn.XLOOKUP(C5761,BH:BH,BI:BI)</f>
        <v>AndreaG</v>
      </c>
      <c r="E5761">
        <v>0</v>
      </c>
      <c r="F5761" t="s">
        <v>5566</v>
      </c>
      <c r="G5761" s="63">
        <v>46290</v>
      </c>
      <c r="H5761" s="63">
        <v>46303</v>
      </c>
      <c r="I5761" t="s">
        <v>396</v>
      </c>
      <c r="J5761" t="str">
        <f>_xlfn.XLOOKUP(I5761,AS:AS,AU:AU)</f>
        <v>Honorarios</v>
      </c>
      <c r="K5761" t="s">
        <v>33</v>
      </c>
      <c r="L5761">
        <v>4890.5</v>
      </c>
      <c r="M5761">
        <f>L5761*_xlfn.XLOOKUP(K5761,AM:AM,AN:AN)</f>
        <v>4205.83</v>
      </c>
      <c r="N5761">
        <f>L5761*_xlfn.XLOOKUP(K5761,AM:AM,AO:AO)</f>
        <v>4890.5</v>
      </c>
      <c r="O5761">
        <v>4890.5</v>
      </c>
      <c r="P5761">
        <f>O5761*_xlfn.XLOOKUP(K5761,AM:AM,AN:AN)</f>
        <v>4205.83</v>
      </c>
      <c r="Q5761">
        <f>O5761*_xlfn.XLOOKUP(K5761,AM:AM,AO:AO)</f>
        <v>4890.5</v>
      </c>
      <c r="R5761" t="str">
        <f>_xlfn.XLOOKUP(E5761,AF:AF,AG:AG)</f>
        <v>FEES</v>
      </c>
      <c r="S5761">
        <f>_xlfn.XLOOKUP(E5761,AF:AF,AI:AI)</f>
        <v>0</v>
      </c>
      <c r="T5761">
        <f>WEEKNUM(G5761)</f>
        <v>39</v>
      </c>
      <c r="U5761">
        <f>YEAR(G5761)</f>
        <v>2026</v>
      </c>
      <c r="V5761" s="117">
        <f>IFERROR(Q5761/N5761,"0")</f>
        <v>1</v>
      </c>
    </row>
    <row r="5762" spans="1:22">
      <c r="A5762" t="str">
        <f>_xlfn.XLOOKUP(D5762,BN:BN,BO:BO)</f>
        <v>Madrid</v>
      </c>
      <c r="B5762" t="s">
        <v>25</v>
      </c>
      <c r="C5762">
        <v>1019</v>
      </c>
      <c r="D5762" t="str">
        <f>_xlfn.XLOOKUP(C5762,BH:BH,BI:BI)</f>
        <v>AndreaG</v>
      </c>
      <c r="E5762">
        <v>25656</v>
      </c>
      <c r="F5762" t="s">
        <v>5567</v>
      </c>
      <c r="G5762" s="63">
        <v>46290</v>
      </c>
      <c r="H5762" s="63">
        <v>46303</v>
      </c>
      <c r="I5762" t="s">
        <v>484</v>
      </c>
      <c r="J5762" t="str">
        <f>_xlfn.XLOOKUP(I5762,AS:AS,AU:AU)</f>
        <v>Vuelos</v>
      </c>
      <c r="K5762" t="s">
        <v>33</v>
      </c>
      <c r="L5762">
        <v>425</v>
      </c>
      <c r="M5762">
        <f>L5762*_xlfn.XLOOKUP(K5762,AM:AM,AN:AN)</f>
        <v>365.5</v>
      </c>
      <c r="N5762">
        <f>L5762*_xlfn.XLOOKUP(K5762,AM:AM,AO:AO)</f>
        <v>425</v>
      </c>
      <c r="O5762">
        <v>0</v>
      </c>
      <c r="P5762">
        <f>O5762*_xlfn.XLOOKUP(K5762,AM:AM,AN:AN)</f>
        <v>0</v>
      </c>
      <c r="Q5762">
        <f>O5762*_xlfn.XLOOKUP(K5762,AM:AM,AO:AO)</f>
        <v>0</v>
      </c>
      <c r="R5762" t="str">
        <f>_xlfn.XLOOKUP(E5762,AF:AF,AG:AG)</f>
        <v>Kenya Airways</v>
      </c>
      <c r="S5762" t="str">
        <f>_xlfn.XLOOKUP(E5762,AF:AF,AI:AI)</f>
        <v>Kenya</v>
      </c>
      <c r="T5762">
        <f>WEEKNUM(G5762)</f>
        <v>39</v>
      </c>
      <c r="U5762">
        <f>YEAR(G5762)</f>
        <v>2026</v>
      </c>
      <c r="V5762" s="117">
        <f>IFERROR(Q5762/N5762,"0")</f>
        <v>0</v>
      </c>
    </row>
    <row r="5763" spans="1:22">
      <c r="A5763" t="str">
        <f>_xlfn.XLOOKUP(D5763,BN:BN,BO:BO)</f>
        <v>México</v>
      </c>
      <c r="B5763" t="s">
        <v>25</v>
      </c>
      <c r="C5763">
        <v>1020</v>
      </c>
      <c r="D5763" t="str">
        <f>_xlfn.XLOOKUP(C5763,BH:BH,BI:BI)</f>
        <v>EduardoH</v>
      </c>
      <c r="E5763">
        <v>28934</v>
      </c>
      <c r="F5763" t="s">
        <v>5568</v>
      </c>
      <c r="G5763" s="63">
        <v>45798</v>
      </c>
      <c r="H5763" s="63" t="s">
        <v>218</v>
      </c>
      <c r="I5763" t="s">
        <v>366</v>
      </c>
      <c r="J5763" t="str">
        <f>_xlfn.XLOOKUP(I5763,AS:AS,AU:AU)</f>
        <v>Vuelos</v>
      </c>
      <c r="K5763" t="s">
        <v>33</v>
      </c>
      <c r="L5763">
        <v>11118.81</v>
      </c>
      <c r="M5763">
        <f>L5763*_xlfn.XLOOKUP(K5763,AM:AM,AN:AN)</f>
        <v>9562.1765999999989</v>
      </c>
      <c r="N5763">
        <f>L5763*_xlfn.XLOOKUP(K5763,AM:AM,AO:AO)</f>
        <v>11118.81</v>
      </c>
      <c r="O5763">
        <v>1012</v>
      </c>
      <c r="P5763">
        <f>O5763*_xlfn.XLOOKUP(K5763,AM:AM,AN:AN)</f>
        <v>870.31999999999994</v>
      </c>
      <c r="Q5763">
        <f>O5763*_xlfn.XLOOKUP(K5763,AM:AM,AO:AO)</f>
        <v>1012</v>
      </c>
      <c r="R5763" t="str">
        <f>_xlfn.XLOOKUP(E5763,AF:AF,AG:AG)</f>
        <v>F1S USA</v>
      </c>
      <c r="S5763" t="str">
        <f>_xlfn.XLOOKUP(E5763,AF:AF,AI:AI)</f>
        <v>United States</v>
      </c>
      <c r="T5763">
        <f>WEEKNUM(G5763)</f>
        <v>21</v>
      </c>
      <c r="U5763">
        <f>YEAR(G5763)</f>
        <v>2025</v>
      </c>
      <c r="V5763" s="117">
        <f>IFERROR(Q5763/N5763,"0")</f>
        <v>9.1016934366177679E-2</v>
      </c>
    </row>
    <row r="5764" spans="1:22">
      <c r="A5764" t="str">
        <f>_xlfn.XLOOKUP(D5764,BN:BN,BO:BO)</f>
        <v>México</v>
      </c>
      <c r="B5764" t="s">
        <v>25</v>
      </c>
      <c r="C5764">
        <v>1020</v>
      </c>
      <c r="D5764" t="str">
        <f>_xlfn.XLOOKUP(C5764,BH:BH,BI:BI)</f>
        <v>EduardoH</v>
      </c>
      <c r="E5764">
        <v>0</v>
      </c>
      <c r="F5764" t="s">
        <v>5207</v>
      </c>
      <c r="G5764" s="63">
        <v>45798</v>
      </c>
      <c r="H5764" s="63" t="s">
        <v>218</v>
      </c>
      <c r="I5764" t="s">
        <v>396</v>
      </c>
      <c r="J5764" t="str">
        <f>_xlfn.XLOOKUP(I5764,AS:AS,AU:AU)</f>
        <v>Honorarios</v>
      </c>
      <c r="K5764" t="s">
        <v>33</v>
      </c>
      <c r="L5764">
        <v>31</v>
      </c>
      <c r="M5764">
        <f>L5764*_xlfn.XLOOKUP(K5764,AM:AM,AN:AN)</f>
        <v>26.66</v>
      </c>
      <c r="N5764">
        <f>L5764*_xlfn.XLOOKUP(K5764,AM:AM,AO:AO)</f>
        <v>31</v>
      </c>
      <c r="O5764">
        <v>31</v>
      </c>
      <c r="P5764">
        <f>O5764*_xlfn.XLOOKUP(K5764,AM:AM,AN:AN)</f>
        <v>26.66</v>
      </c>
      <c r="Q5764">
        <f>O5764*_xlfn.XLOOKUP(K5764,AM:AM,AO:AO)</f>
        <v>31</v>
      </c>
      <c r="R5764" t="str">
        <f>_xlfn.XLOOKUP(E5764,AF:AF,AG:AG)</f>
        <v>FEES</v>
      </c>
      <c r="S5764">
        <f>_xlfn.XLOOKUP(E5764,AF:AF,AI:AI)</f>
        <v>0</v>
      </c>
      <c r="T5764">
        <f>WEEKNUM(G5764)</f>
        <v>21</v>
      </c>
      <c r="U5764">
        <f>YEAR(G5764)</f>
        <v>2025</v>
      </c>
      <c r="V5764" s="117">
        <f>IFERROR(Q5764/N5764,"0")</f>
        <v>1</v>
      </c>
    </row>
    <row r="5765" spans="1:22">
      <c r="A5765" t="str">
        <f>_xlfn.XLOOKUP(D5765,BN:BN,BO:BO)</f>
        <v>México</v>
      </c>
      <c r="B5765" t="s">
        <v>25</v>
      </c>
      <c r="C5765">
        <v>1020</v>
      </c>
      <c r="D5765" t="str">
        <f>_xlfn.XLOOKUP(C5765,BH:BH,BI:BI)</f>
        <v>EduardoH</v>
      </c>
      <c r="E5765">
        <v>28934</v>
      </c>
      <c r="F5765" t="s">
        <v>5213</v>
      </c>
      <c r="G5765" s="63">
        <v>46173</v>
      </c>
      <c r="H5765" s="63">
        <v>46223</v>
      </c>
      <c r="I5765" t="s">
        <v>366</v>
      </c>
      <c r="J5765" t="str">
        <f>_xlfn.XLOOKUP(I5765,AS:AS,AU:AU)</f>
        <v>Vuelos</v>
      </c>
      <c r="K5765" t="s">
        <v>33</v>
      </c>
      <c r="L5765">
        <v>5759.73</v>
      </c>
      <c r="M5765">
        <f>L5765*_xlfn.XLOOKUP(K5765,AM:AM,AN:AN)</f>
        <v>4953.3678</v>
      </c>
      <c r="N5765">
        <f>L5765*_xlfn.XLOOKUP(K5765,AM:AM,AO:AO)</f>
        <v>5759.73</v>
      </c>
      <c r="O5765">
        <v>112.68</v>
      </c>
      <c r="P5765">
        <f>O5765*_xlfn.XLOOKUP(K5765,AM:AM,AN:AN)</f>
        <v>96.904800000000009</v>
      </c>
      <c r="Q5765">
        <f>O5765*_xlfn.XLOOKUP(K5765,AM:AM,AO:AO)</f>
        <v>112.68</v>
      </c>
      <c r="R5765" t="str">
        <f>_xlfn.XLOOKUP(E5765,AF:AF,AG:AG)</f>
        <v>F1S USA</v>
      </c>
      <c r="S5765" t="str">
        <f>_xlfn.XLOOKUP(E5765,AF:AF,AI:AI)</f>
        <v>United States</v>
      </c>
      <c r="T5765">
        <f>WEEKNUM(G5765)</f>
        <v>23</v>
      </c>
      <c r="U5765">
        <f>YEAR(G5765)</f>
        <v>2026</v>
      </c>
      <c r="V5765" s="117">
        <f>IFERROR(Q5765/N5765,"0")</f>
        <v>1.9563417035173527E-2</v>
      </c>
    </row>
    <row r="5766" spans="1:22">
      <c r="A5766" t="str">
        <f>_xlfn.XLOOKUP(D5766,BN:BN,BO:BO)</f>
        <v>México</v>
      </c>
      <c r="B5766" t="s">
        <v>25</v>
      </c>
      <c r="C5766">
        <v>1020</v>
      </c>
      <c r="D5766" t="str">
        <f>_xlfn.XLOOKUP(C5766,BH:BH,BI:BI)</f>
        <v>EduardoH</v>
      </c>
      <c r="E5766">
        <v>28934</v>
      </c>
      <c r="F5766" t="s">
        <v>5214</v>
      </c>
      <c r="G5766" s="63">
        <v>46173</v>
      </c>
      <c r="H5766" s="63">
        <v>46223</v>
      </c>
      <c r="I5766" t="s">
        <v>366</v>
      </c>
      <c r="J5766" t="str">
        <f>_xlfn.XLOOKUP(I5766,AS:AS,AU:AU)</f>
        <v>Vuelos</v>
      </c>
      <c r="K5766" t="s">
        <v>33</v>
      </c>
      <c r="L5766">
        <v>5759.73</v>
      </c>
      <c r="M5766">
        <f>L5766*_xlfn.XLOOKUP(K5766,AM:AM,AN:AN)</f>
        <v>4953.3678</v>
      </c>
      <c r="N5766">
        <f>L5766*_xlfn.XLOOKUP(K5766,AM:AM,AO:AO)</f>
        <v>5759.73</v>
      </c>
      <c r="O5766">
        <v>112.68</v>
      </c>
      <c r="P5766">
        <f>O5766*_xlfn.XLOOKUP(K5766,AM:AM,AN:AN)</f>
        <v>96.904800000000009</v>
      </c>
      <c r="Q5766">
        <f>O5766*_xlfn.XLOOKUP(K5766,AM:AM,AO:AO)</f>
        <v>112.68</v>
      </c>
      <c r="R5766" t="str">
        <f>_xlfn.XLOOKUP(E5766,AF:AF,AG:AG)</f>
        <v>F1S USA</v>
      </c>
      <c r="S5766" t="str">
        <f>_xlfn.XLOOKUP(E5766,AF:AF,AI:AI)</f>
        <v>United States</v>
      </c>
      <c r="T5766">
        <f>WEEKNUM(G5766)</f>
        <v>23</v>
      </c>
      <c r="U5766">
        <f>YEAR(G5766)</f>
        <v>2026</v>
      </c>
      <c r="V5766" s="117">
        <f>IFERROR(Q5766/N5766,"0")</f>
        <v>1.9563417035173527E-2</v>
      </c>
    </row>
    <row r="5767" spans="1:22">
      <c r="A5767" t="str">
        <f>_xlfn.XLOOKUP(D5767,BN:BN,BO:BO)</f>
        <v>México</v>
      </c>
      <c r="B5767" t="s">
        <v>25</v>
      </c>
      <c r="C5767">
        <v>1020</v>
      </c>
      <c r="D5767" t="str">
        <f>_xlfn.XLOOKUP(C5767,BH:BH,BI:BI)</f>
        <v>EduardoH</v>
      </c>
      <c r="E5767">
        <v>0</v>
      </c>
      <c r="F5767" t="s">
        <v>5207</v>
      </c>
      <c r="G5767" s="63">
        <v>45798</v>
      </c>
      <c r="H5767" s="63" t="s">
        <v>218</v>
      </c>
      <c r="I5767" t="s">
        <v>396</v>
      </c>
      <c r="J5767" t="str">
        <f>_xlfn.XLOOKUP(I5767,AS:AS,AU:AU)</f>
        <v>Honorarios</v>
      </c>
      <c r="K5767" t="s">
        <v>33</v>
      </c>
      <c r="L5767" s="130">
        <v>35</v>
      </c>
      <c r="M5767">
        <f>L5767*_xlfn.XLOOKUP(K5767,AM:AM,AN:AN)</f>
        <v>30.099999999999998</v>
      </c>
      <c r="N5767">
        <f>L5767*_xlfn.XLOOKUP(K5767,AM:AM,AO:AO)</f>
        <v>35</v>
      </c>
      <c r="O5767">
        <v>35</v>
      </c>
      <c r="P5767">
        <f>O5767*_xlfn.XLOOKUP(K5767,AM:AM,AN:AN)</f>
        <v>30.099999999999998</v>
      </c>
      <c r="Q5767">
        <f>O5767*_xlfn.XLOOKUP(K5767,AM:AM,AO:AO)</f>
        <v>35</v>
      </c>
      <c r="R5767" t="str">
        <f>_xlfn.XLOOKUP(E5767,AF:AF,AG:AG)</f>
        <v>FEES</v>
      </c>
      <c r="S5767">
        <f>_xlfn.XLOOKUP(E5767,AF:AF,AI:AI)</f>
        <v>0</v>
      </c>
      <c r="T5767">
        <f>WEEKNUM(G5767)</f>
        <v>21</v>
      </c>
      <c r="U5767">
        <f>YEAR(G5767)</f>
        <v>2025</v>
      </c>
      <c r="V5767" s="117">
        <f>IFERROR(Q5767/N5767,"0")</f>
        <v>1</v>
      </c>
    </row>
    <row r="5768" spans="1:22">
      <c r="A5768" t="str">
        <f t="shared" ref="A5768:A5831" si="12">_xlfn.XLOOKUP(D5768,BN:BN,BO:BO)</f>
        <v>México</v>
      </c>
      <c r="B5768" t="s">
        <v>25</v>
      </c>
      <c r="C5768">
        <v>1020</v>
      </c>
      <c r="D5768" t="str">
        <f t="shared" ref="D5768:D5831" si="13">_xlfn.XLOOKUP(C5768,BH:BH,BI:BI)</f>
        <v>EduardoH</v>
      </c>
      <c r="E5768">
        <v>0</v>
      </c>
      <c r="F5768" t="s">
        <v>5207</v>
      </c>
      <c r="G5768" s="63">
        <v>45798</v>
      </c>
      <c r="H5768" t="s">
        <v>218</v>
      </c>
      <c r="I5768" t="s">
        <v>396</v>
      </c>
      <c r="J5768" t="str">
        <f t="shared" ref="J5768:J5831" si="14">_xlfn.XLOOKUP(I5768,AS:AS,AU:AU)</f>
        <v>Honorarios</v>
      </c>
      <c r="K5768" t="s">
        <v>33</v>
      </c>
      <c r="L5768">
        <v>35</v>
      </c>
      <c r="O5768">
        <v>35</v>
      </c>
      <c r="R5768" t="str">
        <f t="shared" ref="R5768:R5831" si="15">_xlfn.XLOOKUP(E5768,AF:AF,AG:AG)</f>
        <v>FEES</v>
      </c>
      <c r="S5768">
        <f t="shared" ref="S5768:S5831" si="16">_xlfn.XLOOKUP(E5768,AF:AF,AI:AI)</f>
        <v>0</v>
      </c>
      <c r="T5768">
        <f t="shared" ref="T5768:T5831" si="17">WEEKNUM(G5768)</f>
        <v>21</v>
      </c>
      <c r="U5768">
        <f t="shared" ref="U5768:U5831" si="18">YEAR(G5768)</f>
        <v>2025</v>
      </c>
      <c r="V5768" s="117" t="str">
        <f t="shared" ref="V5768:V5831" si="19">IFERROR(Q5768/N5768,"0")</f>
        <v>0</v>
      </c>
    </row>
    <row r="5769" spans="1:22">
      <c r="A5769" t="str">
        <f t="shared" si="12"/>
        <v>México</v>
      </c>
      <c r="B5769" t="s">
        <v>25</v>
      </c>
      <c r="C5769">
        <v>1020</v>
      </c>
      <c r="D5769" t="str">
        <f t="shared" si="13"/>
        <v>EduardoH</v>
      </c>
      <c r="E5769">
        <v>28934</v>
      </c>
      <c r="F5769" t="s">
        <v>5217</v>
      </c>
      <c r="G5769" s="63">
        <v>46029</v>
      </c>
      <c r="H5769" s="63">
        <v>46044</v>
      </c>
      <c r="I5769" t="s">
        <v>366</v>
      </c>
      <c r="J5769" t="str">
        <f t="shared" si="14"/>
        <v>Vuelos</v>
      </c>
      <c r="K5769" t="s">
        <v>33</v>
      </c>
      <c r="L5769">
        <v>8927.73</v>
      </c>
      <c r="O5769">
        <v>812.83</v>
      </c>
      <c r="R5769" t="str">
        <f t="shared" si="15"/>
        <v>F1S USA</v>
      </c>
      <c r="S5769" t="str">
        <f t="shared" si="16"/>
        <v>United States</v>
      </c>
      <c r="T5769">
        <f t="shared" si="17"/>
        <v>2</v>
      </c>
      <c r="U5769">
        <f t="shared" si="18"/>
        <v>2026</v>
      </c>
      <c r="V5769" s="117" t="str">
        <f t="shared" si="19"/>
        <v>0</v>
      </c>
    </row>
    <row r="5770" spans="1:22">
      <c r="A5770" t="str">
        <f t="shared" si="12"/>
        <v>México</v>
      </c>
      <c r="B5770" t="s">
        <v>25</v>
      </c>
      <c r="C5770">
        <v>1020</v>
      </c>
      <c r="D5770" t="str">
        <f t="shared" si="13"/>
        <v>EduardoH</v>
      </c>
      <c r="E5770">
        <v>28934</v>
      </c>
      <c r="F5770" t="s">
        <v>5217</v>
      </c>
      <c r="G5770" s="63">
        <v>46029</v>
      </c>
      <c r="H5770" s="63">
        <v>46044</v>
      </c>
      <c r="I5770" t="s">
        <v>366</v>
      </c>
      <c r="J5770" t="str">
        <f t="shared" si="14"/>
        <v>Vuelos</v>
      </c>
      <c r="K5770" t="s">
        <v>33</v>
      </c>
      <c r="L5770">
        <v>1377.1</v>
      </c>
      <c r="O5770">
        <v>0</v>
      </c>
      <c r="R5770" t="str">
        <f t="shared" si="15"/>
        <v>F1S USA</v>
      </c>
      <c r="S5770" t="str">
        <f t="shared" si="16"/>
        <v>United States</v>
      </c>
      <c r="T5770">
        <f t="shared" si="17"/>
        <v>2</v>
      </c>
      <c r="U5770">
        <f t="shared" si="18"/>
        <v>2026</v>
      </c>
      <c r="V5770" s="117" t="str">
        <f t="shared" si="19"/>
        <v>0</v>
      </c>
    </row>
    <row r="5771" spans="1:22">
      <c r="A5771" t="str">
        <f t="shared" si="12"/>
        <v>México</v>
      </c>
      <c r="B5771" t="s">
        <v>25</v>
      </c>
      <c r="C5771">
        <v>1020</v>
      </c>
      <c r="D5771" t="str">
        <f t="shared" si="13"/>
        <v>EduardoH</v>
      </c>
      <c r="E5771">
        <v>0</v>
      </c>
      <c r="F5771" t="s">
        <v>5207</v>
      </c>
      <c r="G5771" s="63">
        <v>45798</v>
      </c>
      <c r="H5771" t="s">
        <v>218</v>
      </c>
      <c r="I5771" t="s">
        <v>396</v>
      </c>
      <c r="J5771" t="str">
        <f t="shared" si="14"/>
        <v>Honorarios</v>
      </c>
      <c r="K5771" t="s">
        <v>33</v>
      </c>
      <c r="L5771">
        <v>35</v>
      </c>
      <c r="O5771">
        <v>35</v>
      </c>
      <c r="R5771" t="str">
        <f t="shared" si="15"/>
        <v>FEES</v>
      </c>
      <c r="S5771">
        <f t="shared" si="16"/>
        <v>0</v>
      </c>
      <c r="T5771">
        <f t="shared" si="17"/>
        <v>21</v>
      </c>
      <c r="U5771">
        <f t="shared" si="18"/>
        <v>2025</v>
      </c>
      <c r="V5771" s="117" t="str">
        <f t="shared" si="19"/>
        <v>0</v>
      </c>
    </row>
    <row r="5772" spans="1:22">
      <c r="A5772" t="str">
        <f t="shared" si="12"/>
        <v>México</v>
      </c>
      <c r="B5772" t="s">
        <v>25</v>
      </c>
      <c r="C5772">
        <v>1020</v>
      </c>
      <c r="D5772" t="str">
        <f t="shared" si="13"/>
        <v>EduardoH</v>
      </c>
      <c r="E5772">
        <v>0</v>
      </c>
      <c r="F5772" t="s">
        <v>5569</v>
      </c>
      <c r="G5772" s="63">
        <v>45798</v>
      </c>
      <c r="H5772" t="s">
        <v>218</v>
      </c>
      <c r="I5772" t="s">
        <v>396</v>
      </c>
      <c r="J5772" t="str">
        <f t="shared" si="14"/>
        <v>Honorarios</v>
      </c>
      <c r="K5772" t="s">
        <v>33</v>
      </c>
      <c r="L5772">
        <v>35</v>
      </c>
      <c r="O5772">
        <v>35</v>
      </c>
      <c r="R5772" t="str">
        <f t="shared" si="15"/>
        <v>FEES</v>
      </c>
      <c r="S5772">
        <f t="shared" si="16"/>
        <v>0</v>
      </c>
      <c r="T5772">
        <f t="shared" si="17"/>
        <v>21</v>
      </c>
      <c r="U5772">
        <f t="shared" si="18"/>
        <v>2025</v>
      </c>
      <c r="V5772" s="117" t="str">
        <f t="shared" si="19"/>
        <v>0</v>
      </c>
    </row>
    <row r="5773" spans="1:22">
      <c r="A5773" t="str">
        <f t="shared" si="12"/>
        <v>México</v>
      </c>
      <c r="B5773" t="s">
        <v>25</v>
      </c>
      <c r="C5773">
        <v>1020</v>
      </c>
      <c r="D5773" t="str">
        <f t="shared" si="13"/>
        <v>EduardoH</v>
      </c>
      <c r="E5773">
        <v>28934</v>
      </c>
      <c r="F5773" t="s">
        <v>5216</v>
      </c>
      <c r="G5773" s="63">
        <v>46048</v>
      </c>
      <c r="H5773" s="63">
        <v>46203</v>
      </c>
      <c r="I5773" t="s">
        <v>366</v>
      </c>
      <c r="J5773" t="str">
        <f t="shared" si="14"/>
        <v>Vuelos</v>
      </c>
      <c r="K5773" t="s">
        <v>33</v>
      </c>
      <c r="L5773">
        <v>4615.93</v>
      </c>
      <c r="O5773">
        <v>750.24</v>
      </c>
      <c r="R5773" t="str">
        <f t="shared" si="15"/>
        <v>F1S USA</v>
      </c>
      <c r="S5773" t="str">
        <f t="shared" si="16"/>
        <v>United States</v>
      </c>
      <c r="T5773">
        <f t="shared" si="17"/>
        <v>5</v>
      </c>
      <c r="U5773">
        <f t="shared" si="18"/>
        <v>2026</v>
      </c>
      <c r="V5773" s="117" t="str">
        <f t="shared" si="19"/>
        <v>0</v>
      </c>
    </row>
    <row r="5774" spans="1:22">
      <c r="A5774" t="str">
        <f t="shared" si="12"/>
        <v>México</v>
      </c>
      <c r="B5774" t="s">
        <v>25</v>
      </c>
      <c r="C5774">
        <v>1020</v>
      </c>
      <c r="D5774" t="str">
        <f t="shared" si="13"/>
        <v>EduardoH</v>
      </c>
      <c r="E5774">
        <v>28934</v>
      </c>
      <c r="F5774" t="s">
        <v>5216</v>
      </c>
      <c r="G5774" s="63">
        <v>46048</v>
      </c>
      <c r="H5774" s="63">
        <v>46203</v>
      </c>
      <c r="I5774" t="s">
        <v>366</v>
      </c>
      <c r="J5774" t="str">
        <f t="shared" si="14"/>
        <v>Vuelos</v>
      </c>
      <c r="K5774" t="s">
        <v>33</v>
      </c>
      <c r="L5774">
        <v>1664.3</v>
      </c>
      <c r="O5774">
        <v>0</v>
      </c>
      <c r="R5774" t="str">
        <f t="shared" si="15"/>
        <v>F1S USA</v>
      </c>
      <c r="S5774" t="str">
        <f t="shared" si="16"/>
        <v>United States</v>
      </c>
      <c r="T5774">
        <f t="shared" si="17"/>
        <v>5</v>
      </c>
      <c r="U5774">
        <f t="shared" si="18"/>
        <v>2026</v>
      </c>
      <c r="V5774" s="117" t="str">
        <f t="shared" si="19"/>
        <v>0</v>
      </c>
    </row>
    <row r="5775" spans="1:22">
      <c r="A5775" t="str">
        <f t="shared" si="12"/>
        <v>México</v>
      </c>
      <c r="B5775" t="s">
        <v>25</v>
      </c>
      <c r="C5775">
        <v>1020</v>
      </c>
      <c r="D5775" t="str">
        <f t="shared" si="13"/>
        <v>EduardoH</v>
      </c>
      <c r="E5775">
        <v>0</v>
      </c>
      <c r="F5775" t="s">
        <v>5207</v>
      </c>
      <c r="G5775" s="63">
        <v>45798</v>
      </c>
      <c r="H5775" t="s">
        <v>218</v>
      </c>
      <c r="I5775" t="s">
        <v>396</v>
      </c>
      <c r="J5775" t="str">
        <f t="shared" si="14"/>
        <v>Honorarios</v>
      </c>
      <c r="K5775" t="s">
        <v>33</v>
      </c>
      <c r="L5775">
        <v>35</v>
      </c>
      <c r="O5775">
        <v>35</v>
      </c>
      <c r="R5775" t="str">
        <f t="shared" si="15"/>
        <v>FEES</v>
      </c>
      <c r="S5775">
        <f t="shared" si="16"/>
        <v>0</v>
      </c>
      <c r="T5775">
        <f t="shared" si="17"/>
        <v>21</v>
      </c>
      <c r="U5775">
        <f t="shared" si="18"/>
        <v>2025</v>
      </c>
      <c r="V5775" s="117" t="str">
        <f t="shared" si="19"/>
        <v>0</v>
      </c>
    </row>
    <row r="5776" spans="1:22">
      <c r="A5776" t="str">
        <f t="shared" si="12"/>
        <v>México</v>
      </c>
      <c r="B5776" t="s">
        <v>25</v>
      </c>
      <c r="C5776">
        <v>1020</v>
      </c>
      <c r="D5776" t="str">
        <f t="shared" si="13"/>
        <v>EduardoH</v>
      </c>
      <c r="E5776">
        <v>0</v>
      </c>
      <c r="F5776" t="s">
        <v>5570</v>
      </c>
      <c r="G5776" s="63">
        <v>45798</v>
      </c>
      <c r="H5776" t="s">
        <v>218</v>
      </c>
      <c r="I5776" t="s">
        <v>396</v>
      </c>
      <c r="J5776" t="str">
        <f t="shared" si="14"/>
        <v>Honorarios</v>
      </c>
      <c r="K5776" t="s">
        <v>33</v>
      </c>
      <c r="L5776">
        <v>35</v>
      </c>
      <c r="O5776">
        <v>35</v>
      </c>
      <c r="R5776" t="str">
        <f t="shared" si="15"/>
        <v>FEES</v>
      </c>
      <c r="S5776">
        <f t="shared" si="16"/>
        <v>0</v>
      </c>
      <c r="T5776">
        <f t="shared" si="17"/>
        <v>21</v>
      </c>
      <c r="U5776">
        <f t="shared" si="18"/>
        <v>2025</v>
      </c>
      <c r="V5776" s="117" t="str">
        <f t="shared" si="19"/>
        <v>0</v>
      </c>
    </row>
    <row r="5777" spans="1:22">
      <c r="A5777" t="str">
        <f t="shared" si="12"/>
        <v>México</v>
      </c>
      <c r="B5777" t="s">
        <v>25</v>
      </c>
      <c r="C5777">
        <v>1020</v>
      </c>
      <c r="D5777" t="str">
        <f t="shared" si="13"/>
        <v>EduardoH</v>
      </c>
      <c r="E5777">
        <v>28934</v>
      </c>
      <c r="F5777" t="s">
        <v>5219</v>
      </c>
      <c r="G5777" s="63">
        <v>46119</v>
      </c>
      <c r="H5777" s="63">
        <v>46137</v>
      </c>
      <c r="I5777" t="s">
        <v>366</v>
      </c>
      <c r="J5777" t="str">
        <f t="shared" si="14"/>
        <v>Vuelos</v>
      </c>
      <c r="K5777" t="s">
        <v>33</v>
      </c>
      <c r="L5777">
        <v>6012.79</v>
      </c>
      <c r="O5777">
        <v>423.05</v>
      </c>
      <c r="R5777" t="str">
        <f t="shared" si="15"/>
        <v>F1S USA</v>
      </c>
      <c r="S5777" t="str">
        <f t="shared" si="16"/>
        <v>United States</v>
      </c>
      <c r="T5777">
        <f t="shared" si="17"/>
        <v>15</v>
      </c>
      <c r="U5777">
        <f t="shared" si="18"/>
        <v>2026</v>
      </c>
      <c r="V5777" s="117" t="str">
        <f t="shared" si="19"/>
        <v>0</v>
      </c>
    </row>
    <row r="5778" spans="1:22">
      <c r="A5778" t="str">
        <f t="shared" si="12"/>
        <v>México</v>
      </c>
      <c r="B5778" t="s">
        <v>25</v>
      </c>
      <c r="C5778">
        <v>1020</v>
      </c>
      <c r="D5778" t="str">
        <f t="shared" si="13"/>
        <v>EduardoH</v>
      </c>
      <c r="E5778">
        <v>28934</v>
      </c>
      <c r="F5778" t="s">
        <v>5217</v>
      </c>
      <c r="G5778" s="63">
        <v>46119</v>
      </c>
      <c r="H5778" s="63">
        <v>46137</v>
      </c>
      <c r="I5778" t="s">
        <v>366</v>
      </c>
      <c r="J5778" t="str">
        <f t="shared" si="14"/>
        <v>Vuelos</v>
      </c>
      <c r="K5778" t="s">
        <v>33</v>
      </c>
      <c r="L5778">
        <v>6012.79</v>
      </c>
      <c r="O5778">
        <v>423.05</v>
      </c>
      <c r="R5778" t="str">
        <f t="shared" si="15"/>
        <v>F1S USA</v>
      </c>
      <c r="S5778" t="str">
        <f t="shared" si="16"/>
        <v>United States</v>
      </c>
      <c r="T5778">
        <f t="shared" si="17"/>
        <v>15</v>
      </c>
      <c r="U5778">
        <f t="shared" si="18"/>
        <v>2026</v>
      </c>
      <c r="V5778" s="117" t="str">
        <f t="shared" si="19"/>
        <v>0</v>
      </c>
    </row>
    <row r="5779" spans="1:22">
      <c r="A5779" t="str">
        <f t="shared" si="12"/>
        <v>México</v>
      </c>
      <c r="B5779" t="s">
        <v>25</v>
      </c>
      <c r="C5779">
        <v>1020</v>
      </c>
      <c r="D5779" t="str">
        <f t="shared" si="13"/>
        <v>EduardoH</v>
      </c>
      <c r="E5779">
        <v>0</v>
      </c>
      <c r="F5779" t="s">
        <v>5207</v>
      </c>
      <c r="G5779" s="63">
        <v>45798</v>
      </c>
      <c r="H5779" t="s">
        <v>218</v>
      </c>
      <c r="I5779" t="s">
        <v>396</v>
      </c>
      <c r="J5779" t="str">
        <f t="shared" si="14"/>
        <v>Honorarios</v>
      </c>
      <c r="K5779" t="s">
        <v>33</v>
      </c>
      <c r="L5779">
        <v>35</v>
      </c>
      <c r="O5779">
        <v>35</v>
      </c>
      <c r="R5779" t="str">
        <f t="shared" si="15"/>
        <v>FEES</v>
      </c>
      <c r="S5779">
        <f t="shared" si="16"/>
        <v>0</v>
      </c>
      <c r="T5779">
        <f t="shared" si="17"/>
        <v>21</v>
      </c>
      <c r="U5779">
        <f t="shared" si="18"/>
        <v>2025</v>
      </c>
      <c r="V5779" s="117" t="str">
        <f t="shared" si="19"/>
        <v>0</v>
      </c>
    </row>
    <row r="5780" spans="1:22">
      <c r="A5780" t="str">
        <f t="shared" si="12"/>
        <v>México</v>
      </c>
      <c r="B5780" t="s">
        <v>25</v>
      </c>
      <c r="C5780">
        <v>1020</v>
      </c>
      <c r="D5780" t="str">
        <f t="shared" si="13"/>
        <v>EduardoH</v>
      </c>
      <c r="E5780">
        <v>0</v>
      </c>
      <c r="F5780" t="s">
        <v>5207</v>
      </c>
      <c r="G5780" s="63">
        <v>45798</v>
      </c>
      <c r="H5780" t="s">
        <v>218</v>
      </c>
      <c r="I5780" t="s">
        <v>396</v>
      </c>
      <c r="J5780" t="str">
        <f t="shared" si="14"/>
        <v>Honorarios</v>
      </c>
      <c r="K5780" t="s">
        <v>33</v>
      </c>
      <c r="L5780">
        <v>35</v>
      </c>
      <c r="O5780">
        <v>35</v>
      </c>
      <c r="R5780" t="str">
        <f t="shared" si="15"/>
        <v>FEES</v>
      </c>
      <c r="S5780">
        <f t="shared" si="16"/>
        <v>0</v>
      </c>
      <c r="T5780">
        <f t="shared" si="17"/>
        <v>21</v>
      </c>
      <c r="U5780">
        <f t="shared" si="18"/>
        <v>2025</v>
      </c>
      <c r="V5780" s="117" t="str">
        <f t="shared" si="19"/>
        <v>0</v>
      </c>
    </row>
    <row r="5781" spans="1:22">
      <c r="A5781" t="str">
        <f t="shared" si="12"/>
        <v>México</v>
      </c>
      <c r="B5781" t="s">
        <v>25</v>
      </c>
      <c r="C5781">
        <v>1020</v>
      </c>
      <c r="D5781" t="str">
        <f t="shared" si="13"/>
        <v>EduardoH</v>
      </c>
      <c r="E5781">
        <v>28934</v>
      </c>
      <c r="F5781" t="s">
        <v>5220</v>
      </c>
      <c r="G5781" s="63">
        <v>46098</v>
      </c>
      <c r="H5781" s="63">
        <v>46123</v>
      </c>
      <c r="I5781" t="s">
        <v>366</v>
      </c>
      <c r="J5781" t="str">
        <f t="shared" si="14"/>
        <v>Vuelos</v>
      </c>
      <c r="K5781" t="s">
        <v>33</v>
      </c>
      <c r="L5781">
        <v>2800.23</v>
      </c>
      <c r="O5781">
        <v>337.48</v>
      </c>
      <c r="R5781" t="str">
        <f t="shared" si="15"/>
        <v>F1S USA</v>
      </c>
      <c r="S5781" t="str">
        <f t="shared" si="16"/>
        <v>United States</v>
      </c>
      <c r="T5781">
        <f t="shared" si="17"/>
        <v>12</v>
      </c>
      <c r="U5781">
        <f t="shared" si="18"/>
        <v>2026</v>
      </c>
      <c r="V5781" s="117" t="str">
        <f t="shared" si="19"/>
        <v>0</v>
      </c>
    </row>
    <row r="5782" spans="1:22">
      <c r="A5782" t="str">
        <f t="shared" si="12"/>
        <v>México</v>
      </c>
      <c r="B5782" t="s">
        <v>25</v>
      </c>
      <c r="C5782">
        <v>1020</v>
      </c>
      <c r="D5782" t="str">
        <f t="shared" si="13"/>
        <v>EduardoH</v>
      </c>
      <c r="E5782">
        <v>28934</v>
      </c>
      <c r="F5782" t="s">
        <v>5221</v>
      </c>
      <c r="G5782" s="63">
        <v>46098</v>
      </c>
      <c r="H5782" s="63">
        <v>46123</v>
      </c>
      <c r="I5782" t="s">
        <v>366</v>
      </c>
      <c r="J5782" t="str">
        <f t="shared" si="14"/>
        <v>Vuelos</v>
      </c>
      <c r="K5782" t="s">
        <v>33</v>
      </c>
      <c r="L5782">
        <v>2800.23</v>
      </c>
      <c r="O5782">
        <v>337.48</v>
      </c>
      <c r="R5782" t="str">
        <f t="shared" si="15"/>
        <v>F1S USA</v>
      </c>
      <c r="S5782" t="str">
        <f t="shared" si="16"/>
        <v>United States</v>
      </c>
      <c r="T5782">
        <f t="shared" si="17"/>
        <v>12</v>
      </c>
      <c r="U5782">
        <f t="shared" si="18"/>
        <v>2026</v>
      </c>
      <c r="V5782" s="117" t="str">
        <f t="shared" si="19"/>
        <v>0</v>
      </c>
    </row>
    <row r="5783" spans="1:22">
      <c r="A5783" t="str">
        <f t="shared" si="12"/>
        <v>México</v>
      </c>
      <c r="B5783" t="s">
        <v>25</v>
      </c>
      <c r="C5783">
        <v>1020</v>
      </c>
      <c r="D5783" t="str">
        <f t="shared" si="13"/>
        <v>EduardoH</v>
      </c>
      <c r="E5783">
        <v>0</v>
      </c>
      <c r="F5783" t="s">
        <v>5207</v>
      </c>
      <c r="G5783" s="63">
        <v>45798</v>
      </c>
      <c r="H5783" t="s">
        <v>218</v>
      </c>
      <c r="I5783" t="s">
        <v>396</v>
      </c>
      <c r="J5783" t="str">
        <f t="shared" si="14"/>
        <v>Honorarios</v>
      </c>
      <c r="K5783" t="s">
        <v>33</v>
      </c>
      <c r="L5783">
        <v>35</v>
      </c>
      <c r="O5783">
        <v>35</v>
      </c>
      <c r="R5783" t="str">
        <f t="shared" si="15"/>
        <v>FEES</v>
      </c>
      <c r="S5783">
        <f t="shared" si="16"/>
        <v>0</v>
      </c>
      <c r="T5783">
        <f t="shared" si="17"/>
        <v>21</v>
      </c>
      <c r="U5783">
        <f t="shared" si="18"/>
        <v>2025</v>
      </c>
      <c r="V5783" s="117" t="str">
        <f t="shared" si="19"/>
        <v>0</v>
      </c>
    </row>
    <row r="5784" spans="1:22">
      <c r="A5784" t="str">
        <f t="shared" si="12"/>
        <v>México</v>
      </c>
      <c r="B5784" t="s">
        <v>25</v>
      </c>
      <c r="C5784">
        <v>1020</v>
      </c>
      <c r="D5784" t="str">
        <f t="shared" si="13"/>
        <v>EduardoH</v>
      </c>
      <c r="E5784">
        <v>0</v>
      </c>
      <c r="F5784" t="s">
        <v>5207</v>
      </c>
      <c r="G5784" s="63">
        <v>45798</v>
      </c>
      <c r="H5784" t="s">
        <v>218</v>
      </c>
      <c r="I5784" t="s">
        <v>396</v>
      </c>
      <c r="J5784" t="str">
        <f t="shared" si="14"/>
        <v>Honorarios</v>
      </c>
      <c r="K5784" t="s">
        <v>33</v>
      </c>
      <c r="L5784">
        <v>35</v>
      </c>
      <c r="O5784">
        <v>35</v>
      </c>
      <c r="R5784" t="str">
        <f t="shared" si="15"/>
        <v>FEES</v>
      </c>
      <c r="S5784">
        <f t="shared" si="16"/>
        <v>0</v>
      </c>
      <c r="T5784">
        <f t="shared" si="17"/>
        <v>21</v>
      </c>
      <c r="U5784">
        <f t="shared" si="18"/>
        <v>2025</v>
      </c>
      <c r="V5784" s="117" t="str">
        <f t="shared" si="19"/>
        <v>0</v>
      </c>
    </row>
    <row r="5785" spans="1:22">
      <c r="A5785" t="str">
        <f t="shared" si="12"/>
        <v>México</v>
      </c>
      <c r="B5785" t="s">
        <v>25</v>
      </c>
      <c r="C5785">
        <v>1021</v>
      </c>
      <c r="D5785" t="str">
        <f t="shared" si="13"/>
        <v>JorgeP</v>
      </c>
      <c r="E5785">
        <v>34260</v>
      </c>
      <c r="F5785" t="s">
        <v>4261</v>
      </c>
      <c r="G5785" s="63">
        <v>46070</v>
      </c>
      <c r="H5785" s="63">
        <v>46079</v>
      </c>
      <c r="I5785" t="s">
        <v>376</v>
      </c>
      <c r="J5785" t="str">
        <f t="shared" si="14"/>
        <v>Hotel</v>
      </c>
      <c r="K5785" t="s">
        <v>33</v>
      </c>
      <c r="L5785">
        <v>0</v>
      </c>
      <c r="O5785">
        <v>0</v>
      </c>
      <c r="R5785" t="str">
        <f t="shared" si="15"/>
        <v xml:space="preserve">AMOMOXTLI </v>
      </c>
      <c r="S5785" t="str">
        <f t="shared" si="16"/>
        <v>Mexico</v>
      </c>
      <c r="T5785">
        <f t="shared" si="17"/>
        <v>8</v>
      </c>
      <c r="U5785">
        <f t="shared" si="18"/>
        <v>2026</v>
      </c>
      <c r="V5785" s="117" t="str">
        <f t="shared" si="19"/>
        <v>0</v>
      </c>
    </row>
    <row r="5786" spans="1:22">
      <c r="A5786" t="str">
        <f t="shared" si="12"/>
        <v>México</v>
      </c>
      <c r="B5786" t="s">
        <v>25</v>
      </c>
      <c r="C5786">
        <v>1022</v>
      </c>
      <c r="D5786" t="str">
        <f t="shared" si="13"/>
        <v>ManonR</v>
      </c>
      <c r="E5786">
        <v>34765</v>
      </c>
      <c r="F5786" t="s">
        <v>5571</v>
      </c>
      <c r="G5786" s="63">
        <v>46148</v>
      </c>
      <c r="H5786" s="63">
        <v>46154</v>
      </c>
      <c r="I5786" t="s">
        <v>364</v>
      </c>
      <c r="J5786" t="str">
        <f t="shared" si="14"/>
        <v>DMC</v>
      </c>
      <c r="K5786" t="s">
        <v>33</v>
      </c>
      <c r="L5786">
        <v>10000</v>
      </c>
      <c r="O5786">
        <v>0</v>
      </c>
      <c r="R5786" t="e">
        <f t="shared" si="15"/>
        <v>#N/A</v>
      </c>
      <c r="S5786" t="e">
        <f t="shared" si="16"/>
        <v>#N/A</v>
      </c>
      <c r="T5786">
        <f t="shared" si="17"/>
        <v>19</v>
      </c>
      <c r="U5786">
        <f t="shared" si="18"/>
        <v>2026</v>
      </c>
      <c r="V5786" s="117" t="str">
        <f t="shared" si="19"/>
        <v>0</v>
      </c>
    </row>
    <row r="5787" spans="1:22">
      <c r="A5787" t="str">
        <f t="shared" si="12"/>
        <v>México</v>
      </c>
      <c r="B5787" t="s">
        <v>25</v>
      </c>
      <c r="C5787">
        <v>1023</v>
      </c>
      <c r="D5787" t="str">
        <f t="shared" si="13"/>
        <v>LuisHdz</v>
      </c>
      <c r="E5787">
        <v>0</v>
      </c>
      <c r="F5787" t="s">
        <v>5572</v>
      </c>
      <c r="G5787" s="63">
        <v>46045</v>
      </c>
      <c r="H5787" s="63">
        <v>46048</v>
      </c>
      <c r="I5787" t="s">
        <v>396</v>
      </c>
      <c r="J5787" t="str">
        <f t="shared" si="14"/>
        <v>Honorarios</v>
      </c>
      <c r="K5787" t="s">
        <v>33</v>
      </c>
      <c r="L5787">
        <v>100</v>
      </c>
      <c r="O5787">
        <v>100</v>
      </c>
      <c r="R5787" t="str">
        <f t="shared" si="15"/>
        <v>FEES</v>
      </c>
      <c r="S5787">
        <f t="shared" si="16"/>
        <v>0</v>
      </c>
      <c r="T5787">
        <f t="shared" si="17"/>
        <v>4</v>
      </c>
      <c r="U5787">
        <f t="shared" si="18"/>
        <v>2026</v>
      </c>
      <c r="V5787" s="117" t="str">
        <f t="shared" si="19"/>
        <v>0</v>
      </c>
    </row>
    <row r="5788" spans="1:22">
      <c r="A5788" t="str">
        <f t="shared" si="12"/>
        <v>México</v>
      </c>
      <c r="B5788" t="s">
        <v>25</v>
      </c>
      <c r="C5788">
        <v>1023</v>
      </c>
      <c r="D5788" t="str">
        <f t="shared" si="13"/>
        <v>LuisHdz</v>
      </c>
      <c r="E5788">
        <v>0</v>
      </c>
      <c r="F5788" t="s">
        <v>5572</v>
      </c>
      <c r="G5788" s="63">
        <v>46045</v>
      </c>
      <c r="H5788" s="63">
        <v>46048</v>
      </c>
      <c r="I5788" t="s">
        <v>396</v>
      </c>
      <c r="J5788" t="str">
        <f t="shared" si="14"/>
        <v>Honorarios</v>
      </c>
      <c r="K5788" t="s">
        <v>33</v>
      </c>
      <c r="L5788">
        <v>100</v>
      </c>
      <c r="O5788">
        <v>100</v>
      </c>
      <c r="R5788" t="str">
        <f t="shared" si="15"/>
        <v>FEES</v>
      </c>
      <c r="S5788">
        <f t="shared" si="16"/>
        <v>0</v>
      </c>
      <c r="T5788">
        <f t="shared" si="17"/>
        <v>4</v>
      </c>
      <c r="U5788">
        <f t="shared" si="18"/>
        <v>2026</v>
      </c>
      <c r="V5788" s="117" t="str">
        <f t="shared" si="19"/>
        <v>0</v>
      </c>
    </row>
    <row r="5789" spans="1:22">
      <c r="A5789" t="str">
        <f t="shared" si="12"/>
        <v>México</v>
      </c>
      <c r="B5789" t="s">
        <v>25</v>
      </c>
      <c r="C5789">
        <v>1023</v>
      </c>
      <c r="D5789" t="str">
        <f t="shared" si="13"/>
        <v>LuisHdz</v>
      </c>
      <c r="E5789">
        <v>28934</v>
      </c>
      <c r="F5789" t="s">
        <v>5311</v>
      </c>
      <c r="G5789" s="63">
        <v>46045</v>
      </c>
      <c r="H5789" s="63">
        <v>46045</v>
      </c>
      <c r="I5789" t="s">
        <v>366</v>
      </c>
      <c r="J5789" t="str">
        <f t="shared" si="14"/>
        <v>Vuelos</v>
      </c>
      <c r="K5789" t="s">
        <v>33</v>
      </c>
      <c r="L5789">
        <v>1388.4</v>
      </c>
      <c r="O5789">
        <v>0</v>
      </c>
      <c r="R5789" t="str">
        <f t="shared" si="15"/>
        <v>F1S USA</v>
      </c>
      <c r="S5789" t="str">
        <f t="shared" si="16"/>
        <v>United States</v>
      </c>
      <c r="T5789">
        <f t="shared" si="17"/>
        <v>4</v>
      </c>
      <c r="U5789">
        <f t="shared" si="18"/>
        <v>2026</v>
      </c>
      <c r="V5789" s="117" t="str">
        <f t="shared" si="19"/>
        <v>0</v>
      </c>
    </row>
    <row r="5790" spans="1:22">
      <c r="A5790" t="str">
        <f t="shared" si="12"/>
        <v>México</v>
      </c>
      <c r="B5790" t="s">
        <v>25</v>
      </c>
      <c r="C5790">
        <v>1023</v>
      </c>
      <c r="D5790" t="str">
        <f t="shared" si="13"/>
        <v>LuisHdz</v>
      </c>
      <c r="E5790">
        <v>28934</v>
      </c>
      <c r="F5790" t="s">
        <v>5311</v>
      </c>
      <c r="G5790" s="63">
        <v>46048</v>
      </c>
      <c r="H5790" s="63">
        <v>46147</v>
      </c>
      <c r="I5790" t="s">
        <v>366</v>
      </c>
      <c r="J5790" t="str">
        <f t="shared" si="14"/>
        <v>Vuelos</v>
      </c>
      <c r="K5790" t="s">
        <v>33</v>
      </c>
      <c r="L5790">
        <v>4343.53</v>
      </c>
      <c r="O5790">
        <v>390.75</v>
      </c>
      <c r="R5790" t="str">
        <f t="shared" si="15"/>
        <v>F1S USA</v>
      </c>
      <c r="S5790" t="str">
        <f t="shared" si="16"/>
        <v>United States</v>
      </c>
      <c r="T5790">
        <f t="shared" si="17"/>
        <v>5</v>
      </c>
      <c r="U5790">
        <f t="shared" si="18"/>
        <v>2026</v>
      </c>
      <c r="V5790" s="117" t="str">
        <f t="shared" si="19"/>
        <v>0</v>
      </c>
    </row>
    <row r="5791" spans="1:22">
      <c r="A5791" t="str">
        <f t="shared" si="12"/>
        <v>México</v>
      </c>
      <c r="B5791" t="s">
        <v>25</v>
      </c>
      <c r="C5791">
        <v>1023</v>
      </c>
      <c r="D5791" t="str">
        <f t="shared" si="13"/>
        <v>LuisHdz</v>
      </c>
      <c r="E5791">
        <v>0</v>
      </c>
      <c r="F5791" t="s">
        <v>5573</v>
      </c>
      <c r="G5791" s="63">
        <v>46045</v>
      </c>
      <c r="H5791" s="63">
        <v>46147</v>
      </c>
      <c r="I5791" t="s">
        <v>396</v>
      </c>
      <c r="J5791" t="str">
        <f t="shared" si="14"/>
        <v>Honorarios</v>
      </c>
      <c r="K5791" t="s">
        <v>33</v>
      </c>
      <c r="L5791">
        <v>236.07</v>
      </c>
      <c r="O5791">
        <v>236.07</v>
      </c>
      <c r="R5791" t="str">
        <f t="shared" si="15"/>
        <v>FEES</v>
      </c>
      <c r="S5791">
        <f t="shared" si="16"/>
        <v>0</v>
      </c>
      <c r="T5791">
        <f t="shared" si="17"/>
        <v>4</v>
      </c>
      <c r="U5791">
        <f t="shared" si="18"/>
        <v>2026</v>
      </c>
      <c r="V5791" s="117" t="str">
        <f t="shared" si="19"/>
        <v>0</v>
      </c>
    </row>
    <row r="5792" spans="1:22">
      <c r="A5792" t="str">
        <f t="shared" si="12"/>
        <v>México</v>
      </c>
      <c r="B5792" t="s">
        <v>25</v>
      </c>
      <c r="C5792">
        <v>1024</v>
      </c>
      <c r="D5792" t="str">
        <f t="shared" si="13"/>
        <v>DianaM</v>
      </c>
      <c r="E5792">
        <v>23362</v>
      </c>
      <c r="F5792" t="s">
        <v>5574</v>
      </c>
      <c r="G5792" s="63">
        <v>46080</v>
      </c>
      <c r="H5792" s="63">
        <v>46086</v>
      </c>
      <c r="I5792" t="s">
        <v>364</v>
      </c>
      <c r="J5792" t="str">
        <f t="shared" si="14"/>
        <v>DMC</v>
      </c>
      <c r="K5792" t="s">
        <v>33</v>
      </c>
      <c r="L5792">
        <v>12996</v>
      </c>
      <c r="O5792">
        <v>1104</v>
      </c>
      <c r="R5792" t="str">
        <f t="shared" si="15"/>
        <v>SKIUSA VACATIONS LLC</v>
      </c>
      <c r="S5792" t="str">
        <f t="shared" si="16"/>
        <v>United States</v>
      </c>
      <c r="T5792">
        <f t="shared" si="17"/>
        <v>9</v>
      </c>
      <c r="U5792">
        <f t="shared" si="18"/>
        <v>2026</v>
      </c>
      <c r="V5792" s="117" t="str">
        <f t="shared" si="19"/>
        <v>0</v>
      </c>
    </row>
    <row r="5793" spans="1:22">
      <c r="A5793" t="str">
        <f t="shared" si="12"/>
        <v>México</v>
      </c>
      <c r="B5793" t="s">
        <v>25</v>
      </c>
      <c r="C5793">
        <v>1025</v>
      </c>
      <c r="D5793" t="str">
        <f t="shared" si="13"/>
        <v>DianaM</v>
      </c>
      <c r="E5793">
        <v>27301</v>
      </c>
      <c r="F5793" t="s">
        <v>5575</v>
      </c>
      <c r="G5793" s="63">
        <v>46143</v>
      </c>
      <c r="H5793" s="63">
        <v>46155</v>
      </c>
      <c r="I5793" t="s">
        <v>366</v>
      </c>
      <c r="J5793" t="str">
        <f t="shared" si="14"/>
        <v>Vuelos</v>
      </c>
      <c r="K5793" t="s">
        <v>33</v>
      </c>
      <c r="L5793">
        <v>3961.98</v>
      </c>
      <c r="O5793">
        <v>0</v>
      </c>
      <c r="R5793" t="str">
        <f t="shared" si="15"/>
        <v>TURISMO EX MAR, S.A. DE C.V.</v>
      </c>
      <c r="S5793" t="str">
        <f t="shared" si="16"/>
        <v>Mexico</v>
      </c>
      <c r="T5793">
        <f t="shared" si="17"/>
        <v>18</v>
      </c>
      <c r="U5793">
        <f t="shared" si="18"/>
        <v>2026</v>
      </c>
      <c r="V5793" s="117" t="str">
        <f t="shared" si="19"/>
        <v>0</v>
      </c>
    </row>
    <row r="5794" spans="1:22">
      <c r="A5794" t="str">
        <f t="shared" si="12"/>
        <v>México</v>
      </c>
      <c r="B5794" t="s">
        <v>25</v>
      </c>
      <c r="C5794">
        <v>1025</v>
      </c>
      <c r="D5794" t="str">
        <f t="shared" si="13"/>
        <v>DianaM</v>
      </c>
      <c r="E5794">
        <v>27301</v>
      </c>
      <c r="F5794" t="s">
        <v>5576</v>
      </c>
      <c r="G5794" s="63">
        <v>46143</v>
      </c>
      <c r="H5794" s="63">
        <v>46155</v>
      </c>
      <c r="I5794" t="s">
        <v>366</v>
      </c>
      <c r="J5794" t="str">
        <f t="shared" si="14"/>
        <v>Vuelos</v>
      </c>
      <c r="K5794" t="s">
        <v>33</v>
      </c>
      <c r="L5794">
        <v>3961.98</v>
      </c>
      <c r="O5794">
        <v>0</v>
      </c>
      <c r="R5794" t="str">
        <f t="shared" si="15"/>
        <v>TURISMO EX MAR, S.A. DE C.V.</v>
      </c>
      <c r="S5794" t="str">
        <f t="shared" si="16"/>
        <v>Mexico</v>
      </c>
      <c r="T5794">
        <f t="shared" si="17"/>
        <v>18</v>
      </c>
      <c r="U5794">
        <f t="shared" si="18"/>
        <v>2026</v>
      </c>
      <c r="V5794" s="117" t="str">
        <f t="shared" si="19"/>
        <v>0</v>
      </c>
    </row>
    <row r="5795" spans="1:22">
      <c r="A5795" t="str">
        <f t="shared" si="12"/>
        <v>México</v>
      </c>
      <c r="B5795" t="s">
        <v>25</v>
      </c>
      <c r="C5795">
        <v>1025</v>
      </c>
      <c r="D5795" t="str">
        <f t="shared" si="13"/>
        <v>DianaM</v>
      </c>
      <c r="E5795">
        <v>0</v>
      </c>
      <c r="F5795" t="s">
        <v>5577</v>
      </c>
      <c r="G5795" s="63">
        <v>46143</v>
      </c>
      <c r="H5795" s="63">
        <v>46155</v>
      </c>
      <c r="I5795" t="s">
        <v>396</v>
      </c>
      <c r="J5795" t="str">
        <f t="shared" si="14"/>
        <v>Honorarios</v>
      </c>
      <c r="K5795" t="s">
        <v>33</v>
      </c>
      <c r="L5795">
        <v>35</v>
      </c>
      <c r="O5795">
        <v>35</v>
      </c>
      <c r="R5795" t="str">
        <f t="shared" si="15"/>
        <v>FEES</v>
      </c>
      <c r="S5795">
        <f t="shared" si="16"/>
        <v>0</v>
      </c>
      <c r="T5795">
        <f t="shared" si="17"/>
        <v>18</v>
      </c>
      <c r="U5795">
        <f t="shared" si="18"/>
        <v>2026</v>
      </c>
      <c r="V5795" s="117" t="str">
        <f t="shared" si="19"/>
        <v>0</v>
      </c>
    </row>
    <row r="5796" spans="1:22">
      <c r="A5796" t="str">
        <f t="shared" si="12"/>
        <v>México</v>
      </c>
      <c r="B5796" t="s">
        <v>25</v>
      </c>
      <c r="C5796">
        <v>1026</v>
      </c>
      <c r="D5796" t="str">
        <f t="shared" si="13"/>
        <v>DianaM</v>
      </c>
      <c r="E5796">
        <v>27301</v>
      </c>
      <c r="F5796" t="s">
        <v>5578</v>
      </c>
      <c r="G5796" s="63">
        <v>46167</v>
      </c>
      <c r="H5796" s="63">
        <v>46173</v>
      </c>
      <c r="I5796" t="s">
        <v>366</v>
      </c>
      <c r="J5796" t="str">
        <f t="shared" si="14"/>
        <v>Vuelos</v>
      </c>
      <c r="K5796" t="s">
        <v>33</v>
      </c>
      <c r="L5796">
        <v>2406.48</v>
      </c>
      <c r="O5796">
        <v>0</v>
      </c>
      <c r="R5796" t="str">
        <f t="shared" si="15"/>
        <v>TURISMO EX MAR, S.A. DE C.V.</v>
      </c>
      <c r="S5796" t="str">
        <f t="shared" si="16"/>
        <v>Mexico</v>
      </c>
      <c r="T5796">
        <f t="shared" si="17"/>
        <v>22</v>
      </c>
      <c r="U5796">
        <f t="shared" si="18"/>
        <v>2026</v>
      </c>
      <c r="V5796" s="117" t="str">
        <f t="shared" si="19"/>
        <v>0</v>
      </c>
    </row>
    <row r="5797" spans="1:22">
      <c r="A5797" t="str">
        <f t="shared" si="12"/>
        <v>México</v>
      </c>
      <c r="B5797" t="s">
        <v>25</v>
      </c>
      <c r="C5797">
        <v>1026</v>
      </c>
      <c r="D5797" t="str">
        <f t="shared" si="13"/>
        <v>DianaM</v>
      </c>
      <c r="E5797">
        <v>0</v>
      </c>
      <c r="F5797" t="s">
        <v>5579</v>
      </c>
      <c r="G5797" s="63">
        <v>46167</v>
      </c>
      <c r="H5797" s="63">
        <v>46173</v>
      </c>
      <c r="I5797" t="s">
        <v>396</v>
      </c>
      <c r="J5797" t="str">
        <f t="shared" si="14"/>
        <v>Honorarios</v>
      </c>
      <c r="K5797" t="s">
        <v>33</v>
      </c>
      <c r="L5797">
        <v>35</v>
      </c>
      <c r="O5797">
        <v>35</v>
      </c>
      <c r="R5797" t="str">
        <f t="shared" si="15"/>
        <v>FEES</v>
      </c>
      <c r="S5797">
        <f t="shared" si="16"/>
        <v>0</v>
      </c>
      <c r="T5797">
        <f t="shared" si="17"/>
        <v>22</v>
      </c>
      <c r="U5797">
        <f t="shared" si="18"/>
        <v>2026</v>
      </c>
      <c r="V5797" s="117" t="str">
        <f t="shared" si="19"/>
        <v>0</v>
      </c>
    </row>
    <row r="5798" spans="1:22">
      <c r="A5798" t="str">
        <f t="shared" si="12"/>
        <v>México</v>
      </c>
      <c r="B5798" t="s">
        <v>25</v>
      </c>
      <c r="C5798">
        <v>1026</v>
      </c>
      <c r="D5798" t="str">
        <f t="shared" si="13"/>
        <v>DianaM</v>
      </c>
      <c r="E5798">
        <v>27301</v>
      </c>
      <c r="F5798" t="s">
        <v>5580</v>
      </c>
      <c r="G5798" s="63">
        <v>46167</v>
      </c>
      <c r="H5798" s="63">
        <v>46173</v>
      </c>
      <c r="I5798" t="s">
        <v>366</v>
      </c>
      <c r="J5798" t="str">
        <f t="shared" si="14"/>
        <v>Vuelos</v>
      </c>
      <c r="K5798" t="s">
        <v>33</v>
      </c>
      <c r="L5798">
        <v>1665.76</v>
      </c>
      <c r="O5798">
        <v>0</v>
      </c>
      <c r="R5798" t="str">
        <f t="shared" si="15"/>
        <v>TURISMO EX MAR, S.A. DE C.V.</v>
      </c>
      <c r="S5798" t="str">
        <f t="shared" si="16"/>
        <v>Mexico</v>
      </c>
      <c r="T5798">
        <f t="shared" si="17"/>
        <v>22</v>
      </c>
      <c r="U5798">
        <f t="shared" si="18"/>
        <v>2026</v>
      </c>
      <c r="V5798" s="117" t="str">
        <f t="shared" si="19"/>
        <v>0</v>
      </c>
    </row>
    <row r="5799" spans="1:22">
      <c r="A5799" t="str">
        <f t="shared" si="12"/>
        <v>México</v>
      </c>
      <c r="B5799" t="s">
        <v>25</v>
      </c>
      <c r="C5799">
        <v>1026</v>
      </c>
      <c r="D5799" t="str">
        <f t="shared" si="13"/>
        <v>DianaM</v>
      </c>
      <c r="E5799">
        <v>0</v>
      </c>
      <c r="F5799" t="s">
        <v>5581</v>
      </c>
      <c r="G5799" s="63">
        <v>46167</v>
      </c>
      <c r="H5799" s="63">
        <v>46173</v>
      </c>
      <c r="I5799" t="s">
        <v>396</v>
      </c>
      <c r="J5799" t="str">
        <f t="shared" si="14"/>
        <v>Honorarios</v>
      </c>
      <c r="K5799" t="s">
        <v>33</v>
      </c>
      <c r="L5799">
        <v>35</v>
      </c>
      <c r="O5799">
        <v>35</v>
      </c>
      <c r="R5799" t="str">
        <f t="shared" si="15"/>
        <v>FEES</v>
      </c>
      <c r="S5799">
        <f t="shared" si="16"/>
        <v>0</v>
      </c>
      <c r="T5799">
        <f t="shared" si="17"/>
        <v>22</v>
      </c>
      <c r="U5799">
        <f t="shared" si="18"/>
        <v>2026</v>
      </c>
      <c r="V5799" s="117" t="str">
        <f t="shared" si="19"/>
        <v>0</v>
      </c>
    </row>
    <row r="5800" spans="1:22">
      <c r="A5800" t="str">
        <f t="shared" si="12"/>
        <v>México</v>
      </c>
      <c r="B5800" t="s">
        <v>25</v>
      </c>
      <c r="C5800">
        <v>1026</v>
      </c>
      <c r="D5800" t="str">
        <f t="shared" si="13"/>
        <v>DianaM</v>
      </c>
      <c r="E5800">
        <v>27301</v>
      </c>
      <c r="F5800" t="s">
        <v>5582</v>
      </c>
      <c r="G5800" s="63">
        <v>46167</v>
      </c>
      <c r="H5800" s="63">
        <v>46173</v>
      </c>
      <c r="I5800" t="s">
        <v>366</v>
      </c>
      <c r="J5800" t="str">
        <f t="shared" si="14"/>
        <v>Vuelos</v>
      </c>
      <c r="K5800" t="s">
        <v>33</v>
      </c>
      <c r="L5800">
        <v>318.36</v>
      </c>
      <c r="O5800">
        <v>0</v>
      </c>
      <c r="R5800" t="str">
        <f t="shared" si="15"/>
        <v>TURISMO EX MAR, S.A. DE C.V.</v>
      </c>
      <c r="S5800" t="str">
        <f t="shared" si="16"/>
        <v>Mexico</v>
      </c>
      <c r="T5800">
        <f t="shared" si="17"/>
        <v>22</v>
      </c>
      <c r="U5800">
        <f t="shared" si="18"/>
        <v>2026</v>
      </c>
      <c r="V5800" s="117" t="str">
        <f t="shared" si="19"/>
        <v>0</v>
      </c>
    </row>
    <row r="5801" spans="1:22">
      <c r="A5801" t="str">
        <f t="shared" si="12"/>
        <v>México</v>
      </c>
      <c r="B5801" t="s">
        <v>25</v>
      </c>
      <c r="C5801">
        <v>1026</v>
      </c>
      <c r="D5801" t="str">
        <f t="shared" si="13"/>
        <v>DianaM</v>
      </c>
      <c r="E5801">
        <v>27301</v>
      </c>
      <c r="F5801" t="s">
        <v>5583</v>
      </c>
      <c r="G5801" s="63">
        <v>46167</v>
      </c>
      <c r="H5801" s="63">
        <v>46173</v>
      </c>
      <c r="I5801" t="s">
        <v>366</v>
      </c>
      <c r="J5801" t="str">
        <f t="shared" si="14"/>
        <v>Vuelos</v>
      </c>
      <c r="K5801" t="s">
        <v>33</v>
      </c>
      <c r="L5801">
        <v>318.36</v>
      </c>
      <c r="O5801">
        <v>0</v>
      </c>
      <c r="R5801" t="str">
        <f t="shared" si="15"/>
        <v>TURISMO EX MAR, S.A. DE C.V.</v>
      </c>
      <c r="S5801" t="str">
        <f t="shared" si="16"/>
        <v>Mexico</v>
      </c>
      <c r="T5801">
        <f t="shared" si="17"/>
        <v>22</v>
      </c>
      <c r="U5801">
        <f t="shared" si="18"/>
        <v>2026</v>
      </c>
      <c r="V5801" s="117" t="str">
        <f t="shared" si="19"/>
        <v>0</v>
      </c>
    </row>
    <row r="5802" spans="1:22">
      <c r="A5802" t="str">
        <f t="shared" si="12"/>
        <v>Madrid</v>
      </c>
      <c r="B5802" t="s">
        <v>25</v>
      </c>
      <c r="C5802">
        <v>1027</v>
      </c>
      <c r="D5802" t="str">
        <f t="shared" si="13"/>
        <v>IreneC</v>
      </c>
      <c r="E5802">
        <v>28934</v>
      </c>
      <c r="F5802" t="s">
        <v>5584</v>
      </c>
      <c r="G5802" s="63">
        <v>46250</v>
      </c>
      <c r="H5802" s="63">
        <v>46251</v>
      </c>
      <c r="I5802" t="s">
        <v>366</v>
      </c>
      <c r="J5802" t="str">
        <f t="shared" si="14"/>
        <v>Vuelos</v>
      </c>
      <c r="K5802" t="s">
        <v>27</v>
      </c>
      <c r="L5802">
        <v>265.77999999999997</v>
      </c>
      <c r="O5802">
        <v>5.2</v>
      </c>
      <c r="R5802" t="str">
        <f t="shared" si="15"/>
        <v>F1S USA</v>
      </c>
      <c r="S5802" t="str">
        <f t="shared" si="16"/>
        <v>United States</v>
      </c>
      <c r="T5802">
        <f t="shared" si="17"/>
        <v>34</v>
      </c>
      <c r="U5802">
        <f t="shared" si="18"/>
        <v>2026</v>
      </c>
      <c r="V5802" s="117" t="str">
        <f t="shared" si="19"/>
        <v>0</v>
      </c>
    </row>
    <row r="5803" spans="1:22">
      <c r="A5803" t="str">
        <f t="shared" si="12"/>
        <v>Madrid</v>
      </c>
      <c r="B5803" t="s">
        <v>25</v>
      </c>
      <c r="C5803">
        <v>1027</v>
      </c>
      <c r="D5803" t="str">
        <f t="shared" si="13"/>
        <v>IreneC</v>
      </c>
      <c r="E5803">
        <v>28934</v>
      </c>
      <c r="F5803" t="s">
        <v>5585</v>
      </c>
      <c r="G5803" s="63">
        <v>46250</v>
      </c>
      <c r="H5803" s="63">
        <v>46251</v>
      </c>
      <c r="I5803" t="s">
        <v>366</v>
      </c>
      <c r="J5803" t="str">
        <f t="shared" si="14"/>
        <v>Vuelos</v>
      </c>
      <c r="K5803" t="s">
        <v>27</v>
      </c>
      <c r="L5803">
        <v>265.77999999999997</v>
      </c>
      <c r="O5803">
        <v>5.2</v>
      </c>
      <c r="R5803" t="str">
        <f t="shared" si="15"/>
        <v>F1S USA</v>
      </c>
      <c r="S5803" t="str">
        <f t="shared" si="16"/>
        <v>United States</v>
      </c>
      <c r="T5803">
        <f t="shared" si="17"/>
        <v>34</v>
      </c>
      <c r="U5803">
        <f t="shared" si="18"/>
        <v>2026</v>
      </c>
      <c r="V5803" s="117" t="str">
        <f t="shared" si="19"/>
        <v>0</v>
      </c>
    </row>
    <row r="5804" spans="1:22">
      <c r="A5804" t="str">
        <f t="shared" si="12"/>
        <v>Madrid</v>
      </c>
      <c r="B5804" t="s">
        <v>25</v>
      </c>
      <c r="C5804">
        <v>1027</v>
      </c>
      <c r="D5804" t="str">
        <f t="shared" si="13"/>
        <v>IreneC</v>
      </c>
      <c r="E5804">
        <v>28934</v>
      </c>
      <c r="F5804" t="s">
        <v>5585</v>
      </c>
      <c r="G5804" s="63">
        <v>46250</v>
      </c>
      <c r="H5804" s="63">
        <v>46251</v>
      </c>
      <c r="I5804" t="s">
        <v>366</v>
      </c>
      <c r="J5804" t="str">
        <f t="shared" si="14"/>
        <v>Vuelos</v>
      </c>
      <c r="K5804" t="s">
        <v>27</v>
      </c>
      <c r="L5804">
        <v>3.42</v>
      </c>
      <c r="O5804">
        <v>0</v>
      </c>
      <c r="R5804" t="str">
        <f t="shared" si="15"/>
        <v>F1S USA</v>
      </c>
      <c r="S5804" t="str">
        <f t="shared" si="16"/>
        <v>United States</v>
      </c>
      <c r="T5804">
        <f t="shared" si="17"/>
        <v>34</v>
      </c>
      <c r="U5804">
        <f t="shared" si="18"/>
        <v>2026</v>
      </c>
      <c r="V5804" s="117" t="str">
        <f t="shared" si="19"/>
        <v>0</v>
      </c>
    </row>
    <row r="5805" spans="1:22">
      <c r="A5805" t="str">
        <f t="shared" si="12"/>
        <v>Madrid</v>
      </c>
      <c r="B5805" t="s">
        <v>25</v>
      </c>
      <c r="C5805">
        <v>1027</v>
      </c>
      <c r="D5805" t="str">
        <f t="shared" si="13"/>
        <v>IreneC</v>
      </c>
      <c r="E5805">
        <v>28934</v>
      </c>
      <c r="F5805" t="s">
        <v>5584</v>
      </c>
      <c r="G5805" s="63">
        <v>46255</v>
      </c>
      <c r="H5805" s="63">
        <v>46257</v>
      </c>
      <c r="I5805" t="s">
        <v>366</v>
      </c>
      <c r="J5805" t="str">
        <f t="shared" si="14"/>
        <v>Vuelos</v>
      </c>
      <c r="K5805" t="s">
        <v>27</v>
      </c>
      <c r="L5805">
        <v>840.72</v>
      </c>
      <c r="O5805">
        <v>0</v>
      </c>
      <c r="R5805" t="str">
        <f t="shared" si="15"/>
        <v>F1S USA</v>
      </c>
      <c r="S5805" t="str">
        <f t="shared" si="16"/>
        <v>United States</v>
      </c>
      <c r="T5805">
        <f t="shared" si="17"/>
        <v>34</v>
      </c>
      <c r="U5805">
        <f t="shared" si="18"/>
        <v>2026</v>
      </c>
      <c r="V5805" s="117" t="str">
        <f t="shared" si="19"/>
        <v>0</v>
      </c>
    </row>
    <row r="5806" spans="1:22">
      <c r="A5806" t="str">
        <f t="shared" si="12"/>
        <v>Madrid</v>
      </c>
      <c r="B5806" t="s">
        <v>25</v>
      </c>
      <c r="C5806">
        <v>1027</v>
      </c>
      <c r="D5806" t="str">
        <f t="shared" si="13"/>
        <v>IreneC</v>
      </c>
      <c r="E5806">
        <v>28934</v>
      </c>
      <c r="F5806" t="s">
        <v>5585</v>
      </c>
      <c r="G5806" s="63">
        <v>46255</v>
      </c>
      <c r="H5806" s="63">
        <v>46257</v>
      </c>
      <c r="I5806" t="s">
        <v>366</v>
      </c>
      <c r="J5806" t="str">
        <f t="shared" si="14"/>
        <v>Vuelos</v>
      </c>
      <c r="K5806" t="s">
        <v>27</v>
      </c>
      <c r="L5806">
        <v>840.72</v>
      </c>
      <c r="O5806">
        <v>0</v>
      </c>
      <c r="R5806" t="str">
        <f t="shared" si="15"/>
        <v>F1S USA</v>
      </c>
      <c r="S5806" t="str">
        <f t="shared" si="16"/>
        <v>United States</v>
      </c>
      <c r="T5806">
        <f t="shared" si="17"/>
        <v>34</v>
      </c>
      <c r="U5806">
        <f t="shared" si="18"/>
        <v>2026</v>
      </c>
      <c r="V5806" s="117" t="str">
        <f t="shared" si="19"/>
        <v>0</v>
      </c>
    </row>
    <row r="5807" spans="1:22">
      <c r="A5807" t="str">
        <f t="shared" si="12"/>
        <v>Madrid</v>
      </c>
      <c r="B5807" t="s">
        <v>25</v>
      </c>
      <c r="C5807">
        <v>1027</v>
      </c>
      <c r="D5807" t="str">
        <f t="shared" si="13"/>
        <v>IreneC</v>
      </c>
      <c r="E5807">
        <v>28934</v>
      </c>
      <c r="F5807" t="s">
        <v>5585</v>
      </c>
      <c r="G5807" s="63">
        <v>46255</v>
      </c>
      <c r="H5807" s="63">
        <v>46257</v>
      </c>
      <c r="I5807" t="s">
        <v>366</v>
      </c>
      <c r="J5807" t="str">
        <f t="shared" si="14"/>
        <v>Vuelos</v>
      </c>
      <c r="K5807" t="s">
        <v>27</v>
      </c>
      <c r="L5807">
        <v>3.42</v>
      </c>
      <c r="O5807">
        <v>0</v>
      </c>
      <c r="R5807" t="str">
        <f t="shared" si="15"/>
        <v>F1S USA</v>
      </c>
      <c r="S5807" t="str">
        <f t="shared" si="16"/>
        <v>United States</v>
      </c>
      <c r="T5807">
        <f t="shared" si="17"/>
        <v>34</v>
      </c>
      <c r="U5807">
        <f t="shared" si="18"/>
        <v>2026</v>
      </c>
      <c r="V5807" s="117" t="str">
        <f t="shared" si="19"/>
        <v>0</v>
      </c>
    </row>
    <row r="5808" spans="1:22">
      <c r="A5808" t="str">
        <f t="shared" si="12"/>
        <v>México</v>
      </c>
      <c r="B5808" t="s">
        <v>25</v>
      </c>
      <c r="C5808">
        <v>1028</v>
      </c>
      <c r="D5808" t="str">
        <f t="shared" si="13"/>
        <v>JorgeP</v>
      </c>
      <c r="E5808">
        <v>32457</v>
      </c>
      <c r="F5808" t="s">
        <v>5586</v>
      </c>
      <c r="G5808" s="63">
        <v>46063</v>
      </c>
      <c r="H5808" s="63">
        <v>46070</v>
      </c>
      <c r="I5808" t="s">
        <v>376</v>
      </c>
      <c r="J5808" t="str">
        <f t="shared" si="14"/>
        <v>Hotel</v>
      </c>
      <c r="K5808" t="s">
        <v>33</v>
      </c>
      <c r="L5808">
        <v>5000</v>
      </c>
      <c r="O5808">
        <v>700</v>
      </c>
      <c r="R5808" t="str">
        <f t="shared" si="15"/>
        <v>Four Seasons Hotel George V, Paris</v>
      </c>
      <c r="S5808" t="str">
        <f t="shared" si="16"/>
        <v>France</v>
      </c>
      <c r="T5808">
        <f t="shared" si="17"/>
        <v>7</v>
      </c>
      <c r="U5808">
        <f t="shared" si="18"/>
        <v>2026</v>
      </c>
      <c r="V5808" s="117" t="str">
        <f t="shared" si="19"/>
        <v>0</v>
      </c>
    </row>
    <row r="5809" spans="1:22">
      <c r="A5809" t="str">
        <f t="shared" si="12"/>
        <v>México</v>
      </c>
      <c r="B5809" t="s">
        <v>25</v>
      </c>
      <c r="C5809">
        <v>1028</v>
      </c>
      <c r="D5809" t="str">
        <f t="shared" si="13"/>
        <v>JorgeP</v>
      </c>
      <c r="E5809">
        <v>24237</v>
      </c>
      <c r="F5809" t="s">
        <v>5587</v>
      </c>
      <c r="G5809" s="63">
        <v>46070</v>
      </c>
      <c r="H5809" s="63">
        <v>46072</v>
      </c>
      <c r="I5809" t="s">
        <v>376</v>
      </c>
      <c r="J5809" t="str">
        <f t="shared" si="14"/>
        <v>Hotel</v>
      </c>
      <c r="K5809" t="s">
        <v>33</v>
      </c>
      <c r="L5809">
        <v>2500</v>
      </c>
      <c r="O5809">
        <v>500</v>
      </c>
      <c r="R5809" t="str">
        <f t="shared" si="15"/>
        <v>BULGARI HOTEL ROMA</v>
      </c>
      <c r="S5809" t="str">
        <f t="shared" si="16"/>
        <v>Italy</v>
      </c>
      <c r="T5809">
        <f t="shared" si="17"/>
        <v>8</v>
      </c>
      <c r="U5809">
        <f t="shared" si="18"/>
        <v>2026</v>
      </c>
      <c r="V5809" s="117" t="str">
        <f t="shared" si="19"/>
        <v>0</v>
      </c>
    </row>
    <row r="5810" spans="1:22">
      <c r="A5810" t="str">
        <f t="shared" si="12"/>
        <v>México</v>
      </c>
      <c r="B5810" t="s">
        <v>25</v>
      </c>
      <c r="C5810">
        <v>1029</v>
      </c>
      <c r="D5810" t="str">
        <f t="shared" si="13"/>
        <v>InesGR</v>
      </c>
      <c r="E5810">
        <v>27387</v>
      </c>
      <c r="F5810" t="s">
        <v>5588</v>
      </c>
      <c r="G5810" s="63">
        <v>46102</v>
      </c>
      <c r="H5810" s="63">
        <v>46110</v>
      </c>
      <c r="I5810" t="s">
        <v>376</v>
      </c>
      <c r="J5810" t="str">
        <f t="shared" si="14"/>
        <v>Hotel</v>
      </c>
      <c r="K5810" t="s">
        <v>27</v>
      </c>
      <c r="L5810">
        <v>7880</v>
      </c>
      <c r="O5810">
        <v>746</v>
      </c>
      <c r="R5810" t="str">
        <f t="shared" si="15"/>
        <v>TEMPO VIP</v>
      </c>
      <c r="S5810" t="str">
        <f t="shared" si="16"/>
        <v>Portugal</v>
      </c>
      <c r="T5810">
        <f t="shared" si="17"/>
        <v>12</v>
      </c>
      <c r="U5810">
        <f t="shared" si="18"/>
        <v>2026</v>
      </c>
      <c r="V5810" s="117" t="str">
        <f t="shared" si="19"/>
        <v>0</v>
      </c>
    </row>
    <row r="5811" spans="1:22">
      <c r="A5811" t="str">
        <f t="shared" si="12"/>
        <v>Madrid</v>
      </c>
      <c r="B5811" t="s">
        <v>25</v>
      </c>
      <c r="C5811">
        <v>1030</v>
      </c>
      <c r="D5811" t="str">
        <f t="shared" si="13"/>
        <v>MartinB</v>
      </c>
      <c r="E5811">
        <v>0</v>
      </c>
      <c r="F5811" t="s">
        <v>661</v>
      </c>
      <c r="G5811" s="63">
        <v>46054</v>
      </c>
      <c r="H5811" s="63">
        <v>46061</v>
      </c>
      <c r="I5811" t="s">
        <v>396</v>
      </c>
      <c r="J5811" t="str">
        <f t="shared" si="14"/>
        <v>Honorarios</v>
      </c>
      <c r="K5811" t="s">
        <v>27</v>
      </c>
      <c r="L5811">
        <v>156.5</v>
      </c>
      <c r="O5811">
        <v>156.5</v>
      </c>
      <c r="R5811" t="str">
        <f t="shared" si="15"/>
        <v>FEES</v>
      </c>
      <c r="S5811">
        <f t="shared" si="16"/>
        <v>0</v>
      </c>
      <c r="T5811">
        <f t="shared" si="17"/>
        <v>6</v>
      </c>
      <c r="U5811">
        <f t="shared" si="18"/>
        <v>2026</v>
      </c>
      <c r="V5811" s="117" t="str">
        <f t="shared" si="19"/>
        <v>0</v>
      </c>
    </row>
    <row r="5812" spans="1:22">
      <c r="A5812" t="str">
        <f t="shared" si="12"/>
        <v>Madrid</v>
      </c>
      <c r="B5812" t="s">
        <v>25</v>
      </c>
      <c r="C5812">
        <v>1030</v>
      </c>
      <c r="D5812" t="str">
        <f t="shared" si="13"/>
        <v>MartinB</v>
      </c>
      <c r="E5812">
        <v>27914</v>
      </c>
      <c r="F5812" t="s">
        <v>5589</v>
      </c>
      <c r="G5812" s="63">
        <v>46054</v>
      </c>
      <c r="H5812" s="63">
        <v>46061</v>
      </c>
      <c r="I5812" t="s">
        <v>484</v>
      </c>
      <c r="J5812" t="str">
        <f t="shared" si="14"/>
        <v>Vuelos</v>
      </c>
      <c r="K5812" t="s">
        <v>27</v>
      </c>
      <c r="L5812">
        <v>929.2</v>
      </c>
      <c r="O5812">
        <v>0</v>
      </c>
      <c r="R5812" t="str">
        <f t="shared" si="15"/>
        <v>Servivuelo</v>
      </c>
      <c r="S5812" t="str">
        <f t="shared" si="16"/>
        <v>Spain</v>
      </c>
      <c r="T5812">
        <f t="shared" si="17"/>
        <v>6</v>
      </c>
      <c r="U5812">
        <f t="shared" si="18"/>
        <v>2026</v>
      </c>
      <c r="V5812" s="117" t="str">
        <f t="shared" si="19"/>
        <v>0</v>
      </c>
    </row>
    <row r="5813" spans="1:22">
      <c r="A5813" t="str">
        <f t="shared" si="12"/>
        <v>Madrid</v>
      </c>
      <c r="B5813" t="s">
        <v>25</v>
      </c>
      <c r="C5813">
        <v>1030</v>
      </c>
      <c r="D5813" t="str">
        <f t="shared" si="13"/>
        <v>MartinB</v>
      </c>
      <c r="E5813">
        <v>34804</v>
      </c>
      <c r="F5813" t="s">
        <v>5590</v>
      </c>
      <c r="G5813" s="63">
        <v>46054</v>
      </c>
      <c r="H5813" s="63">
        <v>46055</v>
      </c>
      <c r="I5813" t="s">
        <v>376</v>
      </c>
      <c r="J5813" t="str">
        <f t="shared" si="14"/>
        <v>Hotel</v>
      </c>
      <c r="K5813" t="s">
        <v>27</v>
      </c>
      <c r="L5813">
        <v>619.35</v>
      </c>
      <c r="O5813">
        <v>61</v>
      </c>
      <c r="R5813" t="e">
        <f t="shared" si="15"/>
        <v>#N/A</v>
      </c>
      <c r="S5813" t="e">
        <f t="shared" si="16"/>
        <v>#N/A</v>
      </c>
      <c r="T5813">
        <f t="shared" si="17"/>
        <v>6</v>
      </c>
      <c r="U5813">
        <f t="shared" si="18"/>
        <v>2026</v>
      </c>
      <c r="V5813" s="117" t="str">
        <f t="shared" si="19"/>
        <v>0</v>
      </c>
    </row>
    <row r="5814" spans="1:22">
      <c r="A5814" t="str">
        <f t="shared" si="12"/>
        <v>México</v>
      </c>
      <c r="B5814" t="s">
        <v>25</v>
      </c>
      <c r="C5814">
        <v>1031</v>
      </c>
      <c r="D5814" t="str">
        <f t="shared" si="13"/>
        <v>MariaM</v>
      </c>
      <c r="E5814">
        <v>34861</v>
      </c>
      <c r="F5814" t="s">
        <v>5591</v>
      </c>
      <c r="G5814" s="63">
        <v>46108</v>
      </c>
      <c r="H5814" s="63">
        <v>46122</v>
      </c>
      <c r="I5814" t="s">
        <v>364</v>
      </c>
      <c r="J5814" t="str">
        <f t="shared" si="14"/>
        <v>DMC</v>
      </c>
      <c r="K5814" t="s">
        <v>27</v>
      </c>
      <c r="L5814">
        <v>38888</v>
      </c>
      <c r="O5814">
        <v>0</v>
      </c>
      <c r="R5814" t="e">
        <f t="shared" si="15"/>
        <v>#N/A</v>
      </c>
      <c r="S5814" t="e">
        <f t="shared" si="16"/>
        <v>#N/A</v>
      </c>
      <c r="T5814">
        <f t="shared" si="17"/>
        <v>13</v>
      </c>
      <c r="U5814">
        <f t="shared" si="18"/>
        <v>2026</v>
      </c>
      <c r="V5814" s="117" t="str">
        <f t="shared" si="19"/>
        <v>0</v>
      </c>
    </row>
    <row r="5815" spans="1:22">
      <c r="A5815" t="str">
        <f t="shared" si="12"/>
        <v>México</v>
      </c>
      <c r="B5815" t="s">
        <v>25</v>
      </c>
      <c r="C5815">
        <v>1031</v>
      </c>
      <c r="D5815" t="str">
        <f t="shared" si="13"/>
        <v>MariaM</v>
      </c>
      <c r="E5815">
        <v>28934</v>
      </c>
      <c r="F5815" t="s">
        <v>5592</v>
      </c>
      <c r="G5815" s="63">
        <v>46109</v>
      </c>
      <c r="H5815" s="63">
        <v>46122</v>
      </c>
      <c r="I5815" t="s">
        <v>366</v>
      </c>
      <c r="J5815" t="str">
        <f t="shared" si="14"/>
        <v>Vuelos</v>
      </c>
      <c r="K5815" t="s">
        <v>27</v>
      </c>
      <c r="L5815">
        <v>418.47</v>
      </c>
      <c r="O5815">
        <v>0</v>
      </c>
      <c r="R5815" t="str">
        <f t="shared" si="15"/>
        <v>F1S USA</v>
      </c>
      <c r="S5815" t="str">
        <f t="shared" si="16"/>
        <v>United States</v>
      </c>
      <c r="T5815">
        <f t="shared" si="17"/>
        <v>13</v>
      </c>
      <c r="U5815">
        <f t="shared" si="18"/>
        <v>2026</v>
      </c>
      <c r="V5815" s="117" t="str">
        <f t="shared" si="19"/>
        <v>0</v>
      </c>
    </row>
    <row r="5816" spans="1:22">
      <c r="A5816" t="str">
        <f t="shared" si="12"/>
        <v>México</v>
      </c>
      <c r="B5816" t="s">
        <v>25</v>
      </c>
      <c r="C5816">
        <v>1031</v>
      </c>
      <c r="D5816" t="str">
        <f t="shared" si="13"/>
        <v>MariaM</v>
      </c>
      <c r="E5816">
        <v>28934</v>
      </c>
      <c r="F5816" t="s">
        <v>5593</v>
      </c>
      <c r="G5816" s="63">
        <v>46109</v>
      </c>
      <c r="H5816" s="63">
        <v>46122</v>
      </c>
      <c r="I5816" t="s">
        <v>366</v>
      </c>
      <c r="J5816" t="str">
        <f t="shared" si="14"/>
        <v>Vuelos</v>
      </c>
      <c r="K5816" t="s">
        <v>27</v>
      </c>
      <c r="L5816">
        <v>418.47</v>
      </c>
      <c r="O5816">
        <v>0</v>
      </c>
      <c r="R5816" t="str">
        <f t="shared" si="15"/>
        <v>F1S USA</v>
      </c>
      <c r="S5816" t="str">
        <f t="shared" si="16"/>
        <v>United States</v>
      </c>
      <c r="T5816">
        <f t="shared" si="17"/>
        <v>13</v>
      </c>
      <c r="U5816">
        <f t="shared" si="18"/>
        <v>2026</v>
      </c>
      <c r="V5816" s="117" t="str">
        <f t="shared" si="19"/>
        <v>0</v>
      </c>
    </row>
    <row r="5817" spans="1:22">
      <c r="A5817" t="str">
        <f t="shared" si="12"/>
        <v>México</v>
      </c>
      <c r="B5817" t="s">
        <v>25</v>
      </c>
      <c r="C5817">
        <v>1031</v>
      </c>
      <c r="D5817" t="str">
        <f t="shared" si="13"/>
        <v>MariaM</v>
      </c>
      <c r="E5817">
        <v>28934</v>
      </c>
      <c r="F5817" t="s">
        <v>5594</v>
      </c>
      <c r="G5817" s="63">
        <v>46109</v>
      </c>
      <c r="H5817" s="63">
        <v>46122</v>
      </c>
      <c r="I5817" t="s">
        <v>366</v>
      </c>
      <c r="J5817" t="str">
        <f t="shared" si="14"/>
        <v>Vuelos</v>
      </c>
      <c r="K5817" t="s">
        <v>27</v>
      </c>
      <c r="L5817">
        <v>418.47</v>
      </c>
      <c r="O5817">
        <v>0</v>
      </c>
      <c r="R5817" t="str">
        <f t="shared" si="15"/>
        <v>F1S USA</v>
      </c>
      <c r="S5817" t="str">
        <f t="shared" si="16"/>
        <v>United States</v>
      </c>
      <c r="T5817">
        <f t="shared" si="17"/>
        <v>13</v>
      </c>
      <c r="U5817">
        <f t="shared" si="18"/>
        <v>2026</v>
      </c>
      <c r="V5817" s="117" t="str">
        <f t="shared" si="19"/>
        <v>0</v>
      </c>
    </row>
    <row r="5818" spans="1:22">
      <c r="A5818" t="str">
        <f t="shared" si="12"/>
        <v>México</v>
      </c>
      <c r="B5818" t="s">
        <v>25</v>
      </c>
      <c r="C5818">
        <v>1031</v>
      </c>
      <c r="D5818" t="str">
        <f t="shared" si="13"/>
        <v>MariaM</v>
      </c>
      <c r="E5818">
        <v>28934</v>
      </c>
      <c r="F5818" t="s">
        <v>5595</v>
      </c>
      <c r="G5818" s="63">
        <v>46109</v>
      </c>
      <c r="H5818" s="63">
        <v>46122</v>
      </c>
      <c r="I5818" t="s">
        <v>366</v>
      </c>
      <c r="J5818" t="str">
        <f t="shared" si="14"/>
        <v>Vuelos</v>
      </c>
      <c r="K5818" t="s">
        <v>27</v>
      </c>
      <c r="L5818">
        <v>418.47</v>
      </c>
      <c r="O5818">
        <v>0</v>
      </c>
      <c r="R5818" t="str">
        <f t="shared" si="15"/>
        <v>F1S USA</v>
      </c>
      <c r="S5818" t="str">
        <f t="shared" si="16"/>
        <v>United States</v>
      </c>
      <c r="T5818">
        <f t="shared" si="17"/>
        <v>13</v>
      </c>
      <c r="U5818">
        <f t="shared" si="18"/>
        <v>2026</v>
      </c>
      <c r="V5818" s="117" t="str">
        <f t="shared" si="19"/>
        <v>0</v>
      </c>
    </row>
    <row r="5819" spans="1:22">
      <c r="A5819" t="str">
        <f t="shared" si="12"/>
        <v>México</v>
      </c>
      <c r="B5819" t="s">
        <v>25</v>
      </c>
      <c r="C5819">
        <v>1031</v>
      </c>
      <c r="D5819" t="str">
        <f t="shared" si="13"/>
        <v>MariaM</v>
      </c>
      <c r="E5819">
        <v>34682</v>
      </c>
      <c r="F5819" t="s">
        <v>5596</v>
      </c>
      <c r="G5819" s="63">
        <v>46117</v>
      </c>
      <c r="H5819" s="63">
        <v>46120</v>
      </c>
      <c r="I5819" t="s">
        <v>376</v>
      </c>
      <c r="J5819" t="str">
        <f t="shared" si="14"/>
        <v>Hotel</v>
      </c>
      <c r="K5819" t="s">
        <v>27</v>
      </c>
      <c r="L5819">
        <v>2508</v>
      </c>
      <c r="O5819">
        <v>228</v>
      </c>
      <c r="R5819" t="e">
        <f t="shared" si="15"/>
        <v>#N/A</v>
      </c>
      <c r="S5819" t="e">
        <f t="shared" si="16"/>
        <v>#N/A</v>
      </c>
      <c r="T5819">
        <f t="shared" si="17"/>
        <v>15</v>
      </c>
      <c r="U5819">
        <f t="shared" si="18"/>
        <v>2026</v>
      </c>
      <c r="V5819" s="117" t="str">
        <f t="shared" si="19"/>
        <v>0</v>
      </c>
    </row>
    <row r="5820" spans="1:22">
      <c r="A5820" t="e">
        <f t="shared" si="12"/>
        <v>#N/A</v>
      </c>
      <c r="B5820" t="s">
        <v>25</v>
      </c>
      <c r="C5820">
        <v>1032</v>
      </c>
      <c r="D5820" t="e">
        <f t="shared" si="13"/>
        <v>#N/A</v>
      </c>
      <c r="E5820">
        <v>29851</v>
      </c>
      <c r="F5820" t="s">
        <v>5597</v>
      </c>
      <c r="G5820" s="63">
        <v>46187</v>
      </c>
      <c r="H5820" s="63">
        <v>46190</v>
      </c>
      <c r="I5820" t="s">
        <v>376</v>
      </c>
      <c r="J5820" t="str">
        <f t="shared" si="14"/>
        <v>Hotel</v>
      </c>
      <c r="K5820" t="s">
        <v>27</v>
      </c>
      <c r="L5820">
        <v>7440</v>
      </c>
      <c r="O5820">
        <v>744</v>
      </c>
      <c r="R5820" t="str">
        <f t="shared" si="15"/>
        <v>CHATEAU SAINT-MARTIN AND SPA</v>
      </c>
      <c r="S5820" t="str">
        <f t="shared" si="16"/>
        <v>France</v>
      </c>
      <c r="T5820">
        <f t="shared" si="17"/>
        <v>25</v>
      </c>
      <c r="U5820">
        <f t="shared" si="18"/>
        <v>2026</v>
      </c>
      <c r="V5820" s="117" t="str">
        <f t="shared" si="19"/>
        <v>0</v>
      </c>
    </row>
    <row r="5821" spans="1:22">
      <c r="A5821" t="e">
        <f t="shared" si="12"/>
        <v>#N/A</v>
      </c>
      <c r="B5821" t="s">
        <v>25</v>
      </c>
      <c r="C5821">
        <v>1032</v>
      </c>
      <c r="D5821" t="e">
        <f t="shared" si="13"/>
        <v>#N/A</v>
      </c>
      <c r="E5821">
        <v>28232</v>
      </c>
      <c r="F5821" t="s">
        <v>5598</v>
      </c>
      <c r="G5821" s="63">
        <v>46190</v>
      </c>
      <c r="H5821" s="63">
        <v>46192</v>
      </c>
      <c r="I5821" t="s">
        <v>376</v>
      </c>
      <c r="J5821" t="str">
        <f t="shared" si="14"/>
        <v>Hotel</v>
      </c>
      <c r="K5821" t="s">
        <v>27</v>
      </c>
      <c r="L5821">
        <v>1900</v>
      </c>
      <c r="O5821">
        <v>190</v>
      </c>
      <c r="R5821" t="str">
        <f t="shared" si="15"/>
        <v>HOTEL DU COUVENT</v>
      </c>
      <c r="S5821" t="str">
        <f t="shared" si="16"/>
        <v>France</v>
      </c>
      <c r="T5821">
        <f t="shared" si="17"/>
        <v>25</v>
      </c>
      <c r="U5821">
        <f t="shared" si="18"/>
        <v>2026</v>
      </c>
      <c r="V5821" s="117" t="str">
        <f t="shared" si="19"/>
        <v>0</v>
      </c>
    </row>
    <row r="5822" spans="1:22">
      <c r="A5822" t="e">
        <f t="shared" si="12"/>
        <v>#N/A</v>
      </c>
      <c r="B5822" t="s">
        <v>25</v>
      </c>
      <c r="C5822">
        <v>1032</v>
      </c>
      <c r="D5822" t="e">
        <f t="shared" si="13"/>
        <v>#N/A</v>
      </c>
      <c r="E5822">
        <v>28232</v>
      </c>
      <c r="F5822" t="s">
        <v>5599</v>
      </c>
      <c r="G5822" s="63">
        <v>46190</v>
      </c>
      <c r="H5822" s="63">
        <v>46192</v>
      </c>
      <c r="I5822" t="s">
        <v>376</v>
      </c>
      <c r="J5822" t="str">
        <f t="shared" si="14"/>
        <v>Hotel</v>
      </c>
      <c r="K5822" t="s">
        <v>27</v>
      </c>
      <c r="L5822">
        <v>1900</v>
      </c>
      <c r="O5822">
        <v>190</v>
      </c>
      <c r="R5822" t="str">
        <f t="shared" si="15"/>
        <v>HOTEL DU COUVENT</v>
      </c>
      <c r="S5822" t="str">
        <f t="shared" si="16"/>
        <v>France</v>
      </c>
      <c r="T5822">
        <f t="shared" si="17"/>
        <v>25</v>
      </c>
      <c r="U5822">
        <f t="shared" si="18"/>
        <v>2026</v>
      </c>
      <c r="V5822" s="117" t="str">
        <f t="shared" si="19"/>
        <v>0</v>
      </c>
    </row>
    <row r="5823" spans="1:22">
      <c r="A5823" t="e">
        <f t="shared" si="12"/>
        <v>#N/A</v>
      </c>
      <c r="B5823" t="s">
        <v>25</v>
      </c>
      <c r="C5823">
        <v>1032</v>
      </c>
      <c r="D5823" t="e">
        <f t="shared" si="13"/>
        <v>#N/A</v>
      </c>
      <c r="E5823">
        <v>28491</v>
      </c>
      <c r="F5823" t="s">
        <v>5600</v>
      </c>
      <c r="G5823" s="63">
        <v>46187</v>
      </c>
      <c r="H5823" s="63">
        <v>46192</v>
      </c>
      <c r="I5823" t="s">
        <v>409</v>
      </c>
      <c r="J5823" t="str">
        <f t="shared" si="14"/>
        <v>Otros</v>
      </c>
      <c r="K5823" t="s">
        <v>27</v>
      </c>
      <c r="L5823">
        <v>100</v>
      </c>
      <c r="O5823">
        <v>12</v>
      </c>
      <c r="R5823" t="str">
        <f t="shared" si="15"/>
        <v>AON</v>
      </c>
      <c r="S5823" t="str">
        <f t="shared" si="16"/>
        <v>United Kingdom</v>
      </c>
      <c r="T5823">
        <f t="shared" si="17"/>
        <v>25</v>
      </c>
      <c r="U5823">
        <f t="shared" si="18"/>
        <v>2026</v>
      </c>
      <c r="V5823" s="117" t="str">
        <f t="shared" si="19"/>
        <v>0</v>
      </c>
    </row>
    <row r="5824" spans="1:22">
      <c r="A5824" t="e">
        <f t="shared" si="12"/>
        <v>#N/A</v>
      </c>
      <c r="B5824" t="s">
        <v>25</v>
      </c>
      <c r="C5824">
        <v>1033</v>
      </c>
      <c r="D5824" t="e">
        <f t="shared" si="13"/>
        <v>#N/A</v>
      </c>
      <c r="E5824">
        <v>34572</v>
      </c>
      <c r="F5824" t="s">
        <v>5601</v>
      </c>
      <c r="G5824" s="63">
        <v>46059</v>
      </c>
      <c r="H5824" s="63">
        <v>46062</v>
      </c>
      <c r="I5824" t="s">
        <v>376</v>
      </c>
      <c r="J5824" t="str">
        <f t="shared" si="14"/>
        <v>Hotel</v>
      </c>
      <c r="K5824" t="s">
        <v>33</v>
      </c>
      <c r="L5824">
        <v>3000.27</v>
      </c>
      <c r="O5824">
        <v>300.02999999999997</v>
      </c>
      <c r="R5824" t="e">
        <f t="shared" si="15"/>
        <v>#N/A</v>
      </c>
      <c r="S5824" t="e">
        <f t="shared" si="16"/>
        <v>#N/A</v>
      </c>
      <c r="T5824">
        <f t="shared" si="17"/>
        <v>6</v>
      </c>
      <c r="U5824">
        <f t="shared" si="18"/>
        <v>2026</v>
      </c>
      <c r="V5824" s="117" t="str">
        <f t="shared" si="19"/>
        <v>0</v>
      </c>
    </row>
    <row r="5825" spans="1:22">
      <c r="A5825" t="e">
        <f t="shared" si="12"/>
        <v>#N/A</v>
      </c>
      <c r="B5825" t="s">
        <v>25</v>
      </c>
      <c r="C5825">
        <v>1034</v>
      </c>
      <c r="D5825" t="e">
        <f t="shared" si="13"/>
        <v>#N/A</v>
      </c>
      <c r="E5825">
        <v>27301</v>
      </c>
      <c r="F5825" t="s">
        <v>5602</v>
      </c>
      <c r="G5825" s="63">
        <v>46291</v>
      </c>
      <c r="H5825" s="63">
        <v>46309</v>
      </c>
      <c r="I5825" t="s">
        <v>366</v>
      </c>
      <c r="J5825" t="str">
        <f t="shared" si="14"/>
        <v>Vuelos</v>
      </c>
      <c r="K5825" t="s">
        <v>33</v>
      </c>
      <c r="L5825">
        <v>4442.2</v>
      </c>
      <c r="O5825">
        <v>0</v>
      </c>
      <c r="R5825" t="str">
        <f t="shared" si="15"/>
        <v>TURISMO EX MAR, S.A. DE C.V.</v>
      </c>
      <c r="S5825" t="str">
        <f t="shared" si="16"/>
        <v>Mexico</v>
      </c>
      <c r="T5825">
        <f t="shared" si="17"/>
        <v>39</v>
      </c>
      <c r="U5825">
        <f t="shared" si="18"/>
        <v>2026</v>
      </c>
      <c r="V5825" s="117" t="str">
        <f t="shared" si="19"/>
        <v>0</v>
      </c>
    </row>
    <row r="5826" spans="1:22">
      <c r="A5826" t="e">
        <f t="shared" si="12"/>
        <v>#N/A</v>
      </c>
      <c r="B5826" t="s">
        <v>25</v>
      </c>
      <c r="C5826">
        <v>1034</v>
      </c>
      <c r="D5826" t="e">
        <f t="shared" si="13"/>
        <v>#N/A</v>
      </c>
      <c r="E5826">
        <v>27301</v>
      </c>
      <c r="F5826" t="s">
        <v>5603</v>
      </c>
      <c r="G5826" s="63">
        <v>46291</v>
      </c>
      <c r="H5826" s="63">
        <v>46309</v>
      </c>
      <c r="I5826" t="s">
        <v>366</v>
      </c>
      <c r="J5826" t="str">
        <f t="shared" si="14"/>
        <v>Vuelos</v>
      </c>
      <c r="K5826" t="s">
        <v>33</v>
      </c>
      <c r="L5826">
        <v>1262.8399999999999</v>
      </c>
      <c r="O5826">
        <v>0</v>
      </c>
      <c r="R5826" t="str">
        <f t="shared" si="15"/>
        <v>TURISMO EX MAR, S.A. DE C.V.</v>
      </c>
      <c r="S5826" t="str">
        <f t="shared" si="16"/>
        <v>Mexico</v>
      </c>
      <c r="T5826">
        <f t="shared" si="17"/>
        <v>39</v>
      </c>
      <c r="U5826">
        <f t="shared" si="18"/>
        <v>2026</v>
      </c>
      <c r="V5826" s="117" t="str">
        <f t="shared" si="19"/>
        <v>0</v>
      </c>
    </row>
    <row r="5827" spans="1:22">
      <c r="A5827" t="e">
        <f t="shared" si="12"/>
        <v>#N/A</v>
      </c>
      <c r="B5827" t="s">
        <v>25</v>
      </c>
      <c r="C5827">
        <v>1034</v>
      </c>
      <c r="D5827" t="e">
        <f t="shared" si="13"/>
        <v>#N/A</v>
      </c>
      <c r="E5827">
        <v>27301</v>
      </c>
      <c r="F5827" t="s">
        <v>5604</v>
      </c>
      <c r="G5827" s="63">
        <v>46291</v>
      </c>
      <c r="H5827" s="63">
        <v>46309</v>
      </c>
      <c r="I5827" t="s">
        <v>366</v>
      </c>
      <c r="J5827" t="str">
        <f t="shared" si="14"/>
        <v>Vuelos</v>
      </c>
      <c r="K5827" t="s">
        <v>33</v>
      </c>
      <c r="L5827">
        <v>4442.2</v>
      </c>
      <c r="O5827">
        <v>0</v>
      </c>
      <c r="R5827" t="str">
        <f t="shared" si="15"/>
        <v>TURISMO EX MAR, S.A. DE C.V.</v>
      </c>
      <c r="S5827" t="str">
        <f t="shared" si="16"/>
        <v>Mexico</v>
      </c>
      <c r="T5827">
        <f t="shared" si="17"/>
        <v>39</v>
      </c>
      <c r="U5827">
        <f t="shared" si="18"/>
        <v>2026</v>
      </c>
      <c r="V5827" s="117" t="str">
        <f t="shared" si="19"/>
        <v>0</v>
      </c>
    </row>
    <row r="5828" spans="1:22">
      <c r="A5828" t="e">
        <f t="shared" si="12"/>
        <v>#N/A</v>
      </c>
      <c r="B5828" t="s">
        <v>25</v>
      </c>
      <c r="C5828">
        <v>1034</v>
      </c>
      <c r="D5828" t="e">
        <f t="shared" si="13"/>
        <v>#N/A</v>
      </c>
      <c r="E5828">
        <v>0</v>
      </c>
      <c r="F5828" t="s">
        <v>5605</v>
      </c>
      <c r="G5828" s="63">
        <v>46291</v>
      </c>
      <c r="H5828" s="63">
        <v>46309</v>
      </c>
      <c r="I5828" t="s">
        <v>396</v>
      </c>
      <c r="J5828" t="str">
        <f t="shared" si="14"/>
        <v>Honorarios</v>
      </c>
      <c r="K5828" t="s">
        <v>33</v>
      </c>
      <c r="L5828">
        <v>70</v>
      </c>
      <c r="O5828">
        <v>70</v>
      </c>
      <c r="R5828" t="str">
        <f t="shared" si="15"/>
        <v>FEES</v>
      </c>
      <c r="S5828">
        <f t="shared" si="16"/>
        <v>0</v>
      </c>
      <c r="T5828">
        <f t="shared" si="17"/>
        <v>39</v>
      </c>
      <c r="U5828">
        <f t="shared" si="18"/>
        <v>2026</v>
      </c>
      <c r="V5828" s="117" t="str">
        <f t="shared" si="19"/>
        <v>0</v>
      </c>
    </row>
    <row r="5829" spans="1:22">
      <c r="A5829" t="e">
        <f t="shared" si="12"/>
        <v>#N/A</v>
      </c>
      <c r="B5829" t="s">
        <v>25</v>
      </c>
      <c r="C5829">
        <v>1035</v>
      </c>
      <c r="D5829" t="e">
        <f t="shared" si="13"/>
        <v>#N/A</v>
      </c>
      <c r="E5829">
        <v>31643</v>
      </c>
      <c r="F5829" t="s">
        <v>5606</v>
      </c>
      <c r="G5829" s="63">
        <v>46085</v>
      </c>
      <c r="H5829" s="63">
        <v>46101</v>
      </c>
      <c r="I5829" t="s">
        <v>364</v>
      </c>
      <c r="J5829" t="str">
        <f t="shared" si="14"/>
        <v>DMC</v>
      </c>
      <c r="K5829" t="s">
        <v>27</v>
      </c>
      <c r="L5829">
        <v>1040</v>
      </c>
      <c r="O5829">
        <v>200</v>
      </c>
      <c r="R5829" t="str">
        <f t="shared" si="15"/>
        <v>ANDBEYOND SOUTH AFRICA</v>
      </c>
      <c r="S5829" t="str">
        <f t="shared" si="16"/>
        <v>South Africa</v>
      </c>
      <c r="T5829">
        <f t="shared" si="17"/>
        <v>10</v>
      </c>
      <c r="U5829">
        <f t="shared" si="18"/>
        <v>2026</v>
      </c>
      <c r="V5829" s="117" t="str">
        <f t="shared" si="19"/>
        <v>0</v>
      </c>
    </row>
    <row r="5830" spans="1:22">
      <c r="A5830" t="e">
        <f t="shared" si="12"/>
        <v>#N/A</v>
      </c>
      <c r="B5830" t="s">
        <v>25</v>
      </c>
      <c r="C5830">
        <v>1035</v>
      </c>
      <c r="D5830" t="e">
        <f t="shared" si="13"/>
        <v>#N/A</v>
      </c>
      <c r="E5830">
        <v>31643</v>
      </c>
      <c r="F5830" t="s">
        <v>5607</v>
      </c>
      <c r="G5830" s="63">
        <v>46098</v>
      </c>
      <c r="H5830" s="63">
        <v>46098</v>
      </c>
      <c r="I5830" t="s">
        <v>418</v>
      </c>
      <c r="J5830" t="str">
        <f t="shared" si="14"/>
        <v>Otros</v>
      </c>
      <c r="K5830" t="s">
        <v>27</v>
      </c>
      <c r="L5830">
        <v>800</v>
      </c>
      <c r="O5830">
        <v>50</v>
      </c>
      <c r="R5830" t="str">
        <f t="shared" si="15"/>
        <v>ANDBEYOND SOUTH AFRICA</v>
      </c>
      <c r="S5830" t="str">
        <f t="shared" si="16"/>
        <v>South Africa</v>
      </c>
      <c r="T5830">
        <f t="shared" si="17"/>
        <v>12</v>
      </c>
      <c r="U5830">
        <f t="shared" si="18"/>
        <v>2026</v>
      </c>
      <c r="V5830" s="117" t="str">
        <f t="shared" si="19"/>
        <v>0</v>
      </c>
    </row>
    <row r="5831" spans="1:22">
      <c r="A5831" t="e">
        <f t="shared" si="12"/>
        <v>#N/A</v>
      </c>
      <c r="B5831" t="s">
        <v>25</v>
      </c>
      <c r="C5831">
        <v>1035</v>
      </c>
      <c r="D5831" t="e">
        <f t="shared" si="13"/>
        <v>#N/A</v>
      </c>
      <c r="E5831">
        <v>23996</v>
      </c>
      <c r="F5831" t="s">
        <v>5608</v>
      </c>
      <c r="G5831" s="63">
        <v>46101</v>
      </c>
      <c r="H5831" s="63">
        <v>46102</v>
      </c>
      <c r="I5831" t="s">
        <v>484</v>
      </c>
      <c r="J5831" t="str">
        <f t="shared" si="14"/>
        <v>Vuelos</v>
      </c>
      <c r="K5831" t="s">
        <v>27</v>
      </c>
      <c r="L5831">
        <v>2000</v>
      </c>
      <c r="O5831">
        <v>200</v>
      </c>
      <c r="R5831" t="str">
        <f t="shared" si="15"/>
        <v>South African Airways</v>
      </c>
      <c r="S5831" t="str">
        <f t="shared" si="16"/>
        <v>South Africa</v>
      </c>
      <c r="T5831">
        <f t="shared" si="17"/>
        <v>12</v>
      </c>
      <c r="U5831">
        <f t="shared" si="18"/>
        <v>2026</v>
      </c>
      <c r="V5831" s="117" t="str">
        <f t="shared" si="19"/>
        <v>0</v>
      </c>
    </row>
    <row r="5832" spans="1:22">
      <c r="A5832" t="e">
        <f t="shared" ref="A5832:A5895" si="20">_xlfn.XLOOKUP(D5832,BN:BN,BO:BO)</f>
        <v>#N/A</v>
      </c>
      <c r="B5832" t="s">
        <v>25</v>
      </c>
      <c r="C5832">
        <v>1036</v>
      </c>
      <c r="D5832" t="e">
        <f t="shared" ref="D5832:D5895" si="21">_xlfn.XLOOKUP(C5832,BH:BH,BI:BI)</f>
        <v>#N/A</v>
      </c>
      <c r="E5832">
        <v>0</v>
      </c>
      <c r="F5832" t="s">
        <v>5609</v>
      </c>
      <c r="G5832" s="63">
        <v>46076</v>
      </c>
      <c r="H5832" s="63">
        <v>46076</v>
      </c>
      <c r="I5832" t="s">
        <v>396</v>
      </c>
      <c r="J5832" t="str">
        <f t="shared" ref="J5832:J5895" si="22">_xlfn.XLOOKUP(I5832,AS:AS,AU:AU)</f>
        <v>Honorarios</v>
      </c>
      <c r="K5832" t="s">
        <v>33</v>
      </c>
      <c r="L5832">
        <v>35</v>
      </c>
      <c r="O5832">
        <v>35</v>
      </c>
      <c r="R5832" t="str">
        <f t="shared" ref="R5832:R5895" si="23">_xlfn.XLOOKUP(E5832,AF:AF,AG:AG)</f>
        <v>FEES</v>
      </c>
      <c r="S5832">
        <f t="shared" ref="S5832:S5895" si="24">_xlfn.XLOOKUP(E5832,AF:AF,AI:AI)</f>
        <v>0</v>
      </c>
      <c r="T5832">
        <f t="shared" ref="T5832:T5895" si="25">WEEKNUM(G5832)</f>
        <v>9</v>
      </c>
      <c r="U5832">
        <f t="shared" ref="U5832:U5895" si="26">YEAR(G5832)</f>
        <v>2026</v>
      </c>
      <c r="V5832" s="117" t="str">
        <f t="shared" ref="V5832:V5895" si="27">IFERROR(Q5832/N5832,"0")</f>
        <v>0</v>
      </c>
    </row>
    <row r="5833" spans="1:22">
      <c r="A5833" t="e">
        <f t="shared" si="20"/>
        <v>#N/A</v>
      </c>
      <c r="B5833" t="s">
        <v>25</v>
      </c>
      <c r="C5833">
        <v>1036</v>
      </c>
      <c r="D5833" t="e">
        <f t="shared" si="21"/>
        <v>#N/A</v>
      </c>
      <c r="E5833">
        <v>28934</v>
      </c>
      <c r="F5833" t="s">
        <v>5610</v>
      </c>
      <c r="G5833" s="63">
        <v>46075</v>
      </c>
      <c r="H5833" s="63">
        <v>46075</v>
      </c>
      <c r="I5833" t="s">
        <v>366</v>
      </c>
      <c r="J5833" t="str">
        <f t="shared" si="22"/>
        <v>Vuelos</v>
      </c>
      <c r="K5833" t="s">
        <v>33</v>
      </c>
      <c r="L5833">
        <v>521.29999999999995</v>
      </c>
      <c r="O5833">
        <v>0</v>
      </c>
      <c r="R5833" t="str">
        <f t="shared" si="23"/>
        <v>F1S USA</v>
      </c>
      <c r="S5833" t="str">
        <f t="shared" si="24"/>
        <v>United States</v>
      </c>
      <c r="T5833">
        <f t="shared" si="25"/>
        <v>9</v>
      </c>
      <c r="U5833">
        <f t="shared" si="26"/>
        <v>2026</v>
      </c>
      <c r="V5833" s="117" t="str">
        <f t="shared" si="27"/>
        <v>0</v>
      </c>
    </row>
    <row r="5834" spans="1:22">
      <c r="A5834" t="e">
        <f t="shared" si="20"/>
        <v>#N/A</v>
      </c>
      <c r="B5834" t="s">
        <v>25</v>
      </c>
      <c r="C5834">
        <v>1036</v>
      </c>
      <c r="D5834" t="e">
        <f t="shared" si="21"/>
        <v>#N/A</v>
      </c>
      <c r="E5834">
        <v>0</v>
      </c>
      <c r="F5834" t="s">
        <v>5609</v>
      </c>
      <c r="G5834" s="63">
        <v>46075</v>
      </c>
      <c r="H5834" s="63">
        <v>46075</v>
      </c>
      <c r="I5834" t="s">
        <v>396</v>
      </c>
      <c r="J5834" t="str">
        <f t="shared" si="22"/>
        <v>Honorarios</v>
      </c>
      <c r="K5834" t="s">
        <v>33</v>
      </c>
      <c r="L5834">
        <v>35</v>
      </c>
      <c r="O5834">
        <v>35</v>
      </c>
      <c r="R5834" t="str">
        <f t="shared" si="23"/>
        <v>FEES</v>
      </c>
      <c r="S5834">
        <f t="shared" si="24"/>
        <v>0</v>
      </c>
      <c r="T5834">
        <f t="shared" si="25"/>
        <v>9</v>
      </c>
      <c r="U5834">
        <f t="shared" si="26"/>
        <v>2026</v>
      </c>
      <c r="V5834" s="117" t="str">
        <f t="shared" si="27"/>
        <v>0</v>
      </c>
    </row>
    <row r="5835" spans="1:22">
      <c r="A5835" t="e">
        <f t="shared" si="20"/>
        <v>#N/A</v>
      </c>
      <c r="B5835" t="s">
        <v>25</v>
      </c>
      <c r="C5835">
        <v>1037</v>
      </c>
      <c r="D5835" t="e">
        <f t="shared" si="21"/>
        <v>#N/A</v>
      </c>
      <c r="E5835">
        <v>34632</v>
      </c>
      <c r="F5835" t="s">
        <v>5611</v>
      </c>
      <c r="G5835" s="63">
        <v>46018</v>
      </c>
      <c r="H5835" s="63">
        <v>46024</v>
      </c>
      <c r="I5835" t="s">
        <v>376</v>
      </c>
      <c r="J5835" t="str">
        <f t="shared" si="22"/>
        <v>Hotel</v>
      </c>
      <c r="K5835" t="s">
        <v>33</v>
      </c>
      <c r="L5835">
        <v>5589</v>
      </c>
      <c r="O5835">
        <v>630.44000000000005</v>
      </c>
      <c r="R5835" t="e">
        <f t="shared" si="23"/>
        <v>#N/A</v>
      </c>
      <c r="S5835" t="e">
        <f t="shared" si="24"/>
        <v>#N/A</v>
      </c>
      <c r="T5835">
        <f t="shared" si="25"/>
        <v>52</v>
      </c>
      <c r="U5835">
        <f t="shared" si="26"/>
        <v>2025</v>
      </c>
      <c r="V5835" s="117" t="str">
        <f t="shared" si="27"/>
        <v>0</v>
      </c>
    </row>
    <row r="5836" spans="1:22">
      <c r="A5836" t="e">
        <f t="shared" si="20"/>
        <v>#N/A</v>
      </c>
      <c r="B5836" t="s">
        <v>25</v>
      </c>
      <c r="C5836">
        <v>1038</v>
      </c>
      <c r="D5836" t="e">
        <f t="shared" si="21"/>
        <v>#N/A</v>
      </c>
      <c r="E5836">
        <v>25269</v>
      </c>
      <c r="F5836" t="s">
        <v>5612</v>
      </c>
      <c r="G5836" s="63">
        <v>46061</v>
      </c>
      <c r="H5836" s="63">
        <v>46071</v>
      </c>
      <c r="I5836" t="s">
        <v>376</v>
      </c>
      <c r="J5836" t="str">
        <f t="shared" si="22"/>
        <v>Hotel</v>
      </c>
      <c r="K5836" t="s">
        <v>27</v>
      </c>
      <c r="L5836">
        <v>2200</v>
      </c>
      <c r="O5836">
        <v>200</v>
      </c>
      <c r="R5836" t="str">
        <f t="shared" si="23"/>
        <v>HOTEL ALFONSO XIII</v>
      </c>
      <c r="S5836" t="str">
        <f t="shared" si="24"/>
        <v>Spain</v>
      </c>
      <c r="T5836">
        <f t="shared" si="25"/>
        <v>7</v>
      </c>
      <c r="U5836">
        <f t="shared" si="26"/>
        <v>2026</v>
      </c>
      <c r="V5836" s="117" t="str">
        <f t="shared" si="27"/>
        <v>0</v>
      </c>
    </row>
    <row r="5837" spans="1:22">
      <c r="A5837" t="e">
        <f t="shared" si="20"/>
        <v>#N/A</v>
      </c>
      <c r="B5837" t="s">
        <v>25</v>
      </c>
      <c r="C5837">
        <v>1038</v>
      </c>
      <c r="D5837" t="e">
        <f t="shared" si="21"/>
        <v>#N/A</v>
      </c>
      <c r="E5837">
        <v>28491</v>
      </c>
      <c r="F5837" t="s">
        <v>5613</v>
      </c>
      <c r="G5837" s="63">
        <v>46061</v>
      </c>
      <c r="H5837" s="63">
        <v>46071</v>
      </c>
      <c r="I5837" t="s">
        <v>409</v>
      </c>
      <c r="J5837" t="str">
        <f t="shared" si="22"/>
        <v>Otros</v>
      </c>
      <c r="K5837" t="s">
        <v>27</v>
      </c>
      <c r="L5837">
        <v>101.08</v>
      </c>
      <c r="O5837">
        <v>-19.52</v>
      </c>
      <c r="R5837" t="str">
        <f t="shared" si="23"/>
        <v>AON</v>
      </c>
      <c r="S5837" t="str">
        <f t="shared" si="24"/>
        <v>United Kingdom</v>
      </c>
      <c r="T5837">
        <f t="shared" si="25"/>
        <v>7</v>
      </c>
      <c r="U5837">
        <f t="shared" si="26"/>
        <v>2026</v>
      </c>
      <c r="V5837" s="117" t="str">
        <f t="shared" si="27"/>
        <v>0</v>
      </c>
    </row>
    <row r="5838" spans="1:22">
      <c r="A5838" t="e">
        <f t="shared" si="20"/>
        <v>#N/A</v>
      </c>
      <c r="B5838" t="s">
        <v>25</v>
      </c>
      <c r="C5838">
        <v>1038</v>
      </c>
      <c r="D5838" t="e">
        <f t="shared" si="21"/>
        <v>#N/A</v>
      </c>
      <c r="E5838">
        <v>30308</v>
      </c>
      <c r="F5838" t="s">
        <v>5614</v>
      </c>
      <c r="G5838" s="63">
        <v>46061</v>
      </c>
      <c r="H5838" s="63">
        <v>46062</v>
      </c>
      <c r="I5838" t="s">
        <v>376</v>
      </c>
      <c r="J5838" t="str">
        <f t="shared" si="22"/>
        <v>Hotel</v>
      </c>
      <c r="K5838" t="s">
        <v>27</v>
      </c>
      <c r="L5838">
        <v>477.08</v>
      </c>
      <c r="O5838">
        <v>86.03</v>
      </c>
      <c r="R5838" t="str">
        <f t="shared" si="23"/>
        <v>THE PALACE A LUXURY COLLECTION HOTEL MADRID</v>
      </c>
      <c r="S5838" t="str">
        <f t="shared" si="24"/>
        <v>Spain</v>
      </c>
      <c r="T5838">
        <f t="shared" si="25"/>
        <v>7</v>
      </c>
      <c r="U5838">
        <f t="shared" si="26"/>
        <v>2026</v>
      </c>
      <c r="V5838" s="117" t="str">
        <f t="shared" si="27"/>
        <v>0</v>
      </c>
    </row>
    <row r="5839" spans="1:22">
      <c r="A5839" t="e">
        <f t="shared" si="20"/>
        <v>#N/A</v>
      </c>
      <c r="B5839" t="s">
        <v>25</v>
      </c>
      <c r="C5839">
        <v>1038</v>
      </c>
      <c r="D5839" t="e">
        <f t="shared" si="21"/>
        <v>#N/A</v>
      </c>
      <c r="E5839">
        <v>30308</v>
      </c>
      <c r="F5839" t="s">
        <v>5615</v>
      </c>
      <c r="G5839" s="63">
        <v>46063</v>
      </c>
      <c r="H5839" s="63">
        <v>46066</v>
      </c>
      <c r="I5839" t="s">
        <v>376</v>
      </c>
      <c r="J5839" t="str">
        <f t="shared" si="22"/>
        <v>Hotel</v>
      </c>
      <c r="K5839" t="s">
        <v>27</v>
      </c>
      <c r="L5839">
        <v>1140.3800000000001</v>
      </c>
      <c r="O5839">
        <v>86.03</v>
      </c>
      <c r="R5839" t="str">
        <f t="shared" si="23"/>
        <v>THE PALACE A LUXURY COLLECTION HOTEL MADRID</v>
      </c>
      <c r="S5839" t="str">
        <f t="shared" si="24"/>
        <v>Spain</v>
      </c>
      <c r="T5839">
        <f t="shared" si="25"/>
        <v>7</v>
      </c>
      <c r="U5839">
        <f t="shared" si="26"/>
        <v>2026</v>
      </c>
      <c r="V5839" s="117" t="str">
        <f t="shared" si="27"/>
        <v>0</v>
      </c>
    </row>
    <row r="5840" spans="1:22">
      <c r="A5840" t="e">
        <f t="shared" si="20"/>
        <v>#N/A</v>
      </c>
      <c r="B5840" t="s">
        <v>25</v>
      </c>
      <c r="C5840">
        <v>1038</v>
      </c>
      <c r="D5840" t="e">
        <f t="shared" si="21"/>
        <v>#N/A</v>
      </c>
      <c r="E5840">
        <v>30308</v>
      </c>
      <c r="F5840" t="s">
        <v>5616</v>
      </c>
      <c r="G5840" s="63">
        <v>46068</v>
      </c>
      <c r="H5840" s="63">
        <v>46071</v>
      </c>
      <c r="I5840" t="s">
        <v>376</v>
      </c>
      <c r="J5840" t="str">
        <f t="shared" si="22"/>
        <v>Hotel</v>
      </c>
      <c r="K5840" t="s">
        <v>27</v>
      </c>
      <c r="L5840">
        <v>1235.42</v>
      </c>
      <c r="O5840">
        <v>86.03</v>
      </c>
      <c r="R5840" t="str">
        <f t="shared" si="23"/>
        <v>THE PALACE A LUXURY COLLECTION HOTEL MADRID</v>
      </c>
      <c r="S5840" t="str">
        <f t="shared" si="24"/>
        <v>Spain</v>
      </c>
      <c r="T5840">
        <f t="shared" si="25"/>
        <v>8</v>
      </c>
      <c r="U5840">
        <f t="shared" si="26"/>
        <v>2026</v>
      </c>
      <c r="V5840" s="117" t="str">
        <f t="shared" si="27"/>
        <v>0</v>
      </c>
    </row>
    <row r="5841" spans="1:22">
      <c r="A5841" t="e">
        <f t="shared" si="20"/>
        <v>#N/A</v>
      </c>
      <c r="B5841" t="s">
        <v>25</v>
      </c>
      <c r="C5841">
        <v>1038</v>
      </c>
      <c r="D5841" t="e">
        <f t="shared" si="21"/>
        <v>#N/A</v>
      </c>
      <c r="E5841">
        <v>30984</v>
      </c>
      <c r="F5841" t="s">
        <v>5617</v>
      </c>
      <c r="G5841" s="63">
        <v>46061</v>
      </c>
      <c r="H5841" s="63">
        <v>46071</v>
      </c>
      <c r="I5841" t="s">
        <v>425</v>
      </c>
      <c r="J5841" t="str">
        <f t="shared" si="22"/>
        <v>Traslados</v>
      </c>
      <c r="K5841" t="s">
        <v>27</v>
      </c>
      <c r="L5841">
        <v>378.96</v>
      </c>
      <c r="O5841">
        <v>11.37</v>
      </c>
      <c r="R5841" t="str">
        <f t="shared" si="23"/>
        <v>Limouxine</v>
      </c>
      <c r="S5841" t="str">
        <f t="shared" si="24"/>
        <v>Spain</v>
      </c>
      <c r="T5841">
        <f t="shared" si="25"/>
        <v>7</v>
      </c>
      <c r="U5841">
        <f t="shared" si="26"/>
        <v>2026</v>
      </c>
      <c r="V5841" s="117" t="str">
        <f t="shared" si="27"/>
        <v>0</v>
      </c>
    </row>
    <row r="5842" spans="1:22">
      <c r="A5842" t="e">
        <f t="shared" si="20"/>
        <v>#N/A</v>
      </c>
      <c r="B5842" t="s">
        <v>25</v>
      </c>
      <c r="C5842">
        <v>1039</v>
      </c>
      <c r="D5842" t="e">
        <f t="shared" si="21"/>
        <v>#N/A</v>
      </c>
      <c r="E5842">
        <v>28934</v>
      </c>
      <c r="F5842" t="s">
        <v>5618</v>
      </c>
      <c r="G5842" s="63">
        <v>46108</v>
      </c>
      <c r="H5842" s="63">
        <v>46116</v>
      </c>
      <c r="I5842" t="s">
        <v>366</v>
      </c>
      <c r="J5842" t="str">
        <f t="shared" si="22"/>
        <v>Vuelos</v>
      </c>
      <c r="K5842" t="s">
        <v>33</v>
      </c>
      <c r="L5842">
        <v>1139.81</v>
      </c>
      <c r="O5842">
        <v>0</v>
      </c>
      <c r="R5842" t="str">
        <f t="shared" si="23"/>
        <v>F1S USA</v>
      </c>
      <c r="S5842" t="str">
        <f t="shared" si="24"/>
        <v>United States</v>
      </c>
      <c r="T5842">
        <f t="shared" si="25"/>
        <v>13</v>
      </c>
      <c r="U5842">
        <f t="shared" si="26"/>
        <v>2026</v>
      </c>
      <c r="V5842" s="117" t="str">
        <f t="shared" si="27"/>
        <v>0</v>
      </c>
    </row>
    <row r="5843" spans="1:22">
      <c r="A5843" t="e">
        <f t="shared" si="20"/>
        <v>#N/A</v>
      </c>
      <c r="B5843" t="s">
        <v>25</v>
      </c>
      <c r="C5843">
        <v>1039</v>
      </c>
      <c r="D5843" t="e">
        <f t="shared" si="21"/>
        <v>#N/A</v>
      </c>
      <c r="E5843">
        <v>28934</v>
      </c>
      <c r="F5843" t="s">
        <v>5619</v>
      </c>
      <c r="G5843" s="63">
        <v>46108</v>
      </c>
      <c r="H5843" s="63">
        <v>46116</v>
      </c>
      <c r="I5843" t="s">
        <v>366</v>
      </c>
      <c r="J5843" t="str">
        <f t="shared" si="22"/>
        <v>Vuelos</v>
      </c>
      <c r="K5843" t="s">
        <v>33</v>
      </c>
      <c r="L5843">
        <v>1139.81</v>
      </c>
      <c r="O5843">
        <v>0</v>
      </c>
      <c r="R5843" t="str">
        <f t="shared" si="23"/>
        <v>F1S USA</v>
      </c>
      <c r="S5843" t="str">
        <f t="shared" si="24"/>
        <v>United States</v>
      </c>
      <c r="T5843">
        <f t="shared" si="25"/>
        <v>13</v>
      </c>
      <c r="U5843">
        <f t="shared" si="26"/>
        <v>2026</v>
      </c>
      <c r="V5843" s="117" t="str">
        <f t="shared" si="27"/>
        <v>0</v>
      </c>
    </row>
    <row r="5844" spans="1:22">
      <c r="A5844" t="e">
        <f t="shared" si="20"/>
        <v>#N/A</v>
      </c>
      <c r="B5844" t="s">
        <v>25</v>
      </c>
      <c r="C5844">
        <v>1039</v>
      </c>
      <c r="D5844" t="e">
        <f t="shared" si="21"/>
        <v>#N/A</v>
      </c>
      <c r="E5844">
        <v>28934</v>
      </c>
      <c r="F5844" t="s">
        <v>5620</v>
      </c>
      <c r="G5844" s="63">
        <v>46108</v>
      </c>
      <c r="H5844" s="63">
        <v>46116</v>
      </c>
      <c r="I5844" t="s">
        <v>366</v>
      </c>
      <c r="J5844" t="str">
        <f t="shared" si="22"/>
        <v>Vuelos</v>
      </c>
      <c r="K5844" t="s">
        <v>33</v>
      </c>
      <c r="L5844">
        <v>1139.81</v>
      </c>
      <c r="O5844">
        <v>0</v>
      </c>
      <c r="R5844" t="str">
        <f t="shared" si="23"/>
        <v>F1S USA</v>
      </c>
      <c r="S5844" t="str">
        <f t="shared" si="24"/>
        <v>United States</v>
      </c>
      <c r="T5844">
        <f t="shared" si="25"/>
        <v>13</v>
      </c>
      <c r="U5844">
        <f t="shared" si="26"/>
        <v>2026</v>
      </c>
      <c r="V5844" s="117" t="str">
        <f t="shared" si="27"/>
        <v>0</v>
      </c>
    </row>
    <row r="5845" spans="1:22">
      <c r="A5845" t="e">
        <f t="shared" si="20"/>
        <v>#N/A</v>
      </c>
      <c r="B5845" t="s">
        <v>25</v>
      </c>
      <c r="C5845">
        <v>1039</v>
      </c>
      <c r="D5845" t="e">
        <f t="shared" si="21"/>
        <v>#N/A</v>
      </c>
      <c r="E5845">
        <v>28934</v>
      </c>
      <c r="F5845" t="s">
        <v>5621</v>
      </c>
      <c r="G5845" s="63">
        <v>46108</v>
      </c>
      <c r="H5845" s="63">
        <v>46116</v>
      </c>
      <c r="I5845" t="s">
        <v>366</v>
      </c>
      <c r="J5845" t="str">
        <f t="shared" si="22"/>
        <v>Vuelos</v>
      </c>
      <c r="K5845" t="s">
        <v>33</v>
      </c>
      <c r="L5845">
        <v>1139.81</v>
      </c>
      <c r="O5845">
        <v>0</v>
      </c>
      <c r="R5845" t="str">
        <f t="shared" si="23"/>
        <v>F1S USA</v>
      </c>
      <c r="S5845" t="str">
        <f t="shared" si="24"/>
        <v>United States</v>
      </c>
      <c r="T5845">
        <f t="shared" si="25"/>
        <v>13</v>
      </c>
      <c r="U5845">
        <f t="shared" si="26"/>
        <v>2026</v>
      </c>
      <c r="V5845" s="117" t="str">
        <f t="shared" si="27"/>
        <v>0</v>
      </c>
    </row>
    <row r="5846" spans="1:22">
      <c r="A5846" t="e">
        <f t="shared" si="20"/>
        <v>#N/A</v>
      </c>
      <c r="B5846" t="s">
        <v>25</v>
      </c>
      <c r="C5846">
        <v>1039</v>
      </c>
      <c r="D5846" t="e">
        <f t="shared" si="21"/>
        <v>#N/A</v>
      </c>
      <c r="E5846">
        <v>28934</v>
      </c>
      <c r="F5846" t="s">
        <v>5622</v>
      </c>
      <c r="G5846" s="63">
        <v>46108</v>
      </c>
      <c r="H5846" s="63">
        <v>46116</v>
      </c>
      <c r="I5846" t="s">
        <v>366</v>
      </c>
      <c r="J5846" t="str">
        <f t="shared" si="22"/>
        <v>Vuelos</v>
      </c>
      <c r="K5846" t="s">
        <v>33</v>
      </c>
      <c r="L5846">
        <v>1139.81</v>
      </c>
      <c r="O5846">
        <v>0</v>
      </c>
      <c r="R5846" t="str">
        <f t="shared" si="23"/>
        <v>F1S USA</v>
      </c>
      <c r="S5846" t="str">
        <f t="shared" si="24"/>
        <v>United States</v>
      </c>
      <c r="T5846">
        <f t="shared" si="25"/>
        <v>13</v>
      </c>
      <c r="U5846">
        <f t="shared" si="26"/>
        <v>2026</v>
      </c>
      <c r="V5846" s="117" t="str">
        <f t="shared" si="27"/>
        <v>0</v>
      </c>
    </row>
    <row r="5847" spans="1:22">
      <c r="A5847" t="e">
        <f t="shared" si="20"/>
        <v>#N/A</v>
      </c>
      <c r="B5847" t="s">
        <v>25</v>
      </c>
      <c r="C5847">
        <v>1039</v>
      </c>
      <c r="D5847" t="e">
        <f t="shared" si="21"/>
        <v>#N/A</v>
      </c>
      <c r="E5847">
        <v>28934</v>
      </c>
      <c r="F5847" t="s">
        <v>5623</v>
      </c>
      <c r="G5847" s="63">
        <v>46108</v>
      </c>
      <c r="H5847" s="63">
        <v>46116</v>
      </c>
      <c r="I5847" t="s">
        <v>366</v>
      </c>
      <c r="J5847" t="str">
        <f t="shared" si="22"/>
        <v>Vuelos</v>
      </c>
      <c r="K5847" t="s">
        <v>33</v>
      </c>
      <c r="L5847">
        <v>1139.81</v>
      </c>
      <c r="O5847">
        <v>0</v>
      </c>
      <c r="R5847" t="str">
        <f t="shared" si="23"/>
        <v>F1S USA</v>
      </c>
      <c r="S5847" t="str">
        <f t="shared" si="24"/>
        <v>United States</v>
      </c>
      <c r="T5847">
        <f t="shared" si="25"/>
        <v>13</v>
      </c>
      <c r="U5847">
        <f t="shared" si="26"/>
        <v>2026</v>
      </c>
      <c r="V5847" s="117" t="str">
        <f t="shared" si="27"/>
        <v>0</v>
      </c>
    </row>
    <row r="5848" spans="1:22">
      <c r="A5848" t="e">
        <f t="shared" si="20"/>
        <v>#N/A</v>
      </c>
      <c r="B5848" t="s">
        <v>25</v>
      </c>
      <c r="C5848">
        <v>1039</v>
      </c>
      <c r="D5848" t="e">
        <f t="shared" si="21"/>
        <v>#N/A</v>
      </c>
      <c r="E5848">
        <v>28934</v>
      </c>
      <c r="F5848" t="s">
        <v>5624</v>
      </c>
      <c r="G5848" s="63">
        <v>46106</v>
      </c>
      <c r="H5848" s="63">
        <v>46116</v>
      </c>
      <c r="I5848" t="s">
        <v>366</v>
      </c>
      <c r="J5848" t="str">
        <f t="shared" si="22"/>
        <v>Vuelos</v>
      </c>
      <c r="K5848" t="s">
        <v>33</v>
      </c>
      <c r="L5848">
        <v>3193.81</v>
      </c>
      <c r="O5848">
        <v>0</v>
      </c>
      <c r="R5848" t="str">
        <f t="shared" si="23"/>
        <v>F1S USA</v>
      </c>
      <c r="S5848" t="str">
        <f t="shared" si="24"/>
        <v>United States</v>
      </c>
      <c r="T5848">
        <f t="shared" si="25"/>
        <v>13</v>
      </c>
      <c r="U5848">
        <f t="shared" si="26"/>
        <v>2026</v>
      </c>
      <c r="V5848" s="117" t="str">
        <f t="shared" si="27"/>
        <v>0</v>
      </c>
    </row>
    <row r="5849" spans="1:22">
      <c r="A5849" t="e">
        <f t="shared" si="20"/>
        <v>#N/A</v>
      </c>
      <c r="B5849" t="s">
        <v>25</v>
      </c>
      <c r="C5849">
        <v>1039</v>
      </c>
      <c r="D5849" t="e">
        <f t="shared" si="21"/>
        <v>#N/A</v>
      </c>
      <c r="E5849">
        <v>28934</v>
      </c>
      <c r="F5849" t="s">
        <v>5625</v>
      </c>
      <c r="G5849" s="63">
        <v>46106</v>
      </c>
      <c r="H5849" s="63">
        <v>46116</v>
      </c>
      <c r="I5849" t="s">
        <v>366</v>
      </c>
      <c r="J5849" t="str">
        <f t="shared" si="22"/>
        <v>Vuelos</v>
      </c>
      <c r="K5849" t="s">
        <v>33</v>
      </c>
      <c r="L5849">
        <v>3193.81</v>
      </c>
      <c r="O5849">
        <v>0</v>
      </c>
      <c r="R5849" t="str">
        <f t="shared" si="23"/>
        <v>F1S USA</v>
      </c>
      <c r="S5849" t="str">
        <f t="shared" si="24"/>
        <v>United States</v>
      </c>
      <c r="T5849">
        <f t="shared" si="25"/>
        <v>13</v>
      </c>
      <c r="U5849">
        <f t="shared" si="26"/>
        <v>2026</v>
      </c>
      <c r="V5849" s="117" t="str">
        <f t="shared" si="27"/>
        <v>0</v>
      </c>
    </row>
    <row r="5850" spans="1:22">
      <c r="A5850" t="e">
        <f t="shared" si="20"/>
        <v>#N/A</v>
      </c>
      <c r="B5850" t="s">
        <v>25</v>
      </c>
      <c r="C5850">
        <v>1039</v>
      </c>
      <c r="D5850" t="e">
        <f t="shared" si="21"/>
        <v>#N/A</v>
      </c>
      <c r="E5850">
        <v>28934</v>
      </c>
      <c r="F5850" t="s">
        <v>5626</v>
      </c>
      <c r="G5850" s="63">
        <v>46106</v>
      </c>
      <c r="H5850" s="63">
        <v>46116</v>
      </c>
      <c r="I5850" t="s">
        <v>366</v>
      </c>
      <c r="J5850" t="str">
        <f t="shared" si="22"/>
        <v>Vuelos</v>
      </c>
      <c r="K5850" t="s">
        <v>33</v>
      </c>
      <c r="L5850">
        <v>3193.81</v>
      </c>
      <c r="O5850">
        <v>0</v>
      </c>
      <c r="R5850" t="str">
        <f t="shared" si="23"/>
        <v>F1S USA</v>
      </c>
      <c r="S5850" t="str">
        <f t="shared" si="24"/>
        <v>United States</v>
      </c>
      <c r="T5850">
        <f t="shared" si="25"/>
        <v>13</v>
      </c>
      <c r="U5850">
        <f t="shared" si="26"/>
        <v>2026</v>
      </c>
      <c r="V5850" s="117" t="str">
        <f t="shared" si="27"/>
        <v>0</v>
      </c>
    </row>
    <row r="5851" spans="1:22">
      <c r="A5851" t="e">
        <f t="shared" si="20"/>
        <v>#N/A</v>
      </c>
      <c r="B5851" t="s">
        <v>25</v>
      </c>
      <c r="C5851">
        <v>1039</v>
      </c>
      <c r="D5851" t="e">
        <f t="shared" si="21"/>
        <v>#N/A</v>
      </c>
      <c r="E5851">
        <v>28934</v>
      </c>
      <c r="F5851" t="s">
        <v>5627</v>
      </c>
      <c r="G5851" s="63">
        <v>46108</v>
      </c>
      <c r="H5851" s="63">
        <v>46116</v>
      </c>
      <c r="I5851" t="s">
        <v>366</v>
      </c>
      <c r="J5851" t="str">
        <f t="shared" si="22"/>
        <v>Vuelos</v>
      </c>
      <c r="K5851" t="s">
        <v>33</v>
      </c>
      <c r="L5851">
        <v>2307.71</v>
      </c>
      <c r="O5851">
        <v>0</v>
      </c>
      <c r="R5851" t="str">
        <f t="shared" si="23"/>
        <v>F1S USA</v>
      </c>
      <c r="S5851" t="str">
        <f t="shared" si="24"/>
        <v>United States</v>
      </c>
      <c r="T5851">
        <f t="shared" si="25"/>
        <v>13</v>
      </c>
      <c r="U5851">
        <f t="shared" si="26"/>
        <v>2026</v>
      </c>
      <c r="V5851" s="117" t="str">
        <f t="shared" si="27"/>
        <v>0</v>
      </c>
    </row>
    <row r="5852" spans="1:22">
      <c r="A5852" t="e">
        <f t="shared" si="20"/>
        <v>#N/A</v>
      </c>
      <c r="B5852" t="s">
        <v>25</v>
      </c>
      <c r="C5852">
        <v>1039</v>
      </c>
      <c r="D5852" t="e">
        <f t="shared" si="21"/>
        <v>#N/A</v>
      </c>
      <c r="E5852">
        <v>0</v>
      </c>
      <c r="F5852" t="s">
        <v>5628</v>
      </c>
      <c r="G5852" s="63">
        <v>46108</v>
      </c>
      <c r="H5852" s="63">
        <v>46116</v>
      </c>
      <c r="I5852" t="s">
        <v>396</v>
      </c>
      <c r="J5852" t="str">
        <f t="shared" si="22"/>
        <v>Honorarios</v>
      </c>
      <c r="K5852" t="s">
        <v>33</v>
      </c>
      <c r="L5852">
        <v>280</v>
      </c>
      <c r="O5852">
        <v>280</v>
      </c>
      <c r="R5852" t="str">
        <f t="shared" si="23"/>
        <v>FEES</v>
      </c>
      <c r="S5852">
        <f t="shared" si="24"/>
        <v>0</v>
      </c>
      <c r="T5852">
        <f t="shared" si="25"/>
        <v>13</v>
      </c>
      <c r="U5852">
        <f t="shared" si="26"/>
        <v>2026</v>
      </c>
      <c r="V5852" s="117" t="str">
        <f t="shared" si="27"/>
        <v>0</v>
      </c>
    </row>
    <row r="5853" spans="1:22">
      <c r="A5853" t="e">
        <f t="shared" si="20"/>
        <v>#N/A</v>
      </c>
      <c r="B5853" t="s">
        <v>25</v>
      </c>
      <c r="C5853">
        <v>1040</v>
      </c>
      <c r="D5853" t="e">
        <f t="shared" si="21"/>
        <v>#N/A</v>
      </c>
      <c r="E5853">
        <v>26512</v>
      </c>
      <c r="F5853" t="s">
        <v>5629</v>
      </c>
      <c r="G5853" s="63">
        <v>45969</v>
      </c>
      <c r="H5853" s="63">
        <v>45970</v>
      </c>
      <c r="I5853" t="s">
        <v>376</v>
      </c>
      <c r="J5853" t="str">
        <f t="shared" si="22"/>
        <v>Hotel</v>
      </c>
      <c r="K5853" t="s">
        <v>33</v>
      </c>
      <c r="L5853">
        <v>1024</v>
      </c>
      <c r="O5853">
        <v>102.4</v>
      </c>
      <c r="R5853" t="str">
        <f t="shared" si="23"/>
        <v>FOUR SEASONS</v>
      </c>
      <c r="S5853" t="str">
        <f t="shared" si="24"/>
        <v>United States</v>
      </c>
      <c r="T5853">
        <f t="shared" si="25"/>
        <v>45</v>
      </c>
      <c r="U5853">
        <f t="shared" si="26"/>
        <v>2025</v>
      </c>
      <c r="V5853" s="117" t="str">
        <f t="shared" si="27"/>
        <v>0</v>
      </c>
    </row>
    <row r="5854" spans="1:22">
      <c r="A5854" t="e">
        <f t="shared" si="20"/>
        <v>#N/A</v>
      </c>
      <c r="B5854" t="s">
        <v>25</v>
      </c>
      <c r="C5854">
        <v>1041</v>
      </c>
      <c r="D5854" t="e">
        <f t="shared" si="21"/>
        <v>#N/A</v>
      </c>
      <c r="E5854">
        <v>27672</v>
      </c>
      <c r="F5854" t="s">
        <v>5630</v>
      </c>
      <c r="G5854" s="63">
        <v>46053</v>
      </c>
      <c r="H5854" s="63">
        <v>46054</v>
      </c>
      <c r="I5854" t="s">
        <v>425</v>
      </c>
      <c r="J5854" t="str">
        <f t="shared" si="22"/>
        <v>Traslados</v>
      </c>
      <c r="K5854" t="s">
        <v>30</v>
      </c>
      <c r="L5854">
        <v>8150</v>
      </c>
      <c r="O5854">
        <v>1022.96</v>
      </c>
      <c r="R5854" t="str">
        <f t="shared" si="23"/>
        <v>MX3 TRAVEL</v>
      </c>
      <c r="S5854" t="str">
        <f t="shared" si="24"/>
        <v>Mexico</v>
      </c>
      <c r="T5854">
        <f t="shared" si="25"/>
        <v>5</v>
      </c>
      <c r="U5854">
        <f t="shared" si="26"/>
        <v>2026</v>
      </c>
      <c r="V5854" s="117" t="str">
        <f t="shared" si="27"/>
        <v>0</v>
      </c>
    </row>
    <row r="5855" spans="1:22">
      <c r="A5855" t="e">
        <f t="shared" si="20"/>
        <v>#N/A</v>
      </c>
      <c r="B5855" t="s">
        <v>25</v>
      </c>
      <c r="C5855">
        <v>1042</v>
      </c>
      <c r="D5855" t="e">
        <f t="shared" si="21"/>
        <v>#N/A</v>
      </c>
      <c r="E5855">
        <v>34566</v>
      </c>
      <c r="F5855" t="s">
        <v>5631</v>
      </c>
      <c r="G5855" s="63">
        <v>46207</v>
      </c>
      <c r="H5855" s="63">
        <v>46215</v>
      </c>
      <c r="I5855" t="s">
        <v>364</v>
      </c>
      <c r="J5855" t="str">
        <f t="shared" si="22"/>
        <v>DMC</v>
      </c>
      <c r="K5855" t="s">
        <v>27</v>
      </c>
      <c r="L5855">
        <v>9283.8700000000008</v>
      </c>
      <c r="O5855">
        <v>1856.77</v>
      </c>
      <c r="R5855" t="e">
        <f t="shared" si="23"/>
        <v>#N/A</v>
      </c>
      <c r="S5855" t="e">
        <f t="shared" si="24"/>
        <v>#N/A</v>
      </c>
      <c r="T5855">
        <f t="shared" si="25"/>
        <v>27</v>
      </c>
      <c r="U5855">
        <f t="shared" si="26"/>
        <v>2026</v>
      </c>
      <c r="V5855" s="117" t="str">
        <f t="shared" si="27"/>
        <v>0</v>
      </c>
    </row>
    <row r="5856" spans="1:22">
      <c r="A5856" t="e">
        <f t="shared" si="20"/>
        <v>#N/A</v>
      </c>
      <c r="B5856" t="s">
        <v>25</v>
      </c>
      <c r="C5856">
        <v>1043</v>
      </c>
      <c r="D5856" t="e">
        <f t="shared" si="21"/>
        <v>#N/A</v>
      </c>
      <c r="E5856">
        <v>28934</v>
      </c>
      <c r="F5856" t="s">
        <v>5632</v>
      </c>
      <c r="G5856" s="63">
        <v>46290</v>
      </c>
      <c r="H5856" s="63">
        <v>46306</v>
      </c>
      <c r="I5856" t="s">
        <v>366</v>
      </c>
      <c r="J5856" t="str">
        <f t="shared" si="22"/>
        <v>Vuelos</v>
      </c>
      <c r="K5856" t="s">
        <v>33</v>
      </c>
      <c r="L5856">
        <v>5929.13</v>
      </c>
      <c r="O5856">
        <v>0</v>
      </c>
      <c r="R5856" t="str">
        <f t="shared" si="23"/>
        <v>F1S USA</v>
      </c>
      <c r="S5856" t="str">
        <f t="shared" si="24"/>
        <v>United States</v>
      </c>
      <c r="T5856">
        <f t="shared" si="25"/>
        <v>39</v>
      </c>
      <c r="U5856">
        <f t="shared" si="26"/>
        <v>2026</v>
      </c>
      <c r="V5856" s="117" t="str">
        <f t="shared" si="27"/>
        <v>0</v>
      </c>
    </row>
    <row r="5857" spans="1:22">
      <c r="A5857" t="e">
        <f t="shared" si="20"/>
        <v>#N/A</v>
      </c>
      <c r="B5857" t="s">
        <v>25</v>
      </c>
      <c r="C5857">
        <v>1043</v>
      </c>
      <c r="D5857" t="e">
        <f t="shared" si="21"/>
        <v>#N/A</v>
      </c>
      <c r="E5857">
        <v>28934</v>
      </c>
      <c r="F5857" t="s">
        <v>5077</v>
      </c>
      <c r="G5857" s="63">
        <v>46290</v>
      </c>
      <c r="H5857" s="63">
        <v>46306</v>
      </c>
      <c r="I5857" t="s">
        <v>366</v>
      </c>
      <c r="J5857" t="str">
        <f t="shared" si="22"/>
        <v>Vuelos</v>
      </c>
      <c r="K5857" t="s">
        <v>33</v>
      </c>
      <c r="L5857">
        <v>5929.13</v>
      </c>
      <c r="O5857">
        <v>0</v>
      </c>
      <c r="R5857" t="str">
        <f t="shared" si="23"/>
        <v>F1S USA</v>
      </c>
      <c r="S5857" t="str">
        <f t="shared" si="24"/>
        <v>United States</v>
      </c>
      <c r="T5857">
        <f t="shared" si="25"/>
        <v>39</v>
      </c>
      <c r="U5857">
        <f t="shared" si="26"/>
        <v>2026</v>
      </c>
      <c r="V5857" s="117" t="str">
        <f t="shared" si="27"/>
        <v>0</v>
      </c>
    </row>
    <row r="5858" spans="1:22">
      <c r="A5858" t="e">
        <f t="shared" si="20"/>
        <v>#N/A</v>
      </c>
      <c r="B5858" t="s">
        <v>25</v>
      </c>
      <c r="C5858">
        <v>1043</v>
      </c>
      <c r="D5858" t="e">
        <f t="shared" si="21"/>
        <v>#N/A</v>
      </c>
      <c r="E5858">
        <v>28934</v>
      </c>
      <c r="F5858" t="s">
        <v>5633</v>
      </c>
      <c r="G5858" s="63">
        <v>46290</v>
      </c>
      <c r="H5858" s="63">
        <v>46306</v>
      </c>
      <c r="I5858" t="s">
        <v>366</v>
      </c>
      <c r="J5858" t="str">
        <f t="shared" si="22"/>
        <v>Vuelos</v>
      </c>
      <c r="K5858" t="s">
        <v>33</v>
      </c>
      <c r="L5858">
        <v>5929.13</v>
      </c>
      <c r="O5858">
        <v>0</v>
      </c>
      <c r="R5858" t="str">
        <f t="shared" si="23"/>
        <v>F1S USA</v>
      </c>
      <c r="S5858" t="str">
        <f t="shared" si="24"/>
        <v>United States</v>
      </c>
      <c r="T5858">
        <f t="shared" si="25"/>
        <v>39</v>
      </c>
      <c r="U5858">
        <f t="shared" si="26"/>
        <v>2026</v>
      </c>
      <c r="V5858" s="117" t="str">
        <f t="shared" si="27"/>
        <v>0</v>
      </c>
    </row>
    <row r="5859" spans="1:22">
      <c r="A5859" t="e">
        <f t="shared" si="20"/>
        <v>#N/A</v>
      </c>
      <c r="B5859" t="s">
        <v>25</v>
      </c>
      <c r="C5859">
        <v>1044</v>
      </c>
      <c r="D5859" t="e">
        <f t="shared" si="21"/>
        <v>#N/A</v>
      </c>
      <c r="E5859">
        <v>25036</v>
      </c>
      <c r="F5859" t="s">
        <v>5634</v>
      </c>
      <c r="G5859" s="63">
        <v>46075</v>
      </c>
      <c r="H5859" s="63">
        <v>46081</v>
      </c>
      <c r="I5859" t="s">
        <v>376</v>
      </c>
      <c r="J5859" t="str">
        <f t="shared" si="22"/>
        <v>Hotel</v>
      </c>
      <c r="K5859" t="s">
        <v>27</v>
      </c>
      <c r="L5859">
        <v>17536</v>
      </c>
      <c r="O5859">
        <v>3679</v>
      </c>
      <c r="R5859" t="str">
        <f t="shared" si="23"/>
        <v>HUMMINGBIRD TRAVEL</v>
      </c>
      <c r="S5859" t="str">
        <f t="shared" si="24"/>
        <v>United Kingdom</v>
      </c>
      <c r="T5859">
        <f t="shared" si="25"/>
        <v>9</v>
      </c>
      <c r="U5859">
        <f t="shared" si="26"/>
        <v>2026</v>
      </c>
      <c r="V5859" s="117" t="str">
        <f t="shared" si="27"/>
        <v>0</v>
      </c>
    </row>
    <row r="5860" spans="1:22">
      <c r="A5860" t="e">
        <f t="shared" si="20"/>
        <v>#N/A</v>
      </c>
      <c r="B5860" t="s">
        <v>25</v>
      </c>
      <c r="C5860">
        <v>1044</v>
      </c>
      <c r="D5860" t="e">
        <f t="shared" si="21"/>
        <v>#N/A</v>
      </c>
      <c r="E5860">
        <v>27914</v>
      </c>
      <c r="F5860" t="s">
        <v>5635</v>
      </c>
      <c r="G5860" s="63">
        <v>46074</v>
      </c>
      <c r="H5860" s="63">
        <v>46081</v>
      </c>
      <c r="I5860" t="s">
        <v>484</v>
      </c>
      <c r="J5860" t="str">
        <f t="shared" si="22"/>
        <v>Vuelos</v>
      </c>
      <c r="K5860" t="s">
        <v>27</v>
      </c>
      <c r="L5860">
        <v>10164</v>
      </c>
      <c r="O5860">
        <v>0</v>
      </c>
      <c r="R5860" t="str">
        <f t="shared" si="23"/>
        <v>Servivuelo</v>
      </c>
      <c r="S5860" t="str">
        <f t="shared" si="24"/>
        <v>Spain</v>
      </c>
      <c r="T5860">
        <f t="shared" si="25"/>
        <v>8</v>
      </c>
      <c r="U5860">
        <f t="shared" si="26"/>
        <v>2026</v>
      </c>
      <c r="V5860" s="117" t="str">
        <f t="shared" si="27"/>
        <v>0</v>
      </c>
    </row>
    <row r="5861" spans="1:22">
      <c r="A5861" t="e">
        <f t="shared" si="20"/>
        <v>#N/A</v>
      </c>
      <c r="B5861" t="s">
        <v>25</v>
      </c>
      <c r="C5861">
        <v>1044</v>
      </c>
      <c r="D5861" t="e">
        <f t="shared" si="21"/>
        <v>#N/A</v>
      </c>
      <c r="E5861">
        <v>0</v>
      </c>
      <c r="F5861" t="s">
        <v>661</v>
      </c>
      <c r="G5861" s="63">
        <v>46075</v>
      </c>
      <c r="H5861" s="63">
        <v>46081</v>
      </c>
      <c r="I5861" t="s">
        <v>396</v>
      </c>
      <c r="J5861" t="str">
        <f t="shared" si="22"/>
        <v>Honorarios</v>
      </c>
      <c r="K5861" t="s">
        <v>27</v>
      </c>
      <c r="L5861">
        <v>130</v>
      </c>
      <c r="O5861">
        <v>130</v>
      </c>
      <c r="R5861" t="str">
        <f t="shared" si="23"/>
        <v>FEES</v>
      </c>
      <c r="S5861">
        <f t="shared" si="24"/>
        <v>0</v>
      </c>
      <c r="T5861">
        <f t="shared" si="25"/>
        <v>9</v>
      </c>
      <c r="U5861">
        <f t="shared" si="26"/>
        <v>2026</v>
      </c>
      <c r="V5861" s="117" t="str">
        <f t="shared" si="27"/>
        <v>0</v>
      </c>
    </row>
    <row r="5862" spans="1:22">
      <c r="A5862" t="e">
        <f t="shared" si="20"/>
        <v>#N/A</v>
      </c>
      <c r="B5862" t="s">
        <v>25</v>
      </c>
      <c r="C5862">
        <v>1045</v>
      </c>
      <c r="D5862" t="e">
        <f t="shared" si="21"/>
        <v>#N/A</v>
      </c>
      <c r="E5862">
        <v>25780</v>
      </c>
      <c r="F5862" t="s">
        <v>5636</v>
      </c>
      <c r="G5862" s="63">
        <v>46011</v>
      </c>
      <c r="H5862" s="63">
        <v>46011</v>
      </c>
      <c r="I5862" t="s">
        <v>425</v>
      </c>
      <c r="J5862" t="str">
        <f t="shared" si="22"/>
        <v>Traslados</v>
      </c>
      <c r="K5862" t="s">
        <v>33</v>
      </c>
      <c r="L5862">
        <v>2065</v>
      </c>
      <c r="O5862">
        <v>294.52999999999997</v>
      </c>
      <c r="R5862" t="str">
        <f t="shared" si="23"/>
        <v>ROLZO</v>
      </c>
      <c r="S5862" t="str">
        <f t="shared" si="24"/>
        <v>United Kingdom</v>
      </c>
      <c r="T5862">
        <f t="shared" si="25"/>
        <v>51</v>
      </c>
      <c r="U5862">
        <f t="shared" si="26"/>
        <v>2025</v>
      </c>
      <c r="V5862" s="117" t="str">
        <f t="shared" si="27"/>
        <v>0</v>
      </c>
    </row>
    <row r="5863" spans="1:22">
      <c r="A5863" t="e">
        <f t="shared" si="20"/>
        <v>#N/A</v>
      </c>
      <c r="B5863" t="s">
        <v>25</v>
      </c>
      <c r="C5863">
        <v>1046</v>
      </c>
      <c r="D5863" t="e">
        <f t="shared" si="21"/>
        <v>#N/A</v>
      </c>
      <c r="E5863">
        <v>23789</v>
      </c>
      <c r="F5863" t="s">
        <v>5637</v>
      </c>
      <c r="G5863" s="63">
        <v>46151</v>
      </c>
      <c r="H5863" s="63">
        <v>46161</v>
      </c>
      <c r="I5863" t="s">
        <v>364</v>
      </c>
      <c r="J5863" t="str">
        <f t="shared" si="22"/>
        <v>DMC</v>
      </c>
      <c r="K5863" t="s">
        <v>33</v>
      </c>
      <c r="L5863">
        <v>290000</v>
      </c>
      <c r="O5863">
        <v>29000</v>
      </c>
      <c r="R5863" t="str">
        <f t="shared" si="23"/>
        <v>TRIUMPH TRAVEL</v>
      </c>
      <c r="S5863" t="str">
        <f t="shared" si="24"/>
        <v>South Africa</v>
      </c>
      <c r="T5863">
        <f t="shared" si="25"/>
        <v>19</v>
      </c>
      <c r="U5863">
        <f t="shared" si="26"/>
        <v>2026</v>
      </c>
      <c r="V5863" s="117" t="str">
        <f t="shared" si="27"/>
        <v>0</v>
      </c>
    </row>
    <row r="5864" spans="1:22">
      <c r="A5864" t="e">
        <f t="shared" si="20"/>
        <v>#N/A</v>
      </c>
      <c r="B5864" t="s">
        <v>25</v>
      </c>
      <c r="C5864">
        <v>1047</v>
      </c>
      <c r="D5864" t="e">
        <f t="shared" si="21"/>
        <v>#N/A</v>
      </c>
      <c r="E5864">
        <v>32500</v>
      </c>
      <c r="F5864" t="s">
        <v>5638</v>
      </c>
      <c r="G5864" s="63">
        <v>46088</v>
      </c>
      <c r="H5864" s="63">
        <v>46092</v>
      </c>
      <c r="I5864" t="s">
        <v>364</v>
      </c>
      <c r="J5864" t="str">
        <f t="shared" si="22"/>
        <v>DMC</v>
      </c>
      <c r="K5864" t="s">
        <v>33</v>
      </c>
      <c r="L5864">
        <v>18319</v>
      </c>
      <c r="O5864">
        <v>2871</v>
      </c>
      <c r="R5864" t="str">
        <f t="shared" si="23"/>
        <v>EXO TRAVEL MOROCCO</v>
      </c>
      <c r="S5864" t="str">
        <f t="shared" si="24"/>
        <v>Morocco</v>
      </c>
      <c r="T5864">
        <f t="shared" si="25"/>
        <v>10</v>
      </c>
      <c r="U5864">
        <f t="shared" si="26"/>
        <v>2026</v>
      </c>
      <c r="V5864" s="117" t="str">
        <f t="shared" si="27"/>
        <v>0</v>
      </c>
    </row>
    <row r="5865" spans="1:22">
      <c r="A5865" t="e">
        <f t="shared" si="20"/>
        <v>#N/A</v>
      </c>
      <c r="B5865" t="s">
        <v>25</v>
      </c>
      <c r="C5865">
        <v>1048</v>
      </c>
      <c r="D5865" t="e">
        <f t="shared" si="21"/>
        <v>#N/A</v>
      </c>
      <c r="E5865">
        <v>33418</v>
      </c>
      <c r="F5865" t="s">
        <v>5639</v>
      </c>
      <c r="G5865" s="63">
        <v>46328</v>
      </c>
      <c r="H5865" s="63">
        <v>46332</v>
      </c>
      <c r="I5865" t="s">
        <v>389</v>
      </c>
      <c r="J5865" t="str">
        <f t="shared" si="22"/>
        <v>Crucero</v>
      </c>
      <c r="K5865" t="s">
        <v>30</v>
      </c>
      <c r="L5865">
        <v>79800</v>
      </c>
      <c r="O5865">
        <v>9576</v>
      </c>
      <c r="R5865" t="str">
        <f t="shared" si="23"/>
        <v>IC TRAVELIZ</v>
      </c>
      <c r="S5865" t="str">
        <f t="shared" si="24"/>
        <v>United States</v>
      </c>
      <c r="T5865">
        <f t="shared" si="25"/>
        <v>45</v>
      </c>
      <c r="U5865">
        <f t="shared" si="26"/>
        <v>2026</v>
      </c>
      <c r="V5865" s="117" t="str">
        <f t="shared" si="27"/>
        <v>0</v>
      </c>
    </row>
    <row r="5866" spans="1:22">
      <c r="A5866" t="e">
        <f t="shared" si="20"/>
        <v>#N/A</v>
      </c>
      <c r="B5866" t="s">
        <v>25</v>
      </c>
      <c r="C5866">
        <v>1049</v>
      </c>
      <c r="D5866" t="e">
        <f t="shared" si="21"/>
        <v>#N/A</v>
      </c>
      <c r="E5866">
        <v>27301</v>
      </c>
      <c r="F5866" t="s">
        <v>5640</v>
      </c>
      <c r="G5866" s="63">
        <v>46079</v>
      </c>
      <c r="H5866" s="63">
        <v>46082</v>
      </c>
      <c r="I5866" t="s">
        <v>366</v>
      </c>
      <c r="J5866" t="str">
        <f t="shared" si="22"/>
        <v>Vuelos</v>
      </c>
      <c r="K5866" t="s">
        <v>33</v>
      </c>
      <c r="L5866">
        <v>498.88</v>
      </c>
      <c r="O5866">
        <v>0</v>
      </c>
      <c r="R5866" t="str">
        <f t="shared" si="23"/>
        <v>TURISMO EX MAR, S.A. DE C.V.</v>
      </c>
      <c r="S5866" t="str">
        <f t="shared" si="24"/>
        <v>Mexico</v>
      </c>
      <c r="T5866">
        <f t="shared" si="25"/>
        <v>9</v>
      </c>
      <c r="U5866">
        <f t="shared" si="26"/>
        <v>2026</v>
      </c>
      <c r="V5866" s="117" t="str">
        <f t="shared" si="27"/>
        <v>0</v>
      </c>
    </row>
    <row r="5867" spans="1:22">
      <c r="A5867" t="e">
        <f t="shared" si="20"/>
        <v>#N/A</v>
      </c>
      <c r="B5867" t="s">
        <v>25</v>
      </c>
      <c r="C5867">
        <v>1049</v>
      </c>
      <c r="D5867" t="e">
        <f t="shared" si="21"/>
        <v>#N/A</v>
      </c>
      <c r="E5867">
        <v>27301</v>
      </c>
      <c r="F5867" t="s">
        <v>5641</v>
      </c>
      <c r="G5867" s="63">
        <v>46079</v>
      </c>
      <c r="H5867" s="63">
        <v>46082</v>
      </c>
      <c r="I5867" t="s">
        <v>366</v>
      </c>
      <c r="J5867" t="str">
        <f t="shared" si="22"/>
        <v>Vuelos</v>
      </c>
      <c r="K5867" t="s">
        <v>33</v>
      </c>
      <c r="L5867">
        <v>498.88</v>
      </c>
      <c r="O5867">
        <v>0</v>
      </c>
      <c r="R5867" t="str">
        <f t="shared" si="23"/>
        <v>TURISMO EX MAR, S.A. DE C.V.</v>
      </c>
      <c r="S5867" t="str">
        <f t="shared" si="24"/>
        <v>Mexico</v>
      </c>
      <c r="T5867">
        <f t="shared" si="25"/>
        <v>9</v>
      </c>
      <c r="U5867">
        <f t="shared" si="26"/>
        <v>2026</v>
      </c>
      <c r="V5867" s="117" t="str">
        <f t="shared" si="27"/>
        <v>0</v>
      </c>
    </row>
    <row r="5868" spans="1:22">
      <c r="A5868" t="e">
        <f t="shared" si="20"/>
        <v>#N/A</v>
      </c>
      <c r="B5868" t="s">
        <v>25</v>
      </c>
      <c r="C5868">
        <v>1049</v>
      </c>
      <c r="D5868" t="e">
        <f t="shared" si="21"/>
        <v>#N/A</v>
      </c>
      <c r="E5868">
        <v>0</v>
      </c>
      <c r="F5868" t="s">
        <v>5642</v>
      </c>
      <c r="G5868" s="63">
        <v>46079</v>
      </c>
      <c r="H5868" s="63">
        <v>46082</v>
      </c>
      <c r="I5868" t="s">
        <v>396</v>
      </c>
      <c r="J5868" t="str">
        <f t="shared" si="22"/>
        <v>Honorarios</v>
      </c>
      <c r="K5868" t="s">
        <v>33</v>
      </c>
      <c r="L5868">
        <v>70</v>
      </c>
      <c r="O5868">
        <v>70</v>
      </c>
      <c r="R5868" t="str">
        <f t="shared" si="23"/>
        <v>FEES</v>
      </c>
      <c r="S5868">
        <f t="shared" si="24"/>
        <v>0</v>
      </c>
      <c r="T5868">
        <f t="shared" si="25"/>
        <v>9</v>
      </c>
      <c r="U5868">
        <f t="shared" si="26"/>
        <v>2026</v>
      </c>
      <c r="V5868" s="117" t="str">
        <f t="shared" si="27"/>
        <v>0</v>
      </c>
    </row>
    <row r="5869" spans="1:22">
      <c r="A5869" t="e">
        <f t="shared" si="20"/>
        <v>#N/A</v>
      </c>
      <c r="B5869" t="s">
        <v>25</v>
      </c>
      <c r="C5869">
        <v>1050</v>
      </c>
      <c r="D5869" t="e">
        <f t="shared" si="21"/>
        <v>#N/A</v>
      </c>
      <c r="E5869">
        <v>27914</v>
      </c>
      <c r="F5869" t="s">
        <v>5643</v>
      </c>
      <c r="G5869" s="63">
        <v>46186</v>
      </c>
      <c r="H5869" s="63">
        <v>46193</v>
      </c>
      <c r="I5869" t="s">
        <v>484</v>
      </c>
      <c r="J5869" t="str">
        <f t="shared" si="22"/>
        <v>Vuelos</v>
      </c>
      <c r="K5869" t="s">
        <v>27</v>
      </c>
      <c r="L5869">
        <v>871.18</v>
      </c>
      <c r="O5869">
        <v>0</v>
      </c>
      <c r="R5869" t="str">
        <f t="shared" si="23"/>
        <v>Servivuelo</v>
      </c>
      <c r="S5869" t="str">
        <f t="shared" si="24"/>
        <v>Spain</v>
      </c>
      <c r="T5869">
        <f t="shared" si="25"/>
        <v>24</v>
      </c>
      <c r="U5869">
        <f t="shared" si="26"/>
        <v>2026</v>
      </c>
      <c r="V5869" s="117" t="str">
        <f t="shared" si="27"/>
        <v>0</v>
      </c>
    </row>
    <row r="5870" spans="1:22">
      <c r="A5870" t="e">
        <f t="shared" si="20"/>
        <v>#N/A</v>
      </c>
      <c r="B5870" t="s">
        <v>25</v>
      </c>
      <c r="C5870">
        <v>1050</v>
      </c>
      <c r="D5870" t="e">
        <f t="shared" si="21"/>
        <v>#N/A</v>
      </c>
      <c r="E5870">
        <v>0</v>
      </c>
      <c r="F5870" t="s">
        <v>1324</v>
      </c>
      <c r="G5870" s="63">
        <v>46186</v>
      </c>
      <c r="H5870" s="63">
        <v>46193</v>
      </c>
      <c r="I5870" t="s">
        <v>396</v>
      </c>
      <c r="J5870" t="str">
        <f t="shared" si="22"/>
        <v>Honorarios</v>
      </c>
      <c r="K5870" t="s">
        <v>27</v>
      </c>
      <c r="L5870">
        <v>60</v>
      </c>
      <c r="O5870">
        <v>60</v>
      </c>
      <c r="R5870" t="str">
        <f t="shared" si="23"/>
        <v>FEES</v>
      </c>
      <c r="S5870">
        <f t="shared" si="24"/>
        <v>0</v>
      </c>
      <c r="T5870">
        <f t="shared" si="25"/>
        <v>24</v>
      </c>
      <c r="U5870">
        <f t="shared" si="26"/>
        <v>2026</v>
      </c>
      <c r="V5870" s="117" t="str">
        <f t="shared" si="27"/>
        <v>0</v>
      </c>
    </row>
    <row r="5871" spans="1:22">
      <c r="A5871" t="e">
        <f t="shared" si="20"/>
        <v>#N/A</v>
      </c>
      <c r="B5871" t="s">
        <v>25</v>
      </c>
      <c r="C5871">
        <v>1050</v>
      </c>
      <c r="D5871" t="e">
        <f t="shared" si="21"/>
        <v>#N/A</v>
      </c>
      <c r="E5871">
        <v>34806</v>
      </c>
      <c r="F5871" t="s">
        <v>5644</v>
      </c>
      <c r="G5871" s="63">
        <v>46186</v>
      </c>
      <c r="H5871" s="63">
        <v>46193</v>
      </c>
      <c r="I5871" t="s">
        <v>376</v>
      </c>
      <c r="J5871" t="str">
        <f t="shared" si="22"/>
        <v>Hotel</v>
      </c>
      <c r="K5871" t="s">
        <v>27</v>
      </c>
      <c r="L5871">
        <v>2454</v>
      </c>
      <c r="O5871">
        <v>0</v>
      </c>
      <c r="R5871" t="e">
        <f t="shared" si="23"/>
        <v>#N/A</v>
      </c>
      <c r="S5871" t="e">
        <f t="shared" si="24"/>
        <v>#N/A</v>
      </c>
      <c r="T5871">
        <f t="shared" si="25"/>
        <v>24</v>
      </c>
      <c r="U5871">
        <f t="shared" si="26"/>
        <v>2026</v>
      </c>
      <c r="V5871" s="117" t="str">
        <f t="shared" si="27"/>
        <v>0</v>
      </c>
    </row>
    <row r="5872" spans="1:22">
      <c r="A5872" t="e">
        <f t="shared" si="20"/>
        <v>#N/A</v>
      </c>
      <c r="B5872" t="s">
        <v>25</v>
      </c>
      <c r="C5872">
        <v>1051</v>
      </c>
      <c r="D5872" t="e">
        <f t="shared" si="21"/>
        <v>#N/A</v>
      </c>
      <c r="E5872">
        <v>34803</v>
      </c>
      <c r="F5872" t="s">
        <v>178</v>
      </c>
      <c r="G5872" s="63">
        <v>46226</v>
      </c>
      <c r="H5872" s="63">
        <v>46229</v>
      </c>
      <c r="I5872" t="s">
        <v>376</v>
      </c>
      <c r="J5872" t="str">
        <f t="shared" si="22"/>
        <v>Hotel</v>
      </c>
      <c r="K5872" t="s">
        <v>27</v>
      </c>
      <c r="L5872">
        <v>1930.5</v>
      </c>
      <c r="O5872">
        <v>0</v>
      </c>
      <c r="R5872" t="e">
        <f t="shared" si="23"/>
        <v>#N/A</v>
      </c>
      <c r="S5872" t="e">
        <f t="shared" si="24"/>
        <v>#N/A</v>
      </c>
      <c r="T5872">
        <f t="shared" si="25"/>
        <v>30</v>
      </c>
      <c r="U5872">
        <f t="shared" si="26"/>
        <v>2026</v>
      </c>
      <c r="V5872" s="117" t="str">
        <f t="shared" si="27"/>
        <v>0</v>
      </c>
    </row>
    <row r="5873" spans="1:22">
      <c r="A5873" t="e">
        <f t="shared" si="20"/>
        <v>#N/A</v>
      </c>
      <c r="B5873" t="s">
        <v>25</v>
      </c>
      <c r="C5873">
        <v>1051</v>
      </c>
      <c r="D5873" t="e">
        <f t="shared" si="21"/>
        <v>#N/A</v>
      </c>
      <c r="E5873">
        <v>27436</v>
      </c>
      <c r="F5873" t="s">
        <v>5645</v>
      </c>
      <c r="G5873" s="63">
        <v>46226</v>
      </c>
      <c r="H5873" s="63">
        <v>46229</v>
      </c>
      <c r="I5873" t="s">
        <v>484</v>
      </c>
      <c r="J5873" t="str">
        <f t="shared" si="22"/>
        <v>Vuelos</v>
      </c>
      <c r="K5873" t="s">
        <v>27</v>
      </c>
      <c r="L5873">
        <v>637</v>
      </c>
      <c r="O5873">
        <v>0</v>
      </c>
      <c r="R5873" t="str">
        <f t="shared" si="23"/>
        <v>Vueling Airlines</v>
      </c>
      <c r="S5873" t="str">
        <f t="shared" si="24"/>
        <v>Spain</v>
      </c>
      <c r="T5873">
        <f t="shared" si="25"/>
        <v>30</v>
      </c>
      <c r="U5873">
        <f t="shared" si="26"/>
        <v>2026</v>
      </c>
      <c r="V5873" s="117" t="str">
        <f t="shared" si="27"/>
        <v>0</v>
      </c>
    </row>
    <row r="5874" spans="1:22">
      <c r="A5874" t="e">
        <f t="shared" si="20"/>
        <v>#N/A</v>
      </c>
      <c r="B5874" t="s">
        <v>25</v>
      </c>
      <c r="C5874">
        <v>1051</v>
      </c>
      <c r="D5874" t="e">
        <f t="shared" si="21"/>
        <v>#N/A</v>
      </c>
      <c r="E5874">
        <v>0</v>
      </c>
      <c r="F5874" t="s">
        <v>1324</v>
      </c>
      <c r="G5874" s="63">
        <v>46226</v>
      </c>
      <c r="H5874" s="63">
        <v>46229</v>
      </c>
      <c r="I5874" t="s">
        <v>396</v>
      </c>
      <c r="J5874" t="str">
        <f t="shared" si="22"/>
        <v>Honorarios</v>
      </c>
      <c r="K5874" t="s">
        <v>27</v>
      </c>
      <c r="L5874">
        <v>60</v>
      </c>
      <c r="O5874">
        <v>60</v>
      </c>
      <c r="R5874" t="str">
        <f t="shared" si="23"/>
        <v>FEES</v>
      </c>
      <c r="S5874">
        <f t="shared" si="24"/>
        <v>0</v>
      </c>
      <c r="T5874">
        <f t="shared" si="25"/>
        <v>30</v>
      </c>
      <c r="U5874">
        <f t="shared" si="26"/>
        <v>2026</v>
      </c>
      <c r="V5874" s="117" t="str">
        <f t="shared" si="27"/>
        <v>0</v>
      </c>
    </row>
    <row r="5875" spans="1:22">
      <c r="A5875" t="e">
        <f t="shared" si="20"/>
        <v>#N/A</v>
      </c>
      <c r="B5875" t="s">
        <v>25</v>
      </c>
      <c r="C5875">
        <v>1052</v>
      </c>
      <c r="D5875" t="e">
        <f t="shared" si="21"/>
        <v>#N/A</v>
      </c>
      <c r="E5875">
        <v>34732</v>
      </c>
      <c r="F5875" t="s">
        <v>5646</v>
      </c>
      <c r="G5875" s="63">
        <v>46563</v>
      </c>
      <c r="H5875" s="63">
        <v>46568</v>
      </c>
      <c r="I5875" t="s">
        <v>389</v>
      </c>
      <c r="J5875" t="str">
        <f t="shared" si="22"/>
        <v>Crucero</v>
      </c>
      <c r="K5875" t="s">
        <v>33</v>
      </c>
      <c r="L5875">
        <v>62000</v>
      </c>
      <c r="O5875">
        <v>0</v>
      </c>
      <c r="R5875" t="e">
        <f t="shared" si="23"/>
        <v>#N/A</v>
      </c>
      <c r="S5875" t="e">
        <f t="shared" si="24"/>
        <v>#N/A</v>
      </c>
      <c r="T5875">
        <f t="shared" si="25"/>
        <v>26</v>
      </c>
      <c r="U5875">
        <f t="shared" si="26"/>
        <v>2027</v>
      </c>
      <c r="V5875" s="117" t="str">
        <f t="shared" si="27"/>
        <v>0</v>
      </c>
    </row>
    <row r="5876" spans="1:22">
      <c r="A5876" t="e">
        <f t="shared" si="20"/>
        <v>#N/A</v>
      </c>
      <c r="B5876" t="s">
        <v>25</v>
      </c>
      <c r="C5876">
        <v>1053</v>
      </c>
      <c r="D5876" t="e">
        <f t="shared" si="21"/>
        <v>#N/A</v>
      </c>
      <c r="E5876">
        <v>23590</v>
      </c>
      <c r="F5876" t="s">
        <v>5647</v>
      </c>
      <c r="G5876" s="63">
        <v>46137</v>
      </c>
      <c r="H5876" s="63">
        <v>46152</v>
      </c>
      <c r="I5876" t="s">
        <v>366</v>
      </c>
      <c r="J5876" t="str">
        <f t="shared" si="22"/>
        <v>Vuelos</v>
      </c>
      <c r="K5876" t="s">
        <v>30</v>
      </c>
      <c r="L5876">
        <v>100</v>
      </c>
      <c r="O5876">
        <v>0</v>
      </c>
      <c r="R5876" t="str">
        <f t="shared" si="23"/>
        <v>AEROMÉXICO</v>
      </c>
      <c r="S5876" t="str">
        <f t="shared" si="24"/>
        <v>Mexico</v>
      </c>
      <c r="T5876">
        <f t="shared" si="25"/>
        <v>17</v>
      </c>
      <c r="U5876">
        <f t="shared" si="26"/>
        <v>2026</v>
      </c>
      <c r="V5876" s="117" t="str">
        <f t="shared" si="27"/>
        <v>0</v>
      </c>
    </row>
    <row r="5877" spans="1:22">
      <c r="A5877" t="e">
        <f t="shared" si="20"/>
        <v>#N/A</v>
      </c>
      <c r="B5877" t="s">
        <v>25</v>
      </c>
      <c r="C5877">
        <v>1054</v>
      </c>
      <c r="D5877" t="e">
        <f t="shared" si="21"/>
        <v>#N/A</v>
      </c>
      <c r="E5877">
        <v>27613</v>
      </c>
      <c r="F5877" t="s">
        <v>5648</v>
      </c>
      <c r="G5877" s="63">
        <v>46085</v>
      </c>
      <c r="H5877" s="63">
        <v>46088</v>
      </c>
      <c r="I5877" t="s">
        <v>376</v>
      </c>
      <c r="J5877" t="str">
        <f t="shared" si="22"/>
        <v>Hotel</v>
      </c>
      <c r="K5877" t="s">
        <v>33</v>
      </c>
      <c r="L5877">
        <v>1565.74</v>
      </c>
      <c r="O5877">
        <v>234.86</v>
      </c>
      <c r="R5877" t="str">
        <f t="shared" si="23"/>
        <v>SOMMERRO</v>
      </c>
      <c r="S5877" t="str">
        <f t="shared" si="24"/>
        <v>Norway</v>
      </c>
      <c r="T5877">
        <f t="shared" si="25"/>
        <v>10</v>
      </c>
      <c r="U5877">
        <f t="shared" si="26"/>
        <v>2026</v>
      </c>
      <c r="V5877" s="117" t="str">
        <f t="shared" si="27"/>
        <v>0</v>
      </c>
    </row>
    <row r="5878" spans="1:22">
      <c r="A5878" t="e">
        <f t="shared" si="20"/>
        <v>#N/A</v>
      </c>
      <c r="B5878" t="s">
        <v>25</v>
      </c>
      <c r="C5878">
        <v>1054</v>
      </c>
      <c r="D5878" t="e">
        <f t="shared" si="21"/>
        <v>#N/A</v>
      </c>
      <c r="E5878">
        <v>24991</v>
      </c>
      <c r="F5878" t="s">
        <v>5649</v>
      </c>
      <c r="G5878" s="63">
        <v>46088</v>
      </c>
      <c r="H5878" s="63">
        <v>46091</v>
      </c>
      <c r="I5878" t="s">
        <v>376</v>
      </c>
      <c r="J5878" t="str">
        <f t="shared" si="22"/>
        <v>Hotel</v>
      </c>
      <c r="K5878" t="s">
        <v>33</v>
      </c>
      <c r="L5878">
        <v>2373.4899999999998</v>
      </c>
      <c r="O5878">
        <v>189.87</v>
      </c>
      <c r="R5878" t="str">
        <f t="shared" si="23"/>
        <v>HOTEL SANDERS</v>
      </c>
      <c r="S5878" t="str">
        <f t="shared" si="24"/>
        <v>Denmark</v>
      </c>
      <c r="T5878">
        <f t="shared" si="25"/>
        <v>10</v>
      </c>
      <c r="U5878">
        <f t="shared" si="26"/>
        <v>2026</v>
      </c>
      <c r="V5878" s="117" t="str">
        <f t="shared" si="27"/>
        <v>0</v>
      </c>
    </row>
    <row r="5879" spans="1:22">
      <c r="A5879" t="e">
        <f t="shared" si="20"/>
        <v>#N/A</v>
      </c>
      <c r="B5879" t="s">
        <v>25</v>
      </c>
      <c r="C5879">
        <v>1054</v>
      </c>
      <c r="D5879" t="e">
        <f t="shared" si="21"/>
        <v>#N/A</v>
      </c>
      <c r="E5879">
        <v>27238</v>
      </c>
      <c r="F5879" t="s">
        <v>2959</v>
      </c>
      <c r="G5879" s="63">
        <v>46091</v>
      </c>
      <c r="H5879" s="63">
        <v>46094</v>
      </c>
      <c r="I5879" t="s">
        <v>376</v>
      </c>
      <c r="J5879" t="str">
        <f t="shared" si="22"/>
        <v>Hotel</v>
      </c>
      <c r="K5879" t="s">
        <v>33</v>
      </c>
      <c r="L5879">
        <v>3012.32</v>
      </c>
      <c r="O5879">
        <v>451.85</v>
      </c>
      <c r="R5879" t="str">
        <f t="shared" si="23"/>
        <v>ETT HEM</v>
      </c>
      <c r="S5879" t="str">
        <f t="shared" si="24"/>
        <v>Sweden</v>
      </c>
      <c r="T5879">
        <f t="shared" si="25"/>
        <v>11</v>
      </c>
      <c r="U5879">
        <f t="shared" si="26"/>
        <v>2026</v>
      </c>
      <c r="V5879" s="117" t="str">
        <f t="shared" si="27"/>
        <v>0</v>
      </c>
    </row>
    <row r="5880" spans="1:22">
      <c r="A5880" t="e">
        <f t="shared" si="20"/>
        <v>#N/A</v>
      </c>
      <c r="B5880" t="s">
        <v>25</v>
      </c>
      <c r="C5880">
        <v>1054</v>
      </c>
      <c r="D5880" t="e">
        <f t="shared" si="21"/>
        <v>#N/A</v>
      </c>
      <c r="E5880">
        <v>25926</v>
      </c>
      <c r="F5880" t="s">
        <v>5650</v>
      </c>
      <c r="G5880" s="63">
        <v>46094</v>
      </c>
      <c r="H5880" s="63">
        <v>46098</v>
      </c>
      <c r="I5880" t="s">
        <v>376</v>
      </c>
      <c r="J5880" t="str">
        <f t="shared" si="22"/>
        <v>Hotel</v>
      </c>
      <c r="K5880" t="s">
        <v>33</v>
      </c>
      <c r="L5880">
        <v>8617.2000000000007</v>
      </c>
      <c r="O5880">
        <v>861.72</v>
      </c>
      <c r="R5880" t="str">
        <f t="shared" si="23"/>
        <v>BADRUTT'S PALACE HOTEL ST. MORITZ</v>
      </c>
      <c r="S5880" t="str">
        <f t="shared" si="24"/>
        <v>Switzerland</v>
      </c>
      <c r="T5880">
        <f t="shared" si="25"/>
        <v>11</v>
      </c>
      <c r="U5880">
        <f t="shared" si="26"/>
        <v>2026</v>
      </c>
      <c r="V5880" s="117" t="str">
        <f t="shared" si="27"/>
        <v>0</v>
      </c>
    </row>
    <row r="5881" spans="1:22">
      <c r="A5881" t="e">
        <f t="shared" si="20"/>
        <v>#N/A</v>
      </c>
      <c r="B5881" t="s">
        <v>25</v>
      </c>
      <c r="C5881">
        <v>1054</v>
      </c>
      <c r="D5881" t="e">
        <f t="shared" si="21"/>
        <v>#N/A</v>
      </c>
      <c r="E5881">
        <v>0</v>
      </c>
      <c r="F5881" t="s">
        <v>5357</v>
      </c>
      <c r="G5881" s="63">
        <v>46085</v>
      </c>
      <c r="H5881" s="63">
        <v>46098</v>
      </c>
      <c r="I5881" t="s">
        <v>396</v>
      </c>
      <c r="J5881" t="str">
        <f t="shared" si="22"/>
        <v>Honorarios</v>
      </c>
      <c r="K5881" t="s">
        <v>33</v>
      </c>
      <c r="L5881">
        <v>350</v>
      </c>
      <c r="O5881">
        <v>350</v>
      </c>
      <c r="R5881" t="str">
        <f t="shared" si="23"/>
        <v>FEES</v>
      </c>
      <c r="S5881">
        <f t="shared" si="24"/>
        <v>0</v>
      </c>
      <c r="T5881">
        <f t="shared" si="25"/>
        <v>10</v>
      </c>
      <c r="U5881">
        <f t="shared" si="26"/>
        <v>2026</v>
      </c>
      <c r="V5881" s="117" t="str">
        <f t="shared" si="27"/>
        <v>0</v>
      </c>
    </row>
    <row r="5882" spans="1:22">
      <c r="A5882" t="e">
        <f t="shared" si="20"/>
        <v>#N/A</v>
      </c>
      <c r="B5882" t="s">
        <v>25</v>
      </c>
      <c r="C5882">
        <v>1054</v>
      </c>
      <c r="D5882" t="e">
        <f t="shared" si="21"/>
        <v>#N/A</v>
      </c>
      <c r="E5882">
        <v>0</v>
      </c>
      <c r="F5882" t="s">
        <v>5651</v>
      </c>
      <c r="G5882" s="63">
        <v>46085</v>
      </c>
      <c r="H5882" s="63">
        <v>46098</v>
      </c>
      <c r="I5882" t="s">
        <v>396</v>
      </c>
      <c r="J5882" t="str">
        <f t="shared" si="22"/>
        <v>Honorarios</v>
      </c>
      <c r="K5882" t="s">
        <v>33</v>
      </c>
      <c r="L5882">
        <v>150</v>
      </c>
      <c r="O5882">
        <v>150</v>
      </c>
      <c r="R5882" t="str">
        <f t="shared" si="23"/>
        <v>FEES</v>
      </c>
      <c r="S5882">
        <f t="shared" si="24"/>
        <v>0</v>
      </c>
      <c r="T5882">
        <f t="shared" si="25"/>
        <v>10</v>
      </c>
      <c r="U5882">
        <f t="shared" si="26"/>
        <v>2026</v>
      </c>
      <c r="V5882" s="117" t="str">
        <f t="shared" si="27"/>
        <v>0</v>
      </c>
    </row>
    <row r="5883" spans="1:22">
      <c r="A5883" t="e">
        <f t="shared" si="20"/>
        <v>#N/A</v>
      </c>
      <c r="B5883" t="s">
        <v>25</v>
      </c>
      <c r="C5883">
        <v>1055</v>
      </c>
      <c r="D5883" t="e">
        <f t="shared" si="21"/>
        <v>#N/A</v>
      </c>
      <c r="E5883">
        <v>34738</v>
      </c>
      <c r="F5883" t="s">
        <v>5652</v>
      </c>
      <c r="G5883" s="63">
        <v>46058</v>
      </c>
      <c r="H5883" s="63">
        <v>46059</v>
      </c>
      <c r="I5883" t="s">
        <v>376</v>
      </c>
      <c r="J5883" t="str">
        <f t="shared" si="22"/>
        <v>Hotel</v>
      </c>
      <c r="K5883" t="s">
        <v>33</v>
      </c>
      <c r="L5883">
        <v>447.48</v>
      </c>
      <c r="O5883">
        <v>44.75</v>
      </c>
      <c r="R5883" t="e">
        <f t="shared" si="23"/>
        <v>#N/A</v>
      </c>
      <c r="S5883" t="e">
        <f t="shared" si="24"/>
        <v>#N/A</v>
      </c>
      <c r="T5883">
        <f t="shared" si="25"/>
        <v>6</v>
      </c>
      <c r="U5883">
        <f t="shared" si="26"/>
        <v>2026</v>
      </c>
      <c r="V5883" s="117" t="str">
        <f t="shared" si="27"/>
        <v>0</v>
      </c>
    </row>
    <row r="5884" spans="1:22">
      <c r="A5884" t="e">
        <f t="shared" si="20"/>
        <v>#N/A</v>
      </c>
      <c r="B5884" t="s">
        <v>25</v>
      </c>
      <c r="C5884">
        <v>1056</v>
      </c>
      <c r="D5884" t="e">
        <f t="shared" si="21"/>
        <v>#N/A</v>
      </c>
      <c r="E5884">
        <v>0</v>
      </c>
      <c r="F5884" t="s">
        <v>5653</v>
      </c>
      <c r="G5884" s="63">
        <v>46157</v>
      </c>
      <c r="H5884" s="63">
        <v>46178</v>
      </c>
      <c r="I5884" t="s">
        <v>396</v>
      </c>
      <c r="J5884" t="str">
        <f t="shared" si="22"/>
        <v>Honorarios</v>
      </c>
      <c r="K5884" t="s">
        <v>33</v>
      </c>
      <c r="L5884">
        <v>70</v>
      </c>
      <c r="O5884">
        <v>70</v>
      </c>
      <c r="R5884" t="str">
        <f t="shared" si="23"/>
        <v>FEES</v>
      </c>
      <c r="S5884">
        <f t="shared" si="24"/>
        <v>0</v>
      </c>
      <c r="T5884">
        <f t="shared" si="25"/>
        <v>20</v>
      </c>
      <c r="U5884">
        <f t="shared" si="26"/>
        <v>2026</v>
      </c>
      <c r="V5884" s="117" t="str">
        <f t="shared" si="27"/>
        <v>0</v>
      </c>
    </row>
    <row r="5885" spans="1:22">
      <c r="A5885" t="e">
        <f t="shared" si="20"/>
        <v>#N/A</v>
      </c>
      <c r="B5885" t="s">
        <v>25</v>
      </c>
      <c r="C5885">
        <v>1057</v>
      </c>
      <c r="D5885" t="e">
        <f t="shared" si="21"/>
        <v>#N/A</v>
      </c>
      <c r="E5885">
        <v>33565</v>
      </c>
      <c r="F5885" t="s">
        <v>5654</v>
      </c>
      <c r="G5885" s="63">
        <v>46077</v>
      </c>
      <c r="H5885" s="63">
        <v>46078</v>
      </c>
      <c r="I5885" t="s">
        <v>376</v>
      </c>
      <c r="J5885" t="str">
        <f t="shared" si="22"/>
        <v>Hotel</v>
      </c>
      <c r="K5885" t="s">
        <v>33</v>
      </c>
      <c r="L5885">
        <v>1100</v>
      </c>
      <c r="O5885">
        <v>150</v>
      </c>
      <c r="R5885" t="str">
        <f t="shared" si="23"/>
        <v>AC HOTEL TOKYO GINZA</v>
      </c>
      <c r="S5885" t="str">
        <f t="shared" si="24"/>
        <v>Japan</v>
      </c>
      <c r="T5885">
        <f t="shared" si="25"/>
        <v>9</v>
      </c>
      <c r="U5885">
        <f t="shared" si="26"/>
        <v>2026</v>
      </c>
      <c r="V5885" s="117" t="str">
        <f t="shared" si="27"/>
        <v>0</v>
      </c>
    </row>
    <row r="5886" spans="1:22">
      <c r="A5886" t="e">
        <f t="shared" si="20"/>
        <v>#N/A</v>
      </c>
      <c r="B5886" t="s">
        <v>25</v>
      </c>
      <c r="C5886">
        <v>1057</v>
      </c>
      <c r="D5886" t="e">
        <f t="shared" si="21"/>
        <v>#N/A</v>
      </c>
      <c r="E5886">
        <v>0</v>
      </c>
      <c r="F5886" t="s">
        <v>5655</v>
      </c>
      <c r="G5886" s="63">
        <v>46077</v>
      </c>
      <c r="H5886" s="63">
        <v>46078</v>
      </c>
      <c r="I5886" t="s">
        <v>396</v>
      </c>
      <c r="J5886" t="str">
        <f t="shared" si="22"/>
        <v>Honorarios</v>
      </c>
      <c r="K5886" t="s">
        <v>33</v>
      </c>
      <c r="L5886">
        <v>40</v>
      </c>
      <c r="O5886">
        <v>40</v>
      </c>
      <c r="R5886" t="str">
        <f t="shared" si="23"/>
        <v>FEES</v>
      </c>
      <c r="S5886">
        <f t="shared" si="24"/>
        <v>0</v>
      </c>
      <c r="T5886">
        <f t="shared" si="25"/>
        <v>9</v>
      </c>
      <c r="U5886">
        <f t="shared" si="26"/>
        <v>2026</v>
      </c>
      <c r="V5886" s="117" t="str">
        <f t="shared" si="27"/>
        <v>0</v>
      </c>
    </row>
    <row r="5887" spans="1:22">
      <c r="A5887" t="e">
        <f t="shared" si="20"/>
        <v>#N/A</v>
      </c>
      <c r="B5887" t="s">
        <v>25</v>
      </c>
      <c r="C5887">
        <v>1057</v>
      </c>
      <c r="D5887" t="e">
        <f t="shared" si="21"/>
        <v>#N/A</v>
      </c>
      <c r="E5887">
        <v>25780</v>
      </c>
      <c r="F5887" t="s">
        <v>5656</v>
      </c>
      <c r="G5887" s="63">
        <v>46077</v>
      </c>
      <c r="H5887" s="63">
        <v>46078</v>
      </c>
      <c r="I5887" t="s">
        <v>425</v>
      </c>
      <c r="J5887" t="str">
        <f t="shared" si="22"/>
        <v>Traslados</v>
      </c>
      <c r="K5887" t="s">
        <v>33</v>
      </c>
      <c r="L5887">
        <v>250</v>
      </c>
      <c r="O5887">
        <v>0</v>
      </c>
      <c r="R5887" t="str">
        <f t="shared" si="23"/>
        <v>ROLZO</v>
      </c>
      <c r="S5887" t="str">
        <f t="shared" si="24"/>
        <v>United Kingdom</v>
      </c>
      <c r="T5887">
        <f t="shared" si="25"/>
        <v>9</v>
      </c>
      <c r="U5887">
        <f t="shared" si="26"/>
        <v>2026</v>
      </c>
      <c r="V5887" s="117" t="str">
        <f t="shared" si="27"/>
        <v>0</v>
      </c>
    </row>
    <row r="5888" spans="1:22">
      <c r="A5888" t="e">
        <f t="shared" si="20"/>
        <v>#N/A</v>
      </c>
      <c r="B5888" t="s">
        <v>25</v>
      </c>
      <c r="C5888">
        <v>1057</v>
      </c>
      <c r="D5888" t="e">
        <f t="shared" si="21"/>
        <v>#N/A</v>
      </c>
      <c r="E5888">
        <v>0</v>
      </c>
      <c r="F5888" t="s">
        <v>5655</v>
      </c>
      <c r="G5888" s="63">
        <v>46077</v>
      </c>
      <c r="H5888" s="63">
        <v>46078</v>
      </c>
      <c r="I5888" t="s">
        <v>396</v>
      </c>
      <c r="J5888" t="str">
        <f t="shared" si="22"/>
        <v>Honorarios</v>
      </c>
      <c r="K5888" t="s">
        <v>33</v>
      </c>
      <c r="L5888">
        <v>10</v>
      </c>
      <c r="O5888">
        <v>10</v>
      </c>
      <c r="R5888" t="str">
        <f t="shared" si="23"/>
        <v>FEES</v>
      </c>
      <c r="S5888">
        <f t="shared" si="24"/>
        <v>0</v>
      </c>
      <c r="T5888">
        <f t="shared" si="25"/>
        <v>9</v>
      </c>
      <c r="U5888">
        <f t="shared" si="26"/>
        <v>2026</v>
      </c>
      <c r="V5888" s="117" t="str">
        <f t="shared" si="27"/>
        <v>0</v>
      </c>
    </row>
    <row r="5889" spans="1:22">
      <c r="A5889" t="e">
        <f t="shared" si="20"/>
        <v>#N/A</v>
      </c>
      <c r="B5889" t="s">
        <v>25</v>
      </c>
      <c r="C5889">
        <v>1058</v>
      </c>
      <c r="D5889" t="e">
        <f t="shared" si="21"/>
        <v>#N/A</v>
      </c>
      <c r="E5889">
        <v>28934</v>
      </c>
      <c r="F5889" t="s">
        <v>5657</v>
      </c>
      <c r="G5889" s="63">
        <v>46108</v>
      </c>
      <c r="H5889" s="63">
        <v>46116</v>
      </c>
      <c r="I5889" t="s">
        <v>366</v>
      </c>
      <c r="J5889" t="str">
        <f t="shared" si="22"/>
        <v>Vuelos</v>
      </c>
      <c r="K5889" t="s">
        <v>33</v>
      </c>
      <c r="L5889">
        <v>1347.78</v>
      </c>
      <c r="O5889">
        <v>45.95</v>
      </c>
      <c r="R5889" t="str">
        <f t="shared" si="23"/>
        <v>F1S USA</v>
      </c>
      <c r="S5889" t="str">
        <f t="shared" si="24"/>
        <v>United States</v>
      </c>
      <c r="T5889">
        <f t="shared" si="25"/>
        <v>13</v>
      </c>
      <c r="U5889">
        <f t="shared" si="26"/>
        <v>2026</v>
      </c>
      <c r="V5889" s="117" t="str">
        <f t="shared" si="27"/>
        <v>0</v>
      </c>
    </row>
    <row r="5890" spans="1:22">
      <c r="A5890" t="e">
        <f t="shared" si="20"/>
        <v>#N/A</v>
      </c>
      <c r="B5890" t="s">
        <v>25</v>
      </c>
      <c r="C5890">
        <v>1058</v>
      </c>
      <c r="D5890" t="e">
        <f t="shared" si="21"/>
        <v>#N/A</v>
      </c>
      <c r="E5890">
        <v>28934</v>
      </c>
      <c r="F5890" t="s">
        <v>5658</v>
      </c>
      <c r="G5890" s="63">
        <v>46108</v>
      </c>
      <c r="H5890" s="63">
        <v>46116</v>
      </c>
      <c r="I5890" t="s">
        <v>366</v>
      </c>
      <c r="J5890" t="str">
        <f t="shared" si="22"/>
        <v>Vuelos</v>
      </c>
      <c r="K5890" t="s">
        <v>33</v>
      </c>
      <c r="L5890">
        <v>1347.78</v>
      </c>
      <c r="O5890">
        <v>45.95</v>
      </c>
      <c r="R5890" t="str">
        <f t="shared" si="23"/>
        <v>F1S USA</v>
      </c>
      <c r="S5890" t="str">
        <f t="shared" si="24"/>
        <v>United States</v>
      </c>
      <c r="T5890">
        <f t="shared" si="25"/>
        <v>13</v>
      </c>
      <c r="U5890">
        <f t="shared" si="26"/>
        <v>2026</v>
      </c>
      <c r="V5890" s="117" t="str">
        <f t="shared" si="27"/>
        <v>0</v>
      </c>
    </row>
    <row r="5891" spans="1:22">
      <c r="A5891" t="e">
        <f t="shared" si="20"/>
        <v>#N/A</v>
      </c>
      <c r="B5891" t="s">
        <v>25</v>
      </c>
      <c r="C5891">
        <v>1058</v>
      </c>
      <c r="D5891" t="e">
        <f t="shared" si="21"/>
        <v>#N/A</v>
      </c>
      <c r="E5891">
        <v>28934</v>
      </c>
      <c r="F5891" t="s">
        <v>5659</v>
      </c>
      <c r="G5891" s="63">
        <v>46108</v>
      </c>
      <c r="H5891" s="63">
        <v>46116</v>
      </c>
      <c r="I5891" t="s">
        <v>366</v>
      </c>
      <c r="J5891" t="str">
        <f t="shared" si="22"/>
        <v>Vuelos</v>
      </c>
      <c r="K5891" t="s">
        <v>33</v>
      </c>
      <c r="L5891">
        <v>1347.78</v>
      </c>
      <c r="O5891">
        <v>45.95</v>
      </c>
      <c r="R5891" t="str">
        <f t="shared" si="23"/>
        <v>F1S USA</v>
      </c>
      <c r="S5891" t="str">
        <f t="shared" si="24"/>
        <v>United States</v>
      </c>
      <c r="T5891">
        <f t="shared" si="25"/>
        <v>13</v>
      </c>
      <c r="U5891">
        <f t="shared" si="26"/>
        <v>2026</v>
      </c>
      <c r="V5891" s="117" t="str">
        <f t="shared" si="27"/>
        <v>0</v>
      </c>
    </row>
    <row r="5892" spans="1:22">
      <c r="A5892" t="e">
        <f t="shared" si="20"/>
        <v>#N/A</v>
      </c>
      <c r="B5892" t="s">
        <v>25</v>
      </c>
      <c r="C5892">
        <v>1058</v>
      </c>
      <c r="D5892" t="e">
        <f t="shared" si="21"/>
        <v>#N/A</v>
      </c>
      <c r="E5892">
        <v>28934</v>
      </c>
      <c r="F5892" t="s">
        <v>5657</v>
      </c>
      <c r="G5892" s="63">
        <v>46108</v>
      </c>
      <c r="H5892" s="63">
        <v>46116</v>
      </c>
      <c r="I5892" t="s">
        <v>366</v>
      </c>
      <c r="J5892" t="str">
        <f t="shared" si="22"/>
        <v>Vuelos</v>
      </c>
      <c r="K5892" t="s">
        <v>33</v>
      </c>
      <c r="L5892">
        <v>21</v>
      </c>
      <c r="O5892">
        <v>0</v>
      </c>
      <c r="R5892" t="str">
        <f t="shared" si="23"/>
        <v>F1S USA</v>
      </c>
      <c r="S5892" t="str">
        <f t="shared" si="24"/>
        <v>United States</v>
      </c>
      <c r="T5892">
        <f t="shared" si="25"/>
        <v>13</v>
      </c>
      <c r="U5892">
        <f t="shared" si="26"/>
        <v>2026</v>
      </c>
      <c r="V5892" s="117" t="str">
        <f t="shared" si="27"/>
        <v>0</v>
      </c>
    </row>
    <row r="5893" spans="1:22">
      <c r="A5893" t="e">
        <f t="shared" si="20"/>
        <v>#N/A</v>
      </c>
      <c r="B5893" t="s">
        <v>25</v>
      </c>
      <c r="C5893">
        <v>1058</v>
      </c>
      <c r="D5893" t="e">
        <f t="shared" si="21"/>
        <v>#N/A</v>
      </c>
      <c r="E5893">
        <v>28934</v>
      </c>
      <c r="F5893" t="s">
        <v>5658</v>
      </c>
      <c r="G5893" s="63">
        <v>46108</v>
      </c>
      <c r="H5893" s="63">
        <v>46116</v>
      </c>
      <c r="I5893" t="s">
        <v>366</v>
      </c>
      <c r="J5893" t="str">
        <f t="shared" si="22"/>
        <v>Vuelos</v>
      </c>
      <c r="K5893" t="s">
        <v>33</v>
      </c>
      <c r="L5893">
        <v>10</v>
      </c>
      <c r="O5893">
        <v>0</v>
      </c>
      <c r="R5893" t="str">
        <f t="shared" si="23"/>
        <v>F1S USA</v>
      </c>
      <c r="S5893" t="str">
        <f t="shared" si="24"/>
        <v>United States</v>
      </c>
      <c r="T5893">
        <f t="shared" si="25"/>
        <v>13</v>
      </c>
      <c r="U5893">
        <f t="shared" si="26"/>
        <v>2026</v>
      </c>
      <c r="V5893" s="117" t="str">
        <f t="shared" si="27"/>
        <v>0</v>
      </c>
    </row>
    <row r="5894" spans="1:22">
      <c r="A5894" t="e">
        <f t="shared" si="20"/>
        <v>#N/A</v>
      </c>
      <c r="B5894" t="s">
        <v>25</v>
      </c>
      <c r="C5894">
        <v>1058</v>
      </c>
      <c r="D5894" t="e">
        <f t="shared" si="21"/>
        <v>#N/A</v>
      </c>
      <c r="E5894">
        <v>28934</v>
      </c>
      <c r="F5894" t="s">
        <v>5659</v>
      </c>
      <c r="G5894" s="63">
        <v>46108</v>
      </c>
      <c r="H5894" s="63">
        <v>46116</v>
      </c>
      <c r="I5894" t="s">
        <v>366</v>
      </c>
      <c r="J5894" t="str">
        <f t="shared" si="22"/>
        <v>Vuelos</v>
      </c>
      <c r="K5894" t="s">
        <v>33</v>
      </c>
      <c r="L5894">
        <v>20</v>
      </c>
      <c r="O5894">
        <v>0</v>
      </c>
      <c r="R5894" t="str">
        <f t="shared" si="23"/>
        <v>F1S USA</v>
      </c>
      <c r="S5894" t="str">
        <f t="shared" si="24"/>
        <v>United States</v>
      </c>
      <c r="T5894">
        <f t="shared" si="25"/>
        <v>13</v>
      </c>
      <c r="U5894">
        <f t="shared" si="26"/>
        <v>2026</v>
      </c>
      <c r="V5894" s="117" t="str">
        <f t="shared" si="27"/>
        <v>0</v>
      </c>
    </row>
    <row r="5895" spans="1:22">
      <c r="A5895" t="e">
        <f t="shared" si="20"/>
        <v>#N/A</v>
      </c>
      <c r="B5895" t="s">
        <v>25</v>
      </c>
      <c r="C5895">
        <v>1058</v>
      </c>
      <c r="D5895" t="e">
        <f t="shared" si="21"/>
        <v>#N/A</v>
      </c>
      <c r="E5895">
        <v>0</v>
      </c>
      <c r="F5895" t="s">
        <v>4853</v>
      </c>
      <c r="G5895" s="63">
        <v>46108</v>
      </c>
      <c r="H5895" s="63">
        <v>46116</v>
      </c>
      <c r="I5895" t="s">
        <v>396</v>
      </c>
      <c r="J5895" t="str">
        <f t="shared" si="22"/>
        <v>Honorarios</v>
      </c>
      <c r="K5895" t="s">
        <v>33</v>
      </c>
      <c r="L5895">
        <v>175</v>
      </c>
      <c r="O5895">
        <v>175</v>
      </c>
      <c r="R5895" t="str">
        <f t="shared" si="23"/>
        <v>FEES</v>
      </c>
      <c r="S5895">
        <f t="shared" si="24"/>
        <v>0</v>
      </c>
      <c r="T5895">
        <f t="shared" si="25"/>
        <v>13</v>
      </c>
      <c r="U5895">
        <f t="shared" si="26"/>
        <v>2026</v>
      </c>
      <c r="V5895" s="117" t="str">
        <f t="shared" si="27"/>
        <v>0</v>
      </c>
    </row>
    <row r="5896" spans="1:22">
      <c r="A5896" t="e">
        <f t="shared" ref="A5896:A5955" si="28">_xlfn.XLOOKUP(D5896,BN:BN,BO:BO)</f>
        <v>#N/A</v>
      </c>
      <c r="B5896" t="s">
        <v>25</v>
      </c>
      <c r="C5896">
        <v>1058</v>
      </c>
      <c r="D5896" t="e">
        <f t="shared" ref="D5896:D5955" si="29">_xlfn.XLOOKUP(C5896,BH:BH,BI:BI)</f>
        <v>#N/A</v>
      </c>
      <c r="E5896">
        <v>28934</v>
      </c>
      <c r="F5896" t="s">
        <v>5660</v>
      </c>
      <c r="G5896" s="63">
        <v>46108</v>
      </c>
      <c r="H5896" s="63">
        <v>46116</v>
      </c>
      <c r="I5896" t="s">
        <v>366</v>
      </c>
      <c r="J5896" t="str">
        <f t="shared" ref="J5896:J5955" si="30">_xlfn.XLOOKUP(I5896,AS:AS,AU:AU)</f>
        <v>Vuelos</v>
      </c>
      <c r="K5896" t="s">
        <v>33</v>
      </c>
      <c r="L5896">
        <v>1552.58</v>
      </c>
      <c r="O5896">
        <v>55.95</v>
      </c>
      <c r="R5896" t="str">
        <f t="shared" ref="R5896:R5955" si="31">_xlfn.XLOOKUP(E5896,AF:AF,AG:AG)</f>
        <v>F1S USA</v>
      </c>
      <c r="S5896" t="str">
        <f t="shared" ref="S5896:S5955" si="32">_xlfn.XLOOKUP(E5896,AF:AF,AI:AI)</f>
        <v>United States</v>
      </c>
      <c r="T5896">
        <f t="shared" ref="T5896:T5955" si="33">WEEKNUM(G5896)</f>
        <v>13</v>
      </c>
      <c r="U5896">
        <f t="shared" ref="U5896:U5955" si="34">YEAR(G5896)</f>
        <v>2026</v>
      </c>
      <c r="V5896" s="117" t="str">
        <f t="shared" ref="V5896:V5955" si="35">IFERROR(Q5896/N5896,"0")</f>
        <v>0</v>
      </c>
    </row>
    <row r="5897" spans="1:22">
      <c r="A5897" t="e">
        <f t="shared" si="28"/>
        <v>#N/A</v>
      </c>
      <c r="B5897" t="s">
        <v>25</v>
      </c>
      <c r="C5897">
        <v>1058</v>
      </c>
      <c r="D5897" t="e">
        <f t="shared" si="29"/>
        <v>#N/A</v>
      </c>
      <c r="E5897">
        <v>28934</v>
      </c>
      <c r="F5897" t="s">
        <v>5660</v>
      </c>
      <c r="G5897" s="63">
        <v>46108</v>
      </c>
      <c r="H5897" s="63">
        <v>46116</v>
      </c>
      <c r="I5897" t="s">
        <v>366</v>
      </c>
      <c r="J5897" t="str">
        <f t="shared" si="30"/>
        <v>Vuelos</v>
      </c>
      <c r="K5897" t="s">
        <v>33</v>
      </c>
      <c r="L5897">
        <v>20</v>
      </c>
      <c r="O5897">
        <v>0</v>
      </c>
      <c r="R5897" t="str">
        <f t="shared" si="31"/>
        <v>F1S USA</v>
      </c>
      <c r="S5897" t="str">
        <f t="shared" si="32"/>
        <v>United States</v>
      </c>
      <c r="T5897">
        <f t="shared" si="33"/>
        <v>13</v>
      </c>
      <c r="U5897">
        <f t="shared" si="34"/>
        <v>2026</v>
      </c>
      <c r="V5897" s="117" t="str">
        <f t="shared" si="35"/>
        <v>0</v>
      </c>
    </row>
    <row r="5898" spans="1:22">
      <c r="A5898" t="e">
        <f t="shared" si="28"/>
        <v>#N/A</v>
      </c>
      <c r="B5898" t="s">
        <v>25</v>
      </c>
      <c r="C5898">
        <v>1058</v>
      </c>
      <c r="D5898" t="e">
        <f t="shared" si="29"/>
        <v>#N/A</v>
      </c>
      <c r="E5898">
        <v>28934</v>
      </c>
      <c r="F5898" t="s">
        <v>5661</v>
      </c>
      <c r="G5898" s="63">
        <v>46108</v>
      </c>
      <c r="H5898" s="63">
        <v>46113</v>
      </c>
      <c r="I5898" t="s">
        <v>366</v>
      </c>
      <c r="J5898" t="str">
        <f t="shared" si="30"/>
        <v>Vuelos</v>
      </c>
      <c r="K5898" t="s">
        <v>33</v>
      </c>
      <c r="L5898">
        <v>1294.58</v>
      </c>
      <c r="O5898">
        <v>43.15</v>
      </c>
      <c r="R5898" t="str">
        <f t="shared" si="31"/>
        <v>F1S USA</v>
      </c>
      <c r="S5898" t="str">
        <f t="shared" si="32"/>
        <v>United States</v>
      </c>
      <c r="T5898">
        <f t="shared" si="33"/>
        <v>13</v>
      </c>
      <c r="U5898">
        <f t="shared" si="34"/>
        <v>2026</v>
      </c>
      <c r="V5898" s="117" t="str">
        <f t="shared" si="35"/>
        <v>0</v>
      </c>
    </row>
    <row r="5899" spans="1:22">
      <c r="A5899" t="e">
        <f t="shared" si="28"/>
        <v>#N/A</v>
      </c>
      <c r="B5899" t="s">
        <v>25</v>
      </c>
      <c r="C5899">
        <v>1058</v>
      </c>
      <c r="D5899" t="e">
        <f t="shared" si="29"/>
        <v>#N/A</v>
      </c>
      <c r="E5899">
        <v>28934</v>
      </c>
      <c r="F5899" t="s">
        <v>5661</v>
      </c>
      <c r="G5899" s="63">
        <v>46108</v>
      </c>
      <c r="H5899" s="63">
        <v>46113</v>
      </c>
      <c r="I5899" t="s">
        <v>366</v>
      </c>
      <c r="J5899" t="str">
        <f t="shared" si="30"/>
        <v>Vuelos</v>
      </c>
      <c r="K5899" t="s">
        <v>33</v>
      </c>
      <c r="L5899">
        <v>20</v>
      </c>
      <c r="O5899">
        <v>0</v>
      </c>
      <c r="R5899" t="str">
        <f t="shared" si="31"/>
        <v>F1S USA</v>
      </c>
      <c r="S5899" t="str">
        <f t="shared" si="32"/>
        <v>United States</v>
      </c>
      <c r="T5899">
        <f t="shared" si="33"/>
        <v>13</v>
      </c>
      <c r="U5899">
        <f t="shared" si="34"/>
        <v>2026</v>
      </c>
      <c r="V5899" s="117" t="str">
        <f t="shared" si="35"/>
        <v>0</v>
      </c>
    </row>
    <row r="5900" spans="1:22">
      <c r="A5900" t="e">
        <f t="shared" si="28"/>
        <v>#N/A</v>
      </c>
      <c r="B5900" t="s">
        <v>25</v>
      </c>
      <c r="C5900">
        <v>1059</v>
      </c>
      <c r="D5900" t="e">
        <f t="shared" si="29"/>
        <v>#N/A</v>
      </c>
      <c r="E5900">
        <v>27193</v>
      </c>
      <c r="F5900" t="s">
        <v>2977</v>
      </c>
      <c r="G5900" s="63">
        <v>46095</v>
      </c>
      <c r="H5900" s="63">
        <v>46099</v>
      </c>
      <c r="I5900" t="s">
        <v>376</v>
      </c>
      <c r="J5900" t="str">
        <f t="shared" si="30"/>
        <v>Hotel</v>
      </c>
      <c r="K5900" t="s">
        <v>29</v>
      </c>
      <c r="L5900">
        <v>873</v>
      </c>
      <c r="O5900">
        <v>87.3</v>
      </c>
      <c r="R5900" t="str">
        <f t="shared" si="31"/>
        <v>GRAND HOTEL BELLEVUE LONDON</v>
      </c>
      <c r="S5900" t="str">
        <f t="shared" si="32"/>
        <v>United Kingdom</v>
      </c>
      <c r="T5900">
        <f t="shared" si="33"/>
        <v>11</v>
      </c>
      <c r="U5900">
        <f t="shared" si="34"/>
        <v>2026</v>
      </c>
      <c r="V5900" s="117" t="str">
        <f t="shared" si="35"/>
        <v>0</v>
      </c>
    </row>
    <row r="5901" spans="1:22">
      <c r="A5901" t="e">
        <f t="shared" si="28"/>
        <v>#N/A</v>
      </c>
      <c r="B5901" t="s">
        <v>25</v>
      </c>
      <c r="C5901">
        <v>1060</v>
      </c>
      <c r="D5901" t="e">
        <f t="shared" si="29"/>
        <v>#N/A</v>
      </c>
      <c r="E5901">
        <v>29142</v>
      </c>
      <c r="F5901" t="s">
        <v>5662</v>
      </c>
      <c r="G5901" s="63">
        <v>46101</v>
      </c>
      <c r="H5901" s="63">
        <v>46104</v>
      </c>
      <c r="I5901" t="s">
        <v>376</v>
      </c>
      <c r="J5901" t="str">
        <f t="shared" si="30"/>
        <v>Hotel</v>
      </c>
      <c r="K5901" t="s">
        <v>27</v>
      </c>
      <c r="L5901">
        <v>3800</v>
      </c>
      <c r="O5901">
        <v>380</v>
      </c>
      <c r="R5901" t="str">
        <f t="shared" si="31"/>
        <v>ROSEWOOD SCHLOSS FUSCHL</v>
      </c>
      <c r="S5901" t="str">
        <f t="shared" si="32"/>
        <v>Austria</v>
      </c>
      <c r="T5901">
        <f t="shared" si="33"/>
        <v>12</v>
      </c>
      <c r="U5901">
        <f t="shared" si="34"/>
        <v>2026</v>
      </c>
      <c r="V5901" s="117" t="str">
        <f t="shared" si="35"/>
        <v>0</v>
      </c>
    </row>
    <row r="5902" spans="1:22">
      <c r="A5902" t="e">
        <f t="shared" si="28"/>
        <v>#N/A</v>
      </c>
      <c r="B5902" t="s">
        <v>25</v>
      </c>
      <c r="C5902">
        <v>1061</v>
      </c>
      <c r="D5902" t="e">
        <f t="shared" si="29"/>
        <v>#N/A</v>
      </c>
      <c r="E5902">
        <v>25427</v>
      </c>
      <c r="F5902" t="s">
        <v>5663</v>
      </c>
      <c r="G5902" s="63">
        <v>46084</v>
      </c>
      <c r="H5902" s="63">
        <v>46089</v>
      </c>
      <c r="I5902" t="s">
        <v>376</v>
      </c>
      <c r="J5902" t="str">
        <f t="shared" si="30"/>
        <v>Hotel</v>
      </c>
      <c r="K5902" t="s">
        <v>27</v>
      </c>
      <c r="L5902">
        <v>9817</v>
      </c>
      <c r="O5902">
        <v>638.11</v>
      </c>
      <c r="R5902" t="str">
        <f t="shared" si="31"/>
        <v>Expedia TAAP</v>
      </c>
      <c r="S5902" t="str">
        <f t="shared" si="32"/>
        <v>United States</v>
      </c>
      <c r="T5902">
        <f t="shared" si="33"/>
        <v>10</v>
      </c>
      <c r="U5902">
        <f t="shared" si="34"/>
        <v>2026</v>
      </c>
      <c r="V5902" s="117" t="str">
        <f t="shared" si="35"/>
        <v>0</v>
      </c>
    </row>
    <row r="5903" spans="1:22">
      <c r="A5903" t="e">
        <f t="shared" si="28"/>
        <v>#N/A</v>
      </c>
      <c r="B5903" t="s">
        <v>25</v>
      </c>
      <c r="C5903">
        <v>1061</v>
      </c>
      <c r="D5903" t="e">
        <f t="shared" si="29"/>
        <v>#N/A</v>
      </c>
      <c r="E5903">
        <v>34859</v>
      </c>
      <c r="F5903" t="s">
        <v>5664</v>
      </c>
      <c r="G5903" s="63">
        <v>46084</v>
      </c>
      <c r="H5903" s="63">
        <v>46089</v>
      </c>
      <c r="I5903" t="s">
        <v>425</v>
      </c>
      <c r="J5903" t="str">
        <f t="shared" si="30"/>
        <v>Traslados</v>
      </c>
      <c r="K5903" t="s">
        <v>27</v>
      </c>
      <c r="L5903">
        <v>1200</v>
      </c>
      <c r="O5903">
        <v>240</v>
      </c>
      <c r="R5903" t="e">
        <f t="shared" si="31"/>
        <v>#N/A</v>
      </c>
      <c r="S5903" t="e">
        <f t="shared" si="32"/>
        <v>#N/A</v>
      </c>
      <c r="T5903">
        <f t="shared" si="33"/>
        <v>10</v>
      </c>
      <c r="U5903">
        <f t="shared" si="34"/>
        <v>2026</v>
      </c>
      <c r="V5903" s="117" t="str">
        <f t="shared" si="35"/>
        <v>0</v>
      </c>
    </row>
    <row r="5904" spans="1:22">
      <c r="A5904" t="e">
        <f t="shared" si="28"/>
        <v>#N/A</v>
      </c>
      <c r="B5904" t="s">
        <v>25</v>
      </c>
      <c r="C5904">
        <v>1062</v>
      </c>
      <c r="D5904" t="e">
        <f t="shared" si="29"/>
        <v>#N/A</v>
      </c>
      <c r="E5904">
        <v>34767</v>
      </c>
      <c r="F5904" t="s">
        <v>1880</v>
      </c>
      <c r="G5904" s="63">
        <v>46382</v>
      </c>
      <c r="H5904" s="63">
        <v>46389</v>
      </c>
      <c r="I5904" t="s">
        <v>376</v>
      </c>
      <c r="J5904" t="str">
        <f t="shared" si="30"/>
        <v>Hotel</v>
      </c>
      <c r="K5904" t="s">
        <v>27</v>
      </c>
      <c r="L5904">
        <v>37100</v>
      </c>
      <c r="O5904">
        <v>3710</v>
      </c>
      <c r="R5904" t="e">
        <f t="shared" si="31"/>
        <v>#N/A</v>
      </c>
      <c r="S5904" t="e">
        <f t="shared" si="32"/>
        <v>#N/A</v>
      </c>
      <c r="T5904">
        <f t="shared" si="33"/>
        <v>52</v>
      </c>
      <c r="U5904">
        <f t="shared" si="34"/>
        <v>2026</v>
      </c>
      <c r="V5904" s="117" t="str">
        <f t="shared" si="35"/>
        <v>0</v>
      </c>
    </row>
    <row r="5905" spans="1:22">
      <c r="A5905" t="e">
        <f t="shared" si="28"/>
        <v>#N/A</v>
      </c>
      <c r="B5905" t="s">
        <v>25</v>
      </c>
      <c r="C5905">
        <v>1062</v>
      </c>
      <c r="D5905" t="e">
        <f t="shared" si="29"/>
        <v>#N/A</v>
      </c>
      <c r="E5905">
        <v>34767</v>
      </c>
      <c r="F5905" t="s">
        <v>1880</v>
      </c>
      <c r="G5905" s="63">
        <v>46382</v>
      </c>
      <c r="H5905" s="63">
        <v>46389</v>
      </c>
      <c r="I5905" t="s">
        <v>376</v>
      </c>
      <c r="J5905" t="str">
        <f t="shared" si="30"/>
        <v>Hotel</v>
      </c>
      <c r="K5905" t="s">
        <v>27</v>
      </c>
      <c r="L5905">
        <v>37100</v>
      </c>
      <c r="O5905">
        <v>3710</v>
      </c>
      <c r="R5905" t="e">
        <f t="shared" si="31"/>
        <v>#N/A</v>
      </c>
      <c r="S5905" t="e">
        <f t="shared" si="32"/>
        <v>#N/A</v>
      </c>
      <c r="T5905">
        <f t="shared" si="33"/>
        <v>52</v>
      </c>
      <c r="U5905">
        <f t="shared" si="34"/>
        <v>2026</v>
      </c>
      <c r="V5905" s="117" t="str">
        <f t="shared" si="35"/>
        <v>0</v>
      </c>
    </row>
    <row r="5906" spans="1:22">
      <c r="A5906" t="e">
        <f t="shared" si="28"/>
        <v>#N/A</v>
      </c>
      <c r="B5906" t="s">
        <v>25</v>
      </c>
      <c r="C5906">
        <v>1062</v>
      </c>
      <c r="D5906" t="e">
        <f t="shared" si="29"/>
        <v>#N/A</v>
      </c>
      <c r="E5906">
        <v>28491</v>
      </c>
      <c r="F5906" t="s">
        <v>5665</v>
      </c>
      <c r="G5906" s="63">
        <v>46382</v>
      </c>
      <c r="H5906" s="63">
        <v>46389</v>
      </c>
      <c r="I5906" t="s">
        <v>409</v>
      </c>
      <c r="J5906" t="str">
        <f t="shared" si="30"/>
        <v>Otros</v>
      </c>
      <c r="K5906" t="s">
        <v>27</v>
      </c>
      <c r="L5906">
        <v>4800</v>
      </c>
      <c r="O5906">
        <v>1119.55</v>
      </c>
      <c r="R5906" t="str">
        <f t="shared" si="31"/>
        <v>AON</v>
      </c>
      <c r="S5906" t="str">
        <f t="shared" si="32"/>
        <v>United Kingdom</v>
      </c>
      <c r="T5906">
        <f t="shared" si="33"/>
        <v>52</v>
      </c>
      <c r="U5906">
        <f t="shared" si="34"/>
        <v>2026</v>
      </c>
      <c r="V5906" s="117" t="str">
        <f t="shared" si="35"/>
        <v>0</v>
      </c>
    </row>
    <row r="5907" spans="1:22">
      <c r="A5907" t="e">
        <f t="shared" si="28"/>
        <v>#N/A</v>
      </c>
      <c r="B5907" t="s">
        <v>25</v>
      </c>
      <c r="C5907">
        <v>1063</v>
      </c>
      <c r="D5907" t="e">
        <f t="shared" si="29"/>
        <v>#N/A</v>
      </c>
      <c r="E5907">
        <v>27931</v>
      </c>
      <c r="F5907" t="s">
        <v>5666</v>
      </c>
      <c r="G5907" s="63">
        <v>46063</v>
      </c>
      <c r="H5907" s="63">
        <v>46070</v>
      </c>
      <c r="I5907" t="s">
        <v>376</v>
      </c>
      <c r="J5907" t="str">
        <f t="shared" si="30"/>
        <v>Hotel</v>
      </c>
      <c r="K5907" t="s">
        <v>33</v>
      </c>
      <c r="L5907">
        <v>1845.54</v>
      </c>
      <c r="O5907">
        <v>221.46</v>
      </c>
      <c r="R5907" t="str">
        <f t="shared" si="31"/>
        <v>Bedsonline</v>
      </c>
      <c r="S5907" t="str">
        <f t="shared" si="32"/>
        <v>Spain</v>
      </c>
      <c r="T5907">
        <f t="shared" si="33"/>
        <v>7</v>
      </c>
      <c r="U5907">
        <f t="shared" si="34"/>
        <v>2026</v>
      </c>
      <c r="V5907" s="117" t="str">
        <f t="shared" si="35"/>
        <v>0</v>
      </c>
    </row>
    <row r="5908" spans="1:22">
      <c r="A5908" t="e">
        <f t="shared" si="28"/>
        <v>#N/A</v>
      </c>
      <c r="B5908" t="s">
        <v>25</v>
      </c>
      <c r="C5908">
        <v>1064</v>
      </c>
      <c r="D5908" t="e">
        <f t="shared" si="29"/>
        <v>#N/A</v>
      </c>
      <c r="E5908">
        <v>24894</v>
      </c>
      <c r="F5908" t="s">
        <v>5667</v>
      </c>
      <c r="G5908" s="63">
        <v>46228</v>
      </c>
      <c r="H5908" s="63">
        <v>46235</v>
      </c>
      <c r="I5908" t="s">
        <v>389</v>
      </c>
      <c r="J5908" t="str">
        <f t="shared" si="30"/>
        <v>Crucero</v>
      </c>
      <c r="K5908" t="s">
        <v>27</v>
      </c>
      <c r="L5908">
        <v>31000</v>
      </c>
      <c r="O5908">
        <v>2325</v>
      </c>
      <c r="R5908" t="str">
        <f t="shared" si="31"/>
        <v>DAWE YACHTS</v>
      </c>
      <c r="S5908" t="str">
        <f t="shared" si="32"/>
        <v>Argentina</v>
      </c>
      <c r="T5908">
        <f t="shared" si="33"/>
        <v>30</v>
      </c>
      <c r="U5908">
        <f t="shared" si="34"/>
        <v>2026</v>
      </c>
      <c r="V5908" s="117" t="str">
        <f t="shared" si="35"/>
        <v>0</v>
      </c>
    </row>
    <row r="5909" spans="1:22">
      <c r="A5909" t="e">
        <f t="shared" si="28"/>
        <v>#N/A</v>
      </c>
      <c r="B5909" t="s">
        <v>25</v>
      </c>
      <c r="C5909">
        <v>1065</v>
      </c>
      <c r="D5909" t="e">
        <f t="shared" si="29"/>
        <v>#N/A</v>
      </c>
      <c r="E5909">
        <v>28064</v>
      </c>
      <c r="F5909" t="s">
        <v>3204</v>
      </c>
      <c r="G5909" s="63">
        <v>45861</v>
      </c>
      <c r="H5909" s="63">
        <v>45864</v>
      </c>
      <c r="I5909" t="s">
        <v>376</v>
      </c>
      <c r="J5909" t="str">
        <f t="shared" si="30"/>
        <v>Hotel</v>
      </c>
      <c r="K5909" t="s">
        <v>33</v>
      </c>
      <c r="L5909">
        <v>3014.1</v>
      </c>
      <c r="O5909">
        <v>249.99</v>
      </c>
      <c r="R5909" t="str">
        <f t="shared" si="31"/>
        <v>HOTEL ESENCIA</v>
      </c>
      <c r="S5909" t="str">
        <f t="shared" si="32"/>
        <v>Mexico</v>
      </c>
      <c r="T5909">
        <f t="shared" si="33"/>
        <v>30</v>
      </c>
      <c r="U5909">
        <f t="shared" si="34"/>
        <v>2025</v>
      </c>
      <c r="V5909" s="117" t="str">
        <f t="shared" si="35"/>
        <v>0</v>
      </c>
    </row>
    <row r="5910" spans="1:22">
      <c r="A5910" t="e">
        <f t="shared" si="28"/>
        <v>#N/A</v>
      </c>
      <c r="B5910" t="s">
        <v>25</v>
      </c>
      <c r="C5910">
        <v>1066</v>
      </c>
      <c r="D5910" t="e">
        <f t="shared" si="29"/>
        <v>#N/A</v>
      </c>
      <c r="E5910">
        <v>0</v>
      </c>
      <c r="F5910" t="s">
        <v>5668</v>
      </c>
      <c r="G5910" s="63">
        <v>46189</v>
      </c>
      <c r="H5910" s="63">
        <v>46209</v>
      </c>
      <c r="I5910" t="s">
        <v>396</v>
      </c>
      <c r="J5910" t="str">
        <f t="shared" si="30"/>
        <v>Honorarios</v>
      </c>
      <c r="K5910" t="s">
        <v>33</v>
      </c>
      <c r="L5910">
        <v>70</v>
      </c>
      <c r="O5910">
        <v>70</v>
      </c>
      <c r="R5910" t="str">
        <f t="shared" si="31"/>
        <v>FEES</v>
      </c>
      <c r="S5910">
        <f t="shared" si="32"/>
        <v>0</v>
      </c>
      <c r="T5910">
        <f t="shared" si="33"/>
        <v>25</v>
      </c>
      <c r="U5910">
        <f t="shared" si="34"/>
        <v>2026</v>
      </c>
      <c r="V5910" s="117" t="str">
        <f t="shared" si="35"/>
        <v>0</v>
      </c>
    </row>
    <row r="5911" spans="1:22">
      <c r="A5911" t="e">
        <f t="shared" si="28"/>
        <v>#N/A</v>
      </c>
      <c r="B5911" t="s">
        <v>25</v>
      </c>
      <c r="C5911">
        <v>1067</v>
      </c>
      <c r="D5911" t="e">
        <f t="shared" si="29"/>
        <v>#N/A</v>
      </c>
      <c r="E5911">
        <v>27633</v>
      </c>
      <c r="F5911" t="s">
        <v>5669</v>
      </c>
      <c r="G5911" s="63">
        <v>46059</v>
      </c>
      <c r="H5911" s="63">
        <v>46065</v>
      </c>
      <c r="I5911" t="s">
        <v>376</v>
      </c>
      <c r="J5911" t="str">
        <f t="shared" si="30"/>
        <v>Hotel</v>
      </c>
      <c r="K5911" t="s">
        <v>33</v>
      </c>
      <c r="L5911">
        <v>8760</v>
      </c>
      <c r="O5911">
        <v>876</v>
      </c>
      <c r="R5911" t="str">
        <f t="shared" si="31"/>
        <v>FOUR SEASONS RESORT TAMARINDO</v>
      </c>
      <c r="S5911" t="str">
        <f t="shared" si="32"/>
        <v>Mexico</v>
      </c>
      <c r="T5911">
        <f t="shared" si="33"/>
        <v>6</v>
      </c>
      <c r="U5911">
        <f t="shared" si="34"/>
        <v>2026</v>
      </c>
      <c r="V5911" s="117" t="str">
        <f t="shared" si="35"/>
        <v>0</v>
      </c>
    </row>
    <row r="5912" spans="1:22">
      <c r="A5912" t="e">
        <f t="shared" si="28"/>
        <v>#N/A</v>
      </c>
      <c r="B5912" t="s">
        <v>25</v>
      </c>
      <c r="C5912">
        <v>1068</v>
      </c>
      <c r="D5912" t="e">
        <f t="shared" si="29"/>
        <v>#N/A</v>
      </c>
      <c r="E5912">
        <v>34777</v>
      </c>
      <c r="F5912" t="s">
        <v>5670</v>
      </c>
      <c r="G5912" s="63">
        <v>46202</v>
      </c>
      <c r="H5912" s="63">
        <v>46204</v>
      </c>
      <c r="I5912" t="s">
        <v>376</v>
      </c>
      <c r="J5912" t="str">
        <f t="shared" si="30"/>
        <v>Hotel</v>
      </c>
      <c r="K5912" t="s">
        <v>27</v>
      </c>
      <c r="L5912">
        <v>2182.94</v>
      </c>
      <c r="O5912">
        <v>218.29</v>
      </c>
      <c r="R5912" t="e">
        <f t="shared" si="31"/>
        <v>#N/A</v>
      </c>
      <c r="S5912" t="e">
        <f t="shared" si="32"/>
        <v>#N/A</v>
      </c>
      <c r="T5912">
        <f t="shared" si="33"/>
        <v>27</v>
      </c>
      <c r="U5912">
        <f t="shared" si="34"/>
        <v>2026</v>
      </c>
      <c r="V5912" s="117" t="str">
        <f t="shared" si="35"/>
        <v>0</v>
      </c>
    </row>
    <row r="5913" spans="1:22">
      <c r="A5913" t="e">
        <f t="shared" si="28"/>
        <v>#N/A</v>
      </c>
      <c r="B5913" t="s">
        <v>25</v>
      </c>
      <c r="C5913">
        <v>1068</v>
      </c>
      <c r="D5913" t="e">
        <f t="shared" si="29"/>
        <v>#N/A</v>
      </c>
      <c r="E5913">
        <v>27238</v>
      </c>
      <c r="F5913" t="s">
        <v>5671</v>
      </c>
      <c r="G5913" s="63">
        <v>46211</v>
      </c>
      <c r="H5913" s="63">
        <v>46213</v>
      </c>
      <c r="I5913" t="s">
        <v>376</v>
      </c>
      <c r="J5913" t="str">
        <f t="shared" si="30"/>
        <v>Hotel</v>
      </c>
      <c r="K5913" t="s">
        <v>27</v>
      </c>
      <c r="L5913">
        <v>2932.5</v>
      </c>
      <c r="O5913">
        <v>439.88</v>
      </c>
      <c r="R5913" t="str">
        <f t="shared" si="31"/>
        <v>ETT HEM</v>
      </c>
      <c r="S5913" t="str">
        <f t="shared" si="32"/>
        <v>Sweden</v>
      </c>
      <c r="T5913">
        <f t="shared" si="33"/>
        <v>28</v>
      </c>
      <c r="U5913">
        <f t="shared" si="34"/>
        <v>2026</v>
      </c>
      <c r="V5913" s="117" t="str">
        <f t="shared" si="35"/>
        <v>0</v>
      </c>
    </row>
    <row r="5914" spans="1:22">
      <c r="A5914" t="e">
        <f t="shared" si="28"/>
        <v>#N/A</v>
      </c>
      <c r="B5914" t="s">
        <v>25</v>
      </c>
      <c r="C5914">
        <v>1068</v>
      </c>
      <c r="D5914" t="e">
        <f t="shared" si="29"/>
        <v>#N/A</v>
      </c>
      <c r="E5914">
        <v>34781</v>
      </c>
      <c r="F5914" t="s">
        <v>5672</v>
      </c>
      <c r="G5914" s="63">
        <v>46213</v>
      </c>
      <c r="H5914" s="63">
        <v>46216</v>
      </c>
      <c r="I5914" t="s">
        <v>376</v>
      </c>
      <c r="J5914" t="str">
        <f t="shared" si="30"/>
        <v>Hotel</v>
      </c>
      <c r="K5914" t="s">
        <v>27</v>
      </c>
      <c r="L5914">
        <v>2149.1999999999998</v>
      </c>
      <c r="O5914">
        <v>195.38</v>
      </c>
      <c r="R5914" t="e">
        <f t="shared" si="31"/>
        <v>#N/A</v>
      </c>
      <c r="S5914" t="e">
        <f t="shared" si="32"/>
        <v>#N/A</v>
      </c>
      <c r="T5914">
        <f t="shared" si="33"/>
        <v>28</v>
      </c>
      <c r="U5914">
        <f t="shared" si="34"/>
        <v>2026</v>
      </c>
      <c r="V5914" s="117" t="str">
        <f t="shared" si="35"/>
        <v>0</v>
      </c>
    </row>
    <row r="5915" spans="1:22">
      <c r="A5915" t="e">
        <f t="shared" si="28"/>
        <v>#N/A</v>
      </c>
      <c r="B5915" t="s">
        <v>25</v>
      </c>
      <c r="C5915">
        <v>1069</v>
      </c>
      <c r="D5915" t="e">
        <f t="shared" si="29"/>
        <v>#N/A</v>
      </c>
      <c r="E5915">
        <v>30383</v>
      </c>
      <c r="F5915" t="s">
        <v>5673</v>
      </c>
      <c r="G5915" s="63">
        <v>46139</v>
      </c>
      <c r="H5915" s="63">
        <v>46147</v>
      </c>
      <c r="I5915" t="s">
        <v>364</v>
      </c>
      <c r="J5915" t="str">
        <f t="shared" si="30"/>
        <v>DMC</v>
      </c>
      <c r="K5915" t="s">
        <v>33</v>
      </c>
      <c r="L5915">
        <v>17500</v>
      </c>
      <c r="O5915">
        <v>3000</v>
      </c>
      <c r="R5915" t="str">
        <f t="shared" si="31"/>
        <v>ASIBI</v>
      </c>
      <c r="S5915" t="str">
        <f t="shared" si="32"/>
        <v>United Kingdom</v>
      </c>
      <c r="T5915">
        <f t="shared" si="33"/>
        <v>18</v>
      </c>
      <c r="U5915">
        <f t="shared" si="34"/>
        <v>2026</v>
      </c>
      <c r="V5915" s="117" t="str">
        <f t="shared" si="35"/>
        <v>0</v>
      </c>
    </row>
    <row r="5916" spans="1:22">
      <c r="A5916" t="e">
        <f t="shared" si="28"/>
        <v>#N/A</v>
      </c>
      <c r="B5916" t="s">
        <v>25</v>
      </c>
      <c r="C5916">
        <v>1069</v>
      </c>
      <c r="D5916" t="e">
        <f t="shared" si="29"/>
        <v>#N/A</v>
      </c>
      <c r="E5916">
        <v>0</v>
      </c>
      <c r="F5916" t="s">
        <v>5674</v>
      </c>
      <c r="G5916" s="63">
        <v>46139</v>
      </c>
      <c r="H5916" s="63">
        <v>46147</v>
      </c>
      <c r="I5916" t="s">
        <v>396</v>
      </c>
      <c r="J5916" t="str">
        <f t="shared" si="30"/>
        <v>Honorarios</v>
      </c>
      <c r="K5916" t="s">
        <v>33</v>
      </c>
      <c r="L5916">
        <v>70</v>
      </c>
      <c r="O5916">
        <v>70</v>
      </c>
      <c r="R5916" t="str">
        <f t="shared" si="31"/>
        <v>FEES</v>
      </c>
      <c r="S5916">
        <f t="shared" si="32"/>
        <v>0</v>
      </c>
      <c r="T5916">
        <f t="shared" si="33"/>
        <v>18</v>
      </c>
      <c r="U5916">
        <f t="shared" si="34"/>
        <v>2026</v>
      </c>
      <c r="V5916" s="117" t="str">
        <f t="shared" si="35"/>
        <v>0</v>
      </c>
    </row>
    <row r="5917" spans="1:22">
      <c r="A5917" t="e">
        <f t="shared" si="28"/>
        <v>#N/A</v>
      </c>
      <c r="B5917" t="s">
        <v>25</v>
      </c>
      <c r="C5917">
        <v>1069</v>
      </c>
      <c r="D5917" t="e">
        <f t="shared" si="29"/>
        <v>#N/A</v>
      </c>
      <c r="E5917">
        <v>28934</v>
      </c>
      <c r="F5917" t="s">
        <v>5675</v>
      </c>
      <c r="G5917" s="63">
        <v>46139</v>
      </c>
      <c r="H5917" s="63">
        <v>46147</v>
      </c>
      <c r="I5917" t="s">
        <v>366</v>
      </c>
      <c r="J5917" t="str">
        <f t="shared" si="30"/>
        <v>Vuelos</v>
      </c>
      <c r="K5917" t="s">
        <v>33</v>
      </c>
      <c r="L5917">
        <v>948.6</v>
      </c>
      <c r="O5917">
        <v>0</v>
      </c>
      <c r="R5917" t="str">
        <f t="shared" si="31"/>
        <v>F1S USA</v>
      </c>
      <c r="S5917" t="str">
        <f t="shared" si="32"/>
        <v>United States</v>
      </c>
      <c r="T5917">
        <f t="shared" si="33"/>
        <v>18</v>
      </c>
      <c r="U5917">
        <f t="shared" si="34"/>
        <v>2026</v>
      </c>
      <c r="V5917" s="117" t="str">
        <f t="shared" si="35"/>
        <v>0</v>
      </c>
    </row>
    <row r="5918" spans="1:22">
      <c r="A5918" t="e">
        <f t="shared" si="28"/>
        <v>#N/A</v>
      </c>
      <c r="B5918" t="s">
        <v>25</v>
      </c>
      <c r="C5918">
        <v>1069</v>
      </c>
      <c r="D5918" t="e">
        <f t="shared" si="29"/>
        <v>#N/A</v>
      </c>
      <c r="E5918">
        <v>28934</v>
      </c>
      <c r="F5918" t="s">
        <v>5676</v>
      </c>
      <c r="G5918" s="63">
        <v>46139</v>
      </c>
      <c r="H5918" s="63">
        <v>46147</v>
      </c>
      <c r="I5918" t="s">
        <v>366</v>
      </c>
      <c r="J5918" t="str">
        <f t="shared" si="30"/>
        <v>Vuelos</v>
      </c>
      <c r="K5918" t="s">
        <v>33</v>
      </c>
      <c r="L5918">
        <v>948.6</v>
      </c>
      <c r="O5918">
        <v>0</v>
      </c>
      <c r="R5918" t="str">
        <f t="shared" si="31"/>
        <v>F1S USA</v>
      </c>
      <c r="S5918" t="str">
        <f t="shared" si="32"/>
        <v>United States</v>
      </c>
      <c r="T5918">
        <f t="shared" si="33"/>
        <v>18</v>
      </c>
      <c r="U5918">
        <f t="shared" si="34"/>
        <v>2026</v>
      </c>
      <c r="V5918" s="117" t="str">
        <f t="shared" si="35"/>
        <v>0</v>
      </c>
    </row>
    <row r="5919" spans="1:22">
      <c r="A5919" t="e">
        <f t="shared" si="28"/>
        <v>#N/A</v>
      </c>
      <c r="B5919" t="s">
        <v>25</v>
      </c>
      <c r="C5919">
        <v>1069</v>
      </c>
      <c r="D5919" t="e">
        <f t="shared" si="29"/>
        <v>#N/A</v>
      </c>
      <c r="E5919">
        <v>28934</v>
      </c>
      <c r="F5919" t="s">
        <v>5675</v>
      </c>
      <c r="G5919" s="63">
        <v>46139</v>
      </c>
      <c r="H5919" s="63">
        <v>46147</v>
      </c>
      <c r="I5919" t="s">
        <v>366</v>
      </c>
      <c r="J5919" t="str">
        <f t="shared" si="30"/>
        <v>Vuelos</v>
      </c>
      <c r="K5919" t="s">
        <v>33</v>
      </c>
      <c r="L5919">
        <v>0</v>
      </c>
      <c r="O5919">
        <v>0</v>
      </c>
      <c r="R5919" t="str">
        <f t="shared" si="31"/>
        <v>F1S USA</v>
      </c>
      <c r="S5919" t="str">
        <f t="shared" si="32"/>
        <v>United States</v>
      </c>
      <c r="T5919">
        <f t="shared" si="33"/>
        <v>18</v>
      </c>
      <c r="U5919">
        <f t="shared" si="34"/>
        <v>2026</v>
      </c>
      <c r="V5919" s="117" t="str">
        <f t="shared" si="35"/>
        <v>0</v>
      </c>
    </row>
    <row r="5920" spans="1:22">
      <c r="A5920" t="e">
        <f t="shared" si="28"/>
        <v>#N/A</v>
      </c>
      <c r="B5920" t="s">
        <v>25</v>
      </c>
      <c r="C5920">
        <v>1069</v>
      </c>
      <c r="D5920" t="e">
        <f t="shared" si="29"/>
        <v>#N/A</v>
      </c>
      <c r="E5920">
        <v>28934</v>
      </c>
      <c r="F5920" t="s">
        <v>5676</v>
      </c>
      <c r="G5920" s="63">
        <v>46139</v>
      </c>
      <c r="H5920" s="63">
        <v>46147</v>
      </c>
      <c r="I5920" t="s">
        <v>366</v>
      </c>
      <c r="J5920" t="str">
        <f t="shared" si="30"/>
        <v>Vuelos</v>
      </c>
      <c r="K5920" t="s">
        <v>33</v>
      </c>
      <c r="L5920">
        <v>0</v>
      </c>
      <c r="O5920">
        <v>0</v>
      </c>
      <c r="R5920" t="str">
        <f t="shared" si="31"/>
        <v>F1S USA</v>
      </c>
      <c r="S5920" t="str">
        <f t="shared" si="32"/>
        <v>United States</v>
      </c>
      <c r="T5920">
        <f t="shared" si="33"/>
        <v>18</v>
      </c>
      <c r="U5920">
        <f t="shared" si="34"/>
        <v>2026</v>
      </c>
      <c r="V5920" s="117" t="str">
        <f t="shared" si="35"/>
        <v>0</v>
      </c>
    </row>
    <row r="5921" spans="1:22">
      <c r="A5921" t="e">
        <f t="shared" si="28"/>
        <v>#N/A</v>
      </c>
      <c r="B5921" t="s">
        <v>25</v>
      </c>
      <c r="C5921">
        <v>1070</v>
      </c>
      <c r="D5921" t="e">
        <f t="shared" si="29"/>
        <v>#N/A</v>
      </c>
      <c r="E5921">
        <v>34443</v>
      </c>
      <c r="F5921" t="s">
        <v>5677</v>
      </c>
      <c r="G5921" s="63">
        <v>46096</v>
      </c>
      <c r="H5921" s="63">
        <v>46104</v>
      </c>
      <c r="I5921" t="s">
        <v>364</v>
      </c>
      <c r="J5921" t="str">
        <f t="shared" si="30"/>
        <v>DMC</v>
      </c>
      <c r="K5921" t="s">
        <v>33</v>
      </c>
      <c r="L5921">
        <v>5704</v>
      </c>
      <c r="O5921">
        <v>1188</v>
      </c>
      <c r="R5921" t="str">
        <f t="shared" si="31"/>
        <v>Red Jackal Tour Opera</v>
      </c>
      <c r="S5921" t="str">
        <f t="shared" si="32"/>
        <v>Ethiopia</v>
      </c>
      <c r="T5921">
        <f t="shared" si="33"/>
        <v>12</v>
      </c>
      <c r="U5921">
        <f t="shared" si="34"/>
        <v>2026</v>
      </c>
      <c r="V5921" s="117" t="str">
        <f t="shared" si="35"/>
        <v>0</v>
      </c>
    </row>
    <row r="5922" spans="1:22">
      <c r="A5922" t="e">
        <f t="shared" si="28"/>
        <v>#N/A</v>
      </c>
      <c r="B5922" t="s">
        <v>25</v>
      </c>
      <c r="C5922">
        <v>1070</v>
      </c>
      <c r="D5922" t="e">
        <f t="shared" si="29"/>
        <v>#N/A</v>
      </c>
      <c r="E5922">
        <v>25409</v>
      </c>
      <c r="F5922" t="s">
        <v>5678</v>
      </c>
      <c r="G5922" s="63">
        <v>46099</v>
      </c>
      <c r="H5922" s="63">
        <v>46104</v>
      </c>
      <c r="I5922" t="s">
        <v>364</v>
      </c>
      <c r="J5922" t="str">
        <f t="shared" si="30"/>
        <v>DMC</v>
      </c>
      <c r="K5922" t="s">
        <v>33</v>
      </c>
      <c r="L5922">
        <v>5613</v>
      </c>
      <c r="O5922">
        <v>1123</v>
      </c>
      <c r="R5922" t="str">
        <f t="shared" si="31"/>
        <v>Nubia Tours</v>
      </c>
      <c r="S5922" t="str">
        <f t="shared" si="32"/>
        <v>Egypt</v>
      </c>
      <c r="T5922">
        <f t="shared" si="33"/>
        <v>12</v>
      </c>
      <c r="U5922">
        <f t="shared" si="34"/>
        <v>2026</v>
      </c>
      <c r="V5922" s="117" t="str">
        <f t="shared" si="35"/>
        <v>0</v>
      </c>
    </row>
    <row r="5923" spans="1:22">
      <c r="A5923" t="e">
        <f t="shared" si="28"/>
        <v>#N/A</v>
      </c>
      <c r="B5923" t="s">
        <v>25</v>
      </c>
      <c r="C5923">
        <v>1070</v>
      </c>
      <c r="D5923" t="e">
        <f t="shared" si="29"/>
        <v>#N/A</v>
      </c>
      <c r="E5923">
        <v>24399</v>
      </c>
      <c r="F5923" t="s">
        <v>5679</v>
      </c>
      <c r="G5923" s="63">
        <v>46096</v>
      </c>
      <c r="H5923" s="63">
        <v>46099</v>
      </c>
      <c r="I5923" t="s">
        <v>456</v>
      </c>
      <c r="J5923" t="str">
        <f t="shared" si="30"/>
        <v>Visados</v>
      </c>
      <c r="K5923" t="s">
        <v>33</v>
      </c>
      <c r="L5923">
        <v>124</v>
      </c>
      <c r="O5923">
        <v>0</v>
      </c>
      <c r="R5923" t="str">
        <f t="shared" si="31"/>
        <v>Ethiopian Airlines</v>
      </c>
      <c r="S5923" t="str">
        <f t="shared" si="32"/>
        <v>Ethiopia</v>
      </c>
      <c r="T5923">
        <f t="shared" si="33"/>
        <v>12</v>
      </c>
      <c r="U5923">
        <f t="shared" si="34"/>
        <v>2026</v>
      </c>
      <c r="V5923" s="117" t="str">
        <f t="shared" si="35"/>
        <v>0</v>
      </c>
    </row>
    <row r="5924" spans="1:22">
      <c r="A5924" t="e">
        <f t="shared" si="28"/>
        <v>#N/A</v>
      </c>
      <c r="B5924" t="s">
        <v>25</v>
      </c>
      <c r="C5924">
        <v>1070</v>
      </c>
      <c r="D5924" t="e">
        <f t="shared" si="29"/>
        <v>#N/A</v>
      </c>
      <c r="E5924">
        <v>0</v>
      </c>
      <c r="F5924" t="s">
        <v>5680</v>
      </c>
      <c r="G5924" s="63">
        <v>46096</v>
      </c>
      <c r="H5924" s="63">
        <v>46104</v>
      </c>
      <c r="I5924" t="s">
        <v>396</v>
      </c>
      <c r="J5924" t="str">
        <f t="shared" si="30"/>
        <v>Honorarios</v>
      </c>
      <c r="K5924" t="s">
        <v>33</v>
      </c>
      <c r="L5924">
        <v>70</v>
      </c>
      <c r="O5924">
        <v>70</v>
      </c>
      <c r="R5924" t="str">
        <f t="shared" si="31"/>
        <v>FEES</v>
      </c>
      <c r="S5924">
        <f t="shared" si="32"/>
        <v>0</v>
      </c>
      <c r="T5924">
        <f t="shared" si="33"/>
        <v>12</v>
      </c>
      <c r="U5924">
        <f t="shared" si="34"/>
        <v>2026</v>
      </c>
      <c r="V5924" s="117" t="str">
        <f t="shared" si="35"/>
        <v>0</v>
      </c>
    </row>
    <row r="5925" spans="1:22">
      <c r="A5925" t="e">
        <f t="shared" si="28"/>
        <v>#N/A</v>
      </c>
      <c r="B5925" t="s">
        <v>25</v>
      </c>
      <c r="C5925">
        <v>1071</v>
      </c>
      <c r="D5925" t="e">
        <f t="shared" si="29"/>
        <v>#N/A</v>
      </c>
      <c r="E5925">
        <v>34738</v>
      </c>
      <c r="F5925" t="s">
        <v>5681</v>
      </c>
      <c r="G5925" s="63">
        <v>46058</v>
      </c>
      <c r="H5925" s="63">
        <v>46059</v>
      </c>
      <c r="I5925" t="s">
        <v>376</v>
      </c>
      <c r="J5925" t="str">
        <f t="shared" si="30"/>
        <v>Hotel</v>
      </c>
      <c r="K5925" t="s">
        <v>33</v>
      </c>
      <c r="L5925">
        <v>394.37</v>
      </c>
      <c r="O5925">
        <v>39.44</v>
      </c>
      <c r="R5925" t="e">
        <f t="shared" si="31"/>
        <v>#N/A</v>
      </c>
      <c r="S5925" t="e">
        <f t="shared" si="32"/>
        <v>#N/A</v>
      </c>
      <c r="T5925">
        <f t="shared" si="33"/>
        <v>6</v>
      </c>
      <c r="U5925">
        <f t="shared" si="34"/>
        <v>2026</v>
      </c>
      <c r="V5925" s="117" t="str">
        <f t="shared" si="35"/>
        <v>0</v>
      </c>
    </row>
    <row r="5926" spans="1:22">
      <c r="A5926" t="e">
        <f t="shared" si="28"/>
        <v>#N/A</v>
      </c>
      <c r="B5926" t="s">
        <v>25</v>
      </c>
      <c r="C5926">
        <v>1071</v>
      </c>
      <c r="D5926" t="e">
        <f t="shared" si="29"/>
        <v>#N/A</v>
      </c>
      <c r="E5926">
        <v>34738</v>
      </c>
      <c r="F5926" t="s">
        <v>5682</v>
      </c>
      <c r="G5926" s="63">
        <v>46058</v>
      </c>
      <c r="H5926" s="63">
        <v>46059</v>
      </c>
      <c r="I5926" t="s">
        <v>376</v>
      </c>
      <c r="J5926" t="str">
        <f t="shared" si="30"/>
        <v>Hotel</v>
      </c>
      <c r="K5926" t="s">
        <v>33</v>
      </c>
      <c r="L5926">
        <v>394.37</v>
      </c>
      <c r="O5926">
        <v>39.44</v>
      </c>
      <c r="R5926" t="e">
        <f t="shared" si="31"/>
        <v>#N/A</v>
      </c>
      <c r="S5926" t="e">
        <f t="shared" si="32"/>
        <v>#N/A</v>
      </c>
      <c r="T5926">
        <f t="shared" si="33"/>
        <v>6</v>
      </c>
      <c r="U5926">
        <f t="shared" si="34"/>
        <v>2026</v>
      </c>
      <c r="V5926" s="117" t="str">
        <f t="shared" si="35"/>
        <v>0</v>
      </c>
    </row>
    <row r="5927" spans="1:22">
      <c r="A5927" t="e">
        <f t="shared" si="28"/>
        <v>#N/A</v>
      </c>
      <c r="B5927" t="s">
        <v>25</v>
      </c>
      <c r="C5927">
        <v>1072</v>
      </c>
      <c r="D5927" t="e">
        <f t="shared" si="29"/>
        <v>#N/A</v>
      </c>
      <c r="E5927">
        <v>30263</v>
      </c>
      <c r="F5927" t="s">
        <v>1880</v>
      </c>
      <c r="G5927" s="63">
        <v>46016</v>
      </c>
      <c r="H5927" s="63">
        <v>46016</v>
      </c>
      <c r="I5927" t="s">
        <v>376</v>
      </c>
      <c r="J5927" t="str">
        <f t="shared" si="30"/>
        <v>Hotel</v>
      </c>
      <c r="K5927" t="s">
        <v>33</v>
      </c>
      <c r="L5927">
        <v>337.5</v>
      </c>
      <c r="O5927">
        <v>33.75</v>
      </c>
      <c r="R5927" t="str">
        <f t="shared" si="31"/>
        <v>THE WESTIN DENVER INTERNATIONAL AIRPORT</v>
      </c>
      <c r="S5927" t="str">
        <f t="shared" si="32"/>
        <v>United States</v>
      </c>
      <c r="T5927">
        <f t="shared" si="33"/>
        <v>52</v>
      </c>
      <c r="U5927">
        <f t="shared" si="34"/>
        <v>2025</v>
      </c>
      <c r="V5927" s="117" t="str">
        <f t="shared" si="35"/>
        <v>0</v>
      </c>
    </row>
    <row r="5928" spans="1:22">
      <c r="A5928" t="e">
        <f t="shared" si="28"/>
        <v>#N/A</v>
      </c>
      <c r="B5928" t="s">
        <v>25</v>
      </c>
      <c r="C5928">
        <v>1072</v>
      </c>
      <c r="D5928" t="e">
        <f t="shared" si="29"/>
        <v>#N/A</v>
      </c>
      <c r="E5928">
        <v>30263</v>
      </c>
      <c r="F5928" t="s">
        <v>1880</v>
      </c>
      <c r="G5928" s="63">
        <v>46016</v>
      </c>
      <c r="H5928" s="63">
        <v>46016</v>
      </c>
      <c r="I5928" t="s">
        <v>376</v>
      </c>
      <c r="J5928" t="str">
        <f t="shared" si="30"/>
        <v>Hotel</v>
      </c>
      <c r="K5928" t="s">
        <v>33</v>
      </c>
      <c r="L5928">
        <v>371.3</v>
      </c>
      <c r="O5928">
        <v>37.130000000000003</v>
      </c>
      <c r="R5928" t="str">
        <f t="shared" si="31"/>
        <v>THE WESTIN DENVER INTERNATIONAL AIRPORT</v>
      </c>
      <c r="S5928" t="str">
        <f t="shared" si="32"/>
        <v>United States</v>
      </c>
      <c r="T5928">
        <f t="shared" si="33"/>
        <v>52</v>
      </c>
      <c r="U5928">
        <f t="shared" si="34"/>
        <v>2025</v>
      </c>
      <c r="V5928" s="117" t="str">
        <f t="shared" si="35"/>
        <v>0</v>
      </c>
    </row>
    <row r="5929" spans="1:22">
      <c r="A5929" t="e">
        <f t="shared" si="28"/>
        <v>#N/A</v>
      </c>
      <c r="B5929" t="s">
        <v>25</v>
      </c>
      <c r="C5929">
        <v>1073</v>
      </c>
      <c r="D5929" t="e">
        <f t="shared" si="29"/>
        <v>#N/A</v>
      </c>
      <c r="E5929">
        <v>27301</v>
      </c>
      <c r="F5929" t="s">
        <v>5683</v>
      </c>
      <c r="G5929" s="63">
        <v>46062</v>
      </c>
      <c r="H5929" s="63">
        <v>46062</v>
      </c>
      <c r="I5929" t="s">
        <v>366</v>
      </c>
      <c r="J5929" t="str">
        <f t="shared" si="30"/>
        <v>Vuelos</v>
      </c>
      <c r="K5929" t="s">
        <v>33</v>
      </c>
      <c r="L5929">
        <v>403.6</v>
      </c>
      <c r="O5929">
        <v>0</v>
      </c>
      <c r="R5929" t="str">
        <f t="shared" si="31"/>
        <v>TURISMO EX MAR, S.A. DE C.V.</v>
      </c>
      <c r="S5929" t="str">
        <f t="shared" si="32"/>
        <v>Mexico</v>
      </c>
      <c r="T5929">
        <f t="shared" si="33"/>
        <v>7</v>
      </c>
      <c r="U5929">
        <f t="shared" si="34"/>
        <v>2026</v>
      </c>
      <c r="V5929" s="117" t="str">
        <f t="shared" si="35"/>
        <v>0</v>
      </c>
    </row>
    <row r="5930" spans="1:22">
      <c r="A5930" t="e">
        <f t="shared" si="28"/>
        <v>#N/A</v>
      </c>
      <c r="B5930" t="s">
        <v>25</v>
      </c>
      <c r="C5930">
        <v>1073</v>
      </c>
      <c r="D5930" t="e">
        <f t="shared" si="29"/>
        <v>#N/A</v>
      </c>
      <c r="E5930">
        <v>0</v>
      </c>
      <c r="F5930" t="s">
        <v>5684</v>
      </c>
      <c r="G5930" s="63">
        <v>46062</v>
      </c>
      <c r="H5930" s="63">
        <v>46062</v>
      </c>
      <c r="I5930" t="s">
        <v>396</v>
      </c>
      <c r="J5930" t="str">
        <f t="shared" si="30"/>
        <v>Honorarios</v>
      </c>
      <c r="K5930" t="s">
        <v>33</v>
      </c>
      <c r="L5930">
        <v>35</v>
      </c>
      <c r="O5930">
        <v>35</v>
      </c>
      <c r="R5930" t="str">
        <f t="shared" si="31"/>
        <v>FEES</v>
      </c>
      <c r="S5930">
        <f t="shared" si="32"/>
        <v>0</v>
      </c>
      <c r="T5930">
        <f t="shared" si="33"/>
        <v>7</v>
      </c>
      <c r="U5930">
        <f t="shared" si="34"/>
        <v>2026</v>
      </c>
      <c r="V5930" s="117" t="str">
        <f t="shared" si="35"/>
        <v>0</v>
      </c>
    </row>
    <row r="5931" spans="1:22">
      <c r="A5931" t="e">
        <f t="shared" si="28"/>
        <v>#N/A</v>
      </c>
      <c r="B5931" t="s">
        <v>25</v>
      </c>
      <c r="C5931">
        <v>1073</v>
      </c>
      <c r="D5931" t="e">
        <f t="shared" si="29"/>
        <v>#N/A</v>
      </c>
      <c r="E5931">
        <v>27301</v>
      </c>
      <c r="F5931" t="s">
        <v>5685</v>
      </c>
      <c r="G5931" s="63">
        <v>46065</v>
      </c>
      <c r="H5931" s="63">
        <v>46065</v>
      </c>
      <c r="I5931" t="s">
        <v>366</v>
      </c>
      <c r="J5931" t="str">
        <f t="shared" si="30"/>
        <v>Vuelos</v>
      </c>
      <c r="K5931" t="s">
        <v>33</v>
      </c>
      <c r="L5931">
        <v>321.36</v>
      </c>
      <c r="O5931">
        <v>0</v>
      </c>
      <c r="R5931" t="str">
        <f t="shared" si="31"/>
        <v>TURISMO EX MAR, S.A. DE C.V.</v>
      </c>
      <c r="S5931" t="str">
        <f t="shared" si="32"/>
        <v>Mexico</v>
      </c>
      <c r="T5931">
        <f t="shared" si="33"/>
        <v>7</v>
      </c>
      <c r="U5931">
        <f t="shared" si="34"/>
        <v>2026</v>
      </c>
      <c r="V5931" s="117" t="str">
        <f t="shared" si="35"/>
        <v>0</v>
      </c>
    </row>
    <row r="5932" spans="1:22">
      <c r="A5932" t="e">
        <f t="shared" si="28"/>
        <v>#N/A</v>
      </c>
      <c r="B5932" t="s">
        <v>25</v>
      </c>
      <c r="C5932">
        <v>1073</v>
      </c>
      <c r="D5932" t="e">
        <f t="shared" si="29"/>
        <v>#N/A</v>
      </c>
      <c r="E5932">
        <v>0</v>
      </c>
      <c r="F5932" t="s">
        <v>5686</v>
      </c>
      <c r="G5932" s="63">
        <v>46062</v>
      </c>
      <c r="H5932" s="63">
        <v>46065</v>
      </c>
      <c r="I5932" t="s">
        <v>396</v>
      </c>
      <c r="J5932" t="str">
        <f t="shared" si="30"/>
        <v>Honorarios</v>
      </c>
      <c r="K5932" t="s">
        <v>33</v>
      </c>
      <c r="L5932">
        <v>35</v>
      </c>
      <c r="O5932">
        <v>35</v>
      </c>
      <c r="R5932" t="str">
        <f t="shared" si="31"/>
        <v>FEES</v>
      </c>
      <c r="S5932">
        <f t="shared" si="32"/>
        <v>0</v>
      </c>
      <c r="T5932">
        <f t="shared" si="33"/>
        <v>7</v>
      </c>
      <c r="U5932">
        <f t="shared" si="34"/>
        <v>2026</v>
      </c>
      <c r="V5932" s="117" t="str">
        <f t="shared" si="35"/>
        <v>0</v>
      </c>
    </row>
    <row r="5933" spans="1:22">
      <c r="A5933" t="e">
        <f t="shared" si="28"/>
        <v>#N/A</v>
      </c>
      <c r="B5933" t="s">
        <v>25</v>
      </c>
      <c r="C5933">
        <v>1073</v>
      </c>
      <c r="D5933" t="e">
        <f t="shared" si="29"/>
        <v>#N/A</v>
      </c>
      <c r="E5933">
        <v>27301</v>
      </c>
      <c r="F5933" t="s">
        <v>5687</v>
      </c>
      <c r="G5933" s="63">
        <v>46065</v>
      </c>
      <c r="H5933" s="63">
        <v>46065</v>
      </c>
      <c r="I5933" t="s">
        <v>366</v>
      </c>
      <c r="J5933" t="str">
        <f t="shared" si="30"/>
        <v>Vuelos</v>
      </c>
      <c r="K5933" t="s">
        <v>33</v>
      </c>
      <c r="L5933">
        <v>275.02999999999997</v>
      </c>
      <c r="O5933">
        <v>0</v>
      </c>
      <c r="R5933" t="str">
        <f t="shared" si="31"/>
        <v>TURISMO EX MAR, S.A. DE C.V.</v>
      </c>
      <c r="S5933" t="str">
        <f t="shared" si="32"/>
        <v>Mexico</v>
      </c>
      <c r="T5933">
        <f t="shared" si="33"/>
        <v>7</v>
      </c>
      <c r="U5933">
        <f t="shared" si="34"/>
        <v>2026</v>
      </c>
      <c r="V5933" s="117" t="str">
        <f t="shared" si="35"/>
        <v>0</v>
      </c>
    </row>
    <row r="5934" spans="1:22">
      <c r="A5934" t="e">
        <f t="shared" si="28"/>
        <v>#N/A</v>
      </c>
      <c r="B5934" t="s">
        <v>25</v>
      </c>
      <c r="C5934">
        <v>1073</v>
      </c>
      <c r="D5934" t="e">
        <f t="shared" si="29"/>
        <v>#N/A</v>
      </c>
      <c r="E5934">
        <v>27301</v>
      </c>
      <c r="F5934" t="s">
        <v>5687</v>
      </c>
      <c r="G5934" s="63">
        <v>46065</v>
      </c>
      <c r="H5934" s="63">
        <v>46065</v>
      </c>
      <c r="I5934" t="s">
        <v>366</v>
      </c>
      <c r="J5934" t="str">
        <f t="shared" si="30"/>
        <v>Vuelos</v>
      </c>
      <c r="K5934" t="s">
        <v>33</v>
      </c>
      <c r="L5934">
        <v>63.62</v>
      </c>
      <c r="O5934">
        <v>0</v>
      </c>
      <c r="R5934" t="str">
        <f t="shared" si="31"/>
        <v>TURISMO EX MAR, S.A. DE C.V.</v>
      </c>
      <c r="S5934" t="str">
        <f t="shared" si="32"/>
        <v>Mexico</v>
      </c>
      <c r="T5934">
        <f t="shared" si="33"/>
        <v>7</v>
      </c>
      <c r="U5934">
        <f t="shared" si="34"/>
        <v>2026</v>
      </c>
      <c r="V5934" s="117" t="str">
        <f t="shared" si="35"/>
        <v>0</v>
      </c>
    </row>
    <row r="5935" spans="1:22">
      <c r="A5935" t="e">
        <f t="shared" si="28"/>
        <v>#N/A</v>
      </c>
      <c r="B5935" t="s">
        <v>25</v>
      </c>
      <c r="C5935">
        <v>1073</v>
      </c>
      <c r="D5935" t="e">
        <f t="shared" si="29"/>
        <v>#N/A</v>
      </c>
      <c r="E5935">
        <v>27301</v>
      </c>
      <c r="F5935" t="s">
        <v>5687</v>
      </c>
      <c r="G5935" s="63">
        <v>46065</v>
      </c>
      <c r="H5935" s="63">
        <v>46065</v>
      </c>
      <c r="I5935" t="s">
        <v>366</v>
      </c>
      <c r="J5935" t="str">
        <f t="shared" si="30"/>
        <v>Vuelos</v>
      </c>
      <c r="K5935" t="s">
        <v>33</v>
      </c>
      <c r="L5935">
        <v>17.34</v>
      </c>
      <c r="O5935">
        <v>0</v>
      </c>
      <c r="R5935" t="str">
        <f t="shared" si="31"/>
        <v>TURISMO EX MAR, S.A. DE C.V.</v>
      </c>
      <c r="S5935" t="str">
        <f t="shared" si="32"/>
        <v>Mexico</v>
      </c>
      <c r="T5935">
        <f t="shared" si="33"/>
        <v>7</v>
      </c>
      <c r="U5935">
        <f t="shared" si="34"/>
        <v>2026</v>
      </c>
      <c r="V5935" s="117" t="str">
        <f t="shared" si="35"/>
        <v>0</v>
      </c>
    </row>
    <row r="5936" spans="1:22">
      <c r="A5936" t="e">
        <f t="shared" si="28"/>
        <v>#N/A</v>
      </c>
      <c r="B5936" t="s">
        <v>25</v>
      </c>
      <c r="C5936">
        <v>1073</v>
      </c>
      <c r="D5936" t="e">
        <f t="shared" si="29"/>
        <v>#N/A</v>
      </c>
      <c r="E5936">
        <v>0</v>
      </c>
      <c r="F5936" t="s">
        <v>5688</v>
      </c>
      <c r="G5936" s="63">
        <v>46062</v>
      </c>
      <c r="H5936" s="63">
        <v>46065</v>
      </c>
      <c r="I5936" t="s">
        <v>396</v>
      </c>
      <c r="J5936" t="str">
        <f t="shared" si="30"/>
        <v>Honorarios</v>
      </c>
      <c r="K5936" t="s">
        <v>33</v>
      </c>
      <c r="L5936">
        <v>35</v>
      </c>
      <c r="O5936">
        <v>35</v>
      </c>
      <c r="R5936" t="str">
        <f t="shared" si="31"/>
        <v>FEES</v>
      </c>
      <c r="S5936">
        <f t="shared" si="32"/>
        <v>0</v>
      </c>
      <c r="T5936">
        <f t="shared" si="33"/>
        <v>7</v>
      </c>
      <c r="U5936">
        <f t="shared" si="34"/>
        <v>2026</v>
      </c>
      <c r="V5936" s="117" t="str">
        <f t="shared" si="35"/>
        <v>0</v>
      </c>
    </row>
    <row r="5937" spans="1:22">
      <c r="A5937" t="e">
        <f t="shared" si="28"/>
        <v>#N/A</v>
      </c>
      <c r="B5937" t="s">
        <v>25</v>
      </c>
      <c r="C5937">
        <v>1074</v>
      </c>
      <c r="D5937" t="e">
        <f t="shared" si="29"/>
        <v>#N/A</v>
      </c>
      <c r="E5937">
        <v>34809</v>
      </c>
      <c r="F5937" t="s">
        <v>5689</v>
      </c>
      <c r="G5937" s="63">
        <v>46061</v>
      </c>
      <c r="H5937" s="63">
        <v>46061</v>
      </c>
      <c r="I5937" t="s">
        <v>444</v>
      </c>
      <c r="J5937" t="str">
        <f t="shared" si="30"/>
        <v>DMC</v>
      </c>
      <c r="K5937" t="s">
        <v>30</v>
      </c>
      <c r="L5937">
        <v>14395</v>
      </c>
      <c r="O5937">
        <v>0</v>
      </c>
      <c r="R5937" t="e">
        <f t="shared" si="31"/>
        <v>#N/A</v>
      </c>
      <c r="S5937" t="e">
        <f t="shared" si="32"/>
        <v>#N/A</v>
      </c>
      <c r="T5937">
        <f t="shared" si="33"/>
        <v>7</v>
      </c>
      <c r="U5937">
        <f t="shared" si="34"/>
        <v>2026</v>
      </c>
      <c r="V5937" s="117" t="str">
        <f t="shared" si="35"/>
        <v>0</v>
      </c>
    </row>
    <row r="5938" spans="1:22">
      <c r="A5938" t="e">
        <f t="shared" si="28"/>
        <v>#N/A</v>
      </c>
      <c r="B5938" t="s">
        <v>25</v>
      </c>
      <c r="C5938">
        <v>1075</v>
      </c>
      <c r="D5938" t="e">
        <f t="shared" si="29"/>
        <v>#N/A</v>
      </c>
      <c r="E5938">
        <v>34800</v>
      </c>
      <c r="F5938" t="s">
        <v>5690</v>
      </c>
      <c r="G5938" s="63">
        <v>46077</v>
      </c>
      <c r="H5938" s="63">
        <v>46083</v>
      </c>
      <c r="I5938" t="s">
        <v>376</v>
      </c>
      <c r="J5938" t="str">
        <f t="shared" si="30"/>
        <v>Hotel</v>
      </c>
      <c r="K5938" t="s">
        <v>27</v>
      </c>
      <c r="L5938">
        <v>3786</v>
      </c>
      <c r="O5938">
        <v>408</v>
      </c>
      <c r="R5938" t="e">
        <f t="shared" si="31"/>
        <v>#N/A</v>
      </c>
      <c r="S5938" t="e">
        <f t="shared" si="32"/>
        <v>#N/A</v>
      </c>
      <c r="T5938">
        <f t="shared" si="33"/>
        <v>9</v>
      </c>
      <c r="U5938">
        <f t="shared" si="34"/>
        <v>2026</v>
      </c>
      <c r="V5938" s="117" t="str">
        <f t="shared" si="35"/>
        <v>0</v>
      </c>
    </row>
    <row r="5939" spans="1:22">
      <c r="A5939" t="e">
        <f t="shared" si="28"/>
        <v>#N/A</v>
      </c>
      <c r="B5939" t="s">
        <v>25</v>
      </c>
      <c r="C5939">
        <v>1075</v>
      </c>
      <c r="D5939" t="e">
        <f t="shared" si="29"/>
        <v>#N/A</v>
      </c>
      <c r="E5939">
        <v>27704</v>
      </c>
      <c r="F5939" t="s">
        <v>5691</v>
      </c>
      <c r="G5939" s="63">
        <v>46077</v>
      </c>
      <c r="H5939" s="63">
        <v>46083</v>
      </c>
      <c r="I5939" t="s">
        <v>425</v>
      </c>
      <c r="J5939" t="str">
        <f t="shared" si="30"/>
        <v>Traslados</v>
      </c>
      <c r="K5939" t="s">
        <v>27</v>
      </c>
      <c r="L5939">
        <v>328</v>
      </c>
      <c r="O5939">
        <v>53.68</v>
      </c>
      <c r="R5939" t="str">
        <f t="shared" si="31"/>
        <v>Blacklane</v>
      </c>
      <c r="S5939" t="str">
        <f t="shared" si="32"/>
        <v>Germany</v>
      </c>
      <c r="T5939">
        <f t="shared" si="33"/>
        <v>9</v>
      </c>
      <c r="U5939">
        <f t="shared" si="34"/>
        <v>2026</v>
      </c>
      <c r="V5939" s="117" t="str">
        <f t="shared" si="35"/>
        <v>0</v>
      </c>
    </row>
    <row r="5940" spans="1:22">
      <c r="A5940" t="e">
        <f t="shared" si="28"/>
        <v>#N/A</v>
      </c>
      <c r="B5940" t="s">
        <v>25</v>
      </c>
      <c r="C5940">
        <v>1076</v>
      </c>
      <c r="D5940" t="e">
        <f t="shared" si="29"/>
        <v>#N/A</v>
      </c>
      <c r="E5940">
        <v>27301</v>
      </c>
      <c r="F5940" t="s">
        <v>5692</v>
      </c>
      <c r="G5940" s="63">
        <v>46101</v>
      </c>
      <c r="H5940" s="63">
        <v>46111</v>
      </c>
      <c r="I5940" t="s">
        <v>366</v>
      </c>
      <c r="J5940" t="str">
        <f t="shared" si="30"/>
        <v>Vuelos</v>
      </c>
      <c r="K5940" t="s">
        <v>33</v>
      </c>
      <c r="L5940">
        <v>7441.31</v>
      </c>
      <c r="O5940">
        <v>0</v>
      </c>
      <c r="R5940" t="str">
        <f t="shared" si="31"/>
        <v>TURISMO EX MAR, S.A. DE C.V.</v>
      </c>
      <c r="S5940" t="str">
        <f t="shared" si="32"/>
        <v>Mexico</v>
      </c>
      <c r="T5940">
        <f t="shared" si="33"/>
        <v>12</v>
      </c>
      <c r="U5940">
        <f t="shared" si="34"/>
        <v>2026</v>
      </c>
      <c r="V5940" s="117" t="str">
        <f t="shared" si="35"/>
        <v>0</v>
      </c>
    </row>
    <row r="5941" spans="1:22">
      <c r="A5941" t="e">
        <f t="shared" si="28"/>
        <v>#N/A</v>
      </c>
      <c r="B5941" t="s">
        <v>25</v>
      </c>
      <c r="C5941">
        <v>1076</v>
      </c>
      <c r="D5941" t="e">
        <f t="shared" si="29"/>
        <v>#N/A</v>
      </c>
      <c r="E5941">
        <v>27301</v>
      </c>
      <c r="F5941" t="s">
        <v>5693</v>
      </c>
      <c r="G5941" s="63">
        <v>46101</v>
      </c>
      <c r="H5941" s="63">
        <v>46111</v>
      </c>
      <c r="I5941" t="s">
        <v>366</v>
      </c>
      <c r="J5941" t="str">
        <f t="shared" si="30"/>
        <v>Vuelos</v>
      </c>
      <c r="K5941" t="s">
        <v>33</v>
      </c>
      <c r="L5941">
        <v>7441.31</v>
      </c>
      <c r="O5941">
        <v>0</v>
      </c>
      <c r="R5941" t="str">
        <f t="shared" si="31"/>
        <v>TURISMO EX MAR, S.A. DE C.V.</v>
      </c>
      <c r="S5941" t="str">
        <f t="shared" si="32"/>
        <v>Mexico</v>
      </c>
      <c r="T5941">
        <f t="shared" si="33"/>
        <v>12</v>
      </c>
      <c r="U5941">
        <f t="shared" si="34"/>
        <v>2026</v>
      </c>
      <c r="V5941" s="117" t="str">
        <f t="shared" si="35"/>
        <v>0</v>
      </c>
    </row>
    <row r="5942" spans="1:22">
      <c r="A5942" t="e">
        <f t="shared" si="28"/>
        <v>#N/A</v>
      </c>
      <c r="B5942" t="s">
        <v>25</v>
      </c>
      <c r="C5942">
        <v>1076</v>
      </c>
      <c r="D5942" t="e">
        <f t="shared" si="29"/>
        <v>#N/A</v>
      </c>
      <c r="E5942">
        <v>27301</v>
      </c>
      <c r="F5942" t="s">
        <v>5694</v>
      </c>
      <c r="G5942" s="63">
        <v>46106</v>
      </c>
      <c r="H5942" s="63">
        <v>46106</v>
      </c>
      <c r="I5942" t="s">
        <v>366</v>
      </c>
      <c r="J5942" t="str">
        <f t="shared" si="30"/>
        <v>Vuelos</v>
      </c>
      <c r="K5942" t="s">
        <v>33</v>
      </c>
      <c r="L5942">
        <v>2926.31</v>
      </c>
      <c r="O5942">
        <v>0</v>
      </c>
      <c r="R5942" t="str">
        <f t="shared" si="31"/>
        <v>TURISMO EX MAR, S.A. DE C.V.</v>
      </c>
      <c r="S5942" t="str">
        <f t="shared" si="32"/>
        <v>Mexico</v>
      </c>
      <c r="T5942">
        <f t="shared" si="33"/>
        <v>13</v>
      </c>
      <c r="U5942">
        <f t="shared" si="34"/>
        <v>2026</v>
      </c>
      <c r="V5942" s="117" t="str">
        <f t="shared" si="35"/>
        <v>0</v>
      </c>
    </row>
    <row r="5943" spans="1:22">
      <c r="A5943" t="e">
        <f t="shared" si="28"/>
        <v>#N/A</v>
      </c>
      <c r="B5943" t="s">
        <v>25</v>
      </c>
      <c r="C5943">
        <v>1076</v>
      </c>
      <c r="D5943" t="e">
        <f t="shared" si="29"/>
        <v>#N/A</v>
      </c>
      <c r="E5943">
        <v>27301</v>
      </c>
      <c r="F5943" t="s">
        <v>5695</v>
      </c>
      <c r="G5943" s="63">
        <v>46106</v>
      </c>
      <c r="H5943" s="63">
        <v>46106</v>
      </c>
      <c r="I5943" t="s">
        <v>366</v>
      </c>
      <c r="J5943" t="str">
        <f t="shared" si="30"/>
        <v>Vuelos</v>
      </c>
      <c r="K5943" t="s">
        <v>33</v>
      </c>
      <c r="L5943">
        <v>2926.31</v>
      </c>
      <c r="O5943">
        <v>0</v>
      </c>
      <c r="R5943" t="str">
        <f t="shared" si="31"/>
        <v>TURISMO EX MAR, S.A. DE C.V.</v>
      </c>
      <c r="S5943" t="str">
        <f t="shared" si="32"/>
        <v>Mexico</v>
      </c>
      <c r="T5943">
        <f t="shared" si="33"/>
        <v>13</v>
      </c>
      <c r="U5943">
        <f t="shared" si="34"/>
        <v>2026</v>
      </c>
      <c r="V5943" s="117" t="str">
        <f t="shared" si="35"/>
        <v>0</v>
      </c>
    </row>
    <row r="5944" spans="1:22">
      <c r="A5944" t="e">
        <f t="shared" si="28"/>
        <v>#N/A</v>
      </c>
      <c r="B5944" t="s">
        <v>25</v>
      </c>
      <c r="C5944">
        <v>1076</v>
      </c>
      <c r="D5944" t="e">
        <f t="shared" si="29"/>
        <v>#N/A</v>
      </c>
      <c r="E5944">
        <v>27301</v>
      </c>
      <c r="F5944" t="s">
        <v>5696</v>
      </c>
      <c r="G5944" s="63">
        <v>46106</v>
      </c>
      <c r="H5944" s="63">
        <v>46106</v>
      </c>
      <c r="I5944" t="s">
        <v>366</v>
      </c>
      <c r="J5944" t="str">
        <f t="shared" si="30"/>
        <v>Vuelos</v>
      </c>
      <c r="K5944" t="s">
        <v>33</v>
      </c>
      <c r="L5944">
        <v>0</v>
      </c>
      <c r="O5944">
        <v>0</v>
      </c>
      <c r="R5944" t="str">
        <f t="shared" si="31"/>
        <v>TURISMO EX MAR, S.A. DE C.V.</v>
      </c>
      <c r="S5944" t="str">
        <f t="shared" si="32"/>
        <v>Mexico</v>
      </c>
      <c r="T5944">
        <f t="shared" si="33"/>
        <v>13</v>
      </c>
      <c r="U5944">
        <f t="shared" si="34"/>
        <v>2026</v>
      </c>
      <c r="V5944" s="117" t="str">
        <f t="shared" si="35"/>
        <v>0</v>
      </c>
    </row>
    <row r="5945" spans="1:22">
      <c r="A5945" t="e">
        <f t="shared" si="28"/>
        <v>#N/A</v>
      </c>
      <c r="B5945" t="s">
        <v>25</v>
      </c>
      <c r="C5945">
        <v>1076</v>
      </c>
      <c r="D5945" t="e">
        <f t="shared" si="29"/>
        <v>#N/A</v>
      </c>
      <c r="E5945">
        <v>27301</v>
      </c>
      <c r="F5945" t="s">
        <v>5697</v>
      </c>
      <c r="G5945" s="63">
        <v>46106</v>
      </c>
      <c r="H5945" s="63">
        <v>46106</v>
      </c>
      <c r="I5945" t="s">
        <v>366</v>
      </c>
      <c r="J5945" t="str">
        <f t="shared" si="30"/>
        <v>Vuelos</v>
      </c>
      <c r="K5945" t="s">
        <v>33</v>
      </c>
      <c r="L5945">
        <v>0</v>
      </c>
      <c r="O5945">
        <v>0</v>
      </c>
      <c r="R5945" t="str">
        <f t="shared" si="31"/>
        <v>TURISMO EX MAR, S.A. DE C.V.</v>
      </c>
      <c r="S5945" t="str">
        <f t="shared" si="32"/>
        <v>Mexico</v>
      </c>
      <c r="T5945">
        <f t="shared" si="33"/>
        <v>13</v>
      </c>
      <c r="U5945">
        <f t="shared" si="34"/>
        <v>2026</v>
      </c>
      <c r="V5945" s="117" t="str">
        <f t="shared" si="35"/>
        <v>0</v>
      </c>
    </row>
    <row r="5946" spans="1:22">
      <c r="A5946" t="e">
        <f t="shared" si="28"/>
        <v>#N/A</v>
      </c>
      <c r="B5946" t="s">
        <v>25</v>
      </c>
      <c r="C5946">
        <v>1076</v>
      </c>
      <c r="D5946" t="e">
        <f t="shared" si="29"/>
        <v>#N/A</v>
      </c>
      <c r="E5946">
        <v>27301</v>
      </c>
      <c r="F5946" t="s">
        <v>5698</v>
      </c>
      <c r="G5946" s="63">
        <v>46108</v>
      </c>
      <c r="H5946" s="63">
        <v>46108</v>
      </c>
      <c r="I5946" t="s">
        <v>366</v>
      </c>
      <c r="J5946" t="str">
        <f t="shared" si="30"/>
        <v>Vuelos</v>
      </c>
      <c r="K5946" t="s">
        <v>33</v>
      </c>
      <c r="L5946">
        <v>349.4</v>
      </c>
      <c r="O5946">
        <v>0</v>
      </c>
      <c r="R5946" t="str">
        <f t="shared" si="31"/>
        <v>TURISMO EX MAR, S.A. DE C.V.</v>
      </c>
      <c r="S5946" t="str">
        <f t="shared" si="32"/>
        <v>Mexico</v>
      </c>
      <c r="T5946">
        <f t="shared" si="33"/>
        <v>13</v>
      </c>
      <c r="U5946">
        <f t="shared" si="34"/>
        <v>2026</v>
      </c>
      <c r="V5946" s="117" t="str">
        <f t="shared" si="35"/>
        <v>0</v>
      </c>
    </row>
    <row r="5947" spans="1:22">
      <c r="A5947" t="e">
        <f t="shared" si="28"/>
        <v>#N/A</v>
      </c>
      <c r="B5947" t="s">
        <v>25</v>
      </c>
      <c r="C5947">
        <v>1076</v>
      </c>
      <c r="D5947" t="e">
        <f t="shared" si="29"/>
        <v>#N/A</v>
      </c>
      <c r="E5947">
        <v>27301</v>
      </c>
      <c r="F5947" t="s">
        <v>5699</v>
      </c>
      <c r="G5947" s="63">
        <v>46108</v>
      </c>
      <c r="H5947" s="63">
        <v>46108</v>
      </c>
      <c r="I5947" t="s">
        <v>366</v>
      </c>
      <c r="J5947" t="str">
        <f t="shared" si="30"/>
        <v>Vuelos</v>
      </c>
      <c r="K5947" t="s">
        <v>33</v>
      </c>
      <c r="L5947">
        <v>349.4</v>
      </c>
      <c r="O5947">
        <v>0</v>
      </c>
      <c r="R5947" t="str">
        <f t="shared" si="31"/>
        <v>TURISMO EX MAR, S.A. DE C.V.</v>
      </c>
      <c r="S5947" t="str">
        <f t="shared" si="32"/>
        <v>Mexico</v>
      </c>
      <c r="T5947">
        <f t="shared" si="33"/>
        <v>13</v>
      </c>
      <c r="U5947">
        <f t="shared" si="34"/>
        <v>2026</v>
      </c>
      <c r="V5947" s="117" t="str">
        <f t="shared" si="35"/>
        <v>0</v>
      </c>
    </row>
    <row r="5948" spans="1:22">
      <c r="A5948" t="e">
        <f t="shared" si="28"/>
        <v>#N/A</v>
      </c>
      <c r="B5948" t="s">
        <v>25</v>
      </c>
      <c r="C5948">
        <v>1076</v>
      </c>
      <c r="D5948" t="e">
        <f t="shared" si="29"/>
        <v>#N/A</v>
      </c>
      <c r="E5948">
        <v>0</v>
      </c>
      <c r="F5948" t="s">
        <v>5700</v>
      </c>
      <c r="G5948" s="63">
        <v>46101</v>
      </c>
      <c r="H5948" s="63">
        <v>46111</v>
      </c>
      <c r="I5948" t="s">
        <v>396</v>
      </c>
      <c r="J5948" t="str">
        <f t="shared" si="30"/>
        <v>Honorarios</v>
      </c>
      <c r="K5948" t="s">
        <v>33</v>
      </c>
      <c r="L5948">
        <v>100</v>
      </c>
      <c r="O5948">
        <v>100</v>
      </c>
      <c r="R5948" t="str">
        <f t="shared" si="31"/>
        <v>FEES</v>
      </c>
      <c r="S5948">
        <f t="shared" si="32"/>
        <v>0</v>
      </c>
      <c r="T5948">
        <f t="shared" si="33"/>
        <v>12</v>
      </c>
      <c r="U5948">
        <f t="shared" si="34"/>
        <v>2026</v>
      </c>
      <c r="V5948" s="117" t="str">
        <f t="shared" si="35"/>
        <v>0</v>
      </c>
    </row>
    <row r="5949" spans="1:22">
      <c r="A5949" t="e">
        <f t="shared" si="28"/>
        <v>#N/A</v>
      </c>
      <c r="B5949" t="s">
        <v>25</v>
      </c>
      <c r="C5949">
        <v>1076</v>
      </c>
      <c r="D5949" t="e">
        <f t="shared" si="29"/>
        <v>#N/A</v>
      </c>
      <c r="E5949">
        <v>34868</v>
      </c>
      <c r="F5949" t="s">
        <v>5701</v>
      </c>
      <c r="G5949" s="63">
        <v>46101</v>
      </c>
      <c r="H5949" s="63">
        <v>46111</v>
      </c>
      <c r="I5949" t="s">
        <v>484</v>
      </c>
      <c r="J5949" t="str">
        <f t="shared" si="30"/>
        <v>Vuelos</v>
      </c>
      <c r="K5949" t="s">
        <v>33</v>
      </c>
      <c r="L5949">
        <v>143.09</v>
      </c>
      <c r="O5949">
        <v>0</v>
      </c>
      <c r="R5949" t="e">
        <f t="shared" si="31"/>
        <v>#N/A</v>
      </c>
      <c r="S5949" t="e">
        <f t="shared" si="32"/>
        <v>#N/A</v>
      </c>
      <c r="T5949">
        <f t="shared" si="33"/>
        <v>12</v>
      </c>
      <c r="U5949">
        <f t="shared" si="34"/>
        <v>2026</v>
      </c>
      <c r="V5949" s="117" t="str">
        <f t="shared" si="35"/>
        <v>0</v>
      </c>
    </row>
    <row r="5950" spans="1:22">
      <c r="A5950" t="e">
        <f t="shared" si="28"/>
        <v>#N/A</v>
      </c>
      <c r="B5950" t="s">
        <v>25</v>
      </c>
      <c r="C5950">
        <v>1077</v>
      </c>
      <c r="D5950" t="e">
        <f t="shared" si="29"/>
        <v>#N/A</v>
      </c>
      <c r="E5950">
        <v>28799</v>
      </c>
      <c r="F5950" t="s">
        <v>5702</v>
      </c>
      <c r="G5950" s="63">
        <v>46108</v>
      </c>
      <c r="H5950" s="63">
        <v>46121</v>
      </c>
      <c r="I5950" t="s">
        <v>376</v>
      </c>
      <c r="J5950" t="str">
        <f t="shared" si="30"/>
        <v>Hotel</v>
      </c>
      <c r="K5950" t="s">
        <v>27</v>
      </c>
      <c r="L5950">
        <v>1</v>
      </c>
      <c r="O5950">
        <v>0</v>
      </c>
      <c r="R5950" t="str">
        <f t="shared" si="31"/>
        <v>THE LARGO HOME OF PORTO</v>
      </c>
      <c r="S5950" t="str">
        <f t="shared" si="32"/>
        <v>Portugal</v>
      </c>
      <c r="T5950">
        <f t="shared" si="33"/>
        <v>13</v>
      </c>
      <c r="U5950">
        <f t="shared" si="34"/>
        <v>2026</v>
      </c>
      <c r="V5950" s="117" t="str">
        <f t="shared" si="35"/>
        <v>0</v>
      </c>
    </row>
    <row r="5951" spans="1:22">
      <c r="A5951" t="e">
        <f t="shared" si="28"/>
        <v>#N/A</v>
      </c>
      <c r="B5951" t="s">
        <v>25</v>
      </c>
      <c r="C5951">
        <v>1078</v>
      </c>
      <c r="D5951" t="e">
        <f t="shared" si="29"/>
        <v>#N/A</v>
      </c>
      <c r="E5951">
        <v>34777</v>
      </c>
      <c r="F5951" t="s">
        <v>5703</v>
      </c>
      <c r="G5951" s="63">
        <v>46202</v>
      </c>
      <c r="H5951" s="63">
        <v>46204</v>
      </c>
      <c r="I5951" t="s">
        <v>376</v>
      </c>
      <c r="J5951" t="str">
        <f t="shared" si="30"/>
        <v>Hotel</v>
      </c>
      <c r="K5951" t="s">
        <v>27</v>
      </c>
      <c r="L5951">
        <v>2295.73</v>
      </c>
      <c r="O5951">
        <v>229.57</v>
      </c>
      <c r="R5951" t="e">
        <f t="shared" si="31"/>
        <v>#N/A</v>
      </c>
      <c r="S5951" t="e">
        <f t="shared" si="32"/>
        <v>#N/A</v>
      </c>
      <c r="T5951">
        <f t="shared" si="33"/>
        <v>27</v>
      </c>
      <c r="U5951">
        <f t="shared" si="34"/>
        <v>2026</v>
      </c>
      <c r="V5951" s="117" t="str">
        <f t="shared" si="35"/>
        <v>0</v>
      </c>
    </row>
    <row r="5952" spans="1:22">
      <c r="A5952" t="e">
        <f t="shared" si="28"/>
        <v>#N/A</v>
      </c>
      <c r="B5952" t="s">
        <v>25</v>
      </c>
      <c r="C5952">
        <v>1078</v>
      </c>
      <c r="D5952" t="e">
        <f t="shared" si="29"/>
        <v>#N/A</v>
      </c>
      <c r="E5952">
        <v>27238</v>
      </c>
      <c r="F5952" t="s">
        <v>5704</v>
      </c>
      <c r="G5952" s="63">
        <v>46211</v>
      </c>
      <c r="H5952" s="63">
        <v>46213</v>
      </c>
      <c r="I5952" t="s">
        <v>376</v>
      </c>
      <c r="J5952" t="str">
        <f t="shared" si="30"/>
        <v>Hotel</v>
      </c>
      <c r="K5952" t="s">
        <v>27</v>
      </c>
      <c r="L5952">
        <v>1645.8</v>
      </c>
      <c r="O5952">
        <v>164.58</v>
      </c>
      <c r="R5952" t="str">
        <f t="shared" si="31"/>
        <v>ETT HEM</v>
      </c>
      <c r="S5952" t="str">
        <f t="shared" si="32"/>
        <v>Sweden</v>
      </c>
      <c r="T5952">
        <f t="shared" si="33"/>
        <v>28</v>
      </c>
      <c r="U5952">
        <f t="shared" si="34"/>
        <v>2026</v>
      </c>
      <c r="V5952" s="117" t="str">
        <f t="shared" si="35"/>
        <v>0</v>
      </c>
    </row>
    <row r="5953" spans="1:22">
      <c r="A5953" t="e">
        <f t="shared" si="28"/>
        <v>#N/A</v>
      </c>
      <c r="B5953" t="s">
        <v>25</v>
      </c>
      <c r="C5953">
        <v>1078</v>
      </c>
      <c r="D5953" t="e">
        <f t="shared" si="29"/>
        <v>#N/A</v>
      </c>
      <c r="E5953">
        <v>34781</v>
      </c>
      <c r="F5953" t="s">
        <v>5705</v>
      </c>
      <c r="G5953" s="63">
        <v>46213</v>
      </c>
      <c r="H5953" s="63">
        <v>46216</v>
      </c>
      <c r="I5953" t="s">
        <v>376</v>
      </c>
      <c r="J5953" t="str">
        <f t="shared" si="30"/>
        <v>Hotel</v>
      </c>
      <c r="K5953" t="s">
        <v>27</v>
      </c>
      <c r="L5953">
        <v>1318.5</v>
      </c>
      <c r="O5953">
        <v>131.85</v>
      </c>
      <c r="R5953" t="e">
        <f t="shared" si="31"/>
        <v>#N/A</v>
      </c>
      <c r="S5953" t="e">
        <f t="shared" si="32"/>
        <v>#N/A</v>
      </c>
      <c r="T5953">
        <f t="shared" si="33"/>
        <v>28</v>
      </c>
      <c r="U5953">
        <f t="shared" si="34"/>
        <v>2026</v>
      </c>
      <c r="V5953" s="117" t="str">
        <f t="shared" si="35"/>
        <v>0</v>
      </c>
    </row>
    <row r="5954" spans="1:22">
      <c r="A5954" t="e">
        <f t="shared" si="28"/>
        <v>#N/A</v>
      </c>
      <c r="B5954" t="s">
        <v>25</v>
      </c>
      <c r="C5954">
        <v>1078</v>
      </c>
      <c r="D5954" t="e">
        <f t="shared" si="29"/>
        <v>#N/A</v>
      </c>
      <c r="E5954">
        <v>0</v>
      </c>
      <c r="F5954" t="s">
        <v>2790</v>
      </c>
      <c r="G5954" s="63">
        <v>46202</v>
      </c>
      <c r="H5954" s="63">
        <v>46216</v>
      </c>
      <c r="I5954" t="s">
        <v>396</v>
      </c>
      <c r="J5954" t="str">
        <f t="shared" si="30"/>
        <v>Honorarios</v>
      </c>
      <c r="K5954" t="s">
        <v>27</v>
      </c>
      <c r="L5954">
        <v>70</v>
      </c>
      <c r="O5954">
        <v>70</v>
      </c>
      <c r="R5954" t="str">
        <f t="shared" si="31"/>
        <v>FEES</v>
      </c>
      <c r="S5954">
        <f t="shared" si="32"/>
        <v>0</v>
      </c>
      <c r="T5954">
        <f t="shared" si="33"/>
        <v>27</v>
      </c>
      <c r="U5954">
        <f t="shared" si="34"/>
        <v>2026</v>
      </c>
      <c r="V5954" s="117" t="str">
        <f t="shared" si="35"/>
        <v>0</v>
      </c>
    </row>
    <row r="5955" spans="1:22">
      <c r="A5955" t="e">
        <f t="shared" si="28"/>
        <v>#N/A</v>
      </c>
      <c r="B5955" t="s">
        <v>25</v>
      </c>
      <c r="C5955">
        <v>1079</v>
      </c>
      <c r="D5955" t="e">
        <f t="shared" si="29"/>
        <v>#N/A</v>
      </c>
      <c r="E5955">
        <v>26216</v>
      </c>
      <c r="F5955" t="s">
        <v>5706</v>
      </c>
      <c r="G5955" s="63">
        <v>46058</v>
      </c>
      <c r="H5955" s="63">
        <v>46058</v>
      </c>
      <c r="I5955" t="s">
        <v>425</v>
      </c>
      <c r="J5955" t="str">
        <f t="shared" si="30"/>
        <v>Traslados</v>
      </c>
      <c r="K5955" t="s">
        <v>30</v>
      </c>
      <c r="L5955">
        <v>16125</v>
      </c>
      <c r="O5955">
        <v>2418.75</v>
      </c>
      <c r="R5955" t="str">
        <f t="shared" si="31"/>
        <v>FINAUTOS</v>
      </c>
      <c r="S5955" t="str">
        <f t="shared" si="32"/>
        <v>MEXICO</v>
      </c>
      <c r="T5955">
        <f t="shared" si="33"/>
        <v>6</v>
      </c>
      <c r="U5955">
        <f t="shared" si="34"/>
        <v>2026</v>
      </c>
      <c r="V5955" s="117" t="str">
        <f t="shared" si="35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07015C779368428DBAE7AD83399B9A" ma:contentTypeVersion="12" ma:contentTypeDescription="Crear nuevo documento." ma:contentTypeScope="" ma:versionID="69cc1e9db5042da6bc5d94a20babba71">
  <xsd:schema xmlns:xsd="http://www.w3.org/2001/XMLSchema" xmlns:xs="http://www.w3.org/2001/XMLSchema" xmlns:p="http://schemas.microsoft.com/office/2006/metadata/properties" xmlns:ns2="5e59f9b9-9a66-426f-abec-25f3c464bf30" xmlns:ns3="80c268f4-b00a-4a5a-a737-84c982578199" targetNamespace="http://schemas.microsoft.com/office/2006/metadata/properties" ma:root="true" ma:fieldsID="083ef1cad8eecd2ea1ff751be7951d8c" ns2:_="" ns3:_="">
    <xsd:import namespace="5e59f9b9-9a66-426f-abec-25f3c464bf30"/>
    <xsd:import namespace="80c268f4-b00a-4a5a-a737-84c9825781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59f9b9-9a66-426f-abec-25f3c464bf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1df41c62-1e1f-4729-b12b-890bede669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c268f4-b00a-4a5a-a737-84c98257819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4e52c1a-042b-48d4-962e-8a2e6c08b6c4}" ma:internalName="TaxCatchAll" ma:showField="CatchAllData" ma:web="80c268f4-b00a-4a5a-a737-84c9825781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e59f9b9-9a66-426f-abec-25f3c464bf30">
      <Terms xmlns="http://schemas.microsoft.com/office/infopath/2007/PartnerControls"/>
    </lcf76f155ced4ddcb4097134ff3c332f>
    <TaxCatchAll xmlns="80c268f4-b00a-4a5a-a737-84c98257819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7B7A5CD-6D2B-4885-9202-3B4C463C4B05}"/>
</file>

<file path=customXml/itemProps2.xml><?xml version="1.0" encoding="utf-8"?>
<ds:datastoreItem xmlns:ds="http://schemas.openxmlformats.org/officeDocument/2006/customXml" ds:itemID="{658C55B6-2280-4779-999A-F01E211169CD}"/>
</file>

<file path=customXml/itemProps3.xml><?xml version="1.0" encoding="utf-8"?>
<ds:datastoreItem xmlns:ds="http://schemas.openxmlformats.org/officeDocument/2006/customXml" ds:itemID="{3DEB4B60-3A38-4D05-ADE8-63758DDA3B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Isaac González</dc:creator>
  <cp:keywords/>
  <dc:description/>
  <cp:lastModifiedBy/>
  <cp:revision/>
  <dcterms:created xsi:type="dcterms:W3CDTF">2025-12-01T16:27:04Z</dcterms:created>
  <dcterms:modified xsi:type="dcterms:W3CDTF">2026-02-11T12:16:55Z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0x0101004E07015C779368428DBAE7AD83399B9A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